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10075\Desktop\Excel_フィルタシミュレータ2\リクウェイ_ファイル交換\"/>
    </mc:Choice>
  </mc:AlternateContent>
  <xr:revisionPtr revIDLastSave="0" documentId="13_ncr:1_{D6C66C5C-76F9-4666-86AC-C586135328F4}" xr6:coauthVersionLast="47" xr6:coauthVersionMax="47" xr10:uidLastSave="{00000000-0000-0000-0000-000000000000}"/>
  <bookViews>
    <workbookView xWindow="-108" yWindow="-108" windowWidth="23256" windowHeight="12576" xr2:uid="{6E07EBDF-411D-44AB-8E74-3BBB1FCE4E3A}"/>
  </bookViews>
  <sheets>
    <sheet name="設定部" sheetId="3" r:id="rId1"/>
    <sheet name="演算処理" sheetId="5" r:id="rId2"/>
    <sheet name="E系列丸め" sheetId="7" r:id="rId3"/>
    <sheet name="設計定数表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61" i="3" l="1"/>
  <c r="U61" i="3" s="1"/>
  <c r="V61" i="3" s="1"/>
  <c r="T60" i="3"/>
  <c r="U60" i="3" s="1"/>
  <c r="V60" i="3" s="1"/>
  <c r="T59" i="3"/>
  <c r="U59" i="3" s="1"/>
  <c r="V59" i="3" s="1"/>
  <c r="U58" i="3"/>
  <c r="V58" i="3" s="1"/>
  <c r="T58" i="3"/>
  <c r="T57" i="3"/>
  <c r="U57" i="3" s="1"/>
  <c r="V57" i="3" s="1"/>
  <c r="T56" i="3"/>
  <c r="U56" i="3" s="1"/>
  <c r="V56" i="3" s="1"/>
  <c r="T55" i="3"/>
  <c r="U55" i="3" s="1"/>
  <c r="V55" i="3" s="1"/>
  <c r="U54" i="3"/>
  <c r="V54" i="3" s="1"/>
  <c r="T54" i="3"/>
  <c r="T53" i="3"/>
  <c r="U53" i="3" s="1"/>
  <c r="V53" i="3" s="1"/>
  <c r="T52" i="3"/>
  <c r="U52" i="3" s="1"/>
  <c r="V52" i="3" s="1"/>
  <c r="T51" i="3"/>
  <c r="U51" i="3" s="1"/>
  <c r="V51" i="3" s="1"/>
  <c r="U50" i="3"/>
  <c r="V50" i="3" s="1"/>
  <c r="T50" i="3"/>
  <c r="T49" i="3"/>
  <c r="U49" i="3" s="1"/>
  <c r="V49" i="3" s="1"/>
  <c r="T48" i="3"/>
  <c r="U48" i="3" s="1"/>
  <c r="V48" i="3" s="1"/>
  <c r="T47" i="3"/>
  <c r="U47" i="3" s="1"/>
  <c r="V47" i="3" s="1"/>
  <c r="U46" i="3"/>
  <c r="V46" i="3" s="1"/>
  <c r="T46" i="3"/>
  <c r="T45" i="3"/>
  <c r="U45" i="3" s="1"/>
  <c r="V45" i="3" s="1"/>
  <c r="T44" i="3"/>
  <c r="U44" i="3" s="1"/>
  <c r="V44" i="3" s="1"/>
  <c r="T43" i="3"/>
  <c r="U43" i="3" s="1"/>
  <c r="V43" i="3" s="1"/>
  <c r="U42" i="3"/>
  <c r="V42" i="3" s="1"/>
  <c r="T42" i="3"/>
  <c r="T41" i="3"/>
  <c r="U41" i="3" s="1"/>
  <c r="V41" i="3" s="1"/>
  <c r="T40" i="3"/>
  <c r="U40" i="3" s="1"/>
  <c r="V40" i="3" s="1"/>
  <c r="T39" i="3"/>
  <c r="U39" i="3" s="1"/>
  <c r="V39" i="3" s="1"/>
  <c r="U38" i="3"/>
  <c r="V38" i="3" s="1"/>
  <c r="T38" i="3"/>
  <c r="T37" i="3"/>
  <c r="U37" i="3" s="1"/>
  <c r="V37" i="3" s="1"/>
  <c r="X40" i="3" l="1"/>
  <c r="W40" i="3"/>
  <c r="X46" i="3"/>
  <c r="W46" i="3"/>
  <c r="X53" i="3"/>
  <c r="W53" i="3"/>
  <c r="X59" i="3"/>
  <c r="W59" i="3"/>
  <c r="X41" i="3"/>
  <c r="W41" i="3"/>
  <c r="X47" i="3"/>
  <c r="W47" i="3"/>
  <c r="X60" i="3"/>
  <c r="W60" i="3"/>
  <c r="X48" i="3"/>
  <c r="W48" i="3"/>
  <c r="X54" i="3"/>
  <c r="W54" i="3"/>
  <c r="X61" i="3"/>
  <c r="W61" i="3"/>
  <c r="W42" i="3"/>
  <c r="X42" i="3"/>
  <c r="X49" i="3"/>
  <c r="W49" i="3"/>
  <c r="X55" i="3"/>
  <c r="W55" i="3"/>
  <c r="X37" i="3"/>
  <c r="W37" i="3"/>
  <c r="W43" i="3"/>
  <c r="X43" i="3"/>
  <c r="X56" i="3"/>
  <c r="W56" i="3"/>
  <c r="X44" i="3"/>
  <c r="W44" i="3"/>
  <c r="W50" i="3"/>
  <c r="X50" i="3"/>
  <c r="X57" i="3"/>
  <c r="W57" i="3"/>
  <c r="X38" i="3"/>
  <c r="W38" i="3"/>
  <c r="X45" i="3"/>
  <c r="W45" i="3"/>
  <c r="X51" i="3"/>
  <c r="W51" i="3"/>
  <c r="X39" i="3"/>
  <c r="W39" i="3"/>
  <c r="X52" i="3"/>
  <c r="W52" i="3"/>
  <c r="W58" i="3"/>
  <c r="X58" i="3"/>
  <c r="Q3074" i="5" l="1"/>
  <c r="P3074" i="5"/>
  <c r="Q3066" i="5"/>
  <c r="P3066" i="5"/>
  <c r="Q3058" i="5"/>
  <c r="P3058" i="5"/>
  <c r="Q3050" i="5"/>
  <c r="P3050" i="5"/>
  <c r="Q3042" i="5"/>
  <c r="P3042" i="5"/>
  <c r="Q3034" i="5"/>
  <c r="P3034" i="5"/>
  <c r="Q3026" i="5"/>
  <c r="P3026" i="5"/>
  <c r="Q3018" i="5"/>
  <c r="P3018" i="5"/>
  <c r="Q3010" i="5"/>
  <c r="P3010" i="5"/>
  <c r="Q3002" i="5"/>
  <c r="P3002" i="5"/>
  <c r="Q2994" i="5"/>
  <c r="P2994" i="5"/>
  <c r="Q2986" i="5"/>
  <c r="P2986" i="5"/>
  <c r="Q2978" i="5"/>
  <c r="P2978" i="5"/>
  <c r="Q2970" i="5"/>
  <c r="P2970" i="5"/>
  <c r="Q2962" i="5"/>
  <c r="P2962" i="5"/>
  <c r="Q2954" i="5"/>
  <c r="P2954" i="5"/>
  <c r="Q2946" i="5"/>
  <c r="P2946" i="5"/>
  <c r="Q2938" i="5"/>
  <c r="P2938" i="5"/>
  <c r="Q2930" i="5"/>
  <c r="P2930" i="5"/>
  <c r="Q2922" i="5"/>
  <c r="P2922" i="5"/>
  <c r="Q2914" i="5"/>
  <c r="P2914" i="5"/>
  <c r="Q2906" i="5"/>
  <c r="P2906" i="5"/>
  <c r="Q2898" i="5"/>
  <c r="P2898" i="5"/>
  <c r="Q2890" i="5"/>
  <c r="P2890" i="5"/>
  <c r="Q2882" i="5"/>
  <c r="P2882" i="5"/>
  <c r="Q2874" i="5"/>
  <c r="P2874" i="5"/>
  <c r="Q2866" i="5"/>
  <c r="P2866" i="5"/>
  <c r="Q2858" i="5"/>
  <c r="P2858" i="5"/>
  <c r="Q2850" i="5"/>
  <c r="P2850" i="5"/>
  <c r="Q2842" i="5"/>
  <c r="P2842" i="5"/>
  <c r="Q2834" i="5"/>
  <c r="P2834" i="5"/>
  <c r="Q2826" i="5"/>
  <c r="P2826" i="5"/>
  <c r="Q2818" i="5"/>
  <c r="P2818" i="5"/>
  <c r="Q2810" i="5"/>
  <c r="P2810" i="5"/>
  <c r="Q2802" i="5"/>
  <c r="P2802" i="5"/>
  <c r="Q2794" i="5"/>
  <c r="P2794" i="5"/>
  <c r="Q2786" i="5"/>
  <c r="P2786" i="5"/>
  <c r="Q2778" i="5"/>
  <c r="P2778" i="5"/>
  <c r="Q2770" i="5"/>
  <c r="P2770" i="5"/>
  <c r="Q2762" i="5"/>
  <c r="P2762" i="5"/>
  <c r="Q2754" i="5"/>
  <c r="P2754" i="5"/>
  <c r="Q2746" i="5"/>
  <c r="P2746" i="5"/>
  <c r="Q2738" i="5"/>
  <c r="P2738" i="5"/>
  <c r="Q2730" i="5"/>
  <c r="P2730" i="5"/>
  <c r="Q2722" i="5"/>
  <c r="P2722" i="5"/>
  <c r="Q2714" i="5"/>
  <c r="P2714" i="5"/>
  <c r="Q2706" i="5"/>
  <c r="P2706" i="5"/>
  <c r="Q2698" i="5"/>
  <c r="P2698" i="5"/>
  <c r="Q2690" i="5"/>
  <c r="P2690" i="5"/>
  <c r="Q2682" i="5"/>
  <c r="P2682" i="5"/>
  <c r="Q2674" i="5"/>
  <c r="P2674" i="5"/>
  <c r="Q2666" i="5"/>
  <c r="P2666" i="5"/>
  <c r="Q2658" i="5"/>
  <c r="P2658" i="5"/>
  <c r="Q2650" i="5"/>
  <c r="P2650" i="5"/>
  <c r="Q2642" i="5"/>
  <c r="P2642" i="5"/>
  <c r="Q2634" i="5"/>
  <c r="P2634" i="5"/>
  <c r="Q2626" i="5"/>
  <c r="P2626" i="5"/>
  <c r="Q2618" i="5"/>
  <c r="P2618" i="5"/>
  <c r="Q2610" i="5"/>
  <c r="P2610" i="5"/>
  <c r="Q2602" i="5"/>
  <c r="P2602" i="5"/>
  <c r="Q2594" i="5"/>
  <c r="P2594" i="5"/>
  <c r="Q2586" i="5"/>
  <c r="P2586" i="5"/>
  <c r="Q2578" i="5"/>
  <c r="P2578" i="5"/>
  <c r="Q2570" i="5"/>
  <c r="P2570" i="5"/>
  <c r="Q2562" i="5"/>
  <c r="P2562" i="5"/>
  <c r="Q2554" i="5"/>
  <c r="P2554" i="5"/>
  <c r="Q2546" i="5"/>
  <c r="P2546" i="5"/>
  <c r="Q2538" i="5"/>
  <c r="P2538" i="5"/>
  <c r="Q2530" i="5"/>
  <c r="P2530" i="5"/>
  <c r="Q2522" i="5"/>
  <c r="P2522" i="5"/>
  <c r="Q2514" i="5"/>
  <c r="P2514" i="5"/>
  <c r="Q2506" i="5"/>
  <c r="P2506" i="5"/>
  <c r="Q2498" i="5"/>
  <c r="P2498" i="5"/>
  <c r="Q2490" i="5"/>
  <c r="P2490" i="5"/>
  <c r="Q2482" i="5"/>
  <c r="P2482" i="5"/>
  <c r="Q2474" i="5"/>
  <c r="P2474" i="5"/>
  <c r="Q2466" i="5"/>
  <c r="P2466" i="5"/>
  <c r="Q2458" i="5"/>
  <c r="P2458" i="5"/>
  <c r="Q2450" i="5"/>
  <c r="P2450" i="5"/>
  <c r="Q2442" i="5"/>
  <c r="P2442" i="5"/>
  <c r="Q2434" i="5"/>
  <c r="P2434" i="5"/>
  <c r="Q2426" i="5"/>
  <c r="P2426" i="5"/>
  <c r="Q2418" i="5"/>
  <c r="P2418" i="5"/>
  <c r="Q2410" i="5"/>
  <c r="P2410" i="5"/>
  <c r="Q2402" i="5"/>
  <c r="P2402" i="5"/>
  <c r="Q2394" i="5"/>
  <c r="P2394" i="5"/>
  <c r="Q2386" i="5"/>
  <c r="P2386" i="5"/>
  <c r="Q2378" i="5"/>
  <c r="P2378" i="5"/>
  <c r="Q2370" i="5"/>
  <c r="P2370" i="5"/>
  <c r="Q2362" i="5"/>
  <c r="P2362" i="5"/>
  <c r="Q2354" i="5"/>
  <c r="P2354" i="5"/>
  <c r="Q2346" i="5"/>
  <c r="P2346" i="5"/>
  <c r="Q2338" i="5"/>
  <c r="P2338" i="5"/>
  <c r="Q2330" i="5"/>
  <c r="P2330" i="5"/>
  <c r="Q2322" i="5"/>
  <c r="P2322" i="5"/>
  <c r="Q2314" i="5"/>
  <c r="P2314" i="5"/>
  <c r="Q2306" i="5"/>
  <c r="P2306" i="5"/>
  <c r="Q2298" i="5"/>
  <c r="P2298" i="5"/>
  <c r="Q2290" i="5"/>
  <c r="P2290" i="5"/>
  <c r="Q2282" i="5"/>
  <c r="P2282" i="5"/>
  <c r="Q2274" i="5"/>
  <c r="P2274" i="5"/>
  <c r="Q2266" i="5"/>
  <c r="P2266" i="5"/>
  <c r="Q2258" i="5"/>
  <c r="P2258" i="5"/>
  <c r="Q2250" i="5"/>
  <c r="P2250" i="5"/>
  <c r="Q2242" i="5"/>
  <c r="P2242" i="5"/>
  <c r="Q2234" i="5"/>
  <c r="P2234" i="5"/>
  <c r="Q2226" i="5"/>
  <c r="P2226" i="5"/>
  <c r="Q2218" i="5"/>
  <c r="P2218" i="5"/>
  <c r="Q2210" i="5"/>
  <c r="P2210" i="5"/>
  <c r="Q2202" i="5"/>
  <c r="P2202" i="5"/>
  <c r="Q2194" i="5"/>
  <c r="P2194" i="5"/>
  <c r="Q2186" i="5"/>
  <c r="P2186" i="5"/>
  <c r="Q2178" i="5"/>
  <c r="P2178" i="5"/>
  <c r="Q2170" i="5"/>
  <c r="P2170" i="5"/>
  <c r="Q2162" i="5"/>
  <c r="P2162" i="5"/>
  <c r="Q2154" i="5"/>
  <c r="P2154" i="5"/>
  <c r="Q2146" i="5"/>
  <c r="P2146" i="5"/>
  <c r="Q2138" i="5"/>
  <c r="P2138" i="5"/>
  <c r="Q2130" i="5"/>
  <c r="P2130" i="5"/>
  <c r="Q2122" i="5"/>
  <c r="P2122" i="5"/>
  <c r="Q2114" i="5"/>
  <c r="P2114" i="5"/>
  <c r="Q2106" i="5"/>
  <c r="P2106" i="5"/>
  <c r="Q2098" i="5"/>
  <c r="P2098" i="5"/>
  <c r="Q2090" i="5"/>
  <c r="P2090" i="5"/>
  <c r="Q2082" i="5"/>
  <c r="P2082" i="5"/>
  <c r="Q2074" i="5"/>
  <c r="P2074" i="5"/>
  <c r="Q2066" i="5"/>
  <c r="P2066" i="5"/>
  <c r="Q2058" i="5"/>
  <c r="P2058" i="5"/>
  <c r="Q2050" i="5"/>
  <c r="P2050" i="5"/>
  <c r="Q2042" i="5"/>
  <c r="P2042" i="5"/>
  <c r="Q2034" i="5"/>
  <c r="P2034" i="5"/>
  <c r="Q2026" i="5"/>
  <c r="P2026" i="5"/>
  <c r="Q2018" i="5"/>
  <c r="P2018" i="5"/>
  <c r="Q2010" i="5"/>
  <c r="P2010" i="5"/>
  <c r="Q2002" i="5"/>
  <c r="P2002" i="5"/>
  <c r="Q1994" i="5"/>
  <c r="P1994" i="5"/>
  <c r="Q1986" i="5"/>
  <c r="P1986" i="5"/>
  <c r="Q1978" i="5"/>
  <c r="P1978" i="5"/>
  <c r="Q1970" i="5"/>
  <c r="P1970" i="5"/>
  <c r="Q1962" i="5"/>
  <c r="P1962" i="5"/>
  <c r="Q1954" i="5"/>
  <c r="P1954" i="5"/>
  <c r="Q1946" i="5"/>
  <c r="P1946" i="5"/>
  <c r="Q1938" i="5"/>
  <c r="P1938" i="5"/>
  <c r="Q1930" i="5"/>
  <c r="P1930" i="5"/>
  <c r="Q1922" i="5"/>
  <c r="P1922" i="5"/>
  <c r="Q1914" i="5"/>
  <c r="P1914" i="5"/>
  <c r="Q1906" i="5"/>
  <c r="P1906" i="5"/>
  <c r="Q1898" i="5"/>
  <c r="P1898" i="5"/>
  <c r="Q1890" i="5"/>
  <c r="P1890" i="5"/>
  <c r="Q1882" i="5"/>
  <c r="P1882" i="5"/>
  <c r="Q1874" i="5"/>
  <c r="P1874" i="5"/>
  <c r="Q1866" i="5"/>
  <c r="P1866" i="5"/>
  <c r="Q1858" i="5"/>
  <c r="P1858" i="5"/>
  <c r="Q1850" i="5"/>
  <c r="P1850" i="5"/>
  <c r="Q1842" i="5"/>
  <c r="P1842" i="5"/>
  <c r="Q1834" i="5"/>
  <c r="P1834" i="5"/>
  <c r="Q1826" i="5"/>
  <c r="P1826" i="5"/>
  <c r="Q1818" i="5"/>
  <c r="P1818" i="5"/>
  <c r="Q1810" i="5"/>
  <c r="P1810" i="5"/>
  <c r="Q1802" i="5"/>
  <c r="P1802" i="5"/>
  <c r="Q1794" i="5"/>
  <c r="P1794" i="5"/>
  <c r="Q1786" i="5"/>
  <c r="P1786" i="5"/>
  <c r="Q1778" i="5"/>
  <c r="P1778" i="5"/>
  <c r="Q1770" i="5"/>
  <c r="P1770" i="5"/>
  <c r="Q1762" i="5"/>
  <c r="P1762" i="5"/>
  <c r="Q1754" i="5"/>
  <c r="P1754" i="5"/>
  <c r="Q1746" i="5"/>
  <c r="P1746" i="5"/>
  <c r="Q1738" i="5"/>
  <c r="P1738" i="5"/>
  <c r="Q1730" i="5"/>
  <c r="P1730" i="5"/>
  <c r="Q1722" i="5"/>
  <c r="P1722" i="5"/>
  <c r="Q1714" i="5"/>
  <c r="P1714" i="5"/>
  <c r="Q1706" i="5"/>
  <c r="P1706" i="5"/>
  <c r="Q1698" i="5"/>
  <c r="P1698" i="5"/>
  <c r="Q1690" i="5"/>
  <c r="P1690" i="5"/>
  <c r="Q1682" i="5"/>
  <c r="P1682" i="5"/>
  <c r="Q1674" i="5"/>
  <c r="P1674" i="5"/>
  <c r="Q1666" i="5"/>
  <c r="P1666" i="5"/>
  <c r="Q1658" i="5"/>
  <c r="P1658" i="5"/>
  <c r="Q1650" i="5"/>
  <c r="P1650" i="5"/>
  <c r="Q1642" i="5"/>
  <c r="P1642" i="5"/>
  <c r="Q1634" i="5"/>
  <c r="P1634" i="5"/>
  <c r="Q1626" i="5"/>
  <c r="P1626" i="5"/>
  <c r="Q1618" i="5"/>
  <c r="P1618" i="5"/>
  <c r="Q1610" i="5"/>
  <c r="P1610" i="5"/>
  <c r="Q1602" i="5"/>
  <c r="P1602" i="5"/>
  <c r="Q1594" i="5"/>
  <c r="P1594" i="5"/>
  <c r="Q1586" i="5"/>
  <c r="P1586" i="5"/>
  <c r="Q1578" i="5"/>
  <c r="P1578" i="5"/>
  <c r="Q1570" i="5"/>
  <c r="P1570" i="5"/>
  <c r="Q1562" i="5"/>
  <c r="P1562" i="5"/>
  <c r="Q1554" i="5"/>
  <c r="P1554" i="5"/>
  <c r="Q1546" i="5"/>
  <c r="P1546" i="5"/>
  <c r="Q1538" i="5"/>
  <c r="P1538" i="5"/>
  <c r="Q1530" i="5"/>
  <c r="P1530" i="5"/>
  <c r="Q1522" i="5"/>
  <c r="P1522" i="5"/>
  <c r="Q1514" i="5"/>
  <c r="P1514" i="5"/>
  <c r="Q1506" i="5"/>
  <c r="P1506" i="5"/>
  <c r="Q1498" i="5"/>
  <c r="P1498" i="5"/>
  <c r="Q1490" i="5"/>
  <c r="P1490" i="5"/>
  <c r="Q1482" i="5"/>
  <c r="P1482" i="5"/>
  <c r="Q1474" i="5"/>
  <c r="P1474" i="5"/>
  <c r="Q1466" i="5"/>
  <c r="P1466" i="5"/>
  <c r="Q1458" i="5"/>
  <c r="P1458" i="5"/>
  <c r="Q1450" i="5"/>
  <c r="P1450" i="5"/>
  <c r="Q1442" i="5"/>
  <c r="P1442" i="5"/>
  <c r="Q1434" i="5"/>
  <c r="P1434" i="5"/>
  <c r="Q1426" i="5"/>
  <c r="P1426" i="5"/>
  <c r="Q1418" i="5"/>
  <c r="P1418" i="5"/>
  <c r="Q1410" i="5"/>
  <c r="P1410" i="5"/>
  <c r="Q1402" i="5"/>
  <c r="P1402" i="5"/>
  <c r="Q1394" i="5"/>
  <c r="P1394" i="5"/>
  <c r="Q1386" i="5"/>
  <c r="P1386" i="5"/>
  <c r="Q1378" i="5"/>
  <c r="P1378" i="5"/>
  <c r="Q1370" i="5"/>
  <c r="P1370" i="5"/>
  <c r="Q1362" i="5"/>
  <c r="P1362" i="5"/>
  <c r="Q1354" i="5"/>
  <c r="P1354" i="5"/>
  <c r="Q1346" i="5"/>
  <c r="P1346" i="5"/>
  <c r="Q1338" i="5"/>
  <c r="P1338" i="5"/>
  <c r="Q1330" i="5"/>
  <c r="P1330" i="5"/>
  <c r="Q1322" i="5"/>
  <c r="P1322" i="5"/>
  <c r="Q1314" i="5"/>
  <c r="P1314" i="5"/>
  <c r="Q1306" i="5"/>
  <c r="P1306" i="5"/>
  <c r="Q1298" i="5"/>
  <c r="P1298" i="5"/>
  <c r="Q1290" i="5"/>
  <c r="P1290" i="5"/>
  <c r="Q1282" i="5"/>
  <c r="P1282" i="5"/>
  <c r="Q1274" i="5"/>
  <c r="P1274" i="5"/>
  <c r="Q1266" i="5"/>
  <c r="P1266" i="5"/>
  <c r="Q1258" i="5"/>
  <c r="P1258" i="5"/>
  <c r="Q1250" i="5"/>
  <c r="P1250" i="5"/>
  <c r="Q1242" i="5"/>
  <c r="P1242" i="5"/>
  <c r="Q1234" i="5"/>
  <c r="P1234" i="5"/>
  <c r="Q1226" i="5"/>
  <c r="P1226" i="5"/>
  <c r="Q1218" i="5"/>
  <c r="P1218" i="5"/>
  <c r="Q1210" i="5"/>
  <c r="P1210" i="5"/>
  <c r="Q1202" i="5"/>
  <c r="P1202" i="5"/>
  <c r="Q1194" i="5"/>
  <c r="P1194" i="5"/>
  <c r="Q1186" i="5"/>
  <c r="P1186" i="5"/>
  <c r="Q1178" i="5"/>
  <c r="P1178" i="5"/>
  <c r="Q1170" i="5"/>
  <c r="P1170" i="5"/>
  <c r="Q1162" i="5"/>
  <c r="P1162" i="5"/>
  <c r="Q1154" i="5"/>
  <c r="P1154" i="5"/>
  <c r="Q1146" i="5"/>
  <c r="P1146" i="5"/>
  <c r="Q1138" i="5"/>
  <c r="P1138" i="5"/>
  <c r="Q1130" i="5"/>
  <c r="P1130" i="5"/>
  <c r="Q1122" i="5"/>
  <c r="P1122" i="5"/>
  <c r="Q1114" i="5"/>
  <c r="P1114" i="5"/>
  <c r="Q1106" i="5"/>
  <c r="P1106" i="5"/>
  <c r="Q1098" i="5"/>
  <c r="P1098" i="5"/>
  <c r="Q1090" i="5"/>
  <c r="P1090" i="5"/>
  <c r="Q1082" i="5"/>
  <c r="P1082" i="5"/>
  <c r="Q1074" i="5"/>
  <c r="P1074" i="5"/>
  <c r="Q1066" i="5"/>
  <c r="P1066" i="5"/>
  <c r="Q1058" i="5"/>
  <c r="P1058" i="5"/>
  <c r="Q1050" i="5"/>
  <c r="P1050" i="5"/>
  <c r="Q1042" i="5"/>
  <c r="P1042" i="5"/>
  <c r="Q1034" i="5"/>
  <c r="P1034" i="5"/>
  <c r="Q1026" i="5"/>
  <c r="P1026" i="5"/>
  <c r="Q1018" i="5"/>
  <c r="P1018" i="5"/>
  <c r="Q1010" i="5"/>
  <c r="P1010" i="5"/>
  <c r="Q1002" i="5"/>
  <c r="P1002" i="5"/>
  <c r="Q994" i="5"/>
  <c r="P994" i="5"/>
  <c r="Q986" i="5"/>
  <c r="P986" i="5"/>
  <c r="Q978" i="5"/>
  <c r="P978" i="5"/>
  <c r="Q970" i="5"/>
  <c r="P970" i="5"/>
  <c r="Q962" i="5"/>
  <c r="P962" i="5"/>
  <c r="Q954" i="5"/>
  <c r="P954" i="5"/>
  <c r="Q946" i="5"/>
  <c r="P946" i="5"/>
  <c r="Q938" i="5"/>
  <c r="P938" i="5"/>
  <c r="Q930" i="5"/>
  <c r="P930" i="5"/>
  <c r="Q922" i="5"/>
  <c r="P922" i="5"/>
  <c r="Q914" i="5"/>
  <c r="P914" i="5"/>
  <c r="Q906" i="5"/>
  <c r="P906" i="5"/>
  <c r="Q898" i="5"/>
  <c r="P898" i="5"/>
  <c r="Q890" i="5"/>
  <c r="P890" i="5"/>
  <c r="Q882" i="5"/>
  <c r="P882" i="5"/>
  <c r="Q874" i="5"/>
  <c r="P874" i="5"/>
  <c r="Q866" i="5"/>
  <c r="P866" i="5"/>
  <c r="Q858" i="5"/>
  <c r="P858" i="5"/>
  <c r="Q850" i="5"/>
  <c r="P850" i="5"/>
  <c r="Q842" i="5"/>
  <c r="P842" i="5"/>
  <c r="Q834" i="5"/>
  <c r="P834" i="5"/>
  <c r="Q826" i="5"/>
  <c r="P826" i="5"/>
  <c r="Q818" i="5"/>
  <c r="P818" i="5"/>
  <c r="Q810" i="5"/>
  <c r="P810" i="5"/>
  <c r="Q802" i="5"/>
  <c r="P802" i="5"/>
  <c r="Q794" i="5"/>
  <c r="P794" i="5"/>
  <c r="Q786" i="5"/>
  <c r="P786" i="5"/>
  <c r="Q778" i="5"/>
  <c r="P778" i="5"/>
  <c r="Q770" i="5"/>
  <c r="P770" i="5"/>
  <c r="Q762" i="5"/>
  <c r="P762" i="5"/>
  <c r="Q754" i="5"/>
  <c r="P754" i="5"/>
  <c r="Q746" i="5"/>
  <c r="P746" i="5"/>
  <c r="Q738" i="5"/>
  <c r="P738" i="5"/>
  <c r="Q730" i="5"/>
  <c r="P730" i="5"/>
  <c r="Q722" i="5"/>
  <c r="P722" i="5"/>
  <c r="Q714" i="5"/>
  <c r="P714" i="5"/>
  <c r="Q706" i="5"/>
  <c r="P706" i="5"/>
  <c r="Q698" i="5"/>
  <c r="P698" i="5"/>
  <c r="Q690" i="5"/>
  <c r="P690" i="5"/>
  <c r="Q682" i="5"/>
  <c r="P682" i="5"/>
  <c r="Q674" i="5"/>
  <c r="P674" i="5"/>
  <c r="Q666" i="5"/>
  <c r="P666" i="5"/>
  <c r="Q658" i="5"/>
  <c r="P658" i="5"/>
  <c r="Q650" i="5"/>
  <c r="P650" i="5"/>
  <c r="Q642" i="5"/>
  <c r="P642" i="5"/>
  <c r="Q634" i="5"/>
  <c r="P634" i="5"/>
  <c r="Q626" i="5"/>
  <c r="P626" i="5"/>
  <c r="Q618" i="5"/>
  <c r="P618" i="5"/>
  <c r="Q610" i="5"/>
  <c r="P610" i="5"/>
  <c r="Q602" i="5"/>
  <c r="P602" i="5"/>
  <c r="Q594" i="5"/>
  <c r="P594" i="5"/>
  <c r="Q586" i="5"/>
  <c r="P586" i="5"/>
  <c r="Q578" i="5"/>
  <c r="P578" i="5"/>
  <c r="Q570" i="5"/>
  <c r="P570" i="5"/>
  <c r="Q562" i="5"/>
  <c r="P562" i="5"/>
  <c r="Q554" i="5"/>
  <c r="P554" i="5"/>
  <c r="Q546" i="5"/>
  <c r="P546" i="5"/>
  <c r="Q538" i="5"/>
  <c r="P538" i="5"/>
  <c r="Q530" i="5"/>
  <c r="P530" i="5"/>
  <c r="Q522" i="5"/>
  <c r="P522" i="5"/>
  <c r="Q514" i="5"/>
  <c r="P514" i="5"/>
  <c r="Q506" i="5"/>
  <c r="P506" i="5"/>
  <c r="Q498" i="5"/>
  <c r="P498" i="5"/>
  <c r="Q490" i="5"/>
  <c r="P490" i="5"/>
  <c r="Q482" i="5"/>
  <c r="P482" i="5"/>
  <c r="Q474" i="5"/>
  <c r="P474" i="5"/>
  <c r="Q466" i="5"/>
  <c r="P466" i="5"/>
  <c r="Q458" i="5"/>
  <c r="P458" i="5"/>
  <c r="Q450" i="5"/>
  <c r="P450" i="5"/>
  <c r="Q442" i="5"/>
  <c r="P442" i="5"/>
  <c r="Q434" i="5"/>
  <c r="P434" i="5"/>
  <c r="Q426" i="5"/>
  <c r="P426" i="5"/>
  <c r="Q418" i="5"/>
  <c r="P418" i="5"/>
  <c r="Q410" i="5"/>
  <c r="P410" i="5"/>
  <c r="Q402" i="5"/>
  <c r="P402" i="5"/>
  <c r="Q394" i="5"/>
  <c r="P394" i="5"/>
  <c r="Q386" i="5"/>
  <c r="P386" i="5"/>
  <c r="Q378" i="5"/>
  <c r="P378" i="5"/>
  <c r="Q370" i="5"/>
  <c r="P370" i="5"/>
  <c r="Q362" i="5"/>
  <c r="P362" i="5"/>
  <c r="Q354" i="5"/>
  <c r="P354" i="5"/>
  <c r="Q346" i="5"/>
  <c r="P346" i="5"/>
  <c r="Q338" i="5"/>
  <c r="P338" i="5"/>
  <c r="Q330" i="5"/>
  <c r="P330" i="5"/>
  <c r="Q322" i="5"/>
  <c r="P322" i="5"/>
  <c r="Q314" i="5"/>
  <c r="P314" i="5"/>
  <c r="Q306" i="5"/>
  <c r="P306" i="5"/>
  <c r="Q298" i="5"/>
  <c r="P298" i="5"/>
  <c r="Q290" i="5"/>
  <c r="P290" i="5"/>
  <c r="Q282" i="5"/>
  <c r="P282" i="5"/>
  <c r="Q274" i="5"/>
  <c r="P274" i="5"/>
  <c r="Q266" i="5"/>
  <c r="P266" i="5"/>
  <c r="Q258" i="5"/>
  <c r="P258" i="5"/>
  <c r="Q250" i="5"/>
  <c r="P250" i="5"/>
  <c r="Q242" i="5"/>
  <c r="P242" i="5"/>
  <c r="Q234" i="5"/>
  <c r="P234" i="5"/>
  <c r="Q226" i="5"/>
  <c r="P226" i="5"/>
  <c r="Q218" i="5"/>
  <c r="P218" i="5"/>
  <c r="Q210" i="5"/>
  <c r="P210" i="5"/>
  <c r="Q202" i="5"/>
  <c r="P202" i="5"/>
  <c r="Q194" i="5"/>
  <c r="P194" i="5"/>
  <c r="Q186" i="5"/>
  <c r="P186" i="5"/>
  <c r="Q178" i="5"/>
  <c r="P178" i="5"/>
  <c r="Q170" i="5"/>
  <c r="P170" i="5"/>
  <c r="Q162" i="5"/>
  <c r="P162" i="5"/>
  <c r="Q154" i="5"/>
  <c r="P154" i="5"/>
  <c r="Q146" i="5"/>
  <c r="P146" i="5"/>
  <c r="Q138" i="5"/>
  <c r="P138" i="5"/>
  <c r="Q130" i="5"/>
  <c r="P130" i="5"/>
  <c r="Q122" i="5"/>
  <c r="P122" i="5"/>
  <c r="Q114" i="5"/>
  <c r="P114" i="5"/>
  <c r="Q106" i="5"/>
  <c r="P106" i="5"/>
  <c r="Q98" i="5"/>
  <c r="P98" i="5"/>
  <c r="Q90" i="5"/>
  <c r="P90" i="5"/>
  <c r="Q82" i="5"/>
  <c r="P82" i="5"/>
  <c r="Q74" i="5"/>
  <c r="P74" i="5"/>
  <c r="Q66" i="5"/>
  <c r="P66" i="5"/>
  <c r="Q58" i="5"/>
  <c r="P58" i="5"/>
  <c r="Q50" i="5"/>
  <c r="P50" i="5"/>
  <c r="Q42" i="5"/>
  <c r="P42" i="5"/>
  <c r="Q34" i="5"/>
  <c r="P34" i="5"/>
  <c r="K9" i="3" l="1"/>
  <c r="I9" i="3"/>
  <c r="G9" i="3"/>
  <c r="E9" i="3"/>
  <c r="L9" i="3"/>
  <c r="H9" i="3"/>
  <c r="F9" i="3"/>
  <c r="J9" i="3"/>
  <c r="D9" i="3"/>
  <c r="L9" i="7" l="1"/>
  <c r="K9" i="7"/>
  <c r="J9" i="7"/>
  <c r="I9" i="7"/>
  <c r="H9" i="7"/>
  <c r="G9" i="7"/>
  <c r="F9" i="7"/>
  <c r="E9" i="7"/>
  <c r="D9" i="7"/>
  <c r="C9" i="7"/>
  <c r="B9" i="7"/>
  <c r="B18" i="7" s="1"/>
  <c r="M5" i="7"/>
  <c r="L5" i="7"/>
  <c r="K5" i="7"/>
  <c r="J5" i="7"/>
  <c r="I5" i="7"/>
  <c r="H5" i="7"/>
  <c r="G5" i="7"/>
  <c r="F5" i="7"/>
  <c r="E5" i="7"/>
  <c r="D5" i="7"/>
  <c r="C18" i="7"/>
  <c r="J13" i="7" l="1"/>
  <c r="H13" i="7"/>
  <c r="F13" i="7"/>
  <c r="D13" i="7"/>
  <c r="G13" i="7"/>
  <c r="I13" i="7"/>
  <c r="E13" i="7"/>
  <c r="K13" i="7"/>
  <c r="L13" i="7"/>
  <c r="CY401" i="5"/>
  <c r="CY400" i="5"/>
  <c r="CY399" i="5"/>
  <c r="CY398" i="5"/>
  <c r="CY397" i="5"/>
  <c r="CY396" i="5"/>
  <c r="CY395" i="5"/>
  <c r="CY394" i="5"/>
  <c r="CY393" i="5"/>
  <c r="CY392" i="5"/>
  <c r="CY391" i="5"/>
  <c r="CY390" i="5"/>
  <c r="CY389" i="5"/>
  <c r="CY388" i="5"/>
  <c r="CY387" i="5"/>
  <c r="CY386" i="5"/>
  <c r="CY385" i="5"/>
  <c r="CY384" i="5"/>
  <c r="CY383" i="5"/>
  <c r="CY382" i="5"/>
  <c r="CY381" i="5"/>
  <c r="CY380" i="5"/>
  <c r="CY379" i="5"/>
  <c r="CY378" i="5"/>
  <c r="CY377" i="5"/>
  <c r="CY376" i="5"/>
  <c r="CY375" i="5"/>
  <c r="CY374" i="5"/>
  <c r="CY373" i="5"/>
  <c r="CY372" i="5"/>
  <c r="CY371" i="5"/>
  <c r="CY370" i="5"/>
  <c r="CY369" i="5"/>
  <c r="CY368" i="5"/>
  <c r="CY367" i="5"/>
  <c r="CY366" i="5"/>
  <c r="CY365" i="5"/>
  <c r="CY364" i="5"/>
  <c r="CY363" i="5"/>
  <c r="CY362" i="5"/>
  <c r="CY361" i="5"/>
  <c r="CY360" i="5"/>
  <c r="CY359" i="5"/>
  <c r="CY358" i="5"/>
  <c r="CY357" i="5"/>
  <c r="CY356" i="5"/>
  <c r="CY355" i="5"/>
  <c r="CY354" i="5"/>
  <c r="CY353" i="5"/>
  <c r="CY352" i="5"/>
  <c r="CY351" i="5"/>
  <c r="CY350" i="5"/>
  <c r="CY349" i="5"/>
  <c r="CY348" i="5"/>
  <c r="CY347" i="5"/>
  <c r="CY346" i="5"/>
  <c r="CY345" i="5"/>
  <c r="CY344" i="5"/>
  <c r="CY343" i="5"/>
  <c r="CY342" i="5"/>
  <c r="CY341" i="5"/>
  <c r="CY340" i="5"/>
  <c r="CY339" i="5"/>
  <c r="CY338" i="5"/>
  <c r="CY337" i="5"/>
  <c r="CY336" i="5"/>
  <c r="CY335" i="5"/>
  <c r="CY334" i="5"/>
  <c r="CY333" i="5"/>
  <c r="CY332" i="5"/>
  <c r="CY331" i="5"/>
  <c r="CY330" i="5"/>
  <c r="CY329" i="5"/>
  <c r="CY328" i="5"/>
  <c r="CY327" i="5"/>
  <c r="CY326" i="5"/>
  <c r="CY325" i="5"/>
  <c r="CY324" i="5"/>
  <c r="CY323" i="5"/>
  <c r="CY322" i="5"/>
  <c r="CY321" i="5"/>
  <c r="CY320" i="5"/>
  <c r="CY319" i="5"/>
  <c r="CY318" i="5"/>
  <c r="CY317" i="5"/>
  <c r="CY316" i="5"/>
  <c r="CY315" i="5"/>
  <c r="CY314" i="5"/>
  <c r="CY313" i="5"/>
  <c r="CY312" i="5"/>
  <c r="CY311" i="5"/>
  <c r="CY310" i="5"/>
  <c r="CY309" i="5"/>
  <c r="CY308" i="5"/>
  <c r="CY307" i="5"/>
  <c r="CY306" i="5"/>
  <c r="CY305" i="5"/>
  <c r="CY304" i="5"/>
  <c r="CY303" i="5"/>
  <c r="CY302" i="5"/>
  <c r="CY301" i="5"/>
  <c r="CY300" i="5"/>
  <c r="CY299" i="5"/>
  <c r="CY298" i="5"/>
  <c r="CY297" i="5"/>
  <c r="CY296" i="5"/>
  <c r="CY295" i="5"/>
  <c r="CY294" i="5"/>
  <c r="CY293" i="5"/>
  <c r="CY292" i="5"/>
  <c r="CY291" i="5"/>
  <c r="CY290" i="5"/>
  <c r="CY289" i="5"/>
  <c r="CY288" i="5"/>
  <c r="CY287" i="5"/>
  <c r="CY286" i="5"/>
  <c r="CY285" i="5"/>
  <c r="CY284" i="5"/>
  <c r="CY283" i="5"/>
  <c r="CY282" i="5"/>
  <c r="CY281" i="5"/>
  <c r="CY280" i="5"/>
  <c r="CY279" i="5"/>
  <c r="CY278" i="5"/>
  <c r="CY277" i="5"/>
  <c r="CY276" i="5"/>
  <c r="CY275" i="5"/>
  <c r="CY274" i="5"/>
  <c r="CY273" i="5"/>
  <c r="CY272" i="5"/>
  <c r="CY271" i="5"/>
  <c r="CY270" i="5"/>
  <c r="CY269" i="5"/>
  <c r="CY268" i="5"/>
  <c r="CY267" i="5"/>
  <c r="CY266" i="5"/>
  <c r="CY265" i="5"/>
  <c r="CY264" i="5"/>
  <c r="CY263" i="5"/>
  <c r="CY262" i="5"/>
  <c r="CY261" i="5"/>
  <c r="CY260" i="5"/>
  <c r="CY259" i="5"/>
  <c r="CY258" i="5"/>
  <c r="CY257" i="5"/>
  <c r="CY256" i="5"/>
  <c r="CY255" i="5"/>
  <c r="CY254" i="5"/>
  <c r="CY253" i="5"/>
  <c r="CY252" i="5"/>
  <c r="CY251" i="5"/>
  <c r="CY250" i="5"/>
  <c r="CY249" i="5"/>
  <c r="CY248" i="5"/>
  <c r="CY247" i="5"/>
  <c r="CY246" i="5"/>
  <c r="CY245" i="5"/>
  <c r="CY244" i="5"/>
  <c r="CY243" i="5"/>
  <c r="CY242" i="5"/>
  <c r="CY241" i="5"/>
  <c r="CY240" i="5"/>
  <c r="CY239" i="5"/>
  <c r="CY238" i="5"/>
  <c r="CY237" i="5"/>
  <c r="CY236" i="5"/>
  <c r="CY235" i="5"/>
  <c r="CY234" i="5"/>
  <c r="CY233" i="5"/>
  <c r="CY232" i="5"/>
  <c r="CY231" i="5"/>
  <c r="CY230" i="5"/>
  <c r="CY229" i="5"/>
  <c r="CY228" i="5"/>
  <c r="CY227" i="5"/>
  <c r="CY226" i="5"/>
  <c r="CY225" i="5"/>
  <c r="CY224" i="5"/>
  <c r="CY223" i="5"/>
  <c r="CY222" i="5"/>
  <c r="CY221" i="5"/>
  <c r="CY220" i="5"/>
  <c r="CY219" i="5"/>
  <c r="CY218" i="5"/>
  <c r="CY217" i="5"/>
  <c r="CY216" i="5"/>
  <c r="CY215" i="5"/>
  <c r="CY214" i="5"/>
  <c r="CY213" i="5"/>
  <c r="CY212" i="5"/>
  <c r="CY211" i="5"/>
  <c r="CY210" i="5"/>
  <c r="CY209" i="5"/>
  <c r="CY208" i="5"/>
  <c r="CY207" i="5"/>
  <c r="CY206" i="5"/>
  <c r="CY205" i="5"/>
  <c r="CY204" i="5"/>
  <c r="CY203" i="5"/>
  <c r="CY202" i="5"/>
  <c r="CY201" i="5"/>
  <c r="CY200" i="5"/>
  <c r="CY199" i="5"/>
  <c r="CY198" i="5"/>
  <c r="CY197" i="5"/>
  <c r="CY196" i="5"/>
  <c r="CY195" i="5"/>
  <c r="CY194" i="5"/>
  <c r="CY193" i="5"/>
  <c r="CY192" i="5"/>
  <c r="CY191" i="5"/>
  <c r="CY190" i="5"/>
  <c r="CY189" i="5"/>
  <c r="CY188" i="5"/>
  <c r="CY187" i="5"/>
  <c r="CY186" i="5"/>
  <c r="CY185" i="5"/>
  <c r="CY184" i="5"/>
  <c r="CY183" i="5"/>
  <c r="CY182" i="5"/>
  <c r="CY181" i="5"/>
  <c r="CY180" i="5"/>
  <c r="CY179" i="5"/>
  <c r="CY178" i="5"/>
  <c r="CY177" i="5"/>
  <c r="CY176" i="5"/>
  <c r="CY175" i="5"/>
  <c r="CY174" i="5"/>
  <c r="CY173" i="5"/>
  <c r="CY172" i="5"/>
  <c r="CY171" i="5"/>
  <c r="CY170" i="5"/>
  <c r="CY169" i="5"/>
  <c r="CY168" i="5"/>
  <c r="CY167" i="5"/>
  <c r="CY166" i="5"/>
  <c r="CY165" i="5"/>
  <c r="CY164" i="5"/>
  <c r="CY163" i="5"/>
  <c r="CY162" i="5"/>
  <c r="CY161" i="5"/>
  <c r="CY160" i="5"/>
  <c r="CY159" i="5"/>
  <c r="CY158" i="5"/>
  <c r="CY157" i="5"/>
  <c r="CY156" i="5"/>
  <c r="CY155" i="5"/>
  <c r="CY154" i="5"/>
  <c r="CY153" i="5"/>
  <c r="CY152" i="5"/>
  <c r="CY151" i="5"/>
  <c r="CY150" i="5"/>
  <c r="CY149" i="5"/>
  <c r="CY148" i="5"/>
  <c r="CY147" i="5"/>
  <c r="CY146" i="5"/>
  <c r="CY145" i="5"/>
  <c r="CY144" i="5"/>
  <c r="CY143" i="5"/>
  <c r="CY142" i="5"/>
  <c r="CY141" i="5"/>
  <c r="CY140" i="5"/>
  <c r="CY139" i="5"/>
  <c r="CY138" i="5"/>
  <c r="CY137" i="5"/>
  <c r="CY136" i="5"/>
  <c r="CY135" i="5"/>
  <c r="CY134" i="5"/>
  <c r="CY133" i="5"/>
  <c r="CY132" i="5"/>
  <c r="CY131" i="5"/>
  <c r="CY130" i="5"/>
  <c r="CY129" i="5"/>
  <c r="CY128" i="5"/>
  <c r="CY127" i="5"/>
  <c r="CY126" i="5"/>
  <c r="CY125" i="5"/>
  <c r="CY124" i="5"/>
  <c r="CY123" i="5"/>
  <c r="CY122" i="5"/>
  <c r="CY121" i="5"/>
  <c r="CY120" i="5"/>
  <c r="CY119" i="5"/>
  <c r="CY118" i="5"/>
  <c r="CY117" i="5"/>
  <c r="CY116" i="5"/>
  <c r="CY115" i="5"/>
  <c r="CY114" i="5"/>
  <c r="CY113" i="5"/>
  <c r="CY112" i="5"/>
  <c r="CY111" i="5"/>
  <c r="CY110" i="5"/>
  <c r="CY109" i="5"/>
  <c r="CY108" i="5"/>
  <c r="CY107" i="5"/>
  <c r="CY106" i="5"/>
  <c r="CY105" i="5"/>
  <c r="CY104" i="5"/>
  <c r="CY103" i="5"/>
  <c r="CY102" i="5"/>
  <c r="Q26" i="5"/>
  <c r="P26" i="5"/>
  <c r="CY78" i="5"/>
  <c r="CY77" i="5"/>
  <c r="CY76" i="5"/>
  <c r="CY75" i="5"/>
  <c r="CY74" i="5"/>
  <c r="CY73" i="5"/>
  <c r="CY72" i="5"/>
  <c r="CY71" i="5"/>
  <c r="F1" i="5" l="1"/>
  <c r="Q18" i="5" l="1"/>
  <c r="P18" i="5"/>
  <c r="M9" i="3" l="1"/>
  <c r="M9" i="7" l="1"/>
  <c r="CL4" i="5"/>
  <c r="BR4" i="5"/>
  <c r="BH4" i="5"/>
  <c r="AX4" i="5"/>
  <c r="AN4" i="5"/>
  <c r="AD4" i="5"/>
  <c r="T4" i="5"/>
  <c r="J4" i="5"/>
  <c r="E4" i="5"/>
  <c r="CB4" i="5"/>
  <c r="AD3010" i="5" l="1"/>
  <c r="AD2986" i="5"/>
  <c r="AD2730" i="5"/>
  <c r="AD2690" i="5"/>
  <c r="AD3066" i="5"/>
  <c r="AD3058" i="5"/>
  <c r="AD3050" i="5"/>
  <c r="AD2930" i="5"/>
  <c r="AD2842" i="5"/>
  <c r="AD2818" i="5"/>
  <c r="AD2770" i="5"/>
  <c r="AD2762" i="5"/>
  <c r="AD2754" i="5"/>
  <c r="AD3074" i="5"/>
  <c r="AD2994" i="5"/>
  <c r="AD2866" i="5"/>
  <c r="AD2778" i="5"/>
  <c r="AD2698" i="5"/>
  <c r="AD3034" i="5"/>
  <c r="AD3026" i="5"/>
  <c r="AD2834" i="5"/>
  <c r="AD2786" i="5"/>
  <c r="AD2738" i="5"/>
  <c r="AD3018" i="5"/>
  <c r="AD2946" i="5"/>
  <c r="AD2858" i="5"/>
  <c r="AD2850" i="5"/>
  <c r="AD2826" i="5"/>
  <c r="AD2706" i="5"/>
  <c r="AD3042" i="5"/>
  <c r="AD2962" i="5"/>
  <c r="AD2938" i="5"/>
  <c r="AD2922" i="5"/>
  <c r="AD2906" i="5"/>
  <c r="AD2890" i="5"/>
  <c r="AD2874" i="5"/>
  <c r="AD2802" i="5"/>
  <c r="AD2794" i="5"/>
  <c r="AD2746" i="5"/>
  <c r="AD3002" i="5"/>
  <c r="AD2970" i="5"/>
  <c r="AD2954" i="5"/>
  <c r="AD2914" i="5"/>
  <c r="AD2898" i="5"/>
  <c r="AD2882" i="5"/>
  <c r="AD2810" i="5"/>
  <c r="AD2722" i="5"/>
  <c r="AD2714" i="5"/>
  <c r="AD2682" i="5"/>
  <c r="AD2978" i="5"/>
  <c r="AD2674" i="5"/>
  <c r="AD2394" i="5"/>
  <c r="AD2386" i="5"/>
  <c r="AD2626" i="5"/>
  <c r="AD2530" i="5"/>
  <c r="AD2522" i="5"/>
  <c r="AD2482" i="5"/>
  <c r="AD2474" i="5"/>
  <c r="AD2434" i="5"/>
  <c r="AD2338" i="5"/>
  <c r="AD2290" i="5"/>
  <c r="AD2282" i="5"/>
  <c r="AD2634" i="5"/>
  <c r="AD2594" i="5"/>
  <c r="AD2538" i="5"/>
  <c r="AD2346" i="5"/>
  <c r="AD2298" i="5"/>
  <c r="AD2274" i="5"/>
  <c r="AD2650" i="5"/>
  <c r="AD2642" i="5"/>
  <c r="AD2610" i="5"/>
  <c r="AD2602" i="5"/>
  <c r="AD2586" i="5"/>
  <c r="AD2546" i="5"/>
  <c r="AD2450" i="5"/>
  <c r="AD2442" i="5"/>
  <c r="AD2402" i="5"/>
  <c r="AD2498" i="5"/>
  <c r="AD2490" i="5"/>
  <c r="AD2410" i="5"/>
  <c r="AD2354" i="5"/>
  <c r="AD2306" i="5"/>
  <c r="AD2658" i="5"/>
  <c r="AD2418" i="5"/>
  <c r="AD2362" i="5"/>
  <c r="AD2314" i="5"/>
  <c r="AD2666" i="5"/>
  <c r="AD2562" i="5"/>
  <c r="AD2514" i="5"/>
  <c r="AD2506" i="5"/>
  <c r="AD2466" i="5"/>
  <c r="AD2458" i="5"/>
  <c r="AD2370" i="5"/>
  <c r="AD2322" i="5"/>
  <c r="AD2618" i="5"/>
  <c r="AD2578" i="5"/>
  <c r="AD2570" i="5"/>
  <c r="AD2554" i="5"/>
  <c r="AD2426" i="5"/>
  <c r="AD2378" i="5"/>
  <c r="AD2330" i="5"/>
  <c r="AD2210" i="5"/>
  <c r="AD2114" i="5"/>
  <c r="AD2074" i="5"/>
  <c r="AD2066" i="5"/>
  <c r="AD2058" i="5"/>
  <c r="AD1994" i="5"/>
  <c r="AD1962" i="5"/>
  <c r="AD1946" i="5"/>
  <c r="AD1930" i="5"/>
  <c r="AD2250" i="5"/>
  <c r="AD2234" i="5"/>
  <c r="AD2226" i="5"/>
  <c r="AD2162" i="5"/>
  <c r="AD2170" i="5"/>
  <c r="AD2138" i="5"/>
  <c r="AD2082" i="5"/>
  <c r="AD2042" i="5"/>
  <c r="AD2034" i="5"/>
  <c r="AD1954" i="5"/>
  <c r="AD1938" i="5"/>
  <c r="AD1906" i="5"/>
  <c r="AD2242" i="5"/>
  <c r="AD2186" i="5"/>
  <c r="AD2178" i="5"/>
  <c r="AD2130" i="5"/>
  <c r="AD2122" i="5"/>
  <c r="AD2026" i="5"/>
  <c r="AD2018" i="5"/>
  <c r="AD2002" i="5"/>
  <c r="AD1986" i="5"/>
  <c r="AD1970" i="5"/>
  <c r="AD1914" i="5"/>
  <c r="AD2266" i="5"/>
  <c r="AD2258" i="5"/>
  <c r="AD2146" i="5"/>
  <c r="AD2050" i="5"/>
  <c r="AD1874" i="5"/>
  <c r="AD2154" i="5"/>
  <c r="AD2106" i="5"/>
  <c r="AD1882" i="5"/>
  <c r="AD2218" i="5"/>
  <c r="AD2202" i="5"/>
  <c r="AD2194" i="5"/>
  <c r="AD2098" i="5"/>
  <c r="AD2090" i="5"/>
  <c r="AD2010" i="5"/>
  <c r="AD1978" i="5"/>
  <c r="AD1890" i="5"/>
  <c r="AD1922" i="5"/>
  <c r="AD1898" i="5"/>
  <c r="AD1866" i="5"/>
  <c r="AD1778" i="5"/>
  <c r="AD1698" i="5"/>
  <c r="AD1642" i="5"/>
  <c r="AD1562" i="5"/>
  <c r="AD1514" i="5"/>
  <c r="AD1466" i="5"/>
  <c r="AD1834" i="5"/>
  <c r="AD1826" i="5"/>
  <c r="AD1818" i="5"/>
  <c r="AD1738" i="5"/>
  <c r="AD1682" i="5"/>
  <c r="AD1570" i="5"/>
  <c r="AD1554" i="5"/>
  <c r="AD1474" i="5"/>
  <c r="AD1706" i="5"/>
  <c r="AD1658" i="5"/>
  <c r="AD1530" i="5"/>
  <c r="AD1842" i="5"/>
  <c r="AD1666" i="5"/>
  <c r="AD1578" i="5"/>
  <c r="AD1538" i="5"/>
  <c r="AD1522" i="5"/>
  <c r="AD1802" i="5"/>
  <c r="AD1794" i="5"/>
  <c r="AD1786" i="5"/>
  <c r="AD1746" i="5"/>
  <c r="AD1650" i="5"/>
  <c r="AD1610" i="5"/>
  <c r="AD1482" i="5"/>
  <c r="AD1770" i="5"/>
  <c r="AD1722" i="5"/>
  <c r="AD1674" i="5"/>
  <c r="AD1626" i="5"/>
  <c r="AD1618" i="5"/>
  <c r="AD1810" i="5"/>
  <c r="AD1762" i="5"/>
  <c r="AD1754" i="5"/>
  <c r="AD1730" i="5"/>
  <c r="AD1714" i="5"/>
  <c r="AD1634" i="5"/>
  <c r="AD1594" i="5"/>
  <c r="AD1586" i="5"/>
  <c r="AD1546" i="5"/>
  <c r="AD1506" i="5"/>
  <c r="AD1490" i="5"/>
  <c r="AD1378" i="5"/>
  <c r="AD1362" i="5"/>
  <c r="AD1258" i="5"/>
  <c r="AD1226" i="5"/>
  <c r="AD1210" i="5"/>
  <c r="AD1170" i="5"/>
  <c r="AD1154" i="5"/>
  <c r="AD1858" i="5"/>
  <c r="AD1602" i="5"/>
  <c r="AD1426" i="5"/>
  <c r="AD1306" i="5"/>
  <c r="AD1162" i="5"/>
  <c r="AD1450" i="5"/>
  <c r="AD1386" i="5"/>
  <c r="AD1314" i="5"/>
  <c r="AD1298" i="5"/>
  <c r="AD1234" i="5"/>
  <c r="AD1690" i="5"/>
  <c r="AD1322" i="5"/>
  <c r="AD1138" i="5"/>
  <c r="AD1458" i="5"/>
  <c r="AD1402" i="5"/>
  <c r="AD1338" i="5"/>
  <c r="AD1274" i="5"/>
  <c r="AD1202" i="5"/>
  <c r="AD1194" i="5"/>
  <c r="AD1178" i="5"/>
  <c r="AD1850" i="5"/>
  <c r="AD1410" i="5"/>
  <c r="AD1394" i="5"/>
  <c r="AD1346" i="5"/>
  <c r="AD1330" i="5"/>
  <c r="AD1282" i="5"/>
  <c r="AD1242" i="5"/>
  <c r="AD1498" i="5"/>
  <c r="AD1434" i="5"/>
  <c r="AD1354" i="5"/>
  <c r="AD1266" i="5"/>
  <c r="AD1186" i="5"/>
  <c r="AD1146" i="5"/>
  <c r="AD1442" i="5"/>
  <c r="AD1418" i="5"/>
  <c r="AD1370" i="5"/>
  <c r="AD1290" i="5"/>
  <c r="AD1250" i="5"/>
  <c r="AD1218" i="5"/>
  <c r="AD1098" i="5"/>
  <c r="AD978" i="5"/>
  <c r="AD850" i="5"/>
  <c r="AD1122" i="5"/>
  <c r="AD986" i="5"/>
  <c r="AD954" i="5"/>
  <c r="AD930" i="5"/>
  <c r="AD882" i="5"/>
  <c r="AD826" i="5"/>
  <c r="AD778" i="5"/>
  <c r="AD738" i="5"/>
  <c r="AD1130" i="5"/>
  <c r="AD1114" i="5"/>
  <c r="AD1042" i="5"/>
  <c r="AD1010" i="5"/>
  <c r="AD938" i="5"/>
  <c r="AD898" i="5"/>
  <c r="AD858" i="5"/>
  <c r="AD818" i="5"/>
  <c r="AD906" i="5"/>
  <c r="AD834" i="5"/>
  <c r="AD794" i="5"/>
  <c r="AD746" i="5"/>
  <c r="AD722" i="5"/>
  <c r="AD1074" i="5"/>
  <c r="AD1026" i="5"/>
  <c r="AD1018" i="5"/>
  <c r="AD994" i="5"/>
  <c r="AD786" i="5"/>
  <c r="AD1058" i="5"/>
  <c r="AD1050" i="5"/>
  <c r="AD1034" i="5"/>
  <c r="AD1002" i="5"/>
  <c r="AD914" i="5"/>
  <c r="AD890" i="5"/>
  <c r="AD842" i="5"/>
  <c r="AD802" i="5"/>
  <c r="AD762" i="5"/>
  <c r="AD730" i="5"/>
  <c r="AD1082" i="5"/>
  <c r="AD970" i="5"/>
  <c r="AD922" i="5"/>
  <c r="AD874" i="5"/>
  <c r="AD754" i="5"/>
  <c r="AD1106" i="5"/>
  <c r="AD1090" i="5"/>
  <c r="AD1066" i="5"/>
  <c r="AD962" i="5"/>
  <c r="AD946" i="5"/>
  <c r="AD866" i="5"/>
  <c r="AD810" i="5"/>
  <c r="AD770" i="5"/>
  <c r="AD618" i="5"/>
  <c r="AD578" i="5"/>
  <c r="AD570" i="5"/>
  <c r="AD538" i="5"/>
  <c r="AD450" i="5"/>
  <c r="AD370" i="5"/>
  <c r="AD706" i="5"/>
  <c r="AD658" i="5"/>
  <c r="AD642" i="5"/>
  <c r="AD434" i="5"/>
  <c r="AD354" i="5"/>
  <c r="AD330" i="5"/>
  <c r="AD298" i="5"/>
  <c r="AD546" i="5"/>
  <c r="AD514" i="5"/>
  <c r="AD498" i="5"/>
  <c r="AD490" i="5"/>
  <c r="AD466" i="5"/>
  <c r="AD442" i="5"/>
  <c r="AD410" i="5"/>
  <c r="AD322" i="5"/>
  <c r="AD714" i="5"/>
  <c r="AD666" i="5"/>
  <c r="AD506" i="5"/>
  <c r="AD474" i="5"/>
  <c r="AD394" i="5"/>
  <c r="AD682" i="5"/>
  <c r="AD674" i="5"/>
  <c r="AD626" i="5"/>
  <c r="AD602" i="5"/>
  <c r="AD594" i="5"/>
  <c r="AD586" i="5"/>
  <c r="AD458" i="5"/>
  <c r="AD386" i="5"/>
  <c r="AD378" i="5"/>
  <c r="AD362" i="5"/>
  <c r="AD338" i="5"/>
  <c r="AD650" i="5"/>
  <c r="AD418" i="5"/>
  <c r="AD306" i="5"/>
  <c r="AD690" i="5"/>
  <c r="AD554" i="5"/>
  <c r="AD522" i="5"/>
  <c r="AD482" i="5"/>
  <c r="AD402" i="5"/>
  <c r="AD698" i="5"/>
  <c r="AD634" i="5"/>
  <c r="AD610" i="5"/>
  <c r="AD562" i="5"/>
  <c r="AD530" i="5"/>
  <c r="AD426" i="5"/>
  <c r="AD346" i="5"/>
  <c r="AD314" i="5"/>
  <c r="AD282" i="5"/>
  <c r="AD210" i="5"/>
  <c r="AD170" i="5"/>
  <c r="AD106" i="5"/>
  <c r="AD82" i="5"/>
  <c r="AD58" i="5"/>
  <c r="AD226" i="5"/>
  <c r="AD186" i="5"/>
  <c r="AD290" i="5"/>
  <c r="AD274" i="5"/>
  <c r="AD138" i="5"/>
  <c r="AD66" i="5"/>
  <c r="AD50" i="5"/>
  <c r="AD250" i="5"/>
  <c r="AD234" i="5"/>
  <c r="AD194" i="5"/>
  <c r="AD178" i="5"/>
  <c r="AD154" i="5"/>
  <c r="AD90" i="5"/>
  <c r="AD42" i="5"/>
  <c r="AD122" i="5"/>
  <c r="AD114" i="5"/>
  <c r="AD98" i="5"/>
  <c r="AD74" i="5"/>
  <c r="AD34" i="5"/>
  <c r="AD258" i="5"/>
  <c r="AD242" i="5"/>
  <c r="AD202" i="5"/>
  <c r="AD162" i="5"/>
  <c r="AD146" i="5"/>
  <c r="AD266" i="5"/>
  <c r="AD218" i="5"/>
  <c r="AD130" i="5"/>
  <c r="CD3071" i="5"/>
  <c r="CD3055" i="5"/>
  <c r="CD3031" i="5"/>
  <c r="CD3015" i="5"/>
  <c r="CD2991" i="5"/>
  <c r="CD2863" i="5"/>
  <c r="CD2847" i="5"/>
  <c r="CD2775" i="5"/>
  <c r="CD2751" i="5"/>
  <c r="CD2703" i="5"/>
  <c r="CD3023" i="5"/>
  <c r="CD2871" i="5"/>
  <c r="CD2855" i="5"/>
  <c r="CD2831" i="5"/>
  <c r="CD2823" i="5"/>
  <c r="CD2999" i="5"/>
  <c r="CD2799" i="5"/>
  <c r="CD2791" i="5"/>
  <c r="CD2783" i="5"/>
  <c r="CD2743" i="5"/>
  <c r="CD2679" i="5"/>
  <c r="CD3039" i="5"/>
  <c r="CD2959" i="5"/>
  <c r="CD2951" i="5"/>
  <c r="CD2943" i="5"/>
  <c r="CD2919" i="5"/>
  <c r="CD2911" i="5"/>
  <c r="CD2887" i="5"/>
  <c r="CD2719" i="5"/>
  <c r="CD2711" i="5"/>
  <c r="CD2975" i="5"/>
  <c r="CD2903" i="5"/>
  <c r="CD2879" i="5"/>
  <c r="CD2807" i="5"/>
  <c r="CD2727" i="5"/>
  <c r="CD2687" i="5"/>
  <c r="CD3047" i="5"/>
  <c r="CD2967" i="5"/>
  <c r="CD2935" i="5"/>
  <c r="CD2927" i="5"/>
  <c r="CD2895" i="5"/>
  <c r="CD3063" i="5"/>
  <c r="CD3007" i="5"/>
  <c r="CD2983" i="5"/>
  <c r="CD2839" i="5"/>
  <c r="CD2815" i="5"/>
  <c r="CD2767" i="5"/>
  <c r="CD2759" i="5"/>
  <c r="CD2695" i="5"/>
  <c r="CD2735" i="5"/>
  <c r="CD2599" i="5"/>
  <c r="CD2487" i="5"/>
  <c r="CD2351" i="5"/>
  <c r="CD2343" i="5"/>
  <c r="CD2279" i="5"/>
  <c r="CD2655" i="5"/>
  <c r="CD2639" i="5"/>
  <c r="CD2607" i="5"/>
  <c r="CD2591" i="5"/>
  <c r="CD2495" i="5"/>
  <c r="CD2447" i="5"/>
  <c r="CD2415" i="5"/>
  <c r="CD2303" i="5"/>
  <c r="CD2295" i="5"/>
  <c r="CD2543" i="5"/>
  <c r="CD2503" i="5"/>
  <c r="CD2455" i="5"/>
  <c r="CD2367" i="5"/>
  <c r="CD2319" i="5"/>
  <c r="CD2663" i="5"/>
  <c r="CD2615" i="5"/>
  <c r="CD2551" i="5"/>
  <c r="CD2511" i="5"/>
  <c r="CD2463" i="5"/>
  <c r="CD2423" i="5"/>
  <c r="CD2407" i="5"/>
  <c r="CD2311" i="5"/>
  <c r="CD2567" i="5"/>
  <c r="CD2559" i="5"/>
  <c r="CD2383" i="5"/>
  <c r="CD2359" i="5"/>
  <c r="CD2575" i="5"/>
  <c r="CD2519" i="5"/>
  <c r="CD2471" i="5"/>
  <c r="CD2335" i="5"/>
  <c r="CD2671" i="5"/>
  <c r="CD2535" i="5"/>
  <c r="CD2479" i="5"/>
  <c r="CD2391" i="5"/>
  <c r="CD2375" i="5"/>
  <c r="CD2327" i="5"/>
  <c r="CD2287" i="5"/>
  <c r="CD2647" i="5"/>
  <c r="CD2631" i="5"/>
  <c r="CD2623" i="5"/>
  <c r="CD2583" i="5"/>
  <c r="CD2527" i="5"/>
  <c r="CD2439" i="5"/>
  <c r="CD2431" i="5"/>
  <c r="CD2399" i="5"/>
  <c r="CD2255" i="5"/>
  <c r="CD2247" i="5"/>
  <c r="CD2167" i="5"/>
  <c r="CD2079" i="5"/>
  <c r="CD2039" i="5"/>
  <c r="CD2183" i="5"/>
  <c r="CD2127" i="5"/>
  <c r="CD2031" i="5"/>
  <c r="CD2015" i="5"/>
  <c r="CD1983" i="5"/>
  <c r="CD1911" i="5"/>
  <c r="CD2271" i="5"/>
  <c r="CD2263" i="5"/>
  <c r="CD2191" i="5"/>
  <c r="CD2143" i="5"/>
  <c r="CD2103" i="5"/>
  <c r="CD2087" i="5"/>
  <c r="CD2047" i="5"/>
  <c r="CD2151" i="5"/>
  <c r="CD2007" i="5"/>
  <c r="CD1975" i="5"/>
  <c r="CD1919" i="5"/>
  <c r="CD1887" i="5"/>
  <c r="CD1879" i="5"/>
  <c r="CD1871" i="5"/>
  <c r="CD2215" i="5"/>
  <c r="CD2207" i="5"/>
  <c r="CD2199" i="5"/>
  <c r="CD2095" i="5"/>
  <c r="CD2055" i="5"/>
  <c r="CD2223" i="5"/>
  <c r="CD2159" i="5"/>
  <c r="CD2111" i="5"/>
  <c r="CD1895" i="5"/>
  <c r="CD2071" i="5"/>
  <c r="CD2063" i="5"/>
  <c r="CD1951" i="5"/>
  <c r="CD1943" i="5"/>
  <c r="CD1935" i="5"/>
  <c r="CD1927" i="5"/>
  <c r="CD1903" i="5"/>
  <c r="CD2239" i="5"/>
  <c r="CD2231" i="5"/>
  <c r="CD2175" i="5"/>
  <c r="CD2135" i="5"/>
  <c r="CD2119" i="5"/>
  <c r="CD2023" i="5"/>
  <c r="CD1999" i="5"/>
  <c r="CD1991" i="5"/>
  <c r="CD1967" i="5"/>
  <c r="CD1959" i="5"/>
  <c r="CD1783" i="5"/>
  <c r="CD1743" i="5"/>
  <c r="CD1703" i="5"/>
  <c r="CD1663" i="5"/>
  <c r="CD1655" i="5"/>
  <c r="CD1647" i="5"/>
  <c r="CD1575" i="5"/>
  <c r="CD1527" i="5"/>
  <c r="CD1519" i="5"/>
  <c r="CD1479" i="5"/>
  <c r="CD1839" i="5"/>
  <c r="CD1799" i="5"/>
  <c r="CD1791" i="5"/>
  <c r="CD1767" i="5"/>
  <c r="CD1711" i="5"/>
  <c r="CD1543" i="5"/>
  <c r="CD1503" i="5"/>
  <c r="CD1847" i="5"/>
  <c r="CD1727" i="5"/>
  <c r="CD1719" i="5"/>
  <c r="CD1671" i="5"/>
  <c r="CD1623" i="5"/>
  <c r="CD1615" i="5"/>
  <c r="CD1607" i="5"/>
  <c r="CD1599" i="5"/>
  <c r="CD1591" i="5"/>
  <c r="CD1583" i="5"/>
  <c r="CD1495" i="5"/>
  <c r="CD1487" i="5"/>
  <c r="CD1807" i="5"/>
  <c r="CD1759" i="5"/>
  <c r="CD1751" i="5"/>
  <c r="CD1631" i="5"/>
  <c r="CD1863" i="5"/>
  <c r="CD1855" i="5"/>
  <c r="CD1815" i="5"/>
  <c r="CD1775" i="5"/>
  <c r="CD1695" i="5"/>
  <c r="CD1687" i="5"/>
  <c r="CD1679" i="5"/>
  <c r="CD1831" i="5"/>
  <c r="CD1735" i="5"/>
  <c r="CD1639" i="5"/>
  <c r="CD1551" i="5"/>
  <c r="CD1559" i="5"/>
  <c r="CD1463" i="5"/>
  <c r="CD1319" i="5"/>
  <c r="CD1175" i="5"/>
  <c r="CD1455" i="5"/>
  <c r="CD1407" i="5"/>
  <c r="CD1343" i="5"/>
  <c r="CD1279" i="5"/>
  <c r="CD1239" i="5"/>
  <c r="CD1135" i="5"/>
  <c r="CD1567" i="5"/>
  <c r="CD1399" i="5"/>
  <c r="CD1391" i="5"/>
  <c r="CD1335" i="5"/>
  <c r="CD1327" i="5"/>
  <c r="CD1271" i="5"/>
  <c r="CD1199" i="5"/>
  <c r="CD1191" i="5"/>
  <c r="CD1183" i="5"/>
  <c r="CD1823" i="5"/>
  <c r="CD1439" i="5"/>
  <c r="CD1415" i="5"/>
  <c r="CD1351" i="5"/>
  <c r="CD1287" i="5"/>
  <c r="CD1263" i="5"/>
  <c r="CD1247" i="5"/>
  <c r="CD1143" i="5"/>
  <c r="CD1431" i="5"/>
  <c r="CD1375" i="5"/>
  <c r="CD1207" i="5"/>
  <c r="CD1367" i="5"/>
  <c r="CD1359" i="5"/>
  <c r="CD1255" i="5"/>
  <c r="CD1223" i="5"/>
  <c r="CD1215" i="5"/>
  <c r="CD1151" i="5"/>
  <c r="CD1423" i="5"/>
  <c r="CD1383" i="5"/>
  <c r="CD1311" i="5"/>
  <c r="CD1303" i="5"/>
  <c r="CD1167" i="5"/>
  <c r="CD1535" i="5"/>
  <c r="CD1511" i="5"/>
  <c r="CD1471" i="5"/>
  <c r="CD1447" i="5"/>
  <c r="CD1295" i="5"/>
  <c r="CD1231" i="5"/>
  <c r="CD1159" i="5"/>
  <c r="CD1039" i="5"/>
  <c r="CD1007" i="5"/>
  <c r="CD991" i="5"/>
  <c r="CD983" i="5"/>
  <c r="CD903" i="5"/>
  <c r="CD783" i="5"/>
  <c r="CD1119" i="5"/>
  <c r="CD911" i="5"/>
  <c r="CD895" i="5"/>
  <c r="CD887" i="5"/>
  <c r="CD799" i="5"/>
  <c r="CD791" i="5"/>
  <c r="CD743" i="5"/>
  <c r="CD1071" i="5"/>
  <c r="CD1047" i="5"/>
  <c r="CD1031" i="5"/>
  <c r="CD1015" i="5"/>
  <c r="CD999" i="5"/>
  <c r="CD751" i="5"/>
  <c r="CD1023" i="5"/>
  <c r="CD871" i="5"/>
  <c r="CD839" i="5"/>
  <c r="CD767" i="5"/>
  <c r="CD759" i="5"/>
  <c r="CD727" i="5"/>
  <c r="CD1079" i="5"/>
  <c r="CD1063" i="5"/>
  <c r="CD1055" i="5"/>
  <c r="CD975" i="5"/>
  <c r="CD967" i="5"/>
  <c r="CD847" i="5"/>
  <c r="CD1103" i="5"/>
  <c r="CD1095" i="5"/>
  <c r="CD1087" i="5"/>
  <c r="CD943" i="5"/>
  <c r="CD927" i="5"/>
  <c r="CD919" i="5"/>
  <c r="CD879" i="5"/>
  <c r="CD807" i="5"/>
  <c r="CD735" i="5"/>
  <c r="CD959" i="5"/>
  <c r="CD863" i="5"/>
  <c r="CD855" i="5"/>
  <c r="CD815" i="5"/>
  <c r="CD1127" i="5"/>
  <c r="CD1111" i="5"/>
  <c r="CD951" i="5"/>
  <c r="CD935" i="5"/>
  <c r="CD831" i="5"/>
  <c r="CD823" i="5"/>
  <c r="CD775" i="5"/>
  <c r="CD711" i="5"/>
  <c r="CD663" i="5"/>
  <c r="CD623" i="5"/>
  <c r="CD583" i="5"/>
  <c r="CD511" i="5"/>
  <c r="CD463" i="5"/>
  <c r="CD455" i="5"/>
  <c r="CD439" i="5"/>
  <c r="CD375" i="5"/>
  <c r="CD359" i="5"/>
  <c r="CD647" i="5"/>
  <c r="CD599" i="5"/>
  <c r="CD591" i="5"/>
  <c r="CD503" i="5"/>
  <c r="CD471" i="5"/>
  <c r="CD391" i="5"/>
  <c r="CD383" i="5"/>
  <c r="CD335" i="5"/>
  <c r="CD303" i="5"/>
  <c r="CD719" i="5"/>
  <c r="CD687" i="5"/>
  <c r="CD671" i="5"/>
  <c r="CD551" i="5"/>
  <c r="CD519" i="5"/>
  <c r="CD479" i="5"/>
  <c r="CD415" i="5"/>
  <c r="CD399" i="5"/>
  <c r="CD695" i="5"/>
  <c r="CD679" i="5"/>
  <c r="CD607" i="5"/>
  <c r="CD423" i="5"/>
  <c r="CD631" i="5"/>
  <c r="CD615" i="5"/>
  <c r="CD559" i="5"/>
  <c r="CD527" i="5"/>
  <c r="CD367" i="5"/>
  <c r="CD343" i="5"/>
  <c r="CD655" i="5"/>
  <c r="CD575" i="5"/>
  <c r="CD311" i="5"/>
  <c r="CD567" i="5"/>
  <c r="CD543" i="5"/>
  <c r="CD535" i="5"/>
  <c r="CD487" i="5"/>
  <c r="CD447" i="5"/>
  <c r="CD431" i="5"/>
  <c r="CD407" i="5"/>
  <c r="CD703" i="5"/>
  <c r="CD639" i="5"/>
  <c r="CD495" i="5"/>
  <c r="CD351" i="5"/>
  <c r="CD327" i="5"/>
  <c r="CD295" i="5"/>
  <c r="CD111" i="5"/>
  <c r="CD95" i="5"/>
  <c r="CD87" i="5"/>
  <c r="CD287" i="5"/>
  <c r="CD47" i="5"/>
  <c r="CD255" i="5"/>
  <c r="CD247" i="5"/>
  <c r="CD239" i="5"/>
  <c r="CD231" i="5"/>
  <c r="CD159" i="5"/>
  <c r="CD151" i="5"/>
  <c r="CD143" i="5"/>
  <c r="CD31" i="5"/>
  <c r="CD119" i="5"/>
  <c r="CD71" i="5"/>
  <c r="CD55" i="5"/>
  <c r="CD199" i="5"/>
  <c r="CD127" i="5"/>
  <c r="CD319" i="5"/>
  <c r="CD207" i="5"/>
  <c r="CD103" i="5"/>
  <c r="CD79" i="5"/>
  <c r="CD39" i="5"/>
  <c r="CD263" i="5"/>
  <c r="CD223" i="5"/>
  <c r="CD215" i="5"/>
  <c r="CD167" i="5"/>
  <c r="CD279" i="5"/>
  <c r="CD191" i="5"/>
  <c r="CD183" i="5"/>
  <c r="CD175" i="5"/>
  <c r="CD135" i="5"/>
  <c r="CD63" i="5"/>
  <c r="CD271" i="5"/>
  <c r="AX3066" i="5"/>
  <c r="AX3058" i="5"/>
  <c r="AX3050" i="5"/>
  <c r="AX2930" i="5"/>
  <c r="AX2842" i="5"/>
  <c r="AX2818" i="5"/>
  <c r="AX2770" i="5"/>
  <c r="AX2762" i="5"/>
  <c r="AX2754" i="5"/>
  <c r="AX3074" i="5"/>
  <c r="AX2994" i="5"/>
  <c r="AX2866" i="5"/>
  <c r="AX2778" i="5"/>
  <c r="AX2698" i="5"/>
  <c r="AX3034" i="5"/>
  <c r="AX3026" i="5"/>
  <c r="AX2834" i="5"/>
  <c r="AX2786" i="5"/>
  <c r="AX2738" i="5"/>
  <c r="AX3018" i="5"/>
  <c r="AX2946" i="5"/>
  <c r="AX2858" i="5"/>
  <c r="AX2850" i="5"/>
  <c r="AX2826" i="5"/>
  <c r="AX2706" i="5"/>
  <c r="AX3042" i="5"/>
  <c r="AX2962" i="5"/>
  <c r="AX2938" i="5"/>
  <c r="AX2922" i="5"/>
  <c r="AX2906" i="5"/>
  <c r="AX2890" i="5"/>
  <c r="AX2874" i="5"/>
  <c r="AX2802" i="5"/>
  <c r="AX2794" i="5"/>
  <c r="AX2746" i="5"/>
  <c r="AX3002" i="5"/>
  <c r="AX2970" i="5"/>
  <c r="AX2954" i="5"/>
  <c r="AX2914" i="5"/>
  <c r="AX2898" i="5"/>
  <c r="AX2882" i="5"/>
  <c r="AX2810" i="5"/>
  <c r="AX2722" i="5"/>
  <c r="AX2714" i="5"/>
  <c r="AX2682" i="5"/>
  <c r="AX2978" i="5"/>
  <c r="AX3010" i="5"/>
  <c r="AX2986" i="5"/>
  <c r="AX2730" i="5"/>
  <c r="AX2690" i="5"/>
  <c r="AX2626" i="5"/>
  <c r="AX2530" i="5"/>
  <c r="AX2522" i="5"/>
  <c r="AX2482" i="5"/>
  <c r="AX2474" i="5"/>
  <c r="AX2434" i="5"/>
  <c r="AX2338" i="5"/>
  <c r="AX2290" i="5"/>
  <c r="AX2282" i="5"/>
  <c r="AX2634" i="5"/>
  <c r="AX2594" i="5"/>
  <c r="AX2538" i="5"/>
  <c r="AX2346" i="5"/>
  <c r="AX2298" i="5"/>
  <c r="AX2274" i="5"/>
  <c r="AX2650" i="5"/>
  <c r="AX2642" i="5"/>
  <c r="AX2610" i="5"/>
  <c r="AX2602" i="5"/>
  <c r="AX2586" i="5"/>
  <c r="AX2546" i="5"/>
  <c r="AX2450" i="5"/>
  <c r="AX2442" i="5"/>
  <c r="AX2402" i="5"/>
  <c r="AX2498" i="5"/>
  <c r="AX2490" i="5"/>
  <c r="AX2410" i="5"/>
  <c r="AX2354" i="5"/>
  <c r="AX2306" i="5"/>
  <c r="AX2658" i="5"/>
  <c r="AX2418" i="5"/>
  <c r="AX2362" i="5"/>
  <c r="AX2314" i="5"/>
  <c r="AX2666" i="5"/>
  <c r="AX2562" i="5"/>
  <c r="AX2514" i="5"/>
  <c r="AX2506" i="5"/>
  <c r="AX2466" i="5"/>
  <c r="AX2458" i="5"/>
  <c r="AX2370" i="5"/>
  <c r="AX2322" i="5"/>
  <c r="AX2618" i="5"/>
  <c r="AX2578" i="5"/>
  <c r="AX2570" i="5"/>
  <c r="AX2554" i="5"/>
  <c r="AX2426" i="5"/>
  <c r="AX2378" i="5"/>
  <c r="AX2330" i="5"/>
  <c r="AX2674" i="5"/>
  <c r="AX2394" i="5"/>
  <c r="AX2386" i="5"/>
  <c r="AX2250" i="5"/>
  <c r="AX2234" i="5"/>
  <c r="AX2226" i="5"/>
  <c r="AX2162" i="5"/>
  <c r="AX2170" i="5"/>
  <c r="AX2138" i="5"/>
  <c r="AX2082" i="5"/>
  <c r="AX2042" i="5"/>
  <c r="AX2034" i="5"/>
  <c r="AX1954" i="5"/>
  <c r="AX1938" i="5"/>
  <c r="AX1906" i="5"/>
  <c r="AX2242" i="5"/>
  <c r="AX2186" i="5"/>
  <c r="AX2178" i="5"/>
  <c r="AX2130" i="5"/>
  <c r="AX2122" i="5"/>
  <c r="AX2026" i="5"/>
  <c r="AX2018" i="5"/>
  <c r="AX2002" i="5"/>
  <c r="AX1986" i="5"/>
  <c r="AX1970" i="5"/>
  <c r="AX1914" i="5"/>
  <c r="AX2266" i="5"/>
  <c r="AX2258" i="5"/>
  <c r="AX2146" i="5"/>
  <c r="AX2050" i="5"/>
  <c r="AX1874" i="5"/>
  <c r="AX2154" i="5"/>
  <c r="AX2106" i="5"/>
  <c r="AX1882" i="5"/>
  <c r="AX2218" i="5"/>
  <c r="AX2202" i="5"/>
  <c r="AX2194" i="5"/>
  <c r="AX2098" i="5"/>
  <c r="AX2090" i="5"/>
  <c r="AX2010" i="5"/>
  <c r="AX1978" i="5"/>
  <c r="AX1890" i="5"/>
  <c r="AX1922" i="5"/>
  <c r="AX1898" i="5"/>
  <c r="AX2210" i="5"/>
  <c r="AX2114" i="5"/>
  <c r="AX2074" i="5"/>
  <c r="AX2066" i="5"/>
  <c r="AX2058" i="5"/>
  <c r="AX1994" i="5"/>
  <c r="AX1962" i="5"/>
  <c r="AX1946" i="5"/>
  <c r="AX1930" i="5"/>
  <c r="AX1834" i="5"/>
  <c r="AX1826" i="5"/>
  <c r="AX1818" i="5"/>
  <c r="AX1738" i="5"/>
  <c r="AX1682" i="5"/>
  <c r="AX1570" i="5"/>
  <c r="AX1554" i="5"/>
  <c r="AX1474" i="5"/>
  <c r="AX1706" i="5"/>
  <c r="AX1658" i="5"/>
  <c r="AX1530" i="5"/>
  <c r="AX1842" i="5"/>
  <c r="AX1666" i="5"/>
  <c r="AX1578" i="5"/>
  <c r="AX1538" i="5"/>
  <c r="AX1522" i="5"/>
  <c r="AX1802" i="5"/>
  <c r="AX1794" i="5"/>
  <c r="AX1786" i="5"/>
  <c r="AX1746" i="5"/>
  <c r="AX1650" i="5"/>
  <c r="AX1610" i="5"/>
  <c r="AX1482" i="5"/>
  <c r="AX1770" i="5"/>
  <c r="AX1722" i="5"/>
  <c r="AX1674" i="5"/>
  <c r="AX1626" i="5"/>
  <c r="AX1618" i="5"/>
  <c r="AX1498" i="5"/>
  <c r="AX1810" i="5"/>
  <c r="AX1762" i="5"/>
  <c r="AX1754" i="5"/>
  <c r="AX1730" i="5"/>
  <c r="AX1714" i="5"/>
  <c r="AX1634" i="5"/>
  <c r="AX1594" i="5"/>
  <c r="AX1586" i="5"/>
  <c r="AX1858" i="5"/>
  <c r="AX1850" i="5"/>
  <c r="AX1690" i="5"/>
  <c r="AX1602" i="5"/>
  <c r="AX1546" i="5"/>
  <c r="AX1426" i="5"/>
  <c r="AX1306" i="5"/>
  <c r="AX1162" i="5"/>
  <c r="AX1642" i="5"/>
  <c r="AX1506" i="5"/>
  <c r="AX1450" i="5"/>
  <c r="AX1386" i="5"/>
  <c r="AX1314" i="5"/>
  <c r="AX1298" i="5"/>
  <c r="AX1234" i="5"/>
  <c r="AX1466" i="5"/>
  <c r="AX1322" i="5"/>
  <c r="AX1138" i="5"/>
  <c r="AX1490" i="5"/>
  <c r="AX1458" i="5"/>
  <c r="AX1402" i="5"/>
  <c r="AX1338" i="5"/>
  <c r="AX1274" i="5"/>
  <c r="AX1202" i="5"/>
  <c r="AX1194" i="5"/>
  <c r="AX1178" i="5"/>
  <c r="AX1514" i="5"/>
  <c r="AX1410" i="5"/>
  <c r="AX1394" i="5"/>
  <c r="AX1346" i="5"/>
  <c r="AX1330" i="5"/>
  <c r="AX1282" i="5"/>
  <c r="AX1242" i="5"/>
  <c r="AX1866" i="5"/>
  <c r="AX1562" i="5"/>
  <c r="AX1434" i="5"/>
  <c r="AX1354" i="5"/>
  <c r="AX1266" i="5"/>
  <c r="AX1186" i="5"/>
  <c r="AX1146" i="5"/>
  <c r="AX1778" i="5"/>
  <c r="AX1442" i="5"/>
  <c r="AX1418" i="5"/>
  <c r="AX1370" i="5"/>
  <c r="AX1290" i="5"/>
  <c r="AX1250" i="5"/>
  <c r="AX1218" i="5"/>
  <c r="AX1698" i="5"/>
  <c r="AX1378" i="5"/>
  <c r="AX1362" i="5"/>
  <c r="AX1258" i="5"/>
  <c r="AX1226" i="5"/>
  <c r="AX1210" i="5"/>
  <c r="AX1170" i="5"/>
  <c r="AX1154" i="5"/>
  <c r="AX1122" i="5"/>
  <c r="AX986" i="5"/>
  <c r="AX954" i="5"/>
  <c r="AX930" i="5"/>
  <c r="AX882" i="5"/>
  <c r="AX826" i="5"/>
  <c r="AX778" i="5"/>
  <c r="AX738" i="5"/>
  <c r="AX1130" i="5"/>
  <c r="AX1114" i="5"/>
  <c r="AX1042" i="5"/>
  <c r="AX1010" i="5"/>
  <c r="AX938" i="5"/>
  <c r="AX898" i="5"/>
  <c r="AX858" i="5"/>
  <c r="AX818" i="5"/>
  <c r="AX906" i="5"/>
  <c r="AX834" i="5"/>
  <c r="AX794" i="5"/>
  <c r="AX746" i="5"/>
  <c r="AX1074" i="5"/>
  <c r="AX1026" i="5"/>
  <c r="AX1018" i="5"/>
  <c r="AX994" i="5"/>
  <c r="AX786" i="5"/>
  <c r="AX1058" i="5"/>
  <c r="AX1050" i="5"/>
  <c r="AX1034" i="5"/>
  <c r="AX1002" i="5"/>
  <c r="AX914" i="5"/>
  <c r="AX890" i="5"/>
  <c r="AX842" i="5"/>
  <c r="AX802" i="5"/>
  <c r="AX762" i="5"/>
  <c r="AX730" i="5"/>
  <c r="AX1082" i="5"/>
  <c r="AX970" i="5"/>
  <c r="AX922" i="5"/>
  <c r="AX874" i="5"/>
  <c r="AX754" i="5"/>
  <c r="AX1106" i="5"/>
  <c r="AX1090" i="5"/>
  <c r="AX1066" i="5"/>
  <c r="AX962" i="5"/>
  <c r="AX946" i="5"/>
  <c r="AX866" i="5"/>
  <c r="AX810" i="5"/>
  <c r="AX770" i="5"/>
  <c r="AX1098" i="5"/>
  <c r="AX978" i="5"/>
  <c r="AX850" i="5"/>
  <c r="AX706" i="5"/>
  <c r="AX658" i="5"/>
  <c r="AX642" i="5"/>
  <c r="AX434" i="5"/>
  <c r="AX354" i="5"/>
  <c r="AX330" i="5"/>
  <c r="AX298" i="5"/>
  <c r="AX546" i="5"/>
  <c r="AX514" i="5"/>
  <c r="AX498" i="5"/>
  <c r="AX490" i="5"/>
  <c r="AX466" i="5"/>
  <c r="AX442" i="5"/>
  <c r="AX410" i="5"/>
  <c r="AX322" i="5"/>
  <c r="AX714" i="5"/>
  <c r="AX666" i="5"/>
  <c r="AX506" i="5"/>
  <c r="AX474" i="5"/>
  <c r="AX394" i="5"/>
  <c r="AX682" i="5"/>
  <c r="AX674" i="5"/>
  <c r="AX626" i="5"/>
  <c r="AX602" i="5"/>
  <c r="AX594" i="5"/>
  <c r="AX586" i="5"/>
  <c r="AX458" i="5"/>
  <c r="AX386" i="5"/>
  <c r="AX378" i="5"/>
  <c r="AX362" i="5"/>
  <c r="AX338" i="5"/>
  <c r="AX650" i="5"/>
  <c r="AX418" i="5"/>
  <c r="AX306" i="5"/>
  <c r="AX722" i="5"/>
  <c r="AX690" i="5"/>
  <c r="AX554" i="5"/>
  <c r="AX522" i="5"/>
  <c r="AX482" i="5"/>
  <c r="AX402" i="5"/>
  <c r="AX698" i="5"/>
  <c r="AX634" i="5"/>
  <c r="AX610" i="5"/>
  <c r="AX562" i="5"/>
  <c r="AX530" i="5"/>
  <c r="AX426" i="5"/>
  <c r="AX346" i="5"/>
  <c r="AX618" i="5"/>
  <c r="AX578" i="5"/>
  <c r="AX570" i="5"/>
  <c r="AX538" i="5"/>
  <c r="AX450" i="5"/>
  <c r="AX370" i="5"/>
  <c r="AX226" i="5"/>
  <c r="AX186" i="5"/>
  <c r="AX290" i="5"/>
  <c r="AX274" i="5"/>
  <c r="AX138" i="5"/>
  <c r="AX66" i="5"/>
  <c r="AX50" i="5"/>
  <c r="AX218" i="5"/>
  <c r="AX250" i="5"/>
  <c r="AX234" i="5"/>
  <c r="AX194" i="5"/>
  <c r="AX178" i="5"/>
  <c r="AX154" i="5"/>
  <c r="AX90" i="5"/>
  <c r="AX266" i="5"/>
  <c r="AX122" i="5"/>
  <c r="AX114" i="5"/>
  <c r="AX98" i="5"/>
  <c r="AX74" i="5"/>
  <c r="AX34" i="5"/>
  <c r="AX258" i="5"/>
  <c r="AX242" i="5"/>
  <c r="AX202" i="5"/>
  <c r="AX162" i="5"/>
  <c r="AX146" i="5"/>
  <c r="AX314" i="5"/>
  <c r="AX42" i="5"/>
  <c r="AX282" i="5"/>
  <c r="AX210" i="5"/>
  <c r="AX170" i="5"/>
  <c r="AX106" i="5"/>
  <c r="AX82" i="5"/>
  <c r="AX58" i="5"/>
  <c r="AX130" i="5"/>
  <c r="BR3074" i="5"/>
  <c r="BR2994" i="5"/>
  <c r="BR2866" i="5"/>
  <c r="BR2778" i="5"/>
  <c r="BR2698" i="5"/>
  <c r="BR3034" i="5"/>
  <c r="BR3026" i="5"/>
  <c r="BR2834" i="5"/>
  <c r="BR2786" i="5"/>
  <c r="BR2738" i="5"/>
  <c r="BR3018" i="5"/>
  <c r="BR2946" i="5"/>
  <c r="BR2858" i="5"/>
  <c r="BR2850" i="5"/>
  <c r="BR2826" i="5"/>
  <c r="BR2706" i="5"/>
  <c r="BR3042" i="5"/>
  <c r="BR2962" i="5"/>
  <c r="BR2938" i="5"/>
  <c r="BR2922" i="5"/>
  <c r="BR2906" i="5"/>
  <c r="BR2890" i="5"/>
  <c r="BR2874" i="5"/>
  <c r="BR2802" i="5"/>
  <c r="BR2794" i="5"/>
  <c r="BR2746" i="5"/>
  <c r="BR3002" i="5"/>
  <c r="BR2970" i="5"/>
  <c r="BR2954" i="5"/>
  <c r="BR2914" i="5"/>
  <c r="BR2898" i="5"/>
  <c r="BR2882" i="5"/>
  <c r="BR2810" i="5"/>
  <c r="BR2722" i="5"/>
  <c r="BR2714" i="5"/>
  <c r="BR2682" i="5"/>
  <c r="BR2978" i="5"/>
  <c r="BR3010" i="5"/>
  <c r="BR2986" i="5"/>
  <c r="BR2730" i="5"/>
  <c r="BR2690" i="5"/>
  <c r="BR3066" i="5"/>
  <c r="BR3058" i="5"/>
  <c r="BR3050" i="5"/>
  <c r="BR2930" i="5"/>
  <c r="BR2842" i="5"/>
  <c r="BR2818" i="5"/>
  <c r="BR2770" i="5"/>
  <c r="BR2762" i="5"/>
  <c r="BR2754" i="5"/>
  <c r="BR2634" i="5"/>
  <c r="BR2594" i="5"/>
  <c r="BR2538" i="5"/>
  <c r="BR2346" i="5"/>
  <c r="BR2298" i="5"/>
  <c r="BR2274" i="5"/>
  <c r="BR2650" i="5"/>
  <c r="BR2642" i="5"/>
  <c r="BR2610" i="5"/>
  <c r="BR2602" i="5"/>
  <c r="BR2586" i="5"/>
  <c r="BR2546" i="5"/>
  <c r="BR2450" i="5"/>
  <c r="BR2442" i="5"/>
  <c r="BR2402" i="5"/>
  <c r="BR2498" i="5"/>
  <c r="BR2490" i="5"/>
  <c r="BR2410" i="5"/>
  <c r="BR2354" i="5"/>
  <c r="BR2306" i="5"/>
  <c r="BR2658" i="5"/>
  <c r="BR2418" i="5"/>
  <c r="BR2362" i="5"/>
  <c r="BR2314" i="5"/>
  <c r="BR2666" i="5"/>
  <c r="BR2562" i="5"/>
  <c r="BR2514" i="5"/>
  <c r="BR2506" i="5"/>
  <c r="BR2466" i="5"/>
  <c r="BR2458" i="5"/>
  <c r="BR2370" i="5"/>
  <c r="BR2322" i="5"/>
  <c r="BR2618" i="5"/>
  <c r="BR2578" i="5"/>
  <c r="BR2570" i="5"/>
  <c r="BR2554" i="5"/>
  <c r="BR2426" i="5"/>
  <c r="BR2378" i="5"/>
  <c r="BR2330" i="5"/>
  <c r="BR2674" i="5"/>
  <c r="BR2394" i="5"/>
  <c r="BR2386" i="5"/>
  <c r="BR2626" i="5"/>
  <c r="BR2530" i="5"/>
  <c r="BR2522" i="5"/>
  <c r="BR2482" i="5"/>
  <c r="BR2474" i="5"/>
  <c r="BR2434" i="5"/>
  <c r="BR2338" i="5"/>
  <c r="BR2290" i="5"/>
  <c r="BR2282" i="5"/>
  <c r="BR2170" i="5"/>
  <c r="BR2138" i="5"/>
  <c r="BR2082" i="5"/>
  <c r="BR2042" i="5"/>
  <c r="BR2034" i="5"/>
  <c r="BR1954" i="5"/>
  <c r="BR1938" i="5"/>
  <c r="BR1906" i="5"/>
  <c r="BR2242" i="5"/>
  <c r="BR2186" i="5"/>
  <c r="BR2178" i="5"/>
  <c r="BR2130" i="5"/>
  <c r="BR2122" i="5"/>
  <c r="BR2026" i="5"/>
  <c r="BR2018" i="5"/>
  <c r="BR2002" i="5"/>
  <c r="BR1986" i="5"/>
  <c r="BR1970" i="5"/>
  <c r="BR1914" i="5"/>
  <c r="BR2266" i="5"/>
  <c r="BR2258" i="5"/>
  <c r="BR2146" i="5"/>
  <c r="BR2050" i="5"/>
  <c r="BR1874" i="5"/>
  <c r="BR2154" i="5"/>
  <c r="BR2106" i="5"/>
  <c r="BR1882" i="5"/>
  <c r="BR2218" i="5"/>
  <c r="BR2202" i="5"/>
  <c r="BR2194" i="5"/>
  <c r="BR2098" i="5"/>
  <c r="BR2090" i="5"/>
  <c r="BR2010" i="5"/>
  <c r="BR1978" i="5"/>
  <c r="BR1890" i="5"/>
  <c r="BR1922" i="5"/>
  <c r="BR1898" i="5"/>
  <c r="BR2210" i="5"/>
  <c r="BR2114" i="5"/>
  <c r="BR2074" i="5"/>
  <c r="BR2066" i="5"/>
  <c r="BR2058" i="5"/>
  <c r="BR1994" i="5"/>
  <c r="BR1962" i="5"/>
  <c r="BR1946" i="5"/>
  <c r="BR1930" i="5"/>
  <c r="BR2250" i="5"/>
  <c r="BR2234" i="5"/>
  <c r="BR2226" i="5"/>
  <c r="BR2162" i="5"/>
  <c r="BR1706" i="5"/>
  <c r="BR1658" i="5"/>
  <c r="BR1530" i="5"/>
  <c r="BR1842" i="5"/>
  <c r="BR1666" i="5"/>
  <c r="BR1578" i="5"/>
  <c r="BR1538" i="5"/>
  <c r="BR1522" i="5"/>
  <c r="BR1802" i="5"/>
  <c r="BR1794" i="5"/>
  <c r="BR1786" i="5"/>
  <c r="BR1746" i="5"/>
  <c r="BR1650" i="5"/>
  <c r="BR1610" i="5"/>
  <c r="BR1482" i="5"/>
  <c r="BR1770" i="5"/>
  <c r="BR1722" i="5"/>
  <c r="BR1674" i="5"/>
  <c r="BR1626" i="5"/>
  <c r="BR1618" i="5"/>
  <c r="BR1498" i="5"/>
  <c r="BR1810" i="5"/>
  <c r="BR1762" i="5"/>
  <c r="BR1754" i="5"/>
  <c r="BR1730" i="5"/>
  <c r="BR1714" i="5"/>
  <c r="BR1634" i="5"/>
  <c r="BR1594" i="5"/>
  <c r="BR1586" i="5"/>
  <c r="BR1546" i="5"/>
  <c r="BR1506" i="5"/>
  <c r="BR1490" i="5"/>
  <c r="BR1858" i="5"/>
  <c r="BR1850" i="5"/>
  <c r="BR1690" i="5"/>
  <c r="BR1602" i="5"/>
  <c r="BR1866" i="5"/>
  <c r="BR1778" i="5"/>
  <c r="BR1698" i="5"/>
  <c r="BR1642" i="5"/>
  <c r="BR1562" i="5"/>
  <c r="BR1514" i="5"/>
  <c r="BR1466" i="5"/>
  <c r="BR1826" i="5"/>
  <c r="BR1450" i="5"/>
  <c r="BR1386" i="5"/>
  <c r="BR1314" i="5"/>
  <c r="BR1298" i="5"/>
  <c r="BR1234" i="5"/>
  <c r="BR1322" i="5"/>
  <c r="BR1138" i="5"/>
  <c r="BR1458" i="5"/>
  <c r="BR1402" i="5"/>
  <c r="BR1338" i="5"/>
  <c r="BR1274" i="5"/>
  <c r="BR1202" i="5"/>
  <c r="BR1194" i="5"/>
  <c r="BR1178" i="5"/>
  <c r="BR1554" i="5"/>
  <c r="BR1410" i="5"/>
  <c r="BR1394" i="5"/>
  <c r="BR1346" i="5"/>
  <c r="BR1330" i="5"/>
  <c r="BR1282" i="5"/>
  <c r="BR1242" i="5"/>
  <c r="BR1834" i="5"/>
  <c r="BR1818" i="5"/>
  <c r="BR1474" i="5"/>
  <c r="BR1434" i="5"/>
  <c r="BR1354" i="5"/>
  <c r="BR1266" i="5"/>
  <c r="BR1186" i="5"/>
  <c r="BR1146" i="5"/>
  <c r="BR1442" i="5"/>
  <c r="BR1418" i="5"/>
  <c r="BR1370" i="5"/>
  <c r="BR1290" i="5"/>
  <c r="BR1250" i="5"/>
  <c r="BR1218" i="5"/>
  <c r="BR1378" i="5"/>
  <c r="BR1362" i="5"/>
  <c r="BR1258" i="5"/>
  <c r="BR1226" i="5"/>
  <c r="BR1210" i="5"/>
  <c r="BR1170" i="5"/>
  <c r="BR1154" i="5"/>
  <c r="BR1738" i="5"/>
  <c r="BR1682" i="5"/>
  <c r="BR1570" i="5"/>
  <c r="BR1426" i="5"/>
  <c r="BR1306" i="5"/>
  <c r="BR1162" i="5"/>
  <c r="BR1130" i="5"/>
  <c r="BR1114" i="5"/>
  <c r="BR1042" i="5"/>
  <c r="BR1010" i="5"/>
  <c r="BR938" i="5"/>
  <c r="BR898" i="5"/>
  <c r="BR858" i="5"/>
  <c r="BR818" i="5"/>
  <c r="BR906" i="5"/>
  <c r="BR834" i="5"/>
  <c r="BR794" i="5"/>
  <c r="BR746" i="5"/>
  <c r="BR1074" i="5"/>
  <c r="BR1026" i="5"/>
  <c r="BR1018" i="5"/>
  <c r="BR994" i="5"/>
  <c r="BR786" i="5"/>
  <c r="BR1058" i="5"/>
  <c r="BR1050" i="5"/>
  <c r="BR1034" i="5"/>
  <c r="BR1002" i="5"/>
  <c r="BR914" i="5"/>
  <c r="BR890" i="5"/>
  <c r="BR842" i="5"/>
  <c r="BR802" i="5"/>
  <c r="BR762" i="5"/>
  <c r="BR730" i="5"/>
  <c r="BR1082" i="5"/>
  <c r="BR970" i="5"/>
  <c r="BR922" i="5"/>
  <c r="BR874" i="5"/>
  <c r="BR754" i="5"/>
  <c r="BR1106" i="5"/>
  <c r="BR1090" i="5"/>
  <c r="BR1066" i="5"/>
  <c r="BR962" i="5"/>
  <c r="BR946" i="5"/>
  <c r="BR866" i="5"/>
  <c r="BR810" i="5"/>
  <c r="BR770" i="5"/>
  <c r="BR1098" i="5"/>
  <c r="BR978" i="5"/>
  <c r="BR850" i="5"/>
  <c r="BR1122" i="5"/>
  <c r="BR986" i="5"/>
  <c r="BR954" i="5"/>
  <c r="BR930" i="5"/>
  <c r="BR882" i="5"/>
  <c r="BR826" i="5"/>
  <c r="BR778" i="5"/>
  <c r="BR738" i="5"/>
  <c r="BR546" i="5"/>
  <c r="BR514" i="5"/>
  <c r="BR498" i="5"/>
  <c r="BR490" i="5"/>
  <c r="BR466" i="5"/>
  <c r="BR442" i="5"/>
  <c r="BR410" i="5"/>
  <c r="BR322" i="5"/>
  <c r="BR714" i="5"/>
  <c r="BR666" i="5"/>
  <c r="BR506" i="5"/>
  <c r="BR474" i="5"/>
  <c r="BR394" i="5"/>
  <c r="BR682" i="5"/>
  <c r="BR674" i="5"/>
  <c r="BR626" i="5"/>
  <c r="BR602" i="5"/>
  <c r="BR594" i="5"/>
  <c r="BR586" i="5"/>
  <c r="BR458" i="5"/>
  <c r="BR386" i="5"/>
  <c r="BR378" i="5"/>
  <c r="BR362" i="5"/>
  <c r="BR338" i="5"/>
  <c r="BR650" i="5"/>
  <c r="BR418" i="5"/>
  <c r="BR306" i="5"/>
  <c r="BR722" i="5"/>
  <c r="BR690" i="5"/>
  <c r="BR554" i="5"/>
  <c r="BR522" i="5"/>
  <c r="BR482" i="5"/>
  <c r="BR402" i="5"/>
  <c r="BR698" i="5"/>
  <c r="BR634" i="5"/>
  <c r="BR610" i="5"/>
  <c r="BR562" i="5"/>
  <c r="BR530" i="5"/>
  <c r="BR426" i="5"/>
  <c r="BR346" i="5"/>
  <c r="BR314" i="5"/>
  <c r="BR618" i="5"/>
  <c r="BR578" i="5"/>
  <c r="BR570" i="5"/>
  <c r="BR538" i="5"/>
  <c r="BR450" i="5"/>
  <c r="BR370" i="5"/>
  <c r="BR706" i="5"/>
  <c r="BR658" i="5"/>
  <c r="BR642" i="5"/>
  <c r="BR434" i="5"/>
  <c r="BR354" i="5"/>
  <c r="BR330" i="5"/>
  <c r="BR298" i="5"/>
  <c r="BR290" i="5"/>
  <c r="BR274" i="5"/>
  <c r="BR138" i="5"/>
  <c r="BR66" i="5"/>
  <c r="BR50" i="5"/>
  <c r="BR170" i="5"/>
  <c r="BR250" i="5"/>
  <c r="BR234" i="5"/>
  <c r="BR194" i="5"/>
  <c r="BR178" i="5"/>
  <c r="BR154" i="5"/>
  <c r="BR90" i="5"/>
  <c r="BR282" i="5"/>
  <c r="BR106" i="5"/>
  <c r="BR122" i="5"/>
  <c r="BR114" i="5"/>
  <c r="BR98" i="5"/>
  <c r="BR74" i="5"/>
  <c r="BR34" i="5"/>
  <c r="BR258" i="5"/>
  <c r="BR242" i="5"/>
  <c r="BR202" i="5"/>
  <c r="BR162" i="5"/>
  <c r="BR146" i="5"/>
  <c r="BR42" i="5"/>
  <c r="BR266" i="5"/>
  <c r="BR218" i="5"/>
  <c r="BR130" i="5"/>
  <c r="BR210" i="5"/>
  <c r="BR226" i="5"/>
  <c r="BR186" i="5"/>
  <c r="BR82" i="5"/>
  <c r="BR58" i="5"/>
  <c r="AP3063" i="5"/>
  <c r="AP3007" i="5"/>
  <c r="AP2983" i="5"/>
  <c r="AP2839" i="5"/>
  <c r="AP2815" i="5"/>
  <c r="AP2767" i="5"/>
  <c r="AP2759" i="5"/>
  <c r="AP2695" i="5"/>
  <c r="AP2735" i="5"/>
  <c r="AP3071" i="5"/>
  <c r="AP3055" i="5"/>
  <c r="AP3031" i="5"/>
  <c r="AP3015" i="5"/>
  <c r="AP2991" i="5"/>
  <c r="AP2863" i="5"/>
  <c r="AP2847" i="5"/>
  <c r="AP2775" i="5"/>
  <c r="AP2751" i="5"/>
  <c r="AP2703" i="5"/>
  <c r="AP3023" i="5"/>
  <c r="AP2871" i="5"/>
  <c r="AP2855" i="5"/>
  <c r="AP2831" i="5"/>
  <c r="AP2823" i="5"/>
  <c r="AP2999" i="5"/>
  <c r="AP2799" i="5"/>
  <c r="AP2791" i="5"/>
  <c r="AP2783" i="5"/>
  <c r="AP2743" i="5"/>
  <c r="AP2679" i="5"/>
  <c r="AP3039" i="5"/>
  <c r="AP2959" i="5"/>
  <c r="AP2951" i="5"/>
  <c r="AP2943" i="5"/>
  <c r="AP2919" i="5"/>
  <c r="AP2911" i="5"/>
  <c r="AP2887" i="5"/>
  <c r="AP2719" i="5"/>
  <c r="AP2711" i="5"/>
  <c r="AP2975" i="5"/>
  <c r="AP2903" i="5"/>
  <c r="AP2879" i="5"/>
  <c r="AP2807" i="5"/>
  <c r="AP2727" i="5"/>
  <c r="AP2687" i="5"/>
  <c r="AP3047" i="5"/>
  <c r="AP2967" i="5"/>
  <c r="AP2935" i="5"/>
  <c r="AP2927" i="5"/>
  <c r="AP2895" i="5"/>
  <c r="AP2671" i="5"/>
  <c r="AP2535" i="5"/>
  <c r="AP2479" i="5"/>
  <c r="AP2391" i="5"/>
  <c r="AP2375" i="5"/>
  <c r="AP2327" i="5"/>
  <c r="AP2287" i="5"/>
  <c r="AP2647" i="5"/>
  <c r="AP2631" i="5"/>
  <c r="AP2623" i="5"/>
  <c r="AP2583" i="5"/>
  <c r="AP2527" i="5"/>
  <c r="AP2439" i="5"/>
  <c r="AP2431" i="5"/>
  <c r="AP2399" i="5"/>
  <c r="AP2599" i="5"/>
  <c r="AP2487" i="5"/>
  <c r="AP2351" i="5"/>
  <c r="AP2343" i="5"/>
  <c r="AP2279" i="5"/>
  <c r="AP2655" i="5"/>
  <c r="AP2639" i="5"/>
  <c r="AP2607" i="5"/>
  <c r="AP2591" i="5"/>
  <c r="AP2495" i="5"/>
  <c r="AP2447" i="5"/>
  <c r="AP2415" i="5"/>
  <c r="AP2303" i="5"/>
  <c r="AP2295" i="5"/>
  <c r="AP2543" i="5"/>
  <c r="AP2503" i="5"/>
  <c r="AP2455" i="5"/>
  <c r="AP2367" i="5"/>
  <c r="AP2319" i="5"/>
  <c r="AP2663" i="5"/>
  <c r="AP2615" i="5"/>
  <c r="AP2551" i="5"/>
  <c r="AP2511" i="5"/>
  <c r="AP2463" i="5"/>
  <c r="AP2423" i="5"/>
  <c r="AP2407" i="5"/>
  <c r="AP2311" i="5"/>
  <c r="AP2567" i="5"/>
  <c r="AP2559" i="5"/>
  <c r="AP2383" i="5"/>
  <c r="AP2359" i="5"/>
  <c r="AP2575" i="5"/>
  <c r="AP2519" i="5"/>
  <c r="AP2471" i="5"/>
  <c r="AP2335" i="5"/>
  <c r="AP2071" i="5"/>
  <c r="AP2063" i="5"/>
  <c r="AP1951" i="5"/>
  <c r="AP1943" i="5"/>
  <c r="AP1935" i="5"/>
  <c r="AP1927" i="5"/>
  <c r="AP1903" i="5"/>
  <c r="AP2239" i="5"/>
  <c r="AP2231" i="5"/>
  <c r="AP2175" i="5"/>
  <c r="AP2135" i="5"/>
  <c r="AP2119" i="5"/>
  <c r="AP2023" i="5"/>
  <c r="AP1999" i="5"/>
  <c r="AP1991" i="5"/>
  <c r="AP1967" i="5"/>
  <c r="AP1959" i="5"/>
  <c r="AP2255" i="5"/>
  <c r="AP2247" i="5"/>
  <c r="AP2167" i="5"/>
  <c r="AP2079" i="5"/>
  <c r="AP2039" i="5"/>
  <c r="AP2183" i="5"/>
  <c r="AP2127" i="5"/>
  <c r="AP2031" i="5"/>
  <c r="AP2015" i="5"/>
  <c r="AP1983" i="5"/>
  <c r="AP1911" i="5"/>
  <c r="AP2271" i="5"/>
  <c r="AP2263" i="5"/>
  <c r="AP2191" i="5"/>
  <c r="AP2143" i="5"/>
  <c r="AP2103" i="5"/>
  <c r="AP2087" i="5"/>
  <c r="AP2047" i="5"/>
  <c r="AP2151" i="5"/>
  <c r="AP2007" i="5"/>
  <c r="AP1975" i="5"/>
  <c r="AP1919" i="5"/>
  <c r="AP1887" i="5"/>
  <c r="AP1879" i="5"/>
  <c r="AP1871" i="5"/>
  <c r="AP2215" i="5"/>
  <c r="AP2207" i="5"/>
  <c r="AP2199" i="5"/>
  <c r="AP2095" i="5"/>
  <c r="AP2055" i="5"/>
  <c r="AP2223" i="5"/>
  <c r="AP2159" i="5"/>
  <c r="AP2111" i="5"/>
  <c r="AP1895" i="5"/>
  <c r="AP1831" i="5"/>
  <c r="AP1735" i="5"/>
  <c r="AP1639" i="5"/>
  <c r="AP1551" i="5"/>
  <c r="AP1823" i="5"/>
  <c r="AP1535" i="5"/>
  <c r="AP1783" i="5"/>
  <c r="AP1743" i="5"/>
  <c r="AP1703" i="5"/>
  <c r="AP1663" i="5"/>
  <c r="AP1655" i="5"/>
  <c r="AP1647" i="5"/>
  <c r="AP1575" i="5"/>
  <c r="AP1527" i="5"/>
  <c r="AP1519" i="5"/>
  <c r="AP1479" i="5"/>
  <c r="AP1839" i="5"/>
  <c r="AP1799" i="5"/>
  <c r="AP1791" i="5"/>
  <c r="AP1767" i="5"/>
  <c r="AP1711" i="5"/>
  <c r="AP1543" i="5"/>
  <c r="AP1503" i="5"/>
  <c r="AP1847" i="5"/>
  <c r="AP1727" i="5"/>
  <c r="AP1719" i="5"/>
  <c r="AP1671" i="5"/>
  <c r="AP1623" i="5"/>
  <c r="AP1615" i="5"/>
  <c r="AP1607" i="5"/>
  <c r="AP1599" i="5"/>
  <c r="AP1591" i="5"/>
  <c r="AP1583" i="5"/>
  <c r="AP1807" i="5"/>
  <c r="AP1759" i="5"/>
  <c r="AP1751" i="5"/>
  <c r="AP1631" i="5"/>
  <c r="AP1863" i="5"/>
  <c r="AP1511" i="5"/>
  <c r="AP1471" i="5"/>
  <c r="AP1423" i="5"/>
  <c r="AP1383" i="5"/>
  <c r="AP1311" i="5"/>
  <c r="AP1303" i="5"/>
  <c r="AP1167" i="5"/>
  <c r="AP1775" i="5"/>
  <c r="AP1559" i="5"/>
  <c r="AP1495" i="5"/>
  <c r="AP1447" i="5"/>
  <c r="AP1295" i="5"/>
  <c r="AP1231" i="5"/>
  <c r="AP1159" i="5"/>
  <c r="AP1695" i="5"/>
  <c r="AP1679" i="5"/>
  <c r="AP1463" i="5"/>
  <c r="AP1319" i="5"/>
  <c r="AP1175" i="5"/>
  <c r="AP1567" i="5"/>
  <c r="AP1455" i="5"/>
  <c r="AP1407" i="5"/>
  <c r="AP1343" i="5"/>
  <c r="AP1279" i="5"/>
  <c r="AP1239" i="5"/>
  <c r="AP1135" i="5"/>
  <c r="AP1855" i="5"/>
  <c r="AP1399" i="5"/>
  <c r="AP1391" i="5"/>
  <c r="AP1335" i="5"/>
  <c r="AP1327" i="5"/>
  <c r="AP1271" i="5"/>
  <c r="AP1199" i="5"/>
  <c r="AP1191" i="5"/>
  <c r="AP1183" i="5"/>
  <c r="AP1439" i="5"/>
  <c r="AP1415" i="5"/>
  <c r="AP1351" i="5"/>
  <c r="AP1287" i="5"/>
  <c r="AP1263" i="5"/>
  <c r="AP1247" i="5"/>
  <c r="AP1143" i="5"/>
  <c r="AP1687" i="5"/>
  <c r="AP1487" i="5"/>
  <c r="AP1431" i="5"/>
  <c r="AP1375" i="5"/>
  <c r="AP1207" i="5"/>
  <c r="AP1815" i="5"/>
  <c r="AP1367" i="5"/>
  <c r="AP1359" i="5"/>
  <c r="AP1255" i="5"/>
  <c r="AP1223" i="5"/>
  <c r="AP1215" i="5"/>
  <c r="AP1151" i="5"/>
  <c r="AP959" i="5"/>
  <c r="AP863" i="5"/>
  <c r="AP855" i="5"/>
  <c r="AP815" i="5"/>
  <c r="AP1127" i="5"/>
  <c r="AP1111" i="5"/>
  <c r="AP951" i="5"/>
  <c r="AP935" i="5"/>
  <c r="AP831" i="5"/>
  <c r="AP823" i="5"/>
  <c r="AP775" i="5"/>
  <c r="AP1039" i="5"/>
  <c r="AP1007" i="5"/>
  <c r="AP991" i="5"/>
  <c r="AP983" i="5"/>
  <c r="AP903" i="5"/>
  <c r="AP783" i="5"/>
  <c r="AP1119" i="5"/>
  <c r="AP911" i="5"/>
  <c r="AP895" i="5"/>
  <c r="AP887" i="5"/>
  <c r="AP799" i="5"/>
  <c r="AP791" i="5"/>
  <c r="AP743" i="5"/>
  <c r="AP1071" i="5"/>
  <c r="AP1047" i="5"/>
  <c r="AP1031" i="5"/>
  <c r="AP1015" i="5"/>
  <c r="AP999" i="5"/>
  <c r="AP751" i="5"/>
  <c r="AP1023" i="5"/>
  <c r="AP871" i="5"/>
  <c r="AP839" i="5"/>
  <c r="AP767" i="5"/>
  <c r="AP759" i="5"/>
  <c r="AP727" i="5"/>
  <c r="AP1079" i="5"/>
  <c r="AP1063" i="5"/>
  <c r="AP1055" i="5"/>
  <c r="AP975" i="5"/>
  <c r="AP967" i="5"/>
  <c r="AP847" i="5"/>
  <c r="AP1103" i="5"/>
  <c r="AP1095" i="5"/>
  <c r="AP1087" i="5"/>
  <c r="AP943" i="5"/>
  <c r="AP927" i="5"/>
  <c r="AP919" i="5"/>
  <c r="AP879" i="5"/>
  <c r="AP807" i="5"/>
  <c r="AP735" i="5"/>
  <c r="AP567" i="5"/>
  <c r="AP543" i="5"/>
  <c r="AP535" i="5"/>
  <c r="AP487" i="5"/>
  <c r="AP447" i="5"/>
  <c r="AP431" i="5"/>
  <c r="AP407" i="5"/>
  <c r="AP319" i="5"/>
  <c r="AP703" i="5"/>
  <c r="AP639" i="5"/>
  <c r="AP495" i="5"/>
  <c r="AP351" i="5"/>
  <c r="AP327" i="5"/>
  <c r="AP295" i="5"/>
  <c r="AP711" i="5"/>
  <c r="AP663" i="5"/>
  <c r="AP623" i="5"/>
  <c r="AP583" i="5"/>
  <c r="AP511" i="5"/>
  <c r="AP463" i="5"/>
  <c r="AP455" i="5"/>
  <c r="AP439" i="5"/>
  <c r="AP375" i="5"/>
  <c r="AP359" i="5"/>
  <c r="AP647" i="5"/>
  <c r="AP599" i="5"/>
  <c r="AP591" i="5"/>
  <c r="AP503" i="5"/>
  <c r="AP471" i="5"/>
  <c r="AP391" i="5"/>
  <c r="AP383" i="5"/>
  <c r="AP335" i="5"/>
  <c r="AP303" i="5"/>
  <c r="AP719" i="5"/>
  <c r="AP687" i="5"/>
  <c r="AP671" i="5"/>
  <c r="AP551" i="5"/>
  <c r="AP519" i="5"/>
  <c r="AP479" i="5"/>
  <c r="AP415" i="5"/>
  <c r="AP399" i="5"/>
  <c r="AP695" i="5"/>
  <c r="AP679" i="5"/>
  <c r="AP607" i="5"/>
  <c r="AP423" i="5"/>
  <c r="AP631" i="5"/>
  <c r="AP615" i="5"/>
  <c r="AP559" i="5"/>
  <c r="AP527" i="5"/>
  <c r="AP367" i="5"/>
  <c r="AP343" i="5"/>
  <c r="AP655" i="5"/>
  <c r="AP575" i="5"/>
  <c r="AP311" i="5"/>
  <c r="AP287" i="5"/>
  <c r="AP279" i="5"/>
  <c r="AP271" i="5"/>
  <c r="AP55" i="5"/>
  <c r="AP47" i="5"/>
  <c r="AP207" i="5"/>
  <c r="AP79" i="5"/>
  <c r="AP191" i="5"/>
  <c r="AP183" i="5"/>
  <c r="AP175" i="5"/>
  <c r="AP135" i="5"/>
  <c r="AP63" i="5"/>
  <c r="AP39" i="5"/>
  <c r="AP111" i="5"/>
  <c r="AP95" i="5"/>
  <c r="AP87" i="5"/>
  <c r="AP255" i="5"/>
  <c r="AP247" i="5"/>
  <c r="AP239" i="5"/>
  <c r="AP231" i="5"/>
  <c r="AP159" i="5"/>
  <c r="AP151" i="5"/>
  <c r="AP143" i="5"/>
  <c r="AP31" i="5"/>
  <c r="AP103" i="5"/>
  <c r="AP119" i="5"/>
  <c r="AP71" i="5"/>
  <c r="AP199" i="5"/>
  <c r="AP127" i="5"/>
  <c r="AP263" i="5"/>
  <c r="AP223" i="5"/>
  <c r="AP215" i="5"/>
  <c r="AP167" i="5"/>
  <c r="BJ2735" i="5"/>
  <c r="BJ3071" i="5"/>
  <c r="BJ3055" i="5"/>
  <c r="BJ3031" i="5"/>
  <c r="BJ3015" i="5"/>
  <c r="BJ2991" i="5"/>
  <c r="BJ2863" i="5"/>
  <c r="BJ2847" i="5"/>
  <c r="BJ2775" i="5"/>
  <c r="BJ2751" i="5"/>
  <c r="BJ2703" i="5"/>
  <c r="BJ3023" i="5"/>
  <c r="BJ2871" i="5"/>
  <c r="BJ2855" i="5"/>
  <c r="BJ2831" i="5"/>
  <c r="BJ2823" i="5"/>
  <c r="BJ2999" i="5"/>
  <c r="BJ2799" i="5"/>
  <c r="BJ2791" i="5"/>
  <c r="BJ2783" i="5"/>
  <c r="BJ2743" i="5"/>
  <c r="BJ2679" i="5"/>
  <c r="BJ3039" i="5"/>
  <c r="BJ2959" i="5"/>
  <c r="BJ2951" i="5"/>
  <c r="BJ2943" i="5"/>
  <c r="BJ2919" i="5"/>
  <c r="BJ2911" i="5"/>
  <c r="BJ2887" i="5"/>
  <c r="BJ2719" i="5"/>
  <c r="BJ2711" i="5"/>
  <c r="BJ2975" i="5"/>
  <c r="BJ2903" i="5"/>
  <c r="BJ2879" i="5"/>
  <c r="BJ2807" i="5"/>
  <c r="BJ2727" i="5"/>
  <c r="BJ2687" i="5"/>
  <c r="BJ3047" i="5"/>
  <c r="BJ2967" i="5"/>
  <c r="BJ2935" i="5"/>
  <c r="BJ2927" i="5"/>
  <c r="BJ2895" i="5"/>
  <c r="BJ3063" i="5"/>
  <c r="BJ3007" i="5"/>
  <c r="BJ2983" i="5"/>
  <c r="BJ2839" i="5"/>
  <c r="BJ2815" i="5"/>
  <c r="BJ2767" i="5"/>
  <c r="BJ2759" i="5"/>
  <c r="BJ2695" i="5"/>
  <c r="BJ2647" i="5"/>
  <c r="BJ2631" i="5"/>
  <c r="BJ2623" i="5"/>
  <c r="BJ2583" i="5"/>
  <c r="BJ2527" i="5"/>
  <c r="BJ2439" i="5"/>
  <c r="BJ2431" i="5"/>
  <c r="BJ2399" i="5"/>
  <c r="BJ2599" i="5"/>
  <c r="BJ2487" i="5"/>
  <c r="BJ2351" i="5"/>
  <c r="BJ2343" i="5"/>
  <c r="BJ2279" i="5"/>
  <c r="BJ2655" i="5"/>
  <c r="BJ2639" i="5"/>
  <c r="BJ2607" i="5"/>
  <c r="BJ2591" i="5"/>
  <c r="BJ2495" i="5"/>
  <c r="BJ2447" i="5"/>
  <c r="BJ2415" i="5"/>
  <c r="BJ2303" i="5"/>
  <c r="BJ2295" i="5"/>
  <c r="BJ2543" i="5"/>
  <c r="BJ2503" i="5"/>
  <c r="BJ2455" i="5"/>
  <c r="BJ2367" i="5"/>
  <c r="BJ2319" i="5"/>
  <c r="BJ2663" i="5"/>
  <c r="BJ2615" i="5"/>
  <c r="BJ2551" i="5"/>
  <c r="BJ2511" i="5"/>
  <c r="BJ2463" i="5"/>
  <c r="BJ2423" i="5"/>
  <c r="BJ2407" i="5"/>
  <c r="BJ2311" i="5"/>
  <c r="BJ2567" i="5"/>
  <c r="BJ2559" i="5"/>
  <c r="BJ2383" i="5"/>
  <c r="BJ2359" i="5"/>
  <c r="BJ2575" i="5"/>
  <c r="BJ2519" i="5"/>
  <c r="BJ2471" i="5"/>
  <c r="BJ2335" i="5"/>
  <c r="BJ2671" i="5"/>
  <c r="BJ2535" i="5"/>
  <c r="BJ2479" i="5"/>
  <c r="BJ2391" i="5"/>
  <c r="BJ2375" i="5"/>
  <c r="BJ2327" i="5"/>
  <c r="BJ2287" i="5"/>
  <c r="BJ2239" i="5"/>
  <c r="BJ2231" i="5"/>
  <c r="BJ2175" i="5"/>
  <c r="BJ2135" i="5"/>
  <c r="BJ2119" i="5"/>
  <c r="BJ2023" i="5"/>
  <c r="BJ1999" i="5"/>
  <c r="BJ1991" i="5"/>
  <c r="BJ1967" i="5"/>
  <c r="BJ1959" i="5"/>
  <c r="BJ2255" i="5"/>
  <c r="BJ2247" i="5"/>
  <c r="BJ2167" i="5"/>
  <c r="BJ2079" i="5"/>
  <c r="BJ2039" i="5"/>
  <c r="BJ2183" i="5"/>
  <c r="BJ2127" i="5"/>
  <c r="BJ2031" i="5"/>
  <c r="BJ2015" i="5"/>
  <c r="BJ1983" i="5"/>
  <c r="BJ1911" i="5"/>
  <c r="BJ2271" i="5"/>
  <c r="BJ2263" i="5"/>
  <c r="BJ2191" i="5"/>
  <c r="BJ2143" i="5"/>
  <c r="BJ2103" i="5"/>
  <c r="BJ2087" i="5"/>
  <c r="BJ2047" i="5"/>
  <c r="BJ2151" i="5"/>
  <c r="BJ2007" i="5"/>
  <c r="BJ1975" i="5"/>
  <c r="BJ1919" i="5"/>
  <c r="BJ1887" i="5"/>
  <c r="BJ1879" i="5"/>
  <c r="BJ1871" i="5"/>
  <c r="BJ2215" i="5"/>
  <c r="BJ2207" i="5"/>
  <c r="BJ2199" i="5"/>
  <c r="BJ2095" i="5"/>
  <c r="BJ2055" i="5"/>
  <c r="BJ2223" i="5"/>
  <c r="BJ2159" i="5"/>
  <c r="BJ2111" i="5"/>
  <c r="BJ1895" i="5"/>
  <c r="BJ2071" i="5"/>
  <c r="BJ2063" i="5"/>
  <c r="BJ1951" i="5"/>
  <c r="BJ1943" i="5"/>
  <c r="BJ1935" i="5"/>
  <c r="BJ1927" i="5"/>
  <c r="BJ1903" i="5"/>
  <c r="BJ1823" i="5"/>
  <c r="BJ1535" i="5"/>
  <c r="BJ1783" i="5"/>
  <c r="BJ1743" i="5"/>
  <c r="BJ1703" i="5"/>
  <c r="BJ1663" i="5"/>
  <c r="BJ1655" i="5"/>
  <c r="BJ1647" i="5"/>
  <c r="BJ1575" i="5"/>
  <c r="BJ1527" i="5"/>
  <c r="BJ1519" i="5"/>
  <c r="BJ1479" i="5"/>
  <c r="BJ1839" i="5"/>
  <c r="BJ1799" i="5"/>
  <c r="BJ1791" i="5"/>
  <c r="BJ1767" i="5"/>
  <c r="BJ1711" i="5"/>
  <c r="BJ1543" i="5"/>
  <c r="BJ1503" i="5"/>
  <c r="BJ1847" i="5"/>
  <c r="BJ1727" i="5"/>
  <c r="BJ1719" i="5"/>
  <c r="BJ1671" i="5"/>
  <c r="BJ1623" i="5"/>
  <c r="BJ1615" i="5"/>
  <c r="BJ1607" i="5"/>
  <c r="BJ1599" i="5"/>
  <c r="BJ1591" i="5"/>
  <c r="BJ1583" i="5"/>
  <c r="BJ1495" i="5"/>
  <c r="BJ1487" i="5"/>
  <c r="BJ1807" i="5"/>
  <c r="BJ1759" i="5"/>
  <c r="BJ1751" i="5"/>
  <c r="BJ1631" i="5"/>
  <c r="BJ1863" i="5"/>
  <c r="BJ1855" i="5"/>
  <c r="BJ1815" i="5"/>
  <c r="BJ1775" i="5"/>
  <c r="BJ1695" i="5"/>
  <c r="BJ1687" i="5"/>
  <c r="BJ1679" i="5"/>
  <c r="BJ1567" i="5"/>
  <c r="BJ1559" i="5"/>
  <c r="BJ1511" i="5"/>
  <c r="BJ1471" i="5"/>
  <c r="BJ1447" i="5"/>
  <c r="BJ1295" i="5"/>
  <c r="BJ1231" i="5"/>
  <c r="BJ1159" i="5"/>
  <c r="BJ1463" i="5"/>
  <c r="BJ1319" i="5"/>
  <c r="BJ1175" i="5"/>
  <c r="BJ1735" i="5"/>
  <c r="BJ1455" i="5"/>
  <c r="BJ1407" i="5"/>
  <c r="BJ1343" i="5"/>
  <c r="BJ1279" i="5"/>
  <c r="BJ1239" i="5"/>
  <c r="BJ1135" i="5"/>
  <c r="BJ1399" i="5"/>
  <c r="BJ1391" i="5"/>
  <c r="BJ1335" i="5"/>
  <c r="BJ1327" i="5"/>
  <c r="BJ1271" i="5"/>
  <c r="BJ1199" i="5"/>
  <c r="BJ1191" i="5"/>
  <c r="BJ1183" i="5"/>
  <c r="BJ1639" i="5"/>
  <c r="BJ1439" i="5"/>
  <c r="BJ1415" i="5"/>
  <c r="BJ1351" i="5"/>
  <c r="BJ1287" i="5"/>
  <c r="BJ1263" i="5"/>
  <c r="BJ1247" i="5"/>
  <c r="BJ1143" i="5"/>
  <c r="BJ1431" i="5"/>
  <c r="BJ1375" i="5"/>
  <c r="BJ1207" i="5"/>
  <c r="BJ1367" i="5"/>
  <c r="BJ1359" i="5"/>
  <c r="BJ1255" i="5"/>
  <c r="BJ1223" i="5"/>
  <c r="BJ1215" i="5"/>
  <c r="BJ1151" i="5"/>
  <c r="BJ1831" i="5"/>
  <c r="BJ1551" i="5"/>
  <c r="BJ1423" i="5"/>
  <c r="BJ1383" i="5"/>
  <c r="BJ1311" i="5"/>
  <c r="BJ1303" i="5"/>
  <c r="BJ1167" i="5"/>
  <c r="BJ1127" i="5"/>
  <c r="BJ1111" i="5"/>
  <c r="BJ951" i="5"/>
  <c r="BJ935" i="5"/>
  <c r="BJ831" i="5"/>
  <c r="BJ823" i="5"/>
  <c r="BJ775" i="5"/>
  <c r="BJ1039" i="5"/>
  <c r="BJ1007" i="5"/>
  <c r="BJ991" i="5"/>
  <c r="BJ983" i="5"/>
  <c r="BJ903" i="5"/>
  <c r="BJ783" i="5"/>
  <c r="BJ1119" i="5"/>
  <c r="BJ911" i="5"/>
  <c r="BJ895" i="5"/>
  <c r="BJ887" i="5"/>
  <c r="BJ799" i="5"/>
  <c r="BJ791" i="5"/>
  <c r="BJ743" i="5"/>
  <c r="BJ1071" i="5"/>
  <c r="BJ1047" i="5"/>
  <c r="BJ1031" i="5"/>
  <c r="BJ1015" i="5"/>
  <c r="BJ999" i="5"/>
  <c r="BJ751" i="5"/>
  <c r="BJ1023" i="5"/>
  <c r="BJ871" i="5"/>
  <c r="BJ839" i="5"/>
  <c r="BJ767" i="5"/>
  <c r="BJ759" i="5"/>
  <c r="BJ727" i="5"/>
  <c r="BJ1079" i="5"/>
  <c r="BJ1063" i="5"/>
  <c r="BJ1055" i="5"/>
  <c r="BJ975" i="5"/>
  <c r="BJ967" i="5"/>
  <c r="BJ847" i="5"/>
  <c r="BJ1103" i="5"/>
  <c r="BJ1095" i="5"/>
  <c r="BJ1087" i="5"/>
  <c r="BJ943" i="5"/>
  <c r="BJ927" i="5"/>
  <c r="BJ919" i="5"/>
  <c r="BJ879" i="5"/>
  <c r="BJ807" i="5"/>
  <c r="BJ735" i="5"/>
  <c r="BJ959" i="5"/>
  <c r="BJ863" i="5"/>
  <c r="BJ855" i="5"/>
  <c r="BJ815" i="5"/>
  <c r="BJ703" i="5"/>
  <c r="BJ639" i="5"/>
  <c r="BJ495" i="5"/>
  <c r="BJ351" i="5"/>
  <c r="BJ327" i="5"/>
  <c r="BJ295" i="5"/>
  <c r="BJ711" i="5"/>
  <c r="BJ663" i="5"/>
  <c r="BJ623" i="5"/>
  <c r="BJ583" i="5"/>
  <c r="BJ511" i="5"/>
  <c r="BJ463" i="5"/>
  <c r="BJ455" i="5"/>
  <c r="BJ439" i="5"/>
  <c r="BJ375" i="5"/>
  <c r="BJ359" i="5"/>
  <c r="BJ647" i="5"/>
  <c r="BJ599" i="5"/>
  <c r="BJ591" i="5"/>
  <c r="BJ503" i="5"/>
  <c r="BJ471" i="5"/>
  <c r="BJ391" i="5"/>
  <c r="BJ383" i="5"/>
  <c r="BJ335" i="5"/>
  <c r="BJ303" i="5"/>
  <c r="BJ719" i="5"/>
  <c r="BJ687" i="5"/>
  <c r="BJ671" i="5"/>
  <c r="BJ551" i="5"/>
  <c r="BJ519" i="5"/>
  <c r="BJ479" i="5"/>
  <c r="BJ415" i="5"/>
  <c r="BJ399" i="5"/>
  <c r="BJ695" i="5"/>
  <c r="BJ679" i="5"/>
  <c r="BJ607" i="5"/>
  <c r="BJ423" i="5"/>
  <c r="BJ631" i="5"/>
  <c r="BJ615" i="5"/>
  <c r="BJ559" i="5"/>
  <c r="BJ527" i="5"/>
  <c r="BJ367" i="5"/>
  <c r="BJ343" i="5"/>
  <c r="BJ655" i="5"/>
  <c r="BJ575" i="5"/>
  <c r="BJ567" i="5"/>
  <c r="BJ543" i="5"/>
  <c r="BJ535" i="5"/>
  <c r="BJ487" i="5"/>
  <c r="BJ447" i="5"/>
  <c r="BJ431" i="5"/>
  <c r="BJ407" i="5"/>
  <c r="BJ319" i="5"/>
  <c r="BJ311" i="5"/>
  <c r="BJ191" i="5"/>
  <c r="BJ183" i="5"/>
  <c r="BJ175" i="5"/>
  <c r="BJ135" i="5"/>
  <c r="BJ63" i="5"/>
  <c r="BJ263" i="5"/>
  <c r="BJ111" i="5"/>
  <c r="BJ95" i="5"/>
  <c r="BJ87" i="5"/>
  <c r="BJ255" i="5"/>
  <c r="BJ247" i="5"/>
  <c r="BJ239" i="5"/>
  <c r="BJ231" i="5"/>
  <c r="BJ159" i="5"/>
  <c r="BJ151" i="5"/>
  <c r="BJ143" i="5"/>
  <c r="BJ31" i="5"/>
  <c r="BJ119" i="5"/>
  <c r="BJ71" i="5"/>
  <c r="BJ215" i="5"/>
  <c r="BJ199" i="5"/>
  <c r="BJ127" i="5"/>
  <c r="BJ207" i="5"/>
  <c r="BJ103" i="5"/>
  <c r="BJ79" i="5"/>
  <c r="BJ39" i="5"/>
  <c r="BJ167" i="5"/>
  <c r="BJ287" i="5"/>
  <c r="BJ279" i="5"/>
  <c r="BJ271" i="5"/>
  <c r="BJ55" i="5"/>
  <c r="BJ47" i="5"/>
  <c r="BJ223" i="5"/>
  <c r="G3023" i="5"/>
  <c r="G2951" i="5"/>
  <c r="G2863" i="5"/>
  <c r="G2855" i="5"/>
  <c r="G2831" i="5"/>
  <c r="G2711" i="5"/>
  <c r="G3047" i="5"/>
  <c r="G2967" i="5"/>
  <c r="G2943" i="5"/>
  <c r="G2927" i="5"/>
  <c r="G2911" i="5"/>
  <c r="G2895" i="5"/>
  <c r="G2879" i="5"/>
  <c r="G2807" i="5"/>
  <c r="G2799" i="5"/>
  <c r="G2751" i="5"/>
  <c r="G3007" i="5"/>
  <c r="G2975" i="5"/>
  <c r="G2959" i="5"/>
  <c r="G2919" i="5"/>
  <c r="G2903" i="5"/>
  <c r="G2887" i="5"/>
  <c r="G2815" i="5"/>
  <c r="G2727" i="5"/>
  <c r="G2719" i="5"/>
  <c r="G2687" i="5"/>
  <c r="G2679" i="5"/>
  <c r="G2983" i="5"/>
  <c r="G3015" i="5"/>
  <c r="G2991" i="5"/>
  <c r="G2735" i="5"/>
  <c r="G2695" i="5"/>
  <c r="G3071" i="5"/>
  <c r="G3063" i="5"/>
  <c r="G3055" i="5"/>
  <c r="G2935" i="5"/>
  <c r="G2847" i="5"/>
  <c r="G2823" i="5"/>
  <c r="G2775" i="5"/>
  <c r="G2767" i="5"/>
  <c r="G2759" i="5"/>
  <c r="G2999" i="5"/>
  <c r="G2871" i="5"/>
  <c r="G2783" i="5"/>
  <c r="G2703" i="5"/>
  <c r="G3039" i="5"/>
  <c r="G3031" i="5"/>
  <c r="G2839" i="5"/>
  <c r="G2791" i="5"/>
  <c r="G2743" i="5"/>
  <c r="G2503" i="5"/>
  <c r="G2495" i="5"/>
  <c r="G2415" i="5"/>
  <c r="G2359" i="5"/>
  <c r="G2311" i="5"/>
  <c r="G2663" i="5"/>
  <c r="G2423" i="5"/>
  <c r="G2367" i="5"/>
  <c r="G2319" i="5"/>
  <c r="G2671" i="5"/>
  <c r="G2567" i="5"/>
  <c r="G2519" i="5"/>
  <c r="G2511" i="5"/>
  <c r="G2471" i="5"/>
  <c r="G2463" i="5"/>
  <c r="G2375" i="5"/>
  <c r="G2327" i="5"/>
  <c r="G2623" i="5"/>
  <c r="G2583" i="5"/>
  <c r="G2575" i="5"/>
  <c r="G2559" i="5"/>
  <c r="G2431" i="5"/>
  <c r="G2383" i="5"/>
  <c r="G2335" i="5"/>
  <c r="G2399" i="5"/>
  <c r="G2391" i="5"/>
  <c r="G2631" i="5"/>
  <c r="G2535" i="5"/>
  <c r="G2527" i="5"/>
  <c r="G2487" i="5"/>
  <c r="G2479" i="5"/>
  <c r="G2439" i="5"/>
  <c r="G2343" i="5"/>
  <c r="G2295" i="5"/>
  <c r="G2287" i="5"/>
  <c r="G2639" i="5"/>
  <c r="G2599" i="5"/>
  <c r="G2543" i="5"/>
  <c r="G2351" i="5"/>
  <c r="G2303" i="5"/>
  <c r="G2279" i="5"/>
  <c r="G2655" i="5"/>
  <c r="G2647" i="5"/>
  <c r="G2615" i="5"/>
  <c r="G2607" i="5"/>
  <c r="G2591" i="5"/>
  <c r="G2551" i="5"/>
  <c r="G2455" i="5"/>
  <c r="G2447" i="5"/>
  <c r="G2407" i="5"/>
  <c r="G2271" i="5"/>
  <c r="G2263" i="5"/>
  <c r="G2151" i="5"/>
  <c r="G2055" i="5"/>
  <c r="G1879" i="5"/>
  <c r="G2159" i="5"/>
  <c r="G2111" i="5"/>
  <c r="G1887" i="5"/>
  <c r="G2223" i="5"/>
  <c r="G2207" i="5"/>
  <c r="G2199" i="5"/>
  <c r="G2103" i="5"/>
  <c r="G2095" i="5"/>
  <c r="G2015" i="5"/>
  <c r="G1983" i="5"/>
  <c r="G1895" i="5"/>
  <c r="G1927" i="5"/>
  <c r="G1903" i="5"/>
  <c r="G2215" i="5"/>
  <c r="G2119" i="5"/>
  <c r="G2079" i="5"/>
  <c r="G2071" i="5"/>
  <c r="G2063" i="5"/>
  <c r="G1999" i="5"/>
  <c r="G1967" i="5"/>
  <c r="G1951" i="5"/>
  <c r="G1935" i="5"/>
  <c r="G2255" i="5"/>
  <c r="G2239" i="5"/>
  <c r="G2231" i="5"/>
  <c r="G2167" i="5"/>
  <c r="G2175" i="5"/>
  <c r="G2143" i="5"/>
  <c r="G2087" i="5"/>
  <c r="G2047" i="5"/>
  <c r="G2039" i="5"/>
  <c r="G1959" i="5"/>
  <c r="G1943" i="5"/>
  <c r="G1911" i="5"/>
  <c r="G2247" i="5"/>
  <c r="G2191" i="5"/>
  <c r="G2183" i="5"/>
  <c r="G2135" i="5"/>
  <c r="G2127" i="5"/>
  <c r="G2031" i="5"/>
  <c r="G2023" i="5"/>
  <c r="G2007" i="5"/>
  <c r="G1991" i="5"/>
  <c r="G1975" i="5"/>
  <c r="G1919" i="5"/>
  <c r="G1871" i="5"/>
  <c r="G1807" i="5"/>
  <c r="G1799" i="5"/>
  <c r="G1791" i="5"/>
  <c r="G1751" i="5"/>
  <c r="G1655" i="5"/>
  <c r="G1615" i="5"/>
  <c r="G1487" i="5"/>
  <c r="G1775" i="5"/>
  <c r="G1727" i="5"/>
  <c r="G1679" i="5"/>
  <c r="G1631" i="5"/>
  <c r="G1623" i="5"/>
  <c r="G1503" i="5"/>
  <c r="G1815" i="5"/>
  <c r="G1767" i="5"/>
  <c r="G1759" i="5"/>
  <c r="G1735" i="5"/>
  <c r="G1719" i="5"/>
  <c r="G1639" i="5"/>
  <c r="G1599" i="5"/>
  <c r="G1591" i="5"/>
  <c r="G1551" i="5"/>
  <c r="G1511" i="5"/>
  <c r="G1495" i="5"/>
  <c r="G1863" i="5"/>
  <c r="G1855" i="5"/>
  <c r="G1695" i="5"/>
  <c r="G1607" i="5"/>
  <c r="G1783" i="5"/>
  <c r="G1703" i="5"/>
  <c r="G1647" i="5"/>
  <c r="G1567" i="5"/>
  <c r="G1519" i="5"/>
  <c r="G1471" i="5"/>
  <c r="G1839" i="5"/>
  <c r="G1831" i="5"/>
  <c r="G1823" i="5"/>
  <c r="G1743" i="5"/>
  <c r="G1687" i="5"/>
  <c r="G1711" i="5"/>
  <c r="G1663" i="5"/>
  <c r="G1535" i="5"/>
  <c r="G1847" i="5"/>
  <c r="G1463" i="5"/>
  <c r="G1407" i="5"/>
  <c r="G1343" i="5"/>
  <c r="G1279" i="5"/>
  <c r="G1207" i="5"/>
  <c r="G1199" i="5"/>
  <c r="G1183" i="5"/>
  <c r="G1415" i="5"/>
  <c r="G1399" i="5"/>
  <c r="G1351" i="5"/>
  <c r="G1335" i="5"/>
  <c r="G1287" i="5"/>
  <c r="G1247" i="5"/>
  <c r="G1583" i="5"/>
  <c r="G1559" i="5"/>
  <c r="G1439" i="5"/>
  <c r="G1359" i="5"/>
  <c r="G1271" i="5"/>
  <c r="G1191" i="5"/>
  <c r="G1151" i="5"/>
  <c r="G1479" i="5"/>
  <c r="G1447" i="5"/>
  <c r="G1423" i="5"/>
  <c r="G1375" i="5"/>
  <c r="G1295" i="5"/>
  <c r="G1255" i="5"/>
  <c r="G1223" i="5"/>
  <c r="G1543" i="5"/>
  <c r="G1383" i="5"/>
  <c r="G1367" i="5"/>
  <c r="G1263" i="5"/>
  <c r="G1231" i="5"/>
  <c r="G1215" i="5"/>
  <c r="G1175" i="5"/>
  <c r="G1159" i="5"/>
  <c r="G1671" i="5"/>
  <c r="G1431" i="5"/>
  <c r="G1311" i="5"/>
  <c r="G1167" i="5"/>
  <c r="G1575" i="5"/>
  <c r="G1455" i="5"/>
  <c r="G1391" i="5"/>
  <c r="G1319" i="5"/>
  <c r="G1303" i="5"/>
  <c r="G1239" i="5"/>
  <c r="G1527" i="5"/>
  <c r="G1327" i="5"/>
  <c r="G1143" i="5"/>
  <c r="G1079" i="5"/>
  <c r="G1031" i="5"/>
  <c r="G1023" i="5"/>
  <c r="G999" i="5"/>
  <c r="G791" i="5"/>
  <c r="G1063" i="5"/>
  <c r="G1055" i="5"/>
  <c r="G1039" i="5"/>
  <c r="G1007" i="5"/>
  <c r="G919" i="5"/>
  <c r="G895" i="5"/>
  <c r="G847" i="5"/>
  <c r="G807" i="5"/>
  <c r="G767" i="5"/>
  <c r="G735" i="5"/>
  <c r="G1087" i="5"/>
  <c r="G975" i="5"/>
  <c r="G927" i="5"/>
  <c r="G879" i="5"/>
  <c r="G759" i="5"/>
  <c r="G1111" i="5"/>
  <c r="G1095" i="5"/>
  <c r="G1071" i="5"/>
  <c r="G967" i="5"/>
  <c r="G951" i="5"/>
  <c r="G871" i="5"/>
  <c r="G815" i="5"/>
  <c r="G775" i="5"/>
  <c r="G1103" i="5"/>
  <c r="G983" i="5"/>
  <c r="G855" i="5"/>
  <c r="G1127" i="5"/>
  <c r="G991" i="5"/>
  <c r="G959" i="5"/>
  <c r="G935" i="5"/>
  <c r="G887" i="5"/>
  <c r="G831" i="5"/>
  <c r="G783" i="5"/>
  <c r="G743" i="5"/>
  <c r="G1119" i="5"/>
  <c r="G1047" i="5"/>
  <c r="G1015" i="5"/>
  <c r="G943" i="5"/>
  <c r="G903" i="5"/>
  <c r="G863" i="5"/>
  <c r="G823" i="5"/>
  <c r="G1135" i="5"/>
  <c r="G911" i="5"/>
  <c r="G839" i="5"/>
  <c r="G799" i="5"/>
  <c r="G751" i="5"/>
  <c r="G727" i="5"/>
  <c r="G687" i="5"/>
  <c r="G679" i="5"/>
  <c r="G631" i="5"/>
  <c r="G607" i="5"/>
  <c r="G599" i="5"/>
  <c r="G591" i="5"/>
  <c r="G463" i="5"/>
  <c r="G391" i="5"/>
  <c r="G383" i="5"/>
  <c r="G367" i="5"/>
  <c r="G343" i="5"/>
  <c r="G655" i="5"/>
  <c r="G423" i="5"/>
  <c r="G311" i="5"/>
  <c r="G695" i="5"/>
  <c r="G559" i="5"/>
  <c r="G527" i="5"/>
  <c r="G487" i="5"/>
  <c r="G407" i="5"/>
  <c r="G703" i="5"/>
  <c r="G639" i="5"/>
  <c r="G615" i="5"/>
  <c r="G567" i="5"/>
  <c r="G535" i="5"/>
  <c r="G431" i="5"/>
  <c r="G351" i="5"/>
  <c r="G319" i="5"/>
  <c r="G295" i="5"/>
  <c r="G623" i="5"/>
  <c r="G583" i="5"/>
  <c r="G575" i="5"/>
  <c r="G543" i="5"/>
  <c r="G455" i="5"/>
  <c r="G375" i="5"/>
  <c r="G711" i="5"/>
  <c r="G663" i="5"/>
  <c r="G647" i="5"/>
  <c r="G439" i="5"/>
  <c r="G359" i="5"/>
  <c r="G335" i="5"/>
  <c r="G303" i="5"/>
  <c r="G551" i="5"/>
  <c r="G519" i="5"/>
  <c r="G503" i="5"/>
  <c r="G495" i="5"/>
  <c r="G471" i="5"/>
  <c r="G447" i="5"/>
  <c r="G415" i="5"/>
  <c r="G719" i="5"/>
  <c r="G671" i="5"/>
  <c r="G511" i="5"/>
  <c r="G479" i="5"/>
  <c r="G399" i="5"/>
  <c r="G127" i="5"/>
  <c r="G119" i="5"/>
  <c r="G103" i="5"/>
  <c r="G79" i="5"/>
  <c r="G39" i="5"/>
  <c r="G327" i="5"/>
  <c r="G263" i="5"/>
  <c r="G247" i="5"/>
  <c r="G207" i="5"/>
  <c r="G167" i="5"/>
  <c r="G151" i="5"/>
  <c r="G47" i="5"/>
  <c r="G271" i="5"/>
  <c r="G223" i="5"/>
  <c r="G135" i="5"/>
  <c r="G279" i="5"/>
  <c r="G71" i="5"/>
  <c r="G287" i="5"/>
  <c r="G215" i="5"/>
  <c r="G175" i="5"/>
  <c r="G111" i="5"/>
  <c r="G87" i="5"/>
  <c r="G63" i="5"/>
  <c r="G231" i="5"/>
  <c r="G191" i="5"/>
  <c r="G143" i="5"/>
  <c r="G55" i="5"/>
  <c r="G255" i="5"/>
  <c r="G239" i="5"/>
  <c r="G199" i="5"/>
  <c r="G183" i="5"/>
  <c r="G159" i="5"/>
  <c r="G95" i="5"/>
  <c r="G31" i="5"/>
  <c r="CK3034" i="5"/>
  <c r="CK3026" i="5"/>
  <c r="CK2834" i="5"/>
  <c r="CK2786" i="5"/>
  <c r="CK2738" i="5"/>
  <c r="CK3018" i="5"/>
  <c r="CK2946" i="5"/>
  <c r="CK2858" i="5"/>
  <c r="CK2850" i="5"/>
  <c r="CK2826" i="5"/>
  <c r="CK2706" i="5"/>
  <c r="CK3042" i="5"/>
  <c r="CK2962" i="5"/>
  <c r="CK2938" i="5"/>
  <c r="CK2922" i="5"/>
  <c r="CK2906" i="5"/>
  <c r="CK2890" i="5"/>
  <c r="CK2874" i="5"/>
  <c r="CK2802" i="5"/>
  <c r="CK2794" i="5"/>
  <c r="CK2746" i="5"/>
  <c r="CK3002" i="5"/>
  <c r="CK2970" i="5"/>
  <c r="CK2954" i="5"/>
  <c r="CK2914" i="5"/>
  <c r="CK2898" i="5"/>
  <c r="CK2882" i="5"/>
  <c r="CK2810" i="5"/>
  <c r="CK2722" i="5"/>
  <c r="CK2714" i="5"/>
  <c r="CK2682" i="5"/>
  <c r="CK2674" i="5"/>
  <c r="CK2978" i="5"/>
  <c r="CK3010" i="5"/>
  <c r="CK2986" i="5"/>
  <c r="CK2730" i="5"/>
  <c r="CK2690" i="5"/>
  <c r="CK3066" i="5"/>
  <c r="CK3058" i="5"/>
  <c r="CK3050" i="5"/>
  <c r="CK2930" i="5"/>
  <c r="CK2842" i="5"/>
  <c r="CK2818" i="5"/>
  <c r="CK2770" i="5"/>
  <c r="CK2762" i="5"/>
  <c r="CK2754" i="5"/>
  <c r="CK3074" i="5"/>
  <c r="CK2994" i="5"/>
  <c r="CK2866" i="5"/>
  <c r="CK2778" i="5"/>
  <c r="CK2698" i="5"/>
  <c r="CK2650" i="5"/>
  <c r="CK2642" i="5"/>
  <c r="CK2610" i="5"/>
  <c r="CK2602" i="5"/>
  <c r="CK2586" i="5"/>
  <c r="CK2546" i="5"/>
  <c r="CK2450" i="5"/>
  <c r="CK2442" i="5"/>
  <c r="CK2402" i="5"/>
  <c r="CK2498" i="5"/>
  <c r="CK2490" i="5"/>
  <c r="CK2410" i="5"/>
  <c r="CK2354" i="5"/>
  <c r="CK2306" i="5"/>
  <c r="CK2658" i="5"/>
  <c r="CK2418" i="5"/>
  <c r="CK2362" i="5"/>
  <c r="CK2314" i="5"/>
  <c r="CK2666" i="5"/>
  <c r="CK2562" i="5"/>
  <c r="CK2514" i="5"/>
  <c r="CK2506" i="5"/>
  <c r="CK2466" i="5"/>
  <c r="CK2458" i="5"/>
  <c r="CK2370" i="5"/>
  <c r="CK2322" i="5"/>
  <c r="CK2618" i="5"/>
  <c r="CK2578" i="5"/>
  <c r="CK2570" i="5"/>
  <c r="CK2554" i="5"/>
  <c r="CK2426" i="5"/>
  <c r="CK2378" i="5"/>
  <c r="CK2330" i="5"/>
  <c r="CK2394" i="5"/>
  <c r="CK2386" i="5"/>
  <c r="CK2626" i="5"/>
  <c r="CK2530" i="5"/>
  <c r="CK2522" i="5"/>
  <c r="CK2482" i="5"/>
  <c r="CK2474" i="5"/>
  <c r="CK2434" i="5"/>
  <c r="CK2338" i="5"/>
  <c r="CK2290" i="5"/>
  <c r="CK2282" i="5"/>
  <c r="CK2634" i="5"/>
  <c r="CK2594" i="5"/>
  <c r="CK2538" i="5"/>
  <c r="CK2346" i="5"/>
  <c r="CK2298" i="5"/>
  <c r="CK2274" i="5"/>
  <c r="CK2242" i="5"/>
  <c r="CK2186" i="5"/>
  <c r="CK2178" i="5"/>
  <c r="CK2130" i="5"/>
  <c r="CK2122" i="5"/>
  <c r="CK2026" i="5"/>
  <c r="CK2018" i="5"/>
  <c r="CK2002" i="5"/>
  <c r="CK1986" i="5"/>
  <c r="CK1970" i="5"/>
  <c r="CK1914" i="5"/>
  <c r="CK2266" i="5"/>
  <c r="CK2258" i="5"/>
  <c r="CK2146" i="5"/>
  <c r="CK2050" i="5"/>
  <c r="CK1874" i="5"/>
  <c r="CK2154" i="5"/>
  <c r="CK2106" i="5"/>
  <c r="CK1882" i="5"/>
  <c r="CK2218" i="5"/>
  <c r="CK2202" i="5"/>
  <c r="CK2194" i="5"/>
  <c r="CK2098" i="5"/>
  <c r="CK2090" i="5"/>
  <c r="CK2010" i="5"/>
  <c r="CK1978" i="5"/>
  <c r="CK1890" i="5"/>
  <c r="CK1922" i="5"/>
  <c r="CK1898" i="5"/>
  <c r="CK2210" i="5"/>
  <c r="CK2114" i="5"/>
  <c r="CK2074" i="5"/>
  <c r="CK2066" i="5"/>
  <c r="CK2058" i="5"/>
  <c r="CK1994" i="5"/>
  <c r="CK1962" i="5"/>
  <c r="CK1946" i="5"/>
  <c r="CK1930" i="5"/>
  <c r="CK2250" i="5"/>
  <c r="CK2234" i="5"/>
  <c r="CK2226" i="5"/>
  <c r="CK2162" i="5"/>
  <c r="CK2170" i="5"/>
  <c r="CK2138" i="5"/>
  <c r="CK2082" i="5"/>
  <c r="CK2042" i="5"/>
  <c r="CK2034" i="5"/>
  <c r="CK1954" i="5"/>
  <c r="CK1938" i="5"/>
  <c r="CK1906" i="5"/>
  <c r="CK1842" i="5"/>
  <c r="CK1666" i="5"/>
  <c r="CK1578" i="5"/>
  <c r="CK1538" i="5"/>
  <c r="CK1522" i="5"/>
  <c r="CK1802" i="5"/>
  <c r="CK1794" i="5"/>
  <c r="CK1786" i="5"/>
  <c r="CK1746" i="5"/>
  <c r="CK1650" i="5"/>
  <c r="CK1610" i="5"/>
  <c r="CK1482" i="5"/>
  <c r="CK1770" i="5"/>
  <c r="CK1722" i="5"/>
  <c r="CK1674" i="5"/>
  <c r="CK1626" i="5"/>
  <c r="CK1618" i="5"/>
  <c r="CK1498" i="5"/>
  <c r="CK1810" i="5"/>
  <c r="CK1762" i="5"/>
  <c r="CK1754" i="5"/>
  <c r="CK1730" i="5"/>
  <c r="CK1714" i="5"/>
  <c r="CK1634" i="5"/>
  <c r="CK1594" i="5"/>
  <c r="CK1586" i="5"/>
  <c r="CK1546" i="5"/>
  <c r="CK1506" i="5"/>
  <c r="CK1490" i="5"/>
  <c r="CK1858" i="5"/>
  <c r="CK1850" i="5"/>
  <c r="CK1690" i="5"/>
  <c r="CK1602" i="5"/>
  <c r="CK1866" i="5"/>
  <c r="CK1778" i="5"/>
  <c r="CK1698" i="5"/>
  <c r="CK1642" i="5"/>
  <c r="CK1834" i="5"/>
  <c r="CK1826" i="5"/>
  <c r="CK1818" i="5"/>
  <c r="CK1738" i="5"/>
  <c r="CK1682" i="5"/>
  <c r="CK1570" i="5"/>
  <c r="CK1554" i="5"/>
  <c r="CK1474" i="5"/>
  <c r="CK1322" i="5"/>
  <c r="CK1138" i="5"/>
  <c r="CK1658" i="5"/>
  <c r="CK1530" i="5"/>
  <c r="CK1466" i="5"/>
  <c r="CK1458" i="5"/>
  <c r="CK1402" i="5"/>
  <c r="CK1338" i="5"/>
  <c r="CK1274" i="5"/>
  <c r="CK1202" i="5"/>
  <c r="CK1194" i="5"/>
  <c r="CK1178" i="5"/>
  <c r="CK1410" i="5"/>
  <c r="CK1394" i="5"/>
  <c r="CK1346" i="5"/>
  <c r="CK1330" i="5"/>
  <c r="CK1282" i="5"/>
  <c r="CK1242" i="5"/>
  <c r="CK1130" i="5"/>
  <c r="CK1706" i="5"/>
  <c r="CK1514" i="5"/>
  <c r="CK1434" i="5"/>
  <c r="CK1354" i="5"/>
  <c r="CK1266" i="5"/>
  <c r="CK1186" i="5"/>
  <c r="CK1146" i="5"/>
  <c r="CK1562" i="5"/>
  <c r="CK1442" i="5"/>
  <c r="CK1418" i="5"/>
  <c r="CK1370" i="5"/>
  <c r="CK1290" i="5"/>
  <c r="CK1250" i="5"/>
  <c r="CK1218" i="5"/>
  <c r="CK1378" i="5"/>
  <c r="CK1362" i="5"/>
  <c r="CK1258" i="5"/>
  <c r="CK1226" i="5"/>
  <c r="CK1210" i="5"/>
  <c r="CK1170" i="5"/>
  <c r="CK1154" i="5"/>
  <c r="CK1426" i="5"/>
  <c r="CK1306" i="5"/>
  <c r="CK1162" i="5"/>
  <c r="CK1450" i="5"/>
  <c r="CK1386" i="5"/>
  <c r="CK1314" i="5"/>
  <c r="CK1298" i="5"/>
  <c r="CK1234" i="5"/>
  <c r="CK906" i="5"/>
  <c r="CK834" i="5"/>
  <c r="CK794" i="5"/>
  <c r="CK746" i="5"/>
  <c r="CK1074" i="5"/>
  <c r="CK1026" i="5"/>
  <c r="CK1018" i="5"/>
  <c r="CK994" i="5"/>
  <c r="CK786" i="5"/>
  <c r="CK1058" i="5"/>
  <c r="CK1050" i="5"/>
  <c r="CK1034" i="5"/>
  <c r="CK1002" i="5"/>
  <c r="CK914" i="5"/>
  <c r="CK890" i="5"/>
  <c r="CK842" i="5"/>
  <c r="CK802" i="5"/>
  <c r="CK762" i="5"/>
  <c r="CK730" i="5"/>
  <c r="CK1082" i="5"/>
  <c r="CK970" i="5"/>
  <c r="CK922" i="5"/>
  <c r="CK874" i="5"/>
  <c r="CK754" i="5"/>
  <c r="CK1106" i="5"/>
  <c r="CK1090" i="5"/>
  <c r="CK1066" i="5"/>
  <c r="CK962" i="5"/>
  <c r="CK946" i="5"/>
  <c r="CK866" i="5"/>
  <c r="CK810" i="5"/>
  <c r="CK770" i="5"/>
  <c r="CK1098" i="5"/>
  <c r="CK978" i="5"/>
  <c r="CK850" i="5"/>
  <c r="CK1122" i="5"/>
  <c r="CK986" i="5"/>
  <c r="CK954" i="5"/>
  <c r="CK930" i="5"/>
  <c r="CK882" i="5"/>
  <c r="CK826" i="5"/>
  <c r="CK778" i="5"/>
  <c r="CK738" i="5"/>
  <c r="CK1114" i="5"/>
  <c r="CK1042" i="5"/>
  <c r="CK1010" i="5"/>
  <c r="CK938" i="5"/>
  <c r="CK898" i="5"/>
  <c r="CK858" i="5"/>
  <c r="CK818" i="5"/>
  <c r="CK714" i="5"/>
  <c r="CK666" i="5"/>
  <c r="CK506" i="5"/>
  <c r="CK474" i="5"/>
  <c r="CK394" i="5"/>
  <c r="CK682" i="5"/>
  <c r="CK674" i="5"/>
  <c r="CK626" i="5"/>
  <c r="CK602" i="5"/>
  <c r="CK594" i="5"/>
  <c r="CK586" i="5"/>
  <c r="CK458" i="5"/>
  <c r="CK386" i="5"/>
  <c r="CK378" i="5"/>
  <c r="CK362" i="5"/>
  <c r="CK338" i="5"/>
  <c r="CK650" i="5"/>
  <c r="CK418" i="5"/>
  <c r="CK306" i="5"/>
  <c r="CK722" i="5"/>
  <c r="CK690" i="5"/>
  <c r="CK554" i="5"/>
  <c r="CK522" i="5"/>
  <c r="CK482" i="5"/>
  <c r="CK402" i="5"/>
  <c r="CK698" i="5"/>
  <c r="CK634" i="5"/>
  <c r="CK610" i="5"/>
  <c r="CK562" i="5"/>
  <c r="CK530" i="5"/>
  <c r="CK426" i="5"/>
  <c r="CK346" i="5"/>
  <c r="CK314" i="5"/>
  <c r="CK618" i="5"/>
  <c r="CK578" i="5"/>
  <c r="CK570" i="5"/>
  <c r="CK538" i="5"/>
  <c r="CK450" i="5"/>
  <c r="CK370" i="5"/>
  <c r="CK706" i="5"/>
  <c r="CK658" i="5"/>
  <c r="CK642" i="5"/>
  <c r="CK434" i="5"/>
  <c r="CK354" i="5"/>
  <c r="CK546" i="5"/>
  <c r="CK514" i="5"/>
  <c r="CK498" i="5"/>
  <c r="CK490" i="5"/>
  <c r="CK466" i="5"/>
  <c r="CK442" i="5"/>
  <c r="CK410" i="5"/>
  <c r="CK322" i="5"/>
  <c r="CK250" i="5"/>
  <c r="CK234" i="5"/>
  <c r="CK194" i="5"/>
  <c r="CK178" i="5"/>
  <c r="CK154" i="5"/>
  <c r="CK90" i="5"/>
  <c r="CK122" i="5"/>
  <c r="CK114" i="5"/>
  <c r="CK98" i="5"/>
  <c r="CK74" i="5"/>
  <c r="CK34" i="5"/>
  <c r="CK258" i="5"/>
  <c r="CK242" i="5"/>
  <c r="CK202" i="5"/>
  <c r="CK162" i="5"/>
  <c r="CK146" i="5"/>
  <c r="CK186" i="5"/>
  <c r="CK298" i="5"/>
  <c r="CK42" i="5"/>
  <c r="CK266" i="5"/>
  <c r="CK218" i="5"/>
  <c r="CK130" i="5"/>
  <c r="CK330" i="5"/>
  <c r="CK282" i="5"/>
  <c r="CK210" i="5"/>
  <c r="CK170" i="5"/>
  <c r="CK106" i="5"/>
  <c r="CK82" i="5"/>
  <c r="CK58" i="5"/>
  <c r="CK226" i="5"/>
  <c r="CK290" i="5"/>
  <c r="CK274" i="5"/>
  <c r="CK138" i="5"/>
  <c r="CK66" i="5"/>
  <c r="CK50" i="5"/>
  <c r="J3026" i="5"/>
  <c r="J2874" i="5"/>
  <c r="J2858" i="5"/>
  <c r="J2834" i="5"/>
  <c r="J2826" i="5"/>
  <c r="J3002" i="5"/>
  <c r="J2802" i="5"/>
  <c r="J2794" i="5"/>
  <c r="J2786" i="5"/>
  <c r="J2746" i="5"/>
  <c r="J3042" i="5"/>
  <c r="J2962" i="5"/>
  <c r="J2954" i="5"/>
  <c r="J2946" i="5"/>
  <c r="J2922" i="5"/>
  <c r="J2914" i="5"/>
  <c r="J2890" i="5"/>
  <c r="J2722" i="5"/>
  <c r="J2714" i="5"/>
  <c r="J2978" i="5"/>
  <c r="J2906" i="5"/>
  <c r="J2882" i="5"/>
  <c r="J2810" i="5"/>
  <c r="J2730" i="5"/>
  <c r="J2690" i="5"/>
  <c r="J3050" i="5"/>
  <c r="J2970" i="5"/>
  <c r="J2938" i="5"/>
  <c r="J2930" i="5"/>
  <c r="J2898" i="5"/>
  <c r="J3066" i="5"/>
  <c r="J3010" i="5"/>
  <c r="J2986" i="5"/>
  <c r="J2842" i="5"/>
  <c r="J2818" i="5"/>
  <c r="J2770" i="5"/>
  <c r="J2762" i="5"/>
  <c r="J2698" i="5"/>
  <c r="J2738" i="5"/>
  <c r="J3074" i="5"/>
  <c r="J3058" i="5"/>
  <c r="J3034" i="5"/>
  <c r="J3018" i="5"/>
  <c r="J2994" i="5"/>
  <c r="J2866" i="5"/>
  <c r="J2850" i="5"/>
  <c r="J2778" i="5"/>
  <c r="J2754" i="5"/>
  <c r="J2706" i="5"/>
  <c r="J2658" i="5"/>
  <c r="J2642" i="5"/>
  <c r="J2610" i="5"/>
  <c r="J2594" i="5"/>
  <c r="J2498" i="5"/>
  <c r="J2450" i="5"/>
  <c r="J2418" i="5"/>
  <c r="J2306" i="5"/>
  <c r="J2298" i="5"/>
  <c r="J2546" i="5"/>
  <c r="J2506" i="5"/>
  <c r="J2458" i="5"/>
  <c r="J2370" i="5"/>
  <c r="J2322" i="5"/>
  <c r="J2666" i="5"/>
  <c r="J2618" i="5"/>
  <c r="J2554" i="5"/>
  <c r="J2514" i="5"/>
  <c r="J2466" i="5"/>
  <c r="J2426" i="5"/>
  <c r="J2410" i="5"/>
  <c r="J2314" i="5"/>
  <c r="J2682" i="5"/>
  <c r="J2570" i="5"/>
  <c r="J2562" i="5"/>
  <c r="J2386" i="5"/>
  <c r="J2362" i="5"/>
  <c r="J2578" i="5"/>
  <c r="J2522" i="5"/>
  <c r="J2474" i="5"/>
  <c r="J2338" i="5"/>
  <c r="J2674" i="5"/>
  <c r="J2538" i="5"/>
  <c r="J2482" i="5"/>
  <c r="J2394" i="5"/>
  <c r="J2378" i="5"/>
  <c r="J2330" i="5"/>
  <c r="J2290" i="5"/>
  <c r="J2650" i="5"/>
  <c r="J2634" i="5"/>
  <c r="J2626" i="5"/>
  <c r="J2586" i="5"/>
  <c r="J2530" i="5"/>
  <c r="J2442" i="5"/>
  <c r="J2434" i="5"/>
  <c r="J2402" i="5"/>
  <c r="J2602" i="5"/>
  <c r="J2490" i="5"/>
  <c r="J2354" i="5"/>
  <c r="J2346" i="5"/>
  <c r="J2282" i="5"/>
  <c r="J2186" i="5"/>
  <c r="J2130" i="5"/>
  <c r="J2034" i="5"/>
  <c r="J2018" i="5"/>
  <c r="J1986" i="5"/>
  <c r="J1914" i="5"/>
  <c r="J2274" i="5"/>
  <c r="J2266" i="5"/>
  <c r="J2194" i="5"/>
  <c r="J2146" i="5"/>
  <c r="J2106" i="5"/>
  <c r="J2090" i="5"/>
  <c r="J2050" i="5"/>
  <c r="J2154" i="5"/>
  <c r="J2010" i="5"/>
  <c r="J1978" i="5"/>
  <c r="J1922" i="5"/>
  <c r="J1890" i="5"/>
  <c r="J1882" i="5"/>
  <c r="J1874" i="5"/>
  <c r="J2218" i="5"/>
  <c r="J2210" i="5"/>
  <c r="J2202" i="5"/>
  <c r="J2098" i="5"/>
  <c r="J2058" i="5"/>
  <c r="J2226" i="5"/>
  <c r="J2162" i="5"/>
  <c r="J2114" i="5"/>
  <c r="J1898" i="5"/>
  <c r="J2074" i="5"/>
  <c r="J2066" i="5"/>
  <c r="J1954" i="5"/>
  <c r="J1946" i="5"/>
  <c r="J1938" i="5"/>
  <c r="J1930" i="5"/>
  <c r="J1906" i="5"/>
  <c r="J2242" i="5"/>
  <c r="J2234" i="5"/>
  <c r="J2178" i="5"/>
  <c r="J2138" i="5"/>
  <c r="J2122" i="5"/>
  <c r="J2026" i="5"/>
  <c r="J2002" i="5"/>
  <c r="J1994" i="5"/>
  <c r="J1970" i="5"/>
  <c r="J1962" i="5"/>
  <c r="J2258" i="5"/>
  <c r="J2250" i="5"/>
  <c r="J2170" i="5"/>
  <c r="J2082" i="5"/>
  <c r="J2042" i="5"/>
  <c r="J1842" i="5"/>
  <c r="J1802" i="5"/>
  <c r="J1794" i="5"/>
  <c r="J1770" i="5"/>
  <c r="J1714" i="5"/>
  <c r="J1546" i="5"/>
  <c r="J1506" i="5"/>
  <c r="J1850" i="5"/>
  <c r="J1730" i="5"/>
  <c r="J1722" i="5"/>
  <c r="J1674" i="5"/>
  <c r="J1626" i="5"/>
  <c r="J1618" i="5"/>
  <c r="J1610" i="5"/>
  <c r="J1602" i="5"/>
  <c r="J1594" i="5"/>
  <c r="J1586" i="5"/>
  <c r="J1498" i="5"/>
  <c r="J1490" i="5"/>
  <c r="J1810" i="5"/>
  <c r="J1762" i="5"/>
  <c r="J1754" i="5"/>
  <c r="J1634" i="5"/>
  <c r="J1866" i="5"/>
  <c r="J1858" i="5"/>
  <c r="J1818" i="5"/>
  <c r="J1778" i="5"/>
  <c r="J1698" i="5"/>
  <c r="J1690" i="5"/>
  <c r="J1682" i="5"/>
  <c r="J1570" i="5"/>
  <c r="J1562" i="5"/>
  <c r="J1514" i="5"/>
  <c r="J1474" i="5"/>
  <c r="J1834" i="5"/>
  <c r="J1738" i="5"/>
  <c r="J1642" i="5"/>
  <c r="J1826" i="5"/>
  <c r="J1538" i="5"/>
  <c r="J1666" i="5"/>
  <c r="J1650" i="5"/>
  <c r="J1458" i="5"/>
  <c r="J1410" i="5"/>
  <c r="J1346" i="5"/>
  <c r="J1282" i="5"/>
  <c r="J1242" i="5"/>
  <c r="J1138" i="5"/>
  <c r="J1402" i="5"/>
  <c r="J1394" i="5"/>
  <c r="J1338" i="5"/>
  <c r="J1330" i="5"/>
  <c r="J1274" i="5"/>
  <c r="J1202" i="5"/>
  <c r="J1194" i="5"/>
  <c r="J1186" i="5"/>
  <c r="J1522" i="5"/>
  <c r="J1482" i="5"/>
  <c r="J1442" i="5"/>
  <c r="J1418" i="5"/>
  <c r="J1354" i="5"/>
  <c r="J1290" i="5"/>
  <c r="J1266" i="5"/>
  <c r="J1250" i="5"/>
  <c r="J1146" i="5"/>
  <c r="J1434" i="5"/>
  <c r="J1378" i="5"/>
  <c r="J1210" i="5"/>
  <c r="J1658" i="5"/>
  <c r="J1370" i="5"/>
  <c r="J1362" i="5"/>
  <c r="J1258" i="5"/>
  <c r="J1226" i="5"/>
  <c r="J1218" i="5"/>
  <c r="J1154" i="5"/>
  <c r="J1786" i="5"/>
  <c r="J1578" i="5"/>
  <c r="J1530" i="5"/>
  <c r="J1426" i="5"/>
  <c r="J1386" i="5"/>
  <c r="J1314" i="5"/>
  <c r="J1306" i="5"/>
  <c r="J1170" i="5"/>
  <c r="J1746" i="5"/>
  <c r="J1706" i="5"/>
  <c r="J1554" i="5"/>
  <c r="J1450" i="5"/>
  <c r="J1298" i="5"/>
  <c r="J1234" i="5"/>
  <c r="J1162" i="5"/>
  <c r="J1466" i="5"/>
  <c r="J1322" i="5"/>
  <c r="J1178" i="5"/>
  <c r="J1122" i="5"/>
  <c r="J914" i="5"/>
  <c r="J898" i="5"/>
  <c r="J890" i="5"/>
  <c r="J802" i="5"/>
  <c r="J794" i="5"/>
  <c r="J746" i="5"/>
  <c r="J1074" i="5"/>
  <c r="J1050" i="5"/>
  <c r="J1034" i="5"/>
  <c r="J1018" i="5"/>
  <c r="J1002" i="5"/>
  <c r="J754" i="5"/>
  <c r="J1026" i="5"/>
  <c r="J874" i="5"/>
  <c r="J842" i="5"/>
  <c r="J770" i="5"/>
  <c r="J762" i="5"/>
  <c r="J730" i="5"/>
  <c r="J1082" i="5"/>
  <c r="J1066" i="5"/>
  <c r="J1058" i="5"/>
  <c r="J978" i="5"/>
  <c r="J970" i="5"/>
  <c r="J850" i="5"/>
  <c r="J1106" i="5"/>
  <c r="J1098" i="5"/>
  <c r="J1090" i="5"/>
  <c r="J946" i="5"/>
  <c r="J930" i="5"/>
  <c r="J922" i="5"/>
  <c r="J882" i="5"/>
  <c r="J810" i="5"/>
  <c r="J738" i="5"/>
  <c r="J962" i="5"/>
  <c r="J866" i="5"/>
  <c r="J858" i="5"/>
  <c r="J818" i="5"/>
  <c r="J1130" i="5"/>
  <c r="J1114" i="5"/>
  <c r="J954" i="5"/>
  <c r="J938" i="5"/>
  <c r="J834" i="5"/>
  <c r="J826" i="5"/>
  <c r="J778" i="5"/>
  <c r="J1042" i="5"/>
  <c r="J1010" i="5"/>
  <c r="J994" i="5"/>
  <c r="J986" i="5"/>
  <c r="J906" i="5"/>
  <c r="J786" i="5"/>
  <c r="J650" i="5"/>
  <c r="J602" i="5"/>
  <c r="J594" i="5"/>
  <c r="J506" i="5"/>
  <c r="J474" i="5"/>
  <c r="J394" i="5"/>
  <c r="J386" i="5"/>
  <c r="J338" i="5"/>
  <c r="J306" i="5"/>
  <c r="J722" i="5"/>
  <c r="J690" i="5"/>
  <c r="J674" i="5"/>
  <c r="J554" i="5"/>
  <c r="J522" i="5"/>
  <c r="J482" i="5"/>
  <c r="J418" i="5"/>
  <c r="J402" i="5"/>
  <c r="J698" i="5"/>
  <c r="J682" i="5"/>
  <c r="J610" i="5"/>
  <c r="J426" i="5"/>
  <c r="J634" i="5"/>
  <c r="J618" i="5"/>
  <c r="J562" i="5"/>
  <c r="J530" i="5"/>
  <c r="J370" i="5"/>
  <c r="J346" i="5"/>
  <c r="J658" i="5"/>
  <c r="J578" i="5"/>
  <c r="J314" i="5"/>
  <c r="J570" i="5"/>
  <c r="J546" i="5"/>
  <c r="J538" i="5"/>
  <c r="J490" i="5"/>
  <c r="J450" i="5"/>
  <c r="J434" i="5"/>
  <c r="J410" i="5"/>
  <c r="J322" i="5"/>
  <c r="J706" i="5"/>
  <c r="J642" i="5"/>
  <c r="J498" i="5"/>
  <c r="J354" i="5"/>
  <c r="J714" i="5"/>
  <c r="J666" i="5"/>
  <c r="J626" i="5"/>
  <c r="J586" i="5"/>
  <c r="J514" i="5"/>
  <c r="J466" i="5"/>
  <c r="J458" i="5"/>
  <c r="J442" i="5"/>
  <c r="J378" i="5"/>
  <c r="J362" i="5"/>
  <c r="J330" i="5"/>
  <c r="J258" i="5"/>
  <c r="J250" i="5"/>
  <c r="J242" i="5"/>
  <c r="J234" i="5"/>
  <c r="J162" i="5"/>
  <c r="J154" i="5"/>
  <c r="J146" i="5"/>
  <c r="J34" i="5"/>
  <c r="J138" i="5"/>
  <c r="J122" i="5"/>
  <c r="J74" i="5"/>
  <c r="J186" i="5"/>
  <c r="J66" i="5"/>
  <c r="J202" i="5"/>
  <c r="J130" i="5"/>
  <c r="J298" i="5"/>
  <c r="J210" i="5"/>
  <c r="J106" i="5"/>
  <c r="J82" i="5"/>
  <c r="J42" i="5"/>
  <c r="J178" i="5"/>
  <c r="J266" i="5"/>
  <c r="J226" i="5"/>
  <c r="J218" i="5"/>
  <c r="J170" i="5"/>
  <c r="J290" i="5"/>
  <c r="J282" i="5"/>
  <c r="J274" i="5"/>
  <c r="J58" i="5"/>
  <c r="J50" i="5"/>
  <c r="J194" i="5"/>
  <c r="J114" i="5"/>
  <c r="J98" i="5"/>
  <c r="J90" i="5"/>
  <c r="V3047" i="5"/>
  <c r="V2967" i="5"/>
  <c r="V2935" i="5"/>
  <c r="V2927" i="5"/>
  <c r="V2895" i="5"/>
  <c r="V3063" i="5"/>
  <c r="V3007" i="5"/>
  <c r="V2983" i="5"/>
  <c r="V2815" i="5"/>
  <c r="V2767" i="5"/>
  <c r="V2759" i="5"/>
  <c r="V2695" i="5"/>
  <c r="V2839" i="5"/>
  <c r="V2735" i="5"/>
  <c r="V3071" i="5"/>
  <c r="V3055" i="5"/>
  <c r="V3031" i="5"/>
  <c r="V3015" i="5"/>
  <c r="V2991" i="5"/>
  <c r="V2847" i="5"/>
  <c r="V2775" i="5"/>
  <c r="V2703" i="5"/>
  <c r="V3023" i="5"/>
  <c r="V2871" i="5"/>
  <c r="V2863" i="5"/>
  <c r="V2855" i="5"/>
  <c r="V2831" i="5"/>
  <c r="V2823" i="5"/>
  <c r="V2751" i="5"/>
  <c r="V2999" i="5"/>
  <c r="V2799" i="5"/>
  <c r="V2791" i="5"/>
  <c r="V2783" i="5"/>
  <c r="V2743" i="5"/>
  <c r="V2679" i="5"/>
  <c r="V3039" i="5"/>
  <c r="V2959" i="5"/>
  <c r="V2951" i="5"/>
  <c r="V2943" i="5"/>
  <c r="V2919" i="5"/>
  <c r="V2911" i="5"/>
  <c r="V2887" i="5"/>
  <c r="V2719" i="5"/>
  <c r="V2711" i="5"/>
  <c r="V2975" i="5"/>
  <c r="V2903" i="5"/>
  <c r="V2879" i="5"/>
  <c r="V2807" i="5"/>
  <c r="V2727" i="5"/>
  <c r="V2687" i="5"/>
  <c r="V2575" i="5"/>
  <c r="V2519" i="5"/>
  <c r="V2471" i="5"/>
  <c r="V2335" i="5"/>
  <c r="V2671" i="5"/>
  <c r="V2535" i="5"/>
  <c r="V2479" i="5"/>
  <c r="V2391" i="5"/>
  <c r="V2375" i="5"/>
  <c r="V2327" i="5"/>
  <c r="V2287" i="5"/>
  <c r="V2647" i="5"/>
  <c r="V2631" i="5"/>
  <c r="V2623" i="5"/>
  <c r="V2583" i="5"/>
  <c r="V2527" i="5"/>
  <c r="V2439" i="5"/>
  <c r="V2431" i="5"/>
  <c r="V2399" i="5"/>
  <c r="V2599" i="5"/>
  <c r="V2487" i="5"/>
  <c r="V2351" i="5"/>
  <c r="V2343" i="5"/>
  <c r="V2279" i="5"/>
  <c r="V2655" i="5"/>
  <c r="V2639" i="5"/>
  <c r="V2607" i="5"/>
  <c r="V2591" i="5"/>
  <c r="V2495" i="5"/>
  <c r="V2447" i="5"/>
  <c r="V2415" i="5"/>
  <c r="V2303" i="5"/>
  <c r="V2295" i="5"/>
  <c r="V2543" i="5"/>
  <c r="V2503" i="5"/>
  <c r="V2455" i="5"/>
  <c r="V2367" i="5"/>
  <c r="V2319" i="5"/>
  <c r="V2663" i="5"/>
  <c r="V2615" i="5"/>
  <c r="V2551" i="5"/>
  <c r="V2511" i="5"/>
  <c r="V2463" i="5"/>
  <c r="V2423" i="5"/>
  <c r="V2407" i="5"/>
  <c r="V2311" i="5"/>
  <c r="V2567" i="5"/>
  <c r="V2559" i="5"/>
  <c r="V2383" i="5"/>
  <c r="V2359" i="5"/>
  <c r="V2223" i="5"/>
  <c r="V2159" i="5"/>
  <c r="V2111" i="5"/>
  <c r="V1895" i="5"/>
  <c r="V2071" i="5"/>
  <c r="V2063" i="5"/>
  <c r="V1951" i="5"/>
  <c r="V1943" i="5"/>
  <c r="V1935" i="5"/>
  <c r="V1927" i="5"/>
  <c r="V1903" i="5"/>
  <c r="V2239" i="5"/>
  <c r="V2231" i="5"/>
  <c r="V2175" i="5"/>
  <c r="V2135" i="5"/>
  <c r="V2119" i="5"/>
  <c r="V2023" i="5"/>
  <c r="V1999" i="5"/>
  <c r="V1991" i="5"/>
  <c r="V1967" i="5"/>
  <c r="V1959" i="5"/>
  <c r="V2255" i="5"/>
  <c r="V2247" i="5"/>
  <c r="V2167" i="5"/>
  <c r="V2079" i="5"/>
  <c r="V2039" i="5"/>
  <c r="V2183" i="5"/>
  <c r="V2127" i="5"/>
  <c r="V2031" i="5"/>
  <c r="V1911" i="5"/>
  <c r="V2271" i="5"/>
  <c r="V2263" i="5"/>
  <c r="V2191" i="5"/>
  <c r="V2143" i="5"/>
  <c r="V2103" i="5"/>
  <c r="V2087" i="5"/>
  <c r="V2047" i="5"/>
  <c r="V2015" i="5"/>
  <c r="V1983" i="5"/>
  <c r="V2151" i="5"/>
  <c r="V2007" i="5"/>
  <c r="V1975" i="5"/>
  <c r="V1919" i="5"/>
  <c r="V1887" i="5"/>
  <c r="V1879" i="5"/>
  <c r="V1871" i="5"/>
  <c r="V2215" i="5"/>
  <c r="V2207" i="5"/>
  <c r="V2199" i="5"/>
  <c r="V2095" i="5"/>
  <c r="V2055" i="5"/>
  <c r="V1863" i="5"/>
  <c r="V1855" i="5"/>
  <c r="V1815" i="5"/>
  <c r="V1775" i="5"/>
  <c r="V1695" i="5"/>
  <c r="V1687" i="5"/>
  <c r="V1679" i="5"/>
  <c r="V1567" i="5"/>
  <c r="V1559" i="5"/>
  <c r="V1511" i="5"/>
  <c r="V1471" i="5"/>
  <c r="V1831" i="5"/>
  <c r="V1735" i="5"/>
  <c r="V1639" i="5"/>
  <c r="V1551" i="5"/>
  <c r="V1823" i="5"/>
  <c r="V1535" i="5"/>
  <c r="V1783" i="5"/>
  <c r="V1743" i="5"/>
  <c r="V1703" i="5"/>
  <c r="V1663" i="5"/>
  <c r="V1655" i="5"/>
  <c r="V1647" i="5"/>
  <c r="V1575" i="5"/>
  <c r="V1527" i="5"/>
  <c r="V1519" i="5"/>
  <c r="V1479" i="5"/>
  <c r="V1839" i="5"/>
  <c r="V1799" i="5"/>
  <c r="V1791" i="5"/>
  <c r="V1711" i="5"/>
  <c r="V1847" i="5"/>
  <c r="V1767" i="5"/>
  <c r="V1727" i="5"/>
  <c r="V1719" i="5"/>
  <c r="V1671" i="5"/>
  <c r="V1623" i="5"/>
  <c r="V1615" i="5"/>
  <c r="V1607" i="5"/>
  <c r="V1599" i="5"/>
  <c r="V1591" i="5"/>
  <c r="V1583" i="5"/>
  <c r="V1495" i="5"/>
  <c r="V1487" i="5"/>
  <c r="V1431" i="5"/>
  <c r="V1367" i="5"/>
  <c r="V1359" i="5"/>
  <c r="V1255" i="5"/>
  <c r="V1223" i="5"/>
  <c r="V1215" i="5"/>
  <c r="V1151" i="5"/>
  <c r="V1423" i="5"/>
  <c r="V1383" i="5"/>
  <c r="V1311" i="5"/>
  <c r="V1303" i="5"/>
  <c r="V1167" i="5"/>
  <c r="V1807" i="5"/>
  <c r="V1447" i="5"/>
  <c r="V1295" i="5"/>
  <c r="V1231" i="5"/>
  <c r="V1159" i="5"/>
  <c r="V1751" i="5"/>
  <c r="V1543" i="5"/>
  <c r="V1463" i="5"/>
  <c r="V1319" i="5"/>
  <c r="V1175" i="5"/>
  <c r="V1503" i="5"/>
  <c r="V1455" i="5"/>
  <c r="V1407" i="5"/>
  <c r="V1343" i="5"/>
  <c r="V1279" i="5"/>
  <c r="V1239" i="5"/>
  <c r="V1399" i="5"/>
  <c r="V1391" i="5"/>
  <c r="V1335" i="5"/>
  <c r="V1327" i="5"/>
  <c r="V1271" i="5"/>
  <c r="V1199" i="5"/>
  <c r="V1191" i="5"/>
  <c r="V1183" i="5"/>
  <c r="V1135" i="5"/>
  <c r="V1439" i="5"/>
  <c r="V1415" i="5"/>
  <c r="V1351" i="5"/>
  <c r="V1287" i="5"/>
  <c r="V1247" i="5"/>
  <c r="V1143" i="5"/>
  <c r="V1759" i="5"/>
  <c r="V1631" i="5"/>
  <c r="V1375" i="5"/>
  <c r="V1263" i="5"/>
  <c r="V1207" i="5"/>
  <c r="V1103" i="5"/>
  <c r="V1095" i="5"/>
  <c r="V1087" i="5"/>
  <c r="V927" i="5"/>
  <c r="V919" i="5"/>
  <c r="V879" i="5"/>
  <c r="V807" i="5"/>
  <c r="V735" i="5"/>
  <c r="V959" i="5"/>
  <c r="V943" i="5"/>
  <c r="V863" i="5"/>
  <c r="V855" i="5"/>
  <c r="V815" i="5"/>
  <c r="V1127" i="5"/>
  <c r="V1111" i="5"/>
  <c r="V951" i="5"/>
  <c r="V935" i="5"/>
  <c r="V831" i="5"/>
  <c r="V823" i="5"/>
  <c r="V775" i="5"/>
  <c r="V991" i="5"/>
  <c r="V983" i="5"/>
  <c r="V903" i="5"/>
  <c r="V783" i="5"/>
  <c r="V1119" i="5"/>
  <c r="V1039" i="5"/>
  <c r="V1007" i="5"/>
  <c r="V911" i="5"/>
  <c r="V895" i="5"/>
  <c r="V887" i="5"/>
  <c r="V799" i="5"/>
  <c r="V791" i="5"/>
  <c r="V743" i="5"/>
  <c r="V1047" i="5"/>
  <c r="V1031" i="5"/>
  <c r="V1015" i="5"/>
  <c r="V999" i="5"/>
  <c r="V751" i="5"/>
  <c r="V1071" i="5"/>
  <c r="V1023" i="5"/>
  <c r="V871" i="5"/>
  <c r="V839" i="5"/>
  <c r="V767" i="5"/>
  <c r="V759" i="5"/>
  <c r="V727" i="5"/>
  <c r="V1079" i="5"/>
  <c r="V1063" i="5"/>
  <c r="V1055" i="5"/>
  <c r="V975" i="5"/>
  <c r="V967" i="5"/>
  <c r="V847" i="5"/>
  <c r="V655" i="5"/>
  <c r="V575" i="5"/>
  <c r="V311" i="5"/>
  <c r="V567" i="5"/>
  <c r="V543" i="5"/>
  <c r="V535" i="5"/>
  <c r="V487" i="5"/>
  <c r="V447" i="5"/>
  <c r="V431" i="5"/>
  <c r="V407" i="5"/>
  <c r="V319" i="5"/>
  <c r="V703" i="5"/>
  <c r="V639" i="5"/>
  <c r="V495" i="5"/>
  <c r="V351" i="5"/>
  <c r="V327" i="5"/>
  <c r="V295" i="5"/>
  <c r="V711" i="5"/>
  <c r="V663" i="5"/>
  <c r="V623" i="5"/>
  <c r="V583" i="5"/>
  <c r="V511" i="5"/>
  <c r="V463" i="5"/>
  <c r="V455" i="5"/>
  <c r="V439" i="5"/>
  <c r="V375" i="5"/>
  <c r="V359" i="5"/>
  <c r="V647" i="5"/>
  <c r="V599" i="5"/>
  <c r="V591" i="5"/>
  <c r="V503" i="5"/>
  <c r="V471" i="5"/>
  <c r="V391" i="5"/>
  <c r="V383" i="5"/>
  <c r="V335" i="5"/>
  <c r="V303" i="5"/>
  <c r="V719" i="5"/>
  <c r="V687" i="5"/>
  <c r="V671" i="5"/>
  <c r="V551" i="5"/>
  <c r="V519" i="5"/>
  <c r="V479" i="5"/>
  <c r="V415" i="5"/>
  <c r="V399" i="5"/>
  <c r="V695" i="5"/>
  <c r="V679" i="5"/>
  <c r="V607" i="5"/>
  <c r="V423" i="5"/>
  <c r="V631" i="5"/>
  <c r="V615" i="5"/>
  <c r="V559" i="5"/>
  <c r="V527" i="5"/>
  <c r="V367" i="5"/>
  <c r="V343" i="5"/>
  <c r="V263" i="5"/>
  <c r="V223" i="5"/>
  <c r="V215" i="5"/>
  <c r="V167" i="5"/>
  <c r="V287" i="5"/>
  <c r="V279" i="5"/>
  <c r="V271" i="5"/>
  <c r="V55" i="5"/>
  <c r="V47" i="5"/>
  <c r="V191" i="5"/>
  <c r="V183" i="5"/>
  <c r="V175" i="5"/>
  <c r="V135" i="5"/>
  <c r="V63" i="5"/>
  <c r="V127" i="5"/>
  <c r="V111" i="5"/>
  <c r="V95" i="5"/>
  <c r="V87" i="5"/>
  <c r="V199" i="5"/>
  <c r="V255" i="5"/>
  <c r="V247" i="5"/>
  <c r="V239" i="5"/>
  <c r="V231" i="5"/>
  <c r="V159" i="5"/>
  <c r="V151" i="5"/>
  <c r="V143" i="5"/>
  <c r="V31" i="5"/>
  <c r="V119" i="5"/>
  <c r="V71" i="5"/>
  <c r="V207" i="5"/>
  <c r="V103" i="5"/>
  <c r="V79" i="5"/>
  <c r="V39" i="5"/>
  <c r="CK26" i="5"/>
  <c r="J26" i="5"/>
  <c r="V23" i="5"/>
  <c r="AD26" i="5"/>
  <c r="AP23" i="5"/>
  <c r="AX26" i="5"/>
  <c r="BJ23" i="5"/>
  <c r="CD23" i="5"/>
  <c r="BR26" i="5"/>
  <c r="G23" i="5"/>
  <c r="AX18" i="5"/>
  <c r="BJ15" i="5"/>
  <c r="AD18" i="5"/>
  <c r="AP15" i="5"/>
  <c r="BR18" i="5"/>
  <c r="V15" i="5"/>
  <c r="CD15" i="5"/>
  <c r="J18" i="5"/>
  <c r="G15" i="5"/>
  <c r="CK18" i="5"/>
  <c r="N90" i="5" l="1"/>
  <c r="O90" i="5"/>
  <c r="O87" i="5"/>
  <c r="O290" i="5"/>
  <c r="O287" i="5"/>
  <c r="N290" i="5"/>
  <c r="O106" i="5"/>
  <c r="O103" i="5"/>
  <c r="N106" i="5"/>
  <c r="N122" i="5"/>
  <c r="O122" i="5"/>
  <c r="O119" i="5"/>
  <c r="O250" i="5"/>
  <c r="N250" i="5"/>
  <c r="O247" i="5"/>
  <c r="O514" i="5"/>
  <c r="O511" i="5"/>
  <c r="N514" i="5"/>
  <c r="O706" i="5"/>
  <c r="N706" i="5"/>
  <c r="O703" i="5"/>
  <c r="O567" i="5"/>
  <c r="O570" i="5"/>
  <c r="N570" i="5"/>
  <c r="O618" i="5"/>
  <c r="O615" i="5"/>
  <c r="N618" i="5"/>
  <c r="O482" i="5"/>
  <c r="N482" i="5"/>
  <c r="O386" i="5"/>
  <c r="O383" i="5"/>
  <c r="N386" i="5"/>
  <c r="O906" i="5"/>
  <c r="N906" i="5"/>
  <c r="O903" i="5"/>
  <c r="O938" i="5"/>
  <c r="N938" i="5"/>
  <c r="O935" i="5"/>
  <c r="O738" i="5"/>
  <c r="O735" i="5"/>
  <c r="N738" i="5"/>
  <c r="O1106" i="5"/>
  <c r="O1103" i="5"/>
  <c r="N1106" i="5"/>
  <c r="O762" i="5"/>
  <c r="O759" i="5"/>
  <c r="N762" i="5"/>
  <c r="O1034" i="5"/>
  <c r="N1034" i="5"/>
  <c r="O1031" i="5"/>
  <c r="O914" i="5"/>
  <c r="O911" i="5"/>
  <c r="N914" i="5"/>
  <c r="O1450" i="5"/>
  <c r="N1450" i="5"/>
  <c r="O1447" i="5"/>
  <c r="N1426" i="5"/>
  <c r="O1426" i="5"/>
  <c r="O1423" i="5"/>
  <c r="N1362" i="5"/>
  <c r="O1362" i="5"/>
  <c r="O1359" i="5"/>
  <c r="N1266" i="5"/>
  <c r="O1266" i="5"/>
  <c r="O1263" i="5"/>
  <c r="N1194" i="5"/>
  <c r="O1191" i="5"/>
  <c r="O1194" i="5"/>
  <c r="O1239" i="5"/>
  <c r="O1242" i="5"/>
  <c r="N1242" i="5"/>
  <c r="O1826" i="5"/>
  <c r="O1823" i="5"/>
  <c r="N1826" i="5"/>
  <c r="O1682" i="5"/>
  <c r="N1682" i="5"/>
  <c r="O1679" i="5"/>
  <c r="N1754" i="5"/>
  <c r="O1754" i="5"/>
  <c r="O1610" i="5"/>
  <c r="N1610" i="5"/>
  <c r="O1607" i="5"/>
  <c r="O1546" i="5"/>
  <c r="N1546" i="5"/>
  <c r="O1543" i="5"/>
  <c r="O2170" i="5"/>
  <c r="N2170" i="5"/>
  <c r="O2167" i="5"/>
  <c r="O2122" i="5"/>
  <c r="O2119" i="5"/>
  <c r="N2122" i="5"/>
  <c r="O1946" i="5"/>
  <c r="N1946" i="5"/>
  <c r="O1943" i="5"/>
  <c r="O2058" i="5"/>
  <c r="O2055" i="5"/>
  <c r="N2058" i="5"/>
  <c r="O1922" i="5"/>
  <c r="N1922" i="5"/>
  <c r="O1919" i="5"/>
  <c r="O2191" i="5"/>
  <c r="O2194" i="5"/>
  <c r="N2194" i="5"/>
  <c r="O2186" i="5"/>
  <c r="Y2186" i="5" s="1"/>
  <c r="N2186" i="5"/>
  <c r="O2183" i="5"/>
  <c r="O2442" i="5"/>
  <c r="O2439" i="5"/>
  <c r="N2442" i="5"/>
  <c r="O2378" i="5"/>
  <c r="N2378" i="5"/>
  <c r="O2375" i="5"/>
  <c r="O2578" i="5"/>
  <c r="N2578" i="5"/>
  <c r="O2575" i="5"/>
  <c r="N2426" i="5"/>
  <c r="O2423" i="5"/>
  <c r="O2426" i="5"/>
  <c r="O2455" i="5"/>
  <c r="N2458" i="5"/>
  <c r="O2458" i="5"/>
  <c r="O2591" i="5"/>
  <c r="O2594" i="5"/>
  <c r="N2594" i="5"/>
  <c r="O2866" i="5"/>
  <c r="N2866" i="5"/>
  <c r="O2863" i="5"/>
  <c r="O2762" i="5"/>
  <c r="N2762" i="5"/>
  <c r="O2759" i="5"/>
  <c r="O2930" i="5"/>
  <c r="N2930" i="5"/>
  <c r="O2927" i="5"/>
  <c r="O2903" i="5"/>
  <c r="O2906" i="5"/>
  <c r="N2906" i="5"/>
  <c r="O2954" i="5"/>
  <c r="N2954" i="5"/>
  <c r="O2951" i="5"/>
  <c r="N2826" i="5"/>
  <c r="O2826" i="5"/>
  <c r="O2823" i="5"/>
  <c r="Q183" i="5"/>
  <c r="P183" i="5"/>
  <c r="N183" i="5"/>
  <c r="P63" i="5"/>
  <c r="Q63" i="5"/>
  <c r="N63" i="5"/>
  <c r="N135" i="5"/>
  <c r="P135" i="5"/>
  <c r="Q135" i="5"/>
  <c r="N263" i="5"/>
  <c r="Q263" i="5"/>
  <c r="P263" i="5"/>
  <c r="O479" i="5"/>
  <c r="N479" i="5"/>
  <c r="Q479" i="5"/>
  <c r="P479" i="5"/>
  <c r="P503" i="5"/>
  <c r="Q503" i="5"/>
  <c r="N503" i="5"/>
  <c r="Q663" i="5"/>
  <c r="N663" i="5"/>
  <c r="P663" i="5"/>
  <c r="N295" i="5"/>
  <c r="P295" i="5"/>
  <c r="Q295" i="5"/>
  <c r="Q703" i="5"/>
  <c r="N703" i="5"/>
  <c r="P703" i="5"/>
  <c r="P655" i="5"/>
  <c r="Q655" i="5"/>
  <c r="N655" i="5"/>
  <c r="Q607" i="5"/>
  <c r="P607" i="5"/>
  <c r="N607" i="5"/>
  <c r="Q911" i="5"/>
  <c r="P911" i="5"/>
  <c r="N911" i="5"/>
  <c r="N1119" i="5"/>
  <c r="P1119" i="5"/>
  <c r="Q1119" i="5"/>
  <c r="P1127" i="5"/>
  <c r="Q1127" i="5"/>
  <c r="N1127" i="5"/>
  <c r="O967" i="5"/>
  <c r="Q967" i="5"/>
  <c r="P967" i="5"/>
  <c r="N967" i="5"/>
  <c r="N1087" i="5"/>
  <c r="P1087" i="5"/>
  <c r="Q1087" i="5"/>
  <c r="N1039" i="5"/>
  <c r="Q1039" i="5"/>
  <c r="P1039" i="5"/>
  <c r="N1143" i="5"/>
  <c r="P1143" i="5"/>
  <c r="Q1143" i="5"/>
  <c r="Q1575" i="5"/>
  <c r="P1575" i="5"/>
  <c r="N1575" i="5"/>
  <c r="Q1231" i="5"/>
  <c r="N1231" i="5"/>
  <c r="P1231" i="5"/>
  <c r="Q1375" i="5"/>
  <c r="P1375" i="5"/>
  <c r="N1375" i="5"/>
  <c r="P1439" i="5"/>
  <c r="N1439" i="5"/>
  <c r="Q1439" i="5"/>
  <c r="P1415" i="5"/>
  <c r="Q1415" i="5"/>
  <c r="N1415" i="5"/>
  <c r="P1847" i="5"/>
  <c r="Q1847" i="5"/>
  <c r="N1847" i="5"/>
  <c r="N1839" i="5"/>
  <c r="P1839" i="5"/>
  <c r="Q1839" i="5"/>
  <c r="N1695" i="5"/>
  <c r="Q1695" i="5"/>
  <c r="P1695" i="5"/>
  <c r="P1639" i="5"/>
  <c r="N1639" i="5"/>
  <c r="Q1639" i="5"/>
  <c r="P1631" i="5"/>
  <c r="Q1631" i="5"/>
  <c r="N1631" i="5"/>
  <c r="P1791" i="5"/>
  <c r="Q1791" i="5"/>
  <c r="N1791" i="5"/>
  <c r="Q2023" i="5"/>
  <c r="P2023" i="5"/>
  <c r="N2023" i="5"/>
  <c r="Q1943" i="5"/>
  <c r="P1943" i="5"/>
  <c r="N1943" i="5"/>
  <c r="Q2231" i="5"/>
  <c r="N2231" i="5"/>
  <c r="P2231" i="5"/>
  <c r="P2071" i="5"/>
  <c r="Q2071" i="5"/>
  <c r="N2071" i="5"/>
  <c r="N2015" i="5"/>
  <c r="Q2015" i="5"/>
  <c r="P2015" i="5"/>
  <c r="Q2159" i="5"/>
  <c r="N2159" i="5"/>
  <c r="P2159" i="5"/>
  <c r="Q2455" i="5"/>
  <c r="P2455" i="5"/>
  <c r="N2455" i="5"/>
  <c r="N2303" i="5"/>
  <c r="Q2303" i="5"/>
  <c r="P2303" i="5"/>
  <c r="Q2439" i="5"/>
  <c r="P2439" i="5"/>
  <c r="N2439" i="5"/>
  <c r="Q2335" i="5"/>
  <c r="P2335" i="5"/>
  <c r="N2335" i="5"/>
  <c r="Q2375" i="5"/>
  <c r="P2375" i="5"/>
  <c r="N2375" i="5"/>
  <c r="N2367" i="5"/>
  <c r="Q2367" i="5"/>
  <c r="P2367" i="5"/>
  <c r="Q2743" i="5"/>
  <c r="P2743" i="5"/>
  <c r="N2743" i="5"/>
  <c r="Q2999" i="5"/>
  <c r="P2999" i="5"/>
  <c r="N2999" i="5"/>
  <c r="N3063" i="5"/>
  <c r="Q3063" i="5"/>
  <c r="P3063" i="5"/>
  <c r="Q2687" i="5"/>
  <c r="P2687" i="5"/>
  <c r="N2687" i="5"/>
  <c r="N2975" i="5"/>
  <c r="Q2975" i="5"/>
  <c r="P2975" i="5"/>
  <c r="P2927" i="5"/>
  <c r="N2927" i="5"/>
  <c r="Q2927" i="5"/>
  <c r="P2951" i="5"/>
  <c r="Q2951" i="5"/>
  <c r="N2951" i="5"/>
  <c r="O98" i="5"/>
  <c r="O95" i="5"/>
  <c r="N98" i="5"/>
  <c r="N170" i="5"/>
  <c r="O170" i="5"/>
  <c r="O167" i="5"/>
  <c r="O210" i="5"/>
  <c r="O207" i="5"/>
  <c r="N210" i="5"/>
  <c r="N138" i="5"/>
  <c r="O138" i="5"/>
  <c r="O135" i="5"/>
  <c r="O258" i="5"/>
  <c r="O255" i="5"/>
  <c r="N258" i="5"/>
  <c r="N586" i="5"/>
  <c r="O583" i="5"/>
  <c r="O586" i="5"/>
  <c r="O322" i="5"/>
  <c r="N322" i="5"/>
  <c r="O314" i="5"/>
  <c r="N314" i="5"/>
  <c r="O311" i="5"/>
  <c r="N634" i="5"/>
  <c r="O634" i="5"/>
  <c r="O631" i="5"/>
  <c r="N522" i="5"/>
  <c r="O522" i="5"/>
  <c r="AA522" i="5" s="1"/>
  <c r="O519" i="5"/>
  <c r="O394" i="5"/>
  <c r="N394" i="5"/>
  <c r="O986" i="5"/>
  <c r="N986" i="5"/>
  <c r="O983" i="5"/>
  <c r="N954" i="5"/>
  <c r="O954" i="5"/>
  <c r="O951" i="5"/>
  <c r="O810" i="5"/>
  <c r="N810" i="5"/>
  <c r="O807" i="5"/>
  <c r="O850" i="5"/>
  <c r="O847" i="5"/>
  <c r="N850" i="5"/>
  <c r="O770" i="5"/>
  <c r="N770" i="5"/>
  <c r="O767" i="5"/>
  <c r="O1050" i="5"/>
  <c r="N1050" i="5"/>
  <c r="O1047" i="5"/>
  <c r="O1119" i="5"/>
  <c r="O1122" i="5"/>
  <c r="N1122" i="5"/>
  <c r="N1554" i="5"/>
  <c r="O1554" i="5"/>
  <c r="O1551" i="5"/>
  <c r="N1530" i="5"/>
  <c r="O1530" i="5"/>
  <c r="O1527" i="5"/>
  <c r="O1370" i="5"/>
  <c r="O1367" i="5"/>
  <c r="N1370" i="5"/>
  <c r="O1290" i="5"/>
  <c r="O1287" i="5"/>
  <c r="N1290" i="5"/>
  <c r="N1202" i="5"/>
  <c r="O1202" i="5"/>
  <c r="N1282" i="5"/>
  <c r="O1279" i="5"/>
  <c r="O1282" i="5"/>
  <c r="O1642" i="5"/>
  <c r="N1642" i="5"/>
  <c r="O1639" i="5"/>
  <c r="O1690" i="5"/>
  <c r="N1690" i="5"/>
  <c r="O1687" i="5"/>
  <c r="O1762" i="5"/>
  <c r="O1759" i="5"/>
  <c r="N1762" i="5"/>
  <c r="O1618" i="5"/>
  <c r="N1618" i="5"/>
  <c r="O1615" i="5"/>
  <c r="O1714" i="5"/>
  <c r="N1714" i="5"/>
  <c r="O1711" i="5"/>
  <c r="O2250" i="5"/>
  <c r="N2250" i="5"/>
  <c r="O2138" i="5"/>
  <c r="N2138" i="5"/>
  <c r="O2135" i="5"/>
  <c r="O1954" i="5"/>
  <c r="N1954" i="5"/>
  <c r="O1951" i="5"/>
  <c r="O2098" i="5"/>
  <c r="O2095" i="5"/>
  <c r="N2098" i="5"/>
  <c r="N1978" i="5"/>
  <c r="O1978" i="5"/>
  <c r="O1975" i="5"/>
  <c r="N2266" i="5"/>
  <c r="O2263" i="5"/>
  <c r="O2266" i="5"/>
  <c r="O2282" i="5"/>
  <c r="N2282" i="5"/>
  <c r="O2279" i="5"/>
  <c r="O2530" i="5"/>
  <c r="N2530" i="5"/>
  <c r="O2527" i="5"/>
  <c r="O2394" i="5"/>
  <c r="N2394" i="5"/>
  <c r="O2362" i="5"/>
  <c r="N2362" i="5"/>
  <c r="N2466" i="5"/>
  <c r="O2466" i="5"/>
  <c r="O2463" i="5"/>
  <c r="O2506" i="5"/>
  <c r="O2503" i="5"/>
  <c r="N2506" i="5"/>
  <c r="O2610" i="5"/>
  <c r="N2610" i="5"/>
  <c r="O2607" i="5"/>
  <c r="O2994" i="5"/>
  <c r="N2994" i="5"/>
  <c r="O2991" i="5"/>
  <c r="N2767" i="5"/>
  <c r="N2770" i="5"/>
  <c r="O2767" i="5"/>
  <c r="O2770" i="5"/>
  <c r="AA2770" i="5" s="1"/>
  <c r="O2938" i="5"/>
  <c r="N2938" i="5"/>
  <c r="O2935" i="5"/>
  <c r="O2978" i="5"/>
  <c r="O2975" i="5"/>
  <c r="N2978" i="5"/>
  <c r="O2962" i="5"/>
  <c r="O2959" i="5"/>
  <c r="N2962" i="5"/>
  <c r="O2834" i="5"/>
  <c r="O2831" i="5"/>
  <c r="N2834" i="5"/>
  <c r="N199" i="5"/>
  <c r="P199" i="5"/>
  <c r="Q199" i="5"/>
  <c r="Q87" i="5"/>
  <c r="N87" i="5"/>
  <c r="P87" i="5"/>
  <c r="Q223" i="5"/>
  <c r="P223" i="5"/>
  <c r="N223" i="5"/>
  <c r="P327" i="5"/>
  <c r="Q327" i="5"/>
  <c r="N327" i="5"/>
  <c r="P511" i="5"/>
  <c r="Q511" i="5"/>
  <c r="N511" i="5"/>
  <c r="Q519" i="5"/>
  <c r="N519" i="5"/>
  <c r="P519" i="5"/>
  <c r="N711" i="5"/>
  <c r="Q711" i="5"/>
  <c r="P711" i="5"/>
  <c r="O319" i="5"/>
  <c r="P319" i="5"/>
  <c r="Q319" i="5"/>
  <c r="N319" i="5"/>
  <c r="Q407" i="5"/>
  <c r="N407" i="5"/>
  <c r="P407" i="5"/>
  <c r="Q343" i="5"/>
  <c r="N343" i="5"/>
  <c r="P343" i="5"/>
  <c r="Q631" i="5"/>
  <c r="N631" i="5"/>
  <c r="P631" i="5"/>
  <c r="P1135" i="5"/>
  <c r="N1135" i="5"/>
  <c r="Q1135" i="5"/>
  <c r="N743" i="5"/>
  <c r="P743" i="5"/>
  <c r="Q743" i="5"/>
  <c r="P855" i="5"/>
  <c r="Q855" i="5"/>
  <c r="N855" i="5"/>
  <c r="P1071" i="5"/>
  <c r="N1071" i="5"/>
  <c r="Q1071" i="5"/>
  <c r="Q735" i="5"/>
  <c r="N735" i="5"/>
  <c r="P735" i="5"/>
  <c r="N1055" i="5"/>
  <c r="P1055" i="5"/>
  <c r="Q1055" i="5"/>
  <c r="Q1327" i="5"/>
  <c r="P1327" i="5"/>
  <c r="N1327" i="5"/>
  <c r="P1167" i="5"/>
  <c r="Q1167" i="5"/>
  <c r="N1167" i="5"/>
  <c r="Q1263" i="5"/>
  <c r="P1263" i="5"/>
  <c r="N1263" i="5"/>
  <c r="Q1423" i="5"/>
  <c r="P1423" i="5"/>
  <c r="N1423" i="5"/>
  <c r="Q1559" i="5"/>
  <c r="P1559" i="5"/>
  <c r="N1559" i="5"/>
  <c r="Q1183" i="5"/>
  <c r="P1183" i="5"/>
  <c r="N1183" i="5"/>
  <c r="Q1535" i="5"/>
  <c r="P1535" i="5"/>
  <c r="N1535" i="5"/>
  <c r="Q1471" i="5"/>
  <c r="P1471" i="5"/>
  <c r="N1471" i="5"/>
  <c r="P1855" i="5"/>
  <c r="Q1855" i="5"/>
  <c r="N1855" i="5"/>
  <c r="P1719" i="5"/>
  <c r="N1719" i="5"/>
  <c r="Q1719" i="5"/>
  <c r="P1679" i="5"/>
  <c r="Q1679" i="5"/>
  <c r="N1679" i="5"/>
  <c r="P1799" i="5"/>
  <c r="Q1799" i="5"/>
  <c r="N1799" i="5"/>
  <c r="P2031" i="5"/>
  <c r="Q2031" i="5"/>
  <c r="N2031" i="5"/>
  <c r="O1959" i="5"/>
  <c r="Q1959" i="5"/>
  <c r="P1959" i="5"/>
  <c r="N1959" i="5"/>
  <c r="Q2239" i="5"/>
  <c r="P2239" i="5"/>
  <c r="N2239" i="5"/>
  <c r="N2079" i="5"/>
  <c r="Q2079" i="5"/>
  <c r="P2079" i="5"/>
  <c r="P2095" i="5"/>
  <c r="Q2095" i="5"/>
  <c r="N2095" i="5"/>
  <c r="P1879" i="5"/>
  <c r="Q1879" i="5"/>
  <c r="N1879" i="5"/>
  <c r="P2551" i="5"/>
  <c r="Q2551" i="5"/>
  <c r="N2551" i="5"/>
  <c r="Q2351" i="5"/>
  <c r="P2351" i="5"/>
  <c r="N2351" i="5"/>
  <c r="Q2479" i="5"/>
  <c r="P2479" i="5"/>
  <c r="N2479" i="5"/>
  <c r="N2383" i="5"/>
  <c r="Q2383" i="5"/>
  <c r="P2383" i="5"/>
  <c r="P2463" i="5"/>
  <c r="N2463" i="5"/>
  <c r="Q2463" i="5"/>
  <c r="Q2423" i="5"/>
  <c r="P2423" i="5"/>
  <c r="N2423" i="5"/>
  <c r="N2791" i="5"/>
  <c r="Q2791" i="5"/>
  <c r="P2791" i="5"/>
  <c r="N2759" i="5"/>
  <c r="Q2759" i="5"/>
  <c r="P2759" i="5"/>
  <c r="P3071" i="5"/>
  <c r="Q3071" i="5"/>
  <c r="N3071" i="5"/>
  <c r="Q2719" i="5"/>
  <c r="N2719" i="5"/>
  <c r="P2719" i="5"/>
  <c r="Q3007" i="5"/>
  <c r="P3007" i="5"/>
  <c r="N3007" i="5"/>
  <c r="O2943" i="5"/>
  <c r="P2943" i="5"/>
  <c r="Q2943" i="5"/>
  <c r="N2943" i="5"/>
  <c r="N3023" i="5"/>
  <c r="Q3023" i="5"/>
  <c r="P3023" i="5"/>
  <c r="O114" i="5"/>
  <c r="O111" i="5"/>
  <c r="N114" i="5"/>
  <c r="O218" i="5"/>
  <c r="O215" i="5"/>
  <c r="N218" i="5"/>
  <c r="O298" i="5"/>
  <c r="N298" i="5"/>
  <c r="O295" i="5"/>
  <c r="AA295" i="5" s="1"/>
  <c r="O34" i="5"/>
  <c r="N34" i="5"/>
  <c r="O31" i="5"/>
  <c r="O330" i="5"/>
  <c r="O327" i="5"/>
  <c r="N330" i="5"/>
  <c r="O626" i="5"/>
  <c r="N626" i="5"/>
  <c r="O623" i="5"/>
  <c r="O410" i="5"/>
  <c r="O407" i="5"/>
  <c r="N410" i="5"/>
  <c r="N578" i="5"/>
  <c r="O575" i="5"/>
  <c r="O578" i="5"/>
  <c r="N426" i="5"/>
  <c r="O423" i="5"/>
  <c r="O426" i="5"/>
  <c r="N554" i="5"/>
  <c r="O554" i="5"/>
  <c r="O551" i="5"/>
  <c r="O474" i="5"/>
  <c r="N474" i="5"/>
  <c r="O471" i="5"/>
  <c r="O994" i="5"/>
  <c r="O991" i="5"/>
  <c r="N994" i="5"/>
  <c r="O1114" i="5"/>
  <c r="N1114" i="5"/>
  <c r="O1111" i="5"/>
  <c r="O882" i="5"/>
  <c r="N882" i="5"/>
  <c r="O879" i="5"/>
  <c r="O970" i="5"/>
  <c r="N970" i="5"/>
  <c r="O842" i="5"/>
  <c r="N842" i="5"/>
  <c r="O839" i="5"/>
  <c r="N1074" i="5"/>
  <c r="O1071" i="5"/>
  <c r="O1074" i="5"/>
  <c r="O1178" i="5"/>
  <c r="N1178" i="5"/>
  <c r="O1706" i="5"/>
  <c r="N1706" i="5"/>
  <c r="O1703" i="5"/>
  <c r="N1578" i="5"/>
  <c r="O1578" i="5"/>
  <c r="O1575" i="5"/>
  <c r="O1658" i="5"/>
  <c r="N1658" i="5"/>
  <c r="O1655" i="5"/>
  <c r="N1354" i="5"/>
  <c r="O1354" i="5"/>
  <c r="O1351" i="5"/>
  <c r="N1274" i="5"/>
  <c r="O1271" i="5"/>
  <c r="O1274" i="5"/>
  <c r="N1346" i="5"/>
  <c r="O1346" i="5"/>
  <c r="O1343" i="5"/>
  <c r="N1738" i="5"/>
  <c r="O1738" i="5"/>
  <c r="O1735" i="5"/>
  <c r="O1698" i="5"/>
  <c r="N1698" i="5"/>
  <c r="O1695" i="5"/>
  <c r="Y1695" i="5" s="1"/>
  <c r="O1810" i="5"/>
  <c r="N1810" i="5"/>
  <c r="O1807" i="5"/>
  <c r="O1626" i="5"/>
  <c r="O1623" i="5"/>
  <c r="N1626" i="5"/>
  <c r="O1770" i="5"/>
  <c r="N1770" i="5"/>
  <c r="O1767" i="5"/>
  <c r="O2258" i="5"/>
  <c r="O2255" i="5"/>
  <c r="N2258" i="5"/>
  <c r="O2175" i="5"/>
  <c r="N2178" i="5"/>
  <c r="O2178" i="5"/>
  <c r="O2066" i="5"/>
  <c r="O2063" i="5"/>
  <c r="N2066" i="5"/>
  <c r="O2199" i="5"/>
  <c r="O2202" i="5"/>
  <c r="N2202" i="5"/>
  <c r="N2010" i="5"/>
  <c r="O2010" i="5"/>
  <c r="O2007" i="5"/>
  <c r="N2274" i="5"/>
  <c r="O2271" i="5"/>
  <c r="O2274" i="5"/>
  <c r="O2346" i="5"/>
  <c r="N2346" i="5"/>
  <c r="O2343" i="5"/>
  <c r="O2586" i="5"/>
  <c r="N2586" i="5"/>
  <c r="O2583" i="5"/>
  <c r="N2482" i="5"/>
  <c r="O2482" i="5"/>
  <c r="O2479" i="5"/>
  <c r="O2386" i="5"/>
  <c r="O2383" i="5"/>
  <c r="N2386" i="5"/>
  <c r="N2514" i="5"/>
  <c r="O2514" i="5"/>
  <c r="O2511" i="5"/>
  <c r="N2546" i="5"/>
  <c r="O2546" i="5"/>
  <c r="O2543" i="5"/>
  <c r="O2642" i="5"/>
  <c r="N2642" i="5"/>
  <c r="O2639" i="5"/>
  <c r="O3018" i="5"/>
  <c r="O3015" i="5"/>
  <c r="N3018" i="5"/>
  <c r="N2818" i="5"/>
  <c r="O2818" i="5"/>
  <c r="O2815" i="5"/>
  <c r="O2970" i="5"/>
  <c r="N2970" i="5"/>
  <c r="O2967" i="5"/>
  <c r="N2714" i="5"/>
  <c r="O2714" i="5"/>
  <c r="O2711" i="5"/>
  <c r="O3042" i="5"/>
  <c r="N3042" i="5"/>
  <c r="O3039" i="5"/>
  <c r="N2858" i="5"/>
  <c r="O2858" i="5"/>
  <c r="O2855" i="5"/>
  <c r="N239" i="5"/>
  <c r="P239" i="5"/>
  <c r="Q239" i="5"/>
  <c r="P111" i="5"/>
  <c r="N111" i="5"/>
  <c r="Q111" i="5"/>
  <c r="P271" i="5"/>
  <c r="Q271" i="5"/>
  <c r="N271" i="5"/>
  <c r="N39" i="5"/>
  <c r="P39" i="5"/>
  <c r="Q39" i="5"/>
  <c r="P671" i="5"/>
  <c r="Q671" i="5"/>
  <c r="N671" i="5"/>
  <c r="Q551" i="5"/>
  <c r="N551" i="5"/>
  <c r="P551" i="5"/>
  <c r="Q375" i="5"/>
  <c r="N375" i="5"/>
  <c r="P375" i="5"/>
  <c r="O351" i="5"/>
  <c r="N351" i="5"/>
  <c r="P351" i="5"/>
  <c r="Q351" i="5"/>
  <c r="Q487" i="5"/>
  <c r="P487" i="5"/>
  <c r="N487" i="5"/>
  <c r="Q367" i="5"/>
  <c r="P367" i="5"/>
  <c r="N367" i="5"/>
  <c r="Q679" i="5"/>
  <c r="N679" i="5"/>
  <c r="P679" i="5"/>
  <c r="P823" i="5"/>
  <c r="Q823" i="5"/>
  <c r="N823" i="5"/>
  <c r="P783" i="5"/>
  <c r="Q783" i="5"/>
  <c r="N783" i="5"/>
  <c r="Q983" i="5"/>
  <c r="P983" i="5"/>
  <c r="N983" i="5"/>
  <c r="P1095" i="5"/>
  <c r="Q1095" i="5"/>
  <c r="N1095" i="5"/>
  <c r="N767" i="5"/>
  <c r="P767" i="5"/>
  <c r="Q767" i="5"/>
  <c r="P1063" i="5"/>
  <c r="Q1063" i="5"/>
  <c r="N1063" i="5"/>
  <c r="P1527" i="5"/>
  <c r="Q1527" i="5"/>
  <c r="N1527" i="5"/>
  <c r="Q1311" i="5"/>
  <c r="P1311" i="5"/>
  <c r="N1311" i="5"/>
  <c r="P1367" i="5"/>
  <c r="Q1367" i="5"/>
  <c r="N1367" i="5"/>
  <c r="P1447" i="5"/>
  <c r="Q1447" i="5"/>
  <c r="N1447" i="5"/>
  <c r="Q1583" i="5"/>
  <c r="N1583" i="5"/>
  <c r="P1583" i="5"/>
  <c r="O1199" i="5"/>
  <c r="Q1199" i="5"/>
  <c r="P1199" i="5"/>
  <c r="N1199" i="5"/>
  <c r="N1663" i="5"/>
  <c r="Q1663" i="5"/>
  <c r="P1663" i="5"/>
  <c r="Q1519" i="5"/>
  <c r="P1519" i="5"/>
  <c r="N1519" i="5"/>
  <c r="P1863" i="5"/>
  <c r="Q1863" i="5"/>
  <c r="N1863" i="5"/>
  <c r="N1735" i="5"/>
  <c r="Q1735" i="5"/>
  <c r="P1735" i="5"/>
  <c r="P1727" i="5"/>
  <c r="Q1727" i="5"/>
  <c r="N1727" i="5"/>
  <c r="N1807" i="5"/>
  <c r="P1807" i="5"/>
  <c r="Q1807" i="5"/>
  <c r="P2127" i="5"/>
  <c r="Q2127" i="5"/>
  <c r="N2127" i="5"/>
  <c r="P2039" i="5"/>
  <c r="Q2039" i="5"/>
  <c r="N2039" i="5"/>
  <c r="Q2255" i="5"/>
  <c r="P2255" i="5"/>
  <c r="N2255" i="5"/>
  <c r="P2119" i="5"/>
  <c r="Q2119" i="5"/>
  <c r="N2119" i="5"/>
  <c r="N2103" i="5"/>
  <c r="Q2103" i="5"/>
  <c r="P2103" i="5"/>
  <c r="P2055" i="5"/>
  <c r="Q2055" i="5"/>
  <c r="N2055" i="5"/>
  <c r="Q2591" i="5"/>
  <c r="N2591" i="5"/>
  <c r="P2591" i="5"/>
  <c r="P2543" i="5"/>
  <c r="N2543" i="5"/>
  <c r="Q2543" i="5"/>
  <c r="Q2487" i="5"/>
  <c r="P2487" i="5"/>
  <c r="N2487" i="5"/>
  <c r="Q2431" i="5"/>
  <c r="P2431" i="5"/>
  <c r="N2431" i="5"/>
  <c r="Q2471" i="5"/>
  <c r="P2471" i="5"/>
  <c r="N2471" i="5"/>
  <c r="N2663" i="5"/>
  <c r="P2663" i="5"/>
  <c r="Q2663" i="5"/>
  <c r="Q2839" i="5"/>
  <c r="P2839" i="5"/>
  <c r="N2839" i="5"/>
  <c r="Q2767" i="5"/>
  <c r="P2767" i="5"/>
  <c r="Q2695" i="5"/>
  <c r="P2695" i="5"/>
  <c r="N2695" i="5"/>
  <c r="Q2727" i="5"/>
  <c r="P2727" i="5"/>
  <c r="N2727" i="5"/>
  <c r="N2751" i="5"/>
  <c r="Q2751" i="5"/>
  <c r="P2751" i="5"/>
  <c r="Q2967" i="5"/>
  <c r="P2967" i="5"/>
  <c r="N2967" i="5"/>
  <c r="O194" i="5"/>
  <c r="N194" i="5"/>
  <c r="O191" i="5"/>
  <c r="O226" i="5"/>
  <c r="N226" i="5"/>
  <c r="O223" i="5"/>
  <c r="O130" i="5"/>
  <c r="O127" i="5"/>
  <c r="N130" i="5"/>
  <c r="O146" i="5"/>
  <c r="O143" i="5"/>
  <c r="N146" i="5"/>
  <c r="N362" i="5"/>
  <c r="O362" i="5"/>
  <c r="O359" i="5"/>
  <c r="N666" i="5"/>
  <c r="O663" i="5"/>
  <c r="O666" i="5"/>
  <c r="N434" i="5"/>
  <c r="O434" i="5"/>
  <c r="O431" i="5"/>
  <c r="O658" i="5"/>
  <c r="O655" i="5"/>
  <c r="N658" i="5"/>
  <c r="O610" i="5"/>
  <c r="N610" i="5"/>
  <c r="O607" i="5"/>
  <c r="N674" i="5"/>
  <c r="O674" i="5"/>
  <c r="O671" i="5"/>
  <c r="O506" i="5"/>
  <c r="N506" i="5"/>
  <c r="O503" i="5"/>
  <c r="O1010" i="5"/>
  <c r="N1010" i="5"/>
  <c r="O1007" i="5"/>
  <c r="O1130" i="5"/>
  <c r="O1127" i="5"/>
  <c r="N1130" i="5"/>
  <c r="O922" i="5"/>
  <c r="N922" i="5"/>
  <c r="O919" i="5"/>
  <c r="O978" i="5"/>
  <c r="O975" i="5"/>
  <c r="N978" i="5"/>
  <c r="O874" i="5"/>
  <c r="N874" i="5"/>
  <c r="O871" i="5"/>
  <c r="O746" i="5"/>
  <c r="N746" i="5"/>
  <c r="O743" i="5"/>
  <c r="N1322" i="5"/>
  <c r="O1322" i="5"/>
  <c r="O1319" i="5"/>
  <c r="O1746" i="5"/>
  <c r="O1743" i="5"/>
  <c r="N1746" i="5"/>
  <c r="O1786" i="5"/>
  <c r="O1783" i="5"/>
  <c r="N1786" i="5"/>
  <c r="O1210" i="5"/>
  <c r="N1210" i="5"/>
  <c r="O1418" i="5"/>
  <c r="O1415" i="5"/>
  <c r="N1418" i="5"/>
  <c r="N1330" i="5"/>
  <c r="O1330" i="5"/>
  <c r="O1327" i="5"/>
  <c r="N1410" i="5"/>
  <c r="O1410" i="5"/>
  <c r="O1407" i="5"/>
  <c r="O1834" i="5"/>
  <c r="O1831" i="5"/>
  <c r="N1834" i="5"/>
  <c r="O1778" i="5"/>
  <c r="N1778" i="5"/>
  <c r="O1775" i="5"/>
  <c r="N1490" i="5"/>
  <c r="O1490" i="5"/>
  <c r="O1487" i="5"/>
  <c r="O1674" i="5"/>
  <c r="N1674" i="5"/>
  <c r="O1671" i="5"/>
  <c r="N1794" i="5"/>
  <c r="O1794" i="5"/>
  <c r="O1791" i="5"/>
  <c r="O1962" i="5"/>
  <c r="N1962" i="5"/>
  <c r="O2231" i="5"/>
  <c r="O2234" i="5"/>
  <c r="Z2234" i="5" s="1"/>
  <c r="N2234" i="5"/>
  <c r="O2074" i="5"/>
  <c r="O2071" i="5"/>
  <c r="N2074" i="5"/>
  <c r="N2210" i="5"/>
  <c r="O2207" i="5"/>
  <c r="O2210" i="5"/>
  <c r="AA2210" i="5" s="1"/>
  <c r="O2154" i="5"/>
  <c r="N2154" i="5"/>
  <c r="O2151" i="5"/>
  <c r="O1914" i="5"/>
  <c r="N1914" i="5"/>
  <c r="O1911" i="5"/>
  <c r="O2354" i="5"/>
  <c r="O2351" i="5"/>
  <c r="N2354" i="5"/>
  <c r="O2626" i="5"/>
  <c r="Y2626" i="5" s="1"/>
  <c r="N2626" i="5"/>
  <c r="O2623" i="5"/>
  <c r="O2538" i="5"/>
  <c r="O2535" i="5"/>
  <c r="N2538" i="5"/>
  <c r="O2562" i="5"/>
  <c r="O2559" i="5"/>
  <c r="N2562" i="5"/>
  <c r="O2554" i="5"/>
  <c r="N2554" i="5"/>
  <c r="O2551" i="5"/>
  <c r="O2298" i="5"/>
  <c r="N2298" i="5"/>
  <c r="O2295" i="5"/>
  <c r="O2658" i="5"/>
  <c r="N2658" i="5"/>
  <c r="O2655" i="5"/>
  <c r="O3034" i="5"/>
  <c r="N3034" i="5"/>
  <c r="O3031" i="5"/>
  <c r="O2842" i="5"/>
  <c r="N2842" i="5"/>
  <c r="O2839" i="5"/>
  <c r="O3050" i="5"/>
  <c r="O3047" i="5"/>
  <c r="N3050" i="5"/>
  <c r="N2722" i="5"/>
  <c r="O2719" i="5"/>
  <c r="O2722" i="5"/>
  <c r="N2746" i="5"/>
  <c r="O2746" i="5"/>
  <c r="O2743" i="5"/>
  <c r="O2874" i="5"/>
  <c r="N2874" i="5"/>
  <c r="O2871" i="5"/>
  <c r="N255" i="5"/>
  <c r="Q255" i="5"/>
  <c r="P255" i="5"/>
  <c r="P175" i="5"/>
  <c r="Q175" i="5"/>
  <c r="N175" i="5"/>
  <c r="P47" i="5"/>
  <c r="Q47" i="5"/>
  <c r="N47" i="5"/>
  <c r="P79" i="5"/>
  <c r="N79" i="5"/>
  <c r="Q79" i="5"/>
  <c r="P719" i="5"/>
  <c r="Q719" i="5"/>
  <c r="N719" i="5"/>
  <c r="Q303" i="5"/>
  <c r="N303" i="5"/>
  <c r="P303" i="5"/>
  <c r="Q455" i="5"/>
  <c r="P455" i="5"/>
  <c r="N455" i="5"/>
  <c r="Q431" i="5"/>
  <c r="N431" i="5"/>
  <c r="P431" i="5"/>
  <c r="Q527" i="5"/>
  <c r="P527" i="5"/>
  <c r="N527" i="5"/>
  <c r="P383" i="5"/>
  <c r="Q383" i="5"/>
  <c r="N383" i="5"/>
  <c r="Q687" i="5"/>
  <c r="P687" i="5"/>
  <c r="N687" i="5"/>
  <c r="Q863" i="5"/>
  <c r="P863" i="5"/>
  <c r="N863" i="5"/>
  <c r="N831" i="5"/>
  <c r="Q831" i="5"/>
  <c r="P831" i="5"/>
  <c r="P1103" i="5"/>
  <c r="Q1103" i="5"/>
  <c r="N1103" i="5"/>
  <c r="Q1111" i="5"/>
  <c r="P1111" i="5"/>
  <c r="N1111" i="5"/>
  <c r="N807" i="5"/>
  <c r="Q807" i="5"/>
  <c r="P807" i="5"/>
  <c r="P791" i="5"/>
  <c r="Q791" i="5"/>
  <c r="N791" i="5"/>
  <c r="N1239" i="5"/>
  <c r="P1239" i="5"/>
  <c r="Q1239" i="5"/>
  <c r="Q1431" i="5"/>
  <c r="P1431" i="5"/>
  <c r="N1431" i="5"/>
  <c r="Q1383" i="5"/>
  <c r="P1383" i="5"/>
  <c r="N1383" i="5"/>
  <c r="Q1479" i="5"/>
  <c r="P1479" i="5"/>
  <c r="N1479" i="5"/>
  <c r="Q1247" i="5"/>
  <c r="N1247" i="5"/>
  <c r="P1247" i="5"/>
  <c r="O1207" i="5"/>
  <c r="N1207" i="5"/>
  <c r="P1207" i="5"/>
  <c r="Q1207" i="5"/>
  <c r="P1711" i="5"/>
  <c r="Q1711" i="5"/>
  <c r="N1711" i="5"/>
  <c r="Q1567" i="5"/>
  <c r="P1567" i="5"/>
  <c r="N1567" i="5"/>
  <c r="P1495" i="5"/>
  <c r="N1495" i="5"/>
  <c r="Q1495" i="5"/>
  <c r="P1759" i="5"/>
  <c r="Q1759" i="5"/>
  <c r="N1759" i="5"/>
  <c r="Q1775" i="5"/>
  <c r="P1775" i="5"/>
  <c r="N1775" i="5"/>
  <c r="N1871" i="5"/>
  <c r="P1871" i="5"/>
  <c r="Q1871" i="5"/>
  <c r="Q2135" i="5"/>
  <c r="P2135" i="5"/>
  <c r="N2135" i="5"/>
  <c r="N2047" i="5"/>
  <c r="P2047" i="5"/>
  <c r="Q2047" i="5"/>
  <c r="Q1935" i="5"/>
  <c r="P1935" i="5"/>
  <c r="N1935" i="5"/>
  <c r="Q2215" i="5"/>
  <c r="P2215" i="5"/>
  <c r="N2215" i="5"/>
  <c r="Q2199" i="5"/>
  <c r="N2199" i="5"/>
  <c r="P2199" i="5"/>
  <c r="P2151" i="5"/>
  <c r="N2151" i="5"/>
  <c r="Q2151" i="5"/>
  <c r="P2607" i="5"/>
  <c r="Q2607" i="5"/>
  <c r="N2607" i="5"/>
  <c r="N2599" i="5"/>
  <c r="Q2599" i="5"/>
  <c r="P2599" i="5"/>
  <c r="Q2527" i="5"/>
  <c r="P2527" i="5"/>
  <c r="N2527" i="5"/>
  <c r="P2559" i="5"/>
  <c r="Q2559" i="5"/>
  <c r="N2559" i="5"/>
  <c r="P2511" i="5"/>
  <c r="N2511" i="5"/>
  <c r="Q2511" i="5"/>
  <c r="N2311" i="5"/>
  <c r="Q2311" i="5"/>
  <c r="P2311" i="5"/>
  <c r="N3031" i="5"/>
  <c r="Q3031" i="5"/>
  <c r="P3031" i="5"/>
  <c r="P2775" i="5"/>
  <c r="Q2775" i="5"/>
  <c r="N2775" i="5"/>
  <c r="Q2735" i="5"/>
  <c r="P2735" i="5"/>
  <c r="N2735" i="5"/>
  <c r="Q2815" i="5"/>
  <c r="P2815" i="5"/>
  <c r="N2815" i="5"/>
  <c r="N2799" i="5"/>
  <c r="Q2799" i="5"/>
  <c r="P2799" i="5"/>
  <c r="Q3047" i="5"/>
  <c r="P3047" i="5"/>
  <c r="N3047" i="5"/>
  <c r="O50" i="5"/>
  <c r="N50" i="5"/>
  <c r="O47" i="5"/>
  <c r="O266" i="5"/>
  <c r="N266" i="5"/>
  <c r="O263" i="5"/>
  <c r="AA263" i="5" s="1"/>
  <c r="O202" i="5"/>
  <c r="N202" i="5"/>
  <c r="O199" i="5"/>
  <c r="AA199" i="5" s="1"/>
  <c r="O154" i="5"/>
  <c r="N154" i="5"/>
  <c r="O151" i="5"/>
  <c r="O378" i="5"/>
  <c r="O375" i="5"/>
  <c r="N378" i="5"/>
  <c r="O714" i="5"/>
  <c r="O711" i="5"/>
  <c r="N714" i="5"/>
  <c r="O450" i="5"/>
  <c r="N450" i="5"/>
  <c r="O447" i="5"/>
  <c r="O346" i="5"/>
  <c r="N346" i="5"/>
  <c r="O343" i="5"/>
  <c r="O682" i="5"/>
  <c r="N682" i="5"/>
  <c r="O679" i="5"/>
  <c r="AA679" i="5" s="1"/>
  <c r="O687" i="5"/>
  <c r="N690" i="5"/>
  <c r="O690" i="5"/>
  <c r="N594" i="5"/>
  <c r="O594" i="5"/>
  <c r="O591" i="5"/>
  <c r="O1042" i="5"/>
  <c r="N1042" i="5"/>
  <c r="O1039" i="5"/>
  <c r="O818" i="5"/>
  <c r="O815" i="5"/>
  <c r="N818" i="5"/>
  <c r="O930" i="5"/>
  <c r="O927" i="5"/>
  <c r="N930" i="5"/>
  <c r="O1055" i="5"/>
  <c r="O1058" i="5"/>
  <c r="N1058" i="5"/>
  <c r="O1026" i="5"/>
  <c r="Y1026" i="5" s="1"/>
  <c r="N1026" i="5"/>
  <c r="O1023" i="5"/>
  <c r="O794" i="5"/>
  <c r="O791" i="5"/>
  <c r="N794" i="5"/>
  <c r="O1466" i="5"/>
  <c r="N1466" i="5"/>
  <c r="O1463" i="5"/>
  <c r="O1170" i="5"/>
  <c r="O1167" i="5"/>
  <c r="N1170" i="5"/>
  <c r="O1154" i="5"/>
  <c r="O1151" i="5"/>
  <c r="N1154" i="5"/>
  <c r="N1378" i="5"/>
  <c r="O1375" i="5"/>
  <c r="O1378" i="5"/>
  <c r="N1442" i="5"/>
  <c r="O1442" i="5"/>
  <c r="AA1442" i="5" s="1"/>
  <c r="O1439" i="5"/>
  <c r="Y1439" i="5" s="1"/>
  <c r="N1338" i="5"/>
  <c r="O1338" i="5"/>
  <c r="Z1338" i="5" s="1"/>
  <c r="O1335" i="5"/>
  <c r="N1458" i="5"/>
  <c r="O1458" i="5"/>
  <c r="O1455" i="5"/>
  <c r="N1474" i="5"/>
  <c r="O1474" i="5"/>
  <c r="O1471" i="5"/>
  <c r="O1818" i="5"/>
  <c r="O1815" i="5"/>
  <c r="N1818" i="5"/>
  <c r="O1498" i="5"/>
  <c r="O1495" i="5"/>
  <c r="N1498" i="5"/>
  <c r="O1722" i="5"/>
  <c r="O1719" i="5"/>
  <c r="N1722" i="5"/>
  <c r="N1802" i="5"/>
  <c r="O1802" i="5"/>
  <c r="O1799" i="5"/>
  <c r="O1970" i="5"/>
  <c r="N1970" i="5"/>
  <c r="O1967" i="5"/>
  <c r="N2242" i="5"/>
  <c r="O2239" i="5"/>
  <c r="O2242" i="5"/>
  <c r="N1898" i="5"/>
  <c r="O1898" i="5"/>
  <c r="O1895" i="5"/>
  <c r="O2218" i="5"/>
  <c r="N2218" i="5"/>
  <c r="O2215" i="5"/>
  <c r="N2050" i="5"/>
  <c r="O2050" i="5"/>
  <c r="O2047" i="5"/>
  <c r="AA2047" i="5" s="1"/>
  <c r="O1983" i="5"/>
  <c r="O1986" i="5"/>
  <c r="N1986" i="5"/>
  <c r="O2487" i="5"/>
  <c r="O2490" i="5"/>
  <c r="N2490" i="5"/>
  <c r="N2634" i="5"/>
  <c r="O2631" i="5"/>
  <c r="O2634" i="5"/>
  <c r="O2674" i="5"/>
  <c r="N2674" i="5"/>
  <c r="O2671" i="5"/>
  <c r="O2567" i="5"/>
  <c r="N2570" i="5"/>
  <c r="O2570" i="5"/>
  <c r="O2618" i="5"/>
  <c r="N2618" i="5"/>
  <c r="O2615" i="5"/>
  <c r="O2306" i="5"/>
  <c r="N2306" i="5"/>
  <c r="O2303" i="5"/>
  <c r="O2706" i="5"/>
  <c r="O2703" i="5"/>
  <c r="N2706" i="5"/>
  <c r="O3055" i="5"/>
  <c r="O3058" i="5"/>
  <c r="N3058" i="5"/>
  <c r="O2986" i="5"/>
  <c r="N2986" i="5"/>
  <c r="O2983" i="5"/>
  <c r="O2690" i="5"/>
  <c r="N2690" i="5"/>
  <c r="O2687" i="5"/>
  <c r="O2890" i="5"/>
  <c r="O2887" i="5"/>
  <c r="N2890" i="5"/>
  <c r="N2786" i="5"/>
  <c r="O2786" i="5"/>
  <c r="O2783" i="5"/>
  <c r="O3026" i="5"/>
  <c r="N3026" i="5"/>
  <c r="O3023" i="5"/>
  <c r="Q55" i="5"/>
  <c r="P55" i="5"/>
  <c r="N55" i="5"/>
  <c r="P215" i="5"/>
  <c r="Q215" i="5"/>
  <c r="N215" i="5"/>
  <c r="N151" i="5"/>
  <c r="P151" i="5"/>
  <c r="Q151" i="5"/>
  <c r="N103" i="5"/>
  <c r="P103" i="5"/>
  <c r="Q103" i="5"/>
  <c r="O415" i="5"/>
  <c r="N415" i="5"/>
  <c r="Q415" i="5"/>
  <c r="P415" i="5"/>
  <c r="Q335" i="5"/>
  <c r="N335" i="5"/>
  <c r="P335" i="5"/>
  <c r="Q543" i="5"/>
  <c r="N543" i="5"/>
  <c r="P543" i="5"/>
  <c r="P535" i="5"/>
  <c r="Q535" i="5"/>
  <c r="N535" i="5"/>
  <c r="Q559" i="5"/>
  <c r="P559" i="5"/>
  <c r="N559" i="5"/>
  <c r="O391" i="5"/>
  <c r="Q391" i="5"/>
  <c r="P391" i="5"/>
  <c r="N391" i="5"/>
  <c r="Q727" i="5"/>
  <c r="P727" i="5"/>
  <c r="N727" i="5"/>
  <c r="P903" i="5"/>
  <c r="Q903" i="5"/>
  <c r="N903" i="5"/>
  <c r="Q887" i="5"/>
  <c r="P887" i="5"/>
  <c r="N887" i="5"/>
  <c r="N775" i="5"/>
  <c r="P775" i="5"/>
  <c r="Q775" i="5"/>
  <c r="P759" i="5"/>
  <c r="N759" i="5"/>
  <c r="Q759" i="5"/>
  <c r="P847" i="5"/>
  <c r="Q847" i="5"/>
  <c r="N847" i="5"/>
  <c r="P999" i="5"/>
  <c r="Q999" i="5"/>
  <c r="N999" i="5"/>
  <c r="Q1303" i="5"/>
  <c r="P1303" i="5"/>
  <c r="N1303" i="5"/>
  <c r="N1671" i="5"/>
  <c r="Q1671" i="5"/>
  <c r="P1671" i="5"/>
  <c r="Q1543" i="5"/>
  <c r="P1543" i="5"/>
  <c r="N1543" i="5"/>
  <c r="N1151" i="5"/>
  <c r="P1151" i="5"/>
  <c r="Q1151" i="5"/>
  <c r="P1287" i="5"/>
  <c r="Q1287" i="5"/>
  <c r="N1287" i="5"/>
  <c r="Q1279" i="5"/>
  <c r="P1279" i="5"/>
  <c r="N1279" i="5"/>
  <c r="Q1687" i="5"/>
  <c r="P1687" i="5"/>
  <c r="N1687" i="5"/>
  <c r="Q1647" i="5"/>
  <c r="P1647" i="5"/>
  <c r="N1647" i="5"/>
  <c r="Q1511" i="5"/>
  <c r="P1511" i="5"/>
  <c r="N1511" i="5"/>
  <c r="P1767" i="5"/>
  <c r="N1767" i="5"/>
  <c r="Q1767" i="5"/>
  <c r="Q1487" i="5"/>
  <c r="P1487" i="5"/>
  <c r="N1487" i="5"/>
  <c r="Q1919" i="5"/>
  <c r="N1919" i="5"/>
  <c r="P1919" i="5"/>
  <c r="P2183" i="5"/>
  <c r="Q2183" i="5"/>
  <c r="N2183" i="5"/>
  <c r="P2087" i="5"/>
  <c r="Q2087" i="5"/>
  <c r="N2087" i="5"/>
  <c r="Q1951" i="5"/>
  <c r="P1951" i="5"/>
  <c r="N1951" i="5"/>
  <c r="P1903" i="5"/>
  <c r="Q1903" i="5"/>
  <c r="N1903" i="5"/>
  <c r="N2207" i="5"/>
  <c r="Q2207" i="5"/>
  <c r="P2207" i="5"/>
  <c r="Q2263" i="5"/>
  <c r="N2263" i="5"/>
  <c r="P2263" i="5"/>
  <c r="N2615" i="5"/>
  <c r="Q2615" i="5"/>
  <c r="P2615" i="5"/>
  <c r="Q2639" i="5"/>
  <c r="P2639" i="5"/>
  <c r="N2639" i="5"/>
  <c r="Q2535" i="5"/>
  <c r="P2535" i="5"/>
  <c r="N2535" i="5"/>
  <c r="P2575" i="5"/>
  <c r="Q2575" i="5"/>
  <c r="N2575" i="5"/>
  <c r="Q2519" i="5"/>
  <c r="P2519" i="5"/>
  <c r="N2519" i="5"/>
  <c r="O2359" i="5"/>
  <c r="Q2359" i="5"/>
  <c r="N2359" i="5"/>
  <c r="P2359" i="5"/>
  <c r="Q3039" i="5"/>
  <c r="P3039" i="5"/>
  <c r="N3039" i="5"/>
  <c r="P2823" i="5"/>
  <c r="N2823" i="5"/>
  <c r="Q2823" i="5"/>
  <c r="Q2991" i="5"/>
  <c r="N2991" i="5"/>
  <c r="P2991" i="5"/>
  <c r="P2887" i="5"/>
  <c r="N2887" i="5"/>
  <c r="Q2887" i="5"/>
  <c r="P2807" i="5"/>
  <c r="Q2807" i="5"/>
  <c r="N2807" i="5"/>
  <c r="Q2711" i="5"/>
  <c r="P2711" i="5"/>
  <c r="N2711" i="5"/>
  <c r="O58" i="5"/>
  <c r="N58" i="5"/>
  <c r="O55" i="5"/>
  <c r="O178" i="5"/>
  <c r="O175" i="5"/>
  <c r="N178" i="5"/>
  <c r="O66" i="5"/>
  <c r="N66" i="5"/>
  <c r="O63" i="5"/>
  <c r="O162" i="5"/>
  <c r="O159" i="5"/>
  <c r="N162" i="5"/>
  <c r="O442" i="5"/>
  <c r="N442" i="5"/>
  <c r="O439" i="5"/>
  <c r="O354" i="5"/>
  <c r="N354" i="5"/>
  <c r="N490" i="5"/>
  <c r="O490" i="5"/>
  <c r="O487" i="5"/>
  <c r="O370" i="5"/>
  <c r="N370" i="5"/>
  <c r="O367" i="5"/>
  <c r="O698" i="5"/>
  <c r="N698" i="5"/>
  <c r="O722" i="5"/>
  <c r="N722" i="5"/>
  <c r="O719" i="5"/>
  <c r="O602" i="5"/>
  <c r="Y602" i="5" s="1"/>
  <c r="O599" i="5"/>
  <c r="N602" i="5"/>
  <c r="O778" i="5"/>
  <c r="N778" i="5"/>
  <c r="O775" i="5"/>
  <c r="O858" i="5"/>
  <c r="O855" i="5"/>
  <c r="Z855" i="5" s="1"/>
  <c r="N858" i="5"/>
  <c r="O946" i="5"/>
  <c r="N946" i="5"/>
  <c r="O943" i="5"/>
  <c r="O1066" i="5"/>
  <c r="N1066" i="5"/>
  <c r="O1063" i="5"/>
  <c r="O754" i="5"/>
  <c r="O751" i="5"/>
  <c r="N754" i="5"/>
  <c r="O802" i="5"/>
  <c r="O799" i="5"/>
  <c r="N802" i="5"/>
  <c r="O1162" i="5"/>
  <c r="N1162" i="5"/>
  <c r="O1159" i="5"/>
  <c r="N1306" i="5"/>
  <c r="O1306" i="5"/>
  <c r="O1303" i="5"/>
  <c r="O1218" i="5"/>
  <c r="N1218" i="5"/>
  <c r="O1215" i="5"/>
  <c r="O1434" i="5"/>
  <c r="N1434" i="5"/>
  <c r="O1431" i="5"/>
  <c r="O1482" i="5"/>
  <c r="O1479" i="5"/>
  <c r="N1482" i="5"/>
  <c r="N1394" i="5"/>
  <c r="O1394" i="5"/>
  <c r="O1391" i="5"/>
  <c r="O1650" i="5"/>
  <c r="N1650" i="5"/>
  <c r="O1647" i="5"/>
  <c r="N1514" i="5"/>
  <c r="O1514" i="5"/>
  <c r="O1511" i="5"/>
  <c r="O1858" i="5"/>
  <c r="O1855" i="5"/>
  <c r="N1858" i="5"/>
  <c r="N1586" i="5"/>
  <c r="O1586" i="5"/>
  <c r="O1583" i="5"/>
  <c r="O1730" i="5"/>
  <c r="N1730" i="5"/>
  <c r="O1727" i="5"/>
  <c r="O1842" i="5"/>
  <c r="N1842" i="5"/>
  <c r="O1839" i="5"/>
  <c r="Y1839" i="5" s="1"/>
  <c r="O1994" i="5"/>
  <c r="N1994" i="5"/>
  <c r="O1991" i="5"/>
  <c r="O1906" i="5"/>
  <c r="N1906" i="5"/>
  <c r="O1903" i="5"/>
  <c r="O2114" i="5"/>
  <c r="N2114" i="5"/>
  <c r="O2111" i="5"/>
  <c r="O1874" i="5"/>
  <c r="N1874" i="5"/>
  <c r="O1871" i="5"/>
  <c r="AA1871" i="5" s="1"/>
  <c r="O2090" i="5"/>
  <c r="N2090" i="5"/>
  <c r="O2087" i="5"/>
  <c r="O2015" i="5"/>
  <c r="O2018" i="5"/>
  <c r="N2018" i="5"/>
  <c r="O2599" i="5"/>
  <c r="N2602" i="5"/>
  <c r="O2602" i="5"/>
  <c r="O2650" i="5"/>
  <c r="O2647" i="5"/>
  <c r="N2650" i="5"/>
  <c r="N2338" i="5"/>
  <c r="O2335" i="5"/>
  <c r="O2338" i="5"/>
  <c r="O2682" i="5"/>
  <c r="O2679" i="5"/>
  <c r="N2682" i="5"/>
  <c r="N2666" i="5"/>
  <c r="O2663" i="5"/>
  <c r="O2666" i="5"/>
  <c r="O2415" i="5"/>
  <c r="O2418" i="5"/>
  <c r="N2418" i="5"/>
  <c r="O2754" i="5"/>
  <c r="N2754" i="5"/>
  <c r="O2751" i="5"/>
  <c r="O3071" i="5"/>
  <c r="O3074" i="5"/>
  <c r="N3074" i="5"/>
  <c r="O3010" i="5"/>
  <c r="N3010" i="5"/>
  <c r="O3007" i="5"/>
  <c r="O2730" i="5"/>
  <c r="O2727" i="5"/>
  <c r="AA2727" i="5" s="1"/>
  <c r="N2730" i="5"/>
  <c r="O2911" i="5"/>
  <c r="N2914" i="5"/>
  <c r="O2914" i="5"/>
  <c r="O2794" i="5"/>
  <c r="N2794" i="5"/>
  <c r="O2791" i="5"/>
  <c r="P31" i="5"/>
  <c r="Q31" i="5"/>
  <c r="N31" i="5"/>
  <c r="P143" i="5"/>
  <c r="N143" i="5"/>
  <c r="Q143" i="5"/>
  <c r="Q287" i="5"/>
  <c r="P287" i="5"/>
  <c r="N287" i="5"/>
  <c r="N167" i="5"/>
  <c r="P167" i="5"/>
  <c r="Q167" i="5"/>
  <c r="P119" i="5"/>
  <c r="Q119" i="5"/>
  <c r="N119" i="5"/>
  <c r="Q447" i="5"/>
  <c r="P447" i="5"/>
  <c r="N447" i="5"/>
  <c r="Q359" i="5"/>
  <c r="N359" i="5"/>
  <c r="P359" i="5"/>
  <c r="Q575" i="5"/>
  <c r="P575" i="5"/>
  <c r="N575" i="5"/>
  <c r="P567" i="5"/>
  <c r="Q567" i="5"/>
  <c r="N567" i="5"/>
  <c r="O695" i="5"/>
  <c r="P695" i="5"/>
  <c r="N695" i="5"/>
  <c r="Q695" i="5"/>
  <c r="Q463" i="5"/>
  <c r="P463" i="5"/>
  <c r="N463" i="5"/>
  <c r="P751" i="5"/>
  <c r="N751" i="5"/>
  <c r="Q751" i="5"/>
  <c r="Q943" i="5"/>
  <c r="P943" i="5"/>
  <c r="N943" i="5"/>
  <c r="P935" i="5"/>
  <c r="Q935" i="5"/>
  <c r="N935" i="5"/>
  <c r="P815" i="5"/>
  <c r="N815" i="5"/>
  <c r="Q815" i="5"/>
  <c r="Q879" i="5"/>
  <c r="N879" i="5"/>
  <c r="P879" i="5"/>
  <c r="X879" i="5" s="1"/>
  <c r="N895" i="5"/>
  <c r="Q895" i="5"/>
  <c r="P895" i="5"/>
  <c r="N1023" i="5"/>
  <c r="Q1023" i="5"/>
  <c r="P1023" i="5"/>
  <c r="Q1319" i="5"/>
  <c r="P1319" i="5"/>
  <c r="N1319" i="5"/>
  <c r="P1159" i="5"/>
  <c r="Q1159" i="5"/>
  <c r="N1159" i="5"/>
  <c r="Q1223" i="5"/>
  <c r="N1223" i="5"/>
  <c r="P1223" i="5"/>
  <c r="N1191" i="5"/>
  <c r="Q1191" i="5"/>
  <c r="P1191" i="5"/>
  <c r="P1335" i="5"/>
  <c r="N1335" i="5"/>
  <c r="Q1335" i="5"/>
  <c r="Q1343" i="5"/>
  <c r="P1343" i="5"/>
  <c r="N1343" i="5"/>
  <c r="P1743" i="5"/>
  <c r="Q1743" i="5"/>
  <c r="N1743" i="5"/>
  <c r="N1703" i="5"/>
  <c r="Q1703" i="5"/>
  <c r="P1703" i="5"/>
  <c r="Q1551" i="5"/>
  <c r="N1551" i="5"/>
  <c r="P1551" i="5"/>
  <c r="P1815" i="5"/>
  <c r="Q1815" i="5"/>
  <c r="N1815" i="5"/>
  <c r="P1615" i="5"/>
  <c r="N1615" i="5"/>
  <c r="Q1615" i="5"/>
  <c r="P1975" i="5"/>
  <c r="Q1975" i="5"/>
  <c r="N1975" i="5"/>
  <c r="Q2191" i="5"/>
  <c r="P2191" i="5"/>
  <c r="N2191" i="5"/>
  <c r="N2143" i="5"/>
  <c r="Q2143" i="5"/>
  <c r="P2143" i="5"/>
  <c r="P1967" i="5"/>
  <c r="N1967" i="5"/>
  <c r="Q1967" i="5"/>
  <c r="Q1927" i="5"/>
  <c r="N1927" i="5"/>
  <c r="P1927" i="5"/>
  <c r="Q2223" i="5"/>
  <c r="P2223" i="5"/>
  <c r="N2223" i="5"/>
  <c r="N2271" i="5"/>
  <c r="Q2271" i="5"/>
  <c r="P2271" i="5"/>
  <c r="Q2647" i="5"/>
  <c r="P2647" i="5"/>
  <c r="N2647" i="5"/>
  <c r="Q2287" i="5"/>
  <c r="P2287" i="5"/>
  <c r="N2287" i="5"/>
  <c r="N2631" i="5"/>
  <c r="P2631" i="5"/>
  <c r="Q2631" i="5"/>
  <c r="P2583" i="5"/>
  <c r="N2583" i="5"/>
  <c r="Q2583" i="5"/>
  <c r="N2567" i="5"/>
  <c r="Q2567" i="5"/>
  <c r="P2567" i="5"/>
  <c r="Q2415" i="5"/>
  <c r="P2415" i="5"/>
  <c r="N2415" i="5"/>
  <c r="Q2703" i="5"/>
  <c r="P2703" i="5"/>
  <c r="N2703" i="5"/>
  <c r="N2847" i="5"/>
  <c r="P2847" i="5"/>
  <c r="Q2847" i="5"/>
  <c r="N3015" i="5"/>
  <c r="Q3015" i="5"/>
  <c r="P3015" i="5"/>
  <c r="Q2903" i="5"/>
  <c r="N2903" i="5"/>
  <c r="P2903" i="5"/>
  <c r="N2879" i="5"/>
  <c r="P2879" i="5"/>
  <c r="Q2879" i="5"/>
  <c r="P2831" i="5"/>
  <c r="Q2831" i="5"/>
  <c r="N2831" i="5"/>
  <c r="O274" i="5"/>
  <c r="O271" i="5"/>
  <c r="N274" i="5"/>
  <c r="O42" i="5"/>
  <c r="N42" i="5"/>
  <c r="O39" i="5"/>
  <c r="O186" i="5"/>
  <c r="N186" i="5"/>
  <c r="O183" i="5"/>
  <c r="O234" i="5"/>
  <c r="Y234" i="5" s="1"/>
  <c r="N234" i="5"/>
  <c r="O231" i="5"/>
  <c r="N458" i="5"/>
  <c r="O455" i="5"/>
  <c r="O458" i="5"/>
  <c r="N498" i="5"/>
  <c r="O495" i="5"/>
  <c r="O498" i="5"/>
  <c r="O538" i="5"/>
  <c r="N538" i="5"/>
  <c r="O535" i="5"/>
  <c r="N530" i="5"/>
  <c r="O527" i="5"/>
  <c r="O530" i="5"/>
  <c r="O402" i="5"/>
  <c r="O399" i="5"/>
  <c r="N402" i="5"/>
  <c r="O306" i="5"/>
  <c r="O303" i="5"/>
  <c r="N306" i="5"/>
  <c r="O650" i="5"/>
  <c r="O647" i="5"/>
  <c r="N650" i="5"/>
  <c r="O826" i="5"/>
  <c r="O823" i="5"/>
  <c r="N826" i="5"/>
  <c r="O866" i="5"/>
  <c r="N866" i="5"/>
  <c r="O863" i="5"/>
  <c r="N1090" i="5"/>
  <c r="O1087" i="5"/>
  <c r="O1090" i="5"/>
  <c r="O1082" i="5"/>
  <c r="N1082" i="5"/>
  <c r="O1079" i="5"/>
  <c r="O1002" i="5"/>
  <c r="N1002" i="5"/>
  <c r="O999" i="5"/>
  <c r="O890" i="5"/>
  <c r="O887" i="5"/>
  <c r="N890" i="5"/>
  <c r="N1234" i="5"/>
  <c r="O1234" i="5"/>
  <c r="O1231" i="5"/>
  <c r="N1314" i="5"/>
  <c r="O1314" i="5"/>
  <c r="O1311" i="5"/>
  <c r="Y1311" i="5" s="1"/>
  <c r="N1226" i="5"/>
  <c r="O1223" i="5"/>
  <c r="O1226" i="5"/>
  <c r="O1146" i="5"/>
  <c r="N1146" i="5"/>
  <c r="O1143" i="5"/>
  <c r="N1522" i="5"/>
  <c r="O1522" i="5"/>
  <c r="O1519" i="5"/>
  <c r="N1402" i="5"/>
  <c r="O1402" i="5"/>
  <c r="O1399" i="5"/>
  <c r="O1666" i="5"/>
  <c r="N1666" i="5"/>
  <c r="O1663" i="5"/>
  <c r="Y1663" i="5" s="1"/>
  <c r="N1562" i="5"/>
  <c r="O1562" i="5"/>
  <c r="O1559" i="5"/>
  <c r="O1866" i="5"/>
  <c r="O1863" i="5"/>
  <c r="N1866" i="5"/>
  <c r="N1594" i="5"/>
  <c r="O1591" i="5"/>
  <c r="O1594" i="5"/>
  <c r="O1850" i="5"/>
  <c r="N1850" i="5"/>
  <c r="O1847" i="5"/>
  <c r="O2042" i="5"/>
  <c r="O2039" i="5"/>
  <c r="N2042" i="5"/>
  <c r="O2002" i="5"/>
  <c r="N2002" i="5"/>
  <c r="O1999" i="5"/>
  <c r="N1930" i="5"/>
  <c r="O1930" i="5"/>
  <c r="O1927" i="5"/>
  <c r="O2162" i="5"/>
  <c r="N2162" i="5"/>
  <c r="O2159" i="5"/>
  <c r="O1882" i="5"/>
  <c r="N1882" i="5"/>
  <c r="O1879" i="5"/>
  <c r="O2106" i="5"/>
  <c r="N2106" i="5"/>
  <c r="O2103" i="5"/>
  <c r="O2034" i="5"/>
  <c r="O2031" i="5"/>
  <c r="N2034" i="5"/>
  <c r="N2402" i="5"/>
  <c r="O2402" i="5"/>
  <c r="O2399" i="5"/>
  <c r="O2290" i="5"/>
  <c r="N2290" i="5"/>
  <c r="O2287" i="5"/>
  <c r="O2474" i="5"/>
  <c r="N2474" i="5"/>
  <c r="O2471" i="5"/>
  <c r="O2314" i="5"/>
  <c r="N2314" i="5"/>
  <c r="O2311" i="5"/>
  <c r="O2322" i="5"/>
  <c r="O2319" i="5"/>
  <c r="N2322" i="5"/>
  <c r="O2447" i="5"/>
  <c r="O2450" i="5"/>
  <c r="Y2450" i="5" s="1"/>
  <c r="N2450" i="5"/>
  <c r="O2778" i="5"/>
  <c r="N2778" i="5"/>
  <c r="O2775" i="5"/>
  <c r="O2735" i="5"/>
  <c r="O2738" i="5"/>
  <c r="N2738" i="5"/>
  <c r="O3066" i="5"/>
  <c r="N3066" i="5"/>
  <c r="O3063" i="5"/>
  <c r="O2810" i="5"/>
  <c r="N2810" i="5"/>
  <c r="O2807" i="5"/>
  <c r="O2922" i="5"/>
  <c r="O2919" i="5"/>
  <c r="N2922" i="5"/>
  <c r="O2802" i="5"/>
  <c r="N2802" i="5"/>
  <c r="O2799" i="5"/>
  <c r="N95" i="5"/>
  <c r="Q95" i="5"/>
  <c r="P95" i="5"/>
  <c r="Q191" i="5"/>
  <c r="P191" i="5"/>
  <c r="N191" i="5"/>
  <c r="N71" i="5"/>
  <c r="Q71" i="5"/>
  <c r="P71" i="5"/>
  <c r="P207" i="5"/>
  <c r="N207" i="5"/>
  <c r="Q207" i="5"/>
  <c r="Q127" i="5"/>
  <c r="P127" i="5"/>
  <c r="N127" i="5"/>
  <c r="P471" i="5"/>
  <c r="Q471" i="5"/>
  <c r="N471" i="5"/>
  <c r="P439" i="5"/>
  <c r="Q439" i="5"/>
  <c r="N439" i="5"/>
  <c r="Q583" i="5"/>
  <c r="P583" i="5"/>
  <c r="N583" i="5"/>
  <c r="Q615" i="5"/>
  <c r="P615" i="5"/>
  <c r="N615" i="5"/>
  <c r="Q311" i="5"/>
  <c r="P311" i="5"/>
  <c r="N311" i="5"/>
  <c r="Q591" i="5"/>
  <c r="P591" i="5"/>
  <c r="N591" i="5"/>
  <c r="N799" i="5"/>
  <c r="Q799" i="5"/>
  <c r="P799" i="5"/>
  <c r="P1015" i="5"/>
  <c r="N1015" i="5"/>
  <c r="Q1015" i="5"/>
  <c r="P959" i="5"/>
  <c r="Q959" i="5"/>
  <c r="N959" i="5"/>
  <c r="P871" i="5"/>
  <c r="N871" i="5"/>
  <c r="Q871" i="5"/>
  <c r="N927" i="5"/>
  <c r="Q927" i="5"/>
  <c r="P927" i="5"/>
  <c r="Q919" i="5"/>
  <c r="P919" i="5"/>
  <c r="N919" i="5"/>
  <c r="P1031" i="5"/>
  <c r="Q1031" i="5"/>
  <c r="N1031" i="5"/>
  <c r="Q1391" i="5"/>
  <c r="P1391" i="5"/>
  <c r="N1391" i="5"/>
  <c r="O1175" i="5"/>
  <c r="Q1175" i="5"/>
  <c r="P1175" i="5"/>
  <c r="N1175" i="5"/>
  <c r="Q1255" i="5"/>
  <c r="P1255" i="5"/>
  <c r="N1255" i="5"/>
  <c r="N1271" i="5"/>
  <c r="Q1271" i="5"/>
  <c r="P1271" i="5"/>
  <c r="P1351" i="5"/>
  <c r="Q1351" i="5"/>
  <c r="N1351" i="5"/>
  <c r="Q1407" i="5"/>
  <c r="P1407" i="5"/>
  <c r="N1407" i="5"/>
  <c r="P1823" i="5"/>
  <c r="Q1823" i="5"/>
  <c r="N1823" i="5"/>
  <c r="Q1783" i="5"/>
  <c r="P1783" i="5"/>
  <c r="N1783" i="5"/>
  <c r="Q1591" i="5"/>
  <c r="N1591" i="5"/>
  <c r="P1591" i="5"/>
  <c r="N1503" i="5"/>
  <c r="Q1503" i="5"/>
  <c r="P1503" i="5"/>
  <c r="Q1655" i="5"/>
  <c r="P1655" i="5"/>
  <c r="N1655" i="5"/>
  <c r="Q1991" i="5"/>
  <c r="P1991" i="5"/>
  <c r="N1991" i="5"/>
  <c r="O2247" i="5"/>
  <c r="Q2247" i="5"/>
  <c r="P2247" i="5"/>
  <c r="N2247" i="5"/>
  <c r="Q2175" i="5"/>
  <c r="P2175" i="5"/>
  <c r="N2175" i="5"/>
  <c r="P1999" i="5"/>
  <c r="N1999" i="5"/>
  <c r="Q1999" i="5"/>
  <c r="Q1895" i="5"/>
  <c r="N1895" i="5"/>
  <c r="P1895" i="5"/>
  <c r="P1887" i="5"/>
  <c r="Q1887" i="5"/>
  <c r="N1887" i="5"/>
  <c r="Q2407" i="5"/>
  <c r="N2407" i="5"/>
  <c r="P2407" i="5"/>
  <c r="N2655" i="5"/>
  <c r="Q2655" i="5"/>
  <c r="P2655" i="5"/>
  <c r="P2295" i="5"/>
  <c r="N2295" i="5"/>
  <c r="Q2295" i="5"/>
  <c r="O2391" i="5"/>
  <c r="Q2391" i="5"/>
  <c r="N2391" i="5"/>
  <c r="P2391" i="5"/>
  <c r="Q2623" i="5"/>
  <c r="P2623" i="5"/>
  <c r="N2623" i="5"/>
  <c r="Q2671" i="5"/>
  <c r="P2671" i="5"/>
  <c r="N2671" i="5"/>
  <c r="Q2495" i="5"/>
  <c r="P2495" i="5"/>
  <c r="N2495" i="5"/>
  <c r="N2783" i="5"/>
  <c r="Q2783" i="5"/>
  <c r="P2783" i="5"/>
  <c r="Q2935" i="5"/>
  <c r="P2935" i="5"/>
  <c r="N2935" i="5"/>
  <c r="P2983" i="5"/>
  <c r="Q2983" i="5"/>
  <c r="N2983" i="5"/>
  <c r="P2919" i="5"/>
  <c r="N2919" i="5"/>
  <c r="Q2919" i="5"/>
  <c r="Q2895" i="5"/>
  <c r="P2895" i="5"/>
  <c r="N2895" i="5"/>
  <c r="N2855" i="5"/>
  <c r="Q2855" i="5"/>
  <c r="P2855" i="5"/>
  <c r="O282" i="5"/>
  <c r="N282" i="5"/>
  <c r="O279" i="5"/>
  <c r="O82" i="5"/>
  <c r="N82" i="5"/>
  <c r="O79" i="5"/>
  <c r="N74" i="5"/>
  <c r="O74" i="5"/>
  <c r="O71" i="5"/>
  <c r="O242" i="5"/>
  <c r="O239" i="5"/>
  <c r="N242" i="5"/>
  <c r="O466" i="5"/>
  <c r="N466" i="5"/>
  <c r="O463" i="5"/>
  <c r="O642" i="5"/>
  <c r="N642" i="5"/>
  <c r="O639" i="5"/>
  <c r="O546" i="5"/>
  <c r="O543" i="5"/>
  <c r="N546" i="5"/>
  <c r="N562" i="5"/>
  <c r="O559" i="5"/>
  <c r="O562" i="5"/>
  <c r="N418" i="5"/>
  <c r="O418" i="5"/>
  <c r="O338" i="5"/>
  <c r="N338" i="5"/>
  <c r="O335" i="5"/>
  <c r="O786" i="5"/>
  <c r="O783" i="5"/>
  <c r="N786" i="5"/>
  <c r="O834" i="5"/>
  <c r="N834" i="5"/>
  <c r="O831" i="5"/>
  <c r="O962" i="5"/>
  <c r="O959" i="5"/>
  <c r="N962" i="5"/>
  <c r="O1098" i="5"/>
  <c r="O1095" i="5"/>
  <c r="N1098" i="5"/>
  <c r="O730" i="5"/>
  <c r="N730" i="5"/>
  <c r="O727" i="5"/>
  <c r="O1018" i="5"/>
  <c r="N1018" i="5"/>
  <c r="O1015" i="5"/>
  <c r="O898" i="5"/>
  <c r="N898" i="5"/>
  <c r="O895" i="5"/>
  <c r="N1298" i="5"/>
  <c r="O1298" i="5"/>
  <c r="O1295" i="5"/>
  <c r="O1386" i="5"/>
  <c r="O1383" i="5"/>
  <c r="N1386" i="5"/>
  <c r="N1258" i="5"/>
  <c r="O1258" i="5"/>
  <c r="O1255" i="5"/>
  <c r="N1250" i="5"/>
  <c r="O1250" i="5"/>
  <c r="O1247" i="5"/>
  <c r="N1186" i="5"/>
  <c r="O1183" i="5"/>
  <c r="O1186" i="5"/>
  <c r="O1138" i="5"/>
  <c r="N1138" i="5"/>
  <c r="O1135" i="5"/>
  <c r="N1538" i="5"/>
  <c r="O1538" i="5"/>
  <c r="O1535" i="5"/>
  <c r="N1570" i="5"/>
  <c r="O1570" i="5"/>
  <c r="O1567" i="5"/>
  <c r="O1634" i="5"/>
  <c r="N1634" i="5"/>
  <c r="O1631" i="5"/>
  <c r="N1602" i="5"/>
  <c r="O1599" i="5"/>
  <c r="O1602" i="5"/>
  <c r="X1602" i="5" s="1"/>
  <c r="N1506" i="5"/>
  <c r="O1503" i="5"/>
  <c r="O1506" i="5"/>
  <c r="O2082" i="5"/>
  <c r="N2082" i="5"/>
  <c r="O2079" i="5"/>
  <c r="O2026" i="5"/>
  <c r="O2023" i="5"/>
  <c r="N2026" i="5"/>
  <c r="N1938" i="5"/>
  <c r="O1935" i="5"/>
  <c r="O1938" i="5"/>
  <c r="O2226" i="5"/>
  <c r="N2226" i="5"/>
  <c r="O2223" i="5"/>
  <c r="O1890" i="5"/>
  <c r="O1887" i="5"/>
  <c r="N1890" i="5"/>
  <c r="O2143" i="5"/>
  <c r="N2146" i="5"/>
  <c r="O2146" i="5"/>
  <c r="O2130" i="5"/>
  <c r="O2127" i="5"/>
  <c r="N2130" i="5"/>
  <c r="O2431" i="5"/>
  <c r="O2434" i="5"/>
  <c r="N2434" i="5"/>
  <c r="O2330" i="5"/>
  <c r="N2330" i="5"/>
  <c r="O2519" i="5"/>
  <c r="N2522" i="5"/>
  <c r="O2522" i="5"/>
  <c r="O2410" i="5"/>
  <c r="N2410" i="5"/>
  <c r="O2407" i="5"/>
  <c r="N2370" i="5"/>
  <c r="O2367" i="5"/>
  <c r="O2370" i="5"/>
  <c r="N2498" i="5"/>
  <c r="O2498" i="5"/>
  <c r="O2495" i="5"/>
  <c r="O2850" i="5"/>
  <c r="N2850" i="5"/>
  <c r="O2847" i="5"/>
  <c r="Y2847" i="5" s="1"/>
  <c r="O2698" i="5"/>
  <c r="N2698" i="5"/>
  <c r="O2695" i="5"/>
  <c r="O2898" i="5"/>
  <c r="N2898" i="5"/>
  <c r="O2895" i="5"/>
  <c r="O2882" i="5"/>
  <c r="N2882" i="5"/>
  <c r="O2879" i="5"/>
  <c r="AA2879" i="5" s="1"/>
  <c r="O2946" i="5"/>
  <c r="N2946" i="5"/>
  <c r="O3002" i="5"/>
  <c r="N3002" i="5"/>
  <c r="O2999" i="5"/>
  <c r="P159" i="5"/>
  <c r="Q159" i="5"/>
  <c r="N159" i="5"/>
  <c r="N231" i="5"/>
  <c r="P231" i="5"/>
  <c r="Q231" i="5"/>
  <c r="Q279" i="5"/>
  <c r="P279" i="5"/>
  <c r="N279" i="5"/>
  <c r="N247" i="5"/>
  <c r="P247" i="5"/>
  <c r="Q247" i="5"/>
  <c r="Q399" i="5"/>
  <c r="N399" i="5"/>
  <c r="P399" i="5"/>
  <c r="Q495" i="5"/>
  <c r="P495" i="5"/>
  <c r="N495" i="5"/>
  <c r="N647" i="5"/>
  <c r="Q647" i="5"/>
  <c r="P647" i="5"/>
  <c r="P623" i="5"/>
  <c r="N623" i="5"/>
  <c r="Q623" i="5"/>
  <c r="Q639" i="5"/>
  <c r="P639" i="5"/>
  <c r="N639" i="5"/>
  <c r="Q423" i="5"/>
  <c r="N423" i="5"/>
  <c r="P423" i="5"/>
  <c r="P599" i="5"/>
  <c r="Q599" i="5"/>
  <c r="N599" i="5"/>
  <c r="N839" i="5"/>
  <c r="P839" i="5"/>
  <c r="Q839" i="5"/>
  <c r="Q1047" i="5"/>
  <c r="P1047" i="5"/>
  <c r="N1047" i="5"/>
  <c r="N991" i="5"/>
  <c r="P991" i="5"/>
  <c r="Q991" i="5"/>
  <c r="Q951" i="5"/>
  <c r="P951" i="5"/>
  <c r="N951" i="5"/>
  <c r="Q975" i="5"/>
  <c r="P975" i="5"/>
  <c r="N975" i="5"/>
  <c r="N1007" i="5"/>
  <c r="Q1007" i="5"/>
  <c r="P1007" i="5"/>
  <c r="Q1079" i="5"/>
  <c r="P1079" i="5"/>
  <c r="N1079" i="5"/>
  <c r="Q1455" i="5"/>
  <c r="P1455" i="5"/>
  <c r="N1455" i="5"/>
  <c r="N1215" i="5"/>
  <c r="Q1215" i="5"/>
  <c r="P1215" i="5"/>
  <c r="Q1295" i="5"/>
  <c r="P1295" i="5"/>
  <c r="N1295" i="5"/>
  <c r="Q1359" i="5"/>
  <c r="P1359" i="5"/>
  <c r="N1359" i="5"/>
  <c r="P1399" i="5"/>
  <c r="N1399" i="5"/>
  <c r="Q1399" i="5"/>
  <c r="Q1463" i="5"/>
  <c r="P1463" i="5"/>
  <c r="N1463" i="5"/>
  <c r="P1831" i="5"/>
  <c r="Q1831" i="5"/>
  <c r="N1831" i="5"/>
  <c r="P1607" i="5"/>
  <c r="N1607" i="5"/>
  <c r="Q1607" i="5"/>
  <c r="P1599" i="5"/>
  <c r="N1599" i="5"/>
  <c r="Q1599" i="5"/>
  <c r="P1623" i="5"/>
  <c r="Q1623" i="5"/>
  <c r="N1623" i="5"/>
  <c r="O1751" i="5"/>
  <c r="P1751" i="5"/>
  <c r="N1751" i="5"/>
  <c r="Q1751" i="5"/>
  <c r="P2007" i="5"/>
  <c r="Q2007" i="5"/>
  <c r="N2007" i="5"/>
  <c r="P1911" i="5"/>
  <c r="Q1911" i="5"/>
  <c r="N1911" i="5"/>
  <c r="N2167" i="5"/>
  <c r="Q2167" i="5"/>
  <c r="P2167" i="5"/>
  <c r="P2063" i="5"/>
  <c r="Q2063" i="5"/>
  <c r="N2063" i="5"/>
  <c r="N1983" i="5"/>
  <c r="Q1983" i="5"/>
  <c r="P1983" i="5"/>
  <c r="N2111" i="5"/>
  <c r="P2111" i="5"/>
  <c r="Q2111" i="5"/>
  <c r="P2447" i="5"/>
  <c r="Q2447" i="5"/>
  <c r="N2447" i="5"/>
  <c r="P2279" i="5"/>
  <c r="Q2279" i="5"/>
  <c r="N2279" i="5"/>
  <c r="P2343" i="5"/>
  <c r="Q2343" i="5"/>
  <c r="N2343" i="5"/>
  <c r="Q2399" i="5"/>
  <c r="P2399" i="5"/>
  <c r="N2399" i="5"/>
  <c r="O2327" i="5"/>
  <c r="Q2327" i="5"/>
  <c r="N2327" i="5"/>
  <c r="P2327" i="5"/>
  <c r="N2319" i="5"/>
  <c r="Q2319" i="5"/>
  <c r="P2319" i="5"/>
  <c r="Q2503" i="5"/>
  <c r="P2503" i="5"/>
  <c r="N2503" i="5"/>
  <c r="Q2871" i="5"/>
  <c r="N2871" i="5"/>
  <c r="P2871" i="5"/>
  <c r="N3055" i="5"/>
  <c r="P3055" i="5"/>
  <c r="Q3055" i="5"/>
  <c r="Q2679" i="5"/>
  <c r="P2679" i="5"/>
  <c r="N2679" i="5"/>
  <c r="P2959" i="5"/>
  <c r="N2959" i="5"/>
  <c r="Q2959" i="5"/>
  <c r="N2911" i="5"/>
  <c r="P2911" i="5"/>
  <c r="Q2911" i="5"/>
  <c r="P2863" i="5"/>
  <c r="Q2863" i="5"/>
  <c r="N2863" i="5"/>
  <c r="N23" i="5"/>
  <c r="P23" i="5"/>
  <c r="Q23" i="5"/>
  <c r="O23" i="5"/>
  <c r="N26" i="5"/>
  <c r="O26" i="5"/>
  <c r="O18" i="5"/>
  <c r="N18" i="5"/>
  <c r="O15" i="5"/>
  <c r="Q15" i="5"/>
  <c r="P15" i="5"/>
  <c r="N15" i="5"/>
  <c r="Z2370" i="5" l="1"/>
  <c r="Z1402" i="5"/>
  <c r="AA2426" i="5"/>
  <c r="Y1674" i="5"/>
  <c r="Y1706" i="5"/>
  <c r="Y842" i="5"/>
  <c r="Y2594" i="5"/>
  <c r="Y1314" i="5"/>
  <c r="AA1927" i="5"/>
  <c r="X1146" i="5"/>
  <c r="X479" i="5"/>
  <c r="AA490" i="5"/>
  <c r="Z1618" i="5"/>
  <c r="X1050" i="5"/>
  <c r="Y2914" i="5"/>
  <c r="X2591" i="5"/>
  <c r="Y2578" i="5"/>
  <c r="AA2079" i="5"/>
  <c r="AA1538" i="5"/>
  <c r="AA39" i="5"/>
  <c r="Y778" i="5"/>
  <c r="X2887" i="5"/>
  <c r="Y1151" i="5"/>
  <c r="Z714" i="5"/>
  <c r="Z2170" i="5"/>
  <c r="X1831" i="5"/>
  <c r="Y1506" i="5"/>
  <c r="Z1255" i="5"/>
  <c r="X831" i="5"/>
  <c r="X1375" i="5"/>
  <c r="AA135" i="5"/>
  <c r="AA2495" i="5"/>
  <c r="Y71" i="5"/>
  <c r="AA2242" i="5"/>
  <c r="Z1370" i="5"/>
  <c r="X1183" i="5"/>
  <c r="X2919" i="5"/>
  <c r="Z2695" i="5"/>
  <c r="Z458" i="5"/>
  <c r="AA2263" i="5"/>
  <c r="Z1671" i="5"/>
  <c r="Y2303" i="5"/>
  <c r="Y1471" i="5"/>
  <c r="X1247" i="5"/>
  <c r="Y2103" i="5"/>
  <c r="AA775" i="5"/>
  <c r="Z1474" i="5"/>
  <c r="X1103" i="5"/>
  <c r="Z431" i="5"/>
  <c r="Y1410" i="5"/>
  <c r="AA362" i="5"/>
  <c r="X511" i="5"/>
  <c r="Z2762" i="5"/>
  <c r="Z466" i="5"/>
  <c r="AA2311" i="5"/>
  <c r="Y2906" i="5"/>
  <c r="Z359" i="5"/>
  <c r="AA2338" i="5"/>
  <c r="AA1239" i="5"/>
  <c r="AA2479" i="5"/>
  <c r="Y810" i="5"/>
  <c r="Z2111" i="5"/>
  <c r="Z2167" i="5"/>
  <c r="AA991" i="5"/>
  <c r="AA743" i="5"/>
  <c r="Z2266" i="5"/>
  <c r="X1503" i="5"/>
  <c r="Y1567" i="5"/>
  <c r="Z1807" i="5"/>
  <c r="Y2410" i="5"/>
  <c r="X167" i="5"/>
  <c r="X2570" i="5"/>
  <c r="Y1346" i="5"/>
  <c r="X1114" i="5"/>
  <c r="AA554" i="5"/>
  <c r="Y1122" i="5"/>
  <c r="Z3055" i="5"/>
  <c r="X647" i="5"/>
  <c r="X231" i="5"/>
  <c r="X1535" i="5"/>
  <c r="Z1434" i="5"/>
  <c r="AA103" i="5"/>
  <c r="X2135" i="5"/>
  <c r="AA426" i="5"/>
  <c r="AA2911" i="5"/>
  <c r="Z2911" i="5"/>
  <c r="Y2911" i="5"/>
  <c r="X2911" i="5"/>
  <c r="X3055" i="5"/>
  <c r="Y3055" i="5"/>
  <c r="AA2063" i="5"/>
  <c r="Z2063" i="5"/>
  <c r="Y2063" i="5"/>
  <c r="X2063" i="5"/>
  <c r="AA1623" i="5"/>
  <c r="Z1623" i="5"/>
  <c r="Y1623" i="5"/>
  <c r="X1623" i="5"/>
  <c r="X1607" i="5"/>
  <c r="AA1399" i="5"/>
  <c r="X1399" i="5"/>
  <c r="Z1399" i="5"/>
  <c r="Z647" i="5"/>
  <c r="Z231" i="5"/>
  <c r="X2698" i="5"/>
  <c r="Z2698" i="5"/>
  <c r="Y2698" i="5"/>
  <c r="AA2698" i="5"/>
  <c r="X2226" i="5"/>
  <c r="AA2226" i="5"/>
  <c r="Z2226" i="5"/>
  <c r="Y2226" i="5"/>
  <c r="AA1602" i="5"/>
  <c r="Y1602" i="5"/>
  <c r="Z1602" i="5"/>
  <c r="AA1018" i="5"/>
  <c r="X1018" i="5"/>
  <c r="Y1018" i="5"/>
  <c r="Z1018" i="5"/>
  <c r="Y962" i="5"/>
  <c r="Z962" i="5"/>
  <c r="AA962" i="5"/>
  <c r="X962" i="5"/>
  <c r="Y562" i="5"/>
  <c r="X562" i="5"/>
  <c r="Z562" i="5"/>
  <c r="AA562" i="5"/>
  <c r="AA466" i="5"/>
  <c r="Y466" i="5"/>
  <c r="X466" i="5"/>
  <c r="X2855" i="5"/>
  <c r="AA2855" i="5"/>
  <c r="Z2855" i="5"/>
  <c r="Y2855" i="5"/>
  <c r="X2495" i="5"/>
  <c r="Z2495" i="5"/>
  <c r="Y2495" i="5"/>
  <c r="X1591" i="5"/>
  <c r="Y1591" i="5"/>
  <c r="AA1591" i="5"/>
  <c r="Z1591" i="5"/>
  <c r="X1407" i="5"/>
  <c r="Z1407" i="5"/>
  <c r="AA1407" i="5"/>
  <c r="AA1271" i="5"/>
  <c r="X1271" i="5"/>
  <c r="Z1271" i="5"/>
  <c r="Y1271" i="5"/>
  <c r="Z1391" i="5"/>
  <c r="Y1391" i="5"/>
  <c r="X1391" i="5"/>
  <c r="AA1391" i="5"/>
  <c r="X591" i="5"/>
  <c r="AA591" i="5"/>
  <c r="Z591" i="5"/>
  <c r="Y591" i="5"/>
  <c r="Z71" i="5"/>
  <c r="AA95" i="5"/>
  <c r="Z95" i="5"/>
  <c r="X95" i="5"/>
  <c r="Y95" i="5"/>
  <c r="AA2810" i="5"/>
  <c r="Y2810" i="5"/>
  <c r="X2810" i="5"/>
  <c r="Z2810" i="5"/>
  <c r="Y2290" i="5"/>
  <c r="Z2290" i="5"/>
  <c r="AA2290" i="5"/>
  <c r="X2290" i="5"/>
  <c r="AA1866" i="5"/>
  <c r="X1866" i="5"/>
  <c r="Y1866" i="5"/>
  <c r="Z1866" i="5"/>
  <c r="AA1146" i="5"/>
  <c r="Y1146" i="5"/>
  <c r="AH1146" i="5" s="1"/>
  <c r="Z1146" i="5"/>
  <c r="Y866" i="5"/>
  <c r="Z866" i="5"/>
  <c r="AA866" i="5"/>
  <c r="X866" i="5"/>
  <c r="X306" i="5"/>
  <c r="AA306" i="5"/>
  <c r="Y306" i="5"/>
  <c r="Z306" i="5"/>
  <c r="AA530" i="5"/>
  <c r="Z530" i="5"/>
  <c r="Y530" i="5"/>
  <c r="X530" i="5"/>
  <c r="Y2831" i="5"/>
  <c r="X2415" i="5"/>
  <c r="AA2415" i="5"/>
  <c r="Y2415" i="5"/>
  <c r="Z2415" i="5"/>
  <c r="X1927" i="5"/>
  <c r="AA2143" i="5"/>
  <c r="X2143" i="5"/>
  <c r="AA1615" i="5"/>
  <c r="Y1615" i="5"/>
  <c r="X1615" i="5"/>
  <c r="Z1615" i="5"/>
  <c r="Z1703" i="5"/>
  <c r="X1223" i="5"/>
  <c r="Y1223" i="5"/>
  <c r="Z1223" i="5"/>
  <c r="Y1023" i="5"/>
  <c r="X119" i="5"/>
  <c r="AA119" i="5"/>
  <c r="Y119" i="5"/>
  <c r="Y2794" i="5"/>
  <c r="AA2794" i="5"/>
  <c r="X2794" i="5"/>
  <c r="Z2794" i="5"/>
  <c r="AA2602" i="5"/>
  <c r="X1906" i="5"/>
  <c r="Z1906" i="5"/>
  <c r="AA1906" i="5"/>
  <c r="Y1906" i="5"/>
  <c r="AA1066" i="5"/>
  <c r="Z1066" i="5"/>
  <c r="Y1066" i="5"/>
  <c r="X1066" i="5"/>
  <c r="Y490" i="5"/>
  <c r="X490" i="5"/>
  <c r="Z490" i="5"/>
  <c r="AA58" i="5"/>
  <c r="X58" i="5"/>
  <c r="Y58" i="5"/>
  <c r="Z58" i="5"/>
  <c r="AA2519" i="5"/>
  <c r="Z2519" i="5"/>
  <c r="Y2519" i="5"/>
  <c r="X2519" i="5"/>
  <c r="Y2263" i="5"/>
  <c r="Z2263" i="5"/>
  <c r="X2263" i="5"/>
  <c r="AA1951" i="5"/>
  <c r="Z1951" i="5"/>
  <c r="X1951" i="5"/>
  <c r="Y1951" i="5"/>
  <c r="Y1767" i="5"/>
  <c r="X1767" i="5"/>
  <c r="AA1767" i="5"/>
  <c r="Z1767" i="5"/>
  <c r="AA1687" i="5"/>
  <c r="Z1687" i="5"/>
  <c r="X1687" i="5"/>
  <c r="Y1687" i="5"/>
  <c r="AA847" i="5"/>
  <c r="Z847" i="5"/>
  <c r="Y847" i="5"/>
  <c r="X847" i="5"/>
  <c r="X775" i="5"/>
  <c r="Y775" i="5"/>
  <c r="Y335" i="5"/>
  <c r="X335" i="5"/>
  <c r="Z335" i="5"/>
  <c r="AA335" i="5"/>
  <c r="Y103" i="5"/>
  <c r="X103" i="5"/>
  <c r="Z103" i="5"/>
  <c r="Z2890" i="5"/>
  <c r="X2890" i="5"/>
  <c r="AA2890" i="5"/>
  <c r="Y2890" i="5"/>
  <c r="AA2306" i="5"/>
  <c r="Z2306" i="5"/>
  <c r="Y2306" i="5"/>
  <c r="X2306" i="5"/>
  <c r="AA2218" i="5"/>
  <c r="Z2218" i="5"/>
  <c r="X2218" i="5"/>
  <c r="X930" i="5"/>
  <c r="AA930" i="5"/>
  <c r="Z930" i="5"/>
  <c r="Y930" i="5"/>
  <c r="X682" i="5"/>
  <c r="Y682" i="5"/>
  <c r="AA682" i="5"/>
  <c r="Z682" i="5"/>
  <c r="X714" i="5"/>
  <c r="AA714" i="5"/>
  <c r="Y714" i="5"/>
  <c r="AA50" i="5"/>
  <c r="Z50" i="5"/>
  <c r="Y50" i="5"/>
  <c r="X50" i="5"/>
  <c r="Y2815" i="5"/>
  <c r="X2815" i="5"/>
  <c r="Z2815" i="5"/>
  <c r="AA2815" i="5"/>
  <c r="Z2511" i="5"/>
  <c r="AA2511" i="5"/>
  <c r="X2511" i="5"/>
  <c r="Y2511" i="5"/>
  <c r="Z807" i="5"/>
  <c r="AA2871" i="5"/>
  <c r="Y2722" i="5"/>
  <c r="X2722" i="5"/>
  <c r="AA2722" i="5"/>
  <c r="Z2722" i="5"/>
  <c r="AA3034" i="5"/>
  <c r="Z3034" i="5"/>
  <c r="Y3034" i="5"/>
  <c r="X3034" i="5"/>
  <c r="Z1914" i="5"/>
  <c r="X1914" i="5"/>
  <c r="Y1914" i="5"/>
  <c r="AA1914" i="5"/>
  <c r="AA2074" i="5"/>
  <c r="Z2074" i="5"/>
  <c r="Y2074" i="5"/>
  <c r="X2074" i="5"/>
  <c r="X1490" i="5"/>
  <c r="AA1490" i="5"/>
  <c r="Z1490" i="5"/>
  <c r="Y1490" i="5"/>
  <c r="Z1210" i="5"/>
  <c r="Y1210" i="5"/>
  <c r="X1210" i="5"/>
  <c r="AA1210" i="5"/>
  <c r="Y2487" i="5"/>
  <c r="X2487" i="5"/>
  <c r="Z2487" i="5"/>
  <c r="AA2487" i="5"/>
  <c r="Y2127" i="5"/>
  <c r="X2127" i="5"/>
  <c r="Z2127" i="5"/>
  <c r="AA2127" i="5"/>
  <c r="X1063" i="5"/>
  <c r="AA1063" i="5"/>
  <c r="Y1063" i="5"/>
  <c r="Z1063" i="5"/>
  <c r="AA487" i="5"/>
  <c r="Z487" i="5"/>
  <c r="X487" i="5"/>
  <c r="Y487" i="5"/>
  <c r="Z375" i="5"/>
  <c r="Y375" i="5"/>
  <c r="AA375" i="5"/>
  <c r="X375" i="5"/>
  <c r="AA3042" i="5"/>
  <c r="X3042" i="5"/>
  <c r="Z3042" i="5"/>
  <c r="Y3042" i="5"/>
  <c r="X2010" i="5"/>
  <c r="AA2010" i="5"/>
  <c r="Z2010" i="5"/>
  <c r="Y2010" i="5"/>
  <c r="Z2178" i="5"/>
  <c r="Y2178" i="5"/>
  <c r="X2178" i="5"/>
  <c r="AA2178" i="5"/>
  <c r="Z1626" i="5"/>
  <c r="AA1626" i="5"/>
  <c r="Y1626" i="5"/>
  <c r="X1626" i="5"/>
  <c r="AA879" i="5"/>
  <c r="Z2423" i="5"/>
  <c r="AA2423" i="5"/>
  <c r="Y2423" i="5"/>
  <c r="X2423" i="5"/>
  <c r="Z2383" i="5"/>
  <c r="Y2383" i="5"/>
  <c r="X2383" i="5"/>
  <c r="AA2383" i="5"/>
  <c r="X2079" i="5"/>
  <c r="AA1679" i="5"/>
  <c r="Z1679" i="5"/>
  <c r="Y1679" i="5"/>
  <c r="X1679" i="5"/>
  <c r="Z1263" i="5"/>
  <c r="Y1263" i="5"/>
  <c r="AA1263" i="5"/>
  <c r="X1263" i="5"/>
  <c r="AA1071" i="5"/>
  <c r="X1071" i="5"/>
  <c r="Y1071" i="5"/>
  <c r="Z1071" i="5"/>
  <c r="AA711" i="5"/>
  <c r="AA87" i="5"/>
  <c r="Z87" i="5"/>
  <c r="X87" i="5"/>
  <c r="Y87" i="5"/>
  <c r="AA2962" i="5"/>
  <c r="X2962" i="5"/>
  <c r="Z2962" i="5"/>
  <c r="Y2962" i="5"/>
  <c r="X2607" i="5"/>
  <c r="AA2466" i="5"/>
  <c r="Z2466" i="5"/>
  <c r="Y2466" i="5"/>
  <c r="X2466" i="5"/>
  <c r="Z2279" i="5"/>
  <c r="AA1978" i="5"/>
  <c r="Z1978" i="5"/>
  <c r="Y1978" i="5"/>
  <c r="X1978" i="5"/>
  <c r="AA2138" i="5"/>
  <c r="X2138" i="5"/>
  <c r="Y2138" i="5"/>
  <c r="Z2138" i="5"/>
  <c r="X1618" i="5"/>
  <c r="Y1618" i="5"/>
  <c r="AA1618" i="5"/>
  <c r="AA1290" i="5"/>
  <c r="Z1290" i="5"/>
  <c r="Y1290" i="5"/>
  <c r="X1290" i="5"/>
  <c r="X1530" i="5"/>
  <c r="Y1530" i="5"/>
  <c r="AA1530" i="5"/>
  <c r="Y1050" i="5"/>
  <c r="AA1050" i="5"/>
  <c r="Z1050" i="5"/>
  <c r="AA807" i="5"/>
  <c r="AA634" i="5"/>
  <c r="Z634" i="5"/>
  <c r="Y634" i="5"/>
  <c r="X634" i="5"/>
  <c r="Y586" i="5"/>
  <c r="X586" i="5"/>
  <c r="Z586" i="5"/>
  <c r="Y2951" i="5"/>
  <c r="X2951" i="5"/>
  <c r="Z2951" i="5"/>
  <c r="AA2951" i="5"/>
  <c r="Z2975" i="5"/>
  <c r="X2975" i="5"/>
  <c r="Y2975" i="5"/>
  <c r="X2375" i="5"/>
  <c r="AA2375" i="5"/>
  <c r="Z2375" i="5"/>
  <c r="Y2375" i="5"/>
  <c r="Y2159" i="5"/>
  <c r="X2159" i="5"/>
  <c r="Z2159" i="5"/>
  <c r="AA2159" i="5"/>
  <c r="AA2231" i="5"/>
  <c r="AA1639" i="5"/>
  <c r="Y1639" i="5"/>
  <c r="Z1639" i="5"/>
  <c r="X1639" i="5"/>
  <c r="Z1847" i="5"/>
  <c r="Y1847" i="5"/>
  <c r="X1847" i="5"/>
  <c r="AA1847" i="5"/>
  <c r="Y607" i="5"/>
  <c r="X607" i="5"/>
  <c r="AA607" i="5"/>
  <c r="Z607" i="5"/>
  <c r="X263" i="5"/>
  <c r="X2906" i="5"/>
  <c r="Z2906" i="5"/>
  <c r="AA2906" i="5"/>
  <c r="Z2458" i="5"/>
  <c r="Y2458" i="5"/>
  <c r="X2458" i="5"/>
  <c r="AA2458" i="5"/>
  <c r="AA2167" i="5"/>
  <c r="Z386" i="5"/>
  <c r="Y386" i="5"/>
  <c r="AA386" i="5"/>
  <c r="X386" i="5"/>
  <c r="X570" i="5"/>
  <c r="Z570" i="5"/>
  <c r="Y570" i="5"/>
  <c r="AA570" i="5"/>
  <c r="AA2959" i="5"/>
  <c r="Y2959" i="5"/>
  <c r="Z2959" i="5"/>
  <c r="X2871" i="5"/>
  <c r="X2319" i="5"/>
  <c r="Z2319" i="5"/>
  <c r="Y2319" i="5"/>
  <c r="AA2319" i="5"/>
  <c r="X2343" i="5"/>
  <c r="AA2343" i="5"/>
  <c r="Y2343" i="5"/>
  <c r="Z2343" i="5"/>
  <c r="AA2007" i="5"/>
  <c r="Z2007" i="5"/>
  <c r="Y2007" i="5"/>
  <c r="X2007" i="5"/>
  <c r="AA1831" i="5"/>
  <c r="Z1831" i="5"/>
  <c r="Y1399" i="5"/>
  <c r="X839" i="5"/>
  <c r="Y639" i="5"/>
  <c r="X639" i="5"/>
  <c r="AA639" i="5"/>
  <c r="Z639" i="5"/>
  <c r="Y647" i="5"/>
  <c r="Y159" i="5"/>
  <c r="X159" i="5"/>
  <c r="AA159" i="5"/>
  <c r="Z159" i="5"/>
  <c r="Z2330" i="5"/>
  <c r="X2330" i="5"/>
  <c r="Y2330" i="5"/>
  <c r="AA2330" i="5"/>
  <c r="Y2082" i="5"/>
  <c r="X2082" i="5"/>
  <c r="AA2082" i="5"/>
  <c r="Z2082" i="5"/>
  <c r="X1538" i="5"/>
  <c r="Z1538" i="5"/>
  <c r="Y1538" i="5"/>
  <c r="AA1250" i="5"/>
  <c r="AA546" i="5"/>
  <c r="Z546" i="5"/>
  <c r="X546" i="5"/>
  <c r="Y546" i="5"/>
  <c r="Z82" i="5"/>
  <c r="Y82" i="5"/>
  <c r="X82" i="5"/>
  <c r="AA82" i="5"/>
  <c r="Y2895" i="5"/>
  <c r="X2895" i="5"/>
  <c r="AA2895" i="5"/>
  <c r="Z2895" i="5"/>
  <c r="AA2391" i="5"/>
  <c r="X1895" i="5"/>
  <c r="AA1655" i="5"/>
  <c r="Y1655" i="5"/>
  <c r="Z1655" i="5"/>
  <c r="X1655" i="5"/>
  <c r="X1255" i="5"/>
  <c r="AA1255" i="5"/>
  <c r="Y1255" i="5"/>
  <c r="AA927" i="5"/>
  <c r="Z583" i="5"/>
  <c r="Y583" i="5"/>
  <c r="X583" i="5"/>
  <c r="AA583" i="5"/>
  <c r="AA2778" i="5"/>
  <c r="X2778" i="5"/>
  <c r="Z2778" i="5"/>
  <c r="Y2778" i="5"/>
  <c r="AA2106" i="5"/>
  <c r="Y2106" i="5"/>
  <c r="Z2106" i="5"/>
  <c r="X2106" i="5"/>
  <c r="AK1146" i="5"/>
  <c r="AA458" i="5"/>
  <c r="X458" i="5"/>
  <c r="Y458" i="5"/>
  <c r="Y42" i="5"/>
  <c r="AA42" i="5"/>
  <c r="X42" i="5"/>
  <c r="Z42" i="5"/>
  <c r="Y3015" i="5"/>
  <c r="X3015" i="5"/>
  <c r="AA3015" i="5"/>
  <c r="Z3015" i="5"/>
  <c r="AA2631" i="5"/>
  <c r="Z1927" i="5"/>
  <c r="Y1927" i="5"/>
  <c r="Z2191" i="5"/>
  <c r="X2191" i="5"/>
  <c r="AA2191" i="5"/>
  <c r="Y2191" i="5"/>
  <c r="X695" i="5"/>
  <c r="Y695" i="5"/>
  <c r="Z695" i="5"/>
  <c r="AA695" i="5"/>
  <c r="X575" i="5"/>
  <c r="AA3010" i="5"/>
  <c r="X3010" i="5"/>
  <c r="Z3010" i="5"/>
  <c r="Y3010" i="5"/>
  <c r="AI3010" i="5" s="1"/>
  <c r="Z2418" i="5"/>
  <c r="Y2418" i="5"/>
  <c r="X2418" i="5"/>
  <c r="AA2418" i="5"/>
  <c r="Z2602" i="5"/>
  <c r="X2602" i="5"/>
  <c r="Y2602" i="5"/>
  <c r="Z1730" i="5"/>
  <c r="Y1730" i="5"/>
  <c r="X1730" i="5"/>
  <c r="AA1730" i="5"/>
  <c r="X1394" i="5"/>
  <c r="AA1394" i="5"/>
  <c r="Z1394" i="5"/>
  <c r="Y1394" i="5"/>
  <c r="AA1218" i="5"/>
  <c r="Y1218" i="5"/>
  <c r="Z1218" i="5"/>
  <c r="X1218" i="5"/>
  <c r="AA802" i="5"/>
  <c r="Z802" i="5"/>
  <c r="Y802" i="5"/>
  <c r="X802" i="5"/>
  <c r="AA778" i="5"/>
  <c r="Z778" i="5"/>
  <c r="X778" i="5"/>
  <c r="X698" i="5"/>
  <c r="AA698" i="5"/>
  <c r="Y698" i="5"/>
  <c r="Z698" i="5"/>
  <c r="Z354" i="5"/>
  <c r="AA354" i="5"/>
  <c r="X354" i="5"/>
  <c r="Y354" i="5"/>
  <c r="Z2887" i="5"/>
  <c r="Y2887" i="5"/>
  <c r="AJ2887" i="5" s="1"/>
  <c r="AA2887" i="5"/>
  <c r="AA3039" i="5"/>
  <c r="Z3039" i="5"/>
  <c r="Y3039" i="5"/>
  <c r="X3039" i="5"/>
  <c r="AA2639" i="5"/>
  <c r="X2639" i="5"/>
  <c r="Z2639" i="5"/>
  <c r="Y2639" i="5"/>
  <c r="Y1671" i="5"/>
  <c r="X1671" i="5"/>
  <c r="Z887" i="5"/>
  <c r="Y887" i="5"/>
  <c r="AA887" i="5"/>
  <c r="X887" i="5"/>
  <c r="Z535" i="5"/>
  <c r="Y535" i="5"/>
  <c r="X535" i="5"/>
  <c r="AA535" i="5"/>
  <c r="Y3058" i="5"/>
  <c r="Z3058" i="5"/>
  <c r="X3058" i="5"/>
  <c r="AA3058" i="5"/>
  <c r="AA2674" i="5"/>
  <c r="X2674" i="5"/>
  <c r="Z2674" i="5"/>
  <c r="Y2674" i="5"/>
  <c r="AA1986" i="5"/>
  <c r="X1986" i="5"/>
  <c r="Y1986" i="5"/>
  <c r="Z1986" i="5"/>
  <c r="Y2218" i="5"/>
  <c r="Y1970" i="5"/>
  <c r="X1970" i="5"/>
  <c r="AA1970" i="5"/>
  <c r="Z1970" i="5"/>
  <c r="X1498" i="5"/>
  <c r="Y1498" i="5"/>
  <c r="AA1498" i="5"/>
  <c r="AA1474" i="5"/>
  <c r="X1474" i="5"/>
  <c r="Y1474" i="5"/>
  <c r="X1170" i="5"/>
  <c r="Z1170" i="5"/>
  <c r="Y1170" i="5"/>
  <c r="AA1170" i="5"/>
  <c r="Y2199" i="5"/>
  <c r="Z1871" i="5"/>
  <c r="X1479" i="5"/>
  <c r="AA1479" i="5"/>
  <c r="Y1479" i="5"/>
  <c r="Z1479" i="5"/>
  <c r="Y431" i="5"/>
  <c r="X431" i="5"/>
  <c r="AA719" i="5"/>
  <c r="Z719" i="5"/>
  <c r="Y719" i="5"/>
  <c r="X719" i="5"/>
  <c r="Z2874" i="5"/>
  <c r="X2874" i="5"/>
  <c r="Y2874" i="5"/>
  <c r="AA2874" i="5"/>
  <c r="AA3050" i="5"/>
  <c r="Z3050" i="5"/>
  <c r="X3050" i="5"/>
  <c r="Y3050" i="5"/>
  <c r="Z2554" i="5"/>
  <c r="Y2554" i="5"/>
  <c r="AA2554" i="5"/>
  <c r="X2554" i="5"/>
  <c r="Z1410" i="5"/>
  <c r="AA1410" i="5"/>
  <c r="X1410" i="5"/>
  <c r="AA978" i="5"/>
  <c r="Z978" i="5"/>
  <c r="Y978" i="5"/>
  <c r="X978" i="5"/>
  <c r="AA431" i="5"/>
  <c r="Y362" i="5"/>
  <c r="X362" i="5"/>
  <c r="Z362" i="5"/>
  <c r="AA226" i="5"/>
  <c r="Z226" i="5"/>
  <c r="X226" i="5"/>
  <c r="Y226" i="5"/>
  <c r="AA2663" i="5"/>
  <c r="X2663" i="5"/>
  <c r="Y2663" i="5"/>
  <c r="AA2055" i="5"/>
  <c r="Z2055" i="5"/>
  <c r="Y2055" i="5"/>
  <c r="X2055" i="5"/>
  <c r="X1735" i="5"/>
  <c r="Y983" i="5"/>
  <c r="X983" i="5"/>
  <c r="AA983" i="5"/>
  <c r="Z983" i="5"/>
  <c r="Z39" i="5"/>
  <c r="AA239" i="5"/>
  <c r="AA2346" i="5"/>
  <c r="X2346" i="5"/>
  <c r="Y2346" i="5"/>
  <c r="Z2346" i="5"/>
  <c r="AA2202" i="5"/>
  <c r="Z2202" i="5"/>
  <c r="X2202" i="5"/>
  <c r="Y2202" i="5"/>
  <c r="AA1735" i="5"/>
  <c r="Z1274" i="5"/>
  <c r="Y1274" i="5"/>
  <c r="X1274" i="5"/>
  <c r="AA1274" i="5"/>
  <c r="X882" i="5"/>
  <c r="AA882" i="5"/>
  <c r="Y882" i="5"/>
  <c r="Z882" i="5"/>
  <c r="Z426" i="5"/>
  <c r="Y426" i="5"/>
  <c r="X426" i="5"/>
  <c r="X626" i="5"/>
  <c r="AA626" i="5"/>
  <c r="Y626" i="5"/>
  <c r="Z626" i="5"/>
  <c r="AA3007" i="5"/>
  <c r="Y3007" i="5"/>
  <c r="X3007" i="5"/>
  <c r="Z3007" i="5"/>
  <c r="Z2479" i="5"/>
  <c r="Y2479" i="5"/>
  <c r="X2479" i="5"/>
  <c r="X1471" i="5"/>
  <c r="AA1471" i="5"/>
  <c r="Z1471" i="5"/>
  <c r="AA1135" i="5"/>
  <c r="X1135" i="5"/>
  <c r="Y1135" i="5"/>
  <c r="Z1135" i="5"/>
  <c r="X327" i="5"/>
  <c r="Z327" i="5"/>
  <c r="Y327" i="5"/>
  <c r="AA327" i="5"/>
  <c r="AA2610" i="5"/>
  <c r="Z2610" i="5"/>
  <c r="X2610" i="5"/>
  <c r="Y2610" i="5"/>
  <c r="Z2362" i="5"/>
  <c r="X2362" i="5"/>
  <c r="Y2362" i="5"/>
  <c r="AA2362" i="5"/>
  <c r="Z2282" i="5"/>
  <c r="X2282" i="5"/>
  <c r="AA2282" i="5"/>
  <c r="Y2282" i="5"/>
  <c r="AA2098" i="5"/>
  <c r="X2098" i="5"/>
  <c r="Y2098" i="5"/>
  <c r="Z2098" i="5"/>
  <c r="X1642" i="5"/>
  <c r="AA1642" i="5"/>
  <c r="Z1642" i="5"/>
  <c r="Y1642" i="5"/>
  <c r="AA810" i="5"/>
  <c r="X810" i="5"/>
  <c r="Z810" i="5"/>
  <c r="AA394" i="5"/>
  <c r="X394" i="5"/>
  <c r="Y394" i="5"/>
  <c r="Z394" i="5"/>
  <c r="AA258" i="5"/>
  <c r="Z258" i="5"/>
  <c r="Y258" i="5"/>
  <c r="X258" i="5"/>
  <c r="AA2687" i="5"/>
  <c r="Z2687" i="5"/>
  <c r="X2687" i="5"/>
  <c r="Y2687" i="5"/>
  <c r="Z2303" i="5"/>
  <c r="X2231" i="5"/>
  <c r="Y2231" i="5"/>
  <c r="Z2231" i="5"/>
  <c r="Y1791" i="5"/>
  <c r="X1791" i="5"/>
  <c r="Z1791" i="5"/>
  <c r="AA1791" i="5"/>
  <c r="Z1375" i="5"/>
  <c r="AA1375" i="5"/>
  <c r="Y1375" i="5"/>
  <c r="Z1087" i="5"/>
  <c r="AA2378" i="5"/>
  <c r="X2378" i="5"/>
  <c r="Y2378" i="5"/>
  <c r="Z2378" i="5"/>
  <c r="X2194" i="5"/>
  <c r="Z2194" i="5"/>
  <c r="Y2194" i="5"/>
  <c r="AA2194" i="5"/>
  <c r="Y2170" i="5"/>
  <c r="AA2170" i="5"/>
  <c r="X2170" i="5"/>
  <c r="Z1242" i="5"/>
  <c r="Y1242" i="5"/>
  <c r="X1242" i="5"/>
  <c r="AA1242" i="5"/>
  <c r="X1266" i="5"/>
  <c r="AA1266" i="5"/>
  <c r="Y1266" i="5"/>
  <c r="Z1266" i="5"/>
  <c r="Z1450" i="5"/>
  <c r="Y1450" i="5"/>
  <c r="X1450" i="5"/>
  <c r="AA1450" i="5"/>
  <c r="AA762" i="5"/>
  <c r="Y762" i="5"/>
  <c r="Z762" i="5"/>
  <c r="X762" i="5"/>
  <c r="AA2863" i="5"/>
  <c r="Y2863" i="5"/>
  <c r="Z2863" i="5"/>
  <c r="X2959" i="5"/>
  <c r="Z2871" i="5"/>
  <c r="Y2871" i="5"/>
  <c r="Z1359" i="5"/>
  <c r="Y1359" i="5"/>
  <c r="X1359" i="5"/>
  <c r="AA1359" i="5"/>
  <c r="AA1215" i="5"/>
  <c r="Z1215" i="5"/>
  <c r="Y1215" i="5"/>
  <c r="X1215" i="5"/>
  <c r="AA839" i="5"/>
  <c r="Z839" i="5"/>
  <c r="Y495" i="5"/>
  <c r="AA495" i="5"/>
  <c r="Z495" i="5"/>
  <c r="AA247" i="5"/>
  <c r="Z247" i="5"/>
  <c r="Y247" i="5"/>
  <c r="X247" i="5"/>
  <c r="AA2882" i="5"/>
  <c r="Z2882" i="5"/>
  <c r="Y2882" i="5"/>
  <c r="X2882" i="5"/>
  <c r="AA2370" i="5"/>
  <c r="X2370" i="5"/>
  <c r="Y2370" i="5"/>
  <c r="Y2146" i="5"/>
  <c r="X2146" i="5"/>
  <c r="Z2146" i="5"/>
  <c r="AA2146" i="5"/>
  <c r="AA1634" i="5"/>
  <c r="Z1634" i="5"/>
  <c r="Y1634" i="5"/>
  <c r="X1634" i="5"/>
  <c r="Z1250" i="5"/>
  <c r="Y1250" i="5"/>
  <c r="X1250" i="5"/>
  <c r="AA338" i="5"/>
  <c r="X338" i="5"/>
  <c r="Z338" i="5"/>
  <c r="Y338" i="5"/>
  <c r="AA242" i="5"/>
  <c r="Z242" i="5"/>
  <c r="X242" i="5"/>
  <c r="Y242" i="5"/>
  <c r="Z2935" i="5"/>
  <c r="AA2935" i="5"/>
  <c r="X2935" i="5"/>
  <c r="Y2935" i="5"/>
  <c r="X2391" i="5"/>
  <c r="Y2391" i="5"/>
  <c r="Z2391" i="5"/>
  <c r="Z2655" i="5"/>
  <c r="X2655" i="5"/>
  <c r="Y2655" i="5"/>
  <c r="Z1895" i="5"/>
  <c r="AA1895" i="5"/>
  <c r="Y1895" i="5"/>
  <c r="X2247" i="5"/>
  <c r="Y2247" i="5"/>
  <c r="Z2247" i="5"/>
  <c r="AA2247" i="5"/>
  <c r="Y1783" i="5"/>
  <c r="X1783" i="5"/>
  <c r="Z1783" i="5"/>
  <c r="AA1783" i="5"/>
  <c r="Y127" i="5"/>
  <c r="X127" i="5"/>
  <c r="AA127" i="5"/>
  <c r="Z127" i="5"/>
  <c r="X71" i="5"/>
  <c r="AA71" i="5"/>
  <c r="Z2802" i="5"/>
  <c r="Y2802" i="5"/>
  <c r="X2802" i="5"/>
  <c r="AA2802" i="5"/>
  <c r="AA2314" i="5"/>
  <c r="Z2314" i="5"/>
  <c r="X2314" i="5"/>
  <c r="Y2314" i="5"/>
  <c r="X1234" i="5"/>
  <c r="AA1234" i="5"/>
  <c r="Z1234" i="5"/>
  <c r="Y1234" i="5"/>
  <c r="X1082" i="5"/>
  <c r="Y1082" i="5"/>
  <c r="AA1082" i="5"/>
  <c r="Z1082" i="5"/>
  <c r="AA826" i="5"/>
  <c r="Y826" i="5"/>
  <c r="X826" i="5"/>
  <c r="Z826" i="5"/>
  <c r="X538" i="5"/>
  <c r="Z538" i="5"/>
  <c r="AA538" i="5"/>
  <c r="Y538" i="5"/>
  <c r="Y231" i="5"/>
  <c r="Y1815" i="5"/>
  <c r="Z1815" i="5"/>
  <c r="X1815" i="5"/>
  <c r="AA1815" i="5"/>
  <c r="Y1703" i="5"/>
  <c r="X1703" i="5"/>
  <c r="AA1335" i="5"/>
  <c r="Y1335" i="5"/>
  <c r="X1335" i="5"/>
  <c r="Z1335" i="5"/>
  <c r="X1159" i="5"/>
  <c r="AA1159" i="5"/>
  <c r="Z1159" i="5"/>
  <c r="Y1159" i="5"/>
  <c r="X1023" i="5"/>
  <c r="Z1023" i="5"/>
  <c r="AA1023" i="5"/>
  <c r="AA815" i="5"/>
  <c r="Z815" i="5"/>
  <c r="Y815" i="5"/>
  <c r="X815" i="5"/>
  <c r="Z143" i="5"/>
  <c r="Y143" i="5"/>
  <c r="X143" i="5"/>
  <c r="AA143" i="5"/>
  <c r="Y1874" i="5"/>
  <c r="X1874" i="5"/>
  <c r="Z1874" i="5"/>
  <c r="AA1874" i="5"/>
  <c r="X1482" i="5"/>
  <c r="AA1482" i="5"/>
  <c r="Y1482" i="5"/>
  <c r="Z1482" i="5"/>
  <c r="Y799" i="5"/>
  <c r="AA66" i="5"/>
  <c r="X66" i="5"/>
  <c r="Y66" i="5"/>
  <c r="Z66" i="5"/>
  <c r="Z2711" i="5"/>
  <c r="X2711" i="5"/>
  <c r="Y2711" i="5"/>
  <c r="AA2711" i="5"/>
  <c r="AK2887" i="5"/>
  <c r="Z1919" i="5"/>
  <c r="X1919" i="5"/>
  <c r="Y1919" i="5"/>
  <c r="AA1919" i="5"/>
  <c r="X1511" i="5"/>
  <c r="AA1511" i="5"/>
  <c r="Z1511" i="5"/>
  <c r="Y1511" i="5"/>
  <c r="AA1303" i="5"/>
  <c r="X1303" i="5"/>
  <c r="Y1303" i="5"/>
  <c r="Z1303" i="5"/>
  <c r="AA391" i="5"/>
  <c r="X391" i="5"/>
  <c r="Z391" i="5"/>
  <c r="Y391" i="5"/>
  <c r="X1442" i="5"/>
  <c r="Y1442" i="5"/>
  <c r="Z1442" i="5"/>
  <c r="AA202" i="5"/>
  <c r="X202" i="5"/>
  <c r="Z202" i="5"/>
  <c r="Y3047" i="5"/>
  <c r="X3047" i="5"/>
  <c r="Z3047" i="5"/>
  <c r="AA3047" i="5"/>
  <c r="AA2559" i="5"/>
  <c r="Z2559" i="5"/>
  <c r="Y2559" i="5"/>
  <c r="X2559" i="5"/>
  <c r="X2599" i="5"/>
  <c r="AA2599" i="5"/>
  <c r="Z2599" i="5"/>
  <c r="Y2599" i="5"/>
  <c r="X2199" i="5"/>
  <c r="Z2199" i="5"/>
  <c r="AA2199" i="5"/>
  <c r="X1871" i="5"/>
  <c r="Y1871" i="5"/>
  <c r="Z1495" i="5"/>
  <c r="Y1495" i="5"/>
  <c r="X1495" i="5"/>
  <c r="AA1495" i="5"/>
  <c r="X807" i="5"/>
  <c r="Y807" i="5"/>
  <c r="AA383" i="5"/>
  <c r="X383" i="5"/>
  <c r="Y383" i="5"/>
  <c r="Z383" i="5"/>
  <c r="AA175" i="5"/>
  <c r="Z175" i="5"/>
  <c r="Y175" i="5"/>
  <c r="X175" i="5"/>
  <c r="AA2655" i="5"/>
  <c r="AA2626" i="5"/>
  <c r="Z2626" i="5"/>
  <c r="X2626" i="5"/>
  <c r="AA1794" i="5"/>
  <c r="Z1794" i="5"/>
  <c r="Y1794" i="5"/>
  <c r="X1794" i="5"/>
  <c r="X1778" i="5"/>
  <c r="AA1778" i="5"/>
  <c r="Y1778" i="5"/>
  <c r="Z1778" i="5"/>
  <c r="AA1786" i="5"/>
  <c r="Y1786" i="5"/>
  <c r="X1786" i="5"/>
  <c r="Z1786" i="5"/>
  <c r="X1322" i="5"/>
  <c r="AA1322" i="5"/>
  <c r="Z1322" i="5"/>
  <c r="Y1322" i="5"/>
  <c r="X975" i="5"/>
  <c r="AA674" i="5"/>
  <c r="Z674" i="5"/>
  <c r="X674" i="5"/>
  <c r="Y674" i="5"/>
  <c r="Y146" i="5"/>
  <c r="X146" i="5"/>
  <c r="Z146" i="5"/>
  <c r="AA146" i="5"/>
  <c r="AA2471" i="5"/>
  <c r="Z2471" i="5"/>
  <c r="X2471" i="5"/>
  <c r="Y2471" i="5"/>
  <c r="X2255" i="5"/>
  <c r="AA2255" i="5"/>
  <c r="Y2255" i="5"/>
  <c r="Z2255" i="5"/>
  <c r="Y1583" i="5"/>
  <c r="X1583" i="5"/>
  <c r="AA1583" i="5"/>
  <c r="Z1583" i="5"/>
  <c r="Z1311" i="5"/>
  <c r="AA1311" i="5"/>
  <c r="X1311" i="5"/>
  <c r="Y679" i="5"/>
  <c r="Y39" i="5"/>
  <c r="X39" i="5"/>
  <c r="Z2818" i="5"/>
  <c r="AA2818" i="5"/>
  <c r="Y2818" i="5"/>
  <c r="X2818" i="5"/>
  <c r="X2258" i="5"/>
  <c r="AA2258" i="5"/>
  <c r="Y2258" i="5"/>
  <c r="Z2258" i="5"/>
  <c r="Y1578" i="5"/>
  <c r="X1578" i="5"/>
  <c r="AA1578" i="5"/>
  <c r="Z1578" i="5"/>
  <c r="AA1074" i="5"/>
  <c r="X1074" i="5"/>
  <c r="Z1074" i="5"/>
  <c r="Y1074" i="5"/>
  <c r="X474" i="5"/>
  <c r="Z474" i="5"/>
  <c r="AA474" i="5"/>
  <c r="Y474" i="5"/>
  <c r="AA298" i="5"/>
  <c r="Z298" i="5"/>
  <c r="X298" i="5"/>
  <c r="AA1879" i="5"/>
  <c r="Z1879" i="5"/>
  <c r="Y1879" i="5"/>
  <c r="X1879" i="5"/>
  <c r="Z2079" i="5"/>
  <c r="Y2079" i="5"/>
  <c r="AA2031" i="5"/>
  <c r="Z2031" i="5"/>
  <c r="Y2031" i="5"/>
  <c r="X2031" i="5"/>
  <c r="AA1559" i="5"/>
  <c r="Y1559" i="5"/>
  <c r="Z1559" i="5"/>
  <c r="X1559" i="5"/>
  <c r="Y1055" i="5"/>
  <c r="X855" i="5"/>
  <c r="AA855" i="5"/>
  <c r="Y855" i="5"/>
  <c r="Z407" i="5"/>
  <c r="Y407" i="5"/>
  <c r="X407" i="5"/>
  <c r="AA407" i="5"/>
  <c r="Z711" i="5"/>
  <c r="X711" i="5"/>
  <c r="Y711" i="5"/>
  <c r="Z199" i="5"/>
  <c r="AA2250" i="5"/>
  <c r="Y2250" i="5"/>
  <c r="Z2250" i="5"/>
  <c r="X2250" i="5"/>
  <c r="Z1762" i="5"/>
  <c r="AA1762" i="5"/>
  <c r="Y1762" i="5"/>
  <c r="X1762" i="5"/>
  <c r="X767" i="5"/>
  <c r="X314" i="5"/>
  <c r="AA314" i="5"/>
  <c r="Y314" i="5"/>
  <c r="Z314" i="5"/>
  <c r="AA255" i="5"/>
  <c r="AA167" i="5"/>
  <c r="Y2743" i="5"/>
  <c r="X2743" i="5"/>
  <c r="Z2743" i="5"/>
  <c r="AA2743" i="5"/>
  <c r="Y1087" i="5"/>
  <c r="AA1087" i="5"/>
  <c r="X1087" i="5"/>
  <c r="Y1119" i="5"/>
  <c r="X295" i="5"/>
  <c r="Z135" i="5"/>
  <c r="AA2866" i="5"/>
  <c r="Z2866" i="5"/>
  <c r="Y2866" i="5"/>
  <c r="X2866" i="5"/>
  <c r="Z1754" i="5"/>
  <c r="X1754" i="5"/>
  <c r="AA1754" i="5"/>
  <c r="Y1754" i="5"/>
  <c r="AA935" i="5"/>
  <c r="AA250" i="5"/>
  <c r="X250" i="5"/>
  <c r="Y250" i="5"/>
  <c r="Z250" i="5"/>
  <c r="Y290" i="5"/>
  <c r="X290" i="5"/>
  <c r="Z290" i="5"/>
  <c r="AA290" i="5"/>
  <c r="Z1455" i="5"/>
  <c r="X1455" i="5"/>
  <c r="AA1455" i="5"/>
  <c r="Y1455" i="5"/>
  <c r="AA1007" i="5"/>
  <c r="X1007" i="5"/>
  <c r="Y1007" i="5"/>
  <c r="Z1007" i="5"/>
  <c r="AA599" i="5"/>
  <c r="Z599" i="5"/>
  <c r="Y599" i="5"/>
  <c r="X599" i="5"/>
  <c r="AA279" i="5"/>
  <c r="X279" i="5"/>
  <c r="Z279" i="5"/>
  <c r="Y279" i="5"/>
  <c r="Y2850" i="5"/>
  <c r="X2850" i="5"/>
  <c r="Z2850" i="5"/>
  <c r="AA2850" i="5"/>
  <c r="AA2434" i="5"/>
  <c r="Z2434" i="5"/>
  <c r="Y2434" i="5"/>
  <c r="X2434" i="5"/>
  <c r="AA1138" i="5"/>
  <c r="X1138" i="5"/>
  <c r="Z1138" i="5"/>
  <c r="Y1138" i="5"/>
  <c r="X1298" i="5"/>
  <c r="AA1298" i="5"/>
  <c r="Z1298" i="5"/>
  <c r="Y1298" i="5"/>
  <c r="AA730" i="5"/>
  <c r="X730" i="5"/>
  <c r="Z730" i="5"/>
  <c r="Y730" i="5"/>
  <c r="X2671" i="5"/>
  <c r="Y2671" i="5"/>
  <c r="Z2671" i="5"/>
  <c r="AA2671" i="5"/>
  <c r="X1351" i="5"/>
  <c r="AA1351" i="5"/>
  <c r="Z1351" i="5"/>
  <c r="Y1351" i="5"/>
  <c r="AA1031" i="5"/>
  <c r="Z1031" i="5"/>
  <c r="Y1031" i="5"/>
  <c r="X1031" i="5"/>
  <c r="Z927" i="5"/>
  <c r="X927" i="5"/>
  <c r="Y927" i="5"/>
  <c r="Y1015" i="5"/>
  <c r="X1015" i="5"/>
  <c r="AA1015" i="5"/>
  <c r="Z1015" i="5"/>
  <c r="Z311" i="5"/>
  <c r="Y311" i="5"/>
  <c r="X311" i="5"/>
  <c r="AA311" i="5"/>
  <c r="Y191" i="5"/>
  <c r="X191" i="5"/>
  <c r="AA191" i="5"/>
  <c r="Z191" i="5"/>
  <c r="X3066" i="5"/>
  <c r="Z3066" i="5"/>
  <c r="Y3066" i="5"/>
  <c r="AA3066" i="5"/>
  <c r="X2450" i="5"/>
  <c r="Z2450" i="5"/>
  <c r="AA2450" i="5"/>
  <c r="AA2402" i="5"/>
  <c r="Y1930" i="5"/>
  <c r="AA1930" i="5"/>
  <c r="Z1930" i="5"/>
  <c r="X1930" i="5"/>
  <c r="AA1850" i="5"/>
  <c r="Z1850" i="5"/>
  <c r="Y1850" i="5"/>
  <c r="X1850" i="5"/>
  <c r="X1402" i="5"/>
  <c r="Y1402" i="5"/>
  <c r="AA1402" i="5"/>
  <c r="X890" i="5"/>
  <c r="AA890" i="5"/>
  <c r="Y890" i="5"/>
  <c r="Z890" i="5"/>
  <c r="AA402" i="5"/>
  <c r="Z402" i="5"/>
  <c r="Y402" i="5"/>
  <c r="X402" i="5"/>
  <c r="AA234" i="5"/>
  <c r="Z234" i="5"/>
  <c r="X234" i="5"/>
  <c r="Z274" i="5"/>
  <c r="Y274" i="5"/>
  <c r="X274" i="5"/>
  <c r="AA274" i="5"/>
  <c r="X2879" i="5"/>
  <c r="Y2879" i="5"/>
  <c r="Z2879" i="5"/>
  <c r="Y2631" i="5"/>
  <c r="Z2631" i="5"/>
  <c r="X2631" i="5"/>
  <c r="Y1743" i="5"/>
  <c r="X1743" i="5"/>
  <c r="AA1743" i="5"/>
  <c r="Z1743" i="5"/>
  <c r="Z751" i="5"/>
  <c r="Y751" i="5"/>
  <c r="X751" i="5"/>
  <c r="AA751" i="5"/>
  <c r="Y359" i="5"/>
  <c r="AA359" i="5"/>
  <c r="X359" i="5"/>
  <c r="Y167" i="5"/>
  <c r="X2914" i="5"/>
  <c r="Z2914" i="5"/>
  <c r="AA2914" i="5"/>
  <c r="AA3074" i="5"/>
  <c r="Y3074" i="5"/>
  <c r="X3074" i="5"/>
  <c r="Z3074" i="5"/>
  <c r="AA2018" i="5"/>
  <c r="Z2018" i="5"/>
  <c r="X2018" i="5"/>
  <c r="Y2018" i="5"/>
  <c r="AA1994" i="5"/>
  <c r="Y1994" i="5"/>
  <c r="X1994" i="5"/>
  <c r="Z1994" i="5"/>
  <c r="X1514" i="5"/>
  <c r="AA1514" i="5"/>
  <c r="Z1514" i="5"/>
  <c r="Y1514" i="5"/>
  <c r="X946" i="5"/>
  <c r="Y946" i="5"/>
  <c r="AA946" i="5"/>
  <c r="Z946" i="5"/>
  <c r="AA602" i="5"/>
  <c r="Z602" i="5"/>
  <c r="X602" i="5"/>
  <c r="Y2575" i="5"/>
  <c r="AA2575" i="5"/>
  <c r="Z2575" i="5"/>
  <c r="AA2087" i="5"/>
  <c r="Z2087" i="5"/>
  <c r="Y2087" i="5"/>
  <c r="X2087" i="5"/>
  <c r="AA1279" i="5"/>
  <c r="Z1279" i="5"/>
  <c r="X1279" i="5"/>
  <c r="AA1151" i="5"/>
  <c r="X1151" i="5"/>
  <c r="Z1151" i="5"/>
  <c r="AA151" i="5"/>
  <c r="Y151" i="5"/>
  <c r="Z151" i="5"/>
  <c r="X151" i="5"/>
  <c r="AA3026" i="5"/>
  <c r="Z3026" i="5"/>
  <c r="Y3026" i="5"/>
  <c r="X3026" i="5"/>
  <c r="X2618" i="5"/>
  <c r="Y2618" i="5"/>
  <c r="Z2618" i="5"/>
  <c r="AA2618" i="5"/>
  <c r="Z1498" i="5"/>
  <c r="Z1378" i="5"/>
  <c r="AA1026" i="5"/>
  <c r="Z1026" i="5"/>
  <c r="X1026" i="5"/>
  <c r="X818" i="5"/>
  <c r="AA818" i="5"/>
  <c r="Y818" i="5"/>
  <c r="Z818" i="5"/>
  <c r="AA594" i="5"/>
  <c r="Z594" i="5"/>
  <c r="Y594" i="5"/>
  <c r="X594" i="5"/>
  <c r="AA346" i="5"/>
  <c r="X346" i="5"/>
  <c r="Z346" i="5"/>
  <c r="Y346" i="5"/>
  <c r="X378" i="5"/>
  <c r="AA378" i="5"/>
  <c r="Z378" i="5"/>
  <c r="Y378" i="5"/>
  <c r="Y202" i="5"/>
  <c r="Y2735" i="5"/>
  <c r="X2735" i="5"/>
  <c r="Z2735" i="5"/>
  <c r="AA2735" i="5"/>
  <c r="X3031" i="5"/>
  <c r="AA3031" i="5"/>
  <c r="Z3031" i="5"/>
  <c r="Y3031" i="5"/>
  <c r="Z2607" i="5"/>
  <c r="AA2607" i="5"/>
  <c r="Y2607" i="5"/>
  <c r="Z2047" i="5"/>
  <c r="Y1775" i="5"/>
  <c r="Z1775" i="5"/>
  <c r="X1775" i="5"/>
  <c r="AA1775" i="5"/>
  <c r="Y1111" i="5"/>
  <c r="X1111" i="5"/>
  <c r="AA1111" i="5"/>
  <c r="Z1111" i="5"/>
  <c r="AA831" i="5"/>
  <c r="Y831" i="5"/>
  <c r="Z831" i="5"/>
  <c r="AA455" i="5"/>
  <c r="Z455" i="5"/>
  <c r="Y455" i="5"/>
  <c r="X455" i="5"/>
  <c r="Y2658" i="5"/>
  <c r="X2658" i="5"/>
  <c r="Z2658" i="5"/>
  <c r="AA2658" i="5"/>
  <c r="Y2562" i="5"/>
  <c r="X2562" i="5"/>
  <c r="AA2562" i="5"/>
  <c r="Y2154" i="5"/>
  <c r="AA2154" i="5"/>
  <c r="Z2154" i="5"/>
  <c r="X2154" i="5"/>
  <c r="AA2234" i="5"/>
  <c r="X2234" i="5"/>
  <c r="Y2234" i="5"/>
  <c r="AA1671" i="5"/>
  <c r="AA1010" i="5"/>
  <c r="X1010" i="5"/>
  <c r="Y1010" i="5"/>
  <c r="Z1010" i="5"/>
  <c r="Y434" i="5"/>
  <c r="X434" i="5"/>
  <c r="Z434" i="5"/>
  <c r="AA434" i="5"/>
  <c r="Y2751" i="5"/>
  <c r="Z2751" i="5"/>
  <c r="X2751" i="5"/>
  <c r="AA2751" i="5"/>
  <c r="Y1735" i="5"/>
  <c r="Z1735" i="5"/>
  <c r="Z679" i="5"/>
  <c r="X679" i="5"/>
  <c r="AA551" i="5"/>
  <c r="Z551" i="5"/>
  <c r="Y551" i="5"/>
  <c r="X551" i="5"/>
  <c r="AA271" i="5"/>
  <c r="Z271" i="5"/>
  <c r="Y271" i="5"/>
  <c r="X271" i="5"/>
  <c r="X239" i="5"/>
  <c r="Y239" i="5"/>
  <c r="Z239" i="5"/>
  <c r="AA3018" i="5"/>
  <c r="Y3018" i="5"/>
  <c r="Z3018" i="5"/>
  <c r="X3018" i="5"/>
  <c r="AA2546" i="5"/>
  <c r="Y2546" i="5"/>
  <c r="X2546" i="5"/>
  <c r="Z2546" i="5"/>
  <c r="AA2274" i="5"/>
  <c r="Y1807" i="5"/>
  <c r="Y1738" i="5"/>
  <c r="X1738" i="5"/>
  <c r="AA1738" i="5"/>
  <c r="Z1738" i="5"/>
  <c r="AA1703" i="5"/>
  <c r="Y839" i="5"/>
  <c r="AA330" i="5"/>
  <c r="Z330" i="5"/>
  <c r="X330" i="5"/>
  <c r="Y330" i="5"/>
  <c r="Y298" i="5"/>
  <c r="AA2239" i="5"/>
  <c r="Z2239" i="5"/>
  <c r="Y2239" i="5"/>
  <c r="X2239" i="5"/>
  <c r="Z1167" i="5"/>
  <c r="AA1167" i="5"/>
  <c r="Y1167" i="5"/>
  <c r="Z1055" i="5"/>
  <c r="AA1055" i="5"/>
  <c r="X1055" i="5"/>
  <c r="X199" i="5"/>
  <c r="Y2978" i="5"/>
  <c r="X2978" i="5"/>
  <c r="AA2978" i="5"/>
  <c r="Z2770" i="5"/>
  <c r="Y2770" i="5"/>
  <c r="X2770" i="5"/>
  <c r="Y2506" i="5"/>
  <c r="X2506" i="5"/>
  <c r="Z2506" i="5"/>
  <c r="AA2506" i="5"/>
  <c r="Z2394" i="5"/>
  <c r="AA2394" i="5"/>
  <c r="X2394" i="5"/>
  <c r="Y2394" i="5"/>
  <c r="Y1282" i="5"/>
  <c r="X1370" i="5"/>
  <c r="Y1370" i="5"/>
  <c r="AA1370" i="5"/>
  <c r="Z1554" i="5"/>
  <c r="Y1554" i="5"/>
  <c r="X1554" i="5"/>
  <c r="AA1554" i="5"/>
  <c r="Y770" i="5"/>
  <c r="X770" i="5"/>
  <c r="Z770" i="5"/>
  <c r="AA770" i="5"/>
  <c r="X2335" i="5"/>
  <c r="AA2335" i="5"/>
  <c r="Y2335" i="5"/>
  <c r="Z2335" i="5"/>
  <c r="X2303" i="5"/>
  <c r="AA2303" i="5"/>
  <c r="AA1943" i="5"/>
  <c r="Y1943" i="5"/>
  <c r="Z1943" i="5"/>
  <c r="X1943" i="5"/>
  <c r="X1415" i="5"/>
  <c r="AA1415" i="5"/>
  <c r="Y1415" i="5"/>
  <c r="Z1415" i="5"/>
  <c r="AA967" i="5"/>
  <c r="X967" i="5"/>
  <c r="Y967" i="5"/>
  <c r="Z967" i="5"/>
  <c r="Z1119" i="5"/>
  <c r="AA655" i="5"/>
  <c r="Z655" i="5"/>
  <c r="Y655" i="5"/>
  <c r="X655" i="5"/>
  <c r="Y295" i="5"/>
  <c r="Z295" i="5"/>
  <c r="X135" i="5"/>
  <c r="Y135" i="5"/>
  <c r="Z2442" i="5"/>
  <c r="Y2442" i="5"/>
  <c r="X2442" i="5"/>
  <c r="AA2442" i="5"/>
  <c r="AA1946" i="5"/>
  <c r="Z1946" i="5"/>
  <c r="X1946" i="5"/>
  <c r="X914" i="5"/>
  <c r="AA914" i="5"/>
  <c r="Z914" i="5"/>
  <c r="Y914" i="5"/>
  <c r="Y938" i="5"/>
  <c r="X938" i="5"/>
  <c r="Z938" i="5"/>
  <c r="AA938" i="5"/>
  <c r="X482" i="5"/>
  <c r="AA482" i="5"/>
  <c r="Y482" i="5"/>
  <c r="Z482" i="5"/>
  <c r="AA2679" i="5"/>
  <c r="Z2679" i="5"/>
  <c r="Y2679" i="5"/>
  <c r="X2679" i="5"/>
  <c r="Y2327" i="5"/>
  <c r="X2327" i="5"/>
  <c r="Z2327" i="5"/>
  <c r="AA2327" i="5"/>
  <c r="X2863" i="5"/>
  <c r="Z2503" i="5"/>
  <c r="Y2503" i="5"/>
  <c r="AA2503" i="5"/>
  <c r="X2503" i="5"/>
  <c r="AA2279" i="5"/>
  <c r="Y2279" i="5"/>
  <c r="X2279" i="5"/>
  <c r="Y2111" i="5"/>
  <c r="X2111" i="5"/>
  <c r="Z1599" i="5"/>
  <c r="X1599" i="5"/>
  <c r="Y1599" i="5"/>
  <c r="AA1463" i="5"/>
  <c r="Z1463" i="5"/>
  <c r="Y1463" i="5"/>
  <c r="X1463" i="5"/>
  <c r="Y975" i="5"/>
  <c r="AA975" i="5"/>
  <c r="Z975" i="5"/>
  <c r="X991" i="5"/>
  <c r="Y991" i="5"/>
  <c r="AK991" i="5" s="1"/>
  <c r="Z991" i="5"/>
  <c r="AA2410" i="5"/>
  <c r="X2410" i="5"/>
  <c r="Z2410" i="5"/>
  <c r="AA1890" i="5"/>
  <c r="X1890" i="5"/>
  <c r="Z1890" i="5"/>
  <c r="Y1890" i="5"/>
  <c r="Y1938" i="5"/>
  <c r="X1938" i="5"/>
  <c r="Z1938" i="5"/>
  <c r="AA1938" i="5"/>
  <c r="AA834" i="5"/>
  <c r="Z834" i="5"/>
  <c r="X834" i="5"/>
  <c r="Y834" i="5"/>
  <c r="AA282" i="5"/>
  <c r="Y282" i="5"/>
  <c r="X282" i="5"/>
  <c r="Z282" i="5"/>
  <c r="Z2407" i="5"/>
  <c r="Y2407" i="5"/>
  <c r="AA2407" i="5"/>
  <c r="X2407" i="5"/>
  <c r="AA1175" i="5"/>
  <c r="Z1175" i="5"/>
  <c r="Y1175" i="5"/>
  <c r="X1175" i="5"/>
  <c r="Y439" i="5"/>
  <c r="X439" i="5"/>
  <c r="AA439" i="5"/>
  <c r="Z439" i="5"/>
  <c r="Z2922" i="5"/>
  <c r="Y2922" i="5"/>
  <c r="AA2922" i="5"/>
  <c r="X2922" i="5"/>
  <c r="X2402" i="5"/>
  <c r="Y2402" i="5"/>
  <c r="Z2402" i="5"/>
  <c r="AA1882" i="5"/>
  <c r="X1882" i="5"/>
  <c r="Y1882" i="5"/>
  <c r="Z1882" i="5"/>
  <c r="Y1226" i="5"/>
  <c r="X1226" i="5"/>
  <c r="AA1226" i="5"/>
  <c r="Z1226" i="5"/>
  <c r="AA399" i="5"/>
  <c r="AA2903" i="5"/>
  <c r="X2847" i="5"/>
  <c r="Z2847" i="5"/>
  <c r="AA2847" i="5"/>
  <c r="AA2287" i="5"/>
  <c r="Z2287" i="5"/>
  <c r="Y2287" i="5"/>
  <c r="X2287" i="5"/>
  <c r="Z2271" i="5"/>
  <c r="Y2271" i="5"/>
  <c r="X2271" i="5"/>
  <c r="AA1967" i="5"/>
  <c r="Z1967" i="5"/>
  <c r="Y1967" i="5"/>
  <c r="X1967" i="5"/>
  <c r="Y1975" i="5"/>
  <c r="X1975" i="5"/>
  <c r="Z1975" i="5"/>
  <c r="AA1975" i="5"/>
  <c r="X935" i="5"/>
  <c r="Z935" i="5"/>
  <c r="Y935" i="5"/>
  <c r="Z567" i="5"/>
  <c r="Y567" i="5"/>
  <c r="X567" i="5"/>
  <c r="AA567" i="5"/>
  <c r="Z167" i="5"/>
  <c r="AK167" i="5" s="1"/>
  <c r="Y31" i="5"/>
  <c r="X31" i="5"/>
  <c r="AA31" i="5"/>
  <c r="Z31" i="5"/>
  <c r="Z2338" i="5"/>
  <c r="Y2338" i="5"/>
  <c r="X2338" i="5"/>
  <c r="AA2111" i="5"/>
  <c r="AA754" i="5"/>
  <c r="Z754" i="5"/>
  <c r="X754" i="5"/>
  <c r="Y754" i="5"/>
  <c r="Z370" i="5"/>
  <c r="Y370" i="5"/>
  <c r="X370" i="5"/>
  <c r="AA370" i="5"/>
  <c r="X442" i="5"/>
  <c r="Y442" i="5"/>
  <c r="Z442" i="5"/>
  <c r="AA442" i="5"/>
  <c r="X178" i="5"/>
  <c r="AA178" i="5"/>
  <c r="Y178" i="5"/>
  <c r="Z178" i="5"/>
  <c r="AA2991" i="5"/>
  <c r="Z2991" i="5"/>
  <c r="X2991" i="5"/>
  <c r="Y2991" i="5"/>
  <c r="X2207" i="5"/>
  <c r="Y2207" i="5"/>
  <c r="Z2207" i="5"/>
  <c r="Z1487" i="5"/>
  <c r="Y1487" i="5"/>
  <c r="X1487" i="5"/>
  <c r="AA1487" i="5"/>
  <c r="X1543" i="5"/>
  <c r="AA1543" i="5"/>
  <c r="Z1543" i="5"/>
  <c r="Y1543" i="5"/>
  <c r="Y759" i="5"/>
  <c r="Z759" i="5"/>
  <c r="AA759" i="5"/>
  <c r="X759" i="5"/>
  <c r="Y903" i="5"/>
  <c r="Z903" i="5"/>
  <c r="X903" i="5"/>
  <c r="X543" i="5"/>
  <c r="AA415" i="5"/>
  <c r="Z415" i="5"/>
  <c r="Y415" i="5"/>
  <c r="X415" i="5"/>
  <c r="X215" i="5"/>
  <c r="Y215" i="5"/>
  <c r="AA215" i="5"/>
  <c r="Z215" i="5"/>
  <c r="AA2690" i="5"/>
  <c r="Y2690" i="5"/>
  <c r="X2690" i="5"/>
  <c r="Z2690" i="5"/>
  <c r="Z2706" i="5"/>
  <c r="X2706" i="5"/>
  <c r="Y2706" i="5"/>
  <c r="AA2706" i="5"/>
  <c r="Y1898" i="5"/>
  <c r="AA1898" i="5"/>
  <c r="Z1898" i="5"/>
  <c r="X1898" i="5"/>
  <c r="Z1818" i="5"/>
  <c r="Y1818" i="5"/>
  <c r="X1818" i="5"/>
  <c r="AA1818" i="5"/>
  <c r="Z1458" i="5"/>
  <c r="Y1458" i="5"/>
  <c r="X1458" i="5"/>
  <c r="AA1458" i="5"/>
  <c r="AH1375" i="5"/>
  <c r="AK1375" i="5"/>
  <c r="X2311" i="5"/>
  <c r="X2215" i="5"/>
  <c r="Y2215" i="5"/>
  <c r="Z2215" i="5"/>
  <c r="AA2215" i="5"/>
  <c r="Y2047" i="5"/>
  <c r="X2047" i="5"/>
  <c r="X1567" i="5"/>
  <c r="AA1567" i="5"/>
  <c r="Z1567" i="5"/>
  <c r="AA1207" i="5"/>
  <c r="Z1207" i="5"/>
  <c r="Y1207" i="5"/>
  <c r="X1207" i="5"/>
  <c r="X1383" i="5"/>
  <c r="AA1383" i="5"/>
  <c r="Z1383" i="5"/>
  <c r="Y1383" i="5"/>
  <c r="X1239" i="5"/>
  <c r="Y1239" i="5"/>
  <c r="Z1239" i="5"/>
  <c r="AA863" i="5"/>
  <c r="Y863" i="5"/>
  <c r="Z863" i="5"/>
  <c r="X863" i="5"/>
  <c r="Y2354" i="5"/>
  <c r="X2354" i="5"/>
  <c r="Z2354" i="5"/>
  <c r="AA2354" i="5"/>
  <c r="AA1674" i="5"/>
  <c r="X1674" i="5"/>
  <c r="Z1674" i="5"/>
  <c r="Z1834" i="5"/>
  <c r="AA1834" i="5"/>
  <c r="X1834" i="5"/>
  <c r="Y1834" i="5"/>
  <c r="AA1330" i="5"/>
  <c r="Z1330" i="5"/>
  <c r="Y1330" i="5"/>
  <c r="X1330" i="5"/>
  <c r="Y746" i="5"/>
  <c r="AA746" i="5"/>
  <c r="Z746" i="5"/>
  <c r="Y610" i="5"/>
  <c r="X610" i="5"/>
  <c r="Z610" i="5"/>
  <c r="AA610" i="5"/>
  <c r="AA194" i="5"/>
  <c r="Z194" i="5"/>
  <c r="Y194" i="5"/>
  <c r="X194" i="5"/>
  <c r="Y2727" i="5"/>
  <c r="Z2727" i="5"/>
  <c r="X2727" i="5"/>
  <c r="AA2839" i="5"/>
  <c r="Y2839" i="5"/>
  <c r="X2839" i="5"/>
  <c r="Z2839" i="5"/>
  <c r="Y2543" i="5"/>
  <c r="X2543" i="5"/>
  <c r="AA2543" i="5"/>
  <c r="Z2543" i="5"/>
  <c r="AA1863" i="5"/>
  <c r="Z1863" i="5"/>
  <c r="X1863" i="5"/>
  <c r="Y1863" i="5"/>
  <c r="AA1663" i="5"/>
  <c r="Z1663" i="5"/>
  <c r="X1663" i="5"/>
  <c r="AA1447" i="5"/>
  <c r="Z1447" i="5"/>
  <c r="X1447" i="5"/>
  <c r="Y1447" i="5"/>
  <c r="Y783" i="5"/>
  <c r="Z783" i="5"/>
  <c r="X783" i="5"/>
  <c r="AA783" i="5"/>
  <c r="AA2714" i="5"/>
  <c r="Z2714" i="5"/>
  <c r="Y2714" i="5"/>
  <c r="X2714" i="5"/>
  <c r="Y2482" i="5"/>
  <c r="X2482" i="5"/>
  <c r="AA2482" i="5"/>
  <c r="Z2482" i="5"/>
  <c r="AA2271" i="5"/>
  <c r="AA2066" i="5"/>
  <c r="X2066" i="5"/>
  <c r="Y2066" i="5"/>
  <c r="Z2066" i="5"/>
  <c r="Y1810" i="5"/>
  <c r="X1810" i="5"/>
  <c r="Z1810" i="5"/>
  <c r="AA1810" i="5"/>
  <c r="X1343" i="5"/>
  <c r="AA1354" i="5"/>
  <c r="Z1354" i="5"/>
  <c r="Y1354" i="5"/>
  <c r="X1354" i="5"/>
  <c r="AA1706" i="5"/>
  <c r="X1706" i="5"/>
  <c r="Z1706" i="5"/>
  <c r="AA842" i="5"/>
  <c r="Z842" i="5"/>
  <c r="X842" i="5"/>
  <c r="AA1114" i="5"/>
  <c r="Y1114" i="5"/>
  <c r="Z1114" i="5"/>
  <c r="X578" i="5"/>
  <c r="AA578" i="5"/>
  <c r="Y578" i="5"/>
  <c r="Z578" i="5"/>
  <c r="AA218" i="5"/>
  <c r="Y218" i="5"/>
  <c r="Z218" i="5"/>
  <c r="X218" i="5"/>
  <c r="AA3023" i="5"/>
  <c r="Z3023" i="5"/>
  <c r="Y3023" i="5"/>
  <c r="X3023" i="5"/>
  <c r="AA2759" i="5"/>
  <c r="Z2759" i="5"/>
  <c r="Y2759" i="5"/>
  <c r="X2759" i="5"/>
  <c r="Z2463" i="5"/>
  <c r="X2463" i="5"/>
  <c r="Y2463" i="5"/>
  <c r="Z2351" i="5"/>
  <c r="Y2351" i="5"/>
  <c r="X2351" i="5"/>
  <c r="AA2351" i="5"/>
  <c r="Y1719" i="5"/>
  <c r="X1719" i="5"/>
  <c r="AA1719" i="5"/>
  <c r="Z1719" i="5"/>
  <c r="AA1535" i="5"/>
  <c r="Z1535" i="5"/>
  <c r="Y1535" i="5"/>
  <c r="AA631" i="5"/>
  <c r="Z631" i="5"/>
  <c r="Y631" i="5"/>
  <c r="X631" i="5"/>
  <c r="AA319" i="5"/>
  <c r="Z319" i="5"/>
  <c r="Y319" i="5"/>
  <c r="X319" i="5"/>
  <c r="X519" i="5"/>
  <c r="AA519" i="5"/>
  <c r="Y519" i="5"/>
  <c r="Z519" i="5"/>
  <c r="Y223" i="5"/>
  <c r="X223" i="5"/>
  <c r="AA223" i="5"/>
  <c r="Z223" i="5"/>
  <c r="Y199" i="5"/>
  <c r="X2767" i="5"/>
  <c r="AA2767" i="5"/>
  <c r="Z2767" i="5"/>
  <c r="Y2767" i="5"/>
  <c r="Y1279" i="5"/>
  <c r="AA1122" i="5"/>
  <c r="Z1122" i="5"/>
  <c r="X1122" i="5"/>
  <c r="Z322" i="5"/>
  <c r="Y322" i="5"/>
  <c r="X322" i="5"/>
  <c r="AA322" i="5"/>
  <c r="Z170" i="5"/>
  <c r="Y170" i="5"/>
  <c r="AA170" i="5"/>
  <c r="X170" i="5"/>
  <c r="Y2927" i="5"/>
  <c r="X2927" i="5"/>
  <c r="Z2927" i="5"/>
  <c r="AA2927" i="5"/>
  <c r="Y2455" i="5"/>
  <c r="X2455" i="5"/>
  <c r="Z2455" i="5"/>
  <c r="AA2455" i="5"/>
  <c r="AA2015" i="5"/>
  <c r="Y2015" i="5"/>
  <c r="X2015" i="5"/>
  <c r="Z2015" i="5"/>
  <c r="AA1631" i="5"/>
  <c r="Z1631" i="5"/>
  <c r="X1631" i="5"/>
  <c r="Y1631" i="5"/>
  <c r="Z1695" i="5"/>
  <c r="AA1695" i="5"/>
  <c r="X1695" i="5"/>
  <c r="Z1231" i="5"/>
  <c r="Y1143" i="5"/>
  <c r="X1143" i="5"/>
  <c r="AA1143" i="5"/>
  <c r="Z1143" i="5"/>
  <c r="AA1119" i="5"/>
  <c r="X1119" i="5"/>
  <c r="Y479" i="5"/>
  <c r="AA479" i="5"/>
  <c r="Z479" i="5"/>
  <c r="Y63" i="5"/>
  <c r="X63" i="5"/>
  <c r="Z63" i="5"/>
  <c r="AA63" i="5"/>
  <c r="Z2826" i="5"/>
  <c r="Y2826" i="5"/>
  <c r="X2826" i="5"/>
  <c r="AA2826" i="5"/>
  <c r="Z2930" i="5"/>
  <c r="Y2930" i="5"/>
  <c r="X2930" i="5"/>
  <c r="AA2930" i="5"/>
  <c r="AA2594" i="5"/>
  <c r="Z2594" i="5"/>
  <c r="X2594" i="5"/>
  <c r="X2426" i="5"/>
  <c r="Z2426" i="5"/>
  <c r="Y2426" i="5"/>
  <c r="Y1946" i="5"/>
  <c r="AA1546" i="5"/>
  <c r="Z1546" i="5"/>
  <c r="Y1546" i="5"/>
  <c r="X1546" i="5"/>
  <c r="AA1682" i="5"/>
  <c r="Z1682" i="5"/>
  <c r="Y1682" i="5"/>
  <c r="X1682" i="5"/>
  <c r="Z1362" i="5"/>
  <c r="Y1362" i="5"/>
  <c r="X1362" i="5"/>
  <c r="AA1362" i="5"/>
  <c r="X911" i="5"/>
  <c r="AA1106" i="5"/>
  <c r="Z1106" i="5"/>
  <c r="X1106" i="5"/>
  <c r="Y1106" i="5"/>
  <c r="AA706" i="5"/>
  <c r="X706" i="5"/>
  <c r="Y706" i="5"/>
  <c r="Z706" i="5"/>
  <c r="Z119" i="5"/>
  <c r="Y2167" i="5"/>
  <c r="X2167" i="5"/>
  <c r="X1751" i="5"/>
  <c r="Z1751" i="5"/>
  <c r="Y1751" i="5"/>
  <c r="AA1751" i="5"/>
  <c r="AA1295" i="5"/>
  <c r="Z1295" i="5"/>
  <c r="X1295" i="5"/>
  <c r="Y1295" i="5"/>
  <c r="AA1047" i="5"/>
  <c r="Z1047" i="5"/>
  <c r="Y1047" i="5"/>
  <c r="X1047" i="5"/>
  <c r="Z623" i="5"/>
  <c r="Y623" i="5"/>
  <c r="X623" i="5"/>
  <c r="AA623" i="5"/>
  <c r="Z399" i="5"/>
  <c r="AA3002" i="5"/>
  <c r="Z3002" i="5"/>
  <c r="Y3002" i="5"/>
  <c r="X3002" i="5"/>
  <c r="AA2898" i="5"/>
  <c r="X2898" i="5"/>
  <c r="Y2898" i="5"/>
  <c r="Z2898" i="5"/>
  <c r="Z2026" i="5"/>
  <c r="X2026" i="5"/>
  <c r="Y2026" i="5"/>
  <c r="AA2026" i="5"/>
  <c r="X1506" i="5"/>
  <c r="AA1506" i="5"/>
  <c r="Z1506" i="5"/>
  <c r="X1570" i="5"/>
  <c r="X1186" i="5"/>
  <c r="AA1258" i="5"/>
  <c r="Z1258" i="5"/>
  <c r="Y1258" i="5"/>
  <c r="X1258" i="5"/>
  <c r="Y898" i="5"/>
  <c r="Z898" i="5"/>
  <c r="AA898" i="5"/>
  <c r="X898" i="5"/>
  <c r="Y1098" i="5"/>
  <c r="X1098" i="5"/>
  <c r="Z1098" i="5"/>
  <c r="AA1098" i="5"/>
  <c r="Z418" i="5"/>
  <c r="Y418" i="5"/>
  <c r="X418" i="5"/>
  <c r="AA418" i="5"/>
  <c r="AA642" i="5"/>
  <c r="Z642" i="5"/>
  <c r="X642" i="5"/>
  <c r="Y642" i="5"/>
  <c r="AA2919" i="5"/>
  <c r="Z2919" i="5"/>
  <c r="Y2919" i="5"/>
  <c r="Z1999" i="5"/>
  <c r="Y1999" i="5"/>
  <c r="X1999" i="5"/>
  <c r="AA1999" i="5"/>
  <c r="AA1823" i="5"/>
  <c r="Z1823" i="5"/>
  <c r="Y1823" i="5"/>
  <c r="X1823" i="5"/>
  <c r="AA871" i="5"/>
  <c r="X871" i="5"/>
  <c r="Z871" i="5"/>
  <c r="Y871" i="5"/>
  <c r="Y2738" i="5"/>
  <c r="X2738" i="5"/>
  <c r="AA2738" i="5"/>
  <c r="Z2738" i="5"/>
  <c r="AA2474" i="5"/>
  <c r="Z2474" i="5"/>
  <c r="Y2474" i="5"/>
  <c r="X2474" i="5"/>
  <c r="Z2034" i="5"/>
  <c r="AA2034" i="5"/>
  <c r="Y2034" i="5"/>
  <c r="X2034" i="5"/>
  <c r="X2002" i="5"/>
  <c r="Z2002" i="5"/>
  <c r="AA2002" i="5"/>
  <c r="Y2002" i="5"/>
  <c r="Z1562" i="5"/>
  <c r="Y1562" i="5"/>
  <c r="X1562" i="5"/>
  <c r="AA1562" i="5"/>
  <c r="Y650" i="5"/>
  <c r="X650" i="5"/>
  <c r="AA650" i="5"/>
  <c r="Z650" i="5"/>
  <c r="X495" i="5"/>
  <c r="X2903" i="5"/>
  <c r="Y2903" i="5"/>
  <c r="Z2903" i="5"/>
  <c r="Y2703" i="5"/>
  <c r="X2703" i="5"/>
  <c r="AA2703" i="5"/>
  <c r="Y2567" i="5"/>
  <c r="X2567" i="5"/>
  <c r="AA2567" i="5"/>
  <c r="Z2567" i="5"/>
  <c r="Y2223" i="5"/>
  <c r="X2223" i="5"/>
  <c r="AA2223" i="5"/>
  <c r="Z2223" i="5"/>
  <c r="Y1319" i="5"/>
  <c r="X1319" i="5"/>
  <c r="Z1319" i="5"/>
  <c r="AA1319" i="5"/>
  <c r="AA895" i="5"/>
  <c r="X895" i="5"/>
  <c r="Y895" i="5"/>
  <c r="Z895" i="5"/>
  <c r="X463" i="5"/>
  <c r="Y463" i="5"/>
  <c r="AA463" i="5"/>
  <c r="Z463" i="5"/>
  <c r="AA447" i="5"/>
  <c r="Z447" i="5"/>
  <c r="Y447" i="5"/>
  <c r="X447" i="5"/>
  <c r="X2730" i="5"/>
  <c r="AA2730" i="5"/>
  <c r="Z2730" i="5"/>
  <c r="Y2730" i="5"/>
  <c r="AA2650" i="5"/>
  <c r="X2650" i="5"/>
  <c r="Y2650" i="5"/>
  <c r="Z2650" i="5"/>
  <c r="Y2114" i="5"/>
  <c r="X2114" i="5"/>
  <c r="AA2114" i="5"/>
  <c r="Z2114" i="5"/>
  <c r="X1586" i="5"/>
  <c r="AA1586" i="5"/>
  <c r="Z1586" i="5"/>
  <c r="Y1586" i="5"/>
  <c r="AA1650" i="5"/>
  <c r="Y1650" i="5"/>
  <c r="Z1650" i="5"/>
  <c r="X1650" i="5"/>
  <c r="Z1306" i="5"/>
  <c r="Y1306" i="5"/>
  <c r="X1306" i="5"/>
  <c r="AA1306" i="5"/>
  <c r="AA858" i="5"/>
  <c r="Z858" i="5"/>
  <c r="X858" i="5"/>
  <c r="Y858" i="5"/>
  <c r="AA2807" i="5"/>
  <c r="Z2807" i="5"/>
  <c r="X2807" i="5"/>
  <c r="Y2807" i="5"/>
  <c r="AA2359" i="5"/>
  <c r="Z2359" i="5"/>
  <c r="Y2359" i="5"/>
  <c r="X2359" i="5"/>
  <c r="AA1903" i="5"/>
  <c r="Z1903" i="5"/>
  <c r="Y1903" i="5"/>
  <c r="X1903" i="5"/>
  <c r="X1647" i="5"/>
  <c r="Z1647" i="5"/>
  <c r="Y1647" i="5"/>
  <c r="AA1647" i="5"/>
  <c r="AA999" i="5"/>
  <c r="Z999" i="5"/>
  <c r="Y999" i="5"/>
  <c r="X999" i="5"/>
  <c r="Y543" i="5"/>
  <c r="Z543" i="5"/>
  <c r="AA543" i="5"/>
  <c r="Z2703" i="5"/>
  <c r="Y2634" i="5"/>
  <c r="X2634" i="5"/>
  <c r="AA2634" i="5"/>
  <c r="Z2634" i="5"/>
  <c r="AA1802" i="5"/>
  <c r="X1802" i="5"/>
  <c r="Y1802" i="5"/>
  <c r="Z1802" i="5"/>
  <c r="AA1378" i="5"/>
  <c r="X1378" i="5"/>
  <c r="Y1378" i="5"/>
  <c r="X1466" i="5"/>
  <c r="Y1466" i="5"/>
  <c r="AA1466" i="5"/>
  <c r="AA1058" i="5"/>
  <c r="Z1058" i="5"/>
  <c r="X1058" i="5"/>
  <c r="AA690" i="5"/>
  <c r="Z690" i="5"/>
  <c r="Y690" i="5"/>
  <c r="X690" i="5"/>
  <c r="AA266" i="5"/>
  <c r="X266" i="5"/>
  <c r="Z266" i="5"/>
  <c r="Y2311" i="5"/>
  <c r="X2527" i="5"/>
  <c r="Z2527" i="5"/>
  <c r="Y2527" i="5"/>
  <c r="AA2135" i="5"/>
  <c r="Z2135" i="5"/>
  <c r="AA791" i="5"/>
  <c r="Z791" i="5"/>
  <c r="X791" i="5"/>
  <c r="Y791" i="5"/>
  <c r="X527" i="5"/>
  <c r="AA527" i="5"/>
  <c r="Z527" i="5"/>
  <c r="Y527" i="5"/>
  <c r="X79" i="5"/>
  <c r="AA79" i="5"/>
  <c r="Y79" i="5"/>
  <c r="Z79" i="5"/>
  <c r="AA2746" i="5"/>
  <c r="Z2746" i="5"/>
  <c r="Y2746" i="5"/>
  <c r="X2746" i="5"/>
  <c r="X2842" i="5"/>
  <c r="Z2842" i="5"/>
  <c r="AA2842" i="5"/>
  <c r="Z2562" i="5"/>
  <c r="Y1831" i="5"/>
  <c r="AI1831" i="5" s="1"/>
  <c r="Z1418" i="5"/>
  <c r="AA1418" i="5"/>
  <c r="Y1418" i="5"/>
  <c r="X1418" i="5"/>
  <c r="Z1746" i="5"/>
  <c r="Y1746" i="5"/>
  <c r="X1746" i="5"/>
  <c r="AA1746" i="5"/>
  <c r="X746" i="5"/>
  <c r="AA922" i="5"/>
  <c r="X922" i="5"/>
  <c r="Z922" i="5"/>
  <c r="Y922" i="5"/>
  <c r="Y130" i="5"/>
  <c r="X130" i="5"/>
  <c r="Z130" i="5"/>
  <c r="AA130" i="5"/>
  <c r="Z2431" i="5"/>
  <c r="Y2431" i="5"/>
  <c r="X2431" i="5"/>
  <c r="AA2431" i="5"/>
  <c r="X2103" i="5"/>
  <c r="Y2039" i="5"/>
  <c r="AA2039" i="5"/>
  <c r="Z2039" i="5"/>
  <c r="X2039" i="5"/>
  <c r="X1807" i="5"/>
  <c r="AA1807" i="5"/>
  <c r="Z1199" i="5"/>
  <c r="Y1199" i="5"/>
  <c r="X1199" i="5"/>
  <c r="AA1199" i="5"/>
  <c r="Z1527" i="5"/>
  <c r="Y1527" i="5"/>
  <c r="AA1527" i="5"/>
  <c r="X1527" i="5"/>
  <c r="AA767" i="5"/>
  <c r="Y767" i="5"/>
  <c r="Z767" i="5"/>
  <c r="AJ767" i="5" s="1"/>
  <c r="AA367" i="5"/>
  <c r="Z367" i="5"/>
  <c r="Y367" i="5"/>
  <c r="X367" i="5"/>
  <c r="AA351" i="5"/>
  <c r="Z351" i="5"/>
  <c r="Y351" i="5"/>
  <c r="X351" i="5"/>
  <c r="Y671" i="5"/>
  <c r="X671" i="5"/>
  <c r="AA671" i="5"/>
  <c r="Z671" i="5"/>
  <c r="Y2274" i="5"/>
  <c r="Z2274" i="5"/>
  <c r="X2274" i="5"/>
  <c r="X410" i="5"/>
  <c r="AA410" i="5"/>
  <c r="Z410" i="5"/>
  <c r="Y410" i="5"/>
  <c r="AA2943" i="5"/>
  <c r="Z2943" i="5"/>
  <c r="Y2943" i="5"/>
  <c r="X2943" i="5"/>
  <c r="X2719" i="5"/>
  <c r="Z2719" i="5"/>
  <c r="AA2719" i="5"/>
  <c r="AA2791" i="5"/>
  <c r="AA2095" i="5"/>
  <c r="Z2095" i="5"/>
  <c r="X2095" i="5"/>
  <c r="Y2095" i="5"/>
  <c r="AA1799" i="5"/>
  <c r="Z1799" i="5"/>
  <c r="X1799" i="5"/>
  <c r="Y1799" i="5"/>
  <c r="Z1423" i="5"/>
  <c r="Y1423" i="5"/>
  <c r="X1423" i="5"/>
  <c r="AA1423" i="5"/>
  <c r="X1167" i="5"/>
  <c r="Y735" i="5"/>
  <c r="X735" i="5"/>
  <c r="AA735" i="5"/>
  <c r="Z735" i="5"/>
  <c r="Z2834" i="5"/>
  <c r="Y2834" i="5"/>
  <c r="X2834" i="5"/>
  <c r="AA2834" i="5"/>
  <c r="Z2978" i="5"/>
  <c r="AA2527" i="5"/>
  <c r="AA2266" i="5"/>
  <c r="X2266" i="5"/>
  <c r="Y2266" i="5"/>
  <c r="AA1954" i="5"/>
  <c r="Z1954" i="5"/>
  <c r="Y1954" i="5"/>
  <c r="X1954" i="5"/>
  <c r="AA1714" i="5"/>
  <c r="Z1714" i="5"/>
  <c r="Y1714" i="5"/>
  <c r="X1714" i="5"/>
  <c r="X1282" i="5"/>
  <c r="Z1282" i="5"/>
  <c r="AA1282" i="5"/>
  <c r="AA850" i="5"/>
  <c r="Z850" i="5"/>
  <c r="Y850" i="5"/>
  <c r="X850" i="5"/>
  <c r="X954" i="5"/>
  <c r="AA954" i="5"/>
  <c r="Z954" i="5"/>
  <c r="Y954" i="5"/>
  <c r="Z522" i="5"/>
  <c r="X522" i="5"/>
  <c r="Y522" i="5"/>
  <c r="Y98" i="5"/>
  <c r="X98" i="5"/>
  <c r="Z98" i="5"/>
  <c r="AA98" i="5"/>
  <c r="Z2071" i="5"/>
  <c r="Y2071" i="5"/>
  <c r="AA2071" i="5"/>
  <c r="X2071" i="5"/>
  <c r="Y1231" i="5"/>
  <c r="AA1231" i="5"/>
  <c r="X1231" i="5"/>
  <c r="Z911" i="5"/>
  <c r="AA911" i="5"/>
  <c r="Y911" i="5"/>
  <c r="AA663" i="5"/>
  <c r="Z663" i="5"/>
  <c r="Y663" i="5"/>
  <c r="X663" i="5"/>
  <c r="X2575" i="5"/>
  <c r="AA1922" i="5"/>
  <c r="Z1922" i="5"/>
  <c r="X1922" i="5"/>
  <c r="Y1922" i="5"/>
  <c r="Y2122" i="5"/>
  <c r="X2122" i="5"/>
  <c r="Z2122" i="5"/>
  <c r="AA2122" i="5"/>
  <c r="AA903" i="5"/>
  <c r="Y618" i="5"/>
  <c r="X618" i="5"/>
  <c r="Z618" i="5"/>
  <c r="AA618" i="5"/>
  <c r="AA3055" i="5"/>
  <c r="AA2399" i="5"/>
  <c r="Z2399" i="5"/>
  <c r="Y2399" i="5"/>
  <c r="X2399" i="5"/>
  <c r="AA1911" i="5"/>
  <c r="Z1911" i="5"/>
  <c r="Y1911" i="5"/>
  <c r="X1911" i="5"/>
  <c r="Y1079" i="5"/>
  <c r="X1079" i="5"/>
  <c r="AA1079" i="5"/>
  <c r="Z1079" i="5"/>
  <c r="Y423" i="5"/>
  <c r="X399" i="5"/>
  <c r="Y399" i="5"/>
  <c r="AA231" i="5"/>
  <c r="AJ231" i="5" s="1"/>
  <c r="AA2130" i="5"/>
  <c r="Z2130" i="5"/>
  <c r="Y2130" i="5"/>
  <c r="X2130" i="5"/>
  <c r="AI1602" i="5"/>
  <c r="AH1602" i="5"/>
  <c r="AA1570" i="5"/>
  <c r="Z1570" i="5"/>
  <c r="Y1570" i="5"/>
  <c r="AA1386" i="5"/>
  <c r="Z1386" i="5"/>
  <c r="Y1386" i="5"/>
  <c r="X1386" i="5"/>
  <c r="Z786" i="5"/>
  <c r="Y786" i="5"/>
  <c r="X786" i="5"/>
  <c r="AA786" i="5"/>
  <c r="Y2623" i="5"/>
  <c r="X2623" i="5"/>
  <c r="AA2623" i="5"/>
  <c r="Z2623" i="5"/>
  <c r="AA2295" i="5"/>
  <c r="Z2295" i="5"/>
  <c r="X2295" i="5"/>
  <c r="Y2295" i="5"/>
  <c r="AA1887" i="5"/>
  <c r="Z1887" i="5"/>
  <c r="X1887" i="5"/>
  <c r="Y1887" i="5"/>
  <c r="AA1991" i="5"/>
  <c r="Z1991" i="5"/>
  <c r="Y1991" i="5"/>
  <c r="X1991" i="5"/>
  <c r="AA1503" i="5"/>
  <c r="Z1503" i="5"/>
  <c r="Y1503" i="5"/>
  <c r="AI1503" i="5" s="1"/>
  <c r="Y919" i="5"/>
  <c r="X919" i="5"/>
  <c r="AA919" i="5"/>
  <c r="Z919" i="5"/>
  <c r="Y615" i="5"/>
  <c r="AA615" i="5"/>
  <c r="X615" i="5"/>
  <c r="Z615" i="5"/>
  <c r="AA207" i="5"/>
  <c r="Z207" i="5"/>
  <c r="X207" i="5"/>
  <c r="Y207" i="5"/>
  <c r="X2322" i="5"/>
  <c r="AA2322" i="5"/>
  <c r="Z2322" i="5"/>
  <c r="Y2322" i="5"/>
  <c r="X1522" i="5"/>
  <c r="AA1522" i="5"/>
  <c r="Z1522" i="5"/>
  <c r="Y1522" i="5"/>
  <c r="Z1090" i="5"/>
  <c r="Y1090" i="5"/>
  <c r="X1090" i="5"/>
  <c r="AA1090" i="5"/>
  <c r="AA647" i="5"/>
  <c r="AA498" i="5"/>
  <c r="Z498" i="5"/>
  <c r="Y498" i="5"/>
  <c r="X498" i="5"/>
  <c r="AA186" i="5"/>
  <c r="Y186" i="5"/>
  <c r="X186" i="5"/>
  <c r="Z186" i="5"/>
  <c r="X2831" i="5"/>
  <c r="AA2831" i="5"/>
  <c r="Z2831" i="5"/>
  <c r="Z2143" i="5"/>
  <c r="Z1551" i="5"/>
  <c r="Y1551" i="5"/>
  <c r="X1551" i="5"/>
  <c r="AA1551" i="5"/>
  <c r="Y1343" i="5"/>
  <c r="Z1343" i="5"/>
  <c r="AA1343" i="5"/>
  <c r="X1191" i="5"/>
  <c r="Z1191" i="5"/>
  <c r="AA1191" i="5"/>
  <c r="Y1191" i="5"/>
  <c r="Y287" i="5"/>
  <c r="X287" i="5"/>
  <c r="Z287" i="5"/>
  <c r="AA287" i="5"/>
  <c r="AA2666" i="5"/>
  <c r="Z2666" i="5"/>
  <c r="Y2666" i="5"/>
  <c r="X2666" i="5"/>
  <c r="Y1842" i="5"/>
  <c r="X1842" i="5"/>
  <c r="Z1842" i="5"/>
  <c r="AA1842" i="5"/>
  <c r="AA1858" i="5"/>
  <c r="X1858" i="5"/>
  <c r="Z1858" i="5"/>
  <c r="Y1858" i="5"/>
  <c r="X1434" i="5"/>
  <c r="Y1434" i="5"/>
  <c r="AA1434" i="5"/>
  <c r="AA162" i="5"/>
  <c r="Z162" i="5"/>
  <c r="Y162" i="5"/>
  <c r="X162" i="5"/>
  <c r="AA2535" i="5"/>
  <c r="Z2535" i="5"/>
  <c r="X2535" i="5"/>
  <c r="Y2535" i="5"/>
  <c r="Y2615" i="5"/>
  <c r="X2615" i="5"/>
  <c r="AA2615" i="5"/>
  <c r="Z2615" i="5"/>
  <c r="Z2183" i="5"/>
  <c r="Y2183" i="5"/>
  <c r="X2183" i="5"/>
  <c r="Z1287" i="5"/>
  <c r="Y1287" i="5"/>
  <c r="AA1287" i="5"/>
  <c r="X1287" i="5"/>
  <c r="Z559" i="5"/>
  <c r="Y559" i="5"/>
  <c r="AA559" i="5"/>
  <c r="X559" i="5"/>
  <c r="AA2570" i="5"/>
  <c r="Z2570" i="5"/>
  <c r="Y2570" i="5"/>
  <c r="AA2490" i="5"/>
  <c r="Z2490" i="5"/>
  <c r="Y2490" i="5"/>
  <c r="X2490" i="5"/>
  <c r="Y2050" i="5"/>
  <c r="X2050" i="5"/>
  <c r="Z2050" i="5"/>
  <c r="AA2050" i="5"/>
  <c r="AA1722" i="5"/>
  <c r="Y1722" i="5"/>
  <c r="Z1722" i="5"/>
  <c r="X1722" i="5"/>
  <c r="AA1154" i="5"/>
  <c r="X1154" i="5"/>
  <c r="Z1154" i="5"/>
  <c r="Y1154" i="5"/>
  <c r="Z1466" i="5"/>
  <c r="Y1058" i="5"/>
  <c r="Z450" i="5"/>
  <c r="Y450" i="5"/>
  <c r="X450" i="5"/>
  <c r="AA450" i="5"/>
  <c r="Y266" i="5"/>
  <c r="Y2775" i="5"/>
  <c r="X2775" i="5"/>
  <c r="Z2775" i="5"/>
  <c r="AA2775" i="5"/>
  <c r="Z2311" i="5"/>
  <c r="AI2311" i="5" s="1"/>
  <c r="AA1759" i="5"/>
  <c r="Z1759" i="5"/>
  <c r="X1759" i="5"/>
  <c r="Y1759" i="5"/>
  <c r="AA1103" i="5"/>
  <c r="Y1103" i="5"/>
  <c r="Z1103" i="5"/>
  <c r="AH1103" i="5" s="1"/>
  <c r="Y2842" i="5"/>
  <c r="Z2298" i="5"/>
  <c r="Y2298" i="5"/>
  <c r="X2298" i="5"/>
  <c r="AA2298" i="5"/>
  <c r="Z2538" i="5"/>
  <c r="Y2538" i="5"/>
  <c r="AA2538" i="5"/>
  <c r="X2538" i="5"/>
  <c r="AA2207" i="5"/>
  <c r="AA1962" i="5"/>
  <c r="Y1962" i="5"/>
  <c r="Z1962" i="5"/>
  <c r="X1962" i="5"/>
  <c r="X506" i="5"/>
  <c r="AA506" i="5"/>
  <c r="Y506" i="5"/>
  <c r="Z506" i="5"/>
  <c r="AA658" i="5"/>
  <c r="Z658" i="5"/>
  <c r="Y658" i="5"/>
  <c r="X658" i="5"/>
  <c r="Z666" i="5"/>
  <c r="Y666" i="5"/>
  <c r="X666" i="5"/>
  <c r="AA666" i="5"/>
  <c r="Z2967" i="5"/>
  <c r="Y2967" i="5"/>
  <c r="AA2967" i="5"/>
  <c r="X2967" i="5"/>
  <c r="AA2103" i="5"/>
  <c r="Z2103" i="5"/>
  <c r="AK2103" i="5" s="1"/>
  <c r="AA1727" i="5"/>
  <c r="Z1727" i="5"/>
  <c r="X1727" i="5"/>
  <c r="Y1727" i="5"/>
  <c r="AA1095" i="5"/>
  <c r="Z1095" i="5"/>
  <c r="Y1095" i="5"/>
  <c r="X1095" i="5"/>
  <c r="AA2858" i="5"/>
  <c r="Z2858" i="5"/>
  <c r="Y2858" i="5"/>
  <c r="X2858" i="5"/>
  <c r="AA2970" i="5"/>
  <c r="X2970" i="5"/>
  <c r="Z2970" i="5"/>
  <c r="Y2970" i="5"/>
  <c r="Y2514" i="5"/>
  <c r="X2514" i="5"/>
  <c r="AA2514" i="5"/>
  <c r="Z2514" i="5"/>
  <c r="Y2586" i="5"/>
  <c r="X2586" i="5"/>
  <c r="Z2586" i="5"/>
  <c r="AA2586" i="5"/>
  <c r="X1770" i="5"/>
  <c r="AA1770" i="5"/>
  <c r="Z1770" i="5"/>
  <c r="Y1770" i="5"/>
  <c r="X1346" i="5"/>
  <c r="Z1346" i="5"/>
  <c r="AA1346" i="5"/>
  <c r="AA1658" i="5"/>
  <c r="Z1658" i="5"/>
  <c r="X1658" i="5"/>
  <c r="Y1658" i="5"/>
  <c r="AA1178" i="5"/>
  <c r="Z1178" i="5"/>
  <c r="X1178" i="5"/>
  <c r="Y1178" i="5"/>
  <c r="AA970" i="5"/>
  <c r="Z970" i="5"/>
  <c r="X970" i="5"/>
  <c r="Y970" i="5"/>
  <c r="Y994" i="5"/>
  <c r="X994" i="5"/>
  <c r="AA994" i="5"/>
  <c r="Z994" i="5"/>
  <c r="Z554" i="5"/>
  <c r="X554" i="5"/>
  <c r="Y554" i="5"/>
  <c r="Y2719" i="5"/>
  <c r="Z2791" i="5"/>
  <c r="AA1959" i="5"/>
  <c r="Y1959" i="5"/>
  <c r="X1959" i="5"/>
  <c r="Z1959" i="5"/>
  <c r="Z1855" i="5"/>
  <c r="Y1855" i="5"/>
  <c r="X1855" i="5"/>
  <c r="AA1855" i="5"/>
  <c r="Z1327" i="5"/>
  <c r="Y1327" i="5"/>
  <c r="X1327" i="5"/>
  <c r="AA1327" i="5"/>
  <c r="Z743" i="5"/>
  <c r="Y511" i="5"/>
  <c r="AA511" i="5"/>
  <c r="Z511" i="5"/>
  <c r="AA2994" i="5"/>
  <c r="X2994" i="5"/>
  <c r="Z2994" i="5"/>
  <c r="Y2994" i="5"/>
  <c r="AA2463" i="5"/>
  <c r="AA2530" i="5"/>
  <c r="X2530" i="5"/>
  <c r="Y2530" i="5"/>
  <c r="Z2530" i="5"/>
  <c r="AA1690" i="5"/>
  <c r="X1690" i="5"/>
  <c r="Z1690" i="5"/>
  <c r="Y1690" i="5"/>
  <c r="AA586" i="5"/>
  <c r="Y138" i="5"/>
  <c r="X138" i="5"/>
  <c r="AA138" i="5"/>
  <c r="Z138" i="5"/>
  <c r="AA2975" i="5"/>
  <c r="AA3063" i="5"/>
  <c r="Z3063" i="5"/>
  <c r="Y3063" i="5"/>
  <c r="X3063" i="5"/>
  <c r="Z2439" i="5"/>
  <c r="Y2439" i="5"/>
  <c r="AA2439" i="5"/>
  <c r="X2439" i="5"/>
  <c r="AA2023" i="5"/>
  <c r="Y2023" i="5"/>
  <c r="X2023" i="5"/>
  <c r="Z2023" i="5"/>
  <c r="X1839" i="5"/>
  <c r="Z263" i="5"/>
  <c r="AA2954" i="5"/>
  <c r="Z2954" i="5"/>
  <c r="Y2954" i="5"/>
  <c r="X2954" i="5"/>
  <c r="AA2578" i="5"/>
  <c r="X2578" i="5"/>
  <c r="Z2578" i="5"/>
  <c r="AA2183" i="5"/>
  <c r="AA1826" i="5"/>
  <c r="Z1826" i="5"/>
  <c r="Y1826" i="5"/>
  <c r="X1826" i="5"/>
  <c r="AA1194" i="5"/>
  <c r="X1194" i="5"/>
  <c r="Z1194" i="5"/>
  <c r="Y1194" i="5"/>
  <c r="AA906" i="5"/>
  <c r="Z906" i="5"/>
  <c r="Y906" i="5"/>
  <c r="X906" i="5"/>
  <c r="X514" i="5"/>
  <c r="Z514" i="5"/>
  <c r="AA514" i="5"/>
  <c r="Y514" i="5"/>
  <c r="AA122" i="5"/>
  <c r="X122" i="5"/>
  <c r="Z122" i="5"/>
  <c r="Y122" i="5"/>
  <c r="Y2447" i="5"/>
  <c r="AA2447" i="5"/>
  <c r="X2447" i="5"/>
  <c r="Z2447" i="5"/>
  <c r="AA1983" i="5"/>
  <c r="Y1983" i="5"/>
  <c r="Z1983" i="5"/>
  <c r="X1983" i="5"/>
  <c r="AA1607" i="5"/>
  <c r="Y1607" i="5"/>
  <c r="Z1607" i="5"/>
  <c r="X951" i="5"/>
  <c r="AA951" i="5"/>
  <c r="Z951" i="5"/>
  <c r="Y951" i="5"/>
  <c r="X423" i="5"/>
  <c r="AA423" i="5"/>
  <c r="Z423" i="5"/>
  <c r="AI647" i="5"/>
  <c r="AH647" i="5"/>
  <c r="AJ647" i="5"/>
  <c r="Y2946" i="5"/>
  <c r="Z2946" i="5"/>
  <c r="X2946" i="5"/>
  <c r="AA2946" i="5"/>
  <c r="AA2498" i="5"/>
  <c r="Z2498" i="5"/>
  <c r="Y2498" i="5"/>
  <c r="X2498" i="5"/>
  <c r="AA2522" i="5"/>
  <c r="Z2522" i="5"/>
  <c r="Y2522" i="5"/>
  <c r="X2522" i="5"/>
  <c r="AA1599" i="5"/>
  <c r="AK1535" i="5"/>
  <c r="AH1535" i="5"/>
  <c r="AA1186" i="5"/>
  <c r="Z1186" i="5"/>
  <c r="Y1186" i="5"/>
  <c r="AK1186" i="5" s="1"/>
  <c r="Y74" i="5"/>
  <c r="Z74" i="5"/>
  <c r="AA74" i="5"/>
  <c r="X74" i="5"/>
  <c r="AA2983" i="5"/>
  <c r="Z2983" i="5"/>
  <c r="Y2983" i="5"/>
  <c r="X2983" i="5"/>
  <c r="Y2783" i="5"/>
  <c r="X2783" i="5"/>
  <c r="Z2783" i="5"/>
  <c r="AA2783" i="5"/>
  <c r="Z2175" i="5"/>
  <c r="X2175" i="5"/>
  <c r="Y2175" i="5"/>
  <c r="AA2175" i="5"/>
  <c r="AA959" i="5"/>
  <c r="X959" i="5"/>
  <c r="Y959" i="5"/>
  <c r="Z959" i="5"/>
  <c r="Z799" i="5"/>
  <c r="AA799" i="5"/>
  <c r="X799" i="5"/>
  <c r="Z471" i="5"/>
  <c r="Y471" i="5"/>
  <c r="X471" i="5"/>
  <c r="AA471" i="5"/>
  <c r="Y2162" i="5"/>
  <c r="X2162" i="5"/>
  <c r="AA2162" i="5"/>
  <c r="Z2162" i="5"/>
  <c r="AA2042" i="5"/>
  <c r="Z2042" i="5"/>
  <c r="Y2042" i="5"/>
  <c r="X2042" i="5"/>
  <c r="Z1594" i="5"/>
  <c r="Y1594" i="5"/>
  <c r="X1594" i="5"/>
  <c r="AA1594" i="5"/>
  <c r="AA1666" i="5"/>
  <c r="Y1666" i="5"/>
  <c r="X1666" i="5"/>
  <c r="Z1666" i="5"/>
  <c r="X1314" i="5"/>
  <c r="Z1314" i="5"/>
  <c r="AA1314" i="5"/>
  <c r="AA1002" i="5"/>
  <c r="Z1002" i="5"/>
  <c r="X1002" i="5"/>
  <c r="Y1002" i="5"/>
  <c r="Y2583" i="5"/>
  <c r="X2583" i="5"/>
  <c r="AA2583" i="5"/>
  <c r="Z2583" i="5"/>
  <c r="AA2647" i="5"/>
  <c r="Y2647" i="5"/>
  <c r="Z2647" i="5"/>
  <c r="X2647" i="5"/>
  <c r="Y2143" i="5"/>
  <c r="AA1223" i="5"/>
  <c r="Z879" i="5"/>
  <c r="Y879" i="5"/>
  <c r="AA943" i="5"/>
  <c r="X943" i="5"/>
  <c r="Y943" i="5"/>
  <c r="Z943" i="5"/>
  <c r="Z575" i="5"/>
  <c r="AA575" i="5"/>
  <c r="Y575" i="5"/>
  <c r="Y2754" i="5"/>
  <c r="X2754" i="5"/>
  <c r="AA2754" i="5"/>
  <c r="Z2754" i="5"/>
  <c r="AA2682" i="5"/>
  <c r="Z2682" i="5"/>
  <c r="X2682" i="5"/>
  <c r="Y2682" i="5"/>
  <c r="Y2090" i="5"/>
  <c r="X2090" i="5"/>
  <c r="Z2090" i="5"/>
  <c r="AA2090" i="5"/>
  <c r="AA1162" i="5"/>
  <c r="X1162" i="5"/>
  <c r="Y1162" i="5"/>
  <c r="Z1162" i="5"/>
  <c r="AA722" i="5"/>
  <c r="Y722" i="5"/>
  <c r="Z722" i="5"/>
  <c r="X722" i="5"/>
  <c r="AA2823" i="5"/>
  <c r="Z2823" i="5"/>
  <c r="Y2823" i="5"/>
  <c r="X2823" i="5"/>
  <c r="Z775" i="5"/>
  <c r="AA727" i="5"/>
  <c r="Z727" i="5"/>
  <c r="Y727" i="5"/>
  <c r="X727" i="5"/>
  <c r="AA55" i="5"/>
  <c r="X55" i="5"/>
  <c r="Z55" i="5"/>
  <c r="Y55" i="5"/>
  <c r="AA2786" i="5"/>
  <c r="X2786" i="5"/>
  <c r="Z2786" i="5"/>
  <c r="Y2786" i="5"/>
  <c r="Z2986" i="5"/>
  <c r="Y2986" i="5"/>
  <c r="X2986" i="5"/>
  <c r="AA2986" i="5"/>
  <c r="X2242" i="5"/>
  <c r="Y2242" i="5"/>
  <c r="Z2242" i="5"/>
  <c r="X1338" i="5"/>
  <c r="Y1338" i="5"/>
  <c r="AA1338" i="5"/>
  <c r="AA794" i="5"/>
  <c r="X794" i="5"/>
  <c r="Y794" i="5"/>
  <c r="Z794" i="5"/>
  <c r="AA1042" i="5"/>
  <c r="Z1042" i="5"/>
  <c r="X1042" i="5"/>
  <c r="Y1042" i="5"/>
  <c r="AA154" i="5"/>
  <c r="X154" i="5"/>
  <c r="Z154" i="5"/>
  <c r="Y154" i="5"/>
  <c r="X2799" i="5"/>
  <c r="AA2799" i="5"/>
  <c r="Z2799" i="5"/>
  <c r="Y2799" i="5"/>
  <c r="AA2151" i="5"/>
  <c r="Z2151" i="5"/>
  <c r="Y2151" i="5"/>
  <c r="X2151" i="5"/>
  <c r="AA1935" i="5"/>
  <c r="Z1935" i="5"/>
  <c r="Y1935" i="5"/>
  <c r="X1935" i="5"/>
  <c r="AA1711" i="5"/>
  <c r="Z1711" i="5"/>
  <c r="Y1711" i="5"/>
  <c r="X1711" i="5"/>
  <c r="AA1247" i="5"/>
  <c r="Y1247" i="5"/>
  <c r="Z1247" i="5"/>
  <c r="AA1431" i="5"/>
  <c r="Y1431" i="5"/>
  <c r="X1431" i="5"/>
  <c r="Z1431" i="5"/>
  <c r="AA687" i="5"/>
  <c r="Z687" i="5"/>
  <c r="X687" i="5"/>
  <c r="Y687" i="5"/>
  <c r="X303" i="5"/>
  <c r="AA303" i="5"/>
  <c r="Y303" i="5"/>
  <c r="Z303" i="5"/>
  <c r="AA47" i="5"/>
  <c r="Z47" i="5"/>
  <c r="Y47" i="5"/>
  <c r="X47" i="5"/>
  <c r="Z255" i="5"/>
  <c r="Y255" i="5"/>
  <c r="X255" i="5"/>
  <c r="Z2210" i="5"/>
  <c r="X2210" i="5"/>
  <c r="Y2210" i="5"/>
  <c r="Y1407" i="5"/>
  <c r="AA874" i="5"/>
  <c r="Z874" i="5"/>
  <c r="Y874" i="5"/>
  <c r="X874" i="5"/>
  <c r="Z1130" i="5"/>
  <c r="Y1130" i="5"/>
  <c r="X1130" i="5"/>
  <c r="AA1130" i="5"/>
  <c r="X2695" i="5"/>
  <c r="Y2695" i="5"/>
  <c r="AA2695" i="5"/>
  <c r="Z2663" i="5"/>
  <c r="Y2591" i="5"/>
  <c r="Z2591" i="5"/>
  <c r="AA2591" i="5"/>
  <c r="AA2119" i="5"/>
  <c r="Z2119" i="5"/>
  <c r="Y2119" i="5"/>
  <c r="X2119" i="5"/>
  <c r="Z1519" i="5"/>
  <c r="Y1519" i="5"/>
  <c r="X1519" i="5"/>
  <c r="AA1519" i="5"/>
  <c r="AA1367" i="5"/>
  <c r="Z1367" i="5"/>
  <c r="Y1367" i="5"/>
  <c r="X1367" i="5"/>
  <c r="AA823" i="5"/>
  <c r="X823" i="5"/>
  <c r="Z823" i="5"/>
  <c r="Y823" i="5"/>
  <c r="AA111" i="5"/>
  <c r="Z111" i="5"/>
  <c r="Y111" i="5"/>
  <c r="X111" i="5"/>
  <c r="AA2642" i="5"/>
  <c r="Z2642" i="5"/>
  <c r="Y2642" i="5"/>
  <c r="X2642" i="5"/>
  <c r="Y2386" i="5"/>
  <c r="X2386" i="5"/>
  <c r="Z2386" i="5"/>
  <c r="AA2386" i="5"/>
  <c r="AA1698" i="5"/>
  <c r="Z1698" i="5"/>
  <c r="X1698" i="5"/>
  <c r="Y1698" i="5"/>
  <c r="AA34" i="5"/>
  <c r="Y34" i="5"/>
  <c r="Z34" i="5"/>
  <c r="X34" i="5"/>
  <c r="AA114" i="5"/>
  <c r="Z114" i="5"/>
  <c r="Y114" i="5"/>
  <c r="X114" i="5"/>
  <c r="AA3071" i="5"/>
  <c r="Z3071" i="5"/>
  <c r="Y3071" i="5"/>
  <c r="X3071" i="5"/>
  <c r="X2791" i="5"/>
  <c r="Y2791" i="5"/>
  <c r="X2551" i="5"/>
  <c r="AA2551" i="5"/>
  <c r="Z2551" i="5"/>
  <c r="Y2551" i="5"/>
  <c r="AA1183" i="5"/>
  <c r="Y1183" i="5"/>
  <c r="Z1183" i="5"/>
  <c r="Y743" i="5"/>
  <c r="X743" i="5"/>
  <c r="AA343" i="5"/>
  <c r="Z343" i="5"/>
  <c r="X343" i="5"/>
  <c r="Y343" i="5"/>
  <c r="X2938" i="5"/>
  <c r="Z2938" i="5"/>
  <c r="Y2938" i="5"/>
  <c r="AA2938" i="5"/>
  <c r="Y2135" i="5"/>
  <c r="AJ2135" i="5" s="1"/>
  <c r="X1202" i="5"/>
  <c r="Y1202" i="5"/>
  <c r="Z1202" i="5"/>
  <c r="AA1202" i="5"/>
  <c r="Z1530" i="5"/>
  <c r="AA986" i="5"/>
  <c r="X986" i="5"/>
  <c r="Y986" i="5"/>
  <c r="Z986" i="5"/>
  <c r="Z210" i="5"/>
  <c r="Y210" i="5"/>
  <c r="X210" i="5"/>
  <c r="AA210" i="5"/>
  <c r="Y2999" i="5"/>
  <c r="X2999" i="5"/>
  <c r="AA2999" i="5"/>
  <c r="Z2999" i="5"/>
  <c r="X2367" i="5"/>
  <c r="AA2367" i="5"/>
  <c r="Z2367" i="5"/>
  <c r="Y2367" i="5"/>
  <c r="Z1839" i="5"/>
  <c r="AA1839" i="5"/>
  <c r="Z1439" i="5"/>
  <c r="AA1439" i="5"/>
  <c r="X1439" i="5"/>
  <c r="X1575" i="5"/>
  <c r="AA1575" i="5"/>
  <c r="Z1575" i="5"/>
  <c r="Y1575" i="5"/>
  <c r="AA1039" i="5"/>
  <c r="X1039" i="5"/>
  <c r="Z1039" i="5"/>
  <c r="Y1039" i="5"/>
  <c r="AA1127" i="5"/>
  <c r="Z1127" i="5"/>
  <c r="X1127" i="5"/>
  <c r="Y1127" i="5"/>
  <c r="Z703" i="5"/>
  <c r="Y703" i="5"/>
  <c r="AA703" i="5"/>
  <c r="X703" i="5"/>
  <c r="AA503" i="5"/>
  <c r="Z503" i="5"/>
  <c r="X503" i="5"/>
  <c r="Y503" i="5"/>
  <c r="Y263" i="5"/>
  <c r="AA183" i="5"/>
  <c r="Z183" i="5"/>
  <c r="X183" i="5"/>
  <c r="Y183" i="5"/>
  <c r="AA2762" i="5"/>
  <c r="Y2762" i="5"/>
  <c r="X2762" i="5"/>
  <c r="X2186" i="5"/>
  <c r="AA2186" i="5"/>
  <c r="Z2186" i="5"/>
  <c r="X2058" i="5"/>
  <c r="AA2058" i="5"/>
  <c r="Y2058" i="5"/>
  <c r="Z2058" i="5"/>
  <c r="Y1610" i="5"/>
  <c r="X1610" i="5"/>
  <c r="Z1610" i="5"/>
  <c r="AA1610" i="5"/>
  <c r="Y1426" i="5"/>
  <c r="X1426" i="5"/>
  <c r="AA1426" i="5"/>
  <c r="Z1426" i="5"/>
  <c r="Z1034" i="5"/>
  <c r="Y1034" i="5"/>
  <c r="X1034" i="5"/>
  <c r="AA1034" i="5"/>
  <c r="AA738" i="5"/>
  <c r="Z738" i="5"/>
  <c r="Y738" i="5"/>
  <c r="X738" i="5"/>
  <c r="AA106" i="5"/>
  <c r="Z106" i="5"/>
  <c r="X106" i="5"/>
  <c r="Y106" i="5"/>
  <c r="AA90" i="5"/>
  <c r="Z90" i="5"/>
  <c r="Y90" i="5"/>
  <c r="X90" i="5"/>
  <c r="AA26" i="5"/>
  <c r="X26" i="5"/>
  <c r="Y26" i="5"/>
  <c r="Z26" i="5"/>
  <c r="X23" i="5"/>
  <c r="AA23" i="5"/>
  <c r="Z23" i="5"/>
  <c r="Y23" i="5"/>
  <c r="AA15" i="5"/>
  <c r="Z15" i="5"/>
  <c r="Y15" i="5"/>
  <c r="X15" i="5"/>
  <c r="AA18" i="5"/>
  <c r="Z18" i="5"/>
  <c r="Y18" i="5"/>
  <c r="X18" i="5"/>
  <c r="AJ2330" i="5" l="1"/>
  <c r="AK879" i="5"/>
  <c r="AJ463" i="5"/>
  <c r="AJ2919" i="5"/>
  <c r="AK199" i="5"/>
  <c r="AK2215" i="5"/>
  <c r="AJ1570" i="5"/>
  <c r="AI1191" i="5"/>
  <c r="AH1503" i="5"/>
  <c r="AI1610" i="5"/>
  <c r="AJ879" i="5"/>
  <c r="AK1607" i="5"/>
  <c r="AH479" i="5"/>
  <c r="AK2898" i="5"/>
  <c r="AI1114" i="5"/>
  <c r="AI746" i="5"/>
  <c r="AI1183" i="5"/>
  <c r="AI1434" i="5"/>
  <c r="AJ2362" i="5"/>
  <c r="AI1618" i="5"/>
  <c r="AJ1602" i="5"/>
  <c r="AI2242" i="5"/>
  <c r="AK2591" i="5"/>
  <c r="AK831" i="5"/>
  <c r="AK1402" i="5"/>
  <c r="AI2591" i="5"/>
  <c r="AK506" i="5"/>
  <c r="AJ1535" i="5"/>
  <c r="AH314" i="5"/>
  <c r="AK1442" i="5"/>
  <c r="AH2415" i="5"/>
  <c r="AH167" i="5"/>
  <c r="AH1674" i="5"/>
  <c r="AJ991" i="5"/>
  <c r="AH231" i="5"/>
  <c r="AH2994" i="5"/>
  <c r="AK1831" i="5"/>
  <c r="AJ3042" i="5"/>
  <c r="AK682" i="5"/>
  <c r="AI1146" i="5"/>
  <c r="AJ1018" i="5"/>
  <c r="AH2135" i="5"/>
  <c r="AK575" i="5"/>
  <c r="AH879" i="5"/>
  <c r="AH1114" i="5"/>
  <c r="AI479" i="5"/>
  <c r="AH442" i="5"/>
  <c r="AK2402" i="5"/>
  <c r="AI2247" i="5"/>
  <c r="AJ2391" i="5"/>
  <c r="AK1039" i="5"/>
  <c r="AJ1247" i="5"/>
  <c r="AK1338" i="5"/>
  <c r="AJ954" i="5"/>
  <c r="AK442" i="5"/>
  <c r="AJ1831" i="5"/>
  <c r="AK2959" i="5"/>
  <c r="AJ1050" i="5"/>
  <c r="AK1247" i="5"/>
  <c r="AH2050" i="5"/>
  <c r="AJ2570" i="5"/>
  <c r="AK922" i="5"/>
  <c r="AJ295" i="5"/>
  <c r="AJ1735" i="5"/>
  <c r="AI831" i="5"/>
  <c r="AK1855" i="5"/>
  <c r="AJ1855" i="5"/>
  <c r="AI1855" i="5"/>
  <c r="AH1855" i="5"/>
  <c r="AK1287" i="5"/>
  <c r="AJ1287" i="5"/>
  <c r="AI1287" i="5"/>
  <c r="AH1287" i="5"/>
  <c r="AH1183" i="5"/>
  <c r="AK1746" i="5"/>
  <c r="AJ1746" i="5"/>
  <c r="AI1746" i="5"/>
  <c r="AH1746" i="5"/>
  <c r="AJ999" i="5"/>
  <c r="AI999" i="5"/>
  <c r="AH999" i="5"/>
  <c r="AK999" i="5"/>
  <c r="AJ2482" i="5"/>
  <c r="AI2482" i="5"/>
  <c r="AH2482" i="5"/>
  <c r="AK2482" i="5"/>
  <c r="AJ703" i="5"/>
  <c r="AI703" i="5"/>
  <c r="AH703" i="5"/>
  <c r="AK703" i="5"/>
  <c r="AH2695" i="5"/>
  <c r="AI2695" i="5"/>
  <c r="AJ2695" i="5"/>
  <c r="AK2695" i="5"/>
  <c r="AI1594" i="5"/>
  <c r="AH1594" i="5"/>
  <c r="AJ1594" i="5"/>
  <c r="AK1594" i="5"/>
  <c r="AH90" i="5"/>
  <c r="AK90" i="5"/>
  <c r="AI90" i="5"/>
  <c r="AJ90" i="5"/>
  <c r="AK738" i="5"/>
  <c r="AJ738" i="5"/>
  <c r="AI738" i="5"/>
  <c r="AH738" i="5"/>
  <c r="AH503" i="5"/>
  <c r="AK503" i="5"/>
  <c r="AJ503" i="5"/>
  <c r="AI503" i="5"/>
  <c r="AI1127" i="5"/>
  <c r="AH1127" i="5"/>
  <c r="AK1127" i="5"/>
  <c r="AJ1127" i="5"/>
  <c r="AJ1183" i="5"/>
  <c r="AK2791" i="5"/>
  <c r="AJ2791" i="5"/>
  <c r="AI2791" i="5"/>
  <c r="AH2791" i="5"/>
  <c r="AK874" i="5"/>
  <c r="AJ874" i="5"/>
  <c r="AI874" i="5"/>
  <c r="AH874" i="5"/>
  <c r="AK255" i="5"/>
  <c r="AJ255" i="5"/>
  <c r="AI255" i="5"/>
  <c r="AH255" i="5"/>
  <c r="AH1431" i="5"/>
  <c r="AK1431" i="5"/>
  <c r="AI1431" i="5"/>
  <c r="AJ1431" i="5"/>
  <c r="AI2799" i="5"/>
  <c r="AH2799" i="5"/>
  <c r="AK2799" i="5"/>
  <c r="AJ2799" i="5"/>
  <c r="AJ2242" i="5"/>
  <c r="AJ722" i="5"/>
  <c r="AI722" i="5"/>
  <c r="AH722" i="5"/>
  <c r="AK722" i="5"/>
  <c r="AJ2754" i="5"/>
  <c r="AK943" i="5"/>
  <c r="AK1002" i="5"/>
  <c r="AJ1002" i="5"/>
  <c r="AI1002" i="5"/>
  <c r="AH1002" i="5"/>
  <c r="AK2946" i="5"/>
  <c r="AJ2946" i="5"/>
  <c r="AH2946" i="5"/>
  <c r="AI2946" i="5"/>
  <c r="AH1607" i="5"/>
  <c r="AI2447" i="5"/>
  <c r="AH2447" i="5"/>
  <c r="AJ2447" i="5"/>
  <c r="AK2447" i="5"/>
  <c r="AH1839" i="5"/>
  <c r="AI1839" i="5"/>
  <c r="AJ1839" i="5"/>
  <c r="AK138" i="5"/>
  <c r="AJ138" i="5"/>
  <c r="AI138" i="5"/>
  <c r="AH138" i="5"/>
  <c r="AJ511" i="5"/>
  <c r="AK2858" i="5"/>
  <c r="AJ2858" i="5"/>
  <c r="AI2858" i="5"/>
  <c r="AH2858" i="5"/>
  <c r="AH2591" i="5"/>
  <c r="AI506" i="5"/>
  <c r="AH506" i="5"/>
  <c r="AI1103" i="5"/>
  <c r="AJ162" i="5"/>
  <c r="AI162" i="5"/>
  <c r="AH162" i="5"/>
  <c r="AK162" i="5"/>
  <c r="AI879" i="5"/>
  <c r="AT879" i="5" s="1"/>
  <c r="AJ1343" i="5"/>
  <c r="AI207" i="5"/>
  <c r="AH207" i="5"/>
  <c r="AK207" i="5"/>
  <c r="AJ207" i="5"/>
  <c r="AK1183" i="5"/>
  <c r="AH954" i="5"/>
  <c r="AI2834" i="5"/>
  <c r="AJ2834" i="5"/>
  <c r="AK2834" i="5"/>
  <c r="AH2834" i="5"/>
  <c r="AI2943" i="5"/>
  <c r="AH2943" i="5"/>
  <c r="AK2943" i="5"/>
  <c r="AJ2943" i="5"/>
  <c r="AK1114" i="5"/>
  <c r="AI527" i="5"/>
  <c r="AH527" i="5"/>
  <c r="AK527" i="5"/>
  <c r="AJ527" i="5"/>
  <c r="AI1647" i="5"/>
  <c r="AK1647" i="5"/>
  <c r="AJ1647" i="5"/>
  <c r="AH1647" i="5"/>
  <c r="AK2730" i="5"/>
  <c r="AJ2730" i="5"/>
  <c r="AI2730" i="5"/>
  <c r="AH2730" i="5"/>
  <c r="AK2034" i="5"/>
  <c r="AJ2034" i="5"/>
  <c r="AI2034" i="5"/>
  <c r="AH2034" i="5"/>
  <c r="AH1823" i="5"/>
  <c r="AK1823" i="5"/>
  <c r="AJ1823" i="5"/>
  <c r="AI1823" i="5"/>
  <c r="AI2919" i="5"/>
  <c r="AK418" i="5"/>
  <c r="AJ418" i="5"/>
  <c r="AI418" i="5"/>
  <c r="AH418" i="5"/>
  <c r="AH1570" i="5"/>
  <c r="AI1570" i="5"/>
  <c r="AJ2898" i="5"/>
  <c r="AI1751" i="5"/>
  <c r="AJ1751" i="5"/>
  <c r="AK1751" i="5"/>
  <c r="AH1751" i="5"/>
  <c r="AI2767" i="5"/>
  <c r="AH2767" i="5"/>
  <c r="AK2767" i="5"/>
  <c r="AJ2767" i="5"/>
  <c r="AJ2759" i="5"/>
  <c r="AI2759" i="5"/>
  <c r="AH2759" i="5"/>
  <c r="AK2759" i="5"/>
  <c r="AH218" i="5"/>
  <c r="AK218" i="5"/>
  <c r="AJ218" i="5"/>
  <c r="AI218" i="5"/>
  <c r="AJ1114" i="5"/>
  <c r="AH1810" i="5"/>
  <c r="AI1810" i="5"/>
  <c r="AJ1810" i="5"/>
  <c r="AI783" i="5"/>
  <c r="AH783" i="5"/>
  <c r="AK783" i="5"/>
  <c r="AJ783" i="5"/>
  <c r="AI2543" i="5"/>
  <c r="AH2543" i="5"/>
  <c r="AK2543" i="5"/>
  <c r="AJ2543" i="5"/>
  <c r="AK1239" i="5"/>
  <c r="AH2215" i="5"/>
  <c r="AJ442" i="5"/>
  <c r="AI442" i="5"/>
  <c r="AI935" i="5"/>
  <c r="AH935" i="5"/>
  <c r="AK935" i="5"/>
  <c r="AJ935" i="5"/>
  <c r="AH2922" i="5"/>
  <c r="AK2922" i="5"/>
  <c r="AI2922" i="5"/>
  <c r="AJ2922" i="5"/>
  <c r="AI1175" i="5"/>
  <c r="AH1175" i="5"/>
  <c r="AK1175" i="5"/>
  <c r="AJ1175" i="5"/>
  <c r="AK1503" i="5"/>
  <c r="AI1890" i="5"/>
  <c r="AJ1890" i="5"/>
  <c r="AK1890" i="5"/>
  <c r="AH1890" i="5"/>
  <c r="AH975" i="5"/>
  <c r="AJ1599" i="5"/>
  <c r="AI1599" i="5"/>
  <c r="AH1599" i="5"/>
  <c r="AK1599" i="5"/>
  <c r="AK2679" i="5"/>
  <c r="AJ2679" i="5"/>
  <c r="AI2679" i="5"/>
  <c r="AH2679" i="5"/>
  <c r="AK1946" i="5"/>
  <c r="AJ1946" i="5"/>
  <c r="AI1946" i="5"/>
  <c r="AH1946" i="5"/>
  <c r="AK135" i="5"/>
  <c r="AJ135" i="5"/>
  <c r="AI135" i="5"/>
  <c r="AH135" i="5"/>
  <c r="AH1943" i="5"/>
  <c r="AJ1943" i="5"/>
  <c r="AK1943" i="5"/>
  <c r="AI1943" i="5"/>
  <c r="AI1167" i="5"/>
  <c r="AK1738" i="5"/>
  <c r="AJ1738" i="5"/>
  <c r="AI1738" i="5"/>
  <c r="AH1738" i="5"/>
  <c r="AK3018" i="5"/>
  <c r="AJ3018" i="5"/>
  <c r="AI3018" i="5"/>
  <c r="AH3018" i="5"/>
  <c r="AK2562" i="5"/>
  <c r="AJ2562" i="5"/>
  <c r="AI2562" i="5"/>
  <c r="AH2562" i="5"/>
  <c r="AK346" i="5"/>
  <c r="AJ346" i="5"/>
  <c r="AI346" i="5"/>
  <c r="AH346" i="5"/>
  <c r="AH602" i="5"/>
  <c r="AK602" i="5"/>
  <c r="AI602" i="5"/>
  <c r="AJ602" i="5"/>
  <c r="AH2018" i="5"/>
  <c r="AK2018" i="5"/>
  <c r="AI2018" i="5"/>
  <c r="AJ2018" i="5"/>
  <c r="AH234" i="5"/>
  <c r="AK234" i="5"/>
  <c r="AI234" i="5"/>
  <c r="AJ234" i="5"/>
  <c r="AK2450" i="5"/>
  <c r="AK191" i="5"/>
  <c r="AJ191" i="5"/>
  <c r="AI191" i="5"/>
  <c r="AH191" i="5"/>
  <c r="AJ1015" i="5"/>
  <c r="AI1015" i="5"/>
  <c r="AH1015" i="5"/>
  <c r="AK1015" i="5"/>
  <c r="AK2671" i="5"/>
  <c r="AJ2671" i="5"/>
  <c r="AI2671" i="5"/>
  <c r="AH2671" i="5"/>
  <c r="AK1007" i="5"/>
  <c r="AH1831" i="5"/>
  <c r="AH250" i="5"/>
  <c r="AK250" i="5"/>
  <c r="AI250" i="5"/>
  <c r="AJ250" i="5"/>
  <c r="AI295" i="5"/>
  <c r="AH295" i="5"/>
  <c r="AH1762" i="5"/>
  <c r="AK1762" i="5"/>
  <c r="AJ1762" i="5"/>
  <c r="AI1762" i="5"/>
  <c r="AJ2031" i="5"/>
  <c r="AH2031" i="5"/>
  <c r="AK2031" i="5"/>
  <c r="AI2031" i="5"/>
  <c r="AI474" i="5"/>
  <c r="AH474" i="5"/>
  <c r="AK2471" i="5"/>
  <c r="AJ2471" i="5"/>
  <c r="AI2471" i="5"/>
  <c r="AH2471" i="5"/>
  <c r="AK674" i="5"/>
  <c r="AJ674" i="5"/>
  <c r="AH674" i="5"/>
  <c r="AI674" i="5"/>
  <c r="AH1794" i="5"/>
  <c r="AK1794" i="5"/>
  <c r="AJ1794" i="5"/>
  <c r="AI1794" i="5"/>
  <c r="AI175" i="5"/>
  <c r="AH175" i="5"/>
  <c r="AK175" i="5"/>
  <c r="AJ175" i="5"/>
  <c r="AK202" i="5"/>
  <c r="AJ202" i="5"/>
  <c r="AH202" i="5"/>
  <c r="AI202" i="5"/>
  <c r="AK1511" i="5"/>
  <c r="AJ1511" i="5"/>
  <c r="AI1511" i="5"/>
  <c r="AH1511" i="5"/>
  <c r="AK1335" i="5"/>
  <c r="AJ1335" i="5"/>
  <c r="AI1335" i="5"/>
  <c r="AH1335" i="5"/>
  <c r="AK1895" i="5"/>
  <c r="AH2391" i="5"/>
  <c r="AI2391" i="5"/>
  <c r="AJ1634" i="5"/>
  <c r="AH1634" i="5"/>
  <c r="AK1634" i="5"/>
  <c r="AI1634" i="5"/>
  <c r="AJ1215" i="5"/>
  <c r="AI1215" i="5"/>
  <c r="AH1215" i="5"/>
  <c r="AK1215" i="5"/>
  <c r="AK2871" i="5"/>
  <c r="AH2282" i="5"/>
  <c r="AJ2282" i="5"/>
  <c r="AK1135" i="5"/>
  <c r="AH1135" i="5"/>
  <c r="AK426" i="5"/>
  <c r="AJ426" i="5"/>
  <c r="AI426" i="5"/>
  <c r="AH426" i="5"/>
  <c r="AI1274" i="5"/>
  <c r="AH1274" i="5"/>
  <c r="AJ1274" i="5"/>
  <c r="AK1274" i="5"/>
  <c r="AK983" i="5"/>
  <c r="AJ983" i="5"/>
  <c r="AI983" i="5"/>
  <c r="AH983" i="5"/>
  <c r="AJ2663" i="5"/>
  <c r="AK2663" i="5"/>
  <c r="AI2663" i="5"/>
  <c r="AH2663" i="5"/>
  <c r="AK1498" i="5"/>
  <c r="AK887" i="5"/>
  <c r="AJ887" i="5"/>
  <c r="AI887" i="5"/>
  <c r="AH887" i="5"/>
  <c r="AI2639" i="5"/>
  <c r="AH2639" i="5"/>
  <c r="AJ2639" i="5"/>
  <c r="AK2639" i="5"/>
  <c r="AH2887" i="5"/>
  <c r="AH698" i="5"/>
  <c r="AK698" i="5"/>
  <c r="AJ698" i="5"/>
  <c r="AI698" i="5"/>
  <c r="AK1218" i="5"/>
  <c r="AJ1218" i="5"/>
  <c r="AI1218" i="5"/>
  <c r="AH1218" i="5"/>
  <c r="AI2418" i="5"/>
  <c r="AK2418" i="5"/>
  <c r="AJ2418" i="5"/>
  <c r="AH2418" i="5"/>
  <c r="AK1927" i="5"/>
  <c r="AK42" i="5"/>
  <c r="AJ42" i="5"/>
  <c r="AI42" i="5"/>
  <c r="AH42" i="5"/>
  <c r="AK2106" i="5"/>
  <c r="AJ2106" i="5"/>
  <c r="AH2106" i="5"/>
  <c r="AI2106" i="5"/>
  <c r="AK1655" i="5"/>
  <c r="AI1655" i="5"/>
  <c r="AJ1655" i="5"/>
  <c r="AH1655" i="5"/>
  <c r="AK2895" i="5"/>
  <c r="AJ2895" i="5"/>
  <c r="AI2895" i="5"/>
  <c r="AH2895" i="5"/>
  <c r="AI2082" i="5"/>
  <c r="AH2082" i="5"/>
  <c r="AH159" i="5"/>
  <c r="AK159" i="5"/>
  <c r="AJ159" i="5"/>
  <c r="AI159" i="5"/>
  <c r="AJ2959" i="5"/>
  <c r="AK2906" i="5"/>
  <c r="AK2375" i="5"/>
  <c r="AJ2375" i="5"/>
  <c r="AI2375" i="5"/>
  <c r="AH2375" i="5"/>
  <c r="AH1050" i="5"/>
  <c r="AH87" i="5"/>
  <c r="AK87" i="5"/>
  <c r="AJ87" i="5"/>
  <c r="AI87" i="5"/>
  <c r="AK1071" i="5"/>
  <c r="AJ1071" i="5"/>
  <c r="AI3042" i="5"/>
  <c r="AJ2074" i="5"/>
  <c r="AI2074" i="5"/>
  <c r="AK2074" i="5"/>
  <c r="AH2074" i="5"/>
  <c r="AK3034" i="5"/>
  <c r="AJ3034" i="5"/>
  <c r="AH3034" i="5"/>
  <c r="AI3034" i="5"/>
  <c r="AJ58" i="5"/>
  <c r="AI58" i="5"/>
  <c r="AH58" i="5"/>
  <c r="AK58" i="5"/>
  <c r="AK1223" i="5"/>
  <c r="AJ1223" i="5"/>
  <c r="AI1223" i="5"/>
  <c r="AH1223" i="5"/>
  <c r="AH1927" i="5"/>
  <c r="AJ1927" i="5"/>
  <c r="AI1927" i="5"/>
  <c r="AK1271" i="5"/>
  <c r="AJ1271" i="5"/>
  <c r="AI1271" i="5"/>
  <c r="AH1271" i="5"/>
  <c r="AH1591" i="5"/>
  <c r="AK1591" i="5"/>
  <c r="AJ1591" i="5"/>
  <c r="AI1591" i="5"/>
  <c r="AI466" i="5"/>
  <c r="AH466" i="5"/>
  <c r="AK466" i="5"/>
  <c r="AJ466" i="5"/>
  <c r="AJ34" i="5"/>
  <c r="AI34" i="5"/>
  <c r="AH34" i="5"/>
  <c r="AK34" i="5"/>
  <c r="AH2786" i="5"/>
  <c r="AI2786" i="5"/>
  <c r="AJ2786" i="5"/>
  <c r="AI2983" i="5"/>
  <c r="AH2983" i="5"/>
  <c r="AK2983" i="5"/>
  <c r="AJ2983" i="5"/>
  <c r="AI3063" i="5"/>
  <c r="AH3063" i="5"/>
  <c r="AJ3063" i="5"/>
  <c r="AK3063" i="5"/>
  <c r="AK1727" i="5"/>
  <c r="AJ1727" i="5"/>
  <c r="AI1727" i="5"/>
  <c r="AH1727" i="5"/>
  <c r="AK1423" i="5"/>
  <c r="AJ1423" i="5"/>
  <c r="AI1423" i="5"/>
  <c r="AH1423" i="5"/>
  <c r="AK2527" i="5"/>
  <c r="AJ2527" i="5"/>
  <c r="AI2527" i="5"/>
  <c r="AH2527" i="5"/>
  <c r="AJ2167" i="5"/>
  <c r="AI2167" i="5"/>
  <c r="AK2167" i="5"/>
  <c r="AH2167" i="5"/>
  <c r="AI282" i="5"/>
  <c r="AH282" i="5"/>
  <c r="AJ282" i="5"/>
  <c r="AK282" i="5"/>
  <c r="AK330" i="5"/>
  <c r="AJ330" i="5"/>
  <c r="AI330" i="5"/>
  <c r="AH330" i="5"/>
  <c r="AI434" i="5"/>
  <c r="AH434" i="5"/>
  <c r="AK434" i="5"/>
  <c r="AJ434" i="5"/>
  <c r="AK2234" i="5"/>
  <c r="AJ2234" i="5"/>
  <c r="AI2234" i="5"/>
  <c r="AH2234" i="5"/>
  <c r="AK818" i="5"/>
  <c r="AJ818" i="5"/>
  <c r="AI818" i="5"/>
  <c r="AH818" i="5"/>
  <c r="AK2087" i="5"/>
  <c r="AJ2087" i="5"/>
  <c r="AI2087" i="5"/>
  <c r="AH2087" i="5"/>
  <c r="AK2914" i="5"/>
  <c r="AJ2914" i="5"/>
  <c r="AI2914" i="5"/>
  <c r="AH2914" i="5"/>
  <c r="AH2450" i="5"/>
  <c r="AI2450" i="5"/>
  <c r="AK279" i="5"/>
  <c r="AJ279" i="5"/>
  <c r="AI279" i="5"/>
  <c r="AH279" i="5"/>
  <c r="AH1007" i="5"/>
  <c r="AI1007" i="5"/>
  <c r="AK39" i="5"/>
  <c r="AJ39" i="5"/>
  <c r="AI39" i="5"/>
  <c r="AH39" i="5"/>
  <c r="AI1583" i="5"/>
  <c r="AH1583" i="5"/>
  <c r="AK1583" i="5"/>
  <c r="AJ1583" i="5"/>
  <c r="AI1786" i="5"/>
  <c r="AH1786" i="5"/>
  <c r="AK1786" i="5"/>
  <c r="AJ1786" i="5"/>
  <c r="AK807" i="5"/>
  <c r="AJ807" i="5"/>
  <c r="AI807" i="5"/>
  <c r="AH807" i="5"/>
  <c r="AH2711" i="5"/>
  <c r="AK2711" i="5"/>
  <c r="AJ2711" i="5"/>
  <c r="AI2711" i="5"/>
  <c r="AI143" i="5"/>
  <c r="AH143" i="5"/>
  <c r="AK143" i="5"/>
  <c r="AJ143" i="5"/>
  <c r="AJ1234" i="5"/>
  <c r="AI1234" i="5"/>
  <c r="AH1234" i="5"/>
  <c r="AK1234" i="5"/>
  <c r="AI2370" i="5"/>
  <c r="AH2370" i="5"/>
  <c r="AK2370" i="5"/>
  <c r="AJ2370" i="5"/>
  <c r="AK1266" i="5"/>
  <c r="AJ1266" i="5"/>
  <c r="AI1266" i="5"/>
  <c r="AH1266" i="5"/>
  <c r="AJ258" i="5"/>
  <c r="AI258" i="5"/>
  <c r="AH258" i="5"/>
  <c r="AK258" i="5"/>
  <c r="AI1642" i="5"/>
  <c r="AH1642" i="5"/>
  <c r="AK3007" i="5"/>
  <c r="AJ3007" i="5"/>
  <c r="AI3007" i="5"/>
  <c r="AH3007" i="5"/>
  <c r="AI2554" i="5"/>
  <c r="AH2554" i="5"/>
  <c r="AJ2554" i="5"/>
  <c r="AK2554" i="5"/>
  <c r="AK431" i="5"/>
  <c r="AJ431" i="5"/>
  <c r="AI431" i="5"/>
  <c r="AH431" i="5"/>
  <c r="AK3058" i="5"/>
  <c r="AJ3058" i="5"/>
  <c r="AI3058" i="5"/>
  <c r="AH3058" i="5"/>
  <c r="AK778" i="5"/>
  <c r="AJ778" i="5"/>
  <c r="AI778" i="5"/>
  <c r="AH778" i="5"/>
  <c r="AI1730" i="5"/>
  <c r="AH1730" i="5"/>
  <c r="AK1730" i="5"/>
  <c r="AJ1730" i="5"/>
  <c r="AH583" i="5"/>
  <c r="AK583" i="5"/>
  <c r="AJ583" i="5"/>
  <c r="AI583" i="5"/>
  <c r="AI1847" i="5"/>
  <c r="AH1847" i="5"/>
  <c r="AK1847" i="5"/>
  <c r="AJ1847" i="5"/>
  <c r="AK586" i="5"/>
  <c r="AJ586" i="5"/>
  <c r="AI586" i="5"/>
  <c r="AH586" i="5"/>
  <c r="AK1978" i="5"/>
  <c r="AJ1978" i="5"/>
  <c r="AI1978" i="5"/>
  <c r="AH1978" i="5"/>
  <c r="AJ2178" i="5"/>
  <c r="AK2178" i="5"/>
  <c r="AI2178" i="5"/>
  <c r="AH2178" i="5"/>
  <c r="AJ487" i="5"/>
  <c r="AI487" i="5"/>
  <c r="AH487" i="5"/>
  <c r="AK487" i="5"/>
  <c r="AK1210" i="5"/>
  <c r="AJ1210" i="5"/>
  <c r="AI1210" i="5"/>
  <c r="AH1210" i="5"/>
  <c r="AI1767" i="5"/>
  <c r="AJ1767" i="5"/>
  <c r="AH1767" i="5"/>
  <c r="AJ2290" i="5"/>
  <c r="AI2290" i="5"/>
  <c r="AK2290" i="5"/>
  <c r="AH2290" i="5"/>
  <c r="AJ591" i="5"/>
  <c r="AI591" i="5"/>
  <c r="AH591" i="5"/>
  <c r="AK591" i="5"/>
  <c r="AJ1607" i="5"/>
  <c r="AI1607" i="5"/>
  <c r="AK210" i="5"/>
  <c r="AJ210" i="5"/>
  <c r="AI210" i="5"/>
  <c r="AH210" i="5"/>
  <c r="AH1367" i="5"/>
  <c r="AK1367" i="5"/>
  <c r="AJ1367" i="5"/>
  <c r="AI1367" i="5"/>
  <c r="AI2151" i="5"/>
  <c r="AH2151" i="5"/>
  <c r="AK2151" i="5"/>
  <c r="AJ2151" i="5"/>
  <c r="AH1858" i="5"/>
  <c r="AK1858" i="5"/>
  <c r="AJ1858" i="5"/>
  <c r="AI1858" i="5"/>
  <c r="AK919" i="5"/>
  <c r="AJ919" i="5"/>
  <c r="AI919" i="5"/>
  <c r="AH919" i="5"/>
  <c r="AK1903" i="5"/>
  <c r="AJ1903" i="5"/>
  <c r="AH1903" i="5"/>
  <c r="AI1903" i="5"/>
  <c r="AJ1834" i="5"/>
  <c r="AI1834" i="5"/>
  <c r="AK1834" i="5"/>
  <c r="AH1834" i="5"/>
  <c r="AJ2271" i="5"/>
  <c r="AI2271" i="5"/>
  <c r="AH2271" i="5"/>
  <c r="AK2271" i="5"/>
  <c r="AK1426" i="5"/>
  <c r="AJ1426" i="5"/>
  <c r="AI1426" i="5"/>
  <c r="AH1426" i="5"/>
  <c r="AK1575" i="5"/>
  <c r="AJ1575" i="5"/>
  <c r="AI1575" i="5"/>
  <c r="AH1575" i="5"/>
  <c r="AJ1202" i="5"/>
  <c r="AK303" i="5"/>
  <c r="AJ303" i="5"/>
  <c r="AI303" i="5"/>
  <c r="AH303" i="5"/>
  <c r="AI2135" i="5"/>
  <c r="AK2242" i="5"/>
  <c r="AH2242" i="5"/>
  <c r="AI2090" i="5"/>
  <c r="AH2090" i="5"/>
  <c r="AK2090" i="5"/>
  <c r="AJ2090" i="5"/>
  <c r="AK2754" i="5"/>
  <c r="AI2754" i="5"/>
  <c r="AH2754" i="5"/>
  <c r="AK799" i="5"/>
  <c r="AJ799" i="5"/>
  <c r="AI799" i="5"/>
  <c r="AH799" i="5"/>
  <c r="AJ1186" i="5"/>
  <c r="AH514" i="5"/>
  <c r="AI514" i="5"/>
  <c r="AJ514" i="5"/>
  <c r="AK2023" i="5"/>
  <c r="AJ2023" i="5"/>
  <c r="AI2023" i="5"/>
  <c r="AH2023" i="5"/>
  <c r="AK511" i="5"/>
  <c r="AI970" i="5"/>
  <c r="AH970" i="5"/>
  <c r="AJ970" i="5"/>
  <c r="AK970" i="5"/>
  <c r="AH1658" i="5"/>
  <c r="AK1658" i="5"/>
  <c r="AJ1658" i="5"/>
  <c r="AI1658" i="5"/>
  <c r="AK2514" i="5"/>
  <c r="AJ2514" i="5"/>
  <c r="AI2514" i="5"/>
  <c r="AH2514" i="5"/>
  <c r="AJ2050" i="5"/>
  <c r="AK2570" i="5"/>
  <c r="AK2615" i="5"/>
  <c r="AJ2615" i="5"/>
  <c r="AI2615" i="5"/>
  <c r="AH2615" i="5"/>
  <c r="AJ1522" i="5"/>
  <c r="AI1522" i="5"/>
  <c r="AH1522" i="5"/>
  <c r="AK1522" i="5"/>
  <c r="AK1570" i="5"/>
  <c r="AK663" i="5"/>
  <c r="AJ663" i="5"/>
  <c r="AI663" i="5"/>
  <c r="AH663" i="5"/>
  <c r="AJ98" i="5"/>
  <c r="AI98" i="5"/>
  <c r="AH98" i="5"/>
  <c r="AK98" i="5"/>
  <c r="AK954" i="5"/>
  <c r="AJ1714" i="5"/>
  <c r="AI1714" i="5"/>
  <c r="AH1714" i="5"/>
  <c r="AK1714" i="5"/>
  <c r="AJ2274" i="5"/>
  <c r="AI2274" i="5"/>
  <c r="AH2274" i="5"/>
  <c r="AK2274" i="5"/>
  <c r="AK767" i="5"/>
  <c r="AI2103" i="5"/>
  <c r="AH2103" i="5"/>
  <c r="AJ2103" i="5"/>
  <c r="AI791" i="5"/>
  <c r="AH791" i="5"/>
  <c r="AJ791" i="5"/>
  <c r="AK791" i="5"/>
  <c r="AK1058" i="5"/>
  <c r="AJ1058" i="5"/>
  <c r="AI1058" i="5"/>
  <c r="AH1058" i="5"/>
  <c r="AI2807" i="5"/>
  <c r="AH2807" i="5"/>
  <c r="AK2807" i="5"/>
  <c r="AJ2807" i="5"/>
  <c r="AH1306" i="5"/>
  <c r="AK1306" i="5"/>
  <c r="AI1306" i="5"/>
  <c r="AJ1306" i="5"/>
  <c r="AI167" i="5"/>
  <c r="AI463" i="5"/>
  <c r="AK2903" i="5"/>
  <c r="AJ2903" i="5"/>
  <c r="AI2903" i="5"/>
  <c r="AH2903" i="5"/>
  <c r="AK2738" i="5"/>
  <c r="AJ2738" i="5"/>
  <c r="AI2738" i="5"/>
  <c r="AH2738" i="5"/>
  <c r="AI2898" i="5"/>
  <c r="AH2898" i="5"/>
  <c r="AI623" i="5"/>
  <c r="AH623" i="5"/>
  <c r="AK623" i="5"/>
  <c r="AJ623" i="5"/>
  <c r="AK1295" i="5"/>
  <c r="AJ1295" i="5"/>
  <c r="AI1295" i="5"/>
  <c r="AH1295" i="5"/>
  <c r="AI63" i="5"/>
  <c r="AH63" i="5"/>
  <c r="AK63" i="5"/>
  <c r="AJ63" i="5"/>
  <c r="AK1631" i="5"/>
  <c r="AI1631" i="5"/>
  <c r="AH1631" i="5"/>
  <c r="AJ1631" i="5"/>
  <c r="AH319" i="5"/>
  <c r="AK319" i="5"/>
  <c r="AJ319" i="5"/>
  <c r="AI319" i="5"/>
  <c r="AI1535" i="5"/>
  <c r="AH2351" i="5"/>
  <c r="AK2351" i="5"/>
  <c r="AJ2351" i="5"/>
  <c r="AI2351" i="5"/>
  <c r="AJ2215" i="5"/>
  <c r="AI2215" i="5"/>
  <c r="AH543" i="5"/>
  <c r="AK543" i="5"/>
  <c r="AJ543" i="5"/>
  <c r="AI543" i="5"/>
  <c r="AI370" i="5"/>
  <c r="AH370" i="5"/>
  <c r="AK370" i="5"/>
  <c r="AJ370" i="5"/>
  <c r="AK2338" i="5"/>
  <c r="AJ2338" i="5"/>
  <c r="AI2338" i="5"/>
  <c r="AH2338" i="5"/>
  <c r="AK2847" i="5"/>
  <c r="AJ2847" i="5"/>
  <c r="AH2847" i="5"/>
  <c r="AI2847" i="5"/>
  <c r="AJ2410" i="5"/>
  <c r="AK975" i="5"/>
  <c r="AK2111" i="5"/>
  <c r="AJ2111" i="5"/>
  <c r="AI2111" i="5"/>
  <c r="AH2111" i="5"/>
  <c r="AI938" i="5"/>
  <c r="AH938" i="5"/>
  <c r="AJ938" i="5"/>
  <c r="AK938" i="5"/>
  <c r="AK295" i="5"/>
  <c r="AI967" i="5"/>
  <c r="AH967" i="5"/>
  <c r="AK967" i="5"/>
  <c r="AJ967" i="5"/>
  <c r="AK1370" i="5"/>
  <c r="AK2978" i="5"/>
  <c r="AJ2978" i="5"/>
  <c r="AI2978" i="5"/>
  <c r="AH2978" i="5"/>
  <c r="AJ1167" i="5"/>
  <c r="AK1735" i="5"/>
  <c r="AJ831" i="5"/>
  <c r="AK1775" i="5"/>
  <c r="AJ1775" i="5"/>
  <c r="AI1775" i="5"/>
  <c r="AH1775" i="5"/>
  <c r="AI594" i="5"/>
  <c r="AH594" i="5"/>
  <c r="AK594" i="5"/>
  <c r="AJ594" i="5"/>
  <c r="AK1026" i="5"/>
  <c r="AJ1026" i="5"/>
  <c r="AI1026" i="5"/>
  <c r="AH1026" i="5"/>
  <c r="AH2618" i="5"/>
  <c r="AK2618" i="5"/>
  <c r="AJ2618" i="5"/>
  <c r="AI2618" i="5"/>
  <c r="AI1514" i="5"/>
  <c r="AH1514" i="5"/>
  <c r="AK1514" i="5"/>
  <c r="AJ1514" i="5"/>
  <c r="AJ890" i="5"/>
  <c r="AI890" i="5"/>
  <c r="AH890" i="5"/>
  <c r="AK890" i="5"/>
  <c r="AJ1930" i="5"/>
  <c r="AI1930" i="5"/>
  <c r="AH1930" i="5"/>
  <c r="AK1930" i="5"/>
  <c r="AH831" i="5"/>
  <c r="AK1298" i="5"/>
  <c r="AJ1298" i="5"/>
  <c r="AI1298" i="5"/>
  <c r="AH1298" i="5"/>
  <c r="AI1087" i="5"/>
  <c r="AH1087" i="5"/>
  <c r="AK1087" i="5"/>
  <c r="AJ1087" i="5"/>
  <c r="AK711" i="5"/>
  <c r="AJ711" i="5"/>
  <c r="AI711" i="5"/>
  <c r="AH711" i="5"/>
  <c r="AK855" i="5"/>
  <c r="AJ855" i="5"/>
  <c r="AI855" i="5"/>
  <c r="AH855" i="5"/>
  <c r="AI298" i="5"/>
  <c r="AJ298" i="5"/>
  <c r="AH298" i="5"/>
  <c r="AK298" i="5"/>
  <c r="AI2199" i="5"/>
  <c r="AK2199" i="5"/>
  <c r="AJ2199" i="5"/>
  <c r="AH2199" i="5"/>
  <c r="AJ1442" i="5"/>
  <c r="AK1023" i="5"/>
  <c r="AJ1023" i="5"/>
  <c r="AI1023" i="5"/>
  <c r="AH1023" i="5"/>
  <c r="AI538" i="5"/>
  <c r="AJ1082" i="5"/>
  <c r="AJ1783" i="5"/>
  <c r="AH1783" i="5"/>
  <c r="AI1783" i="5"/>
  <c r="AK1783" i="5"/>
  <c r="AK2935" i="5"/>
  <c r="AJ2935" i="5"/>
  <c r="AI2935" i="5"/>
  <c r="AH2935" i="5"/>
  <c r="AH2959" i="5"/>
  <c r="AI2959" i="5"/>
  <c r="AI1375" i="5"/>
  <c r="AJ810" i="5"/>
  <c r="AI810" i="5"/>
  <c r="AH810" i="5"/>
  <c r="AK810" i="5"/>
  <c r="AH2346" i="5"/>
  <c r="AK2346" i="5"/>
  <c r="AJ2346" i="5"/>
  <c r="AI2346" i="5"/>
  <c r="AI1735" i="5"/>
  <c r="AH1735" i="5"/>
  <c r="AH978" i="5"/>
  <c r="AK978" i="5"/>
  <c r="AJ978" i="5"/>
  <c r="AI978" i="5"/>
  <c r="AI1170" i="5"/>
  <c r="AI1498" i="5"/>
  <c r="AH1498" i="5"/>
  <c r="AJ1498" i="5"/>
  <c r="AH1986" i="5"/>
  <c r="AK1986" i="5"/>
  <c r="AI1986" i="5"/>
  <c r="AJ1986" i="5"/>
  <c r="AK3039" i="5"/>
  <c r="AJ3039" i="5"/>
  <c r="AI3039" i="5"/>
  <c r="AH3039" i="5"/>
  <c r="AK354" i="5"/>
  <c r="AJ354" i="5"/>
  <c r="AI354" i="5"/>
  <c r="AH354" i="5"/>
  <c r="AK647" i="5"/>
  <c r="AH2343" i="5"/>
  <c r="AK2343" i="5"/>
  <c r="AJ2343" i="5"/>
  <c r="AI2343" i="5"/>
  <c r="AH2906" i="5"/>
  <c r="AJ2906" i="5"/>
  <c r="AI2906" i="5"/>
  <c r="AI2975" i="5"/>
  <c r="AH2975" i="5"/>
  <c r="AK2975" i="5"/>
  <c r="AJ2975" i="5"/>
  <c r="AI1050" i="5"/>
  <c r="AK2607" i="5"/>
  <c r="AJ2607" i="5"/>
  <c r="AI2607" i="5"/>
  <c r="AH2607" i="5"/>
  <c r="AH1263" i="5"/>
  <c r="AK1263" i="5"/>
  <c r="AI1263" i="5"/>
  <c r="AJ1263" i="5"/>
  <c r="AH2079" i="5"/>
  <c r="AI2079" i="5"/>
  <c r="AJ2079" i="5"/>
  <c r="AK3042" i="5"/>
  <c r="AH3042" i="5"/>
  <c r="AJ2127" i="5"/>
  <c r="AI2127" i="5"/>
  <c r="AH2127" i="5"/>
  <c r="AK2127" i="5"/>
  <c r="AK1103" i="5"/>
  <c r="AJ2815" i="5"/>
  <c r="AK2815" i="5"/>
  <c r="AI2815" i="5"/>
  <c r="AH2815" i="5"/>
  <c r="AK714" i="5"/>
  <c r="AJ714" i="5"/>
  <c r="AI714" i="5"/>
  <c r="AH714" i="5"/>
  <c r="AK930" i="5"/>
  <c r="AJ930" i="5"/>
  <c r="AI930" i="5"/>
  <c r="AH930" i="5"/>
  <c r="AH2519" i="5"/>
  <c r="AK2519" i="5"/>
  <c r="AJ2519" i="5"/>
  <c r="AI2519" i="5"/>
  <c r="AK2415" i="5"/>
  <c r="AJ1146" i="5"/>
  <c r="AK95" i="5"/>
  <c r="AJ95" i="5"/>
  <c r="AI95" i="5"/>
  <c r="AH95" i="5"/>
  <c r="AK1602" i="5"/>
  <c r="AK1623" i="5"/>
  <c r="AI1623" i="5"/>
  <c r="AJ1623" i="5"/>
  <c r="AH1623" i="5"/>
  <c r="AK111" i="5"/>
  <c r="AJ111" i="5"/>
  <c r="AI111" i="5"/>
  <c r="AH111" i="5"/>
  <c r="AJ2530" i="5"/>
  <c r="AI2530" i="5"/>
  <c r="AK2530" i="5"/>
  <c r="AH2530" i="5"/>
  <c r="AK658" i="5"/>
  <c r="AJ658" i="5"/>
  <c r="AI658" i="5"/>
  <c r="AH658" i="5"/>
  <c r="AK1079" i="5"/>
  <c r="AJ1079" i="5"/>
  <c r="AI1079" i="5"/>
  <c r="AH1079" i="5"/>
  <c r="AK1199" i="5"/>
  <c r="AJ1199" i="5"/>
  <c r="AI1199" i="5"/>
  <c r="AH1199" i="5"/>
  <c r="AK1682" i="5"/>
  <c r="AJ1682" i="5"/>
  <c r="AI1682" i="5"/>
  <c r="AH1682" i="5"/>
  <c r="AK1122" i="5"/>
  <c r="AJ1122" i="5"/>
  <c r="AI1122" i="5"/>
  <c r="AH1122" i="5"/>
  <c r="AI1354" i="5"/>
  <c r="AH1354" i="5"/>
  <c r="AJ1354" i="5"/>
  <c r="AK1354" i="5"/>
  <c r="AK343" i="5"/>
  <c r="AJ343" i="5"/>
  <c r="AI343" i="5"/>
  <c r="AH343" i="5"/>
  <c r="AI154" i="5"/>
  <c r="AH154" i="5"/>
  <c r="AJ154" i="5"/>
  <c r="AK154" i="5"/>
  <c r="AJ2175" i="5"/>
  <c r="AI2175" i="5"/>
  <c r="AH2175" i="5"/>
  <c r="AK2175" i="5"/>
  <c r="AJ2498" i="5"/>
  <c r="AI2498" i="5"/>
  <c r="AK2498" i="5"/>
  <c r="AH2498" i="5"/>
  <c r="AH906" i="5"/>
  <c r="AK906" i="5"/>
  <c r="AI906" i="5"/>
  <c r="AJ906" i="5"/>
  <c r="AH1826" i="5"/>
  <c r="AK1826" i="5"/>
  <c r="AJ1826" i="5"/>
  <c r="AI1826" i="5"/>
  <c r="AH2954" i="5"/>
  <c r="AK2954" i="5"/>
  <c r="AI2954" i="5"/>
  <c r="AJ2954" i="5"/>
  <c r="AI554" i="5"/>
  <c r="AH554" i="5"/>
  <c r="AK554" i="5"/>
  <c r="AJ554" i="5"/>
  <c r="AJ1770" i="5"/>
  <c r="AH1770" i="5"/>
  <c r="AK1770" i="5"/>
  <c r="AI1770" i="5"/>
  <c r="AI2298" i="5"/>
  <c r="AH2298" i="5"/>
  <c r="AK2298" i="5"/>
  <c r="AJ2298" i="5"/>
  <c r="AK1759" i="5"/>
  <c r="AI1759" i="5"/>
  <c r="AH1759" i="5"/>
  <c r="AJ1759" i="5"/>
  <c r="AK1551" i="5"/>
  <c r="AJ1551" i="5"/>
  <c r="AI1551" i="5"/>
  <c r="AH1551" i="5"/>
  <c r="AH186" i="5"/>
  <c r="AK186" i="5"/>
  <c r="AJ186" i="5"/>
  <c r="AI186" i="5"/>
  <c r="AK1887" i="5"/>
  <c r="AJ1887" i="5"/>
  <c r="AI1887" i="5"/>
  <c r="AH1887" i="5"/>
  <c r="AI1911" i="5"/>
  <c r="AH1911" i="5"/>
  <c r="AJ1911" i="5"/>
  <c r="AK1911" i="5"/>
  <c r="AK2122" i="5"/>
  <c r="AJ2122" i="5"/>
  <c r="AI2122" i="5"/>
  <c r="AH2122" i="5"/>
  <c r="AK850" i="5"/>
  <c r="AJ850" i="5"/>
  <c r="AI850" i="5"/>
  <c r="AH850" i="5"/>
  <c r="AK2266" i="5"/>
  <c r="AJ2266" i="5"/>
  <c r="AH2266" i="5"/>
  <c r="AI2266" i="5"/>
  <c r="AI2570" i="5"/>
  <c r="AK2650" i="5"/>
  <c r="AI2650" i="5"/>
  <c r="AJ2650" i="5"/>
  <c r="AH2650" i="5"/>
  <c r="AJ167" i="5"/>
  <c r="AK463" i="5"/>
  <c r="AH1319" i="5"/>
  <c r="AK1319" i="5"/>
  <c r="AJ1319" i="5"/>
  <c r="AI1319" i="5"/>
  <c r="AH2567" i="5"/>
  <c r="AK2567" i="5"/>
  <c r="AJ2567" i="5"/>
  <c r="AI2567" i="5"/>
  <c r="AH495" i="5"/>
  <c r="AI495" i="5"/>
  <c r="AJ1258" i="5"/>
  <c r="AI1258" i="5"/>
  <c r="AK1258" i="5"/>
  <c r="AH1258" i="5"/>
  <c r="AI1506" i="5"/>
  <c r="AH1506" i="5"/>
  <c r="AJ1506" i="5"/>
  <c r="AK1506" i="5"/>
  <c r="AJ1143" i="5"/>
  <c r="AI1143" i="5"/>
  <c r="AH1143" i="5"/>
  <c r="AK1143" i="5"/>
  <c r="AI2455" i="5"/>
  <c r="AH2455" i="5"/>
  <c r="AK2455" i="5"/>
  <c r="AJ2455" i="5"/>
  <c r="AK842" i="5"/>
  <c r="AJ842" i="5"/>
  <c r="AI842" i="5"/>
  <c r="AH842" i="5"/>
  <c r="AH2714" i="5"/>
  <c r="AK2714" i="5"/>
  <c r="AI2714" i="5"/>
  <c r="AJ2714" i="5"/>
  <c r="AK1863" i="5"/>
  <c r="AJ1863" i="5"/>
  <c r="AI1863" i="5"/>
  <c r="AH1863" i="5"/>
  <c r="AK2839" i="5"/>
  <c r="AJ2839" i="5"/>
  <c r="AI2839" i="5"/>
  <c r="AH2839" i="5"/>
  <c r="AK863" i="5"/>
  <c r="AJ863" i="5"/>
  <c r="AI863" i="5"/>
  <c r="AH863" i="5"/>
  <c r="AK2311" i="5"/>
  <c r="AH2311" i="5"/>
  <c r="AJ2311" i="5"/>
  <c r="AK1818" i="5"/>
  <c r="AJ1818" i="5"/>
  <c r="AI1818" i="5"/>
  <c r="AH1818" i="5"/>
  <c r="AI903" i="5"/>
  <c r="AH903" i="5"/>
  <c r="AK903" i="5"/>
  <c r="AJ903" i="5"/>
  <c r="AK567" i="5"/>
  <c r="AJ567" i="5"/>
  <c r="AI567" i="5"/>
  <c r="AH567" i="5"/>
  <c r="AI1975" i="5"/>
  <c r="AH1975" i="5"/>
  <c r="AJ1975" i="5"/>
  <c r="AK1975" i="5"/>
  <c r="AK1882" i="5"/>
  <c r="AJ1882" i="5"/>
  <c r="AI1882" i="5"/>
  <c r="AH1882" i="5"/>
  <c r="AK2410" i="5"/>
  <c r="AI2410" i="5"/>
  <c r="AH2410" i="5"/>
  <c r="AJ1463" i="5"/>
  <c r="AI1463" i="5"/>
  <c r="AK1463" i="5"/>
  <c r="AH1463" i="5"/>
  <c r="AJ2863" i="5"/>
  <c r="AI2863" i="5"/>
  <c r="AH2863" i="5"/>
  <c r="AI655" i="5"/>
  <c r="AH655" i="5"/>
  <c r="AK655" i="5"/>
  <c r="AJ655" i="5"/>
  <c r="AJ2239" i="5"/>
  <c r="AI2239" i="5"/>
  <c r="AH2239" i="5"/>
  <c r="AK2239" i="5"/>
  <c r="AK551" i="5"/>
  <c r="AJ551" i="5"/>
  <c r="AI551" i="5"/>
  <c r="AH551" i="5"/>
  <c r="AI2154" i="5"/>
  <c r="AH2154" i="5"/>
  <c r="AJ2154" i="5"/>
  <c r="AK2154" i="5"/>
  <c r="AK3026" i="5"/>
  <c r="AJ3026" i="5"/>
  <c r="AI3026" i="5"/>
  <c r="AH3026" i="5"/>
  <c r="AJ359" i="5"/>
  <c r="AI359" i="5"/>
  <c r="AH359" i="5"/>
  <c r="AK359" i="5"/>
  <c r="AK2879" i="5"/>
  <c r="AJ2879" i="5"/>
  <c r="AH2879" i="5"/>
  <c r="AI2879" i="5"/>
  <c r="AI402" i="5"/>
  <c r="AH402" i="5"/>
  <c r="AK402" i="5"/>
  <c r="AJ402" i="5"/>
  <c r="AK311" i="5"/>
  <c r="AJ311" i="5"/>
  <c r="AI311" i="5"/>
  <c r="AH311" i="5"/>
  <c r="AK927" i="5"/>
  <c r="AJ927" i="5"/>
  <c r="AI927" i="5"/>
  <c r="AH927" i="5"/>
  <c r="AJ599" i="5"/>
  <c r="AI599" i="5"/>
  <c r="AH599" i="5"/>
  <c r="AK599" i="5"/>
  <c r="AH1074" i="5"/>
  <c r="AK1074" i="5"/>
  <c r="AJ1074" i="5"/>
  <c r="AI1074" i="5"/>
  <c r="AJ975" i="5"/>
  <c r="AI975" i="5"/>
  <c r="AH1495" i="5"/>
  <c r="AK1495" i="5"/>
  <c r="AI1495" i="5"/>
  <c r="AJ1495" i="5"/>
  <c r="AH1303" i="5"/>
  <c r="AK1303" i="5"/>
  <c r="AJ1303" i="5"/>
  <c r="AI1303" i="5"/>
  <c r="AK1919" i="5"/>
  <c r="AJ1919" i="5"/>
  <c r="AI1919" i="5"/>
  <c r="AH1919" i="5"/>
  <c r="AI1482" i="5"/>
  <c r="AH1482" i="5"/>
  <c r="AK1482" i="5"/>
  <c r="AJ1482" i="5"/>
  <c r="AK1703" i="5"/>
  <c r="AJ1703" i="5"/>
  <c r="AI1703" i="5"/>
  <c r="AH1703" i="5"/>
  <c r="AI2314" i="5"/>
  <c r="AH2314" i="5"/>
  <c r="AJ2314" i="5"/>
  <c r="AK2314" i="5"/>
  <c r="AK71" i="5"/>
  <c r="AJ71" i="5"/>
  <c r="AI71" i="5"/>
  <c r="AH71" i="5"/>
  <c r="AI338" i="5"/>
  <c r="AH338" i="5"/>
  <c r="AK338" i="5"/>
  <c r="AJ338" i="5"/>
  <c r="AI2882" i="5"/>
  <c r="AH2882" i="5"/>
  <c r="AJ2882" i="5"/>
  <c r="AK2882" i="5"/>
  <c r="AJ495" i="5"/>
  <c r="AK2863" i="5"/>
  <c r="AI1450" i="5"/>
  <c r="AK1450" i="5"/>
  <c r="AJ1450" i="5"/>
  <c r="AH1450" i="5"/>
  <c r="AH1242" i="5"/>
  <c r="AK1242" i="5"/>
  <c r="AJ1242" i="5"/>
  <c r="AI1242" i="5"/>
  <c r="AH2231" i="5"/>
  <c r="AK2231" i="5"/>
  <c r="AI2231" i="5"/>
  <c r="AJ2231" i="5"/>
  <c r="AI2055" i="5"/>
  <c r="AH2055" i="5"/>
  <c r="AK2055" i="5"/>
  <c r="AJ2055" i="5"/>
  <c r="AJ226" i="5"/>
  <c r="AI226" i="5"/>
  <c r="AH226" i="5"/>
  <c r="AK226" i="5"/>
  <c r="AJ2874" i="5"/>
  <c r="AI2874" i="5"/>
  <c r="AH2874" i="5"/>
  <c r="AK2874" i="5"/>
  <c r="AJ1170" i="5"/>
  <c r="AI695" i="5"/>
  <c r="AH695" i="5"/>
  <c r="AJ695" i="5"/>
  <c r="AK695" i="5"/>
  <c r="AK82" i="5"/>
  <c r="AJ82" i="5"/>
  <c r="AI82" i="5"/>
  <c r="AH82" i="5"/>
  <c r="AI2007" i="5"/>
  <c r="AH2007" i="5"/>
  <c r="AJ2007" i="5"/>
  <c r="AK2007" i="5"/>
  <c r="AJ263" i="5"/>
  <c r="AI263" i="5"/>
  <c r="AH263" i="5"/>
  <c r="AK263" i="5"/>
  <c r="AK2159" i="5"/>
  <c r="AJ2159" i="5"/>
  <c r="AH2159" i="5"/>
  <c r="AI2159" i="5"/>
  <c r="AK634" i="5"/>
  <c r="AJ634" i="5"/>
  <c r="AI634" i="5"/>
  <c r="AH634" i="5"/>
  <c r="AJ1530" i="5"/>
  <c r="AI511" i="5"/>
  <c r="AI2218" i="5"/>
  <c r="AH2218" i="5"/>
  <c r="AK2218" i="5"/>
  <c r="AJ2218" i="5"/>
  <c r="AI335" i="5"/>
  <c r="AH335" i="5"/>
  <c r="AK335" i="5"/>
  <c r="AJ335" i="5"/>
  <c r="AJ490" i="5"/>
  <c r="AI490" i="5"/>
  <c r="AH490" i="5"/>
  <c r="AK490" i="5"/>
  <c r="AI1615" i="5"/>
  <c r="AK1615" i="5"/>
  <c r="AJ1615" i="5"/>
  <c r="AH1615" i="5"/>
  <c r="AK1391" i="5"/>
  <c r="AJ1391" i="5"/>
  <c r="AI1391" i="5"/>
  <c r="AH1391" i="5"/>
  <c r="AH2495" i="5"/>
  <c r="AK2495" i="5"/>
  <c r="AI2495" i="5"/>
  <c r="AJ2495" i="5"/>
  <c r="AJ2698" i="5"/>
  <c r="AK2698" i="5"/>
  <c r="AI2698" i="5"/>
  <c r="AH2698" i="5"/>
  <c r="AJ3055" i="5"/>
  <c r="AI3055" i="5"/>
  <c r="AH3055" i="5"/>
  <c r="AK3055" i="5"/>
  <c r="AI943" i="5"/>
  <c r="AH943" i="5"/>
  <c r="AI1194" i="5"/>
  <c r="AH1194" i="5"/>
  <c r="AK1194" i="5"/>
  <c r="AJ1194" i="5"/>
  <c r="AK2775" i="5"/>
  <c r="AJ2775" i="5"/>
  <c r="AI2775" i="5"/>
  <c r="AH2775" i="5"/>
  <c r="AK2575" i="5"/>
  <c r="AH2575" i="5"/>
  <c r="AI1562" i="5"/>
  <c r="AH1562" i="5"/>
  <c r="AJ1562" i="5"/>
  <c r="AK1562" i="5"/>
  <c r="AJ2930" i="5"/>
  <c r="AI2930" i="5"/>
  <c r="AH2930" i="5"/>
  <c r="AK2930" i="5"/>
  <c r="AJ519" i="5"/>
  <c r="AI519" i="5"/>
  <c r="AH519" i="5"/>
  <c r="AK519" i="5"/>
  <c r="AI1239" i="5"/>
  <c r="AJ1239" i="5"/>
  <c r="AI183" i="5"/>
  <c r="AH183" i="5"/>
  <c r="AJ183" i="5"/>
  <c r="AK183" i="5"/>
  <c r="AJ423" i="5"/>
  <c r="AI423" i="5"/>
  <c r="AH423" i="5"/>
  <c r="AK423" i="5"/>
  <c r="AJ1039" i="5"/>
  <c r="AJ986" i="5"/>
  <c r="AK1202" i="5"/>
  <c r="AH1202" i="5"/>
  <c r="AI687" i="5"/>
  <c r="AH687" i="5"/>
  <c r="AK687" i="5"/>
  <c r="AJ687" i="5"/>
  <c r="AI1247" i="5"/>
  <c r="AH2986" i="5"/>
  <c r="AK2986" i="5"/>
  <c r="AI2986" i="5"/>
  <c r="AJ2986" i="5"/>
  <c r="AI2823" i="5"/>
  <c r="AH2823" i="5"/>
  <c r="AJ2823" i="5"/>
  <c r="AK2823" i="5"/>
  <c r="AH2162" i="5"/>
  <c r="AK2162" i="5"/>
  <c r="AJ2162" i="5"/>
  <c r="AI2162" i="5"/>
  <c r="AT1535" i="5"/>
  <c r="AS1535" i="5"/>
  <c r="AR1535" i="5"/>
  <c r="AU1535" i="5"/>
  <c r="AI231" i="5"/>
  <c r="AK2994" i="5"/>
  <c r="AK1095" i="5"/>
  <c r="AJ1095" i="5"/>
  <c r="AI1095" i="5"/>
  <c r="AH1095" i="5"/>
  <c r="AK1154" i="5"/>
  <c r="AJ1154" i="5"/>
  <c r="AI1154" i="5"/>
  <c r="AH1154" i="5"/>
  <c r="AK2050" i="5"/>
  <c r="AI2050" i="5"/>
  <c r="AK1842" i="5"/>
  <c r="AJ1090" i="5"/>
  <c r="AI1090" i="5"/>
  <c r="AH1090" i="5"/>
  <c r="AK1090" i="5"/>
  <c r="AK615" i="5"/>
  <c r="AJ615" i="5"/>
  <c r="AI615" i="5"/>
  <c r="AH615" i="5"/>
  <c r="AJ1503" i="5"/>
  <c r="AR1503" i="5" s="1"/>
  <c r="AH2623" i="5"/>
  <c r="AI2623" i="5"/>
  <c r="AK2623" i="5"/>
  <c r="AJ2623" i="5"/>
  <c r="AH1386" i="5"/>
  <c r="AK1386" i="5"/>
  <c r="AJ1386" i="5"/>
  <c r="AI1386" i="5"/>
  <c r="AK2071" i="5"/>
  <c r="AJ2071" i="5"/>
  <c r="AI2071" i="5"/>
  <c r="AH2071" i="5"/>
  <c r="AH1527" i="5"/>
  <c r="AK1527" i="5"/>
  <c r="AJ1527" i="5"/>
  <c r="AI1527" i="5"/>
  <c r="AK2431" i="5"/>
  <c r="AJ2431" i="5"/>
  <c r="AI2431" i="5"/>
  <c r="AH2431" i="5"/>
  <c r="AJ922" i="5"/>
  <c r="AI1418" i="5"/>
  <c r="AH1418" i="5"/>
  <c r="AK1418" i="5"/>
  <c r="AJ1418" i="5"/>
  <c r="AJ2842" i="5"/>
  <c r="AI2842" i="5"/>
  <c r="AK2842" i="5"/>
  <c r="AH2842" i="5"/>
  <c r="AI79" i="5"/>
  <c r="AH79" i="5"/>
  <c r="AK79" i="5"/>
  <c r="AJ79" i="5"/>
  <c r="AK266" i="5"/>
  <c r="AJ266" i="5"/>
  <c r="AI266" i="5"/>
  <c r="AH266" i="5"/>
  <c r="AH2570" i="5"/>
  <c r="AH1586" i="5"/>
  <c r="AK1586" i="5"/>
  <c r="AI1586" i="5"/>
  <c r="AJ1586" i="5"/>
  <c r="AH463" i="5"/>
  <c r="AI2474" i="5"/>
  <c r="AH2474" i="5"/>
  <c r="AK2474" i="5"/>
  <c r="AJ2474" i="5"/>
  <c r="AJ642" i="5"/>
  <c r="AI642" i="5"/>
  <c r="AH642" i="5"/>
  <c r="AK642" i="5"/>
  <c r="AJ3002" i="5"/>
  <c r="AI3002" i="5"/>
  <c r="AH3002" i="5"/>
  <c r="AK3002" i="5"/>
  <c r="AK911" i="5"/>
  <c r="AJ911" i="5"/>
  <c r="AH911" i="5"/>
  <c r="AI2426" i="5"/>
  <c r="AH2426" i="5"/>
  <c r="AJ2426" i="5"/>
  <c r="AK2426" i="5"/>
  <c r="AH223" i="5"/>
  <c r="AK223" i="5"/>
  <c r="AJ223" i="5"/>
  <c r="AI223" i="5"/>
  <c r="AH3023" i="5"/>
  <c r="AK3023" i="5"/>
  <c r="AJ3023" i="5"/>
  <c r="AI3023" i="5"/>
  <c r="AJ2066" i="5"/>
  <c r="AI2066" i="5"/>
  <c r="AK2066" i="5"/>
  <c r="AH2066" i="5"/>
  <c r="AH1447" i="5"/>
  <c r="AI1447" i="5"/>
  <c r="AJ1447" i="5"/>
  <c r="AK1447" i="5"/>
  <c r="AK1330" i="5"/>
  <c r="AJ1330" i="5"/>
  <c r="AI1330" i="5"/>
  <c r="AH1330" i="5"/>
  <c r="AJ1567" i="5"/>
  <c r="AI1567" i="5"/>
  <c r="AH1567" i="5"/>
  <c r="AK1567" i="5"/>
  <c r="AK2706" i="5"/>
  <c r="AJ2706" i="5"/>
  <c r="AI2706" i="5"/>
  <c r="AH2706" i="5"/>
  <c r="AJ2207" i="5"/>
  <c r="AI2207" i="5"/>
  <c r="AH2207" i="5"/>
  <c r="AK2207" i="5"/>
  <c r="AH178" i="5"/>
  <c r="AK178" i="5"/>
  <c r="AJ178" i="5"/>
  <c r="AI178" i="5"/>
  <c r="AK2287" i="5"/>
  <c r="AJ2287" i="5"/>
  <c r="AI2287" i="5"/>
  <c r="AH2287" i="5"/>
  <c r="AK2407" i="5"/>
  <c r="AJ2407" i="5"/>
  <c r="AI2407" i="5"/>
  <c r="AH2407" i="5"/>
  <c r="AI1938" i="5"/>
  <c r="AH1938" i="5"/>
  <c r="AK1938" i="5"/>
  <c r="AJ1938" i="5"/>
  <c r="AI2279" i="5"/>
  <c r="AK2279" i="5"/>
  <c r="AJ2279" i="5"/>
  <c r="AH2279" i="5"/>
  <c r="AJ2442" i="5"/>
  <c r="AI2442" i="5"/>
  <c r="AH2442" i="5"/>
  <c r="AK2442" i="5"/>
  <c r="AJ770" i="5"/>
  <c r="AI770" i="5"/>
  <c r="AH770" i="5"/>
  <c r="AK770" i="5"/>
  <c r="AI1370" i="5"/>
  <c r="AH1370" i="5"/>
  <c r="AJ1370" i="5"/>
  <c r="AJ2506" i="5"/>
  <c r="AI2506" i="5"/>
  <c r="AH2506" i="5"/>
  <c r="AK2506" i="5"/>
  <c r="AH199" i="5"/>
  <c r="AI199" i="5"/>
  <c r="AJ199" i="5"/>
  <c r="AI2751" i="5"/>
  <c r="AK2751" i="5"/>
  <c r="AJ2751" i="5"/>
  <c r="AH2751" i="5"/>
  <c r="AK2658" i="5"/>
  <c r="AJ2658" i="5"/>
  <c r="AI2658" i="5"/>
  <c r="AH2658" i="5"/>
  <c r="AI3031" i="5"/>
  <c r="AH3031" i="5"/>
  <c r="AK3031" i="5"/>
  <c r="AJ3031" i="5"/>
  <c r="AJ1151" i="5"/>
  <c r="AK1151" i="5"/>
  <c r="AI1151" i="5"/>
  <c r="AH1151" i="5"/>
  <c r="AH1994" i="5"/>
  <c r="AK1994" i="5"/>
  <c r="AI1994" i="5"/>
  <c r="AJ1994" i="5"/>
  <c r="AH3074" i="5"/>
  <c r="AK3074" i="5"/>
  <c r="AI3074" i="5"/>
  <c r="AJ3074" i="5"/>
  <c r="AK1743" i="5"/>
  <c r="AJ1743" i="5"/>
  <c r="AI1743" i="5"/>
  <c r="AH1743" i="5"/>
  <c r="AK1351" i="5"/>
  <c r="AJ1351" i="5"/>
  <c r="AI1351" i="5"/>
  <c r="AH1351" i="5"/>
  <c r="AJ290" i="5"/>
  <c r="AI290" i="5"/>
  <c r="AH290" i="5"/>
  <c r="AK290" i="5"/>
  <c r="AK479" i="5"/>
  <c r="AI314" i="5"/>
  <c r="AI2250" i="5"/>
  <c r="AH2250" i="5"/>
  <c r="AK2250" i="5"/>
  <c r="AJ2250" i="5"/>
  <c r="AH1559" i="5"/>
  <c r="AK1559" i="5"/>
  <c r="AJ1559" i="5"/>
  <c r="AI1559" i="5"/>
  <c r="AK2079" i="5"/>
  <c r="AK2258" i="5"/>
  <c r="AJ2258" i="5"/>
  <c r="AI2258" i="5"/>
  <c r="AH2258" i="5"/>
  <c r="AJ1311" i="5"/>
  <c r="AI1311" i="5"/>
  <c r="AH1311" i="5"/>
  <c r="AK1311" i="5"/>
  <c r="AJ1778" i="5"/>
  <c r="AJ2626" i="5"/>
  <c r="AI2626" i="5"/>
  <c r="AH2626" i="5"/>
  <c r="AK2626" i="5"/>
  <c r="AH1442" i="5"/>
  <c r="AI1442" i="5"/>
  <c r="AJ815" i="5"/>
  <c r="AI815" i="5"/>
  <c r="AH815" i="5"/>
  <c r="AK815" i="5"/>
  <c r="AH538" i="5"/>
  <c r="AI1082" i="5"/>
  <c r="AI2655" i="5"/>
  <c r="AK2655" i="5"/>
  <c r="AJ2655" i="5"/>
  <c r="AH2655" i="5"/>
  <c r="AK2194" i="5"/>
  <c r="AI2194" i="5"/>
  <c r="AH2194" i="5"/>
  <c r="AJ2194" i="5"/>
  <c r="AJ1375" i="5"/>
  <c r="AK1050" i="5"/>
  <c r="AH2098" i="5"/>
  <c r="AK2098" i="5"/>
  <c r="AJ2098" i="5"/>
  <c r="AI2098" i="5"/>
  <c r="AI2362" i="5"/>
  <c r="AK2362" i="5"/>
  <c r="AH2362" i="5"/>
  <c r="AI1471" i="5"/>
  <c r="AH1471" i="5"/>
  <c r="AK1471" i="5"/>
  <c r="AJ1471" i="5"/>
  <c r="AK1170" i="5"/>
  <c r="AH1170" i="5"/>
  <c r="AJ1671" i="5"/>
  <c r="AI1671" i="5"/>
  <c r="AH1671" i="5"/>
  <c r="AK1671" i="5"/>
  <c r="AK802" i="5"/>
  <c r="AJ802" i="5"/>
  <c r="AI802" i="5"/>
  <c r="AH802" i="5"/>
  <c r="AH3010" i="5"/>
  <c r="AK458" i="5"/>
  <c r="AJ458" i="5"/>
  <c r="AI458" i="5"/>
  <c r="AH458" i="5"/>
  <c r="AH1895" i="5"/>
  <c r="AJ1895" i="5"/>
  <c r="AI1895" i="5"/>
  <c r="AH2330" i="5"/>
  <c r="AI2330" i="5"/>
  <c r="AK2330" i="5"/>
  <c r="AI2319" i="5"/>
  <c r="AK570" i="5"/>
  <c r="AK1639" i="5"/>
  <c r="AJ1639" i="5"/>
  <c r="AI1639" i="5"/>
  <c r="AH1639" i="5"/>
  <c r="AH1618" i="5"/>
  <c r="AJ1618" i="5"/>
  <c r="AK1618" i="5"/>
  <c r="AH511" i="5"/>
  <c r="AK2383" i="5"/>
  <c r="AJ2383" i="5"/>
  <c r="AI2383" i="5"/>
  <c r="AH2383" i="5"/>
  <c r="AK1626" i="5"/>
  <c r="AJ1626" i="5"/>
  <c r="AI1626" i="5"/>
  <c r="AH1626" i="5"/>
  <c r="AK375" i="5"/>
  <c r="AJ375" i="5"/>
  <c r="AI375" i="5"/>
  <c r="AH375" i="5"/>
  <c r="AK50" i="5"/>
  <c r="AJ50" i="5"/>
  <c r="AI50" i="5"/>
  <c r="AH50" i="5"/>
  <c r="AH2890" i="5"/>
  <c r="AK2890" i="5"/>
  <c r="AJ2890" i="5"/>
  <c r="AI2890" i="5"/>
  <c r="AK1687" i="5"/>
  <c r="AJ1687" i="5"/>
  <c r="AI1687" i="5"/>
  <c r="AH1687" i="5"/>
  <c r="AJ1951" i="5"/>
  <c r="AI1951" i="5"/>
  <c r="AH1951" i="5"/>
  <c r="AK1951" i="5"/>
  <c r="AI1906" i="5"/>
  <c r="AH1906" i="5"/>
  <c r="AK1906" i="5"/>
  <c r="AJ1906" i="5"/>
  <c r="AK119" i="5"/>
  <c r="AJ119" i="5"/>
  <c r="AI119" i="5"/>
  <c r="AH119" i="5"/>
  <c r="AI2415" i="5"/>
  <c r="AJ2415" i="5"/>
  <c r="AJ1407" i="5"/>
  <c r="AI1407" i="5"/>
  <c r="AH1407" i="5"/>
  <c r="AK1407" i="5"/>
  <c r="AK1018" i="5"/>
  <c r="AK231" i="5"/>
  <c r="AR231" i="5" s="1"/>
  <c r="AI2911" i="5"/>
  <c r="AH2911" i="5"/>
  <c r="AK2911" i="5"/>
  <c r="AJ2911" i="5"/>
  <c r="AK1378" i="5"/>
  <c r="AJ1378" i="5"/>
  <c r="AI1378" i="5"/>
  <c r="AH1378" i="5"/>
  <c r="AJ194" i="5"/>
  <c r="AI194" i="5"/>
  <c r="AH194" i="5"/>
  <c r="AK194" i="5"/>
  <c r="AK2058" i="5"/>
  <c r="AJ2058" i="5"/>
  <c r="AI2058" i="5"/>
  <c r="AH2058" i="5"/>
  <c r="AH2367" i="5"/>
  <c r="AK2367" i="5"/>
  <c r="AI2367" i="5"/>
  <c r="AJ2367" i="5"/>
  <c r="AJ2386" i="5"/>
  <c r="AI2386" i="5"/>
  <c r="AH2386" i="5"/>
  <c r="AK2386" i="5"/>
  <c r="AK106" i="5"/>
  <c r="AJ106" i="5"/>
  <c r="AI106" i="5"/>
  <c r="AH106" i="5"/>
  <c r="AI1034" i="5"/>
  <c r="AH1034" i="5"/>
  <c r="AJ1034" i="5"/>
  <c r="AK1034" i="5"/>
  <c r="AH1039" i="5"/>
  <c r="AI1039" i="5"/>
  <c r="AK114" i="5"/>
  <c r="AJ114" i="5"/>
  <c r="AI114" i="5"/>
  <c r="AH114" i="5"/>
  <c r="AK2642" i="5"/>
  <c r="AJ2642" i="5"/>
  <c r="AI2642" i="5"/>
  <c r="AH2642" i="5"/>
  <c r="AI1130" i="5"/>
  <c r="AH1130" i="5"/>
  <c r="AJ1130" i="5"/>
  <c r="AK1130" i="5"/>
  <c r="AK1935" i="5"/>
  <c r="AJ1935" i="5"/>
  <c r="AH1935" i="5"/>
  <c r="AI1935" i="5"/>
  <c r="AH55" i="5"/>
  <c r="AK55" i="5"/>
  <c r="AI55" i="5"/>
  <c r="AJ55" i="5"/>
  <c r="AJ2682" i="5"/>
  <c r="AI2682" i="5"/>
  <c r="AH2682" i="5"/>
  <c r="AK2682" i="5"/>
  <c r="AK2583" i="5"/>
  <c r="AJ2583" i="5"/>
  <c r="AI2583" i="5"/>
  <c r="AH2583" i="5"/>
  <c r="AI1314" i="5"/>
  <c r="AH1314" i="5"/>
  <c r="AJ1314" i="5"/>
  <c r="AK1314" i="5"/>
  <c r="AJ74" i="5"/>
  <c r="AI74" i="5"/>
  <c r="AH74" i="5"/>
  <c r="AK74" i="5"/>
  <c r="AH122" i="5"/>
  <c r="AK122" i="5"/>
  <c r="AI122" i="5"/>
  <c r="AJ122" i="5"/>
  <c r="AK2439" i="5"/>
  <c r="AJ2439" i="5"/>
  <c r="AI2439" i="5"/>
  <c r="AH2439" i="5"/>
  <c r="AH1690" i="5"/>
  <c r="AK1690" i="5"/>
  <c r="AJ1690" i="5"/>
  <c r="AI1690" i="5"/>
  <c r="AK1327" i="5"/>
  <c r="AJ1327" i="5"/>
  <c r="AI1327" i="5"/>
  <c r="AH1327" i="5"/>
  <c r="AK1959" i="5"/>
  <c r="AJ1959" i="5"/>
  <c r="AI1959" i="5"/>
  <c r="AH1959" i="5"/>
  <c r="AJ2970" i="5"/>
  <c r="AJ506" i="5"/>
  <c r="AJ450" i="5"/>
  <c r="AI450" i="5"/>
  <c r="AH450" i="5"/>
  <c r="AK450" i="5"/>
  <c r="AK559" i="5"/>
  <c r="AJ559" i="5"/>
  <c r="AI559" i="5"/>
  <c r="AH559" i="5"/>
  <c r="AJ2183" i="5"/>
  <c r="AI2183" i="5"/>
  <c r="AH2183" i="5"/>
  <c r="AK2183" i="5"/>
  <c r="AK2535" i="5"/>
  <c r="AJ2535" i="5"/>
  <c r="AI2535" i="5"/>
  <c r="AH2535" i="5"/>
  <c r="AH1842" i="5"/>
  <c r="AI1842" i="5"/>
  <c r="AJ1842" i="5"/>
  <c r="AJ287" i="5"/>
  <c r="AI287" i="5"/>
  <c r="AH287" i="5"/>
  <c r="AK287" i="5"/>
  <c r="AK1191" i="5"/>
  <c r="AU1602" i="5"/>
  <c r="AT1602" i="5"/>
  <c r="AS1602" i="5"/>
  <c r="AR1602" i="5"/>
  <c r="AK399" i="5"/>
  <c r="AJ399" i="5"/>
  <c r="AI399" i="5"/>
  <c r="AH399" i="5"/>
  <c r="AK522" i="5"/>
  <c r="AJ522" i="5"/>
  <c r="AI522" i="5"/>
  <c r="AH522" i="5"/>
  <c r="AK735" i="5"/>
  <c r="AJ735" i="5"/>
  <c r="AI735" i="5"/>
  <c r="AH735" i="5"/>
  <c r="AK1799" i="5"/>
  <c r="AJ1799" i="5"/>
  <c r="AI1799" i="5"/>
  <c r="AH1799" i="5"/>
  <c r="AK367" i="5"/>
  <c r="AJ367" i="5"/>
  <c r="AI367" i="5"/>
  <c r="AH367" i="5"/>
  <c r="AJ1807" i="5"/>
  <c r="AI1807" i="5"/>
  <c r="AH1807" i="5"/>
  <c r="AK1807" i="5"/>
  <c r="AH922" i="5"/>
  <c r="AI922" i="5"/>
  <c r="AJ2746" i="5"/>
  <c r="AI2746" i="5"/>
  <c r="AH2746" i="5"/>
  <c r="AK2746" i="5"/>
  <c r="AK2135" i="5"/>
  <c r="AH1466" i="5"/>
  <c r="AH1802" i="5"/>
  <c r="AK1802" i="5"/>
  <c r="AI1802" i="5"/>
  <c r="AJ1802" i="5"/>
  <c r="AI2359" i="5"/>
  <c r="AH2359" i="5"/>
  <c r="AK2359" i="5"/>
  <c r="AJ2359" i="5"/>
  <c r="AK1650" i="5"/>
  <c r="AJ1650" i="5"/>
  <c r="AI1650" i="5"/>
  <c r="AH1650" i="5"/>
  <c r="AK2114" i="5"/>
  <c r="AK447" i="5"/>
  <c r="AJ447" i="5"/>
  <c r="AI447" i="5"/>
  <c r="AH447" i="5"/>
  <c r="AK1999" i="5"/>
  <c r="AJ1999" i="5"/>
  <c r="AH1999" i="5"/>
  <c r="AI1999" i="5"/>
  <c r="AK1098" i="5"/>
  <c r="AJ1098" i="5"/>
  <c r="AI1098" i="5"/>
  <c r="AH1098" i="5"/>
  <c r="AK1047" i="5"/>
  <c r="AJ1047" i="5"/>
  <c r="AI1047" i="5"/>
  <c r="AH1047" i="5"/>
  <c r="AJ1546" i="5"/>
  <c r="AI1546" i="5"/>
  <c r="AH1546" i="5"/>
  <c r="AK1546" i="5"/>
  <c r="AJ2594" i="5"/>
  <c r="AI2594" i="5"/>
  <c r="AH2594" i="5"/>
  <c r="AK2594" i="5"/>
  <c r="AK2826" i="5"/>
  <c r="AJ2826" i="5"/>
  <c r="AH2826" i="5"/>
  <c r="AI2826" i="5"/>
  <c r="AH1343" i="5"/>
  <c r="AI1343" i="5"/>
  <c r="AK1343" i="5"/>
  <c r="AK1674" i="5"/>
  <c r="AI1674" i="5"/>
  <c r="AJ1674" i="5"/>
  <c r="AI1383" i="5"/>
  <c r="AH1383" i="5"/>
  <c r="AK1383" i="5"/>
  <c r="AJ1383" i="5"/>
  <c r="AH2047" i="5"/>
  <c r="AK2047" i="5"/>
  <c r="AJ2047" i="5"/>
  <c r="AI2047" i="5"/>
  <c r="AU1375" i="5"/>
  <c r="AT1375" i="5"/>
  <c r="AS1375" i="5"/>
  <c r="AR1375" i="5"/>
  <c r="AK215" i="5"/>
  <c r="AJ215" i="5"/>
  <c r="AI215" i="5"/>
  <c r="AH215" i="5"/>
  <c r="AK1543" i="5"/>
  <c r="AJ1543" i="5"/>
  <c r="AI1543" i="5"/>
  <c r="AH1543" i="5"/>
  <c r="AK1967" i="5"/>
  <c r="AJ1967" i="5"/>
  <c r="AH1967" i="5"/>
  <c r="AI1967" i="5"/>
  <c r="AJ2402" i="5"/>
  <c r="AK834" i="5"/>
  <c r="AJ834" i="5"/>
  <c r="AI834" i="5"/>
  <c r="AH834" i="5"/>
  <c r="AK2303" i="5"/>
  <c r="AH2303" i="5"/>
  <c r="AJ2303" i="5"/>
  <c r="AI2303" i="5"/>
  <c r="AK1055" i="5"/>
  <c r="AJ1055" i="5"/>
  <c r="AI1055" i="5"/>
  <c r="AH1055" i="5"/>
  <c r="AK2546" i="5"/>
  <c r="AJ2546" i="5"/>
  <c r="AI2546" i="5"/>
  <c r="AH2546" i="5"/>
  <c r="AH1010" i="5"/>
  <c r="AK1010" i="5"/>
  <c r="AJ1010" i="5"/>
  <c r="AI1010" i="5"/>
  <c r="AK378" i="5"/>
  <c r="AJ378" i="5"/>
  <c r="AI378" i="5"/>
  <c r="AH378" i="5"/>
  <c r="AJ2575" i="5"/>
  <c r="AK274" i="5"/>
  <c r="AJ274" i="5"/>
  <c r="AI274" i="5"/>
  <c r="AH274" i="5"/>
  <c r="AH1402" i="5"/>
  <c r="AI1402" i="5"/>
  <c r="AJ1402" i="5"/>
  <c r="AJ3066" i="5"/>
  <c r="AI3066" i="5"/>
  <c r="AH3066" i="5"/>
  <c r="AK3066" i="5"/>
  <c r="AI1031" i="5"/>
  <c r="AH1031" i="5"/>
  <c r="AK1031" i="5"/>
  <c r="AJ1031" i="5"/>
  <c r="AJ730" i="5"/>
  <c r="AI730" i="5"/>
  <c r="AK730" i="5"/>
  <c r="AH730" i="5"/>
  <c r="AH1138" i="5"/>
  <c r="AK1138" i="5"/>
  <c r="AJ1138" i="5"/>
  <c r="AI1138" i="5"/>
  <c r="AK2850" i="5"/>
  <c r="AJ2850" i="5"/>
  <c r="AI2850" i="5"/>
  <c r="AH2850" i="5"/>
  <c r="AJ1455" i="5"/>
  <c r="AI1455" i="5"/>
  <c r="AH1455" i="5"/>
  <c r="AK1455" i="5"/>
  <c r="AJ1754" i="5"/>
  <c r="AI1754" i="5"/>
  <c r="AH1754" i="5"/>
  <c r="AK1754" i="5"/>
  <c r="AJ479" i="5"/>
  <c r="AU479" i="5" s="1"/>
  <c r="AH407" i="5"/>
  <c r="AK407" i="5"/>
  <c r="AJ407" i="5"/>
  <c r="AI407" i="5"/>
  <c r="AK474" i="5"/>
  <c r="AH2818" i="5"/>
  <c r="AI2818" i="5"/>
  <c r="AJ2818" i="5"/>
  <c r="AK2818" i="5"/>
  <c r="AK146" i="5"/>
  <c r="AJ146" i="5"/>
  <c r="AI146" i="5"/>
  <c r="AH146" i="5"/>
  <c r="AH1778" i="5"/>
  <c r="AK3047" i="5"/>
  <c r="AJ3047" i="5"/>
  <c r="AI3047" i="5"/>
  <c r="AH3047" i="5"/>
  <c r="AH66" i="5"/>
  <c r="AK66" i="5"/>
  <c r="AI66" i="5"/>
  <c r="AJ66" i="5"/>
  <c r="AJ538" i="5"/>
  <c r="AK538" i="5"/>
  <c r="AK1082" i="5"/>
  <c r="AH1082" i="5"/>
  <c r="AH2247" i="5"/>
  <c r="AK1250" i="5"/>
  <c r="AJ1250" i="5"/>
  <c r="AI1250" i="5"/>
  <c r="AH1250" i="5"/>
  <c r="AK2146" i="5"/>
  <c r="AK495" i="5"/>
  <c r="AK1359" i="5"/>
  <c r="AJ1359" i="5"/>
  <c r="AI1359" i="5"/>
  <c r="AH1359" i="5"/>
  <c r="AJ2378" i="5"/>
  <c r="AK327" i="5"/>
  <c r="AJ327" i="5"/>
  <c r="AH327" i="5"/>
  <c r="AI327" i="5"/>
  <c r="AK2479" i="5"/>
  <c r="AJ2479" i="5"/>
  <c r="AI2479" i="5"/>
  <c r="AH2479" i="5"/>
  <c r="AK2202" i="5"/>
  <c r="AJ2202" i="5"/>
  <c r="AI2202" i="5"/>
  <c r="AH2202" i="5"/>
  <c r="AK719" i="5"/>
  <c r="AJ719" i="5"/>
  <c r="AI719" i="5"/>
  <c r="AH719" i="5"/>
  <c r="AK1474" i="5"/>
  <c r="AJ1970" i="5"/>
  <c r="AI1970" i="5"/>
  <c r="AH1970" i="5"/>
  <c r="AK1970" i="5"/>
  <c r="AI535" i="5"/>
  <c r="AH535" i="5"/>
  <c r="AK535" i="5"/>
  <c r="AJ535" i="5"/>
  <c r="AK2602" i="5"/>
  <c r="AJ2602" i="5"/>
  <c r="AI2602" i="5"/>
  <c r="AH2602" i="5"/>
  <c r="AK3010" i="5"/>
  <c r="AJ3010" i="5"/>
  <c r="AI3015" i="5"/>
  <c r="AH3015" i="5"/>
  <c r="AK3015" i="5"/>
  <c r="AJ3015" i="5"/>
  <c r="AK1538" i="5"/>
  <c r="AJ1538" i="5"/>
  <c r="AI1538" i="5"/>
  <c r="AH1538" i="5"/>
  <c r="AK639" i="5"/>
  <c r="AJ639" i="5"/>
  <c r="AI639" i="5"/>
  <c r="AH639" i="5"/>
  <c r="AH2319" i="5"/>
  <c r="AJ570" i="5"/>
  <c r="AK2458" i="5"/>
  <c r="AJ2458" i="5"/>
  <c r="AI2458" i="5"/>
  <c r="AH2458" i="5"/>
  <c r="AI1530" i="5"/>
  <c r="AK1530" i="5"/>
  <c r="AH1530" i="5"/>
  <c r="AH2962" i="5"/>
  <c r="AK2962" i="5"/>
  <c r="AJ2962" i="5"/>
  <c r="AI2962" i="5"/>
  <c r="AH2511" i="5"/>
  <c r="AK2511" i="5"/>
  <c r="AI2511" i="5"/>
  <c r="AJ2511" i="5"/>
  <c r="AJ1066" i="5"/>
  <c r="AI1066" i="5"/>
  <c r="AH1066" i="5"/>
  <c r="AK1066" i="5"/>
  <c r="AI306" i="5"/>
  <c r="AH306" i="5"/>
  <c r="AK306" i="5"/>
  <c r="AJ306" i="5"/>
  <c r="AI562" i="5"/>
  <c r="AH562" i="5"/>
  <c r="AK562" i="5"/>
  <c r="AJ562" i="5"/>
  <c r="AH1018" i="5"/>
  <c r="AI1018" i="5"/>
  <c r="AI2938" i="5"/>
  <c r="AK2938" i="5"/>
  <c r="AH2938" i="5"/>
  <c r="AI2119" i="5"/>
  <c r="AH2119" i="5"/>
  <c r="AK2119" i="5"/>
  <c r="AJ2119" i="5"/>
  <c r="AK2967" i="5"/>
  <c r="AJ2967" i="5"/>
  <c r="AI2967" i="5"/>
  <c r="AH2967" i="5"/>
  <c r="AJ2831" i="5"/>
  <c r="AI2831" i="5"/>
  <c r="AH2831" i="5"/>
  <c r="AK2831" i="5"/>
  <c r="AK1231" i="5"/>
  <c r="AJ1231" i="5"/>
  <c r="AI1231" i="5"/>
  <c r="AH1231" i="5"/>
  <c r="AI2095" i="5"/>
  <c r="AH2095" i="5"/>
  <c r="AK2095" i="5"/>
  <c r="AJ2095" i="5"/>
  <c r="AJ130" i="5"/>
  <c r="AI130" i="5"/>
  <c r="AH130" i="5"/>
  <c r="AK130" i="5"/>
  <c r="AH2634" i="5"/>
  <c r="AK2634" i="5"/>
  <c r="AI2634" i="5"/>
  <c r="AJ2634" i="5"/>
  <c r="AT167" i="5"/>
  <c r="AS167" i="5"/>
  <c r="AR167" i="5"/>
  <c r="AU167" i="5"/>
  <c r="AK1106" i="5"/>
  <c r="AJ1106" i="5"/>
  <c r="AI1106" i="5"/>
  <c r="AH1106" i="5"/>
  <c r="AJ170" i="5"/>
  <c r="AI170" i="5"/>
  <c r="AH170" i="5"/>
  <c r="AK170" i="5"/>
  <c r="AK2354" i="5"/>
  <c r="AJ2354" i="5"/>
  <c r="AI2354" i="5"/>
  <c r="AH2354" i="5"/>
  <c r="AJ2335" i="5"/>
  <c r="AI2335" i="5"/>
  <c r="AH2335" i="5"/>
  <c r="AK2335" i="5"/>
  <c r="AI1439" i="5"/>
  <c r="AH1439" i="5"/>
  <c r="AK1439" i="5"/>
  <c r="AJ1439" i="5"/>
  <c r="AH47" i="5"/>
  <c r="AK47" i="5"/>
  <c r="AJ47" i="5"/>
  <c r="AI47" i="5"/>
  <c r="AH794" i="5"/>
  <c r="AK794" i="5"/>
  <c r="AJ794" i="5"/>
  <c r="AI794" i="5"/>
  <c r="AK1983" i="5"/>
  <c r="AJ1983" i="5"/>
  <c r="AI1983" i="5"/>
  <c r="AH1983" i="5"/>
  <c r="AK1610" i="5"/>
  <c r="AH1610" i="5"/>
  <c r="AJ1610" i="5"/>
  <c r="AI2186" i="5"/>
  <c r="AK2186" i="5"/>
  <c r="AJ2186" i="5"/>
  <c r="AH2186" i="5"/>
  <c r="AK2999" i="5"/>
  <c r="AJ2999" i="5"/>
  <c r="AI2999" i="5"/>
  <c r="AH2999" i="5"/>
  <c r="AK986" i="5"/>
  <c r="AH986" i="5"/>
  <c r="AI986" i="5"/>
  <c r="AJ2938" i="5"/>
  <c r="AK743" i="5"/>
  <c r="AJ743" i="5"/>
  <c r="AI743" i="5"/>
  <c r="AH743" i="5"/>
  <c r="AK2551" i="5"/>
  <c r="AJ2551" i="5"/>
  <c r="AH2551" i="5"/>
  <c r="AI2551" i="5"/>
  <c r="AK1698" i="5"/>
  <c r="AJ1698" i="5"/>
  <c r="AH1698" i="5"/>
  <c r="AI1698" i="5"/>
  <c r="AK1519" i="5"/>
  <c r="AJ1519" i="5"/>
  <c r="AI1519" i="5"/>
  <c r="AH1519" i="5"/>
  <c r="AI2210" i="5"/>
  <c r="AH2210" i="5"/>
  <c r="AK2210" i="5"/>
  <c r="AJ2210" i="5"/>
  <c r="AI1711" i="5"/>
  <c r="AH1711" i="5"/>
  <c r="AK1711" i="5"/>
  <c r="AJ1711" i="5"/>
  <c r="AK1042" i="5"/>
  <c r="AJ1042" i="5"/>
  <c r="AI1042" i="5"/>
  <c r="AH1042" i="5"/>
  <c r="AH1162" i="5"/>
  <c r="AK1162" i="5"/>
  <c r="AJ1162" i="5"/>
  <c r="AI1162" i="5"/>
  <c r="AJ575" i="5"/>
  <c r="AJ2042" i="5"/>
  <c r="AH2042" i="5"/>
  <c r="AK2042" i="5"/>
  <c r="AI2042" i="5"/>
  <c r="AJ2994" i="5"/>
  <c r="AI2994" i="5"/>
  <c r="AK1178" i="5"/>
  <c r="AJ1178" i="5"/>
  <c r="AI1178" i="5"/>
  <c r="AH1178" i="5"/>
  <c r="AI2586" i="5"/>
  <c r="AH2586" i="5"/>
  <c r="AK2586" i="5"/>
  <c r="AJ2586" i="5"/>
  <c r="AH2970" i="5"/>
  <c r="AK2970" i="5"/>
  <c r="AI2970" i="5"/>
  <c r="AJ2591" i="5"/>
  <c r="AH666" i="5"/>
  <c r="AK666" i="5"/>
  <c r="AJ666" i="5"/>
  <c r="AI666" i="5"/>
  <c r="AK2538" i="5"/>
  <c r="AH2538" i="5"/>
  <c r="AJ2538" i="5"/>
  <c r="AI2538" i="5"/>
  <c r="AH1722" i="5"/>
  <c r="AK1722" i="5"/>
  <c r="AJ1722" i="5"/>
  <c r="AI1722" i="5"/>
  <c r="AK2490" i="5"/>
  <c r="AJ2490" i="5"/>
  <c r="AI2490" i="5"/>
  <c r="AH2490" i="5"/>
  <c r="AH1434" i="5"/>
  <c r="AJ1434" i="5"/>
  <c r="AK1434" i="5"/>
  <c r="AH1191" i="5"/>
  <c r="AJ1191" i="5"/>
  <c r="AK498" i="5"/>
  <c r="AJ498" i="5"/>
  <c r="AH498" i="5"/>
  <c r="AI498" i="5"/>
  <c r="AI2322" i="5"/>
  <c r="AH2322" i="5"/>
  <c r="AK2322" i="5"/>
  <c r="AJ2322" i="5"/>
  <c r="AJ1991" i="5"/>
  <c r="AI1991" i="5"/>
  <c r="AH1991" i="5"/>
  <c r="AK1991" i="5"/>
  <c r="AK2919" i="5"/>
  <c r="AK618" i="5"/>
  <c r="AJ618" i="5"/>
  <c r="AI618" i="5"/>
  <c r="AH618" i="5"/>
  <c r="AH1922" i="5"/>
  <c r="AK1922" i="5"/>
  <c r="AI1922" i="5"/>
  <c r="AJ1922" i="5"/>
  <c r="AI911" i="5"/>
  <c r="AI1954" i="5"/>
  <c r="AJ1954" i="5"/>
  <c r="AH1954" i="5"/>
  <c r="AK1954" i="5"/>
  <c r="AJ2039" i="5"/>
  <c r="AK2039" i="5"/>
  <c r="AI2039" i="5"/>
  <c r="AH2039" i="5"/>
  <c r="AK690" i="5"/>
  <c r="AJ690" i="5"/>
  <c r="AI690" i="5"/>
  <c r="AH690" i="5"/>
  <c r="AJ858" i="5"/>
  <c r="AI858" i="5"/>
  <c r="AH858" i="5"/>
  <c r="AK858" i="5"/>
  <c r="AH2703" i="5"/>
  <c r="AJ2703" i="5"/>
  <c r="AK2703" i="5"/>
  <c r="AI2703" i="5"/>
  <c r="AH650" i="5"/>
  <c r="AK650" i="5"/>
  <c r="AJ650" i="5"/>
  <c r="AI650" i="5"/>
  <c r="AH871" i="5"/>
  <c r="AK871" i="5"/>
  <c r="AJ871" i="5"/>
  <c r="AI871" i="5"/>
  <c r="AH2026" i="5"/>
  <c r="AK2026" i="5"/>
  <c r="AJ2026" i="5"/>
  <c r="AI2026" i="5"/>
  <c r="AH706" i="5"/>
  <c r="AK706" i="5"/>
  <c r="AI706" i="5"/>
  <c r="AJ706" i="5"/>
  <c r="AK1362" i="5"/>
  <c r="AJ1362" i="5"/>
  <c r="AI1362" i="5"/>
  <c r="AH1362" i="5"/>
  <c r="AK1695" i="5"/>
  <c r="AJ1695" i="5"/>
  <c r="AI1695" i="5"/>
  <c r="AH1695" i="5"/>
  <c r="AI2015" i="5"/>
  <c r="AH2015" i="5"/>
  <c r="AJ2015" i="5"/>
  <c r="AK2015" i="5"/>
  <c r="AK322" i="5"/>
  <c r="AJ322" i="5"/>
  <c r="AI322" i="5"/>
  <c r="AH322" i="5"/>
  <c r="AK631" i="5"/>
  <c r="AJ631" i="5"/>
  <c r="AI631" i="5"/>
  <c r="AH631" i="5"/>
  <c r="AK2463" i="5"/>
  <c r="AJ2463" i="5"/>
  <c r="AI2463" i="5"/>
  <c r="AH2463" i="5"/>
  <c r="AK1706" i="5"/>
  <c r="AK2727" i="5"/>
  <c r="AJ2727" i="5"/>
  <c r="AI2727" i="5"/>
  <c r="AH2727" i="5"/>
  <c r="AJ1207" i="5"/>
  <c r="AI1207" i="5"/>
  <c r="AH1207" i="5"/>
  <c r="AK1207" i="5"/>
  <c r="AH1898" i="5"/>
  <c r="AK1898" i="5"/>
  <c r="AI1898" i="5"/>
  <c r="AJ1898" i="5"/>
  <c r="AH415" i="5"/>
  <c r="AK415" i="5"/>
  <c r="AJ415" i="5"/>
  <c r="AI415" i="5"/>
  <c r="AK759" i="5"/>
  <c r="AJ759" i="5"/>
  <c r="AH759" i="5"/>
  <c r="AI759" i="5"/>
  <c r="AK2991" i="5"/>
  <c r="AJ2991" i="5"/>
  <c r="AI2991" i="5"/>
  <c r="AH2991" i="5"/>
  <c r="AR442" i="5"/>
  <c r="AT442" i="5"/>
  <c r="AS442" i="5"/>
  <c r="AK754" i="5"/>
  <c r="AJ754" i="5"/>
  <c r="AI754" i="5"/>
  <c r="AH754" i="5"/>
  <c r="AK439" i="5"/>
  <c r="AJ439" i="5"/>
  <c r="AI439" i="5"/>
  <c r="AH439" i="5"/>
  <c r="AK2327" i="5"/>
  <c r="AJ2327" i="5"/>
  <c r="AI2327" i="5"/>
  <c r="AH2327" i="5"/>
  <c r="AK2770" i="5"/>
  <c r="AJ2770" i="5"/>
  <c r="AI2770" i="5"/>
  <c r="AH2770" i="5"/>
  <c r="AI239" i="5"/>
  <c r="AH239" i="5"/>
  <c r="AK239" i="5"/>
  <c r="AJ239" i="5"/>
  <c r="AJ455" i="5"/>
  <c r="AI455" i="5"/>
  <c r="AH455" i="5"/>
  <c r="AK455" i="5"/>
  <c r="AH1279" i="5"/>
  <c r="AK1279" i="5"/>
  <c r="AJ1279" i="5"/>
  <c r="AI1279" i="5"/>
  <c r="AH946" i="5"/>
  <c r="AK946" i="5"/>
  <c r="AI946" i="5"/>
  <c r="AJ946" i="5"/>
  <c r="AI2631" i="5"/>
  <c r="AJ2631" i="5"/>
  <c r="AK2631" i="5"/>
  <c r="AH2631" i="5"/>
  <c r="AK1850" i="5"/>
  <c r="AJ1850" i="5"/>
  <c r="AI1850" i="5"/>
  <c r="AH1850" i="5"/>
  <c r="AK314" i="5"/>
  <c r="AJ314" i="5"/>
  <c r="AI1879" i="5"/>
  <c r="AH1879" i="5"/>
  <c r="AK1879" i="5"/>
  <c r="AJ1879" i="5"/>
  <c r="AI2255" i="5"/>
  <c r="AH2255" i="5"/>
  <c r="AK2255" i="5"/>
  <c r="AJ2255" i="5"/>
  <c r="AH383" i="5"/>
  <c r="AK383" i="5"/>
  <c r="AJ383" i="5"/>
  <c r="AI383" i="5"/>
  <c r="AH2599" i="5"/>
  <c r="AK2599" i="5"/>
  <c r="AJ2599" i="5"/>
  <c r="AI2599" i="5"/>
  <c r="AI1874" i="5"/>
  <c r="AK1874" i="5"/>
  <c r="AJ1874" i="5"/>
  <c r="AH1874" i="5"/>
  <c r="AK1159" i="5"/>
  <c r="AJ1159" i="5"/>
  <c r="AI1159" i="5"/>
  <c r="AH1159" i="5"/>
  <c r="AI1815" i="5"/>
  <c r="AH1815" i="5"/>
  <c r="AK1815" i="5"/>
  <c r="AJ1815" i="5"/>
  <c r="AK127" i="5"/>
  <c r="AJ127" i="5"/>
  <c r="AI127" i="5"/>
  <c r="AH127" i="5"/>
  <c r="AK242" i="5"/>
  <c r="AJ242" i="5"/>
  <c r="AI242" i="5"/>
  <c r="AH242" i="5"/>
  <c r="AI2146" i="5"/>
  <c r="AH2146" i="5"/>
  <c r="AJ2146" i="5"/>
  <c r="AK839" i="5"/>
  <c r="AH762" i="5"/>
  <c r="AK762" i="5"/>
  <c r="AJ762" i="5"/>
  <c r="AI762" i="5"/>
  <c r="AJ2170" i="5"/>
  <c r="AI2170" i="5"/>
  <c r="AK2170" i="5"/>
  <c r="AH2170" i="5"/>
  <c r="AI2378" i="5"/>
  <c r="AI2687" i="5"/>
  <c r="AK2687" i="5"/>
  <c r="AJ2687" i="5"/>
  <c r="AH2687" i="5"/>
  <c r="AK1642" i="5"/>
  <c r="AK2282" i="5"/>
  <c r="AJ1135" i="5"/>
  <c r="AH882" i="5"/>
  <c r="AK882" i="5"/>
  <c r="AJ882" i="5"/>
  <c r="AI882" i="5"/>
  <c r="AH1410" i="5"/>
  <c r="AK1410" i="5"/>
  <c r="AJ1410" i="5"/>
  <c r="AI1410" i="5"/>
  <c r="AH3050" i="5"/>
  <c r="AK3050" i="5"/>
  <c r="AJ3050" i="5"/>
  <c r="AI3050" i="5"/>
  <c r="AK1479" i="5"/>
  <c r="AJ1479" i="5"/>
  <c r="AI1479" i="5"/>
  <c r="AH1479" i="5"/>
  <c r="AH1474" i="5"/>
  <c r="AI1474" i="5"/>
  <c r="AJ1474" i="5"/>
  <c r="AH2674" i="5"/>
  <c r="AK2674" i="5"/>
  <c r="AI2674" i="5"/>
  <c r="AJ2674" i="5"/>
  <c r="AI2191" i="5"/>
  <c r="AK2191" i="5"/>
  <c r="AJ2191" i="5"/>
  <c r="AH2191" i="5"/>
  <c r="AU1146" i="5"/>
  <c r="AT1146" i="5"/>
  <c r="AS1146" i="5"/>
  <c r="AR1146" i="5"/>
  <c r="AH2778" i="5"/>
  <c r="AK2778" i="5"/>
  <c r="AJ2778" i="5"/>
  <c r="AI2778" i="5"/>
  <c r="AK2082" i="5"/>
  <c r="AK2319" i="5"/>
  <c r="AJ2319" i="5"/>
  <c r="AH570" i="5"/>
  <c r="AI570" i="5"/>
  <c r="AI607" i="5"/>
  <c r="AH607" i="5"/>
  <c r="AK607" i="5"/>
  <c r="AJ607" i="5"/>
  <c r="AI2951" i="5"/>
  <c r="AH2951" i="5"/>
  <c r="AK2951" i="5"/>
  <c r="AJ2951" i="5"/>
  <c r="AI1290" i="5"/>
  <c r="AH1290" i="5"/>
  <c r="AK1290" i="5"/>
  <c r="AJ1290" i="5"/>
  <c r="AK2466" i="5"/>
  <c r="AJ2466" i="5"/>
  <c r="AI2466" i="5"/>
  <c r="AH2466" i="5"/>
  <c r="AH1071" i="5"/>
  <c r="AI1679" i="5"/>
  <c r="AH1679" i="5"/>
  <c r="AK1679" i="5"/>
  <c r="AJ1679" i="5"/>
  <c r="AI2487" i="5"/>
  <c r="AH2487" i="5"/>
  <c r="AK2487" i="5"/>
  <c r="AJ2487" i="5"/>
  <c r="AH1914" i="5"/>
  <c r="AK1914" i="5"/>
  <c r="AI1914" i="5"/>
  <c r="AJ1914" i="5"/>
  <c r="AI2722" i="5"/>
  <c r="AH2722" i="5"/>
  <c r="AK2722" i="5"/>
  <c r="AJ2722" i="5"/>
  <c r="AI682" i="5"/>
  <c r="AH682" i="5"/>
  <c r="AJ682" i="5"/>
  <c r="AI2306" i="5"/>
  <c r="AK2306" i="5"/>
  <c r="AJ2306" i="5"/>
  <c r="AH2306" i="5"/>
  <c r="AI775" i="5"/>
  <c r="AH775" i="5"/>
  <c r="AK775" i="5"/>
  <c r="AJ775" i="5"/>
  <c r="AH2143" i="5"/>
  <c r="AK2143" i="5"/>
  <c r="AJ2143" i="5"/>
  <c r="AI2143" i="5"/>
  <c r="AK530" i="5"/>
  <c r="AJ530" i="5"/>
  <c r="AH530" i="5"/>
  <c r="AI530" i="5"/>
  <c r="AH866" i="5"/>
  <c r="AK866" i="5"/>
  <c r="AI866" i="5"/>
  <c r="AJ866" i="5"/>
  <c r="AH2810" i="5"/>
  <c r="AK2810" i="5"/>
  <c r="AJ2810" i="5"/>
  <c r="AI2810" i="5"/>
  <c r="AI2063" i="5"/>
  <c r="AH2063" i="5"/>
  <c r="AK2063" i="5"/>
  <c r="AJ2063" i="5"/>
  <c r="AK3071" i="5"/>
  <c r="AJ3071" i="5"/>
  <c r="AI3071" i="5"/>
  <c r="AH3071" i="5"/>
  <c r="AI2578" i="5"/>
  <c r="AH2578" i="5"/>
  <c r="AJ2578" i="5"/>
  <c r="AK2578" i="5"/>
  <c r="AJ1962" i="5"/>
  <c r="AI1962" i="5"/>
  <c r="AH1962" i="5"/>
  <c r="AK1962" i="5"/>
  <c r="AK786" i="5"/>
  <c r="AJ786" i="5"/>
  <c r="AI786" i="5"/>
  <c r="AH786" i="5"/>
  <c r="AK1282" i="5"/>
  <c r="AJ1282" i="5"/>
  <c r="AI1282" i="5"/>
  <c r="AH1282" i="5"/>
  <c r="AH351" i="5"/>
  <c r="AK351" i="5"/>
  <c r="AJ351" i="5"/>
  <c r="AI351" i="5"/>
  <c r="AI1202" i="5"/>
  <c r="AK2762" i="5"/>
  <c r="AJ2762" i="5"/>
  <c r="AI2762" i="5"/>
  <c r="AH2762" i="5"/>
  <c r="AK1839" i="5"/>
  <c r="AK823" i="5"/>
  <c r="AJ823" i="5"/>
  <c r="AI823" i="5"/>
  <c r="AH823" i="5"/>
  <c r="AH1338" i="5"/>
  <c r="AI1338" i="5"/>
  <c r="AJ1338" i="5"/>
  <c r="AK2786" i="5"/>
  <c r="AK727" i="5"/>
  <c r="AJ727" i="5"/>
  <c r="AI727" i="5"/>
  <c r="AH727" i="5"/>
  <c r="AJ943" i="5"/>
  <c r="AK2647" i="5"/>
  <c r="AJ2647" i="5"/>
  <c r="AI2647" i="5"/>
  <c r="AH2647" i="5"/>
  <c r="AJ1666" i="5"/>
  <c r="AI1666" i="5"/>
  <c r="AH1666" i="5"/>
  <c r="AK1666" i="5"/>
  <c r="AJ471" i="5"/>
  <c r="AI471" i="5"/>
  <c r="AH471" i="5"/>
  <c r="AK471" i="5"/>
  <c r="AJ959" i="5"/>
  <c r="AI959" i="5"/>
  <c r="AH959" i="5"/>
  <c r="AK959" i="5"/>
  <c r="AJ2783" i="5"/>
  <c r="AI2783" i="5"/>
  <c r="AH2783" i="5"/>
  <c r="AK2783" i="5"/>
  <c r="AK2522" i="5"/>
  <c r="AJ2522" i="5"/>
  <c r="AI2522" i="5"/>
  <c r="AH2522" i="5"/>
  <c r="AS647" i="5"/>
  <c r="AR647" i="5"/>
  <c r="AU647" i="5"/>
  <c r="AT647" i="5"/>
  <c r="AK951" i="5"/>
  <c r="AJ951" i="5"/>
  <c r="AI951" i="5"/>
  <c r="AH951" i="5"/>
  <c r="AK514" i="5"/>
  <c r="AI994" i="5"/>
  <c r="AH994" i="5"/>
  <c r="AK994" i="5"/>
  <c r="AJ994" i="5"/>
  <c r="AH1346" i="5"/>
  <c r="AK1346" i="5"/>
  <c r="AI1346" i="5"/>
  <c r="AJ1346" i="5"/>
  <c r="AJ1103" i="5"/>
  <c r="AR1103" i="5" s="1"/>
  <c r="AJ2666" i="5"/>
  <c r="AI2666" i="5"/>
  <c r="AH2666" i="5"/>
  <c r="AK2666" i="5"/>
  <c r="AK2295" i="5"/>
  <c r="AH2295" i="5"/>
  <c r="AI2295" i="5"/>
  <c r="AJ2295" i="5"/>
  <c r="AH2919" i="5"/>
  <c r="AH2130" i="5"/>
  <c r="AK2130" i="5"/>
  <c r="AJ2130" i="5"/>
  <c r="AI2130" i="5"/>
  <c r="AI2399" i="5"/>
  <c r="AH2399" i="5"/>
  <c r="AK2399" i="5"/>
  <c r="AJ2399" i="5"/>
  <c r="AI954" i="5"/>
  <c r="AK1167" i="5"/>
  <c r="AH1167" i="5"/>
  <c r="AK2719" i="5"/>
  <c r="AJ2719" i="5"/>
  <c r="AH2719" i="5"/>
  <c r="AI2719" i="5"/>
  <c r="AK410" i="5"/>
  <c r="AJ410" i="5"/>
  <c r="AI410" i="5"/>
  <c r="AH410" i="5"/>
  <c r="AK671" i="5"/>
  <c r="AJ671" i="5"/>
  <c r="AI671" i="5"/>
  <c r="AH671" i="5"/>
  <c r="AH746" i="5"/>
  <c r="AJ746" i="5"/>
  <c r="AK746" i="5"/>
  <c r="AK1466" i="5"/>
  <c r="AI1466" i="5"/>
  <c r="AJ1466" i="5"/>
  <c r="AH2114" i="5"/>
  <c r="AI2114" i="5"/>
  <c r="AJ2114" i="5"/>
  <c r="AK895" i="5"/>
  <c r="AJ895" i="5"/>
  <c r="AI895" i="5"/>
  <c r="AH895" i="5"/>
  <c r="AI2223" i="5"/>
  <c r="AH2223" i="5"/>
  <c r="AK2223" i="5"/>
  <c r="AJ2223" i="5"/>
  <c r="AK2002" i="5"/>
  <c r="AJ2002" i="5"/>
  <c r="AI2002" i="5"/>
  <c r="AH2002" i="5"/>
  <c r="AJ898" i="5"/>
  <c r="AI898" i="5"/>
  <c r="AH898" i="5"/>
  <c r="AK898" i="5"/>
  <c r="AH1186" i="5"/>
  <c r="AI1186" i="5"/>
  <c r="AK1119" i="5"/>
  <c r="AJ1119" i="5"/>
  <c r="AI1119" i="5"/>
  <c r="AH1119" i="5"/>
  <c r="AI2927" i="5"/>
  <c r="AH2927" i="5"/>
  <c r="AK2927" i="5"/>
  <c r="AJ2927" i="5"/>
  <c r="AK1719" i="5"/>
  <c r="AJ1719" i="5"/>
  <c r="AI1719" i="5"/>
  <c r="AH1719" i="5"/>
  <c r="AH578" i="5"/>
  <c r="AK578" i="5"/>
  <c r="AI578" i="5"/>
  <c r="AJ578" i="5"/>
  <c r="AI1706" i="5"/>
  <c r="AH1706" i="5"/>
  <c r="AJ1706" i="5"/>
  <c r="AK1810" i="5"/>
  <c r="AK1663" i="5"/>
  <c r="AJ1663" i="5"/>
  <c r="AI1663" i="5"/>
  <c r="AH1663" i="5"/>
  <c r="AJ610" i="5"/>
  <c r="AI610" i="5"/>
  <c r="AH610" i="5"/>
  <c r="AK610" i="5"/>
  <c r="AH1239" i="5"/>
  <c r="AK1458" i="5"/>
  <c r="AI1458" i="5"/>
  <c r="AJ1458" i="5"/>
  <c r="AH1458" i="5"/>
  <c r="AI2690" i="5"/>
  <c r="AK2690" i="5"/>
  <c r="AJ2690" i="5"/>
  <c r="AH2690" i="5"/>
  <c r="AI1487" i="5"/>
  <c r="AH1487" i="5"/>
  <c r="AK1487" i="5"/>
  <c r="AJ1487" i="5"/>
  <c r="AK31" i="5"/>
  <c r="AJ31" i="5"/>
  <c r="AI31" i="5"/>
  <c r="AH31" i="5"/>
  <c r="AI1226" i="5"/>
  <c r="AH1226" i="5"/>
  <c r="AJ1226" i="5"/>
  <c r="AK1226" i="5"/>
  <c r="AH2402" i="5"/>
  <c r="AI2402" i="5"/>
  <c r="AH991" i="5"/>
  <c r="AI991" i="5"/>
  <c r="AK2503" i="5"/>
  <c r="AJ2503" i="5"/>
  <c r="AI2503" i="5"/>
  <c r="AH2503" i="5"/>
  <c r="AK482" i="5"/>
  <c r="AJ482" i="5"/>
  <c r="AI482" i="5"/>
  <c r="AH482" i="5"/>
  <c r="AH914" i="5"/>
  <c r="AK914" i="5"/>
  <c r="AJ914" i="5"/>
  <c r="AI914" i="5"/>
  <c r="AH1415" i="5"/>
  <c r="AK1415" i="5"/>
  <c r="AJ1415" i="5"/>
  <c r="AI1415" i="5"/>
  <c r="AJ1554" i="5"/>
  <c r="AI1554" i="5"/>
  <c r="AH1554" i="5"/>
  <c r="AK1554" i="5"/>
  <c r="AK2394" i="5"/>
  <c r="AJ2394" i="5"/>
  <c r="AI2394" i="5"/>
  <c r="AH2394" i="5"/>
  <c r="AI271" i="5"/>
  <c r="AH271" i="5"/>
  <c r="AK271" i="5"/>
  <c r="AJ271" i="5"/>
  <c r="AH679" i="5"/>
  <c r="AK679" i="5"/>
  <c r="AJ679" i="5"/>
  <c r="AI679" i="5"/>
  <c r="AK1111" i="5"/>
  <c r="AJ1111" i="5"/>
  <c r="AI1111" i="5"/>
  <c r="AH1111" i="5"/>
  <c r="AJ2735" i="5"/>
  <c r="AI2735" i="5"/>
  <c r="AH2735" i="5"/>
  <c r="AK2735" i="5"/>
  <c r="AK151" i="5"/>
  <c r="AJ151" i="5"/>
  <c r="AI151" i="5"/>
  <c r="AH151" i="5"/>
  <c r="AI2575" i="5"/>
  <c r="AI751" i="5"/>
  <c r="AH751" i="5"/>
  <c r="AK751" i="5"/>
  <c r="AJ751" i="5"/>
  <c r="AJ2450" i="5"/>
  <c r="AJ2434" i="5"/>
  <c r="AI2434" i="5"/>
  <c r="AK2434" i="5"/>
  <c r="AH2434" i="5"/>
  <c r="AJ1007" i="5"/>
  <c r="AH2866" i="5"/>
  <c r="AK2866" i="5"/>
  <c r="AJ2866" i="5"/>
  <c r="AI2866" i="5"/>
  <c r="AJ2743" i="5"/>
  <c r="AI2743" i="5"/>
  <c r="AH2743" i="5"/>
  <c r="AK2743" i="5"/>
  <c r="AI767" i="5"/>
  <c r="AH767" i="5"/>
  <c r="AJ474" i="5"/>
  <c r="AI1578" i="5"/>
  <c r="AH1578" i="5"/>
  <c r="AK1578" i="5"/>
  <c r="AJ1578" i="5"/>
  <c r="AH1322" i="5"/>
  <c r="AK1322" i="5"/>
  <c r="AJ1322" i="5"/>
  <c r="AI1322" i="5"/>
  <c r="AK1778" i="5"/>
  <c r="AI1778" i="5"/>
  <c r="AK1871" i="5"/>
  <c r="AJ1871" i="5"/>
  <c r="AI1871" i="5"/>
  <c r="AH1871" i="5"/>
  <c r="AI2559" i="5"/>
  <c r="AK2559" i="5"/>
  <c r="AH2559" i="5"/>
  <c r="AJ2559" i="5"/>
  <c r="AJ391" i="5"/>
  <c r="AI391" i="5"/>
  <c r="AK391" i="5"/>
  <c r="AH391" i="5"/>
  <c r="AI826" i="5"/>
  <c r="AH826" i="5"/>
  <c r="AJ826" i="5"/>
  <c r="AK826" i="5"/>
  <c r="AK2802" i="5"/>
  <c r="AJ2802" i="5"/>
  <c r="AH2802" i="5"/>
  <c r="AI2802" i="5"/>
  <c r="AJ2247" i="5"/>
  <c r="AK2247" i="5"/>
  <c r="AK2391" i="5"/>
  <c r="AI247" i="5"/>
  <c r="AH247" i="5"/>
  <c r="AJ247" i="5"/>
  <c r="AK247" i="5"/>
  <c r="AH2378" i="5"/>
  <c r="AK2378" i="5"/>
  <c r="AK1791" i="5"/>
  <c r="AJ1791" i="5"/>
  <c r="AI1791" i="5"/>
  <c r="AH1791" i="5"/>
  <c r="AI394" i="5"/>
  <c r="AH394" i="5"/>
  <c r="AJ394" i="5"/>
  <c r="AK394" i="5"/>
  <c r="AJ1642" i="5"/>
  <c r="AI2282" i="5"/>
  <c r="AH2610" i="5"/>
  <c r="AK2610" i="5"/>
  <c r="AJ2610" i="5"/>
  <c r="AI2610" i="5"/>
  <c r="AI1135" i="5"/>
  <c r="AK626" i="5"/>
  <c r="AJ626" i="5"/>
  <c r="AI626" i="5"/>
  <c r="AH626" i="5"/>
  <c r="AJ362" i="5"/>
  <c r="AI362" i="5"/>
  <c r="AH362" i="5"/>
  <c r="AK362" i="5"/>
  <c r="AI2887" i="5"/>
  <c r="AU2887" i="5" s="1"/>
  <c r="AH1394" i="5"/>
  <c r="AK1394" i="5"/>
  <c r="AI1394" i="5"/>
  <c r="AJ1394" i="5"/>
  <c r="AH575" i="5"/>
  <c r="AI575" i="5"/>
  <c r="AK1255" i="5"/>
  <c r="AJ1255" i="5"/>
  <c r="AI1255" i="5"/>
  <c r="AH1255" i="5"/>
  <c r="AK546" i="5"/>
  <c r="AJ546" i="5"/>
  <c r="AI546" i="5"/>
  <c r="AH546" i="5"/>
  <c r="AJ2082" i="5"/>
  <c r="AH839" i="5"/>
  <c r="AI839" i="5"/>
  <c r="AJ839" i="5"/>
  <c r="AH2871" i="5"/>
  <c r="AJ2871" i="5"/>
  <c r="AI2871" i="5"/>
  <c r="AK386" i="5"/>
  <c r="AJ386" i="5"/>
  <c r="AI386" i="5"/>
  <c r="AH386" i="5"/>
  <c r="AJ2138" i="5"/>
  <c r="AI2138" i="5"/>
  <c r="AH2138" i="5"/>
  <c r="AK2138" i="5"/>
  <c r="AI1071" i="5"/>
  <c r="AJ2423" i="5"/>
  <c r="AK2423" i="5"/>
  <c r="AI2423" i="5"/>
  <c r="AH2423" i="5"/>
  <c r="AK2010" i="5"/>
  <c r="AJ2010" i="5"/>
  <c r="AI2010" i="5"/>
  <c r="AH2010" i="5"/>
  <c r="AI1063" i="5"/>
  <c r="AH1063" i="5"/>
  <c r="AK1063" i="5"/>
  <c r="AJ1063" i="5"/>
  <c r="AI1490" i="5"/>
  <c r="AH1490" i="5"/>
  <c r="AJ1490" i="5"/>
  <c r="AK1490" i="5"/>
  <c r="AK103" i="5"/>
  <c r="AJ103" i="5"/>
  <c r="AI103" i="5"/>
  <c r="AH103" i="5"/>
  <c r="AI847" i="5"/>
  <c r="AH847" i="5"/>
  <c r="AK847" i="5"/>
  <c r="AJ847" i="5"/>
  <c r="AK1767" i="5"/>
  <c r="AK2263" i="5"/>
  <c r="AJ2263" i="5"/>
  <c r="AI2263" i="5"/>
  <c r="AH2263" i="5"/>
  <c r="AK2794" i="5"/>
  <c r="AJ2794" i="5"/>
  <c r="AI2794" i="5"/>
  <c r="AH2794" i="5"/>
  <c r="AJ1866" i="5"/>
  <c r="AI1866" i="5"/>
  <c r="AH1866" i="5"/>
  <c r="AK1866" i="5"/>
  <c r="AI2855" i="5"/>
  <c r="AH2855" i="5"/>
  <c r="AJ2855" i="5"/>
  <c r="AK2855" i="5"/>
  <c r="AK962" i="5"/>
  <c r="AJ962" i="5"/>
  <c r="AI962" i="5"/>
  <c r="AH962" i="5"/>
  <c r="AH1247" i="5"/>
  <c r="AK2226" i="5"/>
  <c r="AJ2226" i="5"/>
  <c r="AI2226" i="5"/>
  <c r="AH2226" i="5"/>
  <c r="AH1399" i="5"/>
  <c r="AK1399" i="5"/>
  <c r="AJ1399" i="5"/>
  <c r="AI1399" i="5"/>
  <c r="AJ23" i="5"/>
  <c r="AI23" i="5"/>
  <c r="AH23" i="5"/>
  <c r="AK23" i="5"/>
  <c r="AJ26" i="5"/>
  <c r="AI26" i="5"/>
  <c r="AH26" i="5"/>
  <c r="AK26" i="5"/>
  <c r="CY101" i="5"/>
  <c r="CY100" i="5"/>
  <c r="CY99" i="5"/>
  <c r="CY98" i="5"/>
  <c r="CY97" i="5"/>
  <c r="CY96" i="5"/>
  <c r="CY95" i="5"/>
  <c r="CY94" i="5"/>
  <c r="CY93" i="5"/>
  <c r="CY92" i="5"/>
  <c r="CY91" i="5"/>
  <c r="CY90" i="5"/>
  <c r="CY89" i="5"/>
  <c r="CY88" i="5"/>
  <c r="CY87" i="5"/>
  <c r="CY86" i="5"/>
  <c r="CY85" i="5"/>
  <c r="CY84" i="5"/>
  <c r="CY83" i="5"/>
  <c r="CY82" i="5"/>
  <c r="CY81" i="5"/>
  <c r="CY80" i="5"/>
  <c r="CY79" i="5"/>
  <c r="CY70" i="5"/>
  <c r="CY69" i="5"/>
  <c r="CY68" i="5"/>
  <c r="CY67" i="5"/>
  <c r="CY66" i="5"/>
  <c r="CY65" i="5"/>
  <c r="CY64" i="5"/>
  <c r="CY63" i="5"/>
  <c r="CY62" i="5"/>
  <c r="CY61" i="5"/>
  <c r="CY60" i="5"/>
  <c r="CY59" i="5"/>
  <c r="CY58" i="5"/>
  <c r="CY57" i="5"/>
  <c r="CY56" i="5"/>
  <c r="CY55" i="5"/>
  <c r="CY54" i="5"/>
  <c r="CY53" i="5"/>
  <c r="CY52" i="5"/>
  <c r="CY51" i="5"/>
  <c r="CY50" i="5"/>
  <c r="CY49" i="5"/>
  <c r="CY48" i="5"/>
  <c r="CY47" i="5"/>
  <c r="CY46" i="5"/>
  <c r="CY45" i="5"/>
  <c r="CY44" i="5"/>
  <c r="CY43" i="5"/>
  <c r="CY42" i="5"/>
  <c r="CY41" i="5"/>
  <c r="CY40" i="5"/>
  <c r="CY39" i="5"/>
  <c r="CY38" i="5"/>
  <c r="CY37" i="5"/>
  <c r="CY36" i="5"/>
  <c r="CY35" i="5"/>
  <c r="CY34" i="5"/>
  <c r="CY33" i="5"/>
  <c r="CY32" i="5"/>
  <c r="CY31" i="5"/>
  <c r="CY30" i="5"/>
  <c r="CY29" i="5"/>
  <c r="CY28" i="5"/>
  <c r="CY27" i="5"/>
  <c r="CY26" i="5"/>
  <c r="CY25" i="5"/>
  <c r="CY24" i="5"/>
  <c r="CY23" i="5"/>
  <c r="AS2319" i="5" l="1"/>
  <c r="AU2215" i="5"/>
  <c r="AR2415" i="5"/>
  <c r="AU2994" i="5"/>
  <c r="AU975" i="5"/>
  <c r="AT1114" i="5"/>
  <c r="AU2050" i="5"/>
  <c r="AU1114" i="5"/>
  <c r="AR1114" i="5"/>
  <c r="AS1114" i="5"/>
  <c r="AU231" i="5"/>
  <c r="AS231" i="5"/>
  <c r="AU2247" i="5"/>
  <c r="AT2994" i="5"/>
  <c r="AT231" i="5"/>
  <c r="AU2415" i="5"/>
  <c r="AR1338" i="5"/>
  <c r="AS1338" i="5"/>
  <c r="AR2135" i="5"/>
  <c r="AU442" i="5"/>
  <c r="AS1103" i="5"/>
  <c r="AR1778" i="5"/>
  <c r="AT1402" i="5"/>
  <c r="AS314" i="5"/>
  <c r="AS2263" i="5"/>
  <c r="AR2263" i="5"/>
  <c r="AU2263" i="5"/>
  <c r="AT2263" i="5"/>
  <c r="AS626" i="5"/>
  <c r="AR626" i="5"/>
  <c r="AU626" i="5"/>
  <c r="AT626" i="5"/>
  <c r="AR1111" i="5"/>
  <c r="AU1111" i="5"/>
  <c r="AT1111" i="5"/>
  <c r="AS1111" i="5"/>
  <c r="AS762" i="5"/>
  <c r="AR762" i="5"/>
  <c r="AU762" i="5"/>
  <c r="AT762" i="5"/>
  <c r="AU2631" i="5"/>
  <c r="AT2631" i="5"/>
  <c r="AS2631" i="5"/>
  <c r="AR2631" i="5"/>
  <c r="AU2463" i="5"/>
  <c r="AT2463" i="5"/>
  <c r="AS2463" i="5"/>
  <c r="AR2463" i="5"/>
  <c r="AU1399" i="5"/>
  <c r="AT1399" i="5"/>
  <c r="AS1399" i="5"/>
  <c r="AR1399" i="5"/>
  <c r="AS386" i="5"/>
  <c r="AR386" i="5"/>
  <c r="AU386" i="5"/>
  <c r="AT386" i="5"/>
  <c r="AU1394" i="5"/>
  <c r="AT1394" i="5"/>
  <c r="AS1394" i="5"/>
  <c r="AR1394" i="5"/>
  <c r="AU826" i="5"/>
  <c r="AT826" i="5"/>
  <c r="AS826" i="5"/>
  <c r="AR826" i="5"/>
  <c r="AT271" i="5"/>
  <c r="AS271" i="5"/>
  <c r="AR271" i="5"/>
  <c r="AU271" i="5"/>
  <c r="AS1226" i="5"/>
  <c r="AR1226" i="5"/>
  <c r="AU1226" i="5"/>
  <c r="AT1226" i="5"/>
  <c r="AS1487" i="5"/>
  <c r="AR1487" i="5"/>
  <c r="AU1487" i="5"/>
  <c r="AT1487" i="5"/>
  <c r="AT1186" i="5"/>
  <c r="AS1186" i="5"/>
  <c r="AU1186" i="5"/>
  <c r="AR1186" i="5"/>
  <c r="AT2130" i="5"/>
  <c r="AS2130" i="5"/>
  <c r="AR2130" i="5"/>
  <c r="AU2130" i="5"/>
  <c r="AS2647" i="5"/>
  <c r="AU2647" i="5"/>
  <c r="AT2647" i="5"/>
  <c r="AR2647" i="5"/>
  <c r="AT2722" i="5"/>
  <c r="AS2722" i="5"/>
  <c r="AR2722" i="5"/>
  <c r="AU2722" i="5"/>
  <c r="AU2487" i="5"/>
  <c r="AT2487" i="5"/>
  <c r="AS2487" i="5"/>
  <c r="AR2487" i="5"/>
  <c r="AS570" i="5"/>
  <c r="AR570" i="5"/>
  <c r="AU570" i="5"/>
  <c r="AT570" i="5"/>
  <c r="BC1146" i="5"/>
  <c r="BB1146" i="5"/>
  <c r="BE1146" i="5"/>
  <c r="BD1146" i="5"/>
  <c r="AU314" i="5"/>
  <c r="AR239" i="5"/>
  <c r="AU239" i="5"/>
  <c r="AT239" i="5"/>
  <c r="AS239" i="5"/>
  <c r="AR415" i="5"/>
  <c r="AU415" i="5"/>
  <c r="AT415" i="5"/>
  <c r="AS415" i="5"/>
  <c r="AS2970" i="5"/>
  <c r="AR2970" i="5"/>
  <c r="AU2970" i="5"/>
  <c r="AT2970" i="5"/>
  <c r="AT1519" i="5"/>
  <c r="AS1519" i="5"/>
  <c r="AR1519" i="5"/>
  <c r="AU1519" i="5"/>
  <c r="AU2186" i="5"/>
  <c r="AT2186" i="5"/>
  <c r="AS2186" i="5"/>
  <c r="AR2186" i="5"/>
  <c r="AU2335" i="5"/>
  <c r="AT2335" i="5"/>
  <c r="AS2335" i="5"/>
  <c r="AR2335" i="5"/>
  <c r="AR170" i="5"/>
  <c r="AU170" i="5"/>
  <c r="AT170" i="5"/>
  <c r="AS170" i="5"/>
  <c r="BE167" i="5"/>
  <c r="BD167" i="5"/>
  <c r="BC167" i="5"/>
  <c r="BB167" i="5"/>
  <c r="AU130" i="5"/>
  <c r="AT130" i="5"/>
  <c r="AS130" i="5"/>
  <c r="AR130" i="5"/>
  <c r="AU1530" i="5"/>
  <c r="AT1530" i="5"/>
  <c r="AS1530" i="5"/>
  <c r="AR1530" i="5"/>
  <c r="AU2319" i="5"/>
  <c r="AR2319" i="5"/>
  <c r="AT2319" i="5"/>
  <c r="AU1970" i="5"/>
  <c r="AS1970" i="5"/>
  <c r="AT1970" i="5"/>
  <c r="AR1970" i="5"/>
  <c r="AU2202" i="5"/>
  <c r="AT2202" i="5"/>
  <c r="AS2202" i="5"/>
  <c r="AR2202" i="5"/>
  <c r="AU1082" i="5"/>
  <c r="AT1082" i="5"/>
  <c r="AS1082" i="5"/>
  <c r="AR1082" i="5"/>
  <c r="AU3047" i="5"/>
  <c r="AT3047" i="5"/>
  <c r="AS3047" i="5"/>
  <c r="AR3047" i="5"/>
  <c r="AS1455" i="5"/>
  <c r="AU1455" i="5"/>
  <c r="AR1455" i="5"/>
  <c r="AT1455" i="5"/>
  <c r="AS1402" i="5"/>
  <c r="AR215" i="5"/>
  <c r="AU215" i="5"/>
  <c r="AT215" i="5"/>
  <c r="AS215" i="5"/>
  <c r="AR1674" i="5"/>
  <c r="AT1807" i="5"/>
  <c r="AS1807" i="5"/>
  <c r="AR1807" i="5"/>
  <c r="AU1807" i="5"/>
  <c r="AR2183" i="5"/>
  <c r="AT2183" i="5"/>
  <c r="AU2183" i="5"/>
  <c r="AS2183" i="5"/>
  <c r="AS450" i="5"/>
  <c r="AR450" i="5"/>
  <c r="AU450" i="5"/>
  <c r="AT450" i="5"/>
  <c r="AU2682" i="5"/>
  <c r="AT2682" i="5"/>
  <c r="AS2682" i="5"/>
  <c r="AR2682" i="5"/>
  <c r="AS1935" i="5"/>
  <c r="AR1935" i="5"/>
  <c r="AU1935" i="5"/>
  <c r="AT1935" i="5"/>
  <c r="AT1039" i="5"/>
  <c r="AS1039" i="5"/>
  <c r="AR1039" i="5"/>
  <c r="AU1039" i="5"/>
  <c r="AR1407" i="5"/>
  <c r="AU1407" i="5"/>
  <c r="AT1407" i="5"/>
  <c r="AS1407" i="5"/>
  <c r="AU2890" i="5"/>
  <c r="AT2890" i="5"/>
  <c r="AS2890" i="5"/>
  <c r="AR2890" i="5"/>
  <c r="AR1895" i="5"/>
  <c r="AT1895" i="5"/>
  <c r="AU1895" i="5"/>
  <c r="AS1895" i="5"/>
  <c r="AU815" i="5"/>
  <c r="AT815" i="5"/>
  <c r="AS815" i="5"/>
  <c r="AR815" i="5"/>
  <c r="AU1994" i="5"/>
  <c r="AT1994" i="5"/>
  <c r="AS1994" i="5"/>
  <c r="AR1994" i="5"/>
  <c r="AT2442" i="5"/>
  <c r="AS2442" i="5"/>
  <c r="AR2442" i="5"/>
  <c r="AU2442" i="5"/>
  <c r="AT2207" i="5"/>
  <c r="AU2207" i="5"/>
  <c r="AS2207" i="5"/>
  <c r="AR2207" i="5"/>
  <c r="AS1567" i="5"/>
  <c r="AR1567" i="5"/>
  <c r="AU1567" i="5"/>
  <c r="AT1567" i="5"/>
  <c r="AT223" i="5"/>
  <c r="AR223" i="5"/>
  <c r="AU223" i="5"/>
  <c r="AS223" i="5"/>
  <c r="AU1586" i="5"/>
  <c r="AT1586" i="5"/>
  <c r="AS1586" i="5"/>
  <c r="AR1586" i="5"/>
  <c r="AS79" i="5"/>
  <c r="AR79" i="5"/>
  <c r="AU79" i="5"/>
  <c r="AT79" i="5"/>
  <c r="AS1418" i="5"/>
  <c r="AR1418" i="5"/>
  <c r="AU1418" i="5"/>
  <c r="AT1418" i="5"/>
  <c r="AR615" i="5"/>
  <c r="AU615" i="5"/>
  <c r="AT615" i="5"/>
  <c r="AS615" i="5"/>
  <c r="AU687" i="5"/>
  <c r="AT687" i="5"/>
  <c r="AS687" i="5"/>
  <c r="AR687" i="5"/>
  <c r="AT1615" i="5"/>
  <c r="AR1615" i="5"/>
  <c r="AU1615" i="5"/>
  <c r="AS1615" i="5"/>
  <c r="AT2007" i="5"/>
  <c r="AU2007" i="5"/>
  <c r="AS2007" i="5"/>
  <c r="AR2007" i="5"/>
  <c r="AS695" i="5"/>
  <c r="AR695" i="5"/>
  <c r="AU695" i="5"/>
  <c r="AT695" i="5"/>
  <c r="AS226" i="5"/>
  <c r="AR226" i="5"/>
  <c r="AU226" i="5"/>
  <c r="AT226" i="5"/>
  <c r="AR1495" i="5"/>
  <c r="AU1495" i="5"/>
  <c r="AT1495" i="5"/>
  <c r="AS1495" i="5"/>
  <c r="AT402" i="5"/>
  <c r="AU402" i="5"/>
  <c r="AS402" i="5"/>
  <c r="AR402" i="5"/>
  <c r="AT2154" i="5"/>
  <c r="AS2154" i="5"/>
  <c r="AU2154" i="5"/>
  <c r="AR2154" i="5"/>
  <c r="AT1882" i="5"/>
  <c r="AS1882" i="5"/>
  <c r="AR1882" i="5"/>
  <c r="AU1882" i="5"/>
  <c r="AS567" i="5"/>
  <c r="AR567" i="5"/>
  <c r="AU567" i="5"/>
  <c r="AT567" i="5"/>
  <c r="AT1818" i="5"/>
  <c r="AS1818" i="5"/>
  <c r="AR1818" i="5"/>
  <c r="AU1818" i="5"/>
  <c r="AR1143" i="5"/>
  <c r="AU1143" i="5"/>
  <c r="AT1143" i="5"/>
  <c r="AS1143" i="5"/>
  <c r="AU2567" i="5"/>
  <c r="AT2567" i="5"/>
  <c r="AS2567" i="5"/>
  <c r="AR2567" i="5"/>
  <c r="AS850" i="5"/>
  <c r="AR850" i="5"/>
  <c r="AU850" i="5"/>
  <c r="AT850" i="5"/>
  <c r="AR2607" i="5"/>
  <c r="AU2607" i="5"/>
  <c r="AT2607" i="5"/>
  <c r="AS2607" i="5"/>
  <c r="AR1783" i="5"/>
  <c r="AT1783" i="5"/>
  <c r="AS1783" i="5"/>
  <c r="AU1783" i="5"/>
  <c r="AU594" i="5"/>
  <c r="AT594" i="5"/>
  <c r="AS594" i="5"/>
  <c r="AR594" i="5"/>
  <c r="AU967" i="5"/>
  <c r="AT967" i="5"/>
  <c r="AS967" i="5"/>
  <c r="AR967" i="5"/>
  <c r="AS1295" i="5"/>
  <c r="AR1295" i="5"/>
  <c r="AU1295" i="5"/>
  <c r="AT1295" i="5"/>
  <c r="AU2898" i="5"/>
  <c r="AT2898" i="5"/>
  <c r="AS2898" i="5"/>
  <c r="AR2898" i="5"/>
  <c r="AU954" i="5"/>
  <c r="AU1426" i="5"/>
  <c r="AT1426" i="5"/>
  <c r="AS1426" i="5"/>
  <c r="AR1426" i="5"/>
  <c r="AU1834" i="5"/>
  <c r="AT1834" i="5"/>
  <c r="AS1834" i="5"/>
  <c r="AR1834" i="5"/>
  <c r="AT1607" i="5"/>
  <c r="AS1503" i="5"/>
  <c r="AU58" i="5"/>
  <c r="AT58" i="5"/>
  <c r="AS58" i="5"/>
  <c r="AR58" i="5"/>
  <c r="AU2106" i="5"/>
  <c r="AT2106" i="5"/>
  <c r="AS2106" i="5"/>
  <c r="AR2106" i="5"/>
  <c r="AR2418" i="5"/>
  <c r="AS2418" i="5"/>
  <c r="AU2418" i="5"/>
  <c r="AT2418" i="5"/>
  <c r="AR1274" i="5"/>
  <c r="AU1274" i="5"/>
  <c r="AT1274" i="5"/>
  <c r="AS1274" i="5"/>
  <c r="AU2018" i="5"/>
  <c r="AT2018" i="5"/>
  <c r="AS2018" i="5"/>
  <c r="AR2018" i="5"/>
  <c r="AT1810" i="5"/>
  <c r="AT1751" i="5"/>
  <c r="AR1751" i="5"/>
  <c r="AU1751" i="5"/>
  <c r="AS1751" i="5"/>
  <c r="AT2034" i="5"/>
  <c r="AR2034" i="5"/>
  <c r="AU2034" i="5"/>
  <c r="AS2034" i="5"/>
  <c r="AS1647" i="5"/>
  <c r="AT1647" i="5"/>
  <c r="AR1647" i="5"/>
  <c r="AU1647" i="5"/>
  <c r="AT2591" i="5"/>
  <c r="AS2591" i="5"/>
  <c r="AR2591" i="5"/>
  <c r="AU2591" i="5"/>
  <c r="AS1431" i="5"/>
  <c r="AR1431" i="5"/>
  <c r="AU1431" i="5"/>
  <c r="AT1431" i="5"/>
  <c r="AR1127" i="5"/>
  <c r="AU1127" i="5"/>
  <c r="AT1127" i="5"/>
  <c r="AS1127" i="5"/>
  <c r="AU1594" i="5"/>
  <c r="AT1594" i="5"/>
  <c r="AS1594" i="5"/>
  <c r="AR1594" i="5"/>
  <c r="AR479" i="5"/>
  <c r="AU151" i="5"/>
  <c r="AT151" i="5"/>
  <c r="AS151" i="5"/>
  <c r="AR151" i="5"/>
  <c r="AS1346" i="5"/>
  <c r="AR1346" i="5"/>
  <c r="AU1346" i="5"/>
  <c r="AT1346" i="5"/>
  <c r="AU2810" i="5"/>
  <c r="AT2810" i="5"/>
  <c r="AS2810" i="5"/>
  <c r="AR2810" i="5"/>
  <c r="AT2226" i="5"/>
  <c r="AS2226" i="5"/>
  <c r="AR2226" i="5"/>
  <c r="AU2226" i="5"/>
  <c r="AU1063" i="5"/>
  <c r="AT1063" i="5"/>
  <c r="AS1063" i="5"/>
  <c r="AR1063" i="5"/>
  <c r="AR839" i="5"/>
  <c r="AU839" i="5"/>
  <c r="AT839" i="5"/>
  <c r="AS839" i="5"/>
  <c r="AU2378" i="5"/>
  <c r="AR767" i="5"/>
  <c r="AU767" i="5"/>
  <c r="AT767" i="5"/>
  <c r="AS767" i="5"/>
  <c r="AU914" i="5"/>
  <c r="AT914" i="5"/>
  <c r="AS914" i="5"/>
  <c r="AR914" i="5"/>
  <c r="AS2927" i="5"/>
  <c r="AR2927" i="5"/>
  <c r="AU2927" i="5"/>
  <c r="AT2927" i="5"/>
  <c r="AS746" i="5"/>
  <c r="AR746" i="5"/>
  <c r="AT746" i="5"/>
  <c r="AU746" i="5"/>
  <c r="AU2919" i="5"/>
  <c r="AT2919" i="5"/>
  <c r="AS2919" i="5"/>
  <c r="AR2919" i="5"/>
  <c r="AT994" i="5"/>
  <c r="AS994" i="5"/>
  <c r="AR994" i="5"/>
  <c r="AU994" i="5"/>
  <c r="AU2783" i="5"/>
  <c r="AT2783" i="5"/>
  <c r="AS2783" i="5"/>
  <c r="AR2783" i="5"/>
  <c r="AS471" i="5"/>
  <c r="AR471" i="5"/>
  <c r="AU471" i="5"/>
  <c r="AT471" i="5"/>
  <c r="AS2578" i="5"/>
  <c r="AR2578" i="5"/>
  <c r="AU2578" i="5"/>
  <c r="AT2578" i="5"/>
  <c r="AR2063" i="5"/>
  <c r="AU2063" i="5"/>
  <c r="AT2063" i="5"/>
  <c r="AS2063" i="5"/>
  <c r="AR2951" i="5"/>
  <c r="AU2951" i="5"/>
  <c r="AT2951" i="5"/>
  <c r="AS2951" i="5"/>
  <c r="AR2146" i="5"/>
  <c r="AU2146" i="5"/>
  <c r="AT2146" i="5"/>
  <c r="AS2146" i="5"/>
  <c r="AU1279" i="5"/>
  <c r="AT1279" i="5"/>
  <c r="AS1279" i="5"/>
  <c r="AR1279" i="5"/>
  <c r="AS2727" i="5"/>
  <c r="AR2727" i="5"/>
  <c r="AU2727" i="5"/>
  <c r="AT2727" i="5"/>
  <c r="AU706" i="5"/>
  <c r="AT706" i="5"/>
  <c r="AS706" i="5"/>
  <c r="AR706" i="5"/>
  <c r="AU871" i="5"/>
  <c r="AT871" i="5"/>
  <c r="AS871" i="5"/>
  <c r="AR871" i="5"/>
  <c r="AT2703" i="5"/>
  <c r="AU2703" i="5"/>
  <c r="AS2703" i="5"/>
  <c r="AR2703" i="5"/>
  <c r="AU1191" i="5"/>
  <c r="AT1191" i="5"/>
  <c r="AS1191" i="5"/>
  <c r="AR1191" i="5"/>
  <c r="AR2551" i="5"/>
  <c r="AU2551" i="5"/>
  <c r="AT2551" i="5"/>
  <c r="AS2551" i="5"/>
  <c r="AS639" i="5"/>
  <c r="AR639" i="5"/>
  <c r="AU639" i="5"/>
  <c r="AT639" i="5"/>
  <c r="AU327" i="5"/>
  <c r="AT327" i="5"/>
  <c r="AS327" i="5"/>
  <c r="AR327" i="5"/>
  <c r="AS407" i="5"/>
  <c r="AR407" i="5"/>
  <c r="AU407" i="5"/>
  <c r="AT407" i="5"/>
  <c r="AU1031" i="5"/>
  <c r="AT1031" i="5"/>
  <c r="AS1031" i="5"/>
  <c r="AR1031" i="5"/>
  <c r="AR1402" i="5"/>
  <c r="AU1402" i="5"/>
  <c r="AT2303" i="5"/>
  <c r="AU2303" i="5"/>
  <c r="AS2303" i="5"/>
  <c r="AR2303" i="5"/>
  <c r="AT1967" i="5"/>
  <c r="AS1967" i="5"/>
  <c r="AR1967" i="5"/>
  <c r="AU1967" i="5"/>
  <c r="AU1674" i="5"/>
  <c r="AT2359" i="5"/>
  <c r="AS2359" i="5"/>
  <c r="AR2359" i="5"/>
  <c r="AU2359" i="5"/>
  <c r="AS1327" i="5"/>
  <c r="AR1327" i="5"/>
  <c r="AU1327" i="5"/>
  <c r="AT1327" i="5"/>
  <c r="AU1314" i="5"/>
  <c r="AT1314" i="5"/>
  <c r="AS1314" i="5"/>
  <c r="AR1314" i="5"/>
  <c r="AU1687" i="5"/>
  <c r="AT1687" i="5"/>
  <c r="AS1687" i="5"/>
  <c r="AR1687" i="5"/>
  <c r="AT50" i="5"/>
  <c r="AS50" i="5"/>
  <c r="AR50" i="5"/>
  <c r="AU50" i="5"/>
  <c r="AT1626" i="5"/>
  <c r="AR1626" i="5"/>
  <c r="AU1626" i="5"/>
  <c r="AS1626" i="5"/>
  <c r="AU511" i="5"/>
  <c r="AT511" i="5"/>
  <c r="AS511" i="5"/>
  <c r="AR511" i="5"/>
  <c r="AU458" i="5"/>
  <c r="AT458" i="5"/>
  <c r="AS458" i="5"/>
  <c r="AR458" i="5"/>
  <c r="AT2655" i="5"/>
  <c r="AS2655" i="5"/>
  <c r="AR2655" i="5"/>
  <c r="AU2655" i="5"/>
  <c r="AR2250" i="5"/>
  <c r="AU2250" i="5"/>
  <c r="AT2250" i="5"/>
  <c r="AS2250" i="5"/>
  <c r="AU1351" i="5"/>
  <c r="AT1351" i="5"/>
  <c r="AS1351" i="5"/>
  <c r="AR1351" i="5"/>
  <c r="AR1151" i="5"/>
  <c r="AU1151" i="5"/>
  <c r="AT1151" i="5"/>
  <c r="AS1151" i="5"/>
  <c r="AT2658" i="5"/>
  <c r="AR2658" i="5"/>
  <c r="AU2658" i="5"/>
  <c r="AS2658" i="5"/>
  <c r="AS1370" i="5"/>
  <c r="AR1370" i="5"/>
  <c r="AU1370" i="5"/>
  <c r="AT1370" i="5"/>
  <c r="AT1938" i="5"/>
  <c r="AR1938" i="5"/>
  <c r="AU1938" i="5"/>
  <c r="AS1938" i="5"/>
  <c r="AR3002" i="5"/>
  <c r="AU3002" i="5"/>
  <c r="AT3002" i="5"/>
  <c r="AS3002" i="5"/>
  <c r="AU2570" i="5"/>
  <c r="AT2570" i="5"/>
  <c r="AS2570" i="5"/>
  <c r="AR2570" i="5"/>
  <c r="AR2050" i="5"/>
  <c r="AU519" i="5"/>
  <c r="AT519" i="5"/>
  <c r="AS519" i="5"/>
  <c r="AR519" i="5"/>
  <c r="AT3055" i="5"/>
  <c r="AS3055" i="5"/>
  <c r="AR3055" i="5"/>
  <c r="AU3055" i="5"/>
  <c r="AR314" i="5"/>
  <c r="AU1463" i="5"/>
  <c r="AT1463" i="5"/>
  <c r="AS1463" i="5"/>
  <c r="AR1463" i="5"/>
  <c r="AT2050" i="5"/>
  <c r="AS2298" i="5"/>
  <c r="AR2298" i="5"/>
  <c r="AT2298" i="5"/>
  <c r="AU2298" i="5"/>
  <c r="AU554" i="5"/>
  <c r="AT554" i="5"/>
  <c r="AS554" i="5"/>
  <c r="AR554" i="5"/>
  <c r="AU154" i="5"/>
  <c r="AT154" i="5"/>
  <c r="AS154" i="5"/>
  <c r="AR154" i="5"/>
  <c r="AU1354" i="5"/>
  <c r="AT1354" i="5"/>
  <c r="AS1354" i="5"/>
  <c r="AR1354" i="5"/>
  <c r="AR354" i="5"/>
  <c r="AU354" i="5"/>
  <c r="AT354" i="5"/>
  <c r="AS354" i="5"/>
  <c r="AU2959" i="5"/>
  <c r="AT2959" i="5"/>
  <c r="AS2959" i="5"/>
  <c r="AR2959" i="5"/>
  <c r="AU2199" i="5"/>
  <c r="AT2199" i="5"/>
  <c r="AS2199" i="5"/>
  <c r="AR2199" i="5"/>
  <c r="AR855" i="5"/>
  <c r="AU855" i="5"/>
  <c r="AT855" i="5"/>
  <c r="AS855" i="5"/>
  <c r="AS831" i="5"/>
  <c r="AR831" i="5"/>
  <c r="AU831" i="5"/>
  <c r="AT831" i="5"/>
  <c r="AR2618" i="5"/>
  <c r="AU2618" i="5"/>
  <c r="AT2618" i="5"/>
  <c r="AS2618" i="5"/>
  <c r="AR2978" i="5"/>
  <c r="AU2978" i="5"/>
  <c r="AT2978" i="5"/>
  <c r="AS2978" i="5"/>
  <c r="AU2338" i="5"/>
  <c r="AT2338" i="5"/>
  <c r="AS2338" i="5"/>
  <c r="AR2338" i="5"/>
  <c r="AR1631" i="5"/>
  <c r="AU1631" i="5"/>
  <c r="AT1631" i="5"/>
  <c r="AS1631" i="5"/>
  <c r="AT2274" i="5"/>
  <c r="AS2274" i="5"/>
  <c r="AR2274" i="5"/>
  <c r="AU2274" i="5"/>
  <c r="AT2023" i="5"/>
  <c r="AR2023" i="5"/>
  <c r="AS2023" i="5"/>
  <c r="AU2023" i="5"/>
  <c r="AR799" i="5"/>
  <c r="AU799" i="5"/>
  <c r="AT799" i="5"/>
  <c r="AS799" i="5"/>
  <c r="BC1114" i="5"/>
  <c r="BB1114" i="5"/>
  <c r="BE1114" i="5"/>
  <c r="BD1114" i="5"/>
  <c r="AU1266" i="5"/>
  <c r="AT1266" i="5"/>
  <c r="AS1266" i="5"/>
  <c r="AR1266" i="5"/>
  <c r="AS39" i="5"/>
  <c r="AR39" i="5"/>
  <c r="AU39" i="5"/>
  <c r="AT39" i="5"/>
  <c r="AU2087" i="5"/>
  <c r="AT2087" i="5"/>
  <c r="AS2087" i="5"/>
  <c r="AR2087" i="5"/>
  <c r="AS2234" i="5"/>
  <c r="AR2234" i="5"/>
  <c r="AU2234" i="5"/>
  <c r="AT2234" i="5"/>
  <c r="AU330" i="5"/>
  <c r="AT330" i="5"/>
  <c r="AS330" i="5"/>
  <c r="AR330" i="5"/>
  <c r="AU2527" i="5"/>
  <c r="AT2527" i="5"/>
  <c r="AS2527" i="5"/>
  <c r="AR2527" i="5"/>
  <c r="AR1727" i="5"/>
  <c r="AU1727" i="5"/>
  <c r="AT1727" i="5"/>
  <c r="AS1727" i="5"/>
  <c r="AU34" i="5"/>
  <c r="AT34" i="5"/>
  <c r="AS34" i="5"/>
  <c r="AR34" i="5"/>
  <c r="AS87" i="5"/>
  <c r="AR87" i="5"/>
  <c r="AU87" i="5"/>
  <c r="AT87" i="5"/>
  <c r="AR887" i="5"/>
  <c r="AU887" i="5"/>
  <c r="AT887" i="5"/>
  <c r="AS887" i="5"/>
  <c r="AT2282" i="5"/>
  <c r="AU2282" i="5"/>
  <c r="AS2282" i="5"/>
  <c r="AR2282" i="5"/>
  <c r="AT1634" i="5"/>
  <c r="AS1634" i="5"/>
  <c r="AR1634" i="5"/>
  <c r="AU1634" i="5"/>
  <c r="AU1794" i="5"/>
  <c r="AT1794" i="5"/>
  <c r="AS1794" i="5"/>
  <c r="AR1794" i="5"/>
  <c r="AU250" i="5"/>
  <c r="AT250" i="5"/>
  <c r="AS250" i="5"/>
  <c r="AR250" i="5"/>
  <c r="AS1015" i="5"/>
  <c r="AR1015" i="5"/>
  <c r="AU1015" i="5"/>
  <c r="AT1015" i="5"/>
  <c r="AR2562" i="5"/>
  <c r="AU2562" i="5"/>
  <c r="AT2562" i="5"/>
  <c r="AS2562" i="5"/>
  <c r="AR1738" i="5"/>
  <c r="AU1738" i="5"/>
  <c r="AT1738" i="5"/>
  <c r="AS1738" i="5"/>
  <c r="AU1943" i="5"/>
  <c r="AT1943" i="5"/>
  <c r="AS1943" i="5"/>
  <c r="AR1943" i="5"/>
  <c r="AU1810" i="5"/>
  <c r="AT2759" i="5"/>
  <c r="AS2759" i="5"/>
  <c r="AR2759" i="5"/>
  <c r="AU2759" i="5"/>
  <c r="AR954" i="5"/>
  <c r="AS954" i="5"/>
  <c r="AT954" i="5"/>
  <c r="AU2858" i="5"/>
  <c r="AT2858" i="5"/>
  <c r="AS2858" i="5"/>
  <c r="AR2858" i="5"/>
  <c r="AS1607" i="5"/>
  <c r="AR1607" i="5"/>
  <c r="AU1607" i="5"/>
  <c r="AU255" i="5"/>
  <c r="AT255" i="5"/>
  <c r="AS255" i="5"/>
  <c r="AR255" i="5"/>
  <c r="AU2791" i="5"/>
  <c r="AT2791" i="5"/>
  <c r="AS2791" i="5"/>
  <c r="AR2791" i="5"/>
  <c r="AS2695" i="5"/>
  <c r="AU2695" i="5"/>
  <c r="AR2695" i="5"/>
  <c r="AT2695" i="5"/>
  <c r="AS479" i="5"/>
  <c r="AU1207" i="5"/>
  <c r="AT1207" i="5"/>
  <c r="AS1207" i="5"/>
  <c r="AR1207" i="5"/>
  <c r="AS2794" i="5"/>
  <c r="AR2794" i="5"/>
  <c r="AU2794" i="5"/>
  <c r="AT2794" i="5"/>
  <c r="AR2378" i="5"/>
  <c r="AS2378" i="5"/>
  <c r="AT2378" i="5"/>
  <c r="AU391" i="5"/>
  <c r="AT391" i="5"/>
  <c r="AS391" i="5"/>
  <c r="AR391" i="5"/>
  <c r="AU1871" i="5"/>
  <c r="AT1871" i="5"/>
  <c r="AS1871" i="5"/>
  <c r="AR1871" i="5"/>
  <c r="AU2866" i="5"/>
  <c r="AT2866" i="5"/>
  <c r="AS2866" i="5"/>
  <c r="AR2866" i="5"/>
  <c r="AS2394" i="5"/>
  <c r="AR2394" i="5"/>
  <c r="AU2394" i="5"/>
  <c r="AT2394" i="5"/>
  <c r="AS482" i="5"/>
  <c r="AR482" i="5"/>
  <c r="AU482" i="5"/>
  <c r="AT482" i="5"/>
  <c r="AR31" i="5"/>
  <c r="AU31" i="5"/>
  <c r="AT31" i="5"/>
  <c r="AS31" i="5"/>
  <c r="AU2690" i="5"/>
  <c r="AS2690" i="5"/>
  <c r="AT2690" i="5"/>
  <c r="AR2690" i="5"/>
  <c r="AR1239" i="5"/>
  <c r="AS1239" i="5"/>
  <c r="AT578" i="5"/>
  <c r="AS578" i="5"/>
  <c r="AR578" i="5"/>
  <c r="AU578" i="5"/>
  <c r="AR898" i="5"/>
  <c r="AU898" i="5"/>
  <c r="AT898" i="5"/>
  <c r="AS898" i="5"/>
  <c r="AR671" i="5"/>
  <c r="AU671" i="5"/>
  <c r="AT671" i="5"/>
  <c r="AS671" i="5"/>
  <c r="BC647" i="5"/>
  <c r="BB647" i="5"/>
  <c r="BE647" i="5"/>
  <c r="BD647" i="5"/>
  <c r="AR2762" i="5"/>
  <c r="AU2762" i="5"/>
  <c r="AT2762" i="5"/>
  <c r="AS2762" i="5"/>
  <c r="AU351" i="5"/>
  <c r="AT351" i="5"/>
  <c r="AS351" i="5"/>
  <c r="AR351" i="5"/>
  <c r="AR866" i="5"/>
  <c r="AU866" i="5"/>
  <c r="AT866" i="5"/>
  <c r="AS866" i="5"/>
  <c r="AR2143" i="5"/>
  <c r="AT2143" i="5"/>
  <c r="AU2143" i="5"/>
  <c r="AS2143" i="5"/>
  <c r="AS1410" i="5"/>
  <c r="AR1410" i="5"/>
  <c r="AU1410" i="5"/>
  <c r="AT1410" i="5"/>
  <c r="AT2687" i="5"/>
  <c r="AS2687" i="5"/>
  <c r="AR2687" i="5"/>
  <c r="AU2687" i="5"/>
  <c r="AS2255" i="5"/>
  <c r="AR2255" i="5"/>
  <c r="AU2255" i="5"/>
  <c r="AT2255" i="5"/>
  <c r="AS1850" i="5"/>
  <c r="AR1850" i="5"/>
  <c r="AU1850" i="5"/>
  <c r="AT1850" i="5"/>
  <c r="AU2770" i="5"/>
  <c r="AT2770" i="5"/>
  <c r="AS2770" i="5"/>
  <c r="AR2770" i="5"/>
  <c r="AU439" i="5"/>
  <c r="AT439" i="5"/>
  <c r="AS439" i="5"/>
  <c r="AR439" i="5"/>
  <c r="AU759" i="5"/>
  <c r="AT759" i="5"/>
  <c r="AS759" i="5"/>
  <c r="AR759" i="5"/>
  <c r="AR631" i="5"/>
  <c r="AU631" i="5"/>
  <c r="AT631" i="5"/>
  <c r="AS631" i="5"/>
  <c r="AU1362" i="5"/>
  <c r="AT1362" i="5"/>
  <c r="AS1362" i="5"/>
  <c r="AR1362" i="5"/>
  <c r="AR2039" i="5"/>
  <c r="AU2039" i="5"/>
  <c r="AT2039" i="5"/>
  <c r="AS2039" i="5"/>
  <c r="AT2322" i="5"/>
  <c r="AS2322" i="5"/>
  <c r="AU2322" i="5"/>
  <c r="AR2322" i="5"/>
  <c r="AU1711" i="5"/>
  <c r="AT1711" i="5"/>
  <c r="AS1711" i="5"/>
  <c r="AR1711" i="5"/>
  <c r="AU986" i="5"/>
  <c r="AT986" i="5"/>
  <c r="AS986" i="5"/>
  <c r="AR986" i="5"/>
  <c r="AU47" i="5"/>
  <c r="AT47" i="5"/>
  <c r="AS47" i="5"/>
  <c r="AR47" i="5"/>
  <c r="AU306" i="5"/>
  <c r="AT306" i="5"/>
  <c r="AS306" i="5"/>
  <c r="AR306" i="5"/>
  <c r="AS1138" i="5"/>
  <c r="AR1138" i="5"/>
  <c r="AU1138" i="5"/>
  <c r="AT1138" i="5"/>
  <c r="AT274" i="5"/>
  <c r="AS274" i="5"/>
  <c r="AR274" i="5"/>
  <c r="AU274" i="5"/>
  <c r="AR1047" i="5"/>
  <c r="AU1047" i="5"/>
  <c r="AT1047" i="5"/>
  <c r="AS1047" i="5"/>
  <c r="AU2746" i="5"/>
  <c r="AT2746" i="5"/>
  <c r="AS2746" i="5"/>
  <c r="AR2746" i="5"/>
  <c r="AU1842" i="5"/>
  <c r="AT1842" i="5"/>
  <c r="AS1842" i="5"/>
  <c r="AR1842" i="5"/>
  <c r="AU1690" i="5"/>
  <c r="AT1690" i="5"/>
  <c r="AS1690" i="5"/>
  <c r="AR1690" i="5"/>
  <c r="AU122" i="5"/>
  <c r="AT122" i="5"/>
  <c r="AS122" i="5"/>
  <c r="AR122" i="5"/>
  <c r="AU194" i="5"/>
  <c r="AT194" i="5"/>
  <c r="AS194" i="5"/>
  <c r="AR194" i="5"/>
  <c r="AR1471" i="5"/>
  <c r="AU1471" i="5"/>
  <c r="AT1471" i="5"/>
  <c r="AS1471" i="5"/>
  <c r="AT2098" i="5"/>
  <c r="AS2098" i="5"/>
  <c r="AR2098" i="5"/>
  <c r="AU2098" i="5"/>
  <c r="AS2474" i="5"/>
  <c r="AR2474" i="5"/>
  <c r="AU2474" i="5"/>
  <c r="AT2474" i="5"/>
  <c r="AR266" i="5"/>
  <c r="AU266" i="5"/>
  <c r="AT266" i="5"/>
  <c r="AS266" i="5"/>
  <c r="AT2842" i="5"/>
  <c r="AS2842" i="5"/>
  <c r="AR2842" i="5"/>
  <c r="AU2842" i="5"/>
  <c r="AU1527" i="5"/>
  <c r="AT1527" i="5"/>
  <c r="AS1527" i="5"/>
  <c r="AR1527" i="5"/>
  <c r="AR1386" i="5"/>
  <c r="AU1386" i="5"/>
  <c r="AT1386" i="5"/>
  <c r="AS1386" i="5"/>
  <c r="AR1202" i="5"/>
  <c r="AU1202" i="5"/>
  <c r="AT1202" i="5"/>
  <c r="AS1202" i="5"/>
  <c r="AS1562" i="5"/>
  <c r="AR1562" i="5"/>
  <c r="AU1562" i="5"/>
  <c r="AT1562" i="5"/>
  <c r="AR335" i="5"/>
  <c r="AU335" i="5"/>
  <c r="AT335" i="5"/>
  <c r="AS335" i="5"/>
  <c r="AU634" i="5"/>
  <c r="AT634" i="5"/>
  <c r="AS634" i="5"/>
  <c r="AR634" i="5"/>
  <c r="AT82" i="5"/>
  <c r="AS82" i="5"/>
  <c r="AR82" i="5"/>
  <c r="AU82" i="5"/>
  <c r="AU2231" i="5"/>
  <c r="AT2231" i="5"/>
  <c r="AS2231" i="5"/>
  <c r="AR2231" i="5"/>
  <c r="AT975" i="5"/>
  <c r="AS311" i="5"/>
  <c r="AR311" i="5"/>
  <c r="AU311" i="5"/>
  <c r="AT311" i="5"/>
  <c r="AR3026" i="5"/>
  <c r="AU3026" i="5"/>
  <c r="AT3026" i="5"/>
  <c r="AS3026" i="5"/>
  <c r="AU551" i="5"/>
  <c r="AT551" i="5"/>
  <c r="AS551" i="5"/>
  <c r="AR551" i="5"/>
  <c r="AS1911" i="5"/>
  <c r="AR1911" i="5"/>
  <c r="AU1911" i="5"/>
  <c r="AT1911" i="5"/>
  <c r="AS2050" i="5"/>
  <c r="BE2050" i="5" s="1"/>
  <c r="AU1826" i="5"/>
  <c r="AT1826" i="5"/>
  <c r="AS1826" i="5"/>
  <c r="AR1826" i="5"/>
  <c r="AR714" i="5"/>
  <c r="AU714" i="5"/>
  <c r="AT714" i="5"/>
  <c r="AS714" i="5"/>
  <c r="AU2346" i="5"/>
  <c r="AT2346" i="5"/>
  <c r="AS2346" i="5"/>
  <c r="AR2346" i="5"/>
  <c r="AT2935" i="5"/>
  <c r="AS2935" i="5"/>
  <c r="AR2935" i="5"/>
  <c r="AU2935" i="5"/>
  <c r="AU1026" i="5"/>
  <c r="AT1026" i="5"/>
  <c r="AS1026" i="5"/>
  <c r="AR1026" i="5"/>
  <c r="AT1775" i="5"/>
  <c r="AR1775" i="5"/>
  <c r="AU1775" i="5"/>
  <c r="AS1775" i="5"/>
  <c r="AU2351" i="5"/>
  <c r="AT2351" i="5"/>
  <c r="AS2351" i="5"/>
  <c r="AR2351" i="5"/>
  <c r="AS2738" i="5"/>
  <c r="AR2738" i="5"/>
  <c r="AU2738" i="5"/>
  <c r="AT2738" i="5"/>
  <c r="AS2807" i="5"/>
  <c r="AR2807" i="5"/>
  <c r="AU2807" i="5"/>
  <c r="AT2807" i="5"/>
  <c r="AU791" i="5"/>
  <c r="AT791" i="5"/>
  <c r="AS791" i="5"/>
  <c r="AR791" i="5"/>
  <c r="AU98" i="5"/>
  <c r="AT98" i="5"/>
  <c r="AS98" i="5"/>
  <c r="AR98" i="5"/>
  <c r="AT2090" i="5"/>
  <c r="AS2090" i="5"/>
  <c r="AR2090" i="5"/>
  <c r="AU2090" i="5"/>
  <c r="AS583" i="5"/>
  <c r="AR583" i="5"/>
  <c r="AU583" i="5"/>
  <c r="AT583" i="5"/>
  <c r="AU1234" i="5"/>
  <c r="AT1234" i="5"/>
  <c r="AS1234" i="5"/>
  <c r="AR1234" i="5"/>
  <c r="AT1927" i="5"/>
  <c r="AR1927" i="5"/>
  <c r="AU1927" i="5"/>
  <c r="AS1927" i="5"/>
  <c r="AS1050" i="5"/>
  <c r="AT1050" i="5"/>
  <c r="AR1050" i="5"/>
  <c r="AR983" i="5"/>
  <c r="AU983" i="5"/>
  <c r="AS983" i="5"/>
  <c r="AT983" i="5"/>
  <c r="AR426" i="5"/>
  <c r="AU426" i="5"/>
  <c r="AT426" i="5"/>
  <c r="AS426" i="5"/>
  <c r="AT1511" i="5"/>
  <c r="AS1511" i="5"/>
  <c r="AU1511" i="5"/>
  <c r="AR1511" i="5"/>
  <c r="AS474" i="5"/>
  <c r="AR474" i="5"/>
  <c r="AU474" i="5"/>
  <c r="AT474" i="5"/>
  <c r="AR1831" i="5"/>
  <c r="AU1831" i="5"/>
  <c r="AT1831" i="5"/>
  <c r="AS1831" i="5"/>
  <c r="AT135" i="5"/>
  <c r="AS135" i="5"/>
  <c r="AR135" i="5"/>
  <c r="AU135" i="5"/>
  <c r="AU2679" i="5"/>
  <c r="AT2679" i="5"/>
  <c r="AR2679" i="5"/>
  <c r="AS2679" i="5"/>
  <c r="AR975" i="5"/>
  <c r="AS975" i="5"/>
  <c r="AU1175" i="5"/>
  <c r="AT1175" i="5"/>
  <c r="AS1175" i="5"/>
  <c r="AR1175" i="5"/>
  <c r="AU935" i="5"/>
  <c r="AT935" i="5"/>
  <c r="AS935" i="5"/>
  <c r="AR935" i="5"/>
  <c r="AU2543" i="5"/>
  <c r="AS2543" i="5"/>
  <c r="AR2543" i="5"/>
  <c r="AT2543" i="5"/>
  <c r="AR1810" i="5"/>
  <c r="AS1810" i="5"/>
  <c r="AS162" i="5"/>
  <c r="AU162" i="5"/>
  <c r="AT162" i="5"/>
  <c r="AR162" i="5"/>
  <c r="AS2135" i="5"/>
  <c r="AU1183" i="5"/>
  <c r="AT1183" i="5"/>
  <c r="AS1183" i="5"/>
  <c r="AR1183" i="5"/>
  <c r="AT479" i="5"/>
  <c r="AR2871" i="5"/>
  <c r="AU2871" i="5"/>
  <c r="AS2871" i="5"/>
  <c r="AT2871" i="5"/>
  <c r="AR2503" i="5"/>
  <c r="AU2503" i="5"/>
  <c r="AT2503" i="5"/>
  <c r="AS2503" i="5"/>
  <c r="AS1167" i="5"/>
  <c r="AR1167" i="5"/>
  <c r="AU1167" i="5"/>
  <c r="AT1167" i="5"/>
  <c r="AT882" i="5"/>
  <c r="AS882" i="5"/>
  <c r="AR882" i="5"/>
  <c r="AU882" i="5"/>
  <c r="AS754" i="5"/>
  <c r="AT754" i="5"/>
  <c r="AR754" i="5"/>
  <c r="AU754" i="5"/>
  <c r="AU1695" i="5"/>
  <c r="AT1695" i="5"/>
  <c r="AS1695" i="5"/>
  <c r="AR1695" i="5"/>
  <c r="AU1922" i="5"/>
  <c r="AT1922" i="5"/>
  <c r="AS1922" i="5"/>
  <c r="AR1922" i="5"/>
  <c r="AU2210" i="5"/>
  <c r="AT2210" i="5"/>
  <c r="AS2210" i="5"/>
  <c r="AR2210" i="5"/>
  <c r="AR2010" i="5"/>
  <c r="AU2010" i="5"/>
  <c r="AT2010" i="5"/>
  <c r="AS2010" i="5"/>
  <c r="AS546" i="5"/>
  <c r="AR546" i="5"/>
  <c r="AU546" i="5"/>
  <c r="AT546" i="5"/>
  <c r="AR362" i="5"/>
  <c r="AU362" i="5"/>
  <c r="AT362" i="5"/>
  <c r="AS362" i="5"/>
  <c r="AU394" i="5"/>
  <c r="AT394" i="5"/>
  <c r="AS394" i="5"/>
  <c r="AR394" i="5"/>
  <c r="AT2802" i="5"/>
  <c r="AS2802" i="5"/>
  <c r="AR2802" i="5"/>
  <c r="AU2802" i="5"/>
  <c r="AU1322" i="5"/>
  <c r="AT1322" i="5"/>
  <c r="AS1322" i="5"/>
  <c r="AR1322" i="5"/>
  <c r="AU751" i="5"/>
  <c r="AT751" i="5"/>
  <c r="AS751" i="5"/>
  <c r="AR751" i="5"/>
  <c r="AU2735" i="5"/>
  <c r="AT2735" i="5"/>
  <c r="AS2735" i="5"/>
  <c r="AR2735" i="5"/>
  <c r="AU991" i="5"/>
  <c r="AT991" i="5"/>
  <c r="AS991" i="5"/>
  <c r="AR991" i="5"/>
  <c r="AU1719" i="5"/>
  <c r="AT1719" i="5"/>
  <c r="AS1719" i="5"/>
  <c r="AR1719" i="5"/>
  <c r="AS1119" i="5"/>
  <c r="AR1119" i="5"/>
  <c r="AU1119" i="5"/>
  <c r="AT1119" i="5"/>
  <c r="AS2223" i="5"/>
  <c r="AR2223" i="5"/>
  <c r="AU2223" i="5"/>
  <c r="AT2223" i="5"/>
  <c r="AU2114" i="5"/>
  <c r="AT2114" i="5"/>
  <c r="AS2114" i="5"/>
  <c r="AR2114" i="5"/>
  <c r="AU2719" i="5"/>
  <c r="AT2719" i="5"/>
  <c r="AS2719" i="5"/>
  <c r="AR2719" i="5"/>
  <c r="AS2399" i="5"/>
  <c r="AR2399" i="5"/>
  <c r="AU2399" i="5"/>
  <c r="AT2399" i="5"/>
  <c r="AU1282" i="5"/>
  <c r="AT1282" i="5"/>
  <c r="AS1282" i="5"/>
  <c r="AR1282" i="5"/>
  <c r="AU3071" i="5"/>
  <c r="AT3071" i="5"/>
  <c r="AS3071" i="5"/>
  <c r="AR3071" i="5"/>
  <c r="AU2674" i="5"/>
  <c r="AT2674" i="5"/>
  <c r="AS2674" i="5"/>
  <c r="AR2674" i="5"/>
  <c r="AS242" i="5"/>
  <c r="AR242" i="5"/>
  <c r="AU242" i="5"/>
  <c r="AT242" i="5"/>
  <c r="AU1874" i="5"/>
  <c r="AT1874" i="5"/>
  <c r="AS1874" i="5"/>
  <c r="AR1874" i="5"/>
  <c r="AR2599" i="5"/>
  <c r="AU2599" i="5"/>
  <c r="AT2599" i="5"/>
  <c r="AS2599" i="5"/>
  <c r="AS455" i="5"/>
  <c r="AU455" i="5"/>
  <c r="AR455" i="5"/>
  <c r="AT455" i="5"/>
  <c r="AU858" i="5"/>
  <c r="AT858" i="5"/>
  <c r="AS858" i="5"/>
  <c r="AR858" i="5"/>
  <c r="AR2586" i="5"/>
  <c r="AU2586" i="5"/>
  <c r="AT2586" i="5"/>
  <c r="AS2586" i="5"/>
  <c r="AU1162" i="5"/>
  <c r="AT1162" i="5"/>
  <c r="AS1162" i="5"/>
  <c r="AR1162" i="5"/>
  <c r="AT2354" i="5"/>
  <c r="AS2354" i="5"/>
  <c r="AR2354" i="5"/>
  <c r="AU2354" i="5"/>
  <c r="AU1106" i="5"/>
  <c r="AT1106" i="5"/>
  <c r="AS1106" i="5"/>
  <c r="AR1106" i="5"/>
  <c r="AU1018" i="5"/>
  <c r="AT1018" i="5"/>
  <c r="AS1018" i="5"/>
  <c r="AR1018" i="5"/>
  <c r="AR2511" i="5"/>
  <c r="AU2511" i="5"/>
  <c r="AT2511" i="5"/>
  <c r="AS2511" i="5"/>
  <c r="AT2458" i="5"/>
  <c r="AS2458" i="5"/>
  <c r="AR2458" i="5"/>
  <c r="AU2458" i="5"/>
  <c r="AU3015" i="5"/>
  <c r="AS3015" i="5"/>
  <c r="AR3015" i="5"/>
  <c r="AT3015" i="5"/>
  <c r="AU1250" i="5"/>
  <c r="AT1250" i="5"/>
  <c r="AS1250" i="5"/>
  <c r="AR1250" i="5"/>
  <c r="AU538" i="5"/>
  <c r="AT2850" i="5"/>
  <c r="AR2850" i="5"/>
  <c r="AU2850" i="5"/>
  <c r="AS2850" i="5"/>
  <c r="AU730" i="5"/>
  <c r="AT730" i="5"/>
  <c r="AS730" i="5"/>
  <c r="AR730" i="5"/>
  <c r="AU1055" i="5"/>
  <c r="AT1055" i="5"/>
  <c r="AS1055" i="5"/>
  <c r="AR1055" i="5"/>
  <c r="AU834" i="5"/>
  <c r="AT834" i="5"/>
  <c r="AS834" i="5"/>
  <c r="AR834" i="5"/>
  <c r="AT2047" i="5"/>
  <c r="AS2047" i="5"/>
  <c r="AR2047" i="5"/>
  <c r="AU2047" i="5"/>
  <c r="AR2594" i="5"/>
  <c r="AU2594" i="5"/>
  <c r="AT2594" i="5"/>
  <c r="AS2594" i="5"/>
  <c r="AS1999" i="5"/>
  <c r="AR1999" i="5"/>
  <c r="AU1999" i="5"/>
  <c r="AT1999" i="5"/>
  <c r="AT1650" i="5"/>
  <c r="AR1650" i="5"/>
  <c r="AU1650" i="5"/>
  <c r="AS1650" i="5"/>
  <c r="AT367" i="5"/>
  <c r="AS367" i="5"/>
  <c r="AR367" i="5"/>
  <c r="AU367" i="5"/>
  <c r="AS735" i="5"/>
  <c r="AR735" i="5"/>
  <c r="AU735" i="5"/>
  <c r="AT735" i="5"/>
  <c r="AU399" i="5"/>
  <c r="AT399" i="5"/>
  <c r="AS399" i="5"/>
  <c r="AR399" i="5"/>
  <c r="AR2535" i="5"/>
  <c r="AT2535" i="5"/>
  <c r="AS2535" i="5"/>
  <c r="AU2535" i="5"/>
  <c r="AU559" i="5"/>
  <c r="AT559" i="5"/>
  <c r="AS559" i="5"/>
  <c r="AR559" i="5"/>
  <c r="AS2439" i="5"/>
  <c r="AR2439" i="5"/>
  <c r="AU2439" i="5"/>
  <c r="AT2439" i="5"/>
  <c r="AS2583" i="5"/>
  <c r="AR2583" i="5"/>
  <c r="AU2583" i="5"/>
  <c r="AT2583" i="5"/>
  <c r="AS114" i="5"/>
  <c r="AR114" i="5"/>
  <c r="AU114" i="5"/>
  <c r="AT114" i="5"/>
  <c r="AR1034" i="5"/>
  <c r="AU1034" i="5"/>
  <c r="AT1034" i="5"/>
  <c r="AS1034" i="5"/>
  <c r="AR2911" i="5"/>
  <c r="AU2911" i="5"/>
  <c r="AT2911" i="5"/>
  <c r="AS2911" i="5"/>
  <c r="AT2415" i="5"/>
  <c r="AR1906" i="5"/>
  <c r="AU1906" i="5"/>
  <c r="AS1906" i="5"/>
  <c r="AT1906" i="5"/>
  <c r="AS1671" i="5"/>
  <c r="AR1671" i="5"/>
  <c r="AU1671" i="5"/>
  <c r="AT1671" i="5"/>
  <c r="AR1311" i="5"/>
  <c r="AU1311" i="5"/>
  <c r="AT1311" i="5"/>
  <c r="AS1311" i="5"/>
  <c r="AS199" i="5"/>
  <c r="AR199" i="5"/>
  <c r="AU199" i="5"/>
  <c r="AT199" i="5"/>
  <c r="AT2279" i="5"/>
  <c r="AR2279" i="5"/>
  <c r="AS2279" i="5"/>
  <c r="AU2279" i="5"/>
  <c r="AR2407" i="5"/>
  <c r="AU2407" i="5"/>
  <c r="AT2407" i="5"/>
  <c r="AS2407" i="5"/>
  <c r="AS2706" i="5"/>
  <c r="AU2706" i="5"/>
  <c r="AR2706" i="5"/>
  <c r="AT2706" i="5"/>
  <c r="AT1674" i="5"/>
  <c r="AU2426" i="5"/>
  <c r="AT2426" i="5"/>
  <c r="AS2426" i="5"/>
  <c r="AR2426" i="5"/>
  <c r="AU2431" i="5"/>
  <c r="AT2431" i="5"/>
  <c r="AS2431" i="5"/>
  <c r="AR2431" i="5"/>
  <c r="AR2071" i="5"/>
  <c r="AU2071" i="5"/>
  <c r="AT2071" i="5"/>
  <c r="AS2071" i="5"/>
  <c r="AU1154" i="5"/>
  <c r="AT1154" i="5"/>
  <c r="AS1154" i="5"/>
  <c r="AR1154" i="5"/>
  <c r="AS2495" i="5"/>
  <c r="AR2495" i="5"/>
  <c r="AU2495" i="5"/>
  <c r="AT2495" i="5"/>
  <c r="AS263" i="5"/>
  <c r="AR263" i="5"/>
  <c r="AU263" i="5"/>
  <c r="AT263" i="5"/>
  <c r="AU338" i="5"/>
  <c r="AT338" i="5"/>
  <c r="AS338" i="5"/>
  <c r="AR338" i="5"/>
  <c r="AT2314" i="5"/>
  <c r="AS2314" i="5"/>
  <c r="AR2314" i="5"/>
  <c r="AU2314" i="5"/>
  <c r="AU1482" i="5"/>
  <c r="AT1482" i="5"/>
  <c r="AS1482" i="5"/>
  <c r="AR1482" i="5"/>
  <c r="AU599" i="5"/>
  <c r="AS599" i="5"/>
  <c r="AR599" i="5"/>
  <c r="AT599" i="5"/>
  <c r="AT2879" i="5"/>
  <c r="AU2879" i="5"/>
  <c r="AS2879" i="5"/>
  <c r="AR2879" i="5"/>
  <c r="AR2839" i="5"/>
  <c r="AU2839" i="5"/>
  <c r="AS2839" i="5"/>
  <c r="AT2839" i="5"/>
  <c r="AU186" i="5"/>
  <c r="AT186" i="5"/>
  <c r="AS186" i="5"/>
  <c r="AR186" i="5"/>
  <c r="AT343" i="5"/>
  <c r="AS343" i="5"/>
  <c r="AR343" i="5"/>
  <c r="AU343" i="5"/>
  <c r="AR1122" i="5"/>
  <c r="AU1122" i="5"/>
  <c r="AT1122" i="5"/>
  <c r="AS1122" i="5"/>
  <c r="AT1199" i="5"/>
  <c r="AS1199" i="5"/>
  <c r="AR1199" i="5"/>
  <c r="AU1199" i="5"/>
  <c r="AT658" i="5"/>
  <c r="AS658" i="5"/>
  <c r="AR658" i="5"/>
  <c r="AU658" i="5"/>
  <c r="AU111" i="5"/>
  <c r="AT111" i="5"/>
  <c r="AS111" i="5"/>
  <c r="AR111" i="5"/>
  <c r="AT2079" i="5"/>
  <c r="AS2079" i="5"/>
  <c r="AR2079" i="5"/>
  <c r="AU2079" i="5"/>
  <c r="AR2906" i="5"/>
  <c r="AU2906" i="5"/>
  <c r="AT2906" i="5"/>
  <c r="AS2906" i="5"/>
  <c r="AU1087" i="5"/>
  <c r="AT1087" i="5"/>
  <c r="AS1087" i="5"/>
  <c r="AR1087" i="5"/>
  <c r="AU1930" i="5"/>
  <c r="AT1930" i="5"/>
  <c r="AS1930" i="5"/>
  <c r="AR1930" i="5"/>
  <c r="AS1522" i="5"/>
  <c r="AR1522" i="5"/>
  <c r="AU1522" i="5"/>
  <c r="AT1522" i="5"/>
  <c r="AU1658" i="5"/>
  <c r="AT1658" i="5"/>
  <c r="AS1658" i="5"/>
  <c r="AR1658" i="5"/>
  <c r="AU1858" i="5"/>
  <c r="AT1858" i="5"/>
  <c r="AS1858" i="5"/>
  <c r="AR1858" i="5"/>
  <c r="AR1367" i="5"/>
  <c r="AU1367" i="5"/>
  <c r="AT1367" i="5"/>
  <c r="AS1367" i="5"/>
  <c r="AT591" i="5"/>
  <c r="AS591" i="5"/>
  <c r="AR591" i="5"/>
  <c r="AU591" i="5"/>
  <c r="AS2415" i="5"/>
  <c r="AT1978" i="5"/>
  <c r="AS1978" i="5"/>
  <c r="AR1978" i="5"/>
  <c r="AU1978" i="5"/>
  <c r="AS3058" i="5"/>
  <c r="AR3058" i="5"/>
  <c r="AU3058" i="5"/>
  <c r="AT3058" i="5"/>
  <c r="AT1642" i="5"/>
  <c r="AS1642" i="5"/>
  <c r="AR1642" i="5"/>
  <c r="AU1642" i="5"/>
  <c r="AR1786" i="5"/>
  <c r="AU1786" i="5"/>
  <c r="AT1786" i="5"/>
  <c r="AS1786" i="5"/>
  <c r="AS282" i="5"/>
  <c r="AR282" i="5"/>
  <c r="AU282" i="5"/>
  <c r="AT282" i="5"/>
  <c r="AS2983" i="5"/>
  <c r="AR2983" i="5"/>
  <c r="AU2983" i="5"/>
  <c r="AT2983" i="5"/>
  <c r="AU1591" i="5"/>
  <c r="AT1591" i="5"/>
  <c r="AS1591" i="5"/>
  <c r="AR1591" i="5"/>
  <c r="AR1223" i="5"/>
  <c r="AU1223" i="5"/>
  <c r="AT1223" i="5"/>
  <c r="AS1223" i="5"/>
  <c r="AU2375" i="5"/>
  <c r="AT2375" i="5"/>
  <c r="AS2375" i="5"/>
  <c r="AR2375" i="5"/>
  <c r="AT1655" i="5"/>
  <c r="AS1655" i="5"/>
  <c r="AR1655" i="5"/>
  <c r="AU1655" i="5"/>
  <c r="AR42" i="5"/>
  <c r="AU42" i="5"/>
  <c r="AT42" i="5"/>
  <c r="AS42" i="5"/>
  <c r="AU698" i="5"/>
  <c r="AT698" i="5"/>
  <c r="AS698" i="5"/>
  <c r="AR698" i="5"/>
  <c r="AU674" i="5"/>
  <c r="AT674" i="5"/>
  <c r="AR674" i="5"/>
  <c r="AS674" i="5"/>
  <c r="AT1762" i="5"/>
  <c r="AR1762" i="5"/>
  <c r="AU1762" i="5"/>
  <c r="AS1762" i="5"/>
  <c r="AS1890" i="5"/>
  <c r="AR1890" i="5"/>
  <c r="AU1890" i="5"/>
  <c r="AT1890" i="5"/>
  <c r="AT2943" i="5"/>
  <c r="AS2943" i="5"/>
  <c r="AR2943" i="5"/>
  <c r="AU2943" i="5"/>
  <c r="AR2946" i="5"/>
  <c r="AU2946" i="5"/>
  <c r="AT2946" i="5"/>
  <c r="AS2946" i="5"/>
  <c r="AS2799" i="5"/>
  <c r="AR2799" i="5"/>
  <c r="AU2799" i="5"/>
  <c r="AT2799" i="5"/>
  <c r="AT2135" i="5"/>
  <c r="AR703" i="5"/>
  <c r="AU703" i="5"/>
  <c r="AT703" i="5"/>
  <c r="AS703" i="5"/>
  <c r="AU999" i="5"/>
  <c r="AT999" i="5"/>
  <c r="AS999" i="5"/>
  <c r="AR999" i="5"/>
  <c r="AU1287" i="5"/>
  <c r="AT1287" i="5"/>
  <c r="AS1287" i="5"/>
  <c r="AR1287" i="5"/>
  <c r="AU1050" i="5"/>
  <c r="AU410" i="5"/>
  <c r="AT410" i="5"/>
  <c r="AS410" i="5"/>
  <c r="AR410" i="5"/>
  <c r="AU3050" i="5"/>
  <c r="AT3050" i="5"/>
  <c r="AS3050" i="5"/>
  <c r="AR3050" i="5"/>
  <c r="AR1879" i="5"/>
  <c r="AU1879" i="5"/>
  <c r="AT1879" i="5"/>
  <c r="AS1879" i="5"/>
  <c r="AU2855" i="5"/>
  <c r="AT2855" i="5"/>
  <c r="AS2855" i="5"/>
  <c r="AR2855" i="5"/>
  <c r="AU575" i="5"/>
  <c r="AT575" i="5"/>
  <c r="AS575" i="5"/>
  <c r="AR575" i="5"/>
  <c r="AR2743" i="5"/>
  <c r="AU2743" i="5"/>
  <c r="AT2743" i="5"/>
  <c r="AS2743" i="5"/>
  <c r="AU2434" i="5"/>
  <c r="AT2434" i="5"/>
  <c r="AS2434" i="5"/>
  <c r="AR2434" i="5"/>
  <c r="AR610" i="5"/>
  <c r="AU610" i="5"/>
  <c r="AT610" i="5"/>
  <c r="AS610" i="5"/>
  <c r="AR1466" i="5"/>
  <c r="AT2295" i="5"/>
  <c r="AS2295" i="5"/>
  <c r="AU2295" i="5"/>
  <c r="AR2295" i="5"/>
  <c r="AR951" i="5"/>
  <c r="AU951" i="5"/>
  <c r="AT951" i="5"/>
  <c r="AS951" i="5"/>
  <c r="AT2522" i="5"/>
  <c r="AS2522" i="5"/>
  <c r="AR2522" i="5"/>
  <c r="AU2522" i="5"/>
  <c r="AU1338" i="5"/>
  <c r="AT1338" i="5"/>
  <c r="AS1962" i="5"/>
  <c r="AR1962" i="5"/>
  <c r="AU1962" i="5"/>
  <c r="AT1962" i="5"/>
  <c r="AU530" i="5"/>
  <c r="AT530" i="5"/>
  <c r="AS530" i="5"/>
  <c r="AR530" i="5"/>
  <c r="AR682" i="5"/>
  <c r="AU682" i="5"/>
  <c r="AT682" i="5"/>
  <c r="AS682" i="5"/>
  <c r="AR1679" i="5"/>
  <c r="AU1679" i="5"/>
  <c r="AT1679" i="5"/>
  <c r="AS1679" i="5"/>
  <c r="AS2191" i="5"/>
  <c r="AU2191" i="5"/>
  <c r="AT2191" i="5"/>
  <c r="AR2191" i="5"/>
  <c r="BD442" i="5"/>
  <c r="BC442" i="5"/>
  <c r="BB442" i="5"/>
  <c r="BE442" i="5"/>
  <c r="AU1898" i="5"/>
  <c r="AT1898" i="5"/>
  <c r="AS1898" i="5"/>
  <c r="AR1898" i="5"/>
  <c r="AS2015" i="5"/>
  <c r="AR2015" i="5"/>
  <c r="AU2015" i="5"/>
  <c r="AT2015" i="5"/>
  <c r="AU1434" i="5"/>
  <c r="AT1434" i="5"/>
  <c r="AR1434" i="5"/>
  <c r="AS1434" i="5"/>
  <c r="AU1722" i="5"/>
  <c r="AT1722" i="5"/>
  <c r="AS1722" i="5"/>
  <c r="AR1722" i="5"/>
  <c r="AU666" i="5"/>
  <c r="AT666" i="5"/>
  <c r="AS666" i="5"/>
  <c r="AR666" i="5"/>
  <c r="AU1042" i="5"/>
  <c r="AT1042" i="5"/>
  <c r="AS1042" i="5"/>
  <c r="AR1042" i="5"/>
  <c r="AT743" i="5"/>
  <c r="AS743" i="5"/>
  <c r="AR743" i="5"/>
  <c r="AU743" i="5"/>
  <c r="AU2999" i="5"/>
  <c r="AT2999" i="5"/>
  <c r="AS2999" i="5"/>
  <c r="AR2999" i="5"/>
  <c r="AU2831" i="5"/>
  <c r="AT2831" i="5"/>
  <c r="AS2831" i="5"/>
  <c r="AR2831" i="5"/>
  <c r="AU719" i="5"/>
  <c r="AT719" i="5"/>
  <c r="AS719" i="5"/>
  <c r="AR719" i="5"/>
  <c r="AS2479" i="5"/>
  <c r="AR2479" i="5"/>
  <c r="AU2479" i="5"/>
  <c r="AT2479" i="5"/>
  <c r="AS1778" i="5"/>
  <c r="AU1778" i="5"/>
  <c r="AT1778" i="5"/>
  <c r="AS2818" i="5"/>
  <c r="AT2818" i="5"/>
  <c r="AR2818" i="5"/>
  <c r="AU2818" i="5"/>
  <c r="AU1754" i="5"/>
  <c r="AS1754" i="5"/>
  <c r="AT1754" i="5"/>
  <c r="AR1754" i="5"/>
  <c r="AT3066" i="5"/>
  <c r="AS3066" i="5"/>
  <c r="AR3066" i="5"/>
  <c r="AU3066" i="5"/>
  <c r="AT1543" i="5"/>
  <c r="AS1543" i="5"/>
  <c r="AR1543" i="5"/>
  <c r="AU1543" i="5"/>
  <c r="BC1375" i="5"/>
  <c r="BB1375" i="5"/>
  <c r="BE1375" i="5"/>
  <c r="BD1375" i="5"/>
  <c r="AR74" i="5"/>
  <c r="AU74" i="5"/>
  <c r="AT74" i="5"/>
  <c r="AS74" i="5"/>
  <c r="AU2367" i="5"/>
  <c r="AT2367" i="5"/>
  <c r="AS2367" i="5"/>
  <c r="AR2367" i="5"/>
  <c r="AU1618" i="5"/>
  <c r="AS1618" i="5"/>
  <c r="AT1618" i="5"/>
  <c r="AR1618" i="5"/>
  <c r="AS2362" i="5"/>
  <c r="AR2362" i="5"/>
  <c r="AU2362" i="5"/>
  <c r="AT2362" i="5"/>
  <c r="AU1442" i="5"/>
  <c r="AT1442" i="5"/>
  <c r="AS1442" i="5"/>
  <c r="AR1442" i="5"/>
  <c r="AU3074" i="5"/>
  <c r="AT3074" i="5"/>
  <c r="AS3074" i="5"/>
  <c r="AR3074" i="5"/>
  <c r="AU770" i="5"/>
  <c r="AT770" i="5"/>
  <c r="AS770" i="5"/>
  <c r="AR770" i="5"/>
  <c r="AS1674" i="5"/>
  <c r="AU1447" i="5"/>
  <c r="AT1447" i="5"/>
  <c r="AS1447" i="5"/>
  <c r="AR1447" i="5"/>
  <c r="AT3023" i="5"/>
  <c r="AS3023" i="5"/>
  <c r="AR3023" i="5"/>
  <c r="AU3023" i="5"/>
  <c r="AU463" i="5"/>
  <c r="AT463" i="5"/>
  <c r="AS463" i="5"/>
  <c r="AR463" i="5"/>
  <c r="AT2162" i="5"/>
  <c r="AU2162" i="5"/>
  <c r="AS2162" i="5"/>
  <c r="AR2162" i="5"/>
  <c r="AT2986" i="5"/>
  <c r="AS2986" i="5"/>
  <c r="AR2986" i="5"/>
  <c r="AU2986" i="5"/>
  <c r="AU183" i="5"/>
  <c r="AT183" i="5"/>
  <c r="AS183" i="5"/>
  <c r="AR183" i="5"/>
  <c r="AU2575" i="5"/>
  <c r="AT2575" i="5"/>
  <c r="AS2575" i="5"/>
  <c r="AR2575" i="5"/>
  <c r="AU1194" i="5"/>
  <c r="AT1194" i="5"/>
  <c r="AS1194" i="5"/>
  <c r="AR1194" i="5"/>
  <c r="AU2698" i="5"/>
  <c r="AS2698" i="5"/>
  <c r="AT2698" i="5"/>
  <c r="AR2698" i="5"/>
  <c r="AT1391" i="5"/>
  <c r="AS1391" i="5"/>
  <c r="AR1391" i="5"/>
  <c r="AU1391" i="5"/>
  <c r="AU2874" i="5"/>
  <c r="AT2874" i="5"/>
  <c r="AS2874" i="5"/>
  <c r="AR2874" i="5"/>
  <c r="AR1303" i="5"/>
  <c r="AU1303" i="5"/>
  <c r="AT1303" i="5"/>
  <c r="AS1303" i="5"/>
  <c r="AR655" i="5"/>
  <c r="AU655" i="5"/>
  <c r="AT655" i="5"/>
  <c r="AS655" i="5"/>
  <c r="AU495" i="5"/>
  <c r="AT495" i="5"/>
  <c r="AS495" i="5"/>
  <c r="AR495" i="5"/>
  <c r="AU1319" i="5"/>
  <c r="AT1319" i="5"/>
  <c r="AS1319" i="5"/>
  <c r="AR1319" i="5"/>
  <c r="AT2122" i="5"/>
  <c r="AS2122" i="5"/>
  <c r="AR2122" i="5"/>
  <c r="AU2122" i="5"/>
  <c r="AU1887" i="5"/>
  <c r="AT1887" i="5"/>
  <c r="AS1887" i="5"/>
  <c r="AR1887" i="5"/>
  <c r="AS1551" i="5"/>
  <c r="AR1551" i="5"/>
  <c r="AU1551" i="5"/>
  <c r="AT1551" i="5"/>
  <c r="AT1759" i="5"/>
  <c r="AS1759" i="5"/>
  <c r="AR1759" i="5"/>
  <c r="AU1759" i="5"/>
  <c r="AU2175" i="5"/>
  <c r="AT2175" i="5"/>
  <c r="AS2175" i="5"/>
  <c r="AR2175" i="5"/>
  <c r="AR95" i="5"/>
  <c r="AU95" i="5"/>
  <c r="AT95" i="5"/>
  <c r="AS95" i="5"/>
  <c r="AT2127" i="5"/>
  <c r="AS2127" i="5"/>
  <c r="AU2127" i="5"/>
  <c r="AR2127" i="5"/>
  <c r="AR1986" i="5"/>
  <c r="AU1986" i="5"/>
  <c r="AT1986" i="5"/>
  <c r="AS1986" i="5"/>
  <c r="AU978" i="5"/>
  <c r="AT978" i="5"/>
  <c r="AS978" i="5"/>
  <c r="AR978" i="5"/>
  <c r="AU810" i="5"/>
  <c r="AT810" i="5"/>
  <c r="AS810" i="5"/>
  <c r="AR810" i="5"/>
  <c r="AT1023" i="5"/>
  <c r="AS1023" i="5"/>
  <c r="AR1023" i="5"/>
  <c r="AU1023" i="5"/>
  <c r="AR1514" i="5"/>
  <c r="AU1514" i="5"/>
  <c r="AT1514" i="5"/>
  <c r="AS1514" i="5"/>
  <c r="AR543" i="5"/>
  <c r="AU543" i="5"/>
  <c r="AT543" i="5"/>
  <c r="AS543" i="5"/>
  <c r="AR1058" i="5"/>
  <c r="AU1058" i="5"/>
  <c r="AT1058" i="5"/>
  <c r="AS1058" i="5"/>
  <c r="AR2514" i="5"/>
  <c r="AU2514" i="5"/>
  <c r="AT2514" i="5"/>
  <c r="AS2514" i="5"/>
  <c r="AU2242" i="5"/>
  <c r="AT2242" i="5"/>
  <c r="AS2242" i="5"/>
  <c r="AR2242" i="5"/>
  <c r="AU1575" i="5"/>
  <c r="AT1575" i="5"/>
  <c r="AS1575" i="5"/>
  <c r="AR1575" i="5"/>
  <c r="AR919" i="5"/>
  <c r="AU919" i="5"/>
  <c r="AT919" i="5"/>
  <c r="AS919" i="5"/>
  <c r="AT210" i="5"/>
  <c r="AS210" i="5"/>
  <c r="AR210" i="5"/>
  <c r="AU210" i="5"/>
  <c r="AR1767" i="5"/>
  <c r="AU1767" i="5"/>
  <c r="AT1767" i="5"/>
  <c r="AS1767" i="5"/>
  <c r="AT487" i="5"/>
  <c r="AS487" i="5"/>
  <c r="AR487" i="5"/>
  <c r="AU487" i="5"/>
  <c r="AU2711" i="5"/>
  <c r="AT2711" i="5"/>
  <c r="AS2711" i="5"/>
  <c r="AR2711" i="5"/>
  <c r="AR2450" i="5"/>
  <c r="AU2450" i="5"/>
  <c r="AT2450" i="5"/>
  <c r="AS2450" i="5"/>
  <c r="AU1271" i="5"/>
  <c r="AT1271" i="5"/>
  <c r="AS1271" i="5"/>
  <c r="AR1271" i="5"/>
  <c r="AS3034" i="5"/>
  <c r="AU3034" i="5"/>
  <c r="AT3034" i="5"/>
  <c r="AR3034" i="5"/>
  <c r="AU1071" i="5"/>
  <c r="AT159" i="5"/>
  <c r="AS159" i="5"/>
  <c r="AR159" i="5"/>
  <c r="AU159" i="5"/>
  <c r="AU1218" i="5"/>
  <c r="AT1218" i="5"/>
  <c r="AS1218" i="5"/>
  <c r="AR1218" i="5"/>
  <c r="AT2887" i="5"/>
  <c r="AS2887" i="5"/>
  <c r="AR2887" i="5"/>
  <c r="AR1215" i="5"/>
  <c r="AU1215" i="5"/>
  <c r="AT1215" i="5"/>
  <c r="AS1215" i="5"/>
  <c r="AT2391" i="5"/>
  <c r="AU2391" i="5"/>
  <c r="AS2391" i="5"/>
  <c r="AR2391" i="5"/>
  <c r="AR175" i="5"/>
  <c r="AU175" i="5"/>
  <c r="AT175" i="5"/>
  <c r="AS175" i="5"/>
  <c r="AT295" i="5"/>
  <c r="AS295" i="5"/>
  <c r="AR295" i="5"/>
  <c r="AU295" i="5"/>
  <c r="AT2671" i="5"/>
  <c r="AS2671" i="5"/>
  <c r="AR2671" i="5"/>
  <c r="AU2671" i="5"/>
  <c r="AR191" i="5"/>
  <c r="AU191" i="5"/>
  <c r="AT191" i="5"/>
  <c r="AS191" i="5"/>
  <c r="AR234" i="5"/>
  <c r="AU234" i="5"/>
  <c r="AT234" i="5"/>
  <c r="AS234" i="5"/>
  <c r="AS602" i="5"/>
  <c r="AR602" i="5"/>
  <c r="AU602" i="5"/>
  <c r="AT602" i="5"/>
  <c r="AU2730" i="5"/>
  <c r="AT2730" i="5"/>
  <c r="AS2730" i="5"/>
  <c r="AR2730" i="5"/>
  <c r="AT1839" i="5"/>
  <c r="AS1839" i="5"/>
  <c r="AR1839" i="5"/>
  <c r="AU1839" i="5"/>
  <c r="AU2135" i="5"/>
  <c r="AU879" i="5"/>
  <c r="AT1103" i="5"/>
  <c r="AT322" i="5"/>
  <c r="AS322" i="5"/>
  <c r="AR322" i="5"/>
  <c r="AU322" i="5"/>
  <c r="AR690" i="5"/>
  <c r="AT690" i="5"/>
  <c r="AS690" i="5"/>
  <c r="AU690" i="5"/>
  <c r="AU1247" i="5"/>
  <c r="AT1247" i="5"/>
  <c r="AS1247" i="5"/>
  <c r="AR1247" i="5"/>
  <c r="AR847" i="5"/>
  <c r="AU847" i="5"/>
  <c r="AT847" i="5"/>
  <c r="AS847" i="5"/>
  <c r="AU1490" i="5"/>
  <c r="AT1490" i="5"/>
  <c r="AS1490" i="5"/>
  <c r="AR1490" i="5"/>
  <c r="AU2138" i="5"/>
  <c r="AT2138" i="5"/>
  <c r="AS2138" i="5"/>
  <c r="AR2138" i="5"/>
  <c r="AT1791" i="5"/>
  <c r="AS1791" i="5"/>
  <c r="AR1791" i="5"/>
  <c r="AU1791" i="5"/>
  <c r="AT247" i="5"/>
  <c r="AS247" i="5"/>
  <c r="AR247" i="5"/>
  <c r="AU247" i="5"/>
  <c r="AT679" i="5"/>
  <c r="AU679" i="5"/>
  <c r="AS679" i="5"/>
  <c r="AR679" i="5"/>
  <c r="AS1415" i="5"/>
  <c r="AR1415" i="5"/>
  <c r="AU1415" i="5"/>
  <c r="AT1415" i="5"/>
  <c r="AR2402" i="5"/>
  <c r="AU2402" i="5"/>
  <c r="AT2402" i="5"/>
  <c r="AS2402" i="5"/>
  <c r="AR1706" i="5"/>
  <c r="AU1706" i="5"/>
  <c r="AT1706" i="5"/>
  <c r="AS1706" i="5"/>
  <c r="AS2002" i="5"/>
  <c r="AT2002" i="5"/>
  <c r="AR2002" i="5"/>
  <c r="AU2002" i="5"/>
  <c r="AT895" i="5"/>
  <c r="AS895" i="5"/>
  <c r="AR895" i="5"/>
  <c r="AU895" i="5"/>
  <c r="AS1466" i="5"/>
  <c r="AT959" i="5"/>
  <c r="AS959" i="5"/>
  <c r="AR959" i="5"/>
  <c r="AU959" i="5"/>
  <c r="AU1666" i="5"/>
  <c r="AT1666" i="5"/>
  <c r="AS1666" i="5"/>
  <c r="AR1666" i="5"/>
  <c r="AU727" i="5"/>
  <c r="AT727" i="5"/>
  <c r="AS727" i="5"/>
  <c r="AR727" i="5"/>
  <c r="AU823" i="5"/>
  <c r="AT823" i="5"/>
  <c r="AS823" i="5"/>
  <c r="AR823" i="5"/>
  <c r="AR775" i="5"/>
  <c r="AU775" i="5"/>
  <c r="AT775" i="5"/>
  <c r="AS775" i="5"/>
  <c r="AT1914" i="5"/>
  <c r="AS1914" i="5"/>
  <c r="AR1914" i="5"/>
  <c r="AU1914" i="5"/>
  <c r="AU1290" i="5"/>
  <c r="AT1290" i="5"/>
  <c r="AS1290" i="5"/>
  <c r="AR1290" i="5"/>
  <c r="AT607" i="5"/>
  <c r="AS607" i="5"/>
  <c r="AR607" i="5"/>
  <c r="AU607" i="5"/>
  <c r="AU1815" i="5"/>
  <c r="AT1815" i="5"/>
  <c r="AS1815" i="5"/>
  <c r="AR1815" i="5"/>
  <c r="AU946" i="5"/>
  <c r="AT946" i="5"/>
  <c r="AS946" i="5"/>
  <c r="AR946" i="5"/>
  <c r="AU2991" i="5"/>
  <c r="AT2991" i="5"/>
  <c r="AS2991" i="5"/>
  <c r="AR2991" i="5"/>
  <c r="AT2026" i="5"/>
  <c r="AR2026" i="5"/>
  <c r="AU2026" i="5"/>
  <c r="AS2026" i="5"/>
  <c r="AR650" i="5"/>
  <c r="AU650" i="5"/>
  <c r="AT650" i="5"/>
  <c r="AS650" i="5"/>
  <c r="AR1991" i="5"/>
  <c r="AU1991" i="5"/>
  <c r="AS1991" i="5"/>
  <c r="AT1991" i="5"/>
  <c r="AS498" i="5"/>
  <c r="AR498" i="5"/>
  <c r="AU498" i="5"/>
  <c r="AT498" i="5"/>
  <c r="AU2490" i="5"/>
  <c r="AT2490" i="5"/>
  <c r="AS2490" i="5"/>
  <c r="AR2490" i="5"/>
  <c r="AS1178" i="5"/>
  <c r="AR1178" i="5"/>
  <c r="AU1178" i="5"/>
  <c r="AT1178" i="5"/>
  <c r="AU2042" i="5"/>
  <c r="AT2042" i="5"/>
  <c r="AS2042" i="5"/>
  <c r="AR2042" i="5"/>
  <c r="AU1698" i="5"/>
  <c r="AT1698" i="5"/>
  <c r="AS1698" i="5"/>
  <c r="AR1698" i="5"/>
  <c r="AU1610" i="5"/>
  <c r="AT1610" i="5"/>
  <c r="AS1610" i="5"/>
  <c r="AR1610" i="5"/>
  <c r="AU1439" i="5"/>
  <c r="AT1439" i="5"/>
  <c r="AS1439" i="5"/>
  <c r="AR1439" i="5"/>
  <c r="AU2095" i="5"/>
  <c r="AT2095" i="5"/>
  <c r="AS2095" i="5"/>
  <c r="AR2095" i="5"/>
  <c r="AT2119" i="5"/>
  <c r="AS2119" i="5"/>
  <c r="AR2119" i="5"/>
  <c r="AU2119" i="5"/>
  <c r="AT1066" i="5"/>
  <c r="AS1066" i="5"/>
  <c r="AR1066" i="5"/>
  <c r="AU1066" i="5"/>
  <c r="AR1538" i="5"/>
  <c r="AU1538" i="5"/>
  <c r="AT1538" i="5"/>
  <c r="AS1538" i="5"/>
  <c r="AU3010" i="5"/>
  <c r="AT535" i="5"/>
  <c r="AS535" i="5"/>
  <c r="AR535" i="5"/>
  <c r="AU535" i="5"/>
  <c r="AT1359" i="5"/>
  <c r="AS1359" i="5"/>
  <c r="AR1359" i="5"/>
  <c r="AU1359" i="5"/>
  <c r="AS146" i="5"/>
  <c r="AR146" i="5"/>
  <c r="AU146" i="5"/>
  <c r="AT146" i="5"/>
  <c r="AS1343" i="5"/>
  <c r="AR1343" i="5"/>
  <c r="AU1343" i="5"/>
  <c r="AT1343" i="5"/>
  <c r="AU287" i="5"/>
  <c r="AT287" i="5"/>
  <c r="AS287" i="5"/>
  <c r="AR287" i="5"/>
  <c r="AR1959" i="5"/>
  <c r="AU1959" i="5"/>
  <c r="AS1959" i="5"/>
  <c r="AT1959" i="5"/>
  <c r="AS2994" i="5"/>
  <c r="AT1130" i="5"/>
  <c r="AS1130" i="5"/>
  <c r="AR1130" i="5"/>
  <c r="AU1130" i="5"/>
  <c r="AT106" i="5"/>
  <c r="AS106" i="5"/>
  <c r="AR106" i="5"/>
  <c r="AU106" i="5"/>
  <c r="AU2058" i="5"/>
  <c r="AT2058" i="5"/>
  <c r="AS2058" i="5"/>
  <c r="AR2058" i="5"/>
  <c r="AU1378" i="5"/>
  <c r="AT1378" i="5"/>
  <c r="AS1378" i="5"/>
  <c r="AR1378" i="5"/>
  <c r="AT119" i="5"/>
  <c r="AS119" i="5"/>
  <c r="AR119" i="5"/>
  <c r="AU119" i="5"/>
  <c r="AS375" i="5"/>
  <c r="AR375" i="5"/>
  <c r="AU375" i="5"/>
  <c r="AT375" i="5"/>
  <c r="AS2383" i="5"/>
  <c r="AR2383" i="5"/>
  <c r="AU2383" i="5"/>
  <c r="AT2383" i="5"/>
  <c r="AS1639" i="5"/>
  <c r="AT1639" i="5"/>
  <c r="AR1639" i="5"/>
  <c r="AU1639" i="5"/>
  <c r="AU2330" i="5"/>
  <c r="AT2330" i="5"/>
  <c r="AR2330" i="5"/>
  <c r="AS2330" i="5"/>
  <c r="AS3010" i="5"/>
  <c r="AT3010" i="5"/>
  <c r="AR3010" i="5"/>
  <c r="AR1743" i="5"/>
  <c r="AU1743" i="5"/>
  <c r="AT1743" i="5"/>
  <c r="AS1743" i="5"/>
  <c r="AR2751" i="5"/>
  <c r="AT2751" i="5"/>
  <c r="AS2751" i="5"/>
  <c r="AU2751" i="5"/>
  <c r="AT2506" i="5"/>
  <c r="AS2506" i="5"/>
  <c r="AR2506" i="5"/>
  <c r="AU2506" i="5"/>
  <c r="AU1330" i="5"/>
  <c r="AT1330" i="5"/>
  <c r="AS1330" i="5"/>
  <c r="AR1330" i="5"/>
  <c r="AU2066" i="5"/>
  <c r="AT2066" i="5"/>
  <c r="AS2066" i="5"/>
  <c r="AR2066" i="5"/>
  <c r="AT911" i="5"/>
  <c r="AR911" i="5"/>
  <c r="AU911" i="5"/>
  <c r="AS911" i="5"/>
  <c r="AU642" i="5"/>
  <c r="AT642" i="5"/>
  <c r="AS642" i="5"/>
  <c r="AR642" i="5"/>
  <c r="AR1090" i="5"/>
  <c r="AU1090" i="5"/>
  <c r="AT1090" i="5"/>
  <c r="AS1090" i="5"/>
  <c r="AU2930" i="5"/>
  <c r="AT2930" i="5"/>
  <c r="AS2930" i="5"/>
  <c r="AR2930" i="5"/>
  <c r="AU490" i="5"/>
  <c r="AT490" i="5"/>
  <c r="AS490" i="5"/>
  <c r="AR490" i="5"/>
  <c r="AU2055" i="5"/>
  <c r="AT2055" i="5"/>
  <c r="AS2055" i="5"/>
  <c r="AR2055" i="5"/>
  <c r="AT71" i="5"/>
  <c r="AS71" i="5"/>
  <c r="AR71" i="5"/>
  <c r="AU71" i="5"/>
  <c r="AT1703" i="5"/>
  <c r="AS1703" i="5"/>
  <c r="AR1703" i="5"/>
  <c r="AU1703" i="5"/>
  <c r="AS1919" i="5"/>
  <c r="AR1919" i="5"/>
  <c r="AU1919" i="5"/>
  <c r="AT1919" i="5"/>
  <c r="AT2410" i="5"/>
  <c r="AS2410" i="5"/>
  <c r="AR2410" i="5"/>
  <c r="AU2410" i="5"/>
  <c r="AU2311" i="5"/>
  <c r="AT2311" i="5"/>
  <c r="AR2311" i="5"/>
  <c r="AS2311" i="5"/>
  <c r="AU2455" i="5"/>
  <c r="AT2455" i="5"/>
  <c r="AS2455" i="5"/>
  <c r="AR2455" i="5"/>
  <c r="AS1506" i="5"/>
  <c r="AR1506" i="5"/>
  <c r="AU1506" i="5"/>
  <c r="AT1506" i="5"/>
  <c r="AS2266" i="5"/>
  <c r="AR2266" i="5"/>
  <c r="AU2266" i="5"/>
  <c r="AT2266" i="5"/>
  <c r="AT1770" i="5"/>
  <c r="AS1770" i="5"/>
  <c r="AR1770" i="5"/>
  <c r="AU1770" i="5"/>
  <c r="AR2519" i="5"/>
  <c r="AU2519" i="5"/>
  <c r="AT2519" i="5"/>
  <c r="AS2519" i="5"/>
  <c r="AU3039" i="5"/>
  <c r="AT3039" i="5"/>
  <c r="AS3039" i="5"/>
  <c r="AR3039" i="5"/>
  <c r="AU1735" i="5"/>
  <c r="AT1735" i="5"/>
  <c r="AS1735" i="5"/>
  <c r="AR1735" i="5"/>
  <c r="AS711" i="5"/>
  <c r="AR711" i="5"/>
  <c r="AT711" i="5"/>
  <c r="AU711" i="5"/>
  <c r="AU1298" i="5"/>
  <c r="AT1298" i="5"/>
  <c r="AS1298" i="5"/>
  <c r="AR1298" i="5"/>
  <c r="AT938" i="5"/>
  <c r="AS938" i="5"/>
  <c r="AR938" i="5"/>
  <c r="AU938" i="5"/>
  <c r="AR2103" i="5"/>
  <c r="AU2103" i="5"/>
  <c r="AT2103" i="5"/>
  <c r="AS2103" i="5"/>
  <c r="AT1714" i="5"/>
  <c r="AS1714" i="5"/>
  <c r="AR1714" i="5"/>
  <c r="AU1714" i="5"/>
  <c r="AU663" i="5"/>
  <c r="AT663" i="5"/>
  <c r="AS663" i="5"/>
  <c r="AR663" i="5"/>
  <c r="AU2754" i="5"/>
  <c r="AT2754" i="5"/>
  <c r="AS2754" i="5"/>
  <c r="AR2754" i="5"/>
  <c r="AU2271" i="5"/>
  <c r="AT2271" i="5"/>
  <c r="AS2271" i="5"/>
  <c r="AR2271" i="5"/>
  <c r="AS1903" i="5"/>
  <c r="AR1903" i="5"/>
  <c r="AU1903" i="5"/>
  <c r="AT1903" i="5"/>
  <c r="AU1847" i="5"/>
  <c r="AT1847" i="5"/>
  <c r="AS1847" i="5"/>
  <c r="AR1847" i="5"/>
  <c r="AU1730" i="5"/>
  <c r="AT1730" i="5"/>
  <c r="AS1730" i="5"/>
  <c r="AR1730" i="5"/>
  <c r="AU2554" i="5"/>
  <c r="AS2554" i="5"/>
  <c r="AR2554" i="5"/>
  <c r="AT2554" i="5"/>
  <c r="AU807" i="5"/>
  <c r="AT807" i="5"/>
  <c r="AS807" i="5"/>
  <c r="AR807" i="5"/>
  <c r="AU2914" i="5"/>
  <c r="AT2914" i="5"/>
  <c r="AS2914" i="5"/>
  <c r="AR2914" i="5"/>
  <c r="AU818" i="5"/>
  <c r="AT818" i="5"/>
  <c r="AS818" i="5"/>
  <c r="AR818" i="5"/>
  <c r="AT1503" i="5"/>
  <c r="AU2167" i="5"/>
  <c r="AT2167" i="5"/>
  <c r="AS2167" i="5"/>
  <c r="AR2167" i="5"/>
  <c r="AT1423" i="5"/>
  <c r="AS1423" i="5"/>
  <c r="AR1423" i="5"/>
  <c r="AU1423" i="5"/>
  <c r="AR2786" i="5"/>
  <c r="AR2082" i="5"/>
  <c r="AU2082" i="5"/>
  <c r="AT2082" i="5"/>
  <c r="AS2082" i="5"/>
  <c r="AU346" i="5"/>
  <c r="AT346" i="5"/>
  <c r="AS346" i="5"/>
  <c r="AR346" i="5"/>
  <c r="AU3018" i="5"/>
  <c r="AT3018" i="5"/>
  <c r="AR3018" i="5"/>
  <c r="AS3018" i="5"/>
  <c r="AU2834" i="5"/>
  <c r="AT2834" i="5"/>
  <c r="AS2834" i="5"/>
  <c r="AR2834" i="5"/>
  <c r="AU207" i="5"/>
  <c r="AT207" i="5"/>
  <c r="AS207" i="5"/>
  <c r="AR207" i="5"/>
  <c r="AT722" i="5"/>
  <c r="AS722" i="5"/>
  <c r="AR722" i="5"/>
  <c r="AU722" i="5"/>
  <c r="AU874" i="5"/>
  <c r="AT874" i="5"/>
  <c r="AS874" i="5"/>
  <c r="AR874" i="5"/>
  <c r="AS503" i="5"/>
  <c r="AT503" i="5"/>
  <c r="AR503" i="5"/>
  <c r="AU503" i="5"/>
  <c r="AT90" i="5"/>
  <c r="AS90" i="5"/>
  <c r="AR90" i="5"/>
  <c r="AU90" i="5"/>
  <c r="AR879" i="5"/>
  <c r="AU1103" i="5"/>
  <c r="AU794" i="5"/>
  <c r="AT794" i="5"/>
  <c r="AS794" i="5"/>
  <c r="AR794" i="5"/>
  <c r="AT2634" i="5"/>
  <c r="AR2634" i="5"/>
  <c r="AU2634" i="5"/>
  <c r="AS2634" i="5"/>
  <c r="AU562" i="5"/>
  <c r="AT562" i="5"/>
  <c r="AS562" i="5"/>
  <c r="AR562" i="5"/>
  <c r="AU1010" i="5"/>
  <c r="AT1010" i="5"/>
  <c r="AS1010" i="5"/>
  <c r="AR1010" i="5"/>
  <c r="AS1383" i="5"/>
  <c r="AR1383" i="5"/>
  <c r="AU1383" i="5"/>
  <c r="AT1383" i="5"/>
  <c r="AS1098" i="5"/>
  <c r="AR1098" i="5"/>
  <c r="AU1098" i="5"/>
  <c r="AT1098" i="5"/>
  <c r="AS447" i="5"/>
  <c r="AR447" i="5"/>
  <c r="AU447" i="5"/>
  <c r="AT447" i="5"/>
  <c r="AU1802" i="5"/>
  <c r="AT1802" i="5"/>
  <c r="AS1802" i="5"/>
  <c r="AR1802" i="5"/>
  <c r="AU922" i="5"/>
  <c r="AT922" i="5"/>
  <c r="AS922" i="5"/>
  <c r="AR922" i="5"/>
  <c r="AR2994" i="5"/>
  <c r="AU55" i="5"/>
  <c r="AT55" i="5"/>
  <c r="AS55" i="5"/>
  <c r="AR55" i="5"/>
  <c r="AU2386" i="5"/>
  <c r="AT2386" i="5"/>
  <c r="AS2386" i="5"/>
  <c r="AR2386" i="5"/>
  <c r="AT1951" i="5"/>
  <c r="AS1951" i="5"/>
  <c r="AR1951" i="5"/>
  <c r="AU1951" i="5"/>
  <c r="AU802" i="5"/>
  <c r="AT802" i="5"/>
  <c r="AS802" i="5"/>
  <c r="AR802" i="5"/>
  <c r="AS1170" i="5"/>
  <c r="AR1170" i="5"/>
  <c r="AU1170" i="5"/>
  <c r="AT1170" i="5"/>
  <c r="AR2194" i="5"/>
  <c r="AT2194" i="5"/>
  <c r="AU2194" i="5"/>
  <c r="AS2194" i="5"/>
  <c r="AR538" i="5"/>
  <c r="AS538" i="5"/>
  <c r="AT538" i="5"/>
  <c r="AS2626" i="5"/>
  <c r="AU2626" i="5"/>
  <c r="AT2626" i="5"/>
  <c r="AR2626" i="5"/>
  <c r="AU2258" i="5"/>
  <c r="AT2258" i="5"/>
  <c r="AS2258" i="5"/>
  <c r="AR2258" i="5"/>
  <c r="AS1559" i="5"/>
  <c r="AR1559" i="5"/>
  <c r="AU1559" i="5"/>
  <c r="AT1559" i="5"/>
  <c r="AU290" i="5"/>
  <c r="AT290" i="5"/>
  <c r="AS290" i="5"/>
  <c r="AR290" i="5"/>
  <c r="AT178" i="5"/>
  <c r="AS178" i="5"/>
  <c r="AR178" i="5"/>
  <c r="AU178" i="5"/>
  <c r="AR2623" i="5"/>
  <c r="AU2623" i="5"/>
  <c r="AS2623" i="5"/>
  <c r="AT2623" i="5"/>
  <c r="BC1535" i="5"/>
  <c r="BB1535" i="5"/>
  <c r="BE1535" i="5"/>
  <c r="BD1535" i="5"/>
  <c r="AT1239" i="5"/>
  <c r="AS2775" i="5"/>
  <c r="AR2775" i="5"/>
  <c r="AU2775" i="5"/>
  <c r="AT2775" i="5"/>
  <c r="AU943" i="5"/>
  <c r="AT943" i="5"/>
  <c r="AS943" i="5"/>
  <c r="AR943" i="5"/>
  <c r="AR2218" i="5"/>
  <c r="AU2218" i="5"/>
  <c r="AT2218" i="5"/>
  <c r="AS2218" i="5"/>
  <c r="AS1242" i="5"/>
  <c r="AT1242" i="5"/>
  <c r="AR1242" i="5"/>
  <c r="AU1242" i="5"/>
  <c r="AU1074" i="5"/>
  <c r="AT1074" i="5"/>
  <c r="AS1074" i="5"/>
  <c r="AR1074" i="5"/>
  <c r="AU927" i="5"/>
  <c r="AT927" i="5"/>
  <c r="AS927" i="5"/>
  <c r="AR927" i="5"/>
  <c r="AU2863" i="5"/>
  <c r="AT2863" i="5"/>
  <c r="AS2863" i="5"/>
  <c r="AR2863" i="5"/>
  <c r="AU1975" i="5"/>
  <c r="AT1975" i="5"/>
  <c r="AS1975" i="5"/>
  <c r="AR1975" i="5"/>
  <c r="AR903" i="5"/>
  <c r="AU903" i="5"/>
  <c r="AT903" i="5"/>
  <c r="AS903" i="5"/>
  <c r="AU2714" i="5"/>
  <c r="AT2714" i="5"/>
  <c r="AS2714" i="5"/>
  <c r="AR2714" i="5"/>
  <c r="AR2954" i="5"/>
  <c r="AU2954" i="5"/>
  <c r="AT2954" i="5"/>
  <c r="AS2954" i="5"/>
  <c r="AR906" i="5"/>
  <c r="AU906" i="5"/>
  <c r="AT906" i="5"/>
  <c r="AS906" i="5"/>
  <c r="AR930" i="5"/>
  <c r="AU930" i="5"/>
  <c r="AT930" i="5"/>
  <c r="AS930" i="5"/>
  <c r="AT2815" i="5"/>
  <c r="AS2815" i="5"/>
  <c r="AR2815" i="5"/>
  <c r="AU2815" i="5"/>
  <c r="AS1498" i="5"/>
  <c r="AR1498" i="5"/>
  <c r="AU1498" i="5"/>
  <c r="AT1498" i="5"/>
  <c r="AU298" i="5"/>
  <c r="AT298" i="5"/>
  <c r="AR298" i="5"/>
  <c r="AS298" i="5"/>
  <c r="AT2847" i="5"/>
  <c r="AS2847" i="5"/>
  <c r="AR2847" i="5"/>
  <c r="AU2847" i="5"/>
  <c r="AU63" i="5"/>
  <c r="AR63" i="5"/>
  <c r="AT63" i="5"/>
  <c r="AS63" i="5"/>
  <c r="AT623" i="5"/>
  <c r="AS623" i="5"/>
  <c r="AR623" i="5"/>
  <c r="AU623" i="5"/>
  <c r="AS2903" i="5"/>
  <c r="AR2903" i="5"/>
  <c r="AU2903" i="5"/>
  <c r="AT2903" i="5"/>
  <c r="AS2615" i="5"/>
  <c r="AT2615" i="5"/>
  <c r="AR2615" i="5"/>
  <c r="AU2615" i="5"/>
  <c r="AR970" i="5"/>
  <c r="AU970" i="5"/>
  <c r="AT970" i="5"/>
  <c r="AS970" i="5"/>
  <c r="AU2151" i="5"/>
  <c r="AT2151" i="5"/>
  <c r="AS2151" i="5"/>
  <c r="AR2151" i="5"/>
  <c r="AR2290" i="5"/>
  <c r="AU2290" i="5"/>
  <c r="AT2290" i="5"/>
  <c r="AS2290" i="5"/>
  <c r="AS258" i="5"/>
  <c r="AU258" i="5"/>
  <c r="AT258" i="5"/>
  <c r="AR258" i="5"/>
  <c r="AR1007" i="5"/>
  <c r="AU1007" i="5"/>
  <c r="AT1007" i="5"/>
  <c r="AS1007" i="5"/>
  <c r="AU1503" i="5"/>
  <c r="AS2786" i="5"/>
  <c r="AU466" i="5"/>
  <c r="AT466" i="5"/>
  <c r="AS466" i="5"/>
  <c r="AR466" i="5"/>
  <c r="AU2663" i="5"/>
  <c r="AT2663" i="5"/>
  <c r="AS2663" i="5"/>
  <c r="AR2663" i="5"/>
  <c r="AT1135" i="5"/>
  <c r="AS1135" i="5"/>
  <c r="AR1135" i="5"/>
  <c r="AU1135" i="5"/>
  <c r="AU1335" i="5"/>
  <c r="AT1335" i="5"/>
  <c r="AS1335" i="5"/>
  <c r="AR1335" i="5"/>
  <c r="AT2471" i="5"/>
  <c r="AS2471" i="5"/>
  <c r="AR2471" i="5"/>
  <c r="AU2471" i="5"/>
  <c r="AS2031" i="5"/>
  <c r="AR2031" i="5"/>
  <c r="AU2031" i="5"/>
  <c r="AT2031" i="5"/>
  <c r="AT1946" i="5"/>
  <c r="AS1946" i="5"/>
  <c r="AR1946" i="5"/>
  <c r="AU1946" i="5"/>
  <c r="AS2215" i="5"/>
  <c r="AT2215" i="5"/>
  <c r="AR2215" i="5"/>
  <c r="AU783" i="5"/>
  <c r="AT783" i="5"/>
  <c r="AS783" i="5"/>
  <c r="AR783" i="5"/>
  <c r="AR2767" i="5"/>
  <c r="AU2767" i="5"/>
  <c r="AT2767" i="5"/>
  <c r="AS2767" i="5"/>
  <c r="AU1570" i="5"/>
  <c r="AT1570" i="5"/>
  <c r="AS1570" i="5"/>
  <c r="AR1570" i="5"/>
  <c r="AU527" i="5"/>
  <c r="AT527" i="5"/>
  <c r="AS527" i="5"/>
  <c r="AR527" i="5"/>
  <c r="AU506" i="5"/>
  <c r="AT506" i="5"/>
  <c r="AS506" i="5"/>
  <c r="AR506" i="5"/>
  <c r="AR138" i="5"/>
  <c r="AU138" i="5"/>
  <c r="AT138" i="5"/>
  <c r="AS138" i="5"/>
  <c r="AS1002" i="5"/>
  <c r="AR1002" i="5"/>
  <c r="AU1002" i="5"/>
  <c r="AT1002" i="5"/>
  <c r="AU738" i="5"/>
  <c r="AT738" i="5"/>
  <c r="AS738" i="5"/>
  <c r="AR738" i="5"/>
  <c r="AT1746" i="5"/>
  <c r="AS1746" i="5"/>
  <c r="AR1746" i="5"/>
  <c r="AU1746" i="5"/>
  <c r="AS879" i="5"/>
  <c r="AR962" i="5"/>
  <c r="AU962" i="5"/>
  <c r="AT962" i="5"/>
  <c r="AS962" i="5"/>
  <c r="AU2610" i="5"/>
  <c r="AT2610" i="5"/>
  <c r="AS2610" i="5"/>
  <c r="AR2610" i="5"/>
  <c r="AU1578" i="5"/>
  <c r="AT1578" i="5"/>
  <c r="AS1578" i="5"/>
  <c r="AR1578" i="5"/>
  <c r="AU1458" i="5"/>
  <c r="AT1458" i="5"/>
  <c r="AS1458" i="5"/>
  <c r="AR1458" i="5"/>
  <c r="AR1071" i="5"/>
  <c r="AS1071" i="5"/>
  <c r="AT1071" i="5"/>
  <c r="AR1474" i="5"/>
  <c r="AU1474" i="5"/>
  <c r="AT1474" i="5"/>
  <c r="AS1474" i="5"/>
  <c r="AU2327" i="5"/>
  <c r="AT2327" i="5"/>
  <c r="AS2327" i="5"/>
  <c r="AR2327" i="5"/>
  <c r="AU1866" i="5"/>
  <c r="AT1866" i="5"/>
  <c r="AS1866" i="5"/>
  <c r="AR1866" i="5"/>
  <c r="AT103" i="5"/>
  <c r="AS103" i="5"/>
  <c r="AR103" i="5"/>
  <c r="AU103" i="5"/>
  <c r="AS2423" i="5"/>
  <c r="AU2423" i="5"/>
  <c r="AT2423" i="5"/>
  <c r="AR2423" i="5"/>
  <c r="AU1255" i="5"/>
  <c r="AT1255" i="5"/>
  <c r="AS1255" i="5"/>
  <c r="AR1255" i="5"/>
  <c r="AR2559" i="5"/>
  <c r="AU2559" i="5"/>
  <c r="AT2559" i="5"/>
  <c r="AS2559" i="5"/>
  <c r="AU1554" i="5"/>
  <c r="AT1554" i="5"/>
  <c r="AS1554" i="5"/>
  <c r="AR1554" i="5"/>
  <c r="AS1663" i="5"/>
  <c r="AR1663" i="5"/>
  <c r="AU1663" i="5"/>
  <c r="AT1663" i="5"/>
  <c r="AT2666" i="5"/>
  <c r="AS2666" i="5"/>
  <c r="AR2666" i="5"/>
  <c r="AU2666" i="5"/>
  <c r="AT786" i="5"/>
  <c r="AS786" i="5"/>
  <c r="AR786" i="5"/>
  <c r="AU786" i="5"/>
  <c r="AU2306" i="5"/>
  <c r="AR2306" i="5"/>
  <c r="AT2306" i="5"/>
  <c r="AS2306" i="5"/>
  <c r="AU2466" i="5"/>
  <c r="AT2466" i="5"/>
  <c r="AS2466" i="5"/>
  <c r="AR2466" i="5"/>
  <c r="AS2778" i="5"/>
  <c r="AR2778" i="5"/>
  <c r="AU2778" i="5"/>
  <c r="AT2778" i="5"/>
  <c r="AR1479" i="5"/>
  <c r="AU1479" i="5"/>
  <c r="AT1479" i="5"/>
  <c r="AS1479" i="5"/>
  <c r="AU2170" i="5"/>
  <c r="AT2170" i="5"/>
  <c r="AR2170" i="5"/>
  <c r="AS2170" i="5"/>
  <c r="AS127" i="5"/>
  <c r="AR127" i="5"/>
  <c r="AU127" i="5"/>
  <c r="AT127" i="5"/>
  <c r="AU1159" i="5"/>
  <c r="AT1159" i="5"/>
  <c r="AS1159" i="5"/>
  <c r="AR1159" i="5"/>
  <c r="AU383" i="5"/>
  <c r="AT383" i="5"/>
  <c r="AS383" i="5"/>
  <c r="AR383" i="5"/>
  <c r="AU1954" i="5"/>
  <c r="AT1954" i="5"/>
  <c r="AS1954" i="5"/>
  <c r="AR1954" i="5"/>
  <c r="AS618" i="5"/>
  <c r="AR618" i="5"/>
  <c r="AU618" i="5"/>
  <c r="AT618" i="5"/>
  <c r="AT2538" i="5"/>
  <c r="AS2538" i="5"/>
  <c r="AR2538" i="5"/>
  <c r="AU2538" i="5"/>
  <c r="AU1983" i="5"/>
  <c r="AT1983" i="5"/>
  <c r="AS1983" i="5"/>
  <c r="AR1983" i="5"/>
  <c r="AS1231" i="5"/>
  <c r="AR1231" i="5"/>
  <c r="AU1231" i="5"/>
  <c r="AT1231" i="5"/>
  <c r="AR2967" i="5"/>
  <c r="AU2967" i="5"/>
  <c r="AT2967" i="5"/>
  <c r="AS2967" i="5"/>
  <c r="AR2938" i="5"/>
  <c r="AU2938" i="5"/>
  <c r="AT2938" i="5"/>
  <c r="AS2938" i="5"/>
  <c r="AU2962" i="5"/>
  <c r="AT2962" i="5"/>
  <c r="AS2962" i="5"/>
  <c r="AR2962" i="5"/>
  <c r="AU2602" i="5"/>
  <c r="AT2602" i="5"/>
  <c r="AS2602" i="5"/>
  <c r="AR2602" i="5"/>
  <c r="AS2247" i="5"/>
  <c r="AT2247" i="5"/>
  <c r="AR2247" i="5"/>
  <c r="AU66" i="5"/>
  <c r="AT66" i="5"/>
  <c r="AS66" i="5"/>
  <c r="AR66" i="5"/>
  <c r="AR378" i="5"/>
  <c r="AU378" i="5"/>
  <c r="AT378" i="5"/>
  <c r="AS378" i="5"/>
  <c r="AR2546" i="5"/>
  <c r="AU2546" i="5"/>
  <c r="AT2546" i="5"/>
  <c r="AS2546" i="5"/>
  <c r="AT2826" i="5"/>
  <c r="AS2826" i="5"/>
  <c r="AR2826" i="5"/>
  <c r="AU2826" i="5"/>
  <c r="AU1546" i="5"/>
  <c r="AT1546" i="5"/>
  <c r="AS1546" i="5"/>
  <c r="AR1546" i="5"/>
  <c r="AT1466" i="5"/>
  <c r="AU1466" i="5"/>
  <c r="AS1799" i="5"/>
  <c r="AR1799" i="5"/>
  <c r="AU1799" i="5"/>
  <c r="AT1799" i="5"/>
  <c r="AU522" i="5"/>
  <c r="AT522" i="5"/>
  <c r="AS522" i="5"/>
  <c r="AR522" i="5"/>
  <c r="BE1602" i="5"/>
  <c r="BD1602" i="5"/>
  <c r="BC1602" i="5"/>
  <c r="BB1602" i="5"/>
  <c r="AT2642" i="5"/>
  <c r="AS2642" i="5"/>
  <c r="AR2642" i="5"/>
  <c r="AU2642" i="5"/>
  <c r="AU3031" i="5"/>
  <c r="AT3031" i="5"/>
  <c r="AS3031" i="5"/>
  <c r="AR3031" i="5"/>
  <c r="AT2287" i="5"/>
  <c r="AU2287" i="5"/>
  <c r="AS2287" i="5"/>
  <c r="AR2287" i="5"/>
  <c r="AU1095" i="5"/>
  <c r="AT1095" i="5"/>
  <c r="AS1095" i="5"/>
  <c r="AR1095" i="5"/>
  <c r="AU2823" i="5"/>
  <c r="AT2823" i="5"/>
  <c r="AS2823" i="5"/>
  <c r="AR2823" i="5"/>
  <c r="AU423" i="5"/>
  <c r="AT423" i="5"/>
  <c r="AS423" i="5"/>
  <c r="AR423" i="5"/>
  <c r="AU1239" i="5"/>
  <c r="AU2159" i="5"/>
  <c r="AT2159" i="5"/>
  <c r="AS2159" i="5"/>
  <c r="AR2159" i="5"/>
  <c r="AU1450" i="5"/>
  <c r="AS1450" i="5"/>
  <c r="AR1450" i="5"/>
  <c r="AT1450" i="5"/>
  <c r="AR2882" i="5"/>
  <c r="AU2882" i="5"/>
  <c r="AT2882" i="5"/>
  <c r="AS2882" i="5"/>
  <c r="AT314" i="5"/>
  <c r="AR359" i="5"/>
  <c r="AU359" i="5"/>
  <c r="AT359" i="5"/>
  <c r="AS359" i="5"/>
  <c r="AU2239" i="5"/>
  <c r="AT2239" i="5"/>
  <c r="AS2239" i="5"/>
  <c r="AR2239" i="5"/>
  <c r="AT863" i="5"/>
  <c r="AS863" i="5"/>
  <c r="AR863" i="5"/>
  <c r="AU863" i="5"/>
  <c r="AR1863" i="5"/>
  <c r="AU1863" i="5"/>
  <c r="AT1863" i="5"/>
  <c r="AS1863" i="5"/>
  <c r="AT842" i="5"/>
  <c r="AS842" i="5"/>
  <c r="AR842" i="5"/>
  <c r="AU842" i="5"/>
  <c r="AU1258" i="5"/>
  <c r="AT1258" i="5"/>
  <c r="AS1258" i="5"/>
  <c r="AR1258" i="5"/>
  <c r="AU2650" i="5"/>
  <c r="AT2650" i="5"/>
  <c r="AS2650" i="5"/>
  <c r="AR2650" i="5"/>
  <c r="AT2498" i="5"/>
  <c r="AS2498" i="5"/>
  <c r="AR2498" i="5"/>
  <c r="AU2498" i="5"/>
  <c r="AS1682" i="5"/>
  <c r="AT1682" i="5"/>
  <c r="AR1682" i="5"/>
  <c r="AU1682" i="5"/>
  <c r="AR1079" i="5"/>
  <c r="AU1079" i="5"/>
  <c r="AT1079" i="5"/>
  <c r="AS1079" i="5"/>
  <c r="AT2530" i="5"/>
  <c r="AU2530" i="5"/>
  <c r="AS2530" i="5"/>
  <c r="AR2530" i="5"/>
  <c r="AS1623" i="5"/>
  <c r="AR1623" i="5"/>
  <c r="AU1623" i="5"/>
  <c r="AT1623" i="5"/>
  <c r="AU3042" i="5"/>
  <c r="AT3042" i="5"/>
  <c r="AS3042" i="5"/>
  <c r="AR3042" i="5"/>
  <c r="AS1263" i="5"/>
  <c r="AR1263" i="5"/>
  <c r="AU1263" i="5"/>
  <c r="AT1263" i="5"/>
  <c r="AU2975" i="5"/>
  <c r="AT2975" i="5"/>
  <c r="AS2975" i="5"/>
  <c r="AR2975" i="5"/>
  <c r="AU2343" i="5"/>
  <c r="AT2343" i="5"/>
  <c r="AS2343" i="5"/>
  <c r="AR2343" i="5"/>
  <c r="AU890" i="5"/>
  <c r="AT890" i="5"/>
  <c r="AS890" i="5"/>
  <c r="AR890" i="5"/>
  <c r="AT2111" i="5"/>
  <c r="AS2111" i="5"/>
  <c r="AR2111" i="5"/>
  <c r="AU2111" i="5"/>
  <c r="AR370" i="5"/>
  <c r="AU370" i="5"/>
  <c r="AT370" i="5"/>
  <c r="AS370" i="5"/>
  <c r="AU319" i="5"/>
  <c r="AT319" i="5"/>
  <c r="AS319" i="5"/>
  <c r="AR319" i="5"/>
  <c r="AS1306" i="5"/>
  <c r="AR1306" i="5"/>
  <c r="AU1306" i="5"/>
  <c r="AT1306" i="5"/>
  <c r="AS514" i="5"/>
  <c r="AR514" i="5"/>
  <c r="AU514" i="5"/>
  <c r="AT514" i="5"/>
  <c r="AU303" i="5"/>
  <c r="AT303" i="5"/>
  <c r="AS303" i="5"/>
  <c r="AR303" i="5"/>
  <c r="AT1210" i="5"/>
  <c r="AS1210" i="5"/>
  <c r="AR1210" i="5"/>
  <c r="AU1210" i="5"/>
  <c r="AU2178" i="5"/>
  <c r="AS2178" i="5"/>
  <c r="AR2178" i="5"/>
  <c r="AT2178" i="5"/>
  <c r="AU586" i="5"/>
  <c r="AT586" i="5"/>
  <c r="AS586" i="5"/>
  <c r="AR586" i="5"/>
  <c r="AR778" i="5"/>
  <c r="AU778" i="5"/>
  <c r="AT778" i="5"/>
  <c r="AS778" i="5"/>
  <c r="AR431" i="5"/>
  <c r="AU431" i="5"/>
  <c r="AT431" i="5"/>
  <c r="AS431" i="5"/>
  <c r="AU3007" i="5"/>
  <c r="AT3007" i="5"/>
  <c r="AR3007" i="5"/>
  <c r="AS3007" i="5"/>
  <c r="AT2370" i="5"/>
  <c r="AS2370" i="5"/>
  <c r="AR2370" i="5"/>
  <c r="AU2370" i="5"/>
  <c r="AU143" i="5"/>
  <c r="AR143" i="5"/>
  <c r="AT143" i="5"/>
  <c r="AS143" i="5"/>
  <c r="AS1583" i="5"/>
  <c r="AR1583" i="5"/>
  <c r="AU1583" i="5"/>
  <c r="AT1583" i="5"/>
  <c r="AT279" i="5"/>
  <c r="AS279" i="5"/>
  <c r="AR279" i="5"/>
  <c r="AU279" i="5"/>
  <c r="AR434" i="5"/>
  <c r="AU434" i="5"/>
  <c r="AT434" i="5"/>
  <c r="AS434" i="5"/>
  <c r="AS3063" i="5"/>
  <c r="AR3063" i="5"/>
  <c r="AU3063" i="5"/>
  <c r="AT3063" i="5"/>
  <c r="AT2786" i="5"/>
  <c r="AU2786" i="5"/>
  <c r="AU2074" i="5"/>
  <c r="AT2074" i="5"/>
  <c r="AS2074" i="5"/>
  <c r="AR2074" i="5"/>
  <c r="AR2895" i="5"/>
  <c r="AU2895" i="5"/>
  <c r="AT2895" i="5"/>
  <c r="AS2895" i="5"/>
  <c r="AT2639" i="5"/>
  <c r="AS2639" i="5"/>
  <c r="AR2639" i="5"/>
  <c r="AU2639" i="5"/>
  <c r="AT202" i="5"/>
  <c r="AS202" i="5"/>
  <c r="AR202" i="5"/>
  <c r="AU202" i="5"/>
  <c r="AR1599" i="5"/>
  <c r="AU1599" i="5"/>
  <c r="AT1599" i="5"/>
  <c r="AS1599" i="5"/>
  <c r="AU2922" i="5"/>
  <c r="AT2922" i="5"/>
  <c r="AS2922" i="5"/>
  <c r="AR2922" i="5"/>
  <c r="AU218" i="5"/>
  <c r="AT218" i="5"/>
  <c r="AS218" i="5"/>
  <c r="AR218" i="5"/>
  <c r="AS418" i="5"/>
  <c r="AR418" i="5"/>
  <c r="AU418" i="5"/>
  <c r="AT418" i="5"/>
  <c r="AU1823" i="5"/>
  <c r="AT1823" i="5"/>
  <c r="AR1823" i="5"/>
  <c r="AS1823" i="5"/>
  <c r="AR2447" i="5"/>
  <c r="AU2447" i="5"/>
  <c r="AT2447" i="5"/>
  <c r="AS2447" i="5"/>
  <c r="AR2482" i="5"/>
  <c r="AU2482" i="5"/>
  <c r="AT2482" i="5"/>
  <c r="AS2482" i="5"/>
  <c r="AR1855" i="5"/>
  <c r="AU1855" i="5"/>
  <c r="AT1855" i="5"/>
  <c r="AS1855" i="5"/>
  <c r="AT26" i="5"/>
  <c r="AR26" i="5"/>
  <c r="AS26" i="5"/>
  <c r="AU26" i="5"/>
  <c r="AU23" i="5"/>
  <c r="AS23" i="5"/>
  <c r="AT23" i="5"/>
  <c r="AR23" i="5"/>
  <c r="AJ15" i="5"/>
  <c r="AI15" i="5"/>
  <c r="AH15" i="5"/>
  <c r="AK15" i="5"/>
  <c r="AJ18" i="5"/>
  <c r="AK18" i="5"/>
  <c r="AI18" i="5"/>
  <c r="AH18" i="5"/>
  <c r="BE2415" i="5" l="1"/>
  <c r="BE231" i="5"/>
  <c r="BB231" i="5"/>
  <c r="BD1778" i="5"/>
  <c r="BC231" i="5"/>
  <c r="BD231" i="5"/>
  <c r="BE1674" i="5"/>
  <c r="BE1338" i="5"/>
  <c r="BC1778" i="5"/>
  <c r="BB2135" i="5"/>
  <c r="BE2135" i="5"/>
  <c r="BB2415" i="5"/>
  <c r="BD1103" i="5"/>
  <c r="BB1503" i="5"/>
  <c r="BC1503" i="5"/>
  <c r="BE1583" i="5"/>
  <c r="BD1583" i="5"/>
  <c r="BC1583" i="5"/>
  <c r="BB1583" i="5"/>
  <c r="BE514" i="5"/>
  <c r="BD514" i="5"/>
  <c r="BC514" i="5"/>
  <c r="BB514" i="5"/>
  <c r="BE1263" i="5"/>
  <c r="BD1263" i="5"/>
  <c r="BC1263" i="5"/>
  <c r="BB1263" i="5"/>
  <c r="BD1623" i="5"/>
  <c r="BB1623" i="5"/>
  <c r="BE1623" i="5"/>
  <c r="BC1623" i="5"/>
  <c r="BB2823" i="5"/>
  <c r="BE2823" i="5"/>
  <c r="BC2823" i="5"/>
  <c r="BD2823" i="5"/>
  <c r="BD2287" i="5"/>
  <c r="BB2287" i="5"/>
  <c r="BE2287" i="5"/>
  <c r="BC2287" i="5"/>
  <c r="BE522" i="5"/>
  <c r="BD522" i="5"/>
  <c r="BC522" i="5"/>
  <c r="BB522" i="5"/>
  <c r="BE2967" i="5"/>
  <c r="BD2967" i="5"/>
  <c r="BC2967" i="5"/>
  <c r="BB2967" i="5"/>
  <c r="BE1479" i="5"/>
  <c r="BD1479" i="5"/>
  <c r="BC1479" i="5"/>
  <c r="BB1479" i="5"/>
  <c r="BB2559" i="5"/>
  <c r="BE2559" i="5"/>
  <c r="BD2559" i="5"/>
  <c r="BC2559" i="5"/>
  <c r="BE1474" i="5"/>
  <c r="BD1474" i="5"/>
  <c r="BC1474" i="5"/>
  <c r="BB1474" i="5"/>
  <c r="BE1578" i="5"/>
  <c r="BB1578" i="5"/>
  <c r="BD1578" i="5"/>
  <c r="BC1578" i="5"/>
  <c r="BE1335" i="5"/>
  <c r="BD1335" i="5"/>
  <c r="BC1335" i="5"/>
  <c r="BB1335" i="5"/>
  <c r="BB2663" i="5"/>
  <c r="BE2663" i="5"/>
  <c r="BC2663" i="5"/>
  <c r="BD2663" i="5"/>
  <c r="BE1498" i="5"/>
  <c r="BD1498" i="5"/>
  <c r="BC1498" i="5"/>
  <c r="BB1498" i="5"/>
  <c r="BD2775" i="5"/>
  <c r="BC2775" i="5"/>
  <c r="BB2775" i="5"/>
  <c r="BE2775" i="5"/>
  <c r="BB1170" i="5"/>
  <c r="BE1170" i="5"/>
  <c r="BD1170" i="5"/>
  <c r="BC1170" i="5"/>
  <c r="BC879" i="5"/>
  <c r="BB879" i="5"/>
  <c r="BE879" i="5"/>
  <c r="BD879" i="5"/>
  <c r="BE1714" i="5"/>
  <c r="BD1714" i="5"/>
  <c r="BC1714" i="5"/>
  <c r="BB1714" i="5"/>
  <c r="BB938" i="5"/>
  <c r="BE938" i="5"/>
  <c r="BD938" i="5"/>
  <c r="BC938" i="5"/>
  <c r="BB1770" i="5"/>
  <c r="BC1770" i="5"/>
  <c r="BE1770" i="5"/>
  <c r="BD1770" i="5"/>
  <c r="BE2311" i="5"/>
  <c r="BD2311" i="5"/>
  <c r="BB2311" i="5"/>
  <c r="BC2311" i="5"/>
  <c r="BE71" i="5"/>
  <c r="BD71" i="5"/>
  <c r="BC71" i="5"/>
  <c r="BB71" i="5"/>
  <c r="BE375" i="5"/>
  <c r="BD375" i="5"/>
  <c r="BC375" i="5"/>
  <c r="BB375" i="5"/>
  <c r="BE1359" i="5"/>
  <c r="BD1359" i="5"/>
  <c r="BC1359" i="5"/>
  <c r="BB1359" i="5"/>
  <c r="BC1439" i="5"/>
  <c r="BB1439" i="5"/>
  <c r="BE1439" i="5"/>
  <c r="BD1439" i="5"/>
  <c r="BB1698" i="5"/>
  <c r="BE1698" i="5"/>
  <c r="BD1698" i="5"/>
  <c r="BC1698" i="5"/>
  <c r="BD2991" i="5"/>
  <c r="BC2991" i="5"/>
  <c r="BB2991" i="5"/>
  <c r="BE2991" i="5"/>
  <c r="BB1815" i="5"/>
  <c r="BE1815" i="5"/>
  <c r="BD1815" i="5"/>
  <c r="BC1815" i="5"/>
  <c r="BB1290" i="5"/>
  <c r="BE1290" i="5"/>
  <c r="BD1290" i="5"/>
  <c r="BC1290" i="5"/>
  <c r="BD727" i="5"/>
  <c r="BC727" i="5"/>
  <c r="BB727" i="5"/>
  <c r="BE727" i="5"/>
  <c r="BE1706" i="5"/>
  <c r="BD1706" i="5"/>
  <c r="BC1706" i="5"/>
  <c r="BB1706" i="5"/>
  <c r="BB847" i="5"/>
  <c r="BE847" i="5"/>
  <c r="BD847" i="5"/>
  <c r="BC847" i="5"/>
  <c r="BE690" i="5"/>
  <c r="BD690" i="5"/>
  <c r="BC690" i="5"/>
  <c r="BB690" i="5"/>
  <c r="BE2391" i="5"/>
  <c r="BD2391" i="5"/>
  <c r="BC2391" i="5"/>
  <c r="BB2391" i="5"/>
  <c r="BE2887" i="5"/>
  <c r="BD2887" i="5"/>
  <c r="BC2887" i="5"/>
  <c r="BB2887" i="5"/>
  <c r="BE159" i="5"/>
  <c r="BD159" i="5"/>
  <c r="BC159" i="5"/>
  <c r="BB159" i="5"/>
  <c r="BE1271" i="5"/>
  <c r="BD1271" i="5"/>
  <c r="BC1271" i="5"/>
  <c r="BB1271" i="5"/>
  <c r="BC2711" i="5"/>
  <c r="BB2711" i="5"/>
  <c r="BE2711" i="5"/>
  <c r="BD2711" i="5"/>
  <c r="BE2242" i="5"/>
  <c r="BD2242" i="5"/>
  <c r="BC2242" i="5"/>
  <c r="BB2242" i="5"/>
  <c r="BE810" i="5"/>
  <c r="BD810" i="5"/>
  <c r="BC810" i="5"/>
  <c r="BB810" i="5"/>
  <c r="BD1887" i="5"/>
  <c r="BC1887" i="5"/>
  <c r="BB1887" i="5"/>
  <c r="BE1887" i="5"/>
  <c r="BE1319" i="5"/>
  <c r="BD1319" i="5"/>
  <c r="BC1319" i="5"/>
  <c r="BB1319" i="5"/>
  <c r="BC2874" i="5"/>
  <c r="BB2874" i="5"/>
  <c r="BD2874" i="5"/>
  <c r="BE2874" i="5"/>
  <c r="BD2698" i="5"/>
  <c r="BB2698" i="5"/>
  <c r="BE2698" i="5"/>
  <c r="BC2698" i="5"/>
  <c r="BD2575" i="5"/>
  <c r="BC2575" i="5"/>
  <c r="BB2575" i="5"/>
  <c r="BE2575" i="5"/>
  <c r="BD463" i="5"/>
  <c r="BC463" i="5"/>
  <c r="BB463" i="5"/>
  <c r="BE463" i="5"/>
  <c r="BE1447" i="5"/>
  <c r="BD1447" i="5"/>
  <c r="BB1447" i="5"/>
  <c r="BC1447" i="5"/>
  <c r="BE74" i="5"/>
  <c r="BD74" i="5"/>
  <c r="BC74" i="5"/>
  <c r="BB74" i="5"/>
  <c r="BD2831" i="5"/>
  <c r="BC2831" i="5"/>
  <c r="BB2831" i="5"/>
  <c r="BE2831" i="5"/>
  <c r="BE666" i="5"/>
  <c r="BD666" i="5"/>
  <c r="BC666" i="5"/>
  <c r="BB666" i="5"/>
  <c r="BC1898" i="5"/>
  <c r="BB1898" i="5"/>
  <c r="BD1898" i="5"/>
  <c r="BE1898" i="5"/>
  <c r="BE2191" i="5"/>
  <c r="BD2191" i="5"/>
  <c r="BC2191" i="5"/>
  <c r="BB2191" i="5"/>
  <c r="BB674" i="5"/>
  <c r="BE674" i="5"/>
  <c r="BD674" i="5"/>
  <c r="BC674" i="5"/>
  <c r="BB1642" i="5"/>
  <c r="BE1642" i="5"/>
  <c r="BC1642" i="5"/>
  <c r="BD1642" i="5"/>
  <c r="BB1978" i="5"/>
  <c r="BE1978" i="5"/>
  <c r="BD1978" i="5"/>
  <c r="BC1978" i="5"/>
  <c r="BE1658" i="5"/>
  <c r="BD1658" i="5"/>
  <c r="BB1658" i="5"/>
  <c r="BC1658" i="5"/>
  <c r="BC1930" i="5"/>
  <c r="BB1930" i="5"/>
  <c r="BD1930" i="5"/>
  <c r="BE1930" i="5"/>
  <c r="BB111" i="5"/>
  <c r="BE111" i="5"/>
  <c r="BD111" i="5"/>
  <c r="BC111" i="5"/>
  <c r="BE1154" i="5"/>
  <c r="BD1154" i="5"/>
  <c r="BC1154" i="5"/>
  <c r="BB1154" i="5"/>
  <c r="BD2431" i="5"/>
  <c r="BC2431" i="5"/>
  <c r="BB2431" i="5"/>
  <c r="BE2431" i="5"/>
  <c r="BD1674" i="5"/>
  <c r="BE2407" i="5"/>
  <c r="BD2407" i="5"/>
  <c r="BC2407" i="5"/>
  <c r="BB2407" i="5"/>
  <c r="BC114" i="5"/>
  <c r="BB114" i="5"/>
  <c r="BE114" i="5"/>
  <c r="BD114" i="5"/>
  <c r="BE2439" i="5"/>
  <c r="BD2439" i="5"/>
  <c r="BC2439" i="5"/>
  <c r="BB2439" i="5"/>
  <c r="BE735" i="5"/>
  <c r="BD735" i="5"/>
  <c r="BC735" i="5"/>
  <c r="BB735" i="5"/>
  <c r="BE1650" i="5"/>
  <c r="BC1650" i="5"/>
  <c r="BB1650" i="5"/>
  <c r="BD1650" i="5"/>
  <c r="BE2458" i="5"/>
  <c r="BD2458" i="5"/>
  <c r="BC2458" i="5"/>
  <c r="BB2458" i="5"/>
  <c r="BD2354" i="5"/>
  <c r="BC2354" i="5"/>
  <c r="BB2354" i="5"/>
  <c r="BE2354" i="5"/>
  <c r="BC455" i="5"/>
  <c r="BB455" i="5"/>
  <c r="BE455" i="5"/>
  <c r="BD455" i="5"/>
  <c r="BE882" i="5"/>
  <c r="BD882" i="5"/>
  <c r="BC882" i="5"/>
  <c r="BB882" i="5"/>
  <c r="BC1183" i="5"/>
  <c r="BB1183" i="5"/>
  <c r="BE1183" i="5"/>
  <c r="BD1183" i="5"/>
  <c r="BD975" i="5"/>
  <c r="BC975" i="5"/>
  <c r="BB975" i="5"/>
  <c r="BE975" i="5"/>
  <c r="BE426" i="5"/>
  <c r="BD426" i="5"/>
  <c r="BC426" i="5"/>
  <c r="BB426" i="5"/>
  <c r="BC98" i="5"/>
  <c r="BB98" i="5"/>
  <c r="BE98" i="5"/>
  <c r="BD98" i="5"/>
  <c r="BE2351" i="5"/>
  <c r="BD2351" i="5"/>
  <c r="BC2351" i="5"/>
  <c r="BB2351" i="5"/>
  <c r="BE1026" i="5"/>
  <c r="BD1026" i="5"/>
  <c r="BC1026" i="5"/>
  <c r="BB1026" i="5"/>
  <c r="BB2346" i="5"/>
  <c r="BE2346" i="5"/>
  <c r="BD2346" i="5"/>
  <c r="BC2346" i="5"/>
  <c r="BE1826" i="5"/>
  <c r="BD1826" i="5"/>
  <c r="BC1826" i="5"/>
  <c r="BB1826" i="5"/>
  <c r="BE3026" i="5"/>
  <c r="BD3026" i="5"/>
  <c r="BC3026" i="5"/>
  <c r="BB3026" i="5"/>
  <c r="BE1562" i="5"/>
  <c r="BD1562" i="5"/>
  <c r="BC1562" i="5"/>
  <c r="BB1562" i="5"/>
  <c r="BC2474" i="5"/>
  <c r="BE2474" i="5"/>
  <c r="BD2474" i="5"/>
  <c r="BB2474" i="5"/>
  <c r="BE2255" i="5"/>
  <c r="BD2255" i="5"/>
  <c r="BC2255" i="5"/>
  <c r="BB2255" i="5"/>
  <c r="BE1410" i="5"/>
  <c r="BD1410" i="5"/>
  <c r="BC1410" i="5"/>
  <c r="BB1410" i="5"/>
  <c r="BB898" i="5"/>
  <c r="BE898" i="5"/>
  <c r="BD898" i="5"/>
  <c r="BC898" i="5"/>
  <c r="BD2794" i="5"/>
  <c r="BC2794" i="5"/>
  <c r="BB2794" i="5"/>
  <c r="BE2794" i="5"/>
  <c r="BE2695" i="5"/>
  <c r="BD2695" i="5"/>
  <c r="BC2695" i="5"/>
  <c r="BB2695" i="5"/>
  <c r="BE1015" i="5"/>
  <c r="BD1015" i="5"/>
  <c r="BC1015" i="5"/>
  <c r="BB1015" i="5"/>
  <c r="BD87" i="5"/>
  <c r="BC87" i="5"/>
  <c r="BB87" i="5"/>
  <c r="BE87" i="5"/>
  <c r="BC519" i="5"/>
  <c r="BB519" i="5"/>
  <c r="BE519" i="5"/>
  <c r="BD519" i="5"/>
  <c r="BD1191" i="5"/>
  <c r="BC1191" i="5"/>
  <c r="BB1191" i="5"/>
  <c r="BE1191" i="5"/>
  <c r="BE871" i="5"/>
  <c r="BB871" i="5"/>
  <c r="BD871" i="5"/>
  <c r="BC871" i="5"/>
  <c r="BE914" i="5"/>
  <c r="BD914" i="5"/>
  <c r="BC914" i="5"/>
  <c r="BB914" i="5"/>
  <c r="BB2034" i="5"/>
  <c r="BE2034" i="5"/>
  <c r="BD2034" i="5"/>
  <c r="BC2034" i="5"/>
  <c r="BC850" i="5"/>
  <c r="BB850" i="5"/>
  <c r="BE850" i="5"/>
  <c r="BD850" i="5"/>
  <c r="BE567" i="5"/>
  <c r="BD567" i="5"/>
  <c r="BC567" i="5"/>
  <c r="BB567" i="5"/>
  <c r="BC695" i="5"/>
  <c r="BB695" i="5"/>
  <c r="BE695" i="5"/>
  <c r="BD695" i="5"/>
  <c r="BD1615" i="5"/>
  <c r="BC1615" i="5"/>
  <c r="BB1615" i="5"/>
  <c r="BE1615" i="5"/>
  <c r="BB79" i="5"/>
  <c r="BE79" i="5"/>
  <c r="BD79" i="5"/>
  <c r="BC79" i="5"/>
  <c r="BE223" i="5"/>
  <c r="BD223" i="5"/>
  <c r="BC223" i="5"/>
  <c r="BB223" i="5"/>
  <c r="BE1935" i="5"/>
  <c r="BD1935" i="5"/>
  <c r="BC1935" i="5"/>
  <c r="BB1935" i="5"/>
  <c r="BB450" i="5"/>
  <c r="BE450" i="5"/>
  <c r="BD450" i="5"/>
  <c r="BC450" i="5"/>
  <c r="BB1082" i="5"/>
  <c r="BE1082" i="5"/>
  <c r="BD1082" i="5"/>
  <c r="BC1082" i="5"/>
  <c r="BE1970" i="5"/>
  <c r="BD1970" i="5"/>
  <c r="BC1970" i="5"/>
  <c r="BB1970" i="5"/>
  <c r="BE1519" i="5"/>
  <c r="BD1519" i="5"/>
  <c r="BC1519" i="5"/>
  <c r="BB1519" i="5"/>
  <c r="BB2487" i="5"/>
  <c r="BE2487" i="5"/>
  <c r="BD2487" i="5"/>
  <c r="BC2487" i="5"/>
  <c r="BD2647" i="5"/>
  <c r="BC2647" i="5"/>
  <c r="BB2647" i="5"/>
  <c r="BE2647" i="5"/>
  <c r="BE1186" i="5"/>
  <c r="BD1186" i="5"/>
  <c r="BC1186" i="5"/>
  <c r="BB1186" i="5"/>
  <c r="BD826" i="5"/>
  <c r="BE826" i="5"/>
  <c r="BC826" i="5"/>
  <c r="BB826" i="5"/>
  <c r="BD2463" i="5"/>
  <c r="BC2463" i="5"/>
  <c r="BB2463" i="5"/>
  <c r="BE2463" i="5"/>
  <c r="BC2135" i="5"/>
  <c r="BE1103" i="5"/>
  <c r="BB202" i="5"/>
  <c r="BE202" i="5"/>
  <c r="BD202" i="5"/>
  <c r="BC202" i="5"/>
  <c r="BC2786" i="5"/>
  <c r="BD434" i="5"/>
  <c r="BC434" i="5"/>
  <c r="BB434" i="5"/>
  <c r="BE434" i="5"/>
  <c r="BE431" i="5"/>
  <c r="BD431" i="5"/>
  <c r="BC431" i="5"/>
  <c r="BB431" i="5"/>
  <c r="BC1079" i="5"/>
  <c r="BB1079" i="5"/>
  <c r="BE1079" i="5"/>
  <c r="BD1079" i="5"/>
  <c r="BE1863" i="5"/>
  <c r="BD1863" i="5"/>
  <c r="BC1863" i="5"/>
  <c r="BB1863" i="5"/>
  <c r="BB2642" i="5"/>
  <c r="BD2642" i="5"/>
  <c r="BC2642" i="5"/>
  <c r="BE2642" i="5"/>
  <c r="BE1466" i="5"/>
  <c r="BD378" i="5"/>
  <c r="BC378" i="5"/>
  <c r="BB378" i="5"/>
  <c r="BE378" i="5"/>
  <c r="BE2602" i="5"/>
  <c r="BD2602" i="5"/>
  <c r="BC2602" i="5"/>
  <c r="BB2602" i="5"/>
  <c r="BE1954" i="5"/>
  <c r="BD1954" i="5"/>
  <c r="BB1954" i="5"/>
  <c r="BC1954" i="5"/>
  <c r="BE1159" i="5"/>
  <c r="BD1159" i="5"/>
  <c r="BC1159" i="5"/>
  <c r="BB1159" i="5"/>
  <c r="BD1554" i="5"/>
  <c r="BC1554" i="5"/>
  <c r="BB1554" i="5"/>
  <c r="BE1554" i="5"/>
  <c r="BE1255" i="5"/>
  <c r="BD1255" i="5"/>
  <c r="BC1255" i="5"/>
  <c r="BB1255" i="5"/>
  <c r="BE2327" i="5"/>
  <c r="BD2327" i="5"/>
  <c r="BC2327" i="5"/>
  <c r="BB2327" i="5"/>
  <c r="BC738" i="5"/>
  <c r="BB738" i="5"/>
  <c r="BE738" i="5"/>
  <c r="BD738" i="5"/>
  <c r="BE527" i="5"/>
  <c r="BD527" i="5"/>
  <c r="BC527" i="5"/>
  <c r="BB527" i="5"/>
  <c r="BE2215" i="5"/>
  <c r="BD2215" i="5"/>
  <c r="BC2215" i="5"/>
  <c r="BB2215" i="5"/>
  <c r="BE930" i="5"/>
  <c r="BD930" i="5"/>
  <c r="BC930" i="5"/>
  <c r="BB930" i="5"/>
  <c r="BB2954" i="5"/>
  <c r="BE2954" i="5"/>
  <c r="BD2954" i="5"/>
  <c r="BC2954" i="5"/>
  <c r="BB903" i="5"/>
  <c r="BE903" i="5"/>
  <c r="BD903" i="5"/>
  <c r="BC903" i="5"/>
  <c r="BB2218" i="5"/>
  <c r="BE2218" i="5"/>
  <c r="BD2218" i="5"/>
  <c r="BC2218" i="5"/>
  <c r="BD538" i="5"/>
  <c r="BC538" i="5"/>
  <c r="BB538" i="5"/>
  <c r="BE538" i="5"/>
  <c r="BC1098" i="5"/>
  <c r="BB1098" i="5"/>
  <c r="BE1098" i="5"/>
  <c r="BD1098" i="5"/>
  <c r="BE2634" i="5"/>
  <c r="BD2634" i="5"/>
  <c r="BC2634" i="5"/>
  <c r="BB2634" i="5"/>
  <c r="BE874" i="5"/>
  <c r="BD874" i="5"/>
  <c r="BC874" i="5"/>
  <c r="BB874" i="5"/>
  <c r="BB207" i="5"/>
  <c r="BE207" i="5"/>
  <c r="BD207" i="5"/>
  <c r="BC207" i="5"/>
  <c r="BC1903" i="5"/>
  <c r="BB1903" i="5"/>
  <c r="BE1903" i="5"/>
  <c r="BD1903" i="5"/>
  <c r="BE711" i="5"/>
  <c r="BD711" i="5"/>
  <c r="BC711" i="5"/>
  <c r="BB711" i="5"/>
  <c r="BE1506" i="5"/>
  <c r="BD1506" i="5"/>
  <c r="BC1506" i="5"/>
  <c r="BB1506" i="5"/>
  <c r="BD1919" i="5"/>
  <c r="BC1919" i="5"/>
  <c r="BB1919" i="5"/>
  <c r="BE1919" i="5"/>
  <c r="BD911" i="5"/>
  <c r="BC911" i="5"/>
  <c r="BB911" i="5"/>
  <c r="BE911" i="5"/>
  <c r="BC1343" i="5"/>
  <c r="BB1343" i="5"/>
  <c r="BE1343" i="5"/>
  <c r="BD1343" i="5"/>
  <c r="BB2119" i="5"/>
  <c r="BE2119" i="5"/>
  <c r="BD2119" i="5"/>
  <c r="BC2119" i="5"/>
  <c r="BE959" i="5"/>
  <c r="BD959" i="5"/>
  <c r="BC959" i="5"/>
  <c r="BB959" i="5"/>
  <c r="BE679" i="5"/>
  <c r="BD679" i="5"/>
  <c r="BC679" i="5"/>
  <c r="BB679" i="5"/>
  <c r="BD1490" i="5"/>
  <c r="BE1490" i="5"/>
  <c r="BC1490" i="5"/>
  <c r="BB1490" i="5"/>
  <c r="BC1247" i="5"/>
  <c r="BB1247" i="5"/>
  <c r="BE1247" i="5"/>
  <c r="BD1247" i="5"/>
  <c r="BE1839" i="5"/>
  <c r="BD1839" i="5"/>
  <c r="BC1839" i="5"/>
  <c r="BB1839" i="5"/>
  <c r="BE295" i="5"/>
  <c r="BD295" i="5"/>
  <c r="BC295" i="5"/>
  <c r="BB295" i="5"/>
  <c r="BD1759" i="5"/>
  <c r="BB1759" i="5"/>
  <c r="BE1759" i="5"/>
  <c r="BC1759" i="5"/>
  <c r="BE2986" i="5"/>
  <c r="BD2986" i="5"/>
  <c r="BC2986" i="5"/>
  <c r="BB2986" i="5"/>
  <c r="BE3074" i="5"/>
  <c r="BD3074" i="5"/>
  <c r="BC3074" i="5"/>
  <c r="BB3074" i="5"/>
  <c r="BE2367" i="5"/>
  <c r="BD2367" i="5"/>
  <c r="BC2367" i="5"/>
  <c r="BB2367" i="5"/>
  <c r="BE743" i="5"/>
  <c r="BD743" i="5"/>
  <c r="BC743" i="5"/>
  <c r="BB743" i="5"/>
  <c r="BD1434" i="5"/>
  <c r="BE1434" i="5"/>
  <c r="BC1434" i="5"/>
  <c r="BB1434" i="5"/>
  <c r="BE703" i="5"/>
  <c r="BD703" i="5"/>
  <c r="BC703" i="5"/>
  <c r="BB703" i="5"/>
  <c r="BC1890" i="5"/>
  <c r="BE1890" i="5"/>
  <c r="BD1890" i="5"/>
  <c r="BB1890" i="5"/>
  <c r="BE282" i="5"/>
  <c r="BD282" i="5"/>
  <c r="BC282" i="5"/>
  <c r="BB282" i="5"/>
  <c r="BE1199" i="5"/>
  <c r="BD1199" i="5"/>
  <c r="BC1199" i="5"/>
  <c r="BB1199" i="5"/>
  <c r="BE343" i="5"/>
  <c r="BD343" i="5"/>
  <c r="BC343" i="5"/>
  <c r="BB343" i="5"/>
  <c r="BE599" i="5"/>
  <c r="BD599" i="5"/>
  <c r="BC599" i="5"/>
  <c r="BB599" i="5"/>
  <c r="BB2314" i="5"/>
  <c r="BE2314" i="5"/>
  <c r="BC2314" i="5"/>
  <c r="BD2314" i="5"/>
  <c r="BB2911" i="5"/>
  <c r="BE2911" i="5"/>
  <c r="BD2911" i="5"/>
  <c r="BC2911" i="5"/>
  <c r="BD2535" i="5"/>
  <c r="BB2535" i="5"/>
  <c r="BE2535" i="5"/>
  <c r="BC2535" i="5"/>
  <c r="BE2594" i="5"/>
  <c r="BD2594" i="5"/>
  <c r="BC2594" i="5"/>
  <c r="BB2594" i="5"/>
  <c r="BE2223" i="5"/>
  <c r="BD2223" i="5"/>
  <c r="BC2223" i="5"/>
  <c r="BB2223" i="5"/>
  <c r="BC546" i="5"/>
  <c r="BB546" i="5"/>
  <c r="BE546" i="5"/>
  <c r="BD546" i="5"/>
  <c r="BE1511" i="5"/>
  <c r="BD1511" i="5"/>
  <c r="BC1511" i="5"/>
  <c r="BB1511" i="5"/>
  <c r="BC551" i="5"/>
  <c r="BB551" i="5"/>
  <c r="BE551" i="5"/>
  <c r="BD551" i="5"/>
  <c r="BB1386" i="5"/>
  <c r="BE1386" i="5"/>
  <c r="BD1386" i="5"/>
  <c r="BC1386" i="5"/>
  <c r="BC1471" i="5"/>
  <c r="BB1471" i="5"/>
  <c r="BE1471" i="5"/>
  <c r="BD1471" i="5"/>
  <c r="BE866" i="5"/>
  <c r="BD866" i="5"/>
  <c r="BC866" i="5"/>
  <c r="BB866" i="5"/>
  <c r="BE2762" i="5"/>
  <c r="BD2762" i="5"/>
  <c r="BC2762" i="5"/>
  <c r="BB2762" i="5"/>
  <c r="BC482" i="5"/>
  <c r="BB482" i="5"/>
  <c r="BE482" i="5"/>
  <c r="BD482" i="5"/>
  <c r="BE1738" i="5"/>
  <c r="BD1738" i="5"/>
  <c r="BC1738" i="5"/>
  <c r="BB1738" i="5"/>
  <c r="BE1727" i="5"/>
  <c r="BD1727" i="5"/>
  <c r="BC1727" i="5"/>
  <c r="BB1727" i="5"/>
  <c r="BE799" i="5"/>
  <c r="BD799" i="5"/>
  <c r="BC799" i="5"/>
  <c r="BB799" i="5"/>
  <c r="BD2618" i="5"/>
  <c r="BE2618" i="5"/>
  <c r="BC2618" i="5"/>
  <c r="BB2618" i="5"/>
  <c r="BD855" i="5"/>
  <c r="BC855" i="5"/>
  <c r="BB855" i="5"/>
  <c r="BE855" i="5"/>
  <c r="BE458" i="5"/>
  <c r="BD458" i="5"/>
  <c r="BC458" i="5"/>
  <c r="BB458" i="5"/>
  <c r="BD1687" i="5"/>
  <c r="BC1687" i="5"/>
  <c r="BB1687" i="5"/>
  <c r="BE1687" i="5"/>
  <c r="BE994" i="5"/>
  <c r="BD994" i="5"/>
  <c r="BC994" i="5"/>
  <c r="BB994" i="5"/>
  <c r="BE479" i="5"/>
  <c r="BD479" i="5"/>
  <c r="BC479" i="5"/>
  <c r="BB479" i="5"/>
  <c r="BB1127" i="5"/>
  <c r="BE1127" i="5"/>
  <c r="BD1127" i="5"/>
  <c r="BC1127" i="5"/>
  <c r="BD1426" i="5"/>
  <c r="BC1426" i="5"/>
  <c r="BB1426" i="5"/>
  <c r="BE1426" i="5"/>
  <c r="BB1783" i="5"/>
  <c r="BE1783" i="5"/>
  <c r="BD1783" i="5"/>
  <c r="BC1783" i="5"/>
  <c r="BE1143" i="5"/>
  <c r="BD1143" i="5"/>
  <c r="BC1143" i="5"/>
  <c r="BB1143" i="5"/>
  <c r="BE1495" i="5"/>
  <c r="BD1495" i="5"/>
  <c r="BB1495" i="5"/>
  <c r="BC1495" i="5"/>
  <c r="BC615" i="5"/>
  <c r="BB615" i="5"/>
  <c r="BE615" i="5"/>
  <c r="BD615" i="5"/>
  <c r="BE1895" i="5"/>
  <c r="BD1895" i="5"/>
  <c r="BC1895" i="5"/>
  <c r="BB1895" i="5"/>
  <c r="BC1407" i="5"/>
  <c r="BB1407" i="5"/>
  <c r="BE1407" i="5"/>
  <c r="BD1407" i="5"/>
  <c r="BE1455" i="5"/>
  <c r="BC1455" i="5"/>
  <c r="BB1455" i="5"/>
  <c r="BD1455" i="5"/>
  <c r="BD2135" i="5"/>
  <c r="BN2135" i="5" s="1"/>
  <c r="BB1103" i="5"/>
  <c r="BD2922" i="5"/>
  <c r="BC2922" i="5"/>
  <c r="BB2922" i="5"/>
  <c r="BE2922" i="5"/>
  <c r="BB418" i="5"/>
  <c r="BE418" i="5"/>
  <c r="BD418" i="5"/>
  <c r="BC418" i="5"/>
  <c r="BE303" i="5"/>
  <c r="BD303" i="5"/>
  <c r="BC303" i="5"/>
  <c r="BB303" i="5"/>
  <c r="BC890" i="5"/>
  <c r="BB890" i="5"/>
  <c r="BE890" i="5"/>
  <c r="BD890" i="5"/>
  <c r="BE2975" i="5"/>
  <c r="BD2975" i="5"/>
  <c r="BC2975" i="5"/>
  <c r="BB2975" i="5"/>
  <c r="BE3042" i="5"/>
  <c r="BD3042" i="5"/>
  <c r="BC3042" i="5"/>
  <c r="BB3042" i="5"/>
  <c r="BB2530" i="5"/>
  <c r="BE2530" i="5"/>
  <c r="BD2530" i="5"/>
  <c r="BC2530" i="5"/>
  <c r="BC2650" i="5"/>
  <c r="BD2650" i="5"/>
  <c r="BB2650" i="5"/>
  <c r="BE2650" i="5"/>
  <c r="BB2882" i="5"/>
  <c r="BE2882" i="5"/>
  <c r="BD2882" i="5"/>
  <c r="BC2882" i="5"/>
  <c r="BB1546" i="5"/>
  <c r="BE1546" i="5"/>
  <c r="BD1546" i="5"/>
  <c r="BC1546" i="5"/>
  <c r="BD66" i="5"/>
  <c r="BC66" i="5"/>
  <c r="BB66" i="5"/>
  <c r="BE66" i="5"/>
  <c r="BE2538" i="5"/>
  <c r="BD2538" i="5"/>
  <c r="BC2538" i="5"/>
  <c r="BB2538" i="5"/>
  <c r="BC2170" i="5"/>
  <c r="BB2170" i="5"/>
  <c r="BE2170" i="5"/>
  <c r="BD2170" i="5"/>
  <c r="BE2666" i="5"/>
  <c r="BD2666" i="5"/>
  <c r="BC2666" i="5"/>
  <c r="BB2666" i="5"/>
  <c r="BE103" i="5"/>
  <c r="BD103" i="5"/>
  <c r="BC103" i="5"/>
  <c r="BB103" i="5"/>
  <c r="BD2031" i="5"/>
  <c r="BB2031" i="5"/>
  <c r="BE2031" i="5"/>
  <c r="BC2031" i="5"/>
  <c r="BE2714" i="5"/>
  <c r="BD2714" i="5"/>
  <c r="BC2714" i="5"/>
  <c r="BB2714" i="5"/>
  <c r="BB1975" i="5"/>
  <c r="BE1975" i="5"/>
  <c r="BC1975" i="5"/>
  <c r="BD1975" i="5"/>
  <c r="BE927" i="5"/>
  <c r="BD927" i="5"/>
  <c r="BC927" i="5"/>
  <c r="BB927" i="5"/>
  <c r="BC943" i="5"/>
  <c r="BB943" i="5"/>
  <c r="BE943" i="5"/>
  <c r="BD943" i="5"/>
  <c r="BE2623" i="5"/>
  <c r="BD2623" i="5"/>
  <c r="BC2623" i="5"/>
  <c r="BB2623" i="5"/>
  <c r="BC802" i="5"/>
  <c r="BB802" i="5"/>
  <c r="BE802" i="5"/>
  <c r="BD802" i="5"/>
  <c r="BD2386" i="5"/>
  <c r="BC2386" i="5"/>
  <c r="BB2386" i="5"/>
  <c r="BE2386" i="5"/>
  <c r="BC2994" i="5"/>
  <c r="BB2994" i="5"/>
  <c r="BE2994" i="5"/>
  <c r="BD2994" i="5"/>
  <c r="BE90" i="5"/>
  <c r="BD90" i="5"/>
  <c r="BC90" i="5"/>
  <c r="BB90" i="5"/>
  <c r="BC3018" i="5"/>
  <c r="BB3018" i="5"/>
  <c r="BE3018" i="5"/>
  <c r="BD3018" i="5"/>
  <c r="BE2167" i="5"/>
  <c r="BC2167" i="5"/>
  <c r="BB2167" i="5"/>
  <c r="BD2167" i="5"/>
  <c r="BE1090" i="5"/>
  <c r="BD1090" i="5"/>
  <c r="BC1090" i="5"/>
  <c r="BB1090" i="5"/>
  <c r="BB2751" i="5"/>
  <c r="BE2751" i="5"/>
  <c r="BC2751" i="5"/>
  <c r="BD2751" i="5"/>
  <c r="BE2058" i="5"/>
  <c r="BD2058" i="5"/>
  <c r="BC2058" i="5"/>
  <c r="BB2058" i="5"/>
  <c r="BB1959" i="5"/>
  <c r="BE1959" i="5"/>
  <c r="BD1959" i="5"/>
  <c r="BC1959" i="5"/>
  <c r="BE1178" i="5"/>
  <c r="BD1178" i="5"/>
  <c r="BC1178" i="5"/>
  <c r="BB1178" i="5"/>
  <c r="BB498" i="5"/>
  <c r="BE498" i="5"/>
  <c r="BD498" i="5"/>
  <c r="BC498" i="5"/>
  <c r="BE2002" i="5"/>
  <c r="BD2002" i="5"/>
  <c r="BC2002" i="5"/>
  <c r="BB2002" i="5"/>
  <c r="BD1791" i="5"/>
  <c r="BC1791" i="5"/>
  <c r="BB1791" i="5"/>
  <c r="BE1791" i="5"/>
  <c r="BE322" i="5"/>
  <c r="BD322" i="5"/>
  <c r="BC322" i="5"/>
  <c r="BB322" i="5"/>
  <c r="BE602" i="5"/>
  <c r="BD602" i="5"/>
  <c r="BC602" i="5"/>
  <c r="BB602" i="5"/>
  <c r="BD3066" i="5"/>
  <c r="BC3066" i="5"/>
  <c r="BB3066" i="5"/>
  <c r="BE3066" i="5"/>
  <c r="BD2818" i="5"/>
  <c r="BC2818" i="5"/>
  <c r="BE2818" i="5"/>
  <c r="BB2818" i="5"/>
  <c r="BE2479" i="5"/>
  <c r="BD2479" i="5"/>
  <c r="BC2479" i="5"/>
  <c r="BB2479" i="5"/>
  <c r="BE1962" i="5"/>
  <c r="BC1962" i="5"/>
  <c r="BB1962" i="5"/>
  <c r="BD1962" i="5"/>
  <c r="BB1466" i="5"/>
  <c r="BD1466" i="5"/>
  <c r="BC1466" i="5"/>
  <c r="BB1879" i="5"/>
  <c r="BE1879" i="5"/>
  <c r="BD1879" i="5"/>
  <c r="BC1879" i="5"/>
  <c r="BB999" i="5"/>
  <c r="BE999" i="5"/>
  <c r="BD999" i="5"/>
  <c r="BC999" i="5"/>
  <c r="BE2946" i="5"/>
  <c r="BD2946" i="5"/>
  <c r="BC2946" i="5"/>
  <c r="BB2946" i="5"/>
  <c r="BE42" i="5"/>
  <c r="BD42" i="5"/>
  <c r="BC42" i="5"/>
  <c r="BB42" i="5"/>
  <c r="BE263" i="5"/>
  <c r="BD263" i="5"/>
  <c r="BC263" i="5"/>
  <c r="BB263" i="5"/>
  <c r="BD2706" i="5"/>
  <c r="BC2706" i="5"/>
  <c r="BB2706" i="5"/>
  <c r="BE2706" i="5"/>
  <c r="BE559" i="5"/>
  <c r="BD559" i="5"/>
  <c r="BC559" i="5"/>
  <c r="BB559" i="5"/>
  <c r="BE399" i="5"/>
  <c r="BD399" i="5"/>
  <c r="BC399" i="5"/>
  <c r="BB399" i="5"/>
  <c r="BE1055" i="5"/>
  <c r="BD1055" i="5"/>
  <c r="BC1055" i="5"/>
  <c r="BB1055" i="5"/>
  <c r="BC2586" i="5"/>
  <c r="BB2586" i="5"/>
  <c r="BE2586" i="5"/>
  <c r="BD2586" i="5"/>
  <c r="BC2503" i="5"/>
  <c r="BB2503" i="5"/>
  <c r="BE2503" i="5"/>
  <c r="BD2503" i="5"/>
  <c r="BB1810" i="5"/>
  <c r="BE1810" i="5"/>
  <c r="BD1810" i="5"/>
  <c r="BC1810" i="5"/>
  <c r="BB2679" i="5"/>
  <c r="BE2679" i="5"/>
  <c r="BD2679" i="5"/>
  <c r="BC2679" i="5"/>
  <c r="BE1927" i="5"/>
  <c r="BD1927" i="5"/>
  <c r="BC1927" i="5"/>
  <c r="BB1927" i="5"/>
  <c r="BC583" i="5"/>
  <c r="BB583" i="5"/>
  <c r="BE583" i="5"/>
  <c r="BD583" i="5"/>
  <c r="BD2807" i="5"/>
  <c r="BC2807" i="5"/>
  <c r="BB2807" i="5"/>
  <c r="BE2807" i="5"/>
  <c r="BE1527" i="5"/>
  <c r="BD1527" i="5"/>
  <c r="BC1527" i="5"/>
  <c r="BB1527" i="5"/>
  <c r="BC194" i="5"/>
  <c r="BB194" i="5"/>
  <c r="BE194" i="5"/>
  <c r="BD194" i="5"/>
  <c r="BD122" i="5"/>
  <c r="BC122" i="5"/>
  <c r="BB122" i="5"/>
  <c r="BE122" i="5"/>
  <c r="BB1842" i="5"/>
  <c r="BE1842" i="5"/>
  <c r="BD1842" i="5"/>
  <c r="BC1842" i="5"/>
  <c r="BB47" i="5"/>
  <c r="BE47" i="5"/>
  <c r="BD47" i="5"/>
  <c r="BC47" i="5"/>
  <c r="BB1711" i="5"/>
  <c r="BE1711" i="5"/>
  <c r="BD1711" i="5"/>
  <c r="BC1711" i="5"/>
  <c r="BE439" i="5"/>
  <c r="BD439" i="5"/>
  <c r="BC439" i="5"/>
  <c r="BB439" i="5"/>
  <c r="BE351" i="5"/>
  <c r="BD351" i="5"/>
  <c r="BC351" i="5"/>
  <c r="BB351" i="5"/>
  <c r="BC1338" i="5"/>
  <c r="BE578" i="5"/>
  <c r="BD578" i="5"/>
  <c r="BC578" i="5"/>
  <c r="BB578" i="5"/>
  <c r="BE1207" i="5"/>
  <c r="BD1207" i="5"/>
  <c r="BC1207" i="5"/>
  <c r="BB1207" i="5"/>
  <c r="BB1943" i="5"/>
  <c r="BE1943" i="5"/>
  <c r="BC1943" i="5"/>
  <c r="BD1943" i="5"/>
  <c r="BD250" i="5"/>
  <c r="BC250" i="5"/>
  <c r="BB250" i="5"/>
  <c r="BE250" i="5"/>
  <c r="BC34" i="5"/>
  <c r="BB34" i="5"/>
  <c r="BE34" i="5"/>
  <c r="BD34" i="5"/>
  <c r="BD2527" i="5"/>
  <c r="BC2527" i="5"/>
  <c r="BB2527" i="5"/>
  <c r="BE2527" i="5"/>
  <c r="BE2199" i="5"/>
  <c r="BC2199" i="5"/>
  <c r="BB2199" i="5"/>
  <c r="BD2199" i="5"/>
  <c r="BE154" i="5"/>
  <c r="BD154" i="5"/>
  <c r="BC154" i="5"/>
  <c r="BB154" i="5"/>
  <c r="BE407" i="5"/>
  <c r="BD407" i="5"/>
  <c r="BC407" i="5"/>
  <c r="BB407" i="5"/>
  <c r="BE639" i="5"/>
  <c r="BD639" i="5"/>
  <c r="BC639" i="5"/>
  <c r="BB639" i="5"/>
  <c r="BE2727" i="5"/>
  <c r="BD2727" i="5"/>
  <c r="BC2727" i="5"/>
  <c r="BB2727" i="5"/>
  <c r="BE471" i="5"/>
  <c r="BD471" i="5"/>
  <c r="BC471" i="5"/>
  <c r="BB471" i="5"/>
  <c r="BE746" i="5"/>
  <c r="BD746" i="5"/>
  <c r="BC746" i="5"/>
  <c r="BB746" i="5"/>
  <c r="BD2226" i="5"/>
  <c r="BC2226" i="5"/>
  <c r="BB2226" i="5"/>
  <c r="BE2226" i="5"/>
  <c r="BB1594" i="5"/>
  <c r="BE1594" i="5"/>
  <c r="BD1594" i="5"/>
  <c r="BC1594" i="5"/>
  <c r="BB2418" i="5"/>
  <c r="BE2418" i="5"/>
  <c r="BD2418" i="5"/>
  <c r="BC2418" i="5"/>
  <c r="BB594" i="5"/>
  <c r="BE594" i="5"/>
  <c r="BD594" i="5"/>
  <c r="BC594" i="5"/>
  <c r="BB2567" i="5"/>
  <c r="BE2567" i="5"/>
  <c r="BD2567" i="5"/>
  <c r="BC2567" i="5"/>
  <c r="BB402" i="5"/>
  <c r="BE402" i="5"/>
  <c r="BD402" i="5"/>
  <c r="BC402" i="5"/>
  <c r="BB2007" i="5"/>
  <c r="BE2007" i="5"/>
  <c r="BC2007" i="5"/>
  <c r="BD2007" i="5"/>
  <c r="BB687" i="5"/>
  <c r="BE687" i="5"/>
  <c r="BD687" i="5"/>
  <c r="BC687" i="5"/>
  <c r="BC1586" i="5"/>
  <c r="BB1586" i="5"/>
  <c r="BE1586" i="5"/>
  <c r="BD1586" i="5"/>
  <c r="BB815" i="5"/>
  <c r="BE815" i="5"/>
  <c r="BD815" i="5"/>
  <c r="BC815" i="5"/>
  <c r="BE2890" i="5"/>
  <c r="BD2890" i="5"/>
  <c r="BC2890" i="5"/>
  <c r="BB2890" i="5"/>
  <c r="BC2682" i="5"/>
  <c r="BB2682" i="5"/>
  <c r="BD2682" i="5"/>
  <c r="BE2682" i="5"/>
  <c r="BB1674" i="5"/>
  <c r="BC1674" i="5"/>
  <c r="BE415" i="5"/>
  <c r="BD415" i="5"/>
  <c r="BC415" i="5"/>
  <c r="BB415" i="5"/>
  <c r="BO1146" i="5"/>
  <c r="BN1146" i="5"/>
  <c r="BM1146" i="5"/>
  <c r="BL1146" i="5"/>
  <c r="BE1226" i="5"/>
  <c r="BD1226" i="5"/>
  <c r="BC1226" i="5"/>
  <c r="BB1226" i="5"/>
  <c r="BE386" i="5"/>
  <c r="BD386" i="5"/>
  <c r="BC386" i="5"/>
  <c r="BB386" i="5"/>
  <c r="BB762" i="5"/>
  <c r="BE762" i="5"/>
  <c r="BD762" i="5"/>
  <c r="BC762" i="5"/>
  <c r="BC626" i="5"/>
  <c r="BB626" i="5"/>
  <c r="BE626" i="5"/>
  <c r="BD626" i="5"/>
  <c r="BC1103" i="5"/>
  <c r="BD1855" i="5"/>
  <c r="BC1855" i="5"/>
  <c r="BB1855" i="5"/>
  <c r="BE1855" i="5"/>
  <c r="BB2447" i="5"/>
  <c r="BE2447" i="5"/>
  <c r="BD2447" i="5"/>
  <c r="BC2447" i="5"/>
  <c r="BE2895" i="5"/>
  <c r="BD2895" i="5"/>
  <c r="BC2895" i="5"/>
  <c r="BB2895" i="5"/>
  <c r="BC279" i="5"/>
  <c r="BB279" i="5"/>
  <c r="BE279" i="5"/>
  <c r="BD279" i="5"/>
  <c r="BD3007" i="5"/>
  <c r="BC3007" i="5"/>
  <c r="BB3007" i="5"/>
  <c r="BE3007" i="5"/>
  <c r="BE2178" i="5"/>
  <c r="BD2178" i="5"/>
  <c r="BB2178" i="5"/>
  <c r="BC2178" i="5"/>
  <c r="BE1682" i="5"/>
  <c r="BD1682" i="5"/>
  <c r="BC1682" i="5"/>
  <c r="BB1682" i="5"/>
  <c r="BD842" i="5"/>
  <c r="BC842" i="5"/>
  <c r="BB842" i="5"/>
  <c r="BE842" i="5"/>
  <c r="BE863" i="5"/>
  <c r="BD863" i="5"/>
  <c r="BC863" i="5"/>
  <c r="BB863" i="5"/>
  <c r="BD1231" i="5"/>
  <c r="BC1231" i="5"/>
  <c r="BB1231" i="5"/>
  <c r="BE1231" i="5"/>
  <c r="BE2778" i="5"/>
  <c r="BD2778" i="5"/>
  <c r="BC2778" i="5"/>
  <c r="BB2778" i="5"/>
  <c r="BE2306" i="5"/>
  <c r="BD2306" i="5"/>
  <c r="BC2306" i="5"/>
  <c r="BB2306" i="5"/>
  <c r="BD1071" i="5"/>
  <c r="BC1071" i="5"/>
  <c r="BB1071" i="5"/>
  <c r="BE1071" i="5"/>
  <c r="BD962" i="5"/>
  <c r="BC962" i="5"/>
  <c r="BB962" i="5"/>
  <c r="BE962" i="5"/>
  <c r="BE298" i="5"/>
  <c r="BD298" i="5"/>
  <c r="BC298" i="5"/>
  <c r="BB298" i="5"/>
  <c r="BC2815" i="5"/>
  <c r="BD2815" i="5"/>
  <c r="BB2815" i="5"/>
  <c r="BE2815" i="5"/>
  <c r="BE1242" i="5"/>
  <c r="BD1242" i="5"/>
  <c r="BC1242" i="5"/>
  <c r="BB1242" i="5"/>
  <c r="BD2626" i="5"/>
  <c r="BE2626" i="5"/>
  <c r="BC2626" i="5"/>
  <c r="BB2626" i="5"/>
  <c r="BC922" i="5"/>
  <c r="BB922" i="5"/>
  <c r="BE922" i="5"/>
  <c r="BD922" i="5"/>
  <c r="BC562" i="5"/>
  <c r="BB562" i="5"/>
  <c r="BE562" i="5"/>
  <c r="BD562" i="5"/>
  <c r="BE794" i="5"/>
  <c r="BD794" i="5"/>
  <c r="BC794" i="5"/>
  <c r="BB794" i="5"/>
  <c r="BE2914" i="5"/>
  <c r="BD2914" i="5"/>
  <c r="BC2914" i="5"/>
  <c r="BB2914" i="5"/>
  <c r="BB1847" i="5"/>
  <c r="BE1847" i="5"/>
  <c r="BD1847" i="5"/>
  <c r="BC1847" i="5"/>
  <c r="BC2271" i="5"/>
  <c r="BB2271" i="5"/>
  <c r="BE2271" i="5"/>
  <c r="BD2271" i="5"/>
  <c r="BD663" i="5"/>
  <c r="BC663" i="5"/>
  <c r="BB663" i="5"/>
  <c r="BE663" i="5"/>
  <c r="BE1298" i="5"/>
  <c r="BD1298" i="5"/>
  <c r="BC1298" i="5"/>
  <c r="BB1298" i="5"/>
  <c r="BE1735" i="5"/>
  <c r="BD1735" i="5"/>
  <c r="BC1735" i="5"/>
  <c r="BB1735" i="5"/>
  <c r="BB2455" i="5"/>
  <c r="BE2455" i="5"/>
  <c r="BD2455" i="5"/>
  <c r="BC2455" i="5"/>
  <c r="BB2055" i="5"/>
  <c r="BE2055" i="5"/>
  <c r="BD2055" i="5"/>
  <c r="BC2055" i="5"/>
  <c r="BC2930" i="5"/>
  <c r="BB2930" i="5"/>
  <c r="BE2930" i="5"/>
  <c r="BD2930" i="5"/>
  <c r="BC642" i="5"/>
  <c r="BB642" i="5"/>
  <c r="BE642" i="5"/>
  <c r="BD642" i="5"/>
  <c r="BB2066" i="5"/>
  <c r="BE2066" i="5"/>
  <c r="BD2066" i="5"/>
  <c r="BC2066" i="5"/>
  <c r="BE2330" i="5"/>
  <c r="BD2330" i="5"/>
  <c r="BC2330" i="5"/>
  <c r="BB2330" i="5"/>
  <c r="BC119" i="5"/>
  <c r="BB119" i="5"/>
  <c r="BE119" i="5"/>
  <c r="BD119" i="5"/>
  <c r="BD1130" i="5"/>
  <c r="BC1130" i="5"/>
  <c r="BB1130" i="5"/>
  <c r="BE1130" i="5"/>
  <c r="BE287" i="5"/>
  <c r="BD287" i="5"/>
  <c r="BC287" i="5"/>
  <c r="BB287" i="5"/>
  <c r="BE1538" i="5"/>
  <c r="BD1538" i="5"/>
  <c r="BC1538" i="5"/>
  <c r="BB1538" i="5"/>
  <c r="BE650" i="5"/>
  <c r="BD650" i="5"/>
  <c r="BC650" i="5"/>
  <c r="BB650" i="5"/>
  <c r="BE775" i="5"/>
  <c r="BD775" i="5"/>
  <c r="BC775" i="5"/>
  <c r="BB775" i="5"/>
  <c r="BE191" i="5"/>
  <c r="BD191" i="5"/>
  <c r="BC191" i="5"/>
  <c r="BB191" i="5"/>
  <c r="BB1218" i="5"/>
  <c r="BE1218" i="5"/>
  <c r="BD1218" i="5"/>
  <c r="BC1218" i="5"/>
  <c r="BD1767" i="5"/>
  <c r="BB1767" i="5"/>
  <c r="BE1767" i="5"/>
  <c r="BC1767" i="5"/>
  <c r="BE919" i="5"/>
  <c r="BD919" i="5"/>
  <c r="BC919" i="5"/>
  <c r="BB919" i="5"/>
  <c r="BB1058" i="5"/>
  <c r="BE1058" i="5"/>
  <c r="BD1058" i="5"/>
  <c r="BC1058" i="5"/>
  <c r="BB1514" i="5"/>
  <c r="BC1514" i="5"/>
  <c r="BE1514" i="5"/>
  <c r="BD1514" i="5"/>
  <c r="BC1986" i="5"/>
  <c r="BE1986" i="5"/>
  <c r="BD1986" i="5"/>
  <c r="BB1986" i="5"/>
  <c r="BE95" i="5"/>
  <c r="BD95" i="5"/>
  <c r="BC95" i="5"/>
  <c r="BB95" i="5"/>
  <c r="BB655" i="5"/>
  <c r="BE655" i="5"/>
  <c r="BD655" i="5"/>
  <c r="BC655" i="5"/>
  <c r="BE2362" i="5"/>
  <c r="BD2362" i="5"/>
  <c r="BC2362" i="5"/>
  <c r="BB2362" i="5"/>
  <c r="BN1375" i="5"/>
  <c r="BM1375" i="5"/>
  <c r="BL1375" i="5"/>
  <c r="BO1375" i="5"/>
  <c r="BE682" i="5"/>
  <c r="BD682" i="5"/>
  <c r="BC682" i="5"/>
  <c r="BB682" i="5"/>
  <c r="BB2855" i="5"/>
  <c r="BE2855" i="5"/>
  <c r="BC2855" i="5"/>
  <c r="BD2855" i="5"/>
  <c r="BC3050" i="5"/>
  <c r="BB3050" i="5"/>
  <c r="BE3050" i="5"/>
  <c r="BD3050" i="5"/>
  <c r="BE698" i="5"/>
  <c r="BD698" i="5"/>
  <c r="BC698" i="5"/>
  <c r="BB698" i="5"/>
  <c r="BC1367" i="5"/>
  <c r="BB1367" i="5"/>
  <c r="BE1367" i="5"/>
  <c r="BD1367" i="5"/>
  <c r="BE2906" i="5"/>
  <c r="BD2906" i="5"/>
  <c r="BC2906" i="5"/>
  <c r="BB2906" i="5"/>
  <c r="BE2839" i="5"/>
  <c r="BD2839" i="5"/>
  <c r="BC2839" i="5"/>
  <c r="BB2839" i="5"/>
  <c r="BB2279" i="5"/>
  <c r="BE2279" i="5"/>
  <c r="BD2279" i="5"/>
  <c r="BC2279" i="5"/>
  <c r="BE367" i="5"/>
  <c r="BD367" i="5"/>
  <c r="BC367" i="5"/>
  <c r="BB367" i="5"/>
  <c r="BE2047" i="5"/>
  <c r="BD2047" i="5"/>
  <c r="BC2047" i="5"/>
  <c r="BB2047" i="5"/>
  <c r="BE1106" i="5"/>
  <c r="BD1106" i="5"/>
  <c r="BC1106" i="5"/>
  <c r="BB1106" i="5"/>
  <c r="BE1162" i="5"/>
  <c r="BD1162" i="5"/>
  <c r="BC1162" i="5"/>
  <c r="BB1162" i="5"/>
  <c r="BC858" i="5"/>
  <c r="BB858" i="5"/>
  <c r="BE858" i="5"/>
  <c r="BD858" i="5"/>
  <c r="BD3071" i="5"/>
  <c r="BC3071" i="5"/>
  <c r="BB3071" i="5"/>
  <c r="BE3071" i="5"/>
  <c r="BB2114" i="5"/>
  <c r="BE2114" i="5"/>
  <c r="BD2114" i="5"/>
  <c r="BC2114" i="5"/>
  <c r="BE991" i="5"/>
  <c r="BD991" i="5"/>
  <c r="BC991" i="5"/>
  <c r="BB991" i="5"/>
  <c r="BB751" i="5"/>
  <c r="BE751" i="5"/>
  <c r="BD751" i="5"/>
  <c r="BC751" i="5"/>
  <c r="BE1922" i="5"/>
  <c r="BD1922" i="5"/>
  <c r="BB1922" i="5"/>
  <c r="BC1922" i="5"/>
  <c r="BE1175" i="5"/>
  <c r="BD1175" i="5"/>
  <c r="BC1175" i="5"/>
  <c r="BB1175" i="5"/>
  <c r="BE311" i="5"/>
  <c r="BD311" i="5"/>
  <c r="BC311" i="5"/>
  <c r="BB311" i="5"/>
  <c r="BE82" i="5"/>
  <c r="BD82" i="5"/>
  <c r="BC82" i="5"/>
  <c r="BB82" i="5"/>
  <c r="BD2098" i="5"/>
  <c r="BC2098" i="5"/>
  <c r="BB2098" i="5"/>
  <c r="BE2098" i="5"/>
  <c r="BE2687" i="5"/>
  <c r="BD2687" i="5"/>
  <c r="BC2687" i="5"/>
  <c r="BB2687" i="5"/>
  <c r="BD1338" i="5"/>
  <c r="BE1871" i="5"/>
  <c r="BD1871" i="5"/>
  <c r="BC1871" i="5"/>
  <c r="BB1871" i="5"/>
  <c r="BE2791" i="5"/>
  <c r="BD2791" i="5"/>
  <c r="BC2791" i="5"/>
  <c r="BB2791" i="5"/>
  <c r="BB1634" i="5"/>
  <c r="BC1634" i="5"/>
  <c r="BE1634" i="5"/>
  <c r="BD1634" i="5"/>
  <c r="BE314" i="5"/>
  <c r="BD314" i="5"/>
  <c r="BC314" i="5"/>
  <c r="BB314" i="5"/>
  <c r="BE1370" i="5"/>
  <c r="BD1370" i="5"/>
  <c r="BC1370" i="5"/>
  <c r="BB1370" i="5"/>
  <c r="BB1626" i="5"/>
  <c r="BE1626" i="5"/>
  <c r="BD1626" i="5"/>
  <c r="BC1626" i="5"/>
  <c r="BE1327" i="5"/>
  <c r="BD1327" i="5"/>
  <c r="BC1327" i="5"/>
  <c r="BB1327" i="5"/>
  <c r="BE1967" i="5"/>
  <c r="BD1967" i="5"/>
  <c r="BC1967" i="5"/>
  <c r="BB1967" i="5"/>
  <c r="BE1402" i="5"/>
  <c r="BD1402" i="5"/>
  <c r="BC1402" i="5"/>
  <c r="BB1402" i="5"/>
  <c r="BB2146" i="5"/>
  <c r="BE2146" i="5"/>
  <c r="BD2146" i="5"/>
  <c r="BC2146" i="5"/>
  <c r="BD2063" i="5"/>
  <c r="BC2063" i="5"/>
  <c r="BB2063" i="5"/>
  <c r="BE2063" i="5"/>
  <c r="BC1346" i="5"/>
  <c r="BB1346" i="5"/>
  <c r="BE1346" i="5"/>
  <c r="BD1346" i="5"/>
  <c r="BB1647" i="5"/>
  <c r="BE1647" i="5"/>
  <c r="BD1647" i="5"/>
  <c r="BC1647" i="5"/>
  <c r="BC2106" i="5"/>
  <c r="BB2106" i="5"/>
  <c r="BE2106" i="5"/>
  <c r="BD2106" i="5"/>
  <c r="BE1818" i="5"/>
  <c r="BD1818" i="5"/>
  <c r="BC1818" i="5"/>
  <c r="BB1818" i="5"/>
  <c r="BD1882" i="5"/>
  <c r="BC1882" i="5"/>
  <c r="BB1882" i="5"/>
  <c r="BE1882" i="5"/>
  <c r="BC2442" i="5"/>
  <c r="BB2442" i="5"/>
  <c r="BE2442" i="5"/>
  <c r="BD2442" i="5"/>
  <c r="BC1039" i="5"/>
  <c r="BB1039" i="5"/>
  <c r="BE1039" i="5"/>
  <c r="BD1039" i="5"/>
  <c r="BC130" i="5"/>
  <c r="BB130" i="5"/>
  <c r="BE130" i="5"/>
  <c r="BD130" i="5"/>
  <c r="BD2186" i="5"/>
  <c r="BC2186" i="5"/>
  <c r="BE2186" i="5"/>
  <c r="BB2186" i="5"/>
  <c r="BE218" i="5"/>
  <c r="BD218" i="5"/>
  <c r="BC218" i="5"/>
  <c r="BB218" i="5"/>
  <c r="BB2074" i="5"/>
  <c r="BE2074" i="5"/>
  <c r="BD2074" i="5"/>
  <c r="BC2074" i="5"/>
  <c r="BC3063" i="5"/>
  <c r="BB3063" i="5"/>
  <c r="BE3063" i="5"/>
  <c r="BD3063" i="5"/>
  <c r="BB143" i="5"/>
  <c r="BE143" i="5"/>
  <c r="BD143" i="5"/>
  <c r="BC143" i="5"/>
  <c r="BE1306" i="5"/>
  <c r="BD1306" i="5"/>
  <c r="BC1306" i="5"/>
  <c r="BB1306" i="5"/>
  <c r="BB1450" i="5"/>
  <c r="BE1450" i="5"/>
  <c r="BD1450" i="5"/>
  <c r="BC1450" i="5"/>
  <c r="BC423" i="5"/>
  <c r="BB423" i="5"/>
  <c r="BE423" i="5"/>
  <c r="BD423" i="5"/>
  <c r="BB1095" i="5"/>
  <c r="BE1095" i="5"/>
  <c r="BD1095" i="5"/>
  <c r="BC1095" i="5"/>
  <c r="BD3031" i="5"/>
  <c r="BC3031" i="5"/>
  <c r="BB3031" i="5"/>
  <c r="BE3031" i="5"/>
  <c r="BN1602" i="5"/>
  <c r="BM1602" i="5"/>
  <c r="BL1602" i="5"/>
  <c r="BO1602" i="5"/>
  <c r="BD2938" i="5"/>
  <c r="BC2938" i="5"/>
  <c r="BB2938" i="5"/>
  <c r="BE2938" i="5"/>
  <c r="BC1458" i="5"/>
  <c r="BD1458" i="5"/>
  <c r="BB1458" i="5"/>
  <c r="BE1458" i="5"/>
  <c r="BE2610" i="5"/>
  <c r="BD2610" i="5"/>
  <c r="BC2610" i="5"/>
  <c r="BB2610" i="5"/>
  <c r="BB138" i="5"/>
  <c r="BE138" i="5"/>
  <c r="BD138" i="5"/>
  <c r="BC138" i="5"/>
  <c r="BD2767" i="5"/>
  <c r="BC2767" i="5"/>
  <c r="BB2767" i="5"/>
  <c r="BE2767" i="5"/>
  <c r="BB466" i="5"/>
  <c r="BE466" i="5"/>
  <c r="BD466" i="5"/>
  <c r="BC466" i="5"/>
  <c r="BE2903" i="5"/>
  <c r="BD2903" i="5"/>
  <c r="BC2903" i="5"/>
  <c r="BB2903" i="5"/>
  <c r="BE63" i="5"/>
  <c r="BD63" i="5"/>
  <c r="BC63" i="5"/>
  <c r="BB63" i="5"/>
  <c r="BE178" i="5"/>
  <c r="BD178" i="5"/>
  <c r="BC178" i="5"/>
  <c r="BB178" i="5"/>
  <c r="BB2082" i="5"/>
  <c r="BE2082" i="5"/>
  <c r="BD2082" i="5"/>
  <c r="BC2082" i="5"/>
  <c r="BB2554" i="5"/>
  <c r="BE2554" i="5"/>
  <c r="BD2554" i="5"/>
  <c r="BC2554" i="5"/>
  <c r="BC2410" i="5"/>
  <c r="BB2410" i="5"/>
  <c r="BE2410" i="5"/>
  <c r="BD2410" i="5"/>
  <c r="BE1703" i="5"/>
  <c r="BD1703" i="5"/>
  <c r="BC1703" i="5"/>
  <c r="BB1703" i="5"/>
  <c r="BC2506" i="5"/>
  <c r="BB2506" i="5"/>
  <c r="BE2506" i="5"/>
  <c r="BD2506" i="5"/>
  <c r="BC2383" i="5"/>
  <c r="BB2383" i="5"/>
  <c r="BE2383" i="5"/>
  <c r="BD2383" i="5"/>
  <c r="BE535" i="5"/>
  <c r="BD535" i="5"/>
  <c r="BC535" i="5"/>
  <c r="BB535" i="5"/>
  <c r="BD2095" i="5"/>
  <c r="BC2095" i="5"/>
  <c r="BB2095" i="5"/>
  <c r="BE2095" i="5"/>
  <c r="BE1610" i="5"/>
  <c r="BC1610" i="5"/>
  <c r="BD1610" i="5"/>
  <c r="BB1610" i="5"/>
  <c r="BC2042" i="5"/>
  <c r="BE2042" i="5"/>
  <c r="BD2042" i="5"/>
  <c r="BB2042" i="5"/>
  <c r="BE2490" i="5"/>
  <c r="BD2490" i="5"/>
  <c r="BC2490" i="5"/>
  <c r="BB2490" i="5"/>
  <c r="BE946" i="5"/>
  <c r="BD946" i="5"/>
  <c r="BC946" i="5"/>
  <c r="BB946" i="5"/>
  <c r="BE823" i="5"/>
  <c r="BD823" i="5"/>
  <c r="BC823" i="5"/>
  <c r="BB823" i="5"/>
  <c r="BD1666" i="5"/>
  <c r="BC1666" i="5"/>
  <c r="BB1666" i="5"/>
  <c r="BE1666" i="5"/>
  <c r="BE2402" i="5"/>
  <c r="BD2402" i="5"/>
  <c r="BC2402" i="5"/>
  <c r="BB2402" i="5"/>
  <c r="BD2730" i="5"/>
  <c r="BC2730" i="5"/>
  <c r="BB2730" i="5"/>
  <c r="BE2730" i="5"/>
  <c r="BC3034" i="5"/>
  <c r="BB3034" i="5"/>
  <c r="BE3034" i="5"/>
  <c r="BD3034" i="5"/>
  <c r="BE1575" i="5"/>
  <c r="BD1575" i="5"/>
  <c r="BC1575" i="5"/>
  <c r="BB1575" i="5"/>
  <c r="BE978" i="5"/>
  <c r="BD978" i="5"/>
  <c r="BC978" i="5"/>
  <c r="BB978" i="5"/>
  <c r="BD2127" i="5"/>
  <c r="BC2127" i="5"/>
  <c r="BB2127" i="5"/>
  <c r="BE2127" i="5"/>
  <c r="BC2175" i="5"/>
  <c r="BE2175" i="5"/>
  <c r="BD2175" i="5"/>
  <c r="BB2175" i="5"/>
  <c r="BE495" i="5"/>
  <c r="BD495" i="5"/>
  <c r="BC495" i="5"/>
  <c r="BB495" i="5"/>
  <c r="BB1194" i="5"/>
  <c r="BE1194" i="5"/>
  <c r="BD1194" i="5"/>
  <c r="BC1194" i="5"/>
  <c r="BD183" i="5"/>
  <c r="BC183" i="5"/>
  <c r="BB183" i="5"/>
  <c r="BE183" i="5"/>
  <c r="BE2162" i="5"/>
  <c r="BB2162" i="5"/>
  <c r="BD2162" i="5"/>
  <c r="BC2162" i="5"/>
  <c r="BB719" i="5"/>
  <c r="BE719" i="5"/>
  <c r="BD719" i="5"/>
  <c r="BC719" i="5"/>
  <c r="BE2999" i="5"/>
  <c r="BD2999" i="5"/>
  <c r="BC2999" i="5"/>
  <c r="BB2999" i="5"/>
  <c r="BB1042" i="5"/>
  <c r="BE1042" i="5"/>
  <c r="BD1042" i="5"/>
  <c r="BC1042" i="5"/>
  <c r="BC1722" i="5"/>
  <c r="BB1722" i="5"/>
  <c r="BE1722" i="5"/>
  <c r="BD1722" i="5"/>
  <c r="BB530" i="5"/>
  <c r="BE530" i="5"/>
  <c r="BC530" i="5"/>
  <c r="BD530" i="5"/>
  <c r="BB1778" i="5"/>
  <c r="BB2943" i="5"/>
  <c r="BE2943" i="5"/>
  <c r="BD2943" i="5"/>
  <c r="BC2943" i="5"/>
  <c r="BC1655" i="5"/>
  <c r="BD1655" i="5"/>
  <c r="BB1655" i="5"/>
  <c r="BE1655" i="5"/>
  <c r="BE1858" i="5"/>
  <c r="BD1858" i="5"/>
  <c r="BC1858" i="5"/>
  <c r="BB1858" i="5"/>
  <c r="BE1087" i="5"/>
  <c r="BD1087" i="5"/>
  <c r="BC1087" i="5"/>
  <c r="BB1087" i="5"/>
  <c r="BD186" i="5"/>
  <c r="BC186" i="5"/>
  <c r="BB186" i="5"/>
  <c r="BE186" i="5"/>
  <c r="BB2879" i="5"/>
  <c r="BE2879" i="5"/>
  <c r="BC2879" i="5"/>
  <c r="BD2879" i="5"/>
  <c r="BB1482" i="5"/>
  <c r="BE1482" i="5"/>
  <c r="BD1482" i="5"/>
  <c r="BC1482" i="5"/>
  <c r="BE338" i="5"/>
  <c r="BD338" i="5"/>
  <c r="BC338" i="5"/>
  <c r="BB338" i="5"/>
  <c r="BD2426" i="5"/>
  <c r="BE2426" i="5"/>
  <c r="BC2426" i="5"/>
  <c r="BB2426" i="5"/>
  <c r="BC1311" i="5"/>
  <c r="BB1311" i="5"/>
  <c r="BE1311" i="5"/>
  <c r="BD1311" i="5"/>
  <c r="BE1906" i="5"/>
  <c r="BD1906" i="5"/>
  <c r="BC1906" i="5"/>
  <c r="BB1906" i="5"/>
  <c r="BE2583" i="5"/>
  <c r="BD2583" i="5"/>
  <c r="BC2583" i="5"/>
  <c r="BB2583" i="5"/>
  <c r="BC1999" i="5"/>
  <c r="BB1999" i="5"/>
  <c r="BE1999" i="5"/>
  <c r="BD1999" i="5"/>
  <c r="BE2850" i="5"/>
  <c r="BD2850" i="5"/>
  <c r="BC2850" i="5"/>
  <c r="BB2850" i="5"/>
  <c r="BE3015" i="5"/>
  <c r="BD3015" i="5"/>
  <c r="BC3015" i="5"/>
  <c r="BB3015" i="5"/>
  <c r="BE2802" i="5"/>
  <c r="BD2802" i="5"/>
  <c r="BC2802" i="5"/>
  <c r="BB2802" i="5"/>
  <c r="BE754" i="5"/>
  <c r="BD754" i="5"/>
  <c r="BC754" i="5"/>
  <c r="BB754" i="5"/>
  <c r="BB2543" i="5"/>
  <c r="BD2543" i="5"/>
  <c r="BC2543" i="5"/>
  <c r="BE2543" i="5"/>
  <c r="BD1831" i="5"/>
  <c r="BC1831" i="5"/>
  <c r="BB1831" i="5"/>
  <c r="BE1831" i="5"/>
  <c r="BE983" i="5"/>
  <c r="BD983" i="5"/>
  <c r="BC983" i="5"/>
  <c r="BB983" i="5"/>
  <c r="BD1234" i="5"/>
  <c r="BC1234" i="5"/>
  <c r="BB1234" i="5"/>
  <c r="BE1234" i="5"/>
  <c r="BD791" i="5"/>
  <c r="BC791" i="5"/>
  <c r="BB791" i="5"/>
  <c r="BE791" i="5"/>
  <c r="BC1138" i="5"/>
  <c r="BB1138" i="5"/>
  <c r="BE1138" i="5"/>
  <c r="BD1138" i="5"/>
  <c r="BC1850" i="5"/>
  <c r="BB1850" i="5"/>
  <c r="BE1850" i="5"/>
  <c r="BD1850" i="5"/>
  <c r="BB1338" i="5"/>
  <c r="BE671" i="5"/>
  <c r="BD671" i="5"/>
  <c r="BC671" i="5"/>
  <c r="BB671" i="5"/>
  <c r="BE1607" i="5"/>
  <c r="BD1607" i="5"/>
  <c r="BC1607" i="5"/>
  <c r="BB1607" i="5"/>
  <c r="BD954" i="5"/>
  <c r="BC954" i="5"/>
  <c r="BB954" i="5"/>
  <c r="BE954" i="5"/>
  <c r="BB2234" i="5"/>
  <c r="BE2234" i="5"/>
  <c r="BD2234" i="5"/>
  <c r="BC2234" i="5"/>
  <c r="BE39" i="5"/>
  <c r="BC39" i="5"/>
  <c r="BB39" i="5"/>
  <c r="BD39" i="5"/>
  <c r="BO1114" i="5"/>
  <c r="BN1114" i="5"/>
  <c r="BM1114" i="5"/>
  <c r="BL1114" i="5"/>
  <c r="BD2023" i="5"/>
  <c r="BC2023" i="5"/>
  <c r="BE2023" i="5"/>
  <c r="BB2023" i="5"/>
  <c r="BE831" i="5"/>
  <c r="BD831" i="5"/>
  <c r="BC831" i="5"/>
  <c r="BB831" i="5"/>
  <c r="BD2298" i="5"/>
  <c r="BB2298" i="5"/>
  <c r="BC2298" i="5"/>
  <c r="BE2298" i="5"/>
  <c r="BC2050" i="5"/>
  <c r="BB2050" i="5"/>
  <c r="BC3002" i="5"/>
  <c r="BB3002" i="5"/>
  <c r="BE3002" i="5"/>
  <c r="BD3002" i="5"/>
  <c r="BB1151" i="5"/>
  <c r="BD1151" i="5"/>
  <c r="BE1151" i="5"/>
  <c r="BC1151" i="5"/>
  <c r="BD2250" i="5"/>
  <c r="BC2250" i="5"/>
  <c r="BB2250" i="5"/>
  <c r="BE2250" i="5"/>
  <c r="BB1031" i="5"/>
  <c r="BE1031" i="5"/>
  <c r="BD1031" i="5"/>
  <c r="BC1031" i="5"/>
  <c r="BE327" i="5"/>
  <c r="BD327" i="5"/>
  <c r="BC327" i="5"/>
  <c r="BB327" i="5"/>
  <c r="BE2703" i="5"/>
  <c r="BC2703" i="5"/>
  <c r="BD2703" i="5"/>
  <c r="BB2703" i="5"/>
  <c r="BD706" i="5"/>
  <c r="BC706" i="5"/>
  <c r="BB706" i="5"/>
  <c r="BE706" i="5"/>
  <c r="BC1279" i="5"/>
  <c r="BB1279" i="5"/>
  <c r="BE1279" i="5"/>
  <c r="BD1279" i="5"/>
  <c r="BE2783" i="5"/>
  <c r="BD2783" i="5"/>
  <c r="BC2783" i="5"/>
  <c r="BB2783" i="5"/>
  <c r="BD2919" i="5"/>
  <c r="BC2919" i="5"/>
  <c r="BB2919" i="5"/>
  <c r="BE2919" i="5"/>
  <c r="BE839" i="5"/>
  <c r="BD839" i="5"/>
  <c r="BC839" i="5"/>
  <c r="BB839" i="5"/>
  <c r="BE1431" i="5"/>
  <c r="BD1431" i="5"/>
  <c r="BC1431" i="5"/>
  <c r="BB1431" i="5"/>
  <c r="BC1751" i="5"/>
  <c r="BD1751" i="5"/>
  <c r="BB1751" i="5"/>
  <c r="BE1751" i="5"/>
  <c r="BE1295" i="5"/>
  <c r="BD1295" i="5"/>
  <c r="BC1295" i="5"/>
  <c r="BB1295" i="5"/>
  <c r="BC226" i="5"/>
  <c r="BE226" i="5"/>
  <c r="BD226" i="5"/>
  <c r="BB226" i="5"/>
  <c r="BB1418" i="5"/>
  <c r="BD1418" i="5"/>
  <c r="BC1418" i="5"/>
  <c r="BE1418" i="5"/>
  <c r="BC1567" i="5"/>
  <c r="BB1567" i="5"/>
  <c r="BE1567" i="5"/>
  <c r="BD1567" i="5"/>
  <c r="BE3047" i="5"/>
  <c r="BD3047" i="5"/>
  <c r="BC3047" i="5"/>
  <c r="BB3047" i="5"/>
  <c r="BE2202" i="5"/>
  <c r="BD2202" i="5"/>
  <c r="BC2202" i="5"/>
  <c r="BB2202" i="5"/>
  <c r="BD1394" i="5"/>
  <c r="BC1394" i="5"/>
  <c r="BB1394" i="5"/>
  <c r="BE1394" i="5"/>
  <c r="BE1399" i="5"/>
  <c r="BD1399" i="5"/>
  <c r="BC1399" i="5"/>
  <c r="BB1399" i="5"/>
  <c r="BB2631" i="5"/>
  <c r="BC2631" i="5"/>
  <c r="BE2631" i="5"/>
  <c r="BD2631" i="5"/>
  <c r="BD1503" i="5"/>
  <c r="BC2415" i="5"/>
  <c r="BD1823" i="5"/>
  <c r="BC1823" i="5"/>
  <c r="BB1823" i="5"/>
  <c r="BE1823" i="5"/>
  <c r="BD2639" i="5"/>
  <c r="BB2639" i="5"/>
  <c r="BE2639" i="5"/>
  <c r="BC2639" i="5"/>
  <c r="BE778" i="5"/>
  <c r="BD778" i="5"/>
  <c r="BB778" i="5"/>
  <c r="BC778" i="5"/>
  <c r="BB370" i="5"/>
  <c r="BE370" i="5"/>
  <c r="BD370" i="5"/>
  <c r="BC370" i="5"/>
  <c r="BE359" i="5"/>
  <c r="BD359" i="5"/>
  <c r="BC359" i="5"/>
  <c r="BB359" i="5"/>
  <c r="BD2546" i="5"/>
  <c r="BC2546" i="5"/>
  <c r="BE2546" i="5"/>
  <c r="BB2546" i="5"/>
  <c r="BB2962" i="5"/>
  <c r="BE2962" i="5"/>
  <c r="BD2962" i="5"/>
  <c r="BC2962" i="5"/>
  <c r="BC1983" i="5"/>
  <c r="BB1983" i="5"/>
  <c r="BE1983" i="5"/>
  <c r="BD1983" i="5"/>
  <c r="BE383" i="5"/>
  <c r="BD383" i="5"/>
  <c r="BC383" i="5"/>
  <c r="BB383" i="5"/>
  <c r="BB2466" i="5"/>
  <c r="BE2466" i="5"/>
  <c r="BD2466" i="5"/>
  <c r="BC2466" i="5"/>
  <c r="BC2423" i="5"/>
  <c r="BE2423" i="5"/>
  <c r="BD2423" i="5"/>
  <c r="BB2423" i="5"/>
  <c r="BC1866" i="5"/>
  <c r="BB1866" i="5"/>
  <c r="BE1866" i="5"/>
  <c r="BD1866" i="5"/>
  <c r="BD506" i="5"/>
  <c r="BC506" i="5"/>
  <c r="BB506" i="5"/>
  <c r="BE506" i="5"/>
  <c r="BE1570" i="5"/>
  <c r="BD1570" i="5"/>
  <c r="BC1570" i="5"/>
  <c r="BB1570" i="5"/>
  <c r="BB783" i="5"/>
  <c r="BE783" i="5"/>
  <c r="BD783" i="5"/>
  <c r="BC783" i="5"/>
  <c r="BB1946" i="5"/>
  <c r="BE1946" i="5"/>
  <c r="BD1946" i="5"/>
  <c r="BC1946" i="5"/>
  <c r="BE2471" i="5"/>
  <c r="BD2471" i="5"/>
  <c r="BC2471" i="5"/>
  <c r="BB2471" i="5"/>
  <c r="BD1135" i="5"/>
  <c r="BC1135" i="5"/>
  <c r="BB1135" i="5"/>
  <c r="BE1135" i="5"/>
  <c r="BB1007" i="5"/>
  <c r="BD1007" i="5"/>
  <c r="BE1007" i="5"/>
  <c r="BC1007" i="5"/>
  <c r="BE2290" i="5"/>
  <c r="BD2290" i="5"/>
  <c r="BC2290" i="5"/>
  <c r="BB2290" i="5"/>
  <c r="BB970" i="5"/>
  <c r="BE970" i="5"/>
  <c r="BD970" i="5"/>
  <c r="BC970" i="5"/>
  <c r="BE906" i="5"/>
  <c r="BD906" i="5"/>
  <c r="BC906" i="5"/>
  <c r="BB906" i="5"/>
  <c r="BO1535" i="5"/>
  <c r="BN1535" i="5"/>
  <c r="BM1535" i="5"/>
  <c r="BL1535" i="5"/>
  <c r="BC1559" i="5"/>
  <c r="BB1559" i="5"/>
  <c r="BE1559" i="5"/>
  <c r="BD1559" i="5"/>
  <c r="BD2194" i="5"/>
  <c r="BB2194" i="5"/>
  <c r="BE2194" i="5"/>
  <c r="BC2194" i="5"/>
  <c r="BE447" i="5"/>
  <c r="BD447" i="5"/>
  <c r="BC447" i="5"/>
  <c r="BB447" i="5"/>
  <c r="BE1383" i="5"/>
  <c r="BC1383" i="5"/>
  <c r="BB1383" i="5"/>
  <c r="BD1383" i="5"/>
  <c r="BE2834" i="5"/>
  <c r="BD2834" i="5"/>
  <c r="BB2834" i="5"/>
  <c r="BC2834" i="5"/>
  <c r="BE346" i="5"/>
  <c r="BD346" i="5"/>
  <c r="BC346" i="5"/>
  <c r="BB346" i="5"/>
  <c r="BD2786" i="5"/>
  <c r="BB2786" i="5"/>
  <c r="BE2786" i="5"/>
  <c r="BC2266" i="5"/>
  <c r="BB2266" i="5"/>
  <c r="BE2266" i="5"/>
  <c r="BD2266" i="5"/>
  <c r="BE146" i="5"/>
  <c r="BD146" i="5"/>
  <c r="BC146" i="5"/>
  <c r="BB146" i="5"/>
  <c r="BD1066" i="5"/>
  <c r="BC1066" i="5"/>
  <c r="BE1066" i="5"/>
  <c r="BB1066" i="5"/>
  <c r="BE607" i="5"/>
  <c r="BD607" i="5"/>
  <c r="BC607" i="5"/>
  <c r="BB607" i="5"/>
  <c r="BE1914" i="5"/>
  <c r="BD1914" i="5"/>
  <c r="BC1914" i="5"/>
  <c r="BB1914" i="5"/>
  <c r="BC2138" i="5"/>
  <c r="BB2138" i="5"/>
  <c r="BE2138" i="5"/>
  <c r="BD2138" i="5"/>
  <c r="BD2671" i="5"/>
  <c r="BC2671" i="5"/>
  <c r="BB2671" i="5"/>
  <c r="BE2671" i="5"/>
  <c r="BC487" i="5"/>
  <c r="BB487" i="5"/>
  <c r="BE487" i="5"/>
  <c r="BD487" i="5"/>
  <c r="BE210" i="5"/>
  <c r="BD210" i="5"/>
  <c r="BC210" i="5"/>
  <c r="BB210" i="5"/>
  <c r="BB1023" i="5"/>
  <c r="BE1023" i="5"/>
  <c r="BD1023" i="5"/>
  <c r="BC1023" i="5"/>
  <c r="BE2122" i="5"/>
  <c r="BD2122" i="5"/>
  <c r="BC2122" i="5"/>
  <c r="BB2122" i="5"/>
  <c r="BE1391" i="5"/>
  <c r="BD1391" i="5"/>
  <c r="BC1391" i="5"/>
  <c r="BB1391" i="5"/>
  <c r="BD3023" i="5"/>
  <c r="BB3023" i="5"/>
  <c r="BC3023" i="5"/>
  <c r="BE3023" i="5"/>
  <c r="BC770" i="5"/>
  <c r="BB770" i="5"/>
  <c r="BE770" i="5"/>
  <c r="BD770" i="5"/>
  <c r="BE1442" i="5"/>
  <c r="BD1442" i="5"/>
  <c r="BC1442" i="5"/>
  <c r="BB1442" i="5"/>
  <c r="BE1618" i="5"/>
  <c r="BC1618" i="5"/>
  <c r="BB1618" i="5"/>
  <c r="BD1618" i="5"/>
  <c r="BE1754" i="5"/>
  <c r="BC1754" i="5"/>
  <c r="BB1754" i="5"/>
  <c r="BD1754" i="5"/>
  <c r="BM442" i="5"/>
  <c r="BL442" i="5"/>
  <c r="BO442" i="5"/>
  <c r="BN442" i="5"/>
  <c r="BE951" i="5"/>
  <c r="BD951" i="5"/>
  <c r="BC951" i="5"/>
  <c r="BB951" i="5"/>
  <c r="BE2799" i="5"/>
  <c r="BD2799" i="5"/>
  <c r="BB2799" i="5"/>
  <c r="BC2799" i="5"/>
  <c r="BE1762" i="5"/>
  <c r="BD1762" i="5"/>
  <c r="BC1762" i="5"/>
  <c r="BB1762" i="5"/>
  <c r="BB2983" i="5"/>
  <c r="BE2983" i="5"/>
  <c r="BD2983" i="5"/>
  <c r="BC2983" i="5"/>
  <c r="BD3058" i="5"/>
  <c r="BC3058" i="5"/>
  <c r="BB3058" i="5"/>
  <c r="BE3058" i="5"/>
  <c r="BE591" i="5"/>
  <c r="BD591" i="5"/>
  <c r="BC591" i="5"/>
  <c r="BB591" i="5"/>
  <c r="BE2079" i="5"/>
  <c r="BD2079" i="5"/>
  <c r="BC2079" i="5"/>
  <c r="BB2079" i="5"/>
  <c r="BE658" i="5"/>
  <c r="BD658" i="5"/>
  <c r="BC658" i="5"/>
  <c r="BB658" i="5"/>
  <c r="BE1034" i="5"/>
  <c r="BD1034" i="5"/>
  <c r="BC1034" i="5"/>
  <c r="BB1034" i="5"/>
  <c r="BE242" i="5"/>
  <c r="BD242" i="5"/>
  <c r="BC242" i="5"/>
  <c r="BB242" i="5"/>
  <c r="BC2399" i="5"/>
  <c r="BB2399" i="5"/>
  <c r="BE2399" i="5"/>
  <c r="BD2399" i="5"/>
  <c r="BC1119" i="5"/>
  <c r="BB1119" i="5"/>
  <c r="BE1119" i="5"/>
  <c r="BD1119" i="5"/>
  <c r="BC1167" i="5"/>
  <c r="BB1167" i="5"/>
  <c r="BE1167" i="5"/>
  <c r="BD1167" i="5"/>
  <c r="BC162" i="5"/>
  <c r="BB162" i="5"/>
  <c r="BE162" i="5"/>
  <c r="BD162" i="5"/>
  <c r="BC1050" i="5"/>
  <c r="BB1050" i="5"/>
  <c r="BE1050" i="5"/>
  <c r="BD1050" i="5"/>
  <c r="BE2090" i="5"/>
  <c r="BD2090" i="5"/>
  <c r="BC2090" i="5"/>
  <c r="BB2090" i="5"/>
  <c r="BC2935" i="5"/>
  <c r="BB2935" i="5"/>
  <c r="BE2935" i="5"/>
  <c r="BD2935" i="5"/>
  <c r="BE335" i="5"/>
  <c r="BD335" i="5"/>
  <c r="BC335" i="5"/>
  <c r="BB335" i="5"/>
  <c r="BB1202" i="5"/>
  <c r="BE1202" i="5"/>
  <c r="BD1202" i="5"/>
  <c r="BC1202" i="5"/>
  <c r="BD266" i="5"/>
  <c r="BC266" i="5"/>
  <c r="BE266" i="5"/>
  <c r="BB266" i="5"/>
  <c r="BE1047" i="5"/>
  <c r="BD1047" i="5"/>
  <c r="BC1047" i="5"/>
  <c r="BB1047" i="5"/>
  <c r="BD2039" i="5"/>
  <c r="BB2039" i="5"/>
  <c r="BC2039" i="5"/>
  <c r="BE2039" i="5"/>
  <c r="BD631" i="5"/>
  <c r="BC631" i="5"/>
  <c r="BB631" i="5"/>
  <c r="BE631" i="5"/>
  <c r="BE2143" i="5"/>
  <c r="BD2143" i="5"/>
  <c r="BC2143" i="5"/>
  <c r="BB2143" i="5"/>
  <c r="BD2394" i="5"/>
  <c r="BC2394" i="5"/>
  <c r="BB2394" i="5"/>
  <c r="BE2394" i="5"/>
  <c r="BC2378" i="5"/>
  <c r="BB2378" i="5"/>
  <c r="BE2378" i="5"/>
  <c r="BD2378" i="5"/>
  <c r="BE2562" i="5"/>
  <c r="BD2562" i="5"/>
  <c r="BC2562" i="5"/>
  <c r="BB2562" i="5"/>
  <c r="BE887" i="5"/>
  <c r="BD887" i="5"/>
  <c r="BC887" i="5"/>
  <c r="BB887" i="5"/>
  <c r="BD1631" i="5"/>
  <c r="BB1631" i="5"/>
  <c r="BE1631" i="5"/>
  <c r="BC1631" i="5"/>
  <c r="BE2978" i="5"/>
  <c r="BD2978" i="5"/>
  <c r="BC2978" i="5"/>
  <c r="BB2978" i="5"/>
  <c r="BE354" i="5"/>
  <c r="BD354" i="5"/>
  <c r="BC354" i="5"/>
  <c r="BB354" i="5"/>
  <c r="BE3055" i="5"/>
  <c r="BD3055" i="5"/>
  <c r="BC3055" i="5"/>
  <c r="BB3055" i="5"/>
  <c r="BE2570" i="5"/>
  <c r="BD2570" i="5"/>
  <c r="BC2570" i="5"/>
  <c r="BB2570" i="5"/>
  <c r="BE1351" i="5"/>
  <c r="BD1351" i="5"/>
  <c r="BC1351" i="5"/>
  <c r="BB1351" i="5"/>
  <c r="BB511" i="5"/>
  <c r="BE511" i="5"/>
  <c r="BD511" i="5"/>
  <c r="BC511" i="5"/>
  <c r="BC1314" i="5"/>
  <c r="BB1314" i="5"/>
  <c r="BE1314" i="5"/>
  <c r="BD1314" i="5"/>
  <c r="BB1063" i="5"/>
  <c r="BE1063" i="5"/>
  <c r="BD1063" i="5"/>
  <c r="BC1063" i="5"/>
  <c r="BE2810" i="5"/>
  <c r="BD2810" i="5"/>
  <c r="BC2810" i="5"/>
  <c r="BB2810" i="5"/>
  <c r="BD151" i="5"/>
  <c r="BC151" i="5"/>
  <c r="BB151" i="5"/>
  <c r="BE151" i="5"/>
  <c r="BC1834" i="5"/>
  <c r="BB1834" i="5"/>
  <c r="BE1834" i="5"/>
  <c r="BD1834" i="5"/>
  <c r="BB2607" i="5"/>
  <c r="BE2607" i="5"/>
  <c r="BD2607" i="5"/>
  <c r="BC2607" i="5"/>
  <c r="BB2183" i="5"/>
  <c r="BD2183" i="5"/>
  <c r="BE2183" i="5"/>
  <c r="BC2183" i="5"/>
  <c r="BD2319" i="5"/>
  <c r="BC2319" i="5"/>
  <c r="BE2319" i="5"/>
  <c r="BB2319" i="5"/>
  <c r="BD2970" i="5"/>
  <c r="BC2970" i="5"/>
  <c r="BB2970" i="5"/>
  <c r="BE2970" i="5"/>
  <c r="BE2722" i="5"/>
  <c r="BD2722" i="5"/>
  <c r="BC2722" i="5"/>
  <c r="BB2722" i="5"/>
  <c r="BB2130" i="5"/>
  <c r="BE2130" i="5"/>
  <c r="BD2130" i="5"/>
  <c r="BC2130" i="5"/>
  <c r="BB271" i="5"/>
  <c r="BE271" i="5"/>
  <c r="BD271" i="5"/>
  <c r="BC271" i="5"/>
  <c r="BE1503" i="5"/>
  <c r="BD2415" i="5"/>
  <c r="BN2415" i="5" s="1"/>
  <c r="BE586" i="5"/>
  <c r="BD586" i="5"/>
  <c r="BC586" i="5"/>
  <c r="BB586" i="5"/>
  <c r="BE319" i="5"/>
  <c r="BD319" i="5"/>
  <c r="BC319" i="5"/>
  <c r="BB319" i="5"/>
  <c r="BE2343" i="5"/>
  <c r="BD2343" i="5"/>
  <c r="BC2343" i="5"/>
  <c r="BB2343" i="5"/>
  <c r="BB1258" i="5"/>
  <c r="BE1258" i="5"/>
  <c r="BD1258" i="5"/>
  <c r="BC1258" i="5"/>
  <c r="BC2239" i="5"/>
  <c r="BB2239" i="5"/>
  <c r="BE2239" i="5"/>
  <c r="BD2239" i="5"/>
  <c r="BE1799" i="5"/>
  <c r="BD1799" i="5"/>
  <c r="BC1799" i="5"/>
  <c r="BB1799" i="5"/>
  <c r="BE2247" i="5"/>
  <c r="BD2247" i="5"/>
  <c r="BC2247" i="5"/>
  <c r="BB2247" i="5"/>
  <c r="BE786" i="5"/>
  <c r="BD786" i="5"/>
  <c r="BC786" i="5"/>
  <c r="BB786" i="5"/>
  <c r="BC1746" i="5"/>
  <c r="BB1746" i="5"/>
  <c r="BE1746" i="5"/>
  <c r="BD1746" i="5"/>
  <c r="BC258" i="5"/>
  <c r="BB258" i="5"/>
  <c r="BE258" i="5"/>
  <c r="BD258" i="5"/>
  <c r="BB2151" i="5"/>
  <c r="BE2151" i="5"/>
  <c r="BD2151" i="5"/>
  <c r="BC2151" i="5"/>
  <c r="BD2863" i="5"/>
  <c r="BC2863" i="5"/>
  <c r="BB2863" i="5"/>
  <c r="BE2863" i="5"/>
  <c r="BE1074" i="5"/>
  <c r="BD1074" i="5"/>
  <c r="BC1074" i="5"/>
  <c r="BB1074" i="5"/>
  <c r="BD55" i="5"/>
  <c r="BC55" i="5"/>
  <c r="BB55" i="5"/>
  <c r="BE55" i="5"/>
  <c r="BE503" i="5"/>
  <c r="BD503" i="5"/>
  <c r="BC503" i="5"/>
  <c r="BB503" i="5"/>
  <c r="BE722" i="5"/>
  <c r="BD722" i="5"/>
  <c r="BC722" i="5"/>
  <c r="BB722" i="5"/>
  <c r="BE2103" i="5"/>
  <c r="BD2103" i="5"/>
  <c r="BC2103" i="5"/>
  <c r="BB2103" i="5"/>
  <c r="BB2519" i="5"/>
  <c r="BE2519" i="5"/>
  <c r="BD2519" i="5"/>
  <c r="BC2519" i="5"/>
  <c r="BB1743" i="5"/>
  <c r="BE1743" i="5"/>
  <c r="BD1743" i="5"/>
  <c r="BC1743" i="5"/>
  <c r="BE1378" i="5"/>
  <c r="BD1378" i="5"/>
  <c r="BC1378" i="5"/>
  <c r="BB1378" i="5"/>
  <c r="BE2026" i="5"/>
  <c r="BC2026" i="5"/>
  <c r="BB2026" i="5"/>
  <c r="BD2026" i="5"/>
  <c r="BD895" i="5"/>
  <c r="BC895" i="5"/>
  <c r="BB895" i="5"/>
  <c r="BE895" i="5"/>
  <c r="BE247" i="5"/>
  <c r="BD247" i="5"/>
  <c r="BC247" i="5"/>
  <c r="BB247" i="5"/>
  <c r="BE1551" i="5"/>
  <c r="BD1551" i="5"/>
  <c r="BC1551" i="5"/>
  <c r="BB1551" i="5"/>
  <c r="BE1543" i="5"/>
  <c r="BD1543" i="5"/>
  <c r="BC1543" i="5"/>
  <c r="BB1543" i="5"/>
  <c r="BB2015" i="5"/>
  <c r="BE2015" i="5"/>
  <c r="BD2015" i="5"/>
  <c r="BC2015" i="5"/>
  <c r="BB2295" i="5"/>
  <c r="BE2295" i="5"/>
  <c r="BD2295" i="5"/>
  <c r="BC2295" i="5"/>
  <c r="BC610" i="5"/>
  <c r="BB610" i="5"/>
  <c r="BE610" i="5"/>
  <c r="BD610" i="5"/>
  <c r="BC2743" i="5"/>
  <c r="BB2743" i="5"/>
  <c r="BE2743" i="5"/>
  <c r="BD2743" i="5"/>
  <c r="BE1287" i="5"/>
  <c r="BD1287" i="5"/>
  <c r="BC1287" i="5"/>
  <c r="BB1287" i="5"/>
  <c r="BE1223" i="5"/>
  <c r="BD1223" i="5"/>
  <c r="BC1223" i="5"/>
  <c r="BB1223" i="5"/>
  <c r="BE1786" i="5"/>
  <c r="BD1786" i="5"/>
  <c r="BC1786" i="5"/>
  <c r="BB1786" i="5"/>
  <c r="BD1522" i="5"/>
  <c r="BC1522" i="5"/>
  <c r="BB1522" i="5"/>
  <c r="BE1522" i="5"/>
  <c r="BB2495" i="5"/>
  <c r="BE2495" i="5"/>
  <c r="BD2495" i="5"/>
  <c r="BC2495" i="5"/>
  <c r="BC834" i="5"/>
  <c r="BB834" i="5"/>
  <c r="BE834" i="5"/>
  <c r="BD834" i="5"/>
  <c r="BE730" i="5"/>
  <c r="BD730" i="5"/>
  <c r="BC730" i="5"/>
  <c r="BB730" i="5"/>
  <c r="BB2511" i="5"/>
  <c r="BE2511" i="5"/>
  <c r="BD2511" i="5"/>
  <c r="BC2511" i="5"/>
  <c r="BD2599" i="5"/>
  <c r="BB2599" i="5"/>
  <c r="BE2599" i="5"/>
  <c r="BC2599" i="5"/>
  <c r="BE362" i="5"/>
  <c r="BD362" i="5"/>
  <c r="BC362" i="5"/>
  <c r="BB362" i="5"/>
  <c r="BC2010" i="5"/>
  <c r="BB2010" i="5"/>
  <c r="BE2010" i="5"/>
  <c r="BD2010" i="5"/>
  <c r="BE2871" i="5"/>
  <c r="BD2871" i="5"/>
  <c r="BC2871" i="5"/>
  <c r="BB2871" i="5"/>
  <c r="BE135" i="5"/>
  <c r="BD135" i="5"/>
  <c r="BC135" i="5"/>
  <c r="BB135" i="5"/>
  <c r="BE2738" i="5"/>
  <c r="BD2738" i="5"/>
  <c r="BC2738" i="5"/>
  <c r="BB2738" i="5"/>
  <c r="BD1775" i="5"/>
  <c r="BC1775" i="5"/>
  <c r="BB1775" i="5"/>
  <c r="BE1775" i="5"/>
  <c r="BE2231" i="5"/>
  <c r="BD2231" i="5"/>
  <c r="BC2231" i="5"/>
  <c r="BB2231" i="5"/>
  <c r="BC634" i="5"/>
  <c r="BB634" i="5"/>
  <c r="BE634" i="5"/>
  <c r="BD634" i="5"/>
  <c r="BM231" i="5"/>
  <c r="BL231" i="5"/>
  <c r="BN231" i="5"/>
  <c r="BO231" i="5"/>
  <c r="BE1690" i="5"/>
  <c r="BD1690" i="5"/>
  <c r="BC1690" i="5"/>
  <c r="BB1690" i="5"/>
  <c r="BB2746" i="5"/>
  <c r="BE2746" i="5"/>
  <c r="BD2746" i="5"/>
  <c r="BC2746" i="5"/>
  <c r="BB306" i="5"/>
  <c r="BE306" i="5"/>
  <c r="BD306" i="5"/>
  <c r="BC306" i="5"/>
  <c r="BE986" i="5"/>
  <c r="BD986" i="5"/>
  <c r="BC986" i="5"/>
  <c r="BB986" i="5"/>
  <c r="BD2322" i="5"/>
  <c r="BC2322" i="5"/>
  <c r="BB2322" i="5"/>
  <c r="BE2322" i="5"/>
  <c r="BE1362" i="5"/>
  <c r="BD1362" i="5"/>
  <c r="BC1362" i="5"/>
  <c r="BB1362" i="5"/>
  <c r="BC759" i="5"/>
  <c r="BB759" i="5"/>
  <c r="BE759" i="5"/>
  <c r="BD759" i="5"/>
  <c r="BE2770" i="5"/>
  <c r="BD2770" i="5"/>
  <c r="BC2770" i="5"/>
  <c r="BB2770" i="5"/>
  <c r="BE1239" i="5"/>
  <c r="BD1239" i="5"/>
  <c r="BC1239" i="5"/>
  <c r="BB1239" i="5"/>
  <c r="BE31" i="5"/>
  <c r="BD31" i="5"/>
  <c r="BC31" i="5"/>
  <c r="BB31" i="5"/>
  <c r="BB2858" i="5"/>
  <c r="BE2858" i="5"/>
  <c r="BD2858" i="5"/>
  <c r="BC2858" i="5"/>
  <c r="BB2759" i="5"/>
  <c r="BE2759" i="5"/>
  <c r="BD2759" i="5"/>
  <c r="BC2759" i="5"/>
  <c r="BE1794" i="5"/>
  <c r="BD1794" i="5"/>
  <c r="BC1794" i="5"/>
  <c r="BB1794" i="5"/>
  <c r="BC2282" i="5"/>
  <c r="BE2282" i="5"/>
  <c r="BD2282" i="5"/>
  <c r="BB2282" i="5"/>
  <c r="BB330" i="5"/>
  <c r="BE330" i="5"/>
  <c r="BD330" i="5"/>
  <c r="BC330" i="5"/>
  <c r="BB2087" i="5"/>
  <c r="BE2087" i="5"/>
  <c r="BD2087" i="5"/>
  <c r="BC2087" i="5"/>
  <c r="BC1266" i="5"/>
  <c r="BB1266" i="5"/>
  <c r="BE1266" i="5"/>
  <c r="BD1266" i="5"/>
  <c r="BE2338" i="5"/>
  <c r="BD2338" i="5"/>
  <c r="BC2338" i="5"/>
  <c r="BB2338" i="5"/>
  <c r="BE2959" i="5"/>
  <c r="BD2959" i="5"/>
  <c r="BC2959" i="5"/>
  <c r="BB2959" i="5"/>
  <c r="BB1354" i="5"/>
  <c r="BE1354" i="5"/>
  <c r="BD1354" i="5"/>
  <c r="BC1354" i="5"/>
  <c r="BE554" i="5"/>
  <c r="BD554" i="5"/>
  <c r="BC554" i="5"/>
  <c r="BB554" i="5"/>
  <c r="BD2050" i="5"/>
  <c r="BE2655" i="5"/>
  <c r="BD2655" i="5"/>
  <c r="BC2655" i="5"/>
  <c r="BB2655" i="5"/>
  <c r="BE50" i="5"/>
  <c r="BD50" i="5"/>
  <c r="BC50" i="5"/>
  <c r="BB50" i="5"/>
  <c r="BE2359" i="5"/>
  <c r="BD2359" i="5"/>
  <c r="BC2359" i="5"/>
  <c r="BB2359" i="5"/>
  <c r="BD2303" i="5"/>
  <c r="BC2303" i="5"/>
  <c r="BB2303" i="5"/>
  <c r="BE2303" i="5"/>
  <c r="BD2578" i="5"/>
  <c r="BC2578" i="5"/>
  <c r="BB2578" i="5"/>
  <c r="BE2578" i="5"/>
  <c r="BE2927" i="5"/>
  <c r="BD2927" i="5"/>
  <c r="BC2927" i="5"/>
  <c r="BB2927" i="5"/>
  <c r="BE1274" i="5"/>
  <c r="BD1274" i="5"/>
  <c r="BC1274" i="5"/>
  <c r="BB1274" i="5"/>
  <c r="BC2898" i="5"/>
  <c r="BB2898" i="5"/>
  <c r="BE2898" i="5"/>
  <c r="BD2898" i="5"/>
  <c r="BB967" i="5"/>
  <c r="BE967" i="5"/>
  <c r="BD967" i="5"/>
  <c r="BC967" i="5"/>
  <c r="BD2154" i="5"/>
  <c r="BC2154" i="5"/>
  <c r="BE2154" i="5"/>
  <c r="BB2154" i="5"/>
  <c r="BC2207" i="5"/>
  <c r="BB2207" i="5"/>
  <c r="BE2207" i="5"/>
  <c r="BD2207" i="5"/>
  <c r="BE1994" i="5"/>
  <c r="BC1994" i="5"/>
  <c r="BB1994" i="5"/>
  <c r="BD1994" i="5"/>
  <c r="BD215" i="5"/>
  <c r="BC215" i="5"/>
  <c r="BE215" i="5"/>
  <c r="BB215" i="5"/>
  <c r="BB170" i="5"/>
  <c r="BE170" i="5"/>
  <c r="BD170" i="5"/>
  <c r="BC170" i="5"/>
  <c r="BB239" i="5"/>
  <c r="BE239" i="5"/>
  <c r="BD239" i="5"/>
  <c r="BC239" i="5"/>
  <c r="BE570" i="5"/>
  <c r="BD570" i="5"/>
  <c r="BC570" i="5"/>
  <c r="BB570" i="5"/>
  <c r="BE1487" i="5"/>
  <c r="BD1487" i="5"/>
  <c r="BC1487" i="5"/>
  <c r="BB1487" i="5"/>
  <c r="BD2263" i="5"/>
  <c r="BC2263" i="5"/>
  <c r="BB2263" i="5"/>
  <c r="BE2263" i="5"/>
  <c r="BE2482" i="5"/>
  <c r="BD2482" i="5"/>
  <c r="BC2482" i="5"/>
  <c r="BB2482" i="5"/>
  <c r="BC1599" i="5"/>
  <c r="BB1599" i="5"/>
  <c r="BE1599" i="5"/>
  <c r="BD1599" i="5"/>
  <c r="BE2370" i="5"/>
  <c r="BD2370" i="5"/>
  <c r="BC2370" i="5"/>
  <c r="BB2370" i="5"/>
  <c r="BE1210" i="5"/>
  <c r="BD1210" i="5"/>
  <c r="BC1210" i="5"/>
  <c r="BB1210" i="5"/>
  <c r="BE2111" i="5"/>
  <c r="BD2111" i="5"/>
  <c r="BC2111" i="5"/>
  <c r="BB2111" i="5"/>
  <c r="BE2498" i="5"/>
  <c r="BD2498" i="5"/>
  <c r="BC2498" i="5"/>
  <c r="BB2498" i="5"/>
  <c r="BD2159" i="5"/>
  <c r="BC2159" i="5"/>
  <c r="BE2159" i="5"/>
  <c r="BB2159" i="5"/>
  <c r="BE2826" i="5"/>
  <c r="BD2826" i="5"/>
  <c r="BC2826" i="5"/>
  <c r="BB2826" i="5"/>
  <c r="BE618" i="5"/>
  <c r="BD618" i="5"/>
  <c r="BC618" i="5"/>
  <c r="BB618" i="5"/>
  <c r="BE127" i="5"/>
  <c r="BD127" i="5"/>
  <c r="BC127" i="5"/>
  <c r="BB127" i="5"/>
  <c r="BE1663" i="5"/>
  <c r="BD1663" i="5"/>
  <c r="BC1663" i="5"/>
  <c r="BB1663" i="5"/>
  <c r="BC1002" i="5"/>
  <c r="BB1002" i="5"/>
  <c r="BE1002" i="5"/>
  <c r="BD1002" i="5"/>
  <c r="BC2615" i="5"/>
  <c r="BB2615" i="5"/>
  <c r="BD2615" i="5"/>
  <c r="BE2615" i="5"/>
  <c r="BB623" i="5"/>
  <c r="BE623" i="5"/>
  <c r="BD623" i="5"/>
  <c r="BC623" i="5"/>
  <c r="BD2847" i="5"/>
  <c r="BC2847" i="5"/>
  <c r="BB2847" i="5"/>
  <c r="BE2847" i="5"/>
  <c r="BC290" i="5"/>
  <c r="BB290" i="5"/>
  <c r="BE290" i="5"/>
  <c r="BD290" i="5"/>
  <c r="BD2258" i="5"/>
  <c r="BC2258" i="5"/>
  <c r="BB2258" i="5"/>
  <c r="BE2258" i="5"/>
  <c r="BD1951" i="5"/>
  <c r="BC1951" i="5"/>
  <c r="BB1951" i="5"/>
  <c r="BE1951" i="5"/>
  <c r="BE1802" i="5"/>
  <c r="BC1802" i="5"/>
  <c r="BD1802" i="5"/>
  <c r="BB1802" i="5"/>
  <c r="BE1010" i="5"/>
  <c r="BD1010" i="5"/>
  <c r="BC1010" i="5"/>
  <c r="BB1010" i="5"/>
  <c r="BE1423" i="5"/>
  <c r="BD1423" i="5"/>
  <c r="BC1423" i="5"/>
  <c r="BB1423" i="5"/>
  <c r="BE818" i="5"/>
  <c r="BD818" i="5"/>
  <c r="BC818" i="5"/>
  <c r="BB818" i="5"/>
  <c r="BE807" i="5"/>
  <c r="BD807" i="5"/>
  <c r="BC807" i="5"/>
  <c r="BB807" i="5"/>
  <c r="BE1730" i="5"/>
  <c r="BC1730" i="5"/>
  <c r="BB1730" i="5"/>
  <c r="BD1730" i="5"/>
  <c r="BD2754" i="5"/>
  <c r="BC2754" i="5"/>
  <c r="BB2754" i="5"/>
  <c r="BE2754" i="5"/>
  <c r="BD3039" i="5"/>
  <c r="BC3039" i="5"/>
  <c r="BB3039" i="5"/>
  <c r="BE3039" i="5"/>
  <c r="BE490" i="5"/>
  <c r="BD490" i="5"/>
  <c r="BC490" i="5"/>
  <c r="BB490" i="5"/>
  <c r="BC1330" i="5"/>
  <c r="BB1330" i="5"/>
  <c r="BE1330" i="5"/>
  <c r="BD1330" i="5"/>
  <c r="BB3010" i="5"/>
  <c r="BE3010" i="5"/>
  <c r="BC3010" i="5"/>
  <c r="BD3010" i="5"/>
  <c r="BD1639" i="5"/>
  <c r="BC1639" i="5"/>
  <c r="BB1639" i="5"/>
  <c r="BE1639" i="5"/>
  <c r="BE106" i="5"/>
  <c r="BD106" i="5"/>
  <c r="BC106" i="5"/>
  <c r="BB106" i="5"/>
  <c r="BE1991" i="5"/>
  <c r="BD1991" i="5"/>
  <c r="BC1991" i="5"/>
  <c r="BB1991" i="5"/>
  <c r="BE1415" i="5"/>
  <c r="BD1415" i="5"/>
  <c r="BC1415" i="5"/>
  <c r="BB1415" i="5"/>
  <c r="BE234" i="5"/>
  <c r="BD234" i="5"/>
  <c r="BC234" i="5"/>
  <c r="BB234" i="5"/>
  <c r="BB175" i="5"/>
  <c r="BE175" i="5"/>
  <c r="BD175" i="5"/>
  <c r="BC175" i="5"/>
  <c r="BC1215" i="5"/>
  <c r="BD1215" i="5"/>
  <c r="BB1215" i="5"/>
  <c r="BE1215" i="5"/>
  <c r="BE2450" i="5"/>
  <c r="BD2450" i="5"/>
  <c r="BC2450" i="5"/>
  <c r="BB2450" i="5"/>
  <c r="BE2514" i="5"/>
  <c r="BD2514" i="5"/>
  <c r="BC2514" i="5"/>
  <c r="BB2514" i="5"/>
  <c r="BE543" i="5"/>
  <c r="BD543" i="5"/>
  <c r="BB543" i="5"/>
  <c r="BC543" i="5"/>
  <c r="BE1303" i="5"/>
  <c r="BB1303" i="5"/>
  <c r="BD1303" i="5"/>
  <c r="BC1303" i="5"/>
  <c r="BE1778" i="5"/>
  <c r="BB1679" i="5"/>
  <c r="BE1679" i="5"/>
  <c r="BD1679" i="5"/>
  <c r="BC1679" i="5"/>
  <c r="BE2522" i="5"/>
  <c r="BD2522" i="5"/>
  <c r="BC2522" i="5"/>
  <c r="BB2522" i="5"/>
  <c r="BB2434" i="5"/>
  <c r="BE2434" i="5"/>
  <c r="BD2434" i="5"/>
  <c r="BC2434" i="5"/>
  <c r="BE575" i="5"/>
  <c r="BD575" i="5"/>
  <c r="BC575" i="5"/>
  <c r="BB575" i="5"/>
  <c r="BD410" i="5"/>
  <c r="BC410" i="5"/>
  <c r="BB410" i="5"/>
  <c r="BE410" i="5"/>
  <c r="BE2375" i="5"/>
  <c r="BD2375" i="5"/>
  <c r="BC2375" i="5"/>
  <c r="BB2375" i="5"/>
  <c r="BD1591" i="5"/>
  <c r="BC1591" i="5"/>
  <c r="BB1591" i="5"/>
  <c r="BE1591" i="5"/>
  <c r="BE1122" i="5"/>
  <c r="BD1122" i="5"/>
  <c r="BC1122" i="5"/>
  <c r="BB1122" i="5"/>
  <c r="BE2071" i="5"/>
  <c r="BD2071" i="5"/>
  <c r="BC2071" i="5"/>
  <c r="BB2071" i="5"/>
  <c r="BC199" i="5"/>
  <c r="BB199" i="5"/>
  <c r="BE199" i="5"/>
  <c r="BD199" i="5"/>
  <c r="BE1671" i="5"/>
  <c r="BD1671" i="5"/>
  <c r="BC1671" i="5"/>
  <c r="BB1671" i="5"/>
  <c r="BE1250" i="5"/>
  <c r="BD1250" i="5"/>
  <c r="BC1250" i="5"/>
  <c r="BB1250" i="5"/>
  <c r="BC1018" i="5"/>
  <c r="BB1018" i="5"/>
  <c r="BE1018" i="5"/>
  <c r="BD1018" i="5"/>
  <c r="BE1874" i="5"/>
  <c r="BD1874" i="5"/>
  <c r="BC1874" i="5"/>
  <c r="BB1874" i="5"/>
  <c r="BE2674" i="5"/>
  <c r="BD2674" i="5"/>
  <c r="BB2674" i="5"/>
  <c r="BC2674" i="5"/>
  <c r="BE1282" i="5"/>
  <c r="BD1282" i="5"/>
  <c r="BC1282" i="5"/>
  <c r="BB1282" i="5"/>
  <c r="BB2719" i="5"/>
  <c r="BE2719" i="5"/>
  <c r="BD2719" i="5"/>
  <c r="BC2719" i="5"/>
  <c r="BD1719" i="5"/>
  <c r="BC1719" i="5"/>
  <c r="BB1719" i="5"/>
  <c r="BE1719" i="5"/>
  <c r="BE2735" i="5"/>
  <c r="BD2735" i="5"/>
  <c r="BC2735" i="5"/>
  <c r="BB2735" i="5"/>
  <c r="BD1322" i="5"/>
  <c r="BC1322" i="5"/>
  <c r="BB1322" i="5"/>
  <c r="BE1322" i="5"/>
  <c r="BB394" i="5"/>
  <c r="BE394" i="5"/>
  <c r="BD394" i="5"/>
  <c r="BC394" i="5"/>
  <c r="BE2210" i="5"/>
  <c r="BD2210" i="5"/>
  <c r="BC2210" i="5"/>
  <c r="BB2210" i="5"/>
  <c r="BE1695" i="5"/>
  <c r="BD1695" i="5"/>
  <c r="BC1695" i="5"/>
  <c r="BB1695" i="5"/>
  <c r="BB935" i="5"/>
  <c r="BE935" i="5"/>
  <c r="BD935" i="5"/>
  <c r="BC935" i="5"/>
  <c r="BD474" i="5"/>
  <c r="BC474" i="5"/>
  <c r="BB474" i="5"/>
  <c r="BE474" i="5"/>
  <c r="BB714" i="5"/>
  <c r="BE714" i="5"/>
  <c r="BD714" i="5"/>
  <c r="BC714" i="5"/>
  <c r="BB1911" i="5"/>
  <c r="BC1911" i="5"/>
  <c r="BD1911" i="5"/>
  <c r="BE1911" i="5"/>
  <c r="BB2842" i="5"/>
  <c r="BD2842" i="5"/>
  <c r="BE2842" i="5"/>
  <c r="BC2842" i="5"/>
  <c r="BE274" i="5"/>
  <c r="BD274" i="5"/>
  <c r="BC274" i="5"/>
  <c r="BB274" i="5"/>
  <c r="BM647" i="5"/>
  <c r="BL647" i="5"/>
  <c r="BN647" i="5"/>
  <c r="BO647" i="5"/>
  <c r="BB2690" i="5"/>
  <c r="BD2690" i="5"/>
  <c r="BE2690" i="5"/>
  <c r="BC2690" i="5"/>
  <c r="BC2866" i="5"/>
  <c r="BE2866" i="5"/>
  <c r="BD2866" i="5"/>
  <c r="BB2866" i="5"/>
  <c r="BC391" i="5"/>
  <c r="BB391" i="5"/>
  <c r="BE391" i="5"/>
  <c r="BD391" i="5"/>
  <c r="BE255" i="5"/>
  <c r="BD255" i="5"/>
  <c r="BC255" i="5"/>
  <c r="BB255" i="5"/>
  <c r="BE2274" i="5"/>
  <c r="BD2274" i="5"/>
  <c r="BC2274" i="5"/>
  <c r="BB2274" i="5"/>
  <c r="BE1463" i="5"/>
  <c r="BD1463" i="5"/>
  <c r="BC1463" i="5"/>
  <c r="BB1463" i="5"/>
  <c r="BE1938" i="5"/>
  <c r="BD1938" i="5"/>
  <c r="BC1938" i="5"/>
  <c r="BB1938" i="5"/>
  <c r="BE2658" i="5"/>
  <c r="BD2658" i="5"/>
  <c r="BC2658" i="5"/>
  <c r="BB2658" i="5"/>
  <c r="BE2551" i="5"/>
  <c r="BD2551" i="5"/>
  <c r="BC2551" i="5"/>
  <c r="BB2551" i="5"/>
  <c r="BB2951" i="5"/>
  <c r="BD2951" i="5"/>
  <c r="BC2951" i="5"/>
  <c r="BE2951" i="5"/>
  <c r="BE767" i="5"/>
  <c r="BD767" i="5"/>
  <c r="BC767" i="5"/>
  <c r="BB767" i="5"/>
  <c r="BE2591" i="5"/>
  <c r="BD2591" i="5"/>
  <c r="BC2591" i="5"/>
  <c r="BB2591" i="5"/>
  <c r="BC2018" i="5"/>
  <c r="BE2018" i="5"/>
  <c r="BD2018" i="5"/>
  <c r="BB2018" i="5"/>
  <c r="BE58" i="5"/>
  <c r="BD58" i="5"/>
  <c r="BC58" i="5"/>
  <c r="BB58" i="5"/>
  <c r="BB1807" i="5"/>
  <c r="BE1807" i="5"/>
  <c r="BD1807" i="5"/>
  <c r="BC1807" i="5"/>
  <c r="BD1530" i="5"/>
  <c r="BC1530" i="5"/>
  <c r="BB1530" i="5"/>
  <c r="BE1530" i="5"/>
  <c r="BM167" i="5"/>
  <c r="BL167" i="5"/>
  <c r="BN167" i="5"/>
  <c r="BO167" i="5"/>
  <c r="BC2335" i="5"/>
  <c r="BB2335" i="5"/>
  <c r="BE2335" i="5"/>
  <c r="BD2335" i="5"/>
  <c r="BE1111" i="5"/>
  <c r="BD1111" i="5"/>
  <c r="BC1111" i="5"/>
  <c r="BB1111" i="5"/>
  <c r="BD23" i="5"/>
  <c r="BC23" i="5"/>
  <c r="BB23" i="5"/>
  <c r="BE23" i="5"/>
  <c r="BE26" i="5"/>
  <c r="BD26" i="5"/>
  <c r="BC26" i="5"/>
  <c r="BB26" i="5"/>
  <c r="AU15" i="5"/>
  <c r="AR15" i="5"/>
  <c r="AT15" i="5"/>
  <c r="AS15" i="5"/>
  <c r="AT18" i="5"/>
  <c r="AS18" i="5"/>
  <c r="AU18" i="5"/>
  <c r="AR18" i="5"/>
  <c r="BO2415" i="5" l="1"/>
  <c r="BO1503" i="5"/>
  <c r="BO2135" i="5"/>
  <c r="BM1639" i="5"/>
  <c r="BO1639" i="5"/>
  <c r="BL1639" i="5"/>
  <c r="BN1639" i="5"/>
  <c r="BN2263" i="5"/>
  <c r="BM2263" i="5"/>
  <c r="BL2263" i="5"/>
  <c r="BO2263" i="5"/>
  <c r="BM2303" i="5"/>
  <c r="BO2303" i="5"/>
  <c r="BN2303" i="5"/>
  <c r="BL2303" i="5"/>
  <c r="BN1239" i="5"/>
  <c r="BM1239" i="5"/>
  <c r="BO1239" i="5"/>
  <c r="BL1239" i="5"/>
  <c r="BM1119" i="5"/>
  <c r="BL1119" i="5"/>
  <c r="BN1119" i="5"/>
  <c r="BO1119" i="5"/>
  <c r="BO770" i="5"/>
  <c r="BN770" i="5"/>
  <c r="BM770" i="5"/>
  <c r="BL770" i="5"/>
  <c r="BO2466" i="5"/>
  <c r="BN2466" i="5"/>
  <c r="BM2466" i="5"/>
  <c r="BL2466" i="5"/>
  <c r="BO2730" i="5"/>
  <c r="BN2730" i="5"/>
  <c r="BM2730" i="5"/>
  <c r="BL2730" i="5"/>
  <c r="BO1111" i="5"/>
  <c r="BN1111" i="5"/>
  <c r="BL1111" i="5"/>
  <c r="BM1111" i="5"/>
  <c r="BM2018" i="5"/>
  <c r="BL2018" i="5"/>
  <c r="BO2018" i="5"/>
  <c r="BN2018" i="5"/>
  <c r="BO767" i="5"/>
  <c r="BN767" i="5"/>
  <c r="BM767" i="5"/>
  <c r="BL767" i="5"/>
  <c r="BN2551" i="5"/>
  <c r="BM2551" i="5"/>
  <c r="BL2551" i="5"/>
  <c r="BO2551" i="5"/>
  <c r="BO1938" i="5"/>
  <c r="BN1938" i="5"/>
  <c r="BM1938" i="5"/>
  <c r="BL1938" i="5"/>
  <c r="BN2274" i="5"/>
  <c r="BM2274" i="5"/>
  <c r="BL2274" i="5"/>
  <c r="BO2274" i="5"/>
  <c r="BM274" i="5"/>
  <c r="BL274" i="5"/>
  <c r="BO274" i="5"/>
  <c r="BN274" i="5"/>
  <c r="BO1695" i="5"/>
  <c r="BN1695" i="5"/>
  <c r="BM1695" i="5"/>
  <c r="BL1695" i="5"/>
  <c r="BN2735" i="5"/>
  <c r="BM2735" i="5"/>
  <c r="BO2735" i="5"/>
  <c r="BL2735" i="5"/>
  <c r="BM1671" i="5"/>
  <c r="BL1671" i="5"/>
  <c r="BO1671" i="5"/>
  <c r="BN1671" i="5"/>
  <c r="BO2071" i="5"/>
  <c r="BN2071" i="5"/>
  <c r="BL2071" i="5"/>
  <c r="BM2071" i="5"/>
  <c r="BL623" i="5"/>
  <c r="BO623" i="5"/>
  <c r="BN623" i="5"/>
  <c r="BM623" i="5"/>
  <c r="BO170" i="5"/>
  <c r="BN170" i="5"/>
  <c r="BM170" i="5"/>
  <c r="BL170" i="5"/>
  <c r="BM1266" i="5"/>
  <c r="BL1266" i="5"/>
  <c r="BO1266" i="5"/>
  <c r="BN1266" i="5"/>
  <c r="BO759" i="5"/>
  <c r="BN759" i="5"/>
  <c r="BM759" i="5"/>
  <c r="BL759" i="5"/>
  <c r="BO634" i="5"/>
  <c r="BN634" i="5"/>
  <c r="BM634" i="5"/>
  <c r="BL634" i="5"/>
  <c r="BM2010" i="5"/>
  <c r="BL2010" i="5"/>
  <c r="BN2010" i="5"/>
  <c r="BO2010" i="5"/>
  <c r="BO2599" i="5"/>
  <c r="BN2599" i="5"/>
  <c r="BM2599" i="5"/>
  <c r="BL2599" i="5"/>
  <c r="BO610" i="5"/>
  <c r="BN610" i="5"/>
  <c r="BL610" i="5"/>
  <c r="BM610" i="5"/>
  <c r="BO258" i="5"/>
  <c r="BN258" i="5"/>
  <c r="BL258" i="5"/>
  <c r="BM258" i="5"/>
  <c r="BO2722" i="5"/>
  <c r="BN2722" i="5"/>
  <c r="BM2722" i="5"/>
  <c r="BL2722" i="5"/>
  <c r="BL2319" i="5"/>
  <c r="BO2319" i="5"/>
  <c r="BN2319" i="5"/>
  <c r="BM2319" i="5"/>
  <c r="BM2570" i="5"/>
  <c r="BL2570" i="5"/>
  <c r="BN2570" i="5"/>
  <c r="BO2570" i="5"/>
  <c r="BL354" i="5"/>
  <c r="BO354" i="5"/>
  <c r="BN354" i="5"/>
  <c r="BM354" i="5"/>
  <c r="BO2562" i="5"/>
  <c r="BN2562" i="5"/>
  <c r="BM2562" i="5"/>
  <c r="BL2562" i="5"/>
  <c r="BO1047" i="5"/>
  <c r="BN1047" i="5"/>
  <c r="BL1047" i="5"/>
  <c r="BM1047" i="5"/>
  <c r="BM1034" i="5"/>
  <c r="BL1034" i="5"/>
  <c r="BO1034" i="5"/>
  <c r="BN1034" i="5"/>
  <c r="BM2079" i="5"/>
  <c r="BL2079" i="5"/>
  <c r="BO2079" i="5"/>
  <c r="BN2079" i="5"/>
  <c r="BO1762" i="5"/>
  <c r="BM1762" i="5"/>
  <c r="BN1762" i="5"/>
  <c r="BL1762" i="5"/>
  <c r="BO951" i="5"/>
  <c r="BN951" i="5"/>
  <c r="BL951" i="5"/>
  <c r="BM951" i="5"/>
  <c r="BN1442" i="5"/>
  <c r="BM1442" i="5"/>
  <c r="BL1442" i="5"/>
  <c r="BO1442" i="5"/>
  <c r="BM2122" i="5"/>
  <c r="BL2122" i="5"/>
  <c r="BN2122" i="5"/>
  <c r="BO2122" i="5"/>
  <c r="BM210" i="5"/>
  <c r="BL210" i="5"/>
  <c r="BO210" i="5"/>
  <c r="BN210" i="5"/>
  <c r="BM1914" i="5"/>
  <c r="BL1914" i="5"/>
  <c r="BN1914" i="5"/>
  <c r="BO1914" i="5"/>
  <c r="BM1066" i="5"/>
  <c r="BL1066" i="5"/>
  <c r="BO1066" i="5"/>
  <c r="BN1066" i="5"/>
  <c r="BO1383" i="5"/>
  <c r="BN1383" i="5"/>
  <c r="BL1383" i="5"/>
  <c r="BM1383" i="5"/>
  <c r="BO506" i="5"/>
  <c r="BN506" i="5"/>
  <c r="BM506" i="5"/>
  <c r="BL506" i="5"/>
  <c r="BO778" i="5"/>
  <c r="BN778" i="5"/>
  <c r="BM778" i="5"/>
  <c r="BL778" i="5"/>
  <c r="BO1823" i="5"/>
  <c r="BN1823" i="5"/>
  <c r="BM1823" i="5"/>
  <c r="BL1823" i="5"/>
  <c r="BN2631" i="5"/>
  <c r="BO2631" i="5"/>
  <c r="BM2631" i="5"/>
  <c r="BL2631" i="5"/>
  <c r="BN1418" i="5"/>
  <c r="BM1418" i="5"/>
  <c r="BL1418" i="5"/>
  <c r="BO1418" i="5"/>
  <c r="BO1031" i="5"/>
  <c r="BN1031" i="5"/>
  <c r="BL1031" i="5"/>
  <c r="BM1031" i="5"/>
  <c r="BN1151" i="5"/>
  <c r="BM1151" i="5"/>
  <c r="BL1151" i="5"/>
  <c r="BO1151" i="5"/>
  <c r="BM39" i="5"/>
  <c r="BL39" i="5"/>
  <c r="BO39" i="5"/>
  <c r="BN39" i="5"/>
  <c r="BO954" i="5"/>
  <c r="BN954" i="5"/>
  <c r="BM954" i="5"/>
  <c r="BL954" i="5"/>
  <c r="BM754" i="5"/>
  <c r="BL754" i="5"/>
  <c r="BO754" i="5"/>
  <c r="BN754" i="5"/>
  <c r="BO3015" i="5"/>
  <c r="BM3015" i="5"/>
  <c r="BN3015" i="5"/>
  <c r="BL3015" i="5"/>
  <c r="BO1906" i="5"/>
  <c r="BN1906" i="5"/>
  <c r="BL1906" i="5"/>
  <c r="BM1906" i="5"/>
  <c r="BN2426" i="5"/>
  <c r="BO2426" i="5"/>
  <c r="BL2426" i="5"/>
  <c r="BM2426" i="5"/>
  <c r="BO1858" i="5"/>
  <c r="BN1858" i="5"/>
  <c r="BM1858" i="5"/>
  <c r="BL1858" i="5"/>
  <c r="BO530" i="5"/>
  <c r="BN530" i="5"/>
  <c r="BM530" i="5"/>
  <c r="BL530" i="5"/>
  <c r="BO1042" i="5"/>
  <c r="BN1042" i="5"/>
  <c r="BM1042" i="5"/>
  <c r="BL1042" i="5"/>
  <c r="BO719" i="5"/>
  <c r="BN719" i="5"/>
  <c r="BL719" i="5"/>
  <c r="BM719" i="5"/>
  <c r="BM2554" i="5"/>
  <c r="BO2554" i="5"/>
  <c r="BN2554" i="5"/>
  <c r="BL2554" i="5"/>
  <c r="BM1647" i="5"/>
  <c r="BN1647" i="5"/>
  <c r="BL1647" i="5"/>
  <c r="BO1647" i="5"/>
  <c r="BO1634" i="5"/>
  <c r="BM1634" i="5"/>
  <c r="BL1634" i="5"/>
  <c r="BN1634" i="5"/>
  <c r="BO1767" i="5"/>
  <c r="BN1767" i="5"/>
  <c r="BM1767" i="5"/>
  <c r="BL1767" i="5"/>
  <c r="BO119" i="5"/>
  <c r="BN119" i="5"/>
  <c r="BM119" i="5"/>
  <c r="BL119" i="5"/>
  <c r="BO2930" i="5"/>
  <c r="BN2930" i="5"/>
  <c r="BL2930" i="5"/>
  <c r="BM2930" i="5"/>
  <c r="BN2271" i="5"/>
  <c r="BM2271" i="5"/>
  <c r="BL2271" i="5"/>
  <c r="BO2271" i="5"/>
  <c r="BO562" i="5"/>
  <c r="BN562" i="5"/>
  <c r="BM562" i="5"/>
  <c r="BL562" i="5"/>
  <c r="BM279" i="5"/>
  <c r="BL279" i="5"/>
  <c r="BO279" i="5"/>
  <c r="BN279" i="5"/>
  <c r="BO1674" i="5"/>
  <c r="BN1674" i="5"/>
  <c r="BM1674" i="5"/>
  <c r="BL1674" i="5"/>
  <c r="BN2007" i="5"/>
  <c r="BM2007" i="5"/>
  <c r="BL2007" i="5"/>
  <c r="BO2007" i="5"/>
  <c r="BO2567" i="5"/>
  <c r="BN2567" i="5"/>
  <c r="BM2567" i="5"/>
  <c r="BL2567" i="5"/>
  <c r="BL2418" i="5"/>
  <c r="BO2418" i="5"/>
  <c r="BM2418" i="5"/>
  <c r="BN2418" i="5"/>
  <c r="BO194" i="5"/>
  <c r="BN194" i="5"/>
  <c r="BM194" i="5"/>
  <c r="BL194" i="5"/>
  <c r="BO2586" i="5"/>
  <c r="BN2586" i="5"/>
  <c r="BM2586" i="5"/>
  <c r="BL2586" i="5"/>
  <c r="BN1466" i="5"/>
  <c r="BM1466" i="5"/>
  <c r="BL1466" i="5"/>
  <c r="BO1466" i="5"/>
  <c r="BN1975" i="5"/>
  <c r="BM1975" i="5"/>
  <c r="BL1975" i="5"/>
  <c r="BO1975" i="5"/>
  <c r="BL1546" i="5"/>
  <c r="BO1546" i="5"/>
  <c r="BN1546" i="5"/>
  <c r="BM1546" i="5"/>
  <c r="BL418" i="5"/>
  <c r="BO418" i="5"/>
  <c r="BN418" i="5"/>
  <c r="BM418" i="5"/>
  <c r="BO1455" i="5"/>
  <c r="BN1455" i="5"/>
  <c r="BM1455" i="5"/>
  <c r="BL1455" i="5"/>
  <c r="BN1495" i="5"/>
  <c r="BM1495" i="5"/>
  <c r="BL1495" i="5"/>
  <c r="BO1495" i="5"/>
  <c r="BO1919" i="5"/>
  <c r="BN1919" i="5"/>
  <c r="BL1919" i="5"/>
  <c r="BM1919" i="5"/>
  <c r="BO538" i="5"/>
  <c r="BN538" i="5"/>
  <c r="BM538" i="5"/>
  <c r="BL538" i="5"/>
  <c r="BM1554" i="5"/>
  <c r="BL1554" i="5"/>
  <c r="BO1554" i="5"/>
  <c r="BN1554" i="5"/>
  <c r="BO1954" i="5"/>
  <c r="BN1954" i="5"/>
  <c r="BL1954" i="5"/>
  <c r="BM1954" i="5"/>
  <c r="BO378" i="5"/>
  <c r="BN378" i="5"/>
  <c r="BL378" i="5"/>
  <c r="BM378" i="5"/>
  <c r="BO1863" i="5"/>
  <c r="BN1863" i="5"/>
  <c r="BM1863" i="5"/>
  <c r="BL1863" i="5"/>
  <c r="BO431" i="5"/>
  <c r="BN431" i="5"/>
  <c r="BM431" i="5"/>
  <c r="BL431" i="5"/>
  <c r="BO2463" i="5"/>
  <c r="BN2463" i="5"/>
  <c r="BM2463" i="5"/>
  <c r="BL2463" i="5"/>
  <c r="BM1615" i="5"/>
  <c r="BN1615" i="5"/>
  <c r="BL1615" i="5"/>
  <c r="BO1615" i="5"/>
  <c r="BO2794" i="5"/>
  <c r="BN2794" i="5"/>
  <c r="BM2794" i="5"/>
  <c r="BL2794" i="5"/>
  <c r="BL2191" i="5"/>
  <c r="BN2191" i="5"/>
  <c r="BO2191" i="5"/>
  <c r="BM2191" i="5"/>
  <c r="BO666" i="5"/>
  <c r="BN666" i="5"/>
  <c r="BM666" i="5"/>
  <c r="BL666" i="5"/>
  <c r="BO74" i="5"/>
  <c r="BN74" i="5"/>
  <c r="BM74" i="5"/>
  <c r="BL74" i="5"/>
  <c r="BO1319" i="5"/>
  <c r="BN1319" i="5"/>
  <c r="BL1319" i="5"/>
  <c r="BM1319" i="5"/>
  <c r="BO810" i="5"/>
  <c r="BN810" i="5"/>
  <c r="BM810" i="5"/>
  <c r="BL810" i="5"/>
  <c r="BO159" i="5"/>
  <c r="BN159" i="5"/>
  <c r="BM159" i="5"/>
  <c r="BL159" i="5"/>
  <c r="BN2391" i="5"/>
  <c r="BM2391" i="5"/>
  <c r="BO2391" i="5"/>
  <c r="BL2391" i="5"/>
  <c r="BL1359" i="5"/>
  <c r="BO1359" i="5"/>
  <c r="BN1359" i="5"/>
  <c r="BM1359" i="5"/>
  <c r="BM71" i="5"/>
  <c r="BL71" i="5"/>
  <c r="BO71" i="5"/>
  <c r="BN71" i="5"/>
  <c r="BM1714" i="5"/>
  <c r="BL1714" i="5"/>
  <c r="BO1714" i="5"/>
  <c r="BN1714" i="5"/>
  <c r="BL1498" i="5"/>
  <c r="BO1498" i="5"/>
  <c r="BN1498" i="5"/>
  <c r="BM1498" i="5"/>
  <c r="BN1335" i="5"/>
  <c r="BM1335" i="5"/>
  <c r="BL1335" i="5"/>
  <c r="BO1335" i="5"/>
  <c r="BN1474" i="5"/>
  <c r="BM1474" i="5"/>
  <c r="BO1474" i="5"/>
  <c r="BL1474" i="5"/>
  <c r="BO1479" i="5"/>
  <c r="BN1479" i="5"/>
  <c r="BL1479" i="5"/>
  <c r="BM1479" i="5"/>
  <c r="BN522" i="5"/>
  <c r="BM522" i="5"/>
  <c r="BO522" i="5"/>
  <c r="BL522" i="5"/>
  <c r="BL1263" i="5"/>
  <c r="BO1263" i="5"/>
  <c r="BN1263" i="5"/>
  <c r="BM1263" i="5"/>
  <c r="BL1583" i="5"/>
  <c r="BO1583" i="5"/>
  <c r="BN1583" i="5"/>
  <c r="BM1583" i="5"/>
  <c r="BM1503" i="5"/>
  <c r="BO3039" i="5"/>
  <c r="BN3039" i="5"/>
  <c r="BL3039" i="5"/>
  <c r="BM3039" i="5"/>
  <c r="BN554" i="5"/>
  <c r="BM554" i="5"/>
  <c r="BO554" i="5"/>
  <c r="BL554" i="5"/>
  <c r="BO730" i="5"/>
  <c r="BN730" i="5"/>
  <c r="BM730" i="5"/>
  <c r="BL730" i="5"/>
  <c r="BN1314" i="5"/>
  <c r="BM1314" i="5"/>
  <c r="BL1314" i="5"/>
  <c r="BO1314" i="5"/>
  <c r="BL2919" i="5"/>
  <c r="BO2919" i="5"/>
  <c r="BN2919" i="5"/>
  <c r="BM2919" i="5"/>
  <c r="BO2127" i="5"/>
  <c r="BN2127" i="5"/>
  <c r="BL2127" i="5"/>
  <c r="BM2127" i="5"/>
  <c r="BO2095" i="5"/>
  <c r="BN2095" i="5"/>
  <c r="BL2095" i="5"/>
  <c r="BM2095" i="5"/>
  <c r="BO2938" i="5"/>
  <c r="BN2938" i="5"/>
  <c r="BM2938" i="5"/>
  <c r="BL2938" i="5"/>
  <c r="BO2906" i="5"/>
  <c r="BN2906" i="5"/>
  <c r="BM2906" i="5"/>
  <c r="BL2906" i="5"/>
  <c r="BO474" i="5"/>
  <c r="BN474" i="5"/>
  <c r="BM474" i="5"/>
  <c r="BL474" i="5"/>
  <c r="BO2674" i="5"/>
  <c r="BN2674" i="5"/>
  <c r="BM2674" i="5"/>
  <c r="BL2674" i="5"/>
  <c r="BN1591" i="5"/>
  <c r="BM1591" i="5"/>
  <c r="BL1591" i="5"/>
  <c r="BO1591" i="5"/>
  <c r="BO410" i="5"/>
  <c r="BN410" i="5"/>
  <c r="BM410" i="5"/>
  <c r="BL410" i="5"/>
  <c r="BO2450" i="5"/>
  <c r="BN2450" i="5"/>
  <c r="BM2450" i="5"/>
  <c r="BL2450" i="5"/>
  <c r="BO1415" i="5"/>
  <c r="BN1415" i="5"/>
  <c r="BL1415" i="5"/>
  <c r="BM1415" i="5"/>
  <c r="BO106" i="5"/>
  <c r="BN106" i="5"/>
  <c r="BL106" i="5"/>
  <c r="BM106" i="5"/>
  <c r="BN490" i="5"/>
  <c r="BM490" i="5"/>
  <c r="BO490" i="5"/>
  <c r="BL490" i="5"/>
  <c r="BM807" i="5"/>
  <c r="BL807" i="5"/>
  <c r="BO807" i="5"/>
  <c r="BN807" i="5"/>
  <c r="BL1423" i="5"/>
  <c r="BO1423" i="5"/>
  <c r="BN1423" i="5"/>
  <c r="BM1423" i="5"/>
  <c r="BO1802" i="5"/>
  <c r="BN1802" i="5"/>
  <c r="BM1802" i="5"/>
  <c r="BL1802" i="5"/>
  <c r="BO1663" i="5"/>
  <c r="BN1663" i="5"/>
  <c r="BL1663" i="5"/>
  <c r="BM1663" i="5"/>
  <c r="BO618" i="5"/>
  <c r="BN618" i="5"/>
  <c r="BM618" i="5"/>
  <c r="BL618" i="5"/>
  <c r="BN2159" i="5"/>
  <c r="BM2159" i="5"/>
  <c r="BL2159" i="5"/>
  <c r="BO2159" i="5"/>
  <c r="BM2111" i="5"/>
  <c r="BL2111" i="5"/>
  <c r="BN2111" i="5"/>
  <c r="BO2111" i="5"/>
  <c r="BN2370" i="5"/>
  <c r="BM2370" i="5"/>
  <c r="BL2370" i="5"/>
  <c r="BO2370" i="5"/>
  <c r="BO2482" i="5"/>
  <c r="BN2482" i="5"/>
  <c r="BM2482" i="5"/>
  <c r="BL2482" i="5"/>
  <c r="BL1487" i="5"/>
  <c r="BO1487" i="5"/>
  <c r="BN1487" i="5"/>
  <c r="BM1487" i="5"/>
  <c r="BO215" i="5"/>
  <c r="BN215" i="5"/>
  <c r="BM215" i="5"/>
  <c r="BL215" i="5"/>
  <c r="BL1274" i="5"/>
  <c r="BN1274" i="5"/>
  <c r="BM1274" i="5"/>
  <c r="BO1274" i="5"/>
  <c r="BN2359" i="5"/>
  <c r="BM2359" i="5"/>
  <c r="BL2359" i="5"/>
  <c r="BO2359" i="5"/>
  <c r="BM2655" i="5"/>
  <c r="BL2655" i="5"/>
  <c r="BN2655" i="5"/>
  <c r="BO2655" i="5"/>
  <c r="BN330" i="5"/>
  <c r="BM330" i="5"/>
  <c r="BL330" i="5"/>
  <c r="BO330" i="5"/>
  <c r="BM2858" i="5"/>
  <c r="BL2858" i="5"/>
  <c r="BN2858" i="5"/>
  <c r="BO2858" i="5"/>
  <c r="BO306" i="5"/>
  <c r="BN306" i="5"/>
  <c r="BM306" i="5"/>
  <c r="BL306" i="5"/>
  <c r="BO2495" i="5"/>
  <c r="BN2495" i="5"/>
  <c r="BM2495" i="5"/>
  <c r="BL2495" i="5"/>
  <c r="BM2015" i="5"/>
  <c r="BL2015" i="5"/>
  <c r="BO2015" i="5"/>
  <c r="BN2015" i="5"/>
  <c r="BO2519" i="5"/>
  <c r="BN2519" i="5"/>
  <c r="BM2519" i="5"/>
  <c r="BL2519" i="5"/>
  <c r="BO1258" i="5"/>
  <c r="BN1258" i="5"/>
  <c r="BM1258" i="5"/>
  <c r="BL1258" i="5"/>
  <c r="BM151" i="5"/>
  <c r="BL151" i="5"/>
  <c r="BO151" i="5"/>
  <c r="BN151" i="5"/>
  <c r="BL2394" i="5"/>
  <c r="BO2394" i="5"/>
  <c r="BN2394" i="5"/>
  <c r="BM2394" i="5"/>
  <c r="BO631" i="5"/>
  <c r="BN631" i="5"/>
  <c r="BL631" i="5"/>
  <c r="BM631" i="5"/>
  <c r="BO3058" i="5"/>
  <c r="BN3058" i="5"/>
  <c r="BM3058" i="5"/>
  <c r="BL3058" i="5"/>
  <c r="BM1754" i="5"/>
  <c r="BO1754" i="5"/>
  <c r="BN1754" i="5"/>
  <c r="BL1754" i="5"/>
  <c r="BO2671" i="5"/>
  <c r="BN2671" i="5"/>
  <c r="BM2671" i="5"/>
  <c r="BL2671" i="5"/>
  <c r="BM2194" i="5"/>
  <c r="BO2194" i="5"/>
  <c r="BN2194" i="5"/>
  <c r="BL2194" i="5"/>
  <c r="BN1399" i="5"/>
  <c r="BM1399" i="5"/>
  <c r="BL1399" i="5"/>
  <c r="BO1399" i="5"/>
  <c r="BL2202" i="5"/>
  <c r="BO2202" i="5"/>
  <c r="BN2202" i="5"/>
  <c r="BM2202" i="5"/>
  <c r="BO226" i="5"/>
  <c r="BN226" i="5"/>
  <c r="BL226" i="5"/>
  <c r="BM226" i="5"/>
  <c r="BM839" i="5"/>
  <c r="BL839" i="5"/>
  <c r="BN839" i="5"/>
  <c r="BO839" i="5"/>
  <c r="BO2783" i="5"/>
  <c r="BN2783" i="5"/>
  <c r="BM2783" i="5"/>
  <c r="BL2783" i="5"/>
  <c r="BO327" i="5"/>
  <c r="BN327" i="5"/>
  <c r="BM327" i="5"/>
  <c r="BL327" i="5"/>
  <c r="BM2298" i="5"/>
  <c r="BO2298" i="5"/>
  <c r="BN2298" i="5"/>
  <c r="BL2298" i="5"/>
  <c r="BO1234" i="5"/>
  <c r="BN1234" i="5"/>
  <c r="BM1234" i="5"/>
  <c r="BL1234" i="5"/>
  <c r="BO1831" i="5"/>
  <c r="BN1831" i="5"/>
  <c r="BM1831" i="5"/>
  <c r="BL1831" i="5"/>
  <c r="BO186" i="5"/>
  <c r="BN186" i="5"/>
  <c r="BM186" i="5"/>
  <c r="BL186" i="5"/>
  <c r="BO2999" i="5"/>
  <c r="BN2999" i="5"/>
  <c r="BL2999" i="5"/>
  <c r="BM2999" i="5"/>
  <c r="BN2175" i="5"/>
  <c r="BM2175" i="5"/>
  <c r="BL2175" i="5"/>
  <c r="BO2175" i="5"/>
  <c r="BO978" i="5"/>
  <c r="BN978" i="5"/>
  <c r="BL978" i="5"/>
  <c r="BM978" i="5"/>
  <c r="BN2402" i="5"/>
  <c r="BM2402" i="5"/>
  <c r="BO2402" i="5"/>
  <c r="BL2402" i="5"/>
  <c r="BO823" i="5"/>
  <c r="BN823" i="5"/>
  <c r="BM823" i="5"/>
  <c r="BL823" i="5"/>
  <c r="BM2490" i="5"/>
  <c r="BL2490" i="5"/>
  <c r="BN2490" i="5"/>
  <c r="BO2490" i="5"/>
  <c r="BO1610" i="5"/>
  <c r="BN1610" i="5"/>
  <c r="BM1610" i="5"/>
  <c r="BL1610" i="5"/>
  <c r="BL535" i="5"/>
  <c r="BO535" i="5"/>
  <c r="BN535" i="5"/>
  <c r="BM535" i="5"/>
  <c r="BO63" i="5"/>
  <c r="BN63" i="5"/>
  <c r="BL63" i="5"/>
  <c r="BM63" i="5"/>
  <c r="BN2186" i="5"/>
  <c r="BM2186" i="5"/>
  <c r="BL2186" i="5"/>
  <c r="BO2186" i="5"/>
  <c r="BM1967" i="5"/>
  <c r="BL1967" i="5"/>
  <c r="BN1967" i="5"/>
  <c r="BO1967" i="5"/>
  <c r="BO314" i="5"/>
  <c r="BN314" i="5"/>
  <c r="BM314" i="5"/>
  <c r="BL314" i="5"/>
  <c r="BM2791" i="5"/>
  <c r="BL2791" i="5"/>
  <c r="BN2791" i="5"/>
  <c r="BO2791" i="5"/>
  <c r="BN2279" i="5"/>
  <c r="BO2279" i="5"/>
  <c r="BM2279" i="5"/>
  <c r="BL2279" i="5"/>
  <c r="BO2855" i="5"/>
  <c r="BN2855" i="5"/>
  <c r="BM2855" i="5"/>
  <c r="BL2855" i="5"/>
  <c r="BO655" i="5"/>
  <c r="BN655" i="5"/>
  <c r="BL655" i="5"/>
  <c r="BM655" i="5"/>
  <c r="BM1058" i="5"/>
  <c r="BO1058" i="5"/>
  <c r="BN1058" i="5"/>
  <c r="BL1058" i="5"/>
  <c r="BO2066" i="5"/>
  <c r="BN2066" i="5"/>
  <c r="BM2066" i="5"/>
  <c r="BL2066" i="5"/>
  <c r="BO2455" i="5"/>
  <c r="BN2455" i="5"/>
  <c r="BL2455" i="5"/>
  <c r="BM2455" i="5"/>
  <c r="BM2447" i="5"/>
  <c r="BL2447" i="5"/>
  <c r="BO2447" i="5"/>
  <c r="BN2447" i="5"/>
  <c r="BM626" i="5"/>
  <c r="BL626" i="5"/>
  <c r="BN626" i="5"/>
  <c r="BO626" i="5"/>
  <c r="BN746" i="5"/>
  <c r="BM746" i="5"/>
  <c r="BL746" i="5"/>
  <c r="BO746" i="5"/>
  <c r="BL2727" i="5"/>
  <c r="BO2727" i="5"/>
  <c r="BN2727" i="5"/>
  <c r="BM2727" i="5"/>
  <c r="BL407" i="5"/>
  <c r="BO407" i="5"/>
  <c r="BN407" i="5"/>
  <c r="BM407" i="5"/>
  <c r="BL578" i="5"/>
  <c r="BO578" i="5"/>
  <c r="BN578" i="5"/>
  <c r="BM578" i="5"/>
  <c r="BL1711" i="5"/>
  <c r="BO1711" i="5"/>
  <c r="BN1711" i="5"/>
  <c r="BM1711" i="5"/>
  <c r="BO1842" i="5"/>
  <c r="BN1842" i="5"/>
  <c r="BM1842" i="5"/>
  <c r="BL1842" i="5"/>
  <c r="BO1810" i="5"/>
  <c r="BN1810" i="5"/>
  <c r="BM1810" i="5"/>
  <c r="BL1810" i="5"/>
  <c r="BO999" i="5"/>
  <c r="BN999" i="5"/>
  <c r="BL999" i="5"/>
  <c r="BM999" i="5"/>
  <c r="BN2818" i="5"/>
  <c r="BL2818" i="5"/>
  <c r="BO2818" i="5"/>
  <c r="BM2818" i="5"/>
  <c r="BO602" i="5"/>
  <c r="BN602" i="5"/>
  <c r="BM602" i="5"/>
  <c r="BL602" i="5"/>
  <c r="BO90" i="5"/>
  <c r="BN90" i="5"/>
  <c r="BM90" i="5"/>
  <c r="BL90" i="5"/>
  <c r="BN2623" i="5"/>
  <c r="BO2623" i="5"/>
  <c r="BL2623" i="5"/>
  <c r="BM2623" i="5"/>
  <c r="BM927" i="5"/>
  <c r="BL927" i="5"/>
  <c r="BO927" i="5"/>
  <c r="BN927" i="5"/>
  <c r="BN2714" i="5"/>
  <c r="BM2714" i="5"/>
  <c r="BL2714" i="5"/>
  <c r="BO2714" i="5"/>
  <c r="BM103" i="5"/>
  <c r="BL103" i="5"/>
  <c r="BN103" i="5"/>
  <c r="BO103" i="5"/>
  <c r="BM2975" i="5"/>
  <c r="BL2975" i="5"/>
  <c r="BO2975" i="5"/>
  <c r="BN2975" i="5"/>
  <c r="BO303" i="5"/>
  <c r="BN303" i="5"/>
  <c r="BL303" i="5"/>
  <c r="BM303" i="5"/>
  <c r="BL482" i="5"/>
  <c r="BO482" i="5"/>
  <c r="BN482" i="5"/>
  <c r="BM482" i="5"/>
  <c r="BM2535" i="5"/>
  <c r="BL2535" i="5"/>
  <c r="BN2535" i="5"/>
  <c r="BO2535" i="5"/>
  <c r="BO1759" i="5"/>
  <c r="BM1759" i="5"/>
  <c r="BN1759" i="5"/>
  <c r="BL1759" i="5"/>
  <c r="BN1343" i="5"/>
  <c r="BM1343" i="5"/>
  <c r="BL1343" i="5"/>
  <c r="BO1343" i="5"/>
  <c r="BO871" i="5"/>
  <c r="BN871" i="5"/>
  <c r="BM871" i="5"/>
  <c r="BL871" i="5"/>
  <c r="BN519" i="5"/>
  <c r="BM519" i="5"/>
  <c r="BL519" i="5"/>
  <c r="BO519" i="5"/>
  <c r="BO1183" i="5"/>
  <c r="BN1183" i="5"/>
  <c r="BM1183" i="5"/>
  <c r="BL1183" i="5"/>
  <c r="BO455" i="5"/>
  <c r="BL455" i="5"/>
  <c r="BN455" i="5"/>
  <c r="BM455" i="5"/>
  <c r="BM114" i="5"/>
  <c r="BL114" i="5"/>
  <c r="BN114" i="5"/>
  <c r="BO114" i="5"/>
  <c r="BO2431" i="5"/>
  <c r="BN2431" i="5"/>
  <c r="BM2431" i="5"/>
  <c r="BL2431" i="5"/>
  <c r="BO1658" i="5"/>
  <c r="BN1658" i="5"/>
  <c r="BM1658" i="5"/>
  <c r="BL1658" i="5"/>
  <c r="BO463" i="5"/>
  <c r="BN463" i="5"/>
  <c r="BM463" i="5"/>
  <c r="BL463" i="5"/>
  <c r="BO727" i="5"/>
  <c r="BN727" i="5"/>
  <c r="BL727" i="5"/>
  <c r="BM727" i="5"/>
  <c r="BL1503" i="5"/>
  <c r="BO1994" i="5"/>
  <c r="BN1994" i="5"/>
  <c r="BM1994" i="5"/>
  <c r="BL1994" i="5"/>
  <c r="BM135" i="5"/>
  <c r="BL135" i="5"/>
  <c r="BO135" i="5"/>
  <c r="BN135" i="5"/>
  <c r="BN319" i="5"/>
  <c r="BM319" i="5"/>
  <c r="BL319" i="5"/>
  <c r="BO319" i="5"/>
  <c r="BN162" i="5"/>
  <c r="BM162" i="5"/>
  <c r="BL162" i="5"/>
  <c r="BO162" i="5"/>
  <c r="BO370" i="5"/>
  <c r="BN370" i="5"/>
  <c r="BL370" i="5"/>
  <c r="BM370" i="5"/>
  <c r="BM1850" i="5"/>
  <c r="BL1850" i="5"/>
  <c r="BO1850" i="5"/>
  <c r="BN1850" i="5"/>
  <c r="BN543" i="5"/>
  <c r="BM543" i="5"/>
  <c r="BL543" i="5"/>
  <c r="BO543" i="5"/>
  <c r="BO2258" i="5"/>
  <c r="BN2258" i="5"/>
  <c r="BM2258" i="5"/>
  <c r="BL2258" i="5"/>
  <c r="BM2847" i="5"/>
  <c r="BL2847" i="5"/>
  <c r="BN2847" i="5"/>
  <c r="BO2847" i="5"/>
  <c r="BO2578" i="5"/>
  <c r="BN2578" i="5"/>
  <c r="BM2578" i="5"/>
  <c r="BL2578" i="5"/>
  <c r="BN2338" i="5"/>
  <c r="BM2338" i="5"/>
  <c r="BO2338" i="5"/>
  <c r="BL2338" i="5"/>
  <c r="BM2282" i="5"/>
  <c r="BN2282" i="5"/>
  <c r="BL2282" i="5"/>
  <c r="BO2282" i="5"/>
  <c r="BO31" i="5"/>
  <c r="BN31" i="5"/>
  <c r="BL31" i="5"/>
  <c r="BM31" i="5"/>
  <c r="BM2770" i="5"/>
  <c r="BL2770" i="5"/>
  <c r="BO2770" i="5"/>
  <c r="BN2770" i="5"/>
  <c r="BO1362" i="5"/>
  <c r="BN1362" i="5"/>
  <c r="BM1362" i="5"/>
  <c r="BL1362" i="5"/>
  <c r="BO986" i="5"/>
  <c r="BN986" i="5"/>
  <c r="BM986" i="5"/>
  <c r="BL986" i="5"/>
  <c r="BN2231" i="5"/>
  <c r="BM2231" i="5"/>
  <c r="BL2231" i="5"/>
  <c r="BO2231" i="5"/>
  <c r="BL2738" i="5"/>
  <c r="BO2738" i="5"/>
  <c r="BN2738" i="5"/>
  <c r="BM2738" i="5"/>
  <c r="BO2871" i="5"/>
  <c r="BN2871" i="5"/>
  <c r="BL2871" i="5"/>
  <c r="BM2871" i="5"/>
  <c r="BN362" i="5"/>
  <c r="BM362" i="5"/>
  <c r="BO362" i="5"/>
  <c r="BL362" i="5"/>
  <c r="BO1223" i="5"/>
  <c r="BN1223" i="5"/>
  <c r="BL1223" i="5"/>
  <c r="BM1223" i="5"/>
  <c r="BO1543" i="5"/>
  <c r="BN1543" i="5"/>
  <c r="BM1543" i="5"/>
  <c r="BL1543" i="5"/>
  <c r="BO247" i="5"/>
  <c r="BN247" i="5"/>
  <c r="BM247" i="5"/>
  <c r="BL247" i="5"/>
  <c r="BO2103" i="5"/>
  <c r="BM2103" i="5"/>
  <c r="BL2103" i="5"/>
  <c r="BN2103" i="5"/>
  <c r="BL503" i="5"/>
  <c r="BO503" i="5"/>
  <c r="BN503" i="5"/>
  <c r="BM503" i="5"/>
  <c r="BO1074" i="5"/>
  <c r="BN1074" i="5"/>
  <c r="BM1074" i="5"/>
  <c r="BL1074" i="5"/>
  <c r="BO2247" i="5"/>
  <c r="BN2247" i="5"/>
  <c r="BM2247" i="5"/>
  <c r="BL2247" i="5"/>
  <c r="BO2343" i="5"/>
  <c r="BN2343" i="5"/>
  <c r="BM2343" i="5"/>
  <c r="BL2343" i="5"/>
  <c r="BN586" i="5"/>
  <c r="BM586" i="5"/>
  <c r="BO586" i="5"/>
  <c r="BL586" i="5"/>
  <c r="BO1631" i="5"/>
  <c r="BN1631" i="5"/>
  <c r="BM1631" i="5"/>
  <c r="BL1631" i="5"/>
  <c r="BM2935" i="5"/>
  <c r="BL2935" i="5"/>
  <c r="BO2935" i="5"/>
  <c r="BN2935" i="5"/>
  <c r="BM1050" i="5"/>
  <c r="BL1050" i="5"/>
  <c r="BO1050" i="5"/>
  <c r="BN1050" i="5"/>
  <c r="BL1167" i="5"/>
  <c r="BO1167" i="5"/>
  <c r="BN1167" i="5"/>
  <c r="BM1167" i="5"/>
  <c r="BO2399" i="5"/>
  <c r="BN2399" i="5"/>
  <c r="BM2399" i="5"/>
  <c r="BL2399" i="5"/>
  <c r="BM3023" i="5"/>
  <c r="BL3023" i="5"/>
  <c r="BO3023" i="5"/>
  <c r="BN3023" i="5"/>
  <c r="BL2266" i="5"/>
  <c r="BN2266" i="5"/>
  <c r="BM2266" i="5"/>
  <c r="BO2266" i="5"/>
  <c r="BM970" i="5"/>
  <c r="BL970" i="5"/>
  <c r="BO970" i="5"/>
  <c r="BN970" i="5"/>
  <c r="BO1007" i="5"/>
  <c r="BN1007" i="5"/>
  <c r="BM1007" i="5"/>
  <c r="BL1007" i="5"/>
  <c r="BO783" i="5"/>
  <c r="BN783" i="5"/>
  <c r="BM783" i="5"/>
  <c r="BL783" i="5"/>
  <c r="BO2962" i="5"/>
  <c r="BN2962" i="5"/>
  <c r="BM2962" i="5"/>
  <c r="BL2962" i="5"/>
  <c r="BO1751" i="5"/>
  <c r="BM1751" i="5"/>
  <c r="BN1751" i="5"/>
  <c r="BL1751" i="5"/>
  <c r="BO706" i="5"/>
  <c r="BN706" i="5"/>
  <c r="BM706" i="5"/>
  <c r="BL706" i="5"/>
  <c r="BO2250" i="5"/>
  <c r="BN2250" i="5"/>
  <c r="BM2250" i="5"/>
  <c r="BL2250" i="5"/>
  <c r="BO1138" i="5"/>
  <c r="BM1138" i="5"/>
  <c r="BL1138" i="5"/>
  <c r="BN1138" i="5"/>
  <c r="BM1999" i="5"/>
  <c r="BL1999" i="5"/>
  <c r="BO1999" i="5"/>
  <c r="BN1999" i="5"/>
  <c r="BN1458" i="5"/>
  <c r="BM1458" i="5"/>
  <c r="BL1458" i="5"/>
  <c r="BO1458" i="5"/>
  <c r="BY1602" i="5"/>
  <c r="BX1602" i="5"/>
  <c r="BV1602" i="5"/>
  <c r="BW1602" i="5"/>
  <c r="BM1882" i="5"/>
  <c r="BL1882" i="5"/>
  <c r="BN1882" i="5"/>
  <c r="BO1882" i="5"/>
  <c r="BM2687" i="5"/>
  <c r="BL2687" i="5"/>
  <c r="BN2687" i="5"/>
  <c r="BO2687" i="5"/>
  <c r="BM82" i="5"/>
  <c r="BL82" i="5"/>
  <c r="BO82" i="5"/>
  <c r="BN82" i="5"/>
  <c r="BN1175" i="5"/>
  <c r="BM1175" i="5"/>
  <c r="BL1175" i="5"/>
  <c r="BO1175" i="5"/>
  <c r="BO1106" i="5"/>
  <c r="BN1106" i="5"/>
  <c r="BM1106" i="5"/>
  <c r="BL1106" i="5"/>
  <c r="BO367" i="5"/>
  <c r="BN367" i="5"/>
  <c r="BL367" i="5"/>
  <c r="BM367" i="5"/>
  <c r="BO2839" i="5"/>
  <c r="BN2839" i="5"/>
  <c r="BL2839" i="5"/>
  <c r="BM2839" i="5"/>
  <c r="BO682" i="5"/>
  <c r="BN682" i="5"/>
  <c r="BM682" i="5"/>
  <c r="BL682" i="5"/>
  <c r="BL2362" i="5"/>
  <c r="BO2362" i="5"/>
  <c r="BN2362" i="5"/>
  <c r="BM2362" i="5"/>
  <c r="BO95" i="5"/>
  <c r="BN95" i="5"/>
  <c r="BM95" i="5"/>
  <c r="BL95" i="5"/>
  <c r="BO919" i="5"/>
  <c r="BN919" i="5"/>
  <c r="BM919" i="5"/>
  <c r="BL919" i="5"/>
  <c r="BM775" i="5"/>
  <c r="BL775" i="5"/>
  <c r="BN775" i="5"/>
  <c r="BO775" i="5"/>
  <c r="BN1538" i="5"/>
  <c r="BM1538" i="5"/>
  <c r="BL1538" i="5"/>
  <c r="BO1538" i="5"/>
  <c r="BM2330" i="5"/>
  <c r="BL2330" i="5"/>
  <c r="BO2330" i="5"/>
  <c r="BN2330" i="5"/>
  <c r="BM1735" i="5"/>
  <c r="BL1735" i="5"/>
  <c r="BO1735" i="5"/>
  <c r="BN1735" i="5"/>
  <c r="BO794" i="5"/>
  <c r="BN794" i="5"/>
  <c r="BM794" i="5"/>
  <c r="BL794" i="5"/>
  <c r="BL1242" i="5"/>
  <c r="BO1242" i="5"/>
  <c r="BM1242" i="5"/>
  <c r="BN1242" i="5"/>
  <c r="BN298" i="5"/>
  <c r="BM298" i="5"/>
  <c r="BL298" i="5"/>
  <c r="BO298" i="5"/>
  <c r="BO2778" i="5"/>
  <c r="BN2778" i="5"/>
  <c r="BM2778" i="5"/>
  <c r="BL2778" i="5"/>
  <c r="BM863" i="5"/>
  <c r="BO863" i="5"/>
  <c r="BN863" i="5"/>
  <c r="BL863" i="5"/>
  <c r="BM1682" i="5"/>
  <c r="BL1682" i="5"/>
  <c r="BO1682" i="5"/>
  <c r="BN1682" i="5"/>
  <c r="BO2895" i="5"/>
  <c r="BN2895" i="5"/>
  <c r="BM2895" i="5"/>
  <c r="BL2895" i="5"/>
  <c r="BN2199" i="5"/>
  <c r="BM2199" i="5"/>
  <c r="BL2199" i="5"/>
  <c r="BO2199" i="5"/>
  <c r="BL439" i="5"/>
  <c r="BO439" i="5"/>
  <c r="BM439" i="5"/>
  <c r="BN439" i="5"/>
  <c r="BN1527" i="5"/>
  <c r="BM1527" i="5"/>
  <c r="BL1527" i="5"/>
  <c r="BO1527" i="5"/>
  <c r="BM1055" i="5"/>
  <c r="BL1055" i="5"/>
  <c r="BN1055" i="5"/>
  <c r="BO1055" i="5"/>
  <c r="BO559" i="5"/>
  <c r="BN559" i="5"/>
  <c r="BM559" i="5"/>
  <c r="BL559" i="5"/>
  <c r="BM263" i="5"/>
  <c r="BL263" i="5"/>
  <c r="BN263" i="5"/>
  <c r="BO263" i="5"/>
  <c r="BO2946" i="5"/>
  <c r="BN2946" i="5"/>
  <c r="BM2946" i="5"/>
  <c r="BL2946" i="5"/>
  <c r="BO1962" i="5"/>
  <c r="BN1962" i="5"/>
  <c r="BM1962" i="5"/>
  <c r="BL1962" i="5"/>
  <c r="BO1791" i="5"/>
  <c r="BN1791" i="5"/>
  <c r="BL1791" i="5"/>
  <c r="BM1791" i="5"/>
  <c r="BO2167" i="5"/>
  <c r="BN2167" i="5"/>
  <c r="BL2167" i="5"/>
  <c r="BM2167" i="5"/>
  <c r="BN2386" i="5"/>
  <c r="BM2386" i="5"/>
  <c r="BL2386" i="5"/>
  <c r="BO2386" i="5"/>
  <c r="BO66" i="5"/>
  <c r="BN66" i="5"/>
  <c r="BM66" i="5"/>
  <c r="BL66" i="5"/>
  <c r="BO2922" i="5"/>
  <c r="BN2922" i="5"/>
  <c r="BM2922" i="5"/>
  <c r="BL2922" i="5"/>
  <c r="BO1783" i="5"/>
  <c r="BM1783" i="5"/>
  <c r="BL1783" i="5"/>
  <c r="BN1783" i="5"/>
  <c r="BL1127" i="5"/>
  <c r="BO1127" i="5"/>
  <c r="BN1127" i="5"/>
  <c r="BM1127" i="5"/>
  <c r="BN1386" i="5"/>
  <c r="BM1386" i="5"/>
  <c r="BL1386" i="5"/>
  <c r="BO1386" i="5"/>
  <c r="BO2314" i="5"/>
  <c r="BM2314" i="5"/>
  <c r="BL2314" i="5"/>
  <c r="BN2314" i="5"/>
  <c r="BO207" i="5"/>
  <c r="BN207" i="5"/>
  <c r="BM207" i="5"/>
  <c r="BL207" i="5"/>
  <c r="BO903" i="5"/>
  <c r="BN903" i="5"/>
  <c r="BL903" i="5"/>
  <c r="BM903" i="5"/>
  <c r="BO2487" i="5"/>
  <c r="BN2487" i="5"/>
  <c r="BL2487" i="5"/>
  <c r="BM2487" i="5"/>
  <c r="BL450" i="5"/>
  <c r="BO450" i="5"/>
  <c r="BN450" i="5"/>
  <c r="BM450" i="5"/>
  <c r="BO2034" i="5"/>
  <c r="BM2034" i="5"/>
  <c r="BN2034" i="5"/>
  <c r="BL2034" i="5"/>
  <c r="BO2346" i="5"/>
  <c r="BN2346" i="5"/>
  <c r="BM2346" i="5"/>
  <c r="BL2346" i="5"/>
  <c r="BO2698" i="5"/>
  <c r="BN2698" i="5"/>
  <c r="BL2698" i="5"/>
  <c r="BM2698" i="5"/>
  <c r="BO2711" i="5"/>
  <c r="BN2711" i="5"/>
  <c r="BL2711" i="5"/>
  <c r="BM2711" i="5"/>
  <c r="BN1503" i="5"/>
  <c r="BO1690" i="5"/>
  <c r="BN1690" i="5"/>
  <c r="BM1690" i="5"/>
  <c r="BL1690" i="5"/>
  <c r="BM1786" i="5"/>
  <c r="BL1786" i="5"/>
  <c r="BO1786" i="5"/>
  <c r="BN1786" i="5"/>
  <c r="BM722" i="5"/>
  <c r="BL722" i="5"/>
  <c r="BO722" i="5"/>
  <c r="BN722" i="5"/>
  <c r="BN2039" i="5"/>
  <c r="BM2039" i="5"/>
  <c r="BL2039" i="5"/>
  <c r="BO2039" i="5"/>
  <c r="BL2234" i="5"/>
  <c r="BO2234" i="5"/>
  <c r="BN2234" i="5"/>
  <c r="BM2234" i="5"/>
  <c r="BO1666" i="5"/>
  <c r="BN1666" i="5"/>
  <c r="BM1666" i="5"/>
  <c r="BL1666" i="5"/>
  <c r="BY167" i="5"/>
  <c r="BX167" i="5"/>
  <c r="BV167" i="5"/>
  <c r="BW167" i="5"/>
  <c r="BM1807" i="5"/>
  <c r="BL1807" i="5"/>
  <c r="BO1807" i="5"/>
  <c r="BN1807" i="5"/>
  <c r="BN2690" i="5"/>
  <c r="BM2690" i="5"/>
  <c r="BL2690" i="5"/>
  <c r="BO2690" i="5"/>
  <c r="BO1911" i="5"/>
  <c r="BN1911" i="5"/>
  <c r="BM1911" i="5"/>
  <c r="BL1911" i="5"/>
  <c r="BN394" i="5"/>
  <c r="BM394" i="5"/>
  <c r="BL394" i="5"/>
  <c r="BO394" i="5"/>
  <c r="BO2719" i="5"/>
  <c r="BN2719" i="5"/>
  <c r="BM2719" i="5"/>
  <c r="BL2719" i="5"/>
  <c r="BO2434" i="5"/>
  <c r="BN2434" i="5"/>
  <c r="BM2434" i="5"/>
  <c r="BL2434" i="5"/>
  <c r="BN1679" i="5"/>
  <c r="BM1679" i="5"/>
  <c r="BL1679" i="5"/>
  <c r="BO1679" i="5"/>
  <c r="BL2615" i="5"/>
  <c r="BO2615" i="5"/>
  <c r="BN2615" i="5"/>
  <c r="BM2615" i="5"/>
  <c r="BO2207" i="5"/>
  <c r="BN2207" i="5"/>
  <c r="BL2207" i="5"/>
  <c r="BM2207" i="5"/>
  <c r="BM1522" i="5"/>
  <c r="BL1522" i="5"/>
  <c r="BO1522" i="5"/>
  <c r="BN1522" i="5"/>
  <c r="BM2026" i="5"/>
  <c r="BO2026" i="5"/>
  <c r="BL2026" i="5"/>
  <c r="BN2026" i="5"/>
  <c r="BL271" i="5"/>
  <c r="BO271" i="5"/>
  <c r="BN271" i="5"/>
  <c r="BM271" i="5"/>
  <c r="BO2607" i="5"/>
  <c r="BN2607" i="5"/>
  <c r="BM2607" i="5"/>
  <c r="BL2607" i="5"/>
  <c r="BN1063" i="5"/>
  <c r="BM1063" i="5"/>
  <c r="BL1063" i="5"/>
  <c r="BO1063" i="5"/>
  <c r="BN511" i="5"/>
  <c r="BM511" i="5"/>
  <c r="BL511" i="5"/>
  <c r="BO511" i="5"/>
  <c r="BO1202" i="5"/>
  <c r="BN1202" i="5"/>
  <c r="BM1202" i="5"/>
  <c r="BL1202" i="5"/>
  <c r="BN447" i="5"/>
  <c r="BM447" i="5"/>
  <c r="BL447" i="5"/>
  <c r="BO447" i="5"/>
  <c r="BM906" i="5"/>
  <c r="BL906" i="5"/>
  <c r="BO906" i="5"/>
  <c r="BN906" i="5"/>
  <c r="BO2290" i="5"/>
  <c r="BN2290" i="5"/>
  <c r="BM2290" i="5"/>
  <c r="BL2290" i="5"/>
  <c r="BN1570" i="5"/>
  <c r="BM1570" i="5"/>
  <c r="BO1570" i="5"/>
  <c r="BL1570" i="5"/>
  <c r="BN2546" i="5"/>
  <c r="BM2546" i="5"/>
  <c r="BL2546" i="5"/>
  <c r="BO2546" i="5"/>
  <c r="BO1567" i="5"/>
  <c r="BN1567" i="5"/>
  <c r="BM1567" i="5"/>
  <c r="BL1567" i="5"/>
  <c r="BO3002" i="5"/>
  <c r="BN3002" i="5"/>
  <c r="BM3002" i="5"/>
  <c r="BL3002" i="5"/>
  <c r="BO831" i="5"/>
  <c r="BN831" i="5"/>
  <c r="BL831" i="5"/>
  <c r="BM831" i="5"/>
  <c r="BV1114" i="5"/>
  <c r="BY1114" i="5"/>
  <c r="BX1114" i="5"/>
  <c r="BW1114" i="5"/>
  <c r="BM1607" i="5"/>
  <c r="BO1607" i="5"/>
  <c r="BN1607" i="5"/>
  <c r="BL1607" i="5"/>
  <c r="BL1338" i="5"/>
  <c r="BO1338" i="5"/>
  <c r="BN1338" i="5"/>
  <c r="BM1338" i="5"/>
  <c r="BO1482" i="5"/>
  <c r="BN1482" i="5"/>
  <c r="BM1482" i="5"/>
  <c r="BL1482" i="5"/>
  <c r="BO2943" i="5"/>
  <c r="BL2943" i="5"/>
  <c r="BN2943" i="5"/>
  <c r="BM2943" i="5"/>
  <c r="BO1722" i="5"/>
  <c r="BN1722" i="5"/>
  <c r="BM1722" i="5"/>
  <c r="BL1722" i="5"/>
  <c r="BM2162" i="5"/>
  <c r="BO2162" i="5"/>
  <c r="BN2162" i="5"/>
  <c r="BL2162" i="5"/>
  <c r="BM3034" i="5"/>
  <c r="BL3034" i="5"/>
  <c r="BO3034" i="5"/>
  <c r="BN3034" i="5"/>
  <c r="BN2506" i="5"/>
  <c r="BM2506" i="5"/>
  <c r="BL2506" i="5"/>
  <c r="BO2506" i="5"/>
  <c r="BO2410" i="5"/>
  <c r="BM2410" i="5"/>
  <c r="BL2410" i="5"/>
  <c r="BN2410" i="5"/>
  <c r="BM1039" i="5"/>
  <c r="BL1039" i="5"/>
  <c r="BO1039" i="5"/>
  <c r="BN1039" i="5"/>
  <c r="BO2106" i="5"/>
  <c r="BN2106" i="5"/>
  <c r="BM2106" i="5"/>
  <c r="BL2106" i="5"/>
  <c r="BN1346" i="5"/>
  <c r="BM1346" i="5"/>
  <c r="BL1346" i="5"/>
  <c r="BO1346" i="5"/>
  <c r="BM1130" i="5"/>
  <c r="BL1130" i="5"/>
  <c r="BO1130" i="5"/>
  <c r="BN1130" i="5"/>
  <c r="BO663" i="5"/>
  <c r="BN663" i="5"/>
  <c r="BL663" i="5"/>
  <c r="BM663" i="5"/>
  <c r="BM1071" i="5"/>
  <c r="BL1071" i="5"/>
  <c r="BO1071" i="5"/>
  <c r="BN1071" i="5"/>
  <c r="BO3007" i="5"/>
  <c r="BN3007" i="5"/>
  <c r="BL3007" i="5"/>
  <c r="BM3007" i="5"/>
  <c r="BO1855" i="5"/>
  <c r="BN1855" i="5"/>
  <c r="BL1855" i="5"/>
  <c r="BM1855" i="5"/>
  <c r="BO1226" i="5"/>
  <c r="BN1226" i="5"/>
  <c r="BM1226" i="5"/>
  <c r="BL1226" i="5"/>
  <c r="BN415" i="5"/>
  <c r="BM415" i="5"/>
  <c r="BL415" i="5"/>
  <c r="BO415" i="5"/>
  <c r="BO2682" i="5"/>
  <c r="BN2682" i="5"/>
  <c r="BL2682" i="5"/>
  <c r="BM2682" i="5"/>
  <c r="BM34" i="5"/>
  <c r="BL34" i="5"/>
  <c r="BO34" i="5"/>
  <c r="BN34" i="5"/>
  <c r="BO122" i="5"/>
  <c r="BN122" i="5"/>
  <c r="BM122" i="5"/>
  <c r="BL122" i="5"/>
  <c r="BN2170" i="5"/>
  <c r="BM2170" i="5"/>
  <c r="BO2170" i="5"/>
  <c r="BL2170" i="5"/>
  <c r="BO1143" i="5"/>
  <c r="BN1143" i="5"/>
  <c r="BM1143" i="5"/>
  <c r="BL1143" i="5"/>
  <c r="BN479" i="5"/>
  <c r="BM479" i="5"/>
  <c r="BL479" i="5"/>
  <c r="BO479" i="5"/>
  <c r="BO799" i="5"/>
  <c r="BN799" i="5"/>
  <c r="BM799" i="5"/>
  <c r="BL799" i="5"/>
  <c r="BO1738" i="5"/>
  <c r="BM1738" i="5"/>
  <c r="BL1738" i="5"/>
  <c r="BN1738" i="5"/>
  <c r="BO2762" i="5"/>
  <c r="BN2762" i="5"/>
  <c r="BM2762" i="5"/>
  <c r="BL2762" i="5"/>
  <c r="BO2594" i="5"/>
  <c r="BN2594" i="5"/>
  <c r="BM2594" i="5"/>
  <c r="BL2594" i="5"/>
  <c r="BO599" i="5"/>
  <c r="BN599" i="5"/>
  <c r="BM599" i="5"/>
  <c r="BL599" i="5"/>
  <c r="BL1199" i="5"/>
  <c r="BO1199" i="5"/>
  <c r="BM1199" i="5"/>
  <c r="BN1199" i="5"/>
  <c r="BO1890" i="5"/>
  <c r="BN1890" i="5"/>
  <c r="BM1890" i="5"/>
  <c r="BL1890" i="5"/>
  <c r="BL1434" i="5"/>
  <c r="BO1434" i="5"/>
  <c r="BN1434" i="5"/>
  <c r="BM1434" i="5"/>
  <c r="BO2367" i="5"/>
  <c r="BN2367" i="5"/>
  <c r="BM2367" i="5"/>
  <c r="BL2367" i="5"/>
  <c r="BM2986" i="5"/>
  <c r="BL2986" i="5"/>
  <c r="BO2986" i="5"/>
  <c r="BN2986" i="5"/>
  <c r="BM295" i="5"/>
  <c r="BL295" i="5"/>
  <c r="BN295" i="5"/>
  <c r="BO295" i="5"/>
  <c r="BM679" i="5"/>
  <c r="BL679" i="5"/>
  <c r="BO679" i="5"/>
  <c r="BN679" i="5"/>
  <c r="BN1506" i="5"/>
  <c r="BM1506" i="5"/>
  <c r="BL1506" i="5"/>
  <c r="BO1506" i="5"/>
  <c r="BM874" i="5"/>
  <c r="BL874" i="5"/>
  <c r="BO874" i="5"/>
  <c r="BN874" i="5"/>
  <c r="BO2215" i="5"/>
  <c r="BN2215" i="5"/>
  <c r="BM2215" i="5"/>
  <c r="BL2215" i="5"/>
  <c r="BO1255" i="5"/>
  <c r="BN1255" i="5"/>
  <c r="BM1255" i="5"/>
  <c r="BL1255" i="5"/>
  <c r="BO1159" i="5"/>
  <c r="BN1159" i="5"/>
  <c r="BL1159" i="5"/>
  <c r="BM1159" i="5"/>
  <c r="BM2602" i="5"/>
  <c r="BL2602" i="5"/>
  <c r="BO2602" i="5"/>
  <c r="BN2602" i="5"/>
  <c r="BO826" i="5"/>
  <c r="BN826" i="5"/>
  <c r="BM826" i="5"/>
  <c r="BL826" i="5"/>
  <c r="BL1519" i="5"/>
  <c r="BO1519" i="5"/>
  <c r="BN1519" i="5"/>
  <c r="BM1519" i="5"/>
  <c r="BM1935" i="5"/>
  <c r="BL1935" i="5"/>
  <c r="BO1935" i="5"/>
  <c r="BN1935" i="5"/>
  <c r="BO914" i="5"/>
  <c r="BN914" i="5"/>
  <c r="BM914" i="5"/>
  <c r="BL914" i="5"/>
  <c r="BL2695" i="5"/>
  <c r="BN2695" i="5"/>
  <c r="BO2695" i="5"/>
  <c r="BM2695" i="5"/>
  <c r="BL2255" i="5"/>
  <c r="BO2255" i="5"/>
  <c r="BM2255" i="5"/>
  <c r="BN2255" i="5"/>
  <c r="BL1562" i="5"/>
  <c r="BO1562" i="5"/>
  <c r="BN1562" i="5"/>
  <c r="BM1562" i="5"/>
  <c r="BO1826" i="5"/>
  <c r="BN1826" i="5"/>
  <c r="BM1826" i="5"/>
  <c r="BL1826" i="5"/>
  <c r="BL1026" i="5"/>
  <c r="BO1026" i="5"/>
  <c r="BN1026" i="5"/>
  <c r="BM1026" i="5"/>
  <c r="BO882" i="5"/>
  <c r="BN882" i="5"/>
  <c r="BL882" i="5"/>
  <c r="BM882" i="5"/>
  <c r="BO2439" i="5"/>
  <c r="BN2439" i="5"/>
  <c r="BM2439" i="5"/>
  <c r="BL2439" i="5"/>
  <c r="BO2407" i="5"/>
  <c r="BN2407" i="5"/>
  <c r="BL2407" i="5"/>
  <c r="BM2407" i="5"/>
  <c r="BN111" i="5"/>
  <c r="BM111" i="5"/>
  <c r="BL111" i="5"/>
  <c r="BO111" i="5"/>
  <c r="BO1642" i="5"/>
  <c r="BN1642" i="5"/>
  <c r="BM1642" i="5"/>
  <c r="BL1642" i="5"/>
  <c r="BO847" i="5"/>
  <c r="BN847" i="5"/>
  <c r="BM847" i="5"/>
  <c r="BL847" i="5"/>
  <c r="BO1815" i="5"/>
  <c r="BN1815" i="5"/>
  <c r="BL1815" i="5"/>
  <c r="BM1815" i="5"/>
  <c r="BO1698" i="5"/>
  <c r="BN1698" i="5"/>
  <c r="BM1698" i="5"/>
  <c r="BL1698" i="5"/>
  <c r="BO1770" i="5"/>
  <c r="BM1770" i="5"/>
  <c r="BL1770" i="5"/>
  <c r="BN1770" i="5"/>
  <c r="BM1170" i="5"/>
  <c r="BL1170" i="5"/>
  <c r="BO1170" i="5"/>
  <c r="BN1170" i="5"/>
  <c r="BO2823" i="5"/>
  <c r="BN2823" i="5"/>
  <c r="BL2823" i="5"/>
  <c r="BM2823" i="5"/>
  <c r="BO1951" i="5"/>
  <c r="BN1951" i="5"/>
  <c r="BM1951" i="5"/>
  <c r="BL1951" i="5"/>
  <c r="BO1287" i="5"/>
  <c r="BN1287" i="5"/>
  <c r="BM1287" i="5"/>
  <c r="BL1287" i="5"/>
  <c r="BO2378" i="5"/>
  <c r="BN2378" i="5"/>
  <c r="BM2378" i="5"/>
  <c r="BL2378" i="5"/>
  <c r="BO1311" i="5"/>
  <c r="BN1311" i="5"/>
  <c r="BL1311" i="5"/>
  <c r="BM1311" i="5"/>
  <c r="BN2063" i="5"/>
  <c r="BM2063" i="5"/>
  <c r="BL2063" i="5"/>
  <c r="BO2063" i="5"/>
  <c r="BO1018" i="5"/>
  <c r="BN1018" i="5"/>
  <c r="BM1018" i="5"/>
  <c r="BL1018" i="5"/>
  <c r="BO2754" i="5"/>
  <c r="BN2754" i="5"/>
  <c r="BM2754" i="5"/>
  <c r="BL2754" i="5"/>
  <c r="BO58" i="5"/>
  <c r="BN58" i="5"/>
  <c r="BM58" i="5"/>
  <c r="BL58" i="5"/>
  <c r="BM2591" i="5"/>
  <c r="BL2591" i="5"/>
  <c r="BN2591" i="5"/>
  <c r="BO2591" i="5"/>
  <c r="BO2658" i="5"/>
  <c r="BN2658" i="5"/>
  <c r="BL2658" i="5"/>
  <c r="BM2658" i="5"/>
  <c r="BN1463" i="5"/>
  <c r="BM1463" i="5"/>
  <c r="BL1463" i="5"/>
  <c r="BO1463" i="5"/>
  <c r="BO255" i="5"/>
  <c r="BN255" i="5"/>
  <c r="BM255" i="5"/>
  <c r="BL255" i="5"/>
  <c r="BO2866" i="5"/>
  <c r="BN2866" i="5"/>
  <c r="BM2866" i="5"/>
  <c r="BL2866" i="5"/>
  <c r="BN2210" i="5"/>
  <c r="BM2210" i="5"/>
  <c r="BL2210" i="5"/>
  <c r="BO2210" i="5"/>
  <c r="BN1282" i="5"/>
  <c r="BL1282" i="5"/>
  <c r="BO1282" i="5"/>
  <c r="BM1282" i="5"/>
  <c r="BN1874" i="5"/>
  <c r="BM1874" i="5"/>
  <c r="BO1874" i="5"/>
  <c r="BL1874" i="5"/>
  <c r="BN1250" i="5"/>
  <c r="BM1250" i="5"/>
  <c r="BO1250" i="5"/>
  <c r="BL1250" i="5"/>
  <c r="BO1122" i="5"/>
  <c r="BN1122" i="5"/>
  <c r="BM1122" i="5"/>
  <c r="BL1122" i="5"/>
  <c r="BO2375" i="5"/>
  <c r="BN2375" i="5"/>
  <c r="BM2375" i="5"/>
  <c r="BL2375" i="5"/>
  <c r="BN575" i="5"/>
  <c r="BL575" i="5"/>
  <c r="BO575" i="5"/>
  <c r="BM575" i="5"/>
  <c r="BM2522" i="5"/>
  <c r="BL2522" i="5"/>
  <c r="BO2522" i="5"/>
  <c r="BN2522" i="5"/>
  <c r="BN175" i="5"/>
  <c r="BM175" i="5"/>
  <c r="BL175" i="5"/>
  <c r="BO175" i="5"/>
  <c r="BO3010" i="5"/>
  <c r="BN3010" i="5"/>
  <c r="BM3010" i="5"/>
  <c r="BL3010" i="5"/>
  <c r="BO239" i="5"/>
  <c r="BN239" i="5"/>
  <c r="BM239" i="5"/>
  <c r="BL239" i="5"/>
  <c r="BO967" i="5"/>
  <c r="BN967" i="5"/>
  <c r="BM967" i="5"/>
  <c r="BL967" i="5"/>
  <c r="BY231" i="5"/>
  <c r="BX231" i="5"/>
  <c r="BW231" i="5"/>
  <c r="BV231" i="5"/>
  <c r="BO834" i="5"/>
  <c r="BN834" i="5"/>
  <c r="BL834" i="5"/>
  <c r="BM834" i="5"/>
  <c r="BO2743" i="5"/>
  <c r="BN2743" i="5"/>
  <c r="BM2743" i="5"/>
  <c r="BL2743" i="5"/>
  <c r="BM1746" i="5"/>
  <c r="BL1746" i="5"/>
  <c r="BN1746" i="5"/>
  <c r="BO1746" i="5"/>
  <c r="BO2239" i="5"/>
  <c r="BN2239" i="5"/>
  <c r="BL2239" i="5"/>
  <c r="BM2239" i="5"/>
  <c r="BO2810" i="5"/>
  <c r="BN2810" i="5"/>
  <c r="BM2810" i="5"/>
  <c r="BL2810" i="5"/>
  <c r="BO1351" i="5"/>
  <c r="BN1351" i="5"/>
  <c r="BM1351" i="5"/>
  <c r="BL1351" i="5"/>
  <c r="BM3055" i="5"/>
  <c r="BL3055" i="5"/>
  <c r="BN3055" i="5"/>
  <c r="BO3055" i="5"/>
  <c r="BO2978" i="5"/>
  <c r="BN2978" i="5"/>
  <c r="BM2978" i="5"/>
  <c r="BL2978" i="5"/>
  <c r="BO887" i="5"/>
  <c r="BN887" i="5"/>
  <c r="BL887" i="5"/>
  <c r="BM887" i="5"/>
  <c r="BM2143" i="5"/>
  <c r="BL2143" i="5"/>
  <c r="BO2143" i="5"/>
  <c r="BN2143" i="5"/>
  <c r="BO266" i="5"/>
  <c r="BN266" i="5"/>
  <c r="BM266" i="5"/>
  <c r="BL266" i="5"/>
  <c r="BO335" i="5"/>
  <c r="BN335" i="5"/>
  <c r="BL335" i="5"/>
  <c r="BM335" i="5"/>
  <c r="BM2090" i="5"/>
  <c r="BL2090" i="5"/>
  <c r="BN2090" i="5"/>
  <c r="BO2090" i="5"/>
  <c r="BM242" i="5"/>
  <c r="BL242" i="5"/>
  <c r="BN242" i="5"/>
  <c r="BO242" i="5"/>
  <c r="BM658" i="5"/>
  <c r="BL658" i="5"/>
  <c r="BO658" i="5"/>
  <c r="BN658" i="5"/>
  <c r="BO591" i="5"/>
  <c r="BN591" i="5"/>
  <c r="BL591" i="5"/>
  <c r="BM591" i="5"/>
  <c r="BL1391" i="5"/>
  <c r="BO1391" i="5"/>
  <c r="BM1391" i="5"/>
  <c r="BN1391" i="5"/>
  <c r="BO607" i="5"/>
  <c r="BN607" i="5"/>
  <c r="BL607" i="5"/>
  <c r="BM607" i="5"/>
  <c r="BM146" i="5"/>
  <c r="BL146" i="5"/>
  <c r="BO146" i="5"/>
  <c r="BN146" i="5"/>
  <c r="BO2834" i="5"/>
  <c r="BN2834" i="5"/>
  <c r="BM2834" i="5"/>
  <c r="BL2834" i="5"/>
  <c r="BO1135" i="5"/>
  <c r="BN1135" i="5"/>
  <c r="BM1135" i="5"/>
  <c r="BL1135" i="5"/>
  <c r="BO983" i="5"/>
  <c r="BN983" i="5"/>
  <c r="BL983" i="5"/>
  <c r="BM983" i="5"/>
  <c r="BM2802" i="5"/>
  <c r="BL2802" i="5"/>
  <c r="BO2802" i="5"/>
  <c r="BN2802" i="5"/>
  <c r="BO2850" i="5"/>
  <c r="BN2850" i="5"/>
  <c r="BL2850" i="5"/>
  <c r="BM2850" i="5"/>
  <c r="BO2583" i="5"/>
  <c r="BN2583" i="5"/>
  <c r="BM2583" i="5"/>
  <c r="BL2583" i="5"/>
  <c r="BO338" i="5"/>
  <c r="BN338" i="5"/>
  <c r="BM338" i="5"/>
  <c r="BL338" i="5"/>
  <c r="BM1087" i="5"/>
  <c r="BL1087" i="5"/>
  <c r="BN1087" i="5"/>
  <c r="BO1087" i="5"/>
  <c r="BO1778" i="5"/>
  <c r="BN1778" i="5"/>
  <c r="BM1778" i="5"/>
  <c r="BL1778" i="5"/>
  <c r="BO1194" i="5"/>
  <c r="BN1194" i="5"/>
  <c r="BM1194" i="5"/>
  <c r="BL1194" i="5"/>
  <c r="BO2082" i="5"/>
  <c r="BN2082" i="5"/>
  <c r="BM2082" i="5"/>
  <c r="BL2082" i="5"/>
  <c r="BO466" i="5"/>
  <c r="BN466" i="5"/>
  <c r="BM466" i="5"/>
  <c r="BL466" i="5"/>
  <c r="BO138" i="5"/>
  <c r="BN138" i="5"/>
  <c r="BM138" i="5"/>
  <c r="BL138" i="5"/>
  <c r="BL1095" i="5"/>
  <c r="BO1095" i="5"/>
  <c r="BN1095" i="5"/>
  <c r="BM1095" i="5"/>
  <c r="BL1450" i="5"/>
  <c r="BO1450" i="5"/>
  <c r="BM1450" i="5"/>
  <c r="BN1450" i="5"/>
  <c r="BO143" i="5"/>
  <c r="BN143" i="5"/>
  <c r="BM143" i="5"/>
  <c r="BL143" i="5"/>
  <c r="BO2074" i="5"/>
  <c r="BN2074" i="5"/>
  <c r="BM2074" i="5"/>
  <c r="BL2074" i="5"/>
  <c r="BO2146" i="5"/>
  <c r="BN2146" i="5"/>
  <c r="BM2146" i="5"/>
  <c r="BL2146" i="5"/>
  <c r="BO1626" i="5"/>
  <c r="BM1626" i="5"/>
  <c r="BN1626" i="5"/>
  <c r="BL1626" i="5"/>
  <c r="BL858" i="5"/>
  <c r="BO858" i="5"/>
  <c r="BN858" i="5"/>
  <c r="BM858" i="5"/>
  <c r="BN1367" i="5"/>
  <c r="BM1367" i="5"/>
  <c r="BL1367" i="5"/>
  <c r="BO1367" i="5"/>
  <c r="BN3050" i="5"/>
  <c r="BM3050" i="5"/>
  <c r="BL3050" i="5"/>
  <c r="BO3050" i="5"/>
  <c r="BO642" i="5"/>
  <c r="BN642" i="5"/>
  <c r="BM642" i="5"/>
  <c r="BL642" i="5"/>
  <c r="BO922" i="5"/>
  <c r="BN922" i="5"/>
  <c r="BM922" i="5"/>
  <c r="BL922" i="5"/>
  <c r="BO815" i="5"/>
  <c r="BN815" i="5"/>
  <c r="BL815" i="5"/>
  <c r="BM815" i="5"/>
  <c r="BO687" i="5"/>
  <c r="BN687" i="5"/>
  <c r="BM687" i="5"/>
  <c r="BL687" i="5"/>
  <c r="BN402" i="5"/>
  <c r="BM402" i="5"/>
  <c r="BL402" i="5"/>
  <c r="BO402" i="5"/>
  <c r="BO594" i="5"/>
  <c r="BN594" i="5"/>
  <c r="BM594" i="5"/>
  <c r="BL594" i="5"/>
  <c r="BL1594" i="5"/>
  <c r="BO1594" i="5"/>
  <c r="BN1594" i="5"/>
  <c r="BM1594" i="5"/>
  <c r="BO1943" i="5"/>
  <c r="BN1943" i="5"/>
  <c r="BM1943" i="5"/>
  <c r="BL1943" i="5"/>
  <c r="BO583" i="5"/>
  <c r="BN583" i="5"/>
  <c r="BL583" i="5"/>
  <c r="BM583" i="5"/>
  <c r="BO2503" i="5"/>
  <c r="BN2503" i="5"/>
  <c r="BL2503" i="5"/>
  <c r="BM2503" i="5"/>
  <c r="BO498" i="5"/>
  <c r="BN498" i="5"/>
  <c r="BM498" i="5"/>
  <c r="BL498" i="5"/>
  <c r="BO1959" i="5"/>
  <c r="BN1959" i="5"/>
  <c r="BL1959" i="5"/>
  <c r="BM1959" i="5"/>
  <c r="BO2751" i="5"/>
  <c r="BN2751" i="5"/>
  <c r="BM2751" i="5"/>
  <c r="BL2751" i="5"/>
  <c r="BM2882" i="5"/>
  <c r="BL2882" i="5"/>
  <c r="BO2882" i="5"/>
  <c r="BN2882" i="5"/>
  <c r="BM2530" i="5"/>
  <c r="BO2530" i="5"/>
  <c r="BN2530" i="5"/>
  <c r="BL2530" i="5"/>
  <c r="BO1426" i="5"/>
  <c r="BN1426" i="5"/>
  <c r="BM1426" i="5"/>
  <c r="BL1426" i="5"/>
  <c r="BO1687" i="5"/>
  <c r="BN1687" i="5"/>
  <c r="BM1687" i="5"/>
  <c r="BL1687" i="5"/>
  <c r="BO855" i="5"/>
  <c r="BN855" i="5"/>
  <c r="BM855" i="5"/>
  <c r="BL855" i="5"/>
  <c r="BO911" i="5"/>
  <c r="BN911" i="5"/>
  <c r="BM911" i="5"/>
  <c r="BL911" i="5"/>
  <c r="BO202" i="5"/>
  <c r="BN202" i="5"/>
  <c r="BM202" i="5"/>
  <c r="BL202" i="5"/>
  <c r="BO2647" i="5"/>
  <c r="BL2647" i="5"/>
  <c r="BN2647" i="5"/>
  <c r="BM2647" i="5"/>
  <c r="BO1191" i="5"/>
  <c r="BN1191" i="5"/>
  <c r="BM1191" i="5"/>
  <c r="BL1191" i="5"/>
  <c r="BN87" i="5"/>
  <c r="BM87" i="5"/>
  <c r="BL87" i="5"/>
  <c r="BO87" i="5"/>
  <c r="BO975" i="5"/>
  <c r="BN975" i="5"/>
  <c r="BM975" i="5"/>
  <c r="BL975" i="5"/>
  <c r="BO2354" i="5"/>
  <c r="BN2354" i="5"/>
  <c r="BL2354" i="5"/>
  <c r="BM2354" i="5"/>
  <c r="BO1650" i="5"/>
  <c r="BN1650" i="5"/>
  <c r="BL1650" i="5"/>
  <c r="BM1650" i="5"/>
  <c r="BN1154" i="5"/>
  <c r="BM1154" i="5"/>
  <c r="BL1154" i="5"/>
  <c r="BO1154" i="5"/>
  <c r="BN2242" i="5"/>
  <c r="BM2242" i="5"/>
  <c r="BO2242" i="5"/>
  <c r="BL2242" i="5"/>
  <c r="BN1271" i="5"/>
  <c r="BM1271" i="5"/>
  <c r="BL1271" i="5"/>
  <c r="BO1271" i="5"/>
  <c r="BO2887" i="5"/>
  <c r="BN2887" i="5"/>
  <c r="BM2887" i="5"/>
  <c r="BL2887" i="5"/>
  <c r="BM690" i="5"/>
  <c r="BL690" i="5"/>
  <c r="BO690" i="5"/>
  <c r="BN690" i="5"/>
  <c r="BO1706" i="5"/>
  <c r="BN1706" i="5"/>
  <c r="BM1706" i="5"/>
  <c r="BL1706" i="5"/>
  <c r="BL375" i="5"/>
  <c r="BO375" i="5"/>
  <c r="BM375" i="5"/>
  <c r="BN375" i="5"/>
  <c r="BO2967" i="5"/>
  <c r="BN2967" i="5"/>
  <c r="BL2967" i="5"/>
  <c r="BM2967" i="5"/>
  <c r="BL514" i="5"/>
  <c r="BO514" i="5"/>
  <c r="BN514" i="5"/>
  <c r="BM514" i="5"/>
  <c r="BL2135" i="5"/>
  <c r="BL2415" i="5"/>
  <c r="BO1730" i="5"/>
  <c r="BN1730" i="5"/>
  <c r="BM1730" i="5"/>
  <c r="BL1730" i="5"/>
  <c r="BO1794" i="5"/>
  <c r="BN1794" i="5"/>
  <c r="BM1794" i="5"/>
  <c r="BL1794" i="5"/>
  <c r="BL1551" i="5"/>
  <c r="BO1551" i="5"/>
  <c r="BN1551" i="5"/>
  <c r="BM1551" i="5"/>
  <c r="BO2138" i="5"/>
  <c r="BN2138" i="5"/>
  <c r="BM2138" i="5"/>
  <c r="BL2138" i="5"/>
  <c r="BO391" i="5"/>
  <c r="BN391" i="5"/>
  <c r="BM391" i="5"/>
  <c r="BL391" i="5"/>
  <c r="BL1530" i="5"/>
  <c r="BO1530" i="5"/>
  <c r="BN1530" i="5"/>
  <c r="BM1530" i="5"/>
  <c r="BO1322" i="5"/>
  <c r="BN1322" i="5"/>
  <c r="BM1322" i="5"/>
  <c r="BL1322" i="5"/>
  <c r="BO1719" i="5"/>
  <c r="BN1719" i="5"/>
  <c r="BM1719" i="5"/>
  <c r="BL1719" i="5"/>
  <c r="BO2514" i="5"/>
  <c r="BN2514" i="5"/>
  <c r="BM2514" i="5"/>
  <c r="BL2514" i="5"/>
  <c r="BO234" i="5"/>
  <c r="BN234" i="5"/>
  <c r="BM234" i="5"/>
  <c r="BL234" i="5"/>
  <c r="BO1991" i="5"/>
  <c r="BN1991" i="5"/>
  <c r="BL1991" i="5"/>
  <c r="BM1991" i="5"/>
  <c r="BM818" i="5"/>
  <c r="BL818" i="5"/>
  <c r="BO818" i="5"/>
  <c r="BN818" i="5"/>
  <c r="BO1010" i="5"/>
  <c r="BN1010" i="5"/>
  <c r="BM1010" i="5"/>
  <c r="BL1010" i="5"/>
  <c r="BO127" i="5"/>
  <c r="BN127" i="5"/>
  <c r="BM127" i="5"/>
  <c r="BL127" i="5"/>
  <c r="BM2826" i="5"/>
  <c r="BL2826" i="5"/>
  <c r="BN2826" i="5"/>
  <c r="BO2826" i="5"/>
  <c r="BO2498" i="5"/>
  <c r="BN2498" i="5"/>
  <c r="BM2498" i="5"/>
  <c r="BL2498" i="5"/>
  <c r="BL1210" i="5"/>
  <c r="BO1210" i="5"/>
  <c r="BM1210" i="5"/>
  <c r="BN1210" i="5"/>
  <c r="BO570" i="5"/>
  <c r="BN570" i="5"/>
  <c r="BM570" i="5"/>
  <c r="BL570" i="5"/>
  <c r="BM2154" i="5"/>
  <c r="BL2154" i="5"/>
  <c r="BO2154" i="5"/>
  <c r="BN2154" i="5"/>
  <c r="BO2927" i="5"/>
  <c r="BN2927" i="5"/>
  <c r="BM2927" i="5"/>
  <c r="BL2927" i="5"/>
  <c r="BM50" i="5"/>
  <c r="BL50" i="5"/>
  <c r="BO50" i="5"/>
  <c r="BN50" i="5"/>
  <c r="BO1354" i="5"/>
  <c r="BN1354" i="5"/>
  <c r="BM1354" i="5"/>
  <c r="BL1354" i="5"/>
  <c r="BO2087" i="5"/>
  <c r="BN2087" i="5"/>
  <c r="BL2087" i="5"/>
  <c r="BM2087" i="5"/>
  <c r="BM2759" i="5"/>
  <c r="BL2759" i="5"/>
  <c r="BO2759" i="5"/>
  <c r="BN2759" i="5"/>
  <c r="BN2746" i="5"/>
  <c r="BM2746" i="5"/>
  <c r="BL2746" i="5"/>
  <c r="BO2746" i="5"/>
  <c r="BM2511" i="5"/>
  <c r="BL2511" i="5"/>
  <c r="BO2511" i="5"/>
  <c r="BN2511" i="5"/>
  <c r="BO2295" i="5"/>
  <c r="BN2295" i="5"/>
  <c r="BM2295" i="5"/>
  <c r="BL2295" i="5"/>
  <c r="BO1743" i="5"/>
  <c r="BN1743" i="5"/>
  <c r="BM1743" i="5"/>
  <c r="BL1743" i="5"/>
  <c r="BN2151" i="5"/>
  <c r="BM2151" i="5"/>
  <c r="BL2151" i="5"/>
  <c r="BO2151" i="5"/>
  <c r="BO2970" i="5"/>
  <c r="BN2970" i="5"/>
  <c r="BM2970" i="5"/>
  <c r="BL2970" i="5"/>
  <c r="BO2799" i="5"/>
  <c r="BN2799" i="5"/>
  <c r="BM2799" i="5"/>
  <c r="BL2799" i="5"/>
  <c r="BN1618" i="5"/>
  <c r="BL1618" i="5"/>
  <c r="BM1618" i="5"/>
  <c r="BO1618" i="5"/>
  <c r="BO2786" i="5"/>
  <c r="BN2786" i="5"/>
  <c r="BM2786" i="5"/>
  <c r="BL2786" i="5"/>
  <c r="BN1559" i="5"/>
  <c r="BM1559" i="5"/>
  <c r="BL1559" i="5"/>
  <c r="BO1559" i="5"/>
  <c r="BO1866" i="5"/>
  <c r="BN1866" i="5"/>
  <c r="BM1866" i="5"/>
  <c r="BL1866" i="5"/>
  <c r="BM1983" i="5"/>
  <c r="BL1983" i="5"/>
  <c r="BO1983" i="5"/>
  <c r="BN1983" i="5"/>
  <c r="BO2639" i="5"/>
  <c r="BN2639" i="5"/>
  <c r="BM2639" i="5"/>
  <c r="BL2639" i="5"/>
  <c r="BO3047" i="5"/>
  <c r="BN3047" i="5"/>
  <c r="BL3047" i="5"/>
  <c r="BM3047" i="5"/>
  <c r="BL1295" i="5"/>
  <c r="BO1295" i="5"/>
  <c r="BM1295" i="5"/>
  <c r="BN1295" i="5"/>
  <c r="BN1431" i="5"/>
  <c r="BM1431" i="5"/>
  <c r="BL1431" i="5"/>
  <c r="BO1431" i="5"/>
  <c r="BN2703" i="5"/>
  <c r="BL2703" i="5"/>
  <c r="BM2703" i="5"/>
  <c r="BO2703" i="5"/>
  <c r="BO2050" i="5"/>
  <c r="BN2050" i="5"/>
  <c r="BM2050" i="5"/>
  <c r="BL2050" i="5"/>
  <c r="BO791" i="5"/>
  <c r="BN791" i="5"/>
  <c r="BM791" i="5"/>
  <c r="BL791" i="5"/>
  <c r="BO1655" i="5"/>
  <c r="BM1655" i="5"/>
  <c r="BL1655" i="5"/>
  <c r="BN1655" i="5"/>
  <c r="BO495" i="5"/>
  <c r="BN495" i="5"/>
  <c r="BM495" i="5"/>
  <c r="BL495" i="5"/>
  <c r="BO1575" i="5"/>
  <c r="BN1575" i="5"/>
  <c r="BM1575" i="5"/>
  <c r="BL1575" i="5"/>
  <c r="BO946" i="5"/>
  <c r="BN946" i="5"/>
  <c r="BM946" i="5"/>
  <c r="BL946" i="5"/>
  <c r="BO2042" i="5"/>
  <c r="BM2042" i="5"/>
  <c r="BL2042" i="5"/>
  <c r="BN2042" i="5"/>
  <c r="BM1703" i="5"/>
  <c r="BL1703" i="5"/>
  <c r="BN1703" i="5"/>
  <c r="BO1703" i="5"/>
  <c r="BM178" i="5"/>
  <c r="BL178" i="5"/>
  <c r="BN178" i="5"/>
  <c r="BO178" i="5"/>
  <c r="BM2903" i="5"/>
  <c r="BL2903" i="5"/>
  <c r="BO2903" i="5"/>
  <c r="BN2903" i="5"/>
  <c r="BO2610" i="5"/>
  <c r="BN2610" i="5"/>
  <c r="BM2610" i="5"/>
  <c r="BL2610" i="5"/>
  <c r="BL1306" i="5"/>
  <c r="BO1306" i="5"/>
  <c r="BN1306" i="5"/>
  <c r="BM1306" i="5"/>
  <c r="BO218" i="5"/>
  <c r="BN218" i="5"/>
  <c r="BM218" i="5"/>
  <c r="BL218" i="5"/>
  <c r="BM1818" i="5"/>
  <c r="BL1818" i="5"/>
  <c r="BN1818" i="5"/>
  <c r="BO1818" i="5"/>
  <c r="BL1402" i="5"/>
  <c r="BO1402" i="5"/>
  <c r="BN1402" i="5"/>
  <c r="BM1402" i="5"/>
  <c r="BL1327" i="5"/>
  <c r="BO1327" i="5"/>
  <c r="BM1327" i="5"/>
  <c r="BN1327" i="5"/>
  <c r="BL1370" i="5"/>
  <c r="BO1370" i="5"/>
  <c r="BN1370" i="5"/>
  <c r="BM1370" i="5"/>
  <c r="BM1871" i="5"/>
  <c r="BL1871" i="5"/>
  <c r="BO1871" i="5"/>
  <c r="BN1871" i="5"/>
  <c r="BO751" i="5"/>
  <c r="BN751" i="5"/>
  <c r="BM751" i="5"/>
  <c r="BL751" i="5"/>
  <c r="BO2114" i="5"/>
  <c r="BN2114" i="5"/>
  <c r="BM2114" i="5"/>
  <c r="BL2114" i="5"/>
  <c r="BO1514" i="5"/>
  <c r="BN1514" i="5"/>
  <c r="BM1514" i="5"/>
  <c r="BL1514" i="5"/>
  <c r="BN1218" i="5"/>
  <c r="BM1218" i="5"/>
  <c r="BL1218" i="5"/>
  <c r="BO1218" i="5"/>
  <c r="BN2055" i="5"/>
  <c r="BM2055" i="5"/>
  <c r="BL2055" i="5"/>
  <c r="BO2055" i="5"/>
  <c r="BN1847" i="5"/>
  <c r="BM1847" i="5"/>
  <c r="BL1847" i="5"/>
  <c r="BO1847" i="5"/>
  <c r="BO2890" i="5"/>
  <c r="BN2890" i="5"/>
  <c r="BM2890" i="5"/>
  <c r="BL2890" i="5"/>
  <c r="BL471" i="5"/>
  <c r="BO471" i="5"/>
  <c r="BN471" i="5"/>
  <c r="BM471" i="5"/>
  <c r="BO639" i="5"/>
  <c r="BN639" i="5"/>
  <c r="BL639" i="5"/>
  <c r="BM639" i="5"/>
  <c r="BO154" i="5"/>
  <c r="BN154" i="5"/>
  <c r="BM154" i="5"/>
  <c r="BL154" i="5"/>
  <c r="BN1207" i="5"/>
  <c r="BM1207" i="5"/>
  <c r="BO1207" i="5"/>
  <c r="BL1207" i="5"/>
  <c r="BO47" i="5"/>
  <c r="BN47" i="5"/>
  <c r="BL47" i="5"/>
  <c r="BM47" i="5"/>
  <c r="BO2679" i="5"/>
  <c r="BN2679" i="5"/>
  <c r="BL2679" i="5"/>
  <c r="BM2679" i="5"/>
  <c r="BL1879" i="5"/>
  <c r="BO1879" i="5"/>
  <c r="BM1879" i="5"/>
  <c r="BN1879" i="5"/>
  <c r="BM2479" i="5"/>
  <c r="BL2479" i="5"/>
  <c r="BO2479" i="5"/>
  <c r="BN2479" i="5"/>
  <c r="BL322" i="5"/>
  <c r="BO322" i="5"/>
  <c r="BM322" i="5"/>
  <c r="BN322" i="5"/>
  <c r="BO2002" i="5"/>
  <c r="BN2002" i="5"/>
  <c r="BL2002" i="5"/>
  <c r="BM2002" i="5"/>
  <c r="BL1178" i="5"/>
  <c r="BO1178" i="5"/>
  <c r="BM1178" i="5"/>
  <c r="BN1178" i="5"/>
  <c r="BM2058" i="5"/>
  <c r="BL2058" i="5"/>
  <c r="BN2058" i="5"/>
  <c r="BO2058" i="5"/>
  <c r="BO1090" i="5"/>
  <c r="BN1090" i="5"/>
  <c r="BM1090" i="5"/>
  <c r="BL1090" i="5"/>
  <c r="BM2666" i="5"/>
  <c r="BL2666" i="5"/>
  <c r="BN2666" i="5"/>
  <c r="BO2666" i="5"/>
  <c r="BO2538" i="5"/>
  <c r="BM2538" i="5"/>
  <c r="BN2538" i="5"/>
  <c r="BL2538" i="5"/>
  <c r="BO3042" i="5"/>
  <c r="BN3042" i="5"/>
  <c r="BM3042" i="5"/>
  <c r="BL3042" i="5"/>
  <c r="BO1103" i="5"/>
  <c r="BN1103" i="5"/>
  <c r="BM1103" i="5"/>
  <c r="BL1103" i="5"/>
  <c r="BN1407" i="5"/>
  <c r="BM1407" i="5"/>
  <c r="BL1407" i="5"/>
  <c r="BO1407" i="5"/>
  <c r="BM615" i="5"/>
  <c r="BL615" i="5"/>
  <c r="BO615" i="5"/>
  <c r="BN615" i="5"/>
  <c r="BN1471" i="5"/>
  <c r="BM1471" i="5"/>
  <c r="BL1471" i="5"/>
  <c r="BO1471" i="5"/>
  <c r="BO551" i="5"/>
  <c r="BN551" i="5"/>
  <c r="BL551" i="5"/>
  <c r="BM551" i="5"/>
  <c r="BL546" i="5"/>
  <c r="BO546" i="5"/>
  <c r="BN546" i="5"/>
  <c r="BM546" i="5"/>
  <c r="BL1247" i="5"/>
  <c r="BO1247" i="5"/>
  <c r="BN1247" i="5"/>
  <c r="BM1247" i="5"/>
  <c r="BM1903" i="5"/>
  <c r="BL1903" i="5"/>
  <c r="BO1903" i="5"/>
  <c r="BN1903" i="5"/>
  <c r="BM1098" i="5"/>
  <c r="BL1098" i="5"/>
  <c r="BO1098" i="5"/>
  <c r="BN1098" i="5"/>
  <c r="BN738" i="5"/>
  <c r="BM738" i="5"/>
  <c r="BL738" i="5"/>
  <c r="BO738" i="5"/>
  <c r="BO434" i="5"/>
  <c r="BN434" i="5"/>
  <c r="BM434" i="5"/>
  <c r="BL434" i="5"/>
  <c r="BO695" i="5"/>
  <c r="BN695" i="5"/>
  <c r="BM695" i="5"/>
  <c r="BL695" i="5"/>
  <c r="BM850" i="5"/>
  <c r="BL850" i="5"/>
  <c r="BO850" i="5"/>
  <c r="BN850" i="5"/>
  <c r="BO98" i="5"/>
  <c r="BN98" i="5"/>
  <c r="BL98" i="5"/>
  <c r="BM98" i="5"/>
  <c r="BO2831" i="5"/>
  <c r="BN2831" i="5"/>
  <c r="BM2831" i="5"/>
  <c r="BL2831" i="5"/>
  <c r="BN1447" i="5"/>
  <c r="BM1447" i="5"/>
  <c r="BO1447" i="5"/>
  <c r="BL1447" i="5"/>
  <c r="BO2575" i="5"/>
  <c r="BN2575" i="5"/>
  <c r="BL2575" i="5"/>
  <c r="BM2575" i="5"/>
  <c r="BO1887" i="5"/>
  <c r="BN1887" i="5"/>
  <c r="BM1887" i="5"/>
  <c r="BL1887" i="5"/>
  <c r="BO2991" i="5"/>
  <c r="BN2991" i="5"/>
  <c r="BM2991" i="5"/>
  <c r="BL2991" i="5"/>
  <c r="BO2311" i="5"/>
  <c r="BN2311" i="5"/>
  <c r="BM2311" i="5"/>
  <c r="BL2311" i="5"/>
  <c r="BN2775" i="5"/>
  <c r="BM2775" i="5"/>
  <c r="BL2775" i="5"/>
  <c r="BO2775" i="5"/>
  <c r="BM2135" i="5"/>
  <c r="BM2415" i="5"/>
  <c r="BM199" i="5"/>
  <c r="BL199" i="5"/>
  <c r="BO199" i="5"/>
  <c r="BN199" i="5"/>
  <c r="BO2959" i="5"/>
  <c r="BN2959" i="5"/>
  <c r="BM2959" i="5"/>
  <c r="BL2959" i="5"/>
  <c r="BN1378" i="5"/>
  <c r="BM1378" i="5"/>
  <c r="BO1378" i="5"/>
  <c r="BL1378" i="5"/>
  <c r="BO1799" i="5"/>
  <c r="BN1799" i="5"/>
  <c r="BM1799" i="5"/>
  <c r="BL1799" i="5"/>
  <c r="BO1834" i="5"/>
  <c r="BN1834" i="5"/>
  <c r="BM1834" i="5"/>
  <c r="BL1834" i="5"/>
  <c r="BO487" i="5"/>
  <c r="BN487" i="5"/>
  <c r="BL487" i="5"/>
  <c r="BM487" i="5"/>
  <c r="BO1394" i="5"/>
  <c r="BN1394" i="5"/>
  <c r="BM1394" i="5"/>
  <c r="BL1394" i="5"/>
  <c r="BO2767" i="5"/>
  <c r="BN2767" i="5"/>
  <c r="BM2767" i="5"/>
  <c r="BL2767" i="5"/>
  <c r="BO3031" i="5"/>
  <c r="BN3031" i="5"/>
  <c r="BM3031" i="5"/>
  <c r="BL3031" i="5"/>
  <c r="BL311" i="5"/>
  <c r="BO311" i="5"/>
  <c r="BM311" i="5"/>
  <c r="BN311" i="5"/>
  <c r="BM991" i="5"/>
  <c r="BL991" i="5"/>
  <c r="BO991" i="5"/>
  <c r="BN991" i="5"/>
  <c r="BO1162" i="5"/>
  <c r="BN1162" i="5"/>
  <c r="BM1162" i="5"/>
  <c r="BL1162" i="5"/>
  <c r="BM2047" i="5"/>
  <c r="BL2047" i="5"/>
  <c r="BO2047" i="5"/>
  <c r="BN2047" i="5"/>
  <c r="BO698" i="5"/>
  <c r="BN698" i="5"/>
  <c r="BL698" i="5"/>
  <c r="BM698" i="5"/>
  <c r="BO191" i="5"/>
  <c r="BN191" i="5"/>
  <c r="BL191" i="5"/>
  <c r="BM191" i="5"/>
  <c r="BO650" i="5"/>
  <c r="BN650" i="5"/>
  <c r="BM650" i="5"/>
  <c r="BL650" i="5"/>
  <c r="BO287" i="5"/>
  <c r="BN287" i="5"/>
  <c r="BL287" i="5"/>
  <c r="BM287" i="5"/>
  <c r="BO1298" i="5"/>
  <c r="BN1298" i="5"/>
  <c r="BM1298" i="5"/>
  <c r="BL1298" i="5"/>
  <c r="BM2914" i="5"/>
  <c r="BL2914" i="5"/>
  <c r="BO2914" i="5"/>
  <c r="BN2914" i="5"/>
  <c r="BO2626" i="5"/>
  <c r="BL2626" i="5"/>
  <c r="BN2626" i="5"/>
  <c r="BM2626" i="5"/>
  <c r="BN2306" i="5"/>
  <c r="BO2306" i="5"/>
  <c r="BL2306" i="5"/>
  <c r="BM2306" i="5"/>
  <c r="BO762" i="5"/>
  <c r="BN762" i="5"/>
  <c r="BM762" i="5"/>
  <c r="BL762" i="5"/>
  <c r="BO2226" i="5"/>
  <c r="BN2226" i="5"/>
  <c r="BL2226" i="5"/>
  <c r="BM2226" i="5"/>
  <c r="BN2527" i="5"/>
  <c r="BM2527" i="5"/>
  <c r="BL2527" i="5"/>
  <c r="BO2527" i="5"/>
  <c r="BO250" i="5"/>
  <c r="BN250" i="5"/>
  <c r="BM250" i="5"/>
  <c r="BL250" i="5"/>
  <c r="BN351" i="5"/>
  <c r="BM351" i="5"/>
  <c r="BL351" i="5"/>
  <c r="BO351" i="5"/>
  <c r="BO1927" i="5"/>
  <c r="BN1927" i="5"/>
  <c r="BM1927" i="5"/>
  <c r="BL1927" i="5"/>
  <c r="BO399" i="5"/>
  <c r="BN399" i="5"/>
  <c r="BM399" i="5"/>
  <c r="BL399" i="5"/>
  <c r="BO42" i="5"/>
  <c r="BM42" i="5"/>
  <c r="BL42" i="5"/>
  <c r="BN42" i="5"/>
  <c r="BM3066" i="5"/>
  <c r="BL3066" i="5"/>
  <c r="BO3066" i="5"/>
  <c r="BN3066" i="5"/>
  <c r="BO2650" i="5"/>
  <c r="BN2650" i="5"/>
  <c r="BM2650" i="5"/>
  <c r="BL2650" i="5"/>
  <c r="BO2911" i="5"/>
  <c r="BN2911" i="5"/>
  <c r="BM2911" i="5"/>
  <c r="BL2911" i="5"/>
  <c r="BO2119" i="5"/>
  <c r="BN2119" i="5"/>
  <c r="BM2119" i="5"/>
  <c r="BL2119" i="5"/>
  <c r="BO2218" i="5"/>
  <c r="BN2218" i="5"/>
  <c r="BM2218" i="5"/>
  <c r="BL2218" i="5"/>
  <c r="BM2954" i="5"/>
  <c r="BL2954" i="5"/>
  <c r="BO2954" i="5"/>
  <c r="BN2954" i="5"/>
  <c r="BO1079" i="5"/>
  <c r="BN1079" i="5"/>
  <c r="BL1079" i="5"/>
  <c r="BM1079" i="5"/>
  <c r="BM1082" i="5"/>
  <c r="BL1082" i="5"/>
  <c r="BO1082" i="5"/>
  <c r="BN1082" i="5"/>
  <c r="BO79" i="5"/>
  <c r="BN79" i="5"/>
  <c r="BL79" i="5"/>
  <c r="BM79" i="5"/>
  <c r="BO898" i="5"/>
  <c r="BN898" i="5"/>
  <c r="BM898" i="5"/>
  <c r="BL898" i="5"/>
  <c r="BO1930" i="5"/>
  <c r="BN1930" i="5"/>
  <c r="BM1930" i="5"/>
  <c r="BL1930" i="5"/>
  <c r="BO1898" i="5"/>
  <c r="BN1898" i="5"/>
  <c r="BM1898" i="5"/>
  <c r="BL1898" i="5"/>
  <c r="BO2874" i="5"/>
  <c r="BN2874" i="5"/>
  <c r="BM2874" i="5"/>
  <c r="BL2874" i="5"/>
  <c r="BO1439" i="5"/>
  <c r="BN1439" i="5"/>
  <c r="BL1439" i="5"/>
  <c r="BM1439" i="5"/>
  <c r="BO879" i="5"/>
  <c r="BN879" i="5"/>
  <c r="BM879" i="5"/>
  <c r="BL879" i="5"/>
  <c r="BO1578" i="5"/>
  <c r="BN1578" i="5"/>
  <c r="BM1578" i="5"/>
  <c r="BL1578" i="5"/>
  <c r="BM2287" i="5"/>
  <c r="BO2287" i="5"/>
  <c r="BN2287" i="5"/>
  <c r="BL2287" i="5"/>
  <c r="BO1623" i="5"/>
  <c r="BM1623" i="5"/>
  <c r="BN1623" i="5"/>
  <c r="BL1623" i="5"/>
  <c r="BN2335" i="5"/>
  <c r="BM2335" i="5"/>
  <c r="BL2335" i="5"/>
  <c r="BO2335" i="5"/>
  <c r="BY647" i="5"/>
  <c r="BX647" i="5"/>
  <c r="BV647" i="5"/>
  <c r="BW647" i="5"/>
  <c r="BM1215" i="5"/>
  <c r="BL1215" i="5"/>
  <c r="BO1215" i="5"/>
  <c r="BN1215" i="5"/>
  <c r="BM786" i="5"/>
  <c r="BL786" i="5"/>
  <c r="BN786" i="5"/>
  <c r="BO786" i="5"/>
  <c r="BW442" i="5"/>
  <c r="BV442" i="5"/>
  <c r="BX442" i="5"/>
  <c r="BY442" i="5"/>
  <c r="BM1946" i="5"/>
  <c r="BL1946" i="5"/>
  <c r="BN1946" i="5"/>
  <c r="BO1946" i="5"/>
  <c r="BO183" i="5"/>
  <c r="BN183" i="5"/>
  <c r="BM183" i="5"/>
  <c r="BL183" i="5"/>
  <c r="BO1986" i="5"/>
  <c r="BN1986" i="5"/>
  <c r="BM1986" i="5"/>
  <c r="BL1986" i="5"/>
  <c r="BN2951" i="5"/>
  <c r="BM2951" i="5"/>
  <c r="BL2951" i="5"/>
  <c r="BO2951" i="5"/>
  <c r="BM2842" i="5"/>
  <c r="BL2842" i="5"/>
  <c r="BO2842" i="5"/>
  <c r="BN2842" i="5"/>
  <c r="BO714" i="5"/>
  <c r="BN714" i="5"/>
  <c r="BM714" i="5"/>
  <c r="BL714" i="5"/>
  <c r="BO935" i="5"/>
  <c r="BN935" i="5"/>
  <c r="BM935" i="5"/>
  <c r="BL935" i="5"/>
  <c r="BN1303" i="5"/>
  <c r="BM1303" i="5"/>
  <c r="BL1303" i="5"/>
  <c r="BO1303" i="5"/>
  <c r="BO1330" i="5"/>
  <c r="BN1330" i="5"/>
  <c r="BM1330" i="5"/>
  <c r="BL1330" i="5"/>
  <c r="BN290" i="5"/>
  <c r="BM290" i="5"/>
  <c r="BL290" i="5"/>
  <c r="BO290" i="5"/>
  <c r="BM1002" i="5"/>
  <c r="BO1002" i="5"/>
  <c r="BN1002" i="5"/>
  <c r="BL1002" i="5"/>
  <c r="BO1599" i="5"/>
  <c r="BN1599" i="5"/>
  <c r="BL1599" i="5"/>
  <c r="BM1599" i="5"/>
  <c r="BO2898" i="5"/>
  <c r="BN2898" i="5"/>
  <c r="BM2898" i="5"/>
  <c r="BL2898" i="5"/>
  <c r="BO2322" i="5"/>
  <c r="BN2322" i="5"/>
  <c r="BL2322" i="5"/>
  <c r="BM2322" i="5"/>
  <c r="BM1775" i="5"/>
  <c r="BO1775" i="5"/>
  <c r="BL1775" i="5"/>
  <c r="BN1775" i="5"/>
  <c r="BM895" i="5"/>
  <c r="BL895" i="5"/>
  <c r="BO895" i="5"/>
  <c r="BN895" i="5"/>
  <c r="BM55" i="5"/>
  <c r="BL55" i="5"/>
  <c r="BO55" i="5"/>
  <c r="BN55" i="5"/>
  <c r="BO2863" i="5"/>
  <c r="BN2863" i="5"/>
  <c r="BM2863" i="5"/>
  <c r="BL2863" i="5"/>
  <c r="BO2130" i="5"/>
  <c r="BN2130" i="5"/>
  <c r="BM2130" i="5"/>
  <c r="BL2130" i="5"/>
  <c r="BO2183" i="5"/>
  <c r="BN2183" i="5"/>
  <c r="BM2183" i="5"/>
  <c r="BL2183" i="5"/>
  <c r="BO2983" i="5"/>
  <c r="BN2983" i="5"/>
  <c r="BM2983" i="5"/>
  <c r="BL2983" i="5"/>
  <c r="BM1023" i="5"/>
  <c r="BL1023" i="5"/>
  <c r="BO1023" i="5"/>
  <c r="BN1023" i="5"/>
  <c r="BO346" i="5"/>
  <c r="BN346" i="5"/>
  <c r="BM346" i="5"/>
  <c r="BL346" i="5"/>
  <c r="BV1535" i="5"/>
  <c r="BY1535" i="5"/>
  <c r="BX1535" i="5"/>
  <c r="BW1535" i="5"/>
  <c r="BO2471" i="5"/>
  <c r="BN2471" i="5"/>
  <c r="BL2471" i="5"/>
  <c r="BM2471" i="5"/>
  <c r="BL2423" i="5"/>
  <c r="BM2423" i="5"/>
  <c r="BO2423" i="5"/>
  <c r="BN2423" i="5"/>
  <c r="BN383" i="5"/>
  <c r="BM383" i="5"/>
  <c r="BL383" i="5"/>
  <c r="BO383" i="5"/>
  <c r="BO359" i="5"/>
  <c r="BN359" i="5"/>
  <c r="BM359" i="5"/>
  <c r="BL359" i="5"/>
  <c r="BO1279" i="5"/>
  <c r="BN1279" i="5"/>
  <c r="BL1279" i="5"/>
  <c r="BM1279" i="5"/>
  <c r="BM2023" i="5"/>
  <c r="BO2023" i="5"/>
  <c r="BN2023" i="5"/>
  <c r="BL2023" i="5"/>
  <c r="BO671" i="5"/>
  <c r="BN671" i="5"/>
  <c r="BL671" i="5"/>
  <c r="BM671" i="5"/>
  <c r="BO2543" i="5"/>
  <c r="BN2543" i="5"/>
  <c r="BL2543" i="5"/>
  <c r="BM2543" i="5"/>
  <c r="BO2879" i="5"/>
  <c r="BN2879" i="5"/>
  <c r="BM2879" i="5"/>
  <c r="BL2879" i="5"/>
  <c r="BL2383" i="5"/>
  <c r="BN2383" i="5"/>
  <c r="BM2383" i="5"/>
  <c r="BO2383" i="5"/>
  <c r="BO423" i="5"/>
  <c r="BN423" i="5"/>
  <c r="BM423" i="5"/>
  <c r="BL423" i="5"/>
  <c r="BO3063" i="5"/>
  <c r="BN3063" i="5"/>
  <c r="BM3063" i="5"/>
  <c r="BL3063" i="5"/>
  <c r="BO130" i="5"/>
  <c r="BN130" i="5"/>
  <c r="BM130" i="5"/>
  <c r="BL130" i="5"/>
  <c r="BO2442" i="5"/>
  <c r="BN2442" i="5"/>
  <c r="BL2442" i="5"/>
  <c r="BM2442" i="5"/>
  <c r="BO2098" i="5"/>
  <c r="BN2098" i="5"/>
  <c r="BM2098" i="5"/>
  <c r="BL2098" i="5"/>
  <c r="BO1922" i="5"/>
  <c r="BN1922" i="5"/>
  <c r="BL1922" i="5"/>
  <c r="BM1922" i="5"/>
  <c r="BO3071" i="5"/>
  <c r="BN3071" i="5"/>
  <c r="BL3071" i="5"/>
  <c r="BM3071" i="5"/>
  <c r="BV1375" i="5"/>
  <c r="BY1375" i="5"/>
  <c r="BX1375" i="5"/>
  <c r="BW1375" i="5"/>
  <c r="BM2815" i="5"/>
  <c r="BL2815" i="5"/>
  <c r="BO2815" i="5"/>
  <c r="BN2815" i="5"/>
  <c r="BO962" i="5"/>
  <c r="BN962" i="5"/>
  <c r="BM962" i="5"/>
  <c r="BL962" i="5"/>
  <c r="BL1231" i="5"/>
  <c r="BO1231" i="5"/>
  <c r="BN1231" i="5"/>
  <c r="BM1231" i="5"/>
  <c r="BO842" i="5"/>
  <c r="BN842" i="5"/>
  <c r="BM842" i="5"/>
  <c r="BL842" i="5"/>
  <c r="BN2178" i="5"/>
  <c r="BL2178" i="5"/>
  <c r="BM2178" i="5"/>
  <c r="BO2178" i="5"/>
  <c r="BL386" i="5"/>
  <c r="BO386" i="5"/>
  <c r="BN386" i="5"/>
  <c r="BM386" i="5"/>
  <c r="BV1146" i="5"/>
  <c r="BY1146" i="5"/>
  <c r="BX1146" i="5"/>
  <c r="BW1146" i="5"/>
  <c r="BM1586" i="5"/>
  <c r="BL1586" i="5"/>
  <c r="BO1586" i="5"/>
  <c r="BN1586" i="5"/>
  <c r="BO2807" i="5"/>
  <c r="BN2807" i="5"/>
  <c r="BL2807" i="5"/>
  <c r="BM2807" i="5"/>
  <c r="BL2706" i="5"/>
  <c r="BN2706" i="5"/>
  <c r="BM2706" i="5"/>
  <c r="BO2706" i="5"/>
  <c r="BN3018" i="5"/>
  <c r="BM3018" i="5"/>
  <c r="BL3018" i="5"/>
  <c r="BO3018" i="5"/>
  <c r="BO2994" i="5"/>
  <c r="BN2994" i="5"/>
  <c r="BM2994" i="5"/>
  <c r="BL2994" i="5"/>
  <c r="BO802" i="5"/>
  <c r="BN802" i="5"/>
  <c r="BM802" i="5"/>
  <c r="BL802" i="5"/>
  <c r="BM943" i="5"/>
  <c r="BL943" i="5"/>
  <c r="BO943" i="5"/>
  <c r="BN943" i="5"/>
  <c r="BO2031" i="5"/>
  <c r="BM2031" i="5"/>
  <c r="BN2031" i="5"/>
  <c r="BL2031" i="5"/>
  <c r="BO890" i="5"/>
  <c r="BN890" i="5"/>
  <c r="BM890" i="5"/>
  <c r="BL890" i="5"/>
  <c r="BO1895" i="5"/>
  <c r="BN1895" i="5"/>
  <c r="BL1895" i="5"/>
  <c r="BM1895" i="5"/>
  <c r="BO994" i="5"/>
  <c r="BN994" i="5"/>
  <c r="BM994" i="5"/>
  <c r="BL994" i="5"/>
  <c r="BN458" i="5"/>
  <c r="BM458" i="5"/>
  <c r="BO458" i="5"/>
  <c r="BL458" i="5"/>
  <c r="BO2618" i="5"/>
  <c r="BN2618" i="5"/>
  <c r="BL2618" i="5"/>
  <c r="BM2618" i="5"/>
  <c r="BO1727" i="5"/>
  <c r="BN1727" i="5"/>
  <c r="BL1727" i="5"/>
  <c r="BM1727" i="5"/>
  <c r="BO866" i="5"/>
  <c r="BN866" i="5"/>
  <c r="BM866" i="5"/>
  <c r="BL866" i="5"/>
  <c r="BO1511" i="5"/>
  <c r="BN1511" i="5"/>
  <c r="BM1511" i="5"/>
  <c r="BL1511" i="5"/>
  <c r="BL2223" i="5"/>
  <c r="BO2223" i="5"/>
  <c r="BM2223" i="5"/>
  <c r="BN2223" i="5"/>
  <c r="BL343" i="5"/>
  <c r="BO343" i="5"/>
  <c r="BN343" i="5"/>
  <c r="BM343" i="5"/>
  <c r="BO282" i="5"/>
  <c r="BN282" i="5"/>
  <c r="BM282" i="5"/>
  <c r="BL282" i="5"/>
  <c r="BO703" i="5"/>
  <c r="BN703" i="5"/>
  <c r="BM703" i="5"/>
  <c r="BL703" i="5"/>
  <c r="BM743" i="5"/>
  <c r="BL743" i="5"/>
  <c r="BO743" i="5"/>
  <c r="BN743" i="5"/>
  <c r="BO3074" i="5"/>
  <c r="BM3074" i="5"/>
  <c r="BL3074" i="5"/>
  <c r="BN3074" i="5"/>
  <c r="BM1839" i="5"/>
  <c r="BL1839" i="5"/>
  <c r="BO1839" i="5"/>
  <c r="BN1839" i="5"/>
  <c r="BO1490" i="5"/>
  <c r="BN1490" i="5"/>
  <c r="BM1490" i="5"/>
  <c r="BL1490" i="5"/>
  <c r="BM959" i="5"/>
  <c r="BL959" i="5"/>
  <c r="BO959" i="5"/>
  <c r="BN959" i="5"/>
  <c r="BM711" i="5"/>
  <c r="BL711" i="5"/>
  <c r="BN711" i="5"/>
  <c r="BO711" i="5"/>
  <c r="BM2634" i="5"/>
  <c r="BN2634" i="5"/>
  <c r="BO2634" i="5"/>
  <c r="BL2634" i="5"/>
  <c r="BO930" i="5"/>
  <c r="BN930" i="5"/>
  <c r="BM930" i="5"/>
  <c r="BL930" i="5"/>
  <c r="BO527" i="5"/>
  <c r="BN527" i="5"/>
  <c r="BM527" i="5"/>
  <c r="BL527" i="5"/>
  <c r="BN2327" i="5"/>
  <c r="BM2327" i="5"/>
  <c r="BO2327" i="5"/>
  <c r="BL2327" i="5"/>
  <c r="BO2642" i="5"/>
  <c r="BM2642" i="5"/>
  <c r="BL2642" i="5"/>
  <c r="BN2642" i="5"/>
  <c r="BN1186" i="5"/>
  <c r="BM1186" i="5"/>
  <c r="BL1186" i="5"/>
  <c r="BO1186" i="5"/>
  <c r="BO1970" i="5"/>
  <c r="BN1970" i="5"/>
  <c r="BM1970" i="5"/>
  <c r="BL1970" i="5"/>
  <c r="BO223" i="5"/>
  <c r="BN223" i="5"/>
  <c r="BL223" i="5"/>
  <c r="BM223" i="5"/>
  <c r="BL567" i="5"/>
  <c r="BO567" i="5"/>
  <c r="BM567" i="5"/>
  <c r="BN567" i="5"/>
  <c r="BO1015" i="5"/>
  <c r="BN1015" i="5"/>
  <c r="BL1015" i="5"/>
  <c r="BM1015" i="5"/>
  <c r="BN1410" i="5"/>
  <c r="BM1410" i="5"/>
  <c r="BL1410" i="5"/>
  <c r="BO1410" i="5"/>
  <c r="BO2474" i="5"/>
  <c r="BN2474" i="5"/>
  <c r="BL2474" i="5"/>
  <c r="BM2474" i="5"/>
  <c r="BO3026" i="5"/>
  <c r="BN3026" i="5"/>
  <c r="BM3026" i="5"/>
  <c r="BL3026" i="5"/>
  <c r="BL2351" i="5"/>
  <c r="BO2351" i="5"/>
  <c r="BM2351" i="5"/>
  <c r="BN2351" i="5"/>
  <c r="BN426" i="5"/>
  <c r="BM426" i="5"/>
  <c r="BO426" i="5"/>
  <c r="BL426" i="5"/>
  <c r="BM2458" i="5"/>
  <c r="BL2458" i="5"/>
  <c r="BO2458" i="5"/>
  <c r="BN2458" i="5"/>
  <c r="BO735" i="5"/>
  <c r="BN735" i="5"/>
  <c r="BL735" i="5"/>
  <c r="BM735" i="5"/>
  <c r="BM1978" i="5"/>
  <c r="BL1978" i="5"/>
  <c r="BN1978" i="5"/>
  <c r="BO1978" i="5"/>
  <c r="BO674" i="5"/>
  <c r="BN674" i="5"/>
  <c r="BM674" i="5"/>
  <c r="BL674" i="5"/>
  <c r="BO1290" i="5"/>
  <c r="BN1290" i="5"/>
  <c r="BL1290" i="5"/>
  <c r="BM1290" i="5"/>
  <c r="BM938" i="5"/>
  <c r="BL938" i="5"/>
  <c r="BO938" i="5"/>
  <c r="BN938" i="5"/>
  <c r="BO2663" i="5"/>
  <c r="BN2663" i="5"/>
  <c r="BM2663" i="5"/>
  <c r="BL2663" i="5"/>
  <c r="BL2559" i="5"/>
  <c r="BO2559" i="5"/>
  <c r="BN2559" i="5"/>
  <c r="BM2559" i="5"/>
  <c r="BM23" i="5"/>
  <c r="BO23" i="5"/>
  <c r="BL23" i="5"/>
  <c r="BN23" i="5"/>
  <c r="BL26" i="5"/>
  <c r="BO26" i="5"/>
  <c r="BN26" i="5"/>
  <c r="BM26" i="5"/>
  <c r="BD15" i="5"/>
  <c r="BC15" i="5"/>
  <c r="BE15" i="5"/>
  <c r="BB15" i="5"/>
  <c r="BD18" i="5"/>
  <c r="BE18" i="5"/>
  <c r="BC18" i="5"/>
  <c r="BB18" i="5"/>
  <c r="BY1303" i="5" l="1"/>
  <c r="BX1303" i="5"/>
  <c r="BV1303" i="5"/>
  <c r="BW1303" i="5"/>
  <c r="BX1402" i="5"/>
  <c r="BW1402" i="5"/>
  <c r="BV1402" i="5"/>
  <c r="BY1402" i="5"/>
  <c r="BY1154" i="5"/>
  <c r="BX1154" i="5"/>
  <c r="BW1154" i="5"/>
  <c r="BV1154" i="5"/>
  <c r="BY2559" i="5"/>
  <c r="BX2559" i="5"/>
  <c r="BW2559" i="5"/>
  <c r="BV2559" i="5"/>
  <c r="BY567" i="5"/>
  <c r="BX567" i="5"/>
  <c r="BV567" i="5"/>
  <c r="BW567" i="5"/>
  <c r="BY2223" i="5"/>
  <c r="BX2223" i="5"/>
  <c r="BV2223" i="5"/>
  <c r="BW2223" i="5"/>
  <c r="BY2706" i="5"/>
  <c r="BW2706" i="5"/>
  <c r="BX2706" i="5"/>
  <c r="BV2706" i="5"/>
  <c r="BY386" i="5"/>
  <c r="BX386" i="5"/>
  <c r="BV386" i="5"/>
  <c r="BW386" i="5"/>
  <c r="CI1375" i="5"/>
  <c r="CH1375" i="5"/>
  <c r="CG1375" i="5"/>
  <c r="CF1375" i="5"/>
  <c r="BX2383" i="5"/>
  <c r="BW2383" i="5"/>
  <c r="BV2383" i="5"/>
  <c r="BY2383" i="5"/>
  <c r="BV2423" i="5"/>
  <c r="BY2423" i="5"/>
  <c r="BX2423" i="5"/>
  <c r="BW2423" i="5"/>
  <c r="CF1535" i="5"/>
  <c r="CI1535" i="5"/>
  <c r="CH1535" i="5"/>
  <c r="CG1535" i="5"/>
  <c r="BY311" i="5"/>
  <c r="BX311" i="5"/>
  <c r="BW311" i="5"/>
  <c r="BV311" i="5"/>
  <c r="BW2775" i="5"/>
  <c r="BV2775" i="5"/>
  <c r="BY2775" i="5"/>
  <c r="BX2775" i="5"/>
  <c r="BW2575" i="5"/>
  <c r="BV2575" i="5"/>
  <c r="BY2575" i="5"/>
  <c r="BX2575" i="5"/>
  <c r="BV551" i="5"/>
  <c r="BY551" i="5"/>
  <c r="BX551" i="5"/>
  <c r="BW551" i="5"/>
  <c r="BY47" i="5"/>
  <c r="BX47" i="5"/>
  <c r="BV47" i="5"/>
  <c r="BW47" i="5"/>
  <c r="BY1847" i="5"/>
  <c r="BX1847" i="5"/>
  <c r="BV1847" i="5"/>
  <c r="BW1847" i="5"/>
  <c r="BY1218" i="5"/>
  <c r="BX1218" i="5"/>
  <c r="BV1218" i="5"/>
  <c r="BW1218" i="5"/>
  <c r="BY2151" i="5"/>
  <c r="BX2151" i="5"/>
  <c r="BW2151" i="5"/>
  <c r="BV2151" i="5"/>
  <c r="BY2746" i="5"/>
  <c r="BX2746" i="5"/>
  <c r="BW2746" i="5"/>
  <c r="BV2746" i="5"/>
  <c r="BY2087" i="5"/>
  <c r="BX2087" i="5"/>
  <c r="BV2087" i="5"/>
  <c r="BW2087" i="5"/>
  <c r="BY1991" i="5"/>
  <c r="BX1991" i="5"/>
  <c r="BV1991" i="5"/>
  <c r="BW1991" i="5"/>
  <c r="BY514" i="5"/>
  <c r="BX514" i="5"/>
  <c r="BW514" i="5"/>
  <c r="BV514" i="5"/>
  <c r="BY375" i="5"/>
  <c r="BX375" i="5"/>
  <c r="BW375" i="5"/>
  <c r="BV375" i="5"/>
  <c r="BY1594" i="5"/>
  <c r="BX1594" i="5"/>
  <c r="BV1594" i="5"/>
  <c r="BW1594" i="5"/>
  <c r="BY1450" i="5"/>
  <c r="BX1450" i="5"/>
  <c r="BW1450" i="5"/>
  <c r="BV1450" i="5"/>
  <c r="BY2255" i="5"/>
  <c r="BX2255" i="5"/>
  <c r="BV2255" i="5"/>
  <c r="BW2255" i="5"/>
  <c r="BW1519" i="5"/>
  <c r="BX1519" i="5"/>
  <c r="BY1519" i="5"/>
  <c r="BV1519" i="5"/>
  <c r="BY1434" i="5"/>
  <c r="BX1434" i="5"/>
  <c r="BW1434" i="5"/>
  <c r="BV1434" i="5"/>
  <c r="BY1199" i="5"/>
  <c r="BX1199" i="5"/>
  <c r="BW1199" i="5"/>
  <c r="BV1199" i="5"/>
  <c r="BY271" i="5"/>
  <c r="BX271" i="5"/>
  <c r="BV271" i="5"/>
  <c r="BW271" i="5"/>
  <c r="BY2615" i="5"/>
  <c r="BX2615" i="5"/>
  <c r="BW2615" i="5"/>
  <c r="BV2615" i="5"/>
  <c r="BY2234" i="5"/>
  <c r="BV2234" i="5"/>
  <c r="BX2234" i="5"/>
  <c r="BW2234" i="5"/>
  <c r="BY263" i="5"/>
  <c r="BX263" i="5"/>
  <c r="BW263" i="5"/>
  <c r="BV263" i="5"/>
  <c r="BY1055" i="5"/>
  <c r="BX1055" i="5"/>
  <c r="BW1055" i="5"/>
  <c r="BV1055" i="5"/>
  <c r="BY2330" i="5"/>
  <c r="BX2330" i="5"/>
  <c r="BW2330" i="5"/>
  <c r="BV2330" i="5"/>
  <c r="BY775" i="5"/>
  <c r="BX775" i="5"/>
  <c r="BV775" i="5"/>
  <c r="BW775" i="5"/>
  <c r="BY2687" i="5"/>
  <c r="BX2687" i="5"/>
  <c r="BW2687" i="5"/>
  <c r="BV2687" i="5"/>
  <c r="BY1999" i="5"/>
  <c r="BX1999" i="5"/>
  <c r="BV1999" i="5"/>
  <c r="BW1999" i="5"/>
  <c r="BY970" i="5"/>
  <c r="BX970" i="5"/>
  <c r="BW970" i="5"/>
  <c r="BV970" i="5"/>
  <c r="BY3023" i="5"/>
  <c r="BX3023" i="5"/>
  <c r="BW3023" i="5"/>
  <c r="BV3023" i="5"/>
  <c r="BY2935" i="5"/>
  <c r="BX2935" i="5"/>
  <c r="BW2935" i="5"/>
  <c r="BV2935" i="5"/>
  <c r="BY2847" i="5"/>
  <c r="BX2847" i="5"/>
  <c r="BW2847" i="5"/>
  <c r="BV2847" i="5"/>
  <c r="BV519" i="5"/>
  <c r="BY519" i="5"/>
  <c r="BX519" i="5"/>
  <c r="BW519" i="5"/>
  <c r="BV1343" i="5"/>
  <c r="BY1343" i="5"/>
  <c r="BX1343" i="5"/>
  <c r="BW1343" i="5"/>
  <c r="BX303" i="5"/>
  <c r="BW303" i="5"/>
  <c r="BV303" i="5"/>
  <c r="BY303" i="5"/>
  <c r="BX746" i="5"/>
  <c r="BW746" i="5"/>
  <c r="BV746" i="5"/>
  <c r="BY746" i="5"/>
  <c r="BY655" i="5"/>
  <c r="BX655" i="5"/>
  <c r="BW655" i="5"/>
  <c r="BV655" i="5"/>
  <c r="BY2186" i="5"/>
  <c r="BW2186" i="5"/>
  <c r="BV2186" i="5"/>
  <c r="BX2186" i="5"/>
  <c r="BV2175" i="5"/>
  <c r="BW2175" i="5"/>
  <c r="BY2175" i="5"/>
  <c r="BX2175" i="5"/>
  <c r="BW631" i="5"/>
  <c r="BV631" i="5"/>
  <c r="BX631" i="5"/>
  <c r="BY631" i="5"/>
  <c r="BY2370" i="5"/>
  <c r="BW2370" i="5"/>
  <c r="BV2370" i="5"/>
  <c r="BX2370" i="5"/>
  <c r="BW2159" i="5"/>
  <c r="BV2159" i="5"/>
  <c r="BX2159" i="5"/>
  <c r="BY2159" i="5"/>
  <c r="BY1663" i="5"/>
  <c r="BX1663" i="5"/>
  <c r="BW1663" i="5"/>
  <c r="BV1663" i="5"/>
  <c r="BX1415" i="5"/>
  <c r="BW1415" i="5"/>
  <c r="BY1415" i="5"/>
  <c r="BV1415" i="5"/>
  <c r="BW2095" i="5"/>
  <c r="BV2095" i="5"/>
  <c r="BX2095" i="5"/>
  <c r="BY2095" i="5"/>
  <c r="BW3039" i="5"/>
  <c r="BV3039" i="5"/>
  <c r="BX3039" i="5"/>
  <c r="BY3039" i="5"/>
  <c r="BY159" i="5"/>
  <c r="BX159" i="5"/>
  <c r="BV159" i="5"/>
  <c r="BW159" i="5"/>
  <c r="BY666" i="5"/>
  <c r="BX666" i="5"/>
  <c r="BW666" i="5"/>
  <c r="BV666" i="5"/>
  <c r="BX2794" i="5"/>
  <c r="BW2794" i="5"/>
  <c r="BV2794" i="5"/>
  <c r="BY2794" i="5"/>
  <c r="BW2463" i="5"/>
  <c r="BV2463" i="5"/>
  <c r="BX2463" i="5"/>
  <c r="BY2463" i="5"/>
  <c r="BY1863" i="5"/>
  <c r="BX1863" i="5"/>
  <c r="BW1863" i="5"/>
  <c r="BV1863" i="5"/>
  <c r="BW538" i="5"/>
  <c r="BV538" i="5"/>
  <c r="BX538" i="5"/>
  <c r="BY538" i="5"/>
  <c r="BV2586" i="5"/>
  <c r="BY2586" i="5"/>
  <c r="BW2586" i="5"/>
  <c r="BX2586" i="5"/>
  <c r="BW119" i="5"/>
  <c r="BV119" i="5"/>
  <c r="BX119" i="5"/>
  <c r="BY119" i="5"/>
  <c r="BY2554" i="5"/>
  <c r="BX2554" i="5"/>
  <c r="BW2554" i="5"/>
  <c r="BV2554" i="5"/>
  <c r="BY1042" i="5"/>
  <c r="BX1042" i="5"/>
  <c r="BV1042" i="5"/>
  <c r="BW1042" i="5"/>
  <c r="BY1858" i="5"/>
  <c r="BX1858" i="5"/>
  <c r="BW1858" i="5"/>
  <c r="BV1858" i="5"/>
  <c r="BY2631" i="5"/>
  <c r="BW2631" i="5"/>
  <c r="BV2631" i="5"/>
  <c r="BX2631" i="5"/>
  <c r="BX778" i="5"/>
  <c r="BW778" i="5"/>
  <c r="BV778" i="5"/>
  <c r="BY778" i="5"/>
  <c r="BY2599" i="5"/>
  <c r="BX2599" i="5"/>
  <c r="BW2599" i="5"/>
  <c r="BV2599" i="5"/>
  <c r="BY634" i="5"/>
  <c r="BX634" i="5"/>
  <c r="BW634" i="5"/>
  <c r="BV634" i="5"/>
  <c r="BY1695" i="5"/>
  <c r="BX1695" i="5"/>
  <c r="BW1695" i="5"/>
  <c r="BV1695" i="5"/>
  <c r="BW2730" i="5"/>
  <c r="BV2730" i="5"/>
  <c r="BY2730" i="5"/>
  <c r="BX2730" i="5"/>
  <c r="BV770" i="5"/>
  <c r="BY770" i="5"/>
  <c r="BX770" i="5"/>
  <c r="BW770" i="5"/>
  <c r="BY1239" i="5"/>
  <c r="BX1239" i="5"/>
  <c r="BV1239" i="5"/>
  <c r="BW1239" i="5"/>
  <c r="BY2642" i="5"/>
  <c r="BX2642" i="5"/>
  <c r="BV2642" i="5"/>
  <c r="BW2642" i="5"/>
  <c r="BW2322" i="5"/>
  <c r="BV2322" i="5"/>
  <c r="BX2322" i="5"/>
  <c r="BY2322" i="5"/>
  <c r="BV487" i="5"/>
  <c r="BY487" i="5"/>
  <c r="BX487" i="5"/>
  <c r="BW487" i="5"/>
  <c r="BY1370" i="5"/>
  <c r="BX1370" i="5"/>
  <c r="BW1370" i="5"/>
  <c r="BV1370" i="5"/>
  <c r="BY2663" i="5"/>
  <c r="BX2663" i="5"/>
  <c r="BV2663" i="5"/>
  <c r="BW2663" i="5"/>
  <c r="BY2327" i="5"/>
  <c r="BX2327" i="5"/>
  <c r="BV2327" i="5"/>
  <c r="BW2327" i="5"/>
  <c r="BX930" i="5"/>
  <c r="BV930" i="5"/>
  <c r="BY930" i="5"/>
  <c r="BW930" i="5"/>
  <c r="BW1490" i="5"/>
  <c r="BV1490" i="5"/>
  <c r="BX1490" i="5"/>
  <c r="BY1490" i="5"/>
  <c r="BY703" i="5"/>
  <c r="BX703" i="5"/>
  <c r="BV703" i="5"/>
  <c r="BW703" i="5"/>
  <c r="BX1511" i="5"/>
  <c r="BV1511" i="5"/>
  <c r="BY1511" i="5"/>
  <c r="BW1511" i="5"/>
  <c r="BY458" i="5"/>
  <c r="BX458" i="5"/>
  <c r="BV458" i="5"/>
  <c r="BW458" i="5"/>
  <c r="BW2031" i="5"/>
  <c r="BY2031" i="5"/>
  <c r="BX2031" i="5"/>
  <c r="BV2031" i="5"/>
  <c r="BV802" i="5"/>
  <c r="BY802" i="5"/>
  <c r="BW802" i="5"/>
  <c r="BX802" i="5"/>
  <c r="BY2098" i="5"/>
  <c r="BX2098" i="5"/>
  <c r="BV2098" i="5"/>
  <c r="BW2098" i="5"/>
  <c r="BV130" i="5"/>
  <c r="BY130" i="5"/>
  <c r="BX130" i="5"/>
  <c r="BW130" i="5"/>
  <c r="BV423" i="5"/>
  <c r="BY423" i="5"/>
  <c r="BX423" i="5"/>
  <c r="BW423" i="5"/>
  <c r="BX2879" i="5"/>
  <c r="BY2879" i="5"/>
  <c r="BV2879" i="5"/>
  <c r="BW2879" i="5"/>
  <c r="BW346" i="5"/>
  <c r="BV346" i="5"/>
  <c r="BX346" i="5"/>
  <c r="BY346" i="5"/>
  <c r="BY2983" i="5"/>
  <c r="BX2983" i="5"/>
  <c r="BW2983" i="5"/>
  <c r="BV2983" i="5"/>
  <c r="BY2130" i="5"/>
  <c r="BX2130" i="5"/>
  <c r="BW2130" i="5"/>
  <c r="BV2130" i="5"/>
  <c r="BV2898" i="5"/>
  <c r="BY2898" i="5"/>
  <c r="BW2898" i="5"/>
  <c r="BX2898" i="5"/>
  <c r="BX1002" i="5"/>
  <c r="BW1002" i="5"/>
  <c r="BV1002" i="5"/>
  <c r="BY1002" i="5"/>
  <c r="BW1330" i="5"/>
  <c r="BV1330" i="5"/>
  <c r="BY1330" i="5"/>
  <c r="BX1330" i="5"/>
  <c r="BY935" i="5"/>
  <c r="BX935" i="5"/>
  <c r="BW935" i="5"/>
  <c r="BV935" i="5"/>
  <c r="BY1986" i="5"/>
  <c r="BX1986" i="5"/>
  <c r="BW1986" i="5"/>
  <c r="BV1986" i="5"/>
  <c r="BW1623" i="5"/>
  <c r="BY1623" i="5"/>
  <c r="BV1623" i="5"/>
  <c r="BX1623" i="5"/>
  <c r="BY1578" i="5"/>
  <c r="BX1578" i="5"/>
  <c r="BV1578" i="5"/>
  <c r="BW1578" i="5"/>
  <c r="BV1898" i="5"/>
  <c r="BY1898" i="5"/>
  <c r="BX1898" i="5"/>
  <c r="BW1898" i="5"/>
  <c r="BX898" i="5"/>
  <c r="BW898" i="5"/>
  <c r="BY898" i="5"/>
  <c r="BV898" i="5"/>
  <c r="BY2119" i="5"/>
  <c r="BX2119" i="5"/>
  <c r="BW2119" i="5"/>
  <c r="BV2119" i="5"/>
  <c r="BV2650" i="5"/>
  <c r="BW2650" i="5"/>
  <c r="BX2650" i="5"/>
  <c r="BY2650" i="5"/>
  <c r="BY1927" i="5"/>
  <c r="BX1927" i="5"/>
  <c r="BV1927" i="5"/>
  <c r="BW1927" i="5"/>
  <c r="BY250" i="5"/>
  <c r="BX250" i="5"/>
  <c r="BV250" i="5"/>
  <c r="BW250" i="5"/>
  <c r="BY3031" i="5"/>
  <c r="BX3031" i="5"/>
  <c r="BV3031" i="5"/>
  <c r="BW3031" i="5"/>
  <c r="BW1394" i="5"/>
  <c r="BV1394" i="5"/>
  <c r="BY1394" i="5"/>
  <c r="BX1394" i="5"/>
  <c r="BV1834" i="5"/>
  <c r="BY1834" i="5"/>
  <c r="BW1834" i="5"/>
  <c r="BX1834" i="5"/>
  <c r="BY1378" i="5"/>
  <c r="BX1378" i="5"/>
  <c r="BW1378" i="5"/>
  <c r="BV1378" i="5"/>
  <c r="BY850" i="5"/>
  <c r="BX850" i="5"/>
  <c r="BV850" i="5"/>
  <c r="BW850" i="5"/>
  <c r="BY1098" i="5"/>
  <c r="BX1098" i="5"/>
  <c r="BW1098" i="5"/>
  <c r="BV1098" i="5"/>
  <c r="BY615" i="5"/>
  <c r="BX615" i="5"/>
  <c r="BV615" i="5"/>
  <c r="BW615" i="5"/>
  <c r="BY1871" i="5"/>
  <c r="BX1871" i="5"/>
  <c r="BW1871" i="5"/>
  <c r="BV1871" i="5"/>
  <c r="BY1818" i="5"/>
  <c r="BX1818" i="5"/>
  <c r="BW1818" i="5"/>
  <c r="BV1818" i="5"/>
  <c r="BY2903" i="5"/>
  <c r="BV2903" i="5"/>
  <c r="BX2903" i="5"/>
  <c r="BW2903" i="5"/>
  <c r="BY1703" i="5"/>
  <c r="BX1703" i="5"/>
  <c r="BV1703" i="5"/>
  <c r="BW1703" i="5"/>
  <c r="BY2703" i="5"/>
  <c r="BX2703" i="5"/>
  <c r="BW2703" i="5"/>
  <c r="BV2703" i="5"/>
  <c r="BX50" i="5"/>
  <c r="BW50" i="5"/>
  <c r="BY50" i="5"/>
  <c r="BV50" i="5"/>
  <c r="BY2154" i="5"/>
  <c r="BW2154" i="5"/>
  <c r="BX2154" i="5"/>
  <c r="BV2154" i="5"/>
  <c r="BY2826" i="5"/>
  <c r="BX2826" i="5"/>
  <c r="BW2826" i="5"/>
  <c r="BV2826" i="5"/>
  <c r="BX1706" i="5"/>
  <c r="BW1706" i="5"/>
  <c r="BY1706" i="5"/>
  <c r="BV1706" i="5"/>
  <c r="BW2887" i="5"/>
  <c r="BV2887" i="5"/>
  <c r="BX2887" i="5"/>
  <c r="BY2887" i="5"/>
  <c r="BY2242" i="5"/>
  <c r="BX2242" i="5"/>
  <c r="BV2242" i="5"/>
  <c r="BW2242" i="5"/>
  <c r="BW975" i="5"/>
  <c r="BV975" i="5"/>
  <c r="BX975" i="5"/>
  <c r="BY975" i="5"/>
  <c r="BX1191" i="5"/>
  <c r="BW1191" i="5"/>
  <c r="BY1191" i="5"/>
  <c r="BV1191" i="5"/>
  <c r="BX202" i="5"/>
  <c r="BW202" i="5"/>
  <c r="BY202" i="5"/>
  <c r="BV202" i="5"/>
  <c r="BW855" i="5"/>
  <c r="BV855" i="5"/>
  <c r="BY855" i="5"/>
  <c r="BX855" i="5"/>
  <c r="BW1426" i="5"/>
  <c r="BV1426" i="5"/>
  <c r="BX1426" i="5"/>
  <c r="BY1426" i="5"/>
  <c r="BY1943" i="5"/>
  <c r="BX1943" i="5"/>
  <c r="BW1943" i="5"/>
  <c r="BV1943" i="5"/>
  <c r="BX594" i="5"/>
  <c r="BY594" i="5"/>
  <c r="BV594" i="5"/>
  <c r="BW594" i="5"/>
  <c r="BY687" i="5"/>
  <c r="BX687" i="5"/>
  <c r="BV687" i="5"/>
  <c r="BW687" i="5"/>
  <c r="BV922" i="5"/>
  <c r="BY922" i="5"/>
  <c r="BX922" i="5"/>
  <c r="BW922" i="5"/>
  <c r="BX2146" i="5"/>
  <c r="BW2146" i="5"/>
  <c r="BV2146" i="5"/>
  <c r="BY2146" i="5"/>
  <c r="BY143" i="5"/>
  <c r="BX143" i="5"/>
  <c r="BW143" i="5"/>
  <c r="BV143" i="5"/>
  <c r="BY466" i="5"/>
  <c r="BX466" i="5"/>
  <c r="BW466" i="5"/>
  <c r="BV466" i="5"/>
  <c r="BY1194" i="5"/>
  <c r="BX1194" i="5"/>
  <c r="BW1194" i="5"/>
  <c r="BV1194" i="5"/>
  <c r="BY2583" i="5"/>
  <c r="BX2583" i="5"/>
  <c r="BV2583" i="5"/>
  <c r="BW2583" i="5"/>
  <c r="BW1135" i="5"/>
  <c r="BV1135" i="5"/>
  <c r="BY1135" i="5"/>
  <c r="BX1135" i="5"/>
  <c r="BX266" i="5"/>
  <c r="BW266" i="5"/>
  <c r="BY266" i="5"/>
  <c r="BV266" i="5"/>
  <c r="BY2810" i="5"/>
  <c r="BX2810" i="5"/>
  <c r="BV2810" i="5"/>
  <c r="BW2810" i="5"/>
  <c r="BY967" i="5"/>
  <c r="BX967" i="5"/>
  <c r="BV967" i="5"/>
  <c r="BW967" i="5"/>
  <c r="BY3010" i="5"/>
  <c r="BX3010" i="5"/>
  <c r="BV3010" i="5"/>
  <c r="BW3010" i="5"/>
  <c r="BX2375" i="5"/>
  <c r="BW2375" i="5"/>
  <c r="BV2375" i="5"/>
  <c r="BY2375" i="5"/>
  <c r="BY1250" i="5"/>
  <c r="BX1250" i="5"/>
  <c r="BW1250" i="5"/>
  <c r="BV1250" i="5"/>
  <c r="BY2866" i="5"/>
  <c r="BX2866" i="5"/>
  <c r="BW2866" i="5"/>
  <c r="BV2866" i="5"/>
  <c r="BV2754" i="5"/>
  <c r="BY2754" i="5"/>
  <c r="BW2754" i="5"/>
  <c r="BX2754" i="5"/>
  <c r="BY2378" i="5"/>
  <c r="BX2378" i="5"/>
  <c r="BV2378" i="5"/>
  <c r="BW2378" i="5"/>
  <c r="BW1951" i="5"/>
  <c r="BV1951" i="5"/>
  <c r="BX1951" i="5"/>
  <c r="BY1951" i="5"/>
  <c r="BV1698" i="5"/>
  <c r="BY1698" i="5"/>
  <c r="BX1698" i="5"/>
  <c r="BW1698" i="5"/>
  <c r="BY847" i="5"/>
  <c r="BX847" i="5"/>
  <c r="BV847" i="5"/>
  <c r="BW847" i="5"/>
  <c r="BY2439" i="5"/>
  <c r="BW2439" i="5"/>
  <c r="BV2439" i="5"/>
  <c r="BX2439" i="5"/>
  <c r="BY826" i="5"/>
  <c r="BX826" i="5"/>
  <c r="BV826" i="5"/>
  <c r="BW826" i="5"/>
  <c r="BX2215" i="5"/>
  <c r="BW2215" i="5"/>
  <c r="BY2215" i="5"/>
  <c r="BV2215" i="5"/>
  <c r="BV2367" i="5"/>
  <c r="BY2367" i="5"/>
  <c r="BX2367" i="5"/>
  <c r="BW2367" i="5"/>
  <c r="BY1890" i="5"/>
  <c r="BX1890" i="5"/>
  <c r="BV1890" i="5"/>
  <c r="BW1890" i="5"/>
  <c r="BW599" i="5"/>
  <c r="BV599" i="5"/>
  <c r="BY599" i="5"/>
  <c r="BX599" i="5"/>
  <c r="BX2762" i="5"/>
  <c r="BW2762" i="5"/>
  <c r="BY2762" i="5"/>
  <c r="BV2762" i="5"/>
  <c r="BY799" i="5"/>
  <c r="BX799" i="5"/>
  <c r="BV799" i="5"/>
  <c r="BW799" i="5"/>
  <c r="BY1143" i="5"/>
  <c r="BX1143" i="5"/>
  <c r="BW1143" i="5"/>
  <c r="BV1143" i="5"/>
  <c r="BY122" i="5"/>
  <c r="BX122" i="5"/>
  <c r="BV122" i="5"/>
  <c r="BW122" i="5"/>
  <c r="BY1226" i="5"/>
  <c r="BX1226" i="5"/>
  <c r="BW1226" i="5"/>
  <c r="BV1226" i="5"/>
  <c r="BY2162" i="5"/>
  <c r="BX2162" i="5"/>
  <c r="BV2162" i="5"/>
  <c r="BW2162" i="5"/>
  <c r="BV3002" i="5"/>
  <c r="BY3002" i="5"/>
  <c r="BW3002" i="5"/>
  <c r="BX3002" i="5"/>
  <c r="BX2290" i="5"/>
  <c r="BV2290" i="5"/>
  <c r="BY2290" i="5"/>
  <c r="BW2290" i="5"/>
  <c r="BW2607" i="5"/>
  <c r="BV2607" i="5"/>
  <c r="BY2607" i="5"/>
  <c r="BX2607" i="5"/>
  <c r="BX2719" i="5"/>
  <c r="BW2719" i="5"/>
  <c r="BV2719" i="5"/>
  <c r="BY2719" i="5"/>
  <c r="BY1911" i="5"/>
  <c r="BX1911" i="5"/>
  <c r="BV1911" i="5"/>
  <c r="BW1911" i="5"/>
  <c r="BV1666" i="5"/>
  <c r="BY1666" i="5"/>
  <c r="BX1666" i="5"/>
  <c r="BW1666" i="5"/>
  <c r="BY439" i="5"/>
  <c r="BX439" i="5"/>
  <c r="BV439" i="5"/>
  <c r="BW439" i="5"/>
  <c r="BY1167" i="5"/>
  <c r="BX1167" i="5"/>
  <c r="BV1167" i="5"/>
  <c r="BW1167" i="5"/>
  <c r="BY503" i="5"/>
  <c r="BX503" i="5"/>
  <c r="BW503" i="5"/>
  <c r="BV503" i="5"/>
  <c r="BV455" i="5"/>
  <c r="BY455" i="5"/>
  <c r="BW455" i="5"/>
  <c r="BX455" i="5"/>
  <c r="BW2535" i="5"/>
  <c r="BY2535" i="5"/>
  <c r="BV2535" i="5"/>
  <c r="BX2535" i="5"/>
  <c r="BY103" i="5"/>
  <c r="BX103" i="5"/>
  <c r="BW103" i="5"/>
  <c r="BV103" i="5"/>
  <c r="BW927" i="5"/>
  <c r="BY927" i="5"/>
  <c r="BV927" i="5"/>
  <c r="BX927" i="5"/>
  <c r="BX2818" i="5"/>
  <c r="BW2818" i="5"/>
  <c r="BY2818" i="5"/>
  <c r="BV2818" i="5"/>
  <c r="BX2447" i="5"/>
  <c r="BW2447" i="5"/>
  <c r="BV2447" i="5"/>
  <c r="BY2447" i="5"/>
  <c r="BY2490" i="5"/>
  <c r="BX2490" i="5"/>
  <c r="BW2490" i="5"/>
  <c r="BV2490" i="5"/>
  <c r="BY839" i="5"/>
  <c r="BX839" i="5"/>
  <c r="BV839" i="5"/>
  <c r="BW839" i="5"/>
  <c r="BW151" i="5"/>
  <c r="BV151" i="5"/>
  <c r="BX151" i="5"/>
  <c r="BY151" i="5"/>
  <c r="BY2858" i="5"/>
  <c r="BX2858" i="5"/>
  <c r="BV2858" i="5"/>
  <c r="BW2858" i="5"/>
  <c r="BY2655" i="5"/>
  <c r="BW2655" i="5"/>
  <c r="BV2655" i="5"/>
  <c r="BX2655" i="5"/>
  <c r="BX1479" i="5"/>
  <c r="BW1479" i="5"/>
  <c r="BY1479" i="5"/>
  <c r="BV1479" i="5"/>
  <c r="BY1335" i="5"/>
  <c r="BX1335" i="5"/>
  <c r="BV1335" i="5"/>
  <c r="BW1335" i="5"/>
  <c r="BX1319" i="5"/>
  <c r="BW1319" i="5"/>
  <c r="BV1319" i="5"/>
  <c r="BY1319" i="5"/>
  <c r="BY1954" i="5"/>
  <c r="BX1954" i="5"/>
  <c r="BW1954" i="5"/>
  <c r="BV1954" i="5"/>
  <c r="BY1495" i="5"/>
  <c r="BX1495" i="5"/>
  <c r="BW1495" i="5"/>
  <c r="BV1495" i="5"/>
  <c r="BY1975" i="5"/>
  <c r="BX1975" i="5"/>
  <c r="BW1975" i="5"/>
  <c r="BV1975" i="5"/>
  <c r="BY2007" i="5"/>
  <c r="BX2007" i="5"/>
  <c r="BW2007" i="5"/>
  <c r="BV2007" i="5"/>
  <c r="BV2271" i="5"/>
  <c r="BY2271" i="5"/>
  <c r="BX2271" i="5"/>
  <c r="BW2271" i="5"/>
  <c r="BV1634" i="5"/>
  <c r="BY1634" i="5"/>
  <c r="BX1634" i="5"/>
  <c r="BW1634" i="5"/>
  <c r="BX1906" i="5"/>
  <c r="BW1906" i="5"/>
  <c r="BY1906" i="5"/>
  <c r="BV1906" i="5"/>
  <c r="BY1031" i="5"/>
  <c r="BX1031" i="5"/>
  <c r="BW1031" i="5"/>
  <c r="BV1031" i="5"/>
  <c r="BX1383" i="5"/>
  <c r="BW1383" i="5"/>
  <c r="BY1383" i="5"/>
  <c r="BV1383" i="5"/>
  <c r="BY951" i="5"/>
  <c r="BX951" i="5"/>
  <c r="BV951" i="5"/>
  <c r="BW951" i="5"/>
  <c r="BY1047" i="5"/>
  <c r="BX1047" i="5"/>
  <c r="BV1047" i="5"/>
  <c r="BW1047" i="5"/>
  <c r="BV258" i="5"/>
  <c r="BY258" i="5"/>
  <c r="BW258" i="5"/>
  <c r="BX258" i="5"/>
  <c r="BY2274" i="5"/>
  <c r="BX2274" i="5"/>
  <c r="BV2274" i="5"/>
  <c r="BW2274" i="5"/>
  <c r="BX2551" i="5"/>
  <c r="BW2551" i="5"/>
  <c r="BV2551" i="5"/>
  <c r="BY2551" i="5"/>
  <c r="BY2263" i="5"/>
  <c r="BX2263" i="5"/>
  <c r="BV2263" i="5"/>
  <c r="BW2263" i="5"/>
  <c r="BV2442" i="5"/>
  <c r="BY2442" i="5"/>
  <c r="BX2442" i="5"/>
  <c r="BW2442" i="5"/>
  <c r="BY2951" i="5"/>
  <c r="BX2951" i="5"/>
  <c r="BW2951" i="5"/>
  <c r="BV2951" i="5"/>
  <c r="BY1015" i="5"/>
  <c r="BX1015" i="5"/>
  <c r="BW1015" i="5"/>
  <c r="BV1015" i="5"/>
  <c r="BY3074" i="5"/>
  <c r="BX3074" i="5"/>
  <c r="BV3074" i="5"/>
  <c r="BW3074" i="5"/>
  <c r="BY1727" i="5"/>
  <c r="BX1727" i="5"/>
  <c r="BV1727" i="5"/>
  <c r="BW1727" i="5"/>
  <c r="BY1895" i="5"/>
  <c r="BW1895" i="5"/>
  <c r="BV1895" i="5"/>
  <c r="BX1895" i="5"/>
  <c r="BV3018" i="5"/>
  <c r="BX3018" i="5"/>
  <c r="BY3018" i="5"/>
  <c r="BW3018" i="5"/>
  <c r="BW2807" i="5"/>
  <c r="BV2807" i="5"/>
  <c r="BX2807" i="5"/>
  <c r="BY2807" i="5"/>
  <c r="BW3071" i="5"/>
  <c r="BV3071" i="5"/>
  <c r="BY3071" i="5"/>
  <c r="BX3071" i="5"/>
  <c r="BY671" i="5"/>
  <c r="BX671" i="5"/>
  <c r="BW671" i="5"/>
  <c r="BV671" i="5"/>
  <c r="BV1279" i="5"/>
  <c r="BY1279" i="5"/>
  <c r="BW1279" i="5"/>
  <c r="BX1279" i="5"/>
  <c r="BY383" i="5"/>
  <c r="BX383" i="5"/>
  <c r="BV383" i="5"/>
  <c r="BW383" i="5"/>
  <c r="BY2471" i="5"/>
  <c r="BX2471" i="5"/>
  <c r="BV2471" i="5"/>
  <c r="BW2471" i="5"/>
  <c r="BY1775" i="5"/>
  <c r="BW1775" i="5"/>
  <c r="BV1775" i="5"/>
  <c r="BX1775" i="5"/>
  <c r="CF647" i="5"/>
  <c r="CI647" i="5"/>
  <c r="CH647" i="5"/>
  <c r="CG647" i="5"/>
  <c r="BV1439" i="5"/>
  <c r="BY1439" i="5"/>
  <c r="BX1439" i="5"/>
  <c r="BW1439" i="5"/>
  <c r="BX42" i="5"/>
  <c r="BW42" i="5"/>
  <c r="BV42" i="5"/>
  <c r="BY42" i="5"/>
  <c r="BW2226" i="5"/>
  <c r="BV2226" i="5"/>
  <c r="BX2226" i="5"/>
  <c r="BY2226" i="5"/>
  <c r="BX2306" i="5"/>
  <c r="BW2306" i="5"/>
  <c r="BY2306" i="5"/>
  <c r="BV2306" i="5"/>
  <c r="BY287" i="5"/>
  <c r="BX287" i="5"/>
  <c r="BV287" i="5"/>
  <c r="BW287" i="5"/>
  <c r="BY191" i="5"/>
  <c r="BX191" i="5"/>
  <c r="BW191" i="5"/>
  <c r="BV191" i="5"/>
  <c r="BV1247" i="5"/>
  <c r="BY1247" i="5"/>
  <c r="BW1247" i="5"/>
  <c r="BX1247" i="5"/>
  <c r="BY1178" i="5"/>
  <c r="BX1178" i="5"/>
  <c r="BW1178" i="5"/>
  <c r="BV1178" i="5"/>
  <c r="BY322" i="5"/>
  <c r="BX322" i="5"/>
  <c r="BV322" i="5"/>
  <c r="BW322" i="5"/>
  <c r="BW1879" i="5"/>
  <c r="BV1879" i="5"/>
  <c r="BX1879" i="5"/>
  <c r="BY1879" i="5"/>
  <c r="BY471" i="5"/>
  <c r="BX471" i="5"/>
  <c r="BV471" i="5"/>
  <c r="BW471" i="5"/>
  <c r="BY1327" i="5"/>
  <c r="BX1327" i="5"/>
  <c r="BV1327" i="5"/>
  <c r="BW1327" i="5"/>
  <c r="BY1306" i="5"/>
  <c r="BX1306" i="5"/>
  <c r="BV1306" i="5"/>
  <c r="BW1306" i="5"/>
  <c r="BY1295" i="5"/>
  <c r="BX1295" i="5"/>
  <c r="BV1295" i="5"/>
  <c r="BW1295" i="5"/>
  <c r="BY1210" i="5"/>
  <c r="BX1210" i="5"/>
  <c r="BW1210" i="5"/>
  <c r="BV1210" i="5"/>
  <c r="BX1551" i="5"/>
  <c r="BW1551" i="5"/>
  <c r="BY1551" i="5"/>
  <c r="BV1551" i="5"/>
  <c r="BY2967" i="5"/>
  <c r="BX2967" i="5"/>
  <c r="BV2967" i="5"/>
  <c r="BW2967" i="5"/>
  <c r="BX1650" i="5"/>
  <c r="BV1650" i="5"/>
  <c r="BY1650" i="5"/>
  <c r="BW1650" i="5"/>
  <c r="BY1959" i="5"/>
  <c r="BX1959" i="5"/>
  <c r="BV1959" i="5"/>
  <c r="BW1959" i="5"/>
  <c r="BY2503" i="5"/>
  <c r="BX2503" i="5"/>
  <c r="BV2503" i="5"/>
  <c r="BW2503" i="5"/>
  <c r="BV3050" i="5"/>
  <c r="BY3050" i="5"/>
  <c r="BW3050" i="5"/>
  <c r="BX3050" i="5"/>
  <c r="BY887" i="5"/>
  <c r="BX887" i="5"/>
  <c r="BW887" i="5"/>
  <c r="BV887" i="5"/>
  <c r="BV834" i="5"/>
  <c r="BY834" i="5"/>
  <c r="BX834" i="5"/>
  <c r="BW834" i="5"/>
  <c r="BY1463" i="5"/>
  <c r="BX1463" i="5"/>
  <c r="BW1463" i="5"/>
  <c r="BV1463" i="5"/>
  <c r="BW2063" i="5"/>
  <c r="BV2063" i="5"/>
  <c r="BY2063" i="5"/>
  <c r="BX2063" i="5"/>
  <c r="BY111" i="5"/>
  <c r="BX111" i="5"/>
  <c r="BW111" i="5"/>
  <c r="BV111" i="5"/>
  <c r="BX1159" i="5"/>
  <c r="BW1159" i="5"/>
  <c r="BV1159" i="5"/>
  <c r="BY1159" i="5"/>
  <c r="BX1506" i="5"/>
  <c r="BW1506" i="5"/>
  <c r="BV1506" i="5"/>
  <c r="BY1506" i="5"/>
  <c r="BV2682" i="5"/>
  <c r="BY2682" i="5"/>
  <c r="BW2682" i="5"/>
  <c r="BX2682" i="5"/>
  <c r="BW3007" i="5"/>
  <c r="BV3007" i="5"/>
  <c r="BX3007" i="5"/>
  <c r="BY3007" i="5"/>
  <c r="BW663" i="5"/>
  <c r="BV663" i="5"/>
  <c r="BX663" i="5"/>
  <c r="BY663" i="5"/>
  <c r="BY1346" i="5"/>
  <c r="BX1346" i="5"/>
  <c r="BV1346" i="5"/>
  <c r="BW1346" i="5"/>
  <c r="BV2506" i="5"/>
  <c r="BY2506" i="5"/>
  <c r="BW2506" i="5"/>
  <c r="BX2506" i="5"/>
  <c r="BY2546" i="5"/>
  <c r="BW2546" i="5"/>
  <c r="BX2546" i="5"/>
  <c r="BV2546" i="5"/>
  <c r="BY447" i="5"/>
  <c r="BX447" i="5"/>
  <c r="BV447" i="5"/>
  <c r="BW447" i="5"/>
  <c r="BX511" i="5"/>
  <c r="BW511" i="5"/>
  <c r="BV511" i="5"/>
  <c r="BY511" i="5"/>
  <c r="BX2026" i="5"/>
  <c r="BV2026" i="5"/>
  <c r="BY2026" i="5"/>
  <c r="BW2026" i="5"/>
  <c r="BV2207" i="5"/>
  <c r="BY2207" i="5"/>
  <c r="BX2207" i="5"/>
  <c r="BW2207" i="5"/>
  <c r="BY1679" i="5"/>
  <c r="BX1679" i="5"/>
  <c r="BV1679" i="5"/>
  <c r="BW1679" i="5"/>
  <c r="BY2039" i="5"/>
  <c r="BW2039" i="5"/>
  <c r="BV2039" i="5"/>
  <c r="BX2039" i="5"/>
  <c r="BY2346" i="5"/>
  <c r="BX2346" i="5"/>
  <c r="BW2346" i="5"/>
  <c r="BV2346" i="5"/>
  <c r="BY2922" i="5"/>
  <c r="BX2922" i="5"/>
  <c r="BW2922" i="5"/>
  <c r="BV2922" i="5"/>
  <c r="BX2946" i="5"/>
  <c r="BW2946" i="5"/>
  <c r="BY2946" i="5"/>
  <c r="BV2946" i="5"/>
  <c r="BX559" i="5"/>
  <c r="BW559" i="5"/>
  <c r="BY559" i="5"/>
  <c r="BV559" i="5"/>
  <c r="BY2778" i="5"/>
  <c r="BX2778" i="5"/>
  <c r="BW2778" i="5"/>
  <c r="BV2778" i="5"/>
  <c r="BY919" i="5"/>
  <c r="BX919" i="5"/>
  <c r="BV919" i="5"/>
  <c r="BW919" i="5"/>
  <c r="BY1106" i="5"/>
  <c r="BX1106" i="5"/>
  <c r="BV1106" i="5"/>
  <c r="BW1106" i="5"/>
  <c r="BV706" i="5"/>
  <c r="BY706" i="5"/>
  <c r="BW706" i="5"/>
  <c r="BX706" i="5"/>
  <c r="BY2962" i="5"/>
  <c r="BX2962" i="5"/>
  <c r="BV2962" i="5"/>
  <c r="BW2962" i="5"/>
  <c r="BW1007" i="5"/>
  <c r="BV1007" i="5"/>
  <c r="BX1007" i="5"/>
  <c r="BY1007" i="5"/>
  <c r="BV2399" i="5"/>
  <c r="BY2399" i="5"/>
  <c r="BW2399" i="5"/>
  <c r="BX2399" i="5"/>
  <c r="BY1631" i="5"/>
  <c r="BW1631" i="5"/>
  <c r="BV1631" i="5"/>
  <c r="BX1631" i="5"/>
  <c r="BX2343" i="5"/>
  <c r="BW2343" i="5"/>
  <c r="BY2343" i="5"/>
  <c r="BV2343" i="5"/>
  <c r="BY1074" i="5"/>
  <c r="BX1074" i="5"/>
  <c r="BV1074" i="5"/>
  <c r="BW1074" i="5"/>
  <c r="BX1543" i="5"/>
  <c r="BV1543" i="5"/>
  <c r="BY1543" i="5"/>
  <c r="BW1543" i="5"/>
  <c r="BY362" i="5"/>
  <c r="BX362" i="5"/>
  <c r="BV362" i="5"/>
  <c r="BW362" i="5"/>
  <c r="BV986" i="5"/>
  <c r="BY986" i="5"/>
  <c r="BX986" i="5"/>
  <c r="BW986" i="5"/>
  <c r="BY2578" i="5"/>
  <c r="BX2578" i="5"/>
  <c r="BV2578" i="5"/>
  <c r="BW2578" i="5"/>
  <c r="BW2258" i="5"/>
  <c r="BV2258" i="5"/>
  <c r="BY2258" i="5"/>
  <c r="BX2258" i="5"/>
  <c r="BV1503" i="5"/>
  <c r="BY1503" i="5"/>
  <c r="BW1503" i="5"/>
  <c r="BX1503" i="5"/>
  <c r="BY1711" i="5"/>
  <c r="BX1711" i="5"/>
  <c r="BW1711" i="5"/>
  <c r="BV1711" i="5"/>
  <c r="BY407" i="5"/>
  <c r="BX407" i="5"/>
  <c r="BW407" i="5"/>
  <c r="BV407" i="5"/>
  <c r="BY535" i="5"/>
  <c r="BX535" i="5"/>
  <c r="BW535" i="5"/>
  <c r="BV535" i="5"/>
  <c r="BY2202" i="5"/>
  <c r="BX2202" i="5"/>
  <c r="BV2202" i="5"/>
  <c r="BW2202" i="5"/>
  <c r="BY1274" i="5"/>
  <c r="BX1274" i="5"/>
  <c r="BV1274" i="5"/>
  <c r="BW1274" i="5"/>
  <c r="BY1487" i="5"/>
  <c r="BX1487" i="5"/>
  <c r="BW1487" i="5"/>
  <c r="BV1487" i="5"/>
  <c r="BW1423" i="5"/>
  <c r="BY1423" i="5"/>
  <c r="BX1423" i="5"/>
  <c r="BV1423" i="5"/>
  <c r="BW2919" i="5"/>
  <c r="BV2919" i="5"/>
  <c r="BY2919" i="5"/>
  <c r="BX2919" i="5"/>
  <c r="BY1714" i="5"/>
  <c r="BX1714" i="5"/>
  <c r="BW1714" i="5"/>
  <c r="BV1714" i="5"/>
  <c r="BW279" i="5"/>
  <c r="BV279" i="5"/>
  <c r="BY279" i="5"/>
  <c r="BX279" i="5"/>
  <c r="BY754" i="5"/>
  <c r="BX754" i="5"/>
  <c r="BW754" i="5"/>
  <c r="BV754" i="5"/>
  <c r="BY39" i="5"/>
  <c r="BW39" i="5"/>
  <c r="BV39" i="5"/>
  <c r="BX39" i="5"/>
  <c r="BY1914" i="5"/>
  <c r="BX1914" i="5"/>
  <c r="BV1914" i="5"/>
  <c r="BW1914" i="5"/>
  <c r="BY2122" i="5"/>
  <c r="BX2122" i="5"/>
  <c r="BW2122" i="5"/>
  <c r="BV2122" i="5"/>
  <c r="BY2079" i="5"/>
  <c r="BX2079" i="5"/>
  <c r="BW2079" i="5"/>
  <c r="BV2079" i="5"/>
  <c r="BW1266" i="5"/>
  <c r="BV1266" i="5"/>
  <c r="BX1266" i="5"/>
  <c r="BY1266" i="5"/>
  <c r="BX1671" i="5"/>
  <c r="BY1671" i="5"/>
  <c r="BV1671" i="5"/>
  <c r="BW1671" i="5"/>
  <c r="BY2018" i="5"/>
  <c r="BX2018" i="5"/>
  <c r="BV2018" i="5"/>
  <c r="BW2018" i="5"/>
  <c r="BY1410" i="5"/>
  <c r="BX1410" i="5"/>
  <c r="BV1410" i="5"/>
  <c r="BW1410" i="5"/>
  <c r="BY79" i="5"/>
  <c r="BX79" i="5"/>
  <c r="BW79" i="5"/>
  <c r="BV79" i="5"/>
  <c r="BY351" i="5"/>
  <c r="BW351" i="5"/>
  <c r="BV351" i="5"/>
  <c r="BX351" i="5"/>
  <c r="BY698" i="5"/>
  <c r="BX698" i="5"/>
  <c r="BV698" i="5"/>
  <c r="BW698" i="5"/>
  <c r="BX546" i="5"/>
  <c r="BY546" i="5"/>
  <c r="BV546" i="5"/>
  <c r="BW546" i="5"/>
  <c r="BX1530" i="5"/>
  <c r="BW1530" i="5"/>
  <c r="BV1530" i="5"/>
  <c r="BY1530" i="5"/>
  <c r="BY223" i="5"/>
  <c r="BX223" i="5"/>
  <c r="BW223" i="5"/>
  <c r="BV223" i="5"/>
  <c r="BX1978" i="5"/>
  <c r="BW1978" i="5"/>
  <c r="BV1978" i="5"/>
  <c r="BY1978" i="5"/>
  <c r="BX2458" i="5"/>
  <c r="BY2458" i="5"/>
  <c r="BW2458" i="5"/>
  <c r="BV2458" i="5"/>
  <c r="BY711" i="5"/>
  <c r="BX711" i="5"/>
  <c r="BV711" i="5"/>
  <c r="BW711" i="5"/>
  <c r="BY2178" i="5"/>
  <c r="BX2178" i="5"/>
  <c r="BW2178" i="5"/>
  <c r="BV2178" i="5"/>
  <c r="BY2815" i="5"/>
  <c r="BV2815" i="5"/>
  <c r="BX2815" i="5"/>
  <c r="BW2815" i="5"/>
  <c r="BW55" i="5"/>
  <c r="BV55" i="5"/>
  <c r="BX55" i="5"/>
  <c r="BY55" i="5"/>
  <c r="BX2842" i="5"/>
  <c r="BV2842" i="5"/>
  <c r="BY2842" i="5"/>
  <c r="BW2842" i="5"/>
  <c r="BY1946" i="5"/>
  <c r="BX1946" i="5"/>
  <c r="BV1946" i="5"/>
  <c r="BW1946" i="5"/>
  <c r="BY786" i="5"/>
  <c r="BX786" i="5"/>
  <c r="BW786" i="5"/>
  <c r="BV786" i="5"/>
  <c r="BV1082" i="5"/>
  <c r="BY1082" i="5"/>
  <c r="BX1082" i="5"/>
  <c r="BW1082" i="5"/>
  <c r="BY2954" i="5"/>
  <c r="BX2954" i="5"/>
  <c r="BW2954" i="5"/>
  <c r="BV2954" i="5"/>
  <c r="BV2914" i="5"/>
  <c r="BY2914" i="5"/>
  <c r="BX2914" i="5"/>
  <c r="BW2914" i="5"/>
  <c r="BY2047" i="5"/>
  <c r="BW2047" i="5"/>
  <c r="BV2047" i="5"/>
  <c r="BX2047" i="5"/>
  <c r="BW991" i="5"/>
  <c r="BX991" i="5"/>
  <c r="BY991" i="5"/>
  <c r="BV991" i="5"/>
  <c r="BY199" i="5"/>
  <c r="BX199" i="5"/>
  <c r="BV199" i="5"/>
  <c r="BW199" i="5"/>
  <c r="BX2311" i="5"/>
  <c r="BW2311" i="5"/>
  <c r="BV2311" i="5"/>
  <c r="BY2311" i="5"/>
  <c r="BW1887" i="5"/>
  <c r="BV1887" i="5"/>
  <c r="BY1887" i="5"/>
  <c r="BX1887" i="5"/>
  <c r="BX1447" i="5"/>
  <c r="BV1447" i="5"/>
  <c r="BW1447" i="5"/>
  <c r="BY1447" i="5"/>
  <c r="BW695" i="5"/>
  <c r="BV695" i="5"/>
  <c r="BY695" i="5"/>
  <c r="BX695" i="5"/>
  <c r="BY3042" i="5"/>
  <c r="BX3042" i="5"/>
  <c r="BW3042" i="5"/>
  <c r="BV3042" i="5"/>
  <c r="BY1207" i="5"/>
  <c r="BX1207" i="5"/>
  <c r="BW1207" i="5"/>
  <c r="BV1207" i="5"/>
  <c r="BY2890" i="5"/>
  <c r="BX2890" i="5"/>
  <c r="BV2890" i="5"/>
  <c r="BW2890" i="5"/>
  <c r="BY1514" i="5"/>
  <c r="BX1514" i="5"/>
  <c r="BV1514" i="5"/>
  <c r="BW1514" i="5"/>
  <c r="BY751" i="5"/>
  <c r="BX751" i="5"/>
  <c r="BV751" i="5"/>
  <c r="BW751" i="5"/>
  <c r="BY218" i="5"/>
  <c r="BX218" i="5"/>
  <c r="BV218" i="5"/>
  <c r="BW218" i="5"/>
  <c r="BY2610" i="5"/>
  <c r="BX2610" i="5"/>
  <c r="BW2610" i="5"/>
  <c r="BV2610" i="5"/>
  <c r="BX1575" i="5"/>
  <c r="BW1575" i="5"/>
  <c r="BY1575" i="5"/>
  <c r="BV1575" i="5"/>
  <c r="BX2050" i="5"/>
  <c r="BW2050" i="5"/>
  <c r="BV2050" i="5"/>
  <c r="BY2050" i="5"/>
  <c r="BV2970" i="5"/>
  <c r="BY2970" i="5"/>
  <c r="BW2970" i="5"/>
  <c r="BX2970" i="5"/>
  <c r="BY1743" i="5"/>
  <c r="BX1743" i="5"/>
  <c r="BW1743" i="5"/>
  <c r="BV1743" i="5"/>
  <c r="BY1354" i="5"/>
  <c r="BX1354" i="5"/>
  <c r="BV1354" i="5"/>
  <c r="BW1354" i="5"/>
  <c r="BY2927" i="5"/>
  <c r="BX2927" i="5"/>
  <c r="BV2927" i="5"/>
  <c r="BW2927" i="5"/>
  <c r="BW570" i="5"/>
  <c r="BV570" i="5"/>
  <c r="BY570" i="5"/>
  <c r="BX570" i="5"/>
  <c r="BY2498" i="5"/>
  <c r="BX2498" i="5"/>
  <c r="BW2498" i="5"/>
  <c r="BV2498" i="5"/>
  <c r="BY127" i="5"/>
  <c r="BX127" i="5"/>
  <c r="BV127" i="5"/>
  <c r="BW127" i="5"/>
  <c r="BX234" i="5"/>
  <c r="BW234" i="5"/>
  <c r="BV234" i="5"/>
  <c r="BY234" i="5"/>
  <c r="BW1719" i="5"/>
  <c r="BV1719" i="5"/>
  <c r="BX1719" i="5"/>
  <c r="BY1719" i="5"/>
  <c r="BV2138" i="5"/>
  <c r="BY2138" i="5"/>
  <c r="BW2138" i="5"/>
  <c r="BX2138" i="5"/>
  <c r="BY1794" i="5"/>
  <c r="BX1794" i="5"/>
  <c r="BV1794" i="5"/>
  <c r="BW1794" i="5"/>
  <c r="BX2415" i="5"/>
  <c r="BW2415" i="5"/>
  <c r="BY2415" i="5"/>
  <c r="BV2415" i="5"/>
  <c r="BY2882" i="5"/>
  <c r="BX2882" i="5"/>
  <c r="BV2882" i="5"/>
  <c r="BW2882" i="5"/>
  <c r="BY1087" i="5"/>
  <c r="BX1087" i="5"/>
  <c r="BW1087" i="5"/>
  <c r="BV1087" i="5"/>
  <c r="BY2802" i="5"/>
  <c r="BX2802" i="5"/>
  <c r="BV2802" i="5"/>
  <c r="BW2802" i="5"/>
  <c r="BY146" i="5"/>
  <c r="BX146" i="5"/>
  <c r="BW146" i="5"/>
  <c r="BV146" i="5"/>
  <c r="BX658" i="5"/>
  <c r="BW658" i="5"/>
  <c r="BY658" i="5"/>
  <c r="BV658" i="5"/>
  <c r="BY2090" i="5"/>
  <c r="BX2090" i="5"/>
  <c r="BV2090" i="5"/>
  <c r="BW2090" i="5"/>
  <c r="BY3055" i="5"/>
  <c r="BX3055" i="5"/>
  <c r="BV3055" i="5"/>
  <c r="BW3055" i="5"/>
  <c r="BY1746" i="5"/>
  <c r="BX1746" i="5"/>
  <c r="BV1746" i="5"/>
  <c r="BW1746" i="5"/>
  <c r="BY2522" i="5"/>
  <c r="BW2522" i="5"/>
  <c r="BV2522" i="5"/>
  <c r="BX2522" i="5"/>
  <c r="BY1282" i="5"/>
  <c r="BX1282" i="5"/>
  <c r="BW1282" i="5"/>
  <c r="BV1282" i="5"/>
  <c r="BY2591" i="5"/>
  <c r="BX2591" i="5"/>
  <c r="BV2591" i="5"/>
  <c r="BW2591" i="5"/>
  <c r="BW1170" i="5"/>
  <c r="BV1170" i="5"/>
  <c r="BY1170" i="5"/>
  <c r="BX1170" i="5"/>
  <c r="BY1935" i="5"/>
  <c r="BX1935" i="5"/>
  <c r="BV1935" i="5"/>
  <c r="BW1935" i="5"/>
  <c r="BY295" i="5"/>
  <c r="BX295" i="5"/>
  <c r="BW295" i="5"/>
  <c r="BV295" i="5"/>
  <c r="BW1039" i="5"/>
  <c r="BV1039" i="5"/>
  <c r="BX1039" i="5"/>
  <c r="BY1039" i="5"/>
  <c r="BY2943" i="5"/>
  <c r="BX2943" i="5"/>
  <c r="BW2943" i="5"/>
  <c r="BV2943" i="5"/>
  <c r="BY1807" i="5"/>
  <c r="BX1807" i="5"/>
  <c r="BW1807" i="5"/>
  <c r="BV1807" i="5"/>
  <c r="BY1786" i="5"/>
  <c r="BX1786" i="5"/>
  <c r="BW1786" i="5"/>
  <c r="BV1786" i="5"/>
  <c r="BV2711" i="5"/>
  <c r="BX2711" i="5"/>
  <c r="BY2711" i="5"/>
  <c r="BW2711" i="5"/>
  <c r="BY903" i="5"/>
  <c r="BX903" i="5"/>
  <c r="BV903" i="5"/>
  <c r="BW903" i="5"/>
  <c r="BX2314" i="5"/>
  <c r="BV2314" i="5"/>
  <c r="BW2314" i="5"/>
  <c r="BY2314" i="5"/>
  <c r="BW2386" i="5"/>
  <c r="BV2386" i="5"/>
  <c r="BX2386" i="5"/>
  <c r="BY2386" i="5"/>
  <c r="BW1791" i="5"/>
  <c r="BV1791" i="5"/>
  <c r="BY1791" i="5"/>
  <c r="BX1791" i="5"/>
  <c r="BY1527" i="5"/>
  <c r="BX1527" i="5"/>
  <c r="BW1527" i="5"/>
  <c r="BV1527" i="5"/>
  <c r="BY2199" i="5"/>
  <c r="BX2199" i="5"/>
  <c r="BV2199" i="5"/>
  <c r="BW2199" i="5"/>
  <c r="BY1538" i="5"/>
  <c r="BW1538" i="5"/>
  <c r="BV1538" i="5"/>
  <c r="BX1538" i="5"/>
  <c r="BY2839" i="5"/>
  <c r="BX2839" i="5"/>
  <c r="BW2839" i="5"/>
  <c r="BV2839" i="5"/>
  <c r="BY1458" i="5"/>
  <c r="BX1458" i="5"/>
  <c r="BV1458" i="5"/>
  <c r="BW1458" i="5"/>
  <c r="BY1138" i="5"/>
  <c r="BX1138" i="5"/>
  <c r="BW1138" i="5"/>
  <c r="BV1138" i="5"/>
  <c r="BY2103" i="5"/>
  <c r="BX2103" i="5"/>
  <c r="BW2103" i="5"/>
  <c r="BV2103" i="5"/>
  <c r="BV2282" i="5"/>
  <c r="BY2282" i="5"/>
  <c r="BX2282" i="5"/>
  <c r="BW2282" i="5"/>
  <c r="BV162" i="5"/>
  <c r="BY162" i="5"/>
  <c r="BW162" i="5"/>
  <c r="BX162" i="5"/>
  <c r="BY1658" i="5"/>
  <c r="BX1658" i="5"/>
  <c r="BW1658" i="5"/>
  <c r="BV1658" i="5"/>
  <c r="BV1183" i="5"/>
  <c r="BY1183" i="5"/>
  <c r="BX1183" i="5"/>
  <c r="BW1183" i="5"/>
  <c r="BY871" i="5"/>
  <c r="BX871" i="5"/>
  <c r="BW871" i="5"/>
  <c r="BV871" i="5"/>
  <c r="BW1759" i="5"/>
  <c r="BY1759" i="5"/>
  <c r="BX1759" i="5"/>
  <c r="BV1759" i="5"/>
  <c r="BY602" i="5"/>
  <c r="BX602" i="5"/>
  <c r="BW602" i="5"/>
  <c r="BV602" i="5"/>
  <c r="BX1842" i="5"/>
  <c r="BW1842" i="5"/>
  <c r="BV1842" i="5"/>
  <c r="BY1842" i="5"/>
  <c r="BX1058" i="5"/>
  <c r="BW1058" i="5"/>
  <c r="BV1058" i="5"/>
  <c r="BY1058" i="5"/>
  <c r="BY2855" i="5"/>
  <c r="BX2855" i="5"/>
  <c r="BW2855" i="5"/>
  <c r="BV2855" i="5"/>
  <c r="BX1610" i="5"/>
  <c r="BV1610" i="5"/>
  <c r="BY1610" i="5"/>
  <c r="BW1610" i="5"/>
  <c r="BW823" i="5"/>
  <c r="BV823" i="5"/>
  <c r="BX823" i="5"/>
  <c r="BY823" i="5"/>
  <c r="BY1831" i="5"/>
  <c r="BX1831" i="5"/>
  <c r="BV1831" i="5"/>
  <c r="BW1831" i="5"/>
  <c r="BY2298" i="5"/>
  <c r="BX2298" i="5"/>
  <c r="BW2298" i="5"/>
  <c r="BV2298" i="5"/>
  <c r="BY2783" i="5"/>
  <c r="BX2783" i="5"/>
  <c r="BW2783" i="5"/>
  <c r="BV2783" i="5"/>
  <c r="BW2671" i="5"/>
  <c r="BV2671" i="5"/>
  <c r="BY2671" i="5"/>
  <c r="BX2671" i="5"/>
  <c r="BX3058" i="5"/>
  <c r="BW3058" i="5"/>
  <c r="BY3058" i="5"/>
  <c r="BV3058" i="5"/>
  <c r="BY1258" i="5"/>
  <c r="BX1258" i="5"/>
  <c r="BW1258" i="5"/>
  <c r="BV1258" i="5"/>
  <c r="BY306" i="5"/>
  <c r="BX306" i="5"/>
  <c r="BV306" i="5"/>
  <c r="BW306" i="5"/>
  <c r="BW215" i="5"/>
  <c r="BV215" i="5"/>
  <c r="BX215" i="5"/>
  <c r="BY215" i="5"/>
  <c r="BX2482" i="5"/>
  <c r="BW2482" i="5"/>
  <c r="BY2482" i="5"/>
  <c r="BV2482" i="5"/>
  <c r="BX618" i="5"/>
  <c r="BV618" i="5"/>
  <c r="BY618" i="5"/>
  <c r="BW618" i="5"/>
  <c r="BV1802" i="5"/>
  <c r="BY1802" i="5"/>
  <c r="BW1802" i="5"/>
  <c r="BX1802" i="5"/>
  <c r="BX2450" i="5"/>
  <c r="BW2450" i="5"/>
  <c r="BV2450" i="5"/>
  <c r="BY2450" i="5"/>
  <c r="BW474" i="5"/>
  <c r="BV474" i="5"/>
  <c r="BX474" i="5"/>
  <c r="BY474" i="5"/>
  <c r="BX2938" i="5"/>
  <c r="BW2938" i="5"/>
  <c r="BV2938" i="5"/>
  <c r="BY2938" i="5"/>
  <c r="BY554" i="5"/>
  <c r="BX554" i="5"/>
  <c r="BW554" i="5"/>
  <c r="BV554" i="5"/>
  <c r="BY1263" i="5"/>
  <c r="BV1263" i="5"/>
  <c r="BX1263" i="5"/>
  <c r="BW1263" i="5"/>
  <c r="BY1359" i="5"/>
  <c r="BX1359" i="5"/>
  <c r="BV1359" i="5"/>
  <c r="BW1359" i="5"/>
  <c r="BY418" i="5"/>
  <c r="BX418" i="5"/>
  <c r="BV418" i="5"/>
  <c r="BW418" i="5"/>
  <c r="BY2418" i="5"/>
  <c r="BX2418" i="5"/>
  <c r="BW2418" i="5"/>
  <c r="BV2418" i="5"/>
  <c r="BY354" i="5"/>
  <c r="BX354" i="5"/>
  <c r="BW354" i="5"/>
  <c r="BV354" i="5"/>
  <c r="BY2319" i="5"/>
  <c r="BW2319" i="5"/>
  <c r="BV2319" i="5"/>
  <c r="BX2319" i="5"/>
  <c r="BY623" i="5"/>
  <c r="BX623" i="5"/>
  <c r="BW623" i="5"/>
  <c r="BV623" i="5"/>
  <c r="BW2618" i="5"/>
  <c r="BV2618" i="5"/>
  <c r="BY2618" i="5"/>
  <c r="BX2618" i="5"/>
  <c r="BV2543" i="5"/>
  <c r="BX2543" i="5"/>
  <c r="BW2543" i="5"/>
  <c r="BY2543" i="5"/>
  <c r="BY1186" i="5"/>
  <c r="BX1186" i="5"/>
  <c r="BV1186" i="5"/>
  <c r="BW1186" i="5"/>
  <c r="BY2351" i="5"/>
  <c r="BX2351" i="5"/>
  <c r="BW2351" i="5"/>
  <c r="BV2351" i="5"/>
  <c r="BY343" i="5"/>
  <c r="BX343" i="5"/>
  <c r="BW343" i="5"/>
  <c r="BV343" i="5"/>
  <c r="CH1146" i="5"/>
  <c r="CI1146" i="5"/>
  <c r="CF1146" i="5"/>
  <c r="CG1146" i="5"/>
  <c r="BX1231" i="5"/>
  <c r="BW1231" i="5"/>
  <c r="BV1231" i="5"/>
  <c r="BY1231" i="5"/>
  <c r="BV98" i="5"/>
  <c r="BY98" i="5"/>
  <c r="BW98" i="5"/>
  <c r="BX98" i="5"/>
  <c r="BV738" i="5"/>
  <c r="BY738" i="5"/>
  <c r="BX738" i="5"/>
  <c r="BW738" i="5"/>
  <c r="BV1471" i="5"/>
  <c r="BY1471" i="5"/>
  <c r="BW1471" i="5"/>
  <c r="BX1471" i="5"/>
  <c r="BV1407" i="5"/>
  <c r="BY1407" i="5"/>
  <c r="BW1407" i="5"/>
  <c r="BX1407" i="5"/>
  <c r="BX2002" i="5"/>
  <c r="BV2002" i="5"/>
  <c r="BY2002" i="5"/>
  <c r="BW2002" i="5"/>
  <c r="BX2679" i="5"/>
  <c r="BW2679" i="5"/>
  <c r="BV2679" i="5"/>
  <c r="BY2679" i="5"/>
  <c r="BY639" i="5"/>
  <c r="BX639" i="5"/>
  <c r="BV639" i="5"/>
  <c r="BW639" i="5"/>
  <c r="BY2055" i="5"/>
  <c r="BX2055" i="5"/>
  <c r="BV2055" i="5"/>
  <c r="BW2055" i="5"/>
  <c r="BV2042" i="5"/>
  <c r="BY2042" i="5"/>
  <c r="BX2042" i="5"/>
  <c r="BW2042" i="5"/>
  <c r="BW1655" i="5"/>
  <c r="BY1655" i="5"/>
  <c r="BX1655" i="5"/>
  <c r="BV1655" i="5"/>
  <c r="BY1431" i="5"/>
  <c r="BX1431" i="5"/>
  <c r="BW1431" i="5"/>
  <c r="BV1431" i="5"/>
  <c r="BY3047" i="5"/>
  <c r="BX3047" i="5"/>
  <c r="BV3047" i="5"/>
  <c r="BW3047" i="5"/>
  <c r="BY1559" i="5"/>
  <c r="BX1559" i="5"/>
  <c r="BW1559" i="5"/>
  <c r="BV1559" i="5"/>
  <c r="BY2135" i="5"/>
  <c r="BX2135" i="5"/>
  <c r="BV2135" i="5"/>
  <c r="BW2135" i="5"/>
  <c r="BV858" i="5"/>
  <c r="BY858" i="5"/>
  <c r="BW858" i="5"/>
  <c r="BX858" i="5"/>
  <c r="BY1095" i="5"/>
  <c r="BX1095" i="5"/>
  <c r="BW1095" i="5"/>
  <c r="BV1095" i="5"/>
  <c r="BY1391" i="5"/>
  <c r="BX1391" i="5"/>
  <c r="BW1391" i="5"/>
  <c r="BV1391" i="5"/>
  <c r="BX1026" i="5"/>
  <c r="BW1026" i="5"/>
  <c r="BV1026" i="5"/>
  <c r="BY1026" i="5"/>
  <c r="BY1562" i="5"/>
  <c r="BX1562" i="5"/>
  <c r="BW1562" i="5"/>
  <c r="BV1562" i="5"/>
  <c r="BX2695" i="5"/>
  <c r="BW2695" i="5"/>
  <c r="BV2695" i="5"/>
  <c r="BY2695" i="5"/>
  <c r="BX1338" i="5"/>
  <c r="BW1338" i="5"/>
  <c r="BV1338" i="5"/>
  <c r="BY1338" i="5"/>
  <c r="CI1114" i="5"/>
  <c r="CF1114" i="5"/>
  <c r="CH1114" i="5"/>
  <c r="CG1114" i="5"/>
  <c r="BY1682" i="5"/>
  <c r="BX1682" i="5"/>
  <c r="BW1682" i="5"/>
  <c r="BV1682" i="5"/>
  <c r="BY1735" i="5"/>
  <c r="BX1735" i="5"/>
  <c r="BV1735" i="5"/>
  <c r="BW1735" i="5"/>
  <c r="BY82" i="5"/>
  <c r="BW82" i="5"/>
  <c r="BV82" i="5"/>
  <c r="BX82" i="5"/>
  <c r="BY1882" i="5"/>
  <c r="BX1882" i="5"/>
  <c r="BV1882" i="5"/>
  <c r="BW1882" i="5"/>
  <c r="BV1050" i="5"/>
  <c r="BY1050" i="5"/>
  <c r="BW1050" i="5"/>
  <c r="BX1050" i="5"/>
  <c r="BY2770" i="5"/>
  <c r="BX2770" i="5"/>
  <c r="BV2770" i="5"/>
  <c r="BW2770" i="5"/>
  <c r="BY1850" i="5"/>
  <c r="BW1850" i="5"/>
  <c r="BV1850" i="5"/>
  <c r="BX1850" i="5"/>
  <c r="BX135" i="5"/>
  <c r="BY135" i="5"/>
  <c r="BW135" i="5"/>
  <c r="BV135" i="5"/>
  <c r="BW727" i="5"/>
  <c r="BV727" i="5"/>
  <c r="BY727" i="5"/>
  <c r="BX727" i="5"/>
  <c r="BX2714" i="5"/>
  <c r="BW2714" i="5"/>
  <c r="BV2714" i="5"/>
  <c r="BY2714" i="5"/>
  <c r="BY2623" i="5"/>
  <c r="BX2623" i="5"/>
  <c r="BV2623" i="5"/>
  <c r="BW2623" i="5"/>
  <c r="BY999" i="5"/>
  <c r="BX999" i="5"/>
  <c r="BV999" i="5"/>
  <c r="BW999" i="5"/>
  <c r="BY2455" i="5"/>
  <c r="BX2455" i="5"/>
  <c r="BV2455" i="5"/>
  <c r="BW2455" i="5"/>
  <c r="BY63" i="5"/>
  <c r="BX63" i="5"/>
  <c r="BW63" i="5"/>
  <c r="BV63" i="5"/>
  <c r="BY978" i="5"/>
  <c r="BX978" i="5"/>
  <c r="BW978" i="5"/>
  <c r="BV978" i="5"/>
  <c r="BY2999" i="5"/>
  <c r="BX2999" i="5"/>
  <c r="BW2999" i="5"/>
  <c r="BV2999" i="5"/>
  <c r="BV226" i="5"/>
  <c r="BY226" i="5"/>
  <c r="BW226" i="5"/>
  <c r="BX226" i="5"/>
  <c r="BY1399" i="5"/>
  <c r="BX1399" i="5"/>
  <c r="BV1399" i="5"/>
  <c r="BW1399" i="5"/>
  <c r="BY330" i="5"/>
  <c r="BX330" i="5"/>
  <c r="BW330" i="5"/>
  <c r="BV330" i="5"/>
  <c r="BY2359" i="5"/>
  <c r="BW2359" i="5"/>
  <c r="BV2359" i="5"/>
  <c r="BX2359" i="5"/>
  <c r="BX106" i="5"/>
  <c r="BW106" i="5"/>
  <c r="BY106" i="5"/>
  <c r="BV106" i="5"/>
  <c r="BY1591" i="5"/>
  <c r="BX1591" i="5"/>
  <c r="BW1591" i="5"/>
  <c r="BV1591" i="5"/>
  <c r="BW2127" i="5"/>
  <c r="BV2127" i="5"/>
  <c r="BY2127" i="5"/>
  <c r="BX2127" i="5"/>
  <c r="BY1314" i="5"/>
  <c r="BX1314" i="5"/>
  <c r="BW1314" i="5"/>
  <c r="BV1314" i="5"/>
  <c r="BY522" i="5"/>
  <c r="BX522" i="5"/>
  <c r="BW522" i="5"/>
  <c r="BV522" i="5"/>
  <c r="BY1474" i="5"/>
  <c r="BX1474" i="5"/>
  <c r="BV1474" i="5"/>
  <c r="BW1474" i="5"/>
  <c r="BY2391" i="5"/>
  <c r="BX2391" i="5"/>
  <c r="BV2391" i="5"/>
  <c r="BW2391" i="5"/>
  <c r="BX810" i="5"/>
  <c r="BW810" i="5"/>
  <c r="BV810" i="5"/>
  <c r="BY810" i="5"/>
  <c r="BX74" i="5"/>
  <c r="BW74" i="5"/>
  <c r="BY74" i="5"/>
  <c r="BV74" i="5"/>
  <c r="BX431" i="5"/>
  <c r="BW431" i="5"/>
  <c r="BV431" i="5"/>
  <c r="BY431" i="5"/>
  <c r="BV1455" i="5"/>
  <c r="BX1455" i="5"/>
  <c r="BY1455" i="5"/>
  <c r="BW1455" i="5"/>
  <c r="BV194" i="5"/>
  <c r="BY194" i="5"/>
  <c r="BW194" i="5"/>
  <c r="BX194" i="5"/>
  <c r="BY2567" i="5"/>
  <c r="BX2567" i="5"/>
  <c r="BW2567" i="5"/>
  <c r="BV2567" i="5"/>
  <c r="BX1674" i="5"/>
  <c r="BW1674" i="5"/>
  <c r="BV1674" i="5"/>
  <c r="BY1674" i="5"/>
  <c r="BY562" i="5"/>
  <c r="BX562" i="5"/>
  <c r="BV562" i="5"/>
  <c r="BW562" i="5"/>
  <c r="BY1767" i="5"/>
  <c r="BW1767" i="5"/>
  <c r="BX1767" i="5"/>
  <c r="BV1767" i="5"/>
  <c r="BY530" i="5"/>
  <c r="BX530" i="5"/>
  <c r="BW530" i="5"/>
  <c r="BV530" i="5"/>
  <c r="BY3015" i="5"/>
  <c r="BX3015" i="5"/>
  <c r="BV3015" i="5"/>
  <c r="BW3015" i="5"/>
  <c r="BV954" i="5"/>
  <c r="BY954" i="5"/>
  <c r="BW954" i="5"/>
  <c r="BX954" i="5"/>
  <c r="BW1823" i="5"/>
  <c r="BV1823" i="5"/>
  <c r="BY1823" i="5"/>
  <c r="BX1823" i="5"/>
  <c r="BW506" i="5"/>
  <c r="BV506" i="5"/>
  <c r="BX506" i="5"/>
  <c r="BY506" i="5"/>
  <c r="BX1762" i="5"/>
  <c r="BW1762" i="5"/>
  <c r="BY1762" i="5"/>
  <c r="BV1762" i="5"/>
  <c r="BX2562" i="5"/>
  <c r="BW2562" i="5"/>
  <c r="BY2562" i="5"/>
  <c r="BV2562" i="5"/>
  <c r="BY2722" i="5"/>
  <c r="BX2722" i="5"/>
  <c r="BW2722" i="5"/>
  <c r="BV2722" i="5"/>
  <c r="BW759" i="5"/>
  <c r="BV759" i="5"/>
  <c r="BY759" i="5"/>
  <c r="BX759" i="5"/>
  <c r="BX170" i="5"/>
  <c r="BW170" i="5"/>
  <c r="BV170" i="5"/>
  <c r="BY170" i="5"/>
  <c r="BY2735" i="5"/>
  <c r="BX2735" i="5"/>
  <c r="BV2735" i="5"/>
  <c r="BW2735" i="5"/>
  <c r="BX1938" i="5"/>
  <c r="BW1938" i="5"/>
  <c r="BV1938" i="5"/>
  <c r="BY1938" i="5"/>
  <c r="BY767" i="5"/>
  <c r="BX767" i="5"/>
  <c r="BW767" i="5"/>
  <c r="BV767" i="5"/>
  <c r="BY2466" i="5"/>
  <c r="BX2466" i="5"/>
  <c r="BV2466" i="5"/>
  <c r="BW2466" i="5"/>
  <c r="BW2303" i="5"/>
  <c r="BY2303" i="5"/>
  <c r="BV2303" i="5"/>
  <c r="BX2303" i="5"/>
  <c r="BY735" i="5"/>
  <c r="BX735" i="5"/>
  <c r="BW735" i="5"/>
  <c r="BV735" i="5"/>
  <c r="BY1922" i="5"/>
  <c r="BX1922" i="5"/>
  <c r="BW1922" i="5"/>
  <c r="BV1922" i="5"/>
  <c r="BV1599" i="5"/>
  <c r="BY1599" i="5"/>
  <c r="BX1599" i="5"/>
  <c r="BW1599" i="5"/>
  <c r="BY1290" i="5"/>
  <c r="BX1290" i="5"/>
  <c r="BW1290" i="5"/>
  <c r="BV1290" i="5"/>
  <c r="BV2474" i="5"/>
  <c r="BY2474" i="5"/>
  <c r="BX2474" i="5"/>
  <c r="BW2474" i="5"/>
  <c r="BV674" i="5"/>
  <c r="BY674" i="5"/>
  <c r="BX674" i="5"/>
  <c r="BW674" i="5"/>
  <c r="BY426" i="5"/>
  <c r="BX426" i="5"/>
  <c r="BW426" i="5"/>
  <c r="BV426" i="5"/>
  <c r="BX3026" i="5"/>
  <c r="BW3026" i="5"/>
  <c r="BV3026" i="5"/>
  <c r="BY3026" i="5"/>
  <c r="BX1970" i="5"/>
  <c r="BW1970" i="5"/>
  <c r="BY1970" i="5"/>
  <c r="BV1970" i="5"/>
  <c r="BX527" i="5"/>
  <c r="BW527" i="5"/>
  <c r="BV527" i="5"/>
  <c r="BY527" i="5"/>
  <c r="BX2634" i="5"/>
  <c r="BW2634" i="5"/>
  <c r="BV2634" i="5"/>
  <c r="BY2634" i="5"/>
  <c r="BY282" i="5"/>
  <c r="BX282" i="5"/>
  <c r="BV282" i="5"/>
  <c r="BW282" i="5"/>
  <c r="BX866" i="5"/>
  <c r="BW866" i="5"/>
  <c r="BY866" i="5"/>
  <c r="BV866" i="5"/>
  <c r="BX994" i="5"/>
  <c r="BW994" i="5"/>
  <c r="BV994" i="5"/>
  <c r="BY994" i="5"/>
  <c r="BV890" i="5"/>
  <c r="BY890" i="5"/>
  <c r="BX890" i="5"/>
  <c r="BW890" i="5"/>
  <c r="BY2994" i="5"/>
  <c r="BX2994" i="5"/>
  <c r="BW2994" i="5"/>
  <c r="BV2994" i="5"/>
  <c r="BX842" i="5"/>
  <c r="BW842" i="5"/>
  <c r="BY842" i="5"/>
  <c r="BV842" i="5"/>
  <c r="BX962" i="5"/>
  <c r="BW962" i="5"/>
  <c r="BY962" i="5"/>
  <c r="BV962" i="5"/>
  <c r="BY3063" i="5"/>
  <c r="BX3063" i="5"/>
  <c r="BW3063" i="5"/>
  <c r="BV3063" i="5"/>
  <c r="BY2023" i="5"/>
  <c r="BW2023" i="5"/>
  <c r="BV2023" i="5"/>
  <c r="BX2023" i="5"/>
  <c r="BV359" i="5"/>
  <c r="BY359" i="5"/>
  <c r="BX359" i="5"/>
  <c r="BW359" i="5"/>
  <c r="BX2183" i="5"/>
  <c r="BV2183" i="5"/>
  <c r="BY2183" i="5"/>
  <c r="BW2183" i="5"/>
  <c r="BW2863" i="5"/>
  <c r="BV2863" i="5"/>
  <c r="BX2863" i="5"/>
  <c r="BY2863" i="5"/>
  <c r="BX714" i="5"/>
  <c r="BW714" i="5"/>
  <c r="BY714" i="5"/>
  <c r="BV714" i="5"/>
  <c r="BW183" i="5"/>
  <c r="BV183" i="5"/>
  <c r="BY183" i="5"/>
  <c r="BX183" i="5"/>
  <c r="BW2287" i="5"/>
  <c r="BX2287" i="5"/>
  <c r="BY2287" i="5"/>
  <c r="BV2287" i="5"/>
  <c r="BW879" i="5"/>
  <c r="BV879" i="5"/>
  <c r="BX879" i="5"/>
  <c r="BY879" i="5"/>
  <c r="BV2874" i="5"/>
  <c r="BY2874" i="5"/>
  <c r="BX2874" i="5"/>
  <c r="BW2874" i="5"/>
  <c r="BV1930" i="5"/>
  <c r="BY1930" i="5"/>
  <c r="BX1930" i="5"/>
  <c r="BW1930" i="5"/>
  <c r="BY2218" i="5"/>
  <c r="BX2218" i="5"/>
  <c r="BV2218" i="5"/>
  <c r="BW2218" i="5"/>
  <c r="BY2911" i="5"/>
  <c r="BX2911" i="5"/>
  <c r="BW2911" i="5"/>
  <c r="BV2911" i="5"/>
  <c r="BX399" i="5"/>
  <c r="BW399" i="5"/>
  <c r="BY399" i="5"/>
  <c r="BV399" i="5"/>
  <c r="BY762" i="5"/>
  <c r="BX762" i="5"/>
  <c r="BW762" i="5"/>
  <c r="BV762" i="5"/>
  <c r="BW1298" i="5"/>
  <c r="BV1298" i="5"/>
  <c r="BY1298" i="5"/>
  <c r="BX1298" i="5"/>
  <c r="BX650" i="5"/>
  <c r="BW650" i="5"/>
  <c r="BY650" i="5"/>
  <c r="BV650" i="5"/>
  <c r="BY1162" i="5"/>
  <c r="BX1162" i="5"/>
  <c r="BW1162" i="5"/>
  <c r="BV1162" i="5"/>
  <c r="BY2767" i="5"/>
  <c r="BX2767" i="5"/>
  <c r="BW2767" i="5"/>
  <c r="BV2767" i="5"/>
  <c r="BY1799" i="5"/>
  <c r="BX1799" i="5"/>
  <c r="BV1799" i="5"/>
  <c r="BW1799" i="5"/>
  <c r="BW2959" i="5"/>
  <c r="BV2959" i="5"/>
  <c r="BX2959" i="5"/>
  <c r="BY2959" i="5"/>
  <c r="BY1903" i="5"/>
  <c r="BX1903" i="5"/>
  <c r="BW1903" i="5"/>
  <c r="BV1903" i="5"/>
  <c r="BX2666" i="5"/>
  <c r="BW2666" i="5"/>
  <c r="BV2666" i="5"/>
  <c r="BY2666" i="5"/>
  <c r="BY2058" i="5"/>
  <c r="BX2058" i="5"/>
  <c r="BV2058" i="5"/>
  <c r="BW2058" i="5"/>
  <c r="BY2479" i="5"/>
  <c r="BX2479" i="5"/>
  <c r="BV2479" i="5"/>
  <c r="BW2479" i="5"/>
  <c r="BY178" i="5"/>
  <c r="BX178" i="5"/>
  <c r="BV178" i="5"/>
  <c r="BW178" i="5"/>
  <c r="BW1983" i="5"/>
  <c r="BV1983" i="5"/>
  <c r="BY1983" i="5"/>
  <c r="BX1983" i="5"/>
  <c r="BX1618" i="5"/>
  <c r="BV1618" i="5"/>
  <c r="BW1618" i="5"/>
  <c r="BY1618" i="5"/>
  <c r="BY2511" i="5"/>
  <c r="BX2511" i="5"/>
  <c r="BW2511" i="5"/>
  <c r="BV2511" i="5"/>
  <c r="BY2759" i="5"/>
  <c r="BX2759" i="5"/>
  <c r="BW2759" i="5"/>
  <c r="BV2759" i="5"/>
  <c r="BY818" i="5"/>
  <c r="BX818" i="5"/>
  <c r="BW818" i="5"/>
  <c r="BV818" i="5"/>
  <c r="BW911" i="5"/>
  <c r="BV911" i="5"/>
  <c r="BX911" i="5"/>
  <c r="BY911" i="5"/>
  <c r="BW1687" i="5"/>
  <c r="BV1687" i="5"/>
  <c r="BX1687" i="5"/>
  <c r="BY1687" i="5"/>
  <c r="BV2530" i="5"/>
  <c r="BW2530" i="5"/>
  <c r="BY2530" i="5"/>
  <c r="BX2530" i="5"/>
  <c r="BY2751" i="5"/>
  <c r="BX2751" i="5"/>
  <c r="BW2751" i="5"/>
  <c r="BV2751" i="5"/>
  <c r="BY498" i="5"/>
  <c r="BX498" i="5"/>
  <c r="BW498" i="5"/>
  <c r="BV498" i="5"/>
  <c r="BV642" i="5"/>
  <c r="BY642" i="5"/>
  <c r="BX642" i="5"/>
  <c r="BW642" i="5"/>
  <c r="BX1626" i="5"/>
  <c r="BW1626" i="5"/>
  <c r="BV1626" i="5"/>
  <c r="BY1626" i="5"/>
  <c r="BV2074" i="5"/>
  <c r="BY2074" i="5"/>
  <c r="BX2074" i="5"/>
  <c r="BW2074" i="5"/>
  <c r="BX138" i="5"/>
  <c r="BW138" i="5"/>
  <c r="BV138" i="5"/>
  <c r="BY138" i="5"/>
  <c r="BX2082" i="5"/>
  <c r="BW2082" i="5"/>
  <c r="BV2082" i="5"/>
  <c r="BY2082" i="5"/>
  <c r="BX1778" i="5"/>
  <c r="BV1778" i="5"/>
  <c r="BY1778" i="5"/>
  <c r="BW1778" i="5"/>
  <c r="BY338" i="5"/>
  <c r="BX338" i="5"/>
  <c r="BV338" i="5"/>
  <c r="BW338" i="5"/>
  <c r="BY2834" i="5"/>
  <c r="BX2834" i="5"/>
  <c r="BV2834" i="5"/>
  <c r="BW2834" i="5"/>
  <c r="BX2978" i="5"/>
  <c r="BW2978" i="5"/>
  <c r="BV2978" i="5"/>
  <c r="BY2978" i="5"/>
  <c r="BX1351" i="5"/>
  <c r="BW1351" i="5"/>
  <c r="BY1351" i="5"/>
  <c r="BV1351" i="5"/>
  <c r="BV2743" i="5"/>
  <c r="BY2743" i="5"/>
  <c r="BX2743" i="5"/>
  <c r="BW2743" i="5"/>
  <c r="CF231" i="5"/>
  <c r="CI231" i="5"/>
  <c r="CH231" i="5"/>
  <c r="CG231" i="5"/>
  <c r="BY239" i="5"/>
  <c r="BX239" i="5"/>
  <c r="BW239" i="5"/>
  <c r="BV239" i="5"/>
  <c r="BX1122" i="5"/>
  <c r="BW1122" i="5"/>
  <c r="BV1122" i="5"/>
  <c r="BY1122" i="5"/>
  <c r="BX1874" i="5"/>
  <c r="BW1874" i="5"/>
  <c r="BV1874" i="5"/>
  <c r="BY1874" i="5"/>
  <c r="BY255" i="5"/>
  <c r="BX255" i="5"/>
  <c r="BW255" i="5"/>
  <c r="BV255" i="5"/>
  <c r="BY58" i="5"/>
  <c r="BX58" i="5"/>
  <c r="BW58" i="5"/>
  <c r="BV58" i="5"/>
  <c r="BV1018" i="5"/>
  <c r="BY1018" i="5"/>
  <c r="BW1018" i="5"/>
  <c r="BX1018" i="5"/>
  <c r="BX1287" i="5"/>
  <c r="BW1287" i="5"/>
  <c r="BV1287" i="5"/>
  <c r="BY1287" i="5"/>
  <c r="BX1642" i="5"/>
  <c r="BV1642" i="5"/>
  <c r="BW1642" i="5"/>
  <c r="BY1642" i="5"/>
  <c r="BY1826" i="5"/>
  <c r="BX1826" i="5"/>
  <c r="BV1826" i="5"/>
  <c r="BW1826" i="5"/>
  <c r="BY914" i="5"/>
  <c r="BX914" i="5"/>
  <c r="BV914" i="5"/>
  <c r="BW914" i="5"/>
  <c r="BX1255" i="5"/>
  <c r="BW1255" i="5"/>
  <c r="BV1255" i="5"/>
  <c r="BY1255" i="5"/>
  <c r="BX2594" i="5"/>
  <c r="BW2594" i="5"/>
  <c r="BV2594" i="5"/>
  <c r="BY2594" i="5"/>
  <c r="BV2170" i="5"/>
  <c r="BW2170" i="5"/>
  <c r="BX2170" i="5"/>
  <c r="BY2170" i="5"/>
  <c r="BV2106" i="5"/>
  <c r="BY2106" i="5"/>
  <c r="BW2106" i="5"/>
  <c r="BX2106" i="5"/>
  <c r="BY1722" i="5"/>
  <c r="BX1722" i="5"/>
  <c r="BV1722" i="5"/>
  <c r="BW1722" i="5"/>
  <c r="BY1482" i="5"/>
  <c r="BX1482" i="5"/>
  <c r="BV1482" i="5"/>
  <c r="BW1482" i="5"/>
  <c r="BY1607" i="5"/>
  <c r="BW1607" i="5"/>
  <c r="BV1607" i="5"/>
  <c r="BX1607" i="5"/>
  <c r="BV1567" i="5"/>
  <c r="BY1567" i="5"/>
  <c r="BX1567" i="5"/>
  <c r="BW1567" i="5"/>
  <c r="BY1570" i="5"/>
  <c r="BX1570" i="5"/>
  <c r="BV1570" i="5"/>
  <c r="BW1570" i="5"/>
  <c r="BW1202" i="5"/>
  <c r="BV1202" i="5"/>
  <c r="BX1202" i="5"/>
  <c r="BY1202" i="5"/>
  <c r="BY2434" i="5"/>
  <c r="BX2434" i="5"/>
  <c r="BW2434" i="5"/>
  <c r="BV2434" i="5"/>
  <c r="BY1690" i="5"/>
  <c r="BX1690" i="5"/>
  <c r="BW1690" i="5"/>
  <c r="BV1690" i="5"/>
  <c r="BY450" i="5"/>
  <c r="BX450" i="5"/>
  <c r="BW450" i="5"/>
  <c r="BV450" i="5"/>
  <c r="BY1127" i="5"/>
  <c r="BX1127" i="5"/>
  <c r="BV1127" i="5"/>
  <c r="BW1127" i="5"/>
  <c r="BY1242" i="5"/>
  <c r="BX1242" i="5"/>
  <c r="BV1242" i="5"/>
  <c r="BW1242" i="5"/>
  <c r="BY2362" i="5"/>
  <c r="BX2362" i="5"/>
  <c r="BW2362" i="5"/>
  <c r="BV2362" i="5"/>
  <c r="BV2266" i="5"/>
  <c r="BY2266" i="5"/>
  <c r="BX2266" i="5"/>
  <c r="BW2266" i="5"/>
  <c r="BY2738" i="5"/>
  <c r="BX2738" i="5"/>
  <c r="BW2738" i="5"/>
  <c r="BV2738" i="5"/>
  <c r="BY114" i="5"/>
  <c r="BX114" i="5"/>
  <c r="BV114" i="5"/>
  <c r="BW114" i="5"/>
  <c r="BX2975" i="5"/>
  <c r="BW2975" i="5"/>
  <c r="BY2975" i="5"/>
  <c r="BV2975" i="5"/>
  <c r="BY626" i="5"/>
  <c r="BX626" i="5"/>
  <c r="BW626" i="5"/>
  <c r="BV626" i="5"/>
  <c r="BY2791" i="5"/>
  <c r="BX2791" i="5"/>
  <c r="BW2791" i="5"/>
  <c r="BV2791" i="5"/>
  <c r="BW1967" i="5"/>
  <c r="BX1967" i="5"/>
  <c r="BY1967" i="5"/>
  <c r="BV1967" i="5"/>
  <c r="BW2015" i="5"/>
  <c r="BV2015" i="5"/>
  <c r="BX2015" i="5"/>
  <c r="BY2015" i="5"/>
  <c r="BY2111" i="5"/>
  <c r="BX2111" i="5"/>
  <c r="BW2111" i="5"/>
  <c r="BV2111" i="5"/>
  <c r="BY807" i="5"/>
  <c r="BW807" i="5"/>
  <c r="BV807" i="5"/>
  <c r="BX807" i="5"/>
  <c r="BY1615" i="5"/>
  <c r="BX1615" i="5"/>
  <c r="BV1615" i="5"/>
  <c r="BW1615" i="5"/>
  <c r="BW378" i="5"/>
  <c r="BV378" i="5"/>
  <c r="BY378" i="5"/>
  <c r="BX378" i="5"/>
  <c r="BW1919" i="5"/>
  <c r="BV1919" i="5"/>
  <c r="BY1919" i="5"/>
  <c r="BX1919" i="5"/>
  <c r="BY1466" i="5"/>
  <c r="BX1466" i="5"/>
  <c r="BV1466" i="5"/>
  <c r="BW1466" i="5"/>
  <c r="BV2930" i="5"/>
  <c r="BY2930" i="5"/>
  <c r="BW2930" i="5"/>
  <c r="BX2930" i="5"/>
  <c r="BY1647" i="5"/>
  <c r="BX1647" i="5"/>
  <c r="BW1647" i="5"/>
  <c r="BV1647" i="5"/>
  <c r="BY719" i="5"/>
  <c r="BX719" i="5"/>
  <c r="BV719" i="5"/>
  <c r="BW719" i="5"/>
  <c r="BX2426" i="5"/>
  <c r="BW2426" i="5"/>
  <c r="BY2426" i="5"/>
  <c r="BV2426" i="5"/>
  <c r="BV1151" i="5"/>
  <c r="BY1151" i="5"/>
  <c r="BW1151" i="5"/>
  <c r="BX1151" i="5"/>
  <c r="BY1418" i="5"/>
  <c r="BX1418" i="5"/>
  <c r="BV1418" i="5"/>
  <c r="BW1418" i="5"/>
  <c r="BY1442" i="5"/>
  <c r="BW1442" i="5"/>
  <c r="BV1442" i="5"/>
  <c r="BX1442" i="5"/>
  <c r="BV610" i="5"/>
  <c r="BY610" i="5"/>
  <c r="BX610" i="5"/>
  <c r="BW610" i="5"/>
  <c r="BY2071" i="5"/>
  <c r="BX2071" i="5"/>
  <c r="BW2071" i="5"/>
  <c r="BV2071" i="5"/>
  <c r="BY1111" i="5"/>
  <c r="BX1111" i="5"/>
  <c r="BW1111" i="5"/>
  <c r="BV1111" i="5"/>
  <c r="BY1639" i="5"/>
  <c r="BW1639" i="5"/>
  <c r="BX1639" i="5"/>
  <c r="BV1639" i="5"/>
  <c r="BW2354" i="5"/>
  <c r="BV2354" i="5"/>
  <c r="BY2354" i="5"/>
  <c r="BX2354" i="5"/>
  <c r="BW87" i="5"/>
  <c r="BV87" i="5"/>
  <c r="BX87" i="5"/>
  <c r="BY87" i="5"/>
  <c r="BV583" i="5"/>
  <c r="BY583" i="5"/>
  <c r="BX583" i="5"/>
  <c r="BW583" i="5"/>
  <c r="BY402" i="5"/>
  <c r="BX402" i="5"/>
  <c r="BW402" i="5"/>
  <c r="BV402" i="5"/>
  <c r="BY815" i="5"/>
  <c r="BX815" i="5"/>
  <c r="BW815" i="5"/>
  <c r="BV815" i="5"/>
  <c r="BY1367" i="5"/>
  <c r="BX1367" i="5"/>
  <c r="BV1367" i="5"/>
  <c r="BW1367" i="5"/>
  <c r="BX2850" i="5"/>
  <c r="BW2850" i="5"/>
  <c r="BY2850" i="5"/>
  <c r="BV2850" i="5"/>
  <c r="BY983" i="5"/>
  <c r="BX983" i="5"/>
  <c r="BW983" i="5"/>
  <c r="BV983" i="5"/>
  <c r="BY607" i="5"/>
  <c r="BX607" i="5"/>
  <c r="BW607" i="5"/>
  <c r="BV607" i="5"/>
  <c r="BX591" i="5"/>
  <c r="BW591" i="5"/>
  <c r="BV591" i="5"/>
  <c r="BY591" i="5"/>
  <c r="BX335" i="5"/>
  <c r="BW335" i="5"/>
  <c r="BY335" i="5"/>
  <c r="BV335" i="5"/>
  <c r="BV2239" i="5"/>
  <c r="BY2239" i="5"/>
  <c r="BX2239" i="5"/>
  <c r="BW2239" i="5"/>
  <c r="BY175" i="5"/>
  <c r="BX175" i="5"/>
  <c r="BW175" i="5"/>
  <c r="BV175" i="5"/>
  <c r="BY2210" i="5"/>
  <c r="BX2210" i="5"/>
  <c r="BV2210" i="5"/>
  <c r="BW2210" i="5"/>
  <c r="BX2658" i="5"/>
  <c r="BV2658" i="5"/>
  <c r="BY2658" i="5"/>
  <c r="BW2658" i="5"/>
  <c r="BV1311" i="5"/>
  <c r="BY1311" i="5"/>
  <c r="BW1311" i="5"/>
  <c r="BX1311" i="5"/>
  <c r="BY2823" i="5"/>
  <c r="BX2823" i="5"/>
  <c r="BW2823" i="5"/>
  <c r="BV2823" i="5"/>
  <c r="BV1770" i="5"/>
  <c r="BY1770" i="5"/>
  <c r="BX1770" i="5"/>
  <c r="BW1770" i="5"/>
  <c r="BY1815" i="5"/>
  <c r="BX1815" i="5"/>
  <c r="BW1815" i="5"/>
  <c r="BV1815" i="5"/>
  <c r="BX2407" i="5"/>
  <c r="BW2407" i="5"/>
  <c r="BY2407" i="5"/>
  <c r="BV2407" i="5"/>
  <c r="BY882" i="5"/>
  <c r="BX882" i="5"/>
  <c r="BV882" i="5"/>
  <c r="BW882" i="5"/>
  <c r="BX1738" i="5"/>
  <c r="BW1738" i="5"/>
  <c r="BY1738" i="5"/>
  <c r="BV1738" i="5"/>
  <c r="BY479" i="5"/>
  <c r="BX479" i="5"/>
  <c r="BV479" i="5"/>
  <c r="BW479" i="5"/>
  <c r="BY415" i="5"/>
  <c r="BX415" i="5"/>
  <c r="BV415" i="5"/>
  <c r="BW415" i="5"/>
  <c r="BW1855" i="5"/>
  <c r="BV1855" i="5"/>
  <c r="BX1855" i="5"/>
  <c r="BY1855" i="5"/>
  <c r="BW2410" i="5"/>
  <c r="BY2410" i="5"/>
  <c r="BX2410" i="5"/>
  <c r="BV2410" i="5"/>
  <c r="BY831" i="5"/>
  <c r="BX831" i="5"/>
  <c r="BW831" i="5"/>
  <c r="BV831" i="5"/>
  <c r="BY1063" i="5"/>
  <c r="BX1063" i="5"/>
  <c r="BV1063" i="5"/>
  <c r="BW1063" i="5"/>
  <c r="BY394" i="5"/>
  <c r="BX394" i="5"/>
  <c r="BV394" i="5"/>
  <c r="BW394" i="5"/>
  <c r="BY2690" i="5"/>
  <c r="BW2690" i="5"/>
  <c r="BV2690" i="5"/>
  <c r="BX2690" i="5"/>
  <c r="CF167" i="5"/>
  <c r="CI167" i="5"/>
  <c r="CH167" i="5"/>
  <c r="CG167" i="5"/>
  <c r="BX2034" i="5"/>
  <c r="BW2034" i="5"/>
  <c r="BY2034" i="5"/>
  <c r="BV2034" i="5"/>
  <c r="BY207" i="5"/>
  <c r="BX207" i="5"/>
  <c r="BV207" i="5"/>
  <c r="BW207" i="5"/>
  <c r="BV66" i="5"/>
  <c r="BY66" i="5"/>
  <c r="BX66" i="5"/>
  <c r="BW66" i="5"/>
  <c r="BV1962" i="5"/>
  <c r="BY1962" i="5"/>
  <c r="BX1962" i="5"/>
  <c r="BW1962" i="5"/>
  <c r="BY2895" i="5"/>
  <c r="BX2895" i="5"/>
  <c r="BV2895" i="5"/>
  <c r="BW2895" i="5"/>
  <c r="BY863" i="5"/>
  <c r="BX863" i="5"/>
  <c r="BV863" i="5"/>
  <c r="BW863" i="5"/>
  <c r="BY794" i="5"/>
  <c r="BX794" i="5"/>
  <c r="BW794" i="5"/>
  <c r="BV794" i="5"/>
  <c r="BY95" i="5"/>
  <c r="BX95" i="5"/>
  <c r="BV95" i="5"/>
  <c r="BW95" i="5"/>
  <c r="BX682" i="5"/>
  <c r="BW682" i="5"/>
  <c r="BY682" i="5"/>
  <c r="BV682" i="5"/>
  <c r="BY2250" i="5"/>
  <c r="BX2250" i="5"/>
  <c r="BW2250" i="5"/>
  <c r="BV2250" i="5"/>
  <c r="BY1751" i="5"/>
  <c r="BX1751" i="5"/>
  <c r="BV1751" i="5"/>
  <c r="BW1751" i="5"/>
  <c r="BY783" i="5"/>
  <c r="BX783" i="5"/>
  <c r="BW783" i="5"/>
  <c r="BV783" i="5"/>
  <c r="BY586" i="5"/>
  <c r="BX586" i="5"/>
  <c r="BW586" i="5"/>
  <c r="BV586" i="5"/>
  <c r="BX2247" i="5"/>
  <c r="BW2247" i="5"/>
  <c r="BV2247" i="5"/>
  <c r="BY2247" i="5"/>
  <c r="BW247" i="5"/>
  <c r="BV247" i="5"/>
  <c r="BX247" i="5"/>
  <c r="BY247" i="5"/>
  <c r="BW1362" i="5"/>
  <c r="BV1362" i="5"/>
  <c r="BY1362" i="5"/>
  <c r="BX1362" i="5"/>
  <c r="BY2338" i="5"/>
  <c r="BX2338" i="5"/>
  <c r="BV2338" i="5"/>
  <c r="BW2338" i="5"/>
  <c r="BV1994" i="5"/>
  <c r="BY1994" i="5"/>
  <c r="BW1994" i="5"/>
  <c r="BX1994" i="5"/>
  <c r="BY482" i="5"/>
  <c r="BV482" i="5"/>
  <c r="BX482" i="5"/>
  <c r="BW482" i="5"/>
  <c r="BX578" i="5"/>
  <c r="BW578" i="5"/>
  <c r="BV578" i="5"/>
  <c r="BY578" i="5"/>
  <c r="BX2727" i="5"/>
  <c r="BY2727" i="5"/>
  <c r="BV2727" i="5"/>
  <c r="BW2727" i="5"/>
  <c r="BY2394" i="5"/>
  <c r="BX2394" i="5"/>
  <c r="BV2394" i="5"/>
  <c r="BW2394" i="5"/>
  <c r="BV71" i="5"/>
  <c r="BY71" i="5"/>
  <c r="BX71" i="5"/>
  <c r="BW71" i="5"/>
  <c r="BW1554" i="5"/>
  <c r="BV1554" i="5"/>
  <c r="BY1554" i="5"/>
  <c r="BX1554" i="5"/>
  <c r="BX1066" i="5"/>
  <c r="BW1066" i="5"/>
  <c r="BV1066" i="5"/>
  <c r="BY1066" i="5"/>
  <c r="BX210" i="5"/>
  <c r="BW210" i="5"/>
  <c r="BY210" i="5"/>
  <c r="BV210" i="5"/>
  <c r="BY1034" i="5"/>
  <c r="BX1034" i="5"/>
  <c r="BW1034" i="5"/>
  <c r="BV1034" i="5"/>
  <c r="BY2570" i="5"/>
  <c r="BX2570" i="5"/>
  <c r="BW2570" i="5"/>
  <c r="BV2570" i="5"/>
  <c r="BY2010" i="5"/>
  <c r="BX2010" i="5"/>
  <c r="BW2010" i="5"/>
  <c r="BV2010" i="5"/>
  <c r="BY274" i="5"/>
  <c r="BX274" i="5"/>
  <c r="BW274" i="5"/>
  <c r="BV274" i="5"/>
  <c r="BY1119" i="5"/>
  <c r="BX1119" i="5"/>
  <c r="BW1119" i="5"/>
  <c r="BV1119" i="5"/>
  <c r="BV290" i="5"/>
  <c r="BY290" i="5"/>
  <c r="BW290" i="5"/>
  <c r="BX290" i="5"/>
  <c r="BV2335" i="5"/>
  <c r="BY2335" i="5"/>
  <c r="BW2335" i="5"/>
  <c r="BX2335" i="5"/>
  <c r="BY1079" i="5"/>
  <c r="BX1079" i="5"/>
  <c r="BW1079" i="5"/>
  <c r="BV1079" i="5"/>
  <c r="BY2527" i="5"/>
  <c r="BW2527" i="5"/>
  <c r="BX2527" i="5"/>
  <c r="BV2527" i="5"/>
  <c r="BY1271" i="5"/>
  <c r="BX1271" i="5"/>
  <c r="BV1271" i="5"/>
  <c r="BW1271" i="5"/>
  <c r="BY938" i="5"/>
  <c r="BX938" i="5"/>
  <c r="BV938" i="5"/>
  <c r="BW938" i="5"/>
  <c r="BX959" i="5"/>
  <c r="BW959" i="5"/>
  <c r="BV959" i="5"/>
  <c r="BY959" i="5"/>
  <c r="BY1839" i="5"/>
  <c r="BX1839" i="5"/>
  <c r="BW1839" i="5"/>
  <c r="BV1839" i="5"/>
  <c r="BY743" i="5"/>
  <c r="BW743" i="5"/>
  <c r="BV743" i="5"/>
  <c r="BX743" i="5"/>
  <c r="BW943" i="5"/>
  <c r="BV943" i="5"/>
  <c r="BY943" i="5"/>
  <c r="BX943" i="5"/>
  <c r="BW1586" i="5"/>
  <c r="BV1586" i="5"/>
  <c r="BY1586" i="5"/>
  <c r="BX1586" i="5"/>
  <c r="BX1023" i="5"/>
  <c r="BW1023" i="5"/>
  <c r="BV1023" i="5"/>
  <c r="BY1023" i="5"/>
  <c r="BY895" i="5"/>
  <c r="BX895" i="5"/>
  <c r="BV895" i="5"/>
  <c r="BW895" i="5"/>
  <c r="CI442" i="5"/>
  <c r="CH442" i="5"/>
  <c r="CG442" i="5"/>
  <c r="CF442" i="5"/>
  <c r="BV1215" i="5"/>
  <c r="BY1215" i="5"/>
  <c r="BX1215" i="5"/>
  <c r="BW1215" i="5"/>
  <c r="BX3066" i="5"/>
  <c r="BW3066" i="5"/>
  <c r="BV3066" i="5"/>
  <c r="BY3066" i="5"/>
  <c r="BX2626" i="5"/>
  <c r="BV2626" i="5"/>
  <c r="BY2626" i="5"/>
  <c r="BW2626" i="5"/>
  <c r="BW2991" i="5"/>
  <c r="BV2991" i="5"/>
  <c r="BX2991" i="5"/>
  <c r="BY2991" i="5"/>
  <c r="BW2831" i="5"/>
  <c r="BV2831" i="5"/>
  <c r="BY2831" i="5"/>
  <c r="BX2831" i="5"/>
  <c r="BY434" i="5"/>
  <c r="BX434" i="5"/>
  <c r="BV434" i="5"/>
  <c r="BW434" i="5"/>
  <c r="BW1103" i="5"/>
  <c r="BV1103" i="5"/>
  <c r="BY1103" i="5"/>
  <c r="BX1103" i="5"/>
  <c r="BX2538" i="5"/>
  <c r="BW2538" i="5"/>
  <c r="BV2538" i="5"/>
  <c r="BY2538" i="5"/>
  <c r="BX1090" i="5"/>
  <c r="BW1090" i="5"/>
  <c r="BV1090" i="5"/>
  <c r="BY1090" i="5"/>
  <c r="BY154" i="5"/>
  <c r="BX154" i="5"/>
  <c r="BV154" i="5"/>
  <c r="BW154" i="5"/>
  <c r="BX2114" i="5"/>
  <c r="BW2114" i="5"/>
  <c r="BV2114" i="5"/>
  <c r="BY2114" i="5"/>
  <c r="BY946" i="5"/>
  <c r="BX946" i="5"/>
  <c r="BW946" i="5"/>
  <c r="BV946" i="5"/>
  <c r="BX495" i="5"/>
  <c r="BW495" i="5"/>
  <c r="BV495" i="5"/>
  <c r="BY495" i="5"/>
  <c r="BW791" i="5"/>
  <c r="BV791" i="5"/>
  <c r="BX791" i="5"/>
  <c r="BY791" i="5"/>
  <c r="BW2639" i="5"/>
  <c r="BX2639" i="5"/>
  <c r="BV2639" i="5"/>
  <c r="BY2639" i="5"/>
  <c r="BV1866" i="5"/>
  <c r="BY1866" i="5"/>
  <c r="BX1866" i="5"/>
  <c r="BW1866" i="5"/>
  <c r="BV2786" i="5"/>
  <c r="BY2786" i="5"/>
  <c r="BX2786" i="5"/>
  <c r="BW2786" i="5"/>
  <c r="BY2799" i="5"/>
  <c r="BX2799" i="5"/>
  <c r="BW2799" i="5"/>
  <c r="BV2799" i="5"/>
  <c r="BY2295" i="5"/>
  <c r="BX2295" i="5"/>
  <c r="BV2295" i="5"/>
  <c r="BW2295" i="5"/>
  <c r="BY1010" i="5"/>
  <c r="BX1010" i="5"/>
  <c r="BW1010" i="5"/>
  <c r="BV1010" i="5"/>
  <c r="BX2514" i="5"/>
  <c r="BW2514" i="5"/>
  <c r="BY2514" i="5"/>
  <c r="BV2514" i="5"/>
  <c r="BY1322" i="5"/>
  <c r="BX1322" i="5"/>
  <c r="BV1322" i="5"/>
  <c r="BW1322" i="5"/>
  <c r="BV391" i="5"/>
  <c r="BY391" i="5"/>
  <c r="BX391" i="5"/>
  <c r="BW391" i="5"/>
  <c r="BV1730" i="5"/>
  <c r="BY1730" i="5"/>
  <c r="BW1730" i="5"/>
  <c r="BX1730" i="5"/>
  <c r="BY690" i="5"/>
  <c r="BX690" i="5"/>
  <c r="BW690" i="5"/>
  <c r="BV690" i="5"/>
  <c r="BW2647" i="5"/>
  <c r="BV2647" i="5"/>
  <c r="BX2647" i="5"/>
  <c r="BY2647" i="5"/>
  <c r="BY242" i="5"/>
  <c r="BX242" i="5"/>
  <c r="BW242" i="5"/>
  <c r="BV242" i="5"/>
  <c r="BY2143" i="5"/>
  <c r="BX2143" i="5"/>
  <c r="BV2143" i="5"/>
  <c r="BW2143" i="5"/>
  <c r="BY575" i="5"/>
  <c r="BX575" i="5"/>
  <c r="BV575" i="5"/>
  <c r="BW575" i="5"/>
  <c r="BY2602" i="5"/>
  <c r="BW2602" i="5"/>
  <c r="BV2602" i="5"/>
  <c r="BX2602" i="5"/>
  <c r="BY874" i="5"/>
  <c r="BX874" i="5"/>
  <c r="BW874" i="5"/>
  <c r="BV874" i="5"/>
  <c r="BY679" i="5"/>
  <c r="BX679" i="5"/>
  <c r="BV679" i="5"/>
  <c r="BW679" i="5"/>
  <c r="BY2986" i="5"/>
  <c r="BX2986" i="5"/>
  <c r="BW2986" i="5"/>
  <c r="BV2986" i="5"/>
  <c r="BV34" i="5"/>
  <c r="BY34" i="5"/>
  <c r="BW34" i="5"/>
  <c r="BX34" i="5"/>
  <c r="BW1071" i="5"/>
  <c r="BV1071" i="5"/>
  <c r="BY1071" i="5"/>
  <c r="BX1071" i="5"/>
  <c r="BY1130" i="5"/>
  <c r="BX1130" i="5"/>
  <c r="BV1130" i="5"/>
  <c r="BW1130" i="5"/>
  <c r="BY3034" i="5"/>
  <c r="BX3034" i="5"/>
  <c r="BV3034" i="5"/>
  <c r="BW3034" i="5"/>
  <c r="BY906" i="5"/>
  <c r="BX906" i="5"/>
  <c r="BV906" i="5"/>
  <c r="BW906" i="5"/>
  <c r="BW1522" i="5"/>
  <c r="BV1522" i="5"/>
  <c r="BY1522" i="5"/>
  <c r="BX1522" i="5"/>
  <c r="BY722" i="5"/>
  <c r="BX722" i="5"/>
  <c r="BW722" i="5"/>
  <c r="BV722" i="5"/>
  <c r="BW2698" i="5"/>
  <c r="BY2698" i="5"/>
  <c r="BV2698" i="5"/>
  <c r="BX2698" i="5"/>
  <c r="BY2487" i="5"/>
  <c r="BX2487" i="5"/>
  <c r="BW2487" i="5"/>
  <c r="BV2487" i="5"/>
  <c r="BY1386" i="5"/>
  <c r="BX1386" i="5"/>
  <c r="BW1386" i="5"/>
  <c r="BV1386" i="5"/>
  <c r="BY1783" i="5"/>
  <c r="BX1783" i="5"/>
  <c r="BW1783" i="5"/>
  <c r="BV1783" i="5"/>
  <c r="BY2167" i="5"/>
  <c r="BX2167" i="5"/>
  <c r="BV2167" i="5"/>
  <c r="BW2167" i="5"/>
  <c r="BY298" i="5"/>
  <c r="BX298" i="5"/>
  <c r="BV298" i="5"/>
  <c r="BW298" i="5"/>
  <c r="BX367" i="5"/>
  <c r="BW367" i="5"/>
  <c r="BY367" i="5"/>
  <c r="BV367" i="5"/>
  <c r="BY1175" i="5"/>
  <c r="BW1175" i="5"/>
  <c r="BV1175" i="5"/>
  <c r="BX1175" i="5"/>
  <c r="CG1602" i="5"/>
  <c r="CF1602" i="5"/>
  <c r="CI1602" i="5"/>
  <c r="CH1602" i="5"/>
  <c r="BX1223" i="5"/>
  <c r="BW1223" i="5"/>
  <c r="BY1223" i="5"/>
  <c r="BV1223" i="5"/>
  <c r="BY2871" i="5"/>
  <c r="BW2871" i="5"/>
  <c r="BV2871" i="5"/>
  <c r="BX2871" i="5"/>
  <c r="BY2231" i="5"/>
  <c r="BX2231" i="5"/>
  <c r="BW2231" i="5"/>
  <c r="BV2231" i="5"/>
  <c r="BY31" i="5"/>
  <c r="BX31" i="5"/>
  <c r="BW31" i="5"/>
  <c r="BV31" i="5"/>
  <c r="BY543" i="5"/>
  <c r="BX543" i="5"/>
  <c r="BV543" i="5"/>
  <c r="BW543" i="5"/>
  <c r="BY370" i="5"/>
  <c r="BX370" i="5"/>
  <c r="BV370" i="5"/>
  <c r="BW370" i="5"/>
  <c r="BY319" i="5"/>
  <c r="BX319" i="5"/>
  <c r="BV319" i="5"/>
  <c r="BW319" i="5"/>
  <c r="BX463" i="5"/>
  <c r="BW463" i="5"/>
  <c r="BV463" i="5"/>
  <c r="BY463" i="5"/>
  <c r="BW2431" i="5"/>
  <c r="BV2431" i="5"/>
  <c r="BY2431" i="5"/>
  <c r="BX2431" i="5"/>
  <c r="BY90" i="5"/>
  <c r="BX90" i="5"/>
  <c r="BV90" i="5"/>
  <c r="BW90" i="5"/>
  <c r="BX1810" i="5"/>
  <c r="BW1810" i="5"/>
  <c r="BV1810" i="5"/>
  <c r="BY1810" i="5"/>
  <c r="BY2066" i="5"/>
  <c r="BX2066" i="5"/>
  <c r="BW2066" i="5"/>
  <c r="BV2066" i="5"/>
  <c r="BY2279" i="5"/>
  <c r="BX2279" i="5"/>
  <c r="BV2279" i="5"/>
  <c r="BW2279" i="5"/>
  <c r="BW314" i="5"/>
  <c r="BV314" i="5"/>
  <c r="BX314" i="5"/>
  <c r="BY314" i="5"/>
  <c r="BY2402" i="5"/>
  <c r="BX2402" i="5"/>
  <c r="BV2402" i="5"/>
  <c r="BW2402" i="5"/>
  <c r="BY186" i="5"/>
  <c r="BX186" i="5"/>
  <c r="BW186" i="5"/>
  <c r="BV186" i="5"/>
  <c r="BW1234" i="5"/>
  <c r="BV1234" i="5"/>
  <c r="BY1234" i="5"/>
  <c r="BX1234" i="5"/>
  <c r="BV327" i="5"/>
  <c r="BY327" i="5"/>
  <c r="BX327" i="5"/>
  <c r="BW327" i="5"/>
  <c r="BW2194" i="5"/>
  <c r="BX2194" i="5"/>
  <c r="BV2194" i="5"/>
  <c r="BY2194" i="5"/>
  <c r="BX1754" i="5"/>
  <c r="BV1754" i="5"/>
  <c r="BY1754" i="5"/>
  <c r="BW1754" i="5"/>
  <c r="BY2519" i="5"/>
  <c r="BX2519" i="5"/>
  <c r="BV2519" i="5"/>
  <c r="BW2519" i="5"/>
  <c r="BW2495" i="5"/>
  <c r="BV2495" i="5"/>
  <c r="BX2495" i="5"/>
  <c r="BY2495" i="5"/>
  <c r="BY490" i="5"/>
  <c r="BX490" i="5"/>
  <c r="BW490" i="5"/>
  <c r="BV490" i="5"/>
  <c r="BW410" i="5"/>
  <c r="BV410" i="5"/>
  <c r="BY410" i="5"/>
  <c r="BX410" i="5"/>
  <c r="BY2674" i="5"/>
  <c r="BX2674" i="5"/>
  <c r="BV2674" i="5"/>
  <c r="BW2674" i="5"/>
  <c r="BX2906" i="5"/>
  <c r="BW2906" i="5"/>
  <c r="BV2906" i="5"/>
  <c r="BY2906" i="5"/>
  <c r="BY730" i="5"/>
  <c r="BX730" i="5"/>
  <c r="BW730" i="5"/>
  <c r="BV730" i="5"/>
  <c r="BY1583" i="5"/>
  <c r="BX1583" i="5"/>
  <c r="BV1583" i="5"/>
  <c r="BW1583" i="5"/>
  <c r="BY1498" i="5"/>
  <c r="BX1498" i="5"/>
  <c r="BV1498" i="5"/>
  <c r="BW1498" i="5"/>
  <c r="BX2191" i="5"/>
  <c r="BW2191" i="5"/>
  <c r="BV2191" i="5"/>
  <c r="BY2191" i="5"/>
  <c r="BY1546" i="5"/>
  <c r="BX1546" i="5"/>
  <c r="BV1546" i="5"/>
  <c r="BW1546" i="5"/>
  <c r="BW23" i="5"/>
  <c r="BV23" i="5"/>
  <c r="BY23" i="5"/>
  <c r="BX23" i="5"/>
  <c r="BV26" i="5"/>
  <c r="BW26" i="5"/>
  <c r="BY26" i="5"/>
  <c r="BX26" i="5"/>
  <c r="BO15" i="5"/>
  <c r="BN15" i="5"/>
  <c r="BL15" i="5"/>
  <c r="BM15" i="5"/>
  <c r="BN18" i="5"/>
  <c r="BM18" i="5"/>
  <c r="BO18" i="5"/>
  <c r="BL18" i="5"/>
  <c r="CH730" i="5" l="1"/>
  <c r="CG730" i="5"/>
  <c r="CF730" i="5"/>
  <c r="CI730" i="5"/>
  <c r="CG490" i="5"/>
  <c r="CI490" i="5"/>
  <c r="CH490" i="5"/>
  <c r="CF490" i="5"/>
  <c r="CG2231" i="5"/>
  <c r="CF2231" i="5"/>
  <c r="CH2231" i="5"/>
  <c r="CI2231" i="5"/>
  <c r="CI1223" i="5"/>
  <c r="CH1223" i="5"/>
  <c r="CG1223" i="5"/>
  <c r="CF1223" i="5"/>
  <c r="CG1783" i="5"/>
  <c r="CH1783" i="5"/>
  <c r="CF1783" i="5"/>
  <c r="CI1783" i="5"/>
  <c r="CI2487" i="5"/>
  <c r="CH2487" i="5"/>
  <c r="CG2487" i="5"/>
  <c r="CF2487" i="5"/>
  <c r="CF722" i="5"/>
  <c r="CI722" i="5"/>
  <c r="CH722" i="5"/>
  <c r="CG722" i="5"/>
  <c r="CH1010" i="5"/>
  <c r="CG1010" i="5"/>
  <c r="CI1010" i="5"/>
  <c r="CF1010" i="5"/>
  <c r="CH2799" i="5"/>
  <c r="CG2799" i="5"/>
  <c r="CF2799" i="5"/>
  <c r="CI2799" i="5"/>
  <c r="CH946" i="5"/>
  <c r="CG946" i="5"/>
  <c r="CI946" i="5"/>
  <c r="CF946" i="5"/>
  <c r="CP442" i="5"/>
  <c r="CS442" i="5"/>
  <c r="CR442" i="5"/>
  <c r="CQ442" i="5"/>
  <c r="CF1839" i="5"/>
  <c r="CI1839" i="5"/>
  <c r="CH1839" i="5"/>
  <c r="CG1839" i="5"/>
  <c r="CH2527" i="5"/>
  <c r="CI2527" i="5"/>
  <c r="CG2527" i="5"/>
  <c r="CF2527" i="5"/>
  <c r="CF1119" i="5"/>
  <c r="CI1119" i="5"/>
  <c r="CH1119" i="5"/>
  <c r="CG1119" i="5"/>
  <c r="CF2010" i="5"/>
  <c r="CI2010" i="5"/>
  <c r="CH2010" i="5"/>
  <c r="CG2010" i="5"/>
  <c r="CF1034" i="5"/>
  <c r="CI1034" i="5"/>
  <c r="CG1034" i="5"/>
  <c r="CH1034" i="5"/>
  <c r="CG586" i="5"/>
  <c r="CF586" i="5"/>
  <c r="CI586" i="5"/>
  <c r="CH586" i="5"/>
  <c r="CI682" i="5"/>
  <c r="CH682" i="5"/>
  <c r="CF682" i="5"/>
  <c r="CG682" i="5"/>
  <c r="CH794" i="5"/>
  <c r="CG794" i="5"/>
  <c r="CI794" i="5"/>
  <c r="CF794" i="5"/>
  <c r="CH2034" i="5"/>
  <c r="CF2034" i="5"/>
  <c r="CI2034" i="5"/>
  <c r="CG2034" i="5"/>
  <c r="CG2410" i="5"/>
  <c r="CI2410" i="5"/>
  <c r="CH2410" i="5"/>
  <c r="CF2410" i="5"/>
  <c r="CI1738" i="5"/>
  <c r="CH1738" i="5"/>
  <c r="CG1738" i="5"/>
  <c r="CF1738" i="5"/>
  <c r="CI2407" i="5"/>
  <c r="CH2407" i="5"/>
  <c r="CG2407" i="5"/>
  <c r="CF2407" i="5"/>
  <c r="CI983" i="5"/>
  <c r="CH983" i="5"/>
  <c r="CG983" i="5"/>
  <c r="CF983" i="5"/>
  <c r="CI402" i="5"/>
  <c r="CH402" i="5"/>
  <c r="CG402" i="5"/>
  <c r="CF402" i="5"/>
  <c r="CF1639" i="5"/>
  <c r="CI1639" i="5"/>
  <c r="CH1639" i="5"/>
  <c r="CG1639" i="5"/>
  <c r="CI2071" i="5"/>
  <c r="CH2071" i="5"/>
  <c r="CG2071" i="5"/>
  <c r="CF2071" i="5"/>
  <c r="CF2111" i="5"/>
  <c r="CI2111" i="5"/>
  <c r="CH2111" i="5"/>
  <c r="CG2111" i="5"/>
  <c r="CF1967" i="5"/>
  <c r="CI1967" i="5"/>
  <c r="CG1967" i="5"/>
  <c r="CH1967" i="5"/>
  <c r="CF626" i="5"/>
  <c r="CI626" i="5"/>
  <c r="CH626" i="5"/>
  <c r="CG626" i="5"/>
  <c r="CI450" i="5"/>
  <c r="CH450" i="5"/>
  <c r="CG450" i="5"/>
  <c r="CF450" i="5"/>
  <c r="CH2434" i="5"/>
  <c r="CG2434" i="5"/>
  <c r="CI2434" i="5"/>
  <c r="CF2434" i="5"/>
  <c r="CH58" i="5"/>
  <c r="CG58" i="5"/>
  <c r="CI58" i="5"/>
  <c r="CF58" i="5"/>
  <c r="CH239" i="5"/>
  <c r="CG239" i="5"/>
  <c r="CF239" i="5"/>
  <c r="CI239" i="5"/>
  <c r="CH2751" i="5"/>
  <c r="CG2751" i="5"/>
  <c r="CI2751" i="5"/>
  <c r="CF2751" i="5"/>
  <c r="CF818" i="5"/>
  <c r="CI818" i="5"/>
  <c r="CH818" i="5"/>
  <c r="CG818" i="5"/>
  <c r="CF2511" i="5"/>
  <c r="CI2511" i="5"/>
  <c r="CG2511" i="5"/>
  <c r="CH2511" i="5"/>
  <c r="CH2767" i="5"/>
  <c r="CG2767" i="5"/>
  <c r="CF2767" i="5"/>
  <c r="CI2767" i="5"/>
  <c r="CI650" i="5"/>
  <c r="CH650" i="5"/>
  <c r="CG650" i="5"/>
  <c r="CF650" i="5"/>
  <c r="CH762" i="5"/>
  <c r="CG762" i="5"/>
  <c r="CF762" i="5"/>
  <c r="CI762" i="5"/>
  <c r="CH2911" i="5"/>
  <c r="CG2911" i="5"/>
  <c r="CF2911" i="5"/>
  <c r="CI2911" i="5"/>
  <c r="CH3063" i="5"/>
  <c r="CG3063" i="5"/>
  <c r="CF3063" i="5"/>
  <c r="CI3063" i="5"/>
  <c r="CI842" i="5"/>
  <c r="CH842" i="5"/>
  <c r="CG842" i="5"/>
  <c r="CF842" i="5"/>
  <c r="CI866" i="5"/>
  <c r="CH866" i="5"/>
  <c r="CG866" i="5"/>
  <c r="CF866" i="5"/>
  <c r="CI1970" i="5"/>
  <c r="CH1970" i="5"/>
  <c r="CG1970" i="5"/>
  <c r="CF1970" i="5"/>
  <c r="CG426" i="5"/>
  <c r="CF426" i="5"/>
  <c r="CI426" i="5"/>
  <c r="CH426" i="5"/>
  <c r="CI735" i="5"/>
  <c r="CG735" i="5"/>
  <c r="CF735" i="5"/>
  <c r="CH735" i="5"/>
  <c r="CI2722" i="5"/>
  <c r="CH2722" i="5"/>
  <c r="CF2722" i="5"/>
  <c r="CG2722" i="5"/>
  <c r="CH1762" i="5"/>
  <c r="CF1762" i="5"/>
  <c r="CI1762" i="5"/>
  <c r="CG1762" i="5"/>
  <c r="CH1767" i="5"/>
  <c r="CG1767" i="5"/>
  <c r="CI1767" i="5"/>
  <c r="CF1767" i="5"/>
  <c r="CG1314" i="5"/>
  <c r="CF1314" i="5"/>
  <c r="CH1314" i="5"/>
  <c r="CI1314" i="5"/>
  <c r="CG1591" i="5"/>
  <c r="CF1591" i="5"/>
  <c r="CI1591" i="5"/>
  <c r="CH1591" i="5"/>
  <c r="CF2999" i="5"/>
  <c r="CI2999" i="5"/>
  <c r="CH2999" i="5"/>
  <c r="CG2999" i="5"/>
  <c r="CI63" i="5"/>
  <c r="CH63" i="5"/>
  <c r="CG63" i="5"/>
  <c r="CF63" i="5"/>
  <c r="CF135" i="5"/>
  <c r="CI135" i="5"/>
  <c r="CH135" i="5"/>
  <c r="CG135" i="5"/>
  <c r="CH1095" i="5"/>
  <c r="CG1095" i="5"/>
  <c r="CF1095" i="5"/>
  <c r="CI1095" i="5"/>
  <c r="CH1655" i="5"/>
  <c r="CG1655" i="5"/>
  <c r="CF1655" i="5"/>
  <c r="CI1655" i="5"/>
  <c r="CI343" i="5"/>
  <c r="CG343" i="5"/>
  <c r="CF343" i="5"/>
  <c r="CH343" i="5"/>
  <c r="CI2418" i="5"/>
  <c r="CG2418" i="5"/>
  <c r="CF2418" i="5"/>
  <c r="CH2418" i="5"/>
  <c r="CG554" i="5"/>
  <c r="CF554" i="5"/>
  <c r="CI554" i="5"/>
  <c r="CH554" i="5"/>
  <c r="CI2482" i="5"/>
  <c r="CH2482" i="5"/>
  <c r="CG2482" i="5"/>
  <c r="CF2482" i="5"/>
  <c r="CI3058" i="5"/>
  <c r="CH3058" i="5"/>
  <c r="CG3058" i="5"/>
  <c r="CF3058" i="5"/>
  <c r="CI2783" i="5"/>
  <c r="CH2783" i="5"/>
  <c r="CG2783" i="5"/>
  <c r="CF2783" i="5"/>
  <c r="CH602" i="5"/>
  <c r="CG602" i="5"/>
  <c r="CI602" i="5"/>
  <c r="CF602" i="5"/>
  <c r="CH871" i="5"/>
  <c r="CG871" i="5"/>
  <c r="CI871" i="5"/>
  <c r="CF871" i="5"/>
  <c r="CH1658" i="5"/>
  <c r="CG1658" i="5"/>
  <c r="CI1658" i="5"/>
  <c r="CF1658" i="5"/>
  <c r="CH1138" i="5"/>
  <c r="CG1138" i="5"/>
  <c r="CF1138" i="5"/>
  <c r="CI1138" i="5"/>
  <c r="CI2839" i="5"/>
  <c r="CH2839" i="5"/>
  <c r="CG2839" i="5"/>
  <c r="CF2839" i="5"/>
  <c r="CF1807" i="5"/>
  <c r="CI1807" i="5"/>
  <c r="CH1807" i="5"/>
  <c r="CG1807" i="5"/>
  <c r="CF658" i="5"/>
  <c r="CI658" i="5"/>
  <c r="CH658" i="5"/>
  <c r="CG658" i="5"/>
  <c r="CI1575" i="5"/>
  <c r="CH1575" i="5"/>
  <c r="CG1575" i="5"/>
  <c r="CF1575" i="5"/>
  <c r="CG1207" i="5"/>
  <c r="CF1207" i="5"/>
  <c r="CI1207" i="5"/>
  <c r="CH1207" i="5"/>
  <c r="CF2954" i="5"/>
  <c r="CI2954" i="5"/>
  <c r="CG2954" i="5"/>
  <c r="CH2954" i="5"/>
  <c r="CF786" i="5"/>
  <c r="CI786" i="5"/>
  <c r="CH786" i="5"/>
  <c r="CG786" i="5"/>
  <c r="CH79" i="5"/>
  <c r="CF79" i="5"/>
  <c r="CI79" i="5"/>
  <c r="CG79" i="5"/>
  <c r="CF2122" i="5"/>
  <c r="CI2122" i="5"/>
  <c r="CH2122" i="5"/>
  <c r="CG2122" i="5"/>
  <c r="CI1487" i="5"/>
  <c r="CH1487" i="5"/>
  <c r="CG1487" i="5"/>
  <c r="CF1487" i="5"/>
  <c r="CI407" i="5"/>
  <c r="CH407" i="5"/>
  <c r="CG407" i="5"/>
  <c r="CF407" i="5"/>
  <c r="CI559" i="5"/>
  <c r="CH559" i="5"/>
  <c r="CG559" i="5"/>
  <c r="CF559" i="5"/>
  <c r="CH2922" i="5"/>
  <c r="CG2922" i="5"/>
  <c r="CI2922" i="5"/>
  <c r="CF2922" i="5"/>
  <c r="CG2546" i="5"/>
  <c r="CF2546" i="5"/>
  <c r="CH2546" i="5"/>
  <c r="CI2546" i="5"/>
  <c r="CH111" i="5"/>
  <c r="CG111" i="5"/>
  <c r="CF111" i="5"/>
  <c r="CI111" i="5"/>
  <c r="CG1463" i="5"/>
  <c r="CF1463" i="5"/>
  <c r="CI1463" i="5"/>
  <c r="CH1463" i="5"/>
  <c r="CI887" i="5"/>
  <c r="CH887" i="5"/>
  <c r="CG887" i="5"/>
  <c r="CF887" i="5"/>
  <c r="CI1551" i="5"/>
  <c r="CH1551" i="5"/>
  <c r="CG1551" i="5"/>
  <c r="CF1551" i="5"/>
  <c r="CI1178" i="5"/>
  <c r="CH1178" i="5"/>
  <c r="CG1178" i="5"/>
  <c r="CF1178" i="5"/>
  <c r="CI191" i="5"/>
  <c r="CH191" i="5"/>
  <c r="CG191" i="5"/>
  <c r="CF191" i="5"/>
  <c r="CG2306" i="5"/>
  <c r="CH2306" i="5"/>
  <c r="CF2306" i="5"/>
  <c r="CI2306" i="5"/>
  <c r="CI1015" i="5"/>
  <c r="CH1015" i="5"/>
  <c r="CG1015" i="5"/>
  <c r="CF1015" i="5"/>
  <c r="CH1031" i="5"/>
  <c r="CG1031" i="5"/>
  <c r="CF1031" i="5"/>
  <c r="CI1031" i="5"/>
  <c r="CH2007" i="5"/>
  <c r="CG2007" i="5"/>
  <c r="CF2007" i="5"/>
  <c r="CI2007" i="5"/>
  <c r="CG1495" i="5"/>
  <c r="CF1495" i="5"/>
  <c r="CH1495" i="5"/>
  <c r="CI1495" i="5"/>
  <c r="CI1479" i="5"/>
  <c r="CH1479" i="5"/>
  <c r="CG1479" i="5"/>
  <c r="CF1479" i="5"/>
  <c r="CI503" i="5"/>
  <c r="CH503" i="5"/>
  <c r="CG503" i="5"/>
  <c r="CF503" i="5"/>
  <c r="CI1226" i="5"/>
  <c r="CH1226" i="5"/>
  <c r="CG1226" i="5"/>
  <c r="CF1226" i="5"/>
  <c r="CI1143" i="5"/>
  <c r="CH1143" i="5"/>
  <c r="CG1143" i="5"/>
  <c r="CF1143" i="5"/>
  <c r="CI2762" i="5"/>
  <c r="CH2762" i="5"/>
  <c r="CG2762" i="5"/>
  <c r="CF2762" i="5"/>
  <c r="CI2215" i="5"/>
  <c r="CH2215" i="5"/>
  <c r="CF2215" i="5"/>
  <c r="CG2215" i="5"/>
  <c r="CH2866" i="5"/>
  <c r="CG2866" i="5"/>
  <c r="CF2866" i="5"/>
  <c r="CI2866" i="5"/>
  <c r="CI266" i="5"/>
  <c r="CH266" i="5"/>
  <c r="CF266" i="5"/>
  <c r="CG266" i="5"/>
  <c r="CI466" i="5"/>
  <c r="CH466" i="5"/>
  <c r="CG466" i="5"/>
  <c r="CF466" i="5"/>
  <c r="CH1943" i="5"/>
  <c r="CG1943" i="5"/>
  <c r="CF1943" i="5"/>
  <c r="CI1943" i="5"/>
  <c r="CI1191" i="5"/>
  <c r="CH1191" i="5"/>
  <c r="CG1191" i="5"/>
  <c r="CF1191" i="5"/>
  <c r="CI1706" i="5"/>
  <c r="CH1706" i="5"/>
  <c r="CG1706" i="5"/>
  <c r="CF1706" i="5"/>
  <c r="CF2154" i="5"/>
  <c r="CG2154" i="5"/>
  <c r="CH2154" i="5"/>
  <c r="CI2154" i="5"/>
  <c r="CG2703" i="5"/>
  <c r="CI2703" i="5"/>
  <c r="CF2703" i="5"/>
  <c r="CH2703" i="5"/>
  <c r="CF1871" i="5"/>
  <c r="CH1871" i="5"/>
  <c r="CG1871" i="5"/>
  <c r="CI1871" i="5"/>
  <c r="CF1098" i="5"/>
  <c r="CI1098" i="5"/>
  <c r="CH1098" i="5"/>
  <c r="CG1098" i="5"/>
  <c r="CG1378" i="5"/>
  <c r="CF1378" i="5"/>
  <c r="CI1378" i="5"/>
  <c r="CH1378" i="5"/>
  <c r="CI898" i="5"/>
  <c r="CH898" i="5"/>
  <c r="CF898" i="5"/>
  <c r="CG898" i="5"/>
  <c r="CH1986" i="5"/>
  <c r="CG1986" i="5"/>
  <c r="CI1986" i="5"/>
  <c r="CF1986" i="5"/>
  <c r="CH2983" i="5"/>
  <c r="CG2983" i="5"/>
  <c r="CF2983" i="5"/>
  <c r="CI2983" i="5"/>
  <c r="CI1695" i="5"/>
  <c r="CH1695" i="5"/>
  <c r="CG1695" i="5"/>
  <c r="CF1695" i="5"/>
  <c r="CH2599" i="5"/>
  <c r="CG2599" i="5"/>
  <c r="CF2599" i="5"/>
  <c r="CI2599" i="5"/>
  <c r="CH666" i="5"/>
  <c r="CG666" i="5"/>
  <c r="CF666" i="5"/>
  <c r="CI666" i="5"/>
  <c r="CI1415" i="5"/>
  <c r="CH1415" i="5"/>
  <c r="CG1415" i="5"/>
  <c r="CF1415" i="5"/>
  <c r="CF2847" i="5"/>
  <c r="CI2847" i="5"/>
  <c r="CG2847" i="5"/>
  <c r="CH2847" i="5"/>
  <c r="CF3023" i="5"/>
  <c r="CH3023" i="5"/>
  <c r="CI3023" i="5"/>
  <c r="CG3023" i="5"/>
  <c r="CF1055" i="5"/>
  <c r="CI1055" i="5"/>
  <c r="CH1055" i="5"/>
  <c r="CG1055" i="5"/>
  <c r="CI1434" i="5"/>
  <c r="CH1434" i="5"/>
  <c r="CF1434" i="5"/>
  <c r="CG1434" i="5"/>
  <c r="CI514" i="5"/>
  <c r="CH514" i="5"/>
  <c r="CF514" i="5"/>
  <c r="CG514" i="5"/>
  <c r="CH2151" i="5"/>
  <c r="CG2151" i="5"/>
  <c r="CF2151" i="5"/>
  <c r="CI2151" i="5"/>
  <c r="CI2559" i="5"/>
  <c r="CH2559" i="5"/>
  <c r="CF2559" i="5"/>
  <c r="CG2559" i="5"/>
  <c r="CI1498" i="5"/>
  <c r="CH1498" i="5"/>
  <c r="CF1498" i="5"/>
  <c r="CG1498" i="5"/>
  <c r="CH2674" i="5"/>
  <c r="CG2674" i="5"/>
  <c r="CF2674" i="5"/>
  <c r="CI2674" i="5"/>
  <c r="CH2519" i="5"/>
  <c r="CG2519" i="5"/>
  <c r="CF2519" i="5"/>
  <c r="CI2519" i="5"/>
  <c r="CI2194" i="5"/>
  <c r="CH2194" i="5"/>
  <c r="CG2194" i="5"/>
  <c r="CF2194" i="5"/>
  <c r="CG2402" i="5"/>
  <c r="CF2402" i="5"/>
  <c r="CI2402" i="5"/>
  <c r="CH2402" i="5"/>
  <c r="CH2279" i="5"/>
  <c r="CI2279" i="5"/>
  <c r="CG2279" i="5"/>
  <c r="CF2279" i="5"/>
  <c r="CI1810" i="5"/>
  <c r="CG1810" i="5"/>
  <c r="CF1810" i="5"/>
  <c r="CH1810" i="5"/>
  <c r="CG319" i="5"/>
  <c r="CF319" i="5"/>
  <c r="CI319" i="5"/>
  <c r="CH319" i="5"/>
  <c r="CG543" i="5"/>
  <c r="CF543" i="5"/>
  <c r="CH543" i="5"/>
  <c r="CI543" i="5"/>
  <c r="CG1175" i="5"/>
  <c r="CF1175" i="5"/>
  <c r="CI1175" i="5"/>
  <c r="CH1175" i="5"/>
  <c r="CG298" i="5"/>
  <c r="CF298" i="5"/>
  <c r="CI298" i="5"/>
  <c r="CH298" i="5"/>
  <c r="CF906" i="5"/>
  <c r="CI906" i="5"/>
  <c r="CG906" i="5"/>
  <c r="CH906" i="5"/>
  <c r="CF1130" i="5"/>
  <c r="CI1130" i="5"/>
  <c r="CG1130" i="5"/>
  <c r="CH1130" i="5"/>
  <c r="CF679" i="5"/>
  <c r="CI679" i="5"/>
  <c r="CH679" i="5"/>
  <c r="CG679" i="5"/>
  <c r="CF2602" i="5"/>
  <c r="CI2602" i="5"/>
  <c r="CH2602" i="5"/>
  <c r="CG2602" i="5"/>
  <c r="CF2143" i="5"/>
  <c r="CI2143" i="5"/>
  <c r="CH2143" i="5"/>
  <c r="CG2143" i="5"/>
  <c r="CI1322" i="5"/>
  <c r="CH1322" i="5"/>
  <c r="CF1322" i="5"/>
  <c r="CG1322" i="5"/>
  <c r="CH154" i="5"/>
  <c r="CG154" i="5"/>
  <c r="CI154" i="5"/>
  <c r="CF154" i="5"/>
  <c r="CH2538" i="5"/>
  <c r="CI2538" i="5"/>
  <c r="CG2538" i="5"/>
  <c r="CF2538" i="5"/>
  <c r="CI434" i="5"/>
  <c r="CH434" i="5"/>
  <c r="CG434" i="5"/>
  <c r="CF434" i="5"/>
  <c r="CF3066" i="5"/>
  <c r="CI3066" i="5"/>
  <c r="CH3066" i="5"/>
  <c r="CG3066" i="5"/>
  <c r="CF1023" i="5"/>
  <c r="CI1023" i="5"/>
  <c r="CG1023" i="5"/>
  <c r="CH1023" i="5"/>
  <c r="CF938" i="5"/>
  <c r="CI938" i="5"/>
  <c r="CH938" i="5"/>
  <c r="CG938" i="5"/>
  <c r="CF1066" i="5"/>
  <c r="CI1066" i="5"/>
  <c r="CG1066" i="5"/>
  <c r="CH1066" i="5"/>
  <c r="CI2727" i="5"/>
  <c r="CH2727" i="5"/>
  <c r="CG2727" i="5"/>
  <c r="CF2727" i="5"/>
  <c r="CG2338" i="5"/>
  <c r="CF2338" i="5"/>
  <c r="CI2338" i="5"/>
  <c r="CH2338" i="5"/>
  <c r="CH1751" i="5"/>
  <c r="CF1751" i="5"/>
  <c r="CI1751" i="5"/>
  <c r="CG1751" i="5"/>
  <c r="CI2895" i="5"/>
  <c r="CH2895" i="5"/>
  <c r="CG2895" i="5"/>
  <c r="CF2895" i="5"/>
  <c r="CI2690" i="5"/>
  <c r="CG2690" i="5"/>
  <c r="CF2690" i="5"/>
  <c r="CH2690" i="5"/>
  <c r="CH1063" i="5"/>
  <c r="CG1063" i="5"/>
  <c r="CF1063" i="5"/>
  <c r="CI1063" i="5"/>
  <c r="CG415" i="5"/>
  <c r="CF415" i="5"/>
  <c r="CI415" i="5"/>
  <c r="CH415" i="5"/>
  <c r="CG2210" i="5"/>
  <c r="CF2210" i="5"/>
  <c r="CI2210" i="5"/>
  <c r="CH2210" i="5"/>
  <c r="CI591" i="5"/>
  <c r="CH591" i="5"/>
  <c r="CG591" i="5"/>
  <c r="CF591" i="5"/>
  <c r="CG1367" i="5"/>
  <c r="CF1367" i="5"/>
  <c r="CH1367" i="5"/>
  <c r="CI1367" i="5"/>
  <c r="CG1442" i="5"/>
  <c r="CF1442" i="5"/>
  <c r="CI1442" i="5"/>
  <c r="CH1442" i="5"/>
  <c r="CH719" i="5"/>
  <c r="CG719" i="5"/>
  <c r="CF719" i="5"/>
  <c r="CI719" i="5"/>
  <c r="CH1615" i="5"/>
  <c r="CF1615" i="5"/>
  <c r="CI1615" i="5"/>
  <c r="CG1615" i="5"/>
  <c r="CF114" i="5"/>
  <c r="CI114" i="5"/>
  <c r="CH114" i="5"/>
  <c r="CG114" i="5"/>
  <c r="CI1242" i="5"/>
  <c r="CH1242" i="5"/>
  <c r="CG1242" i="5"/>
  <c r="CF1242" i="5"/>
  <c r="CG1570" i="5"/>
  <c r="CF1570" i="5"/>
  <c r="CI1570" i="5"/>
  <c r="CH1570" i="5"/>
  <c r="CF1607" i="5"/>
  <c r="CI1607" i="5"/>
  <c r="CG1607" i="5"/>
  <c r="CH1607" i="5"/>
  <c r="CH1722" i="5"/>
  <c r="CG1722" i="5"/>
  <c r="CF1722" i="5"/>
  <c r="CI1722" i="5"/>
  <c r="CI1255" i="5"/>
  <c r="CH1255" i="5"/>
  <c r="CG1255" i="5"/>
  <c r="CF1255" i="5"/>
  <c r="CH1826" i="5"/>
  <c r="CG1826" i="5"/>
  <c r="CF1826" i="5"/>
  <c r="CI1826" i="5"/>
  <c r="CI1287" i="5"/>
  <c r="CH1287" i="5"/>
  <c r="CG1287" i="5"/>
  <c r="CF1287" i="5"/>
  <c r="CI1874" i="5"/>
  <c r="CH1874" i="5"/>
  <c r="CG1874" i="5"/>
  <c r="CF1874" i="5"/>
  <c r="CI2978" i="5"/>
  <c r="CG2978" i="5"/>
  <c r="CF2978" i="5"/>
  <c r="CH2978" i="5"/>
  <c r="CI338" i="5"/>
  <c r="CH338" i="5"/>
  <c r="CG338" i="5"/>
  <c r="CF338" i="5"/>
  <c r="CI2082" i="5"/>
  <c r="CH2082" i="5"/>
  <c r="CF2082" i="5"/>
  <c r="CG2082" i="5"/>
  <c r="CF2479" i="5"/>
  <c r="CI2479" i="5"/>
  <c r="CG2479" i="5"/>
  <c r="CH2479" i="5"/>
  <c r="CF2666" i="5"/>
  <c r="CI2666" i="5"/>
  <c r="CG2666" i="5"/>
  <c r="CH2666" i="5"/>
  <c r="CF2634" i="5"/>
  <c r="CG2634" i="5"/>
  <c r="CH2634" i="5"/>
  <c r="CI2634" i="5"/>
  <c r="CH2466" i="5"/>
  <c r="CG2466" i="5"/>
  <c r="CF2466" i="5"/>
  <c r="CI2466" i="5"/>
  <c r="CI1938" i="5"/>
  <c r="CH1938" i="5"/>
  <c r="CG1938" i="5"/>
  <c r="CF1938" i="5"/>
  <c r="CI170" i="5"/>
  <c r="CG170" i="5"/>
  <c r="CF170" i="5"/>
  <c r="CH170" i="5"/>
  <c r="CI3015" i="5"/>
  <c r="CH3015" i="5"/>
  <c r="CF3015" i="5"/>
  <c r="CG3015" i="5"/>
  <c r="CI1674" i="5"/>
  <c r="CH1674" i="5"/>
  <c r="CF1674" i="5"/>
  <c r="CG1674" i="5"/>
  <c r="CI431" i="5"/>
  <c r="CH431" i="5"/>
  <c r="CG431" i="5"/>
  <c r="CF431" i="5"/>
  <c r="CI810" i="5"/>
  <c r="CG810" i="5"/>
  <c r="CF810" i="5"/>
  <c r="CH810" i="5"/>
  <c r="CG1474" i="5"/>
  <c r="CF1474" i="5"/>
  <c r="CI1474" i="5"/>
  <c r="CH1474" i="5"/>
  <c r="CG2359" i="5"/>
  <c r="CI2359" i="5"/>
  <c r="CH2359" i="5"/>
  <c r="CF2359" i="5"/>
  <c r="CG1399" i="5"/>
  <c r="CF1399" i="5"/>
  <c r="CH1399" i="5"/>
  <c r="CI1399" i="5"/>
  <c r="CH999" i="5"/>
  <c r="CG999" i="5"/>
  <c r="CF999" i="5"/>
  <c r="CI999" i="5"/>
  <c r="CG2714" i="5"/>
  <c r="CF2714" i="5"/>
  <c r="CI2714" i="5"/>
  <c r="CH2714" i="5"/>
  <c r="CF2770" i="5"/>
  <c r="CI2770" i="5"/>
  <c r="CH2770" i="5"/>
  <c r="CG2770" i="5"/>
  <c r="CF1882" i="5"/>
  <c r="CI1882" i="5"/>
  <c r="CH1882" i="5"/>
  <c r="CG1882" i="5"/>
  <c r="CF1735" i="5"/>
  <c r="CI1735" i="5"/>
  <c r="CH1735" i="5"/>
  <c r="CG1735" i="5"/>
  <c r="CI2695" i="5"/>
  <c r="CG2695" i="5"/>
  <c r="CH2695" i="5"/>
  <c r="CF2695" i="5"/>
  <c r="CI1026" i="5"/>
  <c r="CH1026" i="5"/>
  <c r="CF1026" i="5"/>
  <c r="CG1026" i="5"/>
  <c r="CI2135" i="5"/>
  <c r="CH2135" i="5"/>
  <c r="CF2135" i="5"/>
  <c r="CG2135" i="5"/>
  <c r="CI3047" i="5"/>
  <c r="CH3047" i="5"/>
  <c r="CG3047" i="5"/>
  <c r="CF3047" i="5"/>
  <c r="CH2055" i="5"/>
  <c r="CG2055" i="5"/>
  <c r="CF2055" i="5"/>
  <c r="CI2055" i="5"/>
  <c r="CI2679" i="5"/>
  <c r="CH2679" i="5"/>
  <c r="CF2679" i="5"/>
  <c r="CG2679" i="5"/>
  <c r="CI1231" i="5"/>
  <c r="CH1231" i="5"/>
  <c r="CG1231" i="5"/>
  <c r="CF1231" i="5"/>
  <c r="CG1186" i="5"/>
  <c r="CF1186" i="5"/>
  <c r="CI1186" i="5"/>
  <c r="CH1186" i="5"/>
  <c r="CI2319" i="5"/>
  <c r="CG2319" i="5"/>
  <c r="CF2319" i="5"/>
  <c r="CH2319" i="5"/>
  <c r="CI1359" i="5"/>
  <c r="CH1359" i="5"/>
  <c r="CG1359" i="5"/>
  <c r="CF1359" i="5"/>
  <c r="CI306" i="5"/>
  <c r="CH306" i="5"/>
  <c r="CG306" i="5"/>
  <c r="CF306" i="5"/>
  <c r="CI1831" i="5"/>
  <c r="CH1831" i="5"/>
  <c r="CG1831" i="5"/>
  <c r="CF1831" i="5"/>
  <c r="CI1058" i="5"/>
  <c r="CH1058" i="5"/>
  <c r="CF1058" i="5"/>
  <c r="CG1058" i="5"/>
  <c r="CG2199" i="5"/>
  <c r="CF2199" i="5"/>
  <c r="CI2199" i="5"/>
  <c r="CH2199" i="5"/>
  <c r="CF1935" i="5"/>
  <c r="CI1935" i="5"/>
  <c r="CG1935" i="5"/>
  <c r="CH1935" i="5"/>
  <c r="CF2591" i="5"/>
  <c r="CI2591" i="5"/>
  <c r="CH2591" i="5"/>
  <c r="CG2591" i="5"/>
  <c r="CF2522" i="5"/>
  <c r="CI2522" i="5"/>
  <c r="CH2522" i="5"/>
  <c r="CG2522" i="5"/>
  <c r="CF3055" i="5"/>
  <c r="CI3055" i="5"/>
  <c r="CH3055" i="5"/>
  <c r="CG3055" i="5"/>
  <c r="CF2802" i="5"/>
  <c r="CI2802" i="5"/>
  <c r="CG2802" i="5"/>
  <c r="CH2802" i="5"/>
  <c r="CF2882" i="5"/>
  <c r="CI2882" i="5"/>
  <c r="CG2882" i="5"/>
  <c r="CH2882" i="5"/>
  <c r="CH1794" i="5"/>
  <c r="CG1794" i="5"/>
  <c r="CF1794" i="5"/>
  <c r="CI1794" i="5"/>
  <c r="CI127" i="5"/>
  <c r="CH127" i="5"/>
  <c r="CG127" i="5"/>
  <c r="CF127" i="5"/>
  <c r="CI1354" i="5"/>
  <c r="CH1354" i="5"/>
  <c r="CF1354" i="5"/>
  <c r="CG1354" i="5"/>
  <c r="CH218" i="5"/>
  <c r="CG218" i="5"/>
  <c r="CF218" i="5"/>
  <c r="CI218" i="5"/>
  <c r="CI1514" i="5"/>
  <c r="CH1514" i="5"/>
  <c r="CF1514" i="5"/>
  <c r="CG1514" i="5"/>
  <c r="CF199" i="5"/>
  <c r="CI199" i="5"/>
  <c r="CH199" i="5"/>
  <c r="CG199" i="5"/>
  <c r="CF2047" i="5"/>
  <c r="CI2047" i="5"/>
  <c r="CH2047" i="5"/>
  <c r="CG2047" i="5"/>
  <c r="CF711" i="5"/>
  <c r="CI711" i="5"/>
  <c r="CH711" i="5"/>
  <c r="CG711" i="5"/>
  <c r="CF1978" i="5"/>
  <c r="CI1978" i="5"/>
  <c r="CG1978" i="5"/>
  <c r="CH1978" i="5"/>
  <c r="CI1530" i="5"/>
  <c r="CH1530" i="5"/>
  <c r="CF1530" i="5"/>
  <c r="CG1530" i="5"/>
  <c r="CH698" i="5"/>
  <c r="CG698" i="5"/>
  <c r="CF698" i="5"/>
  <c r="CI698" i="5"/>
  <c r="CH2018" i="5"/>
  <c r="CG2018" i="5"/>
  <c r="CI2018" i="5"/>
  <c r="CF2018" i="5"/>
  <c r="CF39" i="5"/>
  <c r="CI39" i="5"/>
  <c r="CH39" i="5"/>
  <c r="CG39" i="5"/>
  <c r="CI2202" i="5"/>
  <c r="CH2202" i="5"/>
  <c r="CF2202" i="5"/>
  <c r="CG2202" i="5"/>
  <c r="CH2578" i="5"/>
  <c r="CG2578" i="5"/>
  <c r="CF2578" i="5"/>
  <c r="CI2578" i="5"/>
  <c r="CG362" i="5"/>
  <c r="CF362" i="5"/>
  <c r="CI362" i="5"/>
  <c r="CH362" i="5"/>
  <c r="CH1074" i="5"/>
  <c r="CG1074" i="5"/>
  <c r="CF1074" i="5"/>
  <c r="CI1074" i="5"/>
  <c r="CH1631" i="5"/>
  <c r="CG1631" i="5"/>
  <c r="CF1631" i="5"/>
  <c r="CI1631" i="5"/>
  <c r="CI919" i="5"/>
  <c r="CH919" i="5"/>
  <c r="CG919" i="5"/>
  <c r="CF919" i="5"/>
  <c r="CH2039" i="5"/>
  <c r="CG2039" i="5"/>
  <c r="CF2039" i="5"/>
  <c r="CI2039" i="5"/>
  <c r="CG511" i="5"/>
  <c r="CF511" i="5"/>
  <c r="CI511" i="5"/>
  <c r="CH511" i="5"/>
  <c r="CG1346" i="5"/>
  <c r="CF1346" i="5"/>
  <c r="CI1346" i="5"/>
  <c r="CH1346" i="5"/>
  <c r="CG1506" i="5"/>
  <c r="CF1506" i="5"/>
  <c r="CH1506" i="5"/>
  <c r="CI1506" i="5"/>
  <c r="CI2503" i="5"/>
  <c r="CH2503" i="5"/>
  <c r="CG2503" i="5"/>
  <c r="CF2503" i="5"/>
  <c r="CI1295" i="5"/>
  <c r="CH1295" i="5"/>
  <c r="CG1295" i="5"/>
  <c r="CF1295" i="5"/>
  <c r="CI1327" i="5"/>
  <c r="CH1327" i="5"/>
  <c r="CG1327" i="5"/>
  <c r="CF1327" i="5"/>
  <c r="CI42" i="5"/>
  <c r="CG42" i="5"/>
  <c r="CF42" i="5"/>
  <c r="CH42" i="5"/>
  <c r="CI2471" i="5"/>
  <c r="CH2471" i="5"/>
  <c r="CG2471" i="5"/>
  <c r="CF2471" i="5"/>
  <c r="CI1727" i="5"/>
  <c r="CH1727" i="5"/>
  <c r="CG1727" i="5"/>
  <c r="CF1727" i="5"/>
  <c r="CI2551" i="5"/>
  <c r="CF2551" i="5"/>
  <c r="CH2551" i="5"/>
  <c r="CG2551" i="5"/>
  <c r="CI951" i="5"/>
  <c r="CH951" i="5"/>
  <c r="CG951" i="5"/>
  <c r="CF951" i="5"/>
  <c r="CI1319" i="5"/>
  <c r="CG1319" i="5"/>
  <c r="CF1319" i="5"/>
  <c r="CH1319" i="5"/>
  <c r="CF2858" i="5"/>
  <c r="CI2858" i="5"/>
  <c r="CG2858" i="5"/>
  <c r="CH2858" i="5"/>
  <c r="CF839" i="5"/>
  <c r="CI839" i="5"/>
  <c r="CH839" i="5"/>
  <c r="CG839" i="5"/>
  <c r="CF2447" i="5"/>
  <c r="CI2447" i="5"/>
  <c r="CH2447" i="5"/>
  <c r="CG2447" i="5"/>
  <c r="CF927" i="5"/>
  <c r="CI927" i="5"/>
  <c r="CH927" i="5"/>
  <c r="CG927" i="5"/>
  <c r="CF2535" i="5"/>
  <c r="CI2535" i="5"/>
  <c r="CH2535" i="5"/>
  <c r="CG2535" i="5"/>
  <c r="CI439" i="5"/>
  <c r="CH439" i="5"/>
  <c r="CG439" i="5"/>
  <c r="CF439" i="5"/>
  <c r="CH1911" i="5"/>
  <c r="CG1911" i="5"/>
  <c r="CF1911" i="5"/>
  <c r="CI1911" i="5"/>
  <c r="CH1890" i="5"/>
  <c r="CG1890" i="5"/>
  <c r="CI1890" i="5"/>
  <c r="CF1890" i="5"/>
  <c r="CI2439" i="5"/>
  <c r="CH2439" i="5"/>
  <c r="CG2439" i="5"/>
  <c r="CF2439" i="5"/>
  <c r="CI2378" i="5"/>
  <c r="CH2378" i="5"/>
  <c r="CF2378" i="5"/>
  <c r="CG2378" i="5"/>
  <c r="CI2375" i="5"/>
  <c r="CH2375" i="5"/>
  <c r="CG2375" i="5"/>
  <c r="CF2375" i="5"/>
  <c r="CH967" i="5"/>
  <c r="CG967" i="5"/>
  <c r="CI967" i="5"/>
  <c r="CF967" i="5"/>
  <c r="CI2583" i="5"/>
  <c r="CH2583" i="5"/>
  <c r="CG2583" i="5"/>
  <c r="CF2583" i="5"/>
  <c r="CI2146" i="5"/>
  <c r="CH2146" i="5"/>
  <c r="CF2146" i="5"/>
  <c r="CG2146" i="5"/>
  <c r="CH687" i="5"/>
  <c r="CG687" i="5"/>
  <c r="CF687" i="5"/>
  <c r="CI687" i="5"/>
  <c r="CG2242" i="5"/>
  <c r="CF2242" i="5"/>
  <c r="CI2242" i="5"/>
  <c r="CH2242" i="5"/>
  <c r="CH250" i="5"/>
  <c r="CG250" i="5"/>
  <c r="CF250" i="5"/>
  <c r="CI250" i="5"/>
  <c r="CI1578" i="5"/>
  <c r="CH1578" i="5"/>
  <c r="CF1578" i="5"/>
  <c r="CG1578" i="5"/>
  <c r="CH2879" i="5"/>
  <c r="CG2879" i="5"/>
  <c r="CF2879" i="5"/>
  <c r="CI2879" i="5"/>
  <c r="CG458" i="5"/>
  <c r="CF458" i="5"/>
  <c r="CI458" i="5"/>
  <c r="CH458" i="5"/>
  <c r="CI703" i="5"/>
  <c r="CH703" i="5"/>
  <c r="CG703" i="5"/>
  <c r="CF703" i="5"/>
  <c r="CH2663" i="5"/>
  <c r="CG2663" i="5"/>
  <c r="CF2663" i="5"/>
  <c r="CI2663" i="5"/>
  <c r="CH2642" i="5"/>
  <c r="CF2642" i="5"/>
  <c r="CG2642" i="5"/>
  <c r="CI2642" i="5"/>
  <c r="CH2631" i="5"/>
  <c r="CI2631" i="5"/>
  <c r="CG2631" i="5"/>
  <c r="CF2631" i="5"/>
  <c r="CH1042" i="5"/>
  <c r="CG1042" i="5"/>
  <c r="CF1042" i="5"/>
  <c r="CI1042" i="5"/>
  <c r="CI2186" i="5"/>
  <c r="CF2186" i="5"/>
  <c r="CH2186" i="5"/>
  <c r="CG2186" i="5"/>
  <c r="CI746" i="5"/>
  <c r="CH746" i="5"/>
  <c r="CF746" i="5"/>
  <c r="CG746" i="5"/>
  <c r="CF1999" i="5"/>
  <c r="CI1999" i="5"/>
  <c r="CG1999" i="5"/>
  <c r="CH1999" i="5"/>
  <c r="CF775" i="5"/>
  <c r="CI775" i="5"/>
  <c r="CH775" i="5"/>
  <c r="CG775" i="5"/>
  <c r="CH271" i="5"/>
  <c r="CG271" i="5"/>
  <c r="CF271" i="5"/>
  <c r="CI271" i="5"/>
  <c r="CI2255" i="5"/>
  <c r="CH2255" i="5"/>
  <c r="CG2255" i="5"/>
  <c r="CF2255" i="5"/>
  <c r="CI1594" i="5"/>
  <c r="CH1594" i="5"/>
  <c r="CF1594" i="5"/>
  <c r="CG1594" i="5"/>
  <c r="CH2087" i="5"/>
  <c r="CG2087" i="5"/>
  <c r="CF2087" i="5"/>
  <c r="CI2087" i="5"/>
  <c r="CH1847" i="5"/>
  <c r="CG1847" i="5"/>
  <c r="CF1847" i="5"/>
  <c r="CI1847" i="5"/>
  <c r="CI2383" i="5"/>
  <c r="CH2383" i="5"/>
  <c r="CG2383" i="5"/>
  <c r="CF2383" i="5"/>
  <c r="CI386" i="5"/>
  <c r="CH386" i="5"/>
  <c r="CF386" i="5"/>
  <c r="CG386" i="5"/>
  <c r="CI2223" i="5"/>
  <c r="CH2223" i="5"/>
  <c r="CG2223" i="5"/>
  <c r="CF2223" i="5"/>
  <c r="CI1402" i="5"/>
  <c r="CH1402" i="5"/>
  <c r="CF1402" i="5"/>
  <c r="CG1402" i="5"/>
  <c r="CI1234" i="5"/>
  <c r="CF1234" i="5"/>
  <c r="CH1234" i="5"/>
  <c r="CG1234" i="5"/>
  <c r="CI2431" i="5"/>
  <c r="CG2431" i="5"/>
  <c r="CF2431" i="5"/>
  <c r="CH2431" i="5"/>
  <c r="CI2647" i="5"/>
  <c r="CH2647" i="5"/>
  <c r="CF2647" i="5"/>
  <c r="CG2647" i="5"/>
  <c r="CI791" i="5"/>
  <c r="CH791" i="5"/>
  <c r="CG791" i="5"/>
  <c r="CF791" i="5"/>
  <c r="CI2991" i="5"/>
  <c r="CH2991" i="5"/>
  <c r="CG2991" i="5"/>
  <c r="CF2991" i="5"/>
  <c r="CI943" i="5"/>
  <c r="CH943" i="5"/>
  <c r="CF943" i="5"/>
  <c r="CG943" i="5"/>
  <c r="CI482" i="5"/>
  <c r="CH482" i="5"/>
  <c r="CG482" i="5"/>
  <c r="CF482" i="5"/>
  <c r="CI247" i="5"/>
  <c r="CH247" i="5"/>
  <c r="CF247" i="5"/>
  <c r="CG247" i="5"/>
  <c r="CI87" i="5"/>
  <c r="CH87" i="5"/>
  <c r="CG87" i="5"/>
  <c r="CF87" i="5"/>
  <c r="CI1919" i="5"/>
  <c r="CH1919" i="5"/>
  <c r="CG1919" i="5"/>
  <c r="CF1919" i="5"/>
  <c r="CI1687" i="5"/>
  <c r="CH1687" i="5"/>
  <c r="CF1687" i="5"/>
  <c r="CG1687" i="5"/>
  <c r="CI1983" i="5"/>
  <c r="CH1983" i="5"/>
  <c r="CF1983" i="5"/>
  <c r="CG1983" i="5"/>
  <c r="CI2959" i="5"/>
  <c r="CH2959" i="5"/>
  <c r="CF2959" i="5"/>
  <c r="CG2959" i="5"/>
  <c r="CI879" i="5"/>
  <c r="CH879" i="5"/>
  <c r="CG879" i="5"/>
  <c r="CF879" i="5"/>
  <c r="CI183" i="5"/>
  <c r="CG183" i="5"/>
  <c r="CF183" i="5"/>
  <c r="CH183" i="5"/>
  <c r="CI2863" i="5"/>
  <c r="CH2863" i="5"/>
  <c r="CF2863" i="5"/>
  <c r="CG2863" i="5"/>
  <c r="CI1823" i="5"/>
  <c r="CG1823" i="5"/>
  <c r="CF1823" i="5"/>
  <c r="CH1823" i="5"/>
  <c r="CS1114" i="5"/>
  <c r="CR1114" i="5"/>
  <c r="CQ1114" i="5"/>
  <c r="CP1114" i="5"/>
  <c r="CH2618" i="5"/>
  <c r="CG2618" i="5"/>
  <c r="CI2618" i="5"/>
  <c r="CF2618" i="5"/>
  <c r="CI474" i="5"/>
  <c r="CH474" i="5"/>
  <c r="CF474" i="5"/>
  <c r="CG474" i="5"/>
  <c r="CH1610" i="5"/>
  <c r="CF1610" i="5"/>
  <c r="CI1610" i="5"/>
  <c r="CG1610" i="5"/>
  <c r="CI1791" i="5"/>
  <c r="CH1791" i="5"/>
  <c r="CG1791" i="5"/>
  <c r="CF1791" i="5"/>
  <c r="CI2314" i="5"/>
  <c r="CF2314" i="5"/>
  <c r="CG2314" i="5"/>
  <c r="CH2314" i="5"/>
  <c r="CI1039" i="5"/>
  <c r="CH1039" i="5"/>
  <c r="CG1039" i="5"/>
  <c r="CF1039" i="5"/>
  <c r="CI1719" i="5"/>
  <c r="CH1719" i="5"/>
  <c r="CF1719" i="5"/>
  <c r="CG1719" i="5"/>
  <c r="CI570" i="5"/>
  <c r="CG570" i="5"/>
  <c r="CF570" i="5"/>
  <c r="CH570" i="5"/>
  <c r="CG695" i="5"/>
  <c r="CI695" i="5"/>
  <c r="CF695" i="5"/>
  <c r="CH695" i="5"/>
  <c r="CI1887" i="5"/>
  <c r="CH1887" i="5"/>
  <c r="CG1887" i="5"/>
  <c r="CF1887" i="5"/>
  <c r="CH2842" i="5"/>
  <c r="CG2842" i="5"/>
  <c r="CI2842" i="5"/>
  <c r="CF2842" i="5"/>
  <c r="CF2815" i="5"/>
  <c r="CI2815" i="5"/>
  <c r="CG2815" i="5"/>
  <c r="CH2815" i="5"/>
  <c r="CI1266" i="5"/>
  <c r="CH1266" i="5"/>
  <c r="CF1266" i="5"/>
  <c r="CG1266" i="5"/>
  <c r="CI279" i="5"/>
  <c r="CH279" i="5"/>
  <c r="CF279" i="5"/>
  <c r="CG279" i="5"/>
  <c r="CF2919" i="5"/>
  <c r="CI2919" i="5"/>
  <c r="CH2919" i="5"/>
  <c r="CG2919" i="5"/>
  <c r="CI1007" i="5"/>
  <c r="CH1007" i="5"/>
  <c r="CG1007" i="5"/>
  <c r="CF1007" i="5"/>
  <c r="CI3007" i="5"/>
  <c r="CH3007" i="5"/>
  <c r="CG3007" i="5"/>
  <c r="CF3007" i="5"/>
  <c r="CF1650" i="5"/>
  <c r="CH1650" i="5"/>
  <c r="CG1650" i="5"/>
  <c r="CI1650" i="5"/>
  <c r="CH1879" i="5"/>
  <c r="CG1879" i="5"/>
  <c r="CF1879" i="5"/>
  <c r="CI1879" i="5"/>
  <c r="CI3071" i="5"/>
  <c r="CG3071" i="5"/>
  <c r="CF3071" i="5"/>
  <c r="CH3071" i="5"/>
  <c r="CI2607" i="5"/>
  <c r="CH2607" i="5"/>
  <c r="CF2607" i="5"/>
  <c r="CG2607" i="5"/>
  <c r="CG855" i="5"/>
  <c r="CI855" i="5"/>
  <c r="CH855" i="5"/>
  <c r="CF855" i="5"/>
  <c r="CF2903" i="5"/>
  <c r="CI2903" i="5"/>
  <c r="CH2903" i="5"/>
  <c r="CG2903" i="5"/>
  <c r="CG1394" i="5"/>
  <c r="CI1394" i="5"/>
  <c r="CH1394" i="5"/>
  <c r="CF1394" i="5"/>
  <c r="CH1330" i="5"/>
  <c r="CG1330" i="5"/>
  <c r="CI1330" i="5"/>
  <c r="CF1330" i="5"/>
  <c r="CI930" i="5"/>
  <c r="CH930" i="5"/>
  <c r="CG930" i="5"/>
  <c r="CF930" i="5"/>
  <c r="CI119" i="5"/>
  <c r="CH119" i="5"/>
  <c r="CF119" i="5"/>
  <c r="CG119" i="5"/>
  <c r="CI538" i="5"/>
  <c r="CH538" i="5"/>
  <c r="CF538" i="5"/>
  <c r="CG538" i="5"/>
  <c r="CI2463" i="5"/>
  <c r="CH2463" i="5"/>
  <c r="CG2463" i="5"/>
  <c r="CF2463" i="5"/>
  <c r="CI3039" i="5"/>
  <c r="CH3039" i="5"/>
  <c r="CG3039" i="5"/>
  <c r="CF3039" i="5"/>
  <c r="CI2159" i="5"/>
  <c r="CG2159" i="5"/>
  <c r="CF2159" i="5"/>
  <c r="CH2159" i="5"/>
  <c r="CI631" i="5"/>
  <c r="CH631" i="5"/>
  <c r="CG631" i="5"/>
  <c r="CF631" i="5"/>
  <c r="CI2234" i="5"/>
  <c r="CH2234" i="5"/>
  <c r="CG2234" i="5"/>
  <c r="CF2234" i="5"/>
  <c r="CI2775" i="5"/>
  <c r="CH2775" i="5"/>
  <c r="CG2775" i="5"/>
  <c r="CF2775" i="5"/>
  <c r="CI1546" i="5"/>
  <c r="CH1546" i="5"/>
  <c r="CG1546" i="5"/>
  <c r="CF1546" i="5"/>
  <c r="CI34" i="5"/>
  <c r="CH34" i="5"/>
  <c r="CG34" i="5"/>
  <c r="CF34" i="5"/>
  <c r="CI1730" i="5"/>
  <c r="CH1730" i="5"/>
  <c r="CF1730" i="5"/>
  <c r="CG1730" i="5"/>
  <c r="CI1866" i="5"/>
  <c r="CH1866" i="5"/>
  <c r="CF1866" i="5"/>
  <c r="CG1866" i="5"/>
  <c r="CI2335" i="5"/>
  <c r="CH2335" i="5"/>
  <c r="CG2335" i="5"/>
  <c r="CF2335" i="5"/>
  <c r="CF71" i="5"/>
  <c r="CI71" i="5"/>
  <c r="CG71" i="5"/>
  <c r="CH71" i="5"/>
  <c r="CI66" i="5"/>
  <c r="CH66" i="5"/>
  <c r="CG66" i="5"/>
  <c r="CF66" i="5"/>
  <c r="CH1770" i="5"/>
  <c r="CF1770" i="5"/>
  <c r="CI1770" i="5"/>
  <c r="CG1770" i="5"/>
  <c r="CI1311" i="5"/>
  <c r="CH1311" i="5"/>
  <c r="CG1311" i="5"/>
  <c r="CF1311" i="5"/>
  <c r="CI2239" i="5"/>
  <c r="CH2239" i="5"/>
  <c r="CG2239" i="5"/>
  <c r="CF2239" i="5"/>
  <c r="CI1151" i="5"/>
  <c r="CH1151" i="5"/>
  <c r="CG1151" i="5"/>
  <c r="CF1151" i="5"/>
  <c r="CI2930" i="5"/>
  <c r="CH2930" i="5"/>
  <c r="CG2930" i="5"/>
  <c r="CF2930" i="5"/>
  <c r="CI2266" i="5"/>
  <c r="CH2266" i="5"/>
  <c r="CF2266" i="5"/>
  <c r="CG2266" i="5"/>
  <c r="CI2170" i="5"/>
  <c r="CG2170" i="5"/>
  <c r="CH2170" i="5"/>
  <c r="CF2170" i="5"/>
  <c r="CI2743" i="5"/>
  <c r="CH2743" i="5"/>
  <c r="CG2743" i="5"/>
  <c r="CF2743" i="5"/>
  <c r="CG2074" i="5"/>
  <c r="CI2074" i="5"/>
  <c r="CH2074" i="5"/>
  <c r="CF2074" i="5"/>
  <c r="CG642" i="5"/>
  <c r="CI642" i="5"/>
  <c r="CF642" i="5"/>
  <c r="CH642" i="5"/>
  <c r="CI1930" i="5"/>
  <c r="CH1930" i="5"/>
  <c r="CG1930" i="5"/>
  <c r="CF1930" i="5"/>
  <c r="CH359" i="5"/>
  <c r="CG359" i="5"/>
  <c r="CI359" i="5"/>
  <c r="CF359" i="5"/>
  <c r="CI890" i="5"/>
  <c r="CH890" i="5"/>
  <c r="CG890" i="5"/>
  <c r="CF890" i="5"/>
  <c r="CI2474" i="5"/>
  <c r="CH2474" i="5"/>
  <c r="CG2474" i="5"/>
  <c r="CF2474" i="5"/>
  <c r="CH1599" i="5"/>
  <c r="CG1599" i="5"/>
  <c r="CF1599" i="5"/>
  <c r="CI1599" i="5"/>
  <c r="CI194" i="5"/>
  <c r="CH194" i="5"/>
  <c r="CG194" i="5"/>
  <c r="CF194" i="5"/>
  <c r="CI1407" i="5"/>
  <c r="CH1407" i="5"/>
  <c r="CG1407" i="5"/>
  <c r="CF1407" i="5"/>
  <c r="CH738" i="5"/>
  <c r="CG738" i="5"/>
  <c r="CF738" i="5"/>
  <c r="CI738" i="5"/>
  <c r="CI1802" i="5"/>
  <c r="CH1802" i="5"/>
  <c r="CG1802" i="5"/>
  <c r="CF1802" i="5"/>
  <c r="CF2282" i="5"/>
  <c r="CG2282" i="5"/>
  <c r="CI2282" i="5"/>
  <c r="CH2282" i="5"/>
  <c r="CH2711" i="5"/>
  <c r="CG2711" i="5"/>
  <c r="CF2711" i="5"/>
  <c r="CI2711" i="5"/>
  <c r="CI2970" i="5"/>
  <c r="CH2970" i="5"/>
  <c r="CF2970" i="5"/>
  <c r="CG2970" i="5"/>
  <c r="CI1503" i="5"/>
  <c r="CH1503" i="5"/>
  <c r="CG1503" i="5"/>
  <c r="CF1503" i="5"/>
  <c r="CI706" i="5"/>
  <c r="CH706" i="5"/>
  <c r="CG706" i="5"/>
  <c r="CF706" i="5"/>
  <c r="CH2207" i="5"/>
  <c r="CG2207" i="5"/>
  <c r="CF2207" i="5"/>
  <c r="CI2207" i="5"/>
  <c r="CR647" i="5"/>
  <c r="CQ647" i="5"/>
  <c r="CP647" i="5"/>
  <c r="CS647" i="5"/>
  <c r="CI1279" i="5"/>
  <c r="CH1279" i="5"/>
  <c r="CG1279" i="5"/>
  <c r="CF1279" i="5"/>
  <c r="CI3018" i="5"/>
  <c r="CH3018" i="5"/>
  <c r="CG3018" i="5"/>
  <c r="CF3018" i="5"/>
  <c r="CH2442" i="5"/>
  <c r="CG2442" i="5"/>
  <c r="CF2442" i="5"/>
  <c r="CI2442" i="5"/>
  <c r="CI258" i="5"/>
  <c r="CH258" i="5"/>
  <c r="CG258" i="5"/>
  <c r="CF258" i="5"/>
  <c r="CI1634" i="5"/>
  <c r="CF1634" i="5"/>
  <c r="CH1634" i="5"/>
  <c r="CG1634" i="5"/>
  <c r="CI3002" i="5"/>
  <c r="CH3002" i="5"/>
  <c r="CG3002" i="5"/>
  <c r="CF3002" i="5"/>
  <c r="CI1698" i="5"/>
  <c r="CH1698" i="5"/>
  <c r="CG1698" i="5"/>
  <c r="CF1698" i="5"/>
  <c r="CI2650" i="5"/>
  <c r="CH2650" i="5"/>
  <c r="CG2650" i="5"/>
  <c r="CF2650" i="5"/>
  <c r="CI2898" i="5"/>
  <c r="CH2898" i="5"/>
  <c r="CF2898" i="5"/>
  <c r="CG2898" i="5"/>
  <c r="CI130" i="5"/>
  <c r="CH130" i="5"/>
  <c r="CG130" i="5"/>
  <c r="CF130" i="5"/>
  <c r="CI802" i="5"/>
  <c r="CH802" i="5"/>
  <c r="CG802" i="5"/>
  <c r="CF802" i="5"/>
  <c r="CI487" i="5"/>
  <c r="CH487" i="5"/>
  <c r="CG487" i="5"/>
  <c r="CF487" i="5"/>
  <c r="CI770" i="5"/>
  <c r="CH770" i="5"/>
  <c r="CG770" i="5"/>
  <c r="CF770" i="5"/>
  <c r="CI1343" i="5"/>
  <c r="CH1343" i="5"/>
  <c r="CG1343" i="5"/>
  <c r="CF1343" i="5"/>
  <c r="CH551" i="5"/>
  <c r="CG551" i="5"/>
  <c r="CF551" i="5"/>
  <c r="CI551" i="5"/>
  <c r="CS1535" i="5"/>
  <c r="CR1535" i="5"/>
  <c r="CQ1535" i="5"/>
  <c r="CU1538" i="5" s="1"/>
  <c r="CP1535" i="5"/>
  <c r="CH186" i="5"/>
  <c r="CG186" i="5"/>
  <c r="CI186" i="5"/>
  <c r="CF186" i="5"/>
  <c r="CH2066" i="5"/>
  <c r="CG2066" i="5"/>
  <c r="CI2066" i="5"/>
  <c r="CF2066" i="5"/>
  <c r="CI31" i="5"/>
  <c r="CH31" i="5"/>
  <c r="CG31" i="5"/>
  <c r="CF31" i="5"/>
  <c r="CI367" i="5"/>
  <c r="CH367" i="5"/>
  <c r="CG367" i="5"/>
  <c r="CF367" i="5"/>
  <c r="CI1386" i="5"/>
  <c r="CH1386" i="5"/>
  <c r="CG1386" i="5"/>
  <c r="CF1386" i="5"/>
  <c r="CF2986" i="5"/>
  <c r="CI2986" i="5"/>
  <c r="CH2986" i="5"/>
  <c r="CG2986" i="5"/>
  <c r="CF874" i="5"/>
  <c r="CI874" i="5"/>
  <c r="CH874" i="5"/>
  <c r="CG874" i="5"/>
  <c r="CF242" i="5"/>
  <c r="CI242" i="5"/>
  <c r="CH242" i="5"/>
  <c r="CG242" i="5"/>
  <c r="CF690" i="5"/>
  <c r="CI690" i="5"/>
  <c r="CH690" i="5"/>
  <c r="CG690" i="5"/>
  <c r="CI2514" i="5"/>
  <c r="CH2514" i="5"/>
  <c r="CG2514" i="5"/>
  <c r="CF2514" i="5"/>
  <c r="CI1079" i="5"/>
  <c r="CH1079" i="5"/>
  <c r="CG1079" i="5"/>
  <c r="CF1079" i="5"/>
  <c r="CF274" i="5"/>
  <c r="CI274" i="5"/>
  <c r="CH274" i="5"/>
  <c r="CG274" i="5"/>
  <c r="CF2570" i="5"/>
  <c r="CI2570" i="5"/>
  <c r="CH2570" i="5"/>
  <c r="CG2570" i="5"/>
  <c r="CF210" i="5"/>
  <c r="CI210" i="5"/>
  <c r="CH210" i="5"/>
  <c r="CG210" i="5"/>
  <c r="CH783" i="5"/>
  <c r="CG783" i="5"/>
  <c r="CF783" i="5"/>
  <c r="CI783" i="5"/>
  <c r="CI2250" i="5"/>
  <c r="CH2250" i="5"/>
  <c r="CG2250" i="5"/>
  <c r="CF2250" i="5"/>
  <c r="CI831" i="5"/>
  <c r="CH831" i="5"/>
  <c r="CG831" i="5"/>
  <c r="CF831" i="5"/>
  <c r="CH1815" i="5"/>
  <c r="CG1815" i="5"/>
  <c r="CF1815" i="5"/>
  <c r="CI1815" i="5"/>
  <c r="CH2823" i="5"/>
  <c r="CG2823" i="5"/>
  <c r="CF2823" i="5"/>
  <c r="CI2823" i="5"/>
  <c r="CH175" i="5"/>
  <c r="CG175" i="5"/>
  <c r="CF175" i="5"/>
  <c r="CI175" i="5"/>
  <c r="CI335" i="5"/>
  <c r="CH335" i="5"/>
  <c r="CG335" i="5"/>
  <c r="CF335" i="5"/>
  <c r="CI607" i="5"/>
  <c r="CH607" i="5"/>
  <c r="CG607" i="5"/>
  <c r="CF607" i="5"/>
  <c r="CI2850" i="5"/>
  <c r="CH2850" i="5"/>
  <c r="CG2850" i="5"/>
  <c r="CF2850" i="5"/>
  <c r="CH815" i="5"/>
  <c r="CG815" i="5"/>
  <c r="CF815" i="5"/>
  <c r="CI815" i="5"/>
  <c r="CI1111" i="5"/>
  <c r="CH1111" i="5"/>
  <c r="CG1111" i="5"/>
  <c r="CF1111" i="5"/>
  <c r="CH2426" i="5"/>
  <c r="CG2426" i="5"/>
  <c r="CI2426" i="5"/>
  <c r="CF2426" i="5"/>
  <c r="CH1647" i="5"/>
  <c r="CF1647" i="5"/>
  <c r="CI1647" i="5"/>
  <c r="CG1647" i="5"/>
  <c r="CF2791" i="5"/>
  <c r="CI2791" i="5"/>
  <c r="CH2791" i="5"/>
  <c r="CG2791" i="5"/>
  <c r="CF2975" i="5"/>
  <c r="CI2975" i="5"/>
  <c r="CH2975" i="5"/>
  <c r="CG2975" i="5"/>
  <c r="CI2738" i="5"/>
  <c r="CH2738" i="5"/>
  <c r="CG2738" i="5"/>
  <c r="CF2738" i="5"/>
  <c r="CI2362" i="5"/>
  <c r="CH2362" i="5"/>
  <c r="CG2362" i="5"/>
  <c r="CF2362" i="5"/>
  <c r="CH1690" i="5"/>
  <c r="CG1690" i="5"/>
  <c r="CF1690" i="5"/>
  <c r="CI1690" i="5"/>
  <c r="CI255" i="5"/>
  <c r="CH255" i="5"/>
  <c r="CG255" i="5"/>
  <c r="CF255" i="5"/>
  <c r="CI1351" i="5"/>
  <c r="CH1351" i="5"/>
  <c r="CG1351" i="5"/>
  <c r="CF1351" i="5"/>
  <c r="CI498" i="5"/>
  <c r="CH498" i="5"/>
  <c r="CG498" i="5"/>
  <c r="CF498" i="5"/>
  <c r="CF2759" i="5"/>
  <c r="CI2759" i="5"/>
  <c r="CG2759" i="5"/>
  <c r="CH2759" i="5"/>
  <c r="CF1903" i="5"/>
  <c r="CI1903" i="5"/>
  <c r="CG1903" i="5"/>
  <c r="CH1903" i="5"/>
  <c r="CI1162" i="5"/>
  <c r="CH1162" i="5"/>
  <c r="CF1162" i="5"/>
  <c r="CG1162" i="5"/>
  <c r="CI399" i="5"/>
  <c r="CH399" i="5"/>
  <c r="CG399" i="5"/>
  <c r="CF399" i="5"/>
  <c r="CF2287" i="5"/>
  <c r="CI2287" i="5"/>
  <c r="CH2287" i="5"/>
  <c r="CG2287" i="5"/>
  <c r="CI714" i="5"/>
  <c r="CH714" i="5"/>
  <c r="CF714" i="5"/>
  <c r="CG714" i="5"/>
  <c r="CI962" i="5"/>
  <c r="CH962" i="5"/>
  <c r="CF962" i="5"/>
  <c r="CG962" i="5"/>
  <c r="CH2994" i="5"/>
  <c r="CF2994" i="5"/>
  <c r="CI2994" i="5"/>
  <c r="CG2994" i="5"/>
  <c r="CI1290" i="5"/>
  <c r="CH1290" i="5"/>
  <c r="CG1290" i="5"/>
  <c r="CF1290" i="5"/>
  <c r="CH1922" i="5"/>
  <c r="CG1922" i="5"/>
  <c r="CF1922" i="5"/>
  <c r="CI1922" i="5"/>
  <c r="CI767" i="5"/>
  <c r="CH767" i="5"/>
  <c r="CG767" i="5"/>
  <c r="CF767" i="5"/>
  <c r="CI2562" i="5"/>
  <c r="CH2562" i="5"/>
  <c r="CG2562" i="5"/>
  <c r="CF2562" i="5"/>
  <c r="CI530" i="5"/>
  <c r="CH530" i="5"/>
  <c r="CG530" i="5"/>
  <c r="CF530" i="5"/>
  <c r="CH2567" i="5"/>
  <c r="CG2567" i="5"/>
  <c r="CI2567" i="5"/>
  <c r="CF2567" i="5"/>
  <c r="CI74" i="5"/>
  <c r="CH74" i="5"/>
  <c r="CF74" i="5"/>
  <c r="CG74" i="5"/>
  <c r="CH522" i="5"/>
  <c r="CG522" i="5"/>
  <c r="CF522" i="5"/>
  <c r="CI522" i="5"/>
  <c r="CI106" i="5"/>
  <c r="CH106" i="5"/>
  <c r="CG106" i="5"/>
  <c r="CF106" i="5"/>
  <c r="CG330" i="5"/>
  <c r="CF330" i="5"/>
  <c r="CI330" i="5"/>
  <c r="CH330" i="5"/>
  <c r="CH978" i="5"/>
  <c r="CG978" i="5"/>
  <c r="CF978" i="5"/>
  <c r="CI978" i="5"/>
  <c r="CF1682" i="5"/>
  <c r="CI1682" i="5"/>
  <c r="CH1682" i="5"/>
  <c r="CG1682" i="5"/>
  <c r="CI1562" i="5"/>
  <c r="CH1562" i="5"/>
  <c r="CF1562" i="5"/>
  <c r="CG1562" i="5"/>
  <c r="CI1391" i="5"/>
  <c r="CH1391" i="5"/>
  <c r="CG1391" i="5"/>
  <c r="CF1391" i="5"/>
  <c r="CG1559" i="5"/>
  <c r="CF1559" i="5"/>
  <c r="CI1559" i="5"/>
  <c r="CH1559" i="5"/>
  <c r="CG1431" i="5"/>
  <c r="CF1431" i="5"/>
  <c r="CI1431" i="5"/>
  <c r="CH1431" i="5"/>
  <c r="CI2351" i="5"/>
  <c r="CH2351" i="5"/>
  <c r="CG2351" i="5"/>
  <c r="CF2351" i="5"/>
  <c r="CH623" i="5"/>
  <c r="CG623" i="5"/>
  <c r="CF623" i="5"/>
  <c r="CI623" i="5"/>
  <c r="CI354" i="5"/>
  <c r="CH354" i="5"/>
  <c r="CG354" i="5"/>
  <c r="CF354" i="5"/>
  <c r="CI1258" i="5"/>
  <c r="CH1258" i="5"/>
  <c r="CF1258" i="5"/>
  <c r="CG1258" i="5"/>
  <c r="CF2298" i="5"/>
  <c r="CH2298" i="5"/>
  <c r="CI2298" i="5"/>
  <c r="CG2298" i="5"/>
  <c r="CH2855" i="5"/>
  <c r="CG2855" i="5"/>
  <c r="CF2855" i="5"/>
  <c r="CI2855" i="5"/>
  <c r="CH1759" i="5"/>
  <c r="CF1759" i="5"/>
  <c r="CI1759" i="5"/>
  <c r="CG1759" i="5"/>
  <c r="CI2103" i="5"/>
  <c r="CH2103" i="5"/>
  <c r="CF2103" i="5"/>
  <c r="CG2103" i="5"/>
  <c r="CG1527" i="5"/>
  <c r="CF1527" i="5"/>
  <c r="CH1527" i="5"/>
  <c r="CI1527" i="5"/>
  <c r="CF1786" i="5"/>
  <c r="CI1786" i="5"/>
  <c r="CH1786" i="5"/>
  <c r="CG1786" i="5"/>
  <c r="CH2943" i="5"/>
  <c r="CI2943" i="5"/>
  <c r="CG2943" i="5"/>
  <c r="CF2943" i="5"/>
  <c r="CG295" i="5"/>
  <c r="CF295" i="5"/>
  <c r="CI295" i="5"/>
  <c r="CH295" i="5"/>
  <c r="CG1282" i="5"/>
  <c r="CF1282" i="5"/>
  <c r="CI1282" i="5"/>
  <c r="CH1282" i="5"/>
  <c r="CF146" i="5"/>
  <c r="CI146" i="5"/>
  <c r="CH146" i="5"/>
  <c r="CG146" i="5"/>
  <c r="CF1087" i="5"/>
  <c r="CI1087" i="5"/>
  <c r="CH1087" i="5"/>
  <c r="CG1087" i="5"/>
  <c r="CG2415" i="5"/>
  <c r="CI2415" i="5"/>
  <c r="CF2415" i="5"/>
  <c r="CH2415" i="5"/>
  <c r="CH2498" i="5"/>
  <c r="CG2498" i="5"/>
  <c r="CI2498" i="5"/>
  <c r="CF2498" i="5"/>
  <c r="CH1743" i="5"/>
  <c r="CG1743" i="5"/>
  <c r="CF1743" i="5"/>
  <c r="CI1743" i="5"/>
  <c r="CH2610" i="5"/>
  <c r="CG2610" i="5"/>
  <c r="CF2610" i="5"/>
  <c r="CI2610" i="5"/>
  <c r="CH3042" i="5"/>
  <c r="CG3042" i="5"/>
  <c r="CF3042" i="5"/>
  <c r="CI3042" i="5"/>
  <c r="CF991" i="5"/>
  <c r="CI991" i="5"/>
  <c r="CH991" i="5"/>
  <c r="CG991" i="5"/>
  <c r="CF2178" i="5"/>
  <c r="CG2178" i="5"/>
  <c r="CI2178" i="5"/>
  <c r="CH2178" i="5"/>
  <c r="CF2458" i="5"/>
  <c r="CI2458" i="5"/>
  <c r="CH2458" i="5"/>
  <c r="CG2458" i="5"/>
  <c r="CI223" i="5"/>
  <c r="CG223" i="5"/>
  <c r="CF223" i="5"/>
  <c r="CH223" i="5"/>
  <c r="CF2079" i="5"/>
  <c r="CI2079" i="5"/>
  <c r="CH2079" i="5"/>
  <c r="CG2079" i="5"/>
  <c r="CF754" i="5"/>
  <c r="CI754" i="5"/>
  <c r="CH754" i="5"/>
  <c r="CG754" i="5"/>
  <c r="CF1714" i="5"/>
  <c r="CI1714" i="5"/>
  <c r="CH1714" i="5"/>
  <c r="CG1714" i="5"/>
  <c r="CI1423" i="5"/>
  <c r="CH1423" i="5"/>
  <c r="CG1423" i="5"/>
  <c r="CF1423" i="5"/>
  <c r="CI535" i="5"/>
  <c r="CH535" i="5"/>
  <c r="CG535" i="5"/>
  <c r="CF535" i="5"/>
  <c r="CH1711" i="5"/>
  <c r="CG1711" i="5"/>
  <c r="CF1711" i="5"/>
  <c r="CI1711" i="5"/>
  <c r="CI2343" i="5"/>
  <c r="CH2343" i="5"/>
  <c r="CG2343" i="5"/>
  <c r="CF2343" i="5"/>
  <c r="CH2778" i="5"/>
  <c r="CG2778" i="5"/>
  <c r="CF2778" i="5"/>
  <c r="CI2778" i="5"/>
  <c r="CI2946" i="5"/>
  <c r="CH2946" i="5"/>
  <c r="CF2946" i="5"/>
  <c r="CG2946" i="5"/>
  <c r="CI2346" i="5"/>
  <c r="CH2346" i="5"/>
  <c r="CG2346" i="5"/>
  <c r="CF2346" i="5"/>
  <c r="CI1210" i="5"/>
  <c r="CH1210" i="5"/>
  <c r="CG1210" i="5"/>
  <c r="CF1210" i="5"/>
  <c r="CI671" i="5"/>
  <c r="CG671" i="5"/>
  <c r="CF671" i="5"/>
  <c r="CH671" i="5"/>
  <c r="CH2951" i="5"/>
  <c r="CG2951" i="5"/>
  <c r="CF2951" i="5"/>
  <c r="CI2951" i="5"/>
  <c r="CI1383" i="5"/>
  <c r="CH1383" i="5"/>
  <c r="CG1383" i="5"/>
  <c r="CF1383" i="5"/>
  <c r="CI1906" i="5"/>
  <c r="CH1906" i="5"/>
  <c r="CG1906" i="5"/>
  <c r="CF1906" i="5"/>
  <c r="CH1975" i="5"/>
  <c r="CG1975" i="5"/>
  <c r="CF1975" i="5"/>
  <c r="CI1975" i="5"/>
  <c r="CH1954" i="5"/>
  <c r="CG1954" i="5"/>
  <c r="CF1954" i="5"/>
  <c r="CI1954" i="5"/>
  <c r="CF2490" i="5"/>
  <c r="CI2490" i="5"/>
  <c r="CH2490" i="5"/>
  <c r="CG2490" i="5"/>
  <c r="CH2818" i="5"/>
  <c r="CG2818" i="5"/>
  <c r="CF2818" i="5"/>
  <c r="CI2818" i="5"/>
  <c r="CF103" i="5"/>
  <c r="CH103" i="5"/>
  <c r="CG103" i="5"/>
  <c r="CI103" i="5"/>
  <c r="CG1250" i="5"/>
  <c r="CF1250" i="5"/>
  <c r="CI1250" i="5"/>
  <c r="CH1250" i="5"/>
  <c r="CI1194" i="5"/>
  <c r="CH1194" i="5"/>
  <c r="CF1194" i="5"/>
  <c r="CG1194" i="5"/>
  <c r="CH143" i="5"/>
  <c r="CF143" i="5"/>
  <c r="CI143" i="5"/>
  <c r="CG143" i="5"/>
  <c r="CI202" i="5"/>
  <c r="CH202" i="5"/>
  <c r="CG202" i="5"/>
  <c r="CF202" i="5"/>
  <c r="CF2826" i="5"/>
  <c r="CI2826" i="5"/>
  <c r="CH2826" i="5"/>
  <c r="CG2826" i="5"/>
  <c r="CF50" i="5"/>
  <c r="CI50" i="5"/>
  <c r="CH50" i="5"/>
  <c r="CG50" i="5"/>
  <c r="CF1818" i="5"/>
  <c r="CI1818" i="5"/>
  <c r="CH1818" i="5"/>
  <c r="CG1818" i="5"/>
  <c r="CH2119" i="5"/>
  <c r="CG2119" i="5"/>
  <c r="CF2119" i="5"/>
  <c r="CI2119" i="5"/>
  <c r="CH935" i="5"/>
  <c r="CG935" i="5"/>
  <c r="CF935" i="5"/>
  <c r="CI935" i="5"/>
  <c r="CH2130" i="5"/>
  <c r="CG2130" i="5"/>
  <c r="CF2130" i="5"/>
  <c r="CI2130" i="5"/>
  <c r="CH2031" i="5"/>
  <c r="CI2031" i="5"/>
  <c r="CG2031" i="5"/>
  <c r="CF2031" i="5"/>
  <c r="CI1370" i="5"/>
  <c r="CH1370" i="5"/>
  <c r="CF1370" i="5"/>
  <c r="CG1370" i="5"/>
  <c r="CH634" i="5"/>
  <c r="CG634" i="5"/>
  <c r="CI634" i="5"/>
  <c r="CF634" i="5"/>
  <c r="CH1858" i="5"/>
  <c r="CG1858" i="5"/>
  <c r="CI1858" i="5"/>
  <c r="CF1858" i="5"/>
  <c r="CI2554" i="5"/>
  <c r="CH2554" i="5"/>
  <c r="CG2554" i="5"/>
  <c r="CF2554" i="5"/>
  <c r="CI1863" i="5"/>
  <c r="CH1863" i="5"/>
  <c r="CG1863" i="5"/>
  <c r="CF1863" i="5"/>
  <c r="CF1663" i="5"/>
  <c r="CI1663" i="5"/>
  <c r="CH1663" i="5"/>
  <c r="CG1663" i="5"/>
  <c r="CH655" i="5"/>
  <c r="CG655" i="5"/>
  <c r="CF655" i="5"/>
  <c r="CI655" i="5"/>
  <c r="CF2935" i="5"/>
  <c r="CI2935" i="5"/>
  <c r="CG2935" i="5"/>
  <c r="CH2935" i="5"/>
  <c r="CF970" i="5"/>
  <c r="CI970" i="5"/>
  <c r="CH970" i="5"/>
  <c r="CG970" i="5"/>
  <c r="CF2687" i="5"/>
  <c r="CI2687" i="5"/>
  <c r="CG2687" i="5"/>
  <c r="CH2687" i="5"/>
  <c r="CI2330" i="5"/>
  <c r="CH2330" i="5"/>
  <c r="CF2330" i="5"/>
  <c r="CG2330" i="5"/>
  <c r="CF263" i="5"/>
  <c r="CI263" i="5"/>
  <c r="CH263" i="5"/>
  <c r="CG263" i="5"/>
  <c r="CI2615" i="5"/>
  <c r="CH2615" i="5"/>
  <c r="CG2615" i="5"/>
  <c r="CF2615" i="5"/>
  <c r="CI1199" i="5"/>
  <c r="CH1199" i="5"/>
  <c r="CG1199" i="5"/>
  <c r="CF1199" i="5"/>
  <c r="CI1519" i="5"/>
  <c r="CH1519" i="5"/>
  <c r="CG1519" i="5"/>
  <c r="CF1519" i="5"/>
  <c r="CI1450" i="5"/>
  <c r="CG1450" i="5"/>
  <c r="CH1450" i="5"/>
  <c r="CF1450" i="5"/>
  <c r="CI375" i="5"/>
  <c r="CH375" i="5"/>
  <c r="CG375" i="5"/>
  <c r="CF375" i="5"/>
  <c r="CG2746" i="5"/>
  <c r="CF2746" i="5"/>
  <c r="CH2746" i="5"/>
  <c r="CI2746" i="5"/>
  <c r="CI311" i="5"/>
  <c r="CH311" i="5"/>
  <c r="CG311" i="5"/>
  <c r="CF311" i="5"/>
  <c r="CQ1375" i="5"/>
  <c r="CP1375" i="5"/>
  <c r="CS1375" i="5"/>
  <c r="CR1375" i="5"/>
  <c r="CI2706" i="5"/>
  <c r="CG2706" i="5"/>
  <c r="CH2706" i="5"/>
  <c r="CF2706" i="5"/>
  <c r="CG1154" i="5"/>
  <c r="CF1154" i="5"/>
  <c r="CH1154" i="5"/>
  <c r="CI1154" i="5"/>
  <c r="CI2191" i="5"/>
  <c r="CG2191" i="5"/>
  <c r="CF2191" i="5"/>
  <c r="CH2191" i="5"/>
  <c r="CI2906" i="5"/>
  <c r="CH2906" i="5"/>
  <c r="CF2906" i="5"/>
  <c r="CG2906" i="5"/>
  <c r="CH90" i="5"/>
  <c r="CG90" i="5"/>
  <c r="CI90" i="5"/>
  <c r="CF90" i="5"/>
  <c r="CI463" i="5"/>
  <c r="CG463" i="5"/>
  <c r="CF463" i="5"/>
  <c r="CH463" i="5"/>
  <c r="CI370" i="5"/>
  <c r="CH370" i="5"/>
  <c r="CG370" i="5"/>
  <c r="CF370" i="5"/>
  <c r="CI2871" i="5"/>
  <c r="CH2871" i="5"/>
  <c r="CG2871" i="5"/>
  <c r="CF2871" i="5"/>
  <c r="CI2167" i="5"/>
  <c r="CH2167" i="5"/>
  <c r="CG2167" i="5"/>
  <c r="CF2167" i="5"/>
  <c r="CI2698" i="5"/>
  <c r="CH2698" i="5"/>
  <c r="CG2698" i="5"/>
  <c r="CF2698" i="5"/>
  <c r="CF3034" i="5"/>
  <c r="CI3034" i="5"/>
  <c r="CH3034" i="5"/>
  <c r="CG3034" i="5"/>
  <c r="CG575" i="5"/>
  <c r="CF575" i="5"/>
  <c r="CI575" i="5"/>
  <c r="CH575" i="5"/>
  <c r="CH2295" i="5"/>
  <c r="CI2295" i="5"/>
  <c r="CG2295" i="5"/>
  <c r="CF2295" i="5"/>
  <c r="CH2639" i="5"/>
  <c r="CG2639" i="5"/>
  <c r="CF2639" i="5"/>
  <c r="CI2639" i="5"/>
  <c r="CI495" i="5"/>
  <c r="CG495" i="5"/>
  <c r="CF495" i="5"/>
  <c r="CH495" i="5"/>
  <c r="CI2114" i="5"/>
  <c r="CH2114" i="5"/>
  <c r="CF2114" i="5"/>
  <c r="CG2114" i="5"/>
  <c r="CI1090" i="5"/>
  <c r="CG1090" i="5"/>
  <c r="CF1090" i="5"/>
  <c r="CH1090" i="5"/>
  <c r="CF895" i="5"/>
  <c r="CI895" i="5"/>
  <c r="CG895" i="5"/>
  <c r="CH895" i="5"/>
  <c r="CF743" i="5"/>
  <c r="CI743" i="5"/>
  <c r="CH743" i="5"/>
  <c r="CG743" i="5"/>
  <c r="CF959" i="5"/>
  <c r="CI959" i="5"/>
  <c r="CH959" i="5"/>
  <c r="CG959" i="5"/>
  <c r="CG1271" i="5"/>
  <c r="CF1271" i="5"/>
  <c r="CH1271" i="5"/>
  <c r="CI1271" i="5"/>
  <c r="CI2394" i="5"/>
  <c r="CH2394" i="5"/>
  <c r="CG2394" i="5"/>
  <c r="CF2394" i="5"/>
  <c r="CI578" i="5"/>
  <c r="CH578" i="5"/>
  <c r="CG578" i="5"/>
  <c r="CF578" i="5"/>
  <c r="CI2247" i="5"/>
  <c r="CH2247" i="5"/>
  <c r="CF2247" i="5"/>
  <c r="CG2247" i="5"/>
  <c r="CI95" i="5"/>
  <c r="CH95" i="5"/>
  <c r="CF95" i="5"/>
  <c r="CG95" i="5"/>
  <c r="CF863" i="5"/>
  <c r="CI863" i="5"/>
  <c r="CG863" i="5"/>
  <c r="CH863" i="5"/>
  <c r="CH207" i="5"/>
  <c r="CG207" i="5"/>
  <c r="CF207" i="5"/>
  <c r="CI207" i="5"/>
  <c r="CG394" i="5"/>
  <c r="CF394" i="5"/>
  <c r="CI394" i="5"/>
  <c r="CH394" i="5"/>
  <c r="CG479" i="5"/>
  <c r="CF479" i="5"/>
  <c r="CH479" i="5"/>
  <c r="CI479" i="5"/>
  <c r="CH882" i="5"/>
  <c r="CG882" i="5"/>
  <c r="CF882" i="5"/>
  <c r="CI882" i="5"/>
  <c r="CI1418" i="5"/>
  <c r="CH1418" i="5"/>
  <c r="CG1418" i="5"/>
  <c r="CF1418" i="5"/>
  <c r="CI1466" i="5"/>
  <c r="CH1466" i="5"/>
  <c r="CG1466" i="5"/>
  <c r="CF1466" i="5"/>
  <c r="CF807" i="5"/>
  <c r="CI807" i="5"/>
  <c r="CH807" i="5"/>
  <c r="CG807" i="5"/>
  <c r="CH1127" i="5"/>
  <c r="CG1127" i="5"/>
  <c r="CF1127" i="5"/>
  <c r="CI1127" i="5"/>
  <c r="CI1482" i="5"/>
  <c r="CH1482" i="5"/>
  <c r="CG1482" i="5"/>
  <c r="CF1482" i="5"/>
  <c r="CI2594" i="5"/>
  <c r="CH2594" i="5"/>
  <c r="CF2594" i="5"/>
  <c r="CG2594" i="5"/>
  <c r="CH914" i="5"/>
  <c r="CG914" i="5"/>
  <c r="CF914" i="5"/>
  <c r="CI914" i="5"/>
  <c r="CH1122" i="5"/>
  <c r="CG1122" i="5"/>
  <c r="CF1122" i="5"/>
  <c r="CI1122" i="5"/>
  <c r="CH2834" i="5"/>
  <c r="CG2834" i="5"/>
  <c r="CI2834" i="5"/>
  <c r="CF2834" i="5"/>
  <c r="CI138" i="5"/>
  <c r="CH138" i="5"/>
  <c r="CF138" i="5"/>
  <c r="CG138" i="5"/>
  <c r="CH1626" i="5"/>
  <c r="CI1626" i="5"/>
  <c r="CG1626" i="5"/>
  <c r="CF1626" i="5"/>
  <c r="CF178" i="5"/>
  <c r="CI178" i="5"/>
  <c r="CH178" i="5"/>
  <c r="CG178" i="5"/>
  <c r="CF2058" i="5"/>
  <c r="CI2058" i="5"/>
  <c r="CH2058" i="5"/>
  <c r="CG2058" i="5"/>
  <c r="CI1799" i="5"/>
  <c r="CH1799" i="5"/>
  <c r="CG1799" i="5"/>
  <c r="CF1799" i="5"/>
  <c r="CI2218" i="5"/>
  <c r="CH2218" i="5"/>
  <c r="CG2218" i="5"/>
  <c r="CF2218" i="5"/>
  <c r="CF2023" i="5"/>
  <c r="CI2023" i="5"/>
  <c r="CG2023" i="5"/>
  <c r="CH2023" i="5"/>
  <c r="CI994" i="5"/>
  <c r="CH994" i="5"/>
  <c r="CG994" i="5"/>
  <c r="CF994" i="5"/>
  <c r="CH282" i="5"/>
  <c r="CG282" i="5"/>
  <c r="CF282" i="5"/>
  <c r="CI282" i="5"/>
  <c r="CI527" i="5"/>
  <c r="CH527" i="5"/>
  <c r="CG527" i="5"/>
  <c r="CF527" i="5"/>
  <c r="CI3026" i="5"/>
  <c r="CH3026" i="5"/>
  <c r="CF3026" i="5"/>
  <c r="CG3026" i="5"/>
  <c r="CF2303" i="5"/>
  <c r="CI2303" i="5"/>
  <c r="CG2303" i="5"/>
  <c r="CH2303" i="5"/>
  <c r="CG2735" i="5"/>
  <c r="CF2735" i="5"/>
  <c r="CI2735" i="5"/>
  <c r="CH2735" i="5"/>
  <c r="CI562" i="5"/>
  <c r="CH562" i="5"/>
  <c r="CF562" i="5"/>
  <c r="CG562" i="5"/>
  <c r="CG2391" i="5"/>
  <c r="CF2391" i="5"/>
  <c r="CI2391" i="5"/>
  <c r="CH2391" i="5"/>
  <c r="CH2455" i="5"/>
  <c r="CG2455" i="5"/>
  <c r="CF2455" i="5"/>
  <c r="CI2455" i="5"/>
  <c r="CG2623" i="5"/>
  <c r="CF2623" i="5"/>
  <c r="CI2623" i="5"/>
  <c r="CH2623" i="5"/>
  <c r="CF1850" i="5"/>
  <c r="CI1850" i="5"/>
  <c r="CH1850" i="5"/>
  <c r="CG1850" i="5"/>
  <c r="CF82" i="5"/>
  <c r="CH82" i="5"/>
  <c r="CG82" i="5"/>
  <c r="CI82" i="5"/>
  <c r="CI1338" i="5"/>
  <c r="CH1338" i="5"/>
  <c r="CG1338" i="5"/>
  <c r="CF1338" i="5"/>
  <c r="CI639" i="5"/>
  <c r="CH639" i="5"/>
  <c r="CG639" i="5"/>
  <c r="CF639" i="5"/>
  <c r="CS1146" i="5"/>
  <c r="CR1146" i="5"/>
  <c r="CQ1146" i="5"/>
  <c r="CP1146" i="5"/>
  <c r="CI418" i="5"/>
  <c r="CH418" i="5"/>
  <c r="CG418" i="5"/>
  <c r="CF418" i="5"/>
  <c r="CI2938" i="5"/>
  <c r="CH2938" i="5"/>
  <c r="CF2938" i="5"/>
  <c r="CG2938" i="5"/>
  <c r="CI2450" i="5"/>
  <c r="CG2450" i="5"/>
  <c r="CF2450" i="5"/>
  <c r="CH2450" i="5"/>
  <c r="CI1842" i="5"/>
  <c r="CG1842" i="5"/>
  <c r="CF1842" i="5"/>
  <c r="CH1842" i="5"/>
  <c r="CI1458" i="5"/>
  <c r="CG1458" i="5"/>
  <c r="CH1458" i="5"/>
  <c r="CF1458" i="5"/>
  <c r="CG1538" i="5"/>
  <c r="CF1538" i="5"/>
  <c r="CI1538" i="5"/>
  <c r="CH1538" i="5"/>
  <c r="CH903" i="5"/>
  <c r="CG903" i="5"/>
  <c r="CF903" i="5"/>
  <c r="CI903" i="5"/>
  <c r="CF1746" i="5"/>
  <c r="CI1746" i="5"/>
  <c r="CH1746" i="5"/>
  <c r="CG1746" i="5"/>
  <c r="CF2090" i="5"/>
  <c r="CI2090" i="5"/>
  <c r="CH2090" i="5"/>
  <c r="CG2090" i="5"/>
  <c r="CI234" i="5"/>
  <c r="CH234" i="5"/>
  <c r="CF234" i="5"/>
  <c r="CG234" i="5"/>
  <c r="CI2927" i="5"/>
  <c r="CH2927" i="5"/>
  <c r="CG2927" i="5"/>
  <c r="CF2927" i="5"/>
  <c r="CI2050" i="5"/>
  <c r="CH2050" i="5"/>
  <c r="CF2050" i="5"/>
  <c r="CG2050" i="5"/>
  <c r="CH751" i="5"/>
  <c r="CG751" i="5"/>
  <c r="CF751" i="5"/>
  <c r="CI751" i="5"/>
  <c r="CH2890" i="5"/>
  <c r="CG2890" i="5"/>
  <c r="CI2890" i="5"/>
  <c r="CF2890" i="5"/>
  <c r="CH2311" i="5"/>
  <c r="CG2311" i="5"/>
  <c r="CF2311" i="5"/>
  <c r="CI2311" i="5"/>
  <c r="CF1946" i="5"/>
  <c r="CI1946" i="5"/>
  <c r="CG1946" i="5"/>
  <c r="CH1946" i="5"/>
  <c r="CI546" i="5"/>
  <c r="CH546" i="5"/>
  <c r="CG546" i="5"/>
  <c r="CF546" i="5"/>
  <c r="CG351" i="5"/>
  <c r="CF351" i="5"/>
  <c r="CI351" i="5"/>
  <c r="CH351" i="5"/>
  <c r="CG1410" i="5"/>
  <c r="CF1410" i="5"/>
  <c r="CI1410" i="5"/>
  <c r="CH1410" i="5"/>
  <c r="CF1671" i="5"/>
  <c r="CI1671" i="5"/>
  <c r="CH1671" i="5"/>
  <c r="CG1671" i="5"/>
  <c r="CF1914" i="5"/>
  <c r="CI1914" i="5"/>
  <c r="CH1914" i="5"/>
  <c r="CG1914" i="5"/>
  <c r="CI1274" i="5"/>
  <c r="CH1274" i="5"/>
  <c r="CF1274" i="5"/>
  <c r="CG1274" i="5"/>
  <c r="CH2962" i="5"/>
  <c r="CG2962" i="5"/>
  <c r="CF2962" i="5"/>
  <c r="CI2962" i="5"/>
  <c r="CH1106" i="5"/>
  <c r="CG1106" i="5"/>
  <c r="CI1106" i="5"/>
  <c r="CF1106" i="5"/>
  <c r="CH1679" i="5"/>
  <c r="CG1679" i="5"/>
  <c r="CF1679" i="5"/>
  <c r="CI1679" i="5"/>
  <c r="CG447" i="5"/>
  <c r="CF447" i="5"/>
  <c r="CI447" i="5"/>
  <c r="CH447" i="5"/>
  <c r="CI1159" i="5"/>
  <c r="CH1159" i="5"/>
  <c r="CG1159" i="5"/>
  <c r="CF1159" i="5"/>
  <c r="CI1959" i="5"/>
  <c r="CH1959" i="5"/>
  <c r="CG1959" i="5"/>
  <c r="CF1959" i="5"/>
  <c r="CI2967" i="5"/>
  <c r="CH2967" i="5"/>
  <c r="CG2967" i="5"/>
  <c r="CF2967" i="5"/>
  <c r="CI1306" i="5"/>
  <c r="CH1306" i="5"/>
  <c r="CG1306" i="5"/>
  <c r="CF1306" i="5"/>
  <c r="CI471" i="5"/>
  <c r="CH471" i="5"/>
  <c r="CG471" i="5"/>
  <c r="CF471" i="5"/>
  <c r="CI322" i="5"/>
  <c r="CH322" i="5"/>
  <c r="CG322" i="5"/>
  <c r="CF322" i="5"/>
  <c r="CI287" i="5"/>
  <c r="CH287" i="5"/>
  <c r="CG287" i="5"/>
  <c r="CF287" i="5"/>
  <c r="CF1775" i="5"/>
  <c r="CI1775" i="5"/>
  <c r="CH1775" i="5"/>
  <c r="CG1775" i="5"/>
  <c r="CG383" i="5"/>
  <c r="CF383" i="5"/>
  <c r="CH383" i="5"/>
  <c r="CI383" i="5"/>
  <c r="CI1895" i="5"/>
  <c r="CG1895" i="5"/>
  <c r="CF1895" i="5"/>
  <c r="CH1895" i="5"/>
  <c r="CH3074" i="5"/>
  <c r="CG3074" i="5"/>
  <c r="CF3074" i="5"/>
  <c r="CI3074" i="5"/>
  <c r="CG2263" i="5"/>
  <c r="CF2263" i="5"/>
  <c r="CH2263" i="5"/>
  <c r="CI2263" i="5"/>
  <c r="CG2274" i="5"/>
  <c r="CF2274" i="5"/>
  <c r="CI2274" i="5"/>
  <c r="CH2274" i="5"/>
  <c r="CI1047" i="5"/>
  <c r="CH1047" i="5"/>
  <c r="CG1047" i="5"/>
  <c r="CF1047" i="5"/>
  <c r="CG1335" i="5"/>
  <c r="CF1335" i="5"/>
  <c r="CI1335" i="5"/>
  <c r="CH1335" i="5"/>
  <c r="CF2655" i="5"/>
  <c r="CG2655" i="5"/>
  <c r="CH2655" i="5"/>
  <c r="CI2655" i="5"/>
  <c r="CI1167" i="5"/>
  <c r="CH1167" i="5"/>
  <c r="CF1167" i="5"/>
  <c r="CG1167" i="5"/>
  <c r="CI2719" i="5"/>
  <c r="CG2719" i="5"/>
  <c r="CF2719" i="5"/>
  <c r="CH2719" i="5"/>
  <c r="CH2162" i="5"/>
  <c r="CG2162" i="5"/>
  <c r="CI2162" i="5"/>
  <c r="CF2162" i="5"/>
  <c r="CH122" i="5"/>
  <c r="CG122" i="5"/>
  <c r="CI122" i="5"/>
  <c r="CF122" i="5"/>
  <c r="CI799" i="5"/>
  <c r="CH799" i="5"/>
  <c r="CG799" i="5"/>
  <c r="CF799" i="5"/>
  <c r="CH826" i="5"/>
  <c r="CG826" i="5"/>
  <c r="CI826" i="5"/>
  <c r="CF826" i="5"/>
  <c r="CH847" i="5"/>
  <c r="CG847" i="5"/>
  <c r="CF847" i="5"/>
  <c r="CI847" i="5"/>
  <c r="CH3010" i="5"/>
  <c r="CG3010" i="5"/>
  <c r="CI3010" i="5"/>
  <c r="CF3010" i="5"/>
  <c r="CH2810" i="5"/>
  <c r="CG2810" i="5"/>
  <c r="CI2810" i="5"/>
  <c r="CF2810" i="5"/>
  <c r="CI594" i="5"/>
  <c r="CH594" i="5"/>
  <c r="CF594" i="5"/>
  <c r="CG594" i="5"/>
  <c r="CF1703" i="5"/>
  <c r="CI1703" i="5"/>
  <c r="CH1703" i="5"/>
  <c r="CG1703" i="5"/>
  <c r="CF615" i="5"/>
  <c r="CI615" i="5"/>
  <c r="CH615" i="5"/>
  <c r="CG615" i="5"/>
  <c r="CF850" i="5"/>
  <c r="CI850" i="5"/>
  <c r="CH850" i="5"/>
  <c r="CG850" i="5"/>
  <c r="CH3031" i="5"/>
  <c r="CG3031" i="5"/>
  <c r="CI3031" i="5"/>
  <c r="CF3031" i="5"/>
  <c r="CI1927" i="5"/>
  <c r="CH1927" i="5"/>
  <c r="CG1927" i="5"/>
  <c r="CF1927" i="5"/>
  <c r="CH1623" i="5"/>
  <c r="CF1623" i="5"/>
  <c r="CI1623" i="5"/>
  <c r="CG1623" i="5"/>
  <c r="CF1002" i="5"/>
  <c r="CI1002" i="5"/>
  <c r="CG1002" i="5"/>
  <c r="CH1002" i="5"/>
  <c r="CH2098" i="5"/>
  <c r="CG2098" i="5"/>
  <c r="CI2098" i="5"/>
  <c r="CF2098" i="5"/>
  <c r="CG2327" i="5"/>
  <c r="CF2327" i="5"/>
  <c r="CI2327" i="5"/>
  <c r="CH2327" i="5"/>
  <c r="CG1239" i="5"/>
  <c r="CF1239" i="5"/>
  <c r="CI1239" i="5"/>
  <c r="CH1239" i="5"/>
  <c r="CI778" i="5"/>
  <c r="CG778" i="5"/>
  <c r="CF778" i="5"/>
  <c r="CH778" i="5"/>
  <c r="CI2794" i="5"/>
  <c r="CG2794" i="5"/>
  <c r="CF2794" i="5"/>
  <c r="CH2794" i="5"/>
  <c r="CI159" i="5"/>
  <c r="CH159" i="5"/>
  <c r="CG159" i="5"/>
  <c r="CF159" i="5"/>
  <c r="CG2370" i="5"/>
  <c r="CF2370" i="5"/>
  <c r="CI2370" i="5"/>
  <c r="CH2370" i="5"/>
  <c r="CI303" i="5"/>
  <c r="CG303" i="5"/>
  <c r="CF303" i="5"/>
  <c r="CH303" i="5"/>
  <c r="CI1991" i="5"/>
  <c r="CH1991" i="5"/>
  <c r="CG1991" i="5"/>
  <c r="CF1991" i="5"/>
  <c r="CG1218" i="5"/>
  <c r="CF1218" i="5"/>
  <c r="CH1218" i="5"/>
  <c r="CI1218" i="5"/>
  <c r="CH47" i="5"/>
  <c r="CG47" i="5"/>
  <c r="CF47" i="5"/>
  <c r="CI47" i="5"/>
  <c r="CI567" i="5"/>
  <c r="CH567" i="5"/>
  <c r="CG567" i="5"/>
  <c r="CF567" i="5"/>
  <c r="CG1303" i="5"/>
  <c r="CF1303" i="5"/>
  <c r="CH1303" i="5"/>
  <c r="CI1303" i="5"/>
  <c r="CI410" i="5"/>
  <c r="CH410" i="5"/>
  <c r="CG410" i="5"/>
  <c r="CF410" i="5"/>
  <c r="CF1754" i="5"/>
  <c r="CI1754" i="5"/>
  <c r="CH1754" i="5"/>
  <c r="CG1754" i="5"/>
  <c r="CI314" i="5"/>
  <c r="CH314" i="5"/>
  <c r="CF314" i="5"/>
  <c r="CG314" i="5"/>
  <c r="CS1602" i="5"/>
  <c r="CR1602" i="5"/>
  <c r="CQ1602" i="5"/>
  <c r="CP1602" i="5"/>
  <c r="CI1522" i="5"/>
  <c r="CG1522" i="5"/>
  <c r="CF1522" i="5"/>
  <c r="CH1522" i="5"/>
  <c r="CI1071" i="5"/>
  <c r="CG1071" i="5"/>
  <c r="CF1071" i="5"/>
  <c r="CH1071" i="5"/>
  <c r="CI1103" i="5"/>
  <c r="CH1103" i="5"/>
  <c r="CF1103" i="5"/>
  <c r="CG1103" i="5"/>
  <c r="CI2831" i="5"/>
  <c r="CH2831" i="5"/>
  <c r="CG2831" i="5"/>
  <c r="CF2831" i="5"/>
  <c r="CI2626" i="5"/>
  <c r="CH2626" i="5"/>
  <c r="CG2626" i="5"/>
  <c r="CF2626" i="5"/>
  <c r="CI1586" i="5"/>
  <c r="CH1586" i="5"/>
  <c r="CF1586" i="5"/>
  <c r="CG1586" i="5"/>
  <c r="CI1554" i="5"/>
  <c r="CG1554" i="5"/>
  <c r="CF1554" i="5"/>
  <c r="CH1554" i="5"/>
  <c r="CI1362" i="5"/>
  <c r="CH1362" i="5"/>
  <c r="CG1362" i="5"/>
  <c r="CF1362" i="5"/>
  <c r="CI1855" i="5"/>
  <c r="CH1855" i="5"/>
  <c r="CG1855" i="5"/>
  <c r="CF1855" i="5"/>
  <c r="CI2658" i="5"/>
  <c r="CH2658" i="5"/>
  <c r="CG2658" i="5"/>
  <c r="CF2658" i="5"/>
  <c r="CI2354" i="5"/>
  <c r="CG2354" i="5"/>
  <c r="CF2354" i="5"/>
  <c r="CH2354" i="5"/>
  <c r="CI378" i="5"/>
  <c r="CG378" i="5"/>
  <c r="CF378" i="5"/>
  <c r="CH378" i="5"/>
  <c r="CI2015" i="5"/>
  <c r="CH2015" i="5"/>
  <c r="CF2015" i="5"/>
  <c r="CG2015" i="5"/>
  <c r="CI1202" i="5"/>
  <c r="CH1202" i="5"/>
  <c r="CF1202" i="5"/>
  <c r="CG1202" i="5"/>
  <c r="CH1642" i="5"/>
  <c r="CG1642" i="5"/>
  <c r="CF1642" i="5"/>
  <c r="CI1642" i="5"/>
  <c r="CH1778" i="5"/>
  <c r="CG1778" i="5"/>
  <c r="CI1778" i="5"/>
  <c r="CF1778" i="5"/>
  <c r="CI911" i="5"/>
  <c r="CH911" i="5"/>
  <c r="CG911" i="5"/>
  <c r="CF911" i="5"/>
  <c r="CF1618" i="5"/>
  <c r="CH1618" i="5"/>
  <c r="CG1618" i="5"/>
  <c r="CI1618" i="5"/>
  <c r="CI1298" i="5"/>
  <c r="CH1298" i="5"/>
  <c r="CF1298" i="5"/>
  <c r="CG1298" i="5"/>
  <c r="CI2183" i="5"/>
  <c r="CG2183" i="5"/>
  <c r="CF2183" i="5"/>
  <c r="CH2183" i="5"/>
  <c r="CI759" i="5"/>
  <c r="CH759" i="5"/>
  <c r="CG759" i="5"/>
  <c r="CF759" i="5"/>
  <c r="CI506" i="5"/>
  <c r="CH506" i="5"/>
  <c r="CF506" i="5"/>
  <c r="CG506" i="5"/>
  <c r="CI2127" i="5"/>
  <c r="CH2127" i="5"/>
  <c r="CG2127" i="5"/>
  <c r="CF2127" i="5"/>
  <c r="CI727" i="5"/>
  <c r="CG727" i="5"/>
  <c r="CF727" i="5"/>
  <c r="CH727" i="5"/>
  <c r="CI2002" i="5"/>
  <c r="CH2002" i="5"/>
  <c r="CG2002" i="5"/>
  <c r="CF2002" i="5"/>
  <c r="CI1263" i="5"/>
  <c r="CH1263" i="5"/>
  <c r="CG1263" i="5"/>
  <c r="CF1263" i="5"/>
  <c r="CI618" i="5"/>
  <c r="CH618" i="5"/>
  <c r="CG618" i="5"/>
  <c r="CF618" i="5"/>
  <c r="CI215" i="5"/>
  <c r="CH215" i="5"/>
  <c r="CG215" i="5"/>
  <c r="CF215" i="5"/>
  <c r="CI2671" i="5"/>
  <c r="CH2671" i="5"/>
  <c r="CG2671" i="5"/>
  <c r="CF2671" i="5"/>
  <c r="CI823" i="5"/>
  <c r="CH823" i="5"/>
  <c r="CG823" i="5"/>
  <c r="CF823" i="5"/>
  <c r="CI2386" i="5"/>
  <c r="CH2386" i="5"/>
  <c r="CG2386" i="5"/>
  <c r="CF2386" i="5"/>
  <c r="CI1170" i="5"/>
  <c r="CH1170" i="5"/>
  <c r="CF1170" i="5"/>
  <c r="CG1170" i="5"/>
  <c r="CI1447" i="5"/>
  <c r="CG1447" i="5"/>
  <c r="CF1447" i="5"/>
  <c r="CH1447" i="5"/>
  <c r="CI55" i="5"/>
  <c r="CH55" i="5"/>
  <c r="CF55" i="5"/>
  <c r="CG55" i="5"/>
  <c r="CI2258" i="5"/>
  <c r="CG2258" i="5"/>
  <c r="CF2258" i="5"/>
  <c r="CH2258" i="5"/>
  <c r="CI1543" i="5"/>
  <c r="CH1543" i="5"/>
  <c r="CG1543" i="5"/>
  <c r="CF1543" i="5"/>
  <c r="CF2026" i="5"/>
  <c r="CI2026" i="5"/>
  <c r="CH2026" i="5"/>
  <c r="CG2026" i="5"/>
  <c r="CI663" i="5"/>
  <c r="CH663" i="5"/>
  <c r="CG663" i="5"/>
  <c r="CF663" i="5"/>
  <c r="CI2063" i="5"/>
  <c r="CG2063" i="5"/>
  <c r="CF2063" i="5"/>
  <c r="CH2063" i="5"/>
  <c r="CI2226" i="5"/>
  <c r="CH2226" i="5"/>
  <c r="CG2226" i="5"/>
  <c r="CF2226" i="5"/>
  <c r="CI2807" i="5"/>
  <c r="CH2807" i="5"/>
  <c r="CG2807" i="5"/>
  <c r="CF2807" i="5"/>
  <c r="CI151" i="5"/>
  <c r="CH151" i="5"/>
  <c r="CG151" i="5"/>
  <c r="CF151" i="5"/>
  <c r="CH2290" i="5"/>
  <c r="CI2290" i="5"/>
  <c r="CG2290" i="5"/>
  <c r="CF2290" i="5"/>
  <c r="CI599" i="5"/>
  <c r="CH599" i="5"/>
  <c r="CG599" i="5"/>
  <c r="CF599" i="5"/>
  <c r="CI1951" i="5"/>
  <c r="CH1951" i="5"/>
  <c r="CG1951" i="5"/>
  <c r="CF1951" i="5"/>
  <c r="CI1135" i="5"/>
  <c r="CH1135" i="5"/>
  <c r="CF1135" i="5"/>
  <c r="CG1135" i="5"/>
  <c r="CI1426" i="5"/>
  <c r="CH1426" i="5"/>
  <c r="CG1426" i="5"/>
  <c r="CF1426" i="5"/>
  <c r="CI975" i="5"/>
  <c r="CH975" i="5"/>
  <c r="CG975" i="5"/>
  <c r="CF975" i="5"/>
  <c r="CI2887" i="5"/>
  <c r="CH2887" i="5"/>
  <c r="CF2887" i="5"/>
  <c r="CG2887" i="5"/>
  <c r="CI346" i="5"/>
  <c r="CH346" i="5"/>
  <c r="CG346" i="5"/>
  <c r="CF346" i="5"/>
  <c r="CI1511" i="5"/>
  <c r="CH1511" i="5"/>
  <c r="CG1511" i="5"/>
  <c r="CF1511" i="5"/>
  <c r="CI1490" i="5"/>
  <c r="CH1490" i="5"/>
  <c r="CF1490" i="5"/>
  <c r="CG1490" i="5"/>
  <c r="CI2322" i="5"/>
  <c r="CH2322" i="5"/>
  <c r="CG2322" i="5"/>
  <c r="CF2322" i="5"/>
  <c r="CI2730" i="5"/>
  <c r="CG2730" i="5"/>
  <c r="CF2730" i="5"/>
  <c r="CH2730" i="5"/>
  <c r="CI2095" i="5"/>
  <c r="CH2095" i="5"/>
  <c r="CG2095" i="5"/>
  <c r="CF2095" i="5"/>
  <c r="CI2575" i="5"/>
  <c r="CH2575" i="5"/>
  <c r="CG2575" i="5"/>
  <c r="CF2575" i="5"/>
  <c r="CI1583" i="5"/>
  <c r="CH1583" i="5"/>
  <c r="CG1583" i="5"/>
  <c r="CF1583" i="5"/>
  <c r="CI2495" i="5"/>
  <c r="CH2495" i="5"/>
  <c r="CG2495" i="5"/>
  <c r="CF2495" i="5"/>
  <c r="CG327" i="5"/>
  <c r="CH327" i="5"/>
  <c r="CI327" i="5"/>
  <c r="CF327" i="5"/>
  <c r="CH391" i="5"/>
  <c r="CG391" i="5"/>
  <c r="CI391" i="5"/>
  <c r="CF391" i="5"/>
  <c r="CI2786" i="5"/>
  <c r="CG2786" i="5"/>
  <c r="CF2786" i="5"/>
  <c r="CH2786" i="5"/>
  <c r="CG1215" i="5"/>
  <c r="CI1215" i="5"/>
  <c r="CF1215" i="5"/>
  <c r="CH1215" i="5"/>
  <c r="CI290" i="5"/>
  <c r="CH290" i="5"/>
  <c r="CG290" i="5"/>
  <c r="CF290" i="5"/>
  <c r="CG1994" i="5"/>
  <c r="CI1994" i="5"/>
  <c r="CH1994" i="5"/>
  <c r="CF1994" i="5"/>
  <c r="CI1962" i="5"/>
  <c r="CH1962" i="5"/>
  <c r="CF1962" i="5"/>
  <c r="CG1962" i="5"/>
  <c r="CR167" i="5"/>
  <c r="CQ167" i="5"/>
  <c r="CP167" i="5"/>
  <c r="CS167" i="5"/>
  <c r="CI583" i="5"/>
  <c r="CH583" i="5"/>
  <c r="CG583" i="5"/>
  <c r="CF583" i="5"/>
  <c r="CH610" i="5"/>
  <c r="CG610" i="5"/>
  <c r="CF610" i="5"/>
  <c r="CI610" i="5"/>
  <c r="CF1567" i="5"/>
  <c r="CI1567" i="5"/>
  <c r="CH1567" i="5"/>
  <c r="CG1567" i="5"/>
  <c r="CI2106" i="5"/>
  <c r="CH2106" i="5"/>
  <c r="CG2106" i="5"/>
  <c r="CF2106" i="5"/>
  <c r="CI1018" i="5"/>
  <c r="CH1018" i="5"/>
  <c r="CF1018" i="5"/>
  <c r="CG1018" i="5"/>
  <c r="CP231" i="5"/>
  <c r="CS231" i="5"/>
  <c r="CR231" i="5"/>
  <c r="CQ231" i="5"/>
  <c r="CF2530" i="5"/>
  <c r="CI2530" i="5"/>
  <c r="CH2530" i="5"/>
  <c r="CG2530" i="5"/>
  <c r="CI2874" i="5"/>
  <c r="CH2874" i="5"/>
  <c r="CG2874" i="5"/>
  <c r="CF2874" i="5"/>
  <c r="CI674" i="5"/>
  <c r="CH674" i="5"/>
  <c r="CG674" i="5"/>
  <c r="CF674" i="5"/>
  <c r="CI954" i="5"/>
  <c r="CH954" i="5"/>
  <c r="CG954" i="5"/>
  <c r="CF954" i="5"/>
  <c r="CI1455" i="5"/>
  <c r="CH1455" i="5"/>
  <c r="CG1455" i="5"/>
  <c r="CF1455" i="5"/>
  <c r="CI226" i="5"/>
  <c r="CH226" i="5"/>
  <c r="CG226" i="5"/>
  <c r="CF226" i="5"/>
  <c r="CI1050" i="5"/>
  <c r="CH1050" i="5"/>
  <c r="CF1050" i="5"/>
  <c r="CG1050" i="5"/>
  <c r="CI858" i="5"/>
  <c r="CH858" i="5"/>
  <c r="CG858" i="5"/>
  <c r="CF858" i="5"/>
  <c r="CI2042" i="5"/>
  <c r="CF2042" i="5"/>
  <c r="CG2042" i="5"/>
  <c r="CH2042" i="5"/>
  <c r="CI1471" i="5"/>
  <c r="CH1471" i="5"/>
  <c r="CG1471" i="5"/>
  <c r="CF1471" i="5"/>
  <c r="CI98" i="5"/>
  <c r="CH98" i="5"/>
  <c r="CG98" i="5"/>
  <c r="CF98" i="5"/>
  <c r="CI2543" i="5"/>
  <c r="CH2543" i="5"/>
  <c r="CG2543" i="5"/>
  <c r="CF2543" i="5"/>
  <c r="CF1183" i="5"/>
  <c r="CI1183" i="5"/>
  <c r="CH1183" i="5"/>
  <c r="CG1183" i="5"/>
  <c r="CI162" i="5"/>
  <c r="CH162" i="5"/>
  <c r="CG162" i="5"/>
  <c r="CF162" i="5"/>
  <c r="CI2138" i="5"/>
  <c r="CH2138" i="5"/>
  <c r="CG2138" i="5"/>
  <c r="CF2138" i="5"/>
  <c r="CF2914" i="5"/>
  <c r="CI2914" i="5"/>
  <c r="CG2914" i="5"/>
  <c r="CH2914" i="5"/>
  <c r="CI1082" i="5"/>
  <c r="CH1082" i="5"/>
  <c r="CG1082" i="5"/>
  <c r="CF1082" i="5"/>
  <c r="CH986" i="5"/>
  <c r="CI986" i="5"/>
  <c r="CF986" i="5"/>
  <c r="CG986" i="5"/>
  <c r="CI2399" i="5"/>
  <c r="CH2399" i="5"/>
  <c r="CG2399" i="5"/>
  <c r="CF2399" i="5"/>
  <c r="CI2506" i="5"/>
  <c r="CH2506" i="5"/>
  <c r="CG2506" i="5"/>
  <c r="CF2506" i="5"/>
  <c r="CI2682" i="5"/>
  <c r="CH2682" i="5"/>
  <c r="CG2682" i="5"/>
  <c r="CF2682" i="5"/>
  <c r="CH834" i="5"/>
  <c r="CG834" i="5"/>
  <c r="CF834" i="5"/>
  <c r="CI834" i="5"/>
  <c r="CI3050" i="5"/>
  <c r="CH3050" i="5"/>
  <c r="CG3050" i="5"/>
  <c r="CF3050" i="5"/>
  <c r="CI1247" i="5"/>
  <c r="CH1247" i="5"/>
  <c r="CG1247" i="5"/>
  <c r="CF1247" i="5"/>
  <c r="CI1439" i="5"/>
  <c r="CH1439" i="5"/>
  <c r="CG1439" i="5"/>
  <c r="CF1439" i="5"/>
  <c r="CH2271" i="5"/>
  <c r="CG2271" i="5"/>
  <c r="CF2271" i="5"/>
  <c r="CI2271" i="5"/>
  <c r="CI455" i="5"/>
  <c r="CH455" i="5"/>
  <c r="CG455" i="5"/>
  <c r="CF455" i="5"/>
  <c r="CG1666" i="5"/>
  <c r="CH1666" i="5"/>
  <c r="CI1666" i="5"/>
  <c r="CF1666" i="5"/>
  <c r="CI2367" i="5"/>
  <c r="CH2367" i="5"/>
  <c r="CG2367" i="5"/>
  <c r="CF2367" i="5"/>
  <c r="CI2754" i="5"/>
  <c r="CH2754" i="5"/>
  <c r="CF2754" i="5"/>
  <c r="CG2754" i="5"/>
  <c r="CI922" i="5"/>
  <c r="CF922" i="5"/>
  <c r="CH922" i="5"/>
  <c r="CG922" i="5"/>
  <c r="CI1834" i="5"/>
  <c r="CH1834" i="5"/>
  <c r="CG1834" i="5"/>
  <c r="CF1834" i="5"/>
  <c r="CI1898" i="5"/>
  <c r="CH1898" i="5"/>
  <c r="CF1898" i="5"/>
  <c r="CG1898" i="5"/>
  <c r="CF423" i="5"/>
  <c r="CI423" i="5"/>
  <c r="CH423" i="5"/>
  <c r="CG423" i="5"/>
  <c r="CI2586" i="5"/>
  <c r="CH2586" i="5"/>
  <c r="CG2586" i="5"/>
  <c r="CF2586" i="5"/>
  <c r="CH2175" i="5"/>
  <c r="CI2175" i="5"/>
  <c r="CG2175" i="5"/>
  <c r="CF2175" i="5"/>
  <c r="CI519" i="5"/>
  <c r="CH519" i="5"/>
  <c r="CG519" i="5"/>
  <c r="CF519" i="5"/>
  <c r="CH2423" i="5"/>
  <c r="CI2423" i="5"/>
  <c r="CG2423" i="5"/>
  <c r="CF2423" i="5"/>
  <c r="CH26" i="5"/>
  <c r="CG26" i="5"/>
  <c r="CI26" i="5"/>
  <c r="CF26" i="5"/>
  <c r="CF23" i="5"/>
  <c r="CI23" i="5"/>
  <c r="CG23" i="5"/>
  <c r="CH23" i="5"/>
  <c r="BX15" i="5"/>
  <c r="BW15" i="5"/>
  <c r="BV15" i="5"/>
  <c r="BY15" i="5"/>
  <c r="BX18" i="5"/>
  <c r="BW18" i="5"/>
  <c r="BV18" i="5"/>
  <c r="BY18" i="5"/>
  <c r="CU170" i="5" l="1"/>
  <c r="CU650" i="5"/>
  <c r="CS1154" i="5"/>
  <c r="CR1154" i="5"/>
  <c r="CQ1154" i="5"/>
  <c r="CP1154" i="5"/>
  <c r="CS2423" i="5"/>
  <c r="CR2423" i="5"/>
  <c r="CQ2423" i="5"/>
  <c r="CP2423" i="5"/>
  <c r="CP2175" i="5"/>
  <c r="CR2175" i="5"/>
  <c r="CS2175" i="5"/>
  <c r="CQ2175" i="5"/>
  <c r="CU2178" i="5" s="1"/>
  <c r="CS1834" i="5"/>
  <c r="CR1834" i="5"/>
  <c r="CQ1834" i="5"/>
  <c r="CP1834" i="5"/>
  <c r="CS1666" i="5"/>
  <c r="CR1666" i="5"/>
  <c r="CQ1666" i="5"/>
  <c r="CP1666" i="5"/>
  <c r="CS1247" i="5"/>
  <c r="CR1247" i="5"/>
  <c r="CQ1247" i="5"/>
  <c r="CP1247" i="5"/>
  <c r="CR2506" i="5"/>
  <c r="CQ2506" i="5"/>
  <c r="CP2506" i="5"/>
  <c r="CS2506" i="5"/>
  <c r="CS162" i="5"/>
  <c r="CR162" i="5"/>
  <c r="CQ162" i="5"/>
  <c r="CP162" i="5"/>
  <c r="CS2543" i="5"/>
  <c r="CR2543" i="5"/>
  <c r="CP2543" i="5"/>
  <c r="CQ2543" i="5"/>
  <c r="CU2546" i="5" s="1"/>
  <c r="CQ1471" i="5"/>
  <c r="CP1471" i="5"/>
  <c r="CS1471" i="5"/>
  <c r="CR1471" i="5"/>
  <c r="CS858" i="5"/>
  <c r="CR858" i="5"/>
  <c r="CQ858" i="5"/>
  <c r="CP858" i="5"/>
  <c r="CS226" i="5"/>
  <c r="CR226" i="5"/>
  <c r="CQ226" i="5"/>
  <c r="CP226" i="5"/>
  <c r="CS954" i="5"/>
  <c r="CR954" i="5"/>
  <c r="CQ954" i="5"/>
  <c r="CP954" i="5"/>
  <c r="CP2874" i="5"/>
  <c r="CQ2874" i="5"/>
  <c r="CS2874" i="5"/>
  <c r="CR2874" i="5"/>
  <c r="CU234" i="5"/>
  <c r="CS2106" i="5"/>
  <c r="CR2106" i="5"/>
  <c r="CQ2106" i="5"/>
  <c r="CP2106" i="5"/>
  <c r="CS1994" i="5"/>
  <c r="CR1994" i="5"/>
  <c r="CP1994" i="5"/>
  <c r="CQ1994" i="5"/>
  <c r="CS391" i="5"/>
  <c r="CR391" i="5"/>
  <c r="CQ391" i="5"/>
  <c r="CU394" i="5" s="1"/>
  <c r="CP391" i="5"/>
  <c r="CP2495" i="5"/>
  <c r="CR2495" i="5"/>
  <c r="CQ2495" i="5"/>
  <c r="CS2495" i="5"/>
  <c r="CR2575" i="5"/>
  <c r="CQ2575" i="5"/>
  <c r="CP2575" i="5"/>
  <c r="CS2575" i="5"/>
  <c r="CP346" i="5"/>
  <c r="CS346" i="5"/>
  <c r="CR346" i="5"/>
  <c r="CQ346" i="5"/>
  <c r="CP975" i="5"/>
  <c r="CS975" i="5"/>
  <c r="CR975" i="5"/>
  <c r="CQ975" i="5"/>
  <c r="CP599" i="5"/>
  <c r="CS599" i="5"/>
  <c r="CR599" i="5"/>
  <c r="CQ599" i="5"/>
  <c r="CP151" i="5"/>
  <c r="CS151" i="5"/>
  <c r="CR151" i="5"/>
  <c r="CQ151" i="5"/>
  <c r="CU154" i="5" s="1"/>
  <c r="CP2226" i="5"/>
  <c r="CS2226" i="5"/>
  <c r="CR2226" i="5"/>
  <c r="CQ2226" i="5"/>
  <c r="CP663" i="5"/>
  <c r="CS663" i="5"/>
  <c r="CR663" i="5"/>
  <c r="CQ663" i="5"/>
  <c r="CU666" i="5" s="1"/>
  <c r="CQ1543" i="5"/>
  <c r="CP1543" i="5"/>
  <c r="CS1543" i="5"/>
  <c r="CR1543" i="5"/>
  <c r="CP823" i="5"/>
  <c r="CS823" i="5"/>
  <c r="CR823" i="5"/>
  <c r="CQ823" i="5"/>
  <c r="CU826" i="5" s="1"/>
  <c r="CP215" i="5"/>
  <c r="CR215" i="5"/>
  <c r="CQ215" i="5"/>
  <c r="CS215" i="5"/>
  <c r="CS1263" i="5"/>
  <c r="CR1263" i="5"/>
  <c r="CQ1263" i="5"/>
  <c r="CP1263" i="5"/>
  <c r="CQ1778" i="5"/>
  <c r="CS1778" i="5"/>
  <c r="CR1778" i="5"/>
  <c r="CP1778" i="5"/>
  <c r="CQ2658" i="5"/>
  <c r="CP2658" i="5"/>
  <c r="CR2658" i="5"/>
  <c r="CS2658" i="5"/>
  <c r="CP1362" i="5"/>
  <c r="CS1362" i="5"/>
  <c r="CR1362" i="5"/>
  <c r="CQ1362" i="5"/>
  <c r="CP2831" i="5"/>
  <c r="CS2831" i="5"/>
  <c r="CQ2831" i="5"/>
  <c r="CR2831" i="5"/>
  <c r="CR1991" i="5"/>
  <c r="CQ1991" i="5"/>
  <c r="CP1991" i="5"/>
  <c r="CS1991" i="5"/>
  <c r="CS2098" i="5"/>
  <c r="CR2098" i="5"/>
  <c r="CQ2098" i="5"/>
  <c r="CP2098" i="5"/>
  <c r="CS3031" i="5"/>
  <c r="CR3031" i="5"/>
  <c r="CQ3031" i="5"/>
  <c r="CP3031" i="5"/>
  <c r="CS3010" i="5"/>
  <c r="CR3010" i="5"/>
  <c r="CQ3010" i="5"/>
  <c r="CP3010" i="5"/>
  <c r="CS826" i="5"/>
  <c r="CR826" i="5"/>
  <c r="CQ826" i="5"/>
  <c r="CP826" i="5"/>
  <c r="CS122" i="5"/>
  <c r="CR122" i="5"/>
  <c r="CQ122" i="5"/>
  <c r="CP122" i="5"/>
  <c r="CR1047" i="5"/>
  <c r="CQ1047" i="5"/>
  <c r="CP1047" i="5"/>
  <c r="CS1047" i="5"/>
  <c r="CR322" i="5"/>
  <c r="CQ322" i="5"/>
  <c r="CP322" i="5"/>
  <c r="CS322" i="5"/>
  <c r="CR1306" i="5"/>
  <c r="CQ1306" i="5"/>
  <c r="CP1306" i="5"/>
  <c r="CS1306" i="5"/>
  <c r="CR1959" i="5"/>
  <c r="CQ1959" i="5"/>
  <c r="CP1959" i="5"/>
  <c r="CS1959" i="5"/>
  <c r="CS1106" i="5"/>
  <c r="CR1106" i="5"/>
  <c r="CQ1106" i="5"/>
  <c r="CP1106" i="5"/>
  <c r="CS2890" i="5"/>
  <c r="CR2890" i="5"/>
  <c r="CQ2890" i="5"/>
  <c r="CP2890" i="5"/>
  <c r="CR1338" i="5"/>
  <c r="CQ1338" i="5"/>
  <c r="CP1338" i="5"/>
  <c r="CS1338" i="5"/>
  <c r="CQ527" i="5"/>
  <c r="CP527" i="5"/>
  <c r="CS527" i="5"/>
  <c r="CR527" i="5"/>
  <c r="CQ994" i="5"/>
  <c r="CP994" i="5"/>
  <c r="CS994" i="5"/>
  <c r="CR994" i="5"/>
  <c r="CS2218" i="5"/>
  <c r="CR2218" i="5"/>
  <c r="CQ2218" i="5"/>
  <c r="CP2218" i="5"/>
  <c r="CS1626" i="5"/>
  <c r="CQ1626" i="5"/>
  <c r="CP1626" i="5"/>
  <c r="CR1626" i="5"/>
  <c r="CS2834" i="5"/>
  <c r="CR2834" i="5"/>
  <c r="CQ2834" i="5"/>
  <c r="CP2834" i="5"/>
  <c r="CS1482" i="5"/>
  <c r="CR1482" i="5"/>
  <c r="CQ1482" i="5"/>
  <c r="CP1482" i="5"/>
  <c r="CP1418" i="5"/>
  <c r="CS1418" i="5"/>
  <c r="CR1418" i="5"/>
  <c r="CQ1418" i="5"/>
  <c r="CR578" i="5"/>
  <c r="CQ578" i="5"/>
  <c r="CP578" i="5"/>
  <c r="CS578" i="5"/>
  <c r="CR2295" i="5"/>
  <c r="CP2295" i="5"/>
  <c r="CS2295" i="5"/>
  <c r="CQ2295" i="5"/>
  <c r="CU2298" i="5" s="1"/>
  <c r="CR2167" i="5"/>
  <c r="CQ2167" i="5"/>
  <c r="CS2167" i="5"/>
  <c r="CP2167" i="5"/>
  <c r="CS370" i="5"/>
  <c r="CR370" i="5"/>
  <c r="CQ370" i="5"/>
  <c r="CP370" i="5"/>
  <c r="CS90" i="5"/>
  <c r="CR90" i="5"/>
  <c r="CQ90" i="5"/>
  <c r="CP90" i="5"/>
  <c r="CR2706" i="5"/>
  <c r="CP2706" i="5"/>
  <c r="CQ2706" i="5"/>
  <c r="CS2706" i="5"/>
  <c r="CQ311" i="5"/>
  <c r="CP311" i="5"/>
  <c r="CS311" i="5"/>
  <c r="CR311" i="5"/>
  <c r="CS375" i="5"/>
  <c r="CR375" i="5"/>
  <c r="CQ375" i="5"/>
  <c r="CP375" i="5"/>
  <c r="CP1519" i="5"/>
  <c r="CS1519" i="5"/>
  <c r="CR1519" i="5"/>
  <c r="CQ1519" i="5"/>
  <c r="CS2615" i="5"/>
  <c r="CR2615" i="5"/>
  <c r="CQ2615" i="5"/>
  <c r="CP2615" i="5"/>
  <c r="CR1863" i="5"/>
  <c r="CQ1863" i="5"/>
  <c r="CP1863" i="5"/>
  <c r="CS1863" i="5"/>
  <c r="CS1858" i="5"/>
  <c r="CR1858" i="5"/>
  <c r="CQ1858" i="5"/>
  <c r="CP1858" i="5"/>
  <c r="CQ202" i="5"/>
  <c r="CP202" i="5"/>
  <c r="CS202" i="5"/>
  <c r="CR202" i="5"/>
  <c r="CQ1383" i="5"/>
  <c r="CP1383" i="5"/>
  <c r="CS1383" i="5"/>
  <c r="CR1383" i="5"/>
  <c r="CS2346" i="5"/>
  <c r="CQ2346" i="5"/>
  <c r="CP2346" i="5"/>
  <c r="CR2346" i="5"/>
  <c r="CS1423" i="5"/>
  <c r="CR1423" i="5"/>
  <c r="CQ1423" i="5"/>
  <c r="CP1423" i="5"/>
  <c r="CP1391" i="5"/>
  <c r="CS1391" i="5"/>
  <c r="CR1391" i="5"/>
  <c r="CQ1391" i="5"/>
  <c r="CS2567" i="5"/>
  <c r="CR2567" i="5"/>
  <c r="CQ2567" i="5"/>
  <c r="CP2567" i="5"/>
  <c r="CQ2562" i="5"/>
  <c r="CP2562" i="5"/>
  <c r="CS2562" i="5"/>
  <c r="CR2562" i="5"/>
  <c r="CQ399" i="5"/>
  <c r="CP399" i="5"/>
  <c r="CS399" i="5"/>
  <c r="CR399" i="5"/>
  <c r="CS498" i="5"/>
  <c r="CR498" i="5"/>
  <c r="CQ498" i="5"/>
  <c r="CP498" i="5"/>
  <c r="CP255" i="5"/>
  <c r="CS255" i="5"/>
  <c r="CR255" i="5"/>
  <c r="CQ255" i="5"/>
  <c r="CR2362" i="5"/>
  <c r="CQ2362" i="5"/>
  <c r="CP2362" i="5"/>
  <c r="CS2362" i="5"/>
  <c r="CR1111" i="5"/>
  <c r="CQ1111" i="5"/>
  <c r="CP1111" i="5"/>
  <c r="CS1111" i="5"/>
  <c r="CS2850" i="5"/>
  <c r="CQ2850" i="5"/>
  <c r="CP2850" i="5"/>
  <c r="CR2850" i="5"/>
  <c r="CP335" i="5"/>
  <c r="CS335" i="5"/>
  <c r="CR335" i="5"/>
  <c r="CQ335" i="5"/>
  <c r="CR831" i="5"/>
  <c r="CQ831" i="5"/>
  <c r="CP831" i="5"/>
  <c r="CS831" i="5"/>
  <c r="CR1079" i="5"/>
  <c r="CQ1079" i="5"/>
  <c r="CP1079" i="5"/>
  <c r="CS1079" i="5"/>
  <c r="CS1386" i="5"/>
  <c r="CR1386" i="5"/>
  <c r="CQ1386" i="5"/>
  <c r="CP1386" i="5"/>
  <c r="CR31" i="5"/>
  <c r="CQ31" i="5"/>
  <c r="CP31" i="5"/>
  <c r="CS31" i="5"/>
  <c r="CS186" i="5"/>
  <c r="CR186" i="5"/>
  <c r="CQ186" i="5"/>
  <c r="CP186" i="5"/>
  <c r="CS770" i="5"/>
  <c r="CR770" i="5"/>
  <c r="CQ770" i="5"/>
  <c r="CP770" i="5"/>
  <c r="CR802" i="5"/>
  <c r="CQ802" i="5"/>
  <c r="CP802" i="5"/>
  <c r="CS802" i="5"/>
  <c r="CS1698" i="5"/>
  <c r="CR1698" i="5"/>
  <c r="CQ1698" i="5"/>
  <c r="CP1698" i="5"/>
  <c r="CQ1279" i="5"/>
  <c r="CP1279" i="5"/>
  <c r="CS1279" i="5"/>
  <c r="CR1279" i="5"/>
  <c r="CQ1503" i="5"/>
  <c r="CP1503" i="5"/>
  <c r="CS1503" i="5"/>
  <c r="CR1503" i="5"/>
  <c r="CS1802" i="5"/>
  <c r="CR1802" i="5"/>
  <c r="CQ1802" i="5"/>
  <c r="CP1802" i="5"/>
  <c r="CS1407" i="5"/>
  <c r="CR1407" i="5"/>
  <c r="CQ1407" i="5"/>
  <c r="CP1407" i="5"/>
  <c r="CS890" i="5"/>
  <c r="CR890" i="5"/>
  <c r="CQ890" i="5"/>
  <c r="CP890" i="5"/>
  <c r="CS1930" i="5"/>
  <c r="CR1930" i="5"/>
  <c r="CP1930" i="5"/>
  <c r="CQ1930" i="5"/>
  <c r="CS2074" i="5"/>
  <c r="CR2074" i="5"/>
  <c r="CQ2074" i="5"/>
  <c r="CP2074" i="5"/>
  <c r="CS2170" i="5"/>
  <c r="CR2170" i="5"/>
  <c r="CQ2170" i="5"/>
  <c r="CP2170" i="5"/>
  <c r="CS2930" i="5"/>
  <c r="CR2930" i="5"/>
  <c r="CQ2930" i="5"/>
  <c r="CP2930" i="5"/>
  <c r="CS2239" i="5"/>
  <c r="CR2239" i="5"/>
  <c r="CQ2239" i="5"/>
  <c r="CP2239" i="5"/>
  <c r="CS34" i="5"/>
  <c r="CR34" i="5"/>
  <c r="CQ34" i="5"/>
  <c r="CP34" i="5"/>
  <c r="CP2775" i="5"/>
  <c r="CS2775" i="5"/>
  <c r="CR2775" i="5"/>
  <c r="CQ2775" i="5"/>
  <c r="CP631" i="5"/>
  <c r="CS631" i="5"/>
  <c r="CR631" i="5"/>
  <c r="CQ631" i="5"/>
  <c r="CR3039" i="5"/>
  <c r="CQ3039" i="5"/>
  <c r="CP3039" i="5"/>
  <c r="CS3039" i="5"/>
  <c r="CQ930" i="5"/>
  <c r="CP930" i="5"/>
  <c r="CS930" i="5"/>
  <c r="CR930" i="5"/>
  <c r="CP1394" i="5"/>
  <c r="CS1394" i="5"/>
  <c r="CR1394" i="5"/>
  <c r="CQ1394" i="5"/>
  <c r="CQ855" i="5"/>
  <c r="CP855" i="5"/>
  <c r="CS855" i="5"/>
  <c r="CR855" i="5"/>
  <c r="CP1007" i="5"/>
  <c r="CS1007" i="5"/>
  <c r="CR1007" i="5"/>
  <c r="CQ1007" i="5"/>
  <c r="CP1887" i="5"/>
  <c r="CS1887" i="5"/>
  <c r="CQ1887" i="5"/>
  <c r="CR1887" i="5"/>
  <c r="CP1039" i="5"/>
  <c r="CS1039" i="5"/>
  <c r="CR1039" i="5"/>
  <c r="CQ1039" i="5"/>
  <c r="CP1791" i="5"/>
  <c r="CS1791" i="5"/>
  <c r="CR1791" i="5"/>
  <c r="CQ1791" i="5"/>
  <c r="CP879" i="5"/>
  <c r="CS879" i="5"/>
  <c r="CR879" i="5"/>
  <c r="CQ879" i="5"/>
  <c r="CP1919" i="5"/>
  <c r="CS1919" i="5"/>
  <c r="CQ1919" i="5"/>
  <c r="CR1919" i="5"/>
  <c r="CP791" i="5"/>
  <c r="CS791" i="5"/>
  <c r="CR791" i="5"/>
  <c r="CQ791" i="5"/>
  <c r="CS2631" i="5"/>
  <c r="CR2631" i="5"/>
  <c r="CQ2631" i="5"/>
  <c r="CU2634" i="5" s="1"/>
  <c r="CP2631" i="5"/>
  <c r="CS967" i="5"/>
  <c r="CR967" i="5"/>
  <c r="CQ967" i="5"/>
  <c r="CP967" i="5"/>
  <c r="CS1890" i="5"/>
  <c r="CR1890" i="5"/>
  <c r="CQ1890" i="5"/>
  <c r="CP1890" i="5"/>
  <c r="CS439" i="5"/>
  <c r="CR439" i="5"/>
  <c r="CQ439" i="5"/>
  <c r="CP439" i="5"/>
  <c r="CQ2471" i="5"/>
  <c r="CP2471" i="5"/>
  <c r="CS2471" i="5"/>
  <c r="CR2471" i="5"/>
  <c r="CS1327" i="5"/>
  <c r="CR1327" i="5"/>
  <c r="CQ1327" i="5"/>
  <c r="CP1327" i="5"/>
  <c r="CP2503" i="5"/>
  <c r="CS2503" i="5"/>
  <c r="CR2503" i="5"/>
  <c r="CQ2503" i="5"/>
  <c r="CS2018" i="5"/>
  <c r="CR2018" i="5"/>
  <c r="CQ2018" i="5"/>
  <c r="CP2018" i="5"/>
  <c r="CR127" i="5"/>
  <c r="CQ127" i="5"/>
  <c r="CP127" i="5"/>
  <c r="CS127" i="5"/>
  <c r="CR1831" i="5"/>
  <c r="CQ1831" i="5"/>
  <c r="CP1831" i="5"/>
  <c r="CS1831" i="5"/>
  <c r="CS1359" i="5"/>
  <c r="CR1359" i="5"/>
  <c r="CQ1359" i="5"/>
  <c r="CU1362" i="5" s="1"/>
  <c r="CP1359" i="5"/>
  <c r="CR3047" i="5"/>
  <c r="CQ3047" i="5"/>
  <c r="CP3047" i="5"/>
  <c r="CS3047" i="5"/>
  <c r="CS2359" i="5"/>
  <c r="CR2359" i="5"/>
  <c r="CQ2359" i="5"/>
  <c r="CU2362" i="5" s="1"/>
  <c r="CP2359" i="5"/>
  <c r="CQ1287" i="5"/>
  <c r="CP1287" i="5"/>
  <c r="CS1287" i="5"/>
  <c r="CR1287" i="5"/>
  <c r="CQ1255" i="5"/>
  <c r="CP1255" i="5"/>
  <c r="CS1255" i="5"/>
  <c r="CR1255" i="5"/>
  <c r="CR1242" i="5"/>
  <c r="CQ1242" i="5"/>
  <c r="CP1242" i="5"/>
  <c r="CS1242" i="5"/>
  <c r="CQ591" i="5"/>
  <c r="CP591" i="5"/>
  <c r="CS591" i="5"/>
  <c r="CR591" i="5"/>
  <c r="CS2727" i="5"/>
  <c r="CR2727" i="5"/>
  <c r="CQ2727" i="5"/>
  <c r="CP2727" i="5"/>
  <c r="CQ2538" i="5"/>
  <c r="CP2538" i="5"/>
  <c r="CS2538" i="5"/>
  <c r="CR2538" i="5"/>
  <c r="CQ1415" i="5"/>
  <c r="CP1415" i="5"/>
  <c r="CS1415" i="5"/>
  <c r="CR1415" i="5"/>
  <c r="CQ1706" i="5"/>
  <c r="CP1706" i="5"/>
  <c r="CS1706" i="5"/>
  <c r="CR1706" i="5"/>
  <c r="CR1143" i="5"/>
  <c r="CQ1143" i="5"/>
  <c r="CP1143" i="5"/>
  <c r="CS1143" i="5"/>
  <c r="CS503" i="5"/>
  <c r="CR503" i="5"/>
  <c r="CQ503" i="5"/>
  <c r="CU506" i="5" s="1"/>
  <c r="CP503" i="5"/>
  <c r="CR1178" i="5"/>
  <c r="CQ1178" i="5"/>
  <c r="CP1178" i="5"/>
  <c r="CS1178" i="5"/>
  <c r="CR887" i="5"/>
  <c r="CQ887" i="5"/>
  <c r="CP887" i="5"/>
  <c r="CS887" i="5"/>
  <c r="CS2922" i="5"/>
  <c r="CR2922" i="5"/>
  <c r="CQ2922" i="5"/>
  <c r="CP2922" i="5"/>
  <c r="CS407" i="5"/>
  <c r="CR407" i="5"/>
  <c r="CQ407" i="5"/>
  <c r="CU410" i="5" s="1"/>
  <c r="CP407" i="5"/>
  <c r="CR2839" i="5"/>
  <c r="CQ2839" i="5"/>
  <c r="CP2839" i="5"/>
  <c r="CS2839" i="5"/>
  <c r="CS1658" i="5"/>
  <c r="CR1658" i="5"/>
  <c r="CQ1658" i="5"/>
  <c r="CP1658" i="5"/>
  <c r="CS602" i="5"/>
  <c r="CR602" i="5"/>
  <c r="CQ602" i="5"/>
  <c r="CP602" i="5"/>
  <c r="CQ3058" i="5"/>
  <c r="CP3058" i="5"/>
  <c r="CS3058" i="5"/>
  <c r="CR3058" i="5"/>
  <c r="CR63" i="5"/>
  <c r="CQ63" i="5"/>
  <c r="CP63" i="5"/>
  <c r="CS63" i="5"/>
  <c r="CR1767" i="5"/>
  <c r="CP1767" i="5"/>
  <c r="CS1767" i="5"/>
  <c r="CQ1767" i="5"/>
  <c r="CR866" i="5"/>
  <c r="CQ866" i="5"/>
  <c r="CP866" i="5"/>
  <c r="CS866" i="5"/>
  <c r="CS2434" i="5"/>
  <c r="CR2434" i="5"/>
  <c r="CQ2434" i="5"/>
  <c r="CP2434" i="5"/>
  <c r="CR983" i="5"/>
  <c r="CQ983" i="5"/>
  <c r="CP983" i="5"/>
  <c r="CS983" i="5"/>
  <c r="CQ1738" i="5"/>
  <c r="CP1738" i="5"/>
  <c r="CS1738" i="5"/>
  <c r="CR1738" i="5"/>
  <c r="CS946" i="5"/>
  <c r="CR946" i="5"/>
  <c r="CQ946" i="5"/>
  <c r="CP946" i="5"/>
  <c r="CS1010" i="5"/>
  <c r="CR1010" i="5"/>
  <c r="CQ1010" i="5"/>
  <c r="CP1010" i="5"/>
  <c r="CQ2487" i="5"/>
  <c r="CP2487" i="5"/>
  <c r="CS2487" i="5"/>
  <c r="CR2487" i="5"/>
  <c r="CQ1223" i="5"/>
  <c r="CP1223" i="5"/>
  <c r="CS1223" i="5"/>
  <c r="CR1223" i="5"/>
  <c r="CS490" i="5"/>
  <c r="CR490" i="5"/>
  <c r="CQ490" i="5"/>
  <c r="CP490" i="5"/>
  <c r="CP1759" i="5"/>
  <c r="CS1759" i="5"/>
  <c r="CR1759" i="5"/>
  <c r="CQ1759" i="5"/>
  <c r="CS1559" i="5"/>
  <c r="CQ1559" i="5"/>
  <c r="CP1559" i="5"/>
  <c r="CR1559" i="5"/>
  <c r="CS2754" i="5"/>
  <c r="CR2754" i="5"/>
  <c r="CQ2754" i="5"/>
  <c r="CP2754" i="5"/>
  <c r="CQ2271" i="5"/>
  <c r="CP2271" i="5"/>
  <c r="CS2271" i="5"/>
  <c r="CR2271" i="5"/>
  <c r="CS834" i="5"/>
  <c r="CR834" i="5"/>
  <c r="CQ834" i="5"/>
  <c r="CP834" i="5"/>
  <c r="CS986" i="5"/>
  <c r="CR986" i="5"/>
  <c r="CQ986" i="5"/>
  <c r="CP986" i="5"/>
  <c r="CS610" i="5"/>
  <c r="CR610" i="5"/>
  <c r="CQ610" i="5"/>
  <c r="CP610" i="5"/>
  <c r="CS1215" i="5"/>
  <c r="CR1215" i="5"/>
  <c r="CQ1215" i="5"/>
  <c r="CP1215" i="5"/>
  <c r="CP2730" i="5"/>
  <c r="CS2730" i="5"/>
  <c r="CR2730" i="5"/>
  <c r="CQ2730" i="5"/>
  <c r="CP1490" i="5"/>
  <c r="CS1490" i="5"/>
  <c r="CR1490" i="5"/>
  <c r="CQ1490" i="5"/>
  <c r="CP1135" i="5"/>
  <c r="CS1135" i="5"/>
  <c r="CR1135" i="5"/>
  <c r="CQ1135" i="5"/>
  <c r="CP55" i="5"/>
  <c r="CS55" i="5"/>
  <c r="CR55" i="5"/>
  <c r="CQ55" i="5"/>
  <c r="CP1170" i="5"/>
  <c r="CS1170" i="5"/>
  <c r="CR1170" i="5"/>
  <c r="CQ1170" i="5"/>
  <c r="CQ727" i="5"/>
  <c r="CP727" i="5"/>
  <c r="CS727" i="5"/>
  <c r="CR727" i="5"/>
  <c r="CP506" i="5"/>
  <c r="CS506" i="5"/>
  <c r="CR506" i="5"/>
  <c r="CQ506" i="5"/>
  <c r="CQ2183" i="5"/>
  <c r="CS2183" i="5"/>
  <c r="CR2183" i="5"/>
  <c r="CP2183" i="5"/>
  <c r="CP1202" i="5"/>
  <c r="CS1202" i="5"/>
  <c r="CR1202" i="5"/>
  <c r="CQ1202" i="5"/>
  <c r="CP378" i="5"/>
  <c r="CS378" i="5"/>
  <c r="CR378" i="5"/>
  <c r="CQ378" i="5"/>
  <c r="CP1586" i="5"/>
  <c r="CS1586" i="5"/>
  <c r="CR1586" i="5"/>
  <c r="CQ1586" i="5"/>
  <c r="CP1071" i="5"/>
  <c r="CS1071" i="5"/>
  <c r="CR1071" i="5"/>
  <c r="CQ1071" i="5"/>
  <c r="CU1074" i="5" s="1"/>
  <c r="CS47" i="5"/>
  <c r="CR47" i="5"/>
  <c r="CQ47" i="5"/>
  <c r="CU50" i="5" s="1"/>
  <c r="CP47" i="5"/>
  <c r="CQ2794" i="5"/>
  <c r="CP2794" i="5"/>
  <c r="CS2794" i="5"/>
  <c r="CR2794" i="5"/>
  <c r="CS594" i="5"/>
  <c r="CQ594" i="5"/>
  <c r="CR594" i="5"/>
  <c r="CP594" i="5"/>
  <c r="CQ2719" i="5"/>
  <c r="CP2719" i="5"/>
  <c r="CS2719" i="5"/>
  <c r="CR2719" i="5"/>
  <c r="CS1895" i="5"/>
  <c r="CR1895" i="5"/>
  <c r="CQ1895" i="5"/>
  <c r="CU1898" i="5" s="1"/>
  <c r="CP1895" i="5"/>
  <c r="CR1274" i="5"/>
  <c r="CQ1274" i="5"/>
  <c r="CP1274" i="5"/>
  <c r="CS1274" i="5"/>
  <c r="CQ2050" i="5"/>
  <c r="CP2050" i="5"/>
  <c r="CS2050" i="5"/>
  <c r="CR2050" i="5"/>
  <c r="CQ234" i="5"/>
  <c r="CP234" i="5"/>
  <c r="CS234" i="5"/>
  <c r="CR234" i="5"/>
  <c r="CQ1842" i="5"/>
  <c r="CP1842" i="5"/>
  <c r="CS1842" i="5"/>
  <c r="CR1842" i="5"/>
  <c r="CQ2938" i="5"/>
  <c r="CP2938" i="5"/>
  <c r="CS2938" i="5"/>
  <c r="CR2938" i="5"/>
  <c r="CQ2455" i="5"/>
  <c r="CP2455" i="5"/>
  <c r="CS2455" i="5"/>
  <c r="CR2455" i="5"/>
  <c r="CS562" i="5"/>
  <c r="CR562" i="5"/>
  <c r="CQ562" i="5"/>
  <c r="CP562" i="5"/>
  <c r="CS914" i="5"/>
  <c r="CR914" i="5"/>
  <c r="CQ914" i="5"/>
  <c r="CP914" i="5"/>
  <c r="CS207" i="5"/>
  <c r="CR207" i="5"/>
  <c r="CQ207" i="5"/>
  <c r="CP207" i="5"/>
  <c r="CR95" i="5"/>
  <c r="CQ95" i="5"/>
  <c r="CP95" i="5"/>
  <c r="CS95" i="5"/>
  <c r="CQ1090" i="5"/>
  <c r="CP1090" i="5"/>
  <c r="CS1090" i="5"/>
  <c r="CR1090" i="5"/>
  <c r="CQ495" i="5"/>
  <c r="CP495" i="5"/>
  <c r="CS495" i="5"/>
  <c r="CR495" i="5"/>
  <c r="CS2191" i="5"/>
  <c r="CQ2191" i="5"/>
  <c r="CP2191" i="5"/>
  <c r="CR2191" i="5"/>
  <c r="CR2330" i="5"/>
  <c r="CQ2330" i="5"/>
  <c r="CS2330" i="5"/>
  <c r="CP2330" i="5"/>
  <c r="CS655" i="5"/>
  <c r="CR655" i="5"/>
  <c r="CQ655" i="5"/>
  <c r="CP655" i="5"/>
  <c r="CR1370" i="5"/>
  <c r="CQ1370" i="5"/>
  <c r="CP1370" i="5"/>
  <c r="CS1370" i="5"/>
  <c r="CS2130" i="5"/>
  <c r="CR2130" i="5"/>
  <c r="CQ2130" i="5"/>
  <c r="CP2130" i="5"/>
  <c r="CQ2119" i="5"/>
  <c r="CP2119" i="5"/>
  <c r="CS2119" i="5"/>
  <c r="CR2119" i="5"/>
  <c r="CS1194" i="5"/>
  <c r="CR1194" i="5"/>
  <c r="CQ1194" i="5"/>
  <c r="CP1194" i="5"/>
  <c r="CS1975" i="5"/>
  <c r="CR1975" i="5"/>
  <c r="CQ1975" i="5"/>
  <c r="CU1978" i="5" s="1"/>
  <c r="CP1975" i="5"/>
  <c r="CR671" i="5"/>
  <c r="CQ671" i="5"/>
  <c r="CP671" i="5"/>
  <c r="CS671" i="5"/>
  <c r="CS2778" i="5"/>
  <c r="CR2778" i="5"/>
  <c r="CQ2778" i="5"/>
  <c r="CP2778" i="5"/>
  <c r="CP1711" i="5"/>
  <c r="CS1711" i="5"/>
  <c r="CR1711" i="5"/>
  <c r="CQ1711" i="5"/>
  <c r="CU1714" i="5" s="1"/>
  <c r="CS223" i="5"/>
  <c r="CR223" i="5"/>
  <c r="CQ223" i="5"/>
  <c r="CU226" i="5" s="1"/>
  <c r="CP223" i="5"/>
  <c r="CS3042" i="5"/>
  <c r="CR3042" i="5"/>
  <c r="CQ3042" i="5"/>
  <c r="CP3042" i="5"/>
  <c r="CS1743" i="5"/>
  <c r="CR1743" i="5"/>
  <c r="CQ1743" i="5"/>
  <c r="CU1746" i="5" s="1"/>
  <c r="CP1743" i="5"/>
  <c r="CQ2415" i="5"/>
  <c r="CS2415" i="5"/>
  <c r="CR2415" i="5"/>
  <c r="CP2415" i="5"/>
  <c r="CR2103" i="5"/>
  <c r="CQ2103" i="5"/>
  <c r="CP2103" i="5"/>
  <c r="CS2103" i="5"/>
  <c r="CS2855" i="5"/>
  <c r="CR2855" i="5"/>
  <c r="CQ2855" i="5"/>
  <c r="CP2855" i="5"/>
  <c r="CS1258" i="5"/>
  <c r="CR1258" i="5"/>
  <c r="CQ1258" i="5"/>
  <c r="CP1258" i="5"/>
  <c r="CS623" i="5"/>
  <c r="CR623" i="5"/>
  <c r="CQ623" i="5"/>
  <c r="CP623" i="5"/>
  <c r="CS522" i="5"/>
  <c r="CR522" i="5"/>
  <c r="CQ522" i="5"/>
  <c r="CP522" i="5"/>
  <c r="CS1922" i="5"/>
  <c r="CR1922" i="5"/>
  <c r="CQ1922" i="5"/>
  <c r="CP1922" i="5"/>
  <c r="CQ714" i="5"/>
  <c r="CP714" i="5"/>
  <c r="CS714" i="5"/>
  <c r="CR714" i="5"/>
  <c r="CR2823" i="5"/>
  <c r="CQ2823" i="5"/>
  <c r="CP2823" i="5"/>
  <c r="CS2823" i="5"/>
  <c r="CQ783" i="5"/>
  <c r="CP783" i="5"/>
  <c r="CS783" i="5"/>
  <c r="CR783" i="5"/>
  <c r="CS551" i="5"/>
  <c r="CR551" i="5"/>
  <c r="CQ551" i="5"/>
  <c r="CP551" i="5"/>
  <c r="CS2898" i="5"/>
  <c r="CR2898" i="5"/>
  <c r="CQ2898" i="5"/>
  <c r="CP2898" i="5"/>
  <c r="CS2442" i="5"/>
  <c r="CR2442" i="5"/>
  <c r="CQ2442" i="5"/>
  <c r="CP2442" i="5"/>
  <c r="CQ2207" i="5"/>
  <c r="CP2207" i="5"/>
  <c r="CS2207" i="5"/>
  <c r="CR2207" i="5"/>
  <c r="CQ2711" i="5"/>
  <c r="CP2711" i="5"/>
  <c r="CS2711" i="5"/>
  <c r="CR2711" i="5"/>
  <c r="CQ1599" i="5"/>
  <c r="CP1599" i="5"/>
  <c r="CS1599" i="5"/>
  <c r="CR1599" i="5"/>
  <c r="CS1866" i="5"/>
  <c r="CR1866" i="5"/>
  <c r="CQ1866" i="5"/>
  <c r="CP1866" i="5"/>
  <c r="CP538" i="5"/>
  <c r="CS538" i="5"/>
  <c r="CR538" i="5"/>
  <c r="CQ538" i="5"/>
  <c r="CQ3071" i="5"/>
  <c r="CP3071" i="5"/>
  <c r="CS3071" i="5"/>
  <c r="CR3071" i="5"/>
  <c r="CP279" i="5"/>
  <c r="CS279" i="5"/>
  <c r="CR279" i="5"/>
  <c r="CQ279" i="5"/>
  <c r="CP570" i="5"/>
  <c r="CS570" i="5"/>
  <c r="CR570" i="5"/>
  <c r="CQ570" i="5"/>
  <c r="CP474" i="5"/>
  <c r="CS474" i="5"/>
  <c r="CR474" i="5"/>
  <c r="CQ474" i="5"/>
  <c r="CP2863" i="5"/>
  <c r="CS2863" i="5"/>
  <c r="CQ2863" i="5"/>
  <c r="CR2863" i="5"/>
  <c r="CP1983" i="5"/>
  <c r="CS1983" i="5"/>
  <c r="CQ1983" i="5"/>
  <c r="CR1983" i="5"/>
  <c r="CP247" i="5"/>
  <c r="CS247" i="5"/>
  <c r="CR247" i="5"/>
  <c r="CQ247" i="5"/>
  <c r="CU250" i="5" s="1"/>
  <c r="CP943" i="5"/>
  <c r="CS943" i="5"/>
  <c r="CR943" i="5"/>
  <c r="CQ943" i="5"/>
  <c r="CS2431" i="5"/>
  <c r="CR2431" i="5"/>
  <c r="CQ2431" i="5"/>
  <c r="CP2431" i="5"/>
  <c r="CR1402" i="5"/>
  <c r="CQ1402" i="5"/>
  <c r="CP1402" i="5"/>
  <c r="CS1402" i="5"/>
  <c r="CR386" i="5"/>
  <c r="CQ386" i="5"/>
  <c r="CP386" i="5"/>
  <c r="CS386" i="5"/>
  <c r="CS1847" i="5"/>
  <c r="CR1847" i="5"/>
  <c r="CQ1847" i="5"/>
  <c r="CU1850" i="5" s="1"/>
  <c r="CP1847" i="5"/>
  <c r="CR1594" i="5"/>
  <c r="CQ1594" i="5"/>
  <c r="CP1594" i="5"/>
  <c r="CS1594" i="5"/>
  <c r="CS271" i="5"/>
  <c r="CR271" i="5"/>
  <c r="CQ271" i="5"/>
  <c r="CU274" i="5" s="1"/>
  <c r="CP271" i="5"/>
  <c r="CQ2663" i="5"/>
  <c r="CP2663" i="5"/>
  <c r="CS2663" i="5"/>
  <c r="CR2663" i="5"/>
  <c r="CS1578" i="5"/>
  <c r="CR1578" i="5"/>
  <c r="CQ1578" i="5"/>
  <c r="CP1578" i="5"/>
  <c r="CQ2146" i="5"/>
  <c r="CP2146" i="5"/>
  <c r="CS2146" i="5"/>
  <c r="CR2146" i="5"/>
  <c r="CS2378" i="5"/>
  <c r="CR2378" i="5"/>
  <c r="CQ2378" i="5"/>
  <c r="CP2378" i="5"/>
  <c r="CR1319" i="5"/>
  <c r="CQ1319" i="5"/>
  <c r="CP1319" i="5"/>
  <c r="CS1319" i="5"/>
  <c r="CR2039" i="5"/>
  <c r="CP2039" i="5"/>
  <c r="CS2039" i="5"/>
  <c r="CQ2039" i="5"/>
  <c r="CR1631" i="5"/>
  <c r="CP1631" i="5"/>
  <c r="CS1631" i="5"/>
  <c r="CQ1631" i="5"/>
  <c r="CU1634" i="5" s="1"/>
  <c r="CR2202" i="5"/>
  <c r="CQ2202" i="5"/>
  <c r="CP2202" i="5"/>
  <c r="CS2202" i="5"/>
  <c r="CR1530" i="5"/>
  <c r="CQ1530" i="5"/>
  <c r="CP1530" i="5"/>
  <c r="CS1530" i="5"/>
  <c r="CS218" i="5"/>
  <c r="CR218" i="5"/>
  <c r="CQ218" i="5"/>
  <c r="CP218" i="5"/>
  <c r="CR2679" i="5"/>
  <c r="CQ2679" i="5"/>
  <c r="CP2679" i="5"/>
  <c r="CS2679" i="5"/>
  <c r="CQ1026" i="5"/>
  <c r="CP1026" i="5"/>
  <c r="CR1026" i="5"/>
  <c r="CS1026" i="5"/>
  <c r="CS999" i="5"/>
  <c r="CR999" i="5"/>
  <c r="CQ999" i="5"/>
  <c r="CP999" i="5"/>
  <c r="CQ810" i="5"/>
  <c r="CP810" i="5"/>
  <c r="CS810" i="5"/>
  <c r="CR810" i="5"/>
  <c r="CQ1674" i="5"/>
  <c r="CP1674" i="5"/>
  <c r="CS1674" i="5"/>
  <c r="CR1674" i="5"/>
  <c r="CQ170" i="5"/>
  <c r="CP170" i="5"/>
  <c r="CS170" i="5"/>
  <c r="CR170" i="5"/>
  <c r="CS2466" i="5"/>
  <c r="CR2466" i="5"/>
  <c r="CQ2466" i="5"/>
  <c r="CP2466" i="5"/>
  <c r="CQ2082" i="5"/>
  <c r="CP2082" i="5"/>
  <c r="CS2082" i="5"/>
  <c r="CR2082" i="5"/>
  <c r="CQ2978" i="5"/>
  <c r="CS2978" i="5"/>
  <c r="CR2978" i="5"/>
  <c r="CP2978" i="5"/>
  <c r="CR2690" i="5"/>
  <c r="CP2690" i="5"/>
  <c r="CQ2690" i="5"/>
  <c r="CS2690" i="5"/>
  <c r="CS1322" i="5"/>
  <c r="CR1322" i="5"/>
  <c r="CQ1322" i="5"/>
  <c r="CP1322" i="5"/>
  <c r="CQ1810" i="5"/>
  <c r="CP1810" i="5"/>
  <c r="CS1810" i="5"/>
  <c r="CR1810" i="5"/>
  <c r="CQ2519" i="5"/>
  <c r="CP2519" i="5"/>
  <c r="CS2519" i="5"/>
  <c r="CR2519" i="5"/>
  <c r="CR1498" i="5"/>
  <c r="CQ1498" i="5"/>
  <c r="CP1498" i="5"/>
  <c r="CS1498" i="5"/>
  <c r="CS2151" i="5"/>
  <c r="CR2151" i="5"/>
  <c r="CQ2151" i="5"/>
  <c r="CP2151" i="5"/>
  <c r="CR1434" i="5"/>
  <c r="CQ1434" i="5"/>
  <c r="CP1434" i="5"/>
  <c r="CS1434" i="5"/>
  <c r="CS2599" i="5"/>
  <c r="CR2599" i="5"/>
  <c r="CQ2599" i="5"/>
  <c r="CP2599" i="5"/>
  <c r="CS2983" i="5"/>
  <c r="CR2983" i="5"/>
  <c r="CQ2983" i="5"/>
  <c r="CU2986" i="5" s="1"/>
  <c r="CP2983" i="5"/>
  <c r="CQ898" i="5"/>
  <c r="CP898" i="5"/>
  <c r="CS898" i="5"/>
  <c r="CR898" i="5"/>
  <c r="CS2703" i="5"/>
  <c r="CR2703" i="5"/>
  <c r="CQ2703" i="5"/>
  <c r="CU2706" i="5" s="1"/>
  <c r="CP2703" i="5"/>
  <c r="CS1943" i="5"/>
  <c r="CR1943" i="5"/>
  <c r="CQ1943" i="5"/>
  <c r="CP1943" i="5"/>
  <c r="CQ266" i="5"/>
  <c r="CP266" i="5"/>
  <c r="CS266" i="5"/>
  <c r="CR266" i="5"/>
  <c r="CQ2215" i="5"/>
  <c r="CP2215" i="5"/>
  <c r="CS2215" i="5"/>
  <c r="CR2215" i="5"/>
  <c r="CS1031" i="5"/>
  <c r="CR1031" i="5"/>
  <c r="CQ1031" i="5"/>
  <c r="CU1034" i="5" s="1"/>
  <c r="CP1031" i="5"/>
  <c r="CQ2306" i="5"/>
  <c r="CP2306" i="5"/>
  <c r="CR2306" i="5"/>
  <c r="CS2306" i="5"/>
  <c r="CQ111" i="5"/>
  <c r="CP111" i="5"/>
  <c r="CS111" i="5"/>
  <c r="CR111" i="5"/>
  <c r="CS343" i="5"/>
  <c r="CR343" i="5"/>
  <c r="CQ343" i="5"/>
  <c r="CP343" i="5"/>
  <c r="CP1095" i="5"/>
  <c r="CS1095" i="5"/>
  <c r="CR1095" i="5"/>
  <c r="CQ1095" i="5"/>
  <c r="CS2722" i="5"/>
  <c r="CR2722" i="5"/>
  <c r="CQ2722" i="5"/>
  <c r="CP2722" i="5"/>
  <c r="CS3063" i="5"/>
  <c r="CR3063" i="5"/>
  <c r="CQ3063" i="5"/>
  <c r="CU3066" i="5" s="1"/>
  <c r="CP3063" i="5"/>
  <c r="CS762" i="5"/>
  <c r="CR762" i="5"/>
  <c r="CQ762" i="5"/>
  <c r="CP762" i="5"/>
  <c r="CS2767" i="5"/>
  <c r="CR2767" i="5"/>
  <c r="CQ2767" i="5"/>
  <c r="CU2770" i="5" s="1"/>
  <c r="CP2767" i="5"/>
  <c r="CS239" i="5"/>
  <c r="CR239" i="5"/>
  <c r="CQ239" i="5"/>
  <c r="CP239" i="5"/>
  <c r="CQ682" i="5"/>
  <c r="CP682" i="5"/>
  <c r="CS682" i="5"/>
  <c r="CR682" i="5"/>
  <c r="CS922" i="5"/>
  <c r="CR922" i="5"/>
  <c r="CQ922" i="5"/>
  <c r="CP922" i="5"/>
  <c r="CR1410" i="5"/>
  <c r="CQ1410" i="5"/>
  <c r="CP1410" i="5"/>
  <c r="CS1410" i="5"/>
  <c r="CR2623" i="5"/>
  <c r="CQ2623" i="5"/>
  <c r="CS2623" i="5"/>
  <c r="CP2623" i="5"/>
  <c r="CS1303" i="5"/>
  <c r="CR1303" i="5"/>
  <c r="CQ1303" i="5"/>
  <c r="CU1306" i="5" s="1"/>
  <c r="CP1303" i="5"/>
  <c r="CS2370" i="5"/>
  <c r="CR2370" i="5"/>
  <c r="CQ2370" i="5"/>
  <c r="CP2370" i="5"/>
  <c r="CS1239" i="5"/>
  <c r="CR1239" i="5"/>
  <c r="CQ1239" i="5"/>
  <c r="CU1242" i="5" s="1"/>
  <c r="CP1239" i="5"/>
  <c r="CP1623" i="5"/>
  <c r="CS1623" i="5"/>
  <c r="CR1623" i="5"/>
  <c r="CQ1623" i="5"/>
  <c r="CS2263" i="5"/>
  <c r="CR2263" i="5"/>
  <c r="CQ2263" i="5"/>
  <c r="CU2266" i="5" s="1"/>
  <c r="CP2263" i="5"/>
  <c r="CS447" i="5"/>
  <c r="CR447" i="5"/>
  <c r="CQ447" i="5"/>
  <c r="CP447" i="5"/>
  <c r="CQ351" i="5"/>
  <c r="CP351" i="5"/>
  <c r="CS351" i="5"/>
  <c r="CR351" i="5"/>
  <c r="CS1538" i="5"/>
  <c r="CR1538" i="5"/>
  <c r="CQ1538" i="5"/>
  <c r="CP1538" i="5"/>
  <c r="CS479" i="5"/>
  <c r="CR479" i="5"/>
  <c r="CQ479" i="5"/>
  <c r="CU482" i="5" s="1"/>
  <c r="CP479" i="5"/>
  <c r="CS1271" i="5"/>
  <c r="CR1271" i="5"/>
  <c r="CQ1271" i="5"/>
  <c r="CP1271" i="5"/>
  <c r="CS295" i="5"/>
  <c r="CR295" i="5"/>
  <c r="CQ295" i="5"/>
  <c r="CU298" i="5" s="1"/>
  <c r="CP295" i="5"/>
  <c r="CS1431" i="5"/>
  <c r="CQ1431" i="5"/>
  <c r="CP1431" i="5"/>
  <c r="CR1431" i="5"/>
  <c r="CS330" i="5"/>
  <c r="CR330" i="5"/>
  <c r="CQ330" i="5"/>
  <c r="CP330" i="5"/>
  <c r="CS2994" i="5"/>
  <c r="CR2994" i="5"/>
  <c r="CQ2994" i="5"/>
  <c r="CP2994" i="5"/>
  <c r="CQ1647" i="5"/>
  <c r="CP1647" i="5"/>
  <c r="CS1647" i="5"/>
  <c r="CR1647" i="5"/>
  <c r="CS1634" i="5"/>
  <c r="CR1634" i="5"/>
  <c r="CQ1634" i="5"/>
  <c r="CP1634" i="5"/>
  <c r="CS1770" i="5"/>
  <c r="CR1770" i="5"/>
  <c r="CQ1770" i="5"/>
  <c r="CP1770" i="5"/>
  <c r="CS2186" i="5"/>
  <c r="CR2186" i="5"/>
  <c r="CP2186" i="5"/>
  <c r="CQ2186" i="5"/>
  <c r="CS458" i="5"/>
  <c r="CR458" i="5"/>
  <c r="CQ458" i="5"/>
  <c r="CP458" i="5"/>
  <c r="CS2242" i="5"/>
  <c r="CR2242" i="5"/>
  <c r="CQ2242" i="5"/>
  <c r="CP2242" i="5"/>
  <c r="CQ2551" i="5"/>
  <c r="CP2551" i="5"/>
  <c r="CR2551" i="5"/>
  <c r="CS2551" i="5"/>
  <c r="CS1346" i="5"/>
  <c r="CQ1346" i="5"/>
  <c r="CP1346" i="5"/>
  <c r="CR1346" i="5"/>
  <c r="CS362" i="5"/>
  <c r="CR362" i="5"/>
  <c r="CQ362" i="5"/>
  <c r="CP362" i="5"/>
  <c r="CS2199" i="5"/>
  <c r="CR2199" i="5"/>
  <c r="CQ2199" i="5"/>
  <c r="CP2199" i="5"/>
  <c r="CS1186" i="5"/>
  <c r="CR1186" i="5"/>
  <c r="CQ1186" i="5"/>
  <c r="CP1186" i="5"/>
  <c r="CS1615" i="5"/>
  <c r="CR1615" i="5"/>
  <c r="CQ1615" i="5"/>
  <c r="CP1615" i="5"/>
  <c r="CP1442" i="5"/>
  <c r="CS1442" i="5"/>
  <c r="CR1442" i="5"/>
  <c r="CQ1442" i="5"/>
  <c r="CS415" i="5"/>
  <c r="CR415" i="5"/>
  <c r="CQ415" i="5"/>
  <c r="CP415" i="5"/>
  <c r="CR1751" i="5"/>
  <c r="CQ1751" i="5"/>
  <c r="CP1751" i="5"/>
  <c r="CS1751" i="5"/>
  <c r="CS298" i="5"/>
  <c r="CR298" i="5"/>
  <c r="CQ298" i="5"/>
  <c r="CP298" i="5"/>
  <c r="CS543" i="5"/>
  <c r="CR543" i="5"/>
  <c r="CQ543" i="5"/>
  <c r="CU546" i="5" s="1"/>
  <c r="CP543" i="5"/>
  <c r="CS2402" i="5"/>
  <c r="CR2402" i="5"/>
  <c r="CQ2402" i="5"/>
  <c r="CP2402" i="5"/>
  <c r="CS1495" i="5"/>
  <c r="CR1495" i="5"/>
  <c r="CQ1495" i="5"/>
  <c r="CU1498" i="5" s="1"/>
  <c r="CP1495" i="5"/>
  <c r="CS1207" i="5"/>
  <c r="CR1207" i="5"/>
  <c r="CQ1207" i="5"/>
  <c r="CP1207" i="5"/>
  <c r="CS554" i="5"/>
  <c r="CR554" i="5"/>
  <c r="CQ554" i="5"/>
  <c r="CP554" i="5"/>
  <c r="CS1591" i="5"/>
  <c r="CR1591" i="5"/>
  <c r="CQ1591" i="5"/>
  <c r="CP1591" i="5"/>
  <c r="CS426" i="5"/>
  <c r="CR426" i="5"/>
  <c r="CQ426" i="5"/>
  <c r="CP426" i="5"/>
  <c r="CS2034" i="5"/>
  <c r="CP2034" i="5"/>
  <c r="CR2034" i="5"/>
  <c r="CQ2034" i="5"/>
  <c r="CS1335" i="5"/>
  <c r="CQ1335" i="5"/>
  <c r="CP1335" i="5"/>
  <c r="CR1335" i="5"/>
  <c r="CP423" i="5"/>
  <c r="CS423" i="5"/>
  <c r="CR423" i="5"/>
  <c r="CQ423" i="5"/>
  <c r="CS2914" i="5"/>
  <c r="CR2914" i="5"/>
  <c r="CQ2914" i="5"/>
  <c r="CP2914" i="5"/>
  <c r="CW231" i="5"/>
  <c r="CU231" i="5"/>
  <c r="CP1618" i="5"/>
  <c r="CS1618" i="5"/>
  <c r="CQ1618" i="5"/>
  <c r="CR1618" i="5"/>
  <c r="CS1754" i="5"/>
  <c r="CQ1754" i="5"/>
  <c r="CR1754" i="5"/>
  <c r="CP1754" i="5"/>
  <c r="CR615" i="5"/>
  <c r="CQ615" i="5"/>
  <c r="CP615" i="5"/>
  <c r="CS615" i="5"/>
  <c r="CS2655" i="5"/>
  <c r="CR2655" i="5"/>
  <c r="CQ2655" i="5"/>
  <c r="CP2655" i="5"/>
  <c r="CR1775" i="5"/>
  <c r="CP1775" i="5"/>
  <c r="CQ1775" i="5"/>
  <c r="CS1775" i="5"/>
  <c r="CS1671" i="5"/>
  <c r="CR1671" i="5"/>
  <c r="CQ1671" i="5"/>
  <c r="CP1671" i="5"/>
  <c r="CR1946" i="5"/>
  <c r="CQ1946" i="5"/>
  <c r="CP1946" i="5"/>
  <c r="CS1946" i="5"/>
  <c r="CQ1746" i="5"/>
  <c r="CR1746" i="5"/>
  <c r="CS1746" i="5"/>
  <c r="CP1746" i="5"/>
  <c r="CR1850" i="5"/>
  <c r="CQ1850" i="5"/>
  <c r="CP1850" i="5"/>
  <c r="CS1850" i="5"/>
  <c r="CP2303" i="5"/>
  <c r="CS2303" i="5"/>
  <c r="CR2303" i="5"/>
  <c r="CQ2303" i="5"/>
  <c r="CR2058" i="5"/>
  <c r="CQ2058" i="5"/>
  <c r="CP2058" i="5"/>
  <c r="CS2058" i="5"/>
  <c r="CR807" i="5"/>
  <c r="CQ807" i="5"/>
  <c r="CP807" i="5"/>
  <c r="CS807" i="5"/>
  <c r="CR743" i="5"/>
  <c r="CQ743" i="5"/>
  <c r="CP743" i="5"/>
  <c r="CS743" i="5"/>
  <c r="CS3034" i="5"/>
  <c r="CR3034" i="5"/>
  <c r="CQ3034" i="5"/>
  <c r="CP3034" i="5"/>
  <c r="CP970" i="5"/>
  <c r="CS970" i="5"/>
  <c r="CR970" i="5"/>
  <c r="CQ970" i="5"/>
  <c r="CR50" i="5"/>
  <c r="CQ50" i="5"/>
  <c r="CP50" i="5"/>
  <c r="CS50" i="5"/>
  <c r="CS103" i="5"/>
  <c r="CR103" i="5"/>
  <c r="CQ103" i="5"/>
  <c r="CP103" i="5"/>
  <c r="CQ2490" i="5"/>
  <c r="CP2490" i="5"/>
  <c r="CS2490" i="5"/>
  <c r="CR2490" i="5"/>
  <c r="CR754" i="5"/>
  <c r="CQ754" i="5"/>
  <c r="CP754" i="5"/>
  <c r="CS754" i="5"/>
  <c r="CS2178" i="5"/>
  <c r="CR2178" i="5"/>
  <c r="CQ2178" i="5"/>
  <c r="CP2178" i="5"/>
  <c r="CS146" i="5"/>
  <c r="CR146" i="5"/>
  <c r="CQ146" i="5"/>
  <c r="CP146" i="5"/>
  <c r="CS1786" i="5"/>
  <c r="CR1786" i="5"/>
  <c r="CQ1786" i="5"/>
  <c r="CP1786" i="5"/>
  <c r="CR1682" i="5"/>
  <c r="CQ1682" i="5"/>
  <c r="CP1682" i="5"/>
  <c r="CS1682" i="5"/>
  <c r="CS1903" i="5"/>
  <c r="CR1903" i="5"/>
  <c r="CQ1903" i="5"/>
  <c r="CP1903" i="5"/>
  <c r="CS2975" i="5"/>
  <c r="CR2975" i="5"/>
  <c r="CQ2975" i="5"/>
  <c r="CP2975" i="5"/>
  <c r="CS2570" i="5"/>
  <c r="CR2570" i="5"/>
  <c r="CQ2570" i="5"/>
  <c r="CP2570" i="5"/>
  <c r="CS690" i="5"/>
  <c r="CR690" i="5"/>
  <c r="CQ690" i="5"/>
  <c r="CP690" i="5"/>
  <c r="CP874" i="5"/>
  <c r="CS874" i="5"/>
  <c r="CR874" i="5"/>
  <c r="CQ874" i="5"/>
  <c r="CS71" i="5"/>
  <c r="CR71" i="5"/>
  <c r="CQ71" i="5"/>
  <c r="CP71" i="5"/>
  <c r="CS1650" i="5"/>
  <c r="CQ1650" i="5"/>
  <c r="CR1650" i="5"/>
  <c r="CP1650" i="5"/>
  <c r="CS2815" i="5"/>
  <c r="CR2815" i="5"/>
  <c r="CP2815" i="5"/>
  <c r="CQ2815" i="5"/>
  <c r="CS1999" i="5"/>
  <c r="CR1999" i="5"/>
  <c r="CQ1999" i="5"/>
  <c r="CP1999" i="5"/>
  <c r="CS927" i="5"/>
  <c r="CR927" i="5"/>
  <c r="CQ927" i="5"/>
  <c r="CP927" i="5"/>
  <c r="CS839" i="5"/>
  <c r="CR839" i="5"/>
  <c r="CQ839" i="5"/>
  <c r="CP839" i="5"/>
  <c r="CS711" i="5"/>
  <c r="CR711" i="5"/>
  <c r="CQ711" i="5"/>
  <c r="CP711" i="5"/>
  <c r="CQ199" i="5"/>
  <c r="CP199" i="5"/>
  <c r="CS199" i="5"/>
  <c r="CR199" i="5"/>
  <c r="CS2882" i="5"/>
  <c r="CR2882" i="5"/>
  <c r="CQ2882" i="5"/>
  <c r="CP2882" i="5"/>
  <c r="CS3055" i="5"/>
  <c r="CR3055" i="5"/>
  <c r="CQ3055" i="5"/>
  <c r="CP3055" i="5"/>
  <c r="CS2591" i="5"/>
  <c r="CR2591" i="5"/>
  <c r="CQ2591" i="5"/>
  <c r="CP2591" i="5"/>
  <c r="CS1735" i="5"/>
  <c r="CR1735" i="5"/>
  <c r="CQ1735" i="5"/>
  <c r="CP1735" i="5"/>
  <c r="CS2770" i="5"/>
  <c r="CR2770" i="5"/>
  <c r="CQ2770" i="5"/>
  <c r="CP2770" i="5"/>
  <c r="CR2666" i="5"/>
  <c r="CQ2666" i="5"/>
  <c r="CP2666" i="5"/>
  <c r="CS2666" i="5"/>
  <c r="CR1607" i="5"/>
  <c r="CP1607" i="5"/>
  <c r="CS1607" i="5"/>
  <c r="CQ1607" i="5"/>
  <c r="CR938" i="5"/>
  <c r="CQ938" i="5"/>
  <c r="CP938" i="5"/>
  <c r="CS938" i="5"/>
  <c r="CP3066" i="5"/>
  <c r="CS3066" i="5"/>
  <c r="CR3066" i="5"/>
  <c r="CQ3066" i="5"/>
  <c r="CS2602" i="5"/>
  <c r="CR2602" i="5"/>
  <c r="CQ2602" i="5"/>
  <c r="CP2602" i="5"/>
  <c r="CS1130" i="5"/>
  <c r="CR1130" i="5"/>
  <c r="CQ1130" i="5"/>
  <c r="CP1130" i="5"/>
  <c r="CS3023" i="5"/>
  <c r="CR3023" i="5"/>
  <c r="CQ3023" i="5"/>
  <c r="CP3023" i="5"/>
  <c r="CP1098" i="5"/>
  <c r="CS1098" i="5"/>
  <c r="CR1098" i="5"/>
  <c r="CQ1098" i="5"/>
  <c r="CP2122" i="5"/>
  <c r="CS2122" i="5"/>
  <c r="CR2122" i="5"/>
  <c r="CQ2122" i="5"/>
  <c r="CS786" i="5"/>
  <c r="CR786" i="5"/>
  <c r="CQ786" i="5"/>
  <c r="CP786" i="5"/>
  <c r="CR658" i="5"/>
  <c r="CQ658" i="5"/>
  <c r="CP658" i="5"/>
  <c r="CS658" i="5"/>
  <c r="CS818" i="5"/>
  <c r="CR818" i="5"/>
  <c r="CQ818" i="5"/>
  <c r="CP818" i="5"/>
  <c r="CS626" i="5"/>
  <c r="CR626" i="5"/>
  <c r="CQ626" i="5"/>
  <c r="CP626" i="5"/>
  <c r="CS2111" i="5"/>
  <c r="CR2111" i="5"/>
  <c r="CQ2111" i="5"/>
  <c r="CP2111" i="5"/>
  <c r="CR1639" i="5"/>
  <c r="CP1639" i="5"/>
  <c r="CQ1639" i="5"/>
  <c r="CS1639" i="5"/>
  <c r="CS1034" i="5"/>
  <c r="CR1034" i="5"/>
  <c r="CQ1034" i="5"/>
  <c r="CP1034" i="5"/>
  <c r="CQ1119" i="5"/>
  <c r="CU1122" i="5" s="1"/>
  <c r="CP1119" i="5"/>
  <c r="CS1119" i="5"/>
  <c r="CR1119" i="5"/>
  <c r="CP1839" i="5"/>
  <c r="CS1839" i="5"/>
  <c r="CR1839" i="5"/>
  <c r="CQ1839" i="5"/>
  <c r="CS1218" i="5"/>
  <c r="CR1218" i="5"/>
  <c r="CQ1218" i="5"/>
  <c r="CP1218" i="5"/>
  <c r="CS2274" i="5"/>
  <c r="CR2274" i="5"/>
  <c r="CQ2274" i="5"/>
  <c r="CP2274" i="5"/>
  <c r="CP2735" i="5"/>
  <c r="CS2735" i="5"/>
  <c r="CR2735" i="5"/>
  <c r="CQ2735" i="5"/>
  <c r="CS143" i="5"/>
  <c r="CR143" i="5"/>
  <c r="CQ143" i="5"/>
  <c r="CP143" i="5"/>
  <c r="CS519" i="5"/>
  <c r="CR519" i="5"/>
  <c r="CQ519" i="5"/>
  <c r="CP519" i="5"/>
  <c r="CS2586" i="5"/>
  <c r="CR2586" i="5"/>
  <c r="CQ2586" i="5"/>
  <c r="CP2586" i="5"/>
  <c r="CS2367" i="5"/>
  <c r="CR2367" i="5"/>
  <c r="CQ2367" i="5"/>
  <c r="CP2367" i="5"/>
  <c r="CP455" i="5"/>
  <c r="CS455" i="5"/>
  <c r="CR455" i="5"/>
  <c r="CQ455" i="5"/>
  <c r="CS1439" i="5"/>
  <c r="CR1439" i="5"/>
  <c r="CQ1439" i="5"/>
  <c r="CP1439" i="5"/>
  <c r="CS3050" i="5"/>
  <c r="CR3050" i="5"/>
  <c r="CQ3050" i="5"/>
  <c r="CP3050" i="5"/>
  <c r="CS2682" i="5"/>
  <c r="CR2682" i="5"/>
  <c r="CP2682" i="5"/>
  <c r="CQ2682" i="5"/>
  <c r="CQ2399" i="5"/>
  <c r="CP2399" i="5"/>
  <c r="CS2399" i="5"/>
  <c r="CR2399" i="5"/>
  <c r="CS1082" i="5"/>
  <c r="CR1082" i="5"/>
  <c r="CQ1082" i="5"/>
  <c r="CP1082" i="5"/>
  <c r="CS2138" i="5"/>
  <c r="CR2138" i="5"/>
  <c r="CQ2138" i="5"/>
  <c r="CP2138" i="5"/>
  <c r="CS98" i="5"/>
  <c r="CR98" i="5"/>
  <c r="CQ98" i="5"/>
  <c r="CP98" i="5"/>
  <c r="CS1455" i="5"/>
  <c r="CQ1455" i="5"/>
  <c r="CR1455" i="5"/>
  <c r="CP1455" i="5"/>
  <c r="CS674" i="5"/>
  <c r="CR674" i="5"/>
  <c r="CQ674" i="5"/>
  <c r="CP674" i="5"/>
  <c r="CS583" i="5"/>
  <c r="CR583" i="5"/>
  <c r="CQ583" i="5"/>
  <c r="CP583" i="5"/>
  <c r="CS290" i="5"/>
  <c r="CR290" i="5"/>
  <c r="CQ290" i="5"/>
  <c r="CP290" i="5"/>
  <c r="CS327" i="5"/>
  <c r="CR327" i="5"/>
  <c r="CQ327" i="5"/>
  <c r="CP327" i="5"/>
  <c r="CS1583" i="5"/>
  <c r="CR1583" i="5"/>
  <c r="CQ1583" i="5"/>
  <c r="CP1583" i="5"/>
  <c r="CS2095" i="5"/>
  <c r="CR2095" i="5"/>
  <c r="CQ2095" i="5"/>
  <c r="CP2095" i="5"/>
  <c r="CP2322" i="5"/>
  <c r="CS2322" i="5"/>
  <c r="CR2322" i="5"/>
  <c r="CQ2322" i="5"/>
  <c r="CQ1511" i="5"/>
  <c r="CP1511" i="5"/>
  <c r="CS1511" i="5"/>
  <c r="CR1511" i="5"/>
  <c r="CP1426" i="5"/>
  <c r="CS1426" i="5"/>
  <c r="CR1426" i="5"/>
  <c r="CQ1426" i="5"/>
  <c r="CP1951" i="5"/>
  <c r="CS1951" i="5"/>
  <c r="CQ1951" i="5"/>
  <c r="CR1951" i="5"/>
  <c r="CQ2290" i="5"/>
  <c r="CR2290" i="5"/>
  <c r="CP2290" i="5"/>
  <c r="CS2290" i="5"/>
  <c r="CQ2807" i="5"/>
  <c r="CP2807" i="5"/>
  <c r="CS2807" i="5"/>
  <c r="CR2807" i="5"/>
  <c r="CP2386" i="5"/>
  <c r="CS2386" i="5"/>
  <c r="CR2386" i="5"/>
  <c r="CQ2386" i="5"/>
  <c r="CS2671" i="5"/>
  <c r="CQ2671" i="5"/>
  <c r="CR2671" i="5"/>
  <c r="CP2671" i="5"/>
  <c r="CQ618" i="5"/>
  <c r="CP618" i="5"/>
  <c r="CS618" i="5"/>
  <c r="CR618" i="5"/>
  <c r="CQ2002" i="5"/>
  <c r="CP2002" i="5"/>
  <c r="CR2002" i="5"/>
  <c r="CS2002" i="5"/>
  <c r="CP2127" i="5"/>
  <c r="CS2127" i="5"/>
  <c r="CR2127" i="5"/>
  <c r="CQ2127" i="5"/>
  <c r="CP759" i="5"/>
  <c r="CS759" i="5"/>
  <c r="CR759" i="5"/>
  <c r="CQ759" i="5"/>
  <c r="CP911" i="5"/>
  <c r="CR911" i="5"/>
  <c r="CQ911" i="5"/>
  <c r="CS911" i="5"/>
  <c r="CP1855" i="5"/>
  <c r="CS1855" i="5"/>
  <c r="CR1855" i="5"/>
  <c r="CQ1855" i="5"/>
  <c r="CQ2626" i="5"/>
  <c r="CR2626" i="5"/>
  <c r="CS2626" i="5"/>
  <c r="CP2626" i="5"/>
  <c r="CP410" i="5"/>
  <c r="CS410" i="5"/>
  <c r="CR410" i="5"/>
  <c r="CQ410" i="5"/>
  <c r="CS567" i="5"/>
  <c r="CR567" i="5"/>
  <c r="CQ567" i="5"/>
  <c r="CP567" i="5"/>
  <c r="CR159" i="5"/>
  <c r="CQ159" i="5"/>
  <c r="CP159" i="5"/>
  <c r="CS159" i="5"/>
  <c r="CR1927" i="5"/>
  <c r="CQ1927" i="5"/>
  <c r="CP1927" i="5"/>
  <c r="CS1927" i="5"/>
  <c r="CS2810" i="5"/>
  <c r="CR2810" i="5"/>
  <c r="CQ2810" i="5"/>
  <c r="CP2810" i="5"/>
  <c r="CR799" i="5"/>
  <c r="CQ799" i="5"/>
  <c r="CP799" i="5"/>
  <c r="CS799" i="5"/>
  <c r="CR2162" i="5"/>
  <c r="CQ2162" i="5"/>
  <c r="CS2162" i="5"/>
  <c r="CP2162" i="5"/>
  <c r="CR287" i="5"/>
  <c r="CQ287" i="5"/>
  <c r="CP287" i="5"/>
  <c r="CS287" i="5"/>
  <c r="CP471" i="5"/>
  <c r="CS471" i="5"/>
  <c r="CR471" i="5"/>
  <c r="CQ471" i="5"/>
  <c r="CR2967" i="5"/>
  <c r="CQ2967" i="5"/>
  <c r="CP2967" i="5"/>
  <c r="CS2967" i="5"/>
  <c r="CQ1159" i="5"/>
  <c r="CP1159" i="5"/>
  <c r="CS1159" i="5"/>
  <c r="CR1159" i="5"/>
  <c r="CR546" i="5"/>
  <c r="CQ546" i="5"/>
  <c r="CP546" i="5"/>
  <c r="CW543" i="5" s="1"/>
  <c r="CS546" i="5"/>
  <c r="CR2927" i="5"/>
  <c r="CQ2927" i="5"/>
  <c r="CP2927" i="5"/>
  <c r="CS2927" i="5"/>
  <c r="CP1458" i="5"/>
  <c r="CS1458" i="5"/>
  <c r="CR1458" i="5"/>
  <c r="CQ1458" i="5"/>
  <c r="CR418" i="5"/>
  <c r="CQ418" i="5"/>
  <c r="CP418" i="5"/>
  <c r="CS418" i="5"/>
  <c r="CP639" i="5"/>
  <c r="CS639" i="5"/>
  <c r="CR639" i="5"/>
  <c r="CQ639" i="5"/>
  <c r="CR1799" i="5"/>
  <c r="CQ1799" i="5"/>
  <c r="CP1799" i="5"/>
  <c r="CS1799" i="5"/>
  <c r="CR1466" i="5"/>
  <c r="CQ1466" i="5"/>
  <c r="CP1466" i="5"/>
  <c r="CS1466" i="5"/>
  <c r="CR2394" i="5"/>
  <c r="CQ2394" i="5"/>
  <c r="CP2394" i="5"/>
  <c r="CS2394" i="5"/>
  <c r="CP2698" i="5"/>
  <c r="CR2698" i="5"/>
  <c r="CS2698" i="5"/>
  <c r="CQ2698" i="5"/>
  <c r="CR2871" i="5"/>
  <c r="CQ2871" i="5"/>
  <c r="CP2871" i="5"/>
  <c r="CS2871" i="5"/>
  <c r="CQ1450" i="5"/>
  <c r="CP1450" i="5"/>
  <c r="CS1450" i="5"/>
  <c r="CR1450" i="5"/>
  <c r="CS1199" i="5"/>
  <c r="CR1199" i="5"/>
  <c r="CQ1199" i="5"/>
  <c r="CP1199" i="5"/>
  <c r="CS2554" i="5"/>
  <c r="CP2554" i="5"/>
  <c r="CR2554" i="5"/>
  <c r="CQ2554" i="5"/>
  <c r="CS634" i="5"/>
  <c r="CR634" i="5"/>
  <c r="CQ634" i="5"/>
  <c r="CP634" i="5"/>
  <c r="CP2031" i="5"/>
  <c r="CS2031" i="5"/>
  <c r="CR2031" i="5"/>
  <c r="CQ2031" i="5"/>
  <c r="CQ1906" i="5"/>
  <c r="CP1906" i="5"/>
  <c r="CR1906" i="5"/>
  <c r="CS1906" i="5"/>
  <c r="CP1210" i="5"/>
  <c r="CS1210" i="5"/>
  <c r="CR1210" i="5"/>
  <c r="CQ1210" i="5"/>
  <c r="CP2343" i="5"/>
  <c r="CS2343" i="5"/>
  <c r="CR2343" i="5"/>
  <c r="CQ2343" i="5"/>
  <c r="CS535" i="5"/>
  <c r="CR535" i="5"/>
  <c r="CQ535" i="5"/>
  <c r="CU538" i="5" s="1"/>
  <c r="CP535" i="5"/>
  <c r="CS2498" i="5"/>
  <c r="CR2498" i="5"/>
  <c r="CQ2498" i="5"/>
  <c r="CP2498" i="5"/>
  <c r="CS2943" i="5"/>
  <c r="CR2943" i="5"/>
  <c r="CQ2943" i="5"/>
  <c r="CU2946" i="5" s="1"/>
  <c r="CP2943" i="5"/>
  <c r="CR354" i="5"/>
  <c r="CQ354" i="5"/>
  <c r="CP354" i="5"/>
  <c r="CS354" i="5"/>
  <c r="CS2351" i="5"/>
  <c r="CR2351" i="5"/>
  <c r="CQ2351" i="5"/>
  <c r="CU2354" i="5" s="1"/>
  <c r="CP2351" i="5"/>
  <c r="CS106" i="5"/>
  <c r="CR106" i="5"/>
  <c r="CQ106" i="5"/>
  <c r="CP106" i="5"/>
  <c r="CS530" i="5"/>
  <c r="CR530" i="5"/>
  <c r="CQ530" i="5"/>
  <c r="CP530" i="5"/>
  <c r="CQ767" i="5"/>
  <c r="CP767" i="5"/>
  <c r="CS767" i="5"/>
  <c r="CR767" i="5"/>
  <c r="CS1290" i="5"/>
  <c r="CR1290" i="5"/>
  <c r="CQ1290" i="5"/>
  <c r="CP1290" i="5"/>
  <c r="CS1351" i="5"/>
  <c r="CR1351" i="5"/>
  <c r="CQ1351" i="5"/>
  <c r="CP1351" i="5"/>
  <c r="CP2738" i="5"/>
  <c r="CS2738" i="5"/>
  <c r="CR2738" i="5"/>
  <c r="CQ2738" i="5"/>
  <c r="CQ2426" i="5"/>
  <c r="CP2426" i="5"/>
  <c r="CS2426" i="5"/>
  <c r="CR2426" i="5"/>
  <c r="CR607" i="5"/>
  <c r="CQ607" i="5"/>
  <c r="CP607" i="5"/>
  <c r="CS607" i="5"/>
  <c r="CS2250" i="5"/>
  <c r="CR2250" i="5"/>
  <c r="CQ2250" i="5"/>
  <c r="CP2250" i="5"/>
  <c r="CQ2514" i="5"/>
  <c r="CS2514" i="5"/>
  <c r="CR2514" i="5"/>
  <c r="CP2514" i="5"/>
  <c r="CQ367" i="5"/>
  <c r="CP367" i="5"/>
  <c r="CS367" i="5"/>
  <c r="CR367" i="5"/>
  <c r="CS2066" i="5"/>
  <c r="CR2066" i="5"/>
  <c r="CQ2066" i="5"/>
  <c r="CP2066" i="5"/>
  <c r="CW1535" i="5"/>
  <c r="CU1535" i="5"/>
  <c r="CS1343" i="5"/>
  <c r="CR1343" i="5"/>
  <c r="CQ1343" i="5"/>
  <c r="CP1343" i="5"/>
  <c r="CS487" i="5"/>
  <c r="CR487" i="5"/>
  <c r="CQ487" i="5"/>
  <c r="CP487" i="5"/>
  <c r="CS130" i="5"/>
  <c r="CR130" i="5"/>
  <c r="CQ130" i="5"/>
  <c r="CP130" i="5"/>
  <c r="CS2650" i="5"/>
  <c r="CP2650" i="5"/>
  <c r="CR2650" i="5"/>
  <c r="CQ2650" i="5"/>
  <c r="CS3002" i="5"/>
  <c r="CR3002" i="5"/>
  <c r="CQ3002" i="5"/>
  <c r="CP3002" i="5"/>
  <c r="CR258" i="5"/>
  <c r="CQ258" i="5"/>
  <c r="CP258" i="5"/>
  <c r="CS258" i="5"/>
  <c r="CS3018" i="5"/>
  <c r="CQ3018" i="5"/>
  <c r="CR3018" i="5"/>
  <c r="CP3018" i="5"/>
  <c r="CS706" i="5"/>
  <c r="CR706" i="5"/>
  <c r="CQ706" i="5"/>
  <c r="CP706" i="5"/>
  <c r="CS194" i="5"/>
  <c r="CR194" i="5"/>
  <c r="CQ194" i="5"/>
  <c r="CP194" i="5"/>
  <c r="CS2474" i="5"/>
  <c r="CR2474" i="5"/>
  <c r="CQ2474" i="5"/>
  <c r="CP2474" i="5"/>
  <c r="CS359" i="5"/>
  <c r="CR359" i="5"/>
  <c r="CQ359" i="5"/>
  <c r="CP359" i="5"/>
  <c r="CS2743" i="5"/>
  <c r="CR2743" i="5"/>
  <c r="CQ2743" i="5"/>
  <c r="CP2743" i="5"/>
  <c r="CQ1151" i="5"/>
  <c r="CP1151" i="5"/>
  <c r="CS1151" i="5"/>
  <c r="CR1151" i="5"/>
  <c r="CS1311" i="5"/>
  <c r="CR1311" i="5"/>
  <c r="CQ1311" i="5"/>
  <c r="CP1311" i="5"/>
  <c r="CS66" i="5"/>
  <c r="CR66" i="5"/>
  <c r="CQ66" i="5"/>
  <c r="CP66" i="5"/>
  <c r="CS2335" i="5"/>
  <c r="CR2335" i="5"/>
  <c r="CQ2335" i="5"/>
  <c r="CP2335" i="5"/>
  <c r="CS1546" i="5"/>
  <c r="CR1546" i="5"/>
  <c r="CQ1546" i="5"/>
  <c r="CP1546" i="5"/>
  <c r="CR2234" i="5"/>
  <c r="CP2234" i="5"/>
  <c r="CS2234" i="5"/>
  <c r="CQ2234" i="5"/>
  <c r="CP2463" i="5"/>
  <c r="CS2463" i="5"/>
  <c r="CR2463" i="5"/>
  <c r="CQ2463" i="5"/>
  <c r="CP1330" i="5"/>
  <c r="CS1330" i="5"/>
  <c r="CR1330" i="5"/>
  <c r="CQ1330" i="5"/>
  <c r="CP3007" i="5"/>
  <c r="CR3007" i="5"/>
  <c r="CS3007" i="5"/>
  <c r="CQ3007" i="5"/>
  <c r="CS2842" i="5"/>
  <c r="CR2842" i="5"/>
  <c r="CP2842" i="5"/>
  <c r="CQ2842" i="5"/>
  <c r="CR2618" i="5"/>
  <c r="CQ2618" i="5"/>
  <c r="CP2618" i="5"/>
  <c r="CS2618" i="5"/>
  <c r="CP87" i="5"/>
  <c r="CS87" i="5"/>
  <c r="CR87" i="5"/>
  <c r="CQ87" i="5"/>
  <c r="CQ482" i="5"/>
  <c r="CP482" i="5"/>
  <c r="CS482" i="5"/>
  <c r="CR482" i="5"/>
  <c r="CP2991" i="5"/>
  <c r="CS2991" i="5"/>
  <c r="CR2991" i="5"/>
  <c r="CQ2991" i="5"/>
  <c r="CS2223" i="5"/>
  <c r="CR2223" i="5"/>
  <c r="CQ2223" i="5"/>
  <c r="CP2223" i="5"/>
  <c r="CS2383" i="5"/>
  <c r="CR2383" i="5"/>
  <c r="CQ2383" i="5"/>
  <c r="CP2383" i="5"/>
  <c r="CS2255" i="5"/>
  <c r="CR2255" i="5"/>
  <c r="CQ2255" i="5"/>
  <c r="CP2255" i="5"/>
  <c r="CR703" i="5"/>
  <c r="CQ703" i="5"/>
  <c r="CP703" i="5"/>
  <c r="CS703" i="5"/>
  <c r="CR2583" i="5"/>
  <c r="CQ2583" i="5"/>
  <c r="CP2583" i="5"/>
  <c r="CS2583" i="5"/>
  <c r="CQ2375" i="5"/>
  <c r="CU2378" i="5" s="1"/>
  <c r="CP2375" i="5"/>
  <c r="CS2375" i="5"/>
  <c r="CR2375" i="5"/>
  <c r="CP2439" i="5"/>
  <c r="CS2439" i="5"/>
  <c r="CR2439" i="5"/>
  <c r="CQ2439" i="5"/>
  <c r="CQ951" i="5"/>
  <c r="CU954" i="5" s="1"/>
  <c r="CP951" i="5"/>
  <c r="CS951" i="5"/>
  <c r="CR951" i="5"/>
  <c r="CP1727" i="5"/>
  <c r="CS1727" i="5"/>
  <c r="CR1727" i="5"/>
  <c r="CQ1727" i="5"/>
  <c r="CS1295" i="5"/>
  <c r="CR1295" i="5"/>
  <c r="CQ1295" i="5"/>
  <c r="CP1295" i="5"/>
  <c r="CR919" i="5"/>
  <c r="CQ919" i="5"/>
  <c r="CP919" i="5"/>
  <c r="CS919" i="5"/>
  <c r="CS306" i="5"/>
  <c r="CR306" i="5"/>
  <c r="CQ306" i="5"/>
  <c r="CP306" i="5"/>
  <c r="CS1231" i="5"/>
  <c r="CR1231" i="5"/>
  <c r="CQ1231" i="5"/>
  <c r="CP1231" i="5"/>
  <c r="CS2695" i="5"/>
  <c r="CQ2695" i="5"/>
  <c r="CP2695" i="5"/>
  <c r="CR2695" i="5"/>
  <c r="CR431" i="5"/>
  <c r="CQ431" i="5"/>
  <c r="CP431" i="5"/>
  <c r="CS431" i="5"/>
  <c r="CS1938" i="5"/>
  <c r="CQ1938" i="5"/>
  <c r="CP1938" i="5"/>
  <c r="CR1938" i="5"/>
  <c r="CS338" i="5"/>
  <c r="CR338" i="5"/>
  <c r="CQ338" i="5"/>
  <c r="CP338" i="5"/>
  <c r="CQ1874" i="5"/>
  <c r="CP1874" i="5"/>
  <c r="CS1874" i="5"/>
  <c r="CR1874" i="5"/>
  <c r="CR2895" i="5"/>
  <c r="CQ2895" i="5"/>
  <c r="CP2895" i="5"/>
  <c r="CS2895" i="5"/>
  <c r="CS434" i="5"/>
  <c r="CR434" i="5"/>
  <c r="CQ434" i="5"/>
  <c r="CP434" i="5"/>
  <c r="CS154" i="5"/>
  <c r="CR154" i="5"/>
  <c r="CQ154" i="5"/>
  <c r="CP154" i="5"/>
  <c r="CR2279" i="5"/>
  <c r="CS2279" i="5"/>
  <c r="CQ2279" i="5"/>
  <c r="CP2279" i="5"/>
  <c r="CP2194" i="5"/>
  <c r="CR2194" i="5"/>
  <c r="CQ2194" i="5"/>
  <c r="CS2194" i="5"/>
  <c r="CR1695" i="5"/>
  <c r="CQ1695" i="5"/>
  <c r="CP1695" i="5"/>
  <c r="CS1695" i="5"/>
  <c r="CS1986" i="5"/>
  <c r="CR1986" i="5"/>
  <c r="CQ1986" i="5"/>
  <c r="CP1986" i="5"/>
  <c r="CQ1191" i="5"/>
  <c r="CP1191" i="5"/>
  <c r="CS1191" i="5"/>
  <c r="CR1191" i="5"/>
  <c r="CS466" i="5"/>
  <c r="CR466" i="5"/>
  <c r="CQ466" i="5"/>
  <c r="CP466" i="5"/>
  <c r="CQ2762" i="5"/>
  <c r="CP2762" i="5"/>
  <c r="CS2762" i="5"/>
  <c r="CR2762" i="5"/>
  <c r="CS1226" i="5"/>
  <c r="CR1226" i="5"/>
  <c r="CQ1226" i="5"/>
  <c r="CP1226" i="5"/>
  <c r="CP1479" i="5"/>
  <c r="CS1479" i="5"/>
  <c r="CR1479" i="5"/>
  <c r="CQ1479" i="5"/>
  <c r="CP1015" i="5"/>
  <c r="CS1015" i="5"/>
  <c r="CR1015" i="5"/>
  <c r="CQ1015" i="5"/>
  <c r="CR191" i="5"/>
  <c r="CQ191" i="5"/>
  <c r="CP191" i="5"/>
  <c r="CS191" i="5"/>
  <c r="CS1551" i="5"/>
  <c r="CR1551" i="5"/>
  <c r="CQ1551" i="5"/>
  <c r="CP1551" i="5"/>
  <c r="CQ559" i="5"/>
  <c r="CU562" i="5" s="1"/>
  <c r="CP559" i="5"/>
  <c r="CS559" i="5"/>
  <c r="CR559" i="5"/>
  <c r="CP1487" i="5"/>
  <c r="CS1487" i="5"/>
  <c r="CR1487" i="5"/>
  <c r="CQ1487" i="5"/>
  <c r="CS1575" i="5"/>
  <c r="CR1575" i="5"/>
  <c r="CQ1575" i="5"/>
  <c r="CP1575" i="5"/>
  <c r="CS871" i="5"/>
  <c r="CR871" i="5"/>
  <c r="CQ871" i="5"/>
  <c r="CP871" i="5"/>
  <c r="CR2783" i="5"/>
  <c r="CQ2783" i="5"/>
  <c r="CP2783" i="5"/>
  <c r="CS2783" i="5"/>
  <c r="CQ2482" i="5"/>
  <c r="CP2482" i="5"/>
  <c r="CS2482" i="5"/>
  <c r="CR2482" i="5"/>
  <c r="CQ1970" i="5"/>
  <c r="CP1970" i="5"/>
  <c r="CR1970" i="5"/>
  <c r="CS1970" i="5"/>
  <c r="CQ842" i="5"/>
  <c r="CP842" i="5"/>
  <c r="CS842" i="5"/>
  <c r="CR842" i="5"/>
  <c r="CQ650" i="5"/>
  <c r="CU647" i="5" s="1"/>
  <c r="CP650" i="5"/>
  <c r="CS650" i="5"/>
  <c r="CR650" i="5"/>
  <c r="CR2751" i="5"/>
  <c r="CQ2751" i="5"/>
  <c r="CP2751" i="5"/>
  <c r="CS2751" i="5"/>
  <c r="CS58" i="5"/>
  <c r="CR58" i="5"/>
  <c r="CQ58" i="5"/>
  <c r="CP58" i="5"/>
  <c r="CR450" i="5"/>
  <c r="CQ450" i="5"/>
  <c r="CP450" i="5"/>
  <c r="CS450" i="5"/>
  <c r="CP2071" i="5"/>
  <c r="CS2071" i="5"/>
  <c r="CR2071" i="5"/>
  <c r="CQ2071" i="5"/>
  <c r="CS402" i="5"/>
  <c r="CR402" i="5"/>
  <c r="CQ402" i="5"/>
  <c r="CP402" i="5"/>
  <c r="CQ2407" i="5"/>
  <c r="CU2410" i="5" s="1"/>
  <c r="CP2407" i="5"/>
  <c r="CS2407" i="5"/>
  <c r="CR2407" i="5"/>
  <c r="CP2410" i="5"/>
  <c r="CS2410" i="5"/>
  <c r="CR2410" i="5"/>
  <c r="CQ2410" i="5"/>
  <c r="CS794" i="5"/>
  <c r="CR794" i="5"/>
  <c r="CQ794" i="5"/>
  <c r="CP794" i="5"/>
  <c r="CS2527" i="5"/>
  <c r="CQ2527" i="5"/>
  <c r="CP2527" i="5"/>
  <c r="CR2527" i="5"/>
  <c r="CS2042" i="5"/>
  <c r="CR2042" i="5"/>
  <c r="CQ2042" i="5"/>
  <c r="CP2042" i="5"/>
  <c r="CS2327" i="5"/>
  <c r="CR2327" i="5"/>
  <c r="CQ2327" i="5"/>
  <c r="CP2327" i="5"/>
  <c r="CS2391" i="5"/>
  <c r="CR2391" i="5"/>
  <c r="CQ2391" i="5"/>
  <c r="CP2391" i="5"/>
  <c r="CS1898" i="5"/>
  <c r="CR1898" i="5"/>
  <c r="CP1898" i="5"/>
  <c r="CQ1898" i="5"/>
  <c r="CS1050" i="5"/>
  <c r="CR1050" i="5"/>
  <c r="CQ1050" i="5"/>
  <c r="CP1050" i="5"/>
  <c r="CS1018" i="5"/>
  <c r="CR1018" i="5"/>
  <c r="CQ1018" i="5"/>
  <c r="CP1018" i="5"/>
  <c r="CS1962" i="5"/>
  <c r="CR1962" i="5"/>
  <c r="CP1962" i="5"/>
  <c r="CQ1962" i="5"/>
  <c r="CS2786" i="5"/>
  <c r="CR2786" i="5"/>
  <c r="CQ2786" i="5"/>
  <c r="CP2786" i="5"/>
  <c r="CP2887" i="5"/>
  <c r="CS2887" i="5"/>
  <c r="CR2887" i="5"/>
  <c r="CQ2887" i="5"/>
  <c r="CQ2063" i="5"/>
  <c r="CP2063" i="5"/>
  <c r="CS2063" i="5"/>
  <c r="CR2063" i="5"/>
  <c r="CQ2258" i="5"/>
  <c r="CP2258" i="5"/>
  <c r="CS2258" i="5"/>
  <c r="CR2258" i="5"/>
  <c r="CR1447" i="5"/>
  <c r="CP1447" i="5"/>
  <c r="CQ1447" i="5"/>
  <c r="CS1447" i="5"/>
  <c r="CP1298" i="5"/>
  <c r="CS1298" i="5"/>
  <c r="CR1298" i="5"/>
  <c r="CQ1298" i="5"/>
  <c r="CQ1642" i="5"/>
  <c r="CS1642" i="5"/>
  <c r="CR1642" i="5"/>
  <c r="CP1642" i="5"/>
  <c r="CP2015" i="5"/>
  <c r="CS2015" i="5"/>
  <c r="CQ2015" i="5"/>
  <c r="CR2015" i="5"/>
  <c r="CQ2354" i="5"/>
  <c r="CP2354" i="5"/>
  <c r="CS2354" i="5"/>
  <c r="CR2354" i="5"/>
  <c r="CP1554" i="5"/>
  <c r="CS1554" i="5"/>
  <c r="CR1554" i="5"/>
  <c r="CQ1554" i="5"/>
  <c r="CP1103" i="5"/>
  <c r="CS1103" i="5"/>
  <c r="CR1103" i="5"/>
  <c r="CQ1103" i="5"/>
  <c r="CP1522" i="5"/>
  <c r="CS1522" i="5"/>
  <c r="CR1522" i="5"/>
  <c r="CQ1522" i="5"/>
  <c r="CP314" i="5"/>
  <c r="CS314" i="5"/>
  <c r="CR314" i="5"/>
  <c r="CQ314" i="5"/>
  <c r="CQ303" i="5"/>
  <c r="CU306" i="5" s="1"/>
  <c r="CP303" i="5"/>
  <c r="CS303" i="5"/>
  <c r="CR303" i="5"/>
  <c r="CQ778" i="5"/>
  <c r="CP778" i="5"/>
  <c r="CS778" i="5"/>
  <c r="CR778" i="5"/>
  <c r="CQ847" i="5"/>
  <c r="CU850" i="5" s="1"/>
  <c r="CP847" i="5"/>
  <c r="CS847" i="5"/>
  <c r="CR847" i="5"/>
  <c r="CS1167" i="5"/>
  <c r="CR1167" i="5"/>
  <c r="CQ1167" i="5"/>
  <c r="CP1167" i="5"/>
  <c r="CS3074" i="5"/>
  <c r="CQ3074" i="5"/>
  <c r="CP3074" i="5"/>
  <c r="CR3074" i="5"/>
  <c r="CS1679" i="5"/>
  <c r="CR1679" i="5"/>
  <c r="CQ1679" i="5"/>
  <c r="CP1679" i="5"/>
  <c r="CS2962" i="5"/>
  <c r="CR2962" i="5"/>
  <c r="CQ2962" i="5"/>
  <c r="CP2962" i="5"/>
  <c r="CQ2311" i="5"/>
  <c r="CP2311" i="5"/>
  <c r="CR2311" i="5"/>
  <c r="CS2311" i="5"/>
  <c r="CS751" i="5"/>
  <c r="CR751" i="5"/>
  <c r="CQ751" i="5"/>
  <c r="CP751" i="5"/>
  <c r="CS903" i="5"/>
  <c r="CR903" i="5"/>
  <c r="CQ903" i="5"/>
  <c r="CP903" i="5"/>
  <c r="CQ2450" i="5"/>
  <c r="CP2450" i="5"/>
  <c r="CS2450" i="5"/>
  <c r="CR2450" i="5"/>
  <c r="CQ3026" i="5"/>
  <c r="CP3026" i="5"/>
  <c r="CS3026" i="5"/>
  <c r="CR3026" i="5"/>
  <c r="CS282" i="5"/>
  <c r="CQ282" i="5"/>
  <c r="CP282" i="5"/>
  <c r="CR282" i="5"/>
  <c r="CQ138" i="5"/>
  <c r="CP138" i="5"/>
  <c r="CS138" i="5"/>
  <c r="CR138" i="5"/>
  <c r="CQ1122" i="5"/>
  <c r="CP1122" i="5"/>
  <c r="CS1122" i="5"/>
  <c r="CR1122" i="5"/>
  <c r="CQ2594" i="5"/>
  <c r="CP2594" i="5"/>
  <c r="CS2594" i="5"/>
  <c r="CR2594" i="5"/>
  <c r="CS1127" i="5"/>
  <c r="CR1127" i="5"/>
  <c r="CQ1127" i="5"/>
  <c r="CP1127" i="5"/>
  <c r="CS882" i="5"/>
  <c r="CR882" i="5"/>
  <c r="CQ882" i="5"/>
  <c r="CP882" i="5"/>
  <c r="CQ2247" i="5"/>
  <c r="CU2250" i="5" s="1"/>
  <c r="CP2247" i="5"/>
  <c r="CS2247" i="5"/>
  <c r="CR2247" i="5"/>
  <c r="CQ2114" i="5"/>
  <c r="CP2114" i="5"/>
  <c r="CS2114" i="5"/>
  <c r="CR2114" i="5"/>
  <c r="CR2639" i="5"/>
  <c r="CS2639" i="5"/>
  <c r="CP2639" i="5"/>
  <c r="CQ2639" i="5"/>
  <c r="CQ463" i="5"/>
  <c r="CP463" i="5"/>
  <c r="CS463" i="5"/>
  <c r="CR463" i="5"/>
  <c r="CQ2906" i="5"/>
  <c r="CP2906" i="5"/>
  <c r="CS2906" i="5"/>
  <c r="CR2906" i="5"/>
  <c r="CR935" i="5"/>
  <c r="CQ935" i="5"/>
  <c r="CP935" i="5"/>
  <c r="CS935" i="5"/>
  <c r="CQ2818" i="5"/>
  <c r="CP2818" i="5"/>
  <c r="CR2818" i="5"/>
  <c r="CS2818" i="5"/>
  <c r="CR1954" i="5"/>
  <c r="CQ1954" i="5"/>
  <c r="CP1954" i="5"/>
  <c r="CS1954" i="5"/>
  <c r="CS2951" i="5"/>
  <c r="CR2951" i="5"/>
  <c r="CQ2951" i="5"/>
  <c r="CP2951" i="5"/>
  <c r="CQ2946" i="5"/>
  <c r="CP2946" i="5"/>
  <c r="CS2946" i="5"/>
  <c r="CR2946" i="5"/>
  <c r="CS2610" i="5"/>
  <c r="CR2610" i="5"/>
  <c r="CQ2610" i="5"/>
  <c r="CP2610" i="5"/>
  <c r="CR1562" i="5"/>
  <c r="CQ1562" i="5"/>
  <c r="CP1562" i="5"/>
  <c r="CS1562" i="5"/>
  <c r="CS978" i="5"/>
  <c r="CR978" i="5"/>
  <c r="CQ978" i="5"/>
  <c r="CP978" i="5"/>
  <c r="CQ74" i="5"/>
  <c r="CP74" i="5"/>
  <c r="CS74" i="5"/>
  <c r="CR74" i="5"/>
  <c r="CQ962" i="5"/>
  <c r="CP962" i="5"/>
  <c r="CS962" i="5"/>
  <c r="CR962" i="5"/>
  <c r="CS1162" i="5"/>
  <c r="CR1162" i="5"/>
  <c r="CQ1162" i="5"/>
  <c r="CP1162" i="5"/>
  <c r="CS1690" i="5"/>
  <c r="CR1690" i="5"/>
  <c r="CQ1690" i="5"/>
  <c r="CP1690" i="5"/>
  <c r="CS815" i="5"/>
  <c r="CR815" i="5"/>
  <c r="CQ815" i="5"/>
  <c r="CP815" i="5"/>
  <c r="CS175" i="5"/>
  <c r="CR175" i="5"/>
  <c r="CQ175" i="5"/>
  <c r="CP175" i="5"/>
  <c r="CP1815" i="5"/>
  <c r="CS1815" i="5"/>
  <c r="CR1815" i="5"/>
  <c r="CQ1815" i="5"/>
  <c r="CW647" i="5"/>
  <c r="CS2970" i="5"/>
  <c r="CR2970" i="5"/>
  <c r="CQ2970" i="5"/>
  <c r="CP2970" i="5"/>
  <c r="CS738" i="5"/>
  <c r="CR738" i="5"/>
  <c r="CQ738" i="5"/>
  <c r="CP738" i="5"/>
  <c r="CS642" i="5"/>
  <c r="CR642" i="5"/>
  <c r="CQ642" i="5"/>
  <c r="CP642" i="5"/>
  <c r="CR2266" i="5"/>
  <c r="CQ2266" i="5"/>
  <c r="CP2266" i="5"/>
  <c r="CS2266" i="5"/>
  <c r="CS1730" i="5"/>
  <c r="CR1730" i="5"/>
  <c r="CQ1730" i="5"/>
  <c r="CP1730" i="5"/>
  <c r="CP2159" i="5"/>
  <c r="CS2159" i="5"/>
  <c r="CR2159" i="5"/>
  <c r="CQ2159" i="5"/>
  <c r="CP119" i="5"/>
  <c r="CS119" i="5"/>
  <c r="CR119" i="5"/>
  <c r="CQ119" i="5"/>
  <c r="CP2607" i="5"/>
  <c r="CS2607" i="5"/>
  <c r="CR2607" i="5"/>
  <c r="CQ2607" i="5"/>
  <c r="CQ1879" i="5"/>
  <c r="CP1879" i="5"/>
  <c r="CS1879" i="5"/>
  <c r="CR1879" i="5"/>
  <c r="CP1266" i="5"/>
  <c r="CS1266" i="5"/>
  <c r="CR1266" i="5"/>
  <c r="CQ1266" i="5"/>
  <c r="CP695" i="5"/>
  <c r="CS695" i="5"/>
  <c r="CR695" i="5"/>
  <c r="CQ695" i="5"/>
  <c r="CP1719" i="5"/>
  <c r="CS1719" i="5"/>
  <c r="CR1719" i="5"/>
  <c r="CQ1719" i="5"/>
  <c r="CP1823" i="5"/>
  <c r="CS1823" i="5"/>
  <c r="CR1823" i="5"/>
  <c r="CQ1823" i="5"/>
  <c r="CP183" i="5"/>
  <c r="CS183" i="5"/>
  <c r="CR183" i="5"/>
  <c r="CQ183" i="5"/>
  <c r="CP2959" i="5"/>
  <c r="CS2959" i="5"/>
  <c r="CR2959" i="5"/>
  <c r="CQ2959" i="5"/>
  <c r="CP1687" i="5"/>
  <c r="CS1687" i="5"/>
  <c r="CR1687" i="5"/>
  <c r="CQ1687" i="5"/>
  <c r="CR2647" i="5"/>
  <c r="CP2647" i="5"/>
  <c r="CS2647" i="5"/>
  <c r="CQ2647" i="5"/>
  <c r="CQ2087" i="5"/>
  <c r="CP2087" i="5"/>
  <c r="CS2087" i="5"/>
  <c r="CR2087" i="5"/>
  <c r="CQ746" i="5"/>
  <c r="CP746" i="5"/>
  <c r="CS746" i="5"/>
  <c r="CR746" i="5"/>
  <c r="CS1042" i="5"/>
  <c r="CR1042" i="5"/>
  <c r="CQ1042" i="5"/>
  <c r="CP1042" i="5"/>
  <c r="CS2879" i="5"/>
  <c r="CR2879" i="5"/>
  <c r="CQ2879" i="5"/>
  <c r="CP2879" i="5"/>
  <c r="CS250" i="5"/>
  <c r="CR250" i="5"/>
  <c r="CQ250" i="5"/>
  <c r="CP250" i="5"/>
  <c r="CQ687" i="5"/>
  <c r="CP687" i="5"/>
  <c r="CS687" i="5"/>
  <c r="CR687" i="5"/>
  <c r="CP1911" i="5"/>
  <c r="CS1911" i="5"/>
  <c r="CR1911" i="5"/>
  <c r="CQ1911" i="5"/>
  <c r="CQ42" i="5"/>
  <c r="CP42" i="5"/>
  <c r="CS42" i="5"/>
  <c r="CR42" i="5"/>
  <c r="CS1074" i="5"/>
  <c r="CQ1074" i="5"/>
  <c r="CP1074" i="5"/>
  <c r="CR1074" i="5"/>
  <c r="CS2578" i="5"/>
  <c r="CR2578" i="5"/>
  <c r="CQ2578" i="5"/>
  <c r="CP2578" i="5"/>
  <c r="CS698" i="5"/>
  <c r="CR698" i="5"/>
  <c r="CQ698" i="5"/>
  <c r="CP698" i="5"/>
  <c r="CS1514" i="5"/>
  <c r="CR1514" i="5"/>
  <c r="CQ1514" i="5"/>
  <c r="CP1514" i="5"/>
  <c r="CS1354" i="5"/>
  <c r="CR1354" i="5"/>
  <c r="CQ1354" i="5"/>
  <c r="CP1354" i="5"/>
  <c r="CS1794" i="5"/>
  <c r="CR1794" i="5"/>
  <c r="CQ1794" i="5"/>
  <c r="CP1794" i="5"/>
  <c r="CQ1058" i="5"/>
  <c r="CP1058" i="5"/>
  <c r="CS1058" i="5"/>
  <c r="CR1058" i="5"/>
  <c r="CS2319" i="5"/>
  <c r="CR2319" i="5"/>
  <c r="CP2319" i="5"/>
  <c r="CQ2319" i="5"/>
  <c r="CQ2055" i="5"/>
  <c r="CP2055" i="5"/>
  <c r="CS2055" i="5"/>
  <c r="CR2055" i="5"/>
  <c r="CR2135" i="5"/>
  <c r="CQ2135" i="5"/>
  <c r="CP2135" i="5"/>
  <c r="CS2135" i="5"/>
  <c r="CR3015" i="5"/>
  <c r="CQ3015" i="5"/>
  <c r="CP3015" i="5"/>
  <c r="CS3015" i="5"/>
  <c r="CS1826" i="5"/>
  <c r="CR1826" i="5"/>
  <c r="CQ1826" i="5"/>
  <c r="CP1826" i="5"/>
  <c r="CS1722" i="5"/>
  <c r="CR1722" i="5"/>
  <c r="CQ1722" i="5"/>
  <c r="CP1722" i="5"/>
  <c r="CS719" i="5"/>
  <c r="CR719" i="5"/>
  <c r="CQ719" i="5"/>
  <c r="CP719" i="5"/>
  <c r="CS1063" i="5"/>
  <c r="CR1063" i="5"/>
  <c r="CQ1063" i="5"/>
  <c r="CP1063" i="5"/>
  <c r="CS2674" i="5"/>
  <c r="CR2674" i="5"/>
  <c r="CQ2674" i="5"/>
  <c r="CP2674" i="5"/>
  <c r="CS2559" i="5"/>
  <c r="CR2559" i="5"/>
  <c r="CQ2559" i="5"/>
  <c r="CP2559" i="5"/>
  <c r="CR514" i="5"/>
  <c r="CQ514" i="5"/>
  <c r="CP514" i="5"/>
  <c r="CS514" i="5"/>
  <c r="CS666" i="5"/>
  <c r="CR666" i="5"/>
  <c r="CQ666" i="5"/>
  <c r="CP666" i="5"/>
  <c r="CS2866" i="5"/>
  <c r="CR2866" i="5"/>
  <c r="CQ2866" i="5"/>
  <c r="CP2866" i="5"/>
  <c r="CS2007" i="5"/>
  <c r="CR2007" i="5"/>
  <c r="CQ2007" i="5"/>
  <c r="CP2007" i="5"/>
  <c r="CS1138" i="5"/>
  <c r="CR1138" i="5"/>
  <c r="CQ1138" i="5"/>
  <c r="CP1138" i="5"/>
  <c r="CR2418" i="5"/>
  <c r="CP2418" i="5"/>
  <c r="CS2418" i="5"/>
  <c r="CQ2418" i="5"/>
  <c r="CP1655" i="5"/>
  <c r="CS1655" i="5"/>
  <c r="CR1655" i="5"/>
  <c r="CQ1655" i="5"/>
  <c r="CS735" i="5"/>
  <c r="CR735" i="5"/>
  <c r="CQ735" i="5"/>
  <c r="CP735" i="5"/>
  <c r="CS2911" i="5"/>
  <c r="CR2911" i="5"/>
  <c r="CQ2911" i="5"/>
  <c r="CP2911" i="5"/>
  <c r="CS2799" i="5"/>
  <c r="CR2799" i="5"/>
  <c r="CQ2799" i="5"/>
  <c r="CP2799" i="5"/>
  <c r="CR1783" i="5"/>
  <c r="CQ1783" i="5"/>
  <c r="CP1783" i="5"/>
  <c r="CS1783" i="5"/>
  <c r="CS730" i="5"/>
  <c r="CR730" i="5"/>
  <c r="CQ730" i="5"/>
  <c r="CP730" i="5"/>
  <c r="CS383" i="5"/>
  <c r="CR383" i="5"/>
  <c r="CQ383" i="5"/>
  <c r="CP383" i="5"/>
  <c r="CS1250" i="5"/>
  <c r="CR1250" i="5"/>
  <c r="CQ1250" i="5"/>
  <c r="CP1250" i="5"/>
  <c r="CS1527" i="5"/>
  <c r="CR1527" i="5"/>
  <c r="CQ1527" i="5"/>
  <c r="CP1527" i="5"/>
  <c r="CS2314" i="5"/>
  <c r="CR2314" i="5"/>
  <c r="CQ2314" i="5"/>
  <c r="CP2314" i="5"/>
  <c r="CQ1610" i="5"/>
  <c r="CS1610" i="5"/>
  <c r="CR1610" i="5"/>
  <c r="CP1610" i="5"/>
  <c r="CP1234" i="5"/>
  <c r="CS1234" i="5"/>
  <c r="CR1234" i="5"/>
  <c r="CQ1234" i="5"/>
  <c r="CS2642" i="5"/>
  <c r="CR2642" i="5"/>
  <c r="CQ2642" i="5"/>
  <c r="CP2642" i="5"/>
  <c r="CS1506" i="5"/>
  <c r="CR1506" i="5"/>
  <c r="CQ1506" i="5"/>
  <c r="CP1506" i="5"/>
  <c r="CS511" i="5"/>
  <c r="CR511" i="5"/>
  <c r="CQ511" i="5"/>
  <c r="CP511" i="5"/>
  <c r="CS2714" i="5"/>
  <c r="CQ2714" i="5"/>
  <c r="CP2714" i="5"/>
  <c r="CR2714" i="5"/>
  <c r="CS1399" i="5"/>
  <c r="CR1399" i="5"/>
  <c r="CQ1399" i="5"/>
  <c r="CP1399" i="5"/>
  <c r="CS1474" i="5"/>
  <c r="CR1474" i="5"/>
  <c r="CQ1474" i="5"/>
  <c r="CP1474" i="5"/>
  <c r="CS1570" i="5"/>
  <c r="CR1570" i="5"/>
  <c r="CQ1570" i="5"/>
  <c r="CP1570" i="5"/>
  <c r="CS1367" i="5"/>
  <c r="CR1367" i="5"/>
  <c r="CQ1367" i="5"/>
  <c r="CP1367" i="5"/>
  <c r="CS2210" i="5"/>
  <c r="CR2210" i="5"/>
  <c r="CQ2210" i="5"/>
  <c r="CP2210" i="5"/>
  <c r="CP2338" i="5"/>
  <c r="CS2338" i="5"/>
  <c r="CR2338" i="5"/>
  <c r="CQ2338" i="5"/>
  <c r="CP1175" i="5"/>
  <c r="CS1175" i="5"/>
  <c r="CR1175" i="5"/>
  <c r="CQ1175" i="5"/>
  <c r="CU1178" i="5" s="1"/>
  <c r="CP319" i="5"/>
  <c r="CS319" i="5"/>
  <c r="CR319" i="5"/>
  <c r="CQ319" i="5"/>
  <c r="CQ1378" i="5"/>
  <c r="CP1378" i="5"/>
  <c r="CW1375" i="5" s="1"/>
  <c r="CS1378" i="5"/>
  <c r="CR1378" i="5"/>
  <c r="CS1463" i="5"/>
  <c r="CR1463" i="5"/>
  <c r="CQ1463" i="5"/>
  <c r="CP1463" i="5"/>
  <c r="CS2546" i="5"/>
  <c r="CR2546" i="5"/>
  <c r="CP2546" i="5"/>
  <c r="CQ2546" i="5"/>
  <c r="CS79" i="5"/>
  <c r="CR79" i="5"/>
  <c r="CQ79" i="5"/>
  <c r="CP79" i="5"/>
  <c r="CS1314" i="5"/>
  <c r="CR1314" i="5"/>
  <c r="CQ1314" i="5"/>
  <c r="CP1314" i="5"/>
  <c r="CS1762" i="5"/>
  <c r="CQ1762" i="5"/>
  <c r="CP1762" i="5"/>
  <c r="CR1762" i="5"/>
  <c r="CR586" i="5"/>
  <c r="CQ586" i="5"/>
  <c r="CP586" i="5"/>
  <c r="CS586" i="5"/>
  <c r="CS2231" i="5"/>
  <c r="CR2231" i="5"/>
  <c r="CQ2231" i="5"/>
  <c r="CP2231" i="5"/>
  <c r="CS394" i="5"/>
  <c r="CQ394" i="5"/>
  <c r="CP394" i="5"/>
  <c r="CR394" i="5"/>
  <c r="CS575" i="5"/>
  <c r="CQ575" i="5"/>
  <c r="CP575" i="5"/>
  <c r="CR575" i="5"/>
  <c r="CS2746" i="5"/>
  <c r="CR2746" i="5"/>
  <c r="CQ2746" i="5"/>
  <c r="CP2746" i="5"/>
  <c r="CS1282" i="5"/>
  <c r="CR1282" i="5"/>
  <c r="CQ1282" i="5"/>
  <c r="CP1282" i="5"/>
  <c r="CP1183" i="5"/>
  <c r="CS1183" i="5"/>
  <c r="CR1183" i="5"/>
  <c r="CQ1183" i="5"/>
  <c r="CU1186" i="5" s="1"/>
  <c r="CS2530" i="5"/>
  <c r="CR2530" i="5"/>
  <c r="CQ2530" i="5"/>
  <c r="CP2530" i="5"/>
  <c r="CS1567" i="5"/>
  <c r="CR1567" i="5"/>
  <c r="CQ1567" i="5"/>
  <c r="CP1567" i="5"/>
  <c r="CR2026" i="5"/>
  <c r="CP2026" i="5"/>
  <c r="CS2026" i="5"/>
  <c r="CQ2026" i="5"/>
  <c r="CS1002" i="5"/>
  <c r="CR1002" i="5"/>
  <c r="CQ1002" i="5"/>
  <c r="CP1002" i="5"/>
  <c r="CR850" i="5"/>
  <c r="CQ850" i="5"/>
  <c r="CP850" i="5"/>
  <c r="CS850" i="5"/>
  <c r="CR1703" i="5"/>
  <c r="CQ1703" i="5"/>
  <c r="CP1703" i="5"/>
  <c r="CS1703" i="5"/>
  <c r="CS1914" i="5"/>
  <c r="CR1914" i="5"/>
  <c r="CQ1914" i="5"/>
  <c r="CP1914" i="5"/>
  <c r="CS2090" i="5"/>
  <c r="CR2090" i="5"/>
  <c r="CQ2090" i="5"/>
  <c r="CP2090" i="5"/>
  <c r="CS82" i="5"/>
  <c r="CR82" i="5"/>
  <c r="CQ82" i="5"/>
  <c r="CP82" i="5"/>
  <c r="CR2023" i="5"/>
  <c r="CP2023" i="5"/>
  <c r="CS2023" i="5"/>
  <c r="CQ2023" i="5"/>
  <c r="CP178" i="5"/>
  <c r="CS178" i="5"/>
  <c r="CR178" i="5"/>
  <c r="CQ178" i="5"/>
  <c r="CS863" i="5"/>
  <c r="CR863" i="5"/>
  <c r="CQ863" i="5"/>
  <c r="CP863" i="5"/>
  <c r="CS959" i="5"/>
  <c r="CR959" i="5"/>
  <c r="CQ959" i="5"/>
  <c r="CP959" i="5"/>
  <c r="CS895" i="5"/>
  <c r="CR895" i="5"/>
  <c r="CQ895" i="5"/>
  <c r="CP895" i="5"/>
  <c r="CU1378" i="5"/>
  <c r="CR263" i="5"/>
  <c r="CQ263" i="5"/>
  <c r="CP263" i="5"/>
  <c r="CS263" i="5"/>
  <c r="CS2687" i="5"/>
  <c r="CR2687" i="5"/>
  <c r="CQ2687" i="5"/>
  <c r="CP2687" i="5"/>
  <c r="CS2935" i="5"/>
  <c r="CR2935" i="5"/>
  <c r="CQ2935" i="5"/>
  <c r="CU2938" i="5" s="1"/>
  <c r="CP2935" i="5"/>
  <c r="CR1663" i="5"/>
  <c r="CQ1663" i="5"/>
  <c r="CP1663" i="5"/>
  <c r="CS1663" i="5"/>
  <c r="CP1818" i="5"/>
  <c r="CS1818" i="5"/>
  <c r="CR1818" i="5"/>
  <c r="CQ1818" i="5"/>
  <c r="CS2826" i="5"/>
  <c r="CR2826" i="5"/>
  <c r="CQ2826" i="5"/>
  <c r="CP2826" i="5"/>
  <c r="CS1714" i="5"/>
  <c r="CR1714" i="5"/>
  <c r="CQ1714" i="5"/>
  <c r="CP1714" i="5"/>
  <c r="CS2079" i="5"/>
  <c r="CR2079" i="5"/>
  <c r="CQ2079" i="5"/>
  <c r="CP2079" i="5"/>
  <c r="CR2458" i="5"/>
  <c r="CQ2458" i="5"/>
  <c r="CP2458" i="5"/>
  <c r="CS2458" i="5"/>
  <c r="CQ991" i="5"/>
  <c r="CP991" i="5"/>
  <c r="CS991" i="5"/>
  <c r="CR991" i="5"/>
  <c r="CR1087" i="5"/>
  <c r="CQ1087" i="5"/>
  <c r="CP1087" i="5"/>
  <c r="CS1087" i="5"/>
  <c r="CP2298" i="5"/>
  <c r="CS2298" i="5"/>
  <c r="CR2298" i="5"/>
  <c r="CQ2298" i="5"/>
  <c r="CS2287" i="5"/>
  <c r="CR2287" i="5"/>
  <c r="CQ2287" i="5"/>
  <c r="CU2290" i="5" s="1"/>
  <c r="CP2287" i="5"/>
  <c r="CS2759" i="5"/>
  <c r="CR2759" i="5"/>
  <c r="CQ2759" i="5"/>
  <c r="CP2759" i="5"/>
  <c r="CS2791" i="5"/>
  <c r="CR2791" i="5"/>
  <c r="CQ2791" i="5"/>
  <c r="CU2794" i="5" s="1"/>
  <c r="CP2791" i="5"/>
  <c r="CS210" i="5"/>
  <c r="CR210" i="5"/>
  <c r="CQ210" i="5"/>
  <c r="CP210" i="5"/>
  <c r="CS274" i="5"/>
  <c r="CR274" i="5"/>
  <c r="CQ274" i="5"/>
  <c r="CP274" i="5"/>
  <c r="CR242" i="5"/>
  <c r="CQ242" i="5"/>
  <c r="CP242" i="5"/>
  <c r="CS242" i="5"/>
  <c r="CS2986" i="5"/>
  <c r="CR2986" i="5"/>
  <c r="CQ2986" i="5"/>
  <c r="CP2986" i="5"/>
  <c r="CS2282" i="5"/>
  <c r="CR2282" i="5"/>
  <c r="CQ2282" i="5"/>
  <c r="CP2282" i="5"/>
  <c r="CS2903" i="5"/>
  <c r="CR2903" i="5"/>
  <c r="CQ2903" i="5"/>
  <c r="CU2906" i="5" s="1"/>
  <c r="CP2903" i="5"/>
  <c r="CP2919" i="5"/>
  <c r="CS2919" i="5"/>
  <c r="CR2919" i="5"/>
  <c r="CQ2919" i="5"/>
  <c r="CS775" i="5"/>
  <c r="CR775" i="5"/>
  <c r="CQ775" i="5"/>
  <c r="CP775" i="5"/>
  <c r="CS2535" i="5"/>
  <c r="CP2535" i="5"/>
  <c r="CR2535" i="5"/>
  <c r="CQ2535" i="5"/>
  <c r="CS2447" i="5"/>
  <c r="CR2447" i="5"/>
  <c r="CQ2447" i="5"/>
  <c r="CU2450" i="5" s="1"/>
  <c r="CP2447" i="5"/>
  <c r="CS2858" i="5"/>
  <c r="CR2858" i="5"/>
  <c r="CQ2858" i="5"/>
  <c r="CP2858" i="5"/>
  <c r="CQ39" i="5"/>
  <c r="CP39" i="5"/>
  <c r="CS39" i="5"/>
  <c r="CR39" i="5"/>
  <c r="CR1978" i="5"/>
  <c r="CQ1978" i="5"/>
  <c r="CP1978" i="5"/>
  <c r="CS1978" i="5"/>
  <c r="CP2047" i="5"/>
  <c r="CS2047" i="5"/>
  <c r="CR2047" i="5"/>
  <c r="CQ2047" i="5"/>
  <c r="CS2802" i="5"/>
  <c r="CR2802" i="5"/>
  <c r="CQ2802" i="5"/>
  <c r="CP2802" i="5"/>
  <c r="CS2522" i="5"/>
  <c r="CR2522" i="5"/>
  <c r="CQ2522" i="5"/>
  <c r="CP2522" i="5"/>
  <c r="CP1935" i="5"/>
  <c r="CS1935" i="5"/>
  <c r="CR1935" i="5"/>
  <c r="CQ1935" i="5"/>
  <c r="CS1882" i="5"/>
  <c r="CR1882" i="5"/>
  <c r="CQ1882" i="5"/>
  <c r="CP1882" i="5"/>
  <c r="CS2634" i="5"/>
  <c r="CQ2634" i="5"/>
  <c r="CP2634" i="5"/>
  <c r="CR2634" i="5"/>
  <c r="CS2479" i="5"/>
  <c r="CR2479" i="5"/>
  <c r="CQ2479" i="5"/>
  <c r="CP2479" i="5"/>
  <c r="CR114" i="5"/>
  <c r="CQ114" i="5"/>
  <c r="CP114" i="5"/>
  <c r="CS114" i="5"/>
  <c r="CS1066" i="5"/>
  <c r="CR1066" i="5"/>
  <c r="CQ1066" i="5"/>
  <c r="CP1066" i="5"/>
  <c r="CS1023" i="5"/>
  <c r="CR1023" i="5"/>
  <c r="CQ1023" i="5"/>
  <c r="CP1023" i="5"/>
  <c r="CR2143" i="5"/>
  <c r="CQ2143" i="5"/>
  <c r="CP2143" i="5"/>
  <c r="CS2143" i="5"/>
  <c r="CS679" i="5"/>
  <c r="CR679" i="5"/>
  <c r="CQ679" i="5"/>
  <c r="CP679" i="5"/>
  <c r="CS906" i="5"/>
  <c r="CR906" i="5"/>
  <c r="CQ906" i="5"/>
  <c r="CP906" i="5"/>
  <c r="CR1055" i="5"/>
  <c r="CQ1055" i="5"/>
  <c r="CP1055" i="5"/>
  <c r="CS1055" i="5"/>
  <c r="CS2847" i="5"/>
  <c r="CR2847" i="5"/>
  <c r="CQ2847" i="5"/>
  <c r="CP2847" i="5"/>
  <c r="CS1871" i="5"/>
  <c r="CR1871" i="5"/>
  <c r="CQ1871" i="5"/>
  <c r="CP1871" i="5"/>
  <c r="CS2154" i="5"/>
  <c r="CR2154" i="5"/>
  <c r="CP2154" i="5"/>
  <c r="CQ2154" i="5"/>
  <c r="CS2954" i="5"/>
  <c r="CR2954" i="5"/>
  <c r="CQ2954" i="5"/>
  <c r="CP2954" i="5"/>
  <c r="CS1807" i="5"/>
  <c r="CR1807" i="5"/>
  <c r="CQ1807" i="5"/>
  <c r="CU1810" i="5" s="1"/>
  <c r="CP1807" i="5"/>
  <c r="CR135" i="5"/>
  <c r="CQ135" i="5"/>
  <c r="CP135" i="5"/>
  <c r="CS135" i="5"/>
  <c r="CS2999" i="5"/>
  <c r="CR2999" i="5"/>
  <c r="CQ2999" i="5"/>
  <c r="CU3002" i="5" s="1"/>
  <c r="CP2999" i="5"/>
  <c r="CS2511" i="5"/>
  <c r="CR2511" i="5"/>
  <c r="CQ2511" i="5"/>
  <c r="CU2514" i="5" s="1"/>
  <c r="DA334" i="5" s="1"/>
  <c r="CP2511" i="5"/>
  <c r="CP1967" i="5"/>
  <c r="CS1967" i="5"/>
  <c r="CR1967" i="5"/>
  <c r="CQ1967" i="5"/>
  <c r="CS2010" i="5"/>
  <c r="CR2010" i="5"/>
  <c r="CQ2010" i="5"/>
  <c r="CP2010" i="5"/>
  <c r="CP722" i="5"/>
  <c r="CS722" i="5"/>
  <c r="CR722" i="5"/>
  <c r="CQ722" i="5"/>
  <c r="CS26" i="5"/>
  <c r="CR26" i="5"/>
  <c r="CP26" i="5"/>
  <c r="CQ26" i="5"/>
  <c r="DA238" i="5"/>
  <c r="DA369" i="5"/>
  <c r="CR23" i="5"/>
  <c r="CP23" i="5"/>
  <c r="CS23" i="5"/>
  <c r="CQ23" i="5"/>
  <c r="DA80" i="5"/>
  <c r="DA168" i="5"/>
  <c r="DA212" i="5"/>
  <c r="CI15" i="5"/>
  <c r="CH15" i="5"/>
  <c r="CG15" i="5"/>
  <c r="CF15" i="5"/>
  <c r="CH18" i="5"/>
  <c r="CI18" i="5"/>
  <c r="CG18" i="5"/>
  <c r="CF18" i="5"/>
  <c r="CU570" i="5" l="1"/>
  <c r="CU1954" i="5"/>
  <c r="DA264" i="5" s="1"/>
  <c r="CU2642" i="5"/>
  <c r="CU2383" i="5"/>
  <c r="CW1538" i="5"/>
  <c r="CU1970" i="5"/>
  <c r="CU2050" i="5"/>
  <c r="CU1194" i="5"/>
  <c r="CU1586" i="5"/>
  <c r="CW2679" i="5"/>
  <c r="CU1442" i="5"/>
  <c r="CU2370" i="5"/>
  <c r="CU522" i="5"/>
  <c r="CU1642" i="5"/>
  <c r="CU2802" i="5"/>
  <c r="CU738" i="5"/>
  <c r="CU130" i="5"/>
  <c r="CU1250" i="5"/>
  <c r="CU2426" i="5"/>
  <c r="CU58" i="5"/>
  <c r="CU2850" i="5"/>
  <c r="CU2482" i="5"/>
  <c r="CU778" i="5"/>
  <c r="CU2010" i="5"/>
  <c r="CU2562" i="5"/>
  <c r="CU1066" i="5"/>
  <c r="CU202" i="5"/>
  <c r="CU994" i="5"/>
  <c r="CU1706" i="5"/>
  <c r="DA233" i="5" s="1"/>
  <c r="CU1786" i="5"/>
  <c r="CU2138" i="5"/>
  <c r="CU2890" i="5"/>
  <c r="CU2074" i="5"/>
  <c r="CU1482" i="5"/>
  <c r="CU2994" i="5"/>
  <c r="DA394" i="5" s="1"/>
  <c r="CU2930" i="5"/>
  <c r="CU162" i="5"/>
  <c r="CU746" i="5"/>
  <c r="CU618" i="5"/>
  <c r="CU426" i="5"/>
  <c r="CU1626" i="5"/>
  <c r="CU794" i="5"/>
  <c r="CU882" i="5"/>
  <c r="CU1042" i="5"/>
  <c r="DA150" i="5" s="1"/>
  <c r="CU1010" i="5"/>
  <c r="CU2778" i="5"/>
  <c r="CU338" i="5"/>
  <c r="CU258" i="5"/>
  <c r="DA52" i="5" s="1"/>
  <c r="CU978" i="5"/>
  <c r="CU2834" i="5"/>
  <c r="CU322" i="5"/>
  <c r="CU1818" i="5"/>
  <c r="CW879" i="5"/>
  <c r="CU1106" i="5"/>
  <c r="CU1490" i="5"/>
  <c r="CU1018" i="5"/>
  <c r="CU810" i="5"/>
  <c r="CU1098" i="5"/>
  <c r="CU1138" i="5"/>
  <c r="CU1986" i="5"/>
  <c r="CU3034" i="5"/>
  <c r="CU218" i="5"/>
  <c r="CU2498" i="5"/>
  <c r="CU1874" i="5"/>
  <c r="CU682" i="5"/>
  <c r="CU1026" i="5"/>
  <c r="CU2762" i="5"/>
  <c r="CU2082" i="5"/>
  <c r="CU2690" i="5"/>
  <c r="CW167" i="5"/>
  <c r="CU890" i="5"/>
  <c r="CU855" i="5"/>
  <c r="CU834" i="5"/>
  <c r="CU1866" i="5"/>
  <c r="CU2170" i="5"/>
  <c r="CU1050" i="5"/>
  <c r="CU1994" i="5"/>
  <c r="CU386" i="5"/>
  <c r="CU2914" i="5"/>
  <c r="CU722" i="5"/>
  <c r="CU2882" i="5"/>
  <c r="CU466" i="5"/>
  <c r="CU2314" i="5"/>
  <c r="CU2066" i="5"/>
  <c r="CU1154" i="5"/>
  <c r="CU1354" i="5"/>
  <c r="CU1202" i="5"/>
  <c r="CU2098" i="5"/>
  <c r="CU330" i="5"/>
  <c r="CU586" i="5"/>
  <c r="CU146" i="5"/>
  <c r="CU2114" i="5"/>
  <c r="CU2594" i="5"/>
  <c r="CU714" i="5"/>
  <c r="CU930" i="5"/>
  <c r="CU74" i="5"/>
  <c r="CU2978" i="5"/>
  <c r="CU106" i="5"/>
  <c r="CU2554" i="5"/>
  <c r="CU1650" i="5"/>
  <c r="DA226" i="5" s="1"/>
  <c r="CU354" i="5"/>
  <c r="CU114" i="5"/>
  <c r="CU1602" i="5"/>
  <c r="CU2210" i="5"/>
  <c r="CU786" i="5"/>
  <c r="CU2122" i="5"/>
  <c r="CU498" i="5"/>
  <c r="CU2458" i="5"/>
  <c r="CU2674" i="5"/>
  <c r="CU1458" i="5"/>
  <c r="CU1375" i="5"/>
  <c r="CW1378" i="5" s="1"/>
  <c r="CU2730" i="5"/>
  <c r="CU1330" i="5"/>
  <c r="CU2242" i="5"/>
  <c r="CU1410" i="5"/>
  <c r="DA196" i="5" s="1"/>
  <c r="CU2570" i="5"/>
  <c r="CU1426" i="5"/>
  <c r="CU2618" i="5"/>
  <c r="DA347" i="5" s="1"/>
  <c r="CU378" i="5"/>
  <c r="CU1266" i="5"/>
  <c r="CU914" i="5"/>
  <c r="CU3026" i="5"/>
  <c r="CU1738" i="5"/>
  <c r="CU3058" i="5"/>
  <c r="CU842" i="5"/>
  <c r="CU2002" i="5"/>
  <c r="CU1906" i="5"/>
  <c r="CU1674" i="5"/>
  <c r="CU2658" i="5"/>
  <c r="CU2218" i="5"/>
  <c r="CU2522" i="5"/>
  <c r="CU2666" i="5"/>
  <c r="CU3074" i="5"/>
  <c r="CU2714" i="5"/>
  <c r="CU2722" i="5"/>
  <c r="CU730" i="5"/>
  <c r="CU1418" i="5"/>
  <c r="CU1506" i="5"/>
  <c r="CU402" i="5"/>
  <c r="CU3018" i="5"/>
  <c r="CU359" i="5"/>
  <c r="CU2042" i="5"/>
  <c r="CU2538" i="5"/>
  <c r="CU1450" i="5"/>
  <c r="CW2999" i="5"/>
  <c r="CU2999" i="5"/>
  <c r="CW3002" i="5" s="1"/>
  <c r="CW1807" i="5"/>
  <c r="CU1807" i="5"/>
  <c r="CW2847" i="5"/>
  <c r="CW2479" i="5"/>
  <c r="CU2479" i="5"/>
  <c r="CW2447" i="5"/>
  <c r="CU2447" i="5"/>
  <c r="CW775" i="5"/>
  <c r="CU775" i="5"/>
  <c r="CW2903" i="5"/>
  <c r="CU2903" i="5"/>
  <c r="CW2791" i="5"/>
  <c r="CU2791" i="5"/>
  <c r="CW2287" i="5"/>
  <c r="CU2287" i="5"/>
  <c r="CW2935" i="5"/>
  <c r="CU2935" i="5"/>
  <c r="CW1183" i="5"/>
  <c r="CU1183" i="5"/>
  <c r="CW1175" i="5"/>
  <c r="CU1175" i="5"/>
  <c r="CW1783" i="5"/>
  <c r="CU1783" i="5"/>
  <c r="CW2135" i="5"/>
  <c r="CU2135" i="5"/>
  <c r="CW2319" i="5"/>
  <c r="CU2319" i="5"/>
  <c r="CW1815" i="5"/>
  <c r="CU1815" i="5"/>
  <c r="CW1103" i="5"/>
  <c r="CU1103" i="5"/>
  <c r="CW1487" i="5"/>
  <c r="CU1487" i="5"/>
  <c r="CW1015" i="5"/>
  <c r="CU1015" i="5"/>
  <c r="CW1727" i="5"/>
  <c r="CU1727" i="5"/>
  <c r="CW2439" i="5"/>
  <c r="CU2439" i="5"/>
  <c r="CW3007" i="5"/>
  <c r="CU3007" i="5"/>
  <c r="CW2463" i="5"/>
  <c r="CU2463" i="5"/>
  <c r="CW2871" i="5"/>
  <c r="CU2871" i="5"/>
  <c r="CW1799" i="5"/>
  <c r="CU1799" i="5"/>
  <c r="CW2927" i="5"/>
  <c r="CU2927" i="5"/>
  <c r="CW159" i="5"/>
  <c r="CU159" i="5"/>
  <c r="CW2815" i="5"/>
  <c r="CU2815" i="5"/>
  <c r="CW743" i="5"/>
  <c r="CU743" i="5"/>
  <c r="CU1778" i="5"/>
  <c r="CW615" i="5"/>
  <c r="CU615" i="5"/>
  <c r="CW1095" i="5"/>
  <c r="CU1095" i="5"/>
  <c r="CW943" i="5"/>
  <c r="CU943" i="5"/>
  <c r="CW1983" i="5"/>
  <c r="CU1983" i="5"/>
  <c r="CW279" i="5"/>
  <c r="CU279" i="5"/>
  <c r="CW1135" i="5"/>
  <c r="CU1135" i="5"/>
  <c r="CW887" i="5"/>
  <c r="CU887" i="5"/>
  <c r="CW127" i="5"/>
  <c r="CU127" i="5"/>
  <c r="CU1922" i="5"/>
  <c r="CU1890" i="5"/>
  <c r="CW831" i="5"/>
  <c r="CU831" i="5"/>
  <c r="CU2847" i="5"/>
  <c r="CW1863" i="5"/>
  <c r="CU1863" i="5"/>
  <c r="CW1047" i="5"/>
  <c r="CU1047" i="5"/>
  <c r="CW1991" i="5"/>
  <c r="CU1991" i="5"/>
  <c r="CW1247" i="5"/>
  <c r="CU1247" i="5"/>
  <c r="CW2423" i="5"/>
  <c r="CU2423" i="5"/>
  <c r="CW2143" i="5"/>
  <c r="CU2143" i="5"/>
  <c r="CW1087" i="5"/>
  <c r="CU1087" i="5"/>
  <c r="CW263" i="5"/>
  <c r="CU263" i="5"/>
  <c r="CW959" i="5"/>
  <c r="CU959" i="5"/>
  <c r="CW2231" i="5"/>
  <c r="CU2231" i="5"/>
  <c r="CW79" i="5"/>
  <c r="CU79" i="5"/>
  <c r="CW1463" i="5"/>
  <c r="CU1463" i="5"/>
  <c r="CW1367" i="5"/>
  <c r="CU1367" i="5"/>
  <c r="CW687" i="5"/>
  <c r="CU687" i="5"/>
  <c r="CW2647" i="5"/>
  <c r="CU2647" i="5"/>
  <c r="CW1879" i="5"/>
  <c r="CU1879" i="5"/>
  <c r="CW175" i="5"/>
  <c r="CU175" i="5"/>
  <c r="CW2951" i="5"/>
  <c r="CU2951" i="5"/>
  <c r="CW1127" i="5"/>
  <c r="CU1127" i="5"/>
  <c r="CW751" i="5"/>
  <c r="CU751" i="5"/>
  <c r="CW754" i="5" s="1"/>
  <c r="CW2391" i="5"/>
  <c r="CU2391" i="5"/>
  <c r="CW1575" i="5"/>
  <c r="CU1575" i="5"/>
  <c r="CW2279" i="5"/>
  <c r="CU2279" i="5"/>
  <c r="CW1295" i="5"/>
  <c r="CU1295" i="5"/>
  <c r="CW1298" i="5" s="1"/>
  <c r="CU90" i="5"/>
  <c r="CW2335" i="5"/>
  <c r="CU2335" i="5"/>
  <c r="CW2338" i="5" s="1"/>
  <c r="CW1311" i="5"/>
  <c r="CU1311" i="5"/>
  <c r="CW2743" i="5"/>
  <c r="CU2743" i="5"/>
  <c r="CW487" i="5"/>
  <c r="CU487" i="5"/>
  <c r="CW367" i="5"/>
  <c r="CU367" i="5"/>
  <c r="CW370" i="5" s="1"/>
  <c r="CW767" i="5"/>
  <c r="CU767" i="5"/>
  <c r="CU2874" i="5"/>
  <c r="CU1802" i="5"/>
  <c r="CW1159" i="5"/>
  <c r="CU1159" i="5"/>
  <c r="CW2807" i="5"/>
  <c r="CU2807" i="5"/>
  <c r="CW2810" i="5" s="1"/>
  <c r="CW1511" i="5"/>
  <c r="CU1511" i="5"/>
  <c r="CW2399" i="5"/>
  <c r="CU2399" i="5"/>
  <c r="CW1607" i="5"/>
  <c r="CU1607" i="5"/>
  <c r="CW1775" i="5"/>
  <c r="CU1775" i="5"/>
  <c r="CW1778" i="5" s="1"/>
  <c r="CW1591" i="5"/>
  <c r="CU1591" i="5"/>
  <c r="CW1207" i="5"/>
  <c r="CU1207" i="5"/>
  <c r="CW1210" i="5" s="1"/>
  <c r="CW415" i="5"/>
  <c r="CU415" i="5"/>
  <c r="CW1615" i="5"/>
  <c r="CU1615" i="5"/>
  <c r="CW1618" i="5" s="1"/>
  <c r="CW2199" i="5"/>
  <c r="CU2199" i="5"/>
  <c r="CW1271" i="5"/>
  <c r="CU1271" i="5"/>
  <c r="CW1274" i="5" s="1"/>
  <c r="CW447" i="5"/>
  <c r="CU447" i="5"/>
  <c r="CW2367" i="5"/>
  <c r="CW2623" i="5"/>
  <c r="CU2623" i="5"/>
  <c r="CW239" i="5"/>
  <c r="CU239" i="5"/>
  <c r="CW343" i="5"/>
  <c r="CU343" i="5"/>
  <c r="CW1943" i="5"/>
  <c r="CU1943" i="5"/>
  <c r="CW2599" i="5"/>
  <c r="CW2151" i="5"/>
  <c r="CU2151" i="5"/>
  <c r="CW999" i="5"/>
  <c r="CU999" i="5"/>
  <c r="CW1002" i="5" s="1"/>
  <c r="CW2431" i="5"/>
  <c r="CU2431" i="5"/>
  <c r="CW551" i="5"/>
  <c r="CU551" i="5"/>
  <c r="CW554" i="5" s="1"/>
  <c r="CW623" i="5"/>
  <c r="CU623" i="5"/>
  <c r="CW2855" i="5"/>
  <c r="CU2855" i="5"/>
  <c r="CW2858" i="5" s="1"/>
  <c r="CU2415" i="5"/>
  <c r="CW655" i="5"/>
  <c r="CU655" i="5"/>
  <c r="CW207" i="5"/>
  <c r="CU207" i="5"/>
  <c r="CW2183" i="5"/>
  <c r="CU2183" i="5"/>
  <c r="CW1215" i="5"/>
  <c r="CU1215" i="5"/>
  <c r="CW1223" i="5"/>
  <c r="CU1223" i="5"/>
  <c r="CW1767" i="5"/>
  <c r="CU1767" i="5"/>
  <c r="CW591" i="5"/>
  <c r="CU591" i="5"/>
  <c r="CW1255" i="5"/>
  <c r="CU1255" i="5"/>
  <c r="CW2471" i="5"/>
  <c r="CU2471" i="5"/>
  <c r="CW1279" i="5"/>
  <c r="CU1279" i="5"/>
  <c r="CW311" i="5"/>
  <c r="CU311" i="5"/>
  <c r="CW1543" i="5"/>
  <c r="CU1543" i="5"/>
  <c r="CU2146" i="5"/>
  <c r="CW39" i="5"/>
  <c r="CU39" i="5"/>
  <c r="CU1090" i="5"/>
  <c r="CU266" i="5"/>
  <c r="CU962" i="5"/>
  <c r="CW575" i="5"/>
  <c r="CU575" i="5"/>
  <c r="CU2234" i="5"/>
  <c r="CU82" i="5"/>
  <c r="CU1466" i="5"/>
  <c r="CU1370" i="5"/>
  <c r="CW1655" i="5"/>
  <c r="CU1655" i="5"/>
  <c r="CU690" i="5"/>
  <c r="CW2959" i="5"/>
  <c r="CU2959" i="5"/>
  <c r="CW1823" i="5"/>
  <c r="CU1823" i="5"/>
  <c r="CW695" i="5"/>
  <c r="CU695" i="5"/>
  <c r="CU1882" i="5"/>
  <c r="DA255" i="5" s="1"/>
  <c r="CW119" i="5"/>
  <c r="CU119" i="5"/>
  <c r="CU178" i="5"/>
  <c r="CU2954" i="5"/>
  <c r="CW2639" i="5"/>
  <c r="CU2639" i="5"/>
  <c r="CU1130" i="5"/>
  <c r="CU754" i="5"/>
  <c r="CU2018" i="5"/>
  <c r="CU2394" i="5"/>
  <c r="CW2783" i="5"/>
  <c r="CU2783" i="5"/>
  <c r="CU1578" i="5"/>
  <c r="CW191" i="5"/>
  <c r="CU191" i="5"/>
  <c r="CW1695" i="5"/>
  <c r="CU1695" i="5"/>
  <c r="CU2282" i="5"/>
  <c r="CW2695" i="5"/>
  <c r="CU2695" i="5"/>
  <c r="CU1298" i="5"/>
  <c r="CW703" i="5"/>
  <c r="CU703" i="5"/>
  <c r="CU2386" i="5"/>
  <c r="CU2338" i="5"/>
  <c r="CU1314" i="5"/>
  <c r="CU2746" i="5"/>
  <c r="CU490" i="5"/>
  <c r="CU370" i="5"/>
  <c r="CU770" i="5"/>
  <c r="CW2343" i="5"/>
  <c r="CU2343" i="5"/>
  <c r="CU1162" i="5"/>
  <c r="CW471" i="5"/>
  <c r="CU471" i="5"/>
  <c r="CW1855" i="5"/>
  <c r="CU1855" i="5"/>
  <c r="CW759" i="5"/>
  <c r="CU759" i="5"/>
  <c r="CU2810" i="5"/>
  <c r="CW1951" i="5"/>
  <c r="CU1951" i="5"/>
  <c r="CU1514" i="5"/>
  <c r="DA209" i="5" s="1"/>
  <c r="CU2402" i="5"/>
  <c r="CW455" i="5"/>
  <c r="CU455" i="5"/>
  <c r="CW1839" i="5"/>
  <c r="CU1839" i="5"/>
  <c r="CU1594" i="5"/>
  <c r="CU1210" i="5"/>
  <c r="CU418" i="5"/>
  <c r="CU1618" i="5"/>
  <c r="CU2202" i="5"/>
  <c r="CW1431" i="5"/>
  <c r="CU1431" i="5"/>
  <c r="CU1274" i="5"/>
  <c r="CU450" i="5"/>
  <c r="CU242" i="5"/>
  <c r="CU346" i="5"/>
  <c r="CU1946" i="5"/>
  <c r="CU2602" i="5"/>
  <c r="CU2154" i="5"/>
  <c r="CU1002" i="5"/>
  <c r="CU2679" i="5"/>
  <c r="CW2682" i="5" s="1"/>
  <c r="CW1319" i="5"/>
  <c r="CU1319" i="5"/>
  <c r="CU2434" i="5"/>
  <c r="DA324" i="5" s="1"/>
  <c r="CU2866" i="5"/>
  <c r="CU554" i="5"/>
  <c r="CW2823" i="5"/>
  <c r="CU2823" i="5"/>
  <c r="CU626" i="5"/>
  <c r="CU2858" i="5"/>
  <c r="CW671" i="5"/>
  <c r="CU671" i="5"/>
  <c r="CU658" i="5"/>
  <c r="CW2191" i="5"/>
  <c r="CU2191" i="5"/>
  <c r="CU210" i="5"/>
  <c r="CU1218" i="5"/>
  <c r="CW1759" i="5"/>
  <c r="CU1759" i="5"/>
  <c r="CU1226" i="5"/>
  <c r="CU594" i="5"/>
  <c r="CU1258" i="5"/>
  <c r="CW2503" i="5"/>
  <c r="CU2503" i="5"/>
  <c r="CU2474" i="5"/>
  <c r="CW1919" i="5"/>
  <c r="CU1919" i="5"/>
  <c r="CW1922" i="5" s="1"/>
  <c r="CW1791" i="5"/>
  <c r="CU1791" i="5"/>
  <c r="CW1887" i="5"/>
  <c r="CU1887" i="5"/>
  <c r="CU858" i="5"/>
  <c r="CW631" i="5"/>
  <c r="CU631" i="5"/>
  <c r="CU1282" i="5"/>
  <c r="CW1391" i="5"/>
  <c r="CU1391" i="5"/>
  <c r="CW1519" i="5"/>
  <c r="CU1519" i="5"/>
  <c r="CU314" i="5"/>
  <c r="CW215" i="5"/>
  <c r="CU215" i="5"/>
  <c r="CU1546" i="5"/>
  <c r="CW599" i="5"/>
  <c r="CU599" i="5"/>
  <c r="CW2495" i="5"/>
  <c r="CU2495" i="5"/>
  <c r="CW1471" i="5"/>
  <c r="CU1471" i="5"/>
  <c r="CU26" i="5"/>
  <c r="DA23" i="5" s="1"/>
  <c r="CW1967" i="5"/>
  <c r="CU1967" i="5"/>
  <c r="CW2047" i="5"/>
  <c r="CU2047" i="5"/>
  <c r="CU42" i="5"/>
  <c r="CU578" i="5"/>
  <c r="CW2799" i="5"/>
  <c r="CU2799" i="5"/>
  <c r="CW735" i="5"/>
  <c r="CU735" i="5"/>
  <c r="CW2415" i="5"/>
  <c r="CW2007" i="5"/>
  <c r="CU2007" i="5"/>
  <c r="CW2010" i="5" s="1"/>
  <c r="CW2559" i="5"/>
  <c r="CU2559" i="5"/>
  <c r="CW1063" i="5"/>
  <c r="CU1063" i="5"/>
  <c r="CW1066" i="5" s="1"/>
  <c r="CU1914" i="5"/>
  <c r="CU1690" i="5"/>
  <c r="CU186" i="5"/>
  <c r="CU1722" i="5"/>
  <c r="CU2610" i="5"/>
  <c r="CU2162" i="5"/>
  <c r="CW650" i="5"/>
  <c r="CW2247" i="5"/>
  <c r="CU2247" i="5"/>
  <c r="CW847" i="5"/>
  <c r="CU847" i="5"/>
  <c r="CW303" i="5"/>
  <c r="CU303" i="5"/>
  <c r="CW2407" i="5"/>
  <c r="CU2407" i="5"/>
  <c r="CU2786" i="5"/>
  <c r="CW559" i="5"/>
  <c r="CU559" i="5"/>
  <c r="CU194" i="5"/>
  <c r="DA44" i="5" s="1"/>
  <c r="CW1191" i="5"/>
  <c r="CU1191" i="5"/>
  <c r="CU1698" i="5"/>
  <c r="CU2698" i="5"/>
  <c r="CW951" i="5"/>
  <c r="CU951" i="5"/>
  <c r="CW2375" i="5"/>
  <c r="CU2375" i="5"/>
  <c r="CU706" i="5"/>
  <c r="CW2351" i="5"/>
  <c r="CU2351" i="5"/>
  <c r="CW2943" i="5"/>
  <c r="CU2943" i="5"/>
  <c r="CW2946" i="5" s="1"/>
  <c r="CW535" i="5"/>
  <c r="CU535" i="5"/>
  <c r="CU2034" i="5"/>
  <c r="CU642" i="5"/>
  <c r="DA100" i="5" s="1"/>
  <c r="CW567" i="5"/>
  <c r="CU567" i="5"/>
  <c r="CU2130" i="5"/>
  <c r="CW1583" i="5"/>
  <c r="CU1583" i="5"/>
  <c r="CW1439" i="5"/>
  <c r="CU1439" i="5"/>
  <c r="CU2367" i="5"/>
  <c r="CW2370" i="5" s="1"/>
  <c r="CW519" i="5"/>
  <c r="CU519" i="5"/>
  <c r="CU2738" i="5"/>
  <c r="CW3023" i="5"/>
  <c r="CU3023" i="5"/>
  <c r="CU2599" i="5"/>
  <c r="CW1735" i="5"/>
  <c r="CU1735" i="5"/>
  <c r="CW1738" i="5" s="1"/>
  <c r="CW3055" i="5"/>
  <c r="CU3055" i="5"/>
  <c r="CW839" i="5"/>
  <c r="CU839" i="5"/>
  <c r="CW842" i="5" s="1"/>
  <c r="CW1999" i="5"/>
  <c r="CU1999" i="5"/>
  <c r="CW2567" i="5"/>
  <c r="CW1903" i="5"/>
  <c r="CU1903" i="5"/>
  <c r="CU2306" i="5"/>
  <c r="DA308" i="5" s="1"/>
  <c r="CW1671" i="5"/>
  <c r="CU1671" i="5"/>
  <c r="CW1674" i="5" s="1"/>
  <c r="CW2655" i="5"/>
  <c r="CU2655" i="5"/>
  <c r="CW234" i="5"/>
  <c r="CU1434" i="5"/>
  <c r="CU2626" i="5"/>
  <c r="CW2215" i="5"/>
  <c r="CU2215" i="5"/>
  <c r="CW2519" i="5"/>
  <c r="CU2519" i="5"/>
  <c r="CU2682" i="5"/>
  <c r="CW1631" i="5"/>
  <c r="CU1631" i="5"/>
  <c r="CW1634" i="5" s="1"/>
  <c r="CU1322" i="5"/>
  <c r="CW2663" i="5"/>
  <c r="CU2663" i="5"/>
  <c r="CW3071" i="5"/>
  <c r="CU3071" i="5"/>
  <c r="CW2711" i="5"/>
  <c r="CU2711" i="5"/>
  <c r="CU2826" i="5"/>
  <c r="CU674" i="5"/>
  <c r="CU2194" i="5"/>
  <c r="CW2719" i="5"/>
  <c r="CU2719" i="5"/>
  <c r="CW2722" i="5" s="1"/>
  <c r="CW727" i="5"/>
  <c r="CU727" i="5"/>
  <c r="CW2727" i="5"/>
  <c r="CU2727" i="5"/>
  <c r="CW2730" i="5" s="1"/>
  <c r="CW1327" i="5"/>
  <c r="CU1327" i="5"/>
  <c r="CW439" i="5"/>
  <c r="CU439" i="5"/>
  <c r="CW442" i="5" s="1"/>
  <c r="CW967" i="5"/>
  <c r="CU967" i="5"/>
  <c r="CW2239" i="5"/>
  <c r="CU2239" i="5"/>
  <c r="CW2242" i="5" s="1"/>
  <c r="CW1407" i="5"/>
  <c r="CU1407" i="5"/>
  <c r="CU2567" i="5"/>
  <c r="CW2570" i="5" s="1"/>
  <c r="CW1423" i="5"/>
  <c r="CU1423" i="5"/>
  <c r="CW2615" i="5"/>
  <c r="CU2615" i="5"/>
  <c r="CW375" i="5"/>
  <c r="CU375" i="5"/>
  <c r="CW1263" i="5"/>
  <c r="CU1263" i="5"/>
  <c r="CW391" i="5"/>
  <c r="CU391" i="5"/>
  <c r="CU1474" i="5"/>
  <c r="CW1935" i="5"/>
  <c r="CU1935" i="5"/>
  <c r="CW1938" i="5" s="1"/>
  <c r="CW2919" i="5"/>
  <c r="CU2919" i="5"/>
  <c r="CW2511" i="5"/>
  <c r="CU2511" i="5"/>
  <c r="CW2514" i="5" s="1"/>
  <c r="CW1871" i="5"/>
  <c r="CU1871" i="5"/>
  <c r="CW679" i="5"/>
  <c r="CU679" i="5"/>
  <c r="CW682" i="5" s="1"/>
  <c r="CW1023" i="5"/>
  <c r="CU1023" i="5"/>
  <c r="CU1938" i="5"/>
  <c r="CU2922" i="5"/>
  <c r="CW2759" i="5"/>
  <c r="CU2759" i="5"/>
  <c r="CW2079" i="5"/>
  <c r="CU2079" i="5"/>
  <c r="CW2082" i="5" s="1"/>
  <c r="CW2687" i="5"/>
  <c r="CU2687" i="5"/>
  <c r="CW319" i="5"/>
  <c r="CU319" i="5"/>
  <c r="CW322" i="5" s="1"/>
  <c r="CW3015" i="5"/>
  <c r="CU3015" i="5"/>
  <c r="CW2015" i="5"/>
  <c r="CU2015" i="5"/>
  <c r="CW2018" i="5" s="1"/>
  <c r="CW2887" i="5"/>
  <c r="CU2887" i="5"/>
  <c r="CW2071" i="5"/>
  <c r="CU2071" i="5"/>
  <c r="CW2074" i="5" s="1"/>
  <c r="CW1479" i="5"/>
  <c r="CU1479" i="5"/>
  <c r="CW2991" i="5"/>
  <c r="CU2991" i="5"/>
  <c r="CW2994" i="5" s="1"/>
  <c r="CW87" i="5"/>
  <c r="CU87" i="5"/>
  <c r="CW607" i="5"/>
  <c r="CU607" i="5"/>
  <c r="CW610" i="5" s="1"/>
  <c r="CW2967" i="5"/>
  <c r="CU2967" i="5"/>
  <c r="CW287" i="5"/>
  <c r="CU287" i="5"/>
  <c r="CW290" i="5" s="1"/>
  <c r="CW799" i="5"/>
  <c r="CU799" i="5"/>
  <c r="CW1927" i="5"/>
  <c r="CU1927" i="5"/>
  <c r="CW1930" i="5" s="1"/>
  <c r="CW807" i="5"/>
  <c r="CU807" i="5"/>
  <c r="CW423" i="5"/>
  <c r="CU423" i="5"/>
  <c r="CW426" i="5" s="1"/>
  <c r="CW1623" i="5"/>
  <c r="CU1623" i="5"/>
  <c r="CW247" i="5"/>
  <c r="CU247" i="5"/>
  <c r="CW250" i="5" s="1"/>
  <c r="CW2863" i="5"/>
  <c r="CU2863" i="5"/>
  <c r="CU2418" i="5"/>
  <c r="DA322" i="5" s="1"/>
  <c r="CW1711" i="5"/>
  <c r="CU1711" i="5"/>
  <c r="CW1071" i="5"/>
  <c r="CU1071" i="5"/>
  <c r="CU2186" i="5"/>
  <c r="CW55" i="5"/>
  <c r="CU55" i="5"/>
  <c r="CW1559" i="5"/>
  <c r="CU1559" i="5"/>
  <c r="CW1562" i="5" s="1"/>
  <c r="CW983" i="5"/>
  <c r="CU983" i="5"/>
  <c r="CW63" i="5"/>
  <c r="CU63" i="5"/>
  <c r="CW66" i="5" s="1"/>
  <c r="CW2839" i="5"/>
  <c r="CU2839" i="5"/>
  <c r="CW1143" i="5"/>
  <c r="CU1143" i="5"/>
  <c r="CW1146" i="5" s="1"/>
  <c r="CW3047" i="5"/>
  <c r="CU3047" i="5"/>
  <c r="CW1831" i="5"/>
  <c r="CU1831" i="5"/>
  <c r="CW1834" i="5" s="1"/>
  <c r="CU442" i="5"/>
  <c r="CU970" i="5"/>
  <c r="CW3039" i="5"/>
  <c r="CU3039" i="5"/>
  <c r="CW3042" i="5" s="1"/>
  <c r="CW31" i="5"/>
  <c r="CU31" i="5"/>
  <c r="CW1079" i="5"/>
  <c r="CU1079" i="5"/>
  <c r="CW1082" i="5" s="1"/>
  <c r="CW1111" i="5"/>
  <c r="CU1111" i="5"/>
  <c r="CW1959" i="5"/>
  <c r="CU1959" i="5"/>
  <c r="CW1962" i="5" s="1"/>
  <c r="CW2575" i="5"/>
  <c r="CU2575" i="5"/>
  <c r="CW855" i="5"/>
  <c r="CW858" i="5" s="1"/>
  <c r="DE127" i="5" s="1"/>
  <c r="CW1055" i="5"/>
  <c r="CU1055" i="5"/>
  <c r="CW1663" i="5"/>
  <c r="CU1663" i="5"/>
  <c r="CW895" i="5"/>
  <c r="CU895" i="5"/>
  <c r="CW863" i="5"/>
  <c r="CU863" i="5"/>
  <c r="CU2026" i="5"/>
  <c r="DA273" i="5" s="1"/>
  <c r="CW1567" i="5"/>
  <c r="CU1567" i="5"/>
  <c r="CW1399" i="5"/>
  <c r="CU1399" i="5"/>
  <c r="CW1402" i="5" s="1"/>
  <c r="CW511" i="5"/>
  <c r="CU511" i="5"/>
  <c r="CW1527" i="5"/>
  <c r="CU1527" i="5"/>
  <c r="CW1530" i="5" s="1"/>
  <c r="CW2055" i="5"/>
  <c r="CU2055" i="5"/>
  <c r="CW2087" i="5"/>
  <c r="CU2087" i="5"/>
  <c r="CW2090" i="5" s="1"/>
  <c r="CW815" i="5"/>
  <c r="CU815" i="5"/>
  <c r="CW903" i="5"/>
  <c r="CU903" i="5"/>
  <c r="CW906" i="5" s="1"/>
  <c r="CW1679" i="5"/>
  <c r="CU1679" i="5"/>
  <c r="CW1167" i="5"/>
  <c r="CU1167" i="5"/>
  <c r="CW1170" i="5" s="1"/>
  <c r="CW2327" i="5"/>
  <c r="CU2327" i="5"/>
  <c r="CW871" i="5"/>
  <c r="CU871" i="5"/>
  <c r="CW874" i="5" s="1"/>
  <c r="CW1551" i="5"/>
  <c r="CU1551" i="5"/>
  <c r="CW1231" i="5"/>
  <c r="CU1231" i="5"/>
  <c r="CW1234" i="5" s="1"/>
  <c r="CU1730" i="5"/>
  <c r="CU2442" i="5"/>
  <c r="CW2255" i="5"/>
  <c r="CU2255" i="5"/>
  <c r="CW2258" i="5" s="1"/>
  <c r="CW2223" i="5"/>
  <c r="CU2223" i="5"/>
  <c r="CU3010" i="5"/>
  <c r="CU2466" i="5"/>
  <c r="DA328" i="5" s="1"/>
  <c r="CW1343" i="5"/>
  <c r="CU1343" i="5"/>
  <c r="CU610" i="5"/>
  <c r="CU2970" i="5"/>
  <c r="CU290" i="5"/>
  <c r="CU802" i="5"/>
  <c r="CU1930" i="5"/>
  <c r="CW1119" i="5"/>
  <c r="CU1119" i="5"/>
  <c r="CW1639" i="5"/>
  <c r="CU1639" i="5"/>
  <c r="CW199" i="5"/>
  <c r="CU199" i="5"/>
  <c r="CW1495" i="5"/>
  <c r="CU1495" i="5"/>
  <c r="CW1498" i="5" s="1"/>
  <c r="CU543" i="5"/>
  <c r="CW546" i="5" s="1"/>
  <c r="DE88" i="5" s="1"/>
  <c r="CW359" i="5"/>
  <c r="CW362" i="5" s="1"/>
  <c r="DE65" i="5" s="1"/>
  <c r="CW295" i="5"/>
  <c r="CU295" i="5"/>
  <c r="CU479" i="5"/>
  <c r="CW2263" i="5"/>
  <c r="CU2263" i="5"/>
  <c r="CW1239" i="5"/>
  <c r="CU1239" i="5"/>
  <c r="CW1303" i="5"/>
  <c r="CU1303" i="5"/>
  <c r="CU2767" i="5"/>
  <c r="CW3063" i="5"/>
  <c r="CU3063" i="5"/>
  <c r="CW1031" i="5"/>
  <c r="CU1031" i="5"/>
  <c r="CW1034" i="5" s="1"/>
  <c r="CW2703" i="5"/>
  <c r="CU2703" i="5"/>
  <c r="CW2983" i="5"/>
  <c r="CU2983" i="5"/>
  <c r="CW271" i="5"/>
  <c r="CU271" i="5"/>
  <c r="CW1847" i="5"/>
  <c r="CU1847" i="5"/>
  <c r="CW1850" i="5" s="1"/>
  <c r="CU946" i="5"/>
  <c r="CU282" i="5"/>
  <c r="CW1743" i="5"/>
  <c r="CU1743" i="5"/>
  <c r="CW223" i="5"/>
  <c r="CU223" i="5"/>
  <c r="CW1975" i="5"/>
  <c r="CU1975" i="5"/>
  <c r="CW1978" i="5" s="1"/>
  <c r="CW911" i="5"/>
  <c r="CW1895" i="5"/>
  <c r="CU1895" i="5"/>
  <c r="CW47" i="5"/>
  <c r="CU47" i="5"/>
  <c r="CU167" i="5"/>
  <c r="CW170" i="5" s="1"/>
  <c r="DE41" i="5" s="1"/>
  <c r="CW2271" i="5"/>
  <c r="CU2271" i="5"/>
  <c r="CW2274" i="5" s="1"/>
  <c r="CU1562" i="5"/>
  <c r="CW2487" i="5"/>
  <c r="CU2487" i="5"/>
  <c r="CU986" i="5"/>
  <c r="CU66" i="5"/>
  <c r="DA28" i="5" s="1"/>
  <c r="CU2842" i="5"/>
  <c r="DA375" i="5" s="1"/>
  <c r="CU1146" i="5"/>
  <c r="CW1415" i="5"/>
  <c r="CU1415" i="5"/>
  <c r="CW1287" i="5"/>
  <c r="CU1287" i="5"/>
  <c r="CU3050" i="5"/>
  <c r="CU1834" i="5"/>
  <c r="CU3042" i="5"/>
  <c r="CW1503" i="5"/>
  <c r="CU1503" i="5"/>
  <c r="CW1506" i="5" s="1"/>
  <c r="CU34" i="5"/>
  <c r="CU1082" i="5"/>
  <c r="CU1114" i="5"/>
  <c r="CW399" i="5"/>
  <c r="CU399" i="5"/>
  <c r="CW1383" i="5"/>
  <c r="CU1383" i="5"/>
  <c r="CW2295" i="5"/>
  <c r="CU2295" i="5"/>
  <c r="CW527" i="5"/>
  <c r="CU527" i="5"/>
  <c r="CU1962" i="5"/>
  <c r="CU2578" i="5"/>
  <c r="CW2543" i="5"/>
  <c r="CU2543" i="5"/>
  <c r="CW2023" i="5"/>
  <c r="CU2023" i="5"/>
  <c r="CW135" i="5"/>
  <c r="CU135" i="5"/>
  <c r="CU138" i="5"/>
  <c r="CU1058" i="5"/>
  <c r="DA152" i="5" s="1"/>
  <c r="CW2535" i="5"/>
  <c r="CU2535" i="5"/>
  <c r="CW991" i="5"/>
  <c r="CU991" i="5"/>
  <c r="CU1666" i="5"/>
  <c r="CU898" i="5"/>
  <c r="CU866" i="5"/>
  <c r="CW1703" i="5"/>
  <c r="CU1703" i="5"/>
  <c r="CU1570" i="5"/>
  <c r="CU1402" i="5"/>
  <c r="CU514" i="5"/>
  <c r="CU1530" i="5"/>
  <c r="CU2058" i="5"/>
  <c r="CW1911" i="5"/>
  <c r="CU1911" i="5"/>
  <c r="CU2090" i="5"/>
  <c r="DA281" i="5" s="1"/>
  <c r="CW1687" i="5"/>
  <c r="CU1687" i="5"/>
  <c r="CW1690" i="5" s="1"/>
  <c r="CW183" i="5"/>
  <c r="CU183" i="5"/>
  <c r="CW1719" i="5"/>
  <c r="CU1719" i="5"/>
  <c r="CW2607" i="5"/>
  <c r="CU2607" i="5"/>
  <c r="CW2159" i="5"/>
  <c r="CU2159" i="5"/>
  <c r="CW2162" i="5" s="1"/>
  <c r="CU818" i="5"/>
  <c r="CW935" i="5"/>
  <c r="CU935" i="5"/>
  <c r="CU906" i="5"/>
  <c r="CU1682" i="5"/>
  <c r="DA230" i="5" s="1"/>
  <c r="DC230" i="5" s="1"/>
  <c r="DD230" i="5" s="1"/>
  <c r="CU1170" i="5"/>
  <c r="DA166" i="5" s="1"/>
  <c r="CU2330" i="5"/>
  <c r="CW2527" i="5"/>
  <c r="CU2527" i="5"/>
  <c r="CW2751" i="5"/>
  <c r="CU2751" i="5"/>
  <c r="CU874" i="5"/>
  <c r="CU1554" i="5"/>
  <c r="CW2895" i="5"/>
  <c r="CU2895" i="5"/>
  <c r="CW431" i="5"/>
  <c r="CU431" i="5"/>
  <c r="CU1234" i="5"/>
  <c r="CW919" i="5"/>
  <c r="CU919" i="5"/>
  <c r="CW2583" i="5"/>
  <c r="CU2583" i="5"/>
  <c r="CU2258" i="5"/>
  <c r="CU2226" i="5"/>
  <c r="DA298" i="5" s="1"/>
  <c r="CU362" i="5"/>
  <c r="DA65" i="5" s="1"/>
  <c r="CU1346" i="5"/>
  <c r="CW2031" i="5"/>
  <c r="CU2031" i="5"/>
  <c r="CW639" i="5"/>
  <c r="CU639" i="5"/>
  <c r="CU911" i="5"/>
  <c r="CW2127" i="5"/>
  <c r="CU2127" i="5"/>
  <c r="CW2383" i="5"/>
  <c r="CW2386" i="5" s="1"/>
  <c r="DE318" i="5" s="1"/>
  <c r="CW2735" i="5"/>
  <c r="CU2735" i="5"/>
  <c r="CW2303" i="5"/>
  <c r="CU2303" i="5"/>
  <c r="CW1335" i="5"/>
  <c r="CU1335" i="5"/>
  <c r="CW1338" i="5" s="1"/>
  <c r="CW1751" i="5"/>
  <c r="CU1751" i="5"/>
  <c r="CW2103" i="5"/>
  <c r="CU2103" i="5"/>
  <c r="CW95" i="5"/>
  <c r="CU95" i="5"/>
  <c r="CU2274" i="5"/>
  <c r="CU2490" i="5"/>
  <c r="DA331" i="5" s="1"/>
  <c r="CU1290" i="5"/>
  <c r="DA181" i="5" s="1"/>
  <c r="CW791" i="5"/>
  <c r="CU791" i="5"/>
  <c r="CU879" i="5"/>
  <c r="CW882" i="5" s="1"/>
  <c r="CW1039" i="5"/>
  <c r="CU1039" i="5"/>
  <c r="CW1007" i="5"/>
  <c r="CU1007" i="5"/>
  <c r="CW1010" i="5" s="1"/>
  <c r="CW2775" i="5"/>
  <c r="CU2775" i="5"/>
  <c r="CW335" i="5"/>
  <c r="CU335" i="5"/>
  <c r="CW338" i="5" s="1"/>
  <c r="CW255" i="5"/>
  <c r="CU255" i="5"/>
  <c r="CU1386" i="5"/>
  <c r="CU530" i="5"/>
  <c r="CW2831" i="5"/>
  <c r="CU2831" i="5"/>
  <c r="CW823" i="5"/>
  <c r="CU823" i="5"/>
  <c r="CW826" i="5" s="1"/>
  <c r="CW663" i="5"/>
  <c r="CU663" i="5"/>
  <c r="CW151" i="5"/>
  <c r="CU151" i="5"/>
  <c r="CW154" i="5" s="1"/>
  <c r="DE39" i="5" s="1"/>
  <c r="CW975" i="5"/>
  <c r="CU975" i="5"/>
  <c r="CW383" i="5"/>
  <c r="CU383" i="5"/>
  <c r="CW386" i="5" s="1"/>
  <c r="CW2911" i="5"/>
  <c r="CU2911" i="5"/>
  <c r="CU1658" i="5"/>
  <c r="CW719" i="5"/>
  <c r="CU719" i="5"/>
  <c r="CZ110" i="5" s="1"/>
  <c r="DB110" i="5" s="1"/>
  <c r="CU2322" i="5"/>
  <c r="CW2879" i="5"/>
  <c r="CU2879" i="5"/>
  <c r="CW2882" i="5" s="1"/>
  <c r="CU2650" i="5"/>
  <c r="CU2962" i="5"/>
  <c r="CU1826" i="5"/>
  <c r="CU698" i="5"/>
  <c r="CU122" i="5"/>
  <c r="CU938" i="5"/>
  <c r="CW463" i="5"/>
  <c r="CU463" i="5"/>
  <c r="CW466" i="5" s="1"/>
  <c r="CW2311" i="5"/>
  <c r="CU2311" i="5"/>
  <c r="CW1447" i="5"/>
  <c r="CU1447" i="5"/>
  <c r="CW1450" i="5" s="1"/>
  <c r="CW2063" i="5"/>
  <c r="CU2063" i="5"/>
  <c r="CU2530" i="5"/>
  <c r="CU2754" i="5"/>
  <c r="DA364" i="5" s="1"/>
  <c r="CU2898" i="5"/>
  <c r="DA382" i="5" s="1"/>
  <c r="CU434" i="5"/>
  <c r="DA74" i="5" s="1"/>
  <c r="CU922" i="5"/>
  <c r="CU2586" i="5"/>
  <c r="DA343" i="5" s="1"/>
  <c r="CW479" i="5"/>
  <c r="CW1151" i="5"/>
  <c r="CU1151" i="5"/>
  <c r="CW1351" i="5"/>
  <c r="CU1351" i="5"/>
  <c r="CZ189" i="5" s="1"/>
  <c r="DB189" i="5" s="1"/>
  <c r="CU2346" i="5"/>
  <c r="DA313" i="5" s="1"/>
  <c r="CW1199" i="5"/>
  <c r="CU1199" i="5"/>
  <c r="CW1202" i="5" s="1"/>
  <c r="CU474" i="5"/>
  <c r="DA79" i="5" s="1"/>
  <c r="CU1858" i="5"/>
  <c r="DA252" i="5" s="1"/>
  <c r="CU762" i="5"/>
  <c r="CW2671" i="5"/>
  <c r="CU2671" i="5"/>
  <c r="CW2095" i="5"/>
  <c r="CU2095" i="5"/>
  <c r="CW327" i="5"/>
  <c r="CU327" i="5"/>
  <c r="CW583" i="5"/>
  <c r="CU583" i="5"/>
  <c r="CW1455" i="5"/>
  <c r="CU1455" i="5"/>
  <c r="CU458" i="5"/>
  <c r="DA77" i="5" s="1"/>
  <c r="CW143" i="5"/>
  <c r="CU143" i="5"/>
  <c r="CW146" i="5" s="1"/>
  <c r="DE38" i="5" s="1"/>
  <c r="CU1842" i="5"/>
  <c r="DA250" i="5" s="1"/>
  <c r="CW2111" i="5"/>
  <c r="CU2111" i="5"/>
  <c r="CU1610" i="5"/>
  <c r="DA221" i="5" s="1"/>
  <c r="CW2767" i="5"/>
  <c r="CW2591" i="5"/>
  <c r="CU2591" i="5"/>
  <c r="CW711" i="5"/>
  <c r="CU711" i="5"/>
  <c r="CZ109" i="5" s="1"/>
  <c r="DB109" i="5" s="1"/>
  <c r="CW927" i="5"/>
  <c r="CU927" i="5"/>
  <c r="CU2818" i="5"/>
  <c r="CW71" i="5"/>
  <c r="CU71" i="5"/>
  <c r="CW2975" i="5"/>
  <c r="CU2975" i="5"/>
  <c r="CW2978" i="5" s="1"/>
  <c r="CW103" i="5"/>
  <c r="CU103" i="5"/>
  <c r="CU1338" i="5"/>
  <c r="CU1754" i="5"/>
  <c r="DA239" i="5" s="1"/>
  <c r="DC238" i="5" s="1"/>
  <c r="DD238" i="5" s="1"/>
  <c r="CW2551" i="5"/>
  <c r="CU2551" i="5"/>
  <c r="CW1647" i="5"/>
  <c r="CU1647" i="5"/>
  <c r="CW1650" i="5" s="1"/>
  <c r="DE226" i="5" s="1"/>
  <c r="CW351" i="5"/>
  <c r="CU351" i="5"/>
  <c r="CW111" i="5"/>
  <c r="CU111" i="5"/>
  <c r="CW114" i="5" s="1"/>
  <c r="DE34" i="5" s="1"/>
  <c r="CW2039" i="5"/>
  <c r="CU2039" i="5"/>
  <c r="CW1599" i="5"/>
  <c r="CU1599" i="5"/>
  <c r="CW1602" i="5" s="1"/>
  <c r="CW2207" i="5"/>
  <c r="CU2207" i="5"/>
  <c r="CW783" i="5"/>
  <c r="CU783" i="5"/>
  <c r="CW786" i="5" s="1"/>
  <c r="CU2106" i="5"/>
  <c r="DA283" i="5" s="1"/>
  <c r="CW2119" i="5"/>
  <c r="CU2119" i="5"/>
  <c r="CW495" i="5"/>
  <c r="CU495" i="5"/>
  <c r="CU98" i="5"/>
  <c r="CW2455" i="5"/>
  <c r="CU2455" i="5"/>
  <c r="CW2458" i="5" s="1"/>
  <c r="CU1762" i="5"/>
  <c r="DA240" i="5" s="1"/>
  <c r="CU1770" i="5"/>
  <c r="DA241" i="5" s="1"/>
  <c r="CW407" i="5"/>
  <c r="CU407" i="5"/>
  <c r="CW410" i="5" s="1"/>
  <c r="CW503" i="5"/>
  <c r="CU503" i="5"/>
  <c r="CW2359" i="5"/>
  <c r="CU2359" i="5"/>
  <c r="CW2362" i="5" s="1"/>
  <c r="CW1359" i="5"/>
  <c r="CU1359" i="5"/>
  <c r="CU2506" i="5"/>
  <c r="CW2631" i="5"/>
  <c r="CU2631" i="5"/>
  <c r="CU1794" i="5"/>
  <c r="CU634" i="5"/>
  <c r="CU1394" i="5"/>
  <c r="DA194" i="5" s="1"/>
  <c r="CU1522" i="5"/>
  <c r="DA210" i="5" s="1"/>
  <c r="DC209" i="5" s="1"/>
  <c r="DD209" i="5" s="1"/>
  <c r="CW2167" i="5"/>
  <c r="CU2167" i="5"/>
  <c r="CW3031" i="5"/>
  <c r="CU3031" i="5"/>
  <c r="CU602" i="5"/>
  <c r="CW2175" i="5"/>
  <c r="CU2175" i="5"/>
  <c r="CW2178" i="5" s="1"/>
  <c r="DA319" i="5"/>
  <c r="DA263" i="5"/>
  <c r="DA153" i="5"/>
  <c r="DA135" i="5"/>
  <c r="DC135" i="5" s="1"/>
  <c r="DD135" i="5" s="1"/>
  <c r="DA143" i="5"/>
  <c r="DA125" i="5"/>
  <c r="DA176" i="5"/>
  <c r="DA179" i="5"/>
  <c r="DA88" i="5"/>
  <c r="DA115" i="5"/>
  <c r="DA73" i="5"/>
  <c r="DA353" i="5"/>
  <c r="DA309" i="5"/>
  <c r="DC308" i="5" s="1"/>
  <c r="DD308" i="5" s="1"/>
  <c r="DA368" i="5"/>
  <c r="DA137" i="5"/>
  <c r="DA189" i="5"/>
  <c r="CZ99" i="5"/>
  <c r="DB99" i="5" s="1"/>
  <c r="DA186" i="5"/>
  <c r="DA254" i="5"/>
  <c r="DC254" i="5" s="1"/>
  <c r="DD254" i="5" s="1"/>
  <c r="DA266" i="5"/>
  <c r="DA95" i="5"/>
  <c r="DA184" i="5"/>
  <c r="DA154" i="5"/>
  <c r="DC153" i="5" s="1"/>
  <c r="DD153" i="5" s="1"/>
  <c r="DA112" i="5"/>
  <c r="DA224" i="5"/>
  <c r="DC223" i="5" s="1"/>
  <c r="DD223" i="5" s="1"/>
  <c r="DA108" i="5"/>
  <c r="DA96" i="5"/>
  <c r="DA213" i="5"/>
  <c r="DA107" i="5"/>
  <c r="DA219" i="5"/>
  <c r="DA172" i="5"/>
  <c r="DA232" i="5"/>
  <c r="DC232" i="5" s="1"/>
  <c r="DD232" i="5" s="1"/>
  <c r="DA147" i="5"/>
  <c r="DC146" i="5" s="1"/>
  <c r="DD146" i="5" s="1"/>
  <c r="DA117" i="5"/>
  <c r="DA398" i="5"/>
  <c r="DA262" i="5"/>
  <c r="DA352" i="5"/>
  <c r="DC352" i="5" s="1"/>
  <c r="DD352" i="5" s="1"/>
  <c r="DA173" i="5"/>
  <c r="DA245" i="5"/>
  <c r="DA157" i="5"/>
  <c r="DA67" i="5"/>
  <c r="DA360" i="5"/>
  <c r="DA295" i="5"/>
  <c r="DA312" i="5"/>
  <c r="DA373" i="5"/>
  <c r="DA292" i="5"/>
  <c r="DA231" i="5"/>
  <c r="DA359" i="5"/>
  <c r="DA268" i="5"/>
  <c r="DA306" i="5"/>
  <c r="DA339" i="5"/>
  <c r="DA42" i="5"/>
  <c r="CZ372" i="5"/>
  <c r="DB372" i="5" s="1"/>
  <c r="DA188" i="5"/>
  <c r="DA57" i="5"/>
  <c r="DA102" i="5"/>
  <c r="DA267" i="5"/>
  <c r="DC266" i="5" s="1"/>
  <c r="DD266" i="5" s="1"/>
  <c r="DA190" i="5"/>
  <c r="DA178" i="5"/>
  <c r="DA109" i="5"/>
  <c r="DA204" i="5"/>
  <c r="DA301" i="5"/>
  <c r="DA110" i="5"/>
  <c r="DA357" i="5"/>
  <c r="DA391" i="5"/>
  <c r="DA43" i="5"/>
  <c r="DC43" i="5" s="1"/>
  <c r="DA223" i="5"/>
  <c r="DA388" i="5"/>
  <c r="DA54" i="5"/>
  <c r="DA159" i="5"/>
  <c r="DA136" i="5"/>
  <c r="DA290" i="5"/>
  <c r="DA106" i="5"/>
  <c r="DA276" i="5"/>
  <c r="DA358" i="5"/>
  <c r="DA202" i="5"/>
  <c r="DA335" i="5"/>
  <c r="DC334" i="5" s="1"/>
  <c r="DD334" i="5" s="1"/>
  <c r="DA227" i="5"/>
  <c r="DA124" i="5"/>
  <c r="DA349" i="5"/>
  <c r="DA193" i="5"/>
  <c r="DC193" i="5" s="1"/>
  <c r="DD193" i="5" s="1"/>
  <c r="DA130" i="5"/>
  <c r="DA329" i="5"/>
  <c r="DA63" i="5"/>
  <c r="DA58" i="5"/>
  <c r="DA211" i="5"/>
  <c r="DA191" i="5"/>
  <c r="DA148" i="5"/>
  <c r="DA303" i="5"/>
  <c r="DC303" i="5" s="1"/>
  <c r="DD303" i="5" s="1"/>
  <c r="DA187" i="5"/>
  <c r="DC186" i="5" s="1"/>
  <c r="DD186" i="5" s="1"/>
  <c r="DA207" i="5"/>
  <c r="DA25" i="5"/>
  <c r="DA46" i="5"/>
  <c r="DA94" i="5"/>
  <c r="DA68" i="5"/>
  <c r="DA142" i="5"/>
  <c r="DA205" i="5"/>
  <c r="DA116" i="5"/>
  <c r="DA272" i="5"/>
  <c r="DA40" i="5"/>
  <c r="DA140" i="5"/>
  <c r="DA222" i="5"/>
  <c r="DA156" i="5"/>
  <c r="DA304" i="5"/>
  <c r="DA377" i="5"/>
  <c r="DA393" i="5"/>
  <c r="DC393" i="5" s="1"/>
  <c r="DD393" i="5" s="1"/>
  <c r="DA177" i="5"/>
  <c r="DC177" i="5" s="1"/>
  <c r="DD177" i="5" s="1"/>
  <c r="DA247" i="5"/>
  <c r="DA53" i="5"/>
  <c r="DA380" i="5"/>
  <c r="DA62" i="5"/>
  <c r="DA85" i="5"/>
  <c r="DA114" i="5"/>
  <c r="DA400" i="5"/>
  <c r="DA256" i="5"/>
  <c r="DC255" i="5" s="1"/>
  <c r="DD255" i="5" s="1"/>
  <c r="DA269" i="5"/>
  <c r="DA396" i="5"/>
  <c r="DA26" i="5"/>
  <c r="DA126" i="5"/>
  <c r="DC125" i="5" s="1"/>
  <c r="DA66" i="5"/>
  <c r="DA399" i="5"/>
  <c r="DC398" i="5" s="1"/>
  <c r="DD398" i="5" s="1"/>
  <c r="DA121" i="5"/>
  <c r="DA98" i="5"/>
  <c r="DA82" i="5"/>
  <c r="DA294" i="5"/>
  <c r="DA146" i="5"/>
  <c r="DA36" i="5"/>
  <c r="DA160" i="5"/>
  <c r="DA78" i="5"/>
  <c r="DA123" i="5"/>
  <c r="DA87" i="5"/>
  <c r="DA366" i="5"/>
  <c r="DA385" i="5"/>
  <c r="DA197" i="5"/>
  <c r="DC196" i="5" s="1"/>
  <c r="DD196" i="5" s="1"/>
  <c r="DA302" i="5"/>
  <c r="DA216" i="5"/>
  <c r="DA280" i="5"/>
  <c r="DC280" i="5" s="1"/>
  <c r="DD280" i="5" s="1"/>
  <c r="DA284" i="5"/>
  <c r="CZ355" i="5"/>
  <c r="DB355" i="5" s="1"/>
  <c r="DA291" i="5"/>
  <c r="DA305" i="5"/>
  <c r="DC304" i="5" s="1"/>
  <c r="DD304" i="5" s="1"/>
  <c r="DA81" i="5"/>
  <c r="DC80" i="5" s="1"/>
  <c r="DA39" i="5"/>
  <c r="DA259" i="5"/>
  <c r="DA260" i="5"/>
  <c r="DA374" i="5"/>
  <c r="DA243" i="5"/>
  <c r="DA55" i="5"/>
  <c r="DA105" i="5"/>
  <c r="DA139" i="5"/>
  <c r="DA235" i="5"/>
  <c r="DA91" i="5"/>
  <c r="DA31" i="5"/>
  <c r="DA145" i="5"/>
  <c r="DA61" i="5"/>
  <c r="DA200" i="5"/>
  <c r="DA288" i="5"/>
  <c r="DA158" i="5"/>
  <c r="DA287" i="5"/>
  <c r="DA119" i="5"/>
  <c r="DA163" i="5"/>
  <c r="DA330" i="5"/>
  <c r="DA237" i="5"/>
  <c r="DC237" i="5" s="1"/>
  <c r="DD237" i="5" s="1"/>
  <c r="DA30" i="5"/>
  <c r="DA49" i="5"/>
  <c r="DA118" i="5"/>
  <c r="DA192" i="5"/>
  <c r="DA111" i="5"/>
  <c r="DA47" i="5"/>
  <c r="DA144" i="5"/>
  <c r="DA103" i="5"/>
  <c r="DA395" i="5"/>
  <c r="DA354" i="5"/>
  <c r="DC353" i="5" s="1"/>
  <c r="DD353" i="5" s="1"/>
  <c r="DA113" i="5"/>
  <c r="DA174" i="5"/>
  <c r="DA180" i="5"/>
  <c r="DA89" i="5"/>
  <c r="DA271" i="5"/>
  <c r="DA99" i="5"/>
  <c r="DA370" i="5"/>
  <c r="DA185" i="5"/>
  <c r="DA350" i="5"/>
  <c r="DA314" i="5"/>
  <c r="DA389" i="5"/>
  <c r="DC388" i="5" s="1"/>
  <c r="DD388" i="5" s="1"/>
  <c r="DA151" i="5"/>
  <c r="DC150" i="5" s="1"/>
  <c r="DD150" i="5" s="1"/>
  <c r="DA333" i="5"/>
  <c r="DC333" i="5" s="1"/>
  <c r="DD333" i="5" s="1"/>
  <c r="DA253" i="5"/>
  <c r="DA56" i="5"/>
  <c r="CZ381" i="5"/>
  <c r="DB381" i="5" s="1"/>
  <c r="CZ237" i="5"/>
  <c r="DB237" i="5" s="1"/>
  <c r="DE237" i="5"/>
  <c r="CZ241" i="5"/>
  <c r="DB241" i="5" s="1"/>
  <c r="CZ56" i="5"/>
  <c r="DE56" i="5"/>
  <c r="CZ389" i="5"/>
  <c r="DB389" i="5" s="1"/>
  <c r="CZ60" i="5"/>
  <c r="DE60" i="5"/>
  <c r="CZ30" i="5"/>
  <c r="CZ192" i="5"/>
  <c r="DB192" i="5" s="1"/>
  <c r="DE192" i="5"/>
  <c r="CZ151" i="5"/>
  <c r="DB151" i="5" s="1"/>
  <c r="CZ209" i="5"/>
  <c r="DB209" i="5" s="1"/>
  <c r="CZ150" i="5"/>
  <c r="DB150" i="5" s="1"/>
  <c r="CZ100" i="5"/>
  <c r="DB100" i="5" s="1"/>
  <c r="CZ398" i="5"/>
  <c r="DB398" i="5" s="1"/>
  <c r="DA285" i="5"/>
  <c r="DC284" i="5" s="1"/>
  <c r="DA378" i="5"/>
  <c r="CZ255" i="5"/>
  <c r="DB255" i="5" s="1"/>
  <c r="DE334" i="5"/>
  <c r="CZ334" i="5"/>
  <c r="DB334" i="5" s="1"/>
  <c r="CZ212" i="5"/>
  <c r="DB212" i="5" s="1"/>
  <c r="DE212" i="5"/>
  <c r="CZ168" i="5"/>
  <c r="DB168" i="5" s="1"/>
  <c r="DE394" i="5"/>
  <c r="CZ394" i="5"/>
  <c r="DB394" i="5" s="1"/>
  <c r="CZ319" i="5"/>
  <c r="DB319" i="5" s="1"/>
  <c r="CZ263" i="5"/>
  <c r="DB263" i="5" s="1"/>
  <c r="CZ331" i="5"/>
  <c r="DB331" i="5" s="1"/>
  <c r="DE153" i="5"/>
  <c r="CZ153" i="5"/>
  <c r="DB153" i="5" s="1"/>
  <c r="CZ135" i="5"/>
  <c r="DB135" i="5" s="1"/>
  <c r="CZ143" i="5"/>
  <c r="DB143" i="5" s="1"/>
  <c r="CZ125" i="5"/>
  <c r="DB125" i="5" s="1"/>
  <c r="DE125" i="5"/>
  <c r="CZ176" i="5"/>
  <c r="DB176" i="5" s="1"/>
  <c r="DE179" i="5"/>
  <c r="CZ179" i="5"/>
  <c r="DB179" i="5" s="1"/>
  <c r="CZ88" i="5"/>
  <c r="CZ115" i="5"/>
  <c r="DB115" i="5" s="1"/>
  <c r="DE73" i="5"/>
  <c r="CZ73" i="5"/>
  <c r="CZ353" i="5"/>
  <c r="DB353" i="5" s="1"/>
  <c r="CZ309" i="5"/>
  <c r="DB309" i="5" s="1"/>
  <c r="DA198" i="5"/>
  <c r="CZ137" i="5"/>
  <c r="DB137" i="5" s="1"/>
  <c r="CZ186" i="5"/>
  <c r="DB186" i="5" s="1"/>
  <c r="DA214" i="5"/>
  <c r="DC213" i="5" s="1"/>
  <c r="DD213" i="5" s="1"/>
  <c r="CZ254" i="5"/>
  <c r="DB254" i="5" s="1"/>
  <c r="CZ266" i="5"/>
  <c r="DB266" i="5" s="1"/>
  <c r="DA76" i="5"/>
  <c r="CZ95" i="5"/>
  <c r="CZ184" i="5"/>
  <c r="DB184" i="5" s="1"/>
  <c r="CZ154" i="5"/>
  <c r="DB154" i="5" s="1"/>
  <c r="CZ165" i="5"/>
  <c r="DB165" i="5" s="1"/>
  <c r="CZ112" i="5"/>
  <c r="DB112" i="5" s="1"/>
  <c r="CZ138" i="5"/>
  <c r="DB138" i="5" s="1"/>
  <c r="CZ224" i="5"/>
  <c r="DB224" i="5" s="1"/>
  <c r="DE224" i="5"/>
  <c r="CZ108" i="5"/>
  <c r="DB108" i="5" s="1"/>
  <c r="DE96" i="5"/>
  <c r="CZ96" i="5"/>
  <c r="CZ213" i="5"/>
  <c r="DB213" i="5" s="1"/>
  <c r="CZ107" i="5"/>
  <c r="DB107" i="5" s="1"/>
  <c r="CZ219" i="5"/>
  <c r="DB219" i="5" s="1"/>
  <c r="CZ172" i="5"/>
  <c r="DB172" i="5" s="1"/>
  <c r="CZ74" i="5"/>
  <c r="DA362" i="5"/>
  <c r="CZ232" i="5"/>
  <c r="DB232" i="5" s="1"/>
  <c r="DA342" i="5"/>
  <c r="CZ147" i="5"/>
  <c r="DB147" i="5" s="1"/>
  <c r="CZ117" i="5"/>
  <c r="DB117" i="5" s="1"/>
  <c r="CZ57" i="5"/>
  <c r="CZ102" i="5"/>
  <c r="DB102" i="5" s="1"/>
  <c r="DE267" i="5"/>
  <c r="CZ267" i="5"/>
  <c r="DB267" i="5" s="1"/>
  <c r="DA206" i="5"/>
  <c r="CZ289" i="5"/>
  <c r="DB289" i="5" s="1"/>
  <c r="CZ178" i="5"/>
  <c r="DB178" i="5" s="1"/>
  <c r="CZ204" i="5"/>
  <c r="DB204" i="5" s="1"/>
  <c r="CZ301" i="5"/>
  <c r="DB301" i="5" s="1"/>
  <c r="CZ58" i="5"/>
  <c r="CZ50" i="5"/>
  <c r="CZ285" i="5"/>
  <c r="DB285" i="5" s="1"/>
  <c r="CZ378" i="5"/>
  <c r="DB378" i="5" s="1"/>
  <c r="CZ346" i="5"/>
  <c r="DB346" i="5" s="1"/>
  <c r="CZ29" i="5"/>
  <c r="CZ83" i="5"/>
  <c r="CZ251" i="5"/>
  <c r="DB251" i="5" s="1"/>
  <c r="DE251" i="5"/>
  <c r="CZ323" i="5"/>
  <c r="DB323" i="5" s="1"/>
  <c r="DC263" i="5"/>
  <c r="DD263" i="5" s="1"/>
  <c r="CZ310" i="5"/>
  <c r="DB310" i="5" s="1"/>
  <c r="CZ33" i="5"/>
  <c r="CZ127" i="5"/>
  <c r="DB127" i="5" s="1"/>
  <c r="CZ376" i="5"/>
  <c r="DB376" i="5" s="1"/>
  <c r="CZ282" i="5"/>
  <c r="DB282" i="5" s="1"/>
  <c r="CZ348" i="5"/>
  <c r="DB348" i="5" s="1"/>
  <c r="DE315" i="5"/>
  <c r="CZ325" i="5"/>
  <c r="DB325" i="5" s="1"/>
  <c r="CZ75" i="5"/>
  <c r="DE75" i="5"/>
  <c r="DE265" i="5"/>
  <c r="CZ265" i="5"/>
  <c r="DB265" i="5" s="1"/>
  <c r="DE51" i="5"/>
  <c r="CZ51" i="5"/>
  <c r="CZ141" i="5"/>
  <c r="DB141" i="5" s="1"/>
  <c r="DC272" i="5"/>
  <c r="DD272" i="5" s="1"/>
  <c r="CZ183" i="5"/>
  <c r="DB183" i="5" s="1"/>
  <c r="CZ198" i="5"/>
  <c r="DB198" i="5" s="1"/>
  <c r="DC136" i="5"/>
  <c r="DD136" i="5" s="1"/>
  <c r="DE155" i="5"/>
  <c r="CZ155" i="5"/>
  <c r="DB155" i="5" s="1"/>
  <c r="CZ214" i="5"/>
  <c r="DB214" i="5" s="1"/>
  <c r="CZ249" i="5"/>
  <c r="DB249" i="5" s="1"/>
  <c r="DE249" i="5"/>
  <c r="CZ356" i="5"/>
  <c r="DB356" i="5" s="1"/>
  <c r="DC368" i="5"/>
  <c r="DD368" i="5" s="1"/>
  <c r="CZ248" i="5"/>
  <c r="DB248" i="5" s="1"/>
  <c r="CZ316" i="5"/>
  <c r="DB316" i="5" s="1"/>
  <c r="DE316" i="5"/>
  <c r="DC212" i="5"/>
  <c r="DD212" i="5" s="1"/>
  <c r="CZ296" i="5"/>
  <c r="DB296" i="5" s="1"/>
  <c r="CZ38" i="5"/>
  <c r="CZ351" i="5"/>
  <c r="DB351" i="5" s="1"/>
  <c r="CZ362" i="5"/>
  <c r="DB362" i="5" s="1"/>
  <c r="CZ397" i="5"/>
  <c r="DB397" i="5" s="1"/>
  <c r="CZ257" i="5"/>
  <c r="DB257" i="5" s="1"/>
  <c r="CZ208" i="5"/>
  <c r="DB208" i="5" s="1"/>
  <c r="DE208" i="5"/>
  <c r="CZ390" i="5"/>
  <c r="DB390" i="5" s="1"/>
  <c r="CZ342" i="5"/>
  <c r="DB342" i="5" s="1"/>
  <c r="DE182" i="5"/>
  <c r="CZ182" i="5"/>
  <c r="DB182" i="5" s="1"/>
  <c r="DC267" i="5"/>
  <c r="DD267" i="5" s="1"/>
  <c r="CZ45" i="5"/>
  <c r="CZ90" i="5"/>
  <c r="CZ206" i="5"/>
  <c r="DB206" i="5" s="1"/>
  <c r="CZ382" i="5"/>
  <c r="DB382" i="5" s="1"/>
  <c r="CZ311" i="5"/>
  <c r="DB311" i="5" s="1"/>
  <c r="DC108" i="5"/>
  <c r="DD108" i="5" s="1"/>
  <c r="CZ217" i="5"/>
  <c r="DB217" i="5" s="1"/>
  <c r="CZ262" i="5"/>
  <c r="DB262" i="5" s="1"/>
  <c r="DE262" i="5"/>
  <c r="DA24" i="5"/>
  <c r="DA341" i="5"/>
  <c r="DA60" i="5"/>
  <c r="DA236" i="5"/>
  <c r="DA217" i="5"/>
  <c r="DC216" i="5" s="1"/>
  <c r="DD216" i="5" s="1"/>
  <c r="CZ233" i="5"/>
  <c r="DB233" i="5" s="1"/>
  <c r="CZ226" i="5"/>
  <c r="DB226" i="5" s="1"/>
  <c r="CZ250" i="5"/>
  <c r="DB250" i="5" s="1"/>
  <c r="CZ357" i="5"/>
  <c r="DB357" i="5" s="1"/>
  <c r="CZ391" i="5"/>
  <c r="DB391" i="5" s="1"/>
  <c r="CZ299" i="5"/>
  <c r="DB299" i="5" s="1"/>
  <c r="DA346" i="5"/>
  <c r="CZ43" i="5"/>
  <c r="DA29" i="5"/>
  <c r="DA83" i="5"/>
  <c r="DA251" i="5"/>
  <c r="DA323" i="5"/>
  <c r="DC322" i="5" s="1"/>
  <c r="DD322" i="5" s="1"/>
  <c r="CZ223" i="5"/>
  <c r="DB223" i="5" s="1"/>
  <c r="CZ388" i="5"/>
  <c r="DB388" i="5" s="1"/>
  <c r="DE388" i="5"/>
  <c r="DA320" i="5"/>
  <c r="CZ335" i="5"/>
  <c r="DB335" i="5" s="1"/>
  <c r="CZ54" i="5"/>
  <c r="DA33" i="5"/>
  <c r="CZ159" i="5"/>
  <c r="DB159" i="5" s="1"/>
  <c r="DE222" i="5"/>
  <c r="CZ222" i="5"/>
  <c r="DB222" i="5" s="1"/>
  <c r="DA127" i="5"/>
  <c r="CZ230" i="5"/>
  <c r="DB230" i="5" s="1"/>
  <c r="DA376" i="5"/>
  <c r="DA282" i="5"/>
  <c r="DC281" i="5" s="1"/>
  <c r="DD281" i="5" s="1"/>
  <c r="DA348" i="5"/>
  <c r="DC347" i="5" s="1"/>
  <c r="DD347" i="5" s="1"/>
  <c r="CZ136" i="5"/>
  <c r="DB136" i="5" s="1"/>
  <c r="DA315" i="5"/>
  <c r="DA325" i="5"/>
  <c r="DC324" i="5" s="1"/>
  <c r="DD324" i="5" s="1"/>
  <c r="DE211" i="5"/>
  <c r="CZ211" i="5"/>
  <c r="DB211" i="5" s="1"/>
  <c r="DA75" i="5"/>
  <c r="DA265" i="5"/>
  <c r="DC264" i="5" s="1"/>
  <c r="DD264" i="5" s="1"/>
  <c r="CZ191" i="5"/>
  <c r="DB191" i="5" s="1"/>
  <c r="DA51" i="5"/>
  <c r="CZ148" i="5"/>
  <c r="DB148" i="5" s="1"/>
  <c r="DA141" i="5"/>
  <c r="DA183" i="5"/>
  <c r="DC183" i="5" s="1"/>
  <c r="DD183" i="5" s="1"/>
  <c r="CZ156" i="5"/>
  <c r="DB156" i="5" s="1"/>
  <c r="DA155" i="5"/>
  <c r="DC154" i="5" s="1"/>
  <c r="DD154" i="5" s="1"/>
  <c r="CZ377" i="5"/>
  <c r="DB377" i="5" s="1"/>
  <c r="DE377" i="5"/>
  <c r="CZ322" i="5"/>
  <c r="DB322" i="5" s="1"/>
  <c r="DA249" i="5"/>
  <c r="DA356" i="5"/>
  <c r="DC356" i="5" s="1"/>
  <c r="DD356" i="5" s="1"/>
  <c r="DE290" i="5"/>
  <c r="CZ290" i="5"/>
  <c r="DB290" i="5" s="1"/>
  <c r="CZ286" i="5"/>
  <c r="DB286" i="5" s="1"/>
  <c r="DA248" i="5"/>
  <c r="DA316" i="5"/>
  <c r="DA296" i="5"/>
  <c r="DC295" i="5" s="1"/>
  <c r="DA38" i="5"/>
  <c r="DA351" i="5"/>
  <c r="CZ106" i="5"/>
  <c r="DB106" i="5" s="1"/>
  <c r="CZ65" i="5"/>
  <c r="DA397" i="5"/>
  <c r="CZ247" i="5"/>
  <c r="DB247" i="5" s="1"/>
  <c r="DA372" i="5"/>
  <c r="CZ188" i="5"/>
  <c r="DB188" i="5" s="1"/>
  <c r="DA257" i="5"/>
  <c r="DA208" i="5"/>
  <c r="DA390" i="5"/>
  <c r="CZ276" i="5"/>
  <c r="DB276" i="5" s="1"/>
  <c r="CZ227" i="5"/>
  <c r="DB227" i="5" s="1"/>
  <c r="CZ124" i="5"/>
  <c r="DB124" i="5" s="1"/>
  <c r="CZ380" i="5"/>
  <c r="DB380" i="5" s="1"/>
  <c r="DE380" i="5"/>
  <c r="DA182" i="5"/>
  <c r="CZ86" i="5"/>
  <c r="DA45" i="5"/>
  <c r="DE171" i="5"/>
  <c r="CZ171" i="5"/>
  <c r="DB171" i="5" s="1"/>
  <c r="DA90" i="5"/>
  <c r="CZ128" i="5"/>
  <c r="DB128" i="5" s="1"/>
  <c r="DA311" i="5"/>
  <c r="DC311" i="5" s="1"/>
  <c r="DD311" i="5" s="1"/>
  <c r="CZ364" i="5"/>
  <c r="DB364" i="5" s="1"/>
  <c r="CZ236" i="5"/>
  <c r="DB236" i="5" s="1"/>
  <c r="CZ283" i="5"/>
  <c r="DB283" i="5" s="1"/>
  <c r="CZ333" i="5"/>
  <c r="DB333" i="5" s="1"/>
  <c r="CZ68" i="5"/>
  <c r="DE68" i="5"/>
  <c r="CZ142" i="5"/>
  <c r="DB142" i="5" s="1"/>
  <c r="CZ205" i="5"/>
  <c r="DB205" i="5" s="1"/>
  <c r="CZ116" i="5"/>
  <c r="DB116" i="5" s="1"/>
  <c r="CZ306" i="5"/>
  <c r="DB306" i="5" s="1"/>
  <c r="CZ339" i="5"/>
  <c r="DB339" i="5" s="1"/>
  <c r="DA299" i="5"/>
  <c r="CZ287" i="5"/>
  <c r="DB287" i="5" s="1"/>
  <c r="CZ347" i="5"/>
  <c r="DB347" i="5" s="1"/>
  <c r="DE272" i="5"/>
  <c r="CZ272" i="5"/>
  <c r="DB272" i="5" s="1"/>
  <c r="CZ40" i="5"/>
  <c r="CZ140" i="5"/>
  <c r="DB140" i="5" s="1"/>
  <c r="CZ264" i="5"/>
  <c r="DB264" i="5" s="1"/>
  <c r="CZ320" i="5"/>
  <c r="DB320" i="5" s="1"/>
  <c r="CZ281" i="5"/>
  <c r="DB281" i="5" s="1"/>
  <c r="DA310" i="5"/>
  <c r="CZ119" i="5"/>
  <c r="DB119" i="5" s="1"/>
  <c r="DC211" i="5"/>
  <c r="DD211" i="5" s="1"/>
  <c r="DE163" i="5"/>
  <c r="CZ163" i="5"/>
  <c r="DB163" i="5" s="1"/>
  <c r="CZ273" i="5"/>
  <c r="DB273" i="5" s="1"/>
  <c r="CZ373" i="5"/>
  <c r="DB373" i="5" s="1"/>
  <c r="CZ304" i="5"/>
  <c r="DB304" i="5" s="1"/>
  <c r="DE304" i="5"/>
  <c r="CZ393" i="5"/>
  <c r="DB393" i="5" s="1"/>
  <c r="CZ330" i="5"/>
  <c r="DB330" i="5" s="1"/>
  <c r="CZ76" i="5"/>
  <c r="DA286" i="5"/>
  <c r="DC285" i="5" s="1"/>
  <c r="DD285" i="5" s="1"/>
  <c r="DA165" i="5"/>
  <c r="DA138" i="5"/>
  <c r="CZ369" i="5"/>
  <c r="DB369" i="5" s="1"/>
  <c r="CZ177" i="5"/>
  <c r="DB177" i="5" s="1"/>
  <c r="CZ400" i="5"/>
  <c r="DB400" i="5" s="1"/>
  <c r="DE400" i="5"/>
  <c r="DC226" i="5"/>
  <c r="DD226" i="5" s="1"/>
  <c r="CZ53" i="5"/>
  <c r="CZ256" i="5"/>
  <c r="DB256" i="5" s="1"/>
  <c r="DA86" i="5"/>
  <c r="DE62" i="5"/>
  <c r="CZ62" i="5"/>
  <c r="CZ269" i="5"/>
  <c r="DB269" i="5" s="1"/>
  <c r="CZ396" i="5"/>
  <c r="DB396" i="5" s="1"/>
  <c r="DA171" i="5"/>
  <c r="DC171" i="5" s="1"/>
  <c r="DD171" i="5" s="1"/>
  <c r="DA128" i="5"/>
  <c r="DA289" i="5"/>
  <c r="CZ85" i="5"/>
  <c r="DE114" i="5"/>
  <c r="CZ114" i="5"/>
  <c r="DB114" i="5" s="1"/>
  <c r="CZ341" i="5"/>
  <c r="DB341" i="5" s="1"/>
  <c r="DE341" i="5"/>
  <c r="CZ24" i="5"/>
  <c r="CZ352" i="5"/>
  <c r="DB352" i="5" s="1"/>
  <c r="CZ312" i="5"/>
  <c r="DB312" i="5" s="1"/>
  <c r="DE312" i="5"/>
  <c r="CZ61" i="5"/>
  <c r="CZ245" i="5"/>
  <c r="DB245" i="5" s="1"/>
  <c r="CZ42" i="5"/>
  <c r="CZ173" i="5"/>
  <c r="DB173" i="5" s="1"/>
  <c r="DE292" i="5"/>
  <c r="CZ292" i="5"/>
  <c r="DB292" i="5" s="1"/>
  <c r="CZ181" i="5"/>
  <c r="DB181" i="5" s="1"/>
  <c r="CZ157" i="5"/>
  <c r="DB157" i="5" s="1"/>
  <c r="DA229" i="5"/>
  <c r="CZ349" i="5"/>
  <c r="DB349" i="5" s="1"/>
  <c r="CZ193" i="5"/>
  <c r="DB193" i="5" s="1"/>
  <c r="DE130" i="5"/>
  <c r="CZ130" i="5"/>
  <c r="DB130" i="5" s="1"/>
  <c r="CZ385" i="5"/>
  <c r="DB385" i="5" s="1"/>
  <c r="DA225" i="5"/>
  <c r="DC224" i="5" s="1"/>
  <c r="DD224" i="5" s="1"/>
  <c r="CZ197" i="5"/>
  <c r="DB197" i="5" s="1"/>
  <c r="CZ216" i="5"/>
  <c r="DB216" i="5" s="1"/>
  <c r="DE280" i="5"/>
  <c r="CZ280" i="5"/>
  <c r="DB280" i="5" s="1"/>
  <c r="CZ284" i="5"/>
  <c r="DB284" i="5" s="1"/>
  <c r="CZ291" i="5"/>
  <c r="DB291" i="5" s="1"/>
  <c r="CZ305" i="5"/>
  <c r="DB305" i="5" s="1"/>
  <c r="CZ81" i="5"/>
  <c r="CZ39" i="5"/>
  <c r="CZ259" i="5"/>
  <c r="DB259" i="5" s="1"/>
  <c r="CZ77" i="5"/>
  <c r="DA242" i="5"/>
  <c r="CZ374" i="5"/>
  <c r="DB374" i="5" s="1"/>
  <c r="DA70" i="5"/>
  <c r="CZ55" i="5"/>
  <c r="DE105" i="5"/>
  <c r="CZ105" i="5"/>
  <c r="DB105" i="5" s="1"/>
  <c r="DA218" i="5"/>
  <c r="CZ139" i="5"/>
  <c r="DB139" i="5" s="1"/>
  <c r="CZ235" i="5"/>
  <c r="DB235" i="5" s="1"/>
  <c r="DA129" i="5"/>
  <c r="CZ91" i="5"/>
  <c r="CZ31" i="5"/>
  <c r="DE145" i="5"/>
  <c r="CZ145" i="5"/>
  <c r="DB145" i="5" s="1"/>
  <c r="CZ200" i="5"/>
  <c r="DB200" i="5" s="1"/>
  <c r="CZ288" i="5"/>
  <c r="DB288" i="5" s="1"/>
  <c r="CZ111" i="5"/>
  <c r="DB111" i="5" s="1"/>
  <c r="CZ47" i="5"/>
  <c r="CZ313" i="5"/>
  <c r="DB313" i="5" s="1"/>
  <c r="CZ144" i="5"/>
  <c r="DB144" i="5" s="1"/>
  <c r="CZ103" i="5"/>
  <c r="DB103" i="5" s="1"/>
  <c r="DE395" i="5"/>
  <c r="CZ395" i="5"/>
  <c r="DB395" i="5" s="1"/>
  <c r="CZ41" i="5"/>
  <c r="DA297" i="5"/>
  <c r="CZ113" i="5"/>
  <c r="DB113" i="5" s="1"/>
  <c r="DE174" i="5"/>
  <c r="CZ174" i="5"/>
  <c r="DB174" i="5" s="1"/>
  <c r="CZ180" i="5"/>
  <c r="DB180" i="5" s="1"/>
  <c r="DE89" i="5"/>
  <c r="CZ89" i="5"/>
  <c r="CZ271" i="5"/>
  <c r="DB271" i="5" s="1"/>
  <c r="DE271" i="5"/>
  <c r="CZ365" i="5"/>
  <c r="DB365" i="5" s="1"/>
  <c r="CZ318" i="5"/>
  <c r="DB318" i="5" s="1"/>
  <c r="CZ64" i="5"/>
  <c r="CZ275" i="5"/>
  <c r="DB275" i="5" s="1"/>
  <c r="CZ72" i="5"/>
  <c r="CZ279" i="5"/>
  <c r="DB279" i="5" s="1"/>
  <c r="DE279" i="5"/>
  <c r="CZ258" i="5"/>
  <c r="DB258" i="5" s="1"/>
  <c r="CZ345" i="5"/>
  <c r="DB345" i="5" s="1"/>
  <c r="CZ185" i="5"/>
  <c r="DB185" i="5" s="1"/>
  <c r="CZ122" i="5"/>
  <c r="DB122" i="5" s="1"/>
  <c r="CZ134" i="5"/>
  <c r="DB134" i="5" s="1"/>
  <c r="CZ161" i="5"/>
  <c r="DB161" i="5" s="1"/>
  <c r="DE371" i="5"/>
  <c r="CZ371" i="5"/>
  <c r="DB371" i="5" s="1"/>
  <c r="CZ169" i="5"/>
  <c r="DB169" i="5" s="1"/>
  <c r="CZ361" i="5"/>
  <c r="DB361" i="5" s="1"/>
  <c r="DE361" i="5"/>
  <c r="CZ120" i="5"/>
  <c r="DB120" i="5" s="1"/>
  <c r="CZ228" i="5"/>
  <c r="DB228" i="5" s="1"/>
  <c r="DE201" i="5"/>
  <c r="CZ201" i="5"/>
  <c r="DB201" i="5" s="1"/>
  <c r="CZ104" i="5"/>
  <c r="DB104" i="5" s="1"/>
  <c r="CZ338" i="5"/>
  <c r="DB338" i="5" s="1"/>
  <c r="DE133" i="5"/>
  <c r="CZ133" i="5"/>
  <c r="DB133" i="5" s="1"/>
  <c r="DC159" i="5"/>
  <c r="CZ220" i="5"/>
  <c r="DB220" i="5" s="1"/>
  <c r="DE220" i="5"/>
  <c r="CZ384" i="5"/>
  <c r="DB384" i="5" s="1"/>
  <c r="DA246" i="5"/>
  <c r="DC245" i="5" s="1"/>
  <c r="DD245" i="5" s="1"/>
  <c r="DE327" i="5"/>
  <c r="CZ327" i="5"/>
  <c r="DB327" i="5" s="1"/>
  <c r="CZ27" i="5"/>
  <c r="DC117" i="5"/>
  <c r="DD117" i="5" s="1"/>
  <c r="CZ37" i="5"/>
  <c r="CZ379" i="5"/>
  <c r="DB379" i="5" s="1"/>
  <c r="CZ277" i="5"/>
  <c r="DB277" i="5" s="1"/>
  <c r="CZ35" i="5"/>
  <c r="CZ93" i="5"/>
  <c r="DC357" i="5"/>
  <c r="DD357" i="5" s="1"/>
  <c r="CZ69" i="5"/>
  <c r="CZ234" i="5"/>
  <c r="DB234" i="5" s="1"/>
  <c r="DE229" i="5"/>
  <c r="CZ229" i="5"/>
  <c r="DB229" i="5" s="1"/>
  <c r="DE300" i="5"/>
  <c r="CZ300" i="5"/>
  <c r="DB300" i="5" s="1"/>
  <c r="DC192" i="5"/>
  <c r="DD192" i="5" s="1"/>
  <c r="CZ244" i="5"/>
  <c r="DB244" i="5" s="1"/>
  <c r="CZ92" i="5"/>
  <c r="CZ225" i="5"/>
  <c r="DB225" i="5" s="1"/>
  <c r="CZ48" i="5"/>
  <c r="CZ97" i="5"/>
  <c r="DE355" i="5"/>
  <c r="DC291" i="5"/>
  <c r="DD291" i="5" s="1"/>
  <c r="DC290" i="5"/>
  <c r="DE71" i="5"/>
  <c r="CZ71" i="5"/>
  <c r="DC259" i="5"/>
  <c r="DD259" i="5" s="1"/>
  <c r="CZ242" i="5"/>
  <c r="DB242" i="5" s="1"/>
  <c r="DE242" i="5"/>
  <c r="CZ321" i="5"/>
  <c r="DB321" i="5" s="1"/>
  <c r="CZ383" i="5"/>
  <c r="DB383" i="5" s="1"/>
  <c r="CZ270" i="5"/>
  <c r="DB270" i="5" s="1"/>
  <c r="CZ210" i="5"/>
  <c r="DB210" i="5" s="1"/>
  <c r="CZ218" i="5"/>
  <c r="DB218" i="5" s="1"/>
  <c r="DE392" i="5"/>
  <c r="CZ392" i="5"/>
  <c r="DB392" i="5" s="1"/>
  <c r="CZ199" i="5"/>
  <c r="DB199" i="5" s="1"/>
  <c r="CZ278" i="5"/>
  <c r="DB278" i="5" s="1"/>
  <c r="DC110" i="5"/>
  <c r="DD110" i="5" s="1"/>
  <c r="CZ132" i="5"/>
  <c r="DB132" i="5" s="1"/>
  <c r="DE149" i="5"/>
  <c r="CZ149" i="5"/>
  <c r="DB149" i="5" s="1"/>
  <c r="CZ332" i="5"/>
  <c r="DB332" i="5" s="1"/>
  <c r="CZ32" i="5"/>
  <c r="DC394" i="5"/>
  <c r="DD394" i="5" s="1"/>
  <c r="CZ297" i="5"/>
  <c r="DB297" i="5" s="1"/>
  <c r="DC173" i="5"/>
  <c r="CZ131" i="5"/>
  <c r="DB131" i="5" s="1"/>
  <c r="CZ326" i="5"/>
  <c r="DB326" i="5" s="1"/>
  <c r="DA318" i="5"/>
  <c r="DA64" i="5"/>
  <c r="DA275" i="5"/>
  <c r="DA72" i="5"/>
  <c r="DC72" i="5" s="1"/>
  <c r="DD72" i="5" s="1"/>
  <c r="DA279" i="5"/>
  <c r="DA258" i="5"/>
  <c r="CZ308" i="5"/>
  <c r="DB308" i="5" s="1"/>
  <c r="CZ274" i="5"/>
  <c r="DB274" i="5" s="1"/>
  <c r="DC369" i="5"/>
  <c r="DD369" i="5" s="1"/>
  <c r="DC157" i="5"/>
  <c r="DD157" i="5" s="1"/>
  <c r="DC184" i="5"/>
  <c r="DD184" i="5" s="1"/>
  <c r="DA122" i="5"/>
  <c r="DA134" i="5"/>
  <c r="DA161" i="5"/>
  <c r="DA371" i="5"/>
  <c r="DC370" i="5" s="1"/>
  <c r="DD370" i="5" s="1"/>
  <c r="CZ240" i="5"/>
  <c r="DB240" i="5" s="1"/>
  <c r="DA169" i="5"/>
  <c r="DC168" i="5" s="1"/>
  <c r="DD168" i="5" s="1"/>
  <c r="DA361" i="5"/>
  <c r="DC360" i="5" s="1"/>
  <c r="DD360" i="5" s="1"/>
  <c r="DA120" i="5"/>
  <c r="DC119" i="5" s="1"/>
  <c r="DA201" i="5"/>
  <c r="DC200" i="5" s="1"/>
  <c r="DD200" i="5" s="1"/>
  <c r="DA104" i="5"/>
  <c r="CZ67" i="5"/>
  <c r="DA338" i="5"/>
  <c r="DC338" i="5" s="1"/>
  <c r="DD338" i="5" s="1"/>
  <c r="DA133" i="5"/>
  <c r="CZ196" i="5"/>
  <c r="DB196" i="5" s="1"/>
  <c r="DE360" i="5"/>
  <c r="CZ360" i="5"/>
  <c r="DB360" i="5" s="1"/>
  <c r="DA220" i="5"/>
  <c r="DA384" i="5"/>
  <c r="CZ295" i="5"/>
  <c r="DB295" i="5" s="1"/>
  <c r="DA164" i="5"/>
  <c r="DA327" i="5"/>
  <c r="DC327" i="5" s="1"/>
  <c r="DD327" i="5" s="1"/>
  <c r="DA293" i="5"/>
  <c r="DC292" i="5" s="1"/>
  <c r="DA27" i="5"/>
  <c r="CZ329" i="5"/>
  <c r="DB329" i="5" s="1"/>
  <c r="DA37" i="5"/>
  <c r="DC36" i="5" s="1"/>
  <c r="DD36" i="5" s="1"/>
  <c r="DA162" i="5"/>
  <c r="CZ253" i="5"/>
  <c r="DB253" i="5" s="1"/>
  <c r="CZ317" i="5"/>
  <c r="DB317" i="5" s="1"/>
  <c r="CZ261" i="5"/>
  <c r="DB261" i="5" s="1"/>
  <c r="DE261" i="5"/>
  <c r="CZ336" i="5"/>
  <c r="DB336" i="5" s="1"/>
  <c r="DA35" i="5"/>
  <c r="CZ194" i="5"/>
  <c r="DB194" i="5" s="1"/>
  <c r="DA93" i="5"/>
  <c r="CZ358" i="5"/>
  <c r="DB358" i="5" s="1"/>
  <c r="DA69" i="5"/>
  <c r="DC68" i="5" s="1"/>
  <c r="DD68" i="5" s="1"/>
  <c r="CZ63" i="5"/>
  <c r="DA367" i="5"/>
  <c r="DC366" i="5" s="1"/>
  <c r="DD366" i="5" s="1"/>
  <c r="CZ79" i="5"/>
  <c r="CZ202" i="5"/>
  <c r="DB202" i="5" s="1"/>
  <c r="DA50" i="5"/>
  <c r="DC49" i="5" s="1"/>
  <c r="DD49" i="5" s="1"/>
  <c r="CZ337" i="5"/>
  <c r="DB337" i="5" s="1"/>
  <c r="CZ34" i="5"/>
  <c r="CZ52" i="5"/>
  <c r="CZ368" i="5"/>
  <c r="DB368" i="5" s="1"/>
  <c r="DA381" i="5"/>
  <c r="DC380" i="5" s="1"/>
  <c r="DD380" i="5" s="1"/>
  <c r="DA234" i="5"/>
  <c r="DC233" i="5" s="1"/>
  <c r="DD233" i="5" s="1"/>
  <c r="DA101" i="5"/>
  <c r="DA300" i="5"/>
  <c r="DC300" i="5" s="1"/>
  <c r="DA244" i="5"/>
  <c r="DA92" i="5"/>
  <c r="DC91" i="5" s="1"/>
  <c r="DD91" i="5" s="1"/>
  <c r="DA48" i="5"/>
  <c r="DA97" i="5"/>
  <c r="CZ231" i="5"/>
  <c r="DB231" i="5" s="1"/>
  <c r="DE231" i="5"/>
  <c r="DA355" i="5"/>
  <c r="DA71" i="5"/>
  <c r="CZ328" i="5"/>
  <c r="DB328" i="5" s="1"/>
  <c r="CZ252" i="5"/>
  <c r="DB252" i="5" s="1"/>
  <c r="DA321" i="5"/>
  <c r="DC320" i="5" s="1"/>
  <c r="DD320" i="5" s="1"/>
  <c r="CZ359" i="5"/>
  <c r="DB359" i="5" s="1"/>
  <c r="CZ298" i="5"/>
  <c r="DB298" i="5" s="1"/>
  <c r="CZ239" i="5"/>
  <c r="DB239" i="5" s="1"/>
  <c r="DA383" i="5"/>
  <c r="DA270" i="5"/>
  <c r="DA392" i="5"/>
  <c r="DA199" i="5"/>
  <c r="DC198" i="5" s="1"/>
  <c r="DD198" i="5" s="1"/>
  <c r="DA278" i="5"/>
  <c r="CZ303" i="5"/>
  <c r="DB303" i="5" s="1"/>
  <c r="DE187" i="5"/>
  <c r="CZ187" i="5"/>
  <c r="DB187" i="5" s="1"/>
  <c r="DA132" i="5"/>
  <c r="DE207" i="5"/>
  <c r="CZ207" i="5"/>
  <c r="DB207" i="5" s="1"/>
  <c r="CZ25" i="5"/>
  <c r="DA149" i="5"/>
  <c r="DC148" i="5" s="1"/>
  <c r="DD148" i="5" s="1"/>
  <c r="DA332" i="5"/>
  <c r="CZ46" i="5"/>
  <c r="DA32" i="5"/>
  <c r="CZ203" i="5"/>
  <c r="DB203" i="5" s="1"/>
  <c r="DA41" i="5"/>
  <c r="DE166" i="5"/>
  <c r="CZ166" i="5"/>
  <c r="DB166" i="5" s="1"/>
  <c r="DA131" i="5"/>
  <c r="DC130" i="5" s="1"/>
  <c r="DD130" i="5" s="1"/>
  <c r="CZ268" i="5"/>
  <c r="DB268" i="5" s="1"/>
  <c r="DA326" i="5"/>
  <c r="DA345" i="5"/>
  <c r="CU23" i="5"/>
  <c r="CW23" i="5"/>
  <c r="DA386" i="5"/>
  <c r="DC385" i="5" s="1"/>
  <c r="DD385" i="5" s="1"/>
  <c r="DA274" i="5"/>
  <c r="DC273" i="5" s="1"/>
  <c r="DD273" i="5" s="1"/>
  <c r="CZ152" i="5"/>
  <c r="DB152" i="5" s="1"/>
  <c r="CZ59" i="5"/>
  <c r="CZ158" i="5"/>
  <c r="DB158" i="5" s="1"/>
  <c r="CZ387" i="5"/>
  <c r="DB387" i="5" s="1"/>
  <c r="CZ84" i="5"/>
  <c r="CZ167" i="5"/>
  <c r="DB167" i="5" s="1"/>
  <c r="DE215" i="5"/>
  <c r="CZ215" i="5"/>
  <c r="DB215" i="5" s="1"/>
  <c r="CZ340" i="5"/>
  <c r="DB340" i="5" s="1"/>
  <c r="CZ401" i="5"/>
  <c r="DC359" i="5"/>
  <c r="DD359" i="5" s="1"/>
  <c r="DC294" i="5"/>
  <c r="DD294" i="5" s="1"/>
  <c r="CZ238" i="5"/>
  <c r="DB238" i="5" s="1"/>
  <c r="CZ246" i="5"/>
  <c r="DB246" i="5" s="1"/>
  <c r="CZ293" i="5"/>
  <c r="DB293" i="5" s="1"/>
  <c r="CZ307" i="5"/>
  <c r="DB307" i="5" s="1"/>
  <c r="CZ175" i="5"/>
  <c r="DB175" i="5" s="1"/>
  <c r="DC328" i="5"/>
  <c r="DD328" i="5" s="1"/>
  <c r="CZ162" i="5"/>
  <c r="DB162" i="5" s="1"/>
  <c r="CZ363" i="5"/>
  <c r="DB363" i="5" s="1"/>
  <c r="DA317" i="5"/>
  <c r="DA379" i="5"/>
  <c r="DA277" i="5"/>
  <c r="DC276" i="5" s="1"/>
  <c r="DD276" i="5" s="1"/>
  <c r="CZ324" i="5"/>
  <c r="DB324" i="5" s="1"/>
  <c r="CZ344" i="5"/>
  <c r="DB344" i="5" s="1"/>
  <c r="DA261" i="5"/>
  <c r="DC260" i="5" s="1"/>
  <c r="DD260" i="5" s="1"/>
  <c r="DA336" i="5"/>
  <c r="DA170" i="5"/>
  <c r="DC169" i="5" s="1"/>
  <c r="DD169" i="5" s="1"/>
  <c r="CZ94" i="5"/>
  <c r="DE195" i="5"/>
  <c r="CZ195" i="5"/>
  <c r="DB195" i="5" s="1"/>
  <c r="DE101" i="5"/>
  <c r="CZ101" i="5"/>
  <c r="DB101" i="5" s="1"/>
  <c r="DA337" i="5"/>
  <c r="DA34" i="5"/>
  <c r="CZ26" i="5"/>
  <c r="CZ126" i="5"/>
  <c r="DB126" i="5" s="1"/>
  <c r="CZ366" i="5"/>
  <c r="DB366" i="5" s="1"/>
  <c r="DE302" i="5"/>
  <c r="CZ302" i="5"/>
  <c r="DB302" i="5" s="1"/>
  <c r="CZ343" i="5"/>
  <c r="DB343" i="5" s="1"/>
  <c r="DE66" i="5"/>
  <c r="CZ66" i="5"/>
  <c r="CZ399" i="5"/>
  <c r="DB399" i="5" s="1"/>
  <c r="DE260" i="5"/>
  <c r="CZ260" i="5"/>
  <c r="DB260" i="5" s="1"/>
  <c r="CZ49" i="5"/>
  <c r="DE49" i="5"/>
  <c r="CZ121" i="5"/>
  <c r="DB121" i="5" s="1"/>
  <c r="CZ98" i="5"/>
  <c r="DB98" i="5" s="1"/>
  <c r="CZ82" i="5"/>
  <c r="CZ70" i="5"/>
  <c r="CZ375" i="5"/>
  <c r="DB375" i="5" s="1"/>
  <c r="CZ243" i="5"/>
  <c r="DB243" i="5" s="1"/>
  <c r="CZ28" i="5"/>
  <c r="CZ129" i="5"/>
  <c r="DB129" i="5" s="1"/>
  <c r="DE129" i="5"/>
  <c r="CZ164" i="5"/>
  <c r="DB164" i="5" s="1"/>
  <c r="CZ44" i="5"/>
  <c r="CZ354" i="5"/>
  <c r="DB354" i="5" s="1"/>
  <c r="DA203" i="5"/>
  <c r="DA365" i="5"/>
  <c r="CZ80" i="5"/>
  <c r="CZ386" i="5"/>
  <c r="DB386" i="5" s="1"/>
  <c r="DA59" i="5"/>
  <c r="CZ370" i="5"/>
  <c r="DB370" i="5" s="1"/>
  <c r="CZ294" i="5"/>
  <c r="DB294" i="5" s="1"/>
  <c r="DA387" i="5"/>
  <c r="DC387" i="5" s="1"/>
  <c r="DD387" i="5" s="1"/>
  <c r="DA84" i="5"/>
  <c r="DE146" i="5"/>
  <c r="CZ146" i="5"/>
  <c r="DB146" i="5" s="1"/>
  <c r="CZ221" i="5"/>
  <c r="DB221" i="5" s="1"/>
  <c r="DA167" i="5"/>
  <c r="DA228" i="5"/>
  <c r="DC227" i="5" s="1"/>
  <c r="DD227" i="5" s="1"/>
  <c r="DA215" i="5"/>
  <c r="DC214" i="5" s="1"/>
  <c r="DD214" i="5" s="1"/>
  <c r="DA340" i="5"/>
  <c r="DC339" i="5" s="1"/>
  <c r="DD339" i="5" s="1"/>
  <c r="DA401" i="5"/>
  <c r="CZ36" i="5"/>
  <c r="CZ160" i="5"/>
  <c r="DB160" i="5" s="1"/>
  <c r="DE281" i="5"/>
  <c r="DA307" i="5"/>
  <c r="DC306" i="5" s="1"/>
  <c r="DD306" i="5" s="1"/>
  <c r="DA175" i="5"/>
  <c r="DC174" i="5" s="1"/>
  <c r="DD174" i="5" s="1"/>
  <c r="DE118" i="5"/>
  <c r="CZ118" i="5"/>
  <c r="DB118" i="5" s="1"/>
  <c r="DA363" i="5"/>
  <c r="DC362" i="5" s="1"/>
  <c r="DD362" i="5" s="1"/>
  <c r="CZ350" i="5"/>
  <c r="DB350" i="5" s="1"/>
  <c r="CZ314" i="5"/>
  <c r="DB314" i="5" s="1"/>
  <c r="CZ78" i="5"/>
  <c r="DE78" i="5"/>
  <c r="DA344" i="5"/>
  <c r="DE123" i="5"/>
  <c r="CZ123" i="5"/>
  <c r="DB123" i="5" s="1"/>
  <c r="CZ87" i="5"/>
  <c r="DE170" i="5"/>
  <c r="CZ170" i="5"/>
  <c r="DB170" i="5" s="1"/>
  <c r="CZ367" i="5"/>
  <c r="DB367" i="5" s="1"/>
  <c r="DA195" i="5"/>
  <c r="DD43" i="5"/>
  <c r="CR15" i="5"/>
  <c r="CQ15" i="5"/>
  <c r="CP15" i="5"/>
  <c r="CS15" i="5"/>
  <c r="CR18" i="5"/>
  <c r="CQ18" i="5"/>
  <c r="CP18" i="5"/>
  <c r="CS18" i="5"/>
  <c r="DC165" i="5" l="1"/>
  <c r="DD165" i="5" s="1"/>
  <c r="CW1762" i="5"/>
  <c r="DE240" i="5" s="1"/>
  <c r="CW1322" i="5"/>
  <c r="DE185" i="5" s="1"/>
  <c r="CW1954" i="5"/>
  <c r="DE264" i="5" s="1"/>
  <c r="CW122" i="5"/>
  <c r="DE35" i="5" s="1"/>
  <c r="CW578" i="5"/>
  <c r="DE92" i="5" s="1"/>
  <c r="CW1546" i="5"/>
  <c r="DE213" i="5" s="1"/>
  <c r="CW1882" i="5"/>
  <c r="DE255" i="5" s="1"/>
  <c r="CW1466" i="5"/>
  <c r="DE203" i="5" s="1"/>
  <c r="CW266" i="5"/>
  <c r="DE53" i="5" s="1"/>
  <c r="CW1250" i="5"/>
  <c r="DE176" i="5" s="1"/>
  <c r="CW2818" i="5"/>
  <c r="DE372" i="5" s="1"/>
  <c r="CW2874" i="5"/>
  <c r="DE379" i="5" s="1"/>
  <c r="CW1730" i="5"/>
  <c r="DE236" i="5" s="1"/>
  <c r="CW1818" i="5"/>
  <c r="DE247" i="5" s="1"/>
  <c r="CW1178" i="5"/>
  <c r="DE167" i="5" s="1"/>
  <c r="CW2794" i="5"/>
  <c r="DE369" i="5" s="1"/>
  <c r="CW2482" i="5"/>
  <c r="DE330" i="5" s="1"/>
  <c r="DC287" i="5"/>
  <c r="DD287" i="5" s="1"/>
  <c r="DC124" i="5"/>
  <c r="DD124" i="5" s="1"/>
  <c r="DC349" i="5"/>
  <c r="DD349" i="5" s="1"/>
  <c r="CW2498" i="5"/>
  <c r="DE332" i="5" s="1"/>
  <c r="CW1522" i="5"/>
  <c r="DE210" i="5" s="1"/>
  <c r="CW1890" i="5"/>
  <c r="DE256" i="5" s="1"/>
  <c r="CW2194" i="5"/>
  <c r="DE294" i="5" s="1"/>
  <c r="CW458" i="5"/>
  <c r="DE77" i="5" s="1"/>
  <c r="CW2642" i="5"/>
  <c r="DE350" i="5" s="1"/>
  <c r="CW1282" i="5"/>
  <c r="DE180" i="5" s="1"/>
  <c r="CW1578" i="5"/>
  <c r="DE217" i="5" s="1"/>
  <c r="CW2954" i="5"/>
  <c r="DE389" i="5" s="1"/>
  <c r="CW690" i="5"/>
  <c r="DE106" i="5" s="1"/>
  <c r="CW2234" i="5"/>
  <c r="DE299" i="5" s="1"/>
  <c r="CW2146" i="5"/>
  <c r="DE288" i="5" s="1"/>
  <c r="CW1050" i="5"/>
  <c r="DE151" i="5" s="1"/>
  <c r="CW2930" i="5"/>
  <c r="DE386" i="5" s="1"/>
  <c r="CW3010" i="5"/>
  <c r="DE396" i="5" s="1"/>
  <c r="CW1490" i="5"/>
  <c r="DE206" i="5" s="1"/>
  <c r="CW2138" i="5"/>
  <c r="DE287" i="5" s="1"/>
  <c r="CW2938" i="5"/>
  <c r="DE387" i="5" s="1"/>
  <c r="DC354" i="5"/>
  <c r="DD354" i="5" s="1"/>
  <c r="DC279" i="5"/>
  <c r="DD279" i="5" s="1"/>
  <c r="CW2602" i="5"/>
  <c r="DE345" i="5" s="1"/>
  <c r="DC33" i="5"/>
  <c r="DD33" i="5" s="1"/>
  <c r="DC103" i="5"/>
  <c r="DD103" i="5" s="1"/>
  <c r="DC283" i="5"/>
  <c r="DD283" i="5" s="1"/>
  <c r="DC319" i="5"/>
  <c r="DD319" i="5" s="1"/>
  <c r="DC185" i="5"/>
  <c r="DD185" i="5" s="1"/>
  <c r="DC309" i="5"/>
  <c r="DD309" i="5" s="1"/>
  <c r="DC166" i="5"/>
  <c r="DD166" i="5" s="1"/>
  <c r="DC314" i="5"/>
  <c r="DD314" i="5" s="1"/>
  <c r="DC236" i="5"/>
  <c r="DD236" i="5" s="1"/>
  <c r="DC377" i="5"/>
  <c r="DD377" i="5" s="1"/>
  <c r="DC399" i="5"/>
  <c r="DC156" i="5"/>
  <c r="DD156" i="5" s="1"/>
  <c r="DC123" i="5"/>
  <c r="DD123" i="5" s="1"/>
  <c r="DC207" i="5"/>
  <c r="DD207" i="5" s="1"/>
  <c r="DC206" i="5"/>
  <c r="DD206" i="5" s="1"/>
  <c r="DC138" i="5"/>
  <c r="DD138" i="5" s="1"/>
  <c r="DC126" i="5"/>
  <c r="DD126" i="5" s="1"/>
  <c r="DC147" i="5"/>
  <c r="DD147" i="5" s="1"/>
  <c r="DC116" i="5"/>
  <c r="DD116" i="5" s="1"/>
  <c r="DC73" i="5"/>
  <c r="DD73" i="5" s="1"/>
  <c r="DC239" i="5"/>
  <c r="DD239" i="5" s="1"/>
  <c r="DC143" i="5"/>
  <c r="DD143" i="5" s="1"/>
  <c r="DC329" i="5"/>
  <c r="DD329" i="5" s="1"/>
  <c r="DC54" i="5"/>
  <c r="DD54" i="5" s="1"/>
  <c r="DC336" i="5"/>
  <c r="DD336" i="5" s="1"/>
  <c r="DC268" i="5"/>
  <c r="DD268" i="5" s="1"/>
  <c r="DC187" i="5"/>
  <c r="DC151" i="5"/>
  <c r="DD151" i="5" s="1"/>
  <c r="DC152" i="5"/>
  <c r="DD152" i="5" s="1"/>
  <c r="DC316" i="5"/>
  <c r="DD316" i="5" s="1"/>
  <c r="DC288" i="5"/>
  <c r="DD288" i="5" s="1"/>
  <c r="DC114" i="5"/>
  <c r="DC115" i="5"/>
  <c r="DD115" i="5" s="1"/>
  <c r="DC42" i="5"/>
  <c r="DD42" i="5" s="1"/>
  <c r="DC172" i="5"/>
  <c r="DD172" i="5" s="1"/>
  <c r="CW2330" i="5"/>
  <c r="DE311" i="5" s="1"/>
  <c r="CW818" i="5"/>
  <c r="DE122" i="5" s="1"/>
  <c r="CW514" i="5"/>
  <c r="DE84" i="5" s="1"/>
  <c r="CW2578" i="5"/>
  <c r="DE342" i="5" s="1"/>
  <c r="CW34" i="5"/>
  <c r="CW3050" i="5"/>
  <c r="DE401" i="5" s="1"/>
  <c r="CW986" i="5"/>
  <c r="DE143" i="5" s="1"/>
  <c r="CW1626" i="5"/>
  <c r="DE223" i="5" s="1"/>
  <c r="CW802" i="5"/>
  <c r="DE120" i="5" s="1"/>
  <c r="CW90" i="5"/>
  <c r="DE31" i="5" s="1"/>
  <c r="CW2890" i="5"/>
  <c r="DE381" i="5" s="1"/>
  <c r="CW2690" i="5"/>
  <c r="DE356" i="5" s="1"/>
  <c r="CW1026" i="5"/>
  <c r="DE148" i="5" s="1"/>
  <c r="CW2922" i="5"/>
  <c r="DE385" i="5" s="1"/>
  <c r="CW1410" i="5"/>
  <c r="DE196" i="5" s="1"/>
  <c r="CW1330" i="5"/>
  <c r="DE186" i="5" s="1"/>
  <c r="CW3058" i="5"/>
  <c r="CW522" i="5"/>
  <c r="DE85" i="5" s="1"/>
  <c r="CW570" i="5"/>
  <c r="DE91" i="5" s="1"/>
  <c r="CW2354" i="5"/>
  <c r="DE314" i="5" s="1"/>
  <c r="CW2562" i="5"/>
  <c r="DE340" i="5" s="1"/>
  <c r="CW1474" i="5"/>
  <c r="DE204" i="5" s="1"/>
  <c r="CW1842" i="5"/>
  <c r="DE250" i="5" s="1"/>
  <c r="CW2346" i="5"/>
  <c r="DE313" i="5" s="1"/>
  <c r="CW1658" i="5"/>
  <c r="DE227" i="5" s="1"/>
  <c r="CW314" i="5"/>
  <c r="DE59" i="5" s="1"/>
  <c r="CW2282" i="5"/>
  <c r="DE305" i="5" s="1"/>
  <c r="CW1130" i="5"/>
  <c r="DE161" i="5" s="1"/>
  <c r="CW2650" i="5"/>
  <c r="DE351" i="5" s="1"/>
  <c r="CW82" i="5"/>
  <c r="DE30" i="5" s="1"/>
  <c r="CW1090" i="5"/>
  <c r="DE156" i="5" s="1"/>
  <c r="CW1994" i="5"/>
  <c r="DE269" i="5" s="1"/>
  <c r="CW162" i="5"/>
  <c r="DE40" i="5" s="1"/>
  <c r="CW2466" i="5"/>
  <c r="DE328" i="5" s="1"/>
  <c r="CW1018" i="5"/>
  <c r="DE147" i="5" s="1"/>
  <c r="CW2322" i="5"/>
  <c r="DE310" i="5" s="1"/>
  <c r="CW1186" i="5"/>
  <c r="DE168" i="5" s="1"/>
  <c r="DC98" i="5"/>
  <c r="DD98" i="5" s="1"/>
  <c r="DC301" i="5"/>
  <c r="DD301" i="5" s="1"/>
  <c r="DC204" i="5"/>
  <c r="DD204" i="5" s="1"/>
  <c r="DC178" i="5"/>
  <c r="CW506" i="5"/>
  <c r="DE83" i="5" s="1"/>
  <c r="CW2210" i="5"/>
  <c r="DE296" i="5" s="1"/>
  <c r="CW354" i="5"/>
  <c r="DE64" i="5" s="1"/>
  <c r="CW106" i="5"/>
  <c r="DE33" i="5" s="1"/>
  <c r="CW2066" i="5"/>
  <c r="DE278" i="5" s="1"/>
  <c r="CW978" i="5"/>
  <c r="DE142" i="5" s="1"/>
  <c r="CW2834" i="5"/>
  <c r="DE374" i="5" s="1"/>
  <c r="CW2778" i="5"/>
  <c r="DE367" i="5" s="1"/>
  <c r="CW1754" i="5"/>
  <c r="DE239" i="5" s="1"/>
  <c r="CW186" i="5"/>
  <c r="DE43" i="5" s="1"/>
  <c r="CW2706" i="5"/>
  <c r="DE358" i="5" s="1"/>
  <c r="CW1122" i="5"/>
  <c r="DE160" i="5" s="1"/>
  <c r="CW626" i="5"/>
  <c r="DE98" i="5" s="1"/>
  <c r="CW2154" i="5"/>
  <c r="DE289" i="5" s="1"/>
  <c r="CW2202" i="5"/>
  <c r="DE295" i="5" s="1"/>
  <c r="CW1594" i="5"/>
  <c r="DE219" i="5" s="1"/>
  <c r="CW1514" i="5"/>
  <c r="DE209" i="5" s="1"/>
  <c r="CW770" i="5"/>
  <c r="DE116" i="5" s="1"/>
  <c r="CW1314" i="5"/>
  <c r="DE184" i="5" s="1"/>
  <c r="CW1810" i="5"/>
  <c r="DE246" i="5" s="1"/>
  <c r="DC142" i="5"/>
  <c r="DD142" i="5" s="1"/>
  <c r="DC28" i="5"/>
  <c r="DC25" i="5"/>
  <c r="DC342" i="5"/>
  <c r="DD342" i="5" s="1"/>
  <c r="DC297" i="5"/>
  <c r="DD297" i="5" s="1"/>
  <c r="DC217" i="5"/>
  <c r="DD217" i="5" s="1"/>
  <c r="DC180" i="5"/>
  <c r="DD180" i="5" s="1"/>
  <c r="DC222" i="5"/>
  <c r="DD222" i="5" s="1"/>
  <c r="DC94" i="5"/>
  <c r="DD94" i="5" s="1"/>
  <c r="DC95" i="5"/>
  <c r="DD95" i="5" s="1"/>
  <c r="CW914" i="5"/>
  <c r="DE134" i="5" s="1"/>
  <c r="CW2226" i="5"/>
  <c r="DE298" i="5" s="1"/>
  <c r="CW1554" i="5"/>
  <c r="DE214" i="5" s="1"/>
  <c r="CW1682" i="5"/>
  <c r="DE230" i="5" s="1"/>
  <c r="CW2058" i="5"/>
  <c r="DE277" i="5" s="1"/>
  <c r="CW1570" i="5"/>
  <c r="DE216" i="5" s="1"/>
  <c r="CW1114" i="5"/>
  <c r="DE159" i="5" s="1"/>
  <c r="CW2842" i="5"/>
  <c r="DE375" i="5" s="1"/>
  <c r="CW58" i="5"/>
  <c r="CW2866" i="5"/>
  <c r="DE378" i="5" s="1"/>
  <c r="CW810" i="5"/>
  <c r="DE121" i="5" s="1"/>
  <c r="CW2970" i="5"/>
  <c r="DE391" i="5" s="1"/>
  <c r="CW1482" i="5"/>
  <c r="DE205" i="5" s="1"/>
  <c r="CW3018" i="5"/>
  <c r="DE397" i="5" s="1"/>
  <c r="CW2762" i="5"/>
  <c r="DE365" i="5" s="1"/>
  <c r="CW1874" i="5"/>
  <c r="DE254" i="5" s="1"/>
  <c r="CW970" i="5"/>
  <c r="DE141" i="5" s="1"/>
  <c r="CW730" i="5"/>
  <c r="DE111" i="5" s="1"/>
  <c r="CW2658" i="5"/>
  <c r="DE352" i="5" s="1"/>
  <c r="CW2002" i="5"/>
  <c r="DE270" i="5" s="1"/>
  <c r="CW538" i="5"/>
  <c r="DE87" i="5" s="1"/>
  <c r="CW562" i="5"/>
  <c r="DE90" i="5" s="1"/>
  <c r="CW602" i="5"/>
  <c r="DE95" i="5" s="1"/>
  <c r="CW1394" i="5"/>
  <c r="DE194" i="5" s="1"/>
  <c r="CW1794" i="5"/>
  <c r="DE244" i="5" s="1"/>
  <c r="CW2698" i="5"/>
  <c r="DE357" i="5" s="1"/>
  <c r="CW2786" i="5"/>
  <c r="DE368" i="5" s="1"/>
  <c r="CW2394" i="5"/>
  <c r="DE319" i="5" s="1"/>
  <c r="CW178" i="5"/>
  <c r="DE42" i="5" s="1"/>
  <c r="CW1370" i="5"/>
  <c r="DE191" i="5" s="1"/>
  <c r="CW962" i="5"/>
  <c r="DE140" i="5" s="1"/>
  <c r="CW746" i="5"/>
  <c r="DE113" i="5" s="1"/>
  <c r="DC181" i="5"/>
  <c r="DD181" i="5" s="1"/>
  <c r="DC176" i="5"/>
  <c r="DD176" i="5" s="1"/>
  <c r="DC87" i="5"/>
  <c r="DD87" i="5" s="1"/>
  <c r="DC262" i="5"/>
  <c r="DD262" i="5" s="1"/>
  <c r="CW1362" i="5"/>
  <c r="DE190" i="5" s="1"/>
  <c r="CW2042" i="5"/>
  <c r="DE275" i="5" s="1"/>
  <c r="CW2554" i="5"/>
  <c r="DE339" i="5" s="1"/>
  <c r="CW74" i="5"/>
  <c r="DE29" i="5" s="1"/>
  <c r="CW2314" i="5"/>
  <c r="DE309" i="5" s="1"/>
  <c r="CW2914" i="5"/>
  <c r="DE384" i="5" s="1"/>
  <c r="CW666" i="5"/>
  <c r="DE103" i="5" s="1"/>
  <c r="CW258" i="5"/>
  <c r="DE52" i="5" s="1"/>
  <c r="CW1042" i="5"/>
  <c r="DE150" i="5" s="1"/>
  <c r="CW98" i="5"/>
  <c r="DE32" i="5" s="1"/>
  <c r="CW2306" i="5"/>
  <c r="DE308" i="5" s="1"/>
  <c r="CW642" i="5"/>
  <c r="DE100" i="5" s="1"/>
  <c r="CW2586" i="5"/>
  <c r="DE343" i="5" s="1"/>
  <c r="CW2610" i="5"/>
  <c r="DE346" i="5" s="1"/>
  <c r="CW1706" i="5"/>
  <c r="DE233" i="5" s="1"/>
  <c r="CW226" i="5"/>
  <c r="DE48" i="5" s="1"/>
  <c r="CW274" i="5"/>
  <c r="DE54" i="5" s="1"/>
  <c r="CW3066" i="5"/>
  <c r="CW202" i="5"/>
  <c r="DE45" i="5" s="1"/>
  <c r="CW2434" i="5"/>
  <c r="DE324" i="5" s="1"/>
  <c r="CW450" i="5"/>
  <c r="DE76" i="5" s="1"/>
  <c r="CW418" i="5"/>
  <c r="DE72" i="5" s="1"/>
  <c r="CW1610" i="5"/>
  <c r="DE221" i="5" s="1"/>
  <c r="CW1162" i="5"/>
  <c r="DE165" i="5" s="1"/>
  <c r="CW490" i="5"/>
  <c r="DE81" i="5" s="1"/>
  <c r="CW2106" i="5"/>
  <c r="DE283" i="5" s="1"/>
  <c r="CW2738" i="5"/>
  <c r="DE362" i="5" s="1"/>
  <c r="CW2034" i="5"/>
  <c r="DE274" i="5" s="1"/>
  <c r="CW922" i="5"/>
  <c r="DE135" i="5" s="1"/>
  <c r="CW1722" i="5"/>
  <c r="DE235" i="5" s="1"/>
  <c r="CW1746" i="5"/>
  <c r="DE238" i="5" s="1"/>
  <c r="CW2986" i="5"/>
  <c r="DE393" i="5" s="1"/>
  <c r="CW2770" i="5"/>
  <c r="DE366" i="5" s="1"/>
  <c r="CW298" i="5"/>
  <c r="DE57" i="5" s="1"/>
  <c r="CW1642" i="5"/>
  <c r="DE225" i="5" s="1"/>
  <c r="CW2402" i="5"/>
  <c r="DE320" i="5" s="1"/>
  <c r="CW2746" i="5"/>
  <c r="DE363" i="5" s="1"/>
  <c r="DC313" i="5"/>
  <c r="DD313" i="5" s="1"/>
  <c r="DC312" i="5"/>
  <c r="DD312" i="5" s="1"/>
  <c r="DC82" i="5"/>
  <c r="DD82" i="5" s="1"/>
  <c r="CZ315" i="5"/>
  <c r="DB315" i="5" s="1"/>
  <c r="CZ190" i="5"/>
  <c r="DB190" i="5" s="1"/>
  <c r="CW930" i="5"/>
  <c r="DE136" i="5" s="1"/>
  <c r="CW2114" i="5"/>
  <c r="DE284" i="5" s="1"/>
  <c r="CW586" i="5"/>
  <c r="DE93" i="5" s="1"/>
  <c r="CW1154" i="5"/>
  <c r="DE164" i="5" s="1"/>
  <c r="CW794" i="5"/>
  <c r="DE119" i="5" s="1"/>
  <c r="CW2754" i="5"/>
  <c r="DE364" i="5" s="1"/>
  <c r="CW938" i="5"/>
  <c r="DE137" i="5" s="1"/>
  <c r="CW138" i="5"/>
  <c r="DE37" i="5" s="1"/>
  <c r="CW530" i="5"/>
  <c r="DE86" i="5" s="1"/>
  <c r="CW1290" i="5"/>
  <c r="DE181" i="5" s="1"/>
  <c r="CW2490" i="5"/>
  <c r="DE331" i="5" s="1"/>
  <c r="CW1898" i="5"/>
  <c r="DE257" i="5" s="1"/>
  <c r="CW1306" i="5"/>
  <c r="DE183" i="5" s="1"/>
  <c r="CW1346" i="5"/>
  <c r="DE188" i="5" s="1"/>
  <c r="CW866" i="5"/>
  <c r="DE128" i="5" s="1"/>
  <c r="CW1074" i="5"/>
  <c r="DE154" i="5" s="1"/>
  <c r="CW1266" i="5"/>
  <c r="DE178" i="5" s="1"/>
  <c r="CW2666" i="5"/>
  <c r="DE353" i="5" s="1"/>
  <c r="CW2218" i="5"/>
  <c r="DE297" i="5" s="1"/>
  <c r="CW2410" i="5"/>
  <c r="DE321" i="5" s="1"/>
  <c r="CW2802" i="5"/>
  <c r="DE370" i="5" s="1"/>
  <c r="CW218" i="5"/>
  <c r="DE47" i="5" s="1"/>
  <c r="CW634" i="5"/>
  <c r="DE99" i="5" s="1"/>
  <c r="CW1698" i="5"/>
  <c r="DE232" i="5" s="1"/>
  <c r="CW1258" i="5"/>
  <c r="DE177" i="5" s="1"/>
  <c r="CW1218" i="5"/>
  <c r="DE172" i="5" s="1"/>
  <c r="CW2418" i="5"/>
  <c r="DE322" i="5" s="1"/>
  <c r="CW346" i="5"/>
  <c r="DE63" i="5" s="1"/>
  <c r="CW890" i="5"/>
  <c r="DE131" i="5" s="1"/>
  <c r="CW946" i="5"/>
  <c r="DE138" i="5" s="1"/>
  <c r="DC331" i="5"/>
  <c r="DD331" i="5" s="1"/>
  <c r="DC220" i="5"/>
  <c r="DD220" i="5" s="1"/>
  <c r="DC253" i="5"/>
  <c r="DD253" i="5" s="1"/>
  <c r="CW3034" i="5"/>
  <c r="DE399" i="5" s="1"/>
  <c r="CW2634" i="5"/>
  <c r="DE349" i="5" s="1"/>
  <c r="CW498" i="5"/>
  <c r="DE82" i="5" s="1"/>
  <c r="CW714" i="5"/>
  <c r="DE109" i="5" s="1"/>
  <c r="CW330" i="5"/>
  <c r="DE61" i="5" s="1"/>
  <c r="CW722" i="5"/>
  <c r="DE110" i="5" s="1"/>
  <c r="CW2130" i="5"/>
  <c r="DE286" i="5" s="1"/>
  <c r="CW434" i="5"/>
  <c r="DE74" i="5" s="1"/>
  <c r="CW2530" i="5"/>
  <c r="DE336" i="5" s="1"/>
  <c r="CW994" i="5"/>
  <c r="DE144" i="5" s="1"/>
  <c r="CW2026" i="5"/>
  <c r="DE273" i="5" s="1"/>
  <c r="CW2298" i="5"/>
  <c r="DE307" i="5" s="1"/>
  <c r="CW1418" i="5"/>
  <c r="DE197" i="5" s="1"/>
  <c r="CW1242" i="5"/>
  <c r="DE175" i="5" s="1"/>
  <c r="CW898" i="5"/>
  <c r="DE132" i="5" s="1"/>
  <c r="CW1714" i="5"/>
  <c r="DE234" i="5" s="1"/>
  <c r="CW378" i="5"/>
  <c r="DE67" i="5" s="1"/>
  <c r="CW1906" i="5"/>
  <c r="DE258" i="5" s="1"/>
  <c r="CW1194" i="5"/>
  <c r="DE169" i="5" s="1"/>
  <c r="CW306" i="5"/>
  <c r="DE58" i="5" s="1"/>
  <c r="CW2506" i="5"/>
  <c r="DE333" i="5" s="1"/>
  <c r="CW2826" i="5"/>
  <c r="DE373" i="5" s="1"/>
  <c r="CW1434" i="5"/>
  <c r="DE199" i="5" s="1"/>
  <c r="CW762" i="5"/>
  <c r="DE115" i="5" s="1"/>
  <c r="CW706" i="5"/>
  <c r="DE108" i="5" s="1"/>
  <c r="CW194" i="5"/>
  <c r="DE44" i="5" s="1"/>
  <c r="CW698" i="5"/>
  <c r="DE107" i="5" s="1"/>
  <c r="CW594" i="5"/>
  <c r="DE94" i="5" s="1"/>
  <c r="CW2186" i="5"/>
  <c r="DE293" i="5" s="1"/>
  <c r="CW242" i="5"/>
  <c r="DE50" i="5" s="1"/>
  <c r="CW834" i="5"/>
  <c r="DE124" i="5" s="1"/>
  <c r="CW1138" i="5"/>
  <c r="DE162" i="5" s="1"/>
  <c r="CW1098" i="5"/>
  <c r="DE157" i="5" s="1"/>
  <c r="CW2906" i="5"/>
  <c r="DE383" i="5" s="1"/>
  <c r="CW2850" i="5"/>
  <c r="DE376" i="5" s="1"/>
  <c r="DC364" i="5"/>
  <c r="DD364" i="5" s="1"/>
  <c r="CZ23" i="5"/>
  <c r="CW26" i="5"/>
  <c r="DC375" i="5"/>
  <c r="DD375" i="5" s="1"/>
  <c r="DC231" i="5"/>
  <c r="DD231" i="5" s="1"/>
  <c r="DC102" i="5"/>
  <c r="DC373" i="5"/>
  <c r="DD373" i="5" s="1"/>
  <c r="DC358" i="5"/>
  <c r="DD358" i="5" s="1"/>
  <c r="CW2170" i="5"/>
  <c r="DE291" i="5" s="1"/>
  <c r="CW2122" i="5"/>
  <c r="DE285" i="5" s="1"/>
  <c r="CW2594" i="5"/>
  <c r="DE344" i="5" s="1"/>
  <c r="CW2098" i="5"/>
  <c r="DE282" i="5" s="1"/>
  <c r="CW2898" i="5"/>
  <c r="DE382" i="5" s="1"/>
  <c r="CW2538" i="5"/>
  <c r="DE337" i="5" s="1"/>
  <c r="CW2546" i="5"/>
  <c r="DE338" i="5" s="1"/>
  <c r="CW1386" i="5"/>
  <c r="DE193" i="5" s="1"/>
  <c r="CW2266" i="5"/>
  <c r="DE303" i="5" s="1"/>
  <c r="CW1666" i="5"/>
  <c r="DE228" i="5" s="1"/>
  <c r="CW2618" i="5"/>
  <c r="DE347" i="5" s="1"/>
  <c r="CW2714" i="5"/>
  <c r="DE359" i="5" s="1"/>
  <c r="CW1442" i="5"/>
  <c r="DE200" i="5" s="1"/>
  <c r="CW2378" i="5"/>
  <c r="DE317" i="5" s="1"/>
  <c r="CW850" i="5"/>
  <c r="DE126" i="5" s="1"/>
  <c r="CW2050" i="5"/>
  <c r="DE276" i="5" s="1"/>
  <c r="CW1858" i="5"/>
  <c r="DE252" i="5" s="1"/>
  <c r="CW1826" i="5"/>
  <c r="DE248" i="5" s="1"/>
  <c r="CW42" i="5"/>
  <c r="CW1770" i="5"/>
  <c r="DE241" i="5" s="1"/>
  <c r="CW210" i="5"/>
  <c r="DE46" i="5" s="1"/>
  <c r="CW2626" i="5"/>
  <c r="DE348" i="5" s="1"/>
  <c r="CW282" i="5"/>
  <c r="DE55" i="5" s="1"/>
  <c r="CW618" i="5"/>
  <c r="DE97" i="5" s="1"/>
  <c r="CW778" i="5"/>
  <c r="DE117" i="5" s="1"/>
  <c r="DC343" i="5"/>
  <c r="DD343" i="5" s="1"/>
  <c r="DC241" i="5"/>
  <c r="DD241" i="5" s="1"/>
  <c r="DC127" i="5"/>
  <c r="DC24" i="5"/>
  <c r="DC88" i="5"/>
  <c r="DD88" i="5" s="1"/>
  <c r="DC67" i="5"/>
  <c r="DD67" i="5" s="1"/>
  <c r="DC188" i="5"/>
  <c r="DD188" i="5" s="1"/>
  <c r="CW1458" i="5"/>
  <c r="DE202" i="5" s="1"/>
  <c r="CW2674" i="5"/>
  <c r="DE354" i="5" s="1"/>
  <c r="CW1354" i="5"/>
  <c r="DE189" i="5" s="1"/>
  <c r="CW1914" i="5"/>
  <c r="DE259" i="5" s="1"/>
  <c r="CW402" i="5"/>
  <c r="DE70" i="5" s="1"/>
  <c r="CW50" i="5"/>
  <c r="CW482" i="5"/>
  <c r="DE80" i="5" s="1"/>
  <c r="CW1058" i="5"/>
  <c r="DE152" i="5" s="1"/>
  <c r="CW394" i="5"/>
  <c r="DE69" i="5" s="1"/>
  <c r="CW1426" i="5"/>
  <c r="DE198" i="5" s="1"/>
  <c r="CW3074" i="5"/>
  <c r="CW2522" i="5"/>
  <c r="DE335" i="5" s="1"/>
  <c r="CW3026" i="5"/>
  <c r="DE398" i="5" s="1"/>
  <c r="CW1586" i="5"/>
  <c r="DE218" i="5" s="1"/>
  <c r="CW954" i="5"/>
  <c r="DE139" i="5" s="1"/>
  <c r="CW2250" i="5"/>
  <c r="DE301" i="5" s="1"/>
  <c r="CW738" i="5"/>
  <c r="DE112" i="5" s="1"/>
  <c r="CW1970" i="5"/>
  <c r="DE266" i="5" s="1"/>
  <c r="CW674" i="5"/>
  <c r="DE104" i="5" s="1"/>
  <c r="CW474" i="5"/>
  <c r="DE79" i="5" s="1"/>
  <c r="CW2962" i="5"/>
  <c r="DE390" i="5" s="1"/>
  <c r="CW2474" i="5"/>
  <c r="DE329" i="5" s="1"/>
  <c r="CW1226" i="5"/>
  <c r="DE173" i="5" s="1"/>
  <c r="CW658" i="5"/>
  <c r="DE102" i="5" s="1"/>
  <c r="CW1946" i="5"/>
  <c r="DE263" i="5" s="1"/>
  <c r="CW130" i="5"/>
  <c r="DE36" i="5" s="1"/>
  <c r="CW1986" i="5"/>
  <c r="DE268" i="5" s="1"/>
  <c r="CW2426" i="5"/>
  <c r="DE323" i="5" s="1"/>
  <c r="CW1866" i="5"/>
  <c r="DE253" i="5" s="1"/>
  <c r="CW1802" i="5"/>
  <c r="DE245" i="5" s="1"/>
  <c r="CW2442" i="5"/>
  <c r="DE325" i="5" s="1"/>
  <c r="CW1106" i="5"/>
  <c r="DE158" i="5" s="1"/>
  <c r="CW1786" i="5"/>
  <c r="DE243" i="5" s="1"/>
  <c r="CW2290" i="5"/>
  <c r="DE306" i="5" s="1"/>
  <c r="CW2450" i="5"/>
  <c r="DE326" i="5" s="1"/>
  <c r="DC189" i="5"/>
  <c r="DD189" i="5" s="1"/>
  <c r="DC109" i="5"/>
  <c r="DD109" i="5" s="1"/>
  <c r="DC30" i="5"/>
  <c r="DC105" i="5"/>
  <c r="DD105" i="5" s="1"/>
  <c r="DC390" i="5"/>
  <c r="DD390" i="5" s="1"/>
  <c r="DC372" i="5"/>
  <c r="DD372" i="5" s="1"/>
  <c r="DC111" i="5"/>
  <c r="DD111" i="5" s="1"/>
  <c r="DC145" i="5"/>
  <c r="DD145" i="5" s="1"/>
  <c r="DC335" i="5"/>
  <c r="DD335" i="5" s="1"/>
  <c r="DC257" i="5"/>
  <c r="DD257" i="5" s="1"/>
  <c r="DC190" i="5"/>
  <c r="DD190" i="5" s="1"/>
  <c r="DC106" i="5"/>
  <c r="DD106" i="5" s="1"/>
  <c r="DC46" i="5"/>
  <c r="DD46" i="5" s="1"/>
  <c r="DC325" i="5"/>
  <c r="DD325" i="5" s="1"/>
  <c r="DC139" i="5"/>
  <c r="DD139" i="5" s="1"/>
  <c r="DC31" i="5"/>
  <c r="DC391" i="5"/>
  <c r="DD391" i="5" s="1"/>
  <c r="DC70" i="5"/>
  <c r="DD70" i="5" s="1"/>
  <c r="DC144" i="5"/>
  <c r="DD144" i="5" s="1"/>
  <c r="DC323" i="5"/>
  <c r="DD323" i="5" s="1"/>
  <c r="DC58" i="5"/>
  <c r="DD58" i="5" s="1"/>
  <c r="DC374" i="5"/>
  <c r="DD374" i="5" s="1"/>
  <c r="DC74" i="5"/>
  <c r="DD74" i="5" s="1"/>
  <c r="DC107" i="5"/>
  <c r="DD107" i="5" s="1"/>
  <c r="DC247" i="5"/>
  <c r="DD247" i="5" s="1"/>
  <c r="DC57" i="5"/>
  <c r="DD57" i="5" s="1"/>
  <c r="DC113" i="5"/>
  <c r="DD113" i="5" s="1"/>
  <c r="DC191" i="5"/>
  <c r="DD191" i="5" s="1"/>
  <c r="DC158" i="5"/>
  <c r="DD158" i="5" s="1"/>
  <c r="DD284" i="5"/>
  <c r="DC256" i="5"/>
  <c r="DD256" i="5" s="1"/>
  <c r="DC302" i="5"/>
  <c r="DD302" i="5" s="1"/>
  <c r="DC60" i="5"/>
  <c r="DD60" i="5" s="1"/>
  <c r="DC242" i="5"/>
  <c r="DD242" i="5" s="1"/>
  <c r="DC179" i="5"/>
  <c r="DD179" i="5" s="1"/>
  <c r="DC348" i="5"/>
  <c r="DD348" i="5" s="1"/>
  <c r="DC395" i="5"/>
  <c r="DD395" i="5" s="1"/>
  <c r="DC269" i="5"/>
  <c r="DD269" i="5" s="1"/>
  <c r="DC235" i="5"/>
  <c r="DD235" i="5" s="1"/>
  <c r="DC389" i="5"/>
  <c r="DD389" i="5" s="1"/>
  <c r="DC378" i="5"/>
  <c r="DD378" i="5" s="1"/>
  <c r="DC205" i="5"/>
  <c r="DD205" i="5" s="1"/>
  <c r="DC77" i="5"/>
  <c r="DD77" i="5" s="1"/>
  <c r="DC81" i="5"/>
  <c r="DD81" i="5" s="1"/>
  <c r="DC162" i="5"/>
  <c r="DD162" i="5" s="1"/>
  <c r="DC163" i="5"/>
  <c r="DD163" i="5" s="1"/>
  <c r="DC396" i="5"/>
  <c r="DD396" i="5" s="1"/>
  <c r="DC140" i="5"/>
  <c r="DD140" i="5" s="1"/>
  <c r="DC52" i="5"/>
  <c r="DD52" i="5" s="1"/>
  <c r="DC53" i="5"/>
  <c r="DD53" i="5" s="1"/>
  <c r="DC221" i="5"/>
  <c r="DD221" i="5" s="1"/>
  <c r="DC382" i="5"/>
  <c r="DD382" i="5" s="1"/>
  <c r="DD173" i="5"/>
  <c r="DC39" i="5"/>
  <c r="DD39" i="5" s="1"/>
  <c r="DC112" i="5"/>
  <c r="DD112" i="5" s="1"/>
  <c r="DC66" i="5"/>
  <c r="DD66" i="5" s="1"/>
  <c r="DC65" i="5"/>
  <c r="DC305" i="5"/>
  <c r="DD305" i="5" s="1"/>
  <c r="DC350" i="5"/>
  <c r="DD350" i="5" s="1"/>
  <c r="DC197" i="5"/>
  <c r="DD197" i="5" s="1"/>
  <c r="DC271" i="5"/>
  <c r="DD271" i="5" s="1"/>
  <c r="DC240" i="5"/>
  <c r="DD240" i="5" s="1"/>
  <c r="DC121" i="5"/>
  <c r="DD121" i="5" s="1"/>
  <c r="DC62" i="5"/>
  <c r="DD62" i="5" s="1"/>
  <c r="DC61" i="5"/>
  <c r="DD61" i="5" s="1"/>
  <c r="DC252" i="5"/>
  <c r="DD252" i="5" s="1"/>
  <c r="DC243" i="5"/>
  <c r="DD243" i="5" s="1"/>
  <c r="DC208" i="5"/>
  <c r="DD208" i="5" s="1"/>
  <c r="DC248" i="5"/>
  <c r="DD248" i="5" s="1"/>
  <c r="DC383" i="5"/>
  <c r="DD383" i="5" s="1"/>
  <c r="DC397" i="5"/>
  <c r="DD397" i="5" s="1"/>
  <c r="DC330" i="5"/>
  <c r="DD330" i="5" s="1"/>
  <c r="DC99" i="5"/>
  <c r="DD99" i="5" s="1"/>
  <c r="DC317" i="5"/>
  <c r="DD317" i="5" s="1"/>
  <c r="DC376" i="5"/>
  <c r="DD376" i="5" s="1"/>
  <c r="DC155" i="5"/>
  <c r="DD155" i="5" s="1"/>
  <c r="DC175" i="5"/>
  <c r="DD175" i="5" s="1"/>
  <c r="DC56" i="5"/>
  <c r="DD56" i="5" s="1"/>
  <c r="DC55" i="5"/>
  <c r="DD55" i="5" s="1"/>
  <c r="DC118" i="5"/>
  <c r="DD118" i="5" s="1"/>
  <c r="DC289" i="5"/>
  <c r="DD289" i="5" s="1"/>
  <c r="DC78" i="5"/>
  <c r="DD78" i="5" s="1"/>
  <c r="DC79" i="5"/>
  <c r="DD295" i="5"/>
  <c r="DC97" i="5"/>
  <c r="DD97" i="5" s="1"/>
  <c r="DC96" i="5"/>
  <c r="DD96" i="5" s="1"/>
  <c r="DC26" i="5"/>
  <c r="DC27" i="5"/>
  <c r="DC161" i="5"/>
  <c r="DD161" i="5" s="1"/>
  <c r="DC160" i="5"/>
  <c r="DD160" i="5" s="1"/>
  <c r="DC244" i="5"/>
  <c r="DD244" i="5" s="1"/>
  <c r="DC307" i="5"/>
  <c r="DD307" i="5" s="1"/>
  <c r="DC296" i="5"/>
  <c r="DD296" i="5" s="1"/>
  <c r="DC164" i="5"/>
  <c r="DD164" i="5" s="1"/>
  <c r="DC210" i="5"/>
  <c r="DD210" i="5" s="1"/>
  <c r="DC315" i="5"/>
  <c r="DD315" i="5" s="1"/>
  <c r="DC32" i="5"/>
  <c r="DC345" i="5"/>
  <c r="DD345" i="5" s="1"/>
  <c r="DC218" i="5"/>
  <c r="DD218" i="5" s="1"/>
  <c r="DD178" i="5"/>
  <c r="DC225" i="5"/>
  <c r="DD225" i="5" s="1"/>
  <c r="DC75" i="5"/>
  <c r="DD75" i="5" s="1"/>
  <c r="DC76" i="5"/>
  <c r="DD76" i="5" s="1"/>
  <c r="DC182" i="5"/>
  <c r="DD182" i="5" s="1"/>
  <c r="DC41" i="5"/>
  <c r="DD41" i="5" s="1"/>
  <c r="DC40" i="5"/>
  <c r="DD40" i="5" s="1"/>
  <c r="DC47" i="5"/>
  <c r="DD47" i="5" s="1"/>
  <c r="DC48" i="5"/>
  <c r="DD48" i="5" s="1"/>
  <c r="DC34" i="5"/>
  <c r="DD34" i="5" s="1"/>
  <c r="DC35" i="5"/>
  <c r="DD35" i="5" s="1"/>
  <c r="DC133" i="5"/>
  <c r="DD133" i="5" s="1"/>
  <c r="DC104" i="5"/>
  <c r="DD104" i="5" s="1"/>
  <c r="DC258" i="5"/>
  <c r="DD258" i="5" s="1"/>
  <c r="DC122" i="5"/>
  <c r="DD122" i="5" s="1"/>
  <c r="DC129" i="5"/>
  <c r="DD129" i="5" s="1"/>
  <c r="DC128" i="5"/>
  <c r="DD128" i="5" s="1"/>
  <c r="DC228" i="5"/>
  <c r="DD228" i="5" s="1"/>
  <c r="DC261" i="5"/>
  <c r="DD261" i="5" s="1"/>
  <c r="DC89" i="5"/>
  <c r="DD89" i="5" s="1"/>
  <c r="DC90" i="5"/>
  <c r="DD90" i="5" s="1"/>
  <c r="DC59" i="5"/>
  <c r="DD59" i="5" s="1"/>
  <c r="DC363" i="5"/>
  <c r="DD363" i="5" s="1"/>
  <c r="DC219" i="5"/>
  <c r="DD219" i="5" s="1"/>
  <c r="DC149" i="5"/>
  <c r="DD149" i="5" s="1"/>
  <c r="DC246" i="5"/>
  <c r="DD246" i="5" s="1"/>
  <c r="DC392" i="5"/>
  <c r="DD392" i="5" s="1"/>
  <c r="DC141" i="5"/>
  <c r="DD141" i="5" s="1"/>
  <c r="DC195" i="5"/>
  <c r="DD195" i="5" s="1"/>
  <c r="DC194" i="5"/>
  <c r="DD194" i="5" s="1"/>
  <c r="DC203" i="5"/>
  <c r="DD203" i="5" s="1"/>
  <c r="DC202" i="5"/>
  <c r="DD202" i="5" s="1"/>
  <c r="DC344" i="5"/>
  <c r="DD344" i="5" s="1"/>
  <c r="DC277" i="5"/>
  <c r="DD277" i="5" s="1"/>
  <c r="DC326" i="5"/>
  <c r="DD326" i="5" s="1"/>
  <c r="DC270" i="5"/>
  <c r="DD270" i="5" s="1"/>
  <c r="DC199" i="5"/>
  <c r="DD199" i="5" s="1"/>
  <c r="DC384" i="5"/>
  <c r="DD384" i="5" s="1"/>
  <c r="DC201" i="5"/>
  <c r="DD201" i="5" s="1"/>
  <c r="DC85" i="5"/>
  <c r="DD85" i="5" s="1"/>
  <c r="DC86" i="5"/>
  <c r="DD86" i="5" s="1"/>
  <c r="DC340" i="5"/>
  <c r="DD340" i="5" s="1"/>
  <c r="DC361" i="5"/>
  <c r="DD361" i="5" s="1"/>
  <c r="DC278" i="5"/>
  <c r="DD278" i="5" s="1"/>
  <c r="DC215" i="5"/>
  <c r="DD215" i="5" s="1"/>
  <c r="DC170" i="5"/>
  <c r="DD170" i="5" s="1"/>
  <c r="DC50" i="5"/>
  <c r="DD50" i="5" s="1"/>
  <c r="DC51" i="5"/>
  <c r="DD51" i="5" s="1"/>
  <c r="DC251" i="5"/>
  <c r="DD251" i="5" s="1"/>
  <c r="DC250" i="5"/>
  <c r="DD250" i="5" s="1"/>
  <c r="DC134" i="5"/>
  <c r="DD134" i="5" s="1"/>
  <c r="DC167" i="5"/>
  <c r="DD167" i="5" s="1"/>
  <c r="DC229" i="5"/>
  <c r="DD229" i="5" s="1"/>
  <c r="DC132" i="5"/>
  <c r="DD132" i="5" s="1"/>
  <c r="DC71" i="5"/>
  <c r="DD71" i="5" s="1"/>
  <c r="DC234" i="5"/>
  <c r="DD234" i="5" s="1"/>
  <c r="DC69" i="5"/>
  <c r="DD69" i="5" s="1"/>
  <c r="DC367" i="5"/>
  <c r="DD367" i="5" s="1"/>
  <c r="DC44" i="5"/>
  <c r="DD44" i="5" s="1"/>
  <c r="DC45" i="5"/>
  <c r="DD45" i="5" s="1"/>
  <c r="DC137" i="5"/>
  <c r="DD137" i="5" s="1"/>
  <c r="DC286" i="5"/>
  <c r="DD286" i="5" s="1"/>
  <c r="DC84" i="5"/>
  <c r="DD84" i="5" s="1"/>
  <c r="DC83" i="5"/>
  <c r="DD83" i="5" s="1"/>
  <c r="DC131" i="5"/>
  <c r="DD131" i="5" s="1"/>
  <c r="DC101" i="5"/>
  <c r="DD101" i="5" s="1"/>
  <c r="DC100" i="5"/>
  <c r="DC337" i="5"/>
  <c r="DD337" i="5" s="1"/>
  <c r="DC275" i="5"/>
  <c r="DD275" i="5" s="1"/>
  <c r="DC274" i="5"/>
  <c r="DD274" i="5" s="1"/>
  <c r="DC365" i="5"/>
  <c r="DD365" i="5" s="1"/>
  <c r="DC293" i="5"/>
  <c r="DD293" i="5" s="1"/>
  <c r="DC120" i="5"/>
  <c r="DD120" i="5" s="1"/>
  <c r="DC332" i="5"/>
  <c r="DD332" i="5" s="1"/>
  <c r="DC371" i="5"/>
  <c r="DD371" i="5" s="1"/>
  <c r="DC321" i="5"/>
  <c r="DD321" i="5" s="1"/>
  <c r="DC318" i="5"/>
  <c r="DD318" i="5" s="1"/>
  <c r="DC379" i="5"/>
  <c r="DD379" i="5" s="1"/>
  <c r="DC351" i="5"/>
  <c r="DD351" i="5" s="1"/>
  <c r="DC386" i="5"/>
  <c r="DD386" i="5" s="1"/>
  <c r="DC92" i="5"/>
  <c r="DD92" i="5" s="1"/>
  <c r="DC93" i="5"/>
  <c r="DD93" i="5" s="1"/>
  <c r="DC64" i="5"/>
  <c r="DC63" i="5"/>
  <c r="DD63" i="5" s="1"/>
  <c r="DC282" i="5"/>
  <c r="DD282" i="5" s="1"/>
  <c r="DC299" i="5"/>
  <c r="DD299" i="5" s="1"/>
  <c r="DC298" i="5"/>
  <c r="DD298" i="5" s="1"/>
  <c r="DC310" i="5"/>
  <c r="DD310" i="5" s="1"/>
  <c r="DC37" i="5"/>
  <c r="DD37" i="5" s="1"/>
  <c r="DC38" i="5"/>
  <c r="DD38" i="5" s="1"/>
  <c r="DC355" i="5"/>
  <c r="DD355" i="5" s="1"/>
  <c r="DC265" i="5"/>
  <c r="DD265" i="5" s="1"/>
  <c r="DC346" i="5"/>
  <c r="DD346" i="5" s="1"/>
  <c r="DC381" i="5"/>
  <c r="DD381" i="5" s="1"/>
  <c r="DC341" i="5"/>
  <c r="DD341" i="5" s="1"/>
  <c r="DC249" i="5"/>
  <c r="DD249" i="5" s="1"/>
  <c r="DC29" i="5"/>
  <c r="CU18" i="5"/>
  <c r="CU15" i="5"/>
  <c r="CW15" i="5"/>
  <c r="DD114" i="5" l="1"/>
  <c r="DD290" i="5"/>
  <c r="DD100" i="5"/>
  <c r="DD187" i="5"/>
  <c r="DD300" i="5"/>
  <c r="DD127" i="5"/>
  <c r="DD125" i="5"/>
  <c r="CW18" i="5"/>
  <c r="DD292" i="5"/>
  <c r="DD119" i="5"/>
  <c r="DD79" i="5"/>
  <c r="DD80" i="5"/>
  <c r="DD159" i="5"/>
  <c r="DD102" i="5"/>
  <c r="DD64" i="5"/>
  <c r="DD65" i="5"/>
</calcChain>
</file>

<file path=xl/sharedStrings.xml><?xml version="1.0" encoding="utf-8"?>
<sst xmlns="http://schemas.openxmlformats.org/spreadsheetml/2006/main" count="38171" uniqueCount="130">
  <si>
    <t>A12(Re,Im)</t>
    <phoneticPr fontId="2"/>
  </si>
  <si>
    <t>B12(Re,Im)</t>
    <phoneticPr fontId="2"/>
  </si>
  <si>
    <t>A1(Re,Im)</t>
  </si>
  <si>
    <t>B1(Re,Im)</t>
  </si>
  <si>
    <t>A2(Re,Im)</t>
  </si>
  <si>
    <t>B2(Re,Im)</t>
  </si>
  <si>
    <t>C1(Re,Im)</t>
  </si>
  <si>
    <t>D1(Re,Im)</t>
  </si>
  <si>
    <t>C2(Re,Im)</t>
  </si>
  <si>
    <t>D2(Re,Im)</t>
  </si>
  <si>
    <t>ω</t>
    <phoneticPr fontId="2"/>
  </si>
  <si>
    <t>A3Re,Im)</t>
    <phoneticPr fontId="2"/>
  </si>
  <si>
    <t>B3(Re,Im)</t>
    <phoneticPr fontId="2"/>
  </si>
  <si>
    <t>C3(Re,Im)</t>
    <phoneticPr fontId="2"/>
  </si>
  <si>
    <t>D3(Re,Im)</t>
    <phoneticPr fontId="2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</si>
  <si>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1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2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</si>
  <si>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2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2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</si>
  <si>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1</t>
    </r>
    <rPh sb="0" eb="1">
      <t>カ</t>
    </rPh>
    <rPh sb="2" eb="3">
      <t>ザン</t>
    </rPh>
    <rPh sb="3" eb="5">
      <t>ケッカ</t>
    </rPh>
    <phoneticPr fontId="2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</si>
  <si>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3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2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</si>
  <si>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2</t>
    </r>
    <rPh sb="0" eb="1">
      <t>カ</t>
    </rPh>
    <rPh sb="2" eb="3">
      <t>ザン</t>
    </rPh>
    <rPh sb="3" eb="5">
      <t>ケッカ</t>
    </rPh>
    <phoneticPr fontId="2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</si>
  <si>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4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2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</si>
  <si>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3</t>
    </r>
    <rPh sb="0" eb="1">
      <t>カ</t>
    </rPh>
    <rPh sb="2" eb="3">
      <t>ザン</t>
    </rPh>
    <rPh sb="3" eb="5">
      <t>ケッカ</t>
    </rPh>
    <phoneticPr fontId="2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</si>
  <si>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5</t>
    </r>
    <rPh sb="0" eb="1">
      <t>カ</t>
    </rPh>
    <rPh sb="2" eb="3">
      <t>ザン</t>
    </rPh>
    <rPh sb="3" eb="5">
      <t>ケッカ</t>
    </rPh>
    <phoneticPr fontId="2"/>
  </si>
  <si>
    <t>A4Re,Im)</t>
    <phoneticPr fontId="2"/>
  </si>
  <si>
    <t>B4(Re,Im)</t>
    <phoneticPr fontId="2"/>
  </si>
  <si>
    <r>
      <rPr>
        <b/>
        <sz val="11"/>
        <color theme="1"/>
        <rFont val="游明朝"/>
        <family val="1"/>
        <charset val="128"/>
      </rPr>
      <t>減衰量</t>
    </r>
    <r>
      <rPr>
        <b/>
        <sz val="11"/>
        <color theme="1"/>
        <rFont val="Times New Roman"/>
        <family val="1"/>
      </rPr>
      <t>(dB)</t>
    </r>
    <rPh sb="0" eb="2">
      <t>ゲンスイ</t>
    </rPh>
    <rPh sb="2" eb="3">
      <t>リョウ</t>
    </rPh>
    <phoneticPr fontId="2"/>
  </si>
  <si>
    <t>C12(Re,Im)</t>
  </si>
  <si>
    <t>D12(Re,Im)</t>
  </si>
  <si>
    <t>C4(Re,Im)</t>
    <phoneticPr fontId="2"/>
  </si>
  <si>
    <t>D4(Re,Im)</t>
    <phoneticPr fontId="2"/>
  </si>
  <si>
    <t>ATT(dB)</t>
    <phoneticPr fontId="2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</si>
  <si>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5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2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</si>
  <si>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6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2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</si>
  <si>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7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2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</si>
  <si>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6</t>
    </r>
    <rPh sb="0" eb="1">
      <t>カ</t>
    </rPh>
    <rPh sb="2" eb="3">
      <t>ザン</t>
    </rPh>
    <rPh sb="3" eb="5">
      <t>ケッカ</t>
    </rPh>
    <phoneticPr fontId="2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</si>
  <si>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7</t>
    </r>
    <rPh sb="0" eb="1">
      <t>カ</t>
    </rPh>
    <rPh sb="2" eb="3">
      <t>ザン</t>
    </rPh>
    <rPh sb="3" eb="5">
      <t>ケッカ</t>
    </rPh>
    <phoneticPr fontId="2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</si>
  <si>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8</t>
    </r>
    <r>
      <rPr>
        <b/>
        <sz val="11"/>
        <color theme="1"/>
        <rFont val="游明朝"/>
        <family val="1"/>
        <charset val="128"/>
      </rPr>
      <t>複素マトリックス（負荷）</t>
    </r>
    <rPh sb="0" eb="1">
      <t>ダイ</t>
    </rPh>
    <rPh sb="2" eb="4">
      <t>フクソ</t>
    </rPh>
    <rPh sb="11" eb="13">
      <t>フカ</t>
    </rPh>
    <phoneticPr fontId="2"/>
  </si>
  <si>
    <r>
      <rPr>
        <b/>
        <sz val="11"/>
        <color theme="1"/>
        <rFont val="游ゴシック"/>
        <family val="3"/>
        <charset val="128"/>
      </rPr>
      <t>位相</t>
    </r>
    <r>
      <rPr>
        <b/>
        <sz val="11"/>
        <color theme="1"/>
        <rFont val="Times New Roman"/>
        <family val="1"/>
      </rPr>
      <t>(deg)</t>
    </r>
    <rPh sb="0" eb="2">
      <t>イソウ</t>
    </rPh>
    <phoneticPr fontId="2"/>
  </si>
  <si>
    <t>C8=1</t>
    <phoneticPr fontId="2"/>
  </si>
  <si>
    <t>L9=0.3473</t>
    <phoneticPr fontId="2"/>
  </si>
  <si>
    <t>τ1</t>
    <phoneticPr fontId="2"/>
  </si>
  <si>
    <r>
      <t>τ1</t>
    </r>
    <r>
      <rPr>
        <b/>
        <sz val="11"/>
        <color theme="1"/>
        <rFont val="Yu Gothic"/>
        <family val="1"/>
        <charset val="128"/>
      </rPr>
      <t>＿</t>
    </r>
    <r>
      <rPr>
        <b/>
        <sz val="11"/>
        <color theme="1"/>
        <rFont val="Times New Roman"/>
        <family val="1"/>
      </rPr>
      <t>Trim</t>
    </r>
    <phoneticPr fontId="2"/>
  </si>
  <si>
    <r>
      <t>9</t>
    </r>
    <r>
      <rPr>
        <b/>
        <sz val="11"/>
        <color theme="1"/>
        <rFont val="游ゴシック"/>
        <family val="3"/>
        <charset val="128"/>
      </rPr>
      <t>次</t>
    </r>
    <r>
      <rPr>
        <b/>
        <sz val="11"/>
        <color theme="1"/>
        <rFont val="Times New Roman"/>
        <family val="1"/>
      </rPr>
      <t>LPF_Butterworth_Chebyshev_Bessel</t>
    </r>
    <r>
      <rPr>
        <b/>
        <sz val="11"/>
        <color theme="1"/>
        <rFont val="游ゴシック"/>
        <family val="3"/>
        <charset val="128"/>
      </rPr>
      <t>　対応</t>
    </r>
    <rPh sb="1" eb="2">
      <t>ジ</t>
    </rPh>
    <rPh sb="35" eb="37">
      <t>タイオウ</t>
    </rPh>
    <phoneticPr fontId="2"/>
  </si>
  <si>
    <t>Rl</t>
    <phoneticPr fontId="2"/>
  </si>
  <si>
    <t>ABS(Zin)</t>
    <phoneticPr fontId="2"/>
  </si>
  <si>
    <t>RL(Db)</t>
    <phoneticPr fontId="2"/>
  </si>
  <si>
    <t>RL(dB)</t>
    <phoneticPr fontId="2"/>
  </si>
  <si>
    <t>φ(deg)</t>
    <phoneticPr fontId="2"/>
  </si>
  <si>
    <t>Pipple</t>
    <phoneticPr fontId="2"/>
  </si>
  <si>
    <t>VSWR</t>
    <phoneticPr fontId="2"/>
  </si>
  <si>
    <t>0.01dB</t>
    <phoneticPr fontId="2"/>
  </si>
  <si>
    <t>0.02dB</t>
    <phoneticPr fontId="2"/>
  </si>
  <si>
    <t>0.05dB</t>
    <phoneticPr fontId="2"/>
  </si>
  <si>
    <t>0.1dB</t>
    <phoneticPr fontId="2"/>
  </si>
  <si>
    <t>0.2dB</t>
    <phoneticPr fontId="2"/>
  </si>
  <si>
    <t>0.5dB</t>
    <phoneticPr fontId="2"/>
  </si>
  <si>
    <t>HPF</t>
    <phoneticPr fontId="2"/>
  </si>
  <si>
    <t>C1</t>
    <phoneticPr fontId="2"/>
  </si>
  <si>
    <t>L2</t>
    <phoneticPr fontId="2"/>
  </si>
  <si>
    <t>C3</t>
    <phoneticPr fontId="2"/>
  </si>
  <si>
    <t>L4</t>
    <phoneticPr fontId="2"/>
  </si>
  <si>
    <t>C5</t>
    <phoneticPr fontId="2"/>
  </si>
  <si>
    <t>L6</t>
    <phoneticPr fontId="2"/>
  </si>
  <si>
    <t>C7</t>
    <phoneticPr fontId="2"/>
  </si>
  <si>
    <t>L8</t>
    <phoneticPr fontId="2"/>
  </si>
  <si>
    <t>C9</t>
    <phoneticPr fontId="2"/>
  </si>
  <si>
    <t>Pload</t>
    <phoneticPr fontId="2"/>
  </si>
  <si>
    <t>Rload</t>
    <phoneticPr fontId="2"/>
  </si>
  <si>
    <t>(nH)</t>
    <phoneticPr fontId="16"/>
  </si>
  <si>
    <t>(PF)</t>
    <phoneticPr fontId="16"/>
  </si>
  <si>
    <t>Frec</t>
    <phoneticPr fontId="16"/>
  </si>
  <si>
    <r>
      <t>Z</t>
    </r>
    <r>
      <rPr>
        <b/>
        <i/>
        <sz val="8"/>
        <rFont val="Times New Roman"/>
        <family val="1"/>
      </rPr>
      <t>0</t>
    </r>
    <phoneticPr fontId="16"/>
  </si>
  <si>
    <t>(MHz)</t>
    <phoneticPr fontId="16"/>
  </si>
  <si>
    <t>(Ω)</t>
    <phoneticPr fontId="16"/>
  </si>
  <si>
    <t xml:space="preserve">Rload </t>
    <phoneticPr fontId="2"/>
  </si>
  <si>
    <t>(Ω)</t>
  </si>
  <si>
    <r>
      <t xml:space="preserve">LC_LPF </t>
    </r>
    <r>
      <rPr>
        <b/>
        <sz val="11"/>
        <color indexed="8"/>
        <rFont val="游明朝"/>
        <family val="1"/>
        <charset val="128"/>
      </rPr>
      <t>シミュレーション（チェビシェフ　</t>
    </r>
    <r>
      <rPr>
        <b/>
        <sz val="11"/>
        <color indexed="8"/>
        <rFont val="Times New Roman"/>
        <family val="1"/>
      </rPr>
      <t>_</t>
    </r>
    <r>
      <rPr>
        <b/>
        <sz val="11"/>
        <color indexed="8"/>
        <rFont val="游明朝"/>
        <family val="1"/>
        <charset val="128"/>
      </rPr>
      <t>バターワース</t>
    </r>
    <r>
      <rPr>
        <b/>
        <sz val="11"/>
        <color indexed="8"/>
        <rFont val="Times New Roman"/>
        <family val="1"/>
      </rPr>
      <t>_</t>
    </r>
    <r>
      <rPr>
        <b/>
        <sz val="11"/>
        <color indexed="8"/>
        <rFont val="游明朝"/>
        <family val="1"/>
        <charset val="128"/>
      </rPr>
      <t>ベッセル　対応）</t>
    </r>
    <rPh sb="36" eb="38">
      <t>タイオウ</t>
    </rPh>
    <phoneticPr fontId="16"/>
  </si>
  <si>
    <t>規格化定数入力欄</t>
    <rPh sb="0" eb="3">
      <t>キカクカ</t>
    </rPh>
    <rPh sb="3" eb="8">
      <t>テイスウニュウリョクラン</t>
    </rPh>
    <phoneticPr fontId="2"/>
  </si>
  <si>
    <r>
      <rPr>
        <b/>
        <sz val="11"/>
        <color theme="1"/>
        <rFont val="游ゴシック"/>
        <family val="3"/>
        <charset val="128"/>
      </rPr>
      <t>実周波数における</t>
    </r>
    <r>
      <rPr>
        <b/>
        <sz val="11"/>
        <color theme="1"/>
        <rFont val="Times New Roman"/>
        <family val="1"/>
      </rPr>
      <t>LC</t>
    </r>
    <r>
      <rPr>
        <b/>
        <sz val="11"/>
        <color theme="1"/>
        <rFont val="游ゴシック"/>
        <family val="3"/>
        <charset val="128"/>
      </rPr>
      <t>値（自動計算）</t>
    </r>
    <rPh sb="0" eb="4">
      <t>ジツシュウハスウ</t>
    </rPh>
    <rPh sb="10" eb="11">
      <t>アタイ</t>
    </rPh>
    <rPh sb="12" eb="16">
      <t>ジドウケイサン</t>
    </rPh>
    <phoneticPr fontId="2"/>
  </si>
  <si>
    <t>A12(Re,Im)</t>
  </si>
  <si>
    <t>B12(Re,Im)</t>
  </si>
  <si>
    <t>Ripple and VSWR</t>
    <phoneticPr fontId="2"/>
  </si>
  <si>
    <t>チェビシェフフィルタ_リップルと反射の関係</t>
    <rPh sb="16" eb="18">
      <t>ハンシャ</t>
    </rPh>
    <rPh sb="19" eb="21">
      <t>カンケイ</t>
    </rPh>
    <phoneticPr fontId="2"/>
  </si>
  <si>
    <r>
      <rPr>
        <b/>
        <sz val="11"/>
        <color theme="1"/>
        <rFont val="Yu Gothic"/>
        <family val="1"/>
        <charset val="128"/>
      </rPr>
      <t>　</t>
    </r>
    <r>
      <rPr>
        <b/>
        <sz val="11"/>
        <color theme="1"/>
        <rFont val="Times New Roman"/>
        <family val="1"/>
      </rPr>
      <t>T</t>
    </r>
    <r>
      <rPr>
        <b/>
        <sz val="11"/>
        <color theme="1"/>
        <rFont val="游明朝"/>
        <family val="1"/>
        <charset val="128"/>
      </rPr>
      <t>：電力透過率</t>
    </r>
    <r>
      <rPr>
        <b/>
        <sz val="11"/>
        <color theme="1"/>
        <rFont val="Yu Gothic"/>
        <family val="1"/>
        <charset val="128"/>
      </rPr>
      <t>（最悪値）</t>
    </r>
    <rPh sb="3" eb="5">
      <t>デンリョク</t>
    </rPh>
    <rPh sb="5" eb="8">
      <t>トウカリツ</t>
    </rPh>
    <rPh sb="9" eb="11">
      <t>サイアク</t>
    </rPh>
    <rPh sb="11" eb="12">
      <t>アタイ</t>
    </rPh>
    <phoneticPr fontId="2"/>
  </si>
  <si>
    <r>
      <rPr>
        <b/>
        <sz val="11"/>
        <color theme="1"/>
        <rFont val="Yu Gothic"/>
        <family val="1"/>
        <charset val="128"/>
      </rPr>
      <t>　</t>
    </r>
    <r>
      <rPr>
        <b/>
        <sz val="11"/>
        <color theme="1"/>
        <rFont val="Times New Roman"/>
        <family val="1"/>
      </rPr>
      <t>Γ</t>
    </r>
    <r>
      <rPr>
        <b/>
        <sz val="11"/>
        <color theme="1"/>
        <rFont val="游明朝"/>
        <family val="1"/>
        <charset val="128"/>
      </rPr>
      <t>：反射率</t>
    </r>
    <r>
      <rPr>
        <b/>
        <sz val="11"/>
        <color theme="1"/>
        <rFont val="Yu Gothic"/>
        <family val="1"/>
        <charset val="128"/>
      </rPr>
      <t>（最悪値）</t>
    </r>
    <rPh sb="3" eb="5">
      <t>ハンシャ</t>
    </rPh>
    <rPh sb="5" eb="6">
      <t>リツ</t>
    </rPh>
    <rPh sb="7" eb="9">
      <t>サイアク</t>
    </rPh>
    <rPh sb="9" eb="10">
      <t>アタイ</t>
    </rPh>
    <phoneticPr fontId="2"/>
  </si>
  <si>
    <r>
      <rPr>
        <b/>
        <sz val="11"/>
        <color theme="1"/>
        <rFont val="Times New Roman"/>
        <family val="1"/>
      </rPr>
      <t>S.Sait</t>
    </r>
    <r>
      <rPr>
        <sz val="11"/>
        <color theme="1"/>
        <rFont val="游ゴシック"/>
        <family val="2"/>
        <charset val="128"/>
        <scheme val="minor"/>
      </rPr>
      <t>o</t>
    </r>
    <phoneticPr fontId="2"/>
  </si>
  <si>
    <r>
      <t>9</t>
    </r>
    <r>
      <rPr>
        <b/>
        <sz val="11"/>
        <color theme="1"/>
        <rFont val="游ゴシック"/>
        <family val="3"/>
        <charset val="128"/>
      </rPr>
      <t>次</t>
    </r>
    <r>
      <rPr>
        <b/>
        <sz val="11"/>
        <color theme="1"/>
        <rFont val="Times New Roman"/>
        <family val="1"/>
      </rPr>
      <t>LPF_Butterworth_Chebyshev_Bessel</t>
    </r>
  </si>
  <si>
    <t>集約表</t>
    <rPh sb="0" eb="3">
      <t>シュウヤクヒョウ</t>
    </rPh>
    <phoneticPr fontId="2"/>
  </si>
  <si>
    <r>
      <t>9</t>
    </r>
    <r>
      <rPr>
        <b/>
        <sz val="11"/>
        <color theme="1"/>
        <rFont val="游ゴシック"/>
        <family val="3"/>
        <charset val="128"/>
      </rPr>
      <t>次まで</t>
    </r>
    <r>
      <rPr>
        <b/>
        <sz val="11"/>
        <color theme="1"/>
        <rFont val="Times New Roman"/>
        <family val="1"/>
      </rPr>
      <t>HPF_Butterworth_Chebyshev_Bessel</t>
    </r>
    <r>
      <rPr>
        <b/>
        <sz val="11"/>
        <color theme="1"/>
        <rFont val="游ゴシック"/>
        <family val="3"/>
        <charset val="128"/>
      </rPr>
      <t>　対応</t>
    </r>
    <rPh sb="1" eb="2">
      <t>ジ</t>
    </rPh>
    <rPh sb="37" eb="39">
      <t>タイオウ</t>
    </rPh>
    <phoneticPr fontId="2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</si>
  <si>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8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2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</si>
  <si>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9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2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</si>
  <si>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4</t>
    </r>
    <rPh sb="0" eb="1">
      <t>カ</t>
    </rPh>
    <rPh sb="2" eb="3">
      <t>ザン</t>
    </rPh>
    <rPh sb="3" eb="5">
      <t>ケッカ</t>
    </rPh>
    <phoneticPr fontId="2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</si>
  <si>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8</t>
    </r>
    <rPh sb="0" eb="1">
      <t>カ</t>
    </rPh>
    <rPh sb="2" eb="3">
      <t>ザン</t>
    </rPh>
    <rPh sb="3" eb="5">
      <t>ケッカ</t>
    </rPh>
    <phoneticPr fontId="2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</si>
  <si>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9</t>
    </r>
    <rPh sb="0" eb="1">
      <t>カ</t>
    </rPh>
    <rPh sb="2" eb="3">
      <t>ザン</t>
    </rPh>
    <rPh sb="3" eb="5">
      <t>ケッカ</t>
    </rPh>
    <phoneticPr fontId="2"/>
  </si>
  <si>
    <t>HPF</t>
  </si>
  <si>
    <t>C1</t>
  </si>
  <si>
    <t>L2</t>
  </si>
  <si>
    <t>C3</t>
  </si>
  <si>
    <t>L4</t>
  </si>
  <si>
    <t>C5</t>
  </si>
  <si>
    <t>L6</t>
  </si>
  <si>
    <t>C7</t>
  </si>
  <si>
    <t>L8</t>
  </si>
  <si>
    <t>C9</t>
  </si>
  <si>
    <r>
      <rPr>
        <b/>
        <sz val="11"/>
        <color indexed="8"/>
        <rFont val="ＭＳ Ｐ明朝"/>
        <family val="1"/>
        <charset val="128"/>
      </rPr>
      <t>チェビシェフ</t>
    </r>
    <r>
      <rPr>
        <b/>
        <sz val="11"/>
        <color indexed="8"/>
        <rFont val="Times New Roman"/>
        <family val="1"/>
      </rPr>
      <t>HPT</t>
    </r>
    <r>
      <rPr>
        <b/>
        <sz val="11"/>
        <color indexed="8"/>
        <rFont val="ＭＳ Ｐ明朝"/>
        <family val="1"/>
        <charset val="128"/>
      </rPr>
      <t>定数表（通貨帯域：-3</t>
    </r>
    <r>
      <rPr>
        <b/>
        <sz val="11"/>
        <color rgb="FF000000"/>
        <rFont val="Times New Roman"/>
        <family val="1"/>
      </rPr>
      <t>dB</t>
    </r>
    <r>
      <rPr>
        <b/>
        <sz val="11"/>
        <color indexed="8"/>
        <rFont val="ＭＳ Ｐ明朝"/>
        <family val="1"/>
        <charset val="128"/>
      </rPr>
      <t>）</t>
    </r>
    <rPh sb="9" eb="12">
      <t>テイスウヒョウ</t>
    </rPh>
    <rPh sb="13" eb="17">
      <t>ツウカタイイキ</t>
    </rPh>
    <phoneticPr fontId="16"/>
  </si>
  <si>
    <t>Pipple</t>
  </si>
  <si>
    <t>VSWR</t>
  </si>
  <si>
    <t>RL(dB)</t>
  </si>
  <si>
    <t>0.01dB</t>
  </si>
  <si>
    <t>0.02dB</t>
  </si>
  <si>
    <t>0.05dB</t>
  </si>
  <si>
    <t>0.1dB</t>
  </si>
  <si>
    <t>0.2dB</t>
  </si>
  <si>
    <t>0.5dB</t>
  </si>
  <si>
    <r>
      <rPr>
        <b/>
        <sz val="11"/>
        <color theme="1" tint="4.9989318521683403E-2"/>
        <rFont val="游明朝"/>
        <family val="1"/>
        <charset val="128"/>
      </rPr>
      <t>チェビシェフ</t>
    </r>
    <r>
      <rPr>
        <b/>
        <sz val="11"/>
        <color theme="1" tint="4.9989318521683403E-2"/>
        <rFont val="Times New Roman"/>
        <family val="1"/>
      </rPr>
      <t>HPF</t>
    </r>
    <r>
      <rPr>
        <b/>
        <sz val="11"/>
        <color theme="1" tint="4.9989318521683403E-2"/>
        <rFont val="游明朝"/>
        <family val="1"/>
        <charset val="128"/>
      </rPr>
      <t>定数表</t>
    </r>
    <r>
      <rPr>
        <b/>
        <sz val="11"/>
        <color theme="1" tint="4.9989318521683403E-2"/>
        <rFont val="Times New Roman"/>
        <family val="1"/>
      </rPr>
      <t>_Ripple</t>
    </r>
    <r>
      <rPr>
        <b/>
        <sz val="11"/>
        <color theme="1" tint="4.9989318521683403E-2"/>
        <rFont val="游明朝"/>
        <family val="1"/>
        <charset val="128"/>
      </rPr>
      <t>毎</t>
    </r>
    <rPh sb="9" eb="12">
      <t>テイスウヒョウ</t>
    </rPh>
    <rPh sb="19" eb="20">
      <t>ゴト</t>
    </rPh>
    <phoneticPr fontId="14"/>
  </si>
  <si>
    <r>
      <t>1E+33</t>
    </r>
    <r>
      <rPr>
        <b/>
        <sz val="11"/>
        <color theme="1" tint="4.9989318521683403E-2"/>
        <rFont val="Yu Gothic"/>
        <family val="1"/>
        <charset val="128"/>
      </rPr>
      <t>は開放を表す</t>
    </r>
    <rPh sb="6" eb="8">
      <t>カイホウ</t>
    </rPh>
    <rPh sb="9" eb="10">
      <t>アラワ</t>
    </rPh>
    <phoneticPr fontId="2"/>
  </si>
  <si>
    <t>(nH)</t>
  </si>
  <si>
    <t>(PF)</t>
  </si>
  <si>
    <t>規格化定数入力欄（設定部入力と同一）</t>
    <rPh sb="0" eb="3">
      <t>キカクカ</t>
    </rPh>
    <rPh sb="3" eb="8">
      <t>テイスウニュウリョクラン</t>
    </rPh>
    <rPh sb="9" eb="12">
      <t>セッテイブ</t>
    </rPh>
    <rPh sb="12" eb="14">
      <t>ニュウリョク</t>
    </rPh>
    <rPh sb="15" eb="17">
      <t>ドウイツ</t>
    </rPh>
    <phoneticPr fontId="2"/>
  </si>
  <si>
    <t>E系列に変換した場合の規格化定数</t>
    <rPh sb="1" eb="3">
      <t>ケイレツ</t>
    </rPh>
    <rPh sb="4" eb="6">
      <t>ヘンカン</t>
    </rPh>
    <rPh sb="8" eb="10">
      <t>バアイ</t>
    </rPh>
    <rPh sb="11" eb="14">
      <t>キカクカ</t>
    </rPh>
    <rPh sb="14" eb="16">
      <t>テイスウ</t>
    </rPh>
    <phoneticPr fontId="2"/>
  </si>
  <si>
    <t>E12系列</t>
    <rPh sb="3" eb="5">
      <t>ケイレツ</t>
    </rPh>
    <phoneticPr fontId="2"/>
  </si>
  <si>
    <t>E24系列</t>
    <rPh sb="3" eb="5">
      <t>ケイレツ</t>
    </rPh>
    <phoneticPr fontId="2"/>
  </si>
  <si>
    <r>
      <t>9</t>
    </r>
    <r>
      <rPr>
        <b/>
        <sz val="11"/>
        <color rgb="FF000000"/>
        <rFont val="Yu Gothic"/>
        <family val="1"/>
        <charset val="128"/>
      </rPr>
      <t>次　</t>
    </r>
    <r>
      <rPr>
        <b/>
        <sz val="11"/>
        <color rgb="FF000000"/>
        <rFont val="Times New Roman"/>
        <family val="1"/>
      </rPr>
      <t>T</t>
    </r>
    <r>
      <rPr>
        <b/>
        <sz val="11"/>
        <color rgb="FF000000"/>
        <rFont val="Yu Gothic"/>
        <family val="1"/>
        <charset val="128"/>
      </rPr>
      <t>型</t>
    </r>
    <r>
      <rPr>
        <b/>
        <sz val="11"/>
        <color rgb="FF000000"/>
        <rFont val="Times New Roman"/>
        <family val="1"/>
      </rPr>
      <t>_</t>
    </r>
    <r>
      <rPr>
        <b/>
        <sz val="11"/>
        <color indexed="8"/>
        <rFont val="Times New Roman"/>
        <family val="1"/>
      </rPr>
      <t xml:space="preserve">LC_LPF </t>
    </r>
    <r>
      <rPr>
        <b/>
        <sz val="11"/>
        <color rgb="FF000000"/>
        <rFont val="Times New Roman"/>
        <family val="1"/>
      </rPr>
      <t>E</t>
    </r>
    <r>
      <rPr>
        <b/>
        <sz val="11"/>
        <color rgb="FF000000"/>
        <rFont val="Yu Gothic"/>
        <family val="1"/>
        <charset val="128"/>
      </rPr>
      <t>系列変換処理</t>
    </r>
    <rPh sb="1" eb="2">
      <t>ジ</t>
    </rPh>
    <rPh sb="4" eb="5">
      <t>ガタ</t>
    </rPh>
    <rPh sb="14" eb="16">
      <t>ケイレツ</t>
    </rPh>
    <rPh sb="16" eb="20">
      <t>ヘンカンショリ</t>
    </rPh>
    <phoneticPr fontId="16"/>
  </si>
  <si>
    <r>
      <rPr>
        <b/>
        <i/>
        <sz val="11"/>
        <rFont val="Times New Roman"/>
        <family val="1"/>
      </rPr>
      <t>E</t>
    </r>
    <r>
      <rPr>
        <b/>
        <i/>
        <sz val="11"/>
        <rFont val="Yu Gothic"/>
        <family val="1"/>
        <charset val="128"/>
      </rPr>
      <t>系列に丸めた場合の実定数</t>
    </r>
    <rPh sb="1" eb="3">
      <t>ケイレツ</t>
    </rPh>
    <rPh sb="4" eb="5">
      <t>マル</t>
    </rPh>
    <rPh sb="7" eb="9">
      <t>バアイ</t>
    </rPh>
    <rPh sb="10" eb="13">
      <t>ジツテイスウ</t>
    </rPh>
    <phoneticPr fontId="16"/>
  </si>
  <si>
    <t>注：1E+33は実質的にLはオープン見なす</t>
    <rPh sb="0" eb="1">
      <t>チュウ</t>
    </rPh>
    <rPh sb="8" eb="11">
      <t>ジッシツテキ</t>
    </rPh>
    <rPh sb="18" eb="19">
      <t>ミ</t>
    </rPh>
    <phoneticPr fontId="2"/>
  </si>
  <si>
    <t>Ripl(dB)</t>
    <phoneticPr fontId="2"/>
  </si>
  <si>
    <t>Ripple</t>
    <phoneticPr fontId="2"/>
  </si>
  <si>
    <t>Transmit</t>
    <phoneticPr fontId="2"/>
  </si>
  <si>
    <t>Γ</t>
    <phoneticPr fontId="2"/>
  </si>
  <si>
    <t>RL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</si>
</sst>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0.00000_);[Red]\(0.00000\)"/>
    <numFmt numFmtId="177" formatCode="0.0000_ "/>
    <numFmt numFmtId="178" formatCode="0.00_);[Red]\(0.00\)"/>
    <numFmt numFmtId="179" formatCode="0.000_ "/>
    <numFmt numFmtId="180" formatCode="0.00_ "/>
    <numFmt numFmtId="181" formatCode="0.0000_);[Red]\(0.0000\)"/>
    <numFmt numFmtId="182" formatCode="0.00000_ "/>
    <numFmt numFmtId="183" formatCode="#,##0.0000_ "/>
  </numFmts>
  <fonts count="34">
    <font>
      <sz val="11"/>
      <color theme="1"/>
      <name val="游ゴシック"/>
      <family val="2"/>
      <charset val="128"/>
      <scheme val="minor"/>
    </font>
    <font>
      <b/>
      <sz val="11"/>
      <color theme="1"/>
      <name val="游明朝"/>
      <family val="1"/>
      <charset val="128"/>
    </font>
    <font>
      <sz val="6"/>
      <name val="游ゴシック"/>
      <family val="2"/>
      <charset val="128"/>
      <scheme val="minor"/>
    </font>
    <font>
      <b/>
      <sz val="11"/>
      <color theme="1"/>
      <name val="Times New Roman"/>
      <family val="1"/>
    </font>
    <font>
      <b/>
      <i/>
      <sz val="11"/>
      <color theme="1"/>
      <name val="Times New Roman"/>
      <family val="1"/>
    </font>
    <font>
      <b/>
      <sz val="11"/>
      <color theme="1"/>
      <name val="Yu Gothic"/>
      <family val="1"/>
      <charset val="128"/>
    </font>
    <font>
      <sz val="11"/>
      <color theme="1"/>
      <name val="Times New Roman"/>
      <family val="1"/>
    </font>
    <font>
      <b/>
      <sz val="11"/>
      <color theme="1"/>
      <name val="Times New Roman"/>
      <family val="1"/>
      <charset val="128"/>
    </font>
    <font>
      <b/>
      <sz val="12"/>
      <color theme="1"/>
      <name val="Times New Roman"/>
      <family val="1"/>
    </font>
    <font>
      <b/>
      <sz val="11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</font>
    <font>
      <b/>
      <u/>
      <sz val="11"/>
      <color theme="1"/>
      <name val="Times New Roman"/>
      <family val="1"/>
    </font>
    <font>
      <u/>
      <sz val="11"/>
      <color theme="1"/>
      <name val="游ゴシック"/>
      <family val="2"/>
      <charset val="128"/>
      <scheme val="minor"/>
    </font>
    <font>
      <b/>
      <sz val="11"/>
      <name val="Times New Roman"/>
      <family val="1"/>
    </font>
    <font>
      <b/>
      <u/>
      <sz val="11"/>
      <name val="Times New Roman"/>
      <family val="1"/>
    </font>
    <font>
      <b/>
      <sz val="11"/>
      <color indexed="8"/>
      <name val="ＭＳ Ｐ明朝"/>
      <family val="1"/>
      <charset val="128"/>
    </font>
    <font>
      <sz val="6"/>
      <name val="ＭＳ Ｐゴシック"/>
      <family val="3"/>
      <charset val="128"/>
    </font>
    <font>
      <b/>
      <sz val="11"/>
      <color theme="1" tint="4.9989318521683403E-2"/>
      <name val="Times New Roman"/>
      <family val="1"/>
    </font>
    <font>
      <sz val="11"/>
      <name val="ＭＳ Ｐゴシック"/>
      <family val="3"/>
      <charset val="128"/>
    </font>
    <font>
      <b/>
      <i/>
      <sz val="11"/>
      <name val="Times New Roman"/>
      <family val="1"/>
    </font>
    <font>
      <b/>
      <i/>
      <sz val="8"/>
      <name val="Times New Roman"/>
      <family val="1"/>
    </font>
    <font>
      <b/>
      <i/>
      <sz val="11"/>
      <color rgb="FFFF0000"/>
      <name val="Times New Roman"/>
      <family val="1"/>
    </font>
    <font>
      <b/>
      <sz val="11"/>
      <color indexed="8"/>
      <name val="游明朝"/>
      <family val="1"/>
      <charset val="128"/>
    </font>
    <font>
      <b/>
      <sz val="11"/>
      <color indexed="8"/>
      <name val="Times New Roman"/>
      <family val="1"/>
    </font>
    <font>
      <sz val="11"/>
      <color theme="1"/>
      <name val="游ゴシック"/>
      <family val="1"/>
      <charset val="128"/>
      <scheme val="minor"/>
    </font>
    <font>
      <b/>
      <sz val="11"/>
      <color rgb="FF000000"/>
      <name val="Times New Roman"/>
      <family val="1"/>
    </font>
    <font>
      <b/>
      <sz val="11"/>
      <color indexed="8"/>
      <name val="Times New Roman"/>
      <family val="1"/>
      <charset val="128"/>
    </font>
    <font>
      <b/>
      <sz val="11"/>
      <color theme="1" tint="4.9989318521683403E-2"/>
      <name val="游明朝"/>
      <family val="1"/>
      <charset val="128"/>
    </font>
    <font>
      <b/>
      <sz val="11"/>
      <color theme="1" tint="4.9989318521683403E-2"/>
      <name val="Yu Gothic"/>
      <family val="1"/>
      <charset val="128"/>
    </font>
    <font>
      <b/>
      <sz val="11"/>
      <color rgb="FF000000"/>
      <name val="Yu Gothic"/>
      <family val="1"/>
      <charset val="128"/>
    </font>
    <font>
      <b/>
      <i/>
      <sz val="11"/>
      <name val="Yu Gothic"/>
      <family val="1"/>
      <charset val="128"/>
    </font>
    <font>
      <b/>
      <sz val="11"/>
      <color theme="1"/>
      <name val="游ゴシック"/>
      <family val="1"/>
      <charset val="128"/>
    </font>
    <font>
      <b/>
      <i/>
      <sz val="11"/>
      <name val="游明朝"/>
      <family val="1"/>
      <charset val="128"/>
    </font>
    <font>
      <b/>
      <i/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18" fillId="0" borderId="0"/>
  </cellStyleXfs>
  <cellXfs count="256">
    <xf numFmtId="0" fontId="0" fillId="0" borderId="0" xfId="0">
      <alignment vertical="center"/>
    </xf>
    <xf numFmtId="0" fontId="3" fillId="0" borderId="5" xfId="0" applyFont="1" applyBorder="1">
      <alignment vertical="center"/>
    </xf>
    <xf numFmtId="0" fontId="3" fillId="0" borderId="6" xfId="0" applyFont="1" applyBorder="1">
      <alignment vertical="center"/>
    </xf>
    <xf numFmtId="0" fontId="3" fillId="2" borderId="7" xfId="0" applyFont="1" applyFill="1" applyBorder="1">
      <alignment vertical="center"/>
    </xf>
    <xf numFmtId="0" fontId="3" fillId="2" borderId="6" xfId="0" applyFont="1" applyFill="1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3" fillId="0" borderId="10" xfId="0" applyFont="1" applyBorder="1">
      <alignment vertical="center"/>
    </xf>
    <xf numFmtId="0" fontId="3" fillId="0" borderId="11" xfId="0" applyFont="1" applyBorder="1">
      <alignment vertical="center"/>
    </xf>
    <xf numFmtId="0" fontId="3" fillId="0" borderId="12" xfId="0" applyFont="1" applyBorder="1">
      <alignment vertical="center"/>
    </xf>
    <xf numFmtId="0" fontId="3" fillId="0" borderId="13" xfId="0" applyFont="1" applyBorder="1">
      <alignment vertical="center"/>
    </xf>
    <xf numFmtId="0" fontId="3" fillId="0" borderId="14" xfId="0" applyFont="1" applyBorder="1">
      <alignment vertical="center"/>
    </xf>
    <xf numFmtId="0" fontId="3" fillId="2" borderId="15" xfId="0" applyFont="1" applyFill="1" applyBorder="1">
      <alignment vertical="center"/>
    </xf>
    <xf numFmtId="0" fontId="3" fillId="0" borderId="15" xfId="0" applyFont="1" applyBorder="1">
      <alignment vertical="center"/>
    </xf>
    <xf numFmtId="0" fontId="3" fillId="2" borderId="16" xfId="0" applyFont="1" applyFill="1" applyBorder="1">
      <alignment vertical="center"/>
    </xf>
    <xf numFmtId="0" fontId="3" fillId="0" borderId="16" xfId="0" applyFont="1" applyBorder="1">
      <alignment vertical="center"/>
    </xf>
    <xf numFmtId="0" fontId="3" fillId="0" borderId="17" xfId="0" applyFont="1" applyBorder="1">
      <alignment vertical="center"/>
    </xf>
    <xf numFmtId="0" fontId="3" fillId="2" borderId="18" xfId="0" applyFont="1" applyFill="1" applyBorder="1">
      <alignment vertical="center"/>
    </xf>
    <xf numFmtId="0" fontId="3" fillId="0" borderId="18" xfId="0" applyFont="1" applyBorder="1">
      <alignment vertical="center"/>
    </xf>
    <xf numFmtId="0" fontId="3" fillId="2" borderId="19" xfId="0" applyFont="1" applyFill="1" applyBorder="1">
      <alignment vertical="center"/>
    </xf>
    <xf numFmtId="0" fontId="3" fillId="0" borderId="0" xfId="0" applyFont="1">
      <alignment vertical="center"/>
    </xf>
    <xf numFmtId="0" fontId="0" fillId="0" borderId="22" xfId="0" applyBorder="1">
      <alignment vertical="center"/>
    </xf>
    <xf numFmtId="0" fontId="0" fillId="0" borderId="23" xfId="0" applyBorder="1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20" xfId="0" applyFont="1" applyBorder="1" applyAlignment="1">
      <alignment horizontal="center" vertical="center"/>
    </xf>
    <xf numFmtId="0" fontId="3" fillId="0" borderId="24" xfId="0" applyFont="1" applyBorder="1" applyAlignment="1">
      <alignment horizontal="right" vertical="center"/>
    </xf>
    <xf numFmtId="0" fontId="4" fillId="3" borderId="21" xfId="0" applyFont="1" applyFill="1" applyBorder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3" fillId="3" borderId="24" xfId="0" applyFont="1" applyFill="1" applyBorder="1">
      <alignment vertical="center"/>
    </xf>
    <xf numFmtId="0" fontId="3" fillId="0" borderId="25" xfId="0" applyFont="1" applyBorder="1">
      <alignment vertical="center"/>
    </xf>
    <xf numFmtId="0" fontId="3" fillId="0" borderId="26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9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4" fillId="2" borderId="32" xfId="0" applyFont="1" applyFill="1" applyBorder="1">
      <alignment vertical="center"/>
    </xf>
    <xf numFmtId="177" fontId="3" fillId="0" borderId="15" xfId="0" applyNumberFormat="1" applyFont="1" applyBorder="1">
      <alignment vertical="center"/>
    </xf>
    <xf numFmtId="0" fontId="11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177" fontId="3" fillId="0" borderId="0" xfId="0" applyNumberFormat="1" applyFont="1">
      <alignment vertical="center"/>
    </xf>
    <xf numFmtId="0" fontId="3" fillId="0" borderId="28" xfId="0" applyFont="1" applyBorder="1">
      <alignment vertical="center"/>
    </xf>
    <xf numFmtId="0" fontId="3" fillId="0" borderId="31" xfId="0" applyFont="1" applyBorder="1">
      <alignment vertical="center"/>
    </xf>
    <xf numFmtId="0" fontId="3" fillId="0" borderId="29" xfId="0" applyFont="1" applyBorder="1">
      <alignment vertical="center"/>
    </xf>
    <xf numFmtId="0" fontId="3" fillId="3" borderId="15" xfId="0" applyFont="1" applyFill="1" applyBorder="1">
      <alignment vertical="center"/>
    </xf>
    <xf numFmtId="0" fontId="13" fillId="0" borderId="15" xfId="0" applyFont="1" applyBorder="1" applyAlignment="1">
      <alignment horizontal="right"/>
    </xf>
    <xf numFmtId="0" fontId="3" fillId="0" borderId="20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3" borderId="24" xfId="0" applyFont="1" applyFill="1" applyBorder="1" applyAlignment="1">
      <alignment horizontal="center" vertical="center"/>
    </xf>
    <xf numFmtId="178" fontId="14" fillId="0" borderId="0" xfId="0" applyNumberFormat="1" applyFont="1" applyAlignment="1">
      <alignment horizontal="center"/>
    </xf>
    <xf numFmtId="178" fontId="14" fillId="0" borderId="20" xfId="0" applyNumberFormat="1" applyFont="1" applyBorder="1" applyAlignment="1">
      <alignment horizontal="center"/>
    </xf>
    <xf numFmtId="178" fontId="14" fillId="0" borderId="32" xfId="0" applyNumberFormat="1" applyFont="1" applyBorder="1" applyAlignment="1">
      <alignment horizontal="center"/>
    </xf>
    <xf numFmtId="0" fontId="3" fillId="0" borderId="34" xfId="0" applyFont="1" applyBorder="1">
      <alignment vertical="center"/>
    </xf>
    <xf numFmtId="176" fontId="13" fillId="0" borderId="36" xfId="0" applyNumberFormat="1" applyFont="1" applyBorder="1" applyAlignment="1">
      <alignment horizontal="right"/>
    </xf>
    <xf numFmtId="0" fontId="13" fillId="0" borderId="37" xfId="0" applyFont="1" applyBorder="1" applyAlignment="1">
      <alignment horizontal="right"/>
    </xf>
    <xf numFmtId="0" fontId="13" fillId="0" borderId="18" xfId="0" applyFont="1" applyBorder="1" applyAlignment="1">
      <alignment horizontal="right"/>
    </xf>
    <xf numFmtId="0" fontId="3" fillId="0" borderId="7" xfId="0" applyFont="1" applyBorder="1">
      <alignment vertical="center"/>
    </xf>
    <xf numFmtId="176" fontId="13" fillId="0" borderId="3" xfId="0" applyNumberFormat="1" applyFont="1" applyBorder="1" applyAlignment="1">
      <alignment horizontal="center"/>
    </xf>
    <xf numFmtId="0" fontId="3" fillId="0" borderId="35" xfId="0" applyFont="1" applyBorder="1">
      <alignment vertical="center"/>
    </xf>
    <xf numFmtId="0" fontId="3" fillId="0" borderId="33" xfId="0" applyFont="1" applyBorder="1">
      <alignment vertical="center"/>
    </xf>
    <xf numFmtId="0" fontId="17" fillId="0" borderId="32" xfId="0" applyFont="1" applyBorder="1">
      <alignment vertical="center"/>
    </xf>
    <xf numFmtId="0" fontId="3" fillId="0" borderId="32" xfId="0" applyFont="1" applyBorder="1">
      <alignment vertical="center"/>
    </xf>
    <xf numFmtId="0" fontId="3" fillId="0" borderId="0" xfId="0" applyFont="1" applyAlignment="1">
      <alignment horizontal="right" vertical="center"/>
    </xf>
    <xf numFmtId="0" fontId="3" fillId="0" borderId="38" xfId="0" applyFont="1" applyBorder="1">
      <alignment vertical="center"/>
    </xf>
    <xf numFmtId="0" fontId="6" fillId="0" borderId="31" xfId="0" applyFont="1" applyBorder="1">
      <alignment vertical="center"/>
    </xf>
    <xf numFmtId="0" fontId="6" fillId="0" borderId="35" xfId="0" applyFont="1" applyBorder="1">
      <alignment vertical="center"/>
    </xf>
    <xf numFmtId="0" fontId="3" fillId="3" borderId="28" xfId="0" applyFont="1" applyFill="1" applyBorder="1">
      <alignment vertical="center"/>
    </xf>
    <xf numFmtId="0" fontId="13" fillId="3" borderId="15" xfId="0" applyFont="1" applyFill="1" applyBorder="1" applyAlignment="1">
      <alignment horizontal="right"/>
    </xf>
    <xf numFmtId="0" fontId="3" fillId="3" borderId="34" xfId="0" applyFont="1" applyFill="1" applyBorder="1">
      <alignment vertical="center"/>
    </xf>
    <xf numFmtId="0" fontId="3" fillId="3" borderId="29" xfId="0" applyFont="1" applyFill="1" applyBorder="1">
      <alignment vertical="center"/>
    </xf>
    <xf numFmtId="0" fontId="24" fillId="0" borderId="0" xfId="0" applyFont="1">
      <alignment vertical="center"/>
    </xf>
    <xf numFmtId="0" fontId="21" fillId="0" borderId="63" xfId="1" applyFont="1" applyBorder="1" applyProtection="1">
      <protection locked="0"/>
    </xf>
    <xf numFmtId="0" fontId="21" fillId="0" borderId="58" xfId="1" applyFont="1" applyBorder="1" applyAlignment="1" applyProtection="1">
      <alignment horizontal="center"/>
      <protection locked="0"/>
    </xf>
    <xf numFmtId="0" fontId="3" fillId="0" borderId="36" xfId="0" applyFont="1" applyBorder="1" applyProtection="1">
      <alignment vertical="center"/>
      <protection locked="0"/>
    </xf>
    <xf numFmtId="0" fontId="3" fillId="0" borderId="31" xfId="0" applyFont="1" applyBorder="1" applyProtection="1">
      <alignment vertical="center"/>
      <protection locked="0"/>
    </xf>
    <xf numFmtId="0" fontId="3" fillId="0" borderId="37" xfId="0" applyFont="1" applyBorder="1" applyProtection="1">
      <alignment vertical="center"/>
      <protection locked="0"/>
    </xf>
    <xf numFmtId="0" fontId="3" fillId="0" borderId="15" xfId="0" applyFont="1" applyBorder="1" applyProtection="1">
      <alignment vertical="center"/>
      <protection locked="0"/>
    </xf>
    <xf numFmtId="0" fontId="3" fillId="0" borderId="34" xfId="0" applyFont="1" applyBorder="1" applyProtection="1">
      <alignment vertical="center"/>
      <protection locked="0"/>
    </xf>
    <xf numFmtId="0" fontId="3" fillId="0" borderId="45" xfId="0" applyFont="1" applyBorder="1" applyProtection="1">
      <alignment vertical="center"/>
      <protection locked="0"/>
    </xf>
    <xf numFmtId="0" fontId="3" fillId="0" borderId="18" xfId="0" applyFont="1" applyBorder="1" applyProtection="1">
      <alignment vertical="center"/>
      <protection locked="0"/>
    </xf>
    <xf numFmtId="0" fontId="3" fillId="0" borderId="46" xfId="0" applyFont="1" applyBorder="1" applyProtection="1">
      <alignment vertical="center"/>
      <protection locked="0"/>
    </xf>
    <xf numFmtId="0" fontId="3" fillId="0" borderId="49" xfId="0" applyFont="1" applyBorder="1" applyProtection="1">
      <alignment vertical="center"/>
      <protection locked="0"/>
    </xf>
    <xf numFmtId="0" fontId="3" fillId="0" borderId="11" xfId="0" applyFont="1" applyBorder="1" applyProtection="1">
      <alignment vertical="center"/>
      <protection locked="0"/>
    </xf>
    <xf numFmtId="0" fontId="3" fillId="0" borderId="53" xfId="0" applyFont="1" applyBorder="1" applyProtection="1">
      <alignment vertical="center"/>
      <protection locked="0"/>
    </xf>
    <xf numFmtId="0" fontId="3" fillId="0" borderId="33" xfId="0" applyFont="1" applyBorder="1" applyProtection="1">
      <alignment vertical="center"/>
      <protection locked="0"/>
    </xf>
    <xf numFmtId="0" fontId="3" fillId="0" borderId="54" xfId="0" applyFont="1" applyBorder="1" applyProtection="1">
      <alignment vertical="center"/>
      <protection locked="0"/>
    </xf>
    <xf numFmtId="0" fontId="23" fillId="0" borderId="0" xfId="0" applyFont="1">
      <alignment vertical="center"/>
    </xf>
    <xf numFmtId="0" fontId="3" fillId="3" borderId="26" xfId="0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17" fillId="3" borderId="27" xfId="0" applyFont="1" applyFill="1" applyBorder="1" applyAlignment="1">
      <alignment horizontal="center" vertical="center"/>
    </xf>
    <xf numFmtId="0" fontId="19" fillId="3" borderId="61" xfId="1" applyFont="1" applyFill="1" applyBorder="1" applyAlignment="1">
      <alignment horizontal="center"/>
    </xf>
    <xf numFmtId="0" fontId="19" fillId="3" borderId="59" xfId="1" applyFont="1" applyFill="1" applyBorder="1" applyAlignment="1">
      <alignment horizontal="center"/>
    </xf>
    <xf numFmtId="0" fontId="19" fillId="0" borderId="59" xfId="1" applyFont="1" applyBorder="1" applyAlignment="1">
      <alignment horizontal="center"/>
    </xf>
    <xf numFmtId="0" fontId="3" fillId="0" borderId="59" xfId="0" applyFont="1" applyBorder="1" applyAlignment="1">
      <alignment horizontal="center" vertical="center"/>
    </xf>
    <xf numFmtId="0" fontId="17" fillId="0" borderId="51" xfId="0" applyFont="1" applyBorder="1" applyAlignment="1">
      <alignment horizontal="center" vertical="center"/>
    </xf>
    <xf numFmtId="0" fontId="19" fillId="3" borderId="62" xfId="1" applyFont="1" applyFill="1" applyBorder="1" applyAlignment="1">
      <alignment horizontal="center"/>
    </xf>
    <xf numFmtId="0" fontId="19" fillId="3" borderId="60" xfId="1" applyFont="1" applyFill="1" applyBorder="1" applyAlignment="1">
      <alignment horizontal="center"/>
    </xf>
    <xf numFmtId="0" fontId="19" fillId="0" borderId="60" xfId="1" applyFont="1" applyBorder="1" applyAlignment="1">
      <alignment horizontal="center"/>
    </xf>
    <xf numFmtId="0" fontId="3" fillId="0" borderId="56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20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27" xfId="0" applyFont="1" applyFill="1" applyBorder="1" applyAlignment="1">
      <alignment horizontal="center" vertical="center"/>
    </xf>
    <xf numFmtId="0" fontId="17" fillId="3" borderId="20" xfId="0" applyFont="1" applyFill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78" fontId="3" fillId="0" borderId="40" xfId="0" applyNumberFormat="1" applyFont="1" applyBorder="1" applyAlignment="1">
      <alignment horizontal="center" vertical="center"/>
    </xf>
    <xf numFmtId="178" fontId="17" fillId="0" borderId="41" xfId="0" applyNumberFormat="1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21" fillId="0" borderId="0" xfId="1" applyFont="1"/>
    <xf numFmtId="0" fontId="21" fillId="0" borderId="0" xfId="1" applyFont="1" applyAlignment="1">
      <alignment horizontal="center"/>
    </xf>
    <xf numFmtId="0" fontId="3" fillId="0" borderId="42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178" fontId="3" fillId="0" borderId="43" xfId="0" applyNumberFormat="1" applyFont="1" applyBorder="1" applyAlignment="1">
      <alignment horizontal="center" vertical="center"/>
    </xf>
    <xf numFmtId="178" fontId="17" fillId="0" borderId="44" xfId="0" applyNumberFormat="1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178" fontId="3" fillId="0" borderId="5" xfId="0" applyNumberFormat="1" applyFont="1" applyBorder="1" applyAlignment="1">
      <alignment horizontal="center" vertical="center"/>
    </xf>
    <xf numFmtId="178" fontId="17" fillId="0" borderId="7" xfId="0" applyNumberFormat="1" applyFont="1" applyBorder="1" applyAlignment="1">
      <alignment horizontal="center" vertical="center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178" fontId="3" fillId="0" borderId="50" xfId="0" applyNumberFormat="1" applyFont="1" applyBorder="1" applyAlignment="1">
      <alignment horizontal="center" vertical="center"/>
    </xf>
    <xf numFmtId="178" fontId="17" fillId="0" borderId="51" xfId="0" applyNumberFormat="1" applyFont="1" applyBorder="1" applyAlignment="1">
      <alignment horizontal="center" vertical="center"/>
    </xf>
    <xf numFmtId="0" fontId="3" fillId="0" borderId="52" xfId="0" applyFont="1" applyBorder="1" applyAlignment="1">
      <alignment horizontal="center" vertical="center"/>
    </xf>
    <xf numFmtId="178" fontId="3" fillId="0" borderId="55" xfId="0" applyNumberFormat="1" applyFont="1" applyBorder="1" applyAlignment="1">
      <alignment horizontal="center" vertical="center"/>
    </xf>
    <xf numFmtId="178" fontId="17" fillId="0" borderId="56" xfId="0" applyNumberFormat="1" applyFont="1" applyBorder="1" applyAlignment="1">
      <alignment horizontal="center" vertical="center"/>
    </xf>
    <xf numFmtId="0" fontId="3" fillId="0" borderId="57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58" xfId="0" applyFont="1" applyBorder="1" applyAlignment="1">
      <alignment horizontal="center" vertical="center"/>
    </xf>
    <xf numFmtId="0" fontId="6" fillId="0" borderId="7" xfId="0" applyFont="1" applyBorder="1">
      <alignment vertical="center"/>
    </xf>
    <xf numFmtId="0" fontId="12" fillId="0" borderId="0" xfId="0" applyFont="1">
      <alignment vertical="center"/>
    </xf>
    <xf numFmtId="0" fontId="1" fillId="0" borderId="0" xfId="0" applyFont="1">
      <alignment vertical="center"/>
    </xf>
    <xf numFmtId="0" fontId="3" fillId="0" borderId="3" xfId="0" applyFont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3" fillId="0" borderId="7" xfId="0" applyFont="1" applyBorder="1" applyProtection="1">
      <alignment vertical="center"/>
      <protection locked="0"/>
    </xf>
    <xf numFmtId="0" fontId="26" fillId="0" borderId="0" xfId="0" applyFont="1">
      <alignment vertical="center"/>
    </xf>
    <xf numFmtId="180" fontId="19" fillId="0" borderId="58" xfId="0" applyNumberFormat="1" applyFont="1" applyBorder="1" applyAlignment="1">
      <alignment horizontal="center"/>
    </xf>
    <xf numFmtId="180" fontId="19" fillId="0" borderId="6" xfId="0" applyNumberFormat="1" applyFont="1" applyBorder="1" applyAlignment="1">
      <alignment horizontal="center"/>
    </xf>
    <xf numFmtId="0" fontId="13" fillId="0" borderId="0" xfId="0" applyFont="1" applyAlignment="1">
      <alignment horizontal="right"/>
    </xf>
    <xf numFmtId="0" fontId="3" fillId="0" borderId="66" xfId="0" applyFont="1" applyBorder="1">
      <alignment vertical="center"/>
    </xf>
    <xf numFmtId="0" fontId="3" fillId="0" borderId="46" xfId="0" applyFont="1" applyBorder="1">
      <alignment vertical="center"/>
    </xf>
    <xf numFmtId="0" fontId="9" fillId="0" borderId="0" xfId="0" applyFont="1" applyAlignment="1">
      <alignment horizontal="center" vertical="center"/>
    </xf>
    <xf numFmtId="0" fontId="17" fillId="0" borderId="0" xfId="0" applyFont="1">
      <alignment vertical="center"/>
    </xf>
    <xf numFmtId="0" fontId="17" fillId="0" borderId="64" xfId="0" applyFont="1" applyBorder="1" applyAlignment="1">
      <alignment horizontal="center" vertical="center"/>
    </xf>
    <xf numFmtId="0" fontId="17" fillId="0" borderId="67" xfId="0" applyFont="1" applyBorder="1" applyAlignment="1">
      <alignment horizontal="center" vertical="center"/>
    </xf>
    <xf numFmtId="0" fontId="17" fillId="0" borderId="65" xfId="0" applyFont="1" applyBorder="1" applyAlignment="1">
      <alignment horizontal="center" vertical="center"/>
    </xf>
    <xf numFmtId="0" fontId="17" fillId="0" borderId="28" xfId="0" applyFont="1" applyBorder="1" applyAlignment="1">
      <alignment horizontal="center" vertical="center"/>
    </xf>
    <xf numFmtId="0" fontId="17" fillId="0" borderId="31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17" fillId="0" borderId="68" xfId="0" applyFont="1" applyBorder="1" applyAlignment="1">
      <alignment horizontal="center" vertical="center"/>
    </xf>
    <xf numFmtId="0" fontId="17" fillId="0" borderId="69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177" fontId="3" fillId="0" borderId="5" xfId="0" applyNumberFormat="1" applyFont="1" applyBorder="1">
      <alignment vertical="center"/>
    </xf>
    <xf numFmtId="177" fontId="3" fillId="0" borderId="6" xfId="0" applyNumberFormat="1" applyFont="1" applyBorder="1">
      <alignment vertical="center"/>
    </xf>
    <xf numFmtId="177" fontId="3" fillId="0" borderId="58" xfId="0" applyNumberFormat="1" applyFont="1" applyBorder="1">
      <alignment vertical="center"/>
    </xf>
    <xf numFmtId="0" fontId="21" fillId="0" borderId="63" xfId="1" applyFont="1" applyBorder="1"/>
    <xf numFmtId="0" fontId="21" fillId="0" borderId="58" xfId="1" applyFont="1" applyBorder="1" applyAlignment="1">
      <alignment horizontal="center"/>
    </xf>
    <xf numFmtId="177" fontId="19" fillId="0" borderId="58" xfId="0" applyNumberFormat="1" applyFont="1" applyBorder="1" applyAlignment="1">
      <alignment horizontal="center"/>
    </xf>
    <xf numFmtId="177" fontId="19" fillId="0" borderId="71" xfId="0" applyNumberFormat="1" applyFont="1" applyBorder="1" applyAlignment="1">
      <alignment horizontal="center"/>
    </xf>
    <xf numFmtId="0" fontId="3" fillId="0" borderId="7" xfId="0" applyFont="1" applyBorder="1" applyAlignment="1">
      <alignment horizontal="center" vertical="center"/>
    </xf>
    <xf numFmtId="0" fontId="32" fillId="0" borderId="0" xfId="1" applyFont="1"/>
    <xf numFmtId="0" fontId="13" fillId="0" borderId="0" xfId="1" applyFont="1" applyAlignment="1">
      <alignment horizontal="center"/>
    </xf>
    <xf numFmtId="0" fontId="0" fillId="0" borderId="0" xfId="0" applyProtection="1">
      <alignment vertical="center"/>
      <protection locked="0"/>
    </xf>
    <xf numFmtId="0" fontId="3" fillId="0" borderId="51" xfId="0" applyFont="1" applyBorder="1" applyAlignment="1">
      <alignment horizontal="center" vertical="center"/>
    </xf>
    <xf numFmtId="0" fontId="19" fillId="0" borderId="56" xfId="1" applyFont="1" applyBorder="1" applyAlignment="1">
      <alignment horizontal="center"/>
    </xf>
    <xf numFmtId="0" fontId="19" fillId="0" borderId="72" xfId="1" applyFont="1" applyBorder="1" applyProtection="1">
      <protection locked="0"/>
    </xf>
    <xf numFmtId="0" fontId="19" fillId="0" borderId="73" xfId="1" applyFont="1" applyBorder="1" applyAlignment="1" applyProtection="1">
      <alignment horizontal="center"/>
      <protection locked="0"/>
    </xf>
    <xf numFmtId="178" fontId="19" fillId="0" borderId="71" xfId="0" applyNumberFormat="1" applyFont="1" applyBorder="1" applyAlignment="1">
      <alignment horizontal="center"/>
    </xf>
    <xf numFmtId="178" fontId="3" fillId="0" borderId="6" xfId="0" applyNumberFormat="1" applyFont="1" applyBorder="1">
      <alignment vertical="center"/>
    </xf>
    <xf numFmtId="178" fontId="3" fillId="0" borderId="7" xfId="0" applyNumberFormat="1" applyFont="1" applyBorder="1">
      <alignment vertical="center"/>
    </xf>
    <xf numFmtId="182" fontId="0" fillId="0" borderId="0" xfId="0" applyNumberFormat="1">
      <alignment vertical="center"/>
    </xf>
    <xf numFmtId="182" fontId="19" fillId="0" borderId="0" xfId="0" applyNumberFormat="1" applyFont="1" applyAlignment="1">
      <alignment horizontal="center"/>
    </xf>
    <xf numFmtId="0" fontId="27" fillId="0" borderId="0" xfId="0" applyFont="1" applyProtection="1">
      <alignment vertical="center"/>
      <protection locked="0"/>
    </xf>
    <xf numFmtId="0" fontId="3" fillId="0" borderId="64" xfId="0" applyFont="1" applyBorder="1" applyAlignment="1" applyProtection="1">
      <alignment horizontal="center" vertical="center"/>
      <protection locked="0"/>
    </xf>
    <xf numFmtId="0" fontId="3" fillId="0" borderId="67" xfId="0" applyFont="1" applyBorder="1" applyAlignment="1" applyProtection="1">
      <alignment horizontal="center" vertical="center"/>
      <protection locked="0"/>
    </xf>
    <xf numFmtId="0" fontId="3" fillId="0" borderId="65" xfId="0" applyFont="1" applyBorder="1" applyAlignment="1" applyProtection="1">
      <alignment horizontal="center" vertical="center"/>
      <protection locked="0"/>
    </xf>
    <xf numFmtId="0" fontId="27" fillId="0" borderId="0" xfId="0" applyFont="1">
      <alignment vertical="center"/>
    </xf>
    <xf numFmtId="0" fontId="33" fillId="0" borderId="0" xfId="0" applyFont="1" applyAlignment="1"/>
    <xf numFmtId="0" fontId="0" fillId="0" borderId="0" xfId="0" applyAlignment="1"/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0" fontId="3" fillId="0" borderId="12" xfId="0" applyFont="1" applyBorder="1" applyAlignment="1" applyProtection="1">
      <alignment horizontal="center" vertical="center"/>
      <protection locked="0"/>
    </xf>
    <xf numFmtId="0" fontId="3" fillId="0" borderId="14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/>
    </xf>
    <xf numFmtId="178" fontId="13" fillId="0" borderId="15" xfId="0" applyNumberFormat="1" applyFont="1" applyBorder="1" applyAlignment="1">
      <alignment horizontal="center"/>
    </xf>
    <xf numFmtId="176" fontId="13" fillId="0" borderId="15" xfId="0" applyNumberFormat="1" applyFont="1" applyBorder="1" applyAlignment="1">
      <alignment horizontal="center"/>
    </xf>
    <xf numFmtId="176" fontId="13" fillId="0" borderId="16" xfId="0" applyNumberFormat="1" applyFont="1" applyBorder="1" applyAlignment="1">
      <alignment horizontal="center"/>
    </xf>
    <xf numFmtId="0" fontId="3" fillId="0" borderId="17" xfId="0" applyFont="1" applyBorder="1" applyAlignment="1" applyProtection="1">
      <alignment horizontal="center" vertical="center"/>
      <protection locked="0"/>
    </xf>
    <xf numFmtId="0" fontId="3" fillId="0" borderId="18" xfId="0" applyFont="1" applyBorder="1" applyAlignment="1" applyProtection="1">
      <alignment horizontal="center" vertical="center"/>
      <protection locked="0"/>
    </xf>
    <xf numFmtId="0" fontId="3" fillId="0" borderId="19" xfId="0" applyFont="1" applyBorder="1" applyAlignment="1" applyProtection="1">
      <alignment horizontal="center" vertical="center"/>
      <protection locked="0"/>
    </xf>
    <xf numFmtId="178" fontId="13" fillId="0" borderId="0" xfId="0" applyNumberFormat="1" applyFont="1" applyAlignment="1">
      <alignment horizontal="right"/>
    </xf>
    <xf numFmtId="176" fontId="13" fillId="0" borderId="0" xfId="0" applyNumberFormat="1" applyFont="1" applyAlignment="1">
      <alignment horizontal="right"/>
    </xf>
    <xf numFmtId="177" fontId="4" fillId="0" borderId="0" xfId="0" applyNumberFormat="1" applyFont="1" applyAlignment="1">
      <alignment horizontal="center" vertical="center"/>
    </xf>
    <xf numFmtId="177" fontId="3" fillId="0" borderId="7" xfId="0" applyNumberFormat="1" applyFont="1" applyBorder="1">
      <alignment vertical="center"/>
    </xf>
    <xf numFmtId="180" fontId="17" fillId="0" borderId="31" xfId="0" applyNumberFormat="1" applyFont="1" applyBorder="1">
      <alignment vertical="center"/>
    </xf>
    <xf numFmtId="180" fontId="17" fillId="0" borderId="29" xfId="0" applyNumberFormat="1" applyFont="1" applyBorder="1">
      <alignment vertical="center"/>
    </xf>
    <xf numFmtId="180" fontId="17" fillId="0" borderId="15" xfId="0" applyNumberFormat="1" applyFont="1" applyBorder="1">
      <alignment vertical="center"/>
    </xf>
    <xf numFmtId="180" fontId="17" fillId="0" borderId="16" xfId="0" applyNumberFormat="1" applyFont="1" applyBorder="1">
      <alignment vertical="center"/>
    </xf>
    <xf numFmtId="180" fontId="17" fillId="0" borderId="18" xfId="0" applyNumberFormat="1" applyFont="1" applyBorder="1">
      <alignment vertical="center"/>
    </xf>
    <xf numFmtId="180" fontId="17" fillId="0" borderId="19" xfId="0" applyNumberFormat="1" applyFont="1" applyBorder="1">
      <alignment vertical="center"/>
    </xf>
    <xf numFmtId="180" fontId="17" fillId="0" borderId="69" xfId="0" applyNumberFormat="1" applyFont="1" applyBorder="1">
      <alignment vertical="center"/>
    </xf>
    <xf numFmtId="180" fontId="17" fillId="0" borderId="70" xfId="0" applyNumberFormat="1" applyFont="1" applyBorder="1">
      <alignment vertical="center"/>
    </xf>
    <xf numFmtId="180" fontId="17" fillId="0" borderId="11" xfId="0" applyNumberFormat="1" applyFont="1" applyBorder="1">
      <alignment vertical="center"/>
    </xf>
    <xf numFmtId="180" fontId="17" fillId="0" borderId="12" xfId="0" applyNumberFormat="1" applyFont="1" applyBorder="1">
      <alignment vertical="center"/>
    </xf>
    <xf numFmtId="182" fontId="3" fillId="0" borderId="3" xfId="0" applyNumberFormat="1" applyFont="1" applyBorder="1" applyAlignment="1">
      <alignment horizontal="center" vertical="center"/>
    </xf>
    <xf numFmtId="182" fontId="3" fillId="0" borderId="27" xfId="0" applyNumberFormat="1" applyFont="1" applyBorder="1" applyAlignment="1">
      <alignment horizontal="center" vertical="center"/>
    </xf>
    <xf numFmtId="179" fontId="3" fillId="0" borderId="0" xfId="0" applyNumberFormat="1" applyFont="1">
      <alignment vertical="center"/>
    </xf>
    <xf numFmtId="181" fontId="3" fillId="0" borderId="28" xfId="0" applyNumberFormat="1" applyFont="1" applyBorder="1">
      <alignment vertical="center"/>
    </xf>
    <xf numFmtId="181" fontId="3" fillId="0" borderId="31" xfId="0" applyNumberFormat="1" applyFont="1" applyBorder="1">
      <alignment vertical="center"/>
    </xf>
    <xf numFmtId="181" fontId="3" fillId="3" borderId="35" xfId="0" applyNumberFormat="1" applyFont="1" applyFill="1" applyBorder="1">
      <alignment vertical="center"/>
    </xf>
    <xf numFmtId="181" fontId="3" fillId="0" borderId="29" xfId="0" applyNumberFormat="1" applyFont="1" applyBorder="1">
      <alignment vertical="center"/>
    </xf>
    <xf numFmtId="181" fontId="3" fillId="0" borderId="14" xfId="0" applyNumberFormat="1" applyFont="1" applyBorder="1">
      <alignment vertical="center"/>
    </xf>
    <xf numFmtId="181" fontId="3" fillId="0" borderId="15" xfId="0" applyNumberFormat="1" applyFont="1" applyBorder="1">
      <alignment vertical="center"/>
    </xf>
    <xf numFmtId="181" fontId="3" fillId="3" borderId="34" xfId="0" applyNumberFormat="1" applyFont="1" applyFill="1" applyBorder="1">
      <alignment vertical="center"/>
    </xf>
    <xf numFmtId="181" fontId="3" fillId="0" borderId="16" xfId="0" applyNumberFormat="1" applyFont="1" applyBorder="1">
      <alignment vertical="center"/>
    </xf>
    <xf numFmtId="181" fontId="3" fillId="3" borderId="14" xfId="0" applyNumberFormat="1" applyFont="1" applyFill="1" applyBorder="1">
      <alignment vertical="center"/>
    </xf>
    <xf numFmtId="181" fontId="3" fillId="0" borderId="34" xfId="0" applyNumberFormat="1" applyFont="1" applyBorder="1">
      <alignment vertical="center"/>
    </xf>
    <xf numFmtId="181" fontId="3" fillId="3" borderId="16" xfId="0" applyNumberFormat="1" applyFont="1" applyFill="1" applyBorder="1">
      <alignment vertical="center"/>
    </xf>
    <xf numFmtId="181" fontId="3" fillId="0" borderId="17" xfId="0" applyNumberFormat="1" applyFont="1" applyBorder="1">
      <alignment vertical="center"/>
    </xf>
    <xf numFmtId="181" fontId="3" fillId="0" borderId="18" xfId="0" applyNumberFormat="1" applyFont="1" applyBorder="1">
      <alignment vertical="center"/>
    </xf>
    <xf numFmtId="181" fontId="3" fillId="3" borderId="46" xfId="0" applyNumberFormat="1" applyFont="1" applyFill="1" applyBorder="1">
      <alignment vertical="center"/>
    </xf>
    <xf numFmtId="181" fontId="3" fillId="0" borderId="19" xfId="0" applyNumberFormat="1" applyFont="1" applyBorder="1">
      <alignment vertical="center"/>
    </xf>
    <xf numFmtId="181" fontId="3" fillId="0" borderId="35" xfId="0" applyNumberFormat="1" applyFont="1" applyBorder="1">
      <alignment vertical="center"/>
    </xf>
    <xf numFmtId="181" fontId="3" fillId="0" borderId="46" xfId="0" applyNumberFormat="1" applyFont="1" applyBorder="1">
      <alignment vertical="center"/>
    </xf>
    <xf numFmtId="183" fontId="3" fillId="0" borderId="5" xfId="0" applyNumberFormat="1" applyFont="1" applyBorder="1" applyProtection="1">
      <alignment vertical="center"/>
      <protection locked="0"/>
    </xf>
    <xf numFmtId="183" fontId="3" fillId="0" borderId="6" xfId="0" applyNumberFormat="1" applyFont="1" applyBorder="1" applyProtection="1">
      <alignment vertical="center"/>
      <protection locked="0"/>
    </xf>
    <xf numFmtId="183" fontId="3" fillId="0" borderId="58" xfId="0" applyNumberFormat="1" applyFont="1" applyBorder="1" applyProtection="1">
      <alignment vertical="center"/>
      <protection locked="0"/>
    </xf>
    <xf numFmtId="0" fontId="17" fillId="0" borderId="31" xfId="0" applyFont="1" applyBorder="1" applyProtection="1">
      <alignment vertical="center"/>
      <protection locked="0"/>
    </xf>
    <xf numFmtId="177" fontId="17" fillId="0" borderId="31" xfId="0" applyNumberFormat="1" applyFont="1" applyBorder="1" applyProtection="1">
      <alignment vertical="center"/>
      <protection locked="0"/>
    </xf>
    <xf numFmtId="177" fontId="17" fillId="0" borderId="15" xfId="0" applyNumberFormat="1" applyFont="1" applyBorder="1" applyProtection="1">
      <alignment vertical="center"/>
      <protection locked="0"/>
    </xf>
    <xf numFmtId="0" fontId="17" fillId="0" borderId="15" xfId="0" applyFont="1" applyBorder="1" applyProtection="1">
      <alignment vertical="center"/>
      <protection locked="0"/>
    </xf>
    <xf numFmtId="177" fontId="17" fillId="0" borderId="18" xfId="0" applyNumberFormat="1" applyFont="1" applyBorder="1" applyProtection="1">
      <alignment vertical="center"/>
      <protection locked="0"/>
    </xf>
    <xf numFmtId="0" fontId="17" fillId="0" borderId="18" xfId="0" applyFont="1" applyBorder="1" applyProtection="1">
      <alignment vertical="center"/>
      <protection locked="0"/>
    </xf>
    <xf numFmtId="177" fontId="17" fillId="0" borderId="69" xfId="0" applyNumberFormat="1" applyFont="1" applyBorder="1" applyProtection="1">
      <alignment vertical="center"/>
      <protection locked="0"/>
    </xf>
    <xf numFmtId="0" fontId="17" fillId="0" borderId="69" xfId="0" applyFont="1" applyBorder="1" applyProtection="1">
      <alignment vertical="center"/>
      <protection locked="0"/>
    </xf>
    <xf numFmtId="177" fontId="17" fillId="0" borderId="11" xfId="0" applyNumberFormat="1" applyFont="1" applyBorder="1" applyProtection="1">
      <alignment vertical="center"/>
      <protection locked="0"/>
    </xf>
    <xf numFmtId="0" fontId="17" fillId="0" borderId="11" xfId="0" applyFont="1" applyBorder="1" applyProtection="1">
      <alignment vertical="center"/>
      <protection locked="0"/>
    </xf>
    <xf numFmtId="181" fontId="3" fillId="0" borderId="5" xfId="0" applyNumberFormat="1" applyFont="1" applyBorder="1" applyProtection="1">
      <alignment vertical="center"/>
      <protection locked="0"/>
    </xf>
    <xf numFmtId="181" fontId="3" fillId="0" borderId="6" xfId="0" applyNumberFormat="1" applyFont="1" applyBorder="1" applyProtection="1">
      <alignment vertical="center"/>
      <protection locked="0"/>
    </xf>
    <xf numFmtId="181" fontId="31" fillId="0" borderId="6" xfId="0" applyNumberFormat="1" applyFont="1" applyBorder="1" applyProtection="1">
      <alignment vertical="center"/>
      <protection locked="0"/>
    </xf>
    <xf numFmtId="181" fontId="3" fillId="0" borderId="7" xfId="0" applyNumberFormat="1" applyFont="1" applyBorder="1" applyProtection="1">
      <alignment vertical="center"/>
      <protection locked="0"/>
    </xf>
    <xf numFmtId="178" fontId="17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</cellXfs>
  <cellStyles count="2">
    <cellStyle name="標準" xfId="0" builtinId="0"/>
    <cellStyle name="標準_Sheet1" xfId="1" xr:uid="{EEDA1261-427B-44B6-93B5-6C2C0E3ECF2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/>
              <a:t>LC_LPF</a:t>
            </a:r>
            <a:r>
              <a:rPr lang="ja-JP" altLang="en-US"/>
              <a:t>特性</a:t>
            </a:r>
          </a:p>
        </c:rich>
      </c:tx>
      <c:layout>
        <c:manualLayout>
          <c:xMode val="edge"/>
          <c:yMode val="edge"/>
          <c:x val="0.60779507661463927"/>
          <c:y val="0.451622480676154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186992034297835"/>
          <c:y val="2.8279264509403851E-2"/>
          <c:w val="0.76876453016471979"/>
          <c:h val="0.86292566640179147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演算処理!$CY$28:$CY$343</c:f>
              <c:numCache>
                <c:formatCode>General</c:formatCode>
                <c:ptCount val="316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0.70000000000000095</c:v>
                </c:pt>
                <c:pt idx="27">
                  <c:v>0.72000000000000097</c:v>
                </c:pt>
                <c:pt idx="28">
                  <c:v>0.74000000000000099</c:v>
                </c:pt>
                <c:pt idx="29">
                  <c:v>0.76000000000000101</c:v>
                </c:pt>
                <c:pt idx="30">
                  <c:v>0.78000000000000103</c:v>
                </c:pt>
                <c:pt idx="31">
                  <c:v>0.80000000000000104</c:v>
                </c:pt>
                <c:pt idx="32">
                  <c:v>0.80500000000000005</c:v>
                </c:pt>
                <c:pt idx="33">
                  <c:v>0.81</c:v>
                </c:pt>
                <c:pt idx="34">
                  <c:v>0.81499999999999995</c:v>
                </c:pt>
                <c:pt idx="35">
                  <c:v>0.82</c:v>
                </c:pt>
                <c:pt idx="36">
                  <c:v>0.82499999999999996</c:v>
                </c:pt>
                <c:pt idx="37">
                  <c:v>0.83</c:v>
                </c:pt>
                <c:pt idx="38">
                  <c:v>0.83499999999999996</c:v>
                </c:pt>
                <c:pt idx="39">
                  <c:v>0.84</c:v>
                </c:pt>
                <c:pt idx="40">
                  <c:v>0.84499999999999997</c:v>
                </c:pt>
                <c:pt idx="41">
                  <c:v>0.85</c:v>
                </c:pt>
                <c:pt idx="42">
                  <c:v>0.85499999999999998</c:v>
                </c:pt>
                <c:pt idx="43">
                  <c:v>0.86</c:v>
                </c:pt>
                <c:pt idx="44">
                  <c:v>0.86499999999999999</c:v>
                </c:pt>
                <c:pt idx="45">
                  <c:v>0.87</c:v>
                </c:pt>
                <c:pt idx="46">
                  <c:v>0.875</c:v>
                </c:pt>
                <c:pt idx="47">
                  <c:v>0.88</c:v>
                </c:pt>
                <c:pt idx="48">
                  <c:v>0.88500000000000001</c:v>
                </c:pt>
                <c:pt idx="49">
                  <c:v>0.89</c:v>
                </c:pt>
                <c:pt idx="50">
                  <c:v>0.89500000000000002</c:v>
                </c:pt>
                <c:pt idx="51">
                  <c:v>0.9</c:v>
                </c:pt>
                <c:pt idx="52">
                  <c:v>0.90500000000000003</c:v>
                </c:pt>
                <c:pt idx="53">
                  <c:v>0.91</c:v>
                </c:pt>
                <c:pt idx="54">
                  <c:v>0.91500000000000004</c:v>
                </c:pt>
                <c:pt idx="55">
                  <c:v>0.92</c:v>
                </c:pt>
                <c:pt idx="56">
                  <c:v>0.92500000000000004</c:v>
                </c:pt>
                <c:pt idx="57">
                  <c:v>0.93</c:v>
                </c:pt>
                <c:pt idx="58">
                  <c:v>0.93500000000000005</c:v>
                </c:pt>
                <c:pt idx="59">
                  <c:v>0.94</c:v>
                </c:pt>
                <c:pt idx="60">
                  <c:v>0.94499999999999995</c:v>
                </c:pt>
                <c:pt idx="61">
                  <c:v>0.95</c:v>
                </c:pt>
                <c:pt idx="62">
                  <c:v>0.95499999999999996</c:v>
                </c:pt>
                <c:pt idx="63">
                  <c:v>0.96</c:v>
                </c:pt>
                <c:pt idx="64">
                  <c:v>0.96499999999999997</c:v>
                </c:pt>
                <c:pt idx="65">
                  <c:v>0.97</c:v>
                </c:pt>
                <c:pt idx="66">
                  <c:v>0.97499999999999998</c:v>
                </c:pt>
                <c:pt idx="67">
                  <c:v>0.98</c:v>
                </c:pt>
                <c:pt idx="68">
                  <c:v>0.98499999999999999</c:v>
                </c:pt>
                <c:pt idx="69">
                  <c:v>0.99</c:v>
                </c:pt>
                <c:pt idx="70">
                  <c:v>0.995</c:v>
                </c:pt>
                <c:pt idx="71">
                  <c:v>1</c:v>
                </c:pt>
                <c:pt idx="72">
                  <c:v>1.0049999999999999</c:v>
                </c:pt>
                <c:pt idx="73">
                  <c:v>1.01</c:v>
                </c:pt>
                <c:pt idx="74">
                  <c:v>1.0149999999999999</c:v>
                </c:pt>
                <c:pt idx="75">
                  <c:v>1.02</c:v>
                </c:pt>
                <c:pt idx="76">
                  <c:v>1.0249999999999999</c:v>
                </c:pt>
                <c:pt idx="77">
                  <c:v>1.03</c:v>
                </c:pt>
                <c:pt idx="78">
                  <c:v>1.0349999999999999</c:v>
                </c:pt>
                <c:pt idx="79">
                  <c:v>1.04</c:v>
                </c:pt>
                <c:pt idx="80">
                  <c:v>1.0449999999999999</c:v>
                </c:pt>
                <c:pt idx="81">
                  <c:v>1.05</c:v>
                </c:pt>
                <c:pt idx="82">
                  <c:v>1.0549999999999999</c:v>
                </c:pt>
                <c:pt idx="83">
                  <c:v>1.06</c:v>
                </c:pt>
                <c:pt idx="84">
                  <c:v>1.0649999999999999</c:v>
                </c:pt>
                <c:pt idx="85">
                  <c:v>1.07</c:v>
                </c:pt>
                <c:pt idx="86">
                  <c:v>1.075</c:v>
                </c:pt>
                <c:pt idx="87">
                  <c:v>1.08</c:v>
                </c:pt>
                <c:pt idx="88">
                  <c:v>1.085</c:v>
                </c:pt>
                <c:pt idx="89">
                  <c:v>1.0900000000000001</c:v>
                </c:pt>
                <c:pt idx="90">
                  <c:v>1.095</c:v>
                </c:pt>
                <c:pt idx="91">
                  <c:v>1.1000000000000001</c:v>
                </c:pt>
                <c:pt idx="92">
                  <c:v>1.1100000000000001</c:v>
                </c:pt>
                <c:pt idx="93">
                  <c:v>1.1200000000000001</c:v>
                </c:pt>
                <c:pt idx="94">
                  <c:v>1.1299999999999999</c:v>
                </c:pt>
                <c:pt idx="95">
                  <c:v>1.1399999999999999</c:v>
                </c:pt>
                <c:pt idx="96">
                  <c:v>1.1499999999999999</c:v>
                </c:pt>
                <c:pt idx="97">
                  <c:v>1.1599999999999999</c:v>
                </c:pt>
                <c:pt idx="98">
                  <c:v>1.17</c:v>
                </c:pt>
                <c:pt idx="99">
                  <c:v>1.18</c:v>
                </c:pt>
                <c:pt idx="100">
                  <c:v>1.19</c:v>
                </c:pt>
                <c:pt idx="101">
                  <c:v>1.2</c:v>
                </c:pt>
                <c:pt idx="102">
                  <c:v>1.21</c:v>
                </c:pt>
                <c:pt idx="103">
                  <c:v>1.22</c:v>
                </c:pt>
                <c:pt idx="104">
                  <c:v>1.23</c:v>
                </c:pt>
                <c:pt idx="105">
                  <c:v>1.24</c:v>
                </c:pt>
                <c:pt idx="106">
                  <c:v>1.25</c:v>
                </c:pt>
                <c:pt idx="107">
                  <c:v>1.26</c:v>
                </c:pt>
                <c:pt idx="108">
                  <c:v>1.27</c:v>
                </c:pt>
                <c:pt idx="109">
                  <c:v>1.28</c:v>
                </c:pt>
                <c:pt idx="110">
                  <c:v>1.29</c:v>
                </c:pt>
                <c:pt idx="111">
                  <c:v>1.3</c:v>
                </c:pt>
                <c:pt idx="112">
                  <c:v>1.31</c:v>
                </c:pt>
                <c:pt idx="113">
                  <c:v>1.32</c:v>
                </c:pt>
                <c:pt idx="114">
                  <c:v>1.33</c:v>
                </c:pt>
                <c:pt idx="115">
                  <c:v>1.34</c:v>
                </c:pt>
                <c:pt idx="116">
                  <c:v>1.35</c:v>
                </c:pt>
                <c:pt idx="117">
                  <c:v>1.36</c:v>
                </c:pt>
                <c:pt idx="118">
                  <c:v>1.37</c:v>
                </c:pt>
                <c:pt idx="119">
                  <c:v>1.38</c:v>
                </c:pt>
                <c:pt idx="120">
                  <c:v>1.39</c:v>
                </c:pt>
                <c:pt idx="121">
                  <c:v>1.4</c:v>
                </c:pt>
                <c:pt idx="122">
                  <c:v>1.41</c:v>
                </c:pt>
                <c:pt idx="123">
                  <c:v>1.42</c:v>
                </c:pt>
                <c:pt idx="124">
                  <c:v>1.43</c:v>
                </c:pt>
                <c:pt idx="125">
                  <c:v>1.44</c:v>
                </c:pt>
                <c:pt idx="126">
                  <c:v>1.45</c:v>
                </c:pt>
                <c:pt idx="127">
                  <c:v>1.46</c:v>
                </c:pt>
                <c:pt idx="128">
                  <c:v>1.47</c:v>
                </c:pt>
                <c:pt idx="129">
                  <c:v>1.48</c:v>
                </c:pt>
                <c:pt idx="130">
                  <c:v>1.49</c:v>
                </c:pt>
                <c:pt idx="131">
                  <c:v>1.5</c:v>
                </c:pt>
                <c:pt idx="132">
                  <c:v>1.51</c:v>
                </c:pt>
                <c:pt idx="133">
                  <c:v>1.52</c:v>
                </c:pt>
                <c:pt idx="134">
                  <c:v>1.53</c:v>
                </c:pt>
                <c:pt idx="135">
                  <c:v>1.54</c:v>
                </c:pt>
                <c:pt idx="136">
                  <c:v>1.55</c:v>
                </c:pt>
                <c:pt idx="137">
                  <c:v>1.56</c:v>
                </c:pt>
                <c:pt idx="138">
                  <c:v>1.57</c:v>
                </c:pt>
                <c:pt idx="139">
                  <c:v>1.58</c:v>
                </c:pt>
                <c:pt idx="140">
                  <c:v>1.59</c:v>
                </c:pt>
                <c:pt idx="141">
                  <c:v>1.6</c:v>
                </c:pt>
                <c:pt idx="142">
                  <c:v>1.61</c:v>
                </c:pt>
                <c:pt idx="143">
                  <c:v>1.62</c:v>
                </c:pt>
                <c:pt idx="144">
                  <c:v>1.63</c:v>
                </c:pt>
                <c:pt idx="145">
                  <c:v>1.64</c:v>
                </c:pt>
                <c:pt idx="146">
                  <c:v>1.65</c:v>
                </c:pt>
                <c:pt idx="147">
                  <c:v>1.66</c:v>
                </c:pt>
                <c:pt idx="148">
                  <c:v>1.67</c:v>
                </c:pt>
                <c:pt idx="149">
                  <c:v>1.68</c:v>
                </c:pt>
                <c:pt idx="150">
                  <c:v>1.69</c:v>
                </c:pt>
                <c:pt idx="151">
                  <c:v>1.7</c:v>
                </c:pt>
                <c:pt idx="152">
                  <c:v>1.71</c:v>
                </c:pt>
                <c:pt idx="153">
                  <c:v>1.72</c:v>
                </c:pt>
                <c:pt idx="154">
                  <c:v>1.73</c:v>
                </c:pt>
                <c:pt idx="155">
                  <c:v>1.74</c:v>
                </c:pt>
                <c:pt idx="156">
                  <c:v>1.75</c:v>
                </c:pt>
                <c:pt idx="157">
                  <c:v>1.76</c:v>
                </c:pt>
                <c:pt idx="158">
                  <c:v>1.77</c:v>
                </c:pt>
                <c:pt idx="159">
                  <c:v>1.78</c:v>
                </c:pt>
                <c:pt idx="160">
                  <c:v>1.79</c:v>
                </c:pt>
                <c:pt idx="161">
                  <c:v>1.8</c:v>
                </c:pt>
                <c:pt idx="162">
                  <c:v>1.81</c:v>
                </c:pt>
                <c:pt idx="163">
                  <c:v>1.82</c:v>
                </c:pt>
                <c:pt idx="164">
                  <c:v>1.83</c:v>
                </c:pt>
                <c:pt idx="165">
                  <c:v>1.84</c:v>
                </c:pt>
                <c:pt idx="166">
                  <c:v>1.85</c:v>
                </c:pt>
                <c:pt idx="167">
                  <c:v>1.86</c:v>
                </c:pt>
                <c:pt idx="168">
                  <c:v>1.87</c:v>
                </c:pt>
                <c:pt idx="169">
                  <c:v>1.88</c:v>
                </c:pt>
                <c:pt idx="170">
                  <c:v>1.89</c:v>
                </c:pt>
                <c:pt idx="171">
                  <c:v>1.9</c:v>
                </c:pt>
                <c:pt idx="172">
                  <c:v>1.91</c:v>
                </c:pt>
                <c:pt idx="173">
                  <c:v>1.92</c:v>
                </c:pt>
                <c:pt idx="174">
                  <c:v>1.93</c:v>
                </c:pt>
                <c:pt idx="175">
                  <c:v>1.94</c:v>
                </c:pt>
                <c:pt idx="176">
                  <c:v>1.95</c:v>
                </c:pt>
                <c:pt idx="177">
                  <c:v>1.96</c:v>
                </c:pt>
                <c:pt idx="178">
                  <c:v>1.97</c:v>
                </c:pt>
                <c:pt idx="179">
                  <c:v>1.98</c:v>
                </c:pt>
                <c:pt idx="180">
                  <c:v>1.99</c:v>
                </c:pt>
                <c:pt idx="181">
                  <c:v>2</c:v>
                </c:pt>
                <c:pt idx="182">
                  <c:v>2.02</c:v>
                </c:pt>
                <c:pt idx="183">
                  <c:v>2.04</c:v>
                </c:pt>
                <c:pt idx="184">
                  <c:v>2.06</c:v>
                </c:pt>
                <c:pt idx="185">
                  <c:v>2.08</c:v>
                </c:pt>
                <c:pt idx="186">
                  <c:v>2.1</c:v>
                </c:pt>
                <c:pt idx="187">
                  <c:v>2.12</c:v>
                </c:pt>
                <c:pt idx="188">
                  <c:v>2.14</c:v>
                </c:pt>
                <c:pt idx="189">
                  <c:v>2.16</c:v>
                </c:pt>
                <c:pt idx="190">
                  <c:v>2.1800000000000002</c:v>
                </c:pt>
                <c:pt idx="191">
                  <c:v>2.2000000000000002</c:v>
                </c:pt>
                <c:pt idx="192">
                  <c:v>2.2200000000000002</c:v>
                </c:pt>
                <c:pt idx="193">
                  <c:v>2.2400000000000002</c:v>
                </c:pt>
                <c:pt idx="194">
                  <c:v>2.2599999999999998</c:v>
                </c:pt>
                <c:pt idx="195">
                  <c:v>2.2799999999999998</c:v>
                </c:pt>
                <c:pt idx="196">
                  <c:v>2.2999999999999998</c:v>
                </c:pt>
                <c:pt idx="197">
                  <c:v>2.3199999999999998</c:v>
                </c:pt>
                <c:pt idx="198">
                  <c:v>2.34</c:v>
                </c:pt>
                <c:pt idx="199">
                  <c:v>2.36</c:v>
                </c:pt>
                <c:pt idx="200">
                  <c:v>2.38</c:v>
                </c:pt>
                <c:pt idx="201">
                  <c:v>2.4</c:v>
                </c:pt>
                <c:pt idx="202">
                  <c:v>2.42</c:v>
                </c:pt>
                <c:pt idx="203">
                  <c:v>2.44</c:v>
                </c:pt>
                <c:pt idx="204">
                  <c:v>2.46</c:v>
                </c:pt>
                <c:pt idx="205">
                  <c:v>2.48</c:v>
                </c:pt>
                <c:pt idx="206">
                  <c:v>2.5</c:v>
                </c:pt>
                <c:pt idx="207">
                  <c:v>2.52</c:v>
                </c:pt>
                <c:pt idx="208">
                  <c:v>2.54</c:v>
                </c:pt>
                <c:pt idx="209">
                  <c:v>2.56</c:v>
                </c:pt>
                <c:pt idx="210">
                  <c:v>2.58</c:v>
                </c:pt>
                <c:pt idx="211">
                  <c:v>2.6</c:v>
                </c:pt>
                <c:pt idx="212">
                  <c:v>2.62</c:v>
                </c:pt>
                <c:pt idx="213">
                  <c:v>2.64</c:v>
                </c:pt>
                <c:pt idx="214">
                  <c:v>2.66</c:v>
                </c:pt>
                <c:pt idx="215">
                  <c:v>2.68</c:v>
                </c:pt>
                <c:pt idx="216">
                  <c:v>2.7</c:v>
                </c:pt>
                <c:pt idx="217">
                  <c:v>2.72</c:v>
                </c:pt>
                <c:pt idx="218">
                  <c:v>2.74</c:v>
                </c:pt>
                <c:pt idx="219">
                  <c:v>2.76</c:v>
                </c:pt>
                <c:pt idx="220">
                  <c:v>2.78</c:v>
                </c:pt>
                <c:pt idx="221">
                  <c:v>2.8</c:v>
                </c:pt>
                <c:pt idx="222">
                  <c:v>2.82</c:v>
                </c:pt>
                <c:pt idx="223">
                  <c:v>2.84</c:v>
                </c:pt>
                <c:pt idx="224">
                  <c:v>2.86</c:v>
                </c:pt>
                <c:pt idx="225">
                  <c:v>2.88</c:v>
                </c:pt>
                <c:pt idx="226">
                  <c:v>2.9</c:v>
                </c:pt>
                <c:pt idx="227">
                  <c:v>2.92</c:v>
                </c:pt>
                <c:pt idx="228">
                  <c:v>2.94</c:v>
                </c:pt>
                <c:pt idx="229">
                  <c:v>2.96</c:v>
                </c:pt>
                <c:pt idx="230">
                  <c:v>2.98</c:v>
                </c:pt>
                <c:pt idx="231">
                  <c:v>3</c:v>
                </c:pt>
                <c:pt idx="232">
                  <c:v>3.05</c:v>
                </c:pt>
                <c:pt idx="233">
                  <c:v>3.1</c:v>
                </c:pt>
                <c:pt idx="234">
                  <c:v>3.15</c:v>
                </c:pt>
                <c:pt idx="235">
                  <c:v>3.2</c:v>
                </c:pt>
                <c:pt idx="236">
                  <c:v>3.25</c:v>
                </c:pt>
                <c:pt idx="237">
                  <c:v>3.3</c:v>
                </c:pt>
                <c:pt idx="238">
                  <c:v>3.35</c:v>
                </c:pt>
                <c:pt idx="239">
                  <c:v>3.4</c:v>
                </c:pt>
                <c:pt idx="240">
                  <c:v>3.45</c:v>
                </c:pt>
                <c:pt idx="241">
                  <c:v>3.5</c:v>
                </c:pt>
                <c:pt idx="242">
                  <c:v>3.55</c:v>
                </c:pt>
                <c:pt idx="243">
                  <c:v>3.6</c:v>
                </c:pt>
                <c:pt idx="244">
                  <c:v>3.65</c:v>
                </c:pt>
                <c:pt idx="245">
                  <c:v>3.7</c:v>
                </c:pt>
                <c:pt idx="246">
                  <c:v>3.75</c:v>
                </c:pt>
                <c:pt idx="247">
                  <c:v>3.8</c:v>
                </c:pt>
                <c:pt idx="248">
                  <c:v>3.85</c:v>
                </c:pt>
                <c:pt idx="249">
                  <c:v>3.9</c:v>
                </c:pt>
                <c:pt idx="250">
                  <c:v>3.95</c:v>
                </c:pt>
                <c:pt idx="251">
                  <c:v>4.0000000000000098</c:v>
                </c:pt>
                <c:pt idx="252">
                  <c:v>4.0500000000000096</c:v>
                </c:pt>
                <c:pt idx="253">
                  <c:v>4.0999999999999996</c:v>
                </c:pt>
                <c:pt idx="254">
                  <c:v>4.1500000000000101</c:v>
                </c:pt>
                <c:pt idx="255">
                  <c:v>4.2000000000000099</c:v>
                </c:pt>
                <c:pt idx="256">
                  <c:v>4.2500000000000098</c:v>
                </c:pt>
                <c:pt idx="257">
                  <c:v>4.3000000000000096</c:v>
                </c:pt>
                <c:pt idx="258">
                  <c:v>4.3500000000000103</c:v>
                </c:pt>
                <c:pt idx="259">
                  <c:v>4.4000000000000101</c:v>
                </c:pt>
                <c:pt idx="260">
                  <c:v>4.4500000000000099</c:v>
                </c:pt>
                <c:pt idx="261">
                  <c:v>4.5000000000000098</c:v>
                </c:pt>
                <c:pt idx="262">
                  <c:v>4.5500000000000096</c:v>
                </c:pt>
                <c:pt idx="263">
                  <c:v>4.6000000000000103</c:v>
                </c:pt>
                <c:pt idx="264">
                  <c:v>4.6500000000000101</c:v>
                </c:pt>
                <c:pt idx="265">
                  <c:v>4.7000000000000099</c:v>
                </c:pt>
                <c:pt idx="266">
                  <c:v>4.7500000000000098</c:v>
                </c:pt>
                <c:pt idx="267">
                  <c:v>4.8000000000000096</c:v>
                </c:pt>
                <c:pt idx="268">
                  <c:v>4.8500000000000103</c:v>
                </c:pt>
                <c:pt idx="269">
                  <c:v>4.9000000000000101</c:v>
                </c:pt>
                <c:pt idx="270">
                  <c:v>4.9500000000000099</c:v>
                </c:pt>
                <c:pt idx="271">
                  <c:v>5.0000000000000098</c:v>
                </c:pt>
                <c:pt idx="272">
                  <c:v>5.0500000000000096</c:v>
                </c:pt>
                <c:pt idx="273">
                  <c:v>5.1000000000000103</c:v>
                </c:pt>
                <c:pt idx="274">
                  <c:v>5.1500000000000101</c:v>
                </c:pt>
                <c:pt idx="275">
                  <c:v>5.2000000000000099</c:v>
                </c:pt>
                <c:pt idx="276">
                  <c:v>5.2500000000000098</c:v>
                </c:pt>
                <c:pt idx="277">
                  <c:v>5.3000000000000096</c:v>
                </c:pt>
                <c:pt idx="278">
                  <c:v>5.3500000000000103</c:v>
                </c:pt>
                <c:pt idx="279">
                  <c:v>5.4000000000000101</c:v>
                </c:pt>
                <c:pt idx="280">
                  <c:v>5.4500000000000099</c:v>
                </c:pt>
                <c:pt idx="281">
                  <c:v>5.5000000000000098</c:v>
                </c:pt>
                <c:pt idx="282">
                  <c:v>5.5500000000000096</c:v>
                </c:pt>
                <c:pt idx="283">
                  <c:v>5.6000000000000103</c:v>
                </c:pt>
                <c:pt idx="284">
                  <c:v>5.6500000000000101</c:v>
                </c:pt>
                <c:pt idx="285">
                  <c:v>5.7000000000000099</c:v>
                </c:pt>
                <c:pt idx="286">
                  <c:v>5.7500000000000098</c:v>
                </c:pt>
                <c:pt idx="287">
                  <c:v>5.8000000000000096</c:v>
                </c:pt>
                <c:pt idx="288">
                  <c:v>5.8500000000000103</c:v>
                </c:pt>
                <c:pt idx="289">
                  <c:v>5.9000000000000101</c:v>
                </c:pt>
                <c:pt idx="290">
                  <c:v>5.9500000000000099</c:v>
                </c:pt>
                <c:pt idx="291">
                  <c:v>6.0000000000000204</c:v>
                </c:pt>
                <c:pt idx="292">
                  <c:v>6.0500000000000203</c:v>
                </c:pt>
                <c:pt idx="293">
                  <c:v>6.1000000000000201</c:v>
                </c:pt>
                <c:pt idx="294">
                  <c:v>6.1500000000000199</c:v>
                </c:pt>
                <c:pt idx="295">
                  <c:v>6.2000000000000197</c:v>
                </c:pt>
                <c:pt idx="296">
                  <c:v>6.2500000000000204</c:v>
                </c:pt>
                <c:pt idx="297">
                  <c:v>6.3000000000000203</c:v>
                </c:pt>
                <c:pt idx="298">
                  <c:v>6.3500000000000201</c:v>
                </c:pt>
                <c:pt idx="299">
                  <c:v>6.4000000000000199</c:v>
                </c:pt>
                <c:pt idx="300">
                  <c:v>6.4500000000000197</c:v>
                </c:pt>
                <c:pt idx="301">
                  <c:v>6.5000000000000204</c:v>
                </c:pt>
                <c:pt idx="302">
                  <c:v>6.5500000000000203</c:v>
                </c:pt>
                <c:pt idx="303">
                  <c:v>6.6000000000000201</c:v>
                </c:pt>
                <c:pt idx="304">
                  <c:v>6.6500000000000199</c:v>
                </c:pt>
                <c:pt idx="305">
                  <c:v>6.7000000000000197</c:v>
                </c:pt>
                <c:pt idx="306">
                  <c:v>6.7500000000000204</c:v>
                </c:pt>
                <c:pt idx="307">
                  <c:v>6.8000000000000203</c:v>
                </c:pt>
                <c:pt idx="308">
                  <c:v>6.8500000000000201</c:v>
                </c:pt>
                <c:pt idx="309">
                  <c:v>6.9000000000000199</c:v>
                </c:pt>
                <c:pt idx="310">
                  <c:v>6.9500000000000197</c:v>
                </c:pt>
                <c:pt idx="311">
                  <c:v>7.0000000000000204</c:v>
                </c:pt>
                <c:pt idx="312">
                  <c:v>7.0500000000000203</c:v>
                </c:pt>
                <c:pt idx="313">
                  <c:v>7.1000000000000201</c:v>
                </c:pt>
                <c:pt idx="314">
                  <c:v>7.1500000000000199</c:v>
                </c:pt>
                <c:pt idx="315">
                  <c:v>7.2000000000000197</c:v>
                </c:pt>
              </c:numCache>
            </c:numRef>
          </c:xVal>
          <c:yVal>
            <c:numRef>
              <c:f>演算処理!$CZ$28:$CZ$343</c:f>
              <c:numCache>
                <c:formatCode>General</c:formatCode>
                <c:ptCount val="316"/>
                <c:pt idx="0">
                  <c:v>-162.23987220336593</c:v>
                </c:pt>
                <c:pt idx="1">
                  <c:v>-153.85092725644881</c:v>
                </c:pt>
                <c:pt idx="2">
                  <c:v>-146.23053073721326</c:v>
                </c:pt>
                <c:pt idx="3">
                  <c:v>-139.24142521446575</c:v>
                </c:pt>
                <c:pt idx="4">
                  <c:v>-132.77925393357827</c:v>
                </c:pt>
                <c:pt idx="5">
                  <c:v>-126.76277056721476</c:v>
                </c:pt>
                <c:pt idx="6">
                  <c:v>-121.12743332103224</c:v>
                </c:pt>
                <c:pt idx="7">
                  <c:v>-115.82106902531343</c:v>
                </c:pt>
                <c:pt idx="8">
                  <c:v>-110.8008521994431</c:v>
                </c:pt>
                <c:pt idx="9">
                  <c:v>-106.03114687559946</c:v>
                </c:pt>
                <c:pt idx="10">
                  <c:v>-101.48193043823201</c:v>
                </c:pt>
                <c:pt idx="11">
                  <c:v>-97.127619666305023</c:v>
                </c:pt>
                <c:pt idx="12">
                  <c:v>-92.946180602040499</c:v>
                </c:pt>
                <c:pt idx="13">
                  <c:v>-88.918442379269237</c:v>
                </c:pt>
                <c:pt idx="14">
                  <c:v>-85.027559910766328</c:v>
                </c:pt>
                <c:pt idx="15">
                  <c:v>-81.258586622700818</c:v>
                </c:pt>
                <c:pt idx="16">
                  <c:v>-77.59812934501565</c:v>
                </c:pt>
                <c:pt idx="17">
                  <c:v>-74.034064903427776</c:v>
                </c:pt>
                <c:pt idx="18">
                  <c:v>-70.555303078943552</c:v>
                </c:pt>
                <c:pt idx="19">
                  <c:v>-67.151584139741857</c:v>
                </c:pt>
                <c:pt idx="20">
                  <c:v>-63.813301575935895</c:v>
                </c:pt>
                <c:pt idx="21">
                  <c:v>-60.531342276931596</c:v>
                </c:pt>
                <c:pt idx="22">
                  <c:v>-57.296937366981496</c:v>
                </c:pt>
                <c:pt idx="23">
                  <c:v>-54.101517361267113</c:v>
                </c:pt>
                <c:pt idx="24">
                  <c:v>-50.936565270592595</c:v>
                </c:pt>
                <c:pt idx="25">
                  <c:v>-47.793460780647024</c:v>
                </c:pt>
                <c:pt idx="26">
                  <c:v>-44.663307674874922</c:v>
                </c:pt>
                <c:pt idx="27">
                  <c:v>-41.53673535694</c:v>
                </c:pt>
                <c:pt idx="28">
                  <c:v>-38.403664074590928</c:v>
                </c:pt>
                <c:pt idx="29">
                  <c:v>-35.25302361571184</c:v>
                </c:pt>
                <c:pt idx="30">
                  <c:v>-32.072420906940906</c:v>
                </c:pt>
                <c:pt idx="31">
                  <c:v>-28.847774818410258</c:v>
                </c:pt>
                <c:pt idx="32">
                  <c:v>-28.032893620158646</c:v>
                </c:pt>
                <c:pt idx="33">
                  <c:v>-27.213993343063564</c:v>
                </c:pt>
                <c:pt idx="34">
                  <c:v>-26.390794431574911</c:v>
                </c:pt>
                <c:pt idx="35">
                  <c:v>-25.563010288660024</c:v>
                </c:pt>
                <c:pt idx="36">
                  <c:v>-24.730348451655885</c:v>
                </c:pt>
                <c:pt idx="37">
                  <c:v>-23.892512359969373</c:v>
                </c:pt>
                <c:pt idx="38">
                  <c:v>-23.049203912016178</c:v>
                </c:pt>
                <c:pt idx="39">
                  <c:v>-22.200127071245213</c:v>
                </c:pt>
                <c:pt idx="40">
                  <c:v>-21.344992863062203</c:v>
                </c:pt>
                <c:pt idx="41">
                  <c:v>-20.483526211755763</c:v>
                </c:pt>
                <c:pt idx="42">
                  <c:v>-19.615475206373311</c:v>
                </c:pt>
                <c:pt idx="43">
                  <c:v>-18.740623565574698</c:v>
                </c:pt>
                <c:pt idx="44">
                  <c:v>-17.858807303654501</c:v>
                </c:pt>
                <c:pt idx="45">
                  <c:v>-16.969936893172367</c:v>
                </c:pt>
                <c:pt idx="46">
                  <c:v>-16.074026581742647</c:v>
                </c:pt>
                <c:pt idx="47">
                  <c:v>-15.171232952121169</c:v>
                </c:pt>
                <c:pt idx="48">
                  <c:v>-14.261905299761249</c:v>
                </c:pt>
                <c:pt idx="49">
                  <c:v>-13.346650890752496</c:v>
                </c:pt>
                <c:pt idx="50">
                  <c:v>-12.426418542930923</c:v>
                </c:pt>
                <c:pt idx="51">
                  <c:v>-11.502604022034969</c:v>
                </c:pt>
                <c:pt idx="52">
                  <c:v>-10.577180063966935</c:v>
                </c:pt>
                <c:pt idx="53">
                  <c:v>-9.6528517625861614</c:v>
                </c:pt>
                <c:pt idx="54">
                  <c:v>-8.7332336053132682</c:v>
                </c:pt>
                <c:pt idx="55">
                  <c:v>-7.8230362939069495</c:v>
                </c:pt>
                <c:pt idx="56">
                  <c:v>-6.9282383554463713</c:v>
                </c:pt>
                <c:pt idx="57">
                  <c:v>-6.0561990351463981</c:v>
                </c:pt>
                <c:pt idx="58">
                  <c:v>-5.2156474007254126</c:v>
                </c:pt>
                <c:pt idx="59">
                  <c:v>-4.4164656518787035</c:v>
                </c:pt>
                <c:pt idx="60">
                  <c:v>-3.6691872074124521</c:v>
                </c:pt>
                <c:pt idx="61">
                  <c:v>-2.9841716107088292</c:v>
                </c:pt>
                <c:pt idx="62">
                  <c:v>-2.3705104216885498</c:v>
                </c:pt>
                <c:pt idx="63">
                  <c:v>-1.8348448872082637</c:v>
                </c:pt>
                <c:pt idx="64">
                  <c:v>-1.3803806459989003</c:v>
                </c:pt>
                <c:pt idx="65">
                  <c:v>-1.0063910089760335</c:v>
                </c:pt>
                <c:pt idx="66">
                  <c:v>-0.70837135464476852</c:v>
                </c:pt>
                <c:pt idx="67">
                  <c:v>-0.47879266239097151</c:v>
                </c:pt>
                <c:pt idx="68">
                  <c:v>-0.30821569987729752</c:v>
                </c:pt>
                <c:pt idx="69">
                  <c:v>-0.18646096314021407</c:v>
                </c:pt>
                <c:pt idx="70">
                  <c:v>-0.10359005413164472</c:v>
                </c:pt>
                <c:pt idx="71">
                  <c:v>-5.0578282685981447E-2</c:v>
                </c:pt>
                <c:pt idx="72">
                  <c:v>-1.9673415303187985E-2</c:v>
                </c:pt>
                <c:pt idx="73">
                  <c:v>-4.5038393607968593E-3</c:v>
                </c:pt>
                <c:pt idx="74">
                  <c:v>-2.0431490152717975E-5</c:v>
                </c:pt>
                <c:pt idx="75">
                  <c:v>-2.3476208457269181E-3</c:v>
                </c:pt>
                <c:pt idx="76">
                  <c:v>-8.5986523510045276E-3</c:v>
                </c:pt>
                <c:pt idx="77">
                  <c:v>-1.6689351904127025E-2</c:v>
                </c:pt>
                <c:pt idx="78">
                  <c:v>-2.5168621668943514E-2</c:v>
                </c:pt>
                <c:pt idx="79">
                  <c:v>-3.3073220739806508E-2</c:v>
                </c:pt>
                <c:pt idx="80">
                  <c:v>-3.980813382321851E-2</c:v>
                </c:pt>
                <c:pt idx="81">
                  <c:v>-4.5050629291945768E-2</c:v>
                </c:pt>
                <c:pt idx="82">
                  <c:v>-4.8674783491642004E-2</c:v>
                </c:pt>
                <c:pt idx="83">
                  <c:v>-5.0692967004506831E-2</c:v>
                </c:pt>
                <c:pt idx="84">
                  <c:v>-5.1211022768083071E-2</c:v>
                </c:pt>
                <c:pt idx="85">
                  <c:v>-5.0394308986920863E-2</c:v>
                </c:pt>
                <c:pt idx="86">
                  <c:v>-4.8442268113775722E-2</c:v>
                </c:pt>
                <c:pt idx="87">
                  <c:v>-4.5569638509876623E-2</c:v>
                </c:pt>
                <c:pt idx="88">
                  <c:v>-4.1992816883594963E-2</c:v>
                </c:pt>
                <c:pt idx="89">
                  <c:v>-3.7920200975972748E-2</c:v>
                </c:pt>
                <c:pt idx="90">
                  <c:v>-3.354559839544545E-2</c:v>
                </c:pt>
                <c:pt idx="91">
                  <c:v>-2.9043988572151621E-2</c:v>
                </c:pt>
                <c:pt idx="92">
                  <c:v>-2.0252232517148468E-2</c:v>
                </c:pt>
                <c:pt idx="93">
                  <c:v>-1.2506735102545005E-2</c:v>
                </c:pt>
                <c:pt idx="94">
                  <c:v>-6.4257986354354681E-3</c:v>
                </c:pt>
                <c:pt idx="95">
                  <c:v>-2.3263402389500946E-3</c:v>
                </c:pt>
                <c:pt idx="96">
                  <c:v>-2.8195425448423756E-4</c:v>
                </c:pt>
                <c:pt idx="97">
                  <c:v>-1.8443329046812125E-4</c:v>
                </c:pt>
                <c:pt idx="98">
                  <c:v>-1.8013779252405871E-3</c:v>
                </c:pt>
                <c:pt idx="99">
                  <c:v>-4.825977435640027E-3</c:v>
                </c:pt>
                <c:pt idx="100">
                  <c:v>-8.9173587538271658E-3</c:v>
                </c:pt>
                <c:pt idx="101">
                  <c:v>-1.3731395872974221E-2</c:v>
                </c:pt>
                <c:pt idx="102">
                  <c:v>-1.8942765622447164E-2</c:v>
                </c:pt>
                <c:pt idx="103">
                  <c:v>-2.4259496164307406E-2</c:v>
                </c:pt>
                <c:pt idx="104">
                  <c:v>-2.9431416866426946E-2</c:v>
                </c:pt>
                <c:pt idx="105">
                  <c:v>-3.4253889718806371E-2</c:v>
                </c:pt>
                <c:pt idx="106">
                  <c:v>-3.8568064720676816E-2</c:v>
                </c:pt>
                <c:pt idx="107">
                  <c:v>-4.2258712943860438E-2</c:v>
                </c:pt>
                <c:pt idx="108">
                  <c:v>-4.5250489907709371E-2</c:v>
                </c:pt>
                <c:pt idx="109">
                  <c:v>-4.7503291760363157E-2</c:v>
                </c:pt>
                <c:pt idx="110">
                  <c:v>-4.9007199674945809E-2</c:v>
                </c:pt>
                <c:pt idx="111">
                  <c:v>-4.9777368462249484E-2</c:v>
                </c:pt>
                <c:pt idx="112">
                  <c:v>-4.9849103675769606E-2</c:v>
                </c:pt>
                <c:pt idx="113">
                  <c:v>-4.9273284906965836E-2</c:v>
                </c:pt>
                <c:pt idx="114">
                  <c:v>-4.8112227876552449E-2</c:v>
                </c:pt>
                <c:pt idx="115">
                  <c:v>-4.6436030404053738E-2</c:v>
                </c:pt>
                <c:pt idx="116">
                  <c:v>-4.4319413699984309E-2</c:v>
                </c:pt>
                <c:pt idx="117">
                  <c:v>-4.1839047462351855E-2</c:v>
                </c:pt>
                <c:pt idx="118">
                  <c:v>-3.9071332307347939E-2</c:v>
                </c:pt>
                <c:pt idx="119">
                  <c:v>-3.6090603993860007E-2</c:v>
                </c:pt>
                <c:pt idx="120">
                  <c:v>-3.2967719057098402E-2</c:v>
                </c:pt>
                <c:pt idx="121">
                  <c:v>-2.976897959213505E-2</c:v>
                </c:pt>
                <c:pt idx="122">
                  <c:v>-2.6555355087739936E-2</c:v>
                </c:pt>
                <c:pt idx="123">
                  <c:v>-2.3381960720429831E-2</c:v>
                </c:pt>
                <c:pt idx="124">
                  <c:v>-2.0297753884612534E-2</c:v>
                </c:pt>
                <c:pt idx="125">
                  <c:v>-1.7345413607115816E-2</c:v>
                </c:pt>
                <c:pt idx="126">
                  <c:v>-1.4561370626949609E-2</c:v>
                </c:pt>
                <c:pt idx="127">
                  <c:v>-1.1975959144476942E-2</c:v>
                </c:pt>
                <c:pt idx="128">
                  <c:v>-9.6136644416057477E-3</c:v>
                </c:pt>
                <c:pt idx="129">
                  <c:v>-7.4934436687300651E-3</c:v>
                </c:pt>
                <c:pt idx="130">
                  <c:v>-5.6291000336671825E-3</c:v>
                </c:pt>
                <c:pt idx="131">
                  <c:v>-4.0296933804724279E-3</c:v>
                </c:pt>
                <c:pt idx="132">
                  <c:v>-2.6999726928826173E-3</c:v>
                </c:pt>
                <c:pt idx="133">
                  <c:v>-1.640818388469954E-3</c:v>
                </c:pt>
                <c:pt idx="134">
                  <c:v>-8.4968438253512084E-4</c:v>
                </c:pt>
                <c:pt idx="135">
                  <c:v>-3.2103179754191011E-4</c:v>
                </c:pt>
                <c:pt idx="136">
                  <c:v>-4.6747880015043656E-5</c:v>
                </c:pt>
                <c:pt idx="137">
                  <c:v>-1.6545171192656268E-5</c:v>
                </c:pt>
                <c:pt idx="138">
                  <c:v>-2.1833727058306646E-4</c:v>
                </c:pt>
                <c:pt idx="139">
                  <c:v>-6.3858864538616383E-4</c:v>
                </c:pt>
                <c:pt idx="140">
                  <c:v>-1.2626368863822895E-3</c:v>
                </c:pt>
                <c:pt idx="141">
                  <c:v>-2.0749866065039799E-3</c:v>
                </c:pt>
                <c:pt idx="142">
                  <c:v>-3.0595748356877965E-3</c:v>
                </c:pt>
                <c:pt idx="143">
                  <c:v>-4.2000082991877734E-3</c:v>
                </c:pt>
                <c:pt idx="144">
                  <c:v>-5.4797733898692908E-3</c:v>
                </c:pt>
                <c:pt idx="145">
                  <c:v>-6.8824199717797546E-3</c:v>
                </c:pt>
                <c:pt idx="146">
                  <c:v>-8.391720394935966E-3</c:v>
                </c:pt>
                <c:pt idx="147">
                  <c:v>-9.9918052717672505E-3</c:v>
                </c:pt>
                <c:pt idx="148">
                  <c:v>-1.1667277675300517E-2</c:v>
                </c:pt>
                <c:pt idx="149">
                  <c:v>-1.3403307477384736E-2</c:v>
                </c:pt>
                <c:pt idx="150">
                  <c:v>-1.5185707561957119E-2</c:v>
                </c:pt>
                <c:pt idx="151">
                  <c:v>-1.700099363076555E-2</c:v>
                </c:pt>
                <c:pt idx="152">
                  <c:v>-1.8836429275067103E-2</c:v>
                </c:pt>
                <c:pt idx="153">
                  <c:v>-2.0680057921977218E-2</c:v>
                </c:pt>
                <c:pt idx="154">
                  <c:v>-2.2520723184569717E-2</c:v>
                </c:pt>
                <c:pt idx="155">
                  <c:v>-2.4348079054274496E-2</c:v>
                </c:pt>
                <c:pt idx="156">
                  <c:v>-2.6152591276990267E-2</c:v>
                </c:pt>
                <c:pt idx="157">
                  <c:v>-2.7925531153355547E-2</c:v>
                </c:pt>
                <c:pt idx="158">
                  <c:v>-2.9658962901807411E-2</c:v>
                </c:pt>
                <c:pt idx="159">
                  <c:v>-3.1345725621860505E-2</c:v>
                </c:pt>
                <c:pt idx="160">
                  <c:v>-3.2979410796665339E-2</c:v>
                </c:pt>
                <c:pt idx="161">
                  <c:v>-3.455433617913882E-2</c:v>
                </c:pt>
                <c:pt idx="162">
                  <c:v>-3.6065516815898604E-2</c:v>
                </c:pt>
                <c:pt idx="163">
                  <c:v>-3.750863387832367E-2</c:v>
                </c:pt>
                <c:pt idx="164">
                  <c:v>-3.8880001890903522E-2</c:v>
                </c:pt>
                <c:pt idx="165">
                  <c:v>-4.0176534873587202E-2</c:v>
                </c:pt>
                <c:pt idx="166">
                  <c:v>-4.139571184732499E-2</c:v>
                </c:pt>
                <c:pt idx="167">
                  <c:v>-4.2535542090256381E-2</c:v>
                </c:pt>
                <c:pt idx="168">
                  <c:v>-4.3594530475901394E-2</c:v>
                </c:pt>
                <c:pt idx="169">
                  <c:v>-4.4571643173960993E-2</c:v>
                </c:pt>
                <c:pt idx="170">
                  <c:v>-4.546627394892698E-2</c:v>
                </c:pt>
                <c:pt idx="171">
                  <c:v>-4.62782112508488E-2</c:v>
                </c:pt>
                <c:pt idx="172">
                  <c:v>-4.7007606256483474E-2</c:v>
                </c:pt>
                <c:pt idx="173">
                  <c:v>-4.7654941987028215E-2</c:v>
                </c:pt>
                <c:pt idx="174">
                  <c:v>-4.822100360048618E-2</c:v>
                </c:pt>
                <c:pt idx="175">
                  <c:v>-4.8706849932016738E-2</c:v>
                </c:pt>
                <c:pt idx="176">
                  <c:v>-4.9113786334268217E-2</c:v>
                </c:pt>
                <c:pt idx="177">
                  <c:v>-4.9443338851054244E-2</c:v>
                </c:pt>
                <c:pt idx="178">
                  <c:v>-4.9697229741897192E-2</c:v>
                </c:pt>
                <c:pt idx="179">
                  <c:v>-4.987735436132678E-2</c:v>
                </c:pt>
                <c:pt idx="180">
                  <c:v>-4.9985759385369907E-2</c:v>
                </c:pt>
                <c:pt idx="181">
                  <c:v>-5.0024622368016504E-2</c:v>
                </c:pt>
                <c:pt idx="182">
                  <c:v>-4.9902973255923182E-2</c:v>
                </c:pt>
                <c:pt idx="183">
                  <c:v>-4.9531749275203665E-2</c:v>
                </c:pt>
                <c:pt idx="184">
                  <c:v>-4.893129084685538E-2</c:v>
                </c:pt>
                <c:pt idx="185">
                  <c:v>-4.8122496422400234E-2</c:v>
                </c:pt>
                <c:pt idx="186">
                  <c:v>-4.7126449913195159E-2</c:v>
                </c:pt>
                <c:pt idx="187">
                  <c:v>-4.596410943723956E-2</c:v>
                </c:pt>
                <c:pt idx="188">
                  <c:v>-4.4656051119424701E-2</c:v>
                </c:pt>
                <c:pt idx="189">
                  <c:v>-4.3222261849537945E-2</c:v>
                </c:pt>
                <c:pt idx="190">
                  <c:v>-4.168197519311926E-2</c:v>
                </c:pt>
                <c:pt idx="191">
                  <c:v>-4.0053545018820746E-2</c:v>
                </c:pt>
                <c:pt idx="192">
                  <c:v>-3.8354351819192278E-2</c:v>
                </c:pt>
                <c:pt idx="193">
                  <c:v>-3.6600737134968184E-2</c:v>
                </c:pt>
                <c:pt idx="194">
                  <c:v>-3.4807961928485974E-2</c:v>
                </c:pt>
                <c:pt idx="195">
                  <c:v>-3.299018517698428E-2</c:v>
                </c:pt>
                <c:pt idx="196">
                  <c:v>-3.1160459362983187E-2</c:v>
                </c:pt>
                <c:pt idx="197">
                  <c:v>-2.9330739921256191E-2</c:v>
                </c:pt>
                <c:pt idx="198">
                  <c:v>-2.7511906056784979E-2</c:v>
                </c:pt>
                <c:pt idx="199">
                  <c:v>-2.5713790674307874E-2</c:v>
                </c:pt>
                <c:pt idx="200">
                  <c:v>-2.3945217457029839E-2</c:v>
                </c:pt>
                <c:pt idx="201">
                  <c:v>-2.2214043400649905E-2</c:v>
                </c:pt>
                <c:pt idx="202">
                  <c:v>-2.0527205350042717E-2</c:v>
                </c:pt>
                <c:pt idx="203">
                  <c:v>-1.8890769301137235E-2</c:v>
                </c:pt>
                <c:pt idx="204">
                  <c:v>-1.7309981421797495E-2</c:v>
                </c:pt>
                <c:pt idx="205">
                  <c:v>-1.578931991438565E-2</c:v>
                </c:pt>
                <c:pt idx="206">
                  <c:v>-1.4332546991167705E-2</c:v>
                </c:pt>
                <c:pt idx="207">
                  <c:v>-1.2942760363698215E-2</c:v>
                </c:pt>
                <c:pt idx="208">
                  <c:v>-1.1622443760535927E-2</c:v>
                </c:pt>
                <c:pt idx="209">
                  <c:v>-1.0373516085688555E-2</c:v>
                </c:pt>
                <c:pt idx="210">
                  <c:v>-9.1973789148917344E-3</c:v>
                </c:pt>
                <c:pt idx="211">
                  <c:v>-8.0949620994634833E-3</c:v>
                </c:pt>
                <c:pt idx="212">
                  <c:v>-7.0667673093401584E-3</c:v>
                </c:pt>
                <c:pt idx="213">
                  <c:v>-6.1129093996226029E-3</c:v>
                </c:pt>
                <c:pt idx="214">
                  <c:v>-5.23315552907148E-3</c:v>
                </c:pt>
                <c:pt idx="215">
                  <c:v>-4.4269619961401201E-3</c:v>
                </c:pt>
                <c:pt idx="216">
                  <c:v>-3.6935087886976279E-3</c:v>
                </c:pt>
                <c:pt idx="217">
                  <c:v>-3.0317318687456424E-3</c:v>
                </c:pt>
                <c:pt idx="218">
                  <c:v>-2.440353233807183E-3</c:v>
                </c:pt>
                <c:pt idx="219">
                  <c:v>-1.9179088128375254E-3</c:v>
                </c:pt>
                <c:pt idx="220">
                  <c:v>-1.4627742671343598E-3</c:v>
                </c:pt>
                <c:pt idx="221">
                  <c:v>-1.0731887763981377E-3</c:v>
                </c:pt>
                <c:pt idx="222">
                  <c:v>-7.4727689705954303E-4</c:v>
                </c:pt>
                <c:pt idx="223">
                  <c:v>-4.830685847781131E-4</c:v>
                </c:pt>
                <c:pt idx="224">
                  <c:v>-2.7851747613865898E-4</c:v>
                </c:pt>
                <c:pt idx="225">
                  <c:v>-1.3151752586605488E-4</c:v>
                </c:pt>
                <c:pt idx="226">
                  <c:v>-3.9918096143107594E-5</c:v>
                </c:pt>
                <c:pt idx="227">
                  <c:v>-1.5375937490072711E-6</c:v>
                </c:pt>
                <c:pt idx="228">
                  <c:v>-1.417574899043591E-5</c:v>
                </c:pt>
                <c:pt idx="229">
                  <c:v>-7.5624628113870248E-5</c:v>
                </c:pt>
                <c:pt idx="230">
                  <c:v>-1.8367846785310245E-4</c:v>
                </c:pt>
                <c:pt idx="231">
                  <c:v>-3.3614241762484616E-4</c:v>
                </c:pt>
                <c:pt idx="232">
                  <c:v>-8.9737926361251855E-4</c:v>
                </c:pt>
                <c:pt idx="233">
                  <c:v>-1.6894564350348714E-3</c:v>
                </c:pt>
                <c:pt idx="234">
                  <c:v>-2.6806764940580253E-3</c:v>
                </c:pt>
                <c:pt idx="235">
                  <c:v>-3.8411948041497395E-3</c:v>
                </c:pt>
                <c:pt idx="236">
                  <c:v>-5.1432442199309657E-3</c:v>
                </c:pt>
                <c:pt idx="237">
                  <c:v>-6.5612548230692229E-3</c:v>
                </c:pt>
                <c:pt idx="238">
                  <c:v>-8.0718933012324263E-3</c:v>
                </c:pt>
                <c:pt idx="239">
                  <c:v>-9.6540421256145377E-3</c:v>
                </c:pt>
                <c:pt idx="240">
                  <c:v>-1.1288734840282888E-2</c:v>
                </c:pt>
                <c:pt idx="241">
                  <c:v>-1.2959060507937279E-2</c:v>
                </c:pt>
                <c:pt idx="242">
                  <c:v>-1.4650047614522089E-2</c:v>
                </c:pt>
                <c:pt idx="243">
                  <c:v>-1.634853546264483E-2</c:v>
                </c:pt>
                <c:pt idx="244">
                  <c:v>-1.8043039220554506E-2</c:v>
                </c:pt>
                <c:pt idx="245">
                  <c:v>-1.9723613281696781E-2</c:v>
                </c:pt>
                <c:pt idx="246">
                  <c:v>-2.1381716374553984E-2</c:v>
                </c:pt>
                <c:pt idx="247">
                  <c:v>-2.3010080895609235E-2</c:v>
                </c:pt>
                <c:pt idx="248">
                  <c:v>-2.4602588176140545E-2</c:v>
                </c:pt>
                <c:pt idx="249">
                  <c:v>-2.6154150799771937E-2</c:v>
                </c:pt>
                <c:pt idx="250">
                  <c:v>-2.7660602630281389E-2</c:v>
                </c:pt>
                <c:pt idx="251">
                  <c:v>-2.9118596861956936E-2</c:v>
                </c:pt>
                <c:pt idx="252">
                  <c:v>-3.0525512145623997E-2</c:v>
                </c:pt>
                <c:pt idx="253">
                  <c:v>-3.187936665396713E-2</c:v>
                </c:pt>
                <c:pt idx="254">
                  <c:v>-3.3178739815527623E-2</c:v>
                </c:pt>
                <c:pt idx="255">
                  <c:v>-3.4422701355061446E-2</c:v>
                </c:pt>
                <c:pt idx="256">
                  <c:v>-3.5610747219617107E-2</c:v>
                </c:pt>
                <c:pt idx="257">
                  <c:v>-3.6742741936346753E-2</c:v>
                </c:pt>
                <c:pt idx="258">
                  <c:v>-3.7818866933921835E-2</c:v>
                </c:pt>
                <c:pt idx="259">
                  <c:v>-3.8839574359179722E-2</c:v>
                </c:pt>
                <c:pt idx="260">
                  <c:v>-3.9805545930695185E-2</c:v>
                </c:pt>
                <c:pt idx="261">
                  <c:v>-4.0717656387883293E-2</c:v>
                </c:pt>
                <c:pt idx="262">
                  <c:v>-4.1576941116323908E-2</c:v>
                </c:pt>
                <c:pt idx="263">
                  <c:v>-4.2384567554604978E-2</c:v>
                </c:pt>
                <c:pt idx="264">
                  <c:v>-4.3141810014565227E-2</c:v>
                </c:pt>
                <c:pt idx="265">
                  <c:v>-4.3850027573730632E-2</c:v>
                </c:pt>
                <c:pt idx="266">
                  <c:v>-4.4510644725648238E-2</c:v>
                </c:pt>
                <c:pt idx="267">
                  <c:v>-4.5125134499944153E-2</c:v>
                </c:pt>
                <c:pt idx="268">
                  <c:v>-4.5695003789064943E-2</c:v>
                </c:pt>
                <c:pt idx="269">
                  <c:v>-4.6221780642405508E-2</c:v>
                </c:pt>
                <c:pt idx="270">
                  <c:v>-4.670700331087696E-2</c:v>
                </c:pt>
                <c:pt idx="271">
                  <c:v>-4.7152210845821878E-2</c:v>
                </c:pt>
                <c:pt idx="272">
                  <c:v>-4.7558935075353616E-2</c:v>
                </c:pt>
                <c:pt idx="273">
                  <c:v>-4.7928693799014682E-2</c:v>
                </c:pt>
                <c:pt idx="274">
                  <c:v>-4.8262985057861529E-2</c:v>
                </c:pt>
                <c:pt idx="275">
                  <c:v>-4.8563282351905726E-2</c:v>
                </c:pt>
                <c:pt idx="276">
                  <c:v>-4.883103069036393E-2</c:v>
                </c:pt>
                <c:pt idx="277">
                  <c:v>-4.9067643372388156E-2</c:v>
                </c:pt>
                <c:pt idx="278">
                  <c:v>-4.9274499407056152E-2</c:v>
                </c:pt>
                <c:pt idx="279">
                  <c:v>-4.9452941491322636E-2</c:v>
                </c:pt>
                <c:pt idx="280">
                  <c:v>-4.9604274473721226E-2</c:v>
                </c:pt>
                <c:pt idx="281">
                  <c:v>-4.9729764239660405E-2</c:v>
                </c:pt>
                <c:pt idx="282">
                  <c:v>-4.9830636961400755E-2</c:v>
                </c:pt>
                <c:pt idx="283">
                  <c:v>-4.9908078662363499E-2</c:v>
                </c:pt>
                <c:pt idx="284">
                  <c:v>-4.9963235051217345E-2</c:v>
                </c:pt>
                <c:pt idx="285">
                  <c:v>-4.9997211586375392E-2</c:v>
                </c:pt>
                <c:pt idx="286">
                  <c:v>-5.0011073736267585E-2</c:v>
                </c:pt>
                <c:pt idx="287">
                  <c:v>-5.0005847404790874E-2</c:v>
                </c:pt>
                <c:pt idx="288">
                  <c:v>-4.9982519495155267E-2</c:v>
                </c:pt>
                <c:pt idx="289">
                  <c:v>-4.9942038588493907E-2</c:v>
                </c:pt>
                <c:pt idx="290">
                  <c:v>-4.9885315716689221E-2</c:v>
                </c:pt>
                <c:pt idx="291">
                  <c:v>-4.9813225211287754E-2</c:v>
                </c:pt>
                <c:pt idx="292">
                  <c:v>-4.9726605612872538E-2</c:v>
                </c:pt>
                <c:pt idx="293">
                  <c:v>-4.9626260627094403E-2</c:v>
                </c:pt>
                <c:pt idx="294">
                  <c:v>-4.9512960115580013E-2</c:v>
                </c:pt>
                <c:pt idx="295">
                  <c:v>-4.9387441111354569E-2</c:v>
                </c:pt>
                <c:pt idx="296">
                  <c:v>-4.925040884997979E-2</c:v>
                </c:pt>
                <c:pt idx="297">
                  <c:v>-4.910253780873098E-2</c:v>
                </c:pt>
                <c:pt idx="298">
                  <c:v>-4.8944472747329257E-2</c:v>
                </c:pt>
                <c:pt idx="299">
                  <c:v>-4.877682974468163E-2</c:v>
                </c:pt>
                <c:pt idx="300">
                  <c:v>-4.860019722691522E-2</c:v>
                </c:pt>
                <c:pt idx="301">
                  <c:v>-4.8415136982764208E-2</c:v>
                </c:pt>
                <c:pt idx="302">
                  <c:v>-4.8222185163044384E-2</c:v>
                </c:pt>
                <c:pt idx="303">
                  <c:v>-4.8021853261457234E-2</c:v>
                </c:pt>
                <c:pt idx="304">
                  <c:v>-4.7814629074568696E-2</c:v>
                </c:pt>
                <c:pt idx="305">
                  <c:v>-4.7600977639145184E-2</c:v>
                </c:pt>
                <c:pt idx="306">
                  <c:v>-4.7381342145469102E-2</c:v>
                </c:pt>
                <c:pt idx="307">
                  <c:v>-4.7156144825614615E-2</c:v>
                </c:pt>
                <c:pt idx="308">
                  <c:v>-4.6925787815848108E-2</c:v>
                </c:pt>
                <c:pt idx="309">
                  <c:v>-4.6690653992676717E-2</c:v>
                </c:pt>
                <c:pt idx="310">
                  <c:v>-4.645110778225179E-2</c:v>
                </c:pt>
                <c:pt idx="311">
                  <c:v>-4.6207495942939436E-2</c:v>
                </c:pt>
                <c:pt idx="312">
                  <c:v>-4.5960148321149079E-2</c:v>
                </c:pt>
                <c:pt idx="313">
                  <c:v>-4.5709378580562933E-2</c:v>
                </c:pt>
                <c:pt idx="314">
                  <c:v>-4.5455484905036356E-2</c:v>
                </c:pt>
                <c:pt idx="315">
                  <c:v>-4.5198750675542979E-2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DD8-443B-B118-6845848F6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256895"/>
        <c:axId val="235251903"/>
      </c:scatterChart>
      <c:scatterChart>
        <c:scatterStyle val="lineMarker"/>
        <c:varyColors val="0"/>
        <c:ser>
          <c:idx val="1"/>
          <c:order val="1"/>
          <c:tx>
            <c:v>郡遅延特性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演算処理!$CY$28:$CY$343</c:f>
              <c:numCache>
                <c:formatCode>General</c:formatCode>
                <c:ptCount val="316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0.70000000000000095</c:v>
                </c:pt>
                <c:pt idx="27">
                  <c:v>0.72000000000000097</c:v>
                </c:pt>
                <c:pt idx="28">
                  <c:v>0.74000000000000099</c:v>
                </c:pt>
                <c:pt idx="29">
                  <c:v>0.76000000000000101</c:v>
                </c:pt>
                <c:pt idx="30">
                  <c:v>0.78000000000000103</c:v>
                </c:pt>
                <c:pt idx="31">
                  <c:v>0.80000000000000104</c:v>
                </c:pt>
                <c:pt idx="32">
                  <c:v>0.80500000000000005</c:v>
                </c:pt>
                <c:pt idx="33">
                  <c:v>0.81</c:v>
                </c:pt>
                <c:pt idx="34">
                  <c:v>0.81499999999999995</c:v>
                </c:pt>
                <c:pt idx="35">
                  <c:v>0.82</c:v>
                </c:pt>
                <c:pt idx="36">
                  <c:v>0.82499999999999996</c:v>
                </c:pt>
                <c:pt idx="37">
                  <c:v>0.83</c:v>
                </c:pt>
                <c:pt idx="38">
                  <c:v>0.83499999999999996</c:v>
                </c:pt>
                <c:pt idx="39">
                  <c:v>0.84</c:v>
                </c:pt>
                <c:pt idx="40">
                  <c:v>0.84499999999999997</c:v>
                </c:pt>
                <c:pt idx="41">
                  <c:v>0.85</c:v>
                </c:pt>
                <c:pt idx="42">
                  <c:v>0.85499999999999998</c:v>
                </c:pt>
                <c:pt idx="43">
                  <c:v>0.86</c:v>
                </c:pt>
                <c:pt idx="44">
                  <c:v>0.86499999999999999</c:v>
                </c:pt>
                <c:pt idx="45">
                  <c:v>0.87</c:v>
                </c:pt>
                <c:pt idx="46">
                  <c:v>0.875</c:v>
                </c:pt>
                <c:pt idx="47">
                  <c:v>0.88</c:v>
                </c:pt>
                <c:pt idx="48">
                  <c:v>0.88500000000000001</c:v>
                </c:pt>
                <c:pt idx="49">
                  <c:v>0.89</c:v>
                </c:pt>
                <c:pt idx="50">
                  <c:v>0.89500000000000002</c:v>
                </c:pt>
                <c:pt idx="51">
                  <c:v>0.9</c:v>
                </c:pt>
                <c:pt idx="52">
                  <c:v>0.90500000000000003</c:v>
                </c:pt>
                <c:pt idx="53">
                  <c:v>0.91</c:v>
                </c:pt>
                <c:pt idx="54">
                  <c:v>0.91500000000000004</c:v>
                </c:pt>
                <c:pt idx="55">
                  <c:v>0.92</c:v>
                </c:pt>
                <c:pt idx="56">
                  <c:v>0.92500000000000004</c:v>
                </c:pt>
                <c:pt idx="57">
                  <c:v>0.93</c:v>
                </c:pt>
                <c:pt idx="58">
                  <c:v>0.93500000000000005</c:v>
                </c:pt>
                <c:pt idx="59">
                  <c:v>0.94</c:v>
                </c:pt>
                <c:pt idx="60">
                  <c:v>0.94499999999999995</c:v>
                </c:pt>
                <c:pt idx="61">
                  <c:v>0.95</c:v>
                </c:pt>
                <c:pt idx="62">
                  <c:v>0.95499999999999996</c:v>
                </c:pt>
                <c:pt idx="63">
                  <c:v>0.96</c:v>
                </c:pt>
                <c:pt idx="64">
                  <c:v>0.96499999999999997</c:v>
                </c:pt>
                <c:pt idx="65">
                  <c:v>0.97</c:v>
                </c:pt>
                <c:pt idx="66">
                  <c:v>0.97499999999999998</c:v>
                </c:pt>
                <c:pt idx="67">
                  <c:v>0.98</c:v>
                </c:pt>
                <c:pt idx="68">
                  <c:v>0.98499999999999999</c:v>
                </c:pt>
                <c:pt idx="69">
                  <c:v>0.99</c:v>
                </c:pt>
                <c:pt idx="70">
                  <c:v>0.995</c:v>
                </c:pt>
                <c:pt idx="71">
                  <c:v>1</c:v>
                </c:pt>
                <c:pt idx="72">
                  <c:v>1.0049999999999999</c:v>
                </c:pt>
                <c:pt idx="73">
                  <c:v>1.01</c:v>
                </c:pt>
                <c:pt idx="74">
                  <c:v>1.0149999999999999</c:v>
                </c:pt>
                <c:pt idx="75">
                  <c:v>1.02</c:v>
                </c:pt>
                <c:pt idx="76">
                  <c:v>1.0249999999999999</c:v>
                </c:pt>
                <c:pt idx="77">
                  <c:v>1.03</c:v>
                </c:pt>
                <c:pt idx="78">
                  <c:v>1.0349999999999999</c:v>
                </c:pt>
                <c:pt idx="79">
                  <c:v>1.04</c:v>
                </c:pt>
                <c:pt idx="80">
                  <c:v>1.0449999999999999</c:v>
                </c:pt>
                <c:pt idx="81">
                  <c:v>1.05</c:v>
                </c:pt>
                <c:pt idx="82">
                  <c:v>1.0549999999999999</c:v>
                </c:pt>
                <c:pt idx="83">
                  <c:v>1.06</c:v>
                </c:pt>
                <c:pt idx="84">
                  <c:v>1.0649999999999999</c:v>
                </c:pt>
                <c:pt idx="85">
                  <c:v>1.07</c:v>
                </c:pt>
                <c:pt idx="86">
                  <c:v>1.075</c:v>
                </c:pt>
                <c:pt idx="87">
                  <c:v>1.08</c:v>
                </c:pt>
                <c:pt idx="88">
                  <c:v>1.085</c:v>
                </c:pt>
                <c:pt idx="89">
                  <c:v>1.0900000000000001</c:v>
                </c:pt>
                <c:pt idx="90">
                  <c:v>1.095</c:v>
                </c:pt>
                <c:pt idx="91">
                  <c:v>1.1000000000000001</c:v>
                </c:pt>
                <c:pt idx="92">
                  <c:v>1.1100000000000001</c:v>
                </c:pt>
                <c:pt idx="93">
                  <c:v>1.1200000000000001</c:v>
                </c:pt>
                <c:pt idx="94">
                  <c:v>1.1299999999999999</c:v>
                </c:pt>
                <c:pt idx="95">
                  <c:v>1.1399999999999999</c:v>
                </c:pt>
                <c:pt idx="96">
                  <c:v>1.1499999999999999</c:v>
                </c:pt>
                <c:pt idx="97">
                  <c:v>1.1599999999999999</c:v>
                </c:pt>
                <c:pt idx="98">
                  <c:v>1.17</c:v>
                </c:pt>
                <c:pt idx="99">
                  <c:v>1.18</c:v>
                </c:pt>
                <c:pt idx="100">
                  <c:v>1.19</c:v>
                </c:pt>
                <c:pt idx="101">
                  <c:v>1.2</c:v>
                </c:pt>
                <c:pt idx="102">
                  <c:v>1.21</c:v>
                </c:pt>
                <c:pt idx="103">
                  <c:v>1.22</c:v>
                </c:pt>
                <c:pt idx="104">
                  <c:v>1.23</c:v>
                </c:pt>
                <c:pt idx="105">
                  <c:v>1.24</c:v>
                </c:pt>
                <c:pt idx="106">
                  <c:v>1.25</c:v>
                </c:pt>
                <c:pt idx="107">
                  <c:v>1.26</c:v>
                </c:pt>
                <c:pt idx="108">
                  <c:v>1.27</c:v>
                </c:pt>
                <c:pt idx="109">
                  <c:v>1.28</c:v>
                </c:pt>
                <c:pt idx="110">
                  <c:v>1.29</c:v>
                </c:pt>
                <c:pt idx="111">
                  <c:v>1.3</c:v>
                </c:pt>
                <c:pt idx="112">
                  <c:v>1.31</c:v>
                </c:pt>
                <c:pt idx="113">
                  <c:v>1.32</c:v>
                </c:pt>
                <c:pt idx="114">
                  <c:v>1.33</c:v>
                </c:pt>
                <c:pt idx="115">
                  <c:v>1.34</c:v>
                </c:pt>
                <c:pt idx="116">
                  <c:v>1.35</c:v>
                </c:pt>
                <c:pt idx="117">
                  <c:v>1.36</c:v>
                </c:pt>
                <c:pt idx="118">
                  <c:v>1.37</c:v>
                </c:pt>
                <c:pt idx="119">
                  <c:v>1.38</c:v>
                </c:pt>
                <c:pt idx="120">
                  <c:v>1.39</c:v>
                </c:pt>
                <c:pt idx="121">
                  <c:v>1.4</c:v>
                </c:pt>
                <c:pt idx="122">
                  <c:v>1.41</c:v>
                </c:pt>
                <c:pt idx="123">
                  <c:v>1.42</c:v>
                </c:pt>
                <c:pt idx="124">
                  <c:v>1.43</c:v>
                </c:pt>
                <c:pt idx="125">
                  <c:v>1.44</c:v>
                </c:pt>
                <c:pt idx="126">
                  <c:v>1.45</c:v>
                </c:pt>
                <c:pt idx="127">
                  <c:v>1.46</c:v>
                </c:pt>
                <c:pt idx="128">
                  <c:v>1.47</c:v>
                </c:pt>
                <c:pt idx="129">
                  <c:v>1.48</c:v>
                </c:pt>
                <c:pt idx="130">
                  <c:v>1.49</c:v>
                </c:pt>
                <c:pt idx="131">
                  <c:v>1.5</c:v>
                </c:pt>
                <c:pt idx="132">
                  <c:v>1.51</c:v>
                </c:pt>
                <c:pt idx="133">
                  <c:v>1.52</c:v>
                </c:pt>
                <c:pt idx="134">
                  <c:v>1.53</c:v>
                </c:pt>
                <c:pt idx="135">
                  <c:v>1.54</c:v>
                </c:pt>
                <c:pt idx="136">
                  <c:v>1.55</c:v>
                </c:pt>
                <c:pt idx="137">
                  <c:v>1.56</c:v>
                </c:pt>
                <c:pt idx="138">
                  <c:v>1.57</c:v>
                </c:pt>
                <c:pt idx="139">
                  <c:v>1.58</c:v>
                </c:pt>
                <c:pt idx="140">
                  <c:v>1.59</c:v>
                </c:pt>
                <c:pt idx="141">
                  <c:v>1.6</c:v>
                </c:pt>
                <c:pt idx="142">
                  <c:v>1.61</c:v>
                </c:pt>
                <c:pt idx="143">
                  <c:v>1.62</c:v>
                </c:pt>
                <c:pt idx="144">
                  <c:v>1.63</c:v>
                </c:pt>
                <c:pt idx="145">
                  <c:v>1.64</c:v>
                </c:pt>
                <c:pt idx="146">
                  <c:v>1.65</c:v>
                </c:pt>
                <c:pt idx="147">
                  <c:v>1.66</c:v>
                </c:pt>
                <c:pt idx="148">
                  <c:v>1.67</c:v>
                </c:pt>
                <c:pt idx="149">
                  <c:v>1.68</c:v>
                </c:pt>
                <c:pt idx="150">
                  <c:v>1.69</c:v>
                </c:pt>
                <c:pt idx="151">
                  <c:v>1.7</c:v>
                </c:pt>
                <c:pt idx="152">
                  <c:v>1.71</c:v>
                </c:pt>
                <c:pt idx="153">
                  <c:v>1.72</c:v>
                </c:pt>
                <c:pt idx="154">
                  <c:v>1.73</c:v>
                </c:pt>
                <c:pt idx="155">
                  <c:v>1.74</c:v>
                </c:pt>
                <c:pt idx="156">
                  <c:v>1.75</c:v>
                </c:pt>
                <c:pt idx="157">
                  <c:v>1.76</c:v>
                </c:pt>
                <c:pt idx="158">
                  <c:v>1.77</c:v>
                </c:pt>
                <c:pt idx="159">
                  <c:v>1.78</c:v>
                </c:pt>
                <c:pt idx="160">
                  <c:v>1.79</c:v>
                </c:pt>
                <c:pt idx="161">
                  <c:v>1.8</c:v>
                </c:pt>
                <c:pt idx="162">
                  <c:v>1.81</c:v>
                </c:pt>
                <c:pt idx="163">
                  <c:v>1.82</c:v>
                </c:pt>
                <c:pt idx="164">
                  <c:v>1.83</c:v>
                </c:pt>
                <c:pt idx="165">
                  <c:v>1.84</c:v>
                </c:pt>
                <c:pt idx="166">
                  <c:v>1.85</c:v>
                </c:pt>
                <c:pt idx="167">
                  <c:v>1.86</c:v>
                </c:pt>
                <c:pt idx="168">
                  <c:v>1.87</c:v>
                </c:pt>
                <c:pt idx="169">
                  <c:v>1.88</c:v>
                </c:pt>
                <c:pt idx="170">
                  <c:v>1.89</c:v>
                </c:pt>
                <c:pt idx="171">
                  <c:v>1.9</c:v>
                </c:pt>
                <c:pt idx="172">
                  <c:v>1.91</c:v>
                </c:pt>
                <c:pt idx="173">
                  <c:v>1.92</c:v>
                </c:pt>
                <c:pt idx="174">
                  <c:v>1.93</c:v>
                </c:pt>
                <c:pt idx="175">
                  <c:v>1.94</c:v>
                </c:pt>
                <c:pt idx="176">
                  <c:v>1.95</c:v>
                </c:pt>
                <c:pt idx="177">
                  <c:v>1.96</c:v>
                </c:pt>
                <c:pt idx="178">
                  <c:v>1.97</c:v>
                </c:pt>
                <c:pt idx="179">
                  <c:v>1.98</c:v>
                </c:pt>
                <c:pt idx="180">
                  <c:v>1.99</c:v>
                </c:pt>
                <c:pt idx="181">
                  <c:v>2</c:v>
                </c:pt>
                <c:pt idx="182">
                  <c:v>2.02</c:v>
                </c:pt>
                <c:pt idx="183">
                  <c:v>2.04</c:v>
                </c:pt>
                <c:pt idx="184">
                  <c:v>2.06</c:v>
                </c:pt>
                <c:pt idx="185">
                  <c:v>2.08</c:v>
                </c:pt>
                <c:pt idx="186">
                  <c:v>2.1</c:v>
                </c:pt>
                <c:pt idx="187">
                  <c:v>2.12</c:v>
                </c:pt>
                <c:pt idx="188">
                  <c:v>2.14</c:v>
                </c:pt>
                <c:pt idx="189">
                  <c:v>2.16</c:v>
                </c:pt>
                <c:pt idx="190">
                  <c:v>2.1800000000000002</c:v>
                </c:pt>
                <c:pt idx="191">
                  <c:v>2.2000000000000002</c:v>
                </c:pt>
                <c:pt idx="192">
                  <c:v>2.2200000000000002</c:v>
                </c:pt>
                <c:pt idx="193">
                  <c:v>2.2400000000000002</c:v>
                </c:pt>
                <c:pt idx="194">
                  <c:v>2.2599999999999998</c:v>
                </c:pt>
                <c:pt idx="195">
                  <c:v>2.2799999999999998</c:v>
                </c:pt>
                <c:pt idx="196">
                  <c:v>2.2999999999999998</c:v>
                </c:pt>
                <c:pt idx="197">
                  <c:v>2.3199999999999998</c:v>
                </c:pt>
                <c:pt idx="198">
                  <c:v>2.34</c:v>
                </c:pt>
                <c:pt idx="199">
                  <c:v>2.36</c:v>
                </c:pt>
                <c:pt idx="200">
                  <c:v>2.38</c:v>
                </c:pt>
                <c:pt idx="201">
                  <c:v>2.4</c:v>
                </c:pt>
                <c:pt idx="202">
                  <c:v>2.42</c:v>
                </c:pt>
                <c:pt idx="203">
                  <c:v>2.44</c:v>
                </c:pt>
                <c:pt idx="204">
                  <c:v>2.46</c:v>
                </c:pt>
                <c:pt idx="205">
                  <c:v>2.48</c:v>
                </c:pt>
                <c:pt idx="206">
                  <c:v>2.5</c:v>
                </c:pt>
                <c:pt idx="207">
                  <c:v>2.52</c:v>
                </c:pt>
                <c:pt idx="208">
                  <c:v>2.54</c:v>
                </c:pt>
                <c:pt idx="209">
                  <c:v>2.56</c:v>
                </c:pt>
                <c:pt idx="210">
                  <c:v>2.58</c:v>
                </c:pt>
                <c:pt idx="211">
                  <c:v>2.6</c:v>
                </c:pt>
                <c:pt idx="212">
                  <c:v>2.62</c:v>
                </c:pt>
                <c:pt idx="213">
                  <c:v>2.64</c:v>
                </c:pt>
                <c:pt idx="214">
                  <c:v>2.66</c:v>
                </c:pt>
                <c:pt idx="215">
                  <c:v>2.68</c:v>
                </c:pt>
                <c:pt idx="216">
                  <c:v>2.7</c:v>
                </c:pt>
                <c:pt idx="217">
                  <c:v>2.72</c:v>
                </c:pt>
                <c:pt idx="218">
                  <c:v>2.74</c:v>
                </c:pt>
                <c:pt idx="219">
                  <c:v>2.76</c:v>
                </c:pt>
                <c:pt idx="220">
                  <c:v>2.78</c:v>
                </c:pt>
                <c:pt idx="221">
                  <c:v>2.8</c:v>
                </c:pt>
                <c:pt idx="222">
                  <c:v>2.82</c:v>
                </c:pt>
                <c:pt idx="223">
                  <c:v>2.84</c:v>
                </c:pt>
                <c:pt idx="224">
                  <c:v>2.86</c:v>
                </c:pt>
                <c:pt idx="225">
                  <c:v>2.88</c:v>
                </c:pt>
                <c:pt idx="226">
                  <c:v>2.9</c:v>
                </c:pt>
                <c:pt idx="227">
                  <c:v>2.92</c:v>
                </c:pt>
                <c:pt idx="228">
                  <c:v>2.94</c:v>
                </c:pt>
                <c:pt idx="229">
                  <c:v>2.96</c:v>
                </c:pt>
                <c:pt idx="230">
                  <c:v>2.98</c:v>
                </c:pt>
                <c:pt idx="231">
                  <c:v>3</c:v>
                </c:pt>
                <c:pt idx="232">
                  <c:v>3.05</c:v>
                </c:pt>
                <c:pt idx="233">
                  <c:v>3.1</c:v>
                </c:pt>
                <c:pt idx="234">
                  <c:v>3.15</c:v>
                </c:pt>
                <c:pt idx="235">
                  <c:v>3.2</c:v>
                </c:pt>
                <c:pt idx="236">
                  <c:v>3.25</c:v>
                </c:pt>
                <c:pt idx="237">
                  <c:v>3.3</c:v>
                </c:pt>
                <c:pt idx="238">
                  <c:v>3.35</c:v>
                </c:pt>
                <c:pt idx="239">
                  <c:v>3.4</c:v>
                </c:pt>
                <c:pt idx="240">
                  <c:v>3.45</c:v>
                </c:pt>
                <c:pt idx="241">
                  <c:v>3.5</c:v>
                </c:pt>
                <c:pt idx="242">
                  <c:v>3.55</c:v>
                </c:pt>
                <c:pt idx="243">
                  <c:v>3.6</c:v>
                </c:pt>
                <c:pt idx="244">
                  <c:v>3.65</c:v>
                </c:pt>
                <c:pt idx="245">
                  <c:v>3.7</c:v>
                </c:pt>
                <c:pt idx="246">
                  <c:v>3.75</c:v>
                </c:pt>
                <c:pt idx="247">
                  <c:v>3.8</c:v>
                </c:pt>
                <c:pt idx="248">
                  <c:v>3.85</c:v>
                </c:pt>
                <c:pt idx="249">
                  <c:v>3.9</c:v>
                </c:pt>
                <c:pt idx="250">
                  <c:v>3.95</c:v>
                </c:pt>
                <c:pt idx="251">
                  <c:v>4.0000000000000098</c:v>
                </c:pt>
                <c:pt idx="252">
                  <c:v>4.0500000000000096</c:v>
                </c:pt>
                <c:pt idx="253">
                  <c:v>4.0999999999999996</c:v>
                </c:pt>
                <c:pt idx="254">
                  <c:v>4.1500000000000101</c:v>
                </c:pt>
                <c:pt idx="255">
                  <c:v>4.2000000000000099</c:v>
                </c:pt>
                <c:pt idx="256">
                  <c:v>4.2500000000000098</c:v>
                </c:pt>
                <c:pt idx="257">
                  <c:v>4.3000000000000096</c:v>
                </c:pt>
                <c:pt idx="258">
                  <c:v>4.3500000000000103</c:v>
                </c:pt>
                <c:pt idx="259">
                  <c:v>4.4000000000000101</c:v>
                </c:pt>
                <c:pt idx="260">
                  <c:v>4.4500000000000099</c:v>
                </c:pt>
                <c:pt idx="261">
                  <c:v>4.5000000000000098</c:v>
                </c:pt>
                <c:pt idx="262">
                  <c:v>4.5500000000000096</c:v>
                </c:pt>
                <c:pt idx="263">
                  <c:v>4.6000000000000103</c:v>
                </c:pt>
                <c:pt idx="264">
                  <c:v>4.6500000000000101</c:v>
                </c:pt>
                <c:pt idx="265">
                  <c:v>4.7000000000000099</c:v>
                </c:pt>
                <c:pt idx="266">
                  <c:v>4.7500000000000098</c:v>
                </c:pt>
                <c:pt idx="267">
                  <c:v>4.8000000000000096</c:v>
                </c:pt>
                <c:pt idx="268">
                  <c:v>4.8500000000000103</c:v>
                </c:pt>
                <c:pt idx="269">
                  <c:v>4.9000000000000101</c:v>
                </c:pt>
                <c:pt idx="270">
                  <c:v>4.9500000000000099</c:v>
                </c:pt>
                <c:pt idx="271">
                  <c:v>5.0000000000000098</c:v>
                </c:pt>
                <c:pt idx="272">
                  <c:v>5.0500000000000096</c:v>
                </c:pt>
                <c:pt idx="273">
                  <c:v>5.1000000000000103</c:v>
                </c:pt>
                <c:pt idx="274">
                  <c:v>5.1500000000000101</c:v>
                </c:pt>
                <c:pt idx="275">
                  <c:v>5.2000000000000099</c:v>
                </c:pt>
                <c:pt idx="276">
                  <c:v>5.2500000000000098</c:v>
                </c:pt>
                <c:pt idx="277">
                  <c:v>5.3000000000000096</c:v>
                </c:pt>
                <c:pt idx="278">
                  <c:v>5.3500000000000103</c:v>
                </c:pt>
                <c:pt idx="279">
                  <c:v>5.4000000000000101</c:v>
                </c:pt>
                <c:pt idx="280">
                  <c:v>5.4500000000000099</c:v>
                </c:pt>
                <c:pt idx="281">
                  <c:v>5.5000000000000098</c:v>
                </c:pt>
                <c:pt idx="282">
                  <c:v>5.5500000000000096</c:v>
                </c:pt>
                <c:pt idx="283">
                  <c:v>5.6000000000000103</c:v>
                </c:pt>
                <c:pt idx="284">
                  <c:v>5.6500000000000101</c:v>
                </c:pt>
                <c:pt idx="285">
                  <c:v>5.7000000000000099</c:v>
                </c:pt>
                <c:pt idx="286">
                  <c:v>5.7500000000000098</c:v>
                </c:pt>
                <c:pt idx="287">
                  <c:v>5.8000000000000096</c:v>
                </c:pt>
                <c:pt idx="288">
                  <c:v>5.8500000000000103</c:v>
                </c:pt>
                <c:pt idx="289">
                  <c:v>5.9000000000000101</c:v>
                </c:pt>
                <c:pt idx="290">
                  <c:v>5.9500000000000099</c:v>
                </c:pt>
                <c:pt idx="291">
                  <c:v>6.0000000000000204</c:v>
                </c:pt>
                <c:pt idx="292">
                  <c:v>6.0500000000000203</c:v>
                </c:pt>
                <c:pt idx="293">
                  <c:v>6.1000000000000201</c:v>
                </c:pt>
                <c:pt idx="294">
                  <c:v>6.1500000000000199</c:v>
                </c:pt>
                <c:pt idx="295">
                  <c:v>6.2000000000000197</c:v>
                </c:pt>
                <c:pt idx="296">
                  <c:v>6.2500000000000204</c:v>
                </c:pt>
                <c:pt idx="297">
                  <c:v>6.3000000000000203</c:v>
                </c:pt>
                <c:pt idx="298">
                  <c:v>6.3500000000000201</c:v>
                </c:pt>
                <c:pt idx="299">
                  <c:v>6.4000000000000199</c:v>
                </c:pt>
                <c:pt idx="300">
                  <c:v>6.4500000000000197</c:v>
                </c:pt>
                <c:pt idx="301">
                  <c:v>6.5000000000000204</c:v>
                </c:pt>
                <c:pt idx="302">
                  <c:v>6.5500000000000203</c:v>
                </c:pt>
                <c:pt idx="303">
                  <c:v>6.6000000000000201</c:v>
                </c:pt>
                <c:pt idx="304">
                  <c:v>6.6500000000000199</c:v>
                </c:pt>
                <c:pt idx="305">
                  <c:v>6.7000000000000197</c:v>
                </c:pt>
                <c:pt idx="306">
                  <c:v>6.7500000000000204</c:v>
                </c:pt>
                <c:pt idx="307">
                  <c:v>6.8000000000000203</c:v>
                </c:pt>
                <c:pt idx="308">
                  <c:v>6.8500000000000201</c:v>
                </c:pt>
                <c:pt idx="309">
                  <c:v>6.9000000000000199</c:v>
                </c:pt>
                <c:pt idx="310">
                  <c:v>6.9500000000000197</c:v>
                </c:pt>
                <c:pt idx="311">
                  <c:v>7.0000000000000204</c:v>
                </c:pt>
                <c:pt idx="312">
                  <c:v>7.0500000000000203</c:v>
                </c:pt>
                <c:pt idx="313">
                  <c:v>7.1000000000000201</c:v>
                </c:pt>
                <c:pt idx="314">
                  <c:v>7.1500000000000199</c:v>
                </c:pt>
                <c:pt idx="315">
                  <c:v>7.2000000000000197</c:v>
                </c:pt>
              </c:numCache>
            </c:numRef>
          </c:xVal>
          <c:yVal>
            <c:numRef>
              <c:f>演算処理!$DD$28:$DD$343</c:f>
              <c:numCache>
                <c:formatCode>General</c:formatCode>
                <c:ptCount val="316"/>
                <c:pt idx="5">
                  <c:v>-1.0439429459542053</c:v>
                </c:pt>
                <c:pt idx="6">
                  <c:v>-1.0585481338992488</c:v>
                </c:pt>
                <c:pt idx="7">
                  <c:v>-1.0745863098286272</c:v>
                </c:pt>
                <c:pt idx="8">
                  <c:v>-1.0921706053111977</c:v>
                </c:pt>
                <c:pt idx="9">
                  <c:v>-1.1114306953796496</c:v>
                </c:pt>
                <c:pt idx="10">
                  <c:v>-1.1325155340041848</c:v>
                </c:pt>
                <c:pt idx="11">
                  <c:v>-1.1555966883065358</c:v>
                </c:pt>
                <c:pt idx="12">
                  <c:v>-1.1808724272222129</c:v>
                </c:pt>
                <c:pt idx="13">
                  <c:v>-1.2085727692860726</c:v>
                </c:pt>
                <c:pt idx="14">
                  <c:v>-1.2389657613915996</c:v>
                </c:pt>
                <c:pt idx="15">
                  <c:v>-1.2723653537583388</c:v>
                </c:pt>
                <c:pt idx="16">
                  <c:v>-1.3091413680847015</c:v>
                </c:pt>
                <c:pt idx="17">
                  <c:v>-1.3497322447871705</c:v>
                </c:pt>
                <c:pt idx="18">
                  <c:v>-1.3946615311749999</c:v>
                </c:pt>
                <c:pt idx="19">
                  <c:v>-1.4445594839334213</c:v>
                </c:pt>
                <c:pt idx="20">
                  <c:v>-1.5001917877053441</c:v>
                </c:pt>
                <c:pt idx="21">
                  <c:v>-1.5624983776194066</c:v>
                </c:pt>
                <c:pt idx="22">
                  <c:v>-1.6326469501399026</c:v>
                </c:pt>
                <c:pt idx="23">
                  <c:v>-1.7121084273276295</c:v>
                </c:pt>
                <c:pt idx="24">
                  <c:v>-1.8027663354996846</c:v>
                </c:pt>
                <c:pt idx="25">
                  <c:v>-1.907080702181422</c:v>
                </c:pt>
                <c:pt idx="26">
                  <c:v>-2.0283439297389219</c:v>
                </c:pt>
                <c:pt idx="27">
                  <c:v>-2.1711012779391137</c:v>
                </c:pt>
                <c:pt idx="28">
                  <c:v>-2.341888097805275</c:v>
                </c:pt>
                <c:pt idx="29">
                  <c:v>-2.5506336190753798</c:v>
                </c:pt>
                <c:pt idx="30">
                  <c:v>-2.8136325096168635</c:v>
                </c:pt>
                <c:pt idx="31">
                  <c:v>-3.0134691957994475</c:v>
                </c:pt>
                <c:pt idx="32">
                  <c:v>-3.1060875204044431</c:v>
                </c:pt>
                <c:pt idx="33">
                  <c:v>-3.2067354408249598</c:v>
                </c:pt>
                <c:pt idx="34">
                  <c:v>-3.3167573671208328</c:v>
                </c:pt>
                <c:pt idx="35">
                  <c:v>-3.4378575447364952</c:v>
                </c:pt>
                <c:pt idx="36">
                  <c:v>-3.5722329235842407</c:v>
                </c:pt>
                <c:pt idx="37">
                  <c:v>-3.7227687063650641</c:v>
                </c:pt>
                <c:pt idx="38">
                  <c:v>-3.8933330574166334</c:v>
                </c:pt>
                <c:pt idx="39">
                  <c:v>-4.0892332327558396</c:v>
                </c:pt>
                <c:pt idx="40">
                  <c:v>-4.3179431162104702</c:v>
                </c:pt>
                <c:pt idx="41">
                  <c:v>-4.5903042434307979</c:v>
                </c:pt>
                <c:pt idx="42">
                  <c:v>-4.922588809358011</c:v>
                </c:pt>
                <c:pt idx="43">
                  <c:v>-5.3402119907695713</c:v>
                </c:pt>
                <c:pt idx="44">
                  <c:v>-5.8847918130802679</c:v>
                </c:pt>
                <c:pt idx="45">
                  <c:v>-6.6285042498855367</c:v>
                </c:pt>
                <c:pt idx="46">
                  <c:v>-7.7057920495113716</c:v>
                </c:pt>
                <c:pt idx="47">
                  <c:v>-9.391189155606952</c:v>
                </c:pt>
                <c:pt idx="48">
                  <c:v>-12.318796182569322</c:v>
                </c:pt>
                <c:pt idx="49">
                  <c:v>-18.232051963170857</c:v>
                </c:pt>
                <c:pt idx="50">
                  <c:v>-33.366573865121701</c:v>
                </c:pt>
                <c:pt idx="51">
                  <c:v>-90.317576607611386</c:v>
                </c:pt>
                <c:pt idx="52">
                  <c:v>-109.48500256406845</c:v>
                </c:pt>
                <c:pt idx="53">
                  <c:v>-128.65242852052552</c:v>
                </c:pt>
                <c:pt idx="54">
                  <c:v>-42.412114466541716</c:v>
                </c:pt>
                <c:pt idx="55">
                  <c:v>-22.037690557750764</c:v>
                </c:pt>
                <c:pt idx="56">
                  <c:v>-15.007553241655781</c:v>
                </c:pt>
                <c:pt idx="57">
                  <c:v>-11.923604009621338</c:v>
                </c:pt>
                <c:pt idx="58">
                  <c:v>-10.395622864272902</c:v>
                </c:pt>
                <c:pt idx="59">
                  <c:v>-9.6063885005691461</c:v>
                </c:pt>
                <c:pt idx="60">
                  <c:v>-9.2171071817172638</c:v>
                </c:pt>
                <c:pt idx="61">
                  <c:v>-9.0672603155699356</c:v>
                </c:pt>
                <c:pt idx="62">
                  <c:v>-9.0729012124626536</c:v>
                </c:pt>
                <c:pt idx="63">
                  <c:v>-9.1865439832512408</c:v>
                </c:pt>
                <c:pt idx="64">
                  <c:v>-9.3794103374692952</c:v>
                </c:pt>
                <c:pt idx="65">
                  <c:v>-9.6328094145761014</c:v>
                </c:pt>
                <c:pt idx="66">
                  <c:v>-9.9336089382596793</c:v>
                </c:pt>
                <c:pt idx="67">
                  <c:v>-10.27168217509603</c:v>
                </c:pt>
                <c:pt idx="68">
                  <c:v>-10.638374882751837</c:v>
                </c:pt>
                <c:pt idx="69">
                  <c:v>-11.025537680787227</c:v>
                </c:pt>
                <c:pt idx="70">
                  <c:v>-11.424903253582073</c:v>
                </c:pt>
                <c:pt idx="71">
                  <c:v>-11.827704685629072</c:v>
                </c:pt>
                <c:pt idx="72">
                  <c:v>-12.224492224588252</c:v>
                </c:pt>
                <c:pt idx="73">
                  <c:v>-12.605136422610268</c:v>
                </c:pt>
                <c:pt idx="74">
                  <c:v>-12.959016402488272</c:v>
                </c:pt>
                <c:pt idx="75">
                  <c:v>-13.275387314157182</c:v>
                </c:pt>
                <c:pt idx="76">
                  <c:v>-13.543903858849838</c:v>
                </c:pt>
                <c:pt idx="77">
                  <c:v>-13.755251396170801</c:v>
                </c:pt>
                <c:pt idx="78">
                  <c:v>-13.901809570095415</c:v>
                </c:pt>
                <c:pt idx="79">
                  <c:v>-13.978254616136638</c:v>
                </c:pt>
                <c:pt idx="80">
                  <c:v>-13.982004182117043</c:v>
                </c:pt>
                <c:pt idx="81">
                  <c:v>-13.913427343865598</c:v>
                </c:pt>
                <c:pt idx="82">
                  <c:v>-13.775780535590828</c:v>
                </c:pt>
                <c:pt idx="83">
                  <c:v>-13.574878378258591</c:v>
                </c:pt>
                <c:pt idx="84">
                  <c:v>-13.318553930650859</c:v>
                </c:pt>
                <c:pt idx="85">
                  <c:v>-13.015993768115006</c:v>
                </c:pt>
                <c:pt idx="86">
                  <c:v>-12.663779405886203</c:v>
                </c:pt>
                <c:pt idx="87">
                  <c:v>-12.311565043657396</c:v>
                </c:pt>
                <c:pt idx="88">
                  <c:v>-11.928915196450092</c:v>
                </c:pt>
                <c:pt idx="89">
                  <c:v>-11.537559831366293</c:v>
                </c:pt>
                <c:pt idx="90">
                  <c:v>-11.144842979406386</c:v>
                </c:pt>
                <c:pt idx="91">
                  <c:v>-10.567734767542801</c:v>
                </c:pt>
                <c:pt idx="92">
                  <c:v>-9.8393266676333848</c:v>
                </c:pt>
                <c:pt idx="93">
                  <c:v>-9.1784061753865593</c:v>
                </c:pt>
                <c:pt idx="94">
                  <c:v>-8.5945344258042464</c:v>
                </c:pt>
                <c:pt idx="95">
                  <c:v>-8.0887628004735674</c:v>
                </c:pt>
                <c:pt idx="96">
                  <c:v>-7.6571472127374527</c:v>
                </c:pt>
                <c:pt idx="97">
                  <c:v>-7.2932068961602754</c:v>
                </c:pt>
                <c:pt idx="98">
                  <c:v>-6.989479723676185</c:v>
                </c:pt>
                <c:pt idx="99">
                  <c:v>-6.7384217516904119</c:v>
                </c:pt>
                <c:pt idx="100">
                  <c:v>-6.5328756752970696</c:v>
                </c:pt>
                <c:pt idx="101">
                  <c:v>-6.3662759064236383</c:v>
                </c:pt>
                <c:pt idx="102">
                  <c:v>-6.2327033271711807</c:v>
                </c:pt>
                <c:pt idx="103">
                  <c:v>-6.1268611655935361</c:v>
                </c:pt>
                <c:pt idx="104">
                  <c:v>-6.0440150582801646</c:v>
                </c:pt>
                <c:pt idx="105">
                  <c:v>-5.9799221971458438</c:v>
                </c:pt>
                <c:pt idx="106">
                  <c:v>-5.9307632925112177</c:v>
                </c:pt>
                <c:pt idx="107">
                  <c:v>-5.8930843930950294</c:v>
                </c:pt>
                <c:pt idx="108">
                  <c:v>-5.8637516328723498</c:v>
                </c:pt>
                <c:pt idx="109">
                  <c:v>-5.8399195938548942</c:v>
                </c:pt>
                <c:pt idx="110">
                  <c:v>-5.819012493167163</c:v>
                </c:pt>
                <c:pt idx="111">
                  <c:v>-5.7987164290051556</c:v>
                </c:pt>
                <c:pt idx="112">
                  <c:v>-5.7769802524476388</c:v>
                </c:pt>
                <c:pt idx="113">
                  <c:v>-5.7520221904788809</c:v>
                </c:pt>
                <c:pt idx="114">
                  <c:v>-5.7223391188508446</c:v>
                </c:pt>
                <c:pt idx="115">
                  <c:v>-5.6867153903602983</c:v>
                </c:pt>
                <c:pt idx="116">
                  <c:v>-5.6442283831569391</c:v>
                </c:pt>
                <c:pt idx="117">
                  <c:v>-5.5942484409616098</c:v>
                </c:pt>
                <c:pt idx="118">
                  <c:v>-5.5364315943020337</c:v>
                </c:pt>
                <c:pt idx="119">
                  <c:v>-5.4707043054106359</c:v>
                </c:pt>
                <c:pt idx="120">
                  <c:v>-5.3972403697795031</c:v>
                </c:pt>
                <c:pt idx="121">
                  <c:v>-5.3164309266552534</c:v>
                </c:pt>
                <c:pt idx="122">
                  <c:v>-5.2288491828543613</c:v>
                </c:pt>
                <c:pt idx="123">
                  <c:v>-5.1352118724580071</c:v>
                </c:pt>
                <c:pt idx="124">
                  <c:v>-5.0363396321923677</c:v>
                </c:pt>
                <c:pt idx="125">
                  <c:v>-4.9331183823178639</c:v>
                </c:pt>
                <c:pt idx="126">
                  <c:v>-4.8264635127444544</c:v>
                </c:pt>
                <c:pt idx="127">
                  <c:v>-4.7172882511525716</c:v>
                </c:pt>
                <c:pt idx="128">
                  <c:v>-4.6064771071296642</c:v>
                </c:pt>
                <c:pt idx="129">
                  <c:v>-4.4948648095585986</c:v>
                </c:pt>
                <c:pt idx="130">
                  <c:v>-4.3832207340096367</c:v>
                </c:pt>
                <c:pt idx="131">
                  <c:v>-4.2722384836799883</c:v>
                </c:pt>
                <c:pt idx="132">
                  <c:v>-4.1625300539603671</c:v>
                </c:pt>
                <c:pt idx="133">
                  <c:v>-4.0546238743000629</c:v>
                </c:pt>
                <c:pt idx="134">
                  <c:v>-3.9489659688178245</c:v>
                </c:pt>
                <c:pt idx="135">
                  <c:v>-3.8459234907402182</c:v>
                </c:pt>
                <c:pt idx="136">
                  <c:v>-3.7457899455615511</c:v>
                </c:pt>
                <c:pt idx="137">
                  <c:v>-3.6487915055895148</c:v>
                </c:pt>
                <c:pt idx="138">
                  <c:v>-3.5550939191184949</c:v>
                </c:pt>
                <c:pt idx="139">
                  <c:v>-3.4648096194316866</c:v>
                </c:pt>
                <c:pt idx="140">
                  <c:v>-3.3780047343805069</c:v>
                </c:pt>
                <c:pt idx="141">
                  <c:v>-3.294705781790908</c:v>
                </c:pt>
                <c:pt idx="142">
                  <c:v>-3.2166381800281196</c:v>
                </c:pt>
                <c:pt idx="143">
                  <c:v>-3.1385705782653308</c:v>
                </c:pt>
                <c:pt idx="144">
                  <c:v>-3.0656426944614932</c:v>
                </c:pt>
                <c:pt idx="145">
                  <c:v>-2.9960471052983495</c:v>
                </c:pt>
                <c:pt idx="146">
                  <c:v>-2.9296945526883045</c:v>
                </c:pt>
                <c:pt idx="147">
                  <c:v>-2.8664850702361067</c:v>
                </c:pt>
                <c:pt idx="148">
                  <c:v>-2.8063108814715307</c:v>
                </c:pt>
                <c:pt idx="149">
                  <c:v>-2.7490588443609734</c:v>
                </c:pt>
                <c:pt idx="150">
                  <c:v>-2.694612491126223</c:v>
                </c:pt>
                <c:pt idx="151">
                  <c:v>-2.6428537117096509</c:v>
                </c:pt>
                <c:pt idx="152">
                  <c:v>-2.5936641269232195</c:v>
                </c:pt>
                <c:pt idx="153">
                  <c:v>-2.5469261940266552</c:v>
                </c:pt>
                <c:pt idx="154">
                  <c:v>-2.502524083650334</c:v>
                </c:pt>
                <c:pt idx="155">
                  <c:v>-2.4603443629445452</c:v>
                </c:pt>
                <c:pt idx="156">
                  <c:v>-2.4202765158152744</c:v>
                </c:pt>
                <c:pt idx="157">
                  <c:v>-2.3822133272637993</c:v>
                </c:pt>
                <c:pt idx="158">
                  <c:v>-2.34605115525838</c:v>
                </c:pt>
                <c:pt idx="159">
                  <c:v>-2.3116901102973952</c:v>
                </c:pt>
                <c:pt idx="160">
                  <c:v>-2.2790341598792656</c:v>
                </c:pt>
                <c:pt idx="161">
                  <c:v>-2.2479911724904156</c:v>
                </c:pt>
                <c:pt idx="162">
                  <c:v>-2.2184729134337267</c:v>
                </c:pt>
                <c:pt idx="163">
                  <c:v>-2.1903950028268913</c:v>
                </c:pt>
                <c:pt idx="164">
                  <c:v>-2.1636768443882461</c:v>
                </c:pt>
                <c:pt idx="165">
                  <c:v>-2.1382415321472616</c:v>
                </c:pt>
                <c:pt idx="166">
                  <c:v>-2.1140157409654243</c:v>
                </c:pt>
                <c:pt idx="167">
                  <c:v>-2.090929605685758</c:v>
                </c:pt>
                <c:pt idx="168">
                  <c:v>-2.0689165928271365</c:v>
                </c:pt>
                <c:pt idx="169">
                  <c:v>-2.0479133679860011</c:v>
                </c:pt>
                <c:pt idx="170">
                  <c:v>-2.0278596614725122</c:v>
                </c:pt>
                <c:pt idx="171">
                  <c:v>-2.0086981341780574</c:v>
                </c:pt>
                <c:pt idx="172">
                  <c:v>-1.9903742452360358</c:v>
                </c:pt>
                <c:pt idx="173">
                  <c:v>-1.9728361226699476</c:v>
                </c:pt>
                <c:pt idx="174">
                  <c:v>-1.9560344379265362</c:v>
                </c:pt>
                <c:pt idx="175">
                  <c:v>-1.9399222849436684</c:v>
                </c:pt>
                <c:pt idx="176">
                  <c:v>-1.9244550642049878</c:v>
                </c:pt>
                <c:pt idx="177">
                  <c:v>-1.9095903720671796</c:v>
                </c:pt>
                <c:pt idx="178">
                  <c:v>-1.8952878955157766</c:v>
                </c:pt>
                <c:pt idx="179">
                  <c:v>-1.8815093124017797</c:v>
                </c:pt>
                <c:pt idx="180">
                  <c:v>-1.8682181971245828</c:v>
                </c:pt>
                <c:pt idx="181">
                  <c:v>-1.8491707767327477</c:v>
                </c:pt>
                <c:pt idx="182">
                  <c:v>-1.8250967308609416</c:v>
                </c:pt>
                <c:pt idx="183">
                  <c:v>-1.8024039148124236</c:v>
                </c:pt>
                <c:pt idx="184">
                  <c:v>-1.7808781658353907</c:v>
                </c:pt>
                <c:pt idx="185">
                  <c:v>-1.7603269010710147</c:v>
                </c:pt>
                <c:pt idx="186">
                  <c:v>-1.7405773921281511</c:v>
                </c:pt>
                <c:pt idx="187">
                  <c:v>-1.7214752412176813</c:v>
                </c:pt>
                <c:pt idx="188">
                  <c:v>-1.7028830276713083</c:v>
                </c:pt>
                <c:pt idx="189">
                  <c:v>-1.6846790960063054</c:v>
                </c:pt>
                <c:pt idx="190">
                  <c:v>-1.6667564595209039</c:v>
                </c:pt>
                <c:pt idx="191">
                  <c:v>-1.6490217964964866</c:v>
                </c:pt>
                <c:pt idx="192">
                  <c:v>-1.6313945192784043</c:v>
                </c:pt>
                <c:pt idx="193">
                  <c:v>-1.6138058997018696</c:v>
                </c:pt>
                <c:pt idx="194">
                  <c:v>-1.5961982374274921</c:v>
                </c:pt>
                <c:pt idx="195">
                  <c:v>-1.5785240606883684</c:v>
                </c:pt>
                <c:pt idx="196">
                  <c:v>-1.5607453516724392</c:v>
                </c:pt>
                <c:pt idx="197">
                  <c:v>-1.5428327912259947</c:v>
                </c:pt>
                <c:pt idx="198">
                  <c:v>-1.5247650197354394</c:v>
                </c:pt>
                <c:pt idx="199">
                  <c:v>-1.5065279128994231</c:v>
                </c:pt>
                <c:pt idx="200">
                  <c:v>-1.4881138726378853</c:v>
                </c:pt>
                <c:pt idx="201">
                  <c:v>-1.4695211345848886</c:v>
                </c:pt>
                <c:pt idx="202">
                  <c:v>-1.4507530944980269</c:v>
                </c:pt>
                <c:pt idx="203">
                  <c:v>-1.431817656501517</c:v>
                </c:pt>
                <c:pt idx="204">
                  <c:v>-1.4127266063828781</c:v>
                </c:pt>
                <c:pt idx="205">
                  <c:v>-1.3934950132294934</c:v>
                </c:pt>
                <c:pt idx="206">
                  <c:v>-1.374140662542142</c:v>
                </c:pt>
                <c:pt idx="207">
                  <c:v>-1.3546835236490034</c:v>
                </c:pt>
                <c:pt idx="208">
                  <c:v>-1.3351452538004893</c:v>
                </c:pt>
                <c:pt idx="209">
                  <c:v>-1.3155487407900632</c:v>
                </c:pt>
                <c:pt idx="210">
                  <c:v>-1.2959176853612755</c:v>
                </c:pt>
                <c:pt idx="211">
                  <c:v>-1.2762762240536403</c:v>
                </c:pt>
                <c:pt idx="212">
                  <c:v>-1.2566485925410635</c:v>
                </c:pt>
                <c:pt idx="213">
                  <c:v>-1.237058828950707</c:v>
                </c:pt>
                <c:pt idx="214">
                  <c:v>-1.2175305161334236</c:v>
                </c:pt>
                <c:pt idx="215">
                  <c:v>-1.1980865614027056</c:v>
                </c:pt>
                <c:pt idx="216">
                  <c:v>-1.1787490118778086</c:v>
                </c:pt>
                <c:pt idx="217">
                  <c:v>-1.1595389032603727</c:v>
                </c:pt>
                <c:pt idx="218">
                  <c:v>-1.1404761396416925</c:v>
                </c:pt>
                <c:pt idx="219">
                  <c:v>-1.1215794017818768</c:v>
                </c:pt>
                <c:pt idx="220">
                  <c:v>-1.102866081210931</c:v>
                </c:pt>
                <c:pt idx="221">
                  <c:v>-1.0843522374740981</c:v>
                </c:pt>
                <c:pt idx="222">
                  <c:v>-1.0660525758686046</c:v>
                </c:pt>
                <c:pt idx="223">
                  <c:v>-1.0479804430895612</c:v>
                </c:pt>
                <c:pt idx="224">
                  <c:v>-1.0301478383102258</c:v>
                </c:pt>
                <c:pt idx="225">
                  <c:v>-1.0125654373570754</c:v>
                </c:pt>
                <c:pt idx="226">
                  <c:v>-0.99524262779850226</c:v>
                </c:pt>
                <c:pt idx="227">
                  <c:v>-0.97818755293623272</c:v>
                </c:pt>
                <c:pt idx="228">
                  <c:v>-0.9614071628688432</c:v>
                </c:pt>
                <c:pt idx="229">
                  <c:v>-0.94490727097825411</c:v>
                </c:pt>
                <c:pt idx="230">
                  <c:v>-0.92869261437249928</c:v>
                </c:pt>
                <c:pt idx="231">
                  <c:v>-0.90107812784509189</c:v>
                </c:pt>
                <c:pt idx="232">
                  <c:v>-0.86309620809676946</c:v>
                </c:pt>
                <c:pt idx="233">
                  <c:v>-0.82695519683010654</c:v>
                </c:pt>
                <c:pt idx="234">
                  <c:v>-0.79264021419086506</c:v>
                </c:pt>
                <c:pt idx="235">
                  <c:v>-0.76011553650695729</c:v>
                </c:pt>
                <c:pt idx="236">
                  <c:v>-0.72932962256386435</c:v>
                </c:pt>
                <c:pt idx="237">
                  <c:v>-0.70021943491686112</c:v>
                </c:pt>
                <c:pt idx="238">
                  <c:v>-0.67271405704730625</c:v>
                </c:pt>
                <c:pt idx="239">
                  <c:v>-0.64673765050469667</c:v>
                </c:pt>
                <c:pt idx="240">
                  <c:v>-0.62221181976521178</c:v>
                </c:pt>
                <c:pt idx="241">
                  <c:v>-0.59905746244554925</c:v>
                </c:pt>
                <c:pt idx="242">
                  <c:v>-0.57719618349914037</c:v>
                </c:pt>
                <c:pt idx="243">
                  <c:v>-0.55655134762230229</c:v>
                </c:pt>
                <c:pt idx="244">
                  <c:v>-0.53704883680534354</c:v>
                </c:pt>
                <c:pt idx="245">
                  <c:v>-0.51861757144871834</c:v>
                </c:pt>
                <c:pt idx="246">
                  <c:v>-0.50118984479294282</c:v>
                </c:pt>
                <c:pt idx="247">
                  <c:v>-0.48470151220795166</c:v>
                </c:pt>
                <c:pt idx="248">
                  <c:v>-0.46909206948521109</c:v>
                </c:pt>
                <c:pt idx="249">
                  <c:v>-0.45430464780928753</c:v>
                </c:pt>
                <c:pt idx="250">
                  <c:v>-0.44028594757011741</c:v>
                </c:pt>
                <c:pt idx="251">
                  <c:v>-0.42698612856066692</c:v>
                </c:pt>
                <c:pt idx="252">
                  <c:v>-0.41435867029638596</c:v>
                </c:pt>
                <c:pt idx="253">
                  <c:v>-0.40236021308992009</c:v>
                </c:pt>
                <c:pt idx="254">
                  <c:v>-0.39095038801352511</c:v>
                </c:pt>
                <c:pt idx="255">
                  <c:v>-0.38009164188324218</c:v>
                </c:pt>
                <c:pt idx="256">
                  <c:v>-0.36974906181716205</c:v>
                </c:pt>
                <c:pt idx="257">
                  <c:v>-0.35989020267717636</c:v>
                </c:pt>
                <c:pt idx="258">
                  <c:v>-0.35048491973550239</c:v>
                </c:pt>
                <c:pt idx="259">
                  <c:v>-0.34150520815991797</c:v>
                </c:pt>
                <c:pt idx="260">
                  <c:v>-0.33292505033896824</c:v>
                </c:pt>
                <c:pt idx="261">
                  <c:v>-0.32472027163566769</c:v>
                </c:pt>
                <c:pt idx="262">
                  <c:v>-0.31703441746943029</c:v>
                </c:pt>
                <c:pt idx="263">
                  <c:v>-0.30934856330319299</c:v>
                </c:pt>
                <c:pt idx="264">
                  <c:v>-0.30214132273675171</c:v>
                </c:pt>
                <c:pt idx="265">
                  <c:v>-0.29522861119350247</c:v>
                </c:pt>
                <c:pt idx="266">
                  <c:v>-0.28859360709766985</c:v>
                </c:pt>
                <c:pt idx="267">
                  <c:v>-0.2822206447940972</c:v>
                </c:pt>
                <c:pt idx="268">
                  <c:v>-0.27609512722973423</c:v>
                </c:pt>
                <c:pt idx="269">
                  <c:v>-0.2702034453189972</c:v>
                </c:pt>
                <c:pt idx="270">
                  <c:v>-0.2645329035496844</c:v>
                </c:pt>
                <c:pt idx="271">
                  <c:v>-0.25907165139516281</c:v>
                </c:pt>
                <c:pt idx="272">
                  <c:v>-0.2538086201118207</c:v>
                </c:pt>
                <c:pt idx="273">
                  <c:v>-0.24873346452072759</c:v>
                </c:pt>
                <c:pt idx="274">
                  <c:v>-0.24383650939178436</c:v>
                </c:pt>
                <c:pt idx="275">
                  <c:v>-0.23910870007236665</c:v>
                </c:pt>
                <c:pt idx="276">
                  <c:v>-0.23454155702470419</c:v>
                </c:pt>
                <c:pt idx="277">
                  <c:v>-0.23012713395926632</c:v>
                </c:pt>
                <c:pt idx="278">
                  <c:v>-0.22585797927403423</c:v>
                </c:pt>
                <c:pt idx="279">
                  <c:v>-0.22172710053091707</c:v>
                </c:pt>
                <c:pt idx="280">
                  <c:v>-0.21772793172110588</c:v>
                </c:pt>
                <c:pt idx="281">
                  <c:v>-0.21385430309110759</c:v>
                </c:pt>
                <c:pt idx="282">
                  <c:v>-0.21010041331879392</c:v>
                </c:pt>
                <c:pt idx="283">
                  <c:v>-0.20646080384666143</c:v>
                </c:pt>
                <c:pt idx="284">
                  <c:v>-0.2029303351945326</c:v>
                </c:pt>
                <c:pt idx="285">
                  <c:v>-0.19950416508964955</c:v>
                </c:pt>
                <c:pt idx="286">
                  <c:v>-0.19617772826473751</c:v>
                </c:pt>
                <c:pt idx="287">
                  <c:v>-0.19294671778776307</c:v>
                </c:pt>
                <c:pt idx="288">
                  <c:v>-0.18980706779854375</c:v>
                </c:pt>
                <c:pt idx="289">
                  <c:v>-0.18675493753761702</c:v>
                </c:pt>
                <c:pt idx="290">
                  <c:v>-0.18378669656292598</c:v>
                </c:pt>
                <c:pt idx="291">
                  <c:v>-0.18089891105846576</c:v>
                </c:pt>
                <c:pt idx="292">
                  <c:v>-0.17808833114711137</c:v>
                </c:pt>
                <c:pt idx="293">
                  <c:v>-0.17535187912762312</c:v>
                </c:pt>
                <c:pt idx="294">
                  <c:v>-0.17268663856221012</c:v>
                </c:pt>
                <c:pt idx="295">
                  <c:v>-0.17008984414737974</c:v>
                </c:pt>
                <c:pt idx="296">
                  <c:v>-0.1675588723067207</c:v>
                </c:pt>
                <c:pt idx="297">
                  <c:v>-0.16509123244884691</c:v>
                </c:pt>
                <c:pt idx="298">
                  <c:v>-0.16268455883916741</c:v>
                </c:pt>
                <c:pt idx="299">
                  <c:v>-0.16033660303773101</c:v>
                </c:pt>
                <c:pt idx="300">
                  <c:v>-0.15804522685999975</c:v>
                </c:pt>
                <c:pt idx="301">
                  <c:v>-0.15580839582045872</c:v>
                </c:pt>
                <c:pt idx="302">
                  <c:v>-0.15362417302254705</c:v>
                </c:pt>
                <c:pt idx="303">
                  <c:v>-0.15149071346125587</c:v>
                </c:pt>
                <c:pt idx="304">
                  <c:v>-0.14940625870761542</c:v>
                </c:pt>
                <c:pt idx="305">
                  <c:v>-0.14736913194664061</c:v>
                </c:pt>
                <c:pt idx="306">
                  <c:v>-0.14537773334253798</c:v>
                </c:pt>
                <c:pt idx="307">
                  <c:v>-0.14343053570745495</c:v>
                </c:pt>
                <c:pt idx="308">
                  <c:v>-0.14152608045136233</c:v>
                </c:pt>
                <c:pt idx="309">
                  <c:v>-0.13966297379293463</c:v>
                </c:pt>
                <c:pt idx="310">
                  <c:v>-0.13783988321269636</c:v>
                </c:pt>
                <c:pt idx="311">
                  <c:v>-0.13605553413095142</c:v>
                </c:pt>
                <c:pt idx="312">
                  <c:v>-0.13430870679487839</c:v>
                </c:pt>
                <c:pt idx="313">
                  <c:v>-0.13259823335980009</c:v>
                </c:pt>
                <c:pt idx="314">
                  <c:v>-0.13092299515125463</c:v>
                </c:pt>
                <c:pt idx="315">
                  <c:v>-0.1292819200952284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DD8-443B-B118-6845848F6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67935"/>
        <c:axId val="42966687"/>
      </c:scatterChart>
      <c:valAx>
        <c:axId val="235256895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9642879029492568"/>
              <c:y val="0.902436205890930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235251903"/>
        <c:crossesAt val="-100"/>
        <c:crossBetween val="midCat"/>
      </c:valAx>
      <c:valAx>
        <c:axId val="235251903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軸減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"/>
              <c:y val="0.332070574511519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235256895"/>
        <c:crossesAt val="0.1"/>
        <c:crossBetween val="midCat"/>
      </c:valAx>
      <c:valAx>
        <c:axId val="42966687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郡遅延　</a:t>
                </a:r>
                <a:r>
                  <a:rPr lang="en-US" altLang="ja-JP"/>
                  <a:t>(sec*Hz)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4287485706164376"/>
              <c:y val="0.262626130067074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42967935"/>
        <c:crosses val="max"/>
        <c:crossBetween val="midCat"/>
      </c:valAx>
      <c:valAx>
        <c:axId val="42967935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296668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9097135070080142"/>
          <c:y val="0.6210731055407066"/>
          <c:w val="0.26566660855935947"/>
          <c:h val="0.173651574803149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/>
              <a:t>LC_LPF</a:t>
            </a:r>
            <a:r>
              <a:rPr lang="ja-JP" altLang="en-US"/>
              <a:t>特性</a:t>
            </a:r>
          </a:p>
        </c:rich>
      </c:tx>
      <c:layout>
        <c:manualLayout>
          <c:xMode val="edge"/>
          <c:yMode val="edge"/>
          <c:x val="0.16004076349563295"/>
          <c:y val="0.131257623556806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05572715119753"/>
          <c:y val="7.4115478201200097E-2"/>
          <c:w val="0.75815787184060568"/>
          <c:h val="0.84513086905803436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演算処理!$CY$28:$CY$343</c:f>
              <c:numCache>
                <c:formatCode>General</c:formatCode>
                <c:ptCount val="316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0.70000000000000095</c:v>
                </c:pt>
                <c:pt idx="27">
                  <c:v>0.72000000000000097</c:v>
                </c:pt>
                <c:pt idx="28">
                  <c:v>0.74000000000000099</c:v>
                </c:pt>
                <c:pt idx="29">
                  <c:v>0.76000000000000101</c:v>
                </c:pt>
                <c:pt idx="30">
                  <c:v>0.78000000000000103</c:v>
                </c:pt>
                <c:pt idx="31">
                  <c:v>0.80000000000000104</c:v>
                </c:pt>
                <c:pt idx="32">
                  <c:v>0.80500000000000005</c:v>
                </c:pt>
                <c:pt idx="33">
                  <c:v>0.81</c:v>
                </c:pt>
                <c:pt idx="34">
                  <c:v>0.81499999999999995</c:v>
                </c:pt>
                <c:pt idx="35">
                  <c:v>0.82</c:v>
                </c:pt>
                <c:pt idx="36">
                  <c:v>0.82499999999999996</c:v>
                </c:pt>
                <c:pt idx="37">
                  <c:v>0.83</c:v>
                </c:pt>
                <c:pt idx="38">
                  <c:v>0.83499999999999996</c:v>
                </c:pt>
                <c:pt idx="39">
                  <c:v>0.84</c:v>
                </c:pt>
                <c:pt idx="40">
                  <c:v>0.84499999999999997</c:v>
                </c:pt>
                <c:pt idx="41">
                  <c:v>0.85</c:v>
                </c:pt>
                <c:pt idx="42">
                  <c:v>0.85499999999999998</c:v>
                </c:pt>
                <c:pt idx="43">
                  <c:v>0.86</c:v>
                </c:pt>
                <c:pt idx="44">
                  <c:v>0.86499999999999999</c:v>
                </c:pt>
                <c:pt idx="45">
                  <c:v>0.87</c:v>
                </c:pt>
                <c:pt idx="46">
                  <c:v>0.875</c:v>
                </c:pt>
                <c:pt idx="47">
                  <c:v>0.88</c:v>
                </c:pt>
                <c:pt idx="48">
                  <c:v>0.88500000000000001</c:v>
                </c:pt>
                <c:pt idx="49">
                  <c:v>0.89</c:v>
                </c:pt>
                <c:pt idx="50">
                  <c:v>0.89500000000000002</c:v>
                </c:pt>
                <c:pt idx="51">
                  <c:v>0.9</c:v>
                </c:pt>
                <c:pt idx="52">
                  <c:v>0.90500000000000003</c:v>
                </c:pt>
                <c:pt idx="53">
                  <c:v>0.91</c:v>
                </c:pt>
                <c:pt idx="54">
                  <c:v>0.91500000000000004</c:v>
                </c:pt>
                <c:pt idx="55">
                  <c:v>0.92</c:v>
                </c:pt>
                <c:pt idx="56">
                  <c:v>0.92500000000000004</c:v>
                </c:pt>
                <c:pt idx="57">
                  <c:v>0.93</c:v>
                </c:pt>
                <c:pt idx="58">
                  <c:v>0.93500000000000005</c:v>
                </c:pt>
                <c:pt idx="59">
                  <c:v>0.94</c:v>
                </c:pt>
                <c:pt idx="60">
                  <c:v>0.94499999999999995</c:v>
                </c:pt>
                <c:pt idx="61">
                  <c:v>0.95</c:v>
                </c:pt>
                <c:pt idx="62">
                  <c:v>0.95499999999999996</c:v>
                </c:pt>
                <c:pt idx="63">
                  <c:v>0.96</c:v>
                </c:pt>
                <c:pt idx="64">
                  <c:v>0.96499999999999997</c:v>
                </c:pt>
                <c:pt idx="65">
                  <c:v>0.97</c:v>
                </c:pt>
                <c:pt idx="66">
                  <c:v>0.97499999999999998</c:v>
                </c:pt>
                <c:pt idx="67">
                  <c:v>0.98</c:v>
                </c:pt>
                <c:pt idx="68">
                  <c:v>0.98499999999999999</c:v>
                </c:pt>
                <c:pt idx="69">
                  <c:v>0.99</c:v>
                </c:pt>
                <c:pt idx="70">
                  <c:v>0.995</c:v>
                </c:pt>
                <c:pt idx="71">
                  <c:v>1</c:v>
                </c:pt>
                <c:pt idx="72">
                  <c:v>1.0049999999999999</c:v>
                </c:pt>
                <c:pt idx="73">
                  <c:v>1.01</c:v>
                </c:pt>
                <c:pt idx="74">
                  <c:v>1.0149999999999999</c:v>
                </c:pt>
                <c:pt idx="75">
                  <c:v>1.02</c:v>
                </c:pt>
                <c:pt idx="76">
                  <c:v>1.0249999999999999</c:v>
                </c:pt>
                <c:pt idx="77">
                  <c:v>1.03</c:v>
                </c:pt>
                <c:pt idx="78">
                  <c:v>1.0349999999999999</c:v>
                </c:pt>
                <c:pt idx="79">
                  <c:v>1.04</c:v>
                </c:pt>
                <c:pt idx="80">
                  <c:v>1.0449999999999999</c:v>
                </c:pt>
                <c:pt idx="81">
                  <c:v>1.05</c:v>
                </c:pt>
                <c:pt idx="82">
                  <c:v>1.0549999999999999</c:v>
                </c:pt>
                <c:pt idx="83">
                  <c:v>1.06</c:v>
                </c:pt>
                <c:pt idx="84">
                  <c:v>1.0649999999999999</c:v>
                </c:pt>
                <c:pt idx="85">
                  <c:v>1.07</c:v>
                </c:pt>
                <c:pt idx="86">
                  <c:v>1.075</c:v>
                </c:pt>
                <c:pt idx="87">
                  <c:v>1.08</c:v>
                </c:pt>
                <c:pt idx="88">
                  <c:v>1.085</c:v>
                </c:pt>
                <c:pt idx="89">
                  <c:v>1.0900000000000001</c:v>
                </c:pt>
                <c:pt idx="90">
                  <c:v>1.095</c:v>
                </c:pt>
                <c:pt idx="91">
                  <c:v>1.1000000000000001</c:v>
                </c:pt>
                <c:pt idx="92">
                  <c:v>1.1100000000000001</c:v>
                </c:pt>
                <c:pt idx="93">
                  <c:v>1.1200000000000001</c:v>
                </c:pt>
                <c:pt idx="94">
                  <c:v>1.1299999999999999</c:v>
                </c:pt>
                <c:pt idx="95">
                  <c:v>1.1399999999999999</c:v>
                </c:pt>
                <c:pt idx="96">
                  <c:v>1.1499999999999999</c:v>
                </c:pt>
                <c:pt idx="97">
                  <c:v>1.1599999999999999</c:v>
                </c:pt>
                <c:pt idx="98">
                  <c:v>1.17</c:v>
                </c:pt>
                <c:pt idx="99">
                  <c:v>1.18</c:v>
                </c:pt>
                <c:pt idx="100">
                  <c:v>1.19</c:v>
                </c:pt>
                <c:pt idx="101">
                  <c:v>1.2</c:v>
                </c:pt>
                <c:pt idx="102">
                  <c:v>1.21</c:v>
                </c:pt>
                <c:pt idx="103">
                  <c:v>1.22</c:v>
                </c:pt>
                <c:pt idx="104">
                  <c:v>1.23</c:v>
                </c:pt>
                <c:pt idx="105">
                  <c:v>1.24</c:v>
                </c:pt>
                <c:pt idx="106">
                  <c:v>1.25</c:v>
                </c:pt>
                <c:pt idx="107">
                  <c:v>1.26</c:v>
                </c:pt>
                <c:pt idx="108">
                  <c:v>1.27</c:v>
                </c:pt>
                <c:pt idx="109">
                  <c:v>1.28</c:v>
                </c:pt>
                <c:pt idx="110">
                  <c:v>1.29</c:v>
                </c:pt>
                <c:pt idx="111">
                  <c:v>1.3</c:v>
                </c:pt>
                <c:pt idx="112">
                  <c:v>1.31</c:v>
                </c:pt>
                <c:pt idx="113">
                  <c:v>1.32</c:v>
                </c:pt>
                <c:pt idx="114">
                  <c:v>1.33</c:v>
                </c:pt>
                <c:pt idx="115">
                  <c:v>1.34</c:v>
                </c:pt>
                <c:pt idx="116">
                  <c:v>1.35</c:v>
                </c:pt>
                <c:pt idx="117">
                  <c:v>1.36</c:v>
                </c:pt>
                <c:pt idx="118">
                  <c:v>1.37</c:v>
                </c:pt>
                <c:pt idx="119">
                  <c:v>1.38</c:v>
                </c:pt>
                <c:pt idx="120">
                  <c:v>1.39</c:v>
                </c:pt>
                <c:pt idx="121">
                  <c:v>1.4</c:v>
                </c:pt>
                <c:pt idx="122">
                  <c:v>1.41</c:v>
                </c:pt>
                <c:pt idx="123">
                  <c:v>1.42</c:v>
                </c:pt>
                <c:pt idx="124">
                  <c:v>1.43</c:v>
                </c:pt>
                <c:pt idx="125">
                  <c:v>1.44</c:v>
                </c:pt>
                <c:pt idx="126">
                  <c:v>1.45</c:v>
                </c:pt>
                <c:pt idx="127">
                  <c:v>1.46</c:v>
                </c:pt>
                <c:pt idx="128">
                  <c:v>1.47</c:v>
                </c:pt>
                <c:pt idx="129">
                  <c:v>1.48</c:v>
                </c:pt>
                <c:pt idx="130">
                  <c:v>1.49</c:v>
                </c:pt>
                <c:pt idx="131">
                  <c:v>1.5</c:v>
                </c:pt>
                <c:pt idx="132">
                  <c:v>1.51</c:v>
                </c:pt>
                <c:pt idx="133">
                  <c:v>1.52</c:v>
                </c:pt>
                <c:pt idx="134">
                  <c:v>1.53</c:v>
                </c:pt>
                <c:pt idx="135">
                  <c:v>1.54</c:v>
                </c:pt>
                <c:pt idx="136">
                  <c:v>1.55</c:v>
                </c:pt>
                <c:pt idx="137">
                  <c:v>1.56</c:v>
                </c:pt>
                <c:pt idx="138">
                  <c:v>1.57</c:v>
                </c:pt>
                <c:pt idx="139">
                  <c:v>1.58</c:v>
                </c:pt>
                <c:pt idx="140">
                  <c:v>1.59</c:v>
                </c:pt>
                <c:pt idx="141">
                  <c:v>1.6</c:v>
                </c:pt>
                <c:pt idx="142">
                  <c:v>1.61</c:v>
                </c:pt>
                <c:pt idx="143">
                  <c:v>1.62</c:v>
                </c:pt>
                <c:pt idx="144">
                  <c:v>1.63</c:v>
                </c:pt>
                <c:pt idx="145">
                  <c:v>1.64</c:v>
                </c:pt>
                <c:pt idx="146">
                  <c:v>1.65</c:v>
                </c:pt>
                <c:pt idx="147">
                  <c:v>1.66</c:v>
                </c:pt>
                <c:pt idx="148">
                  <c:v>1.67</c:v>
                </c:pt>
                <c:pt idx="149">
                  <c:v>1.68</c:v>
                </c:pt>
                <c:pt idx="150">
                  <c:v>1.69</c:v>
                </c:pt>
                <c:pt idx="151">
                  <c:v>1.7</c:v>
                </c:pt>
                <c:pt idx="152">
                  <c:v>1.71</c:v>
                </c:pt>
                <c:pt idx="153">
                  <c:v>1.72</c:v>
                </c:pt>
                <c:pt idx="154">
                  <c:v>1.73</c:v>
                </c:pt>
                <c:pt idx="155">
                  <c:v>1.74</c:v>
                </c:pt>
                <c:pt idx="156">
                  <c:v>1.75</c:v>
                </c:pt>
                <c:pt idx="157">
                  <c:v>1.76</c:v>
                </c:pt>
                <c:pt idx="158">
                  <c:v>1.77</c:v>
                </c:pt>
                <c:pt idx="159">
                  <c:v>1.78</c:v>
                </c:pt>
                <c:pt idx="160">
                  <c:v>1.79</c:v>
                </c:pt>
                <c:pt idx="161">
                  <c:v>1.8</c:v>
                </c:pt>
                <c:pt idx="162">
                  <c:v>1.81</c:v>
                </c:pt>
                <c:pt idx="163">
                  <c:v>1.82</c:v>
                </c:pt>
                <c:pt idx="164">
                  <c:v>1.83</c:v>
                </c:pt>
                <c:pt idx="165">
                  <c:v>1.84</c:v>
                </c:pt>
                <c:pt idx="166">
                  <c:v>1.85</c:v>
                </c:pt>
                <c:pt idx="167">
                  <c:v>1.86</c:v>
                </c:pt>
                <c:pt idx="168">
                  <c:v>1.87</c:v>
                </c:pt>
                <c:pt idx="169">
                  <c:v>1.88</c:v>
                </c:pt>
                <c:pt idx="170">
                  <c:v>1.89</c:v>
                </c:pt>
                <c:pt idx="171">
                  <c:v>1.9</c:v>
                </c:pt>
                <c:pt idx="172">
                  <c:v>1.91</c:v>
                </c:pt>
                <c:pt idx="173">
                  <c:v>1.92</c:v>
                </c:pt>
                <c:pt idx="174">
                  <c:v>1.93</c:v>
                </c:pt>
                <c:pt idx="175">
                  <c:v>1.94</c:v>
                </c:pt>
                <c:pt idx="176">
                  <c:v>1.95</c:v>
                </c:pt>
                <c:pt idx="177">
                  <c:v>1.96</c:v>
                </c:pt>
                <c:pt idx="178">
                  <c:v>1.97</c:v>
                </c:pt>
                <c:pt idx="179">
                  <c:v>1.98</c:v>
                </c:pt>
                <c:pt idx="180">
                  <c:v>1.99</c:v>
                </c:pt>
                <c:pt idx="181">
                  <c:v>2</c:v>
                </c:pt>
                <c:pt idx="182">
                  <c:v>2.02</c:v>
                </c:pt>
                <c:pt idx="183">
                  <c:v>2.04</c:v>
                </c:pt>
                <c:pt idx="184">
                  <c:v>2.06</c:v>
                </c:pt>
                <c:pt idx="185">
                  <c:v>2.08</c:v>
                </c:pt>
                <c:pt idx="186">
                  <c:v>2.1</c:v>
                </c:pt>
                <c:pt idx="187">
                  <c:v>2.12</c:v>
                </c:pt>
                <c:pt idx="188">
                  <c:v>2.14</c:v>
                </c:pt>
                <c:pt idx="189">
                  <c:v>2.16</c:v>
                </c:pt>
                <c:pt idx="190">
                  <c:v>2.1800000000000002</c:v>
                </c:pt>
                <c:pt idx="191">
                  <c:v>2.2000000000000002</c:v>
                </c:pt>
                <c:pt idx="192">
                  <c:v>2.2200000000000002</c:v>
                </c:pt>
                <c:pt idx="193">
                  <c:v>2.2400000000000002</c:v>
                </c:pt>
                <c:pt idx="194">
                  <c:v>2.2599999999999998</c:v>
                </c:pt>
                <c:pt idx="195">
                  <c:v>2.2799999999999998</c:v>
                </c:pt>
                <c:pt idx="196">
                  <c:v>2.2999999999999998</c:v>
                </c:pt>
                <c:pt idx="197">
                  <c:v>2.3199999999999998</c:v>
                </c:pt>
                <c:pt idx="198">
                  <c:v>2.34</c:v>
                </c:pt>
                <c:pt idx="199">
                  <c:v>2.36</c:v>
                </c:pt>
                <c:pt idx="200">
                  <c:v>2.38</c:v>
                </c:pt>
                <c:pt idx="201">
                  <c:v>2.4</c:v>
                </c:pt>
                <c:pt idx="202">
                  <c:v>2.42</c:v>
                </c:pt>
                <c:pt idx="203">
                  <c:v>2.44</c:v>
                </c:pt>
                <c:pt idx="204">
                  <c:v>2.46</c:v>
                </c:pt>
                <c:pt idx="205">
                  <c:v>2.48</c:v>
                </c:pt>
                <c:pt idx="206">
                  <c:v>2.5</c:v>
                </c:pt>
                <c:pt idx="207">
                  <c:v>2.52</c:v>
                </c:pt>
                <c:pt idx="208">
                  <c:v>2.54</c:v>
                </c:pt>
                <c:pt idx="209">
                  <c:v>2.56</c:v>
                </c:pt>
                <c:pt idx="210">
                  <c:v>2.58</c:v>
                </c:pt>
                <c:pt idx="211">
                  <c:v>2.6</c:v>
                </c:pt>
                <c:pt idx="212">
                  <c:v>2.62</c:v>
                </c:pt>
                <c:pt idx="213">
                  <c:v>2.64</c:v>
                </c:pt>
                <c:pt idx="214">
                  <c:v>2.66</c:v>
                </c:pt>
                <c:pt idx="215">
                  <c:v>2.68</c:v>
                </c:pt>
                <c:pt idx="216">
                  <c:v>2.7</c:v>
                </c:pt>
                <c:pt idx="217">
                  <c:v>2.72</c:v>
                </c:pt>
                <c:pt idx="218">
                  <c:v>2.74</c:v>
                </c:pt>
                <c:pt idx="219">
                  <c:v>2.76</c:v>
                </c:pt>
                <c:pt idx="220">
                  <c:v>2.78</c:v>
                </c:pt>
                <c:pt idx="221">
                  <c:v>2.8</c:v>
                </c:pt>
                <c:pt idx="222">
                  <c:v>2.82</c:v>
                </c:pt>
                <c:pt idx="223">
                  <c:v>2.84</c:v>
                </c:pt>
                <c:pt idx="224">
                  <c:v>2.86</c:v>
                </c:pt>
                <c:pt idx="225">
                  <c:v>2.88</c:v>
                </c:pt>
                <c:pt idx="226">
                  <c:v>2.9</c:v>
                </c:pt>
                <c:pt idx="227">
                  <c:v>2.92</c:v>
                </c:pt>
                <c:pt idx="228">
                  <c:v>2.94</c:v>
                </c:pt>
                <c:pt idx="229">
                  <c:v>2.96</c:v>
                </c:pt>
                <c:pt idx="230">
                  <c:v>2.98</c:v>
                </c:pt>
                <c:pt idx="231">
                  <c:v>3</c:v>
                </c:pt>
                <c:pt idx="232">
                  <c:v>3.05</c:v>
                </c:pt>
                <c:pt idx="233">
                  <c:v>3.1</c:v>
                </c:pt>
                <c:pt idx="234">
                  <c:v>3.15</c:v>
                </c:pt>
                <c:pt idx="235">
                  <c:v>3.2</c:v>
                </c:pt>
                <c:pt idx="236">
                  <c:v>3.25</c:v>
                </c:pt>
                <c:pt idx="237">
                  <c:v>3.3</c:v>
                </c:pt>
                <c:pt idx="238">
                  <c:v>3.35</c:v>
                </c:pt>
                <c:pt idx="239">
                  <c:v>3.4</c:v>
                </c:pt>
                <c:pt idx="240">
                  <c:v>3.45</c:v>
                </c:pt>
                <c:pt idx="241">
                  <c:v>3.5</c:v>
                </c:pt>
                <c:pt idx="242">
                  <c:v>3.55</c:v>
                </c:pt>
                <c:pt idx="243">
                  <c:v>3.6</c:v>
                </c:pt>
                <c:pt idx="244">
                  <c:v>3.65</c:v>
                </c:pt>
                <c:pt idx="245">
                  <c:v>3.7</c:v>
                </c:pt>
                <c:pt idx="246">
                  <c:v>3.75</c:v>
                </c:pt>
                <c:pt idx="247">
                  <c:v>3.8</c:v>
                </c:pt>
                <c:pt idx="248">
                  <c:v>3.85</c:v>
                </c:pt>
                <c:pt idx="249">
                  <c:v>3.9</c:v>
                </c:pt>
                <c:pt idx="250">
                  <c:v>3.95</c:v>
                </c:pt>
                <c:pt idx="251">
                  <c:v>4.0000000000000098</c:v>
                </c:pt>
                <c:pt idx="252">
                  <c:v>4.0500000000000096</c:v>
                </c:pt>
                <c:pt idx="253">
                  <c:v>4.0999999999999996</c:v>
                </c:pt>
                <c:pt idx="254">
                  <c:v>4.1500000000000101</c:v>
                </c:pt>
                <c:pt idx="255">
                  <c:v>4.2000000000000099</c:v>
                </c:pt>
                <c:pt idx="256">
                  <c:v>4.2500000000000098</c:v>
                </c:pt>
                <c:pt idx="257">
                  <c:v>4.3000000000000096</c:v>
                </c:pt>
                <c:pt idx="258">
                  <c:v>4.3500000000000103</c:v>
                </c:pt>
                <c:pt idx="259">
                  <c:v>4.4000000000000101</c:v>
                </c:pt>
                <c:pt idx="260">
                  <c:v>4.4500000000000099</c:v>
                </c:pt>
                <c:pt idx="261">
                  <c:v>4.5000000000000098</c:v>
                </c:pt>
                <c:pt idx="262">
                  <c:v>4.5500000000000096</c:v>
                </c:pt>
                <c:pt idx="263">
                  <c:v>4.6000000000000103</c:v>
                </c:pt>
                <c:pt idx="264">
                  <c:v>4.6500000000000101</c:v>
                </c:pt>
                <c:pt idx="265">
                  <c:v>4.7000000000000099</c:v>
                </c:pt>
                <c:pt idx="266">
                  <c:v>4.7500000000000098</c:v>
                </c:pt>
                <c:pt idx="267">
                  <c:v>4.8000000000000096</c:v>
                </c:pt>
                <c:pt idx="268">
                  <c:v>4.8500000000000103</c:v>
                </c:pt>
                <c:pt idx="269">
                  <c:v>4.9000000000000101</c:v>
                </c:pt>
                <c:pt idx="270">
                  <c:v>4.9500000000000099</c:v>
                </c:pt>
                <c:pt idx="271">
                  <c:v>5.0000000000000098</c:v>
                </c:pt>
                <c:pt idx="272">
                  <c:v>5.0500000000000096</c:v>
                </c:pt>
                <c:pt idx="273">
                  <c:v>5.1000000000000103</c:v>
                </c:pt>
                <c:pt idx="274">
                  <c:v>5.1500000000000101</c:v>
                </c:pt>
                <c:pt idx="275">
                  <c:v>5.2000000000000099</c:v>
                </c:pt>
                <c:pt idx="276">
                  <c:v>5.2500000000000098</c:v>
                </c:pt>
                <c:pt idx="277">
                  <c:v>5.3000000000000096</c:v>
                </c:pt>
                <c:pt idx="278">
                  <c:v>5.3500000000000103</c:v>
                </c:pt>
                <c:pt idx="279">
                  <c:v>5.4000000000000101</c:v>
                </c:pt>
                <c:pt idx="280">
                  <c:v>5.4500000000000099</c:v>
                </c:pt>
                <c:pt idx="281">
                  <c:v>5.5000000000000098</c:v>
                </c:pt>
                <c:pt idx="282">
                  <c:v>5.5500000000000096</c:v>
                </c:pt>
                <c:pt idx="283">
                  <c:v>5.6000000000000103</c:v>
                </c:pt>
                <c:pt idx="284">
                  <c:v>5.6500000000000101</c:v>
                </c:pt>
                <c:pt idx="285">
                  <c:v>5.7000000000000099</c:v>
                </c:pt>
                <c:pt idx="286">
                  <c:v>5.7500000000000098</c:v>
                </c:pt>
                <c:pt idx="287">
                  <c:v>5.8000000000000096</c:v>
                </c:pt>
                <c:pt idx="288">
                  <c:v>5.8500000000000103</c:v>
                </c:pt>
                <c:pt idx="289">
                  <c:v>5.9000000000000101</c:v>
                </c:pt>
                <c:pt idx="290">
                  <c:v>5.9500000000000099</c:v>
                </c:pt>
                <c:pt idx="291">
                  <c:v>6.0000000000000204</c:v>
                </c:pt>
                <c:pt idx="292">
                  <c:v>6.0500000000000203</c:v>
                </c:pt>
                <c:pt idx="293">
                  <c:v>6.1000000000000201</c:v>
                </c:pt>
                <c:pt idx="294">
                  <c:v>6.1500000000000199</c:v>
                </c:pt>
                <c:pt idx="295">
                  <c:v>6.2000000000000197</c:v>
                </c:pt>
                <c:pt idx="296">
                  <c:v>6.2500000000000204</c:v>
                </c:pt>
                <c:pt idx="297">
                  <c:v>6.3000000000000203</c:v>
                </c:pt>
                <c:pt idx="298">
                  <c:v>6.3500000000000201</c:v>
                </c:pt>
                <c:pt idx="299">
                  <c:v>6.4000000000000199</c:v>
                </c:pt>
                <c:pt idx="300">
                  <c:v>6.4500000000000197</c:v>
                </c:pt>
                <c:pt idx="301">
                  <c:v>6.5000000000000204</c:v>
                </c:pt>
                <c:pt idx="302">
                  <c:v>6.5500000000000203</c:v>
                </c:pt>
                <c:pt idx="303">
                  <c:v>6.6000000000000201</c:v>
                </c:pt>
                <c:pt idx="304">
                  <c:v>6.6500000000000199</c:v>
                </c:pt>
                <c:pt idx="305">
                  <c:v>6.7000000000000197</c:v>
                </c:pt>
                <c:pt idx="306">
                  <c:v>6.7500000000000204</c:v>
                </c:pt>
                <c:pt idx="307">
                  <c:v>6.8000000000000203</c:v>
                </c:pt>
                <c:pt idx="308">
                  <c:v>6.8500000000000201</c:v>
                </c:pt>
                <c:pt idx="309">
                  <c:v>6.9000000000000199</c:v>
                </c:pt>
                <c:pt idx="310">
                  <c:v>6.9500000000000197</c:v>
                </c:pt>
                <c:pt idx="311">
                  <c:v>7.0000000000000204</c:v>
                </c:pt>
                <c:pt idx="312">
                  <c:v>7.0500000000000203</c:v>
                </c:pt>
                <c:pt idx="313">
                  <c:v>7.1000000000000201</c:v>
                </c:pt>
                <c:pt idx="314">
                  <c:v>7.1500000000000199</c:v>
                </c:pt>
                <c:pt idx="315">
                  <c:v>7.2000000000000197</c:v>
                </c:pt>
              </c:numCache>
            </c:numRef>
          </c:xVal>
          <c:yVal>
            <c:numRef>
              <c:f>演算処理!$CZ$28:$CZ$343</c:f>
              <c:numCache>
                <c:formatCode>General</c:formatCode>
                <c:ptCount val="316"/>
                <c:pt idx="0">
                  <c:v>-162.23987220336593</c:v>
                </c:pt>
                <c:pt idx="1">
                  <c:v>-153.85092725644881</c:v>
                </c:pt>
                <c:pt idx="2">
                  <c:v>-146.23053073721326</c:v>
                </c:pt>
                <c:pt idx="3">
                  <c:v>-139.24142521446575</c:v>
                </c:pt>
                <c:pt idx="4">
                  <c:v>-132.77925393357827</c:v>
                </c:pt>
                <c:pt idx="5">
                  <c:v>-126.76277056721476</c:v>
                </c:pt>
                <c:pt idx="6">
                  <c:v>-121.12743332103224</c:v>
                </c:pt>
                <c:pt idx="7">
                  <c:v>-115.82106902531343</c:v>
                </c:pt>
                <c:pt idx="8">
                  <c:v>-110.8008521994431</c:v>
                </c:pt>
                <c:pt idx="9">
                  <c:v>-106.03114687559946</c:v>
                </c:pt>
                <c:pt idx="10">
                  <c:v>-101.48193043823201</c:v>
                </c:pt>
                <c:pt idx="11">
                  <c:v>-97.127619666305023</c:v>
                </c:pt>
                <c:pt idx="12">
                  <c:v>-92.946180602040499</c:v>
                </c:pt>
                <c:pt idx="13">
                  <c:v>-88.918442379269237</c:v>
                </c:pt>
                <c:pt idx="14">
                  <c:v>-85.027559910766328</c:v>
                </c:pt>
                <c:pt idx="15">
                  <c:v>-81.258586622700818</c:v>
                </c:pt>
                <c:pt idx="16">
                  <c:v>-77.59812934501565</c:v>
                </c:pt>
                <c:pt idx="17">
                  <c:v>-74.034064903427776</c:v>
                </c:pt>
                <c:pt idx="18">
                  <c:v>-70.555303078943552</c:v>
                </c:pt>
                <c:pt idx="19">
                  <c:v>-67.151584139741857</c:v>
                </c:pt>
                <c:pt idx="20">
                  <c:v>-63.813301575935895</c:v>
                </c:pt>
                <c:pt idx="21">
                  <c:v>-60.531342276931596</c:v>
                </c:pt>
                <c:pt idx="22">
                  <c:v>-57.296937366981496</c:v>
                </c:pt>
                <c:pt idx="23">
                  <c:v>-54.101517361267113</c:v>
                </c:pt>
                <c:pt idx="24">
                  <c:v>-50.936565270592595</c:v>
                </c:pt>
                <c:pt idx="25">
                  <c:v>-47.793460780647024</c:v>
                </c:pt>
                <c:pt idx="26">
                  <c:v>-44.663307674874922</c:v>
                </c:pt>
                <c:pt idx="27">
                  <c:v>-41.53673535694</c:v>
                </c:pt>
                <c:pt idx="28">
                  <c:v>-38.403664074590928</c:v>
                </c:pt>
                <c:pt idx="29">
                  <c:v>-35.25302361571184</c:v>
                </c:pt>
                <c:pt idx="30">
                  <c:v>-32.072420906940906</c:v>
                </c:pt>
                <c:pt idx="31">
                  <c:v>-28.847774818410258</c:v>
                </c:pt>
                <c:pt idx="32">
                  <c:v>-28.032893620158646</c:v>
                </c:pt>
                <c:pt idx="33">
                  <c:v>-27.213993343063564</c:v>
                </c:pt>
                <c:pt idx="34">
                  <c:v>-26.390794431574911</c:v>
                </c:pt>
                <c:pt idx="35">
                  <c:v>-25.563010288660024</c:v>
                </c:pt>
                <c:pt idx="36">
                  <c:v>-24.730348451655885</c:v>
                </c:pt>
                <c:pt idx="37">
                  <c:v>-23.892512359969373</c:v>
                </c:pt>
                <c:pt idx="38">
                  <c:v>-23.049203912016178</c:v>
                </c:pt>
                <c:pt idx="39">
                  <c:v>-22.200127071245213</c:v>
                </c:pt>
                <c:pt idx="40">
                  <c:v>-21.344992863062203</c:v>
                </c:pt>
                <c:pt idx="41">
                  <c:v>-20.483526211755763</c:v>
                </c:pt>
                <c:pt idx="42">
                  <c:v>-19.615475206373311</c:v>
                </c:pt>
                <c:pt idx="43">
                  <c:v>-18.740623565574698</c:v>
                </c:pt>
                <c:pt idx="44">
                  <c:v>-17.858807303654501</c:v>
                </c:pt>
                <c:pt idx="45">
                  <c:v>-16.969936893172367</c:v>
                </c:pt>
                <c:pt idx="46">
                  <c:v>-16.074026581742647</c:v>
                </c:pt>
                <c:pt idx="47">
                  <c:v>-15.171232952121169</c:v>
                </c:pt>
                <c:pt idx="48">
                  <c:v>-14.261905299761249</c:v>
                </c:pt>
                <c:pt idx="49">
                  <c:v>-13.346650890752496</c:v>
                </c:pt>
                <c:pt idx="50">
                  <c:v>-12.426418542930923</c:v>
                </c:pt>
                <c:pt idx="51">
                  <c:v>-11.502604022034969</c:v>
                </c:pt>
                <c:pt idx="52">
                  <c:v>-10.577180063966935</c:v>
                </c:pt>
                <c:pt idx="53">
                  <c:v>-9.6528517625861614</c:v>
                </c:pt>
                <c:pt idx="54">
                  <c:v>-8.7332336053132682</c:v>
                </c:pt>
                <c:pt idx="55">
                  <c:v>-7.8230362939069495</c:v>
                </c:pt>
                <c:pt idx="56">
                  <c:v>-6.9282383554463713</c:v>
                </c:pt>
                <c:pt idx="57">
                  <c:v>-6.0561990351463981</c:v>
                </c:pt>
                <c:pt idx="58">
                  <c:v>-5.2156474007254126</c:v>
                </c:pt>
                <c:pt idx="59">
                  <c:v>-4.4164656518787035</c:v>
                </c:pt>
                <c:pt idx="60">
                  <c:v>-3.6691872074124521</c:v>
                </c:pt>
                <c:pt idx="61">
                  <c:v>-2.9841716107088292</c:v>
                </c:pt>
                <c:pt idx="62">
                  <c:v>-2.3705104216885498</c:v>
                </c:pt>
                <c:pt idx="63">
                  <c:v>-1.8348448872082637</c:v>
                </c:pt>
                <c:pt idx="64">
                  <c:v>-1.3803806459989003</c:v>
                </c:pt>
                <c:pt idx="65">
                  <c:v>-1.0063910089760335</c:v>
                </c:pt>
                <c:pt idx="66">
                  <c:v>-0.70837135464476852</c:v>
                </c:pt>
                <c:pt idx="67">
                  <c:v>-0.47879266239097151</c:v>
                </c:pt>
                <c:pt idx="68">
                  <c:v>-0.30821569987729752</c:v>
                </c:pt>
                <c:pt idx="69">
                  <c:v>-0.18646096314021407</c:v>
                </c:pt>
                <c:pt idx="70">
                  <c:v>-0.10359005413164472</c:v>
                </c:pt>
                <c:pt idx="71">
                  <c:v>-5.0578282685981447E-2</c:v>
                </c:pt>
                <c:pt idx="72">
                  <c:v>-1.9673415303187985E-2</c:v>
                </c:pt>
                <c:pt idx="73">
                  <c:v>-4.5038393607968593E-3</c:v>
                </c:pt>
                <c:pt idx="74">
                  <c:v>-2.0431490152717975E-5</c:v>
                </c:pt>
                <c:pt idx="75">
                  <c:v>-2.3476208457269181E-3</c:v>
                </c:pt>
                <c:pt idx="76">
                  <c:v>-8.5986523510045276E-3</c:v>
                </c:pt>
                <c:pt idx="77">
                  <c:v>-1.6689351904127025E-2</c:v>
                </c:pt>
                <c:pt idx="78">
                  <c:v>-2.5168621668943514E-2</c:v>
                </c:pt>
                <c:pt idx="79">
                  <c:v>-3.3073220739806508E-2</c:v>
                </c:pt>
                <c:pt idx="80">
                  <c:v>-3.980813382321851E-2</c:v>
                </c:pt>
                <c:pt idx="81">
                  <c:v>-4.5050629291945768E-2</c:v>
                </c:pt>
                <c:pt idx="82">
                  <c:v>-4.8674783491642004E-2</c:v>
                </c:pt>
                <c:pt idx="83">
                  <c:v>-5.0692967004506831E-2</c:v>
                </c:pt>
                <c:pt idx="84">
                  <c:v>-5.1211022768083071E-2</c:v>
                </c:pt>
                <c:pt idx="85">
                  <c:v>-5.0394308986920863E-2</c:v>
                </c:pt>
                <c:pt idx="86">
                  <c:v>-4.8442268113775722E-2</c:v>
                </c:pt>
                <c:pt idx="87">
                  <c:v>-4.5569638509876623E-2</c:v>
                </c:pt>
                <c:pt idx="88">
                  <c:v>-4.1992816883594963E-2</c:v>
                </c:pt>
                <c:pt idx="89">
                  <c:v>-3.7920200975972748E-2</c:v>
                </c:pt>
                <c:pt idx="90">
                  <c:v>-3.354559839544545E-2</c:v>
                </c:pt>
                <c:pt idx="91">
                  <c:v>-2.9043988572151621E-2</c:v>
                </c:pt>
                <c:pt idx="92">
                  <c:v>-2.0252232517148468E-2</c:v>
                </c:pt>
                <c:pt idx="93">
                  <c:v>-1.2506735102545005E-2</c:v>
                </c:pt>
                <c:pt idx="94">
                  <c:v>-6.4257986354354681E-3</c:v>
                </c:pt>
                <c:pt idx="95">
                  <c:v>-2.3263402389500946E-3</c:v>
                </c:pt>
                <c:pt idx="96">
                  <c:v>-2.8195425448423756E-4</c:v>
                </c:pt>
                <c:pt idx="97">
                  <c:v>-1.8443329046812125E-4</c:v>
                </c:pt>
                <c:pt idx="98">
                  <c:v>-1.8013779252405871E-3</c:v>
                </c:pt>
                <c:pt idx="99">
                  <c:v>-4.825977435640027E-3</c:v>
                </c:pt>
                <c:pt idx="100">
                  <c:v>-8.9173587538271658E-3</c:v>
                </c:pt>
                <c:pt idx="101">
                  <c:v>-1.3731395872974221E-2</c:v>
                </c:pt>
                <c:pt idx="102">
                  <c:v>-1.8942765622447164E-2</c:v>
                </c:pt>
                <c:pt idx="103">
                  <c:v>-2.4259496164307406E-2</c:v>
                </c:pt>
                <c:pt idx="104">
                  <c:v>-2.9431416866426946E-2</c:v>
                </c:pt>
                <c:pt idx="105">
                  <c:v>-3.4253889718806371E-2</c:v>
                </c:pt>
                <c:pt idx="106">
                  <c:v>-3.8568064720676816E-2</c:v>
                </c:pt>
                <c:pt idx="107">
                  <c:v>-4.2258712943860438E-2</c:v>
                </c:pt>
                <c:pt idx="108">
                  <c:v>-4.5250489907709371E-2</c:v>
                </c:pt>
                <c:pt idx="109">
                  <c:v>-4.7503291760363157E-2</c:v>
                </c:pt>
                <c:pt idx="110">
                  <c:v>-4.9007199674945809E-2</c:v>
                </c:pt>
                <c:pt idx="111">
                  <c:v>-4.9777368462249484E-2</c:v>
                </c:pt>
                <c:pt idx="112">
                  <c:v>-4.9849103675769606E-2</c:v>
                </c:pt>
                <c:pt idx="113">
                  <c:v>-4.9273284906965836E-2</c:v>
                </c:pt>
                <c:pt idx="114">
                  <c:v>-4.8112227876552449E-2</c:v>
                </c:pt>
                <c:pt idx="115">
                  <c:v>-4.6436030404053738E-2</c:v>
                </c:pt>
                <c:pt idx="116">
                  <c:v>-4.4319413699984309E-2</c:v>
                </c:pt>
                <c:pt idx="117">
                  <c:v>-4.1839047462351855E-2</c:v>
                </c:pt>
                <c:pt idx="118">
                  <c:v>-3.9071332307347939E-2</c:v>
                </c:pt>
                <c:pt idx="119">
                  <c:v>-3.6090603993860007E-2</c:v>
                </c:pt>
                <c:pt idx="120">
                  <c:v>-3.2967719057098402E-2</c:v>
                </c:pt>
                <c:pt idx="121">
                  <c:v>-2.976897959213505E-2</c:v>
                </c:pt>
                <c:pt idx="122">
                  <c:v>-2.6555355087739936E-2</c:v>
                </c:pt>
                <c:pt idx="123">
                  <c:v>-2.3381960720429831E-2</c:v>
                </c:pt>
                <c:pt idx="124">
                  <c:v>-2.0297753884612534E-2</c:v>
                </c:pt>
                <c:pt idx="125">
                  <c:v>-1.7345413607115816E-2</c:v>
                </c:pt>
                <c:pt idx="126">
                  <c:v>-1.4561370626949609E-2</c:v>
                </c:pt>
                <c:pt idx="127">
                  <c:v>-1.1975959144476942E-2</c:v>
                </c:pt>
                <c:pt idx="128">
                  <c:v>-9.6136644416057477E-3</c:v>
                </c:pt>
                <c:pt idx="129">
                  <c:v>-7.4934436687300651E-3</c:v>
                </c:pt>
                <c:pt idx="130">
                  <c:v>-5.6291000336671825E-3</c:v>
                </c:pt>
                <c:pt idx="131">
                  <c:v>-4.0296933804724279E-3</c:v>
                </c:pt>
                <c:pt idx="132">
                  <c:v>-2.6999726928826173E-3</c:v>
                </c:pt>
                <c:pt idx="133">
                  <c:v>-1.640818388469954E-3</c:v>
                </c:pt>
                <c:pt idx="134">
                  <c:v>-8.4968438253512084E-4</c:v>
                </c:pt>
                <c:pt idx="135">
                  <c:v>-3.2103179754191011E-4</c:v>
                </c:pt>
                <c:pt idx="136">
                  <c:v>-4.6747880015043656E-5</c:v>
                </c:pt>
                <c:pt idx="137">
                  <c:v>-1.6545171192656268E-5</c:v>
                </c:pt>
                <c:pt idx="138">
                  <c:v>-2.1833727058306646E-4</c:v>
                </c:pt>
                <c:pt idx="139">
                  <c:v>-6.3858864538616383E-4</c:v>
                </c:pt>
                <c:pt idx="140">
                  <c:v>-1.2626368863822895E-3</c:v>
                </c:pt>
                <c:pt idx="141">
                  <c:v>-2.0749866065039799E-3</c:v>
                </c:pt>
                <c:pt idx="142">
                  <c:v>-3.0595748356877965E-3</c:v>
                </c:pt>
                <c:pt idx="143">
                  <c:v>-4.2000082991877734E-3</c:v>
                </c:pt>
                <c:pt idx="144">
                  <c:v>-5.4797733898692908E-3</c:v>
                </c:pt>
                <c:pt idx="145">
                  <c:v>-6.8824199717797546E-3</c:v>
                </c:pt>
                <c:pt idx="146">
                  <c:v>-8.391720394935966E-3</c:v>
                </c:pt>
                <c:pt idx="147">
                  <c:v>-9.9918052717672505E-3</c:v>
                </c:pt>
                <c:pt idx="148">
                  <c:v>-1.1667277675300517E-2</c:v>
                </c:pt>
                <c:pt idx="149">
                  <c:v>-1.3403307477384736E-2</c:v>
                </c:pt>
                <c:pt idx="150">
                  <c:v>-1.5185707561957119E-2</c:v>
                </c:pt>
                <c:pt idx="151">
                  <c:v>-1.700099363076555E-2</c:v>
                </c:pt>
                <c:pt idx="152">
                  <c:v>-1.8836429275067103E-2</c:v>
                </c:pt>
                <c:pt idx="153">
                  <c:v>-2.0680057921977218E-2</c:v>
                </c:pt>
                <c:pt idx="154">
                  <c:v>-2.2520723184569717E-2</c:v>
                </c:pt>
                <c:pt idx="155">
                  <c:v>-2.4348079054274496E-2</c:v>
                </c:pt>
                <c:pt idx="156">
                  <c:v>-2.6152591276990267E-2</c:v>
                </c:pt>
                <c:pt idx="157">
                  <c:v>-2.7925531153355547E-2</c:v>
                </c:pt>
                <c:pt idx="158">
                  <c:v>-2.9658962901807411E-2</c:v>
                </c:pt>
                <c:pt idx="159">
                  <c:v>-3.1345725621860505E-2</c:v>
                </c:pt>
                <c:pt idx="160">
                  <c:v>-3.2979410796665339E-2</c:v>
                </c:pt>
                <c:pt idx="161">
                  <c:v>-3.455433617913882E-2</c:v>
                </c:pt>
                <c:pt idx="162">
                  <c:v>-3.6065516815898604E-2</c:v>
                </c:pt>
                <c:pt idx="163">
                  <c:v>-3.750863387832367E-2</c:v>
                </c:pt>
                <c:pt idx="164">
                  <c:v>-3.8880001890903522E-2</c:v>
                </c:pt>
                <c:pt idx="165">
                  <c:v>-4.0176534873587202E-2</c:v>
                </c:pt>
                <c:pt idx="166">
                  <c:v>-4.139571184732499E-2</c:v>
                </c:pt>
                <c:pt idx="167">
                  <c:v>-4.2535542090256381E-2</c:v>
                </c:pt>
                <c:pt idx="168">
                  <c:v>-4.3594530475901394E-2</c:v>
                </c:pt>
                <c:pt idx="169">
                  <c:v>-4.4571643173960993E-2</c:v>
                </c:pt>
                <c:pt idx="170">
                  <c:v>-4.546627394892698E-2</c:v>
                </c:pt>
                <c:pt idx="171">
                  <c:v>-4.62782112508488E-2</c:v>
                </c:pt>
                <c:pt idx="172">
                  <c:v>-4.7007606256483474E-2</c:v>
                </c:pt>
                <c:pt idx="173">
                  <c:v>-4.7654941987028215E-2</c:v>
                </c:pt>
                <c:pt idx="174">
                  <c:v>-4.822100360048618E-2</c:v>
                </c:pt>
                <c:pt idx="175">
                  <c:v>-4.8706849932016738E-2</c:v>
                </c:pt>
                <c:pt idx="176">
                  <c:v>-4.9113786334268217E-2</c:v>
                </c:pt>
                <c:pt idx="177">
                  <c:v>-4.9443338851054244E-2</c:v>
                </c:pt>
                <c:pt idx="178">
                  <c:v>-4.9697229741897192E-2</c:v>
                </c:pt>
                <c:pt idx="179">
                  <c:v>-4.987735436132678E-2</c:v>
                </c:pt>
                <c:pt idx="180">
                  <c:v>-4.9985759385369907E-2</c:v>
                </c:pt>
                <c:pt idx="181">
                  <c:v>-5.0024622368016504E-2</c:v>
                </c:pt>
                <c:pt idx="182">
                  <c:v>-4.9902973255923182E-2</c:v>
                </c:pt>
                <c:pt idx="183">
                  <c:v>-4.9531749275203665E-2</c:v>
                </c:pt>
                <c:pt idx="184">
                  <c:v>-4.893129084685538E-2</c:v>
                </c:pt>
                <c:pt idx="185">
                  <c:v>-4.8122496422400234E-2</c:v>
                </c:pt>
                <c:pt idx="186">
                  <c:v>-4.7126449913195159E-2</c:v>
                </c:pt>
                <c:pt idx="187">
                  <c:v>-4.596410943723956E-2</c:v>
                </c:pt>
                <c:pt idx="188">
                  <c:v>-4.4656051119424701E-2</c:v>
                </c:pt>
                <c:pt idx="189">
                  <c:v>-4.3222261849537945E-2</c:v>
                </c:pt>
                <c:pt idx="190">
                  <c:v>-4.168197519311926E-2</c:v>
                </c:pt>
                <c:pt idx="191">
                  <c:v>-4.0053545018820746E-2</c:v>
                </c:pt>
                <c:pt idx="192">
                  <c:v>-3.8354351819192278E-2</c:v>
                </c:pt>
                <c:pt idx="193">
                  <c:v>-3.6600737134968184E-2</c:v>
                </c:pt>
                <c:pt idx="194">
                  <c:v>-3.4807961928485974E-2</c:v>
                </c:pt>
                <c:pt idx="195">
                  <c:v>-3.299018517698428E-2</c:v>
                </c:pt>
                <c:pt idx="196">
                  <c:v>-3.1160459362983187E-2</c:v>
                </c:pt>
                <c:pt idx="197">
                  <c:v>-2.9330739921256191E-2</c:v>
                </c:pt>
                <c:pt idx="198">
                  <c:v>-2.7511906056784979E-2</c:v>
                </c:pt>
                <c:pt idx="199">
                  <c:v>-2.5713790674307874E-2</c:v>
                </c:pt>
                <c:pt idx="200">
                  <c:v>-2.3945217457029839E-2</c:v>
                </c:pt>
                <c:pt idx="201">
                  <c:v>-2.2214043400649905E-2</c:v>
                </c:pt>
                <c:pt idx="202">
                  <c:v>-2.0527205350042717E-2</c:v>
                </c:pt>
                <c:pt idx="203">
                  <c:v>-1.8890769301137235E-2</c:v>
                </c:pt>
                <c:pt idx="204">
                  <c:v>-1.7309981421797495E-2</c:v>
                </c:pt>
                <c:pt idx="205">
                  <c:v>-1.578931991438565E-2</c:v>
                </c:pt>
                <c:pt idx="206">
                  <c:v>-1.4332546991167705E-2</c:v>
                </c:pt>
                <c:pt idx="207">
                  <c:v>-1.2942760363698215E-2</c:v>
                </c:pt>
                <c:pt idx="208">
                  <c:v>-1.1622443760535927E-2</c:v>
                </c:pt>
                <c:pt idx="209">
                  <c:v>-1.0373516085688555E-2</c:v>
                </c:pt>
                <c:pt idx="210">
                  <c:v>-9.1973789148917344E-3</c:v>
                </c:pt>
                <c:pt idx="211">
                  <c:v>-8.0949620994634833E-3</c:v>
                </c:pt>
                <c:pt idx="212">
                  <c:v>-7.0667673093401584E-3</c:v>
                </c:pt>
                <c:pt idx="213">
                  <c:v>-6.1129093996226029E-3</c:v>
                </c:pt>
                <c:pt idx="214">
                  <c:v>-5.23315552907148E-3</c:v>
                </c:pt>
                <c:pt idx="215">
                  <c:v>-4.4269619961401201E-3</c:v>
                </c:pt>
                <c:pt idx="216">
                  <c:v>-3.6935087886976279E-3</c:v>
                </c:pt>
                <c:pt idx="217">
                  <c:v>-3.0317318687456424E-3</c:v>
                </c:pt>
                <c:pt idx="218">
                  <c:v>-2.440353233807183E-3</c:v>
                </c:pt>
                <c:pt idx="219">
                  <c:v>-1.9179088128375254E-3</c:v>
                </c:pt>
                <c:pt idx="220">
                  <c:v>-1.4627742671343598E-3</c:v>
                </c:pt>
                <c:pt idx="221">
                  <c:v>-1.0731887763981377E-3</c:v>
                </c:pt>
                <c:pt idx="222">
                  <c:v>-7.4727689705954303E-4</c:v>
                </c:pt>
                <c:pt idx="223">
                  <c:v>-4.830685847781131E-4</c:v>
                </c:pt>
                <c:pt idx="224">
                  <c:v>-2.7851747613865898E-4</c:v>
                </c:pt>
                <c:pt idx="225">
                  <c:v>-1.3151752586605488E-4</c:v>
                </c:pt>
                <c:pt idx="226">
                  <c:v>-3.9918096143107594E-5</c:v>
                </c:pt>
                <c:pt idx="227">
                  <c:v>-1.5375937490072711E-6</c:v>
                </c:pt>
                <c:pt idx="228">
                  <c:v>-1.417574899043591E-5</c:v>
                </c:pt>
                <c:pt idx="229">
                  <c:v>-7.5624628113870248E-5</c:v>
                </c:pt>
                <c:pt idx="230">
                  <c:v>-1.8367846785310245E-4</c:v>
                </c:pt>
                <c:pt idx="231">
                  <c:v>-3.3614241762484616E-4</c:v>
                </c:pt>
                <c:pt idx="232">
                  <c:v>-8.9737926361251855E-4</c:v>
                </c:pt>
                <c:pt idx="233">
                  <c:v>-1.6894564350348714E-3</c:v>
                </c:pt>
                <c:pt idx="234">
                  <c:v>-2.6806764940580253E-3</c:v>
                </c:pt>
                <c:pt idx="235">
                  <c:v>-3.8411948041497395E-3</c:v>
                </c:pt>
                <c:pt idx="236">
                  <c:v>-5.1432442199309657E-3</c:v>
                </c:pt>
                <c:pt idx="237">
                  <c:v>-6.5612548230692229E-3</c:v>
                </c:pt>
                <c:pt idx="238">
                  <c:v>-8.0718933012324263E-3</c:v>
                </c:pt>
                <c:pt idx="239">
                  <c:v>-9.6540421256145377E-3</c:v>
                </c:pt>
                <c:pt idx="240">
                  <c:v>-1.1288734840282888E-2</c:v>
                </c:pt>
                <c:pt idx="241">
                  <c:v>-1.2959060507937279E-2</c:v>
                </c:pt>
                <c:pt idx="242">
                  <c:v>-1.4650047614522089E-2</c:v>
                </c:pt>
                <c:pt idx="243">
                  <c:v>-1.634853546264483E-2</c:v>
                </c:pt>
                <c:pt idx="244">
                  <c:v>-1.8043039220554506E-2</c:v>
                </c:pt>
                <c:pt idx="245">
                  <c:v>-1.9723613281696781E-2</c:v>
                </c:pt>
                <c:pt idx="246">
                  <c:v>-2.1381716374553984E-2</c:v>
                </c:pt>
                <c:pt idx="247">
                  <c:v>-2.3010080895609235E-2</c:v>
                </c:pt>
                <c:pt idx="248">
                  <c:v>-2.4602588176140545E-2</c:v>
                </c:pt>
                <c:pt idx="249">
                  <c:v>-2.6154150799771937E-2</c:v>
                </c:pt>
                <c:pt idx="250">
                  <c:v>-2.7660602630281389E-2</c:v>
                </c:pt>
                <c:pt idx="251">
                  <c:v>-2.9118596861956936E-2</c:v>
                </c:pt>
                <c:pt idx="252">
                  <c:v>-3.0525512145623997E-2</c:v>
                </c:pt>
                <c:pt idx="253">
                  <c:v>-3.187936665396713E-2</c:v>
                </c:pt>
                <c:pt idx="254">
                  <c:v>-3.3178739815527623E-2</c:v>
                </c:pt>
                <c:pt idx="255">
                  <c:v>-3.4422701355061446E-2</c:v>
                </c:pt>
                <c:pt idx="256">
                  <c:v>-3.5610747219617107E-2</c:v>
                </c:pt>
                <c:pt idx="257">
                  <c:v>-3.6742741936346753E-2</c:v>
                </c:pt>
                <c:pt idx="258">
                  <c:v>-3.7818866933921835E-2</c:v>
                </c:pt>
                <c:pt idx="259">
                  <c:v>-3.8839574359179722E-2</c:v>
                </c:pt>
                <c:pt idx="260">
                  <c:v>-3.9805545930695185E-2</c:v>
                </c:pt>
                <c:pt idx="261">
                  <c:v>-4.0717656387883293E-2</c:v>
                </c:pt>
                <c:pt idx="262">
                  <c:v>-4.1576941116323908E-2</c:v>
                </c:pt>
                <c:pt idx="263">
                  <c:v>-4.2384567554604978E-2</c:v>
                </c:pt>
                <c:pt idx="264">
                  <c:v>-4.3141810014565227E-2</c:v>
                </c:pt>
                <c:pt idx="265">
                  <c:v>-4.3850027573730632E-2</c:v>
                </c:pt>
                <c:pt idx="266">
                  <c:v>-4.4510644725648238E-2</c:v>
                </c:pt>
                <c:pt idx="267">
                  <c:v>-4.5125134499944153E-2</c:v>
                </c:pt>
                <c:pt idx="268">
                  <c:v>-4.5695003789064943E-2</c:v>
                </c:pt>
                <c:pt idx="269">
                  <c:v>-4.6221780642405508E-2</c:v>
                </c:pt>
                <c:pt idx="270">
                  <c:v>-4.670700331087696E-2</c:v>
                </c:pt>
                <c:pt idx="271">
                  <c:v>-4.7152210845821878E-2</c:v>
                </c:pt>
                <c:pt idx="272">
                  <c:v>-4.7558935075353616E-2</c:v>
                </c:pt>
                <c:pt idx="273">
                  <c:v>-4.7928693799014682E-2</c:v>
                </c:pt>
                <c:pt idx="274">
                  <c:v>-4.8262985057861529E-2</c:v>
                </c:pt>
                <c:pt idx="275">
                  <c:v>-4.8563282351905726E-2</c:v>
                </c:pt>
                <c:pt idx="276">
                  <c:v>-4.883103069036393E-2</c:v>
                </c:pt>
                <c:pt idx="277">
                  <c:v>-4.9067643372388156E-2</c:v>
                </c:pt>
                <c:pt idx="278">
                  <c:v>-4.9274499407056152E-2</c:v>
                </c:pt>
                <c:pt idx="279">
                  <c:v>-4.9452941491322636E-2</c:v>
                </c:pt>
                <c:pt idx="280">
                  <c:v>-4.9604274473721226E-2</c:v>
                </c:pt>
                <c:pt idx="281">
                  <c:v>-4.9729764239660405E-2</c:v>
                </c:pt>
                <c:pt idx="282">
                  <c:v>-4.9830636961400755E-2</c:v>
                </c:pt>
                <c:pt idx="283">
                  <c:v>-4.9908078662363499E-2</c:v>
                </c:pt>
                <c:pt idx="284">
                  <c:v>-4.9963235051217345E-2</c:v>
                </c:pt>
                <c:pt idx="285">
                  <c:v>-4.9997211586375392E-2</c:v>
                </c:pt>
                <c:pt idx="286">
                  <c:v>-5.0011073736267585E-2</c:v>
                </c:pt>
                <c:pt idx="287">
                  <c:v>-5.0005847404790874E-2</c:v>
                </c:pt>
                <c:pt idx="288">
                  <c:v>-4.9982519495155267E-2</c:v>
                </c:pt>
                <c:pt idx="289">
                  <c:v>-4.9942038588493907E-2</c:v>
                </c:pt>
                <c:pt idx="290">
                  <c:v>-4.9885315716689221E-2</c:v>
                </c:pt>
                <c:pt idx="291">
                  <c:v>-4.9813225211287754E-2</c:v>
                </c:pt>
                <c:pt idx="292">
                  <c:v>-4.9726605612872538E-2</c:v>
                </c:pt>
                <c:pt idx="293">
                  <c:v>-4.9626260627094403E-2</c:v>
                </c:pt>
                <c:pt idx="294">
                  <c:v>-4.9512960115580013E-2</c:v>
                </c:pt>
                <c:pt idx="295">
                  <c:v>-4.9387441111354569E-2</c:v>
                </c:pt>
                <c:pt idx="296">
                  <c:v>-4.925040884997979E-2</c:v>
                </c:pt>
                <c:pt idx="297">
                  <c:v>-4.910253780873098E-2</c:v>
                </c:pt>
                <c:pt idx="298">
                  <c:v>-4.8944472747329257E-2</c:v>
                </c:pt>
                <c:pt idx="299">
                  <c:v>-4.877682974468163E-2</c:v>
                </c:pt>
                <c:pt idx="300">
                  <c:v>-4.860019722691522E-2</c:v>
                </c:pt>
                <c:pt idx="301">
                  <c:v>-4.8415136982764208E-2</c:v>
                </c:pt>
                <c:pt idx="302">
                  <c:v>-4.8222185163044384E-2</c:v>
                </c:pt>
                <c:pt idx="303">
                  <c:v>-4.8021853261457234E-2</c:v>
                </c:pt>
                <c:pt idx="304">
                  <c:v>-4.7814629074568696E-2</c:v>
                </c:pt>
                <c:pt idx="305">
                  <c:v>-4.7600977639145184E-2</c:v>
                </c:pt>
                <c:pt idx="306">
                  <c:v>-4.7381342145469102E-2</c:v>
                </c:pt>
                <c:pt idx="307">
                  <c:v>-4.7156144825614615E-2</c:v>
                </c:pt>
                <c:pt idx="308">
                  <c:v>-4.6925787815848108E-2</c:v>
                </c:pt>
                <c:pt idx="309">
                  <c:v>-4.6690653992676717E-2</c:v>
                </c:pt>
                <c:pt idx="310">
                  <c:v>-4.645110778225179E-2</c:v>
                </c:pt>
                <c:pt idx="311">
                  <c:v>-4.6207495942939436E-2</c:v>
                </c:pt>
                <c:pt idx="312">
                  <c:v>-4.5960148321149079E-2</c:v>
                </c:pt>
                <c:pt idx="313">
                  <c:v>-4.5709378580562933E-2</c:v>
                </c:pt>
                <c:pt idx="314">
                  <c:v>-4.5455484905036356E-2</c:v>
                </c:pt>
                <c:pt idx="315">
                  <c:v>-4.5198750675542979E-2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CCE-42BA-9B9E-3EB10FC38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69967"/>
        <c:axId val="49171631"/>
      </c:scatterChart>
      <c:scatterChart>
        <c:scatterStyle val="lineMarker"/>
        <c:varyColors val="0"/>
        <c:ser>
          <c:idx val="1"/>
          <c:order val="1"/>
          <c:tx>
            <c:v>リターンロス</c:v>
          </c:tx>
          <c:spPr>
            <a:ln w="12700" cap="rnd">
              <a:solidFill>
                <a:schemeClr val="tx1">
                  <a:lumMod val="95000"/>
                  <a:lumOff val="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演算処理!$CY$28:$CY$399</c:f>
              <c:numCache>
                <c:formatCode>General</c:formatCode>
                <c:ptCount val="372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0.70000000000000095</c:v>
                </c:pt>
                <c:pt idx="27">
                  <c:v>0.72000000000000097</c:v>
                </c:pt>
                <c:pt idx="28">
                  <c:v>0.74000000000000099</c:v>
                </c:pt>
                <c:pt idx="29">
                  <c:v>0.76000000000000101</c:v>
                </c:pt>
                <c:pt idx="30">
                  <c:v>0.78000000000000103</c:v>
                </c:pt>
                <c:pt idx="31">
                  <c:v>0.80000000000000104</c:v>
                </c:pt>
                <c:pt idx="32">
                  <c:v>0.80500000000000005</c:v>
                </c:pt>
                <c:pt idx="33">
                  <c:v>0.81</c:v>
                </c:pt>
                <c:pt idx="34">
                  <c:v>0.81499999999999995</c:v>
                </c:pt>
                <c:pt idx="35">
                  <c:v>0.82</c:v>
                </c:pt>
                <c:pt idx="36">
                  <c:v>0.82499999999999996</c:v>
                </c:pt>
                <c:pt idx="37">
                  <c:v>0.83</c:v>
                </c:pt>
                <c:pt idx="38">
                  <c:v>0.83499999999999996</c:v>
                </c:pt>
                <c:pt idx="39">
                  <c:v>0.84</c:v>
                </c:pt>
                <c:pt idx="40">
                  <c:v>0.84499999999999997</c:v>
                </c:pt>
                <c:pt idx="41">
                  <c:v>0.85</c:v>
                </c:pt>
                <c:pt idx="42">
                  <c:v>0.85499999999999998</c:v>
                </c:pt>
                <c:pt idx="43">
                  <c:v>0.86</c:v>
                </c:pt>
                <c:pt idx="44">
                  <c:v>0.86499999999999999</c:v>
                </c:pt>
                <c:pt idx="45">
                  <c:v>0.87</c:v>
                </c:pt>
                <c:pt idx="46">
                  <c:v>0.875</c:v>
                </c:pt>
                <c:pt idx="47">
                  <c:v>0.88</c:v>
                </c:pt>
                <c:pt idx="48">
                  <c:v>0.88500000000000001</c:v>
                </c:pt>
                <c:pt idx="49">
                  <c:v>0.89</c:v>
                </c:pt>
                <c:pt idx="50">
                  <c:v>0.89500000000000002</c:v>
                </c:pt>
                <c:pt idx="51">
                  <c:v>0.9</c:v>
                </c:pt>
                <c:pt idx="52">
                  <c:v>0.90500000000000003</c:v>
                </c:pt>
                <c:pt idx="53">
                  <c:v>0.91</c:v>
                </c:pt>
                <c:pt idx="54">
                  <c:v>0.91500000000000004</c:v>
                </c:pt>
                <c:pt idx="55">
                  <c:v>0.92</c:v>
                </c:pt>
                <c:pt idx="56">
                  <c:v>0.92500000000000004</c:v>
                </c:pt>
                <c:pt idx="57">
                  <c:v>0.93</c:v>
                </c:pt>
                <c:pt idx="58">
                  <c:v>0.93500000000000005</c:v>
                </c:pt>
                <c:pt idx="59">
                  <c:v>0.94</c:v>
                </c:pt>
                <c:pt idx="60">
                  <c:v>0.94499999999999995</c:v>
                </c:pt>
                <c:pt idx="61">
                  <c:v>0.95</c:v>
                </c:pt>
                <c:pt idx="62">
                  <c:v>0.95499999999999996</c:v>
                </c:pt>
                <c:pt idx="63">
                  <c:v>0.96</c:v>
                </c:pt>
                <c:pt idx="64">
                  <c:v>0.96499999999999997</c:v>
                </c:pt>
                <c:pt idx="65">
                  <c:v>0.97</c:v>
                </c:pt>
                <c:pt idx="66">
                  <c:v>0.97499999999999998</c:v>
                </c:pt>
                <c:pt idx="67">
                  <c:v>0.98</c:v>
                </c:pt>
                <c:pt idx="68">
                  <c:v>0.98499999999999999</c:v>
                </c:pt>
                <c:pt idx="69">
                  <c:v>0.99</c:v>
                </c:pt>
                <c:pt idx="70">
                  <c:v>0.995</c:v>
                </c:pt>
                <c:pt idx="71">
                  <c:v>1</c:v>
                </c:pt>
                <c:pt idx="72">
                  <c:v>1.0049999999999999</c:v>
                </c:pt>
                <c:pt idx="73">
                  <c:v>1.01</c:v>
                </c:pt>
                <c:pt idx="74">
                  <c:v>1.0149999999999999</c:v>
                </c:pt>
                <c:pt idx="75">
                  <c:v>1.02</c:v>
                </c:pt>
                <c:pt idx="76">
                  <c:v>1.0249999999999999</c:v>
                </c:pt>
                <c:pt idx="77">
                  <c:v>1.03</c:v>
                </c:pt>
                <c:pt idx="78">
                  <c:v>1.0349999999999999</c:v>
                </c:pt>
                <c:pt idx="79">
                  <c:v>1.04</c:v>
                </c:pt>
                <c:pt idx="80">
                  <c:v>1.0449999999999999</c:v>
                </c:pt>
                <c:pt idx="81">
                  <c:v>1.05</c:v>
                </c:pt>
                <c:pt idx="82">
                  <c:v>1.0549999999999999</c:v>
                </c:pt>
                <c:pt idx="83">
                  <c:v>1.06</c:v>
                </c:pt>
                <c:pt idx="84">
                  <c:v>1.0649999999999999</c:v>
                </c:pt>
                <c:pt idx="85">
                  <c:v>1.07</c:v>
                </c:pt>
                <c:pt idx="86">
                  <c:v>1.075</c:v>
                </c:pt>
                <c:pt idx="87">
                  <c:v>1.08</c:v>
                </c:pt>
                <c:pt idx="88">
                  <c:v>1.085</c:v>
                </c:pt>
                <c:pt idx="89">
                  <c:v>1.0900000000000001</c:v>
                </c:pt>
                <c:pt idx="90">
                  <c:v>1.095</c:v>
                </c:pt>
                <c:pt idx="91">
                  <c:v>1.1000000000000001</c:v>
                </c:pt>
                <c:pt idx="92">
                  <c:v>1.1100000000000001</c:v>
                </c:pt>
                <c:pt idx="93">
                  <c:v>1.1200000000000001</c:v>
                </c:pt>
                <c:pt idx="94">
                  <c:v>1.1299999999999999</c:v>
                </c:pt>
                <c:pt idx="95">
                  <c:v>1.1399999999999999</c:v>
                </c:pt>
                <c:pt idx="96">
                  <c:v>1.1499999999999999</c:v>
                </c:pt>
                <c:pt idx="97">
                  <c:v>1.1599999999999999</c:v>
                </c:pt>
                <c:pt idx="98">
                  <c:v>1.17</c:v>
                </c:pt>
                <c:pt idx="99">
                  <c:v>1.18</c:v>
                </c:pt>
                <c:pt idx="100">
                  <c:v>1.19</c:v>
                </c:pt>
                <c:pt idx="101">
                  <c:v>1.2</c:v>
                </c:pt>
                <c:pt idx="102">
                  <c:v>1.21</c:v>
                </c:pt>
                <c:pt idx="103">
                  <c:v>1.22</c:v>
                </c:pt>
                <c:pt idx="104">
                  <c:v>1.23</c:v>
                </c:pt>
                <c:pt idx="105">
                  <c:v>1.24</c:v>
                </c:pt>
                <c:pt idx="106">
                  <c:v>1.25</c:v>
                </c:pt>
                <c:pt idx="107">
                  <c:v>1.26</c:v>
                </c:pt>
                <c:pt idx="108">
                  <c:v>1.27</c:v>
                </c:pt>
                <c:pt idx="109">
                  <c:v>1.28</c:v>
                </c:pt>
                <c:pt idx="110">
                  <c:v>1.29</c:v>
                </c:pt>
                <c:pt idx="111">
                  <c:v>1.3</c:v>
                </c:pt>
                <c:pt idx="112">
                  <c:v>1.31</c:v>
                </c:pt>
                <c:pt idx="113">
                  <c:v>1.32</c:v>
                </c:pt>
                <c:pt idx="114">
                  <c:v>1.33</c:v>
                </c:pt>
                <c:pt idx="115">
                  <c:v>1.34</c:v>
                </c:pt>
                <c:pt idx="116">
                  <c:v>1.35</c:v>
                </c:pt>
                <c:pt idx="117">
                  <c:v>1.36</c:v>
                </c:pt>
                <c:pt idx="118">
                  <c:v>1.37</c:v>
                </c:pt>
                <c:pt idx="119">
                  <c:v>1.38</c:v>
                </c:pt>
                <c:pt idx="120">
                  <c:v>1.39</c:v>
                </c:pt>
                <c:pt idx="121">
                  <c:v>1.4</c:v>
                </c:pt>
                <c:pt idx="122">
                  <c:v>1.41</c:v>
                </c:pt>
                <c:pt idx="123">
                  <c:v>1.42</c:v>
                </c:pt>
                <c:pt idx="124">
                  <c:v>1.43</c:v>
                </c:pt>
                <c:pt idx="125">
                  <c:v>1.44</c:v>
                </c:pt>
                <c:pt idx="126">
                  <c:v>1.45</c:v>
                </c:pt>
                <c:pt idx="127">
                  <c:v>1.46</c:v>
                </c:pt>
                <c:pt idx="128">
                  <c:v>1.47</c:v>
                </c:pt>
                <c:pt idx="129">
                  <c:v>1.48</c:v>
                </c:pt>
                <c:pt idx="130">
                  <c:v>1.49</c:v>
                </c:pt>
                <c:pt idx="131">
                  <c:v>1.5</c:v>
                </c:pt>
                <c:pt idx="132">
                  <c:v>1.51</c:v>
                </c:pt>
                <c:pt idx="133">
                  <c:v>1.52</c:v>
                </c:pt>
                <c:pt idx="134">
                  <c:v>1.53</c:v>
                </c:pt>
                <c:pt idx="135">
                  <c:v>1.54</c:v>
                </c:pt>
                <c:pt idx="136">
                  <c:v>1.55</c:v>
                </c:pt>
                <c:pt idx="137">
                  <c:v>1.56</c:v>
                </c:pt>
                <c:pt idx="138">
                  <c:v>1.57</c:v>
                </c:pt>
                <c:pt idx="139">
                  <c:v>1.58</c:v>
                </c:pt>
                <c:pt idx="140">
                  <c:v>1.59</c:v>
                </c:pt>
                <c:pt idx="141">
                  <c:v>1.6</c:v>
                </c:pt>
                <c:pt idx="142">
                  <c:v>1.61</c:v>
                </c:pt>
                <c:pt idx="143">
                  <c:v>1.62</c:v>
                </c:pt>
                <c:pt idx="144">
                  <c:v>1.63</c:v>
                </c:pt>
                <c:pt idx="145">
                  <c:v>1.64</c:v>
                </c:pt>
                <c:pt idx="146">
                  <c:v>1.65</c:v>
                </c:pt>
                <c:pt idx="147">
                  <c:v>1.66</c:v>
                </c:pt>
                <c:pt idx="148">
                  <c:v>1.67</c:v>
                </c:pt>
                <c:pt idx="149">
                  <c:v>1.68</c:v>
                </c:pt>
                <c:pt idx="150">
                  <c:v>1.69</c:v>
                </c:pt>
                <c:pt idx="151">
                  <c:v>1.7</c:v>
                </c:pt>
                <c:pt idx="152">
                  <c:v>1.71</c:v>
                </c:pt>
                <c:pt idx="153">
                  <c:v>1.72</c:v>
                </c:pt>
                <c:pt idx="154">
                  <c:v>1.73</c:v>
                </c:pt>
                <c:pt idx="155">
                  <c:v>1.74</c:v>
                </c:pt>
                <c:pt idx="156">
                  <c:v>1.75</c:v>
                </c:pt>
                <c:pt idx="157">
                  <c:v>1.76</c:v>
                </c:pt>
                <c:pt idx="158">
                  <c:v>1.77</c:v>
                </c:pt>
                <c:pt idx="159">
                  <c:v>1.78</c:v>
                </c:pt>
                <c:pt idx="160">
                  <c:v>1.79</c:v>
                </c:pt>
                <c:pt idx="161">
                  <c:v>1.8</c:v>
                </c:pt>
                <c:pt idx="162">
                  <c:v>1.81</c:v>
                </c:pt>
                <c:pt idx="163">
                  <c:v>1.82</c:v>
                </c:pt>
                <c:pt idx="164">
                  <c:v>1.83</c:v>
                </c:pt>
                <c:pt idx="165">
                  <c:v>1.84</c:v>
                </c:pt>
                <c:pt idx="166">
                  <c:v>1.85</c:v>
                </c:pt>
                <c:pt idx="167">
                  <c:v>1.86</c:v>
                </c:pt>
                <c:pt idx="168">
                  <c:v>1.87</c:v>
                </c:pt>
                <c:pt idx="169">
                  <c:v>1.88</c:v>
                </c:pt>
                <c:pt idx="170">
                  <c:v>1.89</c:v>
                </c:pt>
                <c:pt idx="171">
                  <c:v>1.9</c:v>
                </c:pt>
                <c:pt idx="172">
                  <c:v>1.91</c:v>
                </c:pt>
                <c:pt idx="173">
                  <c:v>1.92</c:v>
                </c:pt>
                <c:pt idx="174">
                  <c:v>1.93</c:v>
                </c:pt>
                <c:pt idx="175">
                  <c:v>1.94</c:v>
                </c:pt>
                <c:pt idx="176">
                  <c:v>1.95</c:v>
                </c:pt>
                <c:pt idx="177">
                  <c:v>1.96</c:v>
                </c:pt>
                <c:pt idx="178">
                  <c:v>1.97</c:v>
                </c:pt>
                <c:pt idx="179">
                  <c:v>1.98</c:v>
                </c:pt>
                <c:pt idx="180">
                  <c:v>1.99</c:v>
                </c:pt>
                <c:pt idx="181">
                  <c:v>2</c:v>
                </c:pt>
                <c:pt idx="182">
                  <c:v>2.02</c:v>
                </c:pt>
                <c:pt idx="183">
                  <c:v>2.04</c:v>
                </c:pt>
                <c:pt idx="184">
                  <c:v>2.06</c:v>
                </c:pt>
                <c:pt idx="185">
                  <c:v>2.08</c:v>
                </c:pt>
                <c:pt idx="186">
                  <c:v>2.1</c:v>
                </c:pt>
                <c:pt idx="187">
                  <c:v>2.12</c:v>
                </c:pt>
                <c:pt idx="188">
                  <c:v>2.14</c:v>
                </c:pt>
                <c:pt idx="189">
                  <c:v>2.16</c:v>
                </c:pt>
                <c:pt idx="190">
                  <c:v>2.1800000000000002</c:v>
                </c:pt>
                <c:pt idx="191">
                  <c:v>2.2000000000000002</c:v>
                </c:pt>
                <c:pt idx="192">
                  <c:v>2.2200000000000002</c:v>
                </c:pt>
                <c:pt idx="193">
                  <c:v>2.2400000000000002</c:v>
                </c:pt>
                <c:pt idx="194">
                  <c:v>2.2599999999999998</c:v>
                </c:pt>
                <c:pt idx="195">
                  <c:v>2.2799999999999998</c:v>
                </c:pt>
                <c:pt idx="196">
                  <c:v>2.2999999999999998</c:v>
                </c:pt>
                <c:pt idx="197">
                  <c:v>2.3199999999999998</c:v>
                </c:pt>
                <c:pt idx="198">
                  <c:v>2.34</c:v>
                </c:pt>
                <c:pt idx="199">
                  <c:v>2.36</c:v>
                </c:pt>
                <c:pt idx="200">
                  <c:v>2.38</c:v>
                </c:pt>
                <c:pt idx="201">
                  <c:v>2.4</c:v>
                </c:pt>
                <c:pt idx="202">
                  <c:v>2.42</c:v>
                </c:pt>
                <c:pt idx="203">
                  <c:v>2.44</c:v>
                </c:pt>
                <c:pt idx="204">
                  <c:v>2.46</c:v>
                </c:pt>
                <c:pt idx="205">
                  <c:v>2.48</c:v>
                </c:pt>
                <c:pt idx="206">
                  <c:v>2.5</c:v>
                </c:pt>
                <c:pt idx="207">
                  <c:v>2.52</c:v>
                </c:pt>
                <c:pt idx="208">
                  <c:v>2.54</c:v>
                </c:pt>
                <c:pt idx="209">
                  <c:v>2.56</c:v>
                </c:pt>
                <c:pt idx="210">
                  <c:v>2.58</c:v>
                </c:pt>
                <c:pt idx="211">
                  <c:v>2.6</c:v>
                </c:pt>
                <c:pt idx="212">
                  <c:v>2.62</c:v>
                </c:pt>
                <c:pt idx="213">
                  <c:v>2.64</c:v>
                </c:pt>
                <c:pt idx="214">
                  <c:v>2.66</c:v>
                </c:pt>
                <c:pt idx="215">
                  <c:v>2.68</c:v>
                </c:pt>
                <c:pt idx="216">
                  <c:v>2.7</c:v>
                </c:pt>
                <c:pt idx="217">
                  <c:v>2.72</c:v>
                </c:pt>
                <c:pt idx="218">
                  <c:v>2.74</c:v>
                </c:pt>
                <c:pt idx="219">
                  <c:v>2.76</c:v>
                </c:pt>
                <c:pt idx="220">
                  <c:v>2.78</c:v>
                </c:pt>
                <c:pt idx="221">
                  <c:v>2.8</c:v>
                </c:pt>
                <c:pt idx="222">
                  <c:v>2.82</c:v>
                </c:pt>
                <c:pt idx="223">
                  <c:v>2.84</c:v>
                </c:pt>
                <c:pt idx="224">
                  <c:v>2.86</c:v>
                </c:pt>
                <c:pt idx="225">
                  <c:v>2.88</c:v>
                </c:pt>
                <c:pt idx="226">
                  <c:v>2.9</c:v>
                </c:pt>
                <c:pt idx="227">
                  <c:v>2.92</c:v>
                </c:pt>
                <c:pt idx="228">
                  <c:v>2.94</c:v>
                </c:pt>
                <c:pt idx="229">
                  <c:v>2.96</c:v>
                </c:pt>
                <c:pt idx="230">
                  <c:v>2.98</c:v>
                </c:pt>
                <c:pt idx="231">
                  <c:v>3</c:v>
                </c:pt>
                <c:pt idx="232">
                  <c:v>3.05</c:v>
                </c:pt>
                <c:pt idx="233">
                  <c:v>3.1</c:v>
                </c:pt>
                <c:pt idx="234">
                  <c:v>3.15</c:v>
                </c:pt>
                <c:pt idx="235">
                  <c:v>3.2</c:v>
                </c:pt>
                <c:pt idx="236">
                  <c:v>3.25</c:v>
                </c:pt>
                <c:pt idx="237">
                  <c:v>3.3</c:v>
                </c:pt>
                <c:pt idx="238">
                  <c:v>3.35</c:v>
                </c:pt>
                <c:pt idx="239">
                  <c:v>3.4</c:v>
                </c:pt>
                <c:pt idx="240">
                  <c:v>3.45</c:v>
                </c:pt>
                <c:pt idx="241">
                  <c:v>3.5</c:v>
                </c:pt>
                <c:pt idx="242">
                  <c:v>3.55</c:v>
                </c:pt>
                <c:pt idx="243">
                  <c:v>3.6</c:v>
                </c:pt>
                <c:pt idx="244">
                  <c:v>3.65</c:v>
                </c:pt>
                <c:pt idx="245">
                  <c:v>3.7</c:v>
                </c:pt>
                <c:pt idx="246">
                  <c:v>3.75</c:v>
                </c:pt>
                <c:pt idx="247">
                  <c:v>3.8</c:v>
                </c:pt>
                <c:pt idx="248">
                  <c:v>3.85</c:v>
                </c:pt>
                <c:pt idx="249">
                  <c:v>3.9</c:v>
                </c:pt>
                <c:pt idx="250">
                  <c:v>3.95</c:v>
                </c:pt>
                <c:pt idx="251">
                  <c:v>4.0000000000000098</c:v>
                </c:pt>
                <c:pt idx="252">
                  <c:v>4.0500000000000096</c:v>
                </c:pt>
                <c:pt idx="253">
                  <c:v>4.0999999999999996</c:v>
                </c:pt>
                <c:pt idx="254">
                  <c:v>4.1500000000000101</c:v>
                </c:pt>
                <c:pt idx="255">
                  <c:v>4.2000000000000099</c:v>
                </c:pt>
                <c:pt idx="256">
                  <c:v>4.2500000000000098</c:v>
                </c:pt>
                <c:pt idx="257">
                  <c:v>4.3000000000000096</c:v>
                </c:pt>
                <c:pt idx="258">
                  <c:v>4.3500000000000103</c:v>
                </c:pt>
                <c:pt idx="259">
                  <c:v>4.4000000000000101</c:v>
                </c:pt>
                <c:pt idx="260">
                  <c:v>4.4500000000000099</c:v>
                </c:pt>
                <c:pt idx="261">
                  <c:v>4.5000000000000098</c:v>
                </c:pt>
                <c:pt idx="262">
                  <c:v>4.5500000000000096</c:v>
                </c:pt>
                <c:pt idx="263">
                  <c:v>4.6000000000000103</c:v>
                </c:pt>
                <c:pt idx="264">
                  <c:v>4.6500000000000101</c:v>
                </c:pt>
                <c:pt idx="265">
                  <c:v>4.7000000000000099</c:v>
                </c:pt>
                <c:pt idx="266">
                  <c:v>4.7500000000000098</c:v>
                </c:pt>
                <c:pt idx="267">
                  <c:v>4.8000000000000096</c:v>
                </c:pt>
                <c:pt idx="268">
                  <c:v>4.8500000000000103</c:v>
                </c:pt>
                <c:pt idx="269">
                  <c:v>4.9000000000000101</c:v>
                </c:pt>
                <c:pt idx="270">
                  <c:v>4.9500000000000099</c:v>
                </c:pt>
                <c:pt idx="271">
                  <c:v>5.0000000000000098</c:v>
                </c:pt>
                <c:pt idx="272">
                  <c:v>5.0500000000000096</c:v>
                </c:pt>
                <c:pt idx="273">
                  <c:v>5.1000000000000103</c:v>
                </c:pt>
                <c:pt idx="274">
                  <c:v>5.1500000000000101</c:v>
                </c:pt>
                <c:pt idx="275">
                  <c:v>5.2000000000000099</c:v>
                </c:pt>
                <c:pt idx="276">
                  <c:v>5.2500000000000098</c:v>
                </c:pt>
                <c:pt idx="277">
                  <c:v>5.3000000000000096</c:v>
                </c:pt>
                <c:pt idx="278">
                  <c:v>5.3500000000000103</c:v>
                </c:pt>
                <c:pt idx="279">
                  <c:v>5.4000000000000101</c:v>
                </c:pt>
                <c:pt idx="280">
                  <c:v>5.4500000000000099</c:v>
                </c:pt>
                <c:pt idx="281">
                  <c:v>5.5000000000000098</c:v>
                </c:pt>
                <c:pt idx="282">
                  <c:v>5.5500000000000096</c:v>
                </c:pt>
                <c:pt idx="283">
                  <c:v>5.6000000000000103</c:v>
                </c:pt>
                <c:pt idx="284">
                  <c:v>5.6500000000000101</c:v>
                </c:pt>
                <c:pt idx="285">
                  <c:v>5.7000000000000099</c:v>
                </c:pt>
                <c:pt idx="286">
                  <c:v>5.7500000000000098</c:v>
                </c:pt>
                <c:pt idx="287">
                  <c:v>5.8000000000000096</c:v>
                </c:pt>
                <c:pt idx="288">
                  <c:v>5.8500000000000103</c:v>
                </c:pt>
                <c:pt idx="289">
                  <c:v>5.9000000000000101</c:v>
                </c:pt>
                <c:pt idx="290">
                  <c:v>5.9500000000000099</c:v>
                </c:pt>
                <c:pt idx="291">
                  <c:v>6.0000000000000204</c:v>
                </c:pt>
                <c:pt idx="292">
                  <c:v>6.0500000000000203</c:v>
                </c:pt>
                <c:pt idx="293">
                  <c:v>6.1000000000000201</c:v>
                </c:pt>
                <c:pt idx="294">
                  <c:v>6.1500000000000199</c:v>
                </c:pt>
                <c:pt idx="295">
                  <c:v>6.2000000000000197</c:v>
                </c:pt>
                <c:pt idx="296">
                  <c:v>6.2500000000000204</c:v>
                </c:pt>
                <c:pt idx="297">
                  <c:v>6.3000000000000203</c:v>
                </c:pt>
                <c:pt idx="298">
                  <c:v>6.3500000000000201</c:v>
                </c:pt>
                <c:pt idx="299">
                  <c:v>6.4000000000000199</c:v>
                </c:pt>
                <c:pt idx="300">
                  <c:v>6.4500000000000197</c:v>
                </c:pt>
                <c:pt idx="301">
                  <c:v>6.5000000000000204</c:v>
                </c:pt>
                <c:pt idx="302">
                  <c:v>6.5500000000000203</c:v>
                </c:pt>
                <c:pt idx="303">
                  <c:v>6.6000000000000201</c:v>
                </c:pt>
                <c:pt idx="304">
                  <c:v>6.6500000000000199</c:v>
                </c:pt>
                <c:pt idx="305">
                  <c:v>6.7000000000000197</c:v>
                </c:pt>
                <c:pt idx="306">
                  <c:v>6.7500000000000204</c:v>
                </c:pt>
                <c:pt idx="307">
                  <c:v>6.8000000000000203</c:v>
                </c:pt>
                <c:pt idx="308">
                  <c:v>6.8500000000000201</c:v>
                </c:pt>
                <c:pt idx="309">
                  <c:v>6.9000000000000199</c:v>
                </c:pt>
                <c:pt idx="310">
                  <c:v>6.9500000000000197</c:v>
                </c:pt>
                <c:pt idx="311">
                  <c:v>7.0000000000000204</c:v>
                </c:pt>
                <c:pt idx="312">
                  <c:v>7.0500000000000203</c:v>
                </c:pt>
                <c:pt idx="313">
                  <c:v>7.1000000000000201</c:v>
                </c:pt>
                <c:pt idx="314">
                  <c:v>7.1500000000000199</c:v>
                </c:pt>
                <c:pt idx="315">
                  <c:v>7.2000000000000197</c:v>
                </c:pt>
                <c:pt idx="316">
                  <c:v>7.2500000000000204</c:v>
                </c:pt>
                <c:pt idx="317">
                  <c:v>7.3000000000000203</c:v>
                </c:pt>
                <c:pt idx="318">
                  <c:v>7.3500000000000201</c:v>
                </c:pt>
                <c:pt idx="319">
                  <c:v>7.4000000000000199</c:v>
                </c:pt>
                <c:pt idx="320">
                  <c:v>7.4500000000000197</c:v>
                </c:pt>
                <c:pt idx="321">
                  <c:v>7.5000000000000204</c:v>
                </c:pt>
                <c:pt idx="322">
                  <c:v>7.5500000000000203</c:v>
                </c:pt>
                <c:pt idx="323">
                  <c:v>7.6000000000000201</c:v>
                </c:pt>
                <c:pt idx="324">
                  <c:v>7.6500000000000199</c:v>
                </c:pt>
                <c:pt idx="325">
                  <c:v>7.7000000000000197</c:v>
                </c:pt>
                <c:pt idx="326">
                  <c:v>7.7500000000000204</c:v>
                </c:pt>
                <c:pt idx="327">
                  <c:v>7.80000000000003</c:v>
                </c:pt>
                <c:pt idx="328">
                  <c:v>7.8500000000000298</c:v>
                </c:pt>
                <c:pt idx="329">
                  <c:v>7.9000000000000199</c:v>
                </c:pt>
                <c:pt idx="330">
                  <c:v>7.9500000000000304</c:v>
                </c:pt>
                <c:pt idx="331">
                  <c:v>8.0000000000000302</c:v>
                </c:pt>
                <c:pt idx="332">
                  <c:v>8.0500000000000291</c:v>
                </c:pt>
                <c:pt idx="333">
                  <c:v>8.1000000000000298</c:v>
                </c:pt>
                <c:pt idx="334">
                  <c:v>8.1500000000000306</c:v>
                </c:pt>
                <c:pt idx="335">
                  <c:v>8.2000000000000295</c:v>
                </c:pt>
                <c:pt idx="336">
                  <c:v>8.2500000000000302</c:v>
                </c:pt>
                <c:pt idx="337">
                  <c:v>8.3000000000000291</c:v>
                </c:pt>
                <c:pt idx="338">
                  <c:v>8.3500000000000298</c:v>
                </c:pt>
                <c:pt idx="339">
                  <c:v>8.4000000000000306</c:v>
                </c:pt>
                <c:pt idx="340">
                  <c:v>8.4500000000000295</c:v>
                </c:pt>
                <c:pt idx="341">
                  <c:v>8.5000000000000302</c:v>
                </c:pt>
                <c:pt idx="342">
                  <c:v>8.5500000000000291</c:v>
                </c:pt>
                <c:pt idx="343">
                  <c:v>8.6000000000000298</c:v>
                </c:pt>
                <c:pt idx="344">
                  <c:v>8.6500000000000306</c:v>
                </c:pt>
                <c:pt idx="345">
                  <c:v>8.7000000000000295</c:v>
                </c:pt>
                <c:pt idx="346">
                  <c:v>8.7500000000000302</c:v>
                </c:pt>
                <c:pt idx="347">
                  <c:v>8.8000000000000291</c:v>
                </c:pt>
                <c:pt idx="348">
                  <c:v>8.8500000000000298</c:v>
                </c:pt>
                <c:pt idx="349">
                  <c:v>8.9000000000000306</c:v>
                </c:pt>
                <c:pt idx="350">
                  <c:v>8.9500000000000295</c:v>
                </c:pt>
                <c:pt idx="351">
                  <c:v>9.0000000000000302</c:v>
                </c:pt>
                <c:pt idx="352">
                  <c:v>9.0500000000000291</c:v>
                </c:pt>
                <c:pt idx="353">
                  <c:v>9.1000000000000298</c:v>
                </c:pt>
                <c:pt idx="354">
                  <c:v>9.1500000000000306</c:v>
                </c:pt>
                <c:pt idx="355">
                  <c:v>9.2000000000000295</c:v>
                </c:pt>
                <c:pt idx="356">
                  <c:v>9.2500000000000302</c:v>
                </c:pt>
                <c:pt idx="357">
                  <c:v>9.3000000000000291</c:v>
                </c:pt>
                <c:pt idx="358">
                  <c:v>9.3500000000000298</c:v>
                </c:pt>
                <c:pt idx="359">
                  <c:v>9.4000000000000306</c:v>
                </c:pt>
                <c:pt idx="360">
                  <c:v>9.4500000000000295</c:v>
                </c:pt>
                <c:pt idx="361">
                  <c:v>9.5000000000000302</c:v>
                </c:pt>
                <c:pt idx="362">
                  <c:v>9.5500000000000291</c:v>
                </c:pt>
                <c:pt idx="363">
                  <c:v>9.6000000000000298</c:v>
                </c:pt>
                <c:pt idx="364">
                  <c:v>9.6500000000000306</c:v>
                </c:pt>
                <c:pt idx="365">
                  <c:v>9.7000000000000295</c:v>
                </c:pt>
                <c:pt idx="366">
                  <c:v>9.7500000000000409</c:v>
                </c:pt>
                <c:pt idx="367">
                  <c:v>9.8000000000000398</c:v>
                </c:pt>
                <c:pt idx="368">
                  <c:v>9.8500000000000405</c:v>
                </c:pt>
                <c:pt idx="369">
                  <c:v>9.9000000000000394</c:v>
                </c:pt>
                <c:pt idx="370">
                  <c:v>9.9500000000000401</c:v>
                </c:pt>
                <c:pt idx="371">
                  <c:v>10</c:v>
                </c:pt>
              </c:numCache>
            </c:numRef>
          </c:xVal>
          <c:yVal>
            <c:numRef>
              <c:f>演算処理!$DE$28:$DE$399</c:f>
              <c:numCache>
                <c:formatCode>General</c:formatCode>
                <c:ptCount val="372"/>
                <c:pt idx="1">
                  <c:v>-9.6432746655328714E-16</c:v>
                </c:pt>
                <c:pt idx="2">
                  <c:v>-5.7859647993197248E-15</c:v>
                </c:pt>
                <c:pt idx="3">
                  <c:v>-3.2787133862811822E-14</c:v>
                </c:pt>
                <c:pt idx="4">
                  <c:v>-1.5043508478231411E-13</c:v>
                </c:pt>
                <c:pt idx="5">
                  <c:v>-6.2681285325965925E-13</c:v>
                </c:pt>
                <c:pt idx="6">
                  <c:v>-2.3953894269186955E-12</c:v>
                </c:pt>
                <c:pt idx="7">
                  <c:v>-8.447508607010902E-12</c:v>
                </c:pt>
                <c:pt idx="8">
                  <c:v>-2.7789988931177085E-11</c:v>
                </c:pt>
                <c:pt idx="9">
                  <c:v>-8.6029581946577901E-11</c:v>
                </c:pt>
                <c:pt idx="10">
                  <c:v>-2.5244357285292111E-10</c:v>
                </c:pt>
                <c:pt idx="11">
                  <c:v>-7.0648269559260102E-10</c:v>
                </c:pt>
                <c:pt idx="12">
                  <c:v>-1.8956710766474479E-9</c:v>
                </c:pt>
                <c:pt idx="13">
                  <c:v>-4.8994402384772321E-9</c:v>
                </c:pt>
                <c:pt idx="14">
                  <c:v>-1.2246223052002732E-8</c:v>
                </c:pt>
                <c:pt idx="15">
                  <c:v>-2.9708244607645269E-8</c:v>
                </c:pt>
                <c:pt idx="16">
                  <c:v>-7.0169801409398914E-8</c:v>
                </c:pt>
                <c:pt idx="17">
                  <c:v>-1.6183141185687626E-7</c:v>
                </c:pt>
                <c:pt idx="18">
                  <c:v>-3.6537680332112878E-7</c:v>
                </c:pt>
                <c:pt idx="19">
                  <c:v>-8.0949877190449188E-7</c:v>
                </c:pt>
                <c:pt idx="20">
                  <c:v>-1.7637700219768458E-6</c:v>
                </c:pt>
                <c:pt idx="21">
                  <c:v>-3.7871096975898958E-6</c:v>
                </c:pt>
                <c:pt idx="22">
                  <c:v>-8.0288220030818009E-6</c:v>
                </c:pt>
                <c:pt idx="23">
                  <c:v>-1.6837205527568978E-5</c:v>
                </c:pt>
                <c:pt idx="24">
                  <c:v>-3.4988487671862282E-5</c:v>
                </c:pt>
                <c:pt idx="25">
                  <c:v>-7.2169248579225149E-5</c:v>
                </c:pt>
                <c:pt idx="26">
                  <c:v>-1.4799938998382277E-4</c:v>
                </c:pt>
                <c:pt idx="27">
                  <c:v>-3.0222235808937E-4</c:v>
                </c:pt>
                <c:pt idx="28">
                  <c:v>-6.1543567715747344E-4</c:v>
                </c:pt>
                <c:pt idx="29">
                  <c:v>-1.2513218172620797E-3</c:v>
                </c:pt>
                <c:pt idx="30">
                  <c:v>-2.5423859886533483E-3</c:v>
                </c:pt>
                <c:pt idx="31">
                  <c:v>-5.1612265387693708E-3</c:v>
                </c:pt>
                <c:pt idx="32">
                  <c:v>-6.1587705327958032E-3</c:v>
                </c:pt>
                <c:pt idx="33">
                  <c:v>-7.3473702337201064E-3</c:v>
                </c:pt>
                <c:pt idx="34">
                  <c:v>-8.7624835883218649E-3</c:v>
                </c:pt>
                <c:pt idx="35">
                  <c:v>-1.0445470057472898E-2</c:v>
                </c:pt>
                <c:pt idx="36">
                  <c:v>-1.2444178833364008E-2</c:v>
                </c:pt>
                <c:pt idx="37">
                  <c:v>-1.4813344451298335E-2</c:v>
                </c:pt>
                <c:pt idx="38">
                  <c:v>-1.7614583987173634E-2</c:v>
                </c:pt>
                <c:pt idx="39">
                  <c:v>-2.0915655946694138E-2</c:v>
                </c:pt>
                <c:pt idx="40">
                  <c:v>-2.4788426671131999E-2</c:v>
                </c:pt>
                <c:pt idx="41">
                  <c:v>-2.9304647943296337E-2</c:v>
                </c:pt>
                <c:pt idx="42">
                  <c:v>-3.4528103319844274E-2</c:v>
                </c:pt>
                <c:pt idx="43">
                  <c:v>-4.0500809417200703E-2</c:v>
                </c:pt>
                <c:pt idx="44">
                  <c:v>-4.7219571815002151E-2</c:v>
                </c:pt>
                <c:pt idx="45">
                  <c:v>-5.4597004472315261E-2</c:v>
                </c:pt>
                <c:pt idx="46">
                  <c:v>-6.2397722339442505E-2</c:v>
                </c:pt>
                <c:pt idx="47">
                  <c:v>-7.0135380676306772E-2</c:v>
                </c:pt>
                <c:pt idx="48">
                  <c:v>-7.6909737635944303E-2</c:v>
                </c:pt>
                <c:pt idx="49">
                  <c:v>-8.1159064984085288E-2</c:v>
                </c:pt>
                <c:pt idx="50">
                  <c:v>-8.0329389602155063E-2</c:v>
                </c:pt>
                <c:pt idx="51">
                  <c:v>-7.0718610249800043E-2</c:v>
                </c:pt>
                <c:pt idx="52">
                  <c:v>-5.049173081018022E-2</c:v>
                </c:pt>
                <c:pt idx="53">
                  <c:v>-5.4327635932465729E-2</c:v>
                </c:pt>
                <c:pt idx="54">
                  <c:v>-0.12927348351244533</c:v>
                </c:pt>
                <c:pt idx="55">
                  <c:v>-0.25054987947734397</c:v>
                </c:pt>
                <c:pt idx="56">
                  <c:v>-0.41965430710807544</c:v>
                </c:pt>
                <c:pt idx="57">
                  <c:v>-0.64795210521857227</c:v>
                </c:pt>
                <c:pt idx="58">
                  <c:v>-0.95054101069079988</c:v>
                </c:pt>
                <c:pt idx="59">
                  <c:v>-1.3453265646714898</c:v>
                </c:pt>
                <c:pt idx="60">
                  <c:v>-1.8523332885352659</c:v>
                </c:pt>
                <c:pt idx="61">
                  <c:v>-2.4925245770530733</c:v>
                </c:pt>
                <c:pt idx="62">
                  <c:v>-3.2858480570891579</c:v>
                </c:pt>
                <c:pt idx="63">
                  <c:v>-4.2483793001766434</c:v>
                </c:pt>
                <c:pt idx="64">
                  <c:v>-5.3887645892807798</c:v>
                </c:pt>
                <c:pt idx="65">
                  <c:v>-6.7050575800162635</c:v>
                </c:pt>
                <c:pt idx="66">
                  <c:v>-8.1848657160448255</c:v>
                </c:pt>
                <c:pt idx="67">
                  <c:v>-9.8135593792545013</c:v>
                </c:pt>
                <c:pt idx="68">
                  <c:v>-11.593485249597158</c:v>
                </c:pt>
                <c:pt idx="69">
                  <c:v>-13.569608345409993</c:v>
                </c:pt>
                <c:pt idx="70">
                  <c:v>-15.85444024725277</c:v>
                </c:pt>
                <c:pt idx="71">
                  <c:v>-18.666147262888451</c:v>
                </c:pt>
                <c:pt idx="72">
                  <c:v>-22.459037159489323</c:v>
                </c:pt>
                <c:pt idx="73">
                  <c:v>-28.567699829830644</c:v>
                </c:pt>
                <c:pt idx="74">
                  <c:v>-51.730437705786784</c:v>
                </c:pt>
                <c:pt idx="75">
                  <c:v>-30.885157691825519</c:v>
                </c:pt>
                <c:pt idx="76">
                  <c:v>-25.033318154368914</c:v>
                </c:pt>
                <c:pt idx="77">
                  <c:v>-21.966005899209708</c:v>
                </c:pt>
                <c:pt idx="78">
                  <c:v>-20.019089801587093</c:v>
                </c:pt>
                <c:pt idx="79">
                  <c:v>-18.69268568870001</c:v>
                </c:pt>
                <c:pt idx="80">
                  <c:v>-17.768231203985771</c:v>
                </c:pt>
                <c:pt idx="81">
                  <c:v>-17.13071920218886</c:v>
                </c:pt>
                <c:pt idx="82">
                  <c:v>-16.712543550521332</c:v>
                </c:pt>
                <c:pt idx="83">
                  <c:v>-16.471022384097434</c:v>
                </c:pt>
                <c:pt idx="84">
                  <c:v>-16.377945489219318</c:v>
                </c:pt>
                <c:pt idx="85">
                  <c:v>-16.414192506010302</c:v>
                </c:pt>
                <c:pt idx="86">
                  <c:v>-16.566765876987795</c:v>
                </c:pt>
                <c:pt idx="87">
                  <c:v>-16.827091389823362</c:v>
                </c:pt>
                <c:pt idx="88">
                  <c:v>-17.19004628143248</c:v>
                </c:pt>
                <c:pt idx="89">
                  <c:v>-17.653448832840485</c:v>
                </c:pt>
                <c:pt idx="90">
                  <c:v>-18.217882882717088</c:v>
                </c:pt>
                <c:pt idx="91">
                  <c:v>-18.886815193429804</c:v>
                </c:pt>
                <c:pt idx="92">
                  <c:v>-20.569497481847119</c:v>
                </c:pt>
                <c:pt idx="93">
                  <c:v>-22.816151972708731</c:v>
                </c:pt>
                <c:pt idx="94">
                  <c:v>-25.893091452076611</c:v>
                </c:pt>
                <c:pt idx="95">
                  <c:v>-30.516468420242248</c:v>
                </c:pt>
                <c:pt idx="96">
                  <c:v>-39.912542383063396</c:v>
                </c:pt>
                <c:pt idx="97">
                  <c:v>-42.001011423600289</c:v>
                </c:pt>
                <c:pt idx="98">
                  <c:v>-32.355466477122135</c:v>
                </c:pt>
                <c:pt idx="99">
                  <c:v>-28.327455770124939</c:v>
                </c:pt>
                <c:pt idx="100">
                  <c:v>-25.904894165987223</c:v>
                </c:pt>
                <c:pt idx="101">
                  <c:v>-24.258859938720132</c:v>
                </c:pt>
                <c:pt idx="102">
                  <c:v>-23.068355426276188</c:v>
                </c:pt>
                <c:pt idx="103">
                  <c:v>-22.172992520323554</c:v>
                </c:pt>
                <c:pt idx="104">
                  <c:v>-21.480469652104578</c:v>
                </c:pt>
                <c:pt idx="105">
                  <c:v>-20.933036313078183</c:v>
                </c:pt>
                <c:pt idx="106">
                  <c:v>-20.492824137989622</c:v>
                </c:pt>
                <c:pt idx="107">
                  <c:v>-20.134483811385884</c:v>
                </c:pt>
                <c:pt idx="108">
                  <c:v>-19.84104390751035</c:v>
                </c:pt>
                <c:pt idx="109">
                  <c:v>-19.601345485681424</c:v>
                </c:pt>
                <c:pt idx="110">
                  <c:v>-19.408327977479363</c:v>
                </c:pt>
                <c:pt idx="111">
                  <c:v>-19.257825735004094</c:v>
                </c:pt>
                <c:pt idx="112">
                  <c:v>-19.147703302136385</c:v>
                </c:pt>
                <c:pt idx="113">
                  <c:v>-19.077233533448055</c:v>
                </c:pt>
                <c:pt idx="114">
                  <c:v>-19.046657932752545</c:v>
                </c:pt>
                <c:pt idx="115">
                  <c:v>-19.056886268086238</c:v>
                </c:pt>
                <c:pt idx="116">
                  <c:v>-19.109303047983289</c:v>
                </c:pt>
                <c:pt idx="117">
                  <c:v>-19.205656173788952</c:v>
                </c:pt>
                <c:pt idx="118">
                  <c:v>-19.348009627569898</c:v>
                </c:pt>
                <c:pt idx="119">
                  <c:v>-19.538747940653252</c:v>
                </c:pt>
                <c:pt idx="120">
                  <c:v>-19.78062564681591</c:v>
                </c:pt>
                <c:pt idx="121">
                  <c:v>-20.076860244568302</c:v>
                </c:pt>
                <c:pt idx="122">
                  <c:v>-20.431272874442854</c:v>
                </c:pt>
                <c:pt idx="123">
                  <c:v>-20.848487798601067</c:v>
                </c:pt>
                <c:pt idx="124">
                  <c:v>-21.33421125488351</c:v>
                </c:pt>
                <c:pt idx="125">
                  <c:v>-21.895624791875647</c:v>
                </c:pt>
                <c:pt idx="126">
                  <c:v>-22.541952296879735</c:v>
                </c:pt>
                <c:pt idx="127">
                  <c:v>-23.285302488443939</c:v>
                </c:pt>
                <c:pt idx="128">
                  <c:v>-24.141968237401791</c:v>
                </c:pt>
                <c:pt idx="129">
                  <c:v>-25.134522264476722</c:v>
                </c:pt>
                <c:pt idx="130">
                  <c:v>-26.29538602079851</c:v>
                </c:pt>
                <c:pt idx="131">
                  <c:v>-27.673331786896526</c:v>
                </c:pt>
                <c:pt idx="132">
                  <c:v>-29.346405163352983</c:v>
                </c:pt>
                <c:pt idx="133">
                  <c:v>-31.450813104485583</c:v>
                </c:pt>
                <c:pt idx="134">
                  <c:v>-34.257511436765789</c:v>
                </c:pt>
                <c:pt idx="135">
                  <c:v>-38.440288775629952</c:v>
                </c:pt>
                <c:pt idx="136">
                  <c:v>-46.770595009446794</c:v>
                </c:pt>
                <c:pt idx="137">
                  <c:v>-51.250455834733792</c:v>
                </c:pt>
                <c:pt idx="138">
                  <c:v>-40.021097142127253</c:v>
                </c:pt>
                <c:pt idx="139">
                  <c:v>-35.341369010120907</c:v>
                </c:pt>
                <c:pt idx="140">
                  <c:v>-32.367745833332208</c:v>
                </c:pt>
                <c:pt idx="141">
                  <c:v>-30.202822764051454</c:v>
                </c:pt>
                <c:pt idx="142">
                  <c:v>-28.514061465996544</c:v>
                </c:pt>
                <c:pt idx="143">
                  <c:v>-27.140879817008635</c:v>
                </c:pt>
                <c:pt idx="144">
                  <c:v>-25.9932436541689</c:v>
                </c:pt>
                <c:pt idx="145">
                  <c:v>-25.015498096037554</c:v>
                </c:pt>
                <c:pt idx="146">
                  <c:v>-24.170769831578042</c:v>
                </c:pt>
                <c:pt idx="147">
                  <c:v>-23.433323853229545</c:v>
                </c:pt>
                <c:pt idx="148">
                  <c:v>-22.784454004817505</c:v>
                </c:pt>
                <c:pt idx="149">
                  <c:v>-22.210111456183444</c:v>
                </c:pt>
                <c:pt idx="150">
                  <c:v>-21.699457358848527</c:v>
                </c:pt>
                <c:pt idx="151">
                  <c:v>-21.243938474200903</c:v>
                </c:pt>
                <c:pt idx="152">
                  <c:v>-20.836674144008491</c:v>
                </c:pt>
                <c:pt idx="153">
                  <c:v>-20.472036616387225</c:v>
                </c:pt>
                <c:pt idx="154">
                  <c:v>-20.145355829526132</c:v>
                </c:pt>
                <c:pt idx="155">
                  <c:v>-19.852706805497359</c:v>
                </c:pt>
                <c:pt idx="156">
                  <c:v>-19.590753359783651</c:v>
                </c:pt>
                <c:pt idx="157">
                  <c:v>-19.356631109714026</c:v>
                </c:pt>
                <c:pt idx="158">
                  <c:v>-19.147858479393431</c:v>
                </c:pt>
                <c:pt idx="159">
                  <c:v>-18.962268019381348</c:v>
                </c:pt>
                <c:pt idx="160">
                  <c:v>-18.797952711768371</c:v>
                </c:pt>
                <c:pt idx="161">
                  <c:v>-18.653223494457475</c:v>
                </c:pt>
                <c:pt idx="162">
                  <c:v>-18.526575298422465</c:v>
                </c:pt>
                <c:pt idx="163">
                  <c:v>-18.416659623790352</c:v>
                </c:pt>
                <c:pt idx="164">
                  <c:v>-18.322262194715748</c:v>
                </c:pt>
                <c:pt idx="165">
                  <c:v>-18.242284599650002</c:v>
                </c:pt>
                <c:pt idx="166">
                  <c:v>-18.175729088737679</c:v>
                </c:pt>
                <c:pt idx="167">
                  <c:v>-18.121685894299834</c:v>
                </c:pt>
                <c:pt idx="168">
                  <c:v>-18.079322584342375</c:v>
                </c:pt>
                <c:pt idx="169">
                  <c:v>-18.047875066939451</c:v>
                </c:pt>
                <c:pt idx="170">
                  <c:v>-18.026639945027576</c:v>
                </c:pt>
                <c:pt idx="171">
                  <c:v>-18.014967983582643</c:v>
                </c:pt>
                <c:pt idx="172">
                  <c:v>-18.012258499262199</c:v>
                </c:pt>
                <c:pt idx="173">
                  <c:v>-18.017954519973944</c:v>
                </c:pt>
                <c:pt idx="174">
                  <c:v>-18.031538591076554</c:v>
                </c:pt>
                <c:pt idx="175">
                  <c:v>-18.052529127958323</c:v>
                </c:pt>
                <c:pt idx="176">
                  <c:v>-18.080477232988819</c:v>
                </c:pt>
                <c:pt idx="177">
                  <c:v>-18.114963909386503</c:v>
                </c:pt>
                <c:pt idx="178">
                  <c:v>-18.155597616188679</c:v>
                </c:pt>
                <c:pt idx="179">
                  <c:v>-18.202012117877352</c:v>
                </c:pt>
                <c:pt idx="180">
                  <c:v>-18.253864589779866</c:v>
                </c:pt>
                <c:pt idx="181">
                  <c:v>-18.310833946495805</c:v>
                </c:pt>
                <c:pt idx="182">
                  <c:v>-18.438938982840142</c:v>
                </c:pt>
                <c:pt idx="183">
                  <c:v>-18.584141358583672</c:v>
                </c:pt>
                <c:pt idx="184">
                  <c:v>-18.744524709575924</c:v>
                </c:pt>
                <c:pt idx="185">
                  <c:v>-18.918414793399577</c:v>
                </c:pt>
                <c:pt idx="186">
                  <c:v>-19.104358109416786</c:v>
                </c:pt>
                <c:pt idx="187">
                  <c:v>-19.301105213386307</c:v>
                </c:pt>
                <c:pt idx="188">
                  <c:v>-19.507597668783024</c:v>
                </c:pt>
                <c:pt idx="189">
                  <c:v>-19.722957766383971</c:v>
                </c:pt>
                <c:pt idx="190">
                  <c:v>-19.946480296964172</c:v>
                </c:pt>
                <c:pt idx="191">
                  <c:v>-20.177625795265794</c:v>
                </c:pt>
                <c:pt idx="192">
                  <c:v>-20.41601479681562</c:v>
                </c:pt>
                <c:pt idx="193">
                  <c:v>-20.661422768252447</c:v>
                </c:pt>
                <c:pt idx="194">
                  <c:v>-20.913775488733719</c:v>
                </c:pt>
                <c:pt idx="195">
                  <c:v>-21.173144774638484</c:v>
                </c:pt>
                <c:pt idx="196">
                  <c:v>-21.439744550661487</c:v>
                </c:pt>
                <c:pt idx="197">
                  <c:v>-21.71392737563761</c:v>
                </c:pt>
                <c:pt idx="198">
                  <c:v>-21.99618162962814</c:v>
                </c:pt>
                <c:pt idx="199">
                  <c:v>-22.287129659674839</c:v>
                </c:pt>
                <c:pt idx="200">
                  <c:v>-22.587527266817258</c:v>
                </c:pt>
                <c:pt idx="201">
                  <c:v>-22.898265000238812</c:v>
                </c:pt>
                <c:pt idx="202">
                  <c:v>-23.220371812301561</c:v>
                </c:pt>
                <c:pt idx="203">
                  <c:v>-23.555021730310752</c:v>
                </c:pt>
                <c:pt idx="204">
                  <c:v>-23.903544330382701</c:v>
                </c:pt>
                <c:pt idx="205">
                  <c:v>-24.26743997393362</c:v>
                </c:pt>
                <c:pt idx="206">
                  <c:v>-24.648401012969892</c:v>
                </c:pt>
                <c:pt idx="207">
                  <c:v>-25.048340521614488</c:v>
                </c:pt>
                <c:pt idx="208">
                  <c:v>-25.469430619030504</c:v>
                </c:pt>
                <c:pt idx="209">
                  <c:v>-25.914153189397112</c:v>
                </c:pt>
                <c:pt idx="210">
                  <c:v>-26.385366895502472</c:v>
                </c:pt>
                <c:pt idx="211">
                  <c:v>-26.886396010874471</c:v>
                </c:pt>
                <c:pt idx="212">
                  <c:v>-27.421149066531235</c:v>
                </c:pt>
                <c:pt idx="213">
                  <c:v>-27.994279134861575</c:v>
                </c:pt>
                <c:pt idx="214">
                  <c:v>-28.611403641984083</c:v>
                </c:pt>
                <c:pt idx="215">
                  <c:v>-29.279411496866512</c:v>
                </c:pt>
                <c:pt idx="216">
                  <c:v>-30.006901993889482</c:v>
                </c:pt>
                <c:pt idx="217">
                  <c:v>-30.804829083265794</c:v>
                </c:pt>
                <c:pt idx="218">
                  <c:v>-31.687477795020342</c:v>
                </c:pt>
                <c:pt idx="219">
                  <c:v>-32.674001783365235</c:v>
                </c:pt>
                <c:pt idx="220">
                  <c:v>-33.790959576537901</c:v>
                </c:pt>
                <c:pt idx="221">
                  <c:v>-35.0767458392368</c:v>
                </c:pt>
                <c:pt idx="222">
                  <c:v>-36.589920555769318</c:v>
                </c:pt>
                <c:pt idx="223">
                  <c:v>-38.426448171238583</c:v>
                </c:pt>
                <c:pt idx="224">
                  <c:v>-40.760484574259408</c:v>
                </c:pt>
                <c:pt idx="225">
                  <c:v>-43.962407544145854</c:v>
                </c:pt>
                <c:pt idx="226">
                  <c:v>-49.084618988891428</c:v>
                </c:pt>
                <c:pt idx="227">
                  <c:v>-63.172878816368126</c:v>
                </c:pt>
                <c:pt idx="228">
                  <c:v>-53.471772447706272</c:v>
                </c:pt>
                <c:pt idx="229">
                  <c:v>-46.147544485110842</c:v>
                </c:pt>
                <c:pt idx="230">
                  <c:v>-42.241584020141431</c:v>
                </c:pt>
                <c:pt idx="231">
                  <c:v>-39.565998888207034</c:v>
                </c:pt>
                <c:pt idx="232">
                  <c:v>-35.178988977220932</c:v>
                </c:pt>
                <c:pt idx="233">
                  <c:v>-32.315888895219537</c:v>
                </c:pt>
                <c:pt idx="234">
                  <c:v>-30.202672871745936</c:v>
                </c:pt>
                <c:pt idx="235">
                  <c:v>-28.539288535397031</c:v>
                </c:pt>
                <c:pt idx="236">
                  <c:v>-27.177329787566013</c:v>
                </c:pt>
                <c:pt idx="237">
                  <c:v>-26.032271263319235</c:v>
                </c:pt>
                <c:pt idx="238">
                  <c:v>-25.051249303872154</c:v>
                </c:pt>
                <c:pt idx="239">
                  <c:v>-24.198908455788505</c:v>
                </c:pt>
                <c:pt idx="240">
                  <c:v>-23.450375432110011</c:v>
                </c:pt>
                <c:pt idx="241">
                  <c:v>-22.787444765233676</c:v>
                </c:pt>
                <c:pt idx="242">
                  <c:v>-22.196360728949532</c:v>
                </c:pt>
                <c:pt idx="243">
                  <c:v>-21.666455052500496</c:v>
                </c:pt>
                <c:pt idx="244">
                  <c:v>-21.189272054151125</c:v>
                </c:pt>
                <c:pt idx="245">
                  <c:v>-20.757985495731546</c:v>
                </c:pt>
                <c:pt idx="246">
                  <c:v>-20.366997423292879</c:v>
                </c:pt>
                <c:pt idx="247">
                  <c:v>-20.011654610809995</c:v>
                </c:pt>
                <c:pt idx="248">
                  <c:v>-19.688043346213504</c:v>
                </c:pt>
                <c:pt idx="249">
                  <c:v>-19.392837807306339</c:v>
                </c:pt>
                <c:pt idx="250">
                  <c:v>-19.123185961163347</c:v>
                </c:pt>
                <c:pt idx="251">
                  <c:v>-18.876622287389115</c:v>
                </c:pt>
                <c:pt idx="252">
                  <c:v>-18.651000035099855</c:v>
                </c:pt>
                <c:pt idx="253">
                  <c:v>-18.44443794388593</c:v>
                </c:pt>
                <c:pt idx="254">
                  <c:v>-18.255277837465929</c:v>
                </c:pt>
                <c:pt idx="255">
                  <c:v>-18.08205050316117</c:v>
                </c:pt>
                <c:pt idx="256">
                  <c:v>-17.923447965195098</c:v>
                </c:pt>
                <c:pt idx="257">
                  <c:v>-17.778300748633534</c:v>
                </c:pt>
                <c:pt idx="258">
                  <c:v>-17.645559079889573</c:v>
                </c:pt>
                <c:pt idx="259">
                  <c:v>-17.524277222582867</c:v>
                </c:pt>
                <c:pt idx="260">
                  <c:v>-17.413600333069141</c:v>
                </c:pt>
                <c:pt idx="261">
                  <c:v>-17.312753357737702</c:v>
                </c:pt>
                <c:pt idx="262">
                  <c:v>-17.22103159760789</c:v>
                </c:pt>
                <c:pt idx="263">
                  <c:v>-17.13779264425439</c:v>
                </c:pt>
                <c:pt idx="264">
                  <c:v>-17.062449451205929</c:v>
                </c:pt>
                <c:pt idx="265">
                  <c:v>-16.994464351441721</c:v>
                </c:pt>
                <c:pt idx="266">
                  <c:v>-16.93334386783857</c:v>
                </c:pt>
                <c:pt idx="267">
                  <c:v>-16.878634191889908</c:v>
                </c:pt>
                <c:pt idx="268">
                  <c:v>-16.829917228554304</c:v>
                </c:pt>
                <c:pt idx="269">
                  <c:v>-16.786807123057159</c:v>
                </c:pt>
                <c:pt idx="270">
                  <c:v>-16.748947199887422</c:v>
                </c:pt>
                <c:pt idx="271">
                  <c:v>-16.716007255869357</c:v>
                </c:pt>
                <c:pt idx="272">
                  <c:v>-16.687681158651074</c:v>
                </c:pt>
                <c:pt idx="273">
                  <c:v>-16.663684709670935</c:v>
                </c:pt>
                <c:pt idx="274">
                  <c:v>-16.643753737006534</c:v>
                </c:pt>
                <c:pt idx="275">
                  <c:v>-16.627642388746303</c:v>
                </c:pt>
                <c:pt idx="276">
                  <c:v>-16.615121601862914</c:v>
                </c:pt>
                <c:pt idx="277">
                  <c:v>-16.605977725182736</c:v>
                </c:pt>
                <c:pt idx="278">
                  <c:v>-16.600011278070269</c:v>
                </c:pt>
                <c:pt idx="279">
                  <c:v>-16.597035828989959</c:v>
                </c:pt>
                <c:pt idx="280">
                  <c:v>-16.596876980247146</c:v>
                </c:pt>
                <c:pt idx="281">
                  <c:v>-16.599371447026957</c:v>
                </c:pt>
                <c:pt idx="282">
                  <c:v>-16.604366220391576</c:v>
                </c:pt>
                <c:pt idx="283">
                  <c:v>-16.61171780521018</c:v>
                </c:pt>
                <c:pt idx="284">
                  <c:v>-16.621291525121038</c:v>
                </c:pt>
                <c:pt idx="285">
                  <c:v>-16.632960887592628</c:v>
                </c:pt>
                <c:pt idx="286">
                  <c:v>-16.646607002977678</c:v>
                </c:pt>
                <c:pt idx="287">
                  <c:v>-16.662118052177842</c:v>
                </c:pt>
                <c:pt idx="288">
                  <c:v>-16.679388798152139</c:v>
                </c:pt>
                <c:pt idx="289">
                  <c:v>-16.698320137049731</c:v>
                </c:pt>
                <c:pt idx="290">
                  <c:v>-16.71881868520973</c:v>
                </c:pt>
                <c:pt idx="291">
                  <c:v>-16.740796398690389</c:v>
                </c:pt>
                <c:pt idx="292">
                  <c:v>-16.76417022233974</c:v>
                </c:pt>
                <c:pt idx="293">
                  <c:v>-16.78886176574613</c:v>
                </c:pt>
                <c:pt idx="294">
                  <c:v>-16.814797003673881</c:v>
                </c:pt>
                <c:pt idx="295">
                  <c:v>-16.841905998842854</c:v>
                </c:pt>
                <c:pt idx="296">
                  <c:v>-16.870122645119949</c:v>
                </c:pt>
                <c:pt idx="297">
                  <c:v>-16.899384429387055</c:v>
                </c:pt>
                <c:pt idx="298">
                  <c:v>-16.929632210516978</c:v>
                </c:pt>
                <c:pt idx="299">
                  <c:v>-16.960810014039357</c:v>
                </c:pt>
                <c:pt idx="300">
                  <c:v>-16.992864841215535</c:v>
                </c:pt>
                <c:pt idx="301">
                  <c:v>-17.025746491359133</c:v>
                </c:pt>
                <c:pt idx="302">
                  <c:v>-17.059407396346394</c:v>
                </c:pt>
                <c:pt idx="303">
                  <c:v>-17.093802466358269</c:v>
                </c:pt>
                <c:pt idx="304">
                  <c:v>-17.128888945978954</c:v>
                </c:pt>
                <c:pt idx="305">
                  <c:v>-17.164626279856659</c:v>
                </c:pt>
                <c:pt idx="306">
                  <c:v>-17.200975987200113</c:v>
                </c:pt>
                <c:pt idx="307">
                  <c:v>-17.237901544444934</c:v>
                </c:pt>
                <c:pt idx="308">
                  <c:v>-17.275368275486443</c:v>
                </c:pt>
                <c:pt idx="309">
                  <c:v>-17.31334324892045</c:v>
                </c:pt>
                <c:pt idx="310">
                  <c:v>-17.351795181782187</c:v>
                </c:pt>
                <c:pt idx="311">
                  <c:v>-17.390694349318231</c:v>
                </c:pt>
                <c:pt idx="312">
                  <c:v>-17.430012500359467</c:v>
                </c:pt>
                <c:pt idx="313">
                  <c:v>-17.469722777901062</c:v>
                </c:pt>
                <c:pt idx="314">
                  <c:v>-17.509799644525735</c:v>
                </c:pt>
                <c:pt idx="315">
                  <c:v>-17.550218812335714</c:v>
                </c:pt>
                <c:pt idx="316">
                  <c:v>-17.59095717708421</c:v>
                </c:pt>
                <c:pt idx="317">
                  <c:v>-17.631992756221958</c:v>
                </c:pt>
                <c:pt idx="318">
                  <c:v>-17.673304630594394</c:v>
                </c:pt>
                <c:pt idx="319">
                  <c:v>-17.714872889548843</c:v>
                </c:pt>
                <c:pt idx="320">
                  <c:v>-17.756678579222267</c:v>
                </c:pt>
                <c:pt idx="321">
                  <c:v>-17.798703653806868</c:v>
                </c:pt>
                <c:pt idx="322">
                  <c:v>-17.840930929595068</c:v>
                </c:pt>
                <c:pt idx="323">
                  <c:v>-17.883344041628568</c:v>
                </c:pt>
                <c:pt idx="324">
                  <c:v>-17.925927402784016</c:v>
                </c:pt>
                <c:pt idx="325">
                  <c:v>-17.968666165140384</c:v>
                </c:pt>
                <c:pt idx="326">
                  <c:v>-18.011546183487212</c:v>
                </c:pt>
                <c:pt idx="327">
                  <c:v>-18.054553980837071</c:v>
                </c:pt>
                <c:pt idx="328">
                  <c:v>-18.097676715821457</c:v>
                </c:pt>
                <c:pt idx="329">
                  <c:v>-18.140902151853091</c:v>
                </c:pt>
                <c:pt idx="330">
                  <c:v>-18.184218627948454</c:v>
                </c:pt>
                <c:pt idx="331">
                  <c:v>-18.227615031107412</c:v>
                </c:pt>
                <c:pt idx="332">
                  <c:v>-18.27108077016139</c:v>
                </c:pt>
                <c:pt idx="333">
                  <c:v>-18.314605750997867</c:v>
                </c:pt>
                <c:pt idx="334">
                  <c:v>-18.358180353084116</c:v>
                </c:pt>
                <c:pt idx="335">
                  <c:v>-18.401795407211253</c:v>
                </c:pt>
                <c:pt idx="336">
                  <c:v>-18.445442174388482</c:v>
                </c:pt>
                <c:pt idx="337">
                  <c:v>-18.489112325822106</c:v>
                </c:pt>
                <c:pt idx="338">
                  <c:v>-18.53279792391551</c:v>
                </c:pt>
                <c:pt idx="339">
                  <c:v>-18.576491404232495</c:v>
                </c:pt>
                <c:pt idx="340">
                  <c:v>-18.620185558371045</c:v>
                </c:pt>
                <c:pt idx="341">
                  <c:v>-18.663873517693116</c:v>
                </c:pt>
                <c:pt idx="342">
                  <c:v>-18.707548737866993</c:v>
                </c:pt>
                <c:pt idx="343">
                  <c:v>-18.751204984171604</c:v>
                </c:pt>
                <c:pt idx="344">
                  <c:v>-18.794836317527224</c:v>
                </c:pt>
                <c:pt idx="345">
                  <c:v>-18.838437081208738</c:v>
                </c:pt>
                <c:pt idx="346">
                  <c:v>-18.882001888202797</c:v>
                </c:pt>
                <c:pt idx="347">
                  <c:v>-18.925525609181356</c:v>
                </c:pt>
                <c:pt idx="348">
                  <c:v>-18.969003361049221</c:v>
                </c:pt>
                <c:pt idx="349">
                  <c:v>-19.012430496042146</c:v>
                </c:pt>
                <c:pt idx="350">
                  <c:v>-19.055802591343266</c:v>
                </c:pt>
                <c:pt idx="351">
                  <c:v>-19.099115439190292</c:v>
                </c:pt>
                <c:pt idx="352">
                  <c:v>-19.142365037449423</c:v>
                </c:pt>
                <c:pt idx="353">
                  <c:v>-19.185547580630217</c:v>
                </c:pt>
                <c:pt idx="354">
                  <c:v>-19.228659451319384</c:v>
                </c:pt>
                <c:pt idx="355">
                  <c:v>-19.271697212011581</c:v>
                </c:pt>
                <c:pt idx="356">
                  <c:v>-19.314657597317872</c:v>
                </c:pt>
                <c:pt idx="357">
                  <c:v>-19.357537506531109</c:v>
                </c:pt>
                <c:pt idx="358">
                  <c:v>-19.400333996529639</c:v>
                </c:pt>
                <c:pt idx="359">
                  <c:v>-19.443044275007995</c:v>
                </c:pt>
                <c:pt idx="360">
                  <c:v>-19.485665694009096</c:v>
                </c:pt>
                <c:pt idx="361">
                  <c:v>-19.528195743751368</c:v>
                </c:pt>
                <c:pt idx="362">
                  <c:v>-19.570632046729383</c:v>
                </c:pt>
                <c:pt idx="363">
                  <c:v>-19.61297235208135</c:v>
                </c:pt>
                <c:pt idx="364">
                  <c:v>-19.65521453020472</c:v>
                </c:pt>
                <c:pt idx="365">
                  <c:v>-19.697356567610768</c:v>
                </c:pt>
                <c:pt idx="366">
                  <c:v>-19.739396562005432</c:v>
                </c:pt>
                <c:pt idx="367">
                  <c:v>-19.781332717586849</c:v>
                </c:pt>
                <c:pt idx="368">
                  <c:v>-19.823163340546909</c:v>
                </c:pt>
                <c:pt idx="369">
                  <c:v>-19.864886834770566</c:v>
                </c:pt>
                <c:pt idx="370">
                  <c:v>-19.906501697719964</c:v>
                </c:pt>
                <c:pt idx="371">
                  <c:v>-19.948006516495855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CCE-42BA-9B9E-3EB10FC38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7023903"/>
        <c:axId val="48477215"/>
      </c:scatterChart>
      <c:valAx>
        <c:axId val="49169967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60298516552834214"/>
              <c:y val="0.904791484397783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49171631"/>
        <c:crossesAt val="-100"/>
        <c:crossBetween val="midCat"/>
      </c:valAx>
      <c:valAx>
        <c:axId val="49171631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"/>
              <c:y val="0.347206547098279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49169967"/>
        <c:crossesAt val="0.1"/>
        <c:crossBetween val="midCat"/>
      </c:valAx>
      <c:valAx>
        <c:axId val="48477215"/>
        <c:scaling>
          <c:orientation val="minMax"/>
          <c:min val="-5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リターンロス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0.94319049897768303"/>
              <c:y val="0.251836176727909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70C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517023903"/>
        <c:crosses val="max"/>
        <c:crossBetween val="midCat"/>
        <c:majorUnit val="10"/>
      </c:valAx>
      <c:valAx>
        <c:axId val="517023903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4772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</c:legendEntry>
      <c:layout>
        <c:manualLayout>
          <c:xMode val="edge"/>
          <c:yMode val="edge"/>
          <c:x val="0.13729995519004121"/>
          <c:y val="0.41292084871709811"/>
          <c:w val="0.23822775138357383"/>
          <c:h val="0.1292293001905968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/>
              <a:t>LC_LPF</a:t>
            </a:r>
            <a:r>
              <a:rPr lang="ja-JP" altLang="en-US"/>
              <a:t>特性</a:t>
            </a:r>
            <a:endParaRPr lang="en-US" altLang="ja-JP"/>
          </a:p>
        </c:rich>
      </c:tx>
      <c:layout>
        <c:manualLayout>
          <c:xMode val="edge"/>
          <c:yMode val="edge"/>
          <c:x val="0.12636223480946446"/>
          <c:y val="0.304278960315330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989601703374276"/>
          <c:y val="3.3268531797862627E-2"/>
          <c:w val="0.80024619393567586"/>
          <c:h val="0.84024942788592383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演算処理!$CY$23:$CY$399</c:f>
              <c:numCache>
                <c:formatCode>General</c:formatCode>
                <c:ptCount val="377"/>
                <c:pt idx="0">
                  <c:v>1.0000000000000001E-5</c:v>
                </c:pt>
                <c:pt idx="1">
                  <c:v>0.1</c:v>
                </c:pt>
                <c:pt idx="2">
                  <c:v>0.12</c:v>
                </c:pt>
                <c:pt idx="3">
                  <c:v>0.14000000000000001</c:v>
                </c:pt>
                <c:pt idx="4">
                  <c:v>0.16</c:v>
                </c:pt>
                <c:pt idx="5">
                  <c:v>0.18</c:v>
                </c:pt>
                <c:pt idx="6">
                  <c:v>0.2</c:v>
                </c:pt>
                <c:pt idx="7">
                  <c:v>0.22</c:v>
                </c:pt>
                <c:pt idx="8">
                  <c:v>0.24</c:v>
                </c:pt>
                <c:pt idx="9">
                  <c:v>0.26</c:v>
                </c:pt>
                <c:pt idx="10">
                  <c:v>0.28000000000000003</c:v>
                </c:pt>
                <c:pt idx="11">
                  <c:v>0.3</c:v>
                </c:pt>
                <c:pt idx="12">
                  <c:v>0.32</c:v>
                </c:pt>
                <c:pt idx="13">
                  <c:v>0.34</c:v>
                </c:pt>
                <c:pt idx="14">
                  <c:v>0.36</c:v>
                </c:pt>
                <c:pt idx="15">
                  <c:v>0.38</c:v>
                </c:pt>
                <c:pt idx="16">
                  <c:v>0.4</c:v>
                </c:pt>
                <c:pt idx="17">
                  <c:v>0.42</c:v>
                </c:pt>
                <c:pt idx="18">
                  <c:v>0.44</c:v>
                </c:pt>
                <c:pt idx="19">
                  <c:v>0.46</c:v>
                </c:pt>
                <c:pt idx="20">
                  <c:v>0.48</c:v>
                </c:pt>
                <c:pt idx="21">
                  <c:v>0.5</c:v>
                </c:pt>
                <c:pt idx="22">
                  <c:v>0.52</c:v>
                </c:pt>
                <c:pt idx="23">
                  <c:v>0.54</c:v>
                </c:pt>
                <c:pt idx="24">
                  <c:v>0.56000000000000005</c:v>
                </c:pt>
                <c:pt idx="25">
                  <c:v>0.57999999999999996</c:v>
                </c:pt>
                <c:pt idx="26">
                  <c:v>0.6</c:v>
                </c:pt>
                <c:pt idx="27">
                  <c:v>0.62</c:v>
                </c:pt>
                <c:pt idx="28">
                  <c:v>0.64</c:v>
                </c:pt>
                <c:pt idx="29">
                  <c:v>0.66</c:v>
                </c:pt>
                <c:pt idx="30">
                  <c:v>0.68</c:v>
                </c:pt>
                <c:pt idx="31">
                  <c:v>0.70000000000000095</c:v>
                </c:pt>
                <c:pt idx="32">
                  <c:v>0.72000000000000097</c:v>
                </c:pt>
                <c:pt idx="33">
                  <c:v>0.74000000000000099</c:v>
                </c:pt>
                <c:pt idx="34">
                  <c:v>0.76000000000000101</c:v>
                </c:pt>
                <c:pt idx="35">
                  <c:v>0.78000000000000103</c:v>
                </c:pt>
                <c:pt idx="36">
                  <c:v>0.80000000000000104</c:v>
                </c:pt>
                <c:pt idx="37">
                  <c:v>0.80500000000000005</c:v>
                </c:pt>
                <c:pt idx="38">
                  <c:v>0.81</c:v>
                </c:pt>
                <c:pt idx="39">
                  <c:v>0.81499999999999995</c:v>
                </c:pt>
                <c:pt idx="40">
                  <c:v>0.82</c:v>
                </c:pt>
                <c:pt idx="41">
                  <c:v>0.82499999999999996</c:v>
                </c:pt>
                <c:pt idx="42">
                  <c:v>0.83</c:v>
                </c:pt>
                <c:pt idx="43">
                  <c:v>0.83499999999999996</c:v>
                </c:pt>
                <c:pt idx="44">
                  <c:v>0.84</c:v>
                </c:pt>
                <c:pt idx="45">
                  <c:v>0.84499999999999997</c:v>
                </c:pt>
                <c:pt idx="46">
                  <c:v>0.85</c:v>
                </c:pt>
                <c:pt idx="47">
                  <c:v>0.85499999999999998</c:v>
                </c:pt>
                <c:pt idx="48">
                  <c:v>0.86</c:v>
                </c:pt>
                <c:pt idx="49">
                  <c:v>0.86499999999999999</c:v>
                </c:pt>
                <c:pt idx="50">
                  <c:v>0.87</c:v>
                </c:pt>
                <c:pt idx="51">
                  <c:v>0.875</c:v>
                </c:pt>
                <c:pt idx="52">
                  <c:v>0.88</c:v>
                </c:pt>
                <c:pt idx="53">
                  <c:v>0.88500000000000001</c:v>
                </c:pt>
                <c:pt idx="54">
                  <c:v>0.89</c:v>
                </c:pt>
                <c:pt idx="55">
                  <c:v>0.89500000000000002</c:v>
                </c:pt>
                <c:pt idx="56">
                  <c:v>0.9</c:v>
                </c:pt>
                <c:pt idx="57">
                  <c:v>0.90500000000000003</c:v>
                </c:pt>
                <c:pt idx="58">
                  <c:v>0.91</c:v>
                </c:pt>
                <c:pt idx="59">
                  <c:v>0.91500000000000004</c:v>
                </c:pt>
                <c:pt idx="60">
                  <c:v>0.92</c:v>
                </c:pt>
                <c:pt idx="61">
                  <c:v>0.92500000000000004</c:v>
                </c:pt>
                <c:pt idx="62">
                  <c:v>0.93</c:v>
                </c:pt>
                <c:pt idx="63">
                  <c:v>0.93500000000000005</c:v>
                </c:pt>
                <c:pt idx="64">
                  <c:v>0.94</c:v>
                </c:pt>
                <c:pt idx="65">
                  <c:v>0.94499999999999995</c:v>
                </c:pt>
                <c:pt idx="66">
                  <c:v>0.95</c:v>
                </c:pt>
                <c:pt idx="67">
                  <c:v>0.95499999999999996</c:v>
                </c:pt>
                <c:pt idx="68">
                  <c:v>0.96</c:v>
                </c:pt>
                <c:pt idx="69">
                  <c:v>0.96499999999999997</c:v>
                </c:pt>
                <c:pt idx="70">
                  <c:v>0.97</c:v>
                </c:pt>
                <c:pt idx="71">
                  <c:v>0.97499999999999998</c:v>
                </c:pt>
                <c:pt idx="72">
                  <c:v>0.98</c:v>
                </c:pt>
                <c:pt idx="73">
                  <c:v>0.98499999999999999</c:v>
                </c:pt>
                <c:pt idx="74">
                  <c:v>0.99</c:v>
                </c:pt>
                <c:pt idx="75">
                  <c:v>0.995</c:v>
                </c:pt>
                <c:pt idx="76">
                  <c:v>1</c:v>
                </c:pt>
                <c:pt idx="77">
                  <c:v>1.0049999999999999</c:v>
                </c:pt>
                <c:pt idx="78">
                  <c:v>1.01</c:v>
                </c:pt>
                <c:pt idx="79">
                  <c:v>1.0149999999999999</c:v>
                </c:pt>
                <c:pt idx="80">
                  <c:v>1.02</c:v>
                </c:pt>
                <c:pt idx="81">
                  <c:v>1.0249999999999999</c:v>
                </c:pt>
                <c:pt idx="82">
                  <c:v>1.03</c:v>
                </c:pt>
                <c:pt idx="83">
                  <c:v>1.0349999999999999</c:v>
                </c:pt>
                <c:pt idx="84">
                  <c:v>1.04</c:v>
                </c:pt>
                <c:pt idx="85">
                  <c:v>1.0449999999999999</c:v>
                </c:pt>
                <c:pt idx="86">
                  <c:v>1.05</c:v>
                </c:pt>
                <c:pt idx="87">
                  <c:v>1.0549999999999999</c:v>
                </c:pt>
                <c:pt idx="88">
                  <c:v>1.06</c:v>
                </c:pt>
                <c:pt idx="89">
                  <c:v>1.0649999999999999</c:v>
                </c:pt>
                <c:pt idx="90">
                  <c:v>1.07</c:v>
                </c:pt>
                <c:pt idx="91">
                  <c:v>1.075</c:v>
                </c:pt>
                <c:pt idx="92">
                  <c:v>1.08</c:v>
                </c:pt>
                <c:pt idx="93">
                  <c:v>1.085</c:v>
                </c:pt>
                <c:pt idx="94">
                  <c:v>1.0900000000000001</c:v>
                </c:pt>
                <c:pt idx="95">
                  <c:v>1.095</c:v>
                </c:pt>
                <c:pt idx="96">
                  <c:v>1.1000000000000001</c:v>
                </c:pt>
                <c:pt idx="97">
                  <c:v>1.1100000000000001</c:v>
                </c:pt>
                <c:pt idx="98">
                  <c:v>1.1200000000000001</c:v>
                </c:pt>
                <c:pt idx="99">
                  <c:v>1.1299999999999999</c:v>
                </c:pt>
                <c:pt idx="100">
                  <c:v>1.1399999999999999</c:v>
                </c:pt>
                <c:pt idx="101">
                  <c:v>1.1499999999999999</c:v>
                </c:pt>
                <c:pt idx="102">
                  <c:v>1.1599999999999999</c:v>
                </c:pt>
                <c:pt idx="103">
                  <c:v>1.17</c:v>
                </c:pt>
                <c:pt idx="104">
                  <c:v>1.18</c:v>
                </c:pt>
                <c:pt idx="105">
                  <c:v>1.19</c:v>
                </c:pt>
                <c:pt idx="106">
                  <c:v>1.2</c:v>
                </c:pt>
                <c:pt idx="107">
                  <c:v>1.21</c:v>
                </c:pt>
                <c:pt idx="108">
                  <c:v>1.22</c:v>
                </c:pt>
                <c:pt idx="109">
                  <c:v>1.23</c:v>
                </c:pt>
                <c:pt idx="110">
                  <c:v>1.24</c:v>
                </c:pt>
                <c:pt idx="111">
                  <c:v>1.25</c:v>
                </c:pt>
                <c:pt idx="112">
                  <c:v>1.26</c:v>
                </c:pt>
                <c:pt idx="113">
                  <c:v>1.27</c:v>
                </c:pt>
                <c:pt idx="114">
                  <c:v>1.28</c:v>
                </c:pt>
                <c:pt idx="115">
                  <c:v>1.29</c:v>
                </c:pt>
                <c:pt idx="116">
                  <c:v>1.3</c:v>
                </c:pt>
                <c:pt idx="117">
                  <c:v>1.31</c:v>
                </c:pt>
                <c:pt idx="118">
                  <c:v>1.32</c:v>
                </c:pt>
                <c:pt idx="119">
                  <c:v>1.33</c:v>
                </c:pt>
                <c:pt idx="120">
                  <c:v>1.34</c:v>
                </c:pt>
                <c:pt idx="121">
                  <c:v>1.35</c:v>
                </c:pt>
                <c:pt idx="122">
                  <c:v>1.36</c:v>
                </c:pt>
                <c:pt idx="123">
                  <c:v>1.37</c:v>
                </c:pt>
                <c:pt idx="124">
                  <c:v>1.38</c:v>
                </c:pt>
                <c:pt idx="125">
                  <c:v>1.39</c:v>
                </c:pt>
                <c:pt idx="126">
                  <c:v>1.4</c:v>
                </c:pt>
                <c:pt idx="127">
                  <c:v>1.41</c:v>
                </c:pt>
                <c:pt idx="128">
                  <c:v>1.42</c:v>
                </c:pt>
                <c:pt idx="129">
                  <c:v>1.43</c:v>
                </c:pt>
                <c:pt idx="130">
                  <c:v>1.44</c:v>
                </c:pt>
                <c:pt idx="131">
                  <c:v>1.45</c:v>
                </c:pt>
                <c:pt idx="132">
                  <c:v>1.46</c:v>
                </c:pt>
                <c:pt idx="133">
                  <c:v>1.47</c:v>
                </c:pt>
                <c:pt idx="134">
                  <c:v>1.48</c:v>
                </c:pt>
                <c:pt idx="135">
                  <c:v>1.49</c:v>
                </c:pt>
                <c:pt idx="136">
                  <c:v>1.5</c:v>
                </c:pt>
                <c:pt idx="137">
                  <c:v>1.51</c:v>
                </c:pt>
                <c:pt idx="138">
                  <c:v>1.52</c:v>
                </c:pt>
                <c:pt idx="139">
                  <c:v>1.53</c:v>
                </c:pt>
                <c:pt idx="140">
                  <c:v>1.54</c:v>
                </c:pt>
                <c:pt idx="141">
                  <c:v>1.55</c:v>
                </c:pt>
                <c:pt idx="142">
                  <c:v>1.56</c:v>
                </c:pt>
                <c:pt idx="143">
                  <c:v>1.57</c:v>
                </c:pt>
                <c:pt idx="144">
                  <c:v>1.58</c:v>
                </c:pt>
                <c:pt idx="145">
                  <c:v>1.59</c:v>
                </c:pt>
                <c:pt idx="146">
                  <c:v>1.6</c:v>
                </c:pt>
                <c:pt idx="147">
                  <c:v>1.61</c:v>
                </c:pt>
                <c:pt idx="148">
                  <c:v>1.62</c:v>
                </c:pt>
                <c:pt idx="149">
                  <c:v>1.63</c:v>
                </c:pt>
                <c:pt idx="150">
                  <c:v>1.64</c:v>
                </c:pt>
                <c:pt idx="151">
                  <c:v>1.65</c:v>
                </c:pt>
                <c:pt idx="152">
                  <c:v>1.66</c:v>
                </c:pt>
                <c:pt idx="153">
                  <c:v>1.67</c:v>
                </c:pt>
                <c:pt idx="154">
                  <c:v>1.68</c:v>
                </c:pt>
                <c:pt idx="155">
                  <c:v>1.69</c:v>
                </c:pt>
                <c:pt idx="156">
                  <c:v>1.7</c:v>
                </c:pt>
                <c:pt idx="157">
                  <c:v>1.71</c:v>
                </c:pt>
                <c:pt idx="158">
                  <c:v>1.72</c:v>
                </c:pt>
                <c:pt idx="159">
                  <c:v>1.73</c:v>
                </c:pt>
                <c:pt idx="160">
                  <c:v>1.74</c:v>
                </c:pt>
                <c:pt idx="161">
                  <c:v>1.75</c:v>
                </c:pt>
                <c:pt idx="162">
                  <c:v>1.76</c:v>
                </c:pt>
                <c:pt idx="163">
                  <c:v>1.77</c:v>
                </c:pt>
                <c:pt idx="164">
                  <c:v>1.78</c:v>
                </c:pt>
                <c:pt idx="165">
                  <c:v>1.79</c:v>
                </c:pt>
                <c:pt idx="166">
                  <c:v>1.8</c:v>
                </c:pt>
                <c:pt idx="167">
                  <c:v>1.81</c:v>
                </c:pt>
                <c:pt idx="168">
                  <c:v>1.82</c:v>
                </c:pt>
                <c:pt idx="169">
                  <c:v>1.83</c:v>
                </c:pt>
                <c:pt idx="170">
                  <c:v>1.84</c:v>
                </c:pt>
                <c:pt idx="171">
                  <c:v>1.85</c:v>
                </c:pt>
                <c:pt idx="172">
                  <c:v>1.86</c:v>
                </c:pt>
                <c:pt idx="173">
                  <c:v>1.87</c:v>
                </c:pt>
                <c:pt idx="174">
                  <c:v>1.88</c:v>
                </c:pt>
                <c:pt idx="175">
                  <c:v>1.89</c:v>
                </c:pt>
                <c:pt idx="176">
                  <c:v>1.9</c:v>
                </c:pt>
                <c:pt idx="177">
                  <c:v>1.91</c:v>
                </c:pt>
                <c:pt idx="178">
                  <c:v>1.92</c:v>
                </c:pt>
                <c:pt idx="179">
                  <c:v>1.93</c:v>
                </c:pt>
                <c:pt idx="180">
                  <c:v>1.94</c:v>
                </c:pt>
                <c:pt idx="181">
                  <c:v>1.95</c:v>
                </c:pt>
                <c:pt idx="182">
                  <c:v>1.96</c:v>
                </c:pt>
                <c:pt idx="183">
                  <c:v>1.97</c:v>
                </c:pt>
                <c:pt idx="184">
                  <c:v>1.98</c:v>
                </c:pt>
                <c:pt idx="185">
                  <c:v>1.99</c:v>
                </c:pt>
                <c:pt idx="186">
                  <c:v>2</c:v>
                </c:pt>
                <c:pt idx="187">
                  <c:v>2.02</c:v>
                </c:pt>
                <c:pt idx="188">
                  <c:v>2.04</c:v>
                </c:pt>
                <c:pt idx="189">
                  <c:v>2.06</c:v>
                </c:pt>
                <c:pt idx="190">
                  <c:v>2.08</c:v>
                </c:pt>
                <c:pt idx="191">
                  <c:v>2.1</c:v>
                </c:pt>
                <c:pt idx="192">
                  <c:v>2.12</c:v>
                </c:pt>
                <c:pt idx="193">
                  <c:v>2.14</c:v>
                </c:pt>
                <c:pt idx="194">
                  <c:v>2.16</c:v>
                </c:pt>
                <c:pt idx="195">
                  <c:v>2.1800000000000002</c:v>
                </c:pt>
                <c:pt idx="196">
                  <c:v>2.2000000000000002</c:v>
                </c:pt>
                <c:pt idx="197">
                  <c:v>2.2200000000000002</c:v>
                </c:pt>
                <c:pt idx="198">
                  <c:v>2.2400000000000002</c:v>
                </c:pt>
                <c:pt idx="199">
                  <c:v>2.2599999999999998</c:v>
                </c:pt>
                <c:pt idx="200">
                  <c:v>2.2799999999999998</c:v>
                </c:pt>
                <c:pt idx="201">
                  <c:v>2.2999999999999998</c:v>
                </c:pt>
                <c:pt idx="202">
                  <c:v>2.3199999999999998</c:v>
                </c:pt>
                <c:pt idx="203">
                  <c:v>2.34</c:v>
                </c:pt>
                <c:pt idx="204">
                  <c:v>2.36</c:v>
                </c:pt>
                <c:pt idx="205">
                  <c:v>2.38</c:v>
                </c:pt>
                <c:pt idx="206">
                  <c:v>2.4</c:v>
                </c:pt>
                <c:pt idx="207">
                  <c:v>2.42</c:v>
                </c:pt>
                <c:pt idx="208">
                  <c:v>2.44</c:v>
                </c:pt>
                <c:pt idx="209">
                  <c:v>2.46</c:v>
                </c:pt>
                <c:pt idx="210">
                  <c:v>2.48</c:v>
                </c:pt>
                <c:pt idx="211">
                  <c:v>2.5</c:v>
                </c:pt>
                <c:pt idx="212">
                  <c:v>2.52</c:v>
                </c:pt>
                <c:pt idx="213">
                  <c:v>2.54</c:v>
                </c:pt>
                <c:pt idx="214">
                  <c:v>2.56</c:v>
                </c:pt>
                <c:pt idx="215">
                  <c:v>2.58</c:v>
                </c:pt>
                <c:pt idx="216">
                  <c:v>2.6</c:v>
                </c:pt>
                <c:pt idx="217">
                  <c:v>2.62</c:v>
                </c:pt>
                <c:pt idx="218">
                  <c:v>2.64</c:v>
                </c:pt>
                <c:pt idx="219">
                  <c:v>2.66</c:v>
                </c:pt>
                <c:pt idx="220">
                  <c:v>2.68</c:v>
                </c:pt>
                <c:pt idx="221">
                  <c:v>2.7</c:v>
                </c:pt>
                <c:pt idx="222">
                  <c:v>2.72</c:v>
                </c:pt>
                <c:pt idx="223">
                  <c:v>2.74</c:v>
                </c:pt>
                <c:pt idx="224">
                  <c:v>2.76</c:v>
                </c:pt>
                <c:pt idx="225">
                  <c:v>2.78</c:v>
                </c:pt>
                <c:pt idx="226">
                  <c:v>2.8</c:v>
                </c:pt>
                <c:pt idx="227">
                  <c:v>2.82</c:v>
                </c:pt>
                <c:pt idx="228">
                  <c:v>2.84</c:v>
                </c:pt>
                <c:pt idx="229">
                  <c:v>2.86</c:v>
                </c:pt>
                <c:pt idx="230">
                  <c:v>2.88</c:v>
                </c:pt>
                <c:pt idx="231">
                  <c:v>2.9</c:v>
                </c:pt>
                <c:pt idx="232">
                  <c:v>2.92</c:v>
                </c:pt>
                <c:pt idx="233">
                  <c:v>2.94</c:v>
                </c:pt>
                <c:pt idx="234">
                  <c:v>2.96</c:v>
                </c:pt>
                <c:pt idx="235">
                  <c:v>2.98</c:v>
                </c:pt>
                <c:pt idx="236">
                  <c:v>3</c:v>
                </c:pt>
                <c:pt idx="237">
                  <c:v>3.05</c:v>
                </c:pt>
                <c:pt idx="238">
                  <c:v>3.1</c:v>
                </c:pt>
                <c:pt idx="239">
                  <c:v>3.15</c:v>
                </c:pt>
                <c:pt idx="240">
                  <c:v>3.2</c:v>
                </c:pt>
                <c:pt idx="241">
                  <c:v>3.25</c:v>
                </c:pt>
                <c:pt idx="242">
                  <c:v>3.3</c:v>
                </c:pt>
                <c:pt idx="243">
                  <c:v>3.35</c:v>
                </c:pt>
                <c:pt idx="244">
                  <c:v>3.4</c:v>
                </c:pt>
                <c:pt idx="245">
                  <c:v>3.45</c:v>
                </c:pt>
                <c:pt idx="246">
                  <c:v>3.5</c:v>
                </c:pt>
                <c:pt idx="247">
                  <c:v>3.55</c:v>
                </c:pt>
                <c:pt idx="248">
                  <c:v>3.6</c:v>
                </c:pt>
                <c:pt idx="249">
                  <c:v>3.65</c:v>
                </c:pt>
                <c:pt idx="250">
                  <c:v>3.7</c:v>
                </c:pt>
                <c:pt idx="251">
                  <c:v>3.75</c:v>
                </c:pt>
                <c:pt idx="252">
                  <c:v>3.8</c:v>
                </c:pt>
                <c:pt idx="253">
                  <c:v>3.85</c:v>
                </c:pt>
                <c:pt idx="254">
                  <c:v>3.9</c:v>
                </c:pt>
                <c:pt idx="255">
                  <c:v>3.95</c:v>
                </c:pt>
                <c:pt idx="256">
                  <c:v>4.0000000000000098</c:v>
                </c:pt>
                <c:pt idx="257">
                  <c:v>4.0500000000000096</c:v>
                </c:pt>
                <c:pt idx="258">
                  <c:v>4.0999999999999996</c:v>
                </c:pt>
                <c:pt idx="259">
                  <c:v>4.1500000000000101</c:v>
                </c:pt>
                <c:pt idx="260">
                  <c:v>4.2000000000000099</c:v>
                </c:pt>
                <c:pt idx="261">
                  <c:v>4.2500000000000098</c:v>
                </c:pt>
                <c:pt idx="262">
                  <c:v>4.3000000000000096</c:v>
                </c:pt>
                <c:pt idx="263">
                  <c:v>4.3500000000000103</c:v>
                </c:pt>
                <c:pt idx="264">
                  <c:v>4.4000000000000101</c:v>
                </c:pt>
                <c:pt idx="265">
                  <c:v>4.4500000000000099</c:v>
                </c:pt>
                <c:pt idx="266">
                  <c:v>4.5000000000000098</c:v>
                </c:pt>
                <c:pt idx="267">
                  <c:v>4.5500000000000096</c:v>
                </c:pt>
                <c:pt idx="268">
                  <c:v>4.6000000000000103</c:v>
                </c:pt>
                <c:pt idx="269">
                  <c:v>4.6500000000000101</c:v>
                </c:pt>
                <c:pt idx="270">
                  <c:v>4.7000000000000099</c:v>
                </c:pt>
                <c:pt idx="271">
                  <c:v>4.7500000000000098</c:v>
                </c:pt>
                <c:pt idx="272">
                  <c:v>4.8000000000000096</c:v>
                </c:pt>
                <c:pt idx="273">
                  <c:v>4.8500000000000103</c:v>
                </c:pt>
                <c:pt idx="274">
                  <c:v>4.9000000000000101</c:v>
                </c:pt>
                <c:pt idx="275">
                  <c:v>4.9500000000000099</c:v>
                </c:pt>
                <c:pt idx="276">
                  <c:v>5.0000000000000098</c:v>
                </c:pt>
                <c:pt idx="277">
                  <c:v>5.0500000000000096</c:v>
                </c:pt>
                <c:pt idx="278">
                  <c:v>5.1000000000000103</c:v>
                </c:pt>
                <c:pt idx="279">
                  <c:v>5.1500000000000101</c:v>
                </c:pt>
                <c:pt idx="280">
                  <c:v>5.2000000000000099</c:v>
                </c:pt>
                <c:pt idx="281">
                  <c:v>5.2500000000000098</c:v>
                </c:pt>
                <c:pt idx="282">
                  <c:v>5.3000000000000096</c:v>
                </c:pt>
                <c:pt idx="283">
                  <c:v>5.3500000000000103</c:v>
                </c:pt>
                <c:pt idx="284">
                  <c:v>5.4000000000000101</c:v>
                </c:pt>
                <c:pt idx="285">
                  <c:v>5.4500000000000099</c:v>
                </c:pt>
                <c:pt idx="286">
                  <c:v>5.5000000000000098</c:v>
                </c:pt>
                <c:pt idx="287">
                  <c:v>5.5500000000000096</c:v>
                </c:pt>
                <c:pt idx="288">
                  <c:v>5.6000000000000103</c:v>
                </c:pt>
                <c:pt idx="289">
                  <c:v>5.6500000000000101</c:v>
                </c:pt>
                <c:pt idx="290">
                  <c:v>5.7000000000000099</c:v>
                </c:pt>
                <c:pt idx="291">
                  <c:v>5.7500000000000098</c:v>
                </c:pt>
                <c:pt idx="292">
                  <c:v>5.8000000000000096</c:v>
                </c:pt>
                <c:pt idx="293">
                  <c:v>5.8500000000000103</c:v>
                </c:pt>
                <c:pt idx="294">
                  <c:v>5.9000000000000101</c:v>
                </c:pt>
                <c:pt idx="295">
                  <c:v>5.9500000000000099</c:v>
                </c:pt>
                <c:pt idx="296">
                  <c:v>6.0000000000000204</c:v>
                </c:pt>
                <c:pt idx="297">
                  <c:v>6.0500000000000203</c:v>
                </c:pt>
                <c:pt idx="298">
                  <c:v>6.1000000000000201</c:v>
                </c:pt>
                <c:pt idx="299">
                  <c:v>6.1500000000000199</c:v>
                </c:pt>
                <c:pt idx="300">
                  <c:v>6.2000000000000197</c:v>
                </c:pt>
                <c:pt idx="301">
                  <c:v>6.2500000000000204</c:v>
                </c:pt>
                <c:pt idx="302">
                  <c:v>6.3000000000000203</c:v>
                </c:pt>
                <c:pt idx="303">
                  <c:v>6.3500000000000201</c:v>
                </c:pt>
                <c:pt idx="304">
                  <c:v>6.4000000000000199</c:v>
                </c:pt>
                <c:pt idx="305">
                  <c:v>6.4500000000000197</c:v>
                </c:pt>
                <c:pt idx="306">
                  <c:v>6.5000000000000204</c:v>
                </c:pt>
                <c:pt idx="307">
                  <c:v>6.5500000000000203</c:v>
                </c:pt>
                <c:pt idx="308">
                  <c:v>6.6000000000000201</c:v>
                </c:pt>
                <c:pt idx="309">
                  <c:v>6.6500000000000199</c:v>
                </c:pt>
                <c:pt idx="310">
                  <c:v>6.7000000000000197</c:v>
                </c:pt>
                <c:pt idx="311">
                  <c:v>6.7500000000000204</c:v>
                </c:pt>
                <c:pt idx="312">
                  <c:v>6.8000000000000203</c:v>
                </c:pt>
                <c:pt idx="313">
                  <c:v>6.8500000000000201</c:v>
                </c:pt>
                <c:pt idx="314">
                  <c:v>6.9000000000000199</c:v>
                </c:pt>
                <c:pt idx="315">
                  <c:v>6.9500000000000197</c:v>
                </c:pt>
                <c:pt idx="316">
                  <c:v>7.0000000000000204</c:v>
                </c:pt>
                <c:pt idx="317">
                  <c:v>7.0500000000000203</c:v>
                </c:pt>
                <c:pt idx="318">
                  <c:v>7.1000000000000201</c:v>
                </c:pt>
                <c:pt idx="319">
                  <c:v>7.1500000000000199</c:v>
                </c:pt>
                <c:pt idx="320">
                  <c:v>7.2000000000000197</c:v>
                </c:pt>
                <c:pt idx="321">
                  <c:v>7.2500000000000204</c:v>
                </c:pt>
                <c:pt idx="322">
                  <c:v>7.3000000000000203</c:v>
                </c:pt>
                <c:pt idx="323">
                  <c:v>7.3500000000000201</c:v>
                </c:pt>
                <c:pt idx="324">
                  <c:v>7.4000000000000199</c:v>
                </c:pt>
                <c:pt idx="325">
                  <c:v>7.4500000000000197</c:v>
                </c:pt>
                <c:pt idx="326">
                  <c:v>7.5000000000000204</c:v>
                </c:pt>
                <c:pt idx="327">
                  <c:v>7.5500000000000203</c:v>
                </c:pt>
                <c:pt idx="328">
                  <c:v>7.6000000000000201</c:v>
                </c:pt>
                <c:pt idx="329">
                  <c:v>7.6500000000000199</c:v>
                </c:pt>
                <c:pt idx="330">
                  <c:v>7.7000000000000197</c:v>
                </c:pt>
                <c:pt idx="331">
                  <c:v>7.7500000000000204</c:v>
                </c:pt>
                <c:pt idx="332">
                  <c:v>7.80000000000003</c:v>
                </c:pt>
                <c:pt idx="333">
                  <c:v>7.8500000000000298</c:v>
                </c:pt>
                <c:pt idx="334">
                  <c:v>7.9000000000000199</c:v>
                </c:pt>
                <c:pt idx="335">
                  <c:v>7.9500000000000304</c:v>
                </c:pt>
                <c:pt idx="336">
                  <c:v>8.0000000000000302</c:v>
                </c:pt>
                <c:pt idx="337">
                  <c:v>8.0500000000000291</c:v>
                </c:pt>
                <c:pt idx="338">
                  <c:v>8.1000000000000298</c:v>
                </c:pt>
                <c:pt idx="339">
                  <c:v>8.1500000000000306</c:v>
                </c:pt>
                <c:pt idx="340">
                  <c:v>8.2000000000000295</c:v>
                </c:pt>
                <c:pt idx="341">
                  <c:v>8.2500000000000302</c:v>
                </c:pt>
                <c:pt idx="342">
                  <c:v>8.3000000000000291</c:v>
                </c:pt>
                <c:pt idx="343">
                  <c:v>8.3500000000000298</c:v>
                </c:pt>
                <c:pt idx="344">
                  <c:v>8.4000000000000306</c:v>
                </c:pt>
                <c:pt idx="345">
                  <c:v>8.4500000000000295</c:v>
                </c:pt>
                <c:pt idx="346">
                  <c:v>8.5000000000000302</c:v>
                </c:pt>
                <c:pt idx="347">
                  <c:v>8.5500000000000291</c:v>
                </c:pt>
                <c:pt idx="348">
                  <c:v>8.6000000000000298</c:v>
                </c:pt>
                <c:pt idx="349">
                  <c:v>8.6500000000000306</c:v>
                </c:pt>
                <c:pt idx="350">
                  <c:v>8.7000000000000295</c:v>
                </c:pt>
                <c:pt idx="351">
                  <c:v>8.7500000000000302</c:v>
                </c:pt>
                <c:pt idx="352">
                  <c:v>8.8000000000000291</c:v>
                </c:pt>
                <c:pt idx="353">
                  <c:v>8.8500000000000298</c:v>
                </c:pt>
                <c:pt idx="354">
                  <c:v>8.9000000000000306</c:v>
                </c:pt>
                <c:pt idx="355">
                  <c:v>8.9500000000000295</c:v>
                </c:pt>
                <c:pt idx="356">
                  <c:v>9.0000000000000302</c:v>
                </c:pt>
                <c:pt idx="357">
                  <c:v>9.0500000000000291</c:v>
                </c:pt>
                <c:pt idx="358">
                  <c:v>9.1000000000000298</c:v>
                </c:pt>
                <c:pt idx="359">
                  <c:v>9.1500000000000306</c:v>
                </c:pt>
                <c:pt idx="360">
                  <c:v>9.2000000000000295</c:v>
                </c:pt>
                <c:pt idx="361">
                  <c:v>9.2500000000000302</c:v>
                </c:pt>
                <c:pt idx="362">
                  <c:v>9.3000000000000291</c:v>
                </c:pt>
                <c:pt idx="363">
                  <c:v>9.3500000000000298</c:v>
                </c:pt>
                <c:pt idx="364">
                  <c:v>9.4000000000000306</c:v>
                </c:pt>
                <c:pt idx="365">
                  <c:v>9.4500000000000295</c:v>
                </c:pt>
                <c:pt idx="366">
                  <c:v>9.5000000000000302</c:v>
                </c:pt>
                <c:pt idx="367">
                  <c:v>9.5500000000000291</c:v>
                </c:pt>
                <c:pt idx="368">
                  <c:v>9.6000000000000298</c:v>
                </c:pt>
                <c:pt idx="369">
                  <c:v>9.6500000000000306</c:v>
                </c:pt>
                <c:pt idx="370">
                  <c:v>9.7000000000000295</c:v>
                </c:pt>
                <c:pt idx="371">
                  <c:v>9.7500000000000409</c:v>
                </c:pt>
                <c:pt idx="372">
                  <c:v>9.8000000000000398</c:v>
                </c:pt>
                <c:pt idx="373">
                  <c:v>9.8500000000000405</c:v>
                </c:pt>
                <c:pt idx="374">
                  <c:v>9.9000000000000394</c:v>
                </c:pt>
                <c:pt idx="375">
                  <c:v>9.9500000000000401</c:v>
                </c:pt>
                <c:pt idx="376">
                  <c:v>10</c:v>
                </c:pt>
              </c:numCache>
            </c:numRef>
          </c:xVal>
          <c:yVal>
            <c:numRef>
              <c:f>演算処理!$CZ$23:$CZ$399</c:f>
              <c:numCache>
                <c:formatCode>General</c:formatCode>
                <c:ptCount val="377"/>
                <c:pt idx="0">
                  <c:v>-928.82958220616945</c:v>
                </c:pt>
                <c:pt idx="1">
                  <c:v>-208.63352748629103</c:v>
                </c:pt>
                <c:pt idx="2">
                  <c:v>-194.29416885943056</c:v>
                </c:pt>
                <c:pt idx="3">
                  <c:v>-182.14086790315389</c:v>
                </c:pt>
                <c:pt idx="4">
                  <c:v>-171.5831023732288</c:v>
                </c:pt>
                <c:pt idx="5">
                  <c:v>-162.23987220336593</c:v>
                </c:pt>
                <c:pt idx="6">
                  <c:v>-153.85092725644881</c:v>
                </c:pt>
                <c:pt idx="7">
                  <c:v>-146.23053073721326</c:v>
                </c:pt>
                <c:pt idx="8">
                  <c:v>-139.24142521446575</c:v>
                </c:pt>
                <c:pt idx="9">
                  <c:v>-132.77925393357827</c:v>
                </c:pt>
                <c:pt idx="10">
                  <c:v>-126.76277056721476</c:v>
                </c:pt>
                <c:pt idx="11">
                  <c:v>-121.12743332103224</c:v>
                </c:pt>
                <c:pt idx="12">
                  <c:v>-115.82106902531343</c:v>
                </c:pt>
                <c:pt idx="13">
                  <c:v>-110.8008521994431</c:v>
                </c:pt>
                <c:pt idx="14">
                  <c:v>-106.03114687559946</c:v>
                </c:pt>
                <c:pt idx="15">
                  <c:v>-101.48193043823201</c:v>
                </c:pt>
                <c:pt idx="16">
                  <c:v>-97.127619666305023</c:v>
                </c:pt>
                <c:pt idx="17">
                  <c:v>-92.946180602040499</c:v>
                </c:pt>
                <c:pt idx="18">
                  <c:v>-88.918442379269237</c:v>
                </c:pt>
                <c:pt idx="19">
                  <c:v>-85.027559910766328</c:v>
                </c:pt>
                <c:pt idx="20">
                  <c:v>-81.258586622700818</c:v>
                </c:pt>
                <c:pt idx="21">
                  <c:v>-77.59812934501565</c:v>
                </c:pt>
                <c:pt idx="22">
                  <c:v>-74.034064903427776</c:v>
                </c:pt>
                <c:pt idx="23">
                  <c:v>-70.555303078943552</c:v>
                </c:pt>
                <c:pt idx="24">
                  <c:v>-67.151584139741857</c:v>
                </c:pt>
                <c:pt idx="25">
                  <c:v>-63.813301575935895</c:v>
                </c:pt>
                <c:pt idx="26">
                  <c:v>-60.531342276931596</c:v>
                </c:pt>
                <c:pt idx="27">
                  <c:v>-57.296937366981496</c:v>
                </c:pt>
                <c:pt idx="28">
                  <c:v>-54.101517361267113</c:v>
                </c:pt>
                <c:pt idx="29">
                  <c:v>-50.936565270592595</c:v>
                </c:pt>
                <c:pt idx="30">
                  <c:v>-47.793460780647024</c:v>
                </c:pt>
                <c:pt idx="31">
                  <c:v>-44.663307674874922</c:v>
                </c:pt>
                <c:pt idx="32">
                  <c:v>-41.53673535694</c:v>
                </c:pt>
                <c:pt idx="33">
                  <c:v>-38.403664074590928</c:v>
                </c:pt>
                <c:pt idx="34">
                  <c:v>-35.25302361571184</c:v>
                </c:pt>
                <c:pt idx="35">
                  <c:v>-32.072420906940906</c:v>
                </c:pt>
                <c:pt idx="36">
                  <c:v>-28.847774818410258</c:v>
                </c:pt>
                <c:pt idx="37">
                  <c:v>-28.032893620158646</c:v>
                </c:pt>
                <c:pt idx="38">
                  <c:v>-27.213993343063564</c:v>
                </c:pt>
                <c:pt idx="39">
                  <c:v>-26.390794431574911</c:v>
                </c:pt>
                <c:pt idx="40">
                  <c:v>-25.563010288660024</c:v>
                </c:pt>
                <c:pt idx="41">
                  <c:v>-24.730348451655885</c:v>
                </c:pt>
                <c:pt idx="42">
                  <c:v>-23.892512359969373</c:v>
                </c:pt>
                <c:pt idx="43">
                  <c:v>-23.049203912016178</c:v>
                </c:pt>
                <c:pt idx="44">
                  <c:v>-22.200127071245213</c:v>
                </c:pt>
                <c:pt idx="45">
                  <c:v>-21.344992863062203</c:v>
                </c:pt>
                <c:pt idx="46">
                  <c:v>-20.483526211755763</c:v>
                </c:pt>
                <c:pt idx="47">
                  <c:v>-19.615475206373311</c:v>
                </c:pt>
                <c:pt idx="48">
                  <c:v>-18.740623565574698</c:v>
                </c:pt>
                <c:pt idx="49">
                  <c:v>-17.858807303654501</c:v>
                </c:pt>
                <c:pt idx="50">
                  <c:v>-16.969936893172367</c:v>
                </c:pt>
                <c:pt idx="51">
                  <c:v>-16.074026581742647</c:v>
                </c:pt>
                <c:pt idx="52">
                  <c:v>-15.171232952121169</c:v>
                </c:pt>
                <c:pt idx="53">
                  <c:v>-14.261905299761249</c:v>
                </c:pt>
                <c:pt idx="54">
                  <c:v>-13.346650890752496</c:v>
                </c:pt>
                <c:pt idx="55">
                  <c:v>-12.426418542930923</c:v>
                </c:pt>
                <c:pt idx="56">
                  <c:v>-11.502604022034969</c:v>
                </c:pt>
                <c:pt idx="57">
                  <c:v>-10.577180063966935</c:v>
                </c:pt>
                <c:pt idx="58">
                  <c:v>-9.6528517625861614</c:v>
                </c:pt>
                <c:pt idx="59">
                  <c:v>-8.7332336053132682</c:v>
                </c:pt>
                <c:pt idx="60">
                  <c:v>-7.8230362939069495</c:v>
                </c:pt>
                <c:pt idx="61">
                  <c:v>-6.9282383554463713</c:v>
                </c:pt>
                <c:pt idx="62">
                  <c:v>-6.0561990351463981</c:v>
                </c:pt>
                <c:pt idx="63">
                  <c:v>-5.2156474007254126</c:v>
                </c:pt>
                <c:pt idx="64">
                  <c:v>-4.4164656518787035</c:v>
                </c:pt>
                <c:pt idx="65">
                  <c:v>-3.6691872074124521</c:v>
                </c:pt>
                <c:pt idx="66">
                  <c:v>-2.9841716107088292</c:v>
                </c:pt>
                <c:pt idx="67">
                  <c:v>-2.3705104216885498</c:v>
                </c:pt>
                <c:pt idx="68">
                  <c:v>-1.8348448872082637</c:v>
                </c:pt>
                <c:pt idx="69">
                  <c:v>-1.3803806459989003</c:v>
                </c:pt>
                <c:pt idx="70">
                  <c:v>-1.0063910089760335</c:v>
                </c:pt>
                <c:pt idx="71">
                  <c:v>-0.70837135464476852</c:v>
                </c:pt>
                <c:pt idx="72">
                  <c:v>-0.47879266239097151</c:v>
                </c:pt>
                <c:pt idx="73">
                  <c:v>-0.30821569987729752</c:v>
                </c:pt>
                <c:pt idx="74">
                  <c:v>-0.18646096314021407</c:v>
                </c:pt>
                <c:pt idx="75">
                  <c:v>-0.10359005413164472</c:v>
                </c:pt>
                <c:pt idx="76">
                  <c:v>-5.0578282685981447E-2</c:v>
                </c:pt>
                <c:pt idx="77">
                  <c:v>-1.9673415303187985E-2</c:v>
                </c:pt>
                <c:pt idx="78">
                  <c:v>-4.5038393607968593E-3</c:v>
                </c:pt>
                <c:pt idx="79">
                  <c:v>-2.0431490152717975E-5</c:v>
                </c:pt>
                <c:pt idx="80">
                  <c:v>-2.3476208457269181E-3</c:v>
                </c:pt>
                <c:pt idx="81">
                  <c:v>-8.5986523510045276E-3</c:v>
                </c:pt>
                <c:pt idx="82">
                  <c:v>-1.6689351904127025E-2</c:v>
                </c:pt>
                <c:pt idx="83">
                  <c:v>-2.5168621668943514E-2</c:v>
                </c:pt>
                <c:pt idx="84">
                  <c:v>-3.3073220739806508E-2</c:v>
                </c:pt>
                <c:pt idx="85">
                  <c:v>-3.980813382321851E-2</c:v>
                </c:pt>
                <c:pt idx="86">
                  <c:v>-4.5050629291945768E-2</c:v>
                </c:pt>
                <c:pt idx="87">
                  <c:v>-4.8674783491642004E-2</c:v>
                </c:pt>
                <c:pt idx="88">
                  <c:v>-5.0692967004506831E-2</c:v>
                </c:pt>
                <c:pt idx="89">
                  <c:v>-5.1211022768083071E-2</c:v>
                </c:pt>
                <c:pt idx="90">
                  <c:v>-5.0394308986920863E-2</c:v>
                </c:pt>
                <c:pt idx="91">
                  <c:v>-4.8442268113775722E-2</c:v>
                </c:pt>
                <c:pt idx="92">
                  <c:v>-4.5569638509876623E-2</c:v>
                </c:pt>
                <c:pt idx="93">
                  <c:v>-4.1992816883594963E-2</c:v>
                </c:pt>
                <c:pt idx="94">
                  <c:v>-3.7920200975972748E-2</c:v>
                </c:pt>
                <c:pt idx="95">
                  <c:v>-3.354559839544545E-2</c:v>
                </c:pt>
                <c:pt idx="96">
                  <c:v>-2.9043988572151621E-2</c:v>
                </c:pt>
                <c:pt idx="97">
                  <c:v>-2.0252232517148468E-2</c:v>
                </c:pt>
                <c:pt idx="98">
                  <c:v>-1.2506735102545005E-2</c:v>
                </c:pt>
                <c:pt idx="99">
                  <c:v>-6.4257986354354681E-3</c:v>
                </c:pt>
                <c:pt idx="100">
                  <c:v>-2.3263402389500946E-3</c:v>
                </c:pt>
                <c:pt idx="101">
                  <c:v>-2.8195425448423756E-4</c:v>
                </c:pt>
                <c:pt idx="102">
                  <c:v>-1.8443329046812125E-4</c:v>
                </c:pt>
                <c:pt idx="103">
                  <c:v>-1.8013779252405871E-3</c:v>
                </c:pt>
                <c:pt idx="104">
                  <c:v>-4.825977435640027E-3</c:v>
                </c:pt>
                <c:pt idx="105">
                  <c:v>-8.9173587538271658E-3</c:v>
                </c:pt>
                <c:pt idx="106">
                  <c:v>-1.3731395872974221E-2</c:v>
                </c:pt>
                <c:pt idx="107">
                  <c:v>-1.8942765622447164E-2</c:v>
                </c:pt>
                <c:pt idx="108">
                  <c:v>-2.4259496164307406E-2</c:v>
                </c:pt>
                <c:pt idx="109">
                  <c:v>-2.9431416866426946E-2</c:v>
                </c:pt>
                <c:pt idx="110">
                  <c:v>-3.4253889718806371E-2</c:v>
                </c:pt>
                <c:pt idx="111">
                  <c:v>-3.8568064720676816E-2</c:v>
                </c:pt>
                <c:pt idx="112">
                  <c:v>-4.2258712943860438E-2</c:v>
                </c:pt>
                <c:pt idx="113">
                  <c:v>-4.5250489907709371E-2</c:v>
                </c:pt>
                <c:pt idx="114">
                  <c:v>-4.7503291760363157E-2</c:v>
                </c:pt>
                <c:pt idx="115">
                  <c:v>-4.9007199674945809E-2</c:v>
                </c:pt>
                <c:pt idx="116">
                  <c:v>-4.9777368462249484E-2</c:v>
                </c:pt>
                <c:pt idx="117">
                  <c:v>-4.9849103675769606E-2</c:v>
                </c:pt>
                <c:pt idx="118">
                  <c:v>-4.9273284906965836E-2</c:v>
                </c:pt>
                <c:pt idx="119">
                  <c:v>-4.8112227876552449E-2</c:v>
                </c:pt>
                <c:pt idx="120">
                  <c:v>-4.6436030404053738E-2</c:v>
                </c:pt>
                <c:pt idx="121">
                  <c:v>-4.4319413699984309E-2</c:v>
                </c:pt>
                <c:pt idx="122">
                  <c:v>-4.1839047462351855E-2</c:v>
                </c:pt>
                <c:pt idx="123">
                  <c:v>-3.9071332307347939E-2</c:v>
                </c:pt>
                <c:pt idx="124">
                  <c:v>-3.6090603993860007E-2</c:v>
                </c:pt>
                <c:pt idx="125">
                  <c:v>-3.2967719057098402E-2</c:v>
                </c:pt>
                <c:pt idx="126">
                  <c:v>-2.976897959213505E-2</c:v>
                </c:pt>
                <c:pt idx="127">
                  <c:v>-2.6555355087739936E-2</c:v>
                </c:pt>
                <c:pt idx="128">
                  <c:v>-2.3381960720429831E-2</c:v>
                </c:pt>
                <c:pt idx="129">
                  <c:v>-2.0297753884612534E-2</c:v>
                </c:pt>
                <c:pt idx="130">
                  <c:v>-1.7345413607115816E-2</c:v>
                </c:pt>
                <c:pt idx="131">
                  <c:v>-1.4561370626949609E-2</c:v>
                </c:pt>
                <c:pt idx="132">
                  <c:v>-1.1975959144476942E-2</c:v>
                </c:pt>
                <c:pt idx="133">
                  <c:v>-9.6136644416057477E-3</c:v>
                </c:pt>
                <c:pt idx="134">
                  <c:v>-7.4934436687300651E-3</c:v>
                </c:pt>
                <c:pt idx="135">
                  <c:v>-5.6291000336671825E-3</c:v>
                </c:pt>
                <c:pt idx="136">
                  <c:v>-4.0296933804724279E-3</c:v>
                </c:pt>
                <c:pt idx="137">
                  <c:v>-2.6999726928826173E-3</c:v>
                </c:pt>
                <c:pt idx="138">
                  <c:v>-1.640818388469954E-3</c:v>
                </c:pt>
                <c:pt idx="139">
                  <c:v>-8.4968438253512084E-4</c:v>
                </c:pt>
                <c:pt idx="140">
                  <c:v>-3.2103179754191011E-4</c:v>
                </c:pt>
                <c:pt idx="141">
                  <c:v>-4.6747880015043656E-5</c:v>
                </c:pt>
                <c:pt idx="142">
                  <c:v>-1.6545171192656268E-5</c:v>
                </c:pt>
                <c:pt idx="143">
                  <c:v>-2.1833727058306646E-4</c:v>
                </c:pt>
                <c:pt idx="144">
                  <c:v>-6.3858864538616383E-4</c:v>
                </c:pt>
                <c:pt idx="145">
                  <c:v>-1.2626368863822895E-3</c:v>
                </c:pt>
                <c:pt idx="146">
                  <c:v>-2.0749866065039799E-3</c:v>
                </c:pt>
                <c:pt idx="147">
                  <c:v>-3.0595748356877965E-3</c:v>
                </c:pt>
                <c:pt idx="148">
                  <c:v>-4.2000082991877734E-3</c:v>
                </c:pt>
                <c:pt idx="149">
                  <c:v>-5.4797733898692908E-3</c:v>
                </c:pt>
                <c:pt idx="150">
                  <c:v>-6.8824199717797546E-3</c:v>
                </c:pt>
                <c:pt idx="151">
                  <c:v>-8.391720394935966E-3</c:v>
                </c:pt>
                <c:pt idx="152">
                  <c:v>-9.9918052717672505E-3</c:v>
                </c:pt>
                <c:pt idx="153">
                  <c:v>-1.1667277675300517E-2</c:v>
                </c:pt>
                <c:pt idx="154">
                  <c:v>-1.3403307477384736E-2</c:v>
                </c:pt>
                <c:pt idx="155">
                  <c:v>-1.5185707561957119E-2</c:v>
                </c:pt>
                <c:pt idx="156">
                  <c:v>-1.700099363076555E-2</c:v>
                </c:pt>
                <c:pt idx="157">
                  <c:v>-1.8836429275067103E-2</c:v>
                </c:pt>
                <c:pt idx="158">
                  <c:v>-2.0680057921977218E-2</c:v>
                </c:pt>
                <c:pt idx="159">
                  <c:v>-2.2520723184569717E-2</c:v>
                </c:pt>
                <c:pt idx="160">
                  <c:v>-2.4348079054274496E-2</c:v>
                </c:pt>
                <c:pt idx="161">
                  <c:v>-2.6152591276990267E-2</c:v>
                </c:pt>
                <c:pt idx="162">
                  <c:v>-2.7925531153355547E-2</c:v>
                </c:pt>
                <c:pt idx="163">
                  <c:v>-2.9658962901807411E-2</c:v>
                </c:pt>
                <c:pt idx="164">
                  <c:v>-3.1345725621860505E-2</c:v>
                </c:pt>
                <c:pt idx="165">
                  <c:v>-3.2979410796665339E-2</c:v>
                </c:pt>
                <c:pt idx="166">
                  <c:v>-3.455433617913882E-2</c:v>
                </c:pt>
                <c:pt idx="167">
                  <c:v>-3.6065516815898604E-2</c:v>
                </c:pt>
                <c:pt idx="168">
                  <c:v>-3.750863387832367E-2</c:v>
                </c:pt>
                <c:pt idx="169">
                  <c:v>-3.8880001890903522E-2</c:v>
                </c:pt>
                <c:pt idx="170">
                  <c:v>-4.0176534873587202E-2</c:v>
                </c:pt>
                <c:pt idx="171">
                  <c:v>-4.139571184732499E-2</c:v>
                </c:pt>
                <c:pt idx="172">
                  <c:v>-4.2535542090256381E-2</c:v>
                </c:pt>
                <c:pt idx="173">
                  <c:v>-4.3594530475901394E-2</c:v>
                </c:pt>
                <c:pt idx="174">
                  <c:v>-4.4571643173960993E-2</c:v>
                </c:pt>
                <c:pt idx="175">
                  <c:v>-4.546627394892698E-2</c:v>
                </c:pt>
                <c:pt idx="176">
                  <c:v>-4.62782112508488E-2</c:v>
                </c:pt>
                <c:pt idx="177">
                  <c:v>-4.7007606256483474E-2</c:v>
                </c:pt>
                <c:pt idx="178">
                  <c:v>-4.7654941987028215E-2</c:v>
                </c:pt>
                <c:pt idx="179">
                  <c:v>-4.822100360048618E-2</c:v>
                </c:pt>
                <c:pt idx="180">
                  <c:v>-4.8706849932016738E-2</c:v>
                </c:pt>
                <c:pt idx="181">
                  <c:v>-4.9113786334268217E-2</c:v>
                </c:pt>
                <c:pt idx="182">
                  <c:v>-4.9443338851054244E-2</c:v>
                </c:pt>
                <c:pt idx="183">
                  <c:v>-4.9697229741897192E-2</c:v>
                </c:pt>
                <c:pt idx="184">
                  <c:v>-4.987735436132678E-2</c:v>
                </c:pt>
                <c:pt idx="185">
                  <c:v>-4.9985759385369907E-2</c:v>
                </c:pt>
                <c:pt idx="186">
                  <c:v>-5.0024622368016504E-2</c:v>
                </c:pt>
                <c:pt idx="187">
                  <c:v>-4.9902973255923182E-2</c:v>
                </c:pt>
                <c:pt idx="188">
                  <c:v>-4.9531749275203665E-2</c:v>
                </c:pt>
                <c:pt idx="189">
                  <c:v>-4.893129084685538E-2</c:v>
                </c:pt>
                <c:pt idx="190">
                  <c:v>-4.8122496422400234E-2</c:v>
                </c:pt>
                <c:pt idx="191">
                  <c:v>-4.7126449913195159E-2</c:v>
                </c:pt>
                <c:pt idx="192">
                  <c:v>-4.596410943723956E-2</c:v>
                </c:pt>
                <c:pt idx="193">
                  <c:v>-4.4656051119424701E-2</c:v>
                </c:pt>
                <c:pt idx="194">
                  <c:v>-4.3222261849537945E-2</c:v>
                </c:pt>
                <c:pt idx="195">
                  <c:v>-4.168197519311926E-2</c:v>
                </c:pt>
                <c:pt idx="196">
                  <c:v>-4.0053545018820746E-2</c:v>
                </c:pt>
                <c:pt idx="197">
                  <c:v>-3.8354351819192278E-2</c:v>
                </c:pt>
                <c:pt idx="198">
                  <c:v>-3.6600737134968184E-2</c:v>
                </c:pt>
                <c:pt idx="199">
                  <c:v>-3.4807961928485974E-2</c:v>
                </c:pt>
                <c:pt idx="200">
                  <c:v>-3.299018517698428E-2</c:v>
                </c:pt>
                <c:pt idx="201">
                  <c:v>-3.1160459362983187E-2</c:v>
                </c:pt>
                <c:pt idx="202">
                  <c:v>-2.9330739921256191E-2</c:v>
                </c:pt>
                <c:pt idx="203">
                  <c:v>-2.7511906056784979E-2</c:v>
                </c:pt>
                <c:pt idx="204">
                  <c:v>-2.5713790674307874E-2</c:v>
                </c:pt>
                <c:pt idx="205">
                  <c:v>-2.3945217457029839E-2</c:v>
                </c:pt>
                <c:pt idx="206">
                  <c:v>-2.2214043400649905E-2</c:v>
                </c:pt>
                <c:pt idx="207">
                  <c:v>-2.0527205350042717E-2</c:v>
                </c:pt>
                <c:pt idx="208">
                  <c:v>-1.8890769301137235E-2</c:v>
                </c:pt>
                <c:pt idx="209">
                  <c:v>-1.7309981421797495E-2</c:v>
                </c:pt>
                <c:pt idx="210">
                  <c:v>-1.578931991438565E-2</c:v>
                </c:pt>
                <c:pt idx="211">
                  <c:v>-1.4332546991167705E-2</c:v>
                </c:pt>
                <c:pt idx="212">
                  <c:v>-1.2942760363698215E-2</c:v>
                </c:pt>
                <c:pt idx="213">
                  <c:v>-1.1622443760535927E-2</c:v>
                </c:pt>
                <c:pt idx="214">
                  <c:v>-1.0373516085688555E-2</c:v>
                </c:pt>
                <c:pt idx="215">
                  <c:v>-9.1973789148917344E-3</c:v>
                </c:pt>
                <c:pt idx="216">
                  <c:v>-8.0949620994634833E-3</c:v>
                </c:pt>
                <c:pt idx="217">
                  <c:v>-7.0667673093401584E-3</c:v>
                </c:pt>
                <c:pt idx="218">
                  <c:v>-6.1129093996226029E-3</c:v>
                </c:pt>
                <c:pt idx="219">
                  <c:v>-5.23315552907148E-3</c:v>
                </c:pt>
                <c:pt idx="220">
                  <c:v>-4.4269619961401201E-3</c:v>
                </c:pt>
                <c:pt idx="221">
                  <c:v>-3.6935087886976279E-3</c:v>
                </c:pt>
                <c:pt idx="222">
                  <c:v>-3.0317318687456424E-3</c:v>
                </c:pt>
                <c:pt idx="223">
                  <c:v>-2.440353233807183E-3</c:v>
                </c:pt>
                <c:pt idx="224">
                  <c:v>-1.9179088128375254E-3</c:v>
                </c:pt>
                <c:pt idx="225">
                  <c:v>-1.4627742671343598E-3</c:v>
                </c:pt>
                <c:pt idx="226">
                  <c:v>-1.0731887763981377E-3</c:v>
                </c:pt>
                <c:pt idx="227">
                  <c:v>-7.4727689705954303E-4</c:v>
                </c:pt>
                <c:pt idx="228">
                  <c:v>-4.830685847781131E-4</c:v>
                </c:pt>
                <c:pt idx="229">
                  <c:v>-2.7851747613865898E-4</c:v>
                </c:pt>
                <c:pt idx="230">
                  <c:v>-1.3151752586605488E-4</c:v>
                </c:pt>
                <c:pt idx="231">
                  <c:v>-3.9918096143107594E-5</c:v>
                </c:pt>
                <c:pt idx="232">
                  <c:v>-1.5375937490072711E-6</c:v>
                </c:pt>
                <c:pt idx="233">
                  <c:v>-1.417574899043591E-5</c:v>
                </c:pt>
                <c:pt idx="234">
                  <c:v>-7.5624628113870248E-5</c:v>
                </c:pt>
                <c:pt idx="235">
                  <c:v>-1.8367846785310245E-4</c:v>
                </c:pt>
                <c:pt idx="236">
                  <c:v>-3.3614241762484616E-4</c:v>
                </c:pt>
                <c:pt idx="237">
                  <c:v>-8.9737926361251855E-4</c:v>
                </c:pt>
                <c:pt idx="238">
                  <c:v>-1.6894564350348714E-3</c:v>
                </c:pt>
                <c:pt idx="239">
                  <c:v>-2.6806764940580253E-3</c:v>
                </c:pt>
                <c:pt idx="240">
                  <c:v>-3.8411948041497395E-3</c:v>
                </c:pt>
                <c:pt idx="241">
                  <c:v>-5.1432442199309657E-3</c:v>
                </c:pt>
                <c:pt idx="242">
                  <c:v>-6.5612548230692229E-3</c:v>
                </c:pt>
                <c:pt idx="243">
                  <c:v>-8.0718933012324263E-3</c:v>
                </c:pt>
                <c:pt idx="244">
                  <c:v>-9.6540421256145377E-3</c:v>
                </c:pt>
                <c:pt idx="245">
                  <c:v>-1.1288734840282888E-2</c:v>
                </c:pt>
                <c:pt idx="246">
                  <c:v>-1.2959060507937279E-2</c:v>
                </c:pt>
                <c:pt idx="247">
                  <c:v>-1.4650047614522089E-2</c:v>
                </c:pt>
                <c:pt idx="248">
                  <c:v>-1.634853546264483E-2</c:v>
                </c:pt>
                <c:pt idx="249">
                  <c:v>-1.8043039220554506E-2</c:v>
                </c:pt>
                <c:pt idx="250">
                  <c:v>-1.9723613281696781E-2</c:v>
                </c:pt>
                <c:pt idx="251">
                  <c:v>-2.1381716374553984E-2</c:v>
                </c:pt>
                <c:pt idx="252">
                  <c:v>-2.3010080895609235E-2</c:v>
                </c:pt>
                <c:pt idx="253">
                  <c:v>-2.4602588176140545E-2</c:v>
                </c:pt>
                <c:pt idx="254">
                  <c:v>-2.6154150799771937E-2</c:v>
                </c:pt>
                <c:pt idx="255">
                  <c:v>-2.7660602630281389E-2</c:v>
                </c:pt>
                <c:pt idx="256">
                  <c:v>-2.9118596861956936E-2</c:v>
                </c:pt>
                <c:pt idx="257">
                  <c:v>-3.0525512145623997E-2</c:v>
                </c:pt>
                <c:pt idx="258">
                  <c:v>-3.187936665396713E-2</c:v>
                </c:pt>
                <c:pt idx="259">
                  <c:v>-3.3178739815527623E-2</c:v>
                </c:pt>
                <c:pt idx="260">
                  <c:v>-3.4422701355061446E-2</c:v>
                </c:pt>
                <c:pt idx="261">
                  <c:v>-3.5610747219617107E-2</c:v>
                </c:pt>
                <c:pt idx="262">
                  <c:v>-3.6742741936346753E-2</c:v>
                </c:pt>
                <c:pt idx="263">
                  <c:v>-3.7818866933921835E-2</c:v>
                </c:pt>
                <c:pt idx="264">
                  <c:v>-3.8839574359179722E-2</c:v>
                </c:pt>
                <c:pt idx="265">
                  <c:v>-3.9805545930695185E-2</c:v>
                </c:pt>
                <c:pt idx="266">
                  <c:v>-4.0717656387883293E-2</c:v>
                </c:pt>
                <c:pt idx="267">
                  <c:v>-4.1576941116323908E-2</c:v>
                </c:pt>
                <c:pt idx="268">
                  <c:v>-4.2384567554604978E-2</c:v>
                </c:pt>
                <c:pt idx="269">
                  <c:v>-4.3141810014565227E-2</c:v>
                </c:pt>
                <c:pt idx="270">
                  <c:v>-4.3850027573730632E-2</c:v>
                </c:pt>
                <c:pt idx="271">
                  <c:v>-4.4510644725648238E-2</c:v>
                </c:pt>
                <c:pt idx="272">
                  <c:v>-4.5125134499944153E-2</c:v>
                </c:pt>
                <c:pt idx="273">
                  <c:v>-4.5695003789064943E-2</c:v>
                </c:pt>
                <c:pt idx="274">
                  <c:v>-4.6221780642405508E-2</c:v>
                </c:pt>
                <c:pt idx="275">
                  <c:v>-4.670700331087696E-2</c:v>
                </c:pt>
                <c:pt idx="276">
                  <c:v>-4.7152210845821878E-2</c:v>
                </c:pt>
                <c:pt idx="277">
                  <c:v>-4.7558935075353616E-2</c:v>
                </c:pt>
                <c:pt idx="278">
                  <c:v>-4.7928693799014682E-2</c:v>
                </c:pt>
                <c:pt idx="279">
                  <c:v>-4.8262985057861529E-2</c:v>
                </c:pt>
                <c:pt idx="280">
                  <c:v>-4.8563282351905726E-2</c:v>
                </c:pt>
                <c:pt idx="281">
                  <c:v>-4.883103069036393E-2</c:v>
                </c:pt>
                <c:pt idx="282">
                  <c:v>-4.9067643372388156E-2</c:v>
                </c:pt>
                <c:pt idx="283">
                  <c:v>-4.9274499407056152E-2</c:v>
                </c:pt>
                <c:pt idx="284">
                  <c:v>-4.9452941491322636E-2</c:v>
                </c:pt>
                <c:pt idx="285">
                  <c:v>-4.9604274473721226E-2</c:v>
                </c:pt>
                <c:pt idx="286">
                  <c:v>-4.9729764239660405E-2</c:v>
                </c:pt>
                <c:pt idx="287">
                  <c:v>-4.9830636961400755E-2</c:v>
                </c:pt>
                <c:pt idx="288">
                  <c:v>-4.9908078662363499E-2</c:v>
                </c:pt>
                <c:pt idx="289">
                  <c:v>-4.9963235051217345E-2</c:v>
                </c:pt>
                <c:pt idx="290">
                  <c:v>-4.9997211586375392E-2</c:v>
                </c:pt>
                <c:pt idx="291">
                  <c:v>-5.0011073736267585E-2</c:v>
                </c:pt>
                <c:pt idx="292">
                  <c:v>-5.0005847404790874E-2</c:v>
                </c:pt>
                <c:pt idx="293">
                  <c:v>-4.9982519495155267E-2</c:v>
                </c:pt>
                <c:pt idx="294">
                  <c:v>-4.9942038588493907E-2</c:v>
                </c:pt>
                <c:pt idx="295">
                  <c:v>-4.9885315716689221E-2</c:v>
                </c:pt>
                <c:pt idx="296">
                  <c:v>-4.9813225211287754E-2</c:v>
                </c:pt>
                <c:pt idx="297">
                  <c:v>-4.9726605612872538E-2</c:v>
                </c:pt>
                <c:pt idx="298">
                  <c:v>-4.9626260627094403E-2</c:v>
                </c:pt>
                <c:pt idx="299">
                  <c:v>-4.9512960115580013E-2</c:v>
                </c:pt>
                <c:pt idx="300">
                  <c:v>-4.9387441111354569E-2</c:v>
                </c:pt>
                <c:pt idx="301">
                  <c:v>-4.925040884997979E-2</c:v>
                </c:pt>
                <c:pt idx="302">
                  <c:v>-4.910253780873098E-2</c:v>
                </c:pt>
                <c:pt idx="303">
                  <c:v>-4.8944472747329257E-2</c:v>
                </c:pt>
                <c:pt idx="304">
                  <c:v>-4.877682974468163E-2</c:v>
                </c:pt>
                <c:pt idx="305">
                  <c:v>-4.860019722691522E-2</c:v>
                </c:pt>
                <c:pt idx="306">
                  <c:v>-4.8415136982764208E-2</c:v>
                </c:pt>
                <c:pt idx="307">
                  <c:v>-4.8222185163044384E-2</c:v>
                </c:pt>
                <c:pt idx="308">
                  <c:v>-4.8021853261457234E-2</c:v>
                </c:pt>
                <c:pt idx="309">
                  <c:v>-4.7814629074568696E-2</c:v>
                </c:pt>
                <c:pt idx="310">
                  <c:v>-4.7600977639145184E-2</c:v>
                </c:pt>
                <c:pt idx="311">
                  <c:v>-4.7381342145469102E-2</c:v>
                </c:pt>
                <c:pt idx="312">
                  <c:v>-4.7156144825614615E-2</c:v>
                </c:pt>
                <c:pt idx="313">
                  <c:v>-4.6925787815848108E-2</c:v>
                </c:pt>
                <c:pt idx="314">
                  <c:v>-4.6690653992676717E-2</c:v>
                </c:pt>
                <c:pt idx="315">
                  <c:v>-4.645110778225179E-2</c:v>
                </c:pt>
                <c:pt idx="316">
                  <c:v>-4.6207495942939436E-2</c:v>
                </c:pt>
                <c:pt idx="317">
                  <c:v>-4.5960148321149079E-2</c:v>
                </c:pt>
                <c:pt idx="318">
                  <c:v>-4.5709378580562933E-2</c:v>
                </c:pt>
                <c:pt idx="319">
                  <c:v>-4.5455484905036356E-2</c:v>
                </c:pt>
                <c:pt idx="320">
                  <c:v>-4.5198750675542979E-2</c:v>
                </c:pt>
                <c:pt idx="321">
                  <c:v>-4.4939445121614165E-2</c:v>
                </c:pt>
                <c:pt idx="322">
                  <c:v>-4.4677823947774677E-2</c:v>
                </c:pt>
                <c:pt idx="323">
                  <c:v>-4.4414129935553506E-2</c:v>
                </c:pt>
                <c:pt idx="324">
                  <c:v>-4.4148593521639565E-2</c:v>
                </c:pt>
                <c:pt idx="325">
                  <c:v>-4.3881433352865554E-2</c:v>
                </c:pt>
                <c:pt idx="326">
                  <c:v>-4.3612856818619906E-2</c:v>
                </c:pt>
                <c:pt idx="327">
                  <c:v>-4.3343060561404093E-2</c:v>
                </c:pt>
                <c:pt idx="328">
                  <c:v>-4.307223096620718E-2</c:v>
                </c:pt>
                <c:pt idx="329">
                  <c:v>-4.2800544629372869E-2</c:v>
                </c:pt>
                <c:pt idx="330">
                  <c:v>-4.252816880768024E-2</c:v>
                </c:pt>
                <c:pt idx="331">
                  <c:v>-4.2255261848289871E-2</c:v>
                </c:pt>
                <c:pt idx="332">
                  <c:v>-4.1981973600277341E-2</c:v>
                </c:pt>
                <c:pt idx="333">
                  <c:v>-4.1708445808394383E-2</c:v>
                </c:pt>
                <c:pt idx="334">
                  <c:v>-4.1434812489745038E-2</c:v>
                </c:pt>
                <c:pt idx="335">
                  <c:v>-4.1161200294000735E-2</c:v>
                </c:pt>
                <c:pt idx="336">
                  <c:v>-4.08877288478465E-2</c:v>
                </c:pt>
                <c:pt idx="337">
                  <c:v>-4.0614511084202311E-2</c:v>
                </c:pt>
                <c:pt idx="338">
                  <c:v>-4.0341653556901017E-2</c:v>
                </c:pt>
                <c:pt idx="339">
                  <c:v>-4.0069256741355995E-2</c:v>
                </c:pt>
                <c:pt idx="340">
                  <c:v>-3.9797415321824424E-2</c:v>
                </c:pt>
                <c:pt idx="341">
                  <c:v>-3.9526218465817525E-2</c:v>
                </c:pt>
                <c:pt idx="342">
                  <c:v>-3.9255750086166143E-2</c:v>
                </c:pt>
                <c:pt idx="343">
                  <c:v>-3.8986089091304695E-2</c:v>
                </c:pt>
                <c:pt idx="344">
                  <c:v>-3.8717309624242663E-2</c:v>
                </c:pt>
                <c:pt idx="345">
                  <c:v>-3.8449481290705224E-2</c:v>
                </c:pt>
                <c:pt idx="346">
                  <c:v>-3.8182669376945415E-2</c:v>
                </c:pt>
                <c:pt idx="347">
                  <c:v>-3.7916935057614572E-2</c:v>
                </c:pt>
                <c:pt idx="348">
                  <c:v>-3.7652335594207977E-2</c:v>
                </c:pt>
                <c:pt idx="349">
                  <c:v>-3.7388924524400943E-2</c:v>
                </c:pt>
                <c:pt idx="350">
                  <c:v>-3.712675184274665E-2</c:v>
                </c:pt>
                <c:pt idx="351">
                  <c:v>-3.6865864173115895E-2</c:v>
                </c:pt>
                <c:pt idx="352">
                  <c:v>-3.6606304933176723E-2</c:v>
                </c:pt>
                <c:pt idx="353">
                  <c:v>-3.6348114491366698E-2</c:v>
                </c:pt>
                <c:pt idx="354">
                  <c:v>-3.609133031661111E-2</c:v>
                </c:pt>
                <c:pt idx="355">
                  <c:v>-3.5835987121149847E-2</c:v>
                </c:pt>
                <c:pt idx="356">
                  <c:v>-3.558211699678708E-2</c:v>
                </c:pt>
                <c:pt idx="357">
                  <c:v>-3.5329749544839424E-2</c:v>
                </c:pt>
                <c:pt idx="358">
                  <c:v>-3.5078912000077081E-2</c:v>
                </c:pt>
                <c:pt idx="359">
                  <c:v>-3.4829629348934597E-2</c:v>
                </c:pt>
                <c:pt idx="360">
                  <c:v>-3.4581924442243131E-2</c:v>
                </c:pt>
                <c:pt idx="361">
                  <c:v>-3.433581810273155E-2</c:v>
                </c:pt>
                <c:pt idx="362">
                  <c:v>-3.409132922754058E-2</c:v>
                </c:pt>
                <c:pt idx="363">
                  <c:v>-3.384847488599714E-2</c:v>
                </c:pt>
                <c:pt idx="364">
                  <c:v>-3.3607270412787445E-2</c:v>
                </c:pt>
                <c:pt idx="365">
                  <c:v>-3.3367729496855403E-2</c:v>
                </c:pt>
                <c:pt idx="366">
                  <c:v>-3.3129864266113397E-2</c:v>
                </c:pt>
                <c:pt idx="367">
                  <c:v>-3.2893685368245398E-2</c:v>
                </c:pt>
                <c:pt idx="368">
                  <c:v>-3.265920204769731E-2</c:v>
                </c:pt>
                <c:pt idx="369">
                  <c:v>-3.2426422219098333E-2</c:v>
                </c:pt>
                <c:pt idx="370">
                  <c:v>-3.2195352537243233E-2</c:v>
                </c:pt>
                <c:pt idx="371">
                  <c:v>-3.1965998463798814E-2</c:v>
                </c:pt>
                <c:pt idx="372">
                  <c:v>-3.1738364330885546E-2</c:v>
                </c:pt>
                <c:pt idx="373">
                  <c:v>-3.1512453401683301E-2</c:v>
                </c:pt>
                <c:pt idx="374">
                  <c:v>-3.1288267928182831E-2</c:v>
                </c:pt>
                <c:pt idx="375">
                  <c:v>-3.1065809206231899E-2</c:v>
                </c:pt>
                <c:pt idx="376">
                  <c:v>-3.0845077627996761E-2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D81-4116-94C1-9409581CE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6298927"/>
        <c:axId val="946280207"/>
      </c:scatterChart>
      <c:scatterChart>
        <c:scatterStyle val="lineMarker"/>
        <c:varyColors val="0"/>
        <c:ser>
          <c:idx val="1"/>
          <c:order val="1"/>
          <c:tx>
            <c:v>位相特性</c:v>
          </c:tx>
          <c:spPr>
            <a:ln w="15875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演算処理!$CY$23:$CY$399</c:f>
              <c:numCache>
                <c:formatCode>General</c:formatCode>
                <c:ptCount val="377"/>
                <c:pt idx="0">
                  <c:v>1.0000000000000001E-5</c:v>
                </c:pt>
                <c:pt idx="1">
                  <c:v>0.1</c:v>
                </c:pt>
                <c:pt idx="2">
                  <c:v>0.12</c:v>
                </c:pt>
                <c:pt idx="3">
                  <c:v>0.14000000000000001</c:v>
                </c:pt>
                <c:pt idx="4">
                  <c:v>0.16</c:v>
                </c:pt>
                <c:pt idx="5">
                  <c:v>0.18</c:v>
                </c:pt>
                <c:pt idx="6">
                  <c:v>0.2</c:v>
                </c:pt>
                <c:pt idx="7">
                  <c:v>0.22</c:v>
                </c:pt>
                <c:pt idx="8">
                  <c:v>0.24</c:v>
                </c:pt>
                <c:pt idx="9">
                  <c:v>0.26</c:v>
                </c:pt>
                <c:pt idx="10">
                  <c:v>0.28000000000000003</c:v>
                </c:pt>
                <c:pt idx="11">
                  <c:v>0.3</c:v>
                </c:pt>
                <c:pt idx="12">
                  <c:v>0.32</c:v>
                </c:pt>
                <c:pt idx="13">
                  <c:v>0.34</c:v>
                </c:pt>
                <c:pt idx="14">
                  <c:v>0.36</c:v>
                </c:pt>
                <c:pt idx="15">
                  <c:v>0.38</c:v>
                </c:pt>
                <c:pt idx="16">
                  <c:v>0.4</c:v>
                </c:pt>
                <c:pt idx="17">
                  <c:v>0.42</c:v>
                </c:pt>
                <c:pt idx="18">
                  <c:v>0.44</c:v>
                </c:pt>
                <c:pt idx="19">
                  <c:v>0.46</c:v>
                </c:pt>
                <c:pt idx="20">
                  <c:v>0.48</c:v>
                </c:pt>
                <c:pt idx="21">
                  <c:v>0.5</c:v>
                </c:pt>
                <c:pt idx="22">
                  <c:v>0.52</c:v>
                </c:pt>
                <c:pt idx="23">
                  <c:v>0.54</c:v>
                </c:pt>
                <c:pt idx="24">
                  <c:v>0.56000000000000005</c:v>
                </c:pt>
                <c:pt idx="25">
                  <c:v>0.57999999999999996</c:v>
                </c:pt>
                <c:pt idx="26">
                  <c:v>0.6</c:v>
                </c:pt>
                <c:pt idx="27">
                  <c:v>0.62</c:v>
                </c:pt>
                <c:pt idx="28">
                  <c:v>0.64</c:v>
                </c:pt>
                <c:pt idx="29">
                  <c:v>0.66</c:v>
                </c:pt>
                <c:pt idx="30">
                  <c:v>0.68</c:v>
                </c:pt>
                <c:pt idx="31">
                  <c:v>0.70000000000000095</c:v>
                </c:pt>
                <c:pt idx="32">
                  <c:v>0.72000000000000097</c:v>
                </c:pt>
                <c:pt idx="33">
                  <c:v>0.74000000000000099</c:v>
                </c:pt>
                <c:pt idx="34">
                  <c:v>0.76000000000000101</c:v>
                </c:pt>
                <c:pt idx="35">
                  <c:v>0.78000000000000103</c:v>
                </c:pt>
                <c:pt idx="36">
                  <c:v>0.80000000000000104</c:v>
                </c:pt>
                <c:pt idx="37">
                  <c:v>0.80500000000000005</c:v>
                </c:pt>
                <c:pt idx="38">
                  <c:v>0.81</c:v>
                </c:pt>
                <c:pt idx="39">
                  <c:v>0.81499999999999995</c:v>
                </c:pt>
                <c:pt idx="40">
                  <c:v>0.82</c:v>
                </c:pt>
                <c:pt idx="41">
                  <c:v>0.82499999999999996</c:v>
                </c:pt>
                <c:pt idx="42">
                  <c:v>0.83</c:v>
                </c:pt>
                <c:pt idx="43">
                  <c:v>0.83499999999999996</c:v>
                </c:pt>
                <c:pt idx="44">
                  <c:v>0.84</c:v>
                </c:pt>
                <c:pt idx="45">
                  <c:v>0.84499999999999997</c:v>
                </c:pt>
                <c:pt idx="46">
                  <c:v>0.85</c:v>
                </c:pt>
                <c:pt idx="47">
                  <c:v>0.85499999999999998</c:v>
                </c:pt>
                <c:pt idx="48">
                  <c:v>0.86</c:v>
                </c:pt>
                <c:pt idx="49">
                  <c:v>0.86499999999999999</c:v>
                </c:pt>
                <c:pt idx="50">
                  <c:v>0.87</c:v>
                </c:pt>
                <c:pt idx="51">
                  <c:v>0.875</c:v>
                </c:pt>
                <c:pt idx="52">
                  <c:v>0.88</c:v>
                </c:pt>
                <c:pt idx="53">
                  <c:v>0.88500000000000001</c:v>
                </c:pt>
                <c:pt idx="54">
                  <c:v>0.89</c:v>
                </c:pt>
                <c:pt idx="55">
                  <c:v>0.89500000000000002</c:v>
                </c:pt>
                <c:pt idx="56">
                  <c:v>0.9</c:v>
                </c:pt>
                <c:pt idx="57">
                  <c:v>0.90500000000000003</c:v>
                </c:pt>
                <c:pt idx="58">
                  <c:v>0.91</c:v>
                </c:pt>
                <c:pt idx="59">
                  <c:v>0.91500000000000004</c:v>
                </c:pt>
                <c:pt idx="60">
                  <c:v>0.92</c:v>
                </c:pt>
                <c:pt idx="61">
                  <c:v>0.92500000000000004</c:v>
                </c:pt>
                <c:pt idx="62">
                  <c:v>0.93</c:v>
                </c:pt>
                <c:pt idx="63">
                  <c:v>0.93500000000000005</c:v>
                </c:pt>
                <c:pt idx="64">
                  <c:v>0.94</c:v>
                </c:pt>
                <c:pt idx="65">
                  <c:v>0.94499999999999995</c:v>
                </c:pt>
                <c:pt idx="66">
                  <c:v>0.95</c:v>
                </c:pt>
                <c:pt idx="67">
                  <c:v>0.95499999999999996</c:v>
                </c:pt>
                <c:pt idx="68">
                  <c:v>0.96</c:v>
                </c:pt>
                <c:pt idx="69">
                  <c:v>0.96499999999999997</c:v>
                </c:pt>
                <c:pt idx="70">
                  <c:v>0.97</c:v>
                </c:pt>
                <c:pt idx="71">
                  <c:v>0.97499999999999998</c:v>
                </c:pt>
                <c:pt idx="72">
                  <c:v>0.98</c:v>
                </c:pt>
                <c:pt idx="73">
                  <c:v>0.98499999999999999</c:v>
                </c:pt>
                <c:pt idx="74">
                  <c:v>0.99</c:v>
                </c:pt>
                <c:pt idx="75">
                  <c:v>0.995</c:v>
                </c:pt>
                <c:pt idx="76">
                  <c:v>1</c:v>
                </c:pt>
                <c:pt idx="77">
                  <c:v>1.0049999999999999</c:v>
                </c:pt>
                <c:pt idx="78">
                  <c:v>1.01</c:v>
                </c:pt>
                <c:pt idx="79">
                  <c:v>1.0149999999999999</c:v>
                </c:pt>
                <c:pt idx="80">
                  <c:v>1.02</c:v>
                </c:pt>
                <c:pt idx="81">
                  <c:v>1.0249999999999999</c:v>
                </c:pt>
                <c:pt idx="82">
                  <c:v>1.03</c:v>
                </c:pt>
                <c:pt idx="83">
                  <c:v>1.0349999999999999</c:v>
                </c:pt>
                <c:pt idx="84">
                  <c:v>1.04</c:v>
                </c:pt>
                <c:pt idx="85">
                  <c:v>1.0449999999999999</c:v>
                </c:pt>
                <c:pt idx="86">
                  <c:v>1.05</c:v>
                </c:pt>
                <c:pt idx="87">
                  <c:v>1.0549999999999999</c:v>
                </c:pt>
                <c:pt idx="88">
                  <c:v>1.06</c:v>
                </c:pt>
                <c:pt idx="89">
                  <c:v>1.0649999999999999</c:v>
                </c:pt>
                <c:pt idx="90">
                  <c:v>1.07</c:v>
                </c:pt>
                <c:pt idx="91">
                  <c:v>1.075</c:v>
                </c:pt>
                <c:pt idx="92">
                  <c:v>1.08</c:v>
                </c:pt>
                <c:pt idx="93">
                  <c:v>1.085</c:v>
                </c:pt>
                <c:pt idx="94">
                  <c:v>1.0900000000000001</c:v>
                </c:pt>
                <c:pt idx="95">
                  <c:v>1.095</c:v>
                </c:pt>
                <c:pt idx="96">
                  <c:v>1.1000000000000001</c:v>
                </c:pt>
                <c:pt idx="97">
                  <c:v>1.1100000000000001</c:v>
                </c:pt>
                <c:pt idx="98">
                  <c:v>1.1200000000000001</c:v>
                </c:pt>
                <c:pt idx="99">
                  <c:v>1.1299999999999999</c:v>
                </c:pt>
                <c:pt idx="100">
                  <c:v>1.1399999999999999</c:v>
                </c:pt>
                <c:pt idx="101">
                  <c:v>1.1499999999999999</c:v>
                </c:pt>
                <c:pt idx="102">
                  <c:v>1.1599999999999999</c:v>
                </c:pt>
                <c:pt idx="103">
                  <c:v>1.17</c:v>
                </c:pt>
                <c:pt idx="104">
                  <c:v>1.18</c:v>
                </c:pt>
                <c:pt idx="105">
                  <c:v>1.19</c:v>
                </c:pt>
                <c:pt idx="106">
                  <c:v>1.2</c:v>
                </c:pt>
                <c:pt idx="107">
                  <c:v>1.21</c:v>
                </c:pt>
                <c:pt idx="108">
                  <c:v>1.22</c:v>
                </c:pt>
                <c:pt idx="109">
                  <c:v>1.23</c:v>
                </c:pt>
                <c:pt idx="110">
                  <c:v>1.24</c:v>
                </c:pt>
                <c:pt idx="111">
                  <c:v>1.25</c:v>
                </c:pt>
                <c:pt idx="112">
                  <c:v>1.26</c:v>
                </c:pt>
                <c:pt idx="113">
                  <c:v>1.27</c:v>
                </c:pt>
                <c:pt idx="114">
                  <c:v>1.28</c:v>
                </c:pt>
                <c:pt idx="115">
                  <c:v>1.29</c:v>
                </c:pt>
                <c:pt idx="116">
                  <c:v>1.3</c:v>
                </c:pt>
                <c:pt idx="117">
                  <c:v>1.31</c:v>
                </c:pt>
                <c:pt idx="118">
                  <c:v>1.32</c:v>
                </c:pt>
                <c:pt idx="119">
                  <c:v>1.33</c:v>
                </c:pt>
                <c:pt idx="120">
                  <c:v>1.34</c:v>
                </c:pt>
                <c:pt idx="121">
                  <c:v>1.35</c:v>
                </c:pt>
                <c:pt idx="122">
                  <c:v>1.36</c:v>
                </c:pt>
                <c:pt idx="123">
                  <c:v>1.37</c:v>
                </c:pt>
                <c:pt idx="124">
                  <c:v>1.38</c:v>
                </c:pt>
                <c:pt idx="125">
                  <c:v>1.39</c:v>
                </c:pt>
                <c:pt idx="126">
                  <c:v>1.4</c:v>
                </c:pt>
                <c:pt idx="127">
                  <c:v>1.41</c:v>
                </c:pt>
                <c:pt idx="128">
                  <c:v>1.42</c:v>
                </c:pt>
                <c:pt idx="129">
                  <c:v>1.43</c:v>
                </c:pt>
                <c:pt idx="130">
                  <c:v>1.44</c:v>
                </c:pt>
                <c:pt idx="131">
                  <c:v>1.45</c:v>
                </c:pt>
                <c:pt idx="132">
                  <c:v>1.46</c:v>
                </c:pt>
                <c:pt idx="133">
                  <c:v>1.47</c:v>
                </c:pt>
                <c:pt idx="134">
                  <c:v>1.48</c:v>
                </c:pt>
                <c:pt idx="135">
                  <c:v>1.49</c:v>
                </c:pt>
                <c:pt idx="136">
                  <c:v>1.5</c:v>
                </c:pt>
                <c:pt idx="137">
                  <c:v>1.51</c:v>
                </c:pt>
                <c:pt idx="138">
                  <c:v>1.52</c:v>
                </c:pt>
                <c:pt idx="139">
                  <c:v>1.53</c:v>
                </c:pt>
                <c:pt idx="140">
                  <c:v>1.54</c:v>
                </c:pt>
                <c:pt idx="141">
                  <c:v>1.55</c:v>
                </c:pt>
                <c:pt idx="142">
                  <c:v>1.56</c:v>
                </c:pt>
                <c:pt idx="143">
                  <c:v>1.57</c:v>
                </c:pt>
                <c:pt idx="144">
                  <c:v>1.58</c:v>
                </c:pt>
                <c:pt idx="145">
                  <c:v>1.59</c:v>
                </c:pt>
                <c:pt idx="146">
                  <c:v>1.6</c:v>
                </c:pt>
                <c:pt idx="147">
                  <c:v>1.61</c:v>
                </c:pt>
                <c:pt idx="148">
                  <c:v>1.62</c:v>
                </c:pt>
                <c:pt idx="149">
                  <c:v>1.63</c:v>
                </c:pt>
                <c:pt idx="150">
                  <c:v>1.64</c:v>
                </c:pt>
                <c:pt idx="151">
                  <c:v>1.65</c:v>
                </c:pt>
                <c:pt idx="152">
                  <c:v>1.66</c:v>
                </c:pt>
                <c:pt idx="153">
                  <c:v>1.67</c:v>
                </c:pt>
                <c:pt idx="154">
                  <c:v>1.68</c:v>
                </c:pt>
                <c:pt idx="155">
                  <c:v>1.69</c:v>
                </c:pt>
                <c:pt idx="156">
                  <c:v>1.7</c:v>
                </c:pt>
                <c:pt idx="157">
                  <c:v>1.71</c:v>
                </c:pt>
                <c:pt idx="158">
                  <c:v>1.72</c:v>
                </c:pt>
                <c:pt idx="159">
                  <c:v>1.73</c:v>
                </c:pt>
                <c:pt idx="160">
                  <c:v>1.74</c:v>
                </c:pt>
                <c:pt idx="161">
                  <c:v>1.75</c:v>
                </c:pt>
                <c:pt idx="162">
                  <c:v>1.76</c:v>
                </c:pt>
                <c:pt idx="163">
                  <c:v>1.77</c:v>
                </c:pt>
                <c:pt idx="164">
                  <c:v>1.78</c:v>
                </c:pt>
                <c:pt idx="165">
                  <c:v>1.79</c:v>
                </c:pt>
                <c:pt idx="166">
                  <c:v>1.8</c:v>
                </c:pt>
                <c:pt idx="167">
                  <c:v>1.81</c:v>
                </c:pt>
                <c:pt idx="168">
                  <c:v>1.82</c:v>
                </c:pt>
                <c:pt idx="169">
                  <c:v>1.83</c:v>
                </c:pt>
                <c:pt idx="170">
                  <c:v>1.84</c:v>
                </c:pt>
                <c:pt idx="171">
                  <c:v>1.85</c:v>
                </c:pt>
                <c:pt idx="172">
                  <c:v>1.86</c:v>
                </c:pt>
                <c:pt idx="173">
                  <c:v>1.87</c:v>
                </c:pt>
                <c:pt idx="174">
                  <c:v>1.88</c:v>
                </c:pt>
                <c:pt idx="175">
                  <c:v>1.89</c:v>
                </c:pt>
                <c:pt idx="176">
                  <c:v>1.9</c:v>
                </c:pt>
                <c:pt idx="177">
                  <c:v>1.91</c:v>
                </c:pt>
                <c:pt idx="178">
                  <c:v>1.92</c:v>
                </c:pt>
                <c:pt idx="179">
                  <c:v>1.93</c:v>
                </c:pt>
                <c:pt idx="180">
                  <c:v>1.94</c:v>
                </c:pt>
                <c:pt idx="181">
                  <c:v>1.95</c:v>
                </c:pt>
                <c:pt idx="182">
                  <c:v>1.96</c:v>
                </c:pt>
                <c:pt idx="183">
                  <c:v>1.97</c:v>
                </c:pt>
                <c:pt idx="184">
                  <c:v>1.98</c:v>
                </c:pt>
                <c:pt idx="185">
                  <c:v>1.99</c:v>
                </c:pt>
                <c:pt idx="186">
                  <c:v>2</c:v>
                </c:pt>
                <c:pt idx="187">
                  <c:v>2.02</c:v>
                </c:pt>
                <c:pt idx="188">
                  <c:v>2.04</c:v>
                </c:pt>
                <c:pt idx="189">
                  <c:v>2.06</c:v>
                </c:pt>
                <c:pt idx="190">
                  <c:v>2.08</c:v>
                </c:pt>
                <c:pt idx="191">
                  <c:v>2.1</c:v>
                </c:pt>
                <c:pt idx="192">
                  <c:v>2.12</c:v>
                </c:pt>
                <c:pt idx="193">
                  <c:v>2.14</c:v>
                </c:pt>
                <c:pt idx="194">
                  <c:v>2.16</c:v>
                </c:pt>
                <c:pt idx="195">
                  <c:v>2.1800000000000002</c:v>
                </c:pt>
                <c:pt idx="196">
                  <c:v>2.2000000000000002</c:v>
                </c:pt>
                <c:pt idx="197">
                  <c:v>2.2200000000000002</c:v>
                </c:pt>
                <c:pt idx="198">
                  <c:v>2.2400000000000002</c:v>
                </c:pt>
                <c:pt idx="199">
                  <c:v>2.2599999999999998</c:v>
                </c:pt>
                <c:pt idx="200">
                  <c:v>2.2799999999999998</c:v>
                </c:pt>
                <c:pt idx="201">
                  <c:v>2.2999999999999998</c:v>
                </c:pt>
                <c:pt idx="202">
                  <c:v>2.3199999999999998</c:v>
                </c:pt>
                <c:pt idx="203">
                  <c:v>2.34</c:v>
                </c:pt>
                <c:pt idx="204">
                  <c:v>2.36</c:v>
                </c:pt>
                <c:pt idx="205">
                  <c:v>2.38</c:v>
                </c:pt>
                <c:pt idx="206">
                  <c:v>2.4</c:v>
                </c:pt>
                <c:pt idx="207">
                  <c:v>2.42</c:v>
                </c:pt>
                <c:pt idx="208">
                  <c:v>2.44</c:v>
                </c:pt>
                <c:pt idx="209">
                  <c:v>2.46</c:v>
                </c:pt>
                <c:pt idx="210">
                  <c:v>2.48</c:v>
                </c:pt>
                <c:pt idx="211">
                  <c:v>2.5</c:v>
                </c:pt>
                <c:pt idx="212">
                  <c:v>2.52</c:v>
                </c:pt>
                <c:pt idx="213">
                  <c:v>2.54</c:v>
                </c:pt>
                <c:pt idx="214">
                  <c:v>2.56</c:v>
                </c:pt>
                <c:pt idx="215">
                  <c:v>2.58</c:v>
                </c:pt>
                <c:pt idx="216">
                  <c:v>2.6</c:v>
                </c:pt>
                <c:pt idx="217">
                  <c:v>2.62</c:v>
                </c:pt>
                <c:pt idx="218">
                  <c:v>2.64</c:v>
                </c:pt>
                <c:pt idx="219">
                  <c:v>2.66</c:v>
                </c:pt>
                <c:pt idx="220">
                  <c:v>2.68</c:v>
                </c:pt>
                <c:pt idx="221">
                  <c:v>2.7</c:v>
                </c:pt>
                <c:pt idx="222">
                  <c:v>2.72</c:v>
                </c:pt>
                <c:pt idx="223">
                  <c:v>2.74</c:v>
                </c:pt>
                <c:pt idx="224">
                  <c:v>2.76</c:v>
                </c:pt>
                <c:pt idx="225">
                  <c:v>2.78</c:v>
                </c:pt>
                <c:pt idx="226">
                  <c:v>2.8</c:v>
                </c:pt>
                <c:pt idx="227">
                  <c:v>2.82</c:v>
                </c:pt>
                <c:pt idx="228">
                  <c:v>2.84</c:v>
                </c:pt>
                <c:pt idx="229">
                  <c:v>2.86</c:v>
                </c:pt>
                <c:pt idx="230">
                  <c:v>2.88</c:v>
                </c:pt>
                <c:pt idx="231">
                  <c:v>2.9</c:v>
                </c:pt>
                <c:pt idx="232">
                  <c:v>2.92</c:v>
                </c:pt>
                <c:pt idx="233">
                  <c:v>2.94</c:v>
                </c:pt>
                <c:pt idx="234">
                  <c:v>2.96</c:v>
                </c:pt>
                <c:pt idx="235">
                  <c:v>2.98</c:v>
                </c:pt>
                <c:pt idx="236">
                  <c:v>3</c:v>
                </c:pt>
                <c:pt idx="237">
                  <c:v>3.05</c:v>
                </c:pt>
                <c:pt idx="238">
                  <c:v>3.1</c:v>
                </c:pt>
                <c:pt idx="239">
                  <c:v>3.15</c:v>
                </c:pt>
                <c:pt idx="240">
                  <c:v>3.2</c:v>
                </c:pt>
                <c:pt idx="241">
                  <c:v>3.25</c:v>
                </c:pt>
                <c:pt idx="242">
                  <c:v>3.3</c:v>
                </c:pt>
                <c:pt idx="243">
                  <c:v>3.35</c:v>
                </c:pt>
                <c:pt idx="244">
                  <c:v>3.4</c:v>
                </c:pt>
                <c:pt idx="245">
                  <c:v>3.45</c:v>
                </c:pt>
                <c:pt idx="246">
                  <c:v>3.5</c:v>
                </c:pt>
                <c:pt idx="247">
                  <c:v>3.55</c:v>
                </c:pt>
                <c:pt idx="248">
                  <c:v>3.6</c:v>
                </c:pt>
                <c:pt idx="249">
                  <c:v>3.65</c:v>
                </c:pt>
                <c:pt idx="250">
                  <c:v>3.7</c:v>
                </c:pt>
                <c:pt idx="251">
                  <c:v>3.75</c:v>
                </c:pt>
                <c:pt idx="252">
                  <c:v>3.8</c:v>
                </c:pt>
                <c:pt idx="253">
                  <c:v>3.85</c:v>
                </c:pt>
                <c:pt idx="254">
                  <c:v>3.9</c:v>
                </c:pt>
                <c:pt idx="255">
                  <c:v>3.95</c:v>
                </c:pt>
                <c:pt idx="256">
                  <c:v>4.0000000000000098</c:v>
                </c:pt>
                <c:pt idx="257">
                  <c:v>4.0500000000000096</c:v>
                </c:pt>
                <c:pt idx="258">
                  <c:v>4.0999999999999996</c:v>
                </c:pt>
                <c:pt idx="259">
                  <c:v>4.1500000000000101</c:v>
                </c:pt>
                <c:pt idx="260">
                  <c:v>4.2000000000000099</c:v>
                </c:pt>
                <c:pt idx="261">
                  <c:v>4.2500000000000098</c:v>
                </c:pt>
                <c:pt idx="262">
                  <c:v>4.3000000000000096</c:v>
                </c:pt>
                <c:pt idx="263">
                  <c:v>4.3500000000000103</c:v>
                </c:pt>
                <c:pt idx="264">
                  <c:v>4.4000000000000101</c:v>
                </c:pt>
                <c:pt idx="265">
                  <c:v>4.4500000000000099</c:v>
                </c:pt>
                <c:pt idx="266">
                  <c:v>4.5000000000000098</c:v>
                </c:pt>
                <c:pt idx="267">
                  <c:v>4.5500000000000096</c:v>
                </c:pt>
                <c:pt idx="268">
                  <c:v>4.6000000000000103</c:v>
                </c:pt>
                <c:pt idx="269">
                  <c:v>4.6500000000000101</c:v>
                </c:pt>
                <c:pt idx="270">
                  <c:v>4.7000000000000099</c:v>
                </c:pt>
                <c:pt idx="271">
                  <c:v>4.7500000000000098</c:v>
                </c:pt>
                <c:pt idx="272">
                  <c:v>4.8000000000000096</c:v>
                </c:pt>
                <c:pt idx="273">
                  <c:v>4.8500000000000103</c:v>
                </c:pt>
                <c:pt idx="274">
                  <c:v>4.9000000000000101</c:v>
                </c:pt>
                <c:pt idx="275">
                  <c:v>4.9500000000000099</c:v>
                </c:pt>
                <c:pt idx="276">
                  <c:v>5.0000000000000098</c:v>
                </c:pt>
                <c:pt idx="277">
                  <c:v>5.0500000000000096</c:v>
                </c:pt>
                <c:pt idx="278">
                  <c:v>5.1000000000000103</c:v>
                </c:pt>
                <c:pt idx="279">
                  <c:v>5.1500000000000101</c:v>
                </c:pt>
                <c:pt idx="280">
                  <c:v>5.2000000000000099</c:v>
                </c:pt>
                <c:pt idx="281">
                  <c:v>5.2500000000000098</c:v>
                </c:pt>
                <c:pt idx="282">
                  <c:v>5.3000000000000096</c:v>
                </c:pt>
                <c:pt idx="283">
                  <c:v>5.3500000000000103</c:v>
                </c:pt>
                <c:pt idx="284">
                  <c:v>5.4000000000000101</c:v>
                </c:pt>
                <c:pt idx="285">
                  <c:v>5.4500000000000099</c:v>
                </c:pt>
                <c:pt idx="286">
                  <c:v>5.5000000000000098</c:v>
                </c:pt>
                <c:pt idx="287">
                  <c:v>5.5500000000000096</c:v>
                </c:pt>
                <c:pt idx="288">
                  <c:v>5.6000000000000103</c:v>
                </c:pt>
                <c:pt idx="289">
                  <c:v>5.6500000000000101</c:v>
                </c:pt>
                <c:pt idx="290">
                  <c:v>5.7000000000000099</c:v>
                </c:pt>
                <c:pt idx="291">
                  <c:v>5.7500000000000098</c:v>
                </c:pt>
                <c:pt idx="292">
                  <c:v>5.8000000000000096</c:v>
                </c:pt>
                <c:pt idx="293">
                  <c:v>5.8500000000000103</c:v>
                </c:pt>
                <c:pt idx="294">
                  <c:v>5.9000000000000101</c:v>
                </c:pt>
                <c:pt idx="295">
                  <c:v>5.9500000000000099</c:v>
                </c:pt>
                <c:pt idx="296">
                  <c:v>6.0000000000000204</c:v>
                </c:pt>
                <c:pt idx="297">
                  <c:v>6.0500000000000203</c:v>
                </c:pt>
                <c:pt idx="298">
                  <c:v>6.1000000000000201</c:v>
                </c:pt>
                <c:pt idx="299">
                  <c:v>6.1500000000000199</c:v>
                </c:pt>
                <c:pt idx="300">
                  <c:v>6.2000000000000197</c:v>
                </c:pt>
                <c:pt idx="301">
                  <c:v>6.2500000000000204</c:v>
                </c:pt>
                <c:pt idx="302">
                  <c:v>6.3000000000000203</c:v>
                </c:pt>
                <c:pt idx="303">
                  <c:v>6.3500000000000201</c:v>
                </c:pt>
                <c:pt idx="304">
                  <c:v>6.4000000000000199</c:v>
                </c:pt>
                <c:pt idx="305">
                  <c:v>6.4500000000000197</c:v>
                </c:pt>
                <c:pt idx="306">
                  <c:v>6.5000000000000204</c:v>
                </c:pt>
                <c:pt idx="307">
                  <c:v>6.5500000000000203</c:v>
                </c:pt>
                <c:pt idx="308">
                  <c:v>6.6000000000000201</c:v>
                </c:pt>
                <c:pt idx="309">
                  <c:v>6.6500000000000199</c:v>
                </c:pt>
                <c:pt idx="310">
                  <c:v>6.7000000000000197</c:v>
                </c:pt>
                <c:pt idx="311">
                  <c:v>6.7500000000000204</c:v>
                </c:pt>
                <c:pt idx="312">
                  <c:v>6.8000000000000203</c:v>
                </c:pt>
                <c:pt idx="313">
                  <c:v>6.8500000000000201</c:v>
                </c:pt>
                <c:pt idx="314">
                  <c:v>6.9000000000000199</c:v>
                </c:pt>
                <c:pt idx="315">
                  <c:v>6.9500000000000197</c:v>
                </c:pt>
                <c:pt idx="316">
                  <c:v>7.0000000000000204</c:v>
                </c:pt>
                <c:pt idx="317">
                  <c:v>7.0500000000000203</c:v>
                </c:pt>
                <c:pt idx="318">
                  <c:v>7.1000000000000201</c:v>
                </c:pt>
                <c:pt idx="319">
                  <c:v>7.1500000000000199</c:v>
                </c:pt>
                <c:pt idx="320">
                  <c:v>7.2000000000000197</c:v>
                </c:pt>
                <c:pt idx="321">
                  <c:v>7.2500000000000204</c:v>
                </c:pt>
                <c:pt idx="322">
                  <c:v>7.3000000000000203</c:v>
                </c:pt>
                <c:pt idx="323">
                  <c:v>7.3500000000000201</c:v>
                </c:pt>
                <c:pt idx="324">
                  <c:v>7.4000000000000199</c:v>
                </c:pt>
                <c:pt idx="325">
                  <c:v>7.4500000000000197</c:v>
                </c:pt>
                <c:pt idx="326">
                  <c:v>7.5000000000000204</c:v>
                </c:pt>
                <c:pt idx="327">
                  <c:v>7.5500000000000203</c:v>
                </c:pt>
                <c:pt idx="328">
                  <c:v>7.6000000000000201</c:v>
                </c:pt>
                <c:pt idx="329">
                  <c:v>7.6500000000000199</c:v>
                </c:pt>
                <c:pt idx="330">
                  <c:v>7.7000000000000197</c:v>
                </c:pt>
                <c:pt idx="331">
                  <c:v>7.7500000000000204</c:v>
                </c:pt>
                <c:pt idx="332">
                  <c:v>7.80000000000003</c:v>
                </c:pt>
                <c:pt idx="333">
                  <c:v>7.8500000000000298</c:v>
                </c:pt>
                <c:pt idx="334">
                  <c:v>7.9000000000000199</c:v>
                </c:pt>
                <c:pt idx="335">
                  <c:v>7.9500000000000304</c:v>
                </c:pt>
                <c:pt idx="336">
                  <c:v>8.0000000000000302</c:v>
                </c:pt>
                <c:pt idx="337">
                  <c:v>8.0500000000000291</c:v>
                </c:pt>
                <c:pt idx="338">
                  <c:v>8.1000000000000298</c:v>
                </c:pt>
                <c:pt idx="339">
                  <c:v>8.1500000000000306</c:v>
                </c:pt>
                <c:pt idx="340">
                  <c:v>8.2000000000000295</c:v>
                </c:pt>
                <c:pt idx="341">
                  <c:v>8.2500000000000302</c:v>
                </c:pt>
                <c:pt idx="342">
                  <c:v>8.3000000000000291</c:v>
                </c:pt>
                <c:pt idx="343">
                  <c:v>8.3500000000000298</c:v>
                </c:pt>
                <c:pt idx="344">
                  <c:v>8.4000000000000306</c:v>
                </c:pt>
                <c:pt idx="345">
                  <c:v>8.4500000000000295</c:v>
                </c:pt>
                <c:pt idx="346">
                  <c:v>8.5000000000000302</c:v>
                </c:pt>
                <c:pt idx="347">
                  <c:v>8.5500000000000291</c:v>
                </c:pt>
                <c:pt idx="348">
                  <c:v>8.6000000000000298</c:v>
                </c:pt>
                <c:pt idx="349">
                  <c:v>8.6500000000000306</c:v>
                </c:pt>
                <c:pt idx="350">
                  <c:v>8.7000000000000295</c:v>
                </c:pt>
                <c:pt idx="351">
                  <c:v>8.7500000000000302</c:v>
                </c:pt>
                <c:pt idx="352">
                  <c:v>8.8000000000000291</c:v>
                </c:pt>
                <c:pt idx="353">
                  <c:v>8.8500000000000298</c:v>
                </c:pt>
                <c:pt idx="354">
                  <c:v>8.9000000000000306</c:v>
                </c:pt>
                <c:pt idx="355">
                  <c:v>8.9500000000000295</c:v>
                </c:pt>
                <c:pt idx="356">
                  <c:v>9.0000000000000302</c:v>
                </c:pt>
                <c:pt idx="357">
                  <c:v>9.0500000000000291</c:v>
                </c:pt>
                <c:pt idx="358">
                  <c:v>9.1000000000000298</c:v>
                </c:pt>
                <c:pt idx="359">
                  <c:v>9.1500000000000306</c:v>
                </c:pt>
                <c:pt idx="360">
                  <c:v>9.2000000000000295</c:v>
                </c:pt>
                <c:pt idx="361">
                  <c:v>9.2500000000000302</c:v>
                </c:pt>
                <c:pt idx="362">
                  <c:v>9.3000000000000291</c:v>
                </c:pt>
                <c:pt idx="363">
                  <c:v>9.3500000000000298</c:v>
                </c:pt>
                <c:pt idx="364">
                  <c:v>9.4000000000000306</c:v>
                </c:pt>
                <c:pt idx="365">
                  <c:v>9.4500000000000295</c:v>
                </c:pt>
                <c:pt idx="366">
                  <c:v>9.5000000000000302</c:v>
                </c:pt>
                <c:pt idx="367">
                  <c:v>9.5500000000000291</c:v>
                </c:pt>
                <c:pt idx="368">
                  <c:v>9.6000000000000298</c:v>
                </c:pt>
                <c:pt idx="369">
                  <c:v>9.6500000000000306</c:v>
                </c:pt>
                <c:pt idx="370">
                  <c:v>9.7000000000000295</c:v>
                </c:pt>
                <c:pt idx="371">
                  <c:v>9.7500000000000409</c:v>
                </c:pt>
                <c:pt idx="372">
                  <c:v>9.8000000000000398</c:v>
                </c:pt>
                <c:pt idx="373">
                  <c:v>9.8500000000000405</c:v>
                </c:pt>
                <c:pt idx="374">
                  <c:v>9.9000000000000394</c:v>
                </c:pt>
                <c:pt idx="375">
                  <c:v>9.9500000000000401</c:v>
                </c:pt>
                <c:pt idx="376">
                  <c:v>10</c:v>
                </c:pt>
              </c:numCache>
            </c:numRef>
          </c:xVal>
          <c:yVal>
            <c:numRef>
              <c:f>演算処理!$DA$23:$DA$399</c:f>
              <c:numCache>
                <c:formatCode>General</c:formatCode>
                <c:ptCount val="377"/>
                <c:pt idx="0">
                  <c:v>89.999454601474795</c:v>
                </c:pt>
                <c:pt idx="1">
                  <c:v>84.526850802002826</c:v>
                </c:pt>
                <c:pt idx="2">
                  <c:v>83.422009405416389</c:v>
                </c:pt>
                <c:pt idx="3">
                  <c:v>82.311511304810452</c:v>
                </c:pt>
                <c:pt idx="4">
                  <c:v>81.194339805450255</c:v>
                </c:pt>
                <c:pt idx="5">
                  <c:v>80.069442317288249</c:v>
                </c:pt>
                <c:pt idx="6">
                  <c:v>78.93572388500111</c:v>
                </c:pt>
                <c:pt idx="7">
                  <c:v>77.792040113162187</c:v>
                </c:pt>
                <c:pt idx="8">
                  <c:v>76.637189363728695</c:v>
                </c:pt>
                <c:pt idx="9">
                  <c:v>75.469904082068297</c:v>
                </c:pt>
                <c:pt idx="10">
                  <c:v>74.288841081604176</c:v>
                </c:pt>
                <c:pt idx="11">
                  <c:v>73.092570584491583</c:v>
                </c:pt>
                <c:pt idx="12">
                  <c:v>71.879563774814059</c:v>
                </c:pt>
                <c:pt idx="13">
                  <c:v>70.648178569299702</c:v>
                </c:pt>
                <c:pt idx="14">
                  <c:v>69.396643245448104</c:v>
                </c:pt>
                <c:pt idx="15">
                  <c:v>68.123037484117219</c:v>
                </c:pt>
                <c:pt idx="16">
                  <c:v>66.825270277488329</c:v>
                </c:pt>
                <c:pt idx="17">
                  <c:v>65.501054016303144</c:v>
                </c:pt>
                <c:pt idx="18">
                  <c:v>64.147873891839097</c:v>
                </c:pt>
                <c:pt idx="19">
                  <c:v>62.762951513548494</c:v>
                </c:pt>
                <c:pt idx="20">
                  <c:v>61.343201331769471</c:v>
                </c:pt>
                <c:pt idx="21">
                  <c:v>59.885178036389014</c:v>
                </c:pt>
                <c:pt idx="22">
                  <c:v>58.385012532844293</c:v>
                </c:pt>
                <c:pt idx="23">
                  <c:v>56.838333310863824</c:v>
                </c:pt>
                <c:pt idx="24">
                  <c:v>55.240168919152211</c:v>
                </c:pt>
                <c:pt idx="25">
                  <c:v>53.584825685452593</c:v>
                </c:pt>
                <c:pt idx="26">
                  <c:v>51.865732527538547</c:v>
                </c:pt>
                <c:pt idx="27">
                  <c:v>50.075241276865938</c:v>
                </c:pt>
                <c:pt idx="28">
                  <c:v>48.204365683307493</c:v>
                </c:pt>
                <c:pt idx="29">
                  <c:v>46.242433944214412</c:v>
                </c:pt>
                <c:pt idx="30">
                  <c:v>44.176615894766464</c:v>
                </c:pt>
                <c:pt idx="31">
                  <c:v>41.991262386249545</c:v>
                </c:pt>
                <c:pt idx="32">
                  <c:v>39.666951454749139</c:v>
                </c:pt>
                <c:pt idx="33">
                  <c:v>37.179052652321722</c:v>
                </c:pt>
                <c:pt idx="34">
                  <c:v>34.495446570398464</c:v>
                </c:pt>
                <c:pt idx="35">
                  <c:v>31.572635741254498</c:v>
                </c:pt>
                <c:pt idx="36">
                  <c:v>28.348450383217529</c:v>
                </c:pt>
                <c:pt idx="37">
                  <c:v>27.485155050157747</c:v>
                </c:pt>
                <c:pt idx="38">
                  <c:v>26.595326521570598</c:v>
                </c:pt>
                <c:pt idx="39">
                  <c:v>25.676664487699149</c:v>
                </c:pt>
                <c:pt idx="40">
                  <c:v>24.726483493674415</c:v>
                </c:pt>
                <c:pt idx="41">
                  <c:v>23.74160985427137</c:v>
                </c:pt>
                <c:pt idx="42">
                  <c:v>22.718240504476089</c:v>
                </c:pt>
                <c:pt idx="43">
                  <c:v>21.651745829585611</c:v>
                </c:pt>
                <c:pt idx="44">
                  <c:v>20.536388067441919</c:v>
                </c:pt>
                <c:pt idx="45">
                  <c:v>19.364909039034181</c:v>
                </c:pt>
                <c:pt idx="46">
                  <c:v>18.127909455352047</c:v>
                </c:pt>
                <c:pt idx="47">
                  <c:v>16.812884156204159</c:v>
                </c:pt>
                <c:pt idx="48">
                  <c:v>15.402666340931443</c:v>
                </c:pt>
                <c:pt idx="49">
                  <c:v>13.872808297050183</c:v>
                </c:pt>
                <c:pt idx="50">
                  <c:v>12.186939626036986</c:v>
                </c:pt>
                <c:pt idx="51">
                  <c:v>10.28801303602213</c:v>
                </c:pt>
                <c:pt idx="52">
                  <c:v>8.0804662248097969</c:v>
                </c:pt>
                <c:pt idx="53">
                  <c:v>5.3900887086832663</c:v>
                </c:pt>
                <c:pt idx="54">
                  <c:v>1.8610135589678025</c:v>
                </c:pt>
                <c:pt idx="55">
                  <c:v>-3.3620845877966876</c:v>
                </c:pt>
                <c:pt idx="56">
                  <c:v>-12.920903884211636</c:v>
                </c:pt>
                <c:pt idx="57">
                  <c:v>-38.794983661539781</c:v>
                </c:pt>
                <c:pt idx="58">
                  <c:v>69.549971522938648</c:v>
                </c:pt>
                <c:pt idx="59">
                  <c:v>32.693765631265549</c:v>
                </c:pt>
                <c:pt idx="60">
                  <c:v>20.543589835472623</c:v>
                </c:pt>
                <c:pt idx="61">
                  <c:v>14.230256539600498</c:v>
                </c:pt>
                <c:pt idx="62">
                  <c:v>9.9309092317767274</c:v>
                </c:pt>
                <c:pt idx="63">
                  <c:v>6.5150483000938824</c:v>
                </c:pt>
                <c:pt idx="64">
                  <c:v>3.5369217224312588</c:v>
                </c:pt>
                <c:pt idx="65">
                  <c:v>0.78489413520315976</c:v>
                </c:pt>
                <c:pt idx="66">
                  <c:v>-1.8556125689574421</c:v>
                </c:pt>
                <c:pt idx="67">
                  <c:v>-4.4531913081005259</c:v>
                </c:pt>
                <c:pt idx="68">
                  <c:v>-7.0523860451667151</c:v>
                </c:pt>
                <c:pt idx="69">
                  <c:v>-9.6841370379246978</c:v>
                </c:pt>
                <c:pt idx="70">
                  <c:v>-12.371140171216529</c:v>
                </c:pt>
                <c:pt idx="71">
                  <c:v>-15.130736792762011</c:v>
                </c:pt>
                <c:pt idx="72">
                  <c:v>-17.976506130240566</c:v>
                </c:pt>
                <c:pt idx="73">
                  <c:v>-20.919126315904368</c:v>
                </c:pt>
                <c:pt idx="74">
                  <c:v>-23.966796224202682</c:v>
                </c:pt>
                <c:pt idx="75">
                  <c:v>-27.125380104060515</c:v>
                </c:pt>
                <c:pt idx="76">
                  <c:v>-30.398373792938195</c:v>
                </c:pt>
                <c:pt idx="77">
                  <c:v>-33.786761592006393</c:v>
                </c:pt>
                <c:pt idx="78">
                  <c:v>-37.288820647803462</c:v>
                </c:pt>
                <c:pt idx="79">
                  <c:v>-40.899926233814391</c:v>
                </c:pt>
                <c:pt idx="80">
                  <c:v>-44.612410966331403</c:v>
                </c:pt>
                <c:pt idx="81">
                  <c:v>-48.415529288844922</c:v>
                </c:pt>
                <c:pt idx="82">
                  <c:v>-52.295571935060238</c:v>
                </c:pt>
                <c:pt idx="83">
                  <c:v>-56.236161190770254</c:v>
                </c:pt>
                <c:pt idx="84">
                  <c:v>-60.218736270575569</c:v>
                </c:pt>
                <c:pt idx="85">
                  <c:v>-64.223211242894934</c:v>
                </c:pt>
                <c:pt idx="86">
                  <c:v>-68.228760386742891</c:v>
                </c:pt>
                <c:pt idx="87">
                  <c:v>-72.214663713569877</c:v>
                </c:pt>
                <c:pt idx="88">
                  <c:v>-76.161134134509084</c:v>
                </c:pt>
                <c:pt idx="89">
                  <c:v>-80.050050326897065</c:v>
                </c:pt>
                <c:pt idx="90">
                  <c:v>-83.865534974115491</c:v>
                </c:pt>
                <c:pt idx="91">
                  <c:v>-87.594342519523266</c:v>
                </c:pt>
                <c:pt idx="92">
                  <c:v>88.773952164953286</c:v>
                </c:pt>
                <c:pt idx="93">
                  <c:v>85.246948583941531</c:v>
                </c:pt>
                <c:pt idx="94">
                  <c:v>81.829566109311145</c:v>
                </c:pt>
                <c:pt idx="95">
                  <c:v>78.524298688226423</c:v>
                </c:pt>
                <c:pt idx="96">
                  <c:v>75.331536357946391</c:v>
                </c:pt>
                <c:pt idx="97">
                  <c:v>69.27667034600772</c:v>
                </c:pt>
                <c:pt idx="98">
                  <c:v>63.63915143294858</c:v>
                </c:pt>
                <c:pt idx="99">
                  <c:v>58.380312067884077</c:v>
                </c:pt>
                <c:pt idx="100">
                  <c:v>53.456006573099316</c:v>
                </c:pt>
                <c:pt idx="101">
                  <c:v>48.821486873603753</c:v>
                </c:pt>
                <c:pt idx="102">
                  <c:v>44.434264689601569</c:v>
                </c:pt>
                <c:pt idx="103">
                  <c:v>40.255564946944659</c:v>
                </c:pt>
                <c:pt idx="104">
                  <c:v>36.250888055355553</c:v>
                </c:pt>
                <c:pt idx="105">
                  <c:v>32.390056785845431</c:v>
                </c:pt>
                <c:pt idx="106">
                  <c:v>28.646994743063431</c:v>
                </c:pt>
                <c:pt idx="107">
                  <c:v>24.999387336524457</c:v>
                </c:pt>
                <c:pt idx="108">
                  <c:v>21.428311380483908</c:v>
                </c:pt>
                <c:pt idx="109">
                  <c:v>17.917878515972767</c:v>
                </c:pt>
                <c:pt idx="110">
                  <c:v>14.454912974443067</c:v>
                </c:pt>
                <c:pt idx="111">
                  <c:v>11.028669937312513</c:v>
                </c:pt>
                <c:pt idx="112">
                  <c:v>7.630592877792461</c:v>
                </c:pt>
                <c:pt idx="113">
                  <c:v>4.2541042374048645</c:v>
                </c:pt>
                <c:pt idx="114">
                  <c:v>0.89442203063955539</c:v>
                </c:pt>
                <c:pt idx="115">
                  <c:v>-2.4516054235968401</c:v>
                </c:pt>
                <c:pt idx="116">
                  <c:v>-5.7856539915206149</c:v>
                </c:pt>
                <c:pt idx="117">
                  <c:v>-9.1080737712722932</c:v>
                </c:pt>
                <c:pt idx="118">
                  <c:v>-12.418039639229002</c:v>
                </c:pt>
                <c:pt idx="119">
                  <c:v>-15.713705591029353</c:v>
                </c:pt>
                <c:pt idx="120">
                  <c:v>-18.992364395556994</c:v>
                </c:pt>
                <c:pt idx="121">
                  <c:v>-22.250612307154352</c:v>
                </c:pt>
                <c:pt idx="122">
                  <c:v>-25.484516956782766</c:v>
                </c:pt>
                <c:pt idx="123">
                  <c:v>-28.689785208930179</c:v>
                </c:pt>
                <c:pt idx="124">
                  <c:v>-31.861926848094033</c:v>
                </c:pt>
                <c:pt idx="125">
                  <c:v>-34.996409524734815</c:v>
                </c:pt>
                <c:pt idx="126">
                  <c:v>-38.088800466794751</c:v>
                </c:pt>
                <c:pt idx="127">
                  <c:v>-41.134891008496467</c:v>
                </c:pt>
                <c:pt idx="128">
                  <c:v>-44.130800907376312</c:v>
                </c:pt>
                <c:pt idx="129">
                  <c:v>-47.07306057934948</c:v>
                </c:pt>
                <c:pt idx="130">
                  <c:v>-49.958670630540404</c:v>
                </c:pt>
                <c:pt idx="131">
                  <c:v>-52.785139261992583</c:v>
                </c:pt>
                <c:pt idx="132">
                  <c:v>-55.550499154534016</c:v>
                </c:pt>
                <c:pt idx="133">
                  <c:v>-58.253306229910933</c:v>
                </c:pt>
                <c:pt idx="134">
                  <c:v>-60.892623196532561</c:v>
                </c:pt>
                <c:pt idx="135">
                  <c:v>-63.467991027228386</c:v>
                </c:pt>
                <c:pt idx="136">
                  <c:v>-65.979391514558259</c:v>
                </c:pt>
                <c:pt idx="137">
                  <c:v>-68.427203856440599</c:v>
                </c:pt>
                <c:pt idx="138">
                  <c:v>-70.81215789832352</c:v>
                </c:pt>
                <c:pt idx="139">
                  <c:v>-73.135286253427282</c:v>
                </c:pt>
                <c:pt idx="140">
                  <c:v>-75.3978770879678</c:v>
                </c:pt>
                <c:pt idx="141">
                  <c:v>-77.601428931464156</c:v>
                </c:pt>
                <c:pt idx="142">
                  <c:v>-79.747608479696311</c:v>
                </c:pt>
                <c:pt idx="143">
                  <c:v>-81.838212015630958</c:v>
                </c:pt>
                <c:pt idx="144">
                  <c:v>-83.87513078901209</c:v>
                </c:pt>
                <c:pt idx="145">
                  <c:v>-85.860320469109737</c:v>
                </c:pt>
                <c:pt idx="146">
                  <c:v>-87.795774613661877</c:v>
                </c:pt>
                <c:pt idx="147">
                  <c:v>-89.683501974001572</c:v>
                </c:pt>
                <c:pt idx="148">
                  <c:v>88.474492625844235</c:v>
                </c:pt>
                <c:pt idx="149">
                  <c:v>86.676224147458896</c:v>
                </c:pt>
                <c:pt idx="150">
                  <c:v>84.919740268581322</c:v>
                </c:pt>
                <c:pt idx="151">
                  <c:v>83.203131725021493</c:v>
                </c:pt>
                <c:pt idx="152">
                  <c:v>81.524540393706417</c:v>
                </c:pt>
                <c:pt idx="153">
                  <c:v>79.882165428088513</c:v>
                </c:pt>
                <c:pt idx="154">
                  <c:v>78.274267732988946</c:v>
                </c:pt>
                <c:pt idx="155">
                  <c:v>76.699173038838993</c:v>
                </c:pt>
                <c:pt idx="156">
                  <c:v>75.155273807191335</c:v>
                </c:pt>
                <c:pt idx="157">
                  <c:v>73.64103017167686</c:v>
                </c:pt>
                <c:pt idx="158">
                  <c:v>72.154970092205019</c:v>
                </c:pt>
                <c:pt idx="159">
                  <c:v>70.695688875714566</c:v>
                </c:pt>
                <c:pt idx="160">
                  <c:v>69.261848194484486</c:v>
                </c:pt>
                <c:pt idx="161">
                  <c:v>67.852174713029228</c:v>
                </c:pt>
                <c:pt idx="162">
                  <c:v>66.465458416920796</c:v>
                </c:pt>
                <c:pt idx="163">
                  <c:v>65.100550721400467</c:v>
                </c:pt>
                <c:pt idx="164">
                  <c:v>63.756362424219503</c:v>
                </c:pt>
                <c:pt idx="165">
                  <c:v>62.431861555597777</c:v>
                </c:pt>
                <c:pt idx="166">
                  <c:v>61.126071168325524</c:v>
                </c:pt>
                <c:pt idx="167">
                  <c:v>59.83806710266186</c:v>
                </c:pt>
                <c:pt idx="168">
                  <c:v>58.566975753623417</c:v>
                </c:pt>
                <c:pt idx="169">
                  <c:v>57.311971862338147</c:v>
                </c:pt>
                <c:pt idx="170">
                  <c:v>56.072276348201839</c:v>
                </c:pt>
                <c:pt idx="171">
                  <c:v>54.84715419448559</c:v>
                </c:pt>
                <c:pt idx="172">
                  <c:v>53.635912396670186</c:v>
                </c:pt>
                <c:pt idx="173">
                  <c:v>52.437897980022711</c:v>
                </c:pt>
                <c:pt idx="174">
                  <c:v>51.252496090686925</c:v>
                </c:pt>
                <c:pt idx="175">
                  <c:v>50.079128162746727</c:v>
                </c:pt>
                <c:pt idx="176">
                  <c:v>48.917250162274698</c:v>
                </c:pt>
                <c:pt idx="177">
                  <c:v>47.766350908232639</c:v>
                </c:pt>
                <c:pt idx="178">
                  <c:v>46.625950469197022</c:v>
                </c:pt>
                <c:pt idx="179">
                  <c:v>45.495598634197606</c:v>
                </c:pt>
                <c:pt idx="180">
                  <c:v>44.374873455443257</c:v>
                </c:pt>
                <c:pt idx="181">
                  <c:v>43.263379860336784</c:v>
                </c:pt>
                <c:pt idx="182">
                  <c:v>42.160748329921546</c:v>
                </c:pt>
                <c:pt idx="183">
                  <c:v>41.066633640738885</c:v>
                </c:pt>
                <c:pt idx="184">
                  <c:v>39.980713666986027</c:v>
                </c:pt>
                <c:pt idx="185">
                  <c:v>38.902688239834191</c:v>
                </c:pt>
                <c:pt idx="186">
                  <c:v>37.832278060786408</c:v>
                </c:pt>
                <c:pt idx="187">
                  <c:v>35.713284438672112</c:v>
                </c:pt>
                <c:pt idx="188">
                  <c:v>33.621877641042992</c:v>
                </c:pt>
                <c:pt idx="189">
                  <c:v>31.55647489511081</c:v>
                </c:pt>
                <c:pt idx="190">
                  <c:v>29.515738840523468</c:v>
                </c:pt>
                <c:pt idx="191">
                  <c:v>27.49855280062922</c:v>
                </c:pt>
                <c:pt idx="192">
                  <c:v>25.50399803093261</c:v>
                </c:pt>
                <c:pt idx="193">
                  <c:v>23.531332713771839</c:v>
                </c:pt>
                <c:pt idx="194">
                  <c:v>21.57997250397133</c:v>
                </c:pt>
                <c:pt idx="195">
                  <c:v>19.649472463269806</c:v>
                </c:pt>
                <c:pt idx="196">
                  <c:v>17.739510251135496</c:v>
                </c:pt>
                <c:pt idx="197">
                  <c:v>15.849870465848902</c:v>
                </c:pt>
                <c:pt idx="198">
                  <c:v>13.980430052340372</c:v>
                </c:pt>
                <c:pt idx="199">
                  <c:v>12.131144712215816</c:v>
                </c:pt>
                <c:pt idx="200">
                  <c:v>10.30203626679949</c:v>
                </c:pt>
                <c:pt idx="201">
                  <c:v>8.4931809360535659</c:v>
                </c:pt>
                <c:pt idx="202">
                  <c:v>6.7046985051437202</c:v>
                </c:pt>
                <c:pt idx="203">
                  <c:v>4.9367423565109592</c:v>
                </c:pt>
                <c:pt idx="204">
                  <c:v>3.1894903489105104</c:v>
                </c:pt>
                <c:pt idx="205">
                  <c:v>1.4631365263547202</c:v>
                </c:pt>
                <c:pt idx="206">
                  <c:v>-0.24211636038566825</c:v>
                </c:pt>
                <c:pt idx="207">
                  <c:v>-1.9260635387254768</c:v>
                </c:pt>
                <c:pt idx="208">
                  <c:v>-3.5885041273310949</c:v>
                </c:pt>
                <c:pt idx="209">
                  <c:v>-5.2292463023280797</c:v>
                </c:pt>
                <c:pt idx="210">
                  <c:v>-6.8481117453596498</c:v>
                </c:pt>
                <c:pt idx="211">
                  <c:v>-8.4449394059711871</c:v>
                </c:pt>
                <c:pt idx="212">
                  <c:v>-10.019588614390697</c:v>
                </c:pt>
                <c:pt idx="213">
                  <c:v>-11.571941584010673</c:v>
                </c:pt>
                <c:pt idx="214">
                  <c:v>-13.101905345604498</c:v>
                </c:pt>
                <c:pt idx="215">
                  <c:v>-14.60941315742491</c:v>
                </c:pt>
                <c:pt idx="216">
                  <c:v>-16.094425436776184</c:v>
                </c:pt>
                <c:pt idx="217">
                  <c:v>-17.556930259399518</c:v>
                </c:pt>
                <c:pt idx="218">
                  <c:v>-18.99694347307268</c:v>
                </c:pt>
                <c:pt idx="219">
                  <c:v>-20.414508471238111</c:v>
                </c:pt>
                <c:pt idx="220">
                  <c:v>-21.809695671294712</c:v>
                </c:pt>
                <c:pt idx="221">
                  <c:v>-23.182601740489041</c:v>
                </c:pt>
                <c:pt idx="222">
                  <c:v>-24.533348610205334</c:v>
                </c:pt>
                <c:pt idx="223">
                  <c:v>-25.862082316966287</c:v>
                </c:pt>
                <c:pt idx="224">
                  <c:v>-27.168971705703093</c:v>
                </c:pt>
                <c:pt idx="225">
                  <c:v>-28.454207027921278</c:v>
                </c:pt>
                <c:pt idx="226">
                  <c:v>-29.717998464351652</c:v>
                </c:pt>
                <c:pt idx="227">
                  <c:v>-30.960574598608321</c:v>
                </c:pt>
                <c:pt idx="228">
                  <c:v>-32.182180865334743</c:v>
                </c:pt>
                <c:pt idx="229">
                  <c:v>-33.383077993360381</c:v>
                </c:pt>
                <c:pt idx="230">
                  <c:v>-34.563540461554403</c:v>
                </c:pt>
                <c:pt idx="231">
                  <c:v>-35.72385498238198</c:v>
                </c:pt>
                <c:pt idx="232">
                  <c:v>-36.864319025669253</c:v>
                </c:pt>
                <c:pt idx="233">
                  <c:v>-37.985239392778773</c:v>
                </c:pt>
                <c:pt idx="234">
                  <c:v>-39.086930849299399</c:v>
                </c:pt>
                <c:pt idx="235">
                  <c:v>-40.169714822464968</c:v>
                </c:pt>
                <c:pt idx="236">
                  <c:v>-41.233918167835263</c:v>
                </c:pt>
                <c:pt idx="237">
                  <c:v>-43.815316854688923</c:v>
                </c:pt>
                <c:pt idx="238">
                  <c:v>-46.287905356573432</c:v>
                </c:pt>
                <c:pt idx="239">
                  <c:v>-48.656957487812193</c:v>
                </c:pt>
                <c:pt idx="240">
                  <c:v>-50.927704435086312</c:v>
                </c:pt>
                <c:pt idx="241">
                  <c:v>-53.105275044294849</c:v>
                </c:pt>
                <c:pt idx="242">
                  <c:v>-55.194650506633778</c:v>
                </c:pt>
                <c:pt idx="243">
                  <c:v>-57.200631424322367</c:v>
                </c:pt>
                <c:pt idx="244">
                  <c:v>-59.127815238719037</c:v>
                </c:pt>
                <c:pt idx="245">
                  <c:v>-60.980582130025347</c:v>
                </c:pt>
                <c:pt idx="246">
                  <c:v>-62.763087691810405</c:v>
                </c:pt>
                <c:pt idx="247">
                  <c:v>-64.479260906007738</c:v>
                </c:pt>
                <c:pt idx="248">
                  <c:v>-66.132806169285715</c:v>
                </c:pt>
                <c:pt idx="249">
                  <c:v>-67.727208334339522</c:v>
                </c:pt>
                <c:pt idx="250">
                  <c:v>-69.265739921407345</c:v>
                </c:pt>
                <c:pt idx="251">
                  <c:v>-70.751469822674139</c:v>
                </c:pt>
                <c:pt idx="252">
                  <c:v>-72.187272964746754</c:v>
                </c:pt>
                <c:pt idx="253">
                  <c:v>-73.57584051340298</c:v>
                </c:pt>
                <c:pt idx="254">
                  <c:v>-74.919690302630983</c:v>
                </c:pt>
                <c:pt idx="255">
                  <c:v>-76.221177249263462</c:v>
                </c:pt>
                <c:pt idx="256">
                  <c:v>-77.482503577998003</c:v>
                </c:pt>
                <c:pt idx="257">
                  <c:v>-78.705728731855828</c:v>
                </c:pt>
                <c:pt idx="258">
                  <c:v>-79.892778882487377</c:v>
                </c:pt>
                <c:pt idx="259">
                  <c:v>-81.045455985189463</c:v>
                </c:pt>
                <c:pt idx="260">
                  <c:v>-82.165446346798305</c:v>
                </c:pt>
                <c:pt idx="261">
                  <c:v>-83.254328692203686</c:v>
                </c:pt>
                <c:pt idx="262">
                  <c:v>-84.31358172825594</c:v>
                </c:pt>
                <c:pt idx="263">
                  <c:v>-85.344591213331455</c:v>
                </c:pt>
                <c:pt idx="264">
                  <c:v>-86.348656547522737</c:v>
                </c:pt>
                <c:pt idx="265">
                  <c:v>-87.32699690298773</c:v>
                </c:pt>
                <c:pt idx="266">
                  <c:v>-88.280756916917895</c:v>
                </c:pt>
                <c:pt idx="267">
                  <c:v>-89.211011971271162</c:v>
                </c:pt>
                <c:pt idx="268">
                  <c:v>89.881226915827767</c:v>
                </c:pt>
                <c:pt idx="269">
                  <c:v>88.995008562042344</c:v>
                </c:pt>
                <c:pt idx="270">
                  <c:v>88.129437431576548</c:v>
                </c:pt>
                <c:pt idx="271">
                  <c:v>87.28366976093173</c:v>
                </c:pt>
                <c:pt idx="272">
                  <c:v>86.456909976874073</c:v>
                </c:pt>
                <c:pt idx="273">
                  <c:v>85.648407384965935</c:v>
                </c:pt>
                <c:pt idx="274">
                  <c:v>84.857453108246375</c:v>
                </c:pt>
                <c:pt idx="275">
                  <c:v>84.083377256912755</c:v>
                </c:pt>
                <c:pt idx="276">
                  <c:v>83.325546311125848</c:v>
                </c:pt>
                <c:pt idx="277">
                  <c:v>82.583360700304482</c:v>
                </c:pt>
                <c:pt idx="278">
                  <c:v>81.856252563482144</c:v>
                </c:pt>
                <c:pt idx="279">
                  <c:v>81.143683676446912</c:v>
                </c:pt>
                <c:pt idx="280">
                  <c:v>80.445143532479349</c:v>
                </c:pt>
                <c:pt idx="281">
                  <c:v>79.760147564529049</c:v>
                </c:pt>
                <c:pt idx="282">
                  <c:v>79.088235497631928</c:v>
                </c:pt>
                <c:pt idx="283">
                  <c:v>78.428969821266534</c:v>
                </c:pt>
                <c:pt idx="284">
                  <c:v>77.781934372178767</c:v>
                </c:pt>
                <c:pt idx="285">
                  <c:v>77.146733018974047</c:v>
                </c:pt>
                <c:pt idx="286">
                  <c:v>76.522988440487453</c:v>
                </c:pt>
                <c:pt idx="287">
                  <c:v>75.910340990595856</c:v>
                </c:pt>
                <c:pt idx="288">
                  <c:v>75.308447642739793</c:v>
                </c:pt>
                <c:pt idx="289">
                  <c:v>74.716981007975193</c:v>
                </c:pt>
                <c:pt idx="290">
                  <c:v>74.135628420884103</c:v>
                </c:pt>
                <c:pt idx="291">
                  <c:v>73.564091088138198</c:v>
                </c:pt>
                <c:pt idx="292">
                  <c:v>73.002083294936511</c:v>
                </c:pt>
                <c:pt idx="293">
                  <c:v>72.449331664929474</c:v>
                </c:pt>
                <c:pt idx="294">
                  <c:v>71.905574469598974</c:v>
                </c:pt>
                <c:pt idx="295">
                  <c:v>71.370560983392238</c:v>
                </c:pt>
                <c:pt idx="296">
                  <c:v>70.844050881206769</c:v>
                </c:pt>
                <c:pt idx="297">
                  <c:v>70.325813675098644</c:v>
                </c:pt>
                <c:pt idx="298">
                  <c:v>69.815628187335761</c:v>
                </c:pt>
                <c:pt idx="299">
                  <c:v>69.313282057150715</c:v>
                </c:pt>
                <c:pt idx="300">
                  <c:v>68.818571278754931</c:v>
                </c:pt>
                <c:pt idx="301">
                  <c:v>68.331299768370783</c:v>
                </c:pt>
                <c:pt idx="302">
                  <c:v>67.851278958213456</c:v>
                </c:pt>
                <c:pt idx="303">
                  <c:v>67.37832741551685</c:v>
                </c:pt>
                <c:pt idx="304">
                  <c:v>66.912270484845251</c:v>
                </c:pt>
                <c:pt idx="305">
                  <c:v>66.452939952068931</c:v>
                </c:pt>
                <c:pt idx="306">
                  <c:v>66.000173728505644</c:v>
                </c:pt>
                <c:pt idx="307">
                  <c:v>65.553815553844842</c:v>
                </c:pt>
                <c:pt idx="308">
                  <c:v>65.113714716575871</c:v>
                </c:pt>
                <c:pt idx="309">
                  <c:v>64.67972579073809</c:v>
                </c:pt>
                <c:pt idx="310">
                  <c:v>64.251708387898788</c:v>
                </c:pt>
                <c:pt idx="311">
                  <c:v>63.829526923346329</c:v>
                </c:pt>
                <c:pt idx="312">
                  <c:v>63.413050395561044</c:v>
                </c:pt>
                <c:pt idx="313">
                  <c:v>63.002152178094164</c:v>
                </c:pt>
                <c:pt idx="314">
                  <c:v>62.596709823049565</c:v>
                </c:pt>
                <c:pt idx="315">
                  <c:v>62.196604875420498</c:v>
                </c:pt>
                <c:pt idx="316">
                  <c:v>61.801722697587309</c:v>
                </c:pt>
                <c:pt idx="317">
                  <c:v>61.411952303332228</c:v>
                </c:pt>
                <c:pt idx="318">
                  <c:v>61.027186200771901</c:v>
                </c:pt>
                <c:pt idx="319">
                  <c:v>60.647320243651535</c:v>
                </c:pt>
                <c:pt idx="320">
                  <c:v>60.272253490482605</c:v>
                </c:pt>
                <c:pt idx="321">
                  <c:v>59.901888071042393</c:v>
                </c:pt>
                <c:pt idx="322">
                  <c:v>59.536129059786624</c:v>
                </c:pt>
                <c:pt idx="323">
                  <c:v>59.174884355757221</c:v>
                </c:pt>
                <c:pt idx="324">
                  <c:v>58.818064568595709</c:v>
                </c:pt>
                <c:pt idx="325">
                  <c:v>58.465582910298608</c:v>
                </c:pt>
                <c:pt idx="326">
                  <c:v>58.117355092376144</c:v>
                </c:pt>
                <c:pt idx="327">
                  <c:v>57.773299228097628</c:v>
                </c:pt>
                <c:pt idx="328">
                  <c:v>57.433335739527905</c:v>
                </c:pt>
                <c:pt idx="329">
                  <c:v>57.097387269078666</c:v>
                </c:pt>
                <c:pt idx="330">
                  <c:v>56.765378595316513</c:v>
                </c:pt>
                <c:pt idx="331">
                  <c:v>56.437236552786011</c:v>
                </c:pt>
                <c:pt idx="332">
                  <c:v>56.112889955621846</c:v>
                </c:pt>
                <c:pt idx="333">
                  <c:v>55.79226952473865</c:v>
                </c:pt>
                <c:pt idx="334">
                  <c:v>55.475307818399372</c:v>
                </c:pt>
                <c:pt idx="335">
                  <c:v>55.161939165977451</c:v>
                </c:pt>
                <c:pt idx="336">
                  <c:v>54.852099604738626</c:v>
                </c:pt>
                <c:pt idx="337">
                  <c:v>54.545726819477416</c:v>
                </c:pt>
                <c:pt idx="338">
                  <c:v>54.242760084856904</c:v>
                </c:pt>
                <c:pt idx="339">
                  <c:v>53.943140210306595</c:v>
                </c:pt>
                <c:pt idx="340">
                  <c:v>53.64680948734361</c:v>
                </c:pt>
                <c:pt idx="341">
                  <c:v>53.353711639189783</c:v>
                </c:pt>
                <c:pt idx="342">
                  <c:v>53.063791772565573</c:v>
                </c:pt>
                <c:pt idx="343">
                  <c:v>52.776996331547949</c:v>
                </c:pt>
                <c:pt idx="344">
                  <c:v>52.493273053386979</c:v>
                </c:pt>
                <c:pt idx="345">
                  <c:v>52.212570926181073</c:v>
                </c:pt>
                <c:pt idx="346">
                  <c:v>51.934840148317377</c:v>
                </c:pt>
                <c:pt idx="347">
                  <c:v>51.660032089589123</c:v>
                </c:pt>
                <c:pt idx="348">
                  <c:v>51.38809925390612</c:v>
                </c:pt>
                <c:pt idx="349">
                  <c:v>51.118995243520544</c:v>
                </c:pt>
                <c:pt idx="350">
                  <c:v>50.85267472469333</c:v>
                </c:pt>
                <c:pt idx="351">
                  <c:v>50.589093394731627</c:v>
                </c:pt>
                <c:pt idx="352">
                  <c:v>50.328207950331191</c:v>
                </c:pt>
                <c:pt idx="353">
                  <c:v>50.069976057161242</c:v>
                </c:pt>
                <c:pt idx="354">
                  <c:v>49.814356320633159</c:v>
                </c:pt>
                <c:pt idx="355">
                  <c:v>49.561308257796888</c:v>
                </c:pt>
                <c:pt idx="356">
                  <c:v>49.310792270312866</c:v>
                </c:pt>
                <c:pt idx="357">
                  <c:v>49.062769618449224</c:v>
                </c:pt>
                <c:pt idx="358">
                  <c:v>48.817202396057354</c:v>
                </c:pt>
                <c:pt idx="359">
                  <c:v>48.574053506481185</c:v>
                </c:pt>
                <c:pt idx="360">
                  <c:v>48.333286639357681</c:v>
                </c:pt>
                <c:pt idx="361">
                  <c:v>48.094866248268694</c:v>
                </c:pt>
                <c:pt idx="362">
                  <c:v>47.85875752920623</c:v>
                </c:pt>
                <c:pt idx="363">
                  <c:v>47.624926399814832</c:v>
                </c:pt>
                <c:pt idx="364">
                  <c:v>47.393339479377261</c:v>
                </c:pt>
                <c:pt idx="365">
                  <c:v>47.163964069510875</c:v>
                </c:pt>
                <c:pt idx="366">
                  <c:v>46.936768135543964</c:v>
                </c:pt>
                <c:pt idx="367">
                  <c:v>46.711720288542843</c:v>
                </c:pt>
                <c:pt idx="368">
                  <c:v>46.488789767961983</c:v>
                </c:pt>
                <c:pt idx="369">
                  <c:v>46.267946424890773</c:v>
                </c:pt>
                <c:pt idx="370">
                  <c:v>46.049160705871927</c:v>
                </c:pt>
                <c:pt idx="371">
                  <c:v>45.832403637267355</c:v>
                </c:pt>
                <c:pt idx="372">
                  <c:v>45.617646810149679</c:v>
                </c:pt>
                <c:pt idx="373">
                  <c:v>45.404862365696474</c:v>
                </c:pt>
                <c:pt idx="374">
                  <c:v>45.19402298106813</c:v>
                </c:pt>
                <c:pt idx="375">
                  <c:v>44.985101855748752</c:v>
                </c:pt>
                <c:pt idx="376">
                  <c:v>44.778072698332167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D81-4116-94C1-9409581CE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601295"/>
        <c:axId val="130600047"/>
      </c:scatterChart>
      <c:valAx>
        <c:axId val="946298927"/>
        <c:scaling>
          <c:logBase val="10"/>
          <c:orientation val="minMax"/>
          <c:min val="0.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9144254278728614"/>
              <c:y val="0.902226425025447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946280207"/>
        <c:crossesAt val="-100"/>
        <c:crossBetween val="midCat"/>
      </c:valAx>
      <c:valAx>
        <c:axId val="946280207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946298927"/>
        <c:crossesAt val="0.1"/>
        <c:crossBetween val="midCat"/>
      </c:valAx>
      <c:valAx>
        <c:axId val="130600047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位相　</a:t>
                </a:r>
                <a:r>
                  <a:rPr lang="en-US" altLang="ja-JP"/>
                  <a:t>(deg)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5004444196216375"/>
              <c:y val="0.322172944104838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30601295"/>
        <c:crosses val="max"/>
        <c:crossBetween val="midCat"/>
      </c:valAx>
      <c:valAx>
        <c:axId val="130601295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060004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918658914579443"/>
          <c:y val="0.48699870060006006"/>
          <c:w val="0.19055555555555556"/>
          <c:h val="0.196300734529709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/>
              <a:t>LC_LPF</a:t>
            </a:r>
            <a:r>
              <a:rPr lang="ja-JP" altLang="en-US"/>
              <a:t>特性</a:t>
            </a:r>
          </a:p>
        </c:rich>
      </c:tx>
      <c:layout>
        <c:manualLayout>
          <c:xMode val="edge"/>
          <c:yMode val="edge"/>
          <c:x val="0.58951811252489728"/>
          <c:y val="0.428929420415454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909208223972004"/>
          <c:y val="2.8194444444444446E-2"/>
          <c:w val="0.73775900924683502"/>
          <c:h val="0.84015966754155735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演算処理!$CY$28:$CY$399</c:f>
              <c:numCache>
                <c:formatCode>General</c:formatCode>
                <c:ptCount val="372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0.70000000000000095</c:v>
                </c:pt>
                <c:pt idx="27">
                  <c:v>0.72000000000000097</c:v>
                </c:pt>
                <c:pt idx="28">
                  <c:v>0.74000000000000099</c:v>
                </c:pt>
                <c:pt idx="29">
                  <c:v>0.76000000000000101</c:v>
                </c:pt>
                <c:pt idx="30">
                  <c:v>0.78000000000000103</c:v>
                </c:pt>
                <c:pt idx="31">
                  <c:v>0.80000000000000104</c:v>
                </c:pt>
                <c:pt idx="32">
                  <c:v>0.80500000000000005</c:v>
                </c:pt>
                <c:pt idx="33">
                  <c:v>0.81</c:v>
                </c:pt>
                <c:pt idx="34">
                  <c:v>0.81499999999999995</c:v>
                </c:pt>
                <c:pt idx="35">
                  <c:v>0.82</c:v>
                </c:pt>
                <c:pt idx="36">
                  <c:v>0.82499999999999996</c:v>
                </c:pt>
                <c:pt idx="37">
                  <c:v>0.83</c:v>
                </c:pt>
                <c:pt idx="38">
                  <c:v>0.83499999999999996</c:v>
                </c:pt>
                <c:pt idx="39">
                  <c:v>0.84</c:v>
                </c:pt>
                <c:pt idx="40">
                  <c:v>0.84499999999999997</c:v>
                </c:pt>
                <c:pt idx="41">
                  <c:v>0.85</c:v>
                </c:pt>
                <c:pt idx="42">
                  <c:v>0.85499999999999998</c:v>
                </c:pt>
                <c:pt idx="43">
                  <c:v>0.86</c:v>
                </c:pt>
                <c:pt idx="44">
                  <c:v>0.86499999999999999</c:v>
                </c:pt>
                <c:pt idx="45">
                  <c:v>0.87</c:v>
                </c:pt>
                <c:pt idx="46">
                  <c:v>0.875</c:v>
                </c:pt>
                <c:pt idx="47">
                  <c:v>0.88</c:v>
                </c:pt>
                <c:pt idx="48">
                  <c:v>0.88500000000000001</c:v>
                </c:pt>
                <c:pt idx="49">
                  <c:v>0.89</c:v>
                </c:pt>
                <c:pt idx="50">
                  <c:v>0.89500000000000002</c:v>
                </c:pt>
                <c:pt idx="51">
                  <c:v>0.9</c:v>
                </c:pt>
                <c:pt idx="52">
                  <c:v>0.90500000000000003</c:v>
                </c:pt>
                <c:pt idx="53">
                  <c:v>0.91</c:v>
                </c:pt>
                <c:pt idx="54">
                  <c:v>0.91500000000000004</c:v>
                </c:pt>
                <c:pt idx="55">
                  <c:v>0.92</c:v>
                </c:pt>
                <c:pt idx="56">
                  <c:v>0.92500000000000004</c:v>
                </c:pt>
                <c:pt idx="57">
                  <c:v>0.93</c:v>
                </c:pt>
                <c:pt idx="58">
                  <c:v>0.93500000000000005</c:v>
                </c:pt>
                <c:pt idx="59">
                  <c:v>0.94</c:v>
                </c:pt>
                <c:pt idx="60">
                  <c:v>0.94499999999999995</c:v>
                </c:pt>
                <c:pt idx="61">
                  <c:v>0.95</c:v>
                </c:pt>
                <c:pt idx="62">
                  <c:v>0.95499999999999996</c:v>
                </c:pt>
                <c:pt idx="63">
                  <c:v>0.96</c:v>
                </c:pt>
                <c:pt idx="64">
                  <c:v>0.96499999999999997</c:v>
                </c:pt>
                <c:pt idx="65">
                  <c:v>0.97</c:v>
                </c:pt>
                <c:pt idx="66">
                  <c:v>0.97499999999999998</c:v>
                </c:pt>
                <c:pt idx="67">
                  <c:v>0.98</c:v>
                </c:pt>
                <c:pt idx="68">
                  <c:v>0.98499999999999999</c:v>
                </c:pt>
                <c:pt idx="69">
                  <c:v>0.99</c:v>
                </c:pt>
                <c:pt idx="70">
                  <c:v>0.995</c:v>
                </c:pt>
                <c:pt idx="71">
                  <c:v>1</c:v>
                </c:pt>
                <c:pt idx="72">
                  <c:v>1.0049999999999999</c:v>
                </c:pt>
                <c:pt idx="73">
                  <c:v>1.01</c:v>
                </c:pt>
                <c:pt idx="74">
                  <c:v>1.0149999999999999</c:v>
                </c:pt>
                <c:pt idx="75">
                  <c:v>1.02</c:v>
                </c:pt>
                <c:pt idx="76">
                  <c:v>1.0249999999999999</c:v>
                </c:pt>
                <c:pt idx="77">
                  <c:v>1.03</c:v>
                </c:pt>
                <c:pt idx="78">
                  <c:v>1.0349999999999999</c:v>
                </c:pt>
                <c:pt idx="79">
                  <c:v>1.04</c:v>
                </c:pt>
                <c:pt idx="80">
                  <c:v>1.0449999999999999</c:v>
                </c:pt>
                <c:pt idx="81">
                  <c:v>1.05</c:v>
                </c:pt>
                <c:pt idx="82">
                  <c:v>1.0549999999999999</c:v>
                </c:pt>
                <c:pt idx="83">
                  <c:v>1.06</c:v>
                </c:pt>
                <c:pt idx="84">
                  <c:v>1.0649999999999999</c:v>
                </c:pt>
                <c:pt idx="85">
                  <c:v>1.07</c:v>
                </c:pt>
                <c:pt idx="86">
                  <c:v>1.075</c:v>
                </c:pt>
                <c:pt idx="87">
                  <c:v>1.08</c:v>
                </c:pt>
                <c:pt idx="88">
                  <c:v>1.085</c:v>
                </c:pt>
                <c:pt idx="89">
                  <c:v>1.0900000000000001</c:v>
                </c:pt>
                <c:pt idx="90">
                  <c:v>1.095</c:v>
                </c:pt>
                <c:pt idx="91">
                  <c:v>1.1000000000000001</c:v>
                </c:pt>
                <c:pt idx="92">
                  <c:v>1.1100000000000001</c:v>
                </c:pt>
                <c:pt idx="93">
                  <c:v>1.1200000000000001</c:v>
                </c:pt>
                <c:pt idx="94">
                  <c:v>1.1299999999999999</c:v>
                </c:pt>
                <c:pt idx="95">
                  <c:v>1.1399999999999999</c:v>
                </c:pt>
                <c:pt idx="96">
                  <c:v>1.1499999999999999</c:v>
                </c:pt>
                <c:pt idx="97">
                  <c:v>1.1599999999999999</c:v>
                </c:pt>
                <c:pt idx="98">
                  <c:v>1.17</c:v>
                </c:pt>
                <c:pt idx="99">
                  <c:v>1.18</c:v>
                </c:pt>
                <c:pt idx="100">
                  <c:v>1.19</c:v>
                </c:pt>
                <c:pt idx="101">
                  <c:v>1.2</c:v>
                </c:pt>
                <c:pt idx="102">
                  <c:v>1.21</c:v>
                </c:pt>
                <c:pt idx="103">
                  <c:v>1.22</c:v>
                </c:pt>
                <c:pt idx="104">
                  <c:v>1.23</c:v>
                </c:pt>
                <c:pt idx="105">
                  <c:v>1.24</c:v>
                </c:pt>
                <c:pt idx="106">
                  <c:v>1.25</c:v>
                </c:pt>
                <c:pt idx="107">
                  <c:v>1.26</c:v>
                </c:pt>
                <c:pt idx="108">
                  <c:v>1.27</c:v>
                </c:pt>
                <c:pt idx="109">
                  <c:v>1.28</c:v>
                </c:pt>
                <c:pt idx="110">
                  <c:v>1.29</c:v>
                </c:pt>
                <c:pt idx="111">
                  <c:v>1.3</c:v>
                </c:pt>
                <c:pt idx="112">
                  <c:v>1.31</c:v>
                </c:pt>
                <c:pt idx="113">
                  <c:v>1.32</c:v>
                </c:pt>
                <c:pt idx="114">
                  <c:v>1.33</c:v>
                </c:pt>
                <c:pt idx="115">
                  <c:v>1.34</c:v>
                </c:pt>
                <c:pt idx="116">
                  <c:v>1.35</c:v>
                </c:pt>
                <c:pt idx="117">
                  <c:v>1.36</c:v>
                </c:pt>
                <c:pt idx="118">
                  <c:v>1.37</c:v>
                </c:pt>
                <c:pt idx="119">
                  <c:v>1.38</c:v>
                </c:pt>
                <c:pt idx="120">
                  <c:v>1.39</c:v>
                </c:pt>
                <c:pt idx="121">
                  <c:v>1.4</c:v>
                </c:pt>
                <c:pt idx="122">
                  <c:v>1.41</c:v>
                </c:pt>
                <c:pt idx="123">
                  <c:v>1.42</c:v>
                </c:pt>
                <c:pt idx="124">
                  <c:v>1.43</c:v>
                </c:pt>
                <c:pt idx="125">
                  <c:v>1.44</c:v>
                </c:pt>
                <c:pt idx="126">
                  <c:v>1.45</c:v>
                </c:pt>
                <c:pt idx="127">
                  <c:v>1.46</c:v>
                </c:pt>
                <c:pt idx="128">
                  <c:v>1.47</c:v>
                </c:pt>
                <c:pt idx="129">
                  <c:v>1.48</c:v>
                </c:pt>
                <c:pt idx="130">
                  <c:v>1.49</c:v>
                </c:pt>
                <c:pt idx="131">
                  <c:v>1.5</c:v>
                </c:pt>
                <c:pt idx="132">
                  <c:v>1.51</c:v>
                </c:pt>
                <c:pt idx="133">
                  <c:v>1.52</c:v>
                </c:pt>
                <c:pt idx="134">
                  <c:v>1.53</c:v>
                </c:pt>
                <c:pt idx="135">
                  <c:v>1.54</c:v>
                </c:pt>
                <c:pt idx="136">
                  <c:v>1.55</c:v>
                </c:pt>
                <c:pt idx="137">
                  <c:v>1.56</c:v>
                </c:pt>
                <c:pt idx="138">
                  <c:v>1.57</c:v>
                </c:pt>
                <c:pt idx="139">
                  <c:v>1.58</c:v>
                </c:pt>
                <c:pt idx="140">
                  <c:v>1.59</c:v>
                </c:pt>
                <c:pt idx="141">
                  <c:v>1.6</c:v>
                </c:pt>
                <c:pt idx="142">
                  <c:v>1.61</c:v>
                </c:pt>
                <c:pt idx="143">
                  <c:v>1.62</c:v>
                </c:pt>
                <c:pt idx="144">
                  <c:v>1.63</c:v>
                </c:pt>
                <c:pt idx="145">
                  <c:v>1.64</c:v>
                </c:pt>
                <c:pt idx="146">
                  <c:v>1.65</c:v>
                </c:pt>
                <c:pt idx="147">
                  <c:v>1.66</c:v>
                </c:pt>
                <c:pt idx="148">
                  <c:v>1.67</c:v>
                </c:pt>
                <c:pt idx="149">
                  <c:v>1.68</c:v>
                </c:pt>
                <c:pt idx="150">
                  <c:v>1.69</c:v>
                </c:pt>
                <c:pt idx="151">
                  <c:v>1.7</c:v>
                </c:pt>
                <c:pt idx="152">
                  <c:v>1.71</c:v>
                </c:pt>
                <c:pt idx="153">
                  <c:v>1.72</c:v>
                </c:pt>
                <c:pt idx="154">
                  <c:v>1.73</c:v>
                </c:pt>
                <c:pt idx="155">
                  <c:v>1.74</c:v>
                </c:pt>
                <c:pt idx="156">
                  <c:v>1.75</c:v>
                </c:pt>
                <c:pt idx="157">
                  <c:v>1.76</c:v>
                </c:pt>
                <c:pt idx="158">
                  <c:v>1.77</c:v>
                </c:pt>
                <c:pt idx="159">
                  <c:v>1.78</c:v>
                </c:pt>
                <c:pt idx="160">
                  <c:v>1.79</c:v>
                </c:pt>
                <c:pt idx="161">
                  <c:v>1.8</c:v>
                </c:pt>
                <c:pt idx="162">
                  <c:v>1.81</c:v>
                </c:pt>
                <c:pt idx="163">
                  <c:v>1.82</c:v>
                </c:pt>
                <c:pt idx="164">
                  <c:v>1.83</c:v>
                </c:pt>
                <c:pt idx="165">
                  <c:v>1.84</c:v>
                </c:pt>
                <c:pt idx="166">
                  <c:v>1.85</c:v>
                </c:pt>
                <c:pt idx="167">
                  <c:v>1.86</c:v>
                </c:pt>
                <c:pt idx="168">
                  <c:v>1.87</c:v>
                </c:pt>
                <c:pt idx="169">
                  <c:v>1.88</c:v>
                </c:pt>
                <c:pt idx="170">
                  <c:v>1.89</c:v>
                </c:pt>
                <c:pt idx="171">
                  <c:v>1.9</c:v>
                </c:pt>
                <c:pt idx="172">
                  <c:v>1.91</c:v>
                </c:pt>
                <c:pt idx="173">
                  <c:v>1.92</c:v>
                </c:pt>
                <c:pt idx="174">
                  <c:v>1.93</c:v>
                </c:pt>
                <c:pt idx="175">
                  <c:v>1.94</c:v>
                </c:pt>
                <c:pt idx="176">
                  <c:v>1.95</c:v>
                </c:pt>
                <c:pt idx="177">
                  <c:v>1.96</c:v>
                </c:pt>
                <c:pt idx="178">
                  <c:v>1.97</c:v>
                </c:pt>
                <c:pt idx="179">
                  <c:v>1.98</c:v>
                </c:pt>
                <c:pt idx="180">
                  <c:v>1.99</c:v>
                </c:pt>
                <c:pt idx="181">
                  <c:v>2</c:v>
                </c:pt>
                <c:pt idx="182">
                  <c:v>2.02</c:v>
                </c:pt>
                <c:pt idx="183">
                  <c:v>2.04</c:v>
                </c:pt>
                <c:pt idx="184">
                  <c:v>2.06</c:v>
                </c:pt>
                <c:pt idx="185">
                  <c:v>2.08</c:v>
                </c:pt>
                <c:pt idx="186">
                  <c:v>2.1</c:v>
                </c:pt>
                <c:pt idx="187">
                  <c:v>2.12</c:v>
                </c:pt>
                <c:pt idx="188">
                  <c:v>2.14</c:v>
                </c:pt>
                <c:pt idx="189">
                  <c:v>2.16</c:v>
                </c:pt>
                <c:pt idx="190">
                  <c:v>2.1800000000000002</c:v>
                </c:pt>
                <c:pt idx="191">
                  <c:v>2.2000000000000002</c:v>
                </c:pt>
                <c:pt idx="192">
                  <c:v>2.2200000000000002</c:v>
                </c:pt>
                <c:pt idx="193">
                  <c:v>2.2400000000000002</c:v>
                </c:pt>
                <c:pt idx="194">
                  <c:v>2.2599999999999998</c:v>
                </c:pt>
                <c:pt idx="195">
                  <c:v>2.2799999999999998</c:v>
                </c:pt>
                <c:pt idx="196">
                  <c:v>2.2999999999999998</c:v>
                </c:pt>
                <c:pt idx="197">
                  <c:v>2.3199999999999998</c:v>
                </c:pt>
                <c:pt idx="198">
                  <c:v>2.34</c:v>
                </c:pt>
                <c:pt idx="199">
                  <c:v>2.36</c:v>
                </c:pt>
                <c:pt idx="200">
                  <c:v>2.38</c:v>
                </c:pt>
                <c:pt idx="201">
                  <c:v>2.4</c:v>
                </c:pt>
                <c:pt idx="202">
                  <c:v>2.42</c:v>
                </c:pt>
                <c:pt idx="203">
                  <c:v>2.44</c:v>
                </c:pt>
                <c:pt idx="204">
                  <c:v>2.46</c:v>
                </c:pt>
                <c:pt idx="205">
                  <c:v>2.48</c:v>
                </c:pt>
                <c:pt idx="206">
                  <c:v>2.5</c:v>
                </c:pt>
                <c:pt idx="207">
                  <c:v>2.52</c:v>
                </c:pt>
                <c:pt idx="208">
                  <c:v>2.54</c:v>
                </c:pt>
                <c:pt idx="209">
                  <c:v>2.56</c:v>
                </c:pt>
                <c:pt idx="210">
                  <c:v>2.58</c:v>
                </c:pt>
                <c:pt idx="211">
                  <c:v>2.6</c:v>
                </c:pt>
                <c:pt idx="212">
                  <c:v>2.62</c:v>
                </c:pt>
                <c:pt idx="213">
                  <c:v>2.64</c:v>
                </c:pt>
                <c:pt idx="214">
                  <c:v>2.66</c:v>
                </c:pt>
                <c:pt idx="215">
                  <c:v>2.68</c:v>
                </c:pt>
                <c:pt idx="216">
                  <c:v>2.7</c:v>
                </c:pt>
                <c:pt idx="217">
                  <c:v>2.72</c:v>
                </c:pt>
                <c:pt idx="218">
                  <c:v>2.74</c:v>
                </c:pt>
                <c:pt idx="219">
                  <c:v>2.76</c:v>
                </c:pt>
                <c:pt idx="220">
                  <c:v>2.78</c:v>
                </c:pt>
                <c:pt idx="221">
                  <c:v>2.8</c:v>
                </c:pt>
                <c:pt idx="222">
                  <c:v>2.82</c:v>
                </c:pt>
                <c:pt idx="223">
                  <c:v>2.84</c:v>
                </c:pt>
                <c:pt idx="224">
                  <c:v>2.86</c:v>
                </c:pt>
                <c:pt idx="225">
                  <c:v>2.88</c:v>
                </c:pt>
                <c:pt idx="226">
                  <c:v>2.9</c:v>
                </c:pt>
                <c:pt idx="227">
                  <c:v>2.92</c:v>
                </c:pt>
                <c:pt idx="228">
                  <c:v>2.94</c:v>
                </c:pt>
                <c:pt idx="229">
                  <c:v>2.96</c:v>
                </c:pt>
                <c:pt idx="230">
                  <c:v>2.98</c:v>
                </c:pt>
                <c:pt idx="231">
                  <c:v>3</c:v>
                </c:pt>
                <c:pt idx="232">
                  <c:v>3.05</c:v>
                </c:pt>
                <c:pt idx="233">
                  <c:v>3.1</c:v>
                </c:pt>
                <c:pt idx="234">
                  <c:v>3.15</c:v>
                </c:pt>
                <c:pt idx="235">
                  <c:v>3.2</c:v>
                </c:pt>
                <c:pt idx="236">
                  <c:v>3.25</c:v>
                </c:pt>
                <c:pt idx="237">
                  <c:v>3.3</c:v>
                </c:pt>
                <c:pt idx="238">
                  <c:v>3.35</c:v>
                </c:pt>
                <c:pt idx="239">
                  <c:v>3.4</c:v>
                </c:pt>
                <c:pt idx="240">
                  <c:v>3.45</c:v>
                </c:pt>
                <c:pt idx="241">
                  <c:v>3.5</c:v>
                </c:pt>
                <c:pt idx="242">
                  <c:v>3.55</c:v>
                </c:pt>
                <c:pt idx="243">
                  <c:v>3.6</c:v>
                </c:pt>
                <c:pt idx="244">
                  <c:v>3.65</c:v>
                </c:pt>
                <c:pt idx="245">
                  <c:v>3.7</c:v>
                </c:pt>
                <c:pt idx="246">
                  <c:v>3.75</c:v>
                </c:pt>
                <c:pt idx="247">
                  <c:v>3.8</c:v>
                </c:pt>
                <c:pt idx="248">
                  <c:v>3.85</c:v>
                </c:pt>
                <c:pt idx="249">
                  <c:v>3.9</c:v>
                </c:pt>
                <c:pt idx="250">
                  <c:v>3.95</c:v>
                </c:pt>
                <c:pt idx="251">
                  <c:v>4.0000000000000098</c:v>
                </c:pt>
                <c:pt idx="252">
                  <c:v>4.0500000000000096</c:v>
                </c:pt>
                <c:pt idx="253">
                  <c:v>4.0999999999999996</c:v>
                </c:pt>
                <c:pt idx="254">
                  <c:v>4.1500000000000101</c:v>
                </c:pt>
                <c:pt idx="255">
                  <c:v>4.2000000000000099</c:v>
                </c:pt>
                <c:pt idx="256">
                  <c:v>4.2500000000000098</c:v>
                </c:pt>
                <c:pt idx="257">
                  <c:v>4.3000000000000096</c:v>
                </c:pt>
                <c:pt idx="258">
                  <c:v>4.3500000000000103</c:v>
                </c:pt>
                <c:pt idx="259">
                  <c:v>4.4000000000000101</c:v>
                </c:pt>
                <c:pt idx="260">
                  <c:v>4.4500000000000099</c:v>
                </c:pt>
                <c:pt idx="261">
                  <c:v>4.5000000000000098</c:v>
                </c:pt>
                <c:pt idx="262">
                  <c:v>4.5500000000000096</c:v>
                </c:pt>
                <c:pt idx="263">
                  <c:v>4.6000000000000103</c:v>
                </c:pt>
                <c:pt idx="264">
                  <c:v>4.6500000000000101</c:v>
                </c:pt>
                <c:pt idx="265">
                  <c:v>4.7000000000000099</c:v>
                </c:pt>
                <c:pt idx="266">
                  <c:v>4.7500000000000098</c:v>
                </c:pt>
                <c:pt idx="267">
                  <c:v>4.8000000000000096</c:v>
                </c:pt>
                <c:pt idx="268">
                  <c:v>4.8500000000000103</c:v>
                </c:pt>
                <c:pt idx="269">
                  <c:v>4.9000000000000101</c:v>
                </c:pt>
                <c:pt idx="270">
                  <c:v>4.9500000000000099</c:v>
                </c:pt>
                <c:pt idx="271">
                  <c:v>5.0000000000000098</c:v>
                </c:pt>
                <c:pt idx="272">
                  <c:v>5.0500000000000096</c:v>
                </c:pt>
                <c:pt idx="273">
                  <c:v>5.1000000000000103</c:v>
                </c:pt>
                <c:pt idx="274">
                  <c:v>5.1500000000000101</c:v>
                </c:pt>
                <c:pt idx="275">
                  <c:v>5.2000000000000099</c:v>
                </c:pt>
                <c:pt idx="276">
                  <c:v>5.2500000000000098</c:v>
                </c:pt>
                <c:pt idx="277">
                  <c:v>5.3000000000000096</c:v>
                </c:pt>
                <c:pt idx="278">
                  <c:v>5.3500000000000103</c:v>
                </c:pt>
                <c:pt idx="279">
                  <c:v>5.4000000000000101</c:v>
                </c:pt>
                <c:pt idx="280">
                  <c:v>5.4500000000000099</c:v>
                </c:pt>
                <c:pt idx="281">
                  <c:v>5.5000000000000098</c:v>
                </c:pt>
                <c:pt idx="282">
                  <c:v>5.5500000000000096</c:v>
                </c:pt>
                <c:pt idx="283">
                  <c:v>5.6000000000000103</c:v>
                </c:pt>
                <c:pt idx="284">
                  <c:v>5.6500000000000101</c:v>
                </c:pt>
                <c:pt idx="285">
                  <c:v>5.7000000000000099</c:v>
                </c:pt>
                <c:pt idx="286">
                  <c:v>5.7500000000000098</c:v>
                </c:pt>
                <c:pt idx="287">
                  <c:v>5.8000000000000096</c:v>
                </c:pt>
                <c:pt idx="288">
                  <c:v>5.8500000000000103</c:v>
                </c:pt>
                <c:pt idx="289">
                  <c:v>5.9000000000000101</c:v>
                </c:pt>
                <c:pt idx="290">
                  <c:v>5.9500000000000099</c:v>
                </c:pt>
                <c:pt idx="291">
                  <c:v>6.0000000000000204</c:v>
                </c:pt>
                <c:pt idx="292">
                  <c:v>6.0500000000000203</c:v>
                </c:pt>
                <c:pt idx="293">
                  <c:v>6.1000000000000201</c:v>
                </c:pt>
                <c:pt idx="294">
                  <c:v>6.1500000000000199</c:v>
                </c:pt>
                <c:pt idx="295">
                  <c:v>6.2000000000000197</c:v>
                </c:pt>
                <c:pt idx="296">
                  <c:v>6.2500000000000204</c:v>
                </c:pt>
                <c:pt idx="297">
                  <c:v>6.3000000000000203</c:v>
                </c:pt>
                <c:pt idx="298">
                  <c:v>6.3500000000000201</c:v>
                </c:pt>
                <c:pt idx="299">
                  <c:v>6.4000000000000199</c:v>
                </c:pt>
                <c:pt idx="300">
                  <c:v>6.4500000000000197</c:v>
                </c:pt>
                <c:pt idx="301">
                  <c:v>6.5000000000000204</c:v>
                </c:pt>
                <c:pt idx="302">
                  <c:v>6.5500000000000203</c:v>
                </c:pt>
                <c:pt idx="303">
                  <c:v>6.6000000000000201</c:v>
                </c:pt>
                <c:pt idx="304">
                  <c:v>6.6500000000000199</c:v>
                </c:pt>
                <c:pt idx="305">
                  <c:v>6.7000000000000197</c:v>
                </c:pt>
                <c:pt idx="306">
                  <c:v>6.7500000000000204</c:v>
                </c:pt>
                <c:pt idx="307">
                  <c:v>6.8000000000000203</c:v>
                </c:pt>
                <c:pt idx="308">
                  <c:v>6.8500000000000201</c:v>
                </c:pt>
                <c:pt idx="309">
                  <c:v>6.9000000000000199</c:v>
                </c:pt>
                <c:pt idx="310">
                  <c:v>6.9500000000000197</c:v>
                </c:pt>
                <c:pt idx="311">
                  <c:v>7.0000000000000204</c:v>
                </c:pt>
                <c:pt idx="312">
                  <c:v>7.0500000000000203</c:v>
                </c:pt>
                <c:pt idx="313">
                  <c:v>7.1000000000000201</c:v>
                </c:pt>
                <c:pt idx="314">
                  <c:v>7.1500000000000199</c:v>
                </c:pt>
                <c:pt idx="315">
                  <c:v>7.2000000000000197</c:v>
                </c:pt>
                <c:pt idx="316">
                  <c:v>7.2500000000000204</c:v>
                </c:pt>
                <c:pt idx="317">
                  <c:v>7.3000000000000203</c:v>
                </c:pt>
                <c:pt idx="318">
                  <c:v>7.3500000000000201</c:v>
                </c:pt>
                <c:pt idx="319">
                  <c:v>7.4000000000000199</c:v>
                </c:pt>
                <c:pt idx="320">
                  <c:v>7.4500000000000197</c:v>
                </c:pt>
                <c:pt idx="321">
                  <c:v>7.5000000000000204</c:v>
                </c:pt>
                <c:pt idx="322">
                  <c:v>7.5500000000000203</c:v>
                </c:pt>
                <c:pt idx="323">
                  <c:v>7.6000000000000201</c:v>
                </c:pt>
                <c:pt idx="324">
                  <c:v>7.6500000000000199</c:v>
                </c:pt>
                <c:pt idx="325">
                  <c:v>7.7000000000000197</c:v>
                </c:pt>
                <c:pt idx="326">
                  <c:v>7.7500000000000204</c:v>
                </c:pt>
                <c:pt idx="327">
                  <c:v>7.80000000000003</c:v>
                </c:pt>
                <c:pt idx="328">
                  <c:v>7.8500000000000298</c:v>
                </c:pt>
                <c:pt idx="329">
                  <c:v>7.9000000000000199</c:v>
                </c:pt>
                <c:pt idx="330">
                  <c:v>7.9500000000000304</c:v>
                </c:pt>
                <c:pt idx="331">
                  <c:v>8.0000000000000302</c:v>
                </c:pt>
                <c:pt idx="332">
                  <c:v>8.0500000000000291</c:v>
                </c:pt>
                <c:pt idx="333">
                  <c:v>8.1000000000000298</c:v>
                </c:pt>
                <c:pt idx="334">
                  <c:v>8.1500000000000306</c:v>
                </c:pt>
                <c:pt idx="335">
                  <c:v>8.2000000000000295</c:v>
                </c:pt>
                <c:pt idx="336">
                  <c:v>8.2500000000000302</c:v>
                </c:pt>
                <c:pt idx="337">
                  <c:v>8.3000000000000291</c:v>
                </c:pt>
                <c:pt idx="338">
                  <c:v>8.3500000000000298</c:v>
                </c:pt>
                <c:pt idx="339">
                  <c:v>8.4000000000000306</c:v>
                </c:pt>
                <c:pt idx="340">
                  <c:v>8.4500000000000295</c:v>
                </c:pt>
                <c:pt idx="341">
                  <c:v>8.5000000000000302</c:v>
                </c:pt>
                <c:pt idx="342">
                  <c:v>8.5500000000000291</c:v>
                </c:pt>
                <c:pt idx="343">
                  <c:v>8.6000000000000298</c:v>
                </c:pt>
                <c:pt idx="344">
                  <c:v>8.6500000000000306</c:v>
                </c:pt>
                <c:pt idx="345">
                  <c:v>8.7000000000000295</c:v>
                </c:pt>
                <c:pt idx="346">
                  <c:v>8.7500000000000302</c:v>
                </c:pt>
                <c:pt idx="347">
                  <c:v>8.8000000000000291</c:v>
                </c:pt>
                <c:pt idx="348">
                  <c:v>8.8500000000000298</c:v>
                </c:pt>
                <c:pt idx="349">
                  <c:v>8.9000000000000306</c:v>
                </c:pt>
                <c:pt idx="350">
                  <c:v>8.9500000000000295</c:v>
                </c:pt>
                <c:pt idx="351">
                  <c:v>9.0000000000000302</c:v>
                </c:pt>
                <c:pt idx="352">
                  <c:v>9.0500000000000291</c:v>
                </c:pt>
                <c:pt idx="353">
                  <c:v>9.1000000000000298</c:v>
                </c:pt>
                <c:pt idx="354">
                  <c:v>9.1500000000000306</c:v>
                </c:pt>
                <c:pt idx="355">
                  <c:v>9.2000000000000295</c:v>
                </c:pt>
                <c:pt idx="356">
                  <c:v>9.2500000000000302</c:v>
                </c:pt>
                <c:pt idx="357">
                  <c:v>9.3000000000000291</c:v>
                </c:pt>
                <c:pt idx="358">
                  <c:v>9.3500000000000298</c:v>
                </c:pt>
                <c:pt idx="359">
                  <c:v>9.4000000000000306</c:v>
                </c:pt>
                <c:pt idx="360">
                  <c:v>9.4500000000000295</c:v>
                </c:pt>
                <c:pt idx="361">
                  <c:v>9.5000000000000302</c:v>
                </c:pt>
                <c:pt idx="362">
                  <c:v>9.5500000000000291</c:v>
                </c:pt>
                <c:pt idx="363">
                  <c:v>9.6000000000000298</c:v>
                </c:pt>
                <c:pt idx="364">
                  <c:v>9.6500000000000306</c:v>
                </c:pt>
                <c:pt idx="365">
                  <c:v>9.7000000000000295</c:v>
                </c:pt>
                <c:pt idx="366">
                  <c:v>9.7500000000000409</c:v>
                </c:pt>
                <c:pt idx="367">
                  <c:v>9.8000000000000398</c:v>
                </c:pt>
                <c:pt idx="368">
                  <c:v>9.8500000000000405</c:v>
                </c:pt>
                <c:pt idx="369">
                  <c:v>9.9000000000000394</c:v>
                </c:pt>
                <c:pt idx="370">
                  <c:v>9.9500000000000401</c:v>
                </c:pt>
                <c:pt idx="371">
                  <c:v>10</c:v>
                </c:pt>
              </c:numCache>
            </c:numRef>
          </c:xVal>
          <c:yVal>
            <c:numRef>
              <c:f>演算処理!$CZ$28:$CZ$399</c:f>
              <c:numCache>
                <c:formatCode>General</c:formatCode>
                <c:ptCount val="372"/>
                <c:pt idx="0">
                  <c:v>-162.23987220336593</c:v>
                </c:pt>
                <c:pt idx="1">
                  <c:v>-153.85092725644881</c:v>
                </c:pt>
                <c:pt idx="2">
                  <c:v>-146.23053073721326</c:v>
                </c:pt>
                <c:pt idx="3">
                  <c:v>-139.24142521446575</c:v>
                </c:pt>
                <c:pt idx="4">
                  <c:v>-132.77925393357827</c:v>
                </c:pt>
                <c:pt idx="5">
                  <c:v>-126.76277056721476</c:v>
                </c:pt>
                <c:pt idx="6">
                  <c:v>-121.12743332103224</c:v>
                </c:pt>
                <c:pt idx="7">
                  <c:v>-115.82106902531343</c:v>
                </c:pt>
                <c:pt idx="8">
                  <c:v>-110.8008521994431</c:v>
                </c:pt>
                <c:pt idx="9">
                  <c:v>-106.03114687559946</c:v>
                </c:pt>
                <c:pt idx="10">
                  <c:v>-101.48193043823201</c:v>
                </c:pt>
                <c:pt idx="11">
                  <c:v>-97.127619666305023</c:v>
                </c:pt>
                <c:pt idx="12">
                  <c:v>-92.946180602040499</c:v>
                </c:pt>
                <c:pt idx="13">
                  <c:v>-88.918442379269237</c:v>
                </c:pt>
                <c:pt idx="14">
                  <c:v>-85.027559910766328</c:v>
                </c:pt>
                <c:pt idx="15">
                  <c:v>-81.258586622700818</c:v>
                </c:pt>
                <c:pt idx="16">
                  <c:v>-77.59812934501565</c:v>
                </c:pt>
                <c:pt idx="17">
                  <c:v>-74.034064903427776</c:v>
                </c:pt>
                <c:pt idx="18">
                  <c:v>-70.555303078943552</c:v>
                </c:pt>
                <c:pt idx="19">
                  <c:v>-67.151584139741857</c:v>
                </c:pt>
                <c:pt idx="20">
                  <c:v>-63.813301575935895</c:v>
                </c:pt>
                <c:pt idx="21">
                  <c:v>-60.531342276931596</c:v>
                </c:pt>
                <c:pt idx="22">
                  <c:v>-57.296937366981496</c:v>
                </c:pt>
                <c:pt idx="23">
                  <c:v>-54.101517361267113</c:v>
                </c:pt>
                <c:pt idx="24">
                  <c:v>-50.936565270592595</c:v>
                </c:pt>
                <c:pt idx="25">
                  <c:v>-47.793460780647024</c:v>
                </c:pt>
                <c:pt idx="26">
                  <c:v>-44.663307674874922</c:v>
                </c:pt>
                <c:pt idx="27">
                  <c:v>-41.53673535694</c:v>
                </c:pt>
                <c:pt idx="28">
                  <c:v>-38.403664074590928</c:v>
                </c:pt>
                <c:pt idx="29">
                  <c:v>-35.25302361571184</c:v>
                </c:pt>
                <c:pt idx="30">
                  <c:v>-32.072420906940906</c:v>
                </c:pt>
                <c:pt idx="31">
                  <c:v>-28.847774818410258</c:v>
                </c:pt>
                <c:pt idx="32">
                  <c:v>-28.032893620158646</c:v>
                </c:pt>
                <c:pt idx="33">
                  <c:v>-27.213993343063564</c:v>
                </c:pt>
                <c:pt idx="34">
                  <c:v>-26.390794431574911</c:v>
                </c:pt>
                <c:pt idx="35">
                  <c:v>-25.563010288660024</c:v>
                </c:pt>
                <c:pt idx="36">
                  <c:v>-24.730348451655885</c:v>
                </c:pt>
                <c:pt idx="37">
                  <c:v>-23.892512359969373</c:v>
                </c:pt>
                <c:pt idx="38">
                  <c:v>-23.049203912016178</c:v>
                </c:pt>
                <c:pt idx="39">
                  <c:v>-22.200127071245213</c:v>
                </c:pt>
                <c:pt idx="40">
                  <c:v>-21.344992863062203</c:v>
                </c:pt>
                <c:pt idx="41">
                  <c:v>-20.483526211755763</c:v>
                </c:pt>
                <c:pt idx="42">
                  <c:v>-19.615475206373311</c:v>
                </c:pt>
                <c:pt idx="43">
                  <c:v>-18.740623565574698</c:v>
                </c:pt>
                <c:pt idx="44">
                  <c:v>-17.858807303654501</c:v>
                </c:pt>
                <c:pt idx="45">
                  <c:v>-16.969936893172367</c:v>
                </c:pt>
                <c:pt idx="46">
                  <c:v>-16.074026581742647</c:v>
                </c:pt>
                <c:pt idx="47">
                  <c:v>-15.171232952121169</c:v>
                </c:pt>
                <c:pt idx="48">
                  <c:v>-14.261905299761249</c:v>
                </c:pt>
                <c:pt idx="49">
                  <c:v>-13.346650890752496</c:v>
                </c:pt>
                <c:pt idx="50">
                  <c:v>-12.426418542930923</c:v>
                </c:pt>
                <c:pt idx="51">
                  <c:v>-11.502604022034969</c:v>
                </c:pt>
                <c:pt idx="52">
                  <c:v>-10.577180063966935</c:v>
                </c:pt>
                <c:pt idx="53">
                  <c:v>-9.6528517625861614</c:v>
                </c:pt>
                <c:pt idx="54">
                  <c:v>-8.7332336053132682</c:v>
                </c:pt>
                <c:pt idx="55">
                  <c:v>-7.8230362939069495</c:v>
                </c:pt>
                <c:pt idx="56">
                  <c:v>-6.9282383554463713</c:v>
                </c:pt>
                <c:pt idx="57">
                  <c:v>-6.0561990351463981</c:v>
                </c:pt>
                <c:pt idx="58">
                  <c:v>-5.2156474007254126</c:v>
                </c:pt>
                <c:pt idx="59">
                  <c:v>-4.4164656518787035</c:v>
                </c:pt>
                <c:pt idx="60">
                  <c:v>-3.6691872074124521</c:v>
                </c:pt>
                <c:pt idx="61">
                  <c:v>-2.9841716107088292</c:v>
                </c:pt>
                <c:pt idx="62">
                  <c:v>-2.3705104216885498</c:v>
                </c:pt>
                <c:pt idx="63">
                  <c:v>-1.8348448872082637</c:v>
                </c:pt>
                <c:pt idx="64">
                  <c:v>-1.3803806459989003</c:v>
                </c:pt>
                <c:pt idx="65">
                  <c:v>-1.0063910089760335</c:v>
                </c:pt>
                <c:pt idx="66">
                  <c:v>-0.70837135464476852</c:v>
                </c:pt>
                <c:pt idx="67">
                  <c:v>-0.47879266239097151</c:v>
                </c:pt>
                <c:pt idx="68">
                  <c:v>-0.30821569987729752</c:v>
                </c:pt>
                <c:pt idx="69">
                  <c:v>-0.18646096314021407</c:v>
                </c:pt>
                <c:pt idx="70">
                  <c:v>-0.10359005413164472</c:v>
                </c:pt>
                <c:pt idx="71">
                  <c:v>-5.0578282685981447E-2</c:v>
                </c:pt>
                <c:pt idx="72">
                  <c:v>-1.9673415303187985E-2</c:v>
                </c:pt>
                <c:pt idx="73">
                  <c:v>-4.5038393607968593E-3</c:v>
                </c:pt>
                <c:pt idx="74">
                  <c:v>-2.0431490152717975E-5</c:v>
                </c:pt>
                <c:pt idx="75">
                  <c:v>-2.3476208457269181E-3</c:v>
                </c:pt>
                <c:pt idx="76">
                  <c:v>-8.5986523510045276E-3</c:v>
                </c:pt>
                <c:pt idx="77">
                  <c:v>-1.6689351904127025E-2</c:v>
                </c:pt>
                <c:pt idx="78">
                  <c:v>-2.5168621668943514E-2</c:v>
                </c:pt>
                <c:pt idx="79">
                  <c:v>-3.3073220739806508E-2</c:v>
                </c:pt>
                <c:pt idx="80">
                  <c:v>-3.980813382321851E-2</c:v>
                </c:pt>
                <c:pt idx="81">
                  <c:v>-4.5050629291945768E-2</c:v>
                </c:pt>
                <c:pt idx="82">
                  <c:v>-4.8674783491642004E-2</c:v>
                </c:pt>
                <c:pt idx="83">
                  <c:v>-5.0692967004506831E-2</c:v>
                </c:pt>
                <c:pt idx="84">
                  <c:v>-5.1211022768083071E-2</c:v>
                </c:pt>
                <c:pt idx="85">
                  <c:v>-5.0394308986920863E-2</c:v>
                </c:pt>
                <c:pt idx="86">
                  <c:v>-4.8442268113775722E-2</c:v>
                </c:pt>
                <c:pt idx="87">
                  <c:v>-4.5569638509876623E-2</c:v>
                </c:pt>
                <c:pt idx="88">
                  <c:v>-4.1992816883594963E-2</c:v>
                </c:pt>
                <c:pt idx="89">
                  <c:v>-3.7920200975972748E-2</c:v>
                </c:pt>
                <c:pt idx="90">
                  <c:v>-3.354559839544545E-2</c:v>
                </c:pt>
                <c:pt idx="91">
                  <c:v>-2.9043988572151621E-2</c:v>
                </c:pt>
                <c:pt idx="92">
                  <c:v>-2.0252232517148468E-2</c:v>
                </c:pt>
                <c:pt idx="93">
                  <c:v>-1.2506735102545005E-2</c:v>
                </c:pt>
                <c:pt idx="94">
                  <c:v>-6.4257986354354681E-3</c:v>
                </c:pt>
                <c:pt idx="95">
                  <c:v>-2.3263402389500946E-3</c:v>
                </c:pt>
                <c:pt idx="96">
                  <c:v>-2.8195425448423756E-4</c:v>
                </c:pt>
                <c:pt idx="97">
                  <c:v>-1.8443329046812125E-4</c:v>
                </c:pt>
                <c:pt idx="98">
                  <c:v>-1.8013779252405871E-3</c:v>
                </c:pt>
                <c:pt idx="99">
                  <c:v>-4.825977435640027E-3</c:v>
                </c:pt>
                <c:pt idx="100">
                  <c:v>-8.9173587538271658E-3</c:v>
                </c:pt>
                <c:pt idx="101">
                  <c:v>-1.3731395872974221E-2</c:v>
                </c:pt>
                <c:pt idx="102">
                  <c:v>-1.8942765622447164E-2</c:v>
                </c:pt>
                <c:pt idx="103">
                  <c:v>-2.4259496164307406E-2</c:v>
                </c:pt>
                <c:pt idx="104">
                  <c:v>-2.9431416866426946E-2</c:v>
                </c:pt>
                <c:pt idx="105">
                  <c:v>-3.4253889718806371E-2</c:v>
                </c:pt>
                <c:pt idx="106">
                  <c:v>-3.8568064720676816E-2</c:v>
                </c:pt>
                <c:pt idx="107">
                  <c:v>-4.2258712943860438E-2</c:v>
                </c:pt>
                <c:pt idx="108">
                  <c:v>-4.5250489907709371E-2</c:v>
                </c:pt>
                <c:pt idx="109">
                  <c:v>-4.7503291760363157E-2</c:v>
                </c:pt>
                <c:pt idx="110">
                  <c:v>-4.9007199674945809E-2</c:v>
                </c:pt>
                <c:pt idx="111">
                  <c:v>-4.9777368462249484E-2</c:v>
                </c:pt>
                <c:pt idx="112">
                  <c:v>-4.9849103675769606E-2</c:v>
                </c:pt>
                <c:pt idx="113">
                  <c:v>-4.9273284906965836E-2</c:v>
                </c:pt>
                <c:pt idx="114">
                  <c:v>-4.8112227876552449E-2</c:v>
                </c:pt>
                <c:pt idx="115">
                  <c:v>-4.6436030404053738E-2</c:v>
                </c:pt>
                <c:pt idx="116">
                  <c:v>-4.4319413699984309E-2</c:v>
                </c:pt>
                <c:pt idx="117">
                  <c:v>-4.1839047462351855E-2</c:v>
                </c:pt>
                <c:pt idx="118">
                  <c:v>-3.9071332307347939E-2</c:v>
                </c:pt>
                <c:pt idx="119">
                  <c:v>-3.6090603993860007E-2</c:v>
                </c:pt>
                <c:pt idx="120">
                  <c:v>-3.2967719057098402E-2</c:v>
                </c:pt>
                <c:pt idx="121">
                  <c:v>-2.976897959213505E-2</c:v>
                </c:pt>
                <c:pt idx="122">
                  <c:v>-2.6555355087739936E-2</c:v>
                </c:pt>
                <c:pt idx="123">
                  <c:v>-2.3381960720429831E-2</c:v>
                </c:pt>
                <c:pt idx="124">
                  <c:v>-2.0297753884612534E-2</c:v>
                </c:pt>
                <c:pt idx="125">
                  <c:v>-1.7345413607115816E-2</c:v>
                </c:pt>
                <c:pt idx="126">
                  <c:v>-1.4561370626949609E-2</c:v>
                </c:pt>
                <c:pt idx="127">
                  <c:v>-1.1975959144476942E-2</c:v>
                </c:pt>
                <c:pt idx="128">
                  <c:v>-9.6136644416057477E-3</c:v>
                </c:pt>
                <c:pt idx="129">
                  <c:v>-7.4934436687300651E-3</c:v>
                </c:pt>
                <c:pt idx="130">
                  <c:v>-5.6291000336671825E-3</c:v>
                </c:pt>
                <c:pt idx="131">
                  <c:v>-4.0296933804724279E-3</c:v>
                </c:pt>
                <c:pt idx="132">
                  <c:v>-2.6999726928826173E-3</c:v>
                </c:pt>
                <c:pt idx="133">
                  <c:v>-1.640818388469954E-3</c:v>
                </c:pt>
                <c:pt idx="134">
                  <c:v>-8.4968438253512084E-4</c:v>
                </c:pt>
                <c:pt idx="135">
                  <c:v>-3.2103179754191011E-4</c:v>
                </c:pt>
                <c:pt idx="136">
                  <c:v>-4.6747880015043656E-5</c:v>
                </c:pt>
                <c:pt idx="137">
                  <c:v>-1.6545171192656268E-5</c:v>
                </c:pt>
                <c:pt idx="138">
                  <c:v>-2.1833727058306646E-4</c:v>
                </c:pt>
                <c:pt idx="139">
                  <c:v>-6.3858864538616383E-4</c:v>
                </c:pt>
                <c:pt idx="140">
                  <c:v>-1.2626368863822895E-3</c:v>
                </c:pt>
                <c:pt idx="141">
                  <c:v>-2.0749866065039799E-3</c:v>
                </c:pt>
                <c:pt idx="142">
                  <c:v>-3.0595748356877965E-3</c:v>
                </c:pt>
                <c:pt idx="143">
                  <c:v>-4.2000082991877734E-3</c:v>
                </c:pt>
                <c:pt idx="144">
                  <c:v>-5.4797733898692908E-3</c:v>
                </c:pt>
                <c:pt idx="145">
                  <c:v>-6.8824199717797546E-3</c:v>
                </c:pt>
                <c:pt idx="146">
                  <c:v>-8.391720394935966E-3</c:v>
                </c:pt>
                <c:pt idx="147">
                  <c:v>-9.9918052717672505E-3</c:v>
                </c:pt>
                <c:pt idx="148">
                  <c:v>-1.1667277675300517E-2</c:v>
                </c:pt>
                <c:pt idx="149">
                  <c:v>-1.3403307477384736E-2</c:v>
                </c:pt>
                <c:pt idx="150">
                  <c:v>-1.5185707561957119E-2</c:v>
                </c:pt>
                <c:pt idx="151">
                  <c:v>-1.700099363076555E-2</c:v>
                </c:pt>
                <c:pt idx="152">
                  <c:v>-1.8836429275067103E-2</c:v>
                </c:pt>
                <c:pt idx="153">
                  <c:v>-2.0680057921977218E-2</c:v>
                </c:pt>
                <c:pt idx="154">
                  <c:v>-2.2520723184569717E-2</c:v>
                </c:pt>
                <c:pt idx="155">
                  <c:v>-2.4348079054274496E-2</c:v>
                </c:pt>
                <c:pt idx="156">
                  <c:v>-2.6152591276990267E-2</c:v>
                </c:pt>
                <c:pt idx="157">
                  <c:v>-2.7925531153355547E-2</c:v>
                </c:pt>
                <c:pt idx="158">
                  <c:v>-2.9658962901807411E-2</c:v>
                </c:pt>
                <c:pt idx="159">
                  <c:v>-3.1345725621860505E-2</c:v>
                </c:pt>
                <c:pt idx="160">
                  <c:v>-3.2979410796665339E-2</c:v>
                </c:pt>
                <c:pt idx="161">
                  <c:v>-3.455433617913882E-2</c:v>
                </c:pt>
                <c:pt idx="162">
                  <c:v>-3.6065516815898604E-2</c:v>
                </c:pt>
                <c:pt idx="163">
                  <c:v>-3.750863387832367E-2</c:v>
                </c:pt>
                <c:pt idx="164">
                  <c:v>-3.8880001890903522E-2</c:v>
                </c:pt>
                <c:pt idx="165">
                  <c:v>-4.0176534873587202E-2</c:v>
                </c:pt>
                <c:pt idx="166">
                  <c:v>-4.139571184732499E-2</c:v>
                </c:pt>
                <c:pt idx="167">
                  <c:v>-4.2535542090256381E-2</c:v>
                </c:pt>
                <c:pt idx="168">
                  <c:v>-4.3594530475901394E-2</c:v>
                </c:pt>
                <c:pt idx="169">
                  <c:v>-4.4571643173960993E-2</c:v>
                </c:pt>
                <c:pt idx="170">
                  <c:v>-4.546627394892698E-2</c:v>
                </c:pt>
                <c:pt idx="171">
                  <c:v>-4.62782112508488E-2</c:v>
                </c:pt>
                <c:pt idx="172">
                  <c:v>-4.7007606256483474E-2</c:v>
                </c:pt>
                <c:pt idx="173">
                  <c:v>-4.7654941987028215E-2</c:v>
                </c:pt>
                <c:pt idx="174">
                  <c:v>-4.822100360048618E-2</c:v>
                </c:pt>
                <c:pt idx="175">
                  <c:v>-4.8706849932016738E-2</c:v>
                </c:pt>
                <c:pt idx="176">
                  <c:v>-4.9113786334268217E-2</c:v>
                </c:pt>
                <c:pt idx="177">
                  <c:v>-4.9443338851054244E-2</c:v>
                </c:pt>
                <c:pt idx="178">
                  <c:v>-4.9697229741897192E-2</c:v>
                </c:pt>
                <c:pt idx="179">
                  <c:v>-4.987735436132678E-2</c:v>
                </c:pt>
                <c:pt idx="180">
                  <c:v>-4.9985759385369907E-2</c:v>
                </c:pt>
                <c:pt idx="181">
                  <c:v>-5.0024622368016504E-2</c:v>
                </c:pt>
                <c:pt idx="182">
                  <c:v>-4.9902973255923182E-2</c:v>
                </c:pt>
                <c:pt idx="183">
                  <c:v>-4.9531749275203665E-2</c:v>
                </c:pt>
                <c:pt idx="184">
                  <c:v>-4.893129084685538E-2</c:v>
                </c:pt>
                <c:pt idx="185">
                  <c:v>-4.8122496422400234E-2</c:v>
                </c:pt>
                <c:pt idx="186">
                  <c:v>-4.7126449913195159E-2</c:v>
                </c:pt>
                <c:pt idx="187">
                  <c:v>-4.596410943723956E-2</c:v>
                </c:pt>
                <c:pt idx="188">
                  <c:v>-4.4656051119424701E-2</c:v>
                </c:pt>
                <c:pt idx="189">
                  <c:v>-4.3222261849537945E-2</c:v>
                </c:pt>
                <c:pt idx="190">
                  <c:v>-4.168197519311926E-2</c:v>
                </c:pt>
                <c:pt idx="191">
                  <c:v>-4.0053545018820746E-2</c:v>
                </c:pt>
                <c:pt idx="192">
                  <c:v>-3.8354351819192278E-2</c:v>
                </c:pt>
                <c:pt idx="193">
                  <c:v>-3.6600737134968184E-2</c:v>
                </c:pt>
                <c:pt idx="194">
                  <c:v>-3.4807961928485974E-2</c:v>
                </c:pt>
                <c:pt idx="195">
                  <c:v>-3.299018517698428E-2</c:v>
                </c:pt>
                <c:pt idx="196">
                  <c:v>-3.1160459362983187E-2</c:v>
                </c:pt>
                <c:pt idx="197">
                  <c:v>-2.9330739921256191E-2</c:v>
                </c:pt>
                <c:pt idx="198">
                  <c:v>-2.7511906056784979E-2</c:v>
                </c:pt>
                <c:pt idx="199">
                  <c:v>-2.5713790674307874E-2</c:v>
                </c:pt>
                <c:pt idx="200">
                  <c:v>-2.3945217457029839E-2</c:v>
                </c:pt>
                <c:pt idx="201">
                  <c:v>-2.2214043400649905E-2</c:v>
                </c:pt>
                <c:pt idx="202">
                  <c:v>-2.0527205350042717E-2</c:v>
                </c:pt>
                <c:pt idx="203">
                  <c:v>-1.8890769301137235E-2</c:v>
                </c:pt>
                <c:pt idx="204">
                  <c:v>-1.7309981421797495E-2</c:v>
                </c:pt>
                <c:pt idx="205">
                  <c:v>-1.578931991438565E-2</c:v>
                </c:pt>
                <c:pt idx="206">
                  <c:v>-1.4332546991167705E-2</c:v>
                </c:pt>
                <c:pt idx="207">
                  <c:v>-1.2942760363698215E-2</c:v>
                </c:pt>
                <c:pt idx="208">
                  <c:v>-1.1622443760535927E-2</c:v>
                </c:pt>
                <c:pt idx="209">
                  <c:v>-1.0373516085688555E-2</c:v>
                </c:pt>
                <c:pt idx="210">
                  <c:v>-9.1973789148917344E-3</c:v>
                </c:pt>
                <c:pt idx="211">
                  <c:v>-8.0949620994634833E-3</c:v>
                </c:pt>
                <c:pt idx="212">
                  <c:v>-7.0667673093401584E-3</c:v>
                </c:pt>
                <c:pt idx="213">
                  <c:v>-6.1129093996226029E-3</c:v>
                </c:pt>
                <c:pt idx="214">
                  <c:v>-5.23315552907148E-3</c:v>
                </c:pt>
                <c:pt idx="215">
                  <c:v>-4.4269619961401201E-3</c:v>
                </c:pt>
                <c:pt idx="216">
                  <c:v>-3.6935087886976279E-3</c:v>
                </c:pt>
                <c:pt idx="217">
                  <c:v>-3.0317318687456424E-3</c:v>
                </c:pt>
                <c:pt idx="218">
                  <c:v>-2.440353233807183E-3</c:v>
                </c:pt>
                <c:pt idx="219">
                  <c:v>-1.9179088128375254E-3</c:v>
                </c:pt>
                <c:pt idx="220">
                  <c:v>-1.4627742671343598E-3</c:v>
                </c:pt>
                <c:pt idx="221">
                  <c:v>-1.0731887763981377E-3</c:v>
                </c:pt>
                <c:pt idx="222">
                  <c:v>-7.4727689705954303E-4</c:v>
                </c:pt>
                <c:pt idx="223">
                  <c:v>-4.830685847781131E-4</c:v>
                </c:pt>
                <c:pt idx="224">
                  <c:v>-2.7851747613865898E-4</c:v>
                </c:pt>
                <c:pt idx="225">
                  <c:v>-1.3151752586605488E-4</c:v>
                </c:pt>
                <c:pt idx="226">
                  <c:v>-3.9918096143107594E-5</c:v>
                </c:pt>
                <c:pt idx="227">
                  <c:v>-1.5375937490072711E-6</c:v>
                </c:pt>
                <c:pt idx="228">
                  <c:v>-1.417574899043591E-5</c:v>
                </c:pt>
                <c:pt idx="229">
                  <c:v>-7.5624628113870248E-5</c:v>
                </c:pt>
                <c:pt idx="230">
                  <c:v>-1.8367846785310245E-4</c:v>
                </c:pt>
                <c:pt idx="231">
                  <c:v>-3.3614241762484616E-4</c:v>
                </c:pt>
                <c:pt idx="232">
                  <c:v>-8.9737926361251855E-4</c:v>
                </c:pt>
                <c:pt idx="233">
                  <c:v>-1.6894564350348714E-3</c:v>
                </c:pt>
                <c:pt idx="234">
                  <c:v>-2.6806764940580253E-3</c:v>
                </c:pt>
                <c:pt idx="235">
                  <c:v>-3.8411948041497395E-3</c:v>
                </c:pt>
                <c:pt idx="236">
                  <c:v>-5.1432442199309657E-3</c:v>
                </c:pt>
                <c:pt idx="237">
                  <c:v>-6.5612548230692229E-3</c:v>
                </c:pt>
                <c:pt idx="238">
                  <c:v>-8.0718933012324263E-3</c:v>
                </c:pt>
                <c:pt idx="239">
                  <c:v>-9.6540421256145377E-3</c:v>
                </c:pt>
                <c:pt idx="240">
                  <c:v>-1.1288734840282888E-2</c:v>
                </c:pt>
                <c:pt idx="241">
                  <c:v>-1.2959060507937279E-2</c:v>
                </c:pt>
                <c:pt idx="242">
                  <c:v>-1.4650047614522089E-2</c:v>
                </c:pt>
                <c:pt idx="243">
                  <c:v>-1.634853546264483E-2</c:v>
                </c:pt>
                <c:pt idx="244">
                  <c:v>-1.8043039220554506E-2</c:v>
                </c:pt>
                <c:pt idx="245">
                  <c:v>-1.9723613281696781E-2</c:v>
                </c:pt>
                <c:pt idx="246">
                  <c:v>-2.1381716374553984E-2</c:v>
                </c:pt>
                <c:pt idx="247">
                  <c:v>-2.3010080895609235E-2</c:v>
                </c:pt>
                <c:pt idx="248">
                  <c:v>-2.4602588176140545E-2</c:v>
                </c:pt>
                <c:pt idx="249">
                  <c:v>-2.6154150799771937E-2</c:v>
                </c:pt>
                <c:pt idx="250">
                  <c:v>-2.7660602630281389E-2</c:v>
                </c:pt>
                <c:pt idx="251">
                  <c:v>-2.9118596861956936E-2</c:v>
                </c:pt>
                <c:pt idx="252">
                  <c:v>-3.0525512145623997E-2</c:v>
                </c:pt>
                <c:pt idx="253">
                  <c:v>-3.187936665396713E-2</c:v>
                </c:pt>
                <c:pt idx="254">
                  <c:v>-3.3178739815527623E-2</c:v>
                </c:pt>
                <c:pt idx="255">
                  <c:v>-3.4422701355061446E-2</c:v>
                </c:pt>
                <c:pt idx="256">
                  <c:v>-3.5610747219617107E-2</c:v>
                </c:pt>
                <c:pt idx="257">
                  <c:v>-3.6742741936346753E-2</c:v>
                </c:pt>
                <c:pt idx="258">
                  <c:v>-3.7818866933921835E-2</c:v>
                </c:pt>
                <c:pt idx="259">
                  <c:v>-3.8839574359179722E-2</c:v>
                </c:pt>
                <c:pt idx="260">
                  <c:v>-3.9805545930695185E-2</c:v>
                </c:pt>
                <c:pt idx="261">
                  <c:v>-4.0717656387883293E-2</c:v>
                </c:pt>
                <c:pt idx="262">
                  <c:v>-4.1576941116323908E-2</c:v>
                </c:pt>
                <c:pt idx="263">
                  <c:v>-4.2384567554604978E-2</c:v>
                </c:pt>
                <c:pt idx="264">
                  <c:v>-4.3141810014565227E-2</c:v>
                </c:pt>
                <c:pt idx="265">
                  <c:v>-4.3850027573730632E-2</c:v>
                </c:pt>
                <c:pt idx="266">
                  <c:v>-4.4510644725648238E-2</c:v>
                </c:pt>
                <c:pt idx="267">
                  <c:v>-4.5125134499944153E-2</c:v>
                </c:pt>
                <c:pt idx="268">
                  <c:v>-4.5695003789064943E-2</c:v>
                </c:pt>
                <c:pt idx="269">
                  <c:v>-4.6221780642405508E-2</c:v>
                </c:pt>
                <c:pt idx="270">
                  <c:v>-4.670700331087696E-2</c:v>
                </c:pt>
                <c:pt idx="271">
                  <c:v>-4.7152210845821878E-2</c:v>
                </c:pt>
                <c:pt idx="272">
                  <c:v>-4.7558935075353616E-2</c:v>
                </c:pt>
                <c:pt idx="273">
                  <c:v>-4.7928693799014682E-2</c:v>
                </c:pt>
                <c:pt idx="274">
                  <c:v>-4.8262985057861529E-2</c:v>
                </c:pt>
                <c:pt idx="275">
                  <c:v>-4.8563282351905726E-2</c:v>
                </c:pt>
                <c:pt idx="276">
                  <c:v>-4.883103069036393E-2</c:v>
                </c:pt>
                <c:pt idx="277">
                  <c:v>-4.9067643372388156E-2</c:v>
                </c:pt>
                <c:pt idx="278">
                  <c:v>-4.9274499407056152E-2</c:v>
                </c:pt>
                <c:pt idx="279">
                  <c:v>-4.9452941491322636E-2</c:v>
                </c:pt>
                <c:pt idx="280">
                  <c:v>-4.9604274473721226E-2</c:v>
                </c:pt>
                <c:pt idx="281">
                  <c:v>-4.9729764239660405E-2</c:v>
                </c:pt>
                <c:pt idx="282">
                  <c:v>-4.9830636961400755E-2</c:v>
                </c:pt>
                <c:pt idx="283">
                  <c:v>-4.9908078662363499E-2</c:v>
                </c:pt>
                <c:pt idx="284">
                  <c:v>-4.9963235051217345E-2</c:v>
                </c:pt>
                <c:pt idx="285">
                  <c:v>-4.9997211586375392E-2</c:v>
                </c:pt>
                <c:pt idx="286">
                  <c:v>-5.0011073736267585E-2</c:v>
                </c:pt>
                <c:pt idx="287">
                  <c:v>-5.0005847404790874E-2</c:v>
                </c:pt>
                <c:pt idx="288">
                  <c:v>-4.9982519495155267E-2</c:v>
                </c:pt>
                <c:pt idx="289">
                  <c:v>-4.9942038588493907E-2</c:v>
                </c:pt>
                <c:pt idx="290">
                  <c:v>-4.9885315716689221E-2</c:v>
                </c:pt>
                <c:pt idx="291">
                  <c:v>-4.9813225211287754E-2</c:v>
                </c:pt>
                <c:pt idx="292">
                  <c:v>-4.9726605612872538E-2</c:v>
                </c:pt>
                <c:pt idx="293">
                  <c:v>-4.9626260627094403E-2</c:v>
                </c:pt>
                <c:pt idx="294">
                  <c:v>-4.9512960115580013E-2</c:v>
                </c:pt>
                <c:pt idx="295">
                  <c:v>-4.9387441111354569E-2</c:v>
                </c:pt>
                <c:pt idx="296">
                  <c:v>-4.925040884997979E-2</c:v>
                </c:pt>
                <c:pt idx="297">
                  <c:v>-4.910253780873098E-2</c:v>
                </c:pt>
                <c:pt idx="298">
                  <c:v>-4.8944472747329257E-2</c:v>
                </c:pt>
                <c:pt idx="299">
                  <c:v>-4.877682974468163E-2</c:v>
                </c:pt>
                <c:pt idx="300">
                  <c:v>-4.860019722691522E-2</c:v>
                </c:pt>
                <c:pt idx="301">
                  <c:v>-4.8415136982764208E-2</c:v>
                </c:pt>
                <c:pt idx="302">
                  <c:v>-4.8222185163044384E-2</c:v>
                </c:pt>
                <c:pt idx="303">
                  <c:v>-4.8021853261457234E-2</c:v>
                </c:pt>
                <c:pt idx="304">
                  <c:v>-4.7814629074568696E-2</c:v>
                </c:pt>
                <c:pt idx="305">
                  <c:v>-4.7600977639145184E-2</c:v>
                </c:pt>
                <c:pt idx="306">
                  <c:v>-4.7381342145469102E-2</c:v>
                </c:pt>
                <c:pt idx="307">
                  <c:v>-4.7156144825614615E-2</c:v>
                </c:pt>
                <c:pt idx="308">
                  <c:v>-4.6925787815848108E-2</c:v>
                </c:pt>
                <c:pt idx="309">
                  <c:v>-4.6690653992676717E-2</c:v>
                </c:pt>
                <c:pt idx="310">
                  <c:v>-4.645110778225179E-2</c:v>
                </c:pt>
                <c:pt idx="311">
                  <c:v>-4.6207495942939436E-2</c:v>
                </c:pt>
                <c:pt idx="312">
                  <c:v>-4.5960148321149079E-2</c:v>
                </c:pt>
                <c:pt idx="313">
                  <c:v>-4.5709378580562933E-2</c:v>
                </c:pt>
                <c:pt idx="314">
                  <c:v>-4.5455484905036356E-2</c:v>
                </c:pt>
                <c:pt idx="315">
                  <c:v>-4.5198750675542979E-2</c:v>
                </c:pt>
                <c:pt idx="316">
                  <c:v>-4.4939445121614165E-2</c:v>
                </c:pt>
                <c:pt idx="317">
                  <c:v>-4.4677823947774677E-2</c:v>
                </c:pt>
                <c:pt idx="318">
                  <c:v>-4.4414129935553506E-2</c:v>
                </c:pt>
                <c:pt idx="319">
                  <c:v>-4.4148593521639565E-2</c:v>
                </c:pt>
                <c:pt idx="320">
                  <c:v>-4.3881433352865554E-2</c:v>
                </c:pt>
                <c:pt idx="321">
                  <c:v>-4.3612856818619906E-2</c:v>
                </c:pt>
                <c:pt idx="322">
                  <c:v>-4.3343060561404093E-2</c:v>
                </c:pt>
                <c:pt idx="323">
                  <c:v>-4.307223096620718E-2</c:v>
                </c:pt>
                <c:pt idx="324">
                  <c:v>-4.2800544629372869E-2</c:v>
                </c:pt>
                <c:pt idx="325">
                  <c:v>-4.252816880768024E-2</c:v>
                </c:pt>
                <c:pt idx="326">
                  <c:v>-4.2255261848289871E-2</c:v>
                </c:pt>
                <c:pt idx="327">
                  <c:v>-4.1981973600277341E-2</c:v>
                </c:pt>
                <c:pt idx="328">
                  <c:v>-4.1708445808394383E-2</c:v>
                </c:pt>
                <c:pt idx="329">
                  <c:v>-4.1434812489745038E-2</c:v>
                </c:pt>
                <c:pt idx="330">
                  <c:v>-4.1161200294000735E-2</c:v>
                </c:pt>
                <c:pt idx="331">
                  <c:v>-4.08877288478465E-2</c:v>
                </c:pt>
                <c:pt idx="332">
                  <c:v>-4.0614511084202311E-2</c:v>
                </c:pt>
                <c:pt idx="333">
                  <c:v>-4.0341653556901017E-2</c:v>
                </c:pt>
                <c:pt idx="334">
                  <c:v>-4.0069256741355995E-2</c:v>
                </c:pt>
                <c:pt idx="335">
                  <c:v>-3.9797415321824424E-2</c:v>
                </c:pt>
                <c:pt idx="336">
                  <c:v>-3.9526218465817525E-2</c:v>
                </c:pt>
                <c:pt idx="337">
                  <c:v>-3.9255750086166143E-2</c:v>
                </c:pt>
                <c:pt idx="338">
                  <c:v>-3.8986089091304695E-2</c:v>
                </c:pt>
                <c:pt idx="339">
                  <c:v>-3.8717309624242663E-2</c:v>
                </c:pt>
                <c:pt idx="340">
                  <c:v>-3.8449481290705224E-2</c:v>
                </c:pt>
                <c:pt idx="341">
                  <c:v>-3.8182669376945415E-2</c:v>
                </c:pt>
                <c:pt idx="342">
                  <c:v>-3.7916935057614572E-2</c:v>
                </c:pt>
                <c:pt idx="343">
                  <c:v>-3.7652335594207977E-2</c:v>
                </c:pt>
                <c:pt idx="344">
                  <c:v>-3.7388924524400943E-2</c:v>
                </c:pt>
                <c:pt idx="345">
                  <c:v>-3.712675184274665E-2</c:v>
                </c:pt>
                <c:pt idx="346">
                  <c:v>-3.6865864173115895E-2</c:v>
                </c:pt>
                <c:pt idx="347">
                  <c:v>-3.6606304933176723E-2</c:v>
                </c:pt>
                <c:pt idx="348">
                  <c:v>-3.6348114491366698E-2</c:v>
                </c:pt>
                <c:pt idx="349">
                  <c:v>-3.609133031661111E-2</c:v>
                </c:pt>
                <c:pt idx="350">
                  <c:v>-3.5835987121149847E-2</c:v>
                </c:pt>
                <c:pt idx="351">
                  <c:v>-3.558211699678708E-2</c:v>
                </c:pt>
                <c:pt idx="352">
                  <c:v>-3.5329749544839424E-2</c:v>
                </c:pt>
                <c:pt idx="353">
                  <c:v>-3.5078912000077081E-2</c:v>
                </c:pt>
                <c:pt idx="354">
                  <c:v>-3.4829629348934597E-2</c:v>
                </c:pt>
                <c:pt idx="355">
                  <c:v>-3.4581924442243131E-2</c:v>
                </c:pt>
                <c:pt idx="356">
                  <c:v>-3.433581810273155E-2</c:v>
                </c:pt>
                <c:pt idx="357">
                  <c:v>-3.409132922754058E-2</c:v>
                </c:pt>
                <c:pt idx="358">
                  <c:v>-3.384847488599714E-2</c:v>
                </c:pt>
                <c:pt idx="359">
                  <c:v>-3.3607270412787445E-2</c:v>
                </c:pt>
                <c:pt idx="360">
                  <c:v>-3.3367729496855403E-2</c:v>
                </c:pt>
                <c:pt idx="361">
                  <c:v>-3.3129864266113397E-2</c:v>
                </c:pt>
                <c:pt idx="362">
                  <c:v>-3.2893685368245398E-2</c:v>
                </c:pt>
                <c:pt idx="363">
                  <c:v>-3.265920204769731E-2</c:v>
                </c:pt>
                <c:pt idx="364">
                  <c:v>-3.2426422219098333E-2</c:v>
                </c:pt>
                <c:pt idx="365">
                  <c:v>-3.2195352537243233E-2</c:v>
                </c:pt>
                <c:pt idx="366">
                  <c:v>-3.1965998463798814E-2</c:v>
                </c:pt>
                <c:pt idx="367">
                  <c:v>-3.1738364330885546E-2</c:v>
                </c:pt>
                <c:pt idx="368">
                  <c:v>-3.1512453401683301E-2</c:v>
                </c:pt>
                <c:pt idx="369">
                  <c:v>-3.1288267928182831E-2</c:v>
                </c:pt>
                <c:pt idx="370">
                  <c:v>-3.1065809206231899E-2</c:v>
                </c:pt>
                <c:pt idx="371">
                  <c:v>-3.0845077627996761E-2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FA8-4A57-85EC-6B163EB24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9910655"/>
        <c:axId val="259908575"/>
      </c:scatterChart>
      <c:scatterChart>
        <c:scatterStyle val="lineMarker"/>
        <c:varyColors val="0"/>
        <c:ser>
          <c:idx val="1"/>
          <c:order val="1"/>
          <c:tx>
            <c:v>リップル</c:v>
          </c:tx>
          <c:spPr>
            <a:ln w="158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演算処理!$CY$28:$CY$343</c:f>
              <c:numCache>
                <c:formatCode>General</c:formatCode>
                <c:ptCount val="316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0.70000000000000095</c:v>
                </c:pt>
                <c:pt idx="27">
                  <c:v>0.72000000000000097</c:v>
                </c:pt>
                <c:pt idx="28">
                  <c:v>0.74000000000000099</c:v>
                </c:pt>
                <c:pt idx="29">
                  <c:v>0.76000000000000101</c:v>
                </c:pt>
                <c:pt idx="30">
                  <c:v>0.78000000000000103</c:v>
                </c:pt>
                <c:pt idx="31">
                  <c:v>0.80000000000000104</c:v>
                </c:pt>
                <c:pt idx="32">
                  <c:v>0.80500000000000005</c:v>
                </c:pt>
                <c:pt idx="33">
                  <c:v>0.81</c:v>
                </c:pt>
                <c:pt idx="34">
                  <c:v>0.81499999999999995</c:v>
                </c:pt>
                <c:pt idx="35">
                  <c:v>0.82</c:v>
                </c:pt>
                <c:pt idx="36">
                  <c:v>0.82499999999999996</c:v>
                </c:pt>
                <c:pt idx="37">
                  <c:v>0.83</c:v>
                </c:pt>
                <c:pt idx="38">
                  <c:v>0.83499999999999996</c:v>
                </c:pt>
                <c:pt idx="39">
                  <c:v>0.84</c:v>
                </c:pt>
                <c:pt idx="40">
                  <c:v>0.84499999999999997</c:v>
                </c:pt>
                <c:pt idx="41">
                  <c:v>0.85</c:v>
                </c:pt>
                <c:pt idx="42">
                  <c:v>0.85499999999999998</c:v>
                </c:pt>
                <c:pt idx="43">
                  <c:v>0.86</c:v>
                </c:pt>
                <c:pt idx="44">
                  <c:v>0.86499999999999999</c:v>
                </c:pt>
                <c:pt idx="45">
                  <c:v>0.87</c:v>
                </c:pt>
                <c:pt idx="46">
                  <c:v>0.875</c:v>
                </c:pt>
                <c:pt idx="47">
                  <c:v>0.88</c:v>
                </c:pt>
                <c:pt idx="48">
                  <c:v>0.88500000000000001</c:v>
                </c:pt>
                <c:pt idx="49">
                  <c:v>0.89</c:v>
                </c:pt>
                <c:pt idx="50">
                  <c:v>0.89500000000000002</c:v>
                </c:pt>
                <c:pt idx="51">
                  <c:v>0.9</c:v>
                </c:pt>
                <c:pt idx="52">
                  <c:v>0.90500000000000003</c:v>
                </c:pt>
                <c:pt idx="53">
                  <c:v>0.91</c:v>
                </c:pt>
                <c:pt idx="54">
                  <c:v>0.91500000000000004</c:v>
                </c:pt>
                <c:pt idx="55">
                  <c:v>0.92</c:v>
                </c:pt>
                <c:pt idx="56">
                  <c:v>0.92500000000000004</c:v>
                </c:pt>
                <c:pt idx="57">
                  <c:v>0.93</c:v>
                </c:pt>
                <c:pt idx="58">
                  <c:v>0.93500000000000005</c:v>
                </c:pt>
                <c:pt idx="59">
                  <c:v>0.94</c:v>
                </c:pt>
                <c:pt idx="60">
                  <c:v>0.94499999999999995</c:v>
                </c:pt>
                <c:pt idx="61">
                  <c:v>0.95</c:v>
                </c:pt>
                <c:pt idx="62">
                  <c:v>0.95499999999999996</c:v>
                </c:pt>
                <c:pt idx="63">
                  <c:v>0.96</c:v>
                </c:pt>
                <c:pt idx="64">
                  <c:v>0.96499999999999997</c:v>
                </c:pt>
                <c:pt idx="65">
                  <c:v>0.97</c:v>
                </c:pt>
                <c:pt idx="66">
                  <c:v>0.97499999999999998</c:v>
                </c:pt>
                <c:pt idx="67">
                  <c:v>0.98</c:v>
                </c:pt>
                <c:pt idx="68">
                  <c:v>0.98499999999999999</c:v>
                </c:pt>
                <c:pt idx="69">
                  <c:v>0.99</c:v>
                </c:pt>
                <c:pt idx="70">
                  <c:v>0.995</c:v>
                </c:pt>
                <c:pt idx="71">
                  <c:v>1</c:v>
                </c:pt>
                <c:pt idx="72">
                  <c:v>1.0049999999999999</c:v>
                </c:pt>
                <c:pt idx="73">
                  <c:v>1.01</c:v>
                </c:pt>
                <c:pt idx="74">
                  <c:v>1.0149999999999999</c:v>
                </c:pt>
                <c:pt idx="75">
                  <c:v>1.02</c:v>
                </c:pt>
                <c:pt idx="76">
                  <c:v>1.0249999999999999</c:v>
                </c:pt>
                <c:pt idx="77">
                  <c:v>1.03</c:v>
                </c:pt>
                <c:pt idx="78">
                  <c:v>1.0349999999999999</c:v>
                </c:pt>
                <c:pt idx="79">
                  <c:v>1.04</c:v>
                </c:pt>
                <c:pt idx="80">
                  <c:v>1.0449999999999999</c:v>
                </c:pt>
                <c:pt idx="81">
                  <c:v>1.05</c:v>
                </c:pt>
                <c:pt idx="82">
                  <c:v>1.0549999999999999</c:v>
                </c:pt>
                <c:pt idx="83">
                  <c:v>1.06</c:v>
                </c:pt>
                <c:pt idx="84">
                  <c:v>1.0649999999999999</c:v>
                </c:pt>
                <c:pt idx="85">
                  <c:v>1.07</c:v>
                </c:pt>
                <c:pt idx="86">
                  <c:v>1.075</c:v>
                </c:pt>
                <c:pt idx="87">
                  <c:v>1.08</c:v>
                </c:pt>
                <c:pt idx="88">
                  <c:v>1.085</c:v>
                </c:pt>
                <c:pt idx="89">
                  <c:v>1.0900000000000001</c:v>
                </c:pt>
                <c:pt idx="90">
                  <c:v>1.095</c:v>
                </c:pt>
                <c:pt idx="91">
                  <c:v>1.1000000000000001</c:v>
                </c:pt>
                <c:pt idx="92">
                  <c:v>1.1100000000000001</c:v>
                </c:pt>
                <c:pt idx="93">
                  <c:v>1.1200000000000001</c:v>
                </c:pt>
                <c:pt idx="94">
                  <c:v>1.1299999999999999</c:v>
                </c:pt>
                <c:pt idx="95">
                  <c:v>1.1399999999999999</c:v>
                </c:pt>
                <c:pt idx="96">
                  <c:v>1.1499999999999999</c:v>
                </c:pt>
                <c:pt idx="97">
                  <c:v>1.1599999999999999</c:v>
                </c:pt>
                <c:pt idx="98">
                  <c:v>1.17</c:v>
                </c:pt>
                <c:pt idx="99">
                  <c:v>1.18</c:v>
                </c:pt>
                <c:pt idx="100">
                  <c:v>1.19</c:v>
                </c:pt>
                <c:pt idx="101">
                  <c:v>1.2</c:v>
                </c:pt>
                <c:pt idx="102">
                  <c:v>1.21</c:v>
                </c:pt>
                <c:pt idx="103">
                  <c:v>1.22</c:v>
                </c:pt>
                <c:pt idx="104">
                  <c:v>1.23</c:v>
                </c:pt>
                <c:pt idx="105">
                  <c:v>1.24</c:v>
                </c:pt>
                <c:pt idx="106">
                  <c:v>1.25</c:v>
                </c:pt>
                <c:pt idx="107">
                  <c:v>1.26</c:v>
                </c:pt>
                <c:pt idx="108">
                  <c:v>1.27</c:v>
                </c:pt>
                <c:pt idx="109">
                  <c:v>1.28</c:v>
                </c:pt>
                <c:pt idx="110">
                  <c:v>1.29</c:v>
                </c:pt>
                <c:pt idx="111">
                  <c:v>1.3</c:v>
                </c:pt>
                <c:pt idx="112">
                  <c:v>1.31</c:v>
                </c:pt>
                <c:pt idx="113">
                  <c:v>1.32</c:v>
                </c:pt>
                <c:pt idx="114">
                  <c:v>1.33</c:v>
                </c:pt>
                <c:pt idx="115">
                  <c:v>1.34</c:v>
                </c:pt>
                <c:pt idx="116">
                  <c:v>1.35</c:v>
                </c:pt>
                <c:pt idx="117">
                  <c:v>1.36</c:v>
                </c:pt>
                <c:pt idx="118">
                  <c:v>1.37</c:v>
                </c:pt>
                <c:pt idx="119">
                  <c:v>1.38</c:v>
                </c:pt>
                <c:pt idx="120">
                  <c:v>1.39</c:v>
                </c:pt>
                <c:pt idx="121">
                  <c:v>1.4</c:v>
                </c:pt>
                <c:pt idx="122">
                  <c:v>1.41</c:v>
                </c:pt>
                <c:pt idx="123">
                  <c:v>1.42</c:v>
                </c:pt>
                <c:pt idx="124">
                  <c:v>1.43</c:v>
                </c:pt>
                <c:pt idx="125">
                  <c:v>1.44</c:v>
                </c:pt>
                <c:pt idx="126">
                  <c:v>1.45</c:v>
                </c:pt>
                <c:pt idx="127">
                  <c:v>1.46</c:v>
                </c:pt>
                <c:pt idx="128">
                  <c:v>1.47</c:v>
                </c:pt>
                <c:pt idx="129">
                  <c:v>1.48</c:v>
                </c:pt>
                <c:pt idx="130">
                  <c:v>1.49</c:v>
                </c:pt>
                <c:pt idx="131">
                  <c:v>1.5</c:v>
                </c:pt>
                <c:pt idx="132">
                  <c:v>1.51</c:v>
                </c:pt>
                <c:pt idx="133">
                  <c:v>1.52</c:v>
                </c:pt>
                <c:pt idx="134">
                  <c:v>1.53</c:v>
                </c:pt>
                <c:pt idx="135">
                  <c:v>1.54</c:v>
                </c:pt>
                <c:pt idx="136">
                  <c:v>1.55</c:v>
                </c:pt>
                <c:pt idx="137">
                  <c:v>1.56</c:v>
                </c:pt>
                <c:pt idx="138">
                  <c:v>1.57</c:v>
                </c:pt>
                <c:pt idx="139">
                  <c:v>1.58</c:v>
                </c:pt>
                <c:pt idx="140">
                  <c:v>1.59</c:v>
                </c:pt>
                <c:pt idx="141">
                  <c:v>1.6</c:v>
                </c:pt>
                <c:pt idx="142">
                  <c:v>1.61</c:v>
                </c:pt>
                <c:pt idx="143">
                  <c:v>1.62</c:v>
                </c:pt>
                <c:pt idx="144">
                  <c:v>1.63</c:v>
                </c:pt>
                <c:pt idx="145">
                  <c:v>1.64</c:v>
                </c:pt>
                <c:pt idx="146">
                  <c:v>1.65</c:v>
                </c:pt>
                <c:pt idx="147">
                  <c:v>1.66</c:v>
                </c:pt>
                <c:pt idx="148">
                  <c:v>1.67</c:v>
                </c:pt>
                <c:pt idx="149">
                  <c:v>1.68</c:v>
                </c:pt>
                <c:pt idx="150">
                  <c:v>1.69</c:v>
                </c:pt>
                <c:pt idx="151">
                  <c:v>1.7</c:v>
                </c:pt>
                <c:pt idx="152">
                  <c:v>1.71</c:v>
                </c:pt>
                <c:pt idx="153">
                  <c:v>1.72</c:v>
                </c:pt>
                <c:pt idx="154">
                  <c:v>1.73</c:v>
                </c:pt>
                <c:pt idx="155">
                  <c:v>1.74</c:v>
                </c:pt>
                <c:pt idx="156">
                  <c:v>1.75</c:v>
                </c:pt>
                <c:pt idx="157">
                  <c:v>1.76</c:v>
                </c:pt>
                <c:pt idx="158">
                  <c:v>1.77</c:v>
                </c:pt>
                <c:pt idx="159">
                  <c:v>1.78</c:v>
                </c:pt>
                <c:pt idx="160">
                  <c:v>1.79</c:v>
                </c:pt>
                <c:pt idx="161">
                  <c:v>1.8</c:v>
                </c:pt>
                <c:pt idx="162">
                  <c:v>1.81</c:v>
                </c:pt>
                <c:pt idx="163">
                  <c:v>1.82</c:v>
                </c:pt>
                <c:pt idx="164">
                  <c:v>1.83</c:v>
                </c:pt>
                <c:pt idx="165">
                  <c:v>1.84</c:v>
                </c:pt>
                <c:pt idx="166">
                  <c:v>1.85</c:v>
                </c:pt>
                <c:pt idx="167">
                  <c:v>1.86</c:v>
                </c:pt>
                <c:pt idx="168">
                  <c:v>1.87</c:v>
                </c:pt>
                <c:pt idx="169">
                  <c:v>1.88</c:v>
                </c:pt>
                <c:pt idx="170">
                  <c:v>1.89</c:v>
                </c:pt>
                <c:pt idx="171">
                  <c:v>1.9</c:v>
                </c:pt>
                <c:pt idx="172">
                  <c:v>1.91</c:v>
                </c:pt>
                <c:pt idx="173">
                  <c:v>1.92</c:v>
                </c:pt>
                <c:pt idx="174">
                  <c:v>1.93</c:v>
                </c:pt>
                <c:pt idx="175">
                  <c:v>1.94</c:v>
                </c:pt>
                <c:pt idx="176">
                  <c:v>1.95</c:v>
                </c:pt>
                <c:pt idx="177">
                  <c:v>1.96</c:v>
                </c:pt>
                <c:pt idx="178">
                  <c:v>1.97</c:v>
                </c:pt>
                <c:pt idx="179">
                  <c:v>1.98</c:v>
                </c:pt>
                <c:pt idx="180">
                  <c:v>1.99</c:v>
                </c:pt>
                <c:pt idx="181">
                  <c:v>2</c:v>
                </c:pt>
                <c:pt idx="182">
                  <c:v>2.02</c:v>
                </c:pt>
                <c:pt idx="183">
                  <c:v>2.04</c:v>
                </c:pt>
                <c:pt idx="184">
                  <c:v>2.06</c:v>
                </c:pt>
                <c:pt idx="185">
                  <c:v>2.08</c:v>
                </c:pt>
                <c:pt idx="186">
                  <c:v>2.1</c:v>
                </c:pt>
                <c:pt idx="187">
                  <c:v>2.12</c:v>
                </c:pt>
                <c:pt idx="188">
                  <c:v>2.14</c:v>
                </c:pt>
                <c:pt idx="189">
                  <c:v>2.16</c:v>
                </c:pt>
                <c:pt idx="190">
                  <c:v>2.1800000000000002</c:v>
                </c:pt>
                <c:pt idx="191">
                  <c:v>2.2000000000000002</c:v>
                </c:pt>
                <c:pt idx="192">
                  <c:v>2.2200000000000002</c:v>
                </c:pt>
                <c:pt idx="193">
                  <c:v>2.2400000000000002</c:v>
                </c:pt>
                <c:pt idx="194">
                  <c:v>2.2599999999999998</c:v>
                </c:pt>
                <c:pt idx="195">
                  <c:v>2.2799999999999998</c:v>
                </c:pt>
                <c:pt idx="196">
                  <c:v>2.2999999999999998</c:v>
                </c:pt>
                <c:pt idx="197">
                  <c:v>2.3199999999999998</c:v>
                </c:pt>
                <c:pt idx="198">
                  <c:v>2.34</c:v>
                </c:pt>
                <c:pt idx="199">
                  <c:v>2.36</c:v>
                </c:pt>
                <c:pt idx="200">
                  <c:v>2.38</c:v>
                </c:pt>
                <c:pt idx="201">
                  <c:v>2.4</c:v>
                </c:pt>
                <c:pt idx="202">
                  <c:v>2.42</c:v>
                </c:pt>
                <c:pt idx="203">
                  <c:v>2.44</c:v>
                </c:pt>
                <c:pt idx="204">
                  <c:v>2.46</c:v>
                </c:pt>
                <c:pt idx="205">
                  <c:v>2.48</c:v>
                </c:pt>
                <c:pt idx="206">
                  <c:v>2.5</c:v>
                </c:pt>
                <c:pt idx="207">
                  <c:v>2.52</c:v>
                </c:pt>
                <c:pt idx="208">
                  <c:v>2.54</c:v>
                </c:pt>
                <c:pt idx="209">
                  <c:v>2.56</c:v>
                </c:pt>
                <c:pt idx="210">
                  <c:v>2.58</c:v>
                </c:pt>
                <c:pt idx="211">
                  <c:v>2.6</c:v>
                </c:pt>
                <c:pt idx="212">
                  <c:v>2.62</c:v>
                </c:pt>
                <c:pt idx="213">
                  <c:v>2.64</c:v>
                </c:pt>
                <c:pt idx="214">
                  <c:v>2.66</c:v>
                </c:pt>
                <c:pt idx="215">
                  <c:v>2.68</c:v>
                </c:pt>
                <c:pt idx="216">
                  <c:v>2.7</c:v>
                </c:pt>
                <c:pt idx="217">
                  <c:v>2.72</c:v>
                </c:pt>
                <c:pt idx="218">
                  <c:v>2.74</c:v>
                </c:pt>
                <c:pt idx="219">
                  <c:v>2.76</c:v>
                </c:pt>
                <c:pt idx="220">
                  <c:v>2.78</c:v>
                </c:pt>
                <c:pt idx="221">
                  <c:v>2.8</c:v>
                </c:pt>
                <c:pt idx="222">
                  <c:v>2.82</c:v>
                </c:pt>
                <c:pt idx="223">
                  <c:v>2.84</c:v>
                </c:pt>
                <c:pt idx="224">
                  <c:v>2.86</c:v>
                </c:pt>
                <c:pt idx="225">
                  <c:v>2.88</c:v>
                </c:pt>
                <c:pt idx="226">
                  <c:v>2.9</c:v>
                </c:pt>
                <c:pt idx="227">
                  <c:v>2.92</c:v>
                </c:pt>
                <c:pt idx="228">
                  <c:v>2.94</c:v>
                </c:pt>
                <c:pt idx="229">
                  <c:v>2.96</c:v>
                </c:pt>
                <c:pt idx="230">
                  <c:v>2.98</c:v>
                </c:pt>
                <c:pt idx="231">
                  <c:v>3</c:v>
                </c:pt>
                <c:pt idx="232">
                  <c:v>3.05</c:v>
                </c:pt>
                <c:pt idx="233">
                  <c:v>3.1</c:v>
                </c:pt>
                <c:pt idx="234">
                  <c:v>3.15</c:v>
                </c:pt>
                <c:pt idx="235">
                  <c:v>3.2</c:v>
                </c:pt>
                <c:pt idx="236">
                  <c:v>3.25</c:v>
                </c:pt>
                <c:pt idx="237">
                  <c:v>3.3</c:v>
                </c:pt>
                <c:pt idx="238">
                  <c:v>3.35</c:v>
                </c:pt>
                <c:pt idx="239">
                  <c:v>3.4</c:v>
                </c:pt>
                <c:pt idx="240">
                  <c:v>3.45</c:v>
                </c:pt>
                <c:pt idx="241">
                  <c:v>3.5</c:v>
                </c:pt>
                <c:pt idx="242">
                  <c:v>3.55</c:v>
                </c:pt>
                <c:pt idx="243">
                  <c:v>3.6</c:v>
                </c:pt>
                <c:pt idx="244">
                  <c:v>3.65</c:v>
                </c:pt>
                <c:pt idx="245">
                  <c:v>3.7</c:v>
                </c:pt>
                <c:pt idx="246">
                  <c:v>3.75</c:v>
                </c:pt>
                <c:pt idx="247">
                  <c:v>3.8</c:v>
                </c:pt>
                <c:pt idx="248">
                  <c:v>3.85</c:v>
                </c:pt>
                <c:pt idx="249">
                  <c:v>3.9</c:v>
                </c:pt>
                <c:pt idx="250">
                  <c:v>3.95</c:v>
                </c:pt>
                <c:pt idx="251">
                  <c:v>4.0000000000000098</c:v>
                </c:pt>
                <c:pt idx="252">
                  <c:v>4.0500000000000096</c:v>
                </c:pt>
                <c:pt idx="253">
                  <c:v>4.0999999999999996</c:v>
                </c:pt>
                <c:pt idx="254">
                  <c:v>4.1500000000000101</c:v>
                </c:pt>
                <c:pt idx="255">
                  <c:v>4.2000000000000099</c:v>
                </c:pt>
                <c:pt idx="256">
                  <c:v>4.2500000000000098</c:v>
                </c:pt>
                <c:pt idx="257">
                  <c:v>4.3000000000000096</c:v>
                </c:pt>
                <c:pt idx="258">
                  <c:v>4.3500000000000103</c:v>
                </c:pt>
                <c:pt idx="259">
                  <c:v>4.4000000000000101</c:v>
                </c:pt>
                <c:pt idx="260">
                  <c:v>4.4500000000000099</c:v>
                </c:pt>
                <c:pt idx="261">
                  <c:v>4.5000000000000098</c:v>
                </c:pt>
                <c:pt idx="262">
                  <c:v>4.5500000000000096</c:v>
                </c:pt>
                <c:pt idx="263">
                  <c:v>4.6000000000000103</c:v>
                </c:pt>
                <c:pt idx="264">
                  <c:v>4.6500000000000101</c:v>
                </c:pt>
                <c:pt idx="265">
                  <c:v>4.7000000000000099</c:v>
                </c:pt>
                <c:pt idx="266">
                  <c:v>4.7500000000000098</c:v>
                </c:pt>
                <c:pt idx="267">
                  <c:v>4.8000000000000096</c:v>
                </c:pt>
                <c:pt idx="268">
                  <c:v>4.8500000000000103</c:v>
                </c:pt>
                <c:pt idx="269">
                  <c:v>4.9000000000000101</c:v>
                </c:pt>
                <c:pt idx="270">
                  <c:v>4.9500000000000099</c:v>
                </c:pt>
                <c:pt idx="271">
                  <c:v>5.0000000000000098</c:v>
                </c:pt>
                <c:pt idx="272">
                  <c:v>5.0500000000000096</c:v>
                </c:pt>
                <c:pt idx="273">
                  <c:v>5.1000000000000103</c:v>
                </c:pt>
                <c:pt idx="274">
                  <c:v>5.1500000000000101</c:v>
                </c:pt>
                <c:pt idx="275">
                  <c:v>5.2000000000000099</c:v>
                </c:pt>
                <c:pt idx="276">
                  <c:v>5.2500000000000098</c:v>
                </c:pt>
                <c:pt idx="277">
                  <c:v>5.3000000000000096</c:v>
                </c:pt>
                <c:pt idx="278">
                  <c:v>5.3500000000000103</c:v>
                </c:pt>
                <c:pt idx="279">
                  <c:v>5.4000000000000101</c:v>
                </c:pt>
                <c:pt idx="280">
                  <c:v>5.4500000000000099</c:v>
                </c:pt>
                <c:pt idx="281">
                  <c:v>5.5000000000000098</c:v>
                </c:pt>
                <c:pt idx="282">
                  <c:v>5.5500000000000096</c:v>
                </c:pt>
                <c:pt idx="283">
                  <c:v>5.6000000000000103</c:v>
                </c:pt>
                <c:pt idx="284">
                  <c:v>5.6500000000000101</c:v>
                </c:pt>
                <c:pt idx="285">
                  <c:v>5.7000000000000099</c:v>
                </c:pt>
                <c:pt idx="286">
                  <c:v>5.7500000000000098</c:v>
                </c:pt>
                <c:pt idx="287">
                  <c:v>5.8000000000000096</c:v>
                </c:pt>
                <c:pt idx="288">
                  <c:v>5.8500000000000103</c:v>
                </c:pt>
                <c:pt idx="289">
                  <c:v>5.9000000000000101</c:v>
                </c:pt>
                <c:pt idx="290">
                  <c:v>5.9500000000000099</c:v>
                </c:pt>
                <c:pt idx="291">
                  <c:v>6.0000000000000204</c:v>
                </c:pt>
                <c:pt idx="292">
                  <c:v>6.0500000000000203</c:v>
                </c:pt>
                <c:pt idx="293">
                  <c:v>6.1000000000000201</c:v>
                </c:pt>
                <c:pt idx="294">
                  <c:v>6.1500000000000199</c:v>
                </c:pt>
                <c:pt idx="295">
                  <c:v>6.2000000000000197</c:v>
                </c:pt>
                <c:pt idx="296">
                  <c:v>6.2500000000000204</c:v>
                </c:pt>
                <c:pt idx="297">
                  <c:v>6.3000000000000203</c:v>
                </c:pt>
                <c:pt idx="298">
                  <c:v>6.3500000000000201</c:v>
                </c:pt>
                <c:pt idx="299">
                  <c:v>6.4000000000000199</c:v>
                </c:pt>
                <c:pt idx="300">
                  <c:v>6.4500000000000197</c:v>
                </c:pt>
                <c:pt idx="301">
                  <c:v>6.5000000000000204</c:v>
                </c:pt>
                <c:pt idx="302">
                  <c:v>6.5500000000000203</c:v>
                </c:pt>
                <c:pt idx="303">
                  <c:v>6.6000000000000201</c:v>
                </c:pt>
                <c:pt idx="304">
                  <c:v>6.6500000000000199</c:v>
                </c:pt>
                <c:pt idx="305">
                  <c:v>6.7000000000000197</c:v>
                </c:pt>
                <c:pt idx="306">
                  <c:v>6.7500000000000204</c:v>
                </c:pt>
                <c:pt idx="307">
                  <c:v>6.8000000000000203</c:v>
                </c:pt>
                <c:pt idx="308">
                  <c:v>6.8500000000000201</c:v>
                </c:pt>
                <c:pt idx="309">
                  <c:v>6.9000000000000199</c:v>
                </c:pt>
                <c:pt idx="310">
                  <c:v>6.9500000000000197</c:v>
                </c:pt>
                <c:pt idx="311">
                  <c:v>7.0000000000000204</c:v>
                </c:pt>
                <c:pt idx="312">
                  <c:v>7.0500000000000203</c:v>
                </c:pt>
                <c:pt idx="313">
                  <c:v>7.1000000000000201</c:v>
                </c:pt>
                <c:pt idx="314">
                  <c:v>7.1500000000000199</c:v>
                </c:pt>
                <c:pt idx="315">
                  <c:v>7.2000000000000197</c:v>
                </c:pt>
              </c:numCache>
            </c:numRef>
          </c:xVal>
          <c:yVal>
            <c:numRef>
              <c:f>演算処理!$DB$28:$DB$344</c:f>
              <c:numCache>
                <c:formatCode>General</c:formatCode>
                <c:ptCount val="317"/>
                <c:pt idx="70">
                  <c:v>-0.10359005413164472</c:v>
                </c:pt>
                <c:pt idx="71">
                  <c:v>-5.0578282685981447E-2</c:v>
                </c:pt>
                <c:pt idx="72">
                  <c:v>-1.9673415303187985E-2</c:v>
                </c:pt>
                <c:pt idx="73">
                  <c:v>-4.5038393607968593E-3</c:v>
                </c:pt>
                <c:pt idx="74">
                  <c:v>-2.0431490152717975E-5</c:v>
                </c:pt>
                <c:pt idx="75">
                  <c:v>-2.3476208457269181E-3</c:v>
                </c:pt>
                <c:pt idx="76">
                  <c:v>-8.5986523510045276E-3</c:v>
                </c:pt>
                <c:pt idx="77">
                  <c:v>-1.6689351904127025E-2</c:v>
                </c:pt>
                <c:pt idx="78">
                  <c:v>-2.5168621668943514E-2</c:v>
                </c:pt>
                <c:pt idx="79">
                  <c:v>-3.3073220739806508E-2</c:v>
                </c:pt>
                <c:pt idx="80">
                  <c:v>-3.980813382321851E-2</c:v>
                </c:pt>
                <c:pt idx="81">
                  <c:v>-4.5050629291945768E-2</c:v>
                </c:pt>
                <c:pt idx="82">
                  <c:v>-4.8674783491642004E-2</c:v>
                </c:pt>
                <c:pt idx="83">
                  <c:v>-5.0692967004506831E-2</c:v>
                </c:pt>
                <c:pt idx="84">
                  <c:v>-5.1211022768083071E-2</c:v>
                </c:pt>
                <c:pt idx="85">
                  <c:v>-5.0394308986920863E-2</c:v>
                </c:pt>
                <c:pt idx="86">
                  <c:v>-4.8442268113775722E-2</c:v>
                </c:pt>
                <c:pt idx="87">
                  <c:v>-4.5569638509876623E-2</c:v>
                </c:pt>
                <c:pt idx="88">
                  <c:v>-4.1992816883594963E-2</c:v>
                </c:pt>
                <c:pt idx="89">
                  <c:v>-3.7920200975972748E-2</c:v>
                </c:pt>
                <c:pt idx="90">
                  <c:v>-3.354559839544545E-2</c:v>
                </c:pt>
                <c:pt idx="91">
                  <c:v>-2.9043988572151621E-2</c:v>
                </c:pt>
                <c:pt idx="92">
                  <c:v>-2.0252232517148468E-2</c:v>
                </c:pt>
                <c:pt idx="93">
                  <c:v>-1.2506735102545005E-2</c:v>
                </c:pt>
                <c:pt idx="94">
                  <c:v>-6.4257986354354681E-3</c:v>
                </c:pt>
                <c:pt idx="95">
                  <c:v>-2.3263402389500946E-3</c:v>
                </c:pt>
                <c:pt idx="96">
                  <c:v>-2.8195425448423756E-4</c:v>
                </c:pt>
                <c:pt idx="97">
                  <c:v>-1.8443329046812125E-4</c:v>
                </c:pt>
                <c:pt idx="98">
                  <c:v>-1.8013779252405871E-3</c:v>
                </c:pt>
                <c:pt idx="99">
                  <c:v>-4.825977435640027E-3</c:v>
                </c:pt>
                <c:pt idx="100">
                  <c:v>-8.9173587538271658E-3</c:v>
                </c:pt>
                <c:pt idx="101">
                  <c:v>-1.3731395872974221E-2</c:v>
                </c:pt>
                <c:pt idx="102">
                  <c:v>-1.8942765622447164E-2</c:v>
                </c:pt>
                <c:pt idx="103">
                  <c:v>-2.4259496164307406E-2</c:v>
                </c:pt>
                <c:pt idx="104">
                  <c:v>-2.9431416866426946E-2</c:v>
                </c:pt>
                <c:pt idx="105">
                  <c:v>-3.4253889718806371E-2</c:v>
                </c:pt>
                <c:pt idx="106">
                  <c:v>-3.8568064720676816E-2</c:v>
                </c:pt>
                <c:pt idx="107">
                  <c:v>-4.2258712943860438E-2</c:v>
                </c:pt>
                <c:pt idx="108">
                  <c:v>-4.5250489907709371E-2</c:v>
                </c:pt>
                <c:pt idx="109">
                  <c:v>-4.7503291760363157E-2</c:v>
                </c:pt>
                <c:pt idx="110">
                  <c:v>-4.9007199674945809E-2</c:v>
                </c:pt>
                <c:pt idx="111">
                  <c:v>-4.9777368462249484E-2</c:v>
                </c:pt>
                <c:pt idx="112">
                  <c:v>-4.9849103675769606E-2</c:v>
                </c:pt>
                <c:pt idx="113">
                  <c:v>-4.9273284906965836E-2</c:v>
                </c:pt>
                <c:pt idx="114">
                  <c:v>-4.8112227876552449E-2</c:v>
                </c:pt>
                <c:pt idx="115">
                  <c:v>-4.6436030404053738E-2</c:v>
                </c:pt>
                <c:pt idx="116">
                  <c:v>-4.4319413699984309E-2</c:v>
                </c:pt>
                <c:pt idx="117">
                  <c:v>-4.1839047462351855E-2</c:v>
                </c:pt>
                <c:pt idx="118">
                  <c:v>-3.9071332307347939E-2</c:v>
                </c:pt>
                <c:pt idx="119">
                  <c:v>-3.6090603993860007E-2</c:v>
                </c:pt>
                <c:pt idx="120">
                  <c:v>-3.2967719057098402E-2</c:v>
                </c:pt>
                <c:pt idx="121">
                  <c:v>-2.976897959213505E-2</c:v>
                </c:pt>
                <c:pt idx="122">
                  <c:v>-2.6555355087739936E-2</c:v>
                </c:pt>
                <c:pt idx="123">
                  <c:v>-2.3381960720429831E-2</c:v>
                </c:pt>
                <c:pt idx="124">
                  <c:v>-2.0297753884612534E-2</c:v>
                </c:pt>
                <c:pt idx="125">
                  <c:v>-1.7345413607115816E-2</c:v>
                </c:pt>
                <c:pt idx="126">
                  <c:v>-1.4561370626949609E-2</c:v>
                </c:pt>
                <c:pt idx="127">
                  <c:v>-1.1975959144476942E-2</c:v>
                </c:pt>
                <c:pt idx="128">
                  <c:v>-9.6136644416057477E-3</c:v>
                </c:pt>
                <c:pt idx="129">
                  <c:v>-7.4934436687300651E-3</c:v>
                </c:pt>
                <c:pt idx="130">
                  <c:v>-5.6291000336671825E-3</c:v>
                </c:pt>
                <c:pt idx="131">
                  <c:v>-4.0296933804724279E-3</c:v>
                </c:pt>
                <c:pt idx="132">
                  <c:v>-2.6999726928826173E-3</c:v>
                </c:pt>
                <c:pt idx="133">
                  <c:v>-1.640818388469954E-3</c:v>
                </c:pt>
                <c:pt idx="134">
                  <c:v>-8.4968438253512084E-4</c:v>
                </c:pt>
                <c:pt idx="135">
                  <c:v>-3.2103179754191011E-4</c:v>
                </c:pt>
                <c:pt idx="136">
                  <c:v>-4.6747880015043656E-5</c:v>
                </c:pt>
                <c:pt idx="137">
                  <c:v>-1.6545171192656268E-5</c:v>
                </c:pt>
                <c:pt idx="138">
                  <c:v>-2.1833727058306646E-4</c:v>
                </c:pt>
                <c:pt idx="139">
                  <c:v>-6.3858864538616383E-4</c:v>
                </c:pt>
                <c:pt idx="140">
                  <c:v>-1.2626368863822895E-3</c:v>
                </c:pt>
                <c:pt idx="141">
                  <c:v>-2.0749866065039799E-3</c:v>
                </c:pt>
                <c:pt idx="142">
                  <c:v>-3.0595748356877965E-3</c:v>
                </c:pt>
                <c:pt idx="143">
                  <c:v>-4.2000082991877734E-3</c:v>
                </c:pt>
                <c:pt idx="144">
                  <c:v>-5.4797733898692908E-3</c:v>
                </c:pt>
                <c:pt idx="145">
                  <c:v>-6.8824199717797546E-3</c:v>
                </c:pt>
                <c:pt idx="146">
                  <c:v>-8.391720394935966E-3</c:v>
                </c:pt>
                <c:pt idx="147">
                  <c:v>-9.9918052717672505E-3</c:v>
                </c:pt>
                <c:pt idx="148">
                  <c:v>-1.1667277675300517E-2</c:v>
                </c:pt>
                <c:pt idx="149">
                  <c:v>-1.3403307477384736E-2</c:v>
                </c:pt>
                <c:pt idx="150">
                  <c:v>-1.5185707561957119E-2</c:v>
                </c:pt>
                <c:pt idx="151">
                  <c:v>-1.700099363076555E-2</c:v>
                </c:pt>
                <c:pt idx="152">
                  <c:v>-1.8836429275067103E-2</c:v>
                </c:pt>
                <c:pt idx="153">
                  <c:v>-2.0680057921977218E-2</c:v>
                </c:pt>
                <c:pt idx="154">
                  <c:v>-2.2520723184569717E-2</c:v>
                </c:pt>
                <c:pt idx="155">
                  <c:v>-2.4348079054274496E-2</c:v>
                </c:pt>
                <c:pt idx="156">
                  <c:v>-2.6152591276990267E-2</c:v>
                </c:pt>
                <c:pt idx="157">
                  <c:v>-2.7925531153355547E-2</c:v>
                </c:pt>
                <c:pt idx="158">
                  <c:v>-2.9658962901807411E-2</c:v>
                </c:pt>
                <c:pt idx="159">
                  <c:v>-3.1345725621860505E-2</c:v>
                </c:pt>
                <c:pt idx="160">
                  <c:v>-3.2979410796665339E-2</c:v>
                </c:pt>
                <c:pt idx="161">
                  <c:v>-3.455433617913882E-2</c:v>
                </c:pt>
                <c:pt idx="162">
                  <c:v>-3.6065516815898604E-2</c:v>
                </c:pt>
                <c:pt idx="163">
                  <c:v>-3.750863387832367E-2</c:v>
                </c:pt>
                <c:pt idx="164">
                  <c:v>-3.8880001890903522E-2</c:v>
                </c:pt>
                <c:pt idx="165">
                  <c:v>-4.0176534873587202E-2</c:v>
                </c:pt>
                <c:pt idx="166">
                  <c:v>-4.139571184732499E-2</c:v>
                </c:pt>
                <c:pt idx="167">
                  <c:v>-4.2535542090256381E-2</c:v>
                </c:pt>
                <c:pt idx="168">
                  <c:v>-4.3594530475901394E-2</c:v>
                </c:pt>
                <c:pt idx="169">
                  <c:v>-4.4571643173960993E-2</c:v>
                </c:pt>
                <c:pt idx="170">
                  <c:v>-4.546627394892698E-2</c:v>
                </c:pt>
                <c:pt idx="171">
                  <c:v>-4.62782112508488E-2</c:v>
                </c:pt>
                <c:pt idx="172">
                  <c:v>-4.7007606256483474E-2</c:v>
                </c:pt>
                <c:pt idx="173">
                  <c:v>-4.7654941987028215E-2</c:v>
                </c:pt>
                <c:pt idx="174">
                  <c:v>-4.822100360048618E-2</c:v>
                </c:pt>
                <c:pt idx="175">
                  <c:v>-4.8706849932016738E-2</c:v>
                </c:pt>
                <c:pt idx="176">
                  <c:v>-4.9113786334268217E-2</c:v>
                </c:pt>
                <c:pt idx="177">
                  <c:v>-4.9443338851054244E-2</c:v>
                </c:pt>
                <c:pt idx="178">
                  <c:v>-4.9697229741897192E-2</c:v>
                </c:pt>
                <c:pt idx="179">
                  <c:v>-4.987735436132678E-2</c:v>
                </c:pt>
                <c:pt idx="180">
                  <c:v>-4.9985759385369907E-2</c:v>
                </c:pt>
                <c:pt idx="181">
                  <c:v>-5.0024622368016504E-2</c:v>
                </c:pt>
                <c:pt idx="182">
                  <c:v>-4.9902973255923182E-2</c:v>
                </c:pt>
                <c:pt idx="183">
                  <c:v>-4.9531749275203665E-2</c:v>
                </c:pt>
                <c:pt idx="184">
                  <c:v>-4.893129084685538E-2</c:v>
                </c:pt>
                <c:pt idx="185">
                  <c:v>-4.8122496422400234E-2</c:v>
                </c:pt>
                <c:pt idx="186">
                  <c:v>-4.7126449913195159E-2</c:v>
                </c:pt>
                <c:pt idx="187">
                  <c:v>-4.596410943723956E-2</c:v>
                </c:pt>
                <c:pt idx="188">
                  <c:v>-4.4656051119424701E-2</c:v>
                </c:pt>
                <c:pt idx="189">
                  <c:v>-4.3222261849537945E-2</c:v>
                </c:pt>
                <c:pt idx="190">
                  <c:v>-4.168197519311926E-2</c:v>
                </c:pt>
                <c:pt idx="191">
                  <c:v>-4.0053545018820746E-2</c:v>
                </c:pt>
                <c:pt idx="192">
                  <c:v>-3.8354351819192278E-2</c:v>
                </c:pt>
                <c:pt idx="193">
                  <c:v>-3.6600737134968184E-2</c:v>
                </c:pt>
                <c:pt idx="194">
                  <c:v>-3.4807961928485974E-2</c:v>
                </c:pt>
                <c:pt idx="195">
                  <c:v>-3.299018517698428E-2</c:v>
                </c:pt>
                <c:pt idx="196">
                  <c:v>-3.1160459362983187E-2</c:v>
                </c:pt>
                <c:pt idx="197">
                  <c:v>-2.9330739921256191E-2</c:v>
                </c:pt>
                <c:pt idx="198">
                  <c:v>-2.7511906056784979E-2</c:v>
                </c:pt>
                <c:pt idx="199">
                  <c:v>-2.5713790674307874E-2</c:v>
                </c:pt>
                <c:pt idx="200">
                  <c:v>-2.3945217457029839E-2</c:v>
                </c:pt>
                <c:pt idx="201">
                  <c:v>-2.2214043400649905E-2</c:v>
                </c:pt>
                <c:pt idx="202">
                  <c:v>-2.0527205350042717E-2</c:v>
                </c:pt>
                <c:pt idx="203">
                  <c:v>-1.8890769301137235E-2</c:v>
                </c:pt>
                <c:pt idx="204">
                  <c:v>-1.7309981421797495E-2</c:v>
                </c:pt>
                <c:pt idx="205">
                  <c:v>-1.578931991438565E-2</c:v>
                </c:pt>
                <c:pt idx="206">
                  <c:v>-1.4332546991167705E-2</c:v>
                </c:pt>
                <c:pt idx="207">
                  <c:v>-1.2942760363698215E-2</c:v>
                </c:pt>
                <c:pt idx="208">
                  <c:v>-1.1622443760535927E-2</c:v>
                </c:pt>
                <c:pt idx="209">
                  <c:v>-1.0373516085688555E-2</c:v>
                </c:pt>
                <c:pt idx="210">
                  <c:v>-9.1973789148917344E-3</c:v>
                </c:pt>
                <c:pt idx="211">
                  <c:v>-8.0949620994634833E-3</c:v>
                </c:pt>
                <c:pt idx="212">
                  <c:v>-7.0667673093401584E-3</c:v>
                </c:pt>
                <c:pt idx="213">
                  <c:v>-6.1129093996226029E-3</c:v>
                </c:pt>
                <c:pt idx="214">
                  <c:v>-5.23315552907148E-3</c:v>
                </c:pt>
                <c:pt idx="215">
                  <c:v>-4.4269619961401201E-3</c:v>
                </c:pt>
                <c:pt idx="216">
                  <c:v>-3.6935087886976279E-3</c:v>
                </c:pt>
                <c:pt idx="217">
                  <c:v>-3.0317318687456424E-3</c:v>
                </c:pt>
                <c:pt idx="218">
                  <c:v>-2.440353233807183E-3</c:v>
                </c:pt>
                <c:pt idx="219">
                  <c:v>-1.9179088128375254E-3</c:v>
                </c:pt>
                <c:pt idx="220">
                  <c:v>-1.4627742671343598E-3</c:v>
                </c:pt>
                <c:pt idx="221">
                  <c:v>-1.0731887763981377E-3</c:v>
                </c:pt>
                <c:pt idx="222">
                  <c:v>-7.4727689705954303E-4</c:v>
                </c:pt>
                <c:pt idx="223">
                  <c:v>-4.830685847781131E-4</c:v>
                </c:pt>
                <c:pt idx="224">
                  <c:v>-2.7851747613865898E-4</c:v>
                </c:pt>
                <c:pt idx="225">
                  <c:v>-1.3151752586605488E-4</c:v>
                </c:pt>
                <c:pt idx="226">
                  <c:v>-3.9918096143107594E-5</c:v>
                </c:pt>
                <c:pt idx="227">
                  <c:v>-1.5375937490072711E-6</c:v>
                </c:pt>
                <c:pt idx="228">
                  <c:v>-1.417574899043591E-5</c:v>
                </c:pt>
                <c:pt idx="229">
                  <c:v>-7.5624628113870248E-5</c:v>
                </c:pt>
                <c:pt idx="230">
                  <c:v>-1.8367846785310245E-4</c:v>
                </c:pt>
                <c:pt idx="231">
                  <c:v>-3.3614241762484616E-4</c:v>
                </c:pt>
                <c:pt idx="232">
                  <c:v>-8.9737926361251855E-4</c:v>
                </c:pt>
                <c:pt idx="233">
                  <c:v>-1.6894564350348714E-3</c:v>
                </c:pt>
                <c:pt idx="234">
                  <c:v>-2.6806764940580253E-3</c:v>
                </c:pt>
                <c:pt idx="235">
                  <c:v>-3.8411948041497395E-3</c:v>
                </c:pt>
                <c:pt idx="236">
                  <c:v>-5.1432442199309657E-3</c:v>
                </c:pt>
                <c:pt idx="237">
                  <c:v>-6.5612548230692229E-3</c:v>
                </c:pt>
                <c:pt idx="238">
                  <c:v>-8.0718933012324263E-3</c:v>
                </c:pt>
                <c:pt idx="239">
                  <c:v>-9.6540421256145377E-3</c:v>
                </c:pt>
                <c:pt idx="240">
                  <c:v>-1.1288734840282888E-2</c:v>
                </c:pt>
                <c:pt idx="241">
                  <c:v>-1.2959060507937279E-2</c:v>
                </c:pt>
                <c:pt idx="242">
                  <c:v>-1.4650047614522089E-2</c:v>
                </c:pt>
                <c:pt idx="243">
                  <c:v>-1.634853546264483E-2</c:v>
                </c:pt>
                <c:pt idx="244">
                  <c:v>-1.8043039220554506E-2</c:v>
                </c:pt>
                <c:pt idx="245">
                  <c:v>-1.9723613281696781E-2</c:v>
                </c:pt>
                <c:pt idx="246">
                  <c:v>-2.1381716374553984E-2</c:v>
                </c:pt>
                <c:pt idx="247">
                  <c:v>-2.3010080895609235E-2</c:v>
                </c:pt>
                <c:pt idx="248">
                  <c:v>-2.4602588176140545E-2</c:v>
                </c:pt>
                <c:pt idx="249">
                  <c:v>-2.6154150799771937E-2</c:v>
                </c:pt>
                <c:pt idx="250">
                  <c:v>-2.7660602630281389E-2</c:v>
                </c:pt>
                <c:pt idx="251">
                  <c:v>-2.9118596861956936E-2</c:v>
                </c:pt>
                <c:pt idx="252">
                  <c:v>-3.0525512145623997E-2</c:v>
                </c:pt>
                <c:pt idx="253">
                  <c:v>-3.187936665396713E-2</c:v>
                </c:pt>
                <c:pt idx="254">
                  <c:v>-3.3178739815527623E-2</c:v>
                </c:pt>
                <c:pt idx="255">
                  <c:v>-3.4422701355061446E-2</c:v>
                </c:pt>
                <c:pt idx="256">
                  <c:v>-3.5610747219617107E-2</c:v>
                </c:pt>
                <c:pt idx="257">
                  <c:v>-3.6742741936346753E-2</c:v>
                </c:pt>
                <c:pt idx="258">
                  <c:v>-3.7818866933921835E-2</c:v>
                </c:pt>
                <c:pt idx="259">
                  <c:v>-3.8839574359179722E-2</c:v>
                </c:pt>
                <c:pt idx="260">
                  <c:v>-3.9805545930695185E-2</c:v>
                </c:pt>
                <c:pt idx="261">
                  <c:v>-4.0717656387883293E-2</c:v>
                </c:pt>
                <c:pt idx="262">
                  <c:v>-4.1576941116323908E-2</c:v>
                </c:pt>
                <c:pt idx="263">
                  <c:v>-4.2384567554604978E-2</c:v>
                </c:pt>
                <c:pt idx="264">
                  <c:v>-4.3141810014565227E-2</c:v>
                </c:pt>
                <c:pt idx="265">
                  <c:v>-4.3850027573730632E-2</c:v>
                </c:pt>
                <c:pt idx="266">
                  <c:v>-4.4510644725648238E-2</c:v>
                </c:pt>
                <c:pt idx="267">
                  <c:v>-4.5125134499944153E-2</c:v>
                </c:pt>
                <c:pt idx="268">
                  <c:v>-4.5695003789064943E-2</c:v>
                </c:pt>
                <c:pt idx="269">
                  <c:v>-4.6221780642405508E-2</c:v>
                </c:pt>
                <c:pt idx="270">
                  <c:v>-4.670700331087696E-2</c:v>
                </c:pt>
                <c:pt idx="271">
                  <c:v>-4.7152210845821878E-2</c:v>
                </c:pt>
                <c:pt idx="272">
                  <c:v>-4.7558935075353616E-2</c:v>
                </c:pt>
                <c:pt idx="273">
                  <c:v>-4.7928693799014682E-2</c:v>
                </c:pt>
                <c:pt idx="274">
                  <c:v>-4.8262985057861529E-2</c:v>
                </c:pt>
                <c:pt idx="275">
                  <c:v>-4.8563282351905726E-2</c:v>
                </c:pt>
                <c:pt idx="276">
                  <c:v>-4.883103069036393E-2</c:v>
                </c:pt>
                <c:pt idx="277">
                  <c:v>-4.9067643372388156E-2</c:v>
                </c:pt>
                <c:pt idx="278">
                  <c:v>-4.9274499407056152E-2</c:v>
                </c:pt>
                <c:pt idx="279">
                  <c:v>-4.9452941491322636E-2</c:v>
                </c:pt>
                <c:pt idx="280">
                  <c:v>-4.9604274473721226E-2</c:v>
                </c:pt>
                <c:pt idx="281">
                  <c:v>-4.9729764239660405E-2</c:v>
                </c:pt>
                <c:pt idx="282">
                  <c:v>-4.9830636961400755E-2</c:v>
                </c:pt>
                <c:pt idx="283">
                  <c:v>-4.9908078662363499E-2</c:v>
                </c:pt>
                <c:pt idx="284">
                  <c:v>-4.9963235051217345E-2</c:v>
                </c:pt>
                <c:pt idx="285">
                  <c:v>-4.9997211586375392E-2</c:v>
                </c:pt>
                <c:pt idx="286">
                  <c:v>-5.0011073736267585E-2</c:v>
                </c:pt>
                <c:pt idx="287">
                  <c:v>-5.0005847404790874E-2</c:v>
                </c:pt>
                <c:pt idx="288">
                  <c:v>-4.9982519495155267E-2</c:v>
                </c:pt>
                <c:pt idx="289">
                  <c:v>-4.9942038588493907E-2</c:v>
                </c:pt>
                <c:pt idx="290">
                  <c:v>-4.9885315716689221E-2</c:v>
                </c:pt>
                <c:pt idx="291">
                  <c:v>-4.9813225211287754E-2</c:v>
                </c:pt>
                <c:pt idx="292">
                  <c:v>-4.9726605612872538E-2</c:v>
                </c:pt>
                <c:pt idx="293">
                  <c:v>-4.9626260627094403E-2</c:v>
                </c:pt>
                <c:pt idx="294">
                  <c:v>-4.9512960115580013E-2</c:v>
                </c:pt>
                <c:pt idx="295">
                  <c:v>-4.9387441111354569E-2</c:v>
                </c:pt>
                <c:pt idx="296">
                  <c:v>-4.925040884997979E-2</c:v>
                </c:pt>
                <c:pt idx="297">
                  <c:v>-4.910253780873098E-2</c:v>
                </c:pt>
                <c:pt idx="298">
                  <c:v>-4.8944472747329257E-2</c:v>
                </c:pt>
                <c:pt idx="299">
                  <c:v>-4.877682974468163E-2</c:v>
                </c:pt>
                <c:pt idx="300">
                  <c:v>-4.860019722691522E-2</c:v>
                </c:pt>
                <c:pt idx="301">
                  <c:v>-4.8415136982764208E-2</c:v>
                </c:pt>
                <c:pt idx="302">
                  <c:v>-4.8222185163044384E-2</c:v>
                </c:pt>
                <c:pt idx="303">
                  <c:v>-4.8021853261457234E-2</c:v>
                </c:pt>
                <c:pt idx="304">
                  <c:v>-4.7814629074568696E-2</c:v>
                </c:pt>
                <c:pt idx="305">
                  <c:v>-4.7600977639145184E-2</c:v>
                </c:pt>
                <c:pt idx="306">
                  <c:v>-4.7381342145469102E-2</c:v>
                </c:pt>
                <c:pt idx="307">
                  <c:v>-4.7156144825614615E-2</c:v>
                </c:pt>
                <c:pt idx="308">
                  <c:v>-4.6925787815848108E-2</c:v>
                </c:pt>
                <c:pt idx="309">
                  <c:v>-4.6690653992676717E-2</c:v>
                </c:pt>
                <c:pt idx="310">
                  <c:v>-4.645110778225179E-2</c:v>
                </c:pt>
                <c:pt idx="311">
                  <c:v>-4.6207495942939436E-2</c:v>
                </c:pt>
                <c:pt idx="312">
                  <c:v>-4.5960148321149079E-2</c:v>
                </c:pt>
                <c:pt idx="313">
                  <c:v>-4.5709378580562933E-2</c:v>
                </c:pt>
                <c:pt idx="314">
                  <c:v>-4.5455484905036356E-2</c:v>
                </c:pt>
                <c:pt idx="315">
                  <c:v>-4.5198750675542979E-2</c:v>
                </c:pt>
                <c:pt idx="316">
                  <c:v>-4.4939445121614165E-2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FA8-4A57-85EC-6B163EB24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433503"/>
        <c:axId val="144432671"/>
      </c:scatterChart>
      <c:valAx>
        <c:axId val="259910655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8313758387435222"/>
              <c:y val="0.902436331130066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259908575"/>
        <c:crossesAt val="-100"/>
        <c:crossBetween val="midCat"/>
      </c:valAx>
      <c:valAx>
        <c:axId val="259908575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減衰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2.7598892045738537E-3"/>
              <c:y val="0.2996631671041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259910655"/>
        <c:crossesAt val="0.1"/>
        <c:crossBetween val="midCat"/>
      </c:valAx>
      <c:valAx>
        <c:axId val="144432671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85000"/>
                        <a:lumOff val="15000"/>
                      </a:schemeClr>
                    </a:solidFill>
                  </a:rPr>
                  <a:t>リップル　</a:t>
                </a:r>
                <a:r>
                  <a:rPr lang="en-US" altLang="ja-JP">
                    <a:solidFill>
                      <a:schemeClr val="tx1">
                        <a:lumMod val="85000"/>
                        <a:lumOff val="15000"/>
                      </a:schemeClr>
                    </a:solidFill>
                  </a:rPr>
                  <a:t>(dB</a:t>
                </a:r>
                <a:r>
                  <a:rPr lang="en-US" altLang="ja-JP"/>
                  <a:t>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4287490313322331"/>
              <c:y val="0.313552055993000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44433503"/>
        <c:crosses val="max"/>
        <c:crossBetween val="midCat"/>
      </c:valAx>
      <c:valAx>
        <c:axId val="144433503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43267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494444444444443"/>
          <c:y val="0.21523731408573929"/>
          <c:w val="0.22151703342068418"/>
          <c:h val="0.132097798521174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 sz="1200">
                <a:solidFill>
                  <a:schemeClr val="tx1">
                    <a:lumMod val="95000"/>
                    <a:lumOff val="5000"/>
                  </a:schemeClr>
                </a:solidFill>
              </a:rPr>
              <a:t>LC_LPF</a:t>
            </a:r>
            <a:r>
              <a:rPr lang="ja-JP" altLang="en-US" sz="1200">
                <a:solidFill>
                  <a:schemeClr val="tx1">
                    <a:lumMod val="95000"/>
                    <a:lumOff val="5000"/>
                  </a:schemeClr>
                </a:solidFill>
              </a:rPr>
              <a:t>特性</a:t>
            </a:r>
            <a:endParaRPr lang="en-US" altLang="ja-JP" sz="1200">
              <a:solidFill>
                <a:schemeClr val="tx1">
                  <a:lumMod val="95000"/>
                  <a:lumOff val="5000"/>
                </a:schemeClr>
              </a:solidFill>
            </a:endParaRPr>
          </a:p>
        </c:rich>
      </c:tx>
      <c:layout>
        <c:manualLayout>
          <c:xMode val="edge"/>
          <c:yMode val="edge"/>
          <c:x val="0.13122249388753057"/>
          <c:y val="0.275752807785767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9592968242980769E-2"/>
          <c:y val="5.2285966817570785E-2"/>
          <c:w val="0.82562492743632709"/>
          <c:h val="0.84024942788592383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演算処理!$CY$23:$CY$399</c:f>
              <c:numCache>
                <c:formatCode>General</c:formatCode>
                <c:ptCount val="377"/>
                <c:pt idx="0">
                  <c:v>1.0000000000000001E-5</c:v>
                </c:pt>
                <c:pt idx="1">
                  <c:v>0.1</c:v>
                </c:pt>
                <c:pt idx="2">
                  <c:v>0.12</c:v>
                </c:pt>
                <c:pt idx="3">
                  <c:v>0.14000000000000001</c:v>
                </c:pt>
                <c:pt idx="4">
                  <c:v>0.16</c:v>
                </c:pt>
                <c:pt idx="5">
                  <c:v>0.18</c:v>
                </c:pt>
                <c:pt idx="6">
                  <c:v>0.2</c:v>
                </c:pt>
                <c:pt idx="7">
                  <c:v>0.22</c:v>
                </c:pt>
                <c:pt idx="8">
                  <c:v>0.24</c:v>
                </c:pt>
                <c:pt idx="9">
                  <c:v>0.26</c:v>
                </c:pt>
                <c:pt idx="10">
                  <c:v>0.28000000000000003</c:v>
                </c:pt>
                <c:pt idx="11">
                  <c:v>0.3</c:v>
                </c:pt>
                <c:pt idx="12">
                  <c:v>0.32</c:v>
                </c:pt>
                <c:pt idx="13">
                  <c:v>0.34</c:v>
                </c:pt>
                <c:pt idx="14">
                  <c:v>0.36</c:v>
                </c:pt>
                <c:pt idx="15">
                  <c:v>0.38</c:v>
                </c:pt>
                <c:pt idx="16">
                  <c:v>0.4</c:v>
                </c:pt>
                <c:pt idx="17">
                  <c:v>0.42</c:v>
                </c:pt>
                <c:pt idx="18">
                  <c:v>0.44</c:v>
                </c:pt>
                <c:pt idx="19">
                  <c:v>0.46</c:v>
                </c:pt>
                <c:pt idx="20">
                  <c:v>0.48</c:v>
                </c:pt>
                <c:pt idx="21">
                  <c:v>0.5</c:v>
                </c:pt>
                <c:pt idx="22">
                  <c:v>0.52</c:v>
                </c:pt>
                <c:pt idx="23">
                  <c:v>0.54</c:v>
                </c:pt>
                <c:pt idx="24">
                  <c:v>0.56000000000000005</c:v>
                </c:pt>
                <c:pt idx="25">
                  <c:v>0.57999999999999996</c:v>
                </c:pt>
                <c:pt idx="26">
                  <c:v>0.6</c:v>
                </c:pt>
                <c:pt idx="27">
                  <c:v>0.62</c:v>
                </c:pt>
                <c:pt idx="28">
                  <c:v>0.64</c:v>
                </c:pt>
                <c:pt idx="29">
                  <c:v>0.66</c:v>
                </c:pt>
                <c:pt idx="30">
                  <c:v>0.68</c:v>
                </c:pt>
                <c:pt idx="31">
                  <c:v>0.70000000000000095</c:v>
                </c:pt>
                <c:pt idx="32">
                  <c:v>0.72000000000000097</c:v>
                </c:pt>
                <c:pt idx="33">
                  <c:v>0.74000000000000099</c:v>
                </c:pt>
                <c:pt idx="34">
                  <c:v>0.76000000000000101</c:v>
                </c:pt>
                <c:pt idx="35">
                  <c:v>0.78000000000000103</c:v>
                </c:pt>
                <c:pt idx="36">
                  <c:v>0.80000000000000104</c:v>
                </c:pt>
                <c:pt idx="37">
                  <c:v>0.80500000000000005</c:v>
                </c:pt>
                <c:pt idx="38">
                  <c:v>0.81</c:v>
                </c:pt>
                <c:pt idx="39">
                  <c:v>0.81499999999999995</c:v>
                </c:pt>
                <c:pt idx="40">
                  <c:v>0.82</c:v>
                </c:pt>
                <c:pt idx="41">
                  <c:v>0.82499999999999996</c:v>
                </c:pt>
                <c:pt idx="42">
                  <c:v>0.83</c:v>
                </c:pt>
                <c:pt idx="43">
                  <c:v>0.83499999999999996</c:v>
                </c:pt>
                <c:pt idx="44">
                  <c:v>0.84</c:v>
                </c:pt>
                <c:pt idx="45">
                  <c:v>0.84499999999999997</c:v>
                </c:pt>
                <c:pt idx="46">
                  <c:v>0.85</c:v>
                </c:pt>
                <c:pt idx="47">
                  <c:v>0.85499999999999998</c:v>
                </c:pt>
                <c:pt idx="48">
                  <c:v>0.86</c:v>
                </c:pt>
                <c:pt idx="49">
                  <c:v>0.86499999999999999</c:v>
                </c:pt>
                <c:pt idx="50">
                  <c:v>0.87</c:v>
                </c:pt>
                <c:pt idx="51">
                  <c:v>0.875</c:v>
                </c:pt>
                <c:pt idx="52">
                  <c:v>0.88</c:v>
                </c:pt>
                <c:pt idx="53">
                  <c:v>0.88500000000000001</c:v>
                </c:pt>
                <c:pt idx="54">
                  <c:v>0.89</c:v>
                </c:pt>
                <c:pt idx="55">
                  <c:v>0.89500000000000002</c:v>
                </c:pt>
                <c:pt idx="56">
                  <c:v>0.9</c:v>
                </c:pt>
                <c:pt idx="57">
                  <c:v>0.90500000000000003</c:v>
                </c:pt>
                <c:pt idx="58">
                  <c:v>0.91</c:v>
                </c:pt>
                <c:pt idx="59">
                  <c:v>0.91500000000000004</c:v>
                </c:pt>
                <c:pt idx="60">
                  <c:v>0.92</c:v>
                </c:pt>
                <c:pt idx="61">
                  <c:v>0.92500000000000004</c:v>
                </c:pt>
                <c:pt idx="62">
                  <c:v>0.93</c:v>
                </c:pt>
                <c:pt idx="63">
                  <c:v>0.93500000000000005</c:v>
                </c:pt>
                <c:pt idx="64">
                  <c:v>0.94</c:v>
                </c:pt>
                <c:pt idx="65">
                  <c:v>0.94499999999999995</c:v>
                </c:pt>
                <c:pt idx="66">
                  <c:v>0.95</c:v>
                </c:pt>
                <c:pt idx="67">
                  <c:v>0.95499999999999996</c:v>
                </c:pt>
                <c:pt idx="68">
                  <c:v>0.96</c:v>
                </c:pt>
                <c:pt idx="69">
                  <c:v>0.96499999999999997</c:v>
                </c:pt>
                <c:pt idx="70">
                  <c:v>0.97</c:v>
                </c:pt>
                <c:pt idx="71">
                  <c:v>0.97499999999999998</c:v>
                </c:pt>
                <c:pt idx="72">
                  <c:v>0.98</c:v>
                </c:pt>
                <c:pt idx="73">
                  <c:v>0.98499999999999999</c:v>
                </c:pt>
                <c:pt idx="74">
                  <c:v>0.99</c:v>
                </c:pt>
                <c:pt idx="75">
                  <c:v>0.995</c:v>
                </c:pt>
                <c:pt idx="76">
                  <c:v>1</c:v>
                </c:pt>
                <c:pt idx="77">
                  <c:v>1.0049999999999999</c:v>
                </c:pt>
                <c:pt idx="78">
                  <c:v>1.01</c:v>
                </c:pt>
                <c:pt idx="79">
                  <c:v>1.0149999999999999</c:v>
                </c:pt>
                <c:pt idx="80">
                  <c:v>1.02</c:v>
                </c:pt>
                <c:pt idx="81">
                  <c:v>1.0249999999999999</c:v>
                </c:pt>
                <c:pt idx="82">
                  <c:v>1.03</c:v>
                </c:pt>
                <c:pt idx="83">
                  <c:v>1.0349999999999999</c:v>
                </c:pt>
                <c:pt idx="84">
                  <c:v>1.04</c:v>
                </c:pt>
                <c:pt idx="85">
                  <c:v>1.0449999999999999</c:v>
                </c:pt>
                <c:pt idx="86">
                  <c:v>1.05</c:v>
                </c:pt>
                <c:pt idx="87">
                  <c:v>1.0549999999999999</c:v>
                </c:pt>
                <c:pt idx="88">
                  <c:v>1.06</c:v>
                </c:pt>
                <c:pt idx="89">
                  <c:v>1.0649999999999999</c:v>
                </c:pt>
                <c:pt idx="90">
                  <c:v>1.07</c:v>
                </c:pt>
                <c:pt idx="91">
                  <c:v>1.075</c:v>
                </c:pt>
                <c:pt idx="92">
                  <c:v>1.08</c:v>
                </c:pt>
                <c:pt idx="93">
                  <c:v>1.085</c:v>
                </c:pt>
                <c:pt idx="94">
                  <c:v>1.0900000000000001</c:v>
                </c:pt>
                <c:pt idx="95">
                  <c:v>1.095</c:v>
                </c:pt>
                <c:pt idx="96">
                  <c:v>1.1000000000000001</c:v>
                </c:pt>
                <c:pt idx="97">
                  <c:v>1.1100000000000001</c:v>
                </c:pt>
                <c:pt idx="98">
                  <c:v>1.1200000000000001</c:v>
                </c:pt>
                <c:pt idx="99">
                  <c:v>1.1299999999999999</c:v>
                </c:pt>
                <c:pt idx="100">
                  <c:v>1.1399999999999999</c:v>
                </c:pt>
                <c:pt idx="101">
                  <c:v>1.1499999999999999</c:v>
                </c:pt>
                <c:pt idx="102">
                  <c:v>1.1599999999999999</c:v>
                </c:pt>
                <c:pt idx="103">
                  <c:v>1.17</c:v>
                </c:pt>
                <c:pt idx="104">
                  <c:v>1.18</c:v>
                </c:pt>
                <c:pt idx="105">
                  <c:v>1.19</c:v>
                </c:pt>
                <c:pt idx="106">
                  <c:v>1.2</c:v>
                </c:pt>
                <c:pt idx="107">
                  <c:v>1.21</c:v>
                </c:pt>
                <c:pt idx="108">
                  <c:v>1.22</c:v>
                </c:pt>
                <c:pt idx="109">
                  <c:v>1.23</c:v>
                </c:pt>
                <c:pt idx="110">
                  <c:v>1.24</c:v>
                </c:pt>
                <c:pt idx="111">
                  <c:v>1.25</c:v>
                </c:pt>
                <c:pt idx="112">
                  <c:v>1.26</c:v>
                </c:pt>
                <c:pt idx="113">
                  <c:v>1.27</c:v>
                </c:pt>
                <c:pt idx="114">
                  <c:v>1.28</c:v>
                </c:pt>
                <c:pt idx="115">
                  <c:v>1.29</c:v>
                </c:pt>
                <c:pt idx="116">
                  <c:v>1.3</c:v>
                </c:pt>
                <c:pt idx="117">
                  <c:v>1.31</c:v>
                </c:pt>
                <c:pt idx="118">
                  <c:v>1.32</c:v>
                </c:pt>
                <c:pt idx="119">
                  <c:v>1.33</c:v>
                </c:pt>
                <c:pt idx="120">
                  <c:v>1.34</c:v>
                </c:pt>
                <c:pt idx="121">
                  <c:v>1.35</c:v>
                </c:pt>
                <c:pt idx="122">
                  <c:v>1.36</c:v>
                </c:pt>
                <c:pt idx="123">
                  <c:v>1.37</c:v>
                </c:pt>
                <c:pt idx="124">
                  <c:v>1.38</c:v>
                </c:pt>
                <c:pt idx="125">
                  <c:v>1.39</c:v>
                </c:pt>
                <c:pt idx="126">
                  <c:v>1.4</c:v>
                </c:pt>
                <c:pt idx="127">
                  <c:v>1.41</c:v>
                </c:pt>
                <c:pt idx="128">
                  <c:v>1.42</c:v>
                </c:pt>
                <c:pt idx="129">
                  <c:v>1.43</c:v>
                </c:pt>
                <c:pt idx="130">
                  <c:v>1.44</c:v>
                </c:pt>
                <c:pt idx="131">
                  <c:v>1.45</c:v>
                </c:pt>
                <c:pt idx="132">
                  <c:v>1.46</c:v>
                </c:pt>
                <c:pt idx="133">
                  <c:v>1.47</c:v>
                </c:pt>
                <c:pt idx="134">
                  <c:v>1.48</c:v>
                </c:pt>
                <c:pt idx="135">
                  <c:v>1.49</c:v>
                </c:pt>
                <c:pt idx="136">
                  <c:v>1.5</c:v>
                </c:pt>
                <c:pt idx="137">
                  <c:v>1.51</c:v>
                </c:pt>
                <c:pt idx="138">
                  <c:v>1.52</c:v>
                </c:pt>
                <c:pt idx="139">
                  <c:v>1.53</c:v>
                </c:pt>
                <c:pt idx="140">
                  <c:v>1.54</c:v>
                </c:pt>
                <c:pt idx="141">
                  <c:v>1.55</c:v>
                </c:pt>
                <c:pt idx="142">
                  <c:v>1.56</c:v>
                </c:pt>
                <c:pt idx="143">
                  <c:v>1.57</c:v>
                </c:pt>
                <c:pt idx="144">
                  <c:v>1.58</c:v>
                </c:pt>
                <c:pt idx="145">
                  <c:v>1.59</c:v>
                </c:pt>
                <c:pt idx="146">
                  <c:v>1.6</c:v>
                </c:pt>
                <c:pt idx="147">
                  <c:v>1.61</c:v>
                </c:pt>
                <c:pt idx="148">
                  <c:v>1.62</c:v>
                </c:pt>
                <c:pt idx="149">
                  <c:v>1.63</c:v>
                </c:pt>
                <c:pt idx="150">
                  <c:v>1.64</c:v>
                </c:pt>
                <c:pt idx="151">
                  <c:v>1.65</c:v>
                </c:pt>
                <c:pt idx="152">
                  <c:v>1.66</c:v>
                </c:pt>
                <c:pt idx="153">
                  <c:v>1.67</c:v>
                </c:pt>
                <c:pt idx="154">
                  <c:v>1.68</c:v>
                </c:pt>
                <c:pt idx="155">
                  <c:v>1.69</c:v>
                </c:pt>
                <c:pt idx="156">
                  <c:v>1.7</c:v>
                </c:pt>
                <c:pt idx="157">
                  <c:v>1.71</c:v>
                </c:pt>
                <c:pt idx="158">
                  <c:v>1.72</c:v>
                </c:pt>
                <c:pt idx="159">
                  <c:v>1.73</c:v>
                </c:pt>
                <c:pt idx="160">
                  <c:v>1.74</c:v>
                </c:pt>
                <c:pt idx="161">
                  <c:v>1.75</c:v>
                </c:pt>
                <c:pt idx="162">
                  <c:v>1.76</c:v>
                </c:pt>
                <c:pt idx="163">
                  <c:v>1.77</c:v>
                </c:pt>
                <c:pt idx="164">
                  <c:v>1.78</c:v>
                </c:pt>
                <c:pt idx="165">
                  <c:v>1.79</c:v>
                </c:pt>
                <c:pt idx="166">
                  <c:v>1.8</c:v>
                </c:pt>
                <c:pt idx="167">
                  <c:v>1.81</c:v>
                </c:pt>
                <c:pt idx="168">
                  <c:v>1.82</c:v>
                </c:pt>
                <c:pt idx="169">
                  <c:v>1.83</c:v>
                </c:pt>
                <c:pt idx="170">
                  <c:v>1.84</c:v>
                </c:pt>
                <c:pt idx="171">
                  <c:v>1.85</c:v>
                </c:pt>
                <c:pt idx="172">
                  <c:v>1.86</c:v>
                </c:pt>
                <c:pt idx="173">
                  <c:v>1.87</c:v>
                </c:pt>
                <c:pt idx="174">
                  <c:v>1.88</c:v>
                </c:pt>
                <c:pt idx="175">
                  <c:v>1.89</c:v>
                </c:pt>
                <c:pt idx="176">
                  <c:v>1.9</c:v>
                </c:pt>
                <c:pt idx="177">
                  <c:v>1.91</c:v>
                </c:pt>
                <c:pt idx="178">
                  <c:v>1.92</c:v>
                </c:pt>
                <c:pt idx="179">
                  <c:v>1.93</c:v>
                </c:pt>
                <c:pt idx="180">
                  <c:v>1.94</c:v>
                </c:pt>
                <c:pt idx="181">
                  <c:v>1.95</c:v>
                </c:pt>
                <c:pt idx="182">
                  <c:v>1.96</c:v>
                </c:pt>
                <c:pt idx="183">
                  <c:v>1.97</c:v>
                </c:pt>
                <c:pt idx="184">
                  <c:v>1.98</c:v>
                </c:pt>
                <c:pt idx="185">
                  <c:v>1.99</c:v>
                </c:pt>
                <c:pt idx="186">
                  <c:v>2</c:v>
                </c:pt>
                <c:pt idx="187">
                  <c:v>2.02</c:v>
                </c:pt>
                <c:pt idx="188">
                  <c:v>2.04</c:v>
                </c:pt>
                <c:pt idx="189">
                  <c:v>2.06</c:v>
                </c:pt>
                <c:pt idx="190">
                  <c:v>2.08</c:v>
                </c:pt>
                <c:pt idx="191">
                  <c:v>2.1</c:v>
                </c:pt>
                <c:pt idx="192">
                  <c:v>2.12</c:v>
                </c:pt>
                <c:pt idx="193">
                  <c:v>2.14</c:v>
                </c:pt>
                <c:pt idx="194">
                  <c:v>2.16</c:v>
                </c:pt>
                <c:pt idx="195">
                  <c:v>2.1800000000000002</c:v>
                </c:pt>
                <c:pt idx="196">
                  <c:v>2.2000000000000002</c:v>
                </c:pt>
                <c:pt idx="197">
                  <c:v>2.2200000000000002</c:v>
                </c:pt>
                <c:pt idx="198">
                  <c:v>2.2400000000000002</c:v>
                </c:pt>
                <c:pt idx="199">
                  <c:v>2.2599999999999998</c:v>
                </c:pt>
                <c:pt idx="200">
                  <c:v>2.2799999999999998</c:v>
                </c:pt>
                <c:pt idx="201">
                  <c:v>2.2999999999999998</c:v>
                </c:pt>
                <c:pt idx="202">
                  <c:v>2.3199999999999998</c:v>
                </c:pt>
                <c:pt idx="203">
                  <c:v>2.34</c:v>
                </c:pt>
                <c:pt idx="204">
                  <c:v>2.36</c:v>
                </c:pt>
                <c:pt idx="205">
                  <c:v>2.38</c:v>
                </c:pt>
                <c:pt idx="206">
                  <c:v>2.4</c:v>
                </c:pt>
                <c:pt idx="207">
                  <c:v>2.42</c:v>
                </c:pt>
                <c:pt idx="208">
                  <c:v>2.44</c:v>
                </c:pt>
                <c:pt idx="209">
                  <c:v>2.46</c:v>
                </c:pt>
                <c:pt idx="210">
                  <c:v>2.48</c:v>
                </c:pt>
                <c:pt idx="211">
                  <c:v>2.5</c:v>
                </c:pt>
                <c:pt idx="212">
                  <c:v>2.52</c:v>
                </c:pt>
                <c:pt idx="213">
                  <c:v>2.54</c:v>
                </c:pt>
                <c:pt idx="214">
                  <c:v>2.56</c:v>
                </c:pt>
                <c:pt idx="215">
                  <c:v>2.58</c:v>
                </c:pt>
                <c:pt idx="216">
                  <c:v>2.6</c:v>
                </c:pt>
                <c:pt idx="217">
                  <c:v>2.62</c:v>
                </c:pt>
                <c:pt idx="218">
                  <c:v>2.64</c:v>
                </c:pt>
                <c:pt idx="219">
                  <c:v>2.66</c:v>
                </c:pt>
                <c:pt idx="220">
                  <c:v>2.68</c:v>
                </c:pt>
                <c:pt idx="221">
                  <c:v>2.7</c:v>
                </c:pt>
                <c:pt idx="222">
                  <c:v>2.72</c:v>
                </c:pt>
                <c:pt idx="223">
                  <c:v>2.74</c:v>
                </c:pt>
                <c:pt idx="224">
                  <c:v>2.76</c:v>
                </c:pt>
                <c:pt idx="225">
                  <c:v>2.78</c:v>
                </c:pt>
                <c:pt idx="226">
                  <c:v>2.8</c:v>
                </c:pt>
                <c:pt idx="227">
                  <c:v>2.82</c:v>
                </c:pt>
                <c:pt idx="228">
                  <c:v>2.84</c:v>
                </c:pt>
                <c:pt idx="229">
                  <c:v>2.86</c:v>
                </c:pt>
                <c:pt idx="230">
                  <c:v>2.88</c:v>
                </c:pt>
                <c:pt idx="231">
                  <c:v>2.9</c:v>
                </c:pt>
                <c:pt idx="232">
                  <c:v>2.92</c:v>
                </c:pt>
                <c:pt idx="233">
                  <c:v>2.94</c:v>
                </c:pt>
                <c:pt idx="234">
                  <c:v>2.96</c:v>
                </c:pt>
                <c:pt idx="235">
                  <c:v>2.98</c:v>
                </c:pt>
                <c:pt idx="236">
                  <c:v>3</c:v>
                </c:pt>
                <c:pt idx="237">
                  <c:v>3.05</c:v>
                </c:pt>
                <c:pt idx="238">
                  <c:v>3.1</c:v>
                </c:pt>
                <c:pt idx="239">
                  <c:v>3.15</c:v>
                </c:pt>
                <c:pt idx="240">
                  <c:v>3.2</c:v>
                </c:pt>
                <c:pt idx="241">
                  <c:v>3.25</c:v>
                </c:pt>
                <c:pt idx="242">
                  <c:v>3.3</c:v>
                </c:pt>
                <c:pt idx="243">
                  <c:v>3.35</c:v>
                </c:pt>
                <c:pt idx="244">
                  <c:v>3.4</c:v>
                </c:pt>
                <c:pt idx="245">
                  <c:v>3.45</c:v>
                </c:pt>
                <c:pt idx="246">
                  <c:v>3.5</c:v>
                </c:pt>
                <c:pt idx="247">
                  <c:v>3.55</c:v>
                </c:pt>
                <c:pt idx="248">
                  <c:v>3.6</c:v>
                </c:pt>
                <c:pt idx="249">
                  <c:v>3.65</c:v>
                </c:pt>
                <c:pt idx="250">
                  <c:v>3.7</c:v>
                </c:pt>
                <c:pt idx="251">
                  <c:v>3.75</c:v>
                </c:pt>
                <c:pt idx="252">
                  <c:v>3.8</c:v>
                </c:pt>
                <c:pt idx="253">
                  <c:v>3.85</c:v>
                </c:pt>
                <c:pt idx="254">
                  <c:v>3.9</c:v>
                </c:pt>
                <c:pt idx="255">
                  <c:v>3.95</c:v>
                </c:pt>
                <c:pt idx="256">
                  <c:v>4.0000000000000098</c:v>
                </c:pt>
                <c:pt idx="257">
                  <c:v>4.0500000000000096</c:v>
                </c:pt>
                <c:pt idx="258">
                  <c:v>4.0999999999999996</c:v>
                </c:pt>
                <c:pt idx="259">
                  <c:v>4.1500000000000101</c:v>
                </c:pt>
                <c:pt idx="260">
                  <c:v>4.2000000000000099</c:v>
                </c:pt>
                <c:pt idx="261">
                  <c:v>4.2500000000000098</c:v>
                </c:pt>
                <c:pt idx="262">
                  <c:v>4.3000000000000096</c:v>
                </c:pt>
                <c:pt idx="263">
                  <c:v>4.3500000000000103</c:v>
                </c:pt>
                <c:pt idx="264">
                  <c:v>4.4000000000000101</c:v>
                </c:pt>
                <c:pt idx="265">
                  <c:v>4.4500000000000099</c:v>
                </c:pt>
                <c:pt idx="266">
                  <c:v>4.5000000000000098</c:v>
                </c:pt>
                <c:pt idx="267">
                  <c:v>4.5500000000000096</c:v>
                </c:pt>
                <c:pt idx="268">
                  <c:v>4.6000000000000103</c:v>
                </c:pt>
                <c:pt idx="269">
                  <c:v>4.6500000000000101</c:v>
                </c:pt>
                <c:pt idx="270">
                  <c:v>4.7000000000000099</c:v>
                </c:pt>
                <c:pt idx="271">
                  <c:v>4.7500000000000098</c:v>
                </c:pt>
                <c:pt idx="272">
                  <c:v>4.8000000000000096</c:v>
                </c:pt>
                <c:pt idx="273">
                  <c:v>4.8500000000000103</c:v>
                </c:pt>
                <c:pt idx="274">
                  <c:v>4.9000000000000101</c:v>
                </c:pt>
                <c:pt idx="275">
                  <c:v>4.9500000000000099</c:v>
                </c:pt>
                <c:pt idx="276">
                  <c:v>5.0000000000000098</c:v>
                </c:pt>
                <c:pt idx="277">
                  <c:v>5.0500000000000096</c:v>
                </c:pt>
                <c:pt idx="278">
                  <c:v>5.1000000000000103</c:v>
                </c:pt>
                <c:pt idx="279">
                  <c:v>5.1500000000000101</c:v>
                </c:pt>
                <c:pt idx="280">
                  <c:v>5.2000000000000099</c:v>
                </c:pt>
                <c:pt idx="281">
                  <c:v>5.2500000000000098</c:v>
                </c:pt>
                <c:pt idx="282">
                  <c:v>5.3000000000000096</c:v>
                </c:pt>
                <c:pt idx="283">
                  <c:v>5.3500000000000103</c:v>
                </c:pt>
                <c:pt idx="284">
                  <c:v>5.4000000000000101</c:v>
                </c:pt>
                <c:pt idx="285">
                  <c:v>5.4500000000000099</c:v>
                </c:pt>
                <c:pt idx="286">
                  <c:v>5.5000000000000098</c:v>
                </c:pt>
                <c:pt idx="287">
                  <c:v>5.5500000000000096</c:v>
                </c:pt>
                <c:pt idx="288">
                  <c:v>5.6000000000000103</c:v>
                </c:pt>
                <c:pt idx="289">
                  <c:v>5.6500000000000101</c:v>
                </c:pt>
                <c:pt idx="290">
                  <c:v>5.7000000000000099</c:v>
                </c:pt>
                <c:pt idx="291">
                  <c:v>5.7500000000000098</c:v>
                </c:pt>
                <c:pt idx="292">
                  <c:v>5.8000000000000096</c:v>
                </c:pt>
                <c:pt idx="293">
                  <c:v>5.8500000000000103</c:v>
                </c:pt>
                <c:pt idx="294">
                  <c:v>5.9000000000000101</c:v>
                </c:pt>
                <c:pt idx="295">
                  <c:v>5.9500000000000099</c:v>
                </c:pt>
                <c:pt idx="296">
                  <c:v>6.0000000000000204</c:v>
                </c:pt>
                <c:pt idx="297">
                  <c:v>6.0500000000000203</c:v>
                </c:pt>
                <c:pt idx="298">
                  <c:v>6.1000000000000201</c:v>
                </c:pt>
                <c:pt idx="299">
                  <c:v>6.1500000000000199</c:v>
                </c:pt>
                <c:pt idx="300">
                  <c:v>6.2000000000000197</c:v>
                </c:pt>
                <c:pt idx="301">
                  <c:v>6.2500000000000204</c:v>
                </c:pt>
                <c:pt idx="302">
                  <c:v>6.3000000000000203</c:v>
                </c:pt>
                <c:pt idx="303">
                  <c:v>6.3500000000000201</c:v>
                </c:pt>
                <c:pt idx="304">
                  <c:v>6.4000000000000199</c:v>
                </c:pt>
                <c:pt idx="305">
                  <c:v>6.4500000000000197</c:v>
                </c:pt>
                <c:pt idx="306">
                  <c:v>6.5000000000000204</c:v>
                </c:pt>
                <c:pt idx="307">
                  <c:v>6.5500000000000203</c:v>
                </c:pt>
                <c:pt idx="308">
                  <c:v>6.6000000000000201</c:v>
                </c:pt>
                <c:pt idx="309">
                  <c:v>6.6500000000000199</c:v>
                </c:pt>
                <c:pt idx="310">
                  <c:v>6.7000000000000197</c:v>
                </c:pt>
                <c:pt idx="311">
                  <c:v>6.7500000000000204</c:v>
                </c:pt>
                <c:pt idx="312">
                  <c:v>6.8000000000000203</c:v>
                </c:pt>
                <c:pt idx="313">
                  <c:v>6.8500000000000201</c:v>
                </c:pt>
                <c:pt idx="314">
                  <c:v>6.9000000000000199</c:v>
                </c:pt>
                <c:pt idx="315">
                  <c:v>6.9500000000000197</c:v>
                </c:pt>
                <c:pt idx="316">
                  <c:v>7.0000000000000204</c:v>
                </c:pt>
                <c:pt idx="317">
                  <c:v>7.0500000000000203</c:v>
                </c:pt>
                <c:pt idx="318">
                  <c:v>7.1000000000000201</c:v>
                </c:pt>
                <c:pt idx="319">
                  <c:v>7.1500000000000199</c:v>
                </c:pt>
                <c:pt idx="320">
                  <c:v>7.2000000000000197</c:v>
                </c:pt>
                <c:pt idx="321">
                  <c:v>7.2500000000000204</c:v>
                </c:pt>
                <c:pt idx="322">
                  <c:v>7.3000000000000203</c:v>
                </c:pt>
                <c:pt idx="323">
                  <c:v>7.3500000000000201</c:v>
                </c:pt>
                <c:pt idx="324">
                  <c:v>7.4000000000000199</c:v>
                </c:pt>
                <c:pt idx="325">
                  <c:v>7.4500000000000197</c:v>
                </c:pt>
                <c:pt idx="326">
                  <c:v>7.5000000000000204</c:v>
                </c:pt>
                <c:pt idx="327">
                  <c:v>7.5500000000000203</c:v>
                </c:pt>
                <c:pt idx="328">
                  <c:v>7.6000000000000201</c:v>
                </c:pt>
                <c:pt idx="329">
                  <c:v>7.6500000000000199</c:v>
                </c:pt>
                <c:pt idx="330">
                  <c:v>7.7000000000000197</c:v>
                </c:pt>
                <c:pt idx="331">
                  <c:v>7.7500000000000204</c:v>
                </c:pt>
                <c:pt idx="332">
                  <c:v>7.80000000000003</c:v>
                </c:pt>
                <c:pt idx="333">
                  <c:v>7.8500000000000298</c:v>
                </c:pt>
                <c:pt idx="334">
                  <c:v>7.9000000000000199</c:v>
                </c:pt>
                <c:pt idx="335">
                  <c:v>7.9500000000000304</c:v>
                </c:pt>
                <c:pt idx="336">
                  <c:v>8.0000000000000302</c:v>
                </c:pt>
                <c:pt idx="337">
                  <c:v>8.0500000000000291</c:v>
                </c:pt>
                <c:pt idx="338">
                  <c:v>8.1000000000000298</c:v>
                </c:pt>
                <c:pt idx="339">
                  <c:v>8.1500000000000306</c:v>
                </c:pt>
                <c:pt idx="340">
                  <c:v>8.2000000000000295</c:v>
                </c:pt>
                <c:pt idx="341">
                  <c:v>8.2500000000000302</c:v>
                </c:pt>
                <c:pt idx="342">
                  <c:v>8.3000000000000291</c:v>
                </c:pt>
                <c:pt idx="343">
                  <c:v>8.3500000000000298</c:v>
                </c:pt>
                <c:pt idx="344">
                  <c:v>8.4000000000000306</c:v>
                </c:pt>
                <c:pt idx="345">
                  <c:v>8.4500000000000295</c:v>
                </c:pt>
                <c:pt idx="346">
                  <c:v>8.5000000000000302</c:v>
                </c:pt>
                <c:pt idx="347">
                  <c:v>8.5500000000000291</c:v>
                </c:pt>
                <c:pt idx="348">
                  <c:v>8.6000000000000298</c:v>
                </c:pt>
                <c:pt idx="349">
                  <c:v>8.6500000000000306</c:v>
                </c:pt>
                <c:pt idx="350">
                  <c:v>8.7000000000000295</c:v>
                </c:pt>
                <c:pt idx="351">
                  <c:v>8.7500000000000302</c:v>
                </c:pt>
                <c:pt idx="352">
                  <c:v>8.8000000000000291</c:v>
                </c:pt>
                <c:pt idx="353">
                  <c:v>8.8500000000000298</c:v>
                </c:pt>
                <c:pt idx="354">
                  <c:v>8.9000000000000306</c:v>
                </c:pt>
                <c:pt idx="355">
                  <c:v>8.9500000000000295</c:v>
                </c:pt>
                <c:pt idx="356">
                  <c:v>9.0000000000000302</c:v>
                </c:pt>
                <c:pt idx="357">
                  <c:v>9.0500000000000291</c:v>
                </c:pt>
                <c:pt idx="358">
                  <c:v>9.1000000000000298</c:v>
                </c:pt>
                <c:pt idx="359">
                  <c:v>9.1500000000000306</c:v>
                </c:pt>
                <c:pt idx="360">
                  <c:v>9.2000000000000295</c:v>
                </c:pt>
                <c:pt idx="361">
                  <c:v>9.2500000000000302</c:v>
                </c:pt>
                <c:pt idx="362">
                  <c:v>9.3000000000000291</c:v>
                </c:pt>
                <c:pt idx="363">
                  <c:v>9.3500000000000298</c:v>
                </c:pt>
                <c:pt idx="364">
                  <c:v>9.4000000000000306</c:v>
                </c:pt>
                <c:pt idx="365">
                  <c:v>9.4500000000000295</c:v>
                </c:pt>
                <c:pt idx="366">
                  <c:v>9.5000000000000302</c:v>
                </c:pt>
                <c:pt idx="367">
                  <c:v>9.5500000000000291</c:v>
                </c:pt>
                <c:pt idx="368">
                  <c:v>9.6000000000000298</c:v>
                </c:pt>
                <c:pt idx="369">
                  <c:v>9.6500000000000306</c:v>
                </c:pt>
                <c:pt idx="370">
                  <c:v>9.7000000000000295</c:v>
                </c:pt>
                <c:pt idx="371">
                  <c:v>9.7500000000000409</c:v>
                </c:pt>
                <c:pt idx="372">
                  <c:v>9.8000000000000398</c:v>
                </c:pt>
                <c:pt idx="373">
                  <c:v>9.8500000000000405</c:v>
                </c:pt>
                <c:pt idx="374">
                  <c:v>9.9000000000000394</c:v>
                </c:pt>
                <c:pt idx="375">
                  <c:v>9.9500000000000401</c:v>
                </c:pt>
                <c:pt idx="376">
                  <c:v>10</c:v>
                </c:pt>
              </c:numCache>
            </c:numRef>
          </c:xVal>
          <c:yVal>
            <c:numRef>
              <c:f>演算処理!$CZ$23:$CZ$399</c:f>
              <c:numCache>
                <c:formatCode>General</c:formatCode>
                <c:ptCount val="377"/>
                <c:pt idx="0">
                  <c:v>-928.82958220616945</c:v>
                </c:pt>
                <c:pt idx="1">
                  <c:v>-208.63352748629103</c:v>
                </c:pt>
                <c:pt idx="2">
                  <c:v>-194.29416885943056</c:v>
                </c:pt>
                <c:pt idx="3">
                  <c:v>-182.14086790315389</c:v>
                </c:pt>
                <c:pt idx="4">
                  <c:v>-171.5831023732288</c:v>
                </c:pt>
                <c:pt idx="5">
                  <c:v>-162.23987220336593</c:v>
                </c:pt>
                <c:pt idx="6">
                  <c:v>-153.85092725644881</c:v>
                </c:pt>
                <c:pt idx="7">
                  <c:v>-146.23053073721326</c:v>
                </c:pt>
                <c:pt idx="8">
                  <c:v>-139.24142521446575</c:v>
                </c:pt>
                <c:pt idx="9">
                  <c:v>-132.77925393357827</c:v>
                </c:pt>
                <c:pt idx="10">
                  <c:v>-126.76277056721476</c:v>
                </c:pt>
                <c:pt idx="11">
                  <c:v>-121.12743332103224</c:v>
                </c:pt>
                <c:pt idx="12">
                  <c:v>-115.82106902531343</c:v>
                </c:pt>
                <c:pt idx="13">
                  <c:v>-110.8008521994431</c:v>
                </c:pt>
                <c:pt idx="14">
                  <c:v>-106.03114687559946</c:v>
                </c:pt>
                <c:pt idx="15">
                  <c:v>-101.48193043823201</c:v>
                </c:pt>
                <c:pt idx="16">
                  <c:v>-97.127619666305023</c:v>
                </c:pt>
                <c:pt idx="17">
                  <c:v>-92.946180602040499</c:v>
                </c:pt>
                <c:pt idx="18">
                  <c:v>-88.918442379269237</c:v>
                </c:pt>
                <c:pt idx="19">
                  <c:v>-85.027559910766328</c:v>
                </c:pt>
                <c:pt idx="20">
                  <c:v>-81.258586622700818</c:v>
                </c:pt>
                <c:pt idx="21">
                  <c:v>-77.59812934501565</c:v>
                </c:pt>
                <c:pt idx="22">
                  <c:v>-74.034064903427776</c:v>
                </c:pt>
                <c:pt idx="23">
                  <c:v>-70.555303078943552</c:v>
                </c:pt>
                <c:pt idx="24">
                  <c:v>-67.151584139741857</c:v>
                </c:pt>
                <c:pt idx="25">
                  <c:v>-63.813301575935895</c:v>
                </c:pt>
                <c:pt idx="26">
                  <c:v>-60.531342276931596</c:v>
                </c:pt>
                <c:pt idx="27">
                  <c:v>-57.296937366981496</c:v>
                </c:pt>
                <c:pt idx="28">
                  <c:v>-54.101517361267113</c:v>
                </c:pt>
                <c:pt idx="29">
                  <c:v>-50.936565270592595</c:v>
                </c:pt>
                <c:pt idx="30">
                  <c:v>-47.793460780647024</c:v>
                </c:pt>
                <c:pt idx="31">
                  <c:v>-44.663307674874922</c:v>
                </c:pt>
                <c:pt idx="32">
                  <c:v>-41.53673535694</c:v>
                </c:pt>
                <c:pt idx="33">
                  <c:v>-38.403664074590928</c:v>
                </c:pt>
                <c:pt idx="34">
                  <c:v>-35.25302361571184</c:v>
                </c:pt>
                <c:pt idx="35">
                  <c:v>-32.072420906940906</c:v>
                </c:pt>
                <c:pt idx="36">
                  <c:v>-28.847774818410258</c:v>
                </c:pt>
                <c:pt idx="37">
                  <c:v>-28.032893620158646</c:v>
                </c:pt>
                <c:pt idx="38">
                  <c:v>-27.213993343063564</c:v>
                </c:pt>
                <c:pt idx="39">
                  <c:v>-26.390794431574911</c:v>
                </c:pt>
                <c:pt idx="40">
                  <c:v>-25.563010288660024</c:v>
                </c:pt>
                <c:pt idx="41">
                  <c:v>-24.730348451655885</c:v>
                </c:pt>
                <c:pt idx="42">
                  <c:v>-23.892512359969373</c:v>
                </c:pt>
                <c:pt idx="43">
                  <c:v>-23.049203912016178</c:v>
                </c:pt>
                <c:pt idx="44">
                  <c:v>-22.200127071245213</c:v>
                </c:pt>
                <c:pt idx="45">
                  <c:v>-21.344992863062203</c:v>
                </c:pt>
                <c:pt idx="46">
                  <c:v>-20.483526211755763</c:v>
                </c:pt>
                <c:pt idx="47">
                  <c:v>-19.615475206373311</c:v>
                </c:pt>
                <c:pt idx="48">
                  <c:v>-18.740623565574698</c:v>
                </c:pt>
                <c:pt idx="49">
                  <c:v>-17.858807303654501</c:v>
                </c:pt>
                <c:pt idx="50">
                  <c:v>-16.969936893172367</c:v>
                </c:pt>
                <c:pt idx="51">
                  <c:v>-16.074026581742647</c:v>
                </c:pt>
                <c:pt idx="52">
                  <c:v>-15.171232952121169</c:v>
                </c:pt>
                <c:pt idx="53">
                  <c:v>-14.261905299761249</c:v>
                </c:pt>
                <c:pt idx="54">
                  <c:v>-13.346650890752496</c:v>
                </c:pt>
                <c:pt idx="55">
                  <c:v>-12.426418542930923</c:v>
                </c:pt>
                <c:pt idx="56">
                  <c:v>-11.502604022034969</c:v>
                </c:pt>
                <c:pt idx="57">
                  <c:v>-10.577180063966935</c:v>
                </c:pt>
                <c:pt idx="58">
                  <c:v>-9.6528517625861614</c:v>
                </c:pt>
                <c:pt idx="59">
                  <c:v>-8.7332336053132682</c:v>
                </c:pt>
                <c:pt idx="60">
                  <c:v>-7.8230362939069495</c:v>
                </c:pt>
                <c:pt idx="61">
                  <c:v>-6.9282383554463713</c:v>
                </c:pt>
                <c:pt idx="62">
                  <c:v>-6.0561990351463981</c:v>
                </c:pt>
                <c:pt idx="63">
                  <c:v>-5.2156474007254126</c:v>
                </c:pt>
                <c:pt idx="64">
                  <c:v>-4.4164656518787035</c:v>
                </c:pt>
                <c:pt idx="65">
                  <c:v>-3.6691872074124521</c:v>
                </c:pt>
                <c:pt idx="66">
                  <c:v>-2.9841716107088292</c:v>
                </c:pt>
                <c:pt idx="67">
                  <c:v>-2.3705104216885498</c:v>
                </c:pt>
                <c:pt idx="68">
                  <c:v>-1.8348448872082637</c:v>
                </c:pt>
                <c:pt idx="69">
                  <c:v>-1.3803806459989003</c:v>
                </c:pt>
                <c:pt idx="70">
                  <c:v>-1.0063910089760335</c:v>
                </c:pt>
                <c:pt idx="71">
                  <c:v>-0.70837135464476852</c:v>
                </c:pt>
                <c:pt idx="72">
                  <c:v>-0.47879266239097151</c:v>
                </c:pt>
                <c:pt idx="73">
                  <c:v>-0.30821569987729752</c:v>
                </c:pt>
                <c:pt idx="74">
                  <c:v>-0.18646096314021407</c:v>
                </c:pt>
                <c:pt idx="75">
                  <c:v>-0.10359005413164472</c:v>
                </c:pt>
                <c:pt idx="76">
                  <c:v>-5.0578282685981447E-2</c:v>
                </c:pt>
                <c:pt idx="77">
                  <c:v>-1.9673415303187985E-2</c:v>
                </c:pt>
                <c:pt idx="78">
                  <c:v>-4.5038393607968593E-3</c:v>
                </c:pt>
                <c:pt idx="79">
                  <c:v>-2.0431490152717975E-5</c:v>
                </c:pt>
                <c:pt idx="80">
                  <c:v>-2.3476208457269181E-3</c:v>
                </c:pt>
                <c:pt idx="81">
                  <c:v>-8.5986523510045276E-3</c:v>
                </c:pt>
                <c:pt idx="82">
                  <c:v>-1.6689351904127025E-2</c:v>
                </c:pt>
                <c:pt idx="83">
                  <c:v>-2.5168621668943514E-2</c:v>
                </c:pt>
                <c:pt idx="84">
                  <c:v>-3.3073220739806508E-2</c:v>
                </c:pt>
                <c:pt idx="85">
                  <c:v>-3.980813382321851E-2</c:v>
                </c:pt>
                <c:pt idx="86">
                  <c:v>-4.5050629291945768E-2</c:v>
                </c:pt>
                <c:pt idx="87">
                  <c:v>-4.8674783491642004E-2</c:v>
                </c:pt>
                <c:pt idx="88">
                  <c:v>-5.0692967004506831E-2</c:v>
                </c:pt>
                <c:pt idx="89">
                  <c:v>-5.1211022768083071E-2</c:v>
                </c:pt>
                <c:pt idx="90">
                  <c:v>-5.0394308986920863E-2</c:v>
                </c:pt>
                <c:pt idx="91">
                  <c:v>-4.8442268113775722E-2</c:v>
                </c:pt>
                <c:pt idx="92">
                  <c:v>-4.5569638509876623E-2</c:v>
                </c:pt>
                <c:pt idx="93">
                  <c:v>-4.1992816883594963E-2</c:v>
                </c:pt>
                <c:pt idx="94">
                  <c:v>-3.7920200975972748E-2</c:v>
                </c:pt>
                <c:pt idx="95">
                  <c:v>-3.354559839544545E-2</c:v>
                </c:pt>
                <c:pt idx="96">
                  <c:v>-2.9043988572151621E-2</c:v>
                </c:pt>
                <c:pt idx="97">
                  <c:v>-2.0252232517148468E-2</c:v>
                </c:pt>
                <c:pt idx="98">
                  <c:v>-1.2506735102545005E-2</c:v>
                </c:pt>
                <c:pt idx="99">
                  <c:v>-6.4257986354354681E-3</c:v>
                </c:pt>
                <c:pt idx="100">
                  <c:v>-2.3263402389500946E-3</c:v>
                </c:pt>
                <c:pt idx="101">
                  <c:v>-2.8195425448423756E-4</c:v>
                </c:pt>
                <c:pt idx="102">
                  <c:v>-1.8443329046812125E-4</c:v>
                </c:pt>
                <c:pt idx="103">
                  <c:v>-1.8013779252405871E-3</c:v>
                </c:pt>
                <c:pt idx="104">
                  <c:v>-4.825977435640027E-3</c:v>
                </c:pt>
                <c:pt idx="105">
                  <c:v>-8.9173587538271658E-3</c:v>
                </c:pt>
                <c:pt idx="106">
                  <c:v>-1.3731395872974221E-2</c:v>
                </c:pt>
                <c:pt idx="107">
                  <c:v>-1.8942765622447164E-2</c:v>
                </c:pt>
                <c:pt idx="108">
                  <c:v>-2.4259496164307406E-2</c:v>
                </c:pt>
                <c:pt idx="109">
                  <c:v>-2.9431416866426946E-2</c:v>
                </c:pt>
                <c:pt idx="110">
                  <c:v>-3.4253889718806371E-2</c:v>
                </c:pt>
                <c:pt idx="111">
                  <c:v>-3.8568064720676816E-2</c:v>
                </c:pt>
                <c:pt idx="112">
                  <c:v>-4.2258712943860438E-2</c:v>
                </c:pt>
                <c:pt idx="113">
                  <c:v>-4.5250489907709371E-2</c:v>
                </c:pt>
                <c:pt idx="114">
                  <c:v>-4.7503291760363157E-2</c:v>
                </c:pt>
                <c:pt idx="115">
                  <c:v>-4.9007199674945809E-2</c:v>
                </c:pt>
                <c:pt idx="116">
                  <c:v>-4.9777368462249484E-2</c:v>
                </c:pt>
                <c:pt idx="117">
                  <c:v>-4.9849103675769606E-2</c:v>
                </c:pt>
                <c:pt idx="118">
                  <c:v>-4.9273284906965836E-2</c:v>
                </c:pt>
                <c:pt idx="119">
                  <c:v>-4.8112227876552449E-2</c:v>
                </c:pt>
                <c:pt idx="120">
                  <c:v>-4.6436030404053738E-2</c:v>
                </c:pt>
                <c:pt idx="121">
                  <c:v>-4.4319413699984309E-2</c:v>
                </c:pt>
                <c:pt idx="122">
                  <c:v>-4.1839047462351855E-2</c:v>
                </c:pt>
                <c:pt idx="123">
                  <c:v>-3.9071332307347939E-2</c:v>
                </c:pt>
                <c:pt idx="124">
                  <c:v>-3.6090603993860007E-2</c:v>
                </c:pt>
                <c:pt idx="125">
                  <c:v>-3.2967719057098402E-2</c:v>
                </c:pt>
                <c:pt idx="126">
                  <c:v>-2.976897959213505E-2</c:v>
                </c:pt>
                <c:pt idx="127">
                  <c:v>-2.6555355087739936E-2</c:v>
                </c:pt>
                <c:pt idx="128">
                  <c:v>-2.3381960720429831E-2</c:v>
                </c:pt>
                <c:pt idx="129">
                  <c:v>-2.0297753884612534E-2</c:v>
                </c:pt>
                <c:pt idx="130">
                  <c:v>-1.7345413607115816E-2</c:v>
                </c:pt>
                <c:pt idx="131">
                  <c:v>-1.4561370626949609E-2</c:v>
                </c:pt>
                <c:pt idx="132">
                  <c:v>-1.1975959144476942E-2</c:v>
                </c:pt>
                <c:pt idx="133">
                  <c:v>-9.6136644416057477E-3</c:v>
                </c:pt>
                <c:pt idx="134">
                  <c:v>-7.4934436687300651E-3</c:v>
                </c:pt>
                <c:pt idx="135">
                  <c:v>-5.6291000336671825E-3</c:v>
                </c:pt>
                <c:pt idx="136">
                  <c:v>-4.0296933804724279E-3</c:v>
                </c:pt>
                <c:pt idx="137">
                  <c:v>-2.6999726928826173E-3</c:v>
                </c:pt>
                <c:pt idx="138">
                  <c:v>-1.640818388469954E-3</c:v>
                </c:pt>
                <c:pt idx="139">
                  <c:v>-8.4968438253512084E-4</c:v>
                </c:pt>
                <c:pt idx="140">
                  <c:v>-3.2103179754191011E-4</c:v>
                </c:pt>
                <c:pt idx="141">
                  <c:v>-4.6747880015043656E-5</c:v>
                </c:pt>
                <c:pt idx="142">
                  <c:v>-1.6545171192656268E-5</c:v>
                </c:pt>
                <c:pt idx="143">
                  <c:v>-2.1833727058306646E-4</c:v>
                </c:pt>
                <c:pt idx="144">
                  <c:v>-6.3858864538616383E-4</c:v>
                </c:pt>
                <c:pt idx="145">
                  <c:v>-1.2626368863822895E-3</c:v>
                </c:pt>
                <c:pt idx="146">
                  <c:v>-2.0749866065039799E-3</c:v>
                </c:pt>
                <c:pt idx="147">
                  <c:v>-3.0595748356877965E-3</c:v>
                </c:pt>
                <c:pt idx="148">
                  <c:v>-4.2000082991877734E-3</c:v>
                </c:pt>
                <c:pt idx="149">
                  <c:v>-5.4797733898692908E-3</c:v>
                </c:pt>
                <c:pt idx="150">
                  <c:v>-6.8824199717797546E-3</c:v>
                </c:pt>
                <c:pt idx="151">
                  <c:v>-8.391720394935966E-3</c:v>
                </c:pt>
                <c:pt idx="152">
                  <c:v>-9.9918052717672505E-3</c:v>
                </c:pt>
                <c:pt idx="153">
                  <c:v>-1.1667277675300517E-2</c:v>
                </c:pt>
                <c:pt idx="154">
                  <c:v>-1.3403307477384736E-2</c:v>
                </c:pt>
                <c:pt idx="155">
                  <c:v>-1.5185707561957119E-2</c:v>
                </c:pt>
                <c:pt idx="156">
                  <c:v>-1.700099363076555E-2</c:v>
                </c:pt>
                <c:pt idx="157">
                  <c:v>-1.8836429275067103E-2</c:v>
                </c:pt>
                <c:pt idx="158">
                  <c:v>-2.0680057921977218E-2</c:v>
                </c:pt>
                <c:pt idx="159">
                  <c:v>-2.2520723184569717E-2</c:v>
                </c:pt>
                <c:pt idx="160">
                  <c:v>-2.4348079054274496E-2</c:v>
                </c:pt>
                <c:pt idx="161">
                  <c:v>-2.6152591276990267E-2</c:v>
                </c:pt>
                <c:pt idx="162">
                  <c:v>-2.7925531153355547E-2</c:v>
                </c:pt>
                <c:pt idx="163">
                  <c:v>-2.9658962901807411E-2</c:v>
                </c:pt>
                <c:pt idx="164">
                  <c:v>-3.1345725621860505E-2</c:v>
                </c:pt>
                <c:pt idx="165">
                  <c:v>-3.2979410796665339E-2</c:v>
                </c:pt>
                <c:pt idx="166">
                  <c:v>-3.455433617913882E-2</c:v>
                </c:pt>
                <c:pt idx="167">
                  <c:v>-3.6065516815898604E-2</c:v>
                </c:pt>
                <c:pt idx="168">
                  <c:v>-3.750863387832367E-2</c:v>
                </c:pt>
                <c:pt idx="169">
                  <c:v>-3.8880001890903522E-2</c:v>
                </c:pt>
                <c:pt idx="170">
                  <c:v>-4.0176534873587202E-2</c:v>
                </c:pt>
                <c:pt idx="171">
                  <c:v>-4.139571184732499E-2</c:v>
                </c:pt>
                <c:pt idx="172">
                  <c:v>-4.2535542090256381E-2</c:v>
                </c:pt>
                <c:pt idx="173">
                  <c:v>-4.3594530475901394E-2</c:v>
                </c:pt>
                <c:pt idx="174">
                  <c:v>-4.4571643173960993E-2</c:v>
                </c:pt>
                <c:pt idx="175">
                  <c:v>-4.546627394892698E-2</c:v>
                </c:pt>
                <c:pt idx="176">
                  <c:v>-4.62782112508488E-2</c:v>
                </c:pt>
                <c:pt idx="177">
                  <c:v>-4.7007606256483474E-2</c:v>
                </c:pt>
                <c:pt idx="178">
                  <c:v>-4.7654941987028215E-2</c:v>
                </c:pt>
                <c:pt idx="179">
                  <c:v>-4.822100360048618E-2</c:v>
                </c:pt>
                <c:pt idx="180">
                  <c:v>-4.8706849932016738E-2</c:v>
                </c:pt>
                <c:pt idx="181">
                  <c:v>-4.9113786334268217E-2</c:v>
                </c:pt>
                <c:pt idx="182">
                  <c:v>-4.9443338851054244E-2</c:v>
                </c:pt>
                <c:pt idx="183">
                  <c:v>-4.9697229741897192E-2</c:v>
                </c:pt>
                <c:pt idx="184">
                  <c:v>-4.987735436132678E-2</c:v>
                </c:pt>
                <c:pt idx="185">
                  <c:v>-4.9985759385369907E-2</c:v>
                </c:pt>
                <c:pt idx="186">
                  <c:v>-5.0024622368016504E-2</c:v>
                </c:pt>
                <c:pt idx="187">
                  <c:v>-4.9902973255923182E-2</c:v>
                </c:pt>
                <c:pt idx="188">
                  <c:v>-4.9531749275203665E-2</c:v>
                </c:pt>
                <c:pt idx="189">
                  <c:v>-4.893129084685538E-2</c:v>
                </c:pt>
                <c:pt idx="190">
                  <c:v>-4.8122496422400234E-2</c:v>
                </c:pt>
                <c:pt idx="191">
                  <c:v>-4.7126449913195159E-2</c:v>
                </c:pt>
                <c:pt idx="192">
                  <c:v>-4.596410943723956E-2</c:v>
                </c:pt>
                <c:pt idx="193">
                  <c:v>-4.4656051119424701E-2</c:v>
                </c:pt>
                <c:pt idx="194">
                  <c:v>-4.3222261849537945E-2</c:v>
                </c:pt>
                <c:pt idx="195">
                  <c:v>-4.168197519311926E-2</c:v>
                </c:pt>
                <c:pt idx="196">
                  <c:v>-4.0053545018820746E-2</c:v>
                </c:pt>
                <c:pt idx="197">
                  <c:v>-3.8354351819192278E-2</c:v>
                </c:pt>
                <c:pt idx="198">
                  <c:v>-3.6600737134968184E-2</c:v>
                </c:pt>
                <c:pt idx="199">
                  <c:v>-3.4807961928485974E-2</c:v>
                </c:pt>
                <c:pt idx="200">
                  <c:v>-3.299018517698428E-2</c:v>
                </c:pt>
                <c:pt idx="201">
                  <c:v>-3.1160459362983187E-2</c:v>
                </c:pt>
                <c:pt idx="202">
                  <c:v>-2.9330739921256191E-2</c:v>
                </c:pt>
                <c:pt idx="203">
                  <c:v>-2.7511906056784979E-2</c:v>
                </c:pt>
                <c:pt idx="204">
                  <c:v>-2.5713790674307874E-2</c:v>
                </c:pt>
                <c:pt idx="205">
                  <c:v>-2.3945217457029839E-2</c:v>
                </c:pt>
                <c:pt idx="206">
                  <c:v>-2.2214043400649905E-2</c:v>
                </c:pt>
                <c:pt idx="207">
                  <c:v>-2.0527205350042717E-2</c:v>
                </c:pt>
                <c:pt idx="208">
                  <c:v>-1.8890769301137235E-2</c:v>
                </c:pt>
                <c:pt idx="209">
                  <c:v>-1.7309981421797495E-2</c:v>
                </c:pt>
                <c:pt idx="210">
                  <c:v>-1.578931991438565E-2</c:v>
                </c:pt>
                <c:pt idx="211">
                  <c:v>-1.4332546991167705E-2</c:v>
                </c:pt>
                <c:pt idx="212">
                  <c:v>-1.2942760363698215E-2</c:v>
                </c:pt>
                <c:pt idx="213">
                  <c:v>-1.1622443760535927E-2</c:v>
                </c:pt>
                <c:pt idx="214">
                  <c:v>-1.0373516085688555E-2</c:v>
                </c:pt>
                <c:pt idx="215">
                  <c:v>-9.1973789148917344E-3</c:v>
                </c:pt>
                <c:pt idx="216">
                  <c:v>-8.0949620994634833E-3</c:v>
                </c:pt>
                <c:pt idx="217">
                  <c:v>-7.0667673093401584E-3</c:v>
                </c:pt>
                <c:pt idx="218">
                  <c:v>-6.1129093996226029E-3</c:v>
                </c:pt>
                <c:pt idx="219">
                  <c:v>-5.23315552907148E-3</c:v>
                </c:pt>
                <c:pt idx="220">
                  <c:v>-4.4269619961401201E-3</c:v>
                </c:pt>
                <c:pt idx="221">
                  <c:v>-3.6935087886976279E-3</c:v>
                </c:pt>
                <c:pt idx="222">
                  <c:v>-3.0317318687456424E-3</c:v>
                </c:pt>
                <c:pt idx="223">
                  <c:v>-2.440353233807183E-3</c:v>
                </c:pt>
                <c:pt idx="224">
                  <c:v>-1.9179088128375254E-3</c:v>
                </c:pt>
                <c:pt idx="225">
                  <c:v>-1.4627742671343598E-3</c:v>
                </c:pt>
                <c:pt idx="226">
                  <c:v>-1.0731887763981377E-3</c:v>
                </c:pt>
                <c:pt idx="227">
                  <c:v>-7.4727689705954303E-4</c:v>
                </c:pt>
                <c:pt idx="228">
                  <c:v>-4.830685847781131E-4</c:v>
                </c:pt>
                <c:pt idx="229">
                  <c:v>-2.7851747613865898E-4</c:v>
                </c:pt>
                <c:pt idx="230">
                  <c:v>-1.3151752586605488E-4</c:v>
                </c:pt>
                <c:pt idx="231">
                  <c:v>-3.9918096143107594E-5</c:v>
                </c:pt>
                <c:pt idx="232">
                  <c:v>-1.5375937490072711E-6</c:v>
                </c:pt>
                <c:pt idx="233">
                  <c:v>-1.417574899043591E-5</c:v>
                </c:pt>
                <c:pt idx="234">
                  <c:v>-7.5624628113870248E-5</c:v>
                </c:pt>
                <c:pt idx="235">
                  <c:v>-1.8367846785310245E-4</c:v>
                </c:pt>
                <c:pt idx="236">
                  <c:v>-3.3614241762484616E-4</c:v>
                </c:pt>
                <c:pt idx="237">
                  <c:v>-8.9737926361251855E-4</c:v>
                </c:pt>
                <c:pt idx="238">
                  <c:v>-1.6894564350348714E-3</c:v>
                </c:pt>
                <c:pt idx="239">
                  <c:v>-2.6806764940580253E-3</c:v>
                </c:pt>
                <c:pt idx="240">
                  <c:v>-3.8411948041497395E-3</c:v>
                </c:pt>
                <c:pt idx="241">
                  <c:v>-5.1432442199309657E-3</c:v>
                </c:pt>
                <c:pt idx="242">
                  <c:v>-6.5612548230692229E-3</c:v>
                </c:pt>
                <c:pt idx="243">
                  <c:v>-8.0718933012324263E-3</c:v>
                </c:pt>
                <c:pt idx="244">
                  <c:v>-9.6540421256145377E-3</c:v>
                </c:pt>
                <c:pt idx="245">
                  <c:v>-1.1288734840282888E-2</c:v>
                </c:pt>
                <c:pt idx="246">
                  <c:v>-1.2959060507937279E-2</c:v>
                </c:pt>
                <c:pt idx="247">
                  <c:v>-1.4650047614522089E-2</c:v>
                </c:pt>
                <c:pt idx="248">
                  <c:v>-1.634853546264483E-2</c:v>
                </c:pt>
                <c:pt idx="249">
                  <c:v>-1.8043039220554506E-2</c:v>
                </c:pt>
                <c:pt idx="250">
                  <c:v>-1.9723613281696781E-2</c:v>
                </c:pt>
                <c:pt idx="251">
                  <c:v>-2.1381716374553984E-2</c:v>
                </c:pt>
                <c:pt idx="252">
                  <c:v>-2.3010080895609235E-2</c:v>
                </c:pt>
                <c:pt idx="253">
                  <c:v>-2.4602588176140545E-2</c:v>
                </c:pt>
                <c:pt idx="254">
                  <c:v>-2.6154150799771937E-2</c:v>
                </c:pt>
                <c:pt idx="255">
                  <c:v>-2.7660602630281389E-2</c:v>
                </c:pt>
                <c:pt idx="256">
                  <c:v>-2.9118596861956936E-2</c:v>
                </c:pt>
                <c:pt idx="257">
                  <c:v>-3.0525512145623997E-2</c:v>
                </c:pt>
                <c:pt idx="258">
                  <c:v>-3.187936665396713E-2</c:v>
                </c:pt>
                <c:pt idx="259">
                  <c:v>-3.3178739815527623E-2</c:v>
                </c:pt>
                <c:pt idx="260">
                  <c:v>-3.4422701355061446E-2</c:v>
                </c:pt>
                <c:pt idx="261">
                  <c:v>-3.5610747219617107E-2</c:v>
                </c:pt>
                <c:pt idx="262">
                  <c:v>-3.6742741936346753E-2</c:v>
                </c:pt>
                <c:pt idx="263">
                  <c:v>-3.7818866933921835E-2</c:v>
                </c:pt>
                <c:pt idx="264">
                  <c:v>-3.8839574359179722E-2</c:v>
                </c:pt>
                <c:pt idx="265">
                  <c:v>-3.9805545930695185E-2</c:v>
                </c:pt>
                <c:pt idx="266">
                  <c:v>-4.0717656387883293E-2</c:v>
                </c:pt>
                <c:pt idx="267">
                  <c:v>-4.1576941116323908E-2</c:v>
                </c:pt>
                <c:pt idx="268">
                  <c:v>-4.2384567554604978E-2</c:v>
                </c:pt>
                <c:pt idx="269">
                  <c:v>-4.3141810014565227E-2</c:v>
                </c:pt>
                <c:pt idx="270">
                  <c:v>-4.3850027573730632E-2</c:v>
                </c:pt>
                <c:pt idx="271">
                  <c:v>-4.4510644725648238E-2</c:v>
                </c:pt>
                <c:pt idx="272">
                  <c:v>-4.5125134499944153E-2</c:v>
                </c:pt>
                <c:pt idx="273">
                  <c:v>-4.5695003789064943E-2</c:v>
                </c:pt>
                <c:pt idx="274">
                  <c:v>-4.6221780642405508E-2</c:v>
                </c:pt>
                <c:pt idx="275">
                  <c:v>-4.670700331087696E-2</c:v>
                </c:pt>
                <c:pt idx="276">
                  <c:v>-4.7152210845821878E-2</c:v>
                </c:pt>
                <c:pt idx="277">
                  <c:v>-4.7558935075353616E-2</c:v>
                </c:pt>
                <c:pt idx="278">
                  <c:v>-4.7928693799014682E-2</c:v>
                </c:pt>
                <c:pt idx="279">
                  <c:v>-4.8262985057861529E-2</c:v>
                </c:pt>
                <c:pt idx="280">
                  <c:v>-4.8563282351905726E-2</c:v>
                </c:pt>
                <c:pt idx="281">
                  <c:v>-4.883103069036393E-2</c:v>
                </c:pt>
                <c:pt idx="282">
                  <c:v>-4.9067643372388156E-2</c:v>
                </c:pt>
                <c:pt idx="283">
                  <c:v>-4.9274499407056152E-2</c:v>
                </c:pt>
                <c:pt idx="284">
                  <c:v>-4.9452941491322636E-2</c:v>
                </c:pt>
                <c:pt idx="285">
                  <c:v>-4.9604274473721226E-2</c:v>
                </c:pt>
                <c:pt idx="286">
                  <c:v>-4.9729764239660405E-2</c:v>
                </c:pt>
                <c:pt idx="287">
                  <c:v>-4.9830636961400755E-2</c:v>
                </c:pt>
                <c:pt idx="288">
                  <c:v>-4.9908078662363499E-2</c:v>
                </c:pt>
                <c:pt idx="289">
                  <c:v>-4.9963235051217345E-2</c:v>
                </c:pt>
                <c:pt idx="290">
                  <c:v>-4.9997211586375392E-2</c:v>
                </c:pt>
                <c:pt idx="291">
                  <c:v>-5.0011073736267585E-2</c:v>
                </c:pt>
                <c:pt idx="292">
                  <c:v>-5.0005847404790874E-2</c:v>
                </c:pt>
                <c:pt idx="293">
                  <c:v>-4.9982519495155267E-2</c:v>
                </c:pt>
                <c:pt idx="294">
                  <c:v>-4.9942038588493907E-2</c:v>
                </c:pt>
                <c:pt idx="295">
                  <c:v>-4.9885315716689221E-2</c:v>
                </c:pt>
                <c:pt idx="296">
                  <c:v>-4.9813225211287754E-2</c:v>
                </c:pt>
                <c:pt idx="297">
                  <c:v>-4.9726605612872538E-2</c:v>
                </c:pt>
                <c:pt idx="298">
                  <c:v>-4.9626260627094403E-2</c:v>
                </c:pt>
                <c:pt idx="299">
                  <c:v>-4.9512960115580013E-2</c:v>
                </c:pt>
                <c:pt idx="300">
                  <c:v>-4.9387441111354569E-2</c:v>
                </c:pt>
                <c:pt idx="301">
                  <c:v>-4.925040884997979E-2</c:v>
                </c:pt>
                <c:pt idx="302">
                  <c:v>-4.910253780873098E-2</c:v>
                </c:pt>
                <c:pt idx="303">
                  <c:v>-4.8944472747329257E-2</c:v>
                </c:pt>
                <c:pt idx="304">
                  <c:v>-4.877682974468163E-2</c:v>
                </c:pt>
                <c:pt idx="305">
                  <c:v>-4.860019722691522E-2</c:v>
                </c:pt>
                <c:pt idx="306">
                  <c:v>-4.8415136982764208E-2</c:v>
                </c:pt>
                <c:pt idx="307">
                  <c:v>-4.8222185163044384E-2</c:v>
                </c:pt>
                <c:pt idx="308">
                  <c:v>-4.8021853261457234E-2</c:v>
                </c:pt>
                <c:pt idx="309">
                  <c:v>-4.7814629074568696E-2</c:v>
                </c:pt>
                <c:pt idx="310">
                  <c:v>-4.7600977639145184E-2</c:v>
                </c:pt>
                <c:pt idx="311">
                  <c:v>-4.7381342145469102E-2</c:v>
                </c:pt>
                <c:pt idx="312">
                  <c:v>-4.7156144825614615E-2</c:v>
                </c:pt>
                <c:pt idx="313">
                  <c:v>-4.6925787815848108E-2</c:v>
                </c:pt>
                <c:pt idx="314">
                  <c:v>-4.6690653992676717E-2</c:v>
                </c:pt>
                <c:pt idx="315">
                  <c:v>-4.645110778225179E-2</c:v>
                </c:pt>
                <c:pt idx="316">
                  <c:v>-4.6207495942939436E-2</c:v>
                </c:pt>
                <c:pt idx="317">
                  <c:v>-4.5960148321149079E-2</c:v>
                </c:pt>
                <c:pt idx="318">
                  <c:v>-4.5709378580562933E-2</c:v>
                </c:pt>
                <c:pt idx="319">
                  <c:v>-4.5455484905036356E-2</c:v>
                </c:pt>
                <c:pt idx="320">
                  <c:v>-4.5198750675542979E-2</c:v>
                </c:pt>
                <c:pt idx="321">
                  <c:v>-4.4939445121614165E-2</c:v>
                </c:pt>
                <c:pt idx="322">
                  <c:v>-4.4677823947774677E-2</c:v>
                </c:pt>
                <c:pt idx="323">
                  <c:v>-4.4414129935553506E-2</c:v>
                </c:pt>
                <c:pt idx="324">
                  <c:v>-4.4148593521639565E-2</c:v>
                </c:pt>
                <c:pt idx="325">
                  <c:v>-4.3881433352865554E-2</c:v>
                </c:pt>
                <c:pt idx="326">
                  <c:v>-4.3612856818619906E-2</c:v>
                </c:pt>
                <c:pt idx="327">
                  <c:v>-4.3343060561404093E-2</c:v>
                </c:pt>
                <c:pt idx="328">
                  <c:v>-4.307223096620718E-2</c:v>
                </c:pt>
                <c:pt idx="329">
                  <c:v>-4.2800544629372869E-2</c:v>
                </c:pt>
                <c:pt idx="330">
                  <c:v>-4.252816880768024E-2</c:v>
                </c:pt>
                <c:pt idx="331">
                  <c:v>-4.2255261848289871E-2</c:v>
                </c:pt>
                <c:pt idx="332">
                  <c:v>-4.1981973600277341E-2</c:v>
                </c:pt>
                <c:pt idx="333">
                  <c:v>-4.1708445808394383E-2</c:v>
                </c:pt>
                <c:pt idx="334">
                  <c:v>-4.1434812489745038E-2</c:v>
                </c:pt>
                <c:pt idx="335">
                  <c:v>-4.1161200294000735E-2</c:v>
                </c:pt>
                <c:pt idx="336">
                  <c:v>-4.08877288478465E-2</c:v>
                </c:pt>
                <c:pt idx="337">
                  <c:v>-4.0614511084202311E-2</c:v>
                </c:pt>
                <c:pt idx="338">
                  <c:v>-4.0341653556901017E-2</c:v>
                </c:pt>
                <c:pt idx="339">
                  <c:v>-4.0069256741355995E-2</c:v>
                </c:pt>
                <c:pt idx="340">
                  <c:v>-3.9797415321824424E-2</c:v>
                </c:pt>
                <c:pt idx="341">
                  <c:v>-3.9526218465817525E-2</c:v>
                </c:pt>
                <c:pt idx="342">
                  <c:v>-3.9255750086166143E-2</c:v>
                </c:pt>
                <c:pt idx="343">
                  <c:v>-3.8986089091304695E-2</c:v>
                </c:pt>
                <c:pt idx="344">
                  <c:v>-3.8717309624242663E-2</c:v>
                </c:pt>
                <c:pt idx="345">
                  <c:v>-3.8449481290705224E-2</c:v>
                </c:pt>
                <c:pt idx="346">
                  <c:v>-3.8182669376945415E-2</c:v>
                </c:pt>
                <c:pt idx="347">
                  <c:v>-3.7916935057614572E-2</c:v>
                </c:pt>
                <c:pt idx="348">
                  <c:v>-3.7652335594207977E-2</c:v>
                </c:pt>
                <c:pt idx="349">
                  <c:v>-3.7388924524400943E-2</c:v>
                </c:pt>
                <c:pt idx="350">
                  <c:v>-3.712675184274665E-2</c:v>
                </c:pt>
                <c:pt idx="351">
                  <c:v>-3.6865864173115895E-2</c:v>
                </c:pt>
                <c:pt idx="352">
                  <c:v>-3.6606304933176723E-2</c:v>
                </c:pt>
                <c:pt idx="353">
                  <c:v>-3.6348114491366698E-2</c:v>
                </c:pt>
                <c:pt idx="354">
                  <c:v>-3.609133031661111E-2</c:v>
                </c:pt>
                <c:pt idx="355">
                  <c:v>-3.5835987121149847E-2</c:v>
                </c:pt>
                <c:pt idx="356">
                  <c:v>-3.558211699678708E-2</c:v>
                </c:pt>
                <c:pt idx="357">
                  <c:v>-3.5329749544839424E-2</c:v>
                </c:pt>
                <c:pt idx="358">
                  <c:v>-3.5078912000077081E-2</c:v>
                </c:pt>
                <c:pt idx="359">
                  <c:v>-3.4829629348934597E-2</c:v>
                </c:pt>
                <c:pt idx="360">
                  <c:v>-3.4581924442243131E-2</c:v>
                </c:pt>
                <c:pt idx="361">
                  <c:v>-3.433581810273155E-2</c:v>
                </c:pt>
                <c:pt idx="362">
                  <c:v>-3.409132922754058E-2</c:v>
                </c:pt>
                <c:pt idx="363">
                  <c:v>-3.384847488599714E-2</c:v>
                </c:pt>
                <c:pt idx="364">
                  <c:v>-3.3607270412787445E-2</c:v>
                </c:pt>
                <c:pt idx="365">
                  <c:v>-3.3367729496855403E-2</c:v>
                </c:pt>
                <c:pt idx="366">
                  <c:v>-3.3129864266113397E-2</c:v>
                </c:pt>
                <c:pt idx="367">
                  <c:v>-3.2893685368245398E-2</c:v>
                </c:pt>
                <c:pt idx="368">
                  <c:v>-3.265920204769731E-2</c:v>
                </c:pt>
                <c:pt idx="369">
                  <c:v>-3.2426422219098333E-2</c:v>
                </c:pt>
                <c:pt idx="370">
                  <c:v>-3.2195352537243233E-2</c:v>
                </c:pt>
                <c:pt idx="371">
                  <c:v>-3.1965998463798814E-2</c:v>
                </c:pt>
                <c:pt idx="372">
                  <c:v>-3.1738364330885546E-2</c:v>
                </c:pt>
                <c:pt idx="373">
                  <c:v>-3.1512453401683301E-2</c:v>
                </c:pt>
                <c:pt idx="374">
                  <c:v>-3.1288267928182831E-2</c:v>
                </c:pt>
                <c:pt idx="375">
                  <c:v>-3.1065809206231899E-2</c:v>
                </c:pt>
                <c:pt idx="376">
                  <c:v>-3.0845077627996761E-2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D15-4645-9B3F-D7211CE1C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6298927"/>
        <c:axId val="946280207"/>
      </c:scatterChart>
      <c:scatterChart>
        <c:scatterStyle val="lineMarker"/>
        <c:varyColors val="0"/>
        <c:ser>
          <c:idx val="1"/>
          <c:order val="1"/>
          <c:spPr>
            <a:ln w="15875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演算処理!$CY$23:$CY$399</c:f>
              <c:numCache>
                <c:formatCode>General</c:formatCode>
                <c:ptCount val="377"/>
                <c:pt idx="0">
                  <c:v>1.0000000000000001E-5</c:v>
                </c:pt>
                <c:pt idx="1">
                  <c:v>0.1</c:v>
                </c:pt>
                <c:pt idx="2">
                  <c:v>0.12</c:v>
                </c:pt>
                <c:pt idx="3">
                  <c:v>0.14000000000000001</c:v>
                </c:pt>
                <c:pt idx="4">
                  <c:v>0.16</c:v>
                </c:pt>
                <c:pt idx="5">
                  <c:v>0.18</c:v>
                </c:pt>
                <c:pt idx="6">
                  <c:v>0.2</c:v>
                </c:pt>
                <c:pt idx="7">
                  <c:v>0.22</c:v>
                </c:pt>
                <c:pt idx="8">
                  <c:v>0.24</c:v>
                </c:pt>
                <c:pt idx="9">
                  <c:v>0.26</c:v>
                </c:pt>
                <c:pt idx="10">
                  <c:v>0.28000000000000003</c:v>
                </c:pt>
                <c:pt idx="11">
                  <c:v>0.3</c:v>
                </c:pt>
                <c:pt idx="12">
                  <c:v>0.32</c:v>
                </c:pt>
                <c:pt idx="13">
                  <c:v>0.34</c:v>
                </c:pt>
                <c:pt idx="14">
                  <c:v>0.36</c:v>
                </c:pt>
                <c:pt idx="15">
                  <c:v>0.38</c:v>
                </c:pt>
                <c:pt idx="16">
                  <c:v>0.4</c:v>
                </c:pt>
                <c:pt idx="17">
                  <c:v>0.42</c:v>
                </c:pt>
                <c:pt idx="18">
                  <c:v>0.44</c:v>
                </c:pt>
                <c:pt idx="19">
                  <c:v>0.46</c:v>
                </c:pt>
                <c:pt idx="20">
                  <c:v>0.48</c:v>
                </c:pt>
                <c:pt idx="21">
                  <c:v>0.5</c:v>
                </c:pt>
                <c:pt idx="22">
                  <c:v>0.52</c:v>
                </c:pt>
                <c:pt idx="23">
                  <c:v>0.54</c:v>
                </c:pt>
                <c:pt idx="24">
                  <c:v>0.56000000000000005</c:v>
                </c:pt>
                <c:pt idx="25">
                  <c:v>0.57999999999999996</c:v>
                </c:pt>
                <c:pt idx="26">
                  <c:v>0.6</c:v>
                </c:pt>
                <c:pt idx="27">
                  <c:v>0.62</c:v>
                </c:pt>
                <c:pt idx="28">
                  <c:v>0.64</c:v>
                </c:pt>
                <c:pt idx="29">
                  <c:v>0.66</c:v>
                </c:pt>
                <c:pt idx="30">
                  <c:v>0.68</c:v>
                </c:pt>
                <c:pt idx="31">
                  <c:v>0.70000000000000095</c:v>
                </c:pt>
                <c:pt idx="32">
                  <c:v>0.72000000000000097</c:v>
                </c:pt>
                <c:pt idx="33">
                  <c:v>0.74000000000000099</c:v>
                </c:pt>
                <c:pt idx="34">
                  <c:v>0.76000000000000101</c:v>
                </c:pt>
                <c:pt idx="35">
                  <c:v>0.78000000000000103</c:v>
                </c:pt>
                <c:pt idx="36">
                  <c:v>0.80000000000000104</c:v>
                </c:pt>
                <c:pt idx="37">
                  <c:v>0.80500000000000005</c:v>
                </c:pt>
                <c:pt idx="38">
                  <c:v>0.81</c:v>
                </c:pt>
                <c:pt idx="39">
                  <c:v>0.81499999999999995</c:v>
                </c:pt>
                <c:pt idx="40">
                  <c:v>0.82</c:v>
                </c:pt>
                <c:pt idx="41">
                  <c:v>0.82499999999999996</c:v>
                </c:pt>
                <c:pt idx="42">
                  <c:v>0.83</c:v>
                </c:pt>
                <c:pt idx="43">
                  <c:v>0.83499999999999996</c:v>
                </c:pt>
                <c:pt idx="44">
                  <c:v>0.84</c:v>
                </c:pt>
                <c:pt idx="45">
                  <c:v>0.84499999999999997</c:v>
                </c:pt>
                <c:pt idx="46">
                  <c:v>0.85</c:v>
                </c:pt>
                <c:pt idx="47">
                  <c:v>0.85499999999999998</c:v>
                </c:pt>
                <c:pt idx="48">
                  <c:v>0.86</c:v>
                </c:pt>
                <c:pt idx="49">
                  <c:v>0.86499999999999999</c:v>
                </c:pt>
                <c:pt idx="50">
                  <c:v>0.87</c:v>
                </c:pt>
                <c:pt idx="51">
                  <c:v>0.875</c:v>
                </c:pt>
                <c:pt idx="52">
                  <c:v>0.88</c:v>
                </c:pt>
                <c:pt idx="53">
                  <c:v>0.88500000000000001</c:v>
                </c:pt>
                <c:pt idx="54">
                  <c:v>0.89</c:v>
                </c:pt>
                <c:pt idx="55">
                  <c:v>0.89500000000000002</c:v>
                </c:pt>
                <c:pt idx="56">
                  <c:v>0.9</c:v>
                </c:pt>
                <c:pt idx="57">
                  <c:v>0.90500000000000003</c:v>
                </c:pt>
                <c:pt idx="58">
                  <c:v>0.91</c:v>
                </c:pt>
                <c:pt idx="59">
                  <c:v>0.91500000000000004</c:v>
                </c:pt>
                <c:pt idx="60">
                  <c:v>0.92</c:v>
                </c:pt>
                <c:pt idx="61">
                  <c:v>0.92500000000000004</c:v>
                </c:pt>
                <c:pt idx="62">
                  <c:v>0.93</c:v>
                </c:pt>
                <c:pt idx="63">
                  <c:v>0.93500000000000005</c:v>
                </c:pt>
                <c:pt idx="64">
                  <c:v>0.94</c:v>
                </c:pt>
                <c:pt idx="65">
                  <c:v>0.94499999999999995</c:v>
                </c:pt>
                <c:pt idx="66">
                  <c:v>0.95</c:v>
                </c:pt>
                <c:pt idx="67">
                  <c:v>0.95499999999999996</c:v>
                </c:pt>
                <c:pt idx="68">
                  <c:v>0.96</c:v>
                </c:pt>
                <c:pt idx="69">
                  <c:v>0.96499999999999997</c:v>
                </c:pt>
                <c:pt idx="70">
                  <c:v>0.97</c:v>
                </c:pt>
                <c:pt idx="71">
                  <c:v>0.97499999999999998</c:v>
                </c:pt>
                <c:pt idx="72">
                  <c:v>0.98</c:v>
                </c:pt>
                <c:pt idx="73">
                  <c:v>0.98499999999999999</c:v>
                </c:pt>
                <c:pt idx="74">
                  <c:v>0.99</c:v>
                </c:pt>
                <c:pt idx="75">
                  <c:v>0.995</c:v>
                </c:pt>
                <c:pt idx="76">
                  <c:v>1</c:v>
                </c:pt>
                <c:pt idx="77">
                  <c:v>1.0049999999999999</c:v>
                </c:pt>
                <c:pt idx="78">
                  <c:v>1.01</c:v>
                </c:pt>
                <c:pt idx="79">
                  <c:v>1.0149999999999999</c:v>
                </c:pt>
                <c:pt idx="80">
                  <c:v>1.02</c:v>
                </c:pt>
                <c:pt idx="81">
                  <c:v>1.0249999999999999</c:v>
                </c:pt>
                <c:pt idx="82">
                  <c:v>1.03</c:v>
                </c:pt>
                <c:pt idx="83">
                  <c:v>1.0349999999999999</c:v>
                </c:pt>
                <c:pt idx="84">
                  <c:v>1.04</c:v>
                </c:pt>
                <c:pt idx="85">
                  <c:v>1.0449999999999999</c:v>
                </c:pt>
                <c:pt idx="86">
                  <c:v>1.05</c:v>
                </c:pt>
                <c:pt idx="87">
                  <c:v>1.0549999999999999</c:v>
                </c:pt>
                <c:pt idx="88">
                  <c:v>1.06</c:v>
                </c:pt>
                <c:pt idx="89">
                  <c:v>1.0649999999999999</c:v>
                </c:pt>
                <c:pt idx="90">
                  <c:v>1.07</c:v>
                </c:pt>
                <c:pt idx="91">
                  <c:v>1.075</c:v>
                </c:pt>
                <c:pt idx="92">
                  <c:v>1.08</c:v>
                </c:pt>
                <c:pt idx="93">
                  <c:v>1.085</c:v>
                </c:pt>
                <c:pt idx="94">
                  <c:v>1.0900000000000001</c:v>
                </c:pt>
                <c:pt idx="95">
                  <c:v>1.095</c:v>
                </c:pt>
                <c:pt idx="96">
                  <c:v>1.1000000000000001</c:v>
                </c:pt>
                <c:pt idx="97">
                  <c:v>1.1100000000000001</c:v>
                </c:pt>
                <c:pt idx="98">
                  <c:v>1.1200000000000001</c:v>
                </c:pt>
                <c:pt idx="99">
                  <c:v>1.1299999999999999</c:v>
                </c:pt>
                <c:pt idx="100">
                  <c:v>1.1399999999999999</c:v>
                </c:pt>
                <c:pt idx="101">
                  <c:v>1.1499999999999999</c:v>
                </c:pt>
                <c:pt idx="102">
                  <c:v>1.1599999999999999</c:v>
                </c:pt>
                <c:pt idx="103">
                  <c:v>1.17</c:v>
                </c:pt>
                <c:pt idx="104">
                  <c:v>1.18</c:v>
                </c:pt>
                <c:pt idx="105">
                  <c:v>1.19</c:v>
                </c:pt>
                <c:pt idx="106">
                  <c:v>1.2</c:v>
                </c:pt>
                <c:pt idx="107">
                  <c:v>1.21</c:v>
                </c:pt>
                <c:pt idx="108">
                  <c:v>1.22</c:v>
                </c:pt>
                <c:pt idx="109">
                  <c:v>1.23</c:v>
                </c:pt>
                <c:pt idx="110">
                  <c:v>1.24</c:v>
                </c:pt>
                <c:pt idx="111">
                  <c:v>1.25</c:v>
                </c:pt>
                <c:pt idx="112">
                  <c:v>1.26</c:v>
                </c:pt>
                <c:pt idx="113">
                  <c:v>1.27</c:v>
                </c:pt>
                <c:pt idx="114">
                  <c:v>1.28</c:v>
                </c:pt>
                <c:pt idx="115">
                  <c:v>1.29</c:v>
                </c:pt>
                <c:pt idx="116">
                  <c:v>1.3</c:v>
                </c:pt>
                <c:pt idx="117">
                  <c:v>1.31</c:v>
                </c:pt>
                <c:pt idx="118">
                  <c:v>1.32</c:v>
                </c:pt>
                <c:pt idx="119">
                  <c:v>1.33</c:v>
                </c:pt>
                <c:pt idx="120">
                  <c:v>1.34</c:v>
                </c:pt>
                <c:pt idx="121">
                  <c:v>1.35</c:v>
                </c:pt>
                <c:pt idx="122">
                  <c:v>1.36</c:v>
                </c:pt>
                <c:pt idx="123">
                  <c:v>1.37</c:v>
                </c:pt>
                <c:pt idx="124">
                  <c:v>1.38</c:v>
                </c:pt>
                <c:pt idx="125">
                  <c:v>1.39</c:v>
                </c:pt>
                <c:pt idx="126">
                  <c:v>1.4</c:v>
                </c:pt>
                <c:pt idx="127">
                  <c:v>1.41</c:v>
                </c:pt>
                <c:pt idx="128">
                  <c:v>1.42</c:v>
                </c:pt>
                <c:pt idx="129">
                  <c:v>1.43</c:v>
                </c:pt>
                <c:pt idx="130">
                  <c:v>1.44</c:v>
                </c:pt>
                <c:pt idx="131">
                  <c:v>1.45</c:v>
                </c:pt>
                <c:pt idx="132">
                  <c:v>1.46</c:v>
                </c:pt>
                <c:pt idx="133">
                  <c:v>1.47</c:v>
                </c:pt>
                <c:pt idx="134">
                  <c:v>1.48</c:v>
                </c:pt>
                <c:pt idx="135">
                  <c:v>1.49</c:v>
                </c:pt>
                <c:pt idx="136">
                  <c:v>1.5</c:v>
                </c:pt>
                <c:pt idx="137">
                  <c:v>1.51</c:v>
                </c:pt>
                <c:pt idx="138">
                  <c:v>1.52</c:v>
                </c:pt>
                <c:pt idx="139">
                  <c:v>1.53</c:v>
                </c:pt>
                <c:pt idx="140">
                  <c:v>1.54</c:v>
                </c:pt>
                <c:pt idx="141">
                  <c:v>1.55</c:v>
                </c:pt>
                <c:pt idx="142">
                  <c:v>1.56</c:v>
                </c:pt>
                <c:pt idx="143">
                  <c:v>1.57</c:v>
                </c:pt>
                <c:pt idx="144">
                  <c:v>1.58</c:v>
                </c:pt>
                <c:pt idx="145">
                  <c:v>1.59</c:v>
                </c:pt>
                <c:pt idx="146">
                  <c:v>1.6</c:v>
                </c:pt>
                <c:pt idx="147">
                  <c:v>1.61</c:v>
                </c:pt>
                <c:pt idx="148">
                  <c:v>1.62</c:v>
                </c:pt>
                <c:pt idx="149">
                  <c:v>1.63</c:v>
                </c:pt>
                <c:pt idx="150">
                  <c:v>1.64</c:v>
                </c:pt>
                <c:pt idx="151">
                  <c:v>1.65</c:v>
                </c:pt>
                <c:pt idx="152">
                  <c:v>1.66</c:v>
                </c:pt>
                <c:pt idx="153">
                  <c:v>1.67</c:v>
                </c:pt>
                <c:pt idx="154">
                  <c:v>1.68</c:v>
                </c:pt>
                <c:pt idx="155">
                  <c:v>1.69</c:v>
                </c:pt>
                <c:pt idx="156">
                  <c:v>1.7</c:v>
                </c:pt>
                <c:pt idx="157">
                  <c:v>1.71</c:v>
                </c:pt>
                <c:pt idx="158">
                  <c:v>1.72</c:v>
                </c:pt>
                <c:pt idx="159">
                  <c:v>1.73</c:v>
                </c:pt>
                <c:pt idx="160">
                  <c:v>1.74</c:v>
                </c:pt>
                <c:pt idx="161">
                  <c:v>1.75</c:v>
                </c:pt>
                <c:pt idx="162">
                  <c:v>1.76</c:v>
                </c:pt>
                <c:pt idx="163">
                  <c:v>1.77</c:v>
                </c:pt>
                <c:pt idx="164">
                  <c:v>1.78</c:v>
                </c:pt>
                <c:pt idx="165">
                  <c:v>1.79</c:v>
                </c:pt>
                <c:pt idx="166">
                  <c:v>1.8</c:v>
                </c:pt>
                <c:pt idx="167">
                  <c:v>1.81</c:v>
                </c:pt>
                <c:pt idx="168">
                  <c:v>1.82</c:v>
                </c:pt>
                <c:pt idx="169">
                  <c:v>1.83</c:v>
                </c:pt>
                <c:pt idx="170">
                  <c:v>1.84</c:v>
                </c:pt>
                <c:pt idx="171">
                  <c:v>1.85</c:v>
                </c:pt>
                <c:pt idx="172">
                  <c:v>1.86</c:v>
                </c:pt>
                <c:pt idx="173">
                  <c:v>1.87</c:v>
                </c:pt>
                <c:pt idx="174">
                  <c:v>1.88</c:v>
                </c:pt>
                <c:pt idx="175">
                  <c:v>1.89</c:v>
                </c:pt>
                <c:pt idx="176">
                  <c:v>1.9</c:v>
                </c:pt>
                <c:pt idx="177">
                  <c:v>1.91</c:v>
                </c:pt>
                <c:pt idx="178">
                  <c:v>1.92</c:v>
                </c:pt>
                <c:pt idx="179">
                  <c:v>1.93</c:v>
                </c:pt>
                <c:pt idx="180">
                  <c:v>1.94</c:v>
                </c:pt>
                <c:pt idx="181">
                  <c:v>1.95</c:v>
                </c:pt>
                <c:pt idx="182">
                  <c:v>1.96</c:v>
                </c:pt>
                <c:pt idx="183">
                  <c:v>1.97</c:v>
                </c:pt>
                <c:pt idx="184">
                  <c:v>1.98</c:v>
                </c:pt>
                <c:pt idx="185">
                  <c:v>1.99</c:v>
                </c:pt>
                <c:pt idx="186">
                  <c:v>2</c:v>
                </c:pt>
                <c:pt idx="187">
                  <c:v>2.02</c:v>
                </c:pt>
                <c:pt idx="188">
                  <c:v>2.04</c:v>
                </c:pt>
                <c:pt idx="189">
                  <c:v>2.06</c:v>
                </c:pt>
                <c:pt idx="190">
                  <c:v>2.08</c:v>
                </c:pt>
                <c:pt idx="191">
                  <c:v>2.1</c:v>
                </c:pt>
                <c:pt idx="192">
                  <c:v>2.12</c:v>
                </c:pt>
                <c:pt idx="193">
                  <c:v>2.14</c:v>
                </c:pt>
                <c:pt idx="194">
                  <c:v>2.16</c:v>
                </c:pt>
                <c:pt idx="195">
                  <c:v>2.1800000000000002</c:v>
                </c:pt>
                <c:pt idx="196">
                  <c:v>2.2000000000000002</c:v>
                </c:pt>
                <c:pt idx="197">
                  <c:v>2.2200000000000002</c:v>
                </c:pt>
                <c:pt idx="198">
                  <c:v>2.2400000000000002</c:v>
                </c:pt>
                <c:pt idx="199">
                  <c:v>2.2599999999999998</c:v>
                </c:pt>
                <c:pt idx="200">
                  <c:v>2.2799999999999998</c:v>
                </c:pt>
                <c:pt idx="201">
                  <c:v>2.2999999999999998</c:v>
                </c:pt>
                <c:pt idx="202">
                  <c:v>2.3199999999999998</c:v>
                </c:pt>
                <c:pt idx="203">
                  <c:v>2.34</c:v>
                </c:pt>
                <c:pt idx="204">
                  <c:v>2.36</c:v>
                </c:pt>
                <c:pt idx="205">
                  <c:v>2.38</c:v>
                </c:pt>
                <c:pt idx="206">
                  <c:v>2.4</c:v>
                </c:pt>
                <c:pt idx="207">
                  <c:v>2.42</c:v>
                </c:pt>
                <c:pt idx="208">
                  <c:v>2.44</c:v>
                </c:pt>
                <c:pt idx="209">
                  <c:v>2.46</c:v>
                </c:pt>
                <c:pt idx="210">
                  <c:v>2.48</c:v>
                </c:pt>
                <c:pt idx="211">
                  <c:v>2.5</c:v>
                </c:pt>
                <c:pt idx="212">
                  <c:v>2.52</c:v>
                </c:pt>
                <c:pt idx="213">
                  <c:v>2.54</c:v>
                </c:pt>
                <c:pt idx="214">
                  <c:v>2.56</c:v>
                </c:pt>
                <c:pt idx="215">
                  <c:v>2.58</c:v>
                </c:pt>
                <c:pt idx="216">
                  <c:v>2.6</c:v>
                </c:pt>
                <c:pt idx="217">
                  <c:v>2.62</c:v>
                </c:pt>
                <c:pt idx="218">
                  <c:v>2.64</c:v>
                </c:pt>
                <c:pt idx="219">
                  <c:v>2.66</c:v>
                </c:pt>
                <c:pt idx="220">
                  <c:v>2.68</c:v>
                </c:pt>
                <c:pt idx="221">
                  <c:v>2.7</c:v>
                </c:pt>
                <c:pt idx="222">
                  <c:v>2.72</c:v>
                </c:pt>
                <c:pt idx="223">
                  <c:v>2.74</c:v>
                </c:pt>
                <c:pt idx="224">
                  <c:v>2.76</c:v>
                </c:pt>
                <c:pt idx="225">
                  <c:v>2.78</c:v>
                </c:pt>
                <c:pt idx="226">
                  <c:v>2.8</c:v>
                </c:pt>
                <c:pt idx="227">
                  <c:v>2.82</c:v>
                </c:pt>
                <c:pt idx="228">
                  <c:v>2.84</c:v>
                </c:pt>
                <c:pt idx="229">
                  <c:v>2.86</c:v>
                </c:pt>
                <c:pt idx="230">
                  <c:v>2.88</c:v>
                </c:pt>
                <c:pt idx="231">
                  <c:v>2.9</c:v>
                </c:pt>
                <c:pt idx="232">
                  <c:v>2.92</c:v>
                </c:pt>
                <c:pt idx="233">
                  <c:v>2.94</c:v>
                </c:pt>
                <c:pt idx="234">
                  <c:v>2.96</c:v>
                </c:pt>
                <c:pt idx="235">
                  <c:v>2.98</c:v>
                </c:pt>
                <c:pt idx="236">
                  <c:v>3</c:v>
                </c:pt>
                <c:pt idx="237">
                  <c:v>3.05</c:v>
                </c:pt>
                <c:pt idx="238">
                  <c:v>3.1</c:v>
                </c:pt>
                <c:pt idx="239">
                  <c:v>3.15</c:v>
                </c:pt>
                <c:pt idx="240">
                  <c:v>3.2</c:v>
                </c:pt>
                <c:pt idx="241">
                  <c:v>3.25</c:v>
                </c:pt>
                <c:pt idx="242">
                  <c:v>3.3</c:v>
                </c:pt>
                <c:pt idx="243">
                  <c:v>3.35</c:v>
                </c:pt>
                <c:pt idx="244">
                  <c:v>3.4</c:v>
                </c:pt>
                <c:pt idx="245">
                  <c:v>3.45</c:v>
                </c:pt>
                <c:pt idx="246">
                  <c:v>3.5</c:v>
                </c:pt>
                <c:pt idx="247">
                  <c:v>3.55</c:v>
                </c:pt>
                <c:pt idx="248">
                  <c:v>3.6</c:v>
                </c:pt>
                <c:pt idx="249">
                  <c:v>3.65</c:v>
                </c:pt>
                <c:pt idx="250">
                  <c:v>3.7</c:v>
                </c:pt>
                <c:pt idx="251">
                  <c:v>3.75</c:v>
                </c:pt>
                <c:pt idx="252">
                  <c:v>3.8</c:v>
                </c:pt>
                <c:pt idx="253">
                  <c:v>3.85</c:v>
                </c:pt>
                <c:pt idx="254">
                  <c:v>3.9</c:v>
                </c:pt>
                <c:pt idx="255">
                  <c:v>3.95</c:v>
                </c:pt>
                <c:pt idx="256">
                  <c:v>4.0000000000000098</c:v>
                </c:pt>
                <c:pt idx="257">
                  <c:v>4.0500000000000096</c:v>
                </c:pt>
                <c:pt idx="258">
                  <c:v>4.0999999999999996</c:v>
                </c:pt>
                <c:pt idx="259">
                  <c:v>4.1500000000000101</c:v>
                </c:pt>
                <c:pt idx="260">
                  <c:v>4.2000000000000099</c:v>
                </c:pt>
                <c:pt idx="261">
                  <c:v>4.2500000000000098</c:v>
                </c:pt>
                <c:pt idx="262">
                  <c:v>4.3000000000000096</c:v>
                </c:pt>
                <c:pt idx="263">
                  <c:v>4.3500000000000103</c:v>
                </c:pt>
                <c:pt idx="264">
                  <c:v>4.4000000000000101</c:v>
                </c:pt>
                <c:pt idx="265">
                  <c:v>4.4500000000000099</c:v>
                </c:pt>
                <c:pt idx="266">
                  <c:v>4.5000000000000098</c:v>
                </c:pt>
                <c:pt idx="267">
                  <c:v>4.5500000000000096</c:v>
                </c:pt>
                <c:pt idx="268">
                  <c:v>4.6000000000000103</c:v>
                </c:pt>
                <c:pt idx="269">
                  <c:v>4.6500000000000101</c:v>
                </c:pt>
                <c:pt idx="270">
                  <c:v>4.7000000000000099</c:v>
                </c:pt>
                <c:pt idx="271">
                  <c:v>4.7500000000000098</c:v>
                </c:pt>
                <c:pt idx="272">
                  <c:v>4.8000000000000096</c:v>
                </c:pt>
                <c:pt idx="273">
                  <c:v>4.8500000000000103</c:v>
                </c:pt>
                <c:pt idx="274">
                  <c:v>4.9000000000000101</c:v>
                </c:pt>
                <c:pt idx="275">
                  <c:v>4.9500000000000099</c:v>
                </c:pt>
                <c:pt idx="276">
                  <c:v>5.0000000000000098</c:v>
                </c:pt>
                <c:pt idx="277">
                  <c:v>5.0500000000000096</c:v>
                </c:pt>
                <c:pt idx="278">
                  <c:v>5.1000000000000103</c:v>
                </c:pt>
                <c:pt idx="279">
                  <c:v>5.1500000000000101</c:v>
                </c:pt>
                <c:pt idx="280">
                  <c:v>5.2000000000000099</c:v>
                </c:pt>
                <c:pt idx="281">
                  <c:v>5.2500000000000098</c:v>
                </c:pt>
                <c:pt idx="282">
                  <c:v>5.3000000000000096</c:v>
                </c:pt>
                <c:pt idx="283">
                  <c:v>5.3500000000000103</c:v>
                </c:pt>
                <c:pt idx="284">
                  <c:v>5.4000000000000101</c:v>
                </c:pt>
                <c:pt idx="285">
                  <c:v>5.4500000000000099</c:v>
                </c:pt>
                <c:pt idx="286">
                  <c:v>5.5000000000000098</c:v>
                </c:pt>
                <c:pt idx="287">
                  <c:v>5.5500000000000096</c:v>
                </c:pt>
                <c:pt idx="288">
                  <c:v>5.6000000000000103</c:v>
                </c:pt>
                <c:pt idx="289">
                  <c:v>5.6500000000000101</c:v>
                </c:pt>
                <c:pt idx="290">
                  <c:v>5.7000000000000099</c:v>
                </c:pt>
                <c:pt idx="291">
                  <c:v>5.7500000000000098</c:v>
                </c:pt>
                <c:pt idx="292">
                  <c:v>5.8000000000000096</c:v>
                </c:pt>
                <c:pt idx="293">
                  <c:v>5.8500000000000103</c:v>
                </c:pt>
                <c:pt idx="294">
                  <c:v>5.9000000000000101</c:v>
                </c:pt>
                <c:pt idx="295">
                  <c:v>5.9500000000000099</c:v>
                </c:pt>
                <c:pt idx="296">
                  <c:v>6.0000000000000204</c:v>
                </c:pt>
                <c:pt idx="297">
                  <c:v>6.0500000000000203</c:v>
                </c:pt>
                <c:pt idx="298">
                  <c:v>6.1000000000000201</c:v>
                </c:pt>
                <c:pt idx="299">
                  <c:v>6.1500000000000199</c:v>
                </c:pt>
                <c:pt idx="300">
                  <c:v>6.2000000000000197</c:v>
                </c:pt>
                <c:pt idx="301">
                  <c:v>6.2500000000000204</c:v>
                </c:pt>
                <c:pt idx="302">
                  <c:v>6.3000000000000203</c:v>
                </c:pt>
                <c:pt idx="303">
                  <c:v>6.3500000000000201</c:v>
                </c:pt>
                <c:pt idx="304">
                  <c:v>6.4000000000000199</c:v>
                </c:pt>
                <c:pt idx="305">
                  <c:v>6.4500000000000197</c:v>
                </c:pt>
                <c:pt idx="306">
                  <c:v>6.5000000000000204</c:v>
                </c:pt>
                <c:pt idx="307">
                  <c:v>6.5500000000000203</c:v>
                </c:pt>
                <c:pt idx="308">
                  <c:v>6.6000000000000201</c:v>
                </c:pt>
                <c:pt idx="309">
                  <c:v>6.6500000000000199</c:v>
                </c:pt>
                <c:pt idx="310">
                  <c:v>6.7000000000000197</c:v>
                </c:pt>
                <c:pt idx="311">
                  <c:v>6.7500000000000204</c:v>
                </c:pt>
                <c:pt idx="312">
                  <c:v>6.8000000000000203</c:v>
                </c:pt>
                <c:pt idx="313">
                  <c:v>6.8500000000000201</c:v>
                </c:pt>
                <c:pt idx="314">
                  <c:v>6.9000000000000199</c:v>
                </c:pt>
                <c:pt idx="315">
                  <c:v>6.9500000000000197</c:v>
                </c:pt>
                <c:pt idx="316">
                  <c:v>7.0000000000000204</c:v>
                </c:pt>
                <c:pt idx="317">
                  <c:v>7.0500000000000203</c:v>
                </c:pt>
                <c:pt idx="318">
                  <c:v>7.1000000000000201</c:v>
                </c:pt>
                <c:pt idx="319">
                  <c:v>7.1500000000000199</c:v>
                </c:pt>
                <c:pt idx="320">
                  <c:v>7.2000000000000197</c:v>
                </c:pt>
                <c:pt idx="321">
                  <c:v>7.2500000000000204</c:v>
                </c:pt>
                <c:pt idx="322">
                  <c:v>7.3000000000000203</c:v>
                </c:pt>
                <c:pt idx="323">
                  <c:v>7.3500000000000201</c:v>
                </c:pt>
                <c:pt idx="324">
                  <c:v>7.4000000000000199</c:v>
                </c:pt>
                <c:pt idx="325">
                  <c:v>7.4500000000000197</c:v>
                </c:pt>
                <c:pt idx="326">
                  <c:v>7.5000000000000204</c:v>
                </c:pt>
                <c:pt idx="327">
                  <c:v>7.5500000000000203</c:v>
                </c:pt>
                <c:pt idx="328">
                  <c:v>7.6000000000000201</c:v>
                </c:pt>
                <c:pt idx="329">
                  <c:v>7.6500000000000199</c:v>
                </c:pt>
                <c:pt idx="330">
                  <c:v>7.7000000000000197</c:v>
                </c:pt>
                <c:pt idx="331">
                  <c:v>7.7500000000000204</c:v>
                </c:pt>
                <c:pt idx="332">
                  <c:v>7.80000000000003</c:v>
                </c:pt>
                <c:pt idx="333">
                  <c:v>7.8500000000000298</c:v>
                </c:pt>
                <c:pt idx="334">
                  <c:v>7.9000000000000199</c:v>
                </c:pt>
                <c:pt idx="335">
                  <c:v>7.9500000000000304</c:v>
                </c:pt>
                <c:pt idx="336">
                  <c:v>8.0000000000000302</c:v>
                </c:pt>
                <c:pt idx="337">
                  <c:v>8.0500000000000291</c:v>
                </c:pt>
                <c:pt idx="338">
                  <c:v>8.1000000000000298</c:v>
                </c:pt>
                <c:pt idx="339">
                  <c:v>8.1500000000000306</c:v>
                </c:pt>
                <c:pt idx="340">
                  <c:v>8.2000000000000295</c:v>
                </c:pt>
                <c:pt idx="341">
                  <c:v>8.2500000000000302</c:v>
                </c:pt>
                <c:pt idx="342">
                  <c:v>8.3000000000000291</c:v>
                </c:pt>
                <c:pt idx="343">
                  <c:v>8.3500000000000298</c:v>
                </c:pt>
                <c:pt idx="344">
                  <c:v>8.4000000000000306</c:v>
                </c:pt>
                <c:pt idx="345">
                  <c:v>8.4500000000000295</c:v>
                </c:pt>
                <c:pt idx="346">
                  <c:v>8.5000000000000302</c:v>
                </c:pt>
                <c:pt idx="347">
                  <c:v>8.5500000000000291</c:v>
                </c:pt>
                <c:pt idx="348">
                  <c:v>8.6000000000000298</c:v>
                </c:pt>
                <c:pt idx="349">
                  <c:v>8.6500000000000306</c:v>
                </c:pt>
                <c:pt idx="350">
                  <c:v>8.7000000000000295</c:v>
                </c:pt>
                <c:pt idx="351">
                  <c:v>8.7500000000000302</c:v>
                </c:pt>
                <c:pt idx="352">
                  <c:v>8.8000000000000291</c:v>
                </c:pt>
                <c:pt idx="353">
                  <c:v>8.8500000000000298</c:v>
                </c:pt>
                <c:pt idx="354">
                  <c:v>8.9000000000000306</c:v>
                </c:pt>
                <c:pt idx="355">
                  <c:v>8.9500000000000295</c:v>
                </c:pt>
                <c:pt idx="356">
                  <c:v>9.0000000000000302</c:v>
                </c:pt>
                <c:pt idx="357">
                  <c:v>9.0500000000000291</c:v>
                </c:pt>
                <c:pt idx="358">
                  <c:v>9.1000000000000298</c:v>
                </c:pt>
                <c:pt idx="359">
                  <c:v>9.1500000000000306</c:v>
                </c:pt>
                <c:pt idx="360">
                  <c:v>9.2000000000000295</c:v>
                </c:pt>
                <c:pt idx="361">
                  <c:v>9.2500000000000302</c:v>
                </c:pt>
                <c:pt idx="362">
                  <c:v>9.3000000000000291</c:v>
                </c:pt>
                <c:pt idx="363">
                  <c:v>9.3500000000000298</c:v>
                </c:pt>
                <c:pt idx="364">
                  <c:v>9.4000000000000306</c:v>
                </c:pt>
                <c:pt idx="365">
                  <c:v>9.4500000000000295</c:v>
                </c:pt>
                <c:pt idx="366">
                  <c:v>9.5000000000000302</c:v>
                </c:pt>
                <c:pt idx="367">
                  <c:v>9.5500000000000291</c:v>
                </c:pt>
                <c:pt idx="368">
                  <c:v>9.6000000000000298</c:v>
                </c:pt>
                <c:pt idx="369">
                  <c:v>9.6500000000000306</c:v>
                </c:pt>
                <c:pt idx="370">
                  <c:v>9.7000000000000295</c:v>
                </c:pt>
                <c:pt idx="371">
                  <c:v>9.7500000000000409</c:v>
                </c:pt>
                <c:pt idx="372">
                  <c:v>9.8000000000000398</c:v>
                </c:pt>
                <c:pt idx="373">
                  <c:v>9.8500000000000405</c:v>
                </c:pt>
                <c:pt idx="374">
                  <c:v>9.9000000000000394</c:v>
                </c:pt>
                <c:pt idx="375">
                  <c:v>9.9500000000000401</c:v>
                </c:pt>
                <c:pt idx="376">
                  <c:v>10</c:v>
                </c:pt>
              </c:numCache>
            </c:numRef>
          </c:xVal>
          <c:yVal>
            <c:numRef>
              <c:f>演算処理!$DA$23:$DA$399</c:f>
              <c:numCache>
                <c:formatCode>General</c:formatCode>
                <c:ptCount val="377"/>
                <c:pt idx="0">
                  <c:v>89.999454601474795</c:v>
                </c:pt>
                <c:pt idx="1">
                  <c:v>84.526850802002826</c:v>
                </c:pt>
                <c:pt idx="2">
                  <c:v>83.422009405416389</c:v>
                </c:pt>
                <c:pt idx="3">
                  <c:v>82.311511304810452</c:v>
                </c:pt>
                <c:pt idx="4">
                  <c:v>81.194339805450255</c:v>
                </c:pt>
                <c:pt idx="5">
                  <c:v>80.069442317288249</c:v>
                </c:pt>
                <c:pt idx="6">
                  <c:v>78.93572388500111</c:v>
                </c:pt>
                <c:pt idx="7">
                  <c:v>77.792040113162187</c:v>
                </c:pt>
                <c:pt idx="8">
                  <c:v>76.637189363728695</c:v>
                </c:pt>
                <c:pt idx="9">
                  <c:v>75.469904082068297</c:v>
                </c:pt>
                <c:pt idx="10">
                  <c:v>74.288841081604176</c:v>
                </c:pt>
                <c:pt idx="11">
                  <c:v>73.092570584491583</c:v>
                </c:pt>
                <c:pt idx="12">
                  <c:v>71.879563774814059</c:v>
                </c:pt>
                <c:pt idx="13">
                  <c:v>70.648178569299702</c:v>
                </c:pt>
                <c:pt idx="14">
                  <c:v>69.396643245448104</c:v>
                </c:pt>
                <c:pt idx="15">
                  <c:v>68.123037484117219</c:v>
                </c:pt>
                <c:pt idx="16">
                  <c:v>66.825270277488329</c:v>
                </c:pt>
                <c:pt idx="17">
                  <c:v>65.501054016303144</c:v>
                </c:pt>
                <c:pt idx="18">
                  <c:v>64.147873891839097</c:v>
                </c:pt>
                <c:pt idx="19">
                  <c:v>62.762951513548494</c:v>
                </c:pt>
                <c:pt idx="20">
                  <c:v>61.343201331769471</c:v>
                </c:pt>
                <c:pt idx="21">
                  <c:v>59.885178036389014</c:v>
                </c:pt>
                <c:pt idx="22">
                  <c:v>58.385012532844293</c:v>
                </c:pt>
                <c:pt idx="23">
                  <c:v>56.838333310863824</c:v>
                </c:pt>
                <c:pt idx="24">
                  <c:v>55.240168919152211</c:v>
                </c:pt>
                <c:pt idx="25">
                  <c:v>53.584825685452593</c:v>
                </c:pt>
                <c:pt idx="26">
                  <c:v>51.865732527538547</c:v>
                </c:pt>
                <c:pt idx="27">
                  <c:v>50.075241276865938</c:v>
                </c:pt>
                <c:pt idx="28">
                  <c:v>48.204365683307493</c:v>
                </c:pt>
                <c:pt idx="29">
                  <c:v>46.242433944214412</c:v>
                </c:pt>
                <c:pt idx="30">
                  <c:v>44.176615894766464</c:v>
                </c:pt>
                <c:pt idx="31">
                  <c:v>41.991262386249545</c:v>
                </c:pt>
                <c:pt idx="32">
                  <c:v>39.666951454749139</c:v>
                </c:pt>
                <c:pt idx="33">
                  <c:v>37.179052652321722</c:v>
                </c:pt>
                <c:pt idx="34">
                  <c:v>34.495446570398464</c:v>
                </c:pt>
                <c:pt idx="35">
                  <c:v>31.572635741254498</c:v>
                </c:pt>
                <c:pt idx="36">
                  <c:v>28.348450383217529</c:v>
                </c:pt>
                <c:pt idx="37">
                  <c:v>27.485155050157747</c:v>
                </c:pt>
                <c:pt idx="38">
                  <c:v>26.595326521570598</c:v>
                </c:pt>
                <c:pt idx="39">
                  <c:v>25.676664487699149</c:v>
                </c:pt>
                <c:pt idx="40">
                  <c:v>24.726483493674415</c:v>
                </c:pt>
                <c:pt idx="41">
                  <c:v>23.74160985427137</c:v>
                </c:pt>
                <c:pt idx="42">
                  <c:v>22.718240504476089</c:v>
                </c:pt>
                <c:pt idx="43">
                  <c:v>21.651745829585611</c:v>
                </c:pt>
                <c:pt idx="44">
                  <c:v>20.536388067441919</c:v>
                </c:pt>
                <c:pt idx="45">
                  <c:v>19.364909039034181</c:v>
                </c:pt>
                <c:pt idx="46">
                  <c:v>18.127909455352047</c:v>
                </c:pt>
                <c:pt idx="47">
                  <c:v>16.812884156204159</c:v>
                </c:pt>
                <c:pt idx="48">
                  <c:v>15.402666340931443</c:v>
                </c:pt>
                <c:pt idx="49">
                  <c:v>13.872808297050183</c:v>
                </c:pt>
                <c:pt idx="50">
                  <c:v>12.186939626036986</c:v>
                </c:pt>
                <c:pt idx="51">
                  <c:v>10.28801303602213</c:v>
                </c:pt>
                <c:pt idx="52">
                  <c:v>8.0804662248097969</c:v>
                </c:pt>
                <c:pt idx="53">
                  <c:v>5.3900887086832663</c:v>
                </c:pt>
                <c:pt idx="54">
                  <c:v>1.8610135589678025</c:v>
                </c:pt>
                <c:pt idx="55">
                  <c:v>-3.3620845877966876</c:v>
                </c:pt>
                <c:pt idx="56">
                  <c:v>-12.920903884211636</c:v>
                </c:pt>
                <c:pt idx="57">
                  <c:v>-38.794983661539781</c:v>
                </c:pt>
                <c:pt idx="58">
                  <c:v>69.549971522938648</c:v>
                </c:pt>
                <c:pt idx="59">
                  <c:v>32.693765631265549</c:v>
                </c:pt>
                <c:pt idx="60">
                  <c:v>20.543589835472623</c:v>
                </c:pt>
                <c:pt idx="61">
                  <c:v>14.230256539600498</c:v>
                </c:pt>
                <c:pt idx="62">
                  <c:v>9.9309092317767274</c:v>
                </c:pt>
                <c:pt idx="63">
                  <c:v>6.5150483000938824</c:v>
                </c:pt>
                <c:pt idx="64">
                  <c:v>3.5369217224312588</c:v>
                </c:pt>
                <c:pt idx="65">
                  <c:v>0.78489413520315976</c:v>
                </c:pt>
                <c:pt idx="66">
                  <c:v>-1.8556125689574421</c:v>
                </c:pt>
                <c:pt idx="67">
                  <c:v>-4.4531913081005259</c:v>
                </c:pt>
                <c:pt idx="68">
                  <c:v>-7.0523860451667151</c:v>
                </c:pt>
                <c:pt idx="69">
                  <c:v>-9.6841370379246978</c:v>
                </c:pt>
                <c:pt idx="70">
                  <c:v>-12.371140171216529</c:v>
                </c:pt>
                <c:pt idx="71">
                  <c:v>-15.130736792762011</c:v>
                </c:pt>
                <c:pt idx="72">
                  <c:v>-17.976506130240566</c:v>
                </c:pt>
                <c:pt idx="73">
                  <c:v>-20.919126315904368</c:v>
                </c:pt>
                <c:pt idx="74">
                  <c:v>-23.966796224202682</c:v>
                </c:pt>
                <c:pt idx="75">
                  <c:v>-27.125380104060515</c:v>
                </c:pt>
                <c:pt idx="76">
                  <c:v>-30.398373792938195</c:v>
                </c:pt>
                <c:pt idx="77">
                  <c:v>-33.786761592006393</c:v>
                </c:pt>
                <c:pt idx="78">
                  <c:v>-37.288820647803462</c:v>
                </c:pt>
                <c:pt idx="79">
                  <c:v>-40.899926233814391</c:v>
                </c:pt>
                <c:pt idx="80">
                  <c:v>-44.612410966331403</c:v>
                </c:pt>
                <c:pt idx="81">
                  <c:v>-48.415529288844922</c:v>
                </c:pt>
                <c:pt idx="82">
                  <c:v>-52.295571935060238</c:v>
                </c:pt>
                <c:pt idx="83">
                  <c:v>-56.236161190770254</c:v>
                </c:pt>
                <c:pt idx="84">
                  <c:v>-60.218736270575569</c:v>
                </c:pt>
                <c:pt idx="85">
                  <c:v>-64.223211242894934</c:v>
                </c:pt>
                <c:pt idx="86">
                  <c:v>-68.228760386742891</c:v>
                </c:pt>
                <c:pt idx="87">
                  <c:v>-72.214663713569877</c:v>
                </c:pt>
                <c:pt idx="88">
                  <c:v>-76.161134134509084</c:v>
                </c:pt>
                <c:pt idx="89">
                  <c:v>-80.050050326897065</c:v>
                </c:pt>
                <c:pt idx="90">
                  <c:v>-83.865534974115491</c:v>
                </c:pt>
                <c:pt idx="91">
                  <c:v>-87.594342519523266</c:v>
                </c:pt>
                <c:pt idx="92">
                  <c:v>88.773952164953286</c:v>
                </c:pt>
                <c:pt idx="93">
                  <c:v>85.246948583941531</c:v>
                </c:pt>
                <c:pt idx="94">
                  <c:v>81.829566109311145</c:v>
                </c:pt>
                <c:pt idx="95">
                  <c:v>78.524298688226423</c:v>
                </c:pt>
                <c:pt idx="96">
                  <c:v>75.331536357946391</c:v>
                </c:pt>
                <c:pt idx="97">
                  <c:v>69.27667034600772</c:v>
                </c:pt>
                <c:pt idx="98">
                  <c:v>63.63915143294858</c:v>
                </c:pt>
                <c:pt idx="99">
                  <c:v>58.380312067884077</c:v>
                </c:pt>
                <c:pt idx="100">
                  <c:v>53.456006573099316</c:v>
                </c:pt>
                <c:pt idx="101">
                  <c:v>48.821486873603753</c:v>
                </c:pt>
                <c:pt idx="102">
                  <c:v>44.434264689601569</c:v>
                </c:pt>
                <c:pt idx="103">
                  <c:v>40.255564946944659</c:v>
                </c:pt>
                <c:pt idx="104">
                  <c:v>36.250888055355553</c:v>
                </c:pt>
                <c:pt idx="105">
                  <c:v>32.390056785845431</c:v>
                </c:pt>
                <c:pt idx="106">
                  <c:v>28.646994743063431</c:v>
                </c:pt>
                <c:pt idx="107">
                  <c:v>24.999387336524457</c:v>
                </c:pt>
                <c:pt idx="108">
                  <c:v>21.428311380483908</c:v>
                </c:pt>
                <c:pt idx="109">
                  <c:v>17.917878515972767</c:v>
                </c:pt>
                <c:pt idx="110">
                  <c:v>14.454912974443067</c:v>
                </c:pt>
                <c:pt idx="111">
                  <c:v>11.028669937312513</c:v>
                </c:pt>
                <c:pt idx="112">
                  <c:v>7.630592877792461</c:v>
                </c:pt>
                <c:pt idx="113">
                  <c:v>4.2541042374048645</c:v>
                </c:pt>
                <c:pt idx="114">
                  <c:v>0.89442203063955539</c:v>
                </c:pt>
                <c:pt idx="115">
                  <c:v>-2.4516054235968401</c:v>
                </c:pt>
                <c:pt idx="116">
                  <c:v>-5.7856539915206149</c:v>
                </c:pt>
                <c:pt idx="117">
                  <c:v>-9.1080737712722932</c:v>
                </c:pt>
                <c:pt idx="118">
                  <c:v>-12.418039639229002</c:v>
                </c:pt>
                <c:pt idx="119">
                  <c:v>-15.713705591029353</c:v>
                </c:pt>
                <c:pt idx="120">
                  <c:v>-18.992364395556994</c:v>
                </c:pt>
                <c:pt idx="121">
                  <c:v>-22.250612307154352</c:v>
                </c:pt>
                <c:pt idx="122">
                  <c:v>-25.484516956782766</c:v>
                </c:pt>
                <c:pt idx="123">
                  <c:v>-28.689785208930179</c:v>
                </c:pt>
                <c:pt idx="124">
                  <c:v>-31.861926848094033</c:v>
                </c:pt>
                <c:pt idx="125">
                  <c:v>-34.996409524734815</c:v>
                </c:pt>
                <c:pt idx="126">
                  <c:v>-38.088800466794751</c:v>
                </c:pt>
                <c:pt idx="127">
                  <c:v>-41.134891008496467</c:v>
                </c:pt>
                <c:pt idx="128">
                  <c:v>-44.130800907376312</c:v>
                </c:pt>
                <c:pt idx="129">
                  <c:v>-47.07306057934948</c:v>
                </c:pt>
                <c:pt idx="130">
                  <c:v>-49.958670630540404</c:v>
                </c:pt>
                <c:pt idx="131">
                  <c:v>-52.785139261992583</c:v>
                </c:pt>
                <c:pt idx="132">
                  <c:v>-55.550499154534016</c:v>
                </c:pt>
                <c:pt idx="133">
                  <c:v>-58.253306229910933</c:v>
                </c:pt>
                <c:pt idx="134">
                  <c:v>-60.892623196532561</c:v>
                </c:pt>
                <c:pt idx="135">
                  <c:v>-63.467991027228386</c:v>
                </c:pt>
                <c:pt idx="136">
                  <c:v>-65.979391514558259</c:v>
                </c:pt>
                <c:pt idx="137">
                  <c:v>-68.427203856440599</c:v>
                </c:pt>
                <c:pt idx="138">
                  <c:v>-70.81215789832352</c:v>
                </c:pt>
                <c:pt idx="139">
                  <c:v>-73.135286253427282</c:v>
                </c:pt>
                <c:pt idx="140">
                  <c:v>-75.3978770879678</c:v>
                </c:pt>
                <c:pt idx="141">
                  <c:v>-77.601428931464156</c:v>
                </c:pt>
                <c:pt idx="142">
                  <c:v>-79.747608479696311</c:v>
                </c:pt>
                <c:pt idx="143">
                  <c:v>-81.838212015630958</c:v>
                </c:pt>
                <c:pt idx="144">
                  <c:v>-83.87513078901209</c:v>
                </c:pt>
                <c:pt idx="145">
                  <c:v>-85.860320469109737</c:v>
                </c:pt>
                <c:pt idx="146">
                  <c:v>-87.795774613661877</c:v>
                </c:pt>
                <c:pt idx="147">
                  <c:v>-89.683501974001572</c:v>
                </c:pt>
                <c:pt idx="148">
                  <c:v>88.474492625844235</c:v>
                </c:pt>
                <c:pt idx="149">
                  <c:v>86.676224147458896</c:v>
                </c:pt>
                <c:pt idx="150">
                  <c:v>84.919740268581322</c:v>
                </c:pt>
                <c:pt idx="151">
                  <c:v>83.203131725021493</c:v>
                </c:pt>
                <c:pt idx="152">
                  <c:v>81.524540393706417</c:v>
                </c:pt>
                <c:pt idx="153">
                  <c:v>79.882165428088513</c:v>
                </c:pt>
                <c:pt idx="154">
                  <c:v>78.274267732988946</c:v>
                </c:pt>
                <c:pt idx="155">
                  <c:v>76.699173038838993</c:v>
                </c:pt>
                <c:pt idx="156">
                  <c:v>75.155273807191335</c:v>
                </c:pt>
                <c:pt idx="157">
                  <c:v>73.64103017167686</c:v>
                </c:pt>
                <c:pt idx="158">
                  <c:v>72.154970092205019</c:v>
                </c:pt>
                <c:pt idx="159">
                  <c:v>70.695688875714566</c:v>
                </c:pt>
                <c:pt idx="160">
                  <c:v>69.261848194484486</c:v>
                </c:pt>
                <c:pt idx="161">
                  <c:v>67.852174713029228</c:v>
                </c:pt>
                <c:pt idx="162">
                  <c:v>66.465458416920796</c:v>
                </c:pt>
                <c:pt idx="163">
                  <c:v>65.100550721400467</c:v>
                </c:pt>
                <c:pt idx="164">
                  <c:v>63.756362424219503</c:v>
                </c:pt>
                <c:pt idx="165">
                  <c:v>62.431861555597777</c:v>
                </c:pt>
                <c:pt idx="166">
                  <c:v>61.126071168325524</c:v>
                </c:pt>
                <c:pt idx="167">
                  <c:v>59.83806710266186</c:v>
                </c:pt>
                <c:pt idx="168">
                  <c:v>58.566975753623417</c:v>
                </c:pt>
                <c:pt idx="169">
                  <c:v>57.311971862338147</c:v>
                </c:pt>
                <c:pt idx="170">
                  <c:v>56.072276348201839</c:v>
                </c:pt>
                <c:pt idx="171">
                  <c:v>54.84715419448559</c:v>
                </c:pt>
                <c:pt idx="172">
                  <c:v>53.635912396670186</c:v>
                </c:pt>
                <c:pt idx="173">
                  <c:v>52.437897980022711</c:v>
                </c:pt>
                <c:pt idx="174">
                  <c:v>51.252496090686925</c:v>
                </c:pt>
                <c:pt idx="175">
                  <c:v>50.079128162746727</c:v>
                </c:pt>
                <c:pt idx="176">
                  <c:v>48.917250162274698</c:v>
                </c:pt>
                <c:pt idx="177">
                  <c:v>47.766350908232639</c:v>
                </c:pt>
                <c:pt idx="178">
                  <c:v>46.625950469197022</c:v>
                </c:pt>
                <c:pt idx="179">
                  <c:v>45.495598634197606</c:v>
                </c:pt>
                <c:pt idx="180">
                  <c:v>44.374873455443257</c:v>
                </c:pt>
                <c:pt idx="181">
                  <c:v>43.263379860336784</c:v>
                </c:pt>
                <c:pt idx="182">
                  <c:v>42.160748329921546</c:v>
                </c:pt>
                <c:pt idx="183">
                  <c:v>41.066633640738885</c:v>
                </c:pt>
                <c:pt idx="184">
                  <c:v>39.980713666986027</c:v>
                </c:pt>
                <c:pt idx="185">
                  <c:v>38.902688239834191</c:v>
                </c:pt>
                <c:pt idx="186">
                  <c:v>37.832278060786408</c:v>
                </c:pt>
                <c:pt idx="187">
                  <c:v>35.713284438672112</c:v>
                </c:pt>
                <c:pt idx="188">
                  <c:v>33.621877641042992</c:v>
                </c:pt>
                <c:pt idx="189">
                  <c:v>31.55647489511081</c:v>
                </c:pt>
                <c:pt idx="190">
                  <c:v>29.515738840523468</c:v>
                </c:pt>
                <c:pt idx="191">
                  <c:v>27.49855280062922</c:v>
                </c:pt>
                <c:pt idx="192">
                  <c:v>25.50399803093261</c:v>
                </c:pt>
                <c:pt idx="193">
                  <c:v>23.531332713771839</c:v>
                </c:pt>
                <c:pt idx="194">
                  <c:v>21.57997250397133</c:v>
                </c:pt>
                <c:pt idx="195">
                  <c:v>19.649472463269806</c:v>
                </c:pt>
                <c:pt idx="196">
                  <c:v>17.739510251135496</c:v>
                </c:pt>
                <c:pt idx="197">
                  <c:v>15.849870465848902</c:v>
                </c:pt>
                <c:pt idx="198">
                  <c:v>13.980430052340372</c:v>
                </c:pt>
                <c:pt idx="199">
                  <c:v>12.131144712215816</c:v>
                </c:pt>
                <c:pt idx="200">
                  <c:v>10.30203626679949</c:v>
                </c:pt>
                <c:pt idx="201">
                  <c:v>8.4931809360535659</c:v>
                </c:pt>
                <c:pt idx="202">
                  <c:v>6.7046985051437202</c:v>
                </c:pt>
                <c:pt idx="203">
                  <c:v>4.9367423565109592</c:v>
                </c:pt>
                <c:pt idx="204">
                  <c:v>3.1894903489105104</c:v>
                </c:pt>
                <c:pt idx="205">
                  <c:v>1.4631365263547202</c:v>
                </c:pt>
                <c:pt idx="206">
                  <c:v>-0.24211636038566825</c:v>
                </c:pt>
                <c:pt idx="207">
                  <c:v>-1.9260635387254768</c:v>
                </c:pt>
                <c:pt idx="208">
                  <c:v>-3.5885041273310949</c:v>
                </c:pt>
                <c:pt idx="209">
                  <c:v>-5.2292463023280797</c:v>
                </c:pt>
                <c:pt idx="210">
                  <c:v>-6.8481117453596498</c:v>
                </c:pt>
                <c:pt idx="211">
                  <c:v>-8.4449394059711871</c:v>
                </c:pt>
                <c:pt idx="212">
                  <c:v>-10.019588614390697</c:v>
                </c:pt>
                <c:pt idx="213">
                  <c:v>-11.571941584010673</c:v>
                </c:pt>
                <c:pt idx="214">
                  <c:v>-13.101905345604498</c:v>
                </c:pt>
                <c:pt idx="215">
                  <c:v>-14.60941315742491</c:v>
                </c:pt>
                <c:pt idx="216">
                  <c:v>-16.094425436776184</c:v>
                </c:pt>
                <c:pt idx="217">
                  <c:v>-17.556930259399518</c:v>
                </c:pt>
                <c:pt idx="218">
                  <c:v>-18.99694347307268</c:v>
                </c:pt>
                <c:pt idx="219">
                  <c:v>-20.414508471238111</c:v>
                </c:pt>
                <c:pt idx="220">
                  <c:v>-21.809695671294712</c:v>
                </c:pt>
                <c:pt idx="221">
                  <c:v>-23.182601740489041</c:v>
                </c:pt>
                <c:pt idx="222">
                  <c:v>-24.533348610205334</c:v>
                </c:pt>
                <c:pt idx="223">
                  <c:v>-25.862082316966287</c:v>
                </c:pt>
                <c:pt idx="224">
                  <c:v>-27.168971705703093</c:v>
                </c:pt>
                <c:pt idx="225">
                  <c:v>-28.454207027921278</c:v>
                </c:pt>
                <c:pt idx="226">
                  <c:v>-29.717998464351652</c:v>
                </c:pt>
                <c:pt idx="227">
                  <c:v>-30.960574598608321</c:v>
                </c:pt>
                <c:pt idx="228">
                  <c:v>-32.182180865334743</c:v>
                </c:pt>
                <c:pt idx="229">
                  <c:v>-33.383077993360381</c:v>
                </c:pt>
                <c:pt idx="230">
                  <c:v>-34.563540461554403</c:v>
                </c:pt>
                <c:pt idx="231">
                  <c:v>-35.72385498238198</c:v>
                </c:pt>
                <c:pt idx="232">
                  <c:v>-36.864319025669253</c:v>
                </c:pt>
                <c:pt idx="233">
                  <c:v>-37.985239392778773</c:v>
                </c:pt>
                <c:pt idx="234">
                  <c:v>-39.086930849299399</c:v>
                </c:pt>
                <c:pt idx="235">
                  <c:v>-40.169714822464968</c:v>
                </c:pt>
                <c:pt idx="236">
                  <c:v>-41.233918167835263</c:v>
                </c:pt>
                <c:pt idx="237">
                  <c:v>-43.815316854688923</c:v>
                </c:pt>
                <c:pt idx="238">
                  <c:v>-46.287905356573432</c:v>
                </c:pt>
                <c:pt idx="239">
                  <c:v>-48.656957487812193</c:v>
                </c:pt>
                <c:pt idx="240">
                  <c:v>-50.927704435086312</c:v>
                </c:pt>
                <c:pt idx="241">
                  <c:v>-53.105275044294849</c:v>
                </c:pt>
                <c:pt idx="242">
                  <c:v>-55.194650506633778</c:v>
                </c:pt>
                <c:pt idx="243">
                  <c:v>-57.200631424322367</c:v>
                </c:pt>
                <c:pt idx="244">
                  <c:v>-59.127815238719037</c:v>
                </c:pt>
                <c:pt idx="245">
                  <c:v>-60.980582130025347</c:v>
                </c:pt>
                <c:pt idx="246">
                  <c:v>-62.763087691810405</c:v>
                </c:pt>
                <c:pt idx="247">
                  <c:v>-64.479260906007738</c:v>
                </c:pt>
                <c:pt idx="248">
                  <c:v>-66.132806169285715</c:v>
                </c:pt>
                <c:pt idx="249">
                  <c:v>-67.727208334339522</c:v>
                </c:pt>
                <c:pt idx="250">
                  <c:v>-69.265739921407345</c:v>
                </c:pt>
                <c:pt idx="251">
                  <c:v>-70.751469822674139</c:v>
                </c:pt>
                <c:pt idx="252">
                  <c:v>-72.187272964746754</c:v>
                </c:pt>
                <c:pt idx="253">
                  <c:v>-73.57584051340298</c:v>
                </c:pt>
                <c:pt idx="254">
                  <c:v>-74.919690302630983</c:v>
                </c:pt>
                <c:pt idx="255">
                  <c:v>-76.221177249263462</c:v>
                </c:pt>
                <c:pt idx="256">
                  <c:v>-77.482503577998003</c:v>
                </c:pt>
                <c:pt idx="257">
                  <c:v>-78.705728731855828</c:v>
                </c:pt>
                <c:pt idx="258">
                  <c:v>-79.892778882487377</c:v>
                </c:pt>
                <c:pt idx="259">
                  <c:v>-81.045455985189463</c:v>
                </c:pt>
                <c:pt idx="260">
                  <c:v>-82.165446346798305</c:v>
                </c:pt>
                <c:pt idx="261">
                  <c:v>-83.254328692203686</c:v>
                </c:pt>
                <c:pt idx="262">
                  <c:v>-84.31358172825594</c:v>
                </c:pt>
                <c:pt idx="263">
                  <c:v>-85.344591213331455</c:v>
                </c:pt>
                <c:pt idx="264">
                  <c:v>-86.348656547522737</c:v>
                </c:pt>
                <c:pt idx="265">
                  <c:v>-87.32699690298773</c:v>
                </c:pt>
                <c:pt idx="266">
                  <c:v>-88.280756916917895</c:v>
                </c:pt>
                <c:pt idx="267">
                  <c:v>-89.211011971271162</c:v>
                </c:pt>
                <c:pt idx="268">
                  <c:v>89.881226915827767</c:v>
                </c:pt>
                <c:pt idx="269">
                  <c:v>88.995008562042344</c:v>
                </c:pt>
                <c:pt idx="270">
                  <c:v>88.129437431576548</c:v>
                </c:pt>
                <c:pt idx="271">
                  <c:v>87.28366976093173</c:v>
                </c:pt>
                <c:pt idx="272">
                  <c:v>86.456909976874073</c:v>
                </c:pt>
                <c:pt idx="273">
                  <c:v>85.648407384965935</c:v>
                </c:pt>
                <c:pt idx="274">
                  <c:v>84.857453108246375</c:v>
                </c:pt>
                <c:pt idx="275">
                  <c:v>84.083377256912755</c:v>
                </c:pt>
                <c:pt idx="276">
                  <c:v>83.325546311125848</c:v>
                </c:pt>
                <c:pt idx="277">
                  <c:v>82.583360700304482</c:v>
                </c:pt>
                <c:pt idx="278">
                  <c:v>81.856252563482144</c:v>
                </c:pt>
                <c:pt idx="279">
                  <c:v>81.143683676446912</c:v>
                </c:pt>
                <c:pt idx="280">
                  <c:v>80.445143532479349</c:v>
                </c:pt>
                <c:pt idx="281">
                  <c:v>79.760147564529049</c:v>
                </c:pt>
                <c:pt idx="282">
                  <c:v>79.088235497631928</c:v>
                </c:pt>
                <c:pt idx="283">
                  <c:v>78.428969821266534</c:v>
                </c:pt>
                <c:pt idx="284">
                  <c:v>77.781934372178767</c:v>
                </c:pt>
                <c:pt idx="285">
                  <c:v>77.146733018974047</c:v>
                </c:pt>
                <c:pt idx="286">
                  <c:v>76.522988440487453</c:v>
                </c:pt>
                <c:pt idx="287">
                  <c:v>75.910340990595856</c:v>
                </c:pt>
                <c:pt idx="288">
                  <c:v>75.308447642739793</c:v>
                </c:pt>
                <c:pt idx="289">
                  <c:v>74.716981007975193</c:v>
                </c:pt>
                <c:pt idx="290">
                  <c:v>74.135628420884103</c:v>
                </c:pt>
                <c:pt idx="291">
                  <c:v>73.564091088138198</c:v>
                </c:pt>
                <c:pt idx="292">
                  <c:v>73.002083294936511</c:v>
                </c:pt>
                <c:pt idx="293">
                  <c:v>72.449331664929474</c:v>
                </c:pt>
                <c:pt idx="294">
                  <c:v>71.905574469598974</c:v>
                </c:pt>
                <c:pt idx="295">
                  <c:v>71.370560983392238</c:v>
                </c:pt>
                <c:pt idx="296">
                  <c:v>70.844050881206769</c:v>
                </c:pt>
                <c:pt idx="297">
                  <c:v>70.325813675098644</c:v>
                </c:pt>
                <c:pt idx="298">
                  <c:v>69.815628187335761</c:v>
                </c:pt>
                <c:pt idx="299">
                  <c:v>69.313282057150715</c:v>
                </c:pt>
                <c:pt idx="300">
                  <c:v>68.818571278754931</c:v>
                </c:pt>
                <c:pt idx="301">
                  <c:v>68.331299768370783</c:v>
                </c:pt>
                <c:pt idx="302">
                  <c:v>67.851278958213456</c:v>
                </c:pt>
                <c:pt idx="303">
                  <c:v>67.37832741551685</c:v>
                </c:pt>
                <c:pt idx="304">
                  <c:v>66.912270484845251</c:v>
                </c:pt>
                <c:pt idx="305">
                  <c:v>66.452939952068931</c:v>
                </c:pt>
                <c:pt idx="306">
                  <c:v>66.000173728505644</c:v>
                </c:pt>
                <c:pt idx="307">
                  <c:v>65.553815553844842</c:v>
                </c:pt>
                <c:pt idx="308">
                  <c:v>65.113714716575871</c:v>
                </c:pt>
                <c:pt idx="309">
                  <c:v>64.67972579073809</c:v>
                </c:pt>
                <c:pt idx="310">
                  <c:v>64.251708387898788</c:v>
                </c:pt>
                <c:pt idx="311">
                  <c:v>63.829526923346329</c:v>
                </c:pt>
                <c:pt idx="312">
                  <c:v>63.413050395561044</c:v>
                </c:pt>
                <c:pt idx="313">
                  <c:v>63.002152178094164</c:v>
                </c:pt>
                <c:pt idx="314">
                  <c:v>62.596709823049565</c:v>
                </c:pt>
                <c:pt idx="315">
                  <c:v>62.196604875420498</c:v>
                </c:pt>
                <c:pt idx="316">
                  <c:v>61.801722697587309</c:v>
                </c:pt>
                <c:pt idx="317">
                  <c:v>61.411952303332228</c:v>
                </c:pt>
                <c:pt idx="318">
                  <c:v>61.027186200771901</c:v>
                </c:pt>
                <c:pt idx="319">
                  <c:v>60.647320243651535</c:v>
                </c:pt>
                <c:pt idx="320">
                  <c:v>60.272253490482605</c:v>
                </c:pt>
                <c:pt idx="321">
                  <c:v>59.901888071042393</c:v>
                </c:pt>
                <c:pt idx="322">
                  <c:v>59.536129059786624</c:v>
                </c:pt>
                <c:pt idx="323">
                  <c:v>59.174884355757221</c:v>
                </c:pt>
                <c:pt idx="324">
                  <c:v>58.818064568595709</c:v>
                </c:pt>
                <c:pt idx="325">
                  <c:v>58.465582910298608</c:v>
                </c:pt>
                <c:pt idx="326">
                  <c:v>58.117355092376144</c:v>
                </c:pt>
                <c:pt idx="327">
                  <c:v>57.773299228097628</c:v>
                </c:pt>
                <c:pt idx="328">
                  <c:v>57.433335739527905</c:v>
                </c:pt>
                <c:pt idx="329">
                  <c:v>57.097387269078666</c:v>
                </c:pt>
                <c:pt idx="330">
                  <c:v>56.765378595316513</c:v>
                </c:pt>
                <c:pt idx="331">
                  <c:v>56.437236552786011</c:v>
                </c:pt>
                <c:pt idx="332">
                  <c:v>56.112889955621846</c:v>
                </c:pt>
                <c:pt idx="333">
                  <c:v>55.79226952473865</c:v>
                </c:pt>
                <c:pt idx="334">
                  <c:v>55.475307818399372</c:v>
                </c:pt>
                <c:pt idx="335">
                  <c:v>55.161939165977451</c:v>
                </c:pt>
                <c:pt idx="336">
                  <c:v>54.852099604738626</c:v>
                </c:pt>
                <c:pt idx="337">
                  <c:v>54.545726819477416</c:v>
                </c:pt>
                <c:pt idx="338">
                  <c:v>54.242760084856904</c:v>
                </c:pt>
                <c:pt idx="339">
                  <c:v>53.943140210306595</c:v>
                </c:pt>
                <c:pt idx="340">
                  <c:v>53.64680948734361</c:v>
                </c:pt>
                <c:pt idx="341">
                  <c:v>53.353711639189783</c:v>
                </c:pt>
                <c:pt idx="342">
                  <c:v>53.063791772565573</c:v>
                </c:pt>
                <c:pt idx="343">
                  <c:v>52.776996331547949</c:v>
                </c:pt>
                <c:pt idx="344">
                  <c:v>52.493273053386979</c:v>
                </c:pt>
                <c:pt idx="345">
                  <c:v>52.212570926181073</c:v>
                </c:pt>
                <c:pt idx="346">
                  <c:v>51.934840148317377</c:v>
                </c:pt>
                <c:pt idx="347">
                  <c:v>51.660032089589123</c:v>
                </c:pt>
                <c:pt idx="348">
                  <c:v>51.38809925390612</c:v>
                </c:pt>
                <c:pt idx="349">
                  <c:v>51.118995243520544</c:v>
                </c:pt>
                <c:pt idx="350">
                  <c:v>50.85267472469333</c:v>
                </c:pt>
                <c:pt idx="351">
                  <c:v>50.589093394731627</c:v>
                </c:pt>
                <c:pt idx="352">
                  <c:v>50.328207950331191</c:v>
                </c:pt>
                <c:pt idx="353">
                  <c:v>50.069976057161242</c:v>
                </c:pt>
                <c:pt idx="354">
                  <c:v>49.814356320633159</c:v>
                </c:pt>
                <c:pt idx="355">
                  <c:v>49.561308257796888</c:v>
                </c:pt>
                <c:pt idx="356">
                  <c:v>49.310792270312866</c:v>
                </c:pt>
                <c:pt idx="357">
                  <c:v>49.062769618449224</c:v>
                </c:pt>
                <c:pt idx="358">
                  <c:v>48.817202396057354</c:v>
                </c:pt>
                <c:pt idx="359">
                  <c:v>48.574053506481185</c:v>
                </c:pt>
                <c:pt idx="360">
                  <c:v>48.333286639357681</c:v>
                </c:pt>
                <c:pt idx="361">
                  <c:v>48.094866248268694</c:v>
                </c:pt>
                <c:pt idx="362">
                  <c:v>47.85875752920623</c:v>
                </c:pt>
                <c:pt idx="363">
                  <c:v>47.624926399814832</c:v>
                </c:pt>
                <c:pt idx="364">
                  <c:v>47.393339479377261</c:v>
                </c:pt>
                <c:pt idx="365">
                  <c:v>47.163964069510875</c:v>
                </c:pt>
                <c:pt idx="366">
                  <c:v>46.936768135543964</c:v>
                </c:pt>
                <c:pt idx="367">
                  <c:v>46.711720288542843</c:v>
                </c:pt>
                <c:pt idx="368">
                  <c:v>46.488789767961983</c:v>
                </c:pt>
                <c:pt idx="369">
                  <c:v>46.267946424890773</c:v>
                </c:pt>
                <c:pt idx="370">
                  <c:v>46.049160705871927</c:v>
                </c:pt>
                <c:pt idx="371">
                  <c:v>45.832403637267355</c:v>
                </c:pt>
                <c:pt idx="372">
                  <c:v>45.617646810149679</c:v>
                </c:pt>
                <c:pt idx="373">
                  <c:v>45.404862365696474</c:v>
                </c:pt>
                <c:pt idx="374">
                  <c:v>45.19402298106813</c:v>
                </c:pt>
                <c:pt idx="375">
                  <c:v>44.985101855748752</c:v>
                </c:pt>
                <c:pt idx="376">
                  <c:v>44.778072698332167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D15-4645-9B3F-D7211CE1C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601295"/>
        <c:axId val="130600047"/>
      </c:scatterChart>
      <c:valAx>
        <c:axId val="946298927"/>
        <c:scaling>
          <c:logBase val="10"/>
          <c:orientation val="minMax"/>
          <c:min val="0.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9144254278728614"/>
              <c:y val="0.902226425025447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946280207"/>
        <c:crossesAt val="-100"/>
        <c:crossBetween val="midCat"/>
      </c:valAx>
      <c:valAx>
        <c:axId val="946280207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946298927"/>
        <c:crossesAt val="0.1"/>
        <c:crossBetween val="midCat"/>
      </c:valAx>
      <c:valAx>
        <c:axId val="130600047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位相　</a:t>
                </a:r>
                <a:r>
                  <a:rPr lang="en-US" altLang="ja-JP"/>
                  <a:t>(deg)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5004444196216375"/>
              <c:y val="0.322172944104838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30601295"/>
        <c:crosses val="max"/>
        <c:crossBetween val="midCat"/>
      </c:valAx>
      <c:valAx>
        <c:axId val="130601295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060004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2646878870747643E-2"/>
          <c:y val="0.47753357480361908"/>
          <c:w val="0.19055555555555556"/>
          <c:h val="0.163173172949365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/>
              <a:t>LC_LPF</a:t>
            </a:r>
            <a:r>
              <a:rPr lang="ja-JP" altLang="en-US"/>
              <a:t>特性</a:t>
            </a:r>
          </a:p>
        </c:rich>
      </c:tx>
      <c:layout>
        <c:manualLayout>
          <c:xMode val="edge"/>
          <c:yMode val="edge"/>
          <c:x val="0.1449999682852213"/>
          <c:y val="0.116760095355053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186982710923987"/>
          <c:y val="3.7453703703703718E-2"/>
          <c:w val="0.76876453016471979"/>
          <c:h val="0.86292566640179147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演算処理!$CY$28:$CY$343</c:f>
              <c:numCache>
                <c:formatCode>General</c:formatCode>
                <c:ptCount val="316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0.70000000000000095</c:v>
                </c:pt>
                <c:pt idx="27">
                  <c:v>0.72000000000000097</c:v>
                </c:pt>
                <c:pt idx="28">
                  <c:v>0.74000000000000099</c:v>
                </c:pt>
                <c:pt idx="29">
                  <c:v>0.76000000000000101</c:v>
                </c:pt>
                <c:pt idx="30">
                  <c:v>0.78000000000000103</c:v>
                </c:pt>
                <c:pt idx="31">
                  <c:v>0.80000000000000104</c:v>
                </c:pt>
                <c:pt idx="32">
                  <c:v>0.80500000000000005</c:v>
                </c:pt>
                <c:pt idx="33">
                  <c:v>0.81</c:v>
                </c:pt>
                <c:pt idx="34">
                  <c:v>0.81499999999999995</c:v>
                </c:pt>
                <c:pt idx="35">
                  <c:v>0.82</c:v>
                </c:pt>
                <c:pt idx="36">
                  <c:v>0.82499999999999996</c:v>
                </c:pt>
                <c:pt idx="37">
                  <c:v>0.83</c:v>
                </c:pt>
                <c:pt idx="38">
                  <c:v>0.83499999999999996</c:v>
                </c:pt>
                <c:pt idx="39">
                  <c:v>0.84</c:v>
                </c:pt>
                <c:pt idx="40">
                  <c:v>0.84499999999999997</c:v>
                </c:pt>
                <c:pt idx="41">
                  <c:v>0.85</c:v>
                </c:pt>
                <c:pt idx="42">
                  <c:v>0.85499999999999998</c:v>
                </c:pt>
                <c:pt idx="43">
                  <c:v>0.86</c:v>
                </c:pt>
                <c:pt idx="44">
                  <c:v>0.86499999999999999</c:v>
                </c:pt>
                <c:pt idx="45">
                  <c:v>0.87</c:v>
                </c:pt>
                <c:pt idx="46">
                  <c:v>0.875</c:v>
                </c:pt>
                <c:pt idx="47">
                  <c:v>0.88</c:v>
                </c:pt>
                <c:pt idx="48">
                  <c:v>0.88500000000000001</c:v>
                </c:pt>
                <c:pt idx="49">
                  <c:v>0.89</c:v>
                </c:pt>
                <c:pt idx="50">
                  <c:v>0.89500000000000002</c:v>
                </c:pt>
                <c:pt idx="51">
                  <c:v>0.9</c:v>
                </c:pt>
                <c:pt idx="52">
                  <c:v>0.90500000000000003</c:v>
                </c:pt>
                <c:pt idx="53">
                  <c:v>0.91</c:v>
                </c:pt>
                <c:pt idx="54">
                  <c:v>0.91500000000000004</c:v>
                </c:pt>
                <c:pt idx="55">
                  <c:v>0.92</c:v>
                </c:pt>
                <c:pt idx="56">
                  <c:v>0.92500000000000004</c:v>
                </c:pt>
                <c:pt idx="57">
                  <c:v>0.93</c:v>
                </c:pt>
                <c:pt idx="58">
                  <c:v>0.93500000000000005</c:v>
                </c:pt>
                <c:pt idx="59">
                  <c:v>0.94</c:v>
                </c:pt>
                <c:pt idx="60">
                  <c:v>0.94499999999999995</c:v>
                </c:pt>
                <c:pt idx="61">
                  <c:v>0.95</c:v>
                </c:pt>
                <c:pt idx="62">
                  <c:v>0.95499999999999996</c:v>
                </c:pt>
                <c:pt idx="63">
                  <c:v>0.96</c:v>
                </c:pt>
                <c:pt idx="64">
                  <c:v>0.96499999999999997</c:v>
                </c:pt>
                <c:pt idx="65">
                  <c:v>0.97</c:v>
                </c:pt>
                <c:pt idx="66">
                  <c:v>0.97499999999999998</c:v>
                </c:pt>
                <c:pt idx="67">
                  <c:v>0.98</c:v>
                </c:pt>
                <c:pt idx="68">
                  <c:v>0.98499999999999999</c:v>
                </c:pt>
                <c:pt idx="69">
                  <c:v>0.99</c:v>
                </c:pt>
                <c:pt idx="70">
                  <c:v>0.995</c:v>
                </c:pt>
                <c:pt idx="71">
                  <c:v>1</c:v>
                </c:pt>
                <c:pt idx="72">
                  <c:v>1.0049999999999999</c:v>
                </c:pt>
                <c:pt idx="73">
                  <c:v>1.01</c:v>
                </c:pt>
                <c:pt idx="74">
                  <c:v>1.0149999999999999</c:v>
                </c:pt>
                <c:pt idx="75">
                  <c:v>1.02</c:v>
                </c:pt>
                <c:pt idx="76">
                  <c:v>1.0249999999999999</c:v>
                </c:pt>
                <c:pt idx="77">
                  <c:v>1.03</c:v>
                </c:pt>
                <c:pt idx="78">
                  <c:v>1.0349999999999999</c:v>
                </c:pt>
                <c:pt idx="79">
                  <c:v>1.04</c:v>
                </c:pt>
                <c:pt idx="80">
                  <c:v>1.0449999999999999</c:v>
                </c:pt>
                <c:pt idx="81">
                  <c:v>1.05</c:v>
                </c:pt>
                <c:pt idx="82">
                  <c:v>1.0549999999999999</c:v>
                </c:pt>
                <c:pt idx="83">
                  <c:v>1.06</c:v>
                </c:pt>
                <c:pt idx="84">
                  <c:v>1.0649999999999999</c:v>
                </c:pt>
                <c:pt idx="85">
                  <c:v>1.07</c:v>
                </c:pt>
                <c:pt idx="86">
                  <c:v>1.075</c:v>
                </c:pt>
                <c:pt idx="87">
                  <c:v>1.08</c:v>
                </c:pt>
                <c:pt idx="88">
                  <c:v>1.085</c:v>
                </c:pt>
                <c:pt idx="89">
                  <c:v>1.0900000000000001</c:v>
                </c:pt>
                <c:pt idx="90">
                  <c:v>1.095</c:v>
                </c:pt>
                <c:pt idx="91">
                  <c:v>1.1000000000000001</c:v>
                </c:pt>
                <c:pt idx="92">
                  <c:v>1.1100000000000001</c:v>
                </c:pt>
                <c:pt idx="93">
                  <c:v>1.1200000000000001</c:v>
                </c:pt>
                <c:pt idx="94">
                  <c:v>1.1299999999999999</c:v>
                </c:pt>
                <c:pt idx="95">
                  <c:v>1.1399999999999999</c:v>
                </c:pt>
                <c:pt idx="96">
                  <c:v>1.1499999999999999</c:v>
                </c:pt>
                <c:pt idx="97">
                  <c:v>1.1599999999999999</c:v>
                </c:pt>
                <c:pt idx="98">
                  <c:v>1.17</c:v>
                </c:pt>
                <c:pt idx="99">
                  <c:v>1.18</c:v>
                </c:pt>
                <c:pt idx="100">
                  <c:v>1.19</c:v>
                </c:pt>
                <c:pt idx="101">
                  <c:v>1.2</c:v>
                </c:pt>
                <c:pt idx="102">
                  <c:v>1.21</c:v>
                </c:pt>
                <c:pt idx="103">
                  <c:v>1.22</c:v>
                </c:pt>
                <c:pt idx="104">
                  <c:v>1.23</c:v>
                </c:pt>
                <c:pt idx="105">
                  <c:v>1.24</c:v>
                </c:pt>
                <c:pt idx="106">
                  <c:v>1.25</c:v>
                </c:pt>
                <c:pt idx="107">
                  <c:v>1.26</c:v>
                </c:pt>
                <c:pt idx="108">
                  <c:v>1.27</c:v>
                </c:pt>
                <c:pt idx="109">
                  <c:v>1.28</c:v>
                </c:pt>
                <c:pt idx="110">
                  <c:v>1.29</c:v>
                </c:pt>
                <c:pt idx="111">
                  <c:v>1.3</c:v>
                </c:pt>
                <c:pt idx="112">
                  <c:v>1.31</c:v>
                </c:pt>
                <c:pt idx="113">
                  <c:v>1.32</c:v>
                </c:pt>
                <c:pt idx="114">
                  <c:v>1.33</c:v>
                </c:pt>
                <c:pt idx="115">
                  <c:v>1.34</c:v>
                </c:pt>
                <c:pt idx="116">
                  <c:v>1.35</c:v>
                </c:pt>
                <c:pt idx="117">
                  <c:v>1.36</c:v>
                </c:pt>
                <c:pt idx="118">
                  <c:v>1.37</c:v>
                </c:pt>
                <c:pt idx="119">
                  <c:v>1.38</c:v>
                </c:pt>
                <c:pt idx="120">
                  <c:v>1.39</c:v>
                </c:pt>
                <c:pt idx="121">
                  <c:v>1.4</c:v>
                </c:pt>
                <c:pt idx="122">
                  <c:v>1.41</c:v>
                </c:pt>
                <c:pt idx="123">
                  <c:v>1.42</c:v>
                </c:pt>
                <c:pt idx="124">
                  <c:v>1.43</c:v>
                </c:pt>
                <c:pt idx="125">
                  <c:v>1.44</c:v>
                </c:pt>
                <c:pt idx="126">
                  <c:v>1.45</c:v>
                </c:pt>
                <c:pt idx="127">
                  <c:v>1.46</c:v>
                </c:pt>
                <c:pt idx="128">
                  <c:v>1.47</c:v>
                </c:pt>
                <c:pt idx="129">
                  <c:v>1.48</c:v>
                </c:pt>
                <c:pt idx="130">
                  <c:v>1.49</c:v>
                </c:pt>
                <c:pt idx="131">
                  <c:v>1.5</c:v>
                </c:pt>
                <c:pt idx="132">
                  <c:v>1.51</c:v>
                </c:pt>
                <c:pt idx="133">
                  <c:v>1.52</c:v>
                </c:pt>
                <c:pt idx="134">
                  <c:v>1.53</c:v>
                </c:pt>
                <c:pt idx="135">
                  <c:v>1.54</c:v>
                </c:pt>
                <c:pt idx="136">
                  <c:v>1.55</c:v>
                </c:pt>
                <c:pt idx="137">
                  <c:v>1.56</c:v>
                </c:pt>
                <c:pt idx="138">
                  <c:v>1.57</c:v>
                </c:pt>
                <c:pt idx="139">
                  <c:v>1.58</c:v>
                </c:pt>
                <c:pt idx="140">
                  <c:v>1.59</c:v>
                </c:pt>
                <c:pt idx="141">
                  <c:v>1.6</c:v>
                </c:pt>
                <c:pt idx="142">
                  <c:v>1.61</c:v>
                </c:pt>
                <c:pt idx="143">
                  <c:v>1.62</c:v>
                </c:pt>
                <c:pt idx="144">
                  <c:v>1.63</c:v>
                </c:pt>
                <c:pt idx="145">
                  <c:v>1.64</c:v>
                </c:pt>
                <c:pt idx="146">
                  <c:v>1.65</c:v>
                </c:pt>
                <c:pt idx="147">
                  <c:v>1.66</c:v>
                </c:pt>
                <c:pt idx="148">
                  <c:v>1.67</c:v>
                </c:pt>
                <c:pt idx="149">
                  <c:v>1.68</c:v>
                </c:pt>
                <c:pt idx="150">
                  <c:v>1.69</c:v>
                </c:pt>
                <c:pt idx="151">
                  <c:v>1.7</c:v>
                </c:pt>
                <c:pt idx="152">
                  <c:v>1.71</c:v>
                </c:pt>
                <c:pt idx="153">
                  <c:v>1.72</c:v>
                </c:pt>
                <c:pt idx="154">
                  <c:v>1.73</c:v>
                </c:pt>
                <c:pt idx="155">
                  <c:v>1.74</c:v>
                </c:pt>
                <c:pt idx="156">
                  <c:v>1.75</c:v>
                </c:pt>
                <c:pt idx="157">
                  <c:v>1.76</c:v>
                </c:pt>
                <c:pt idx="158">
                  <c:v>1.77</c:v>
                </c:pt>
                <c:pt idx="159">
                  <c:v>1.78</c:v>
                </c:pt>
                <c:pt idx="160">
                  <c:v>1.79</c:v>
                </c:pt>
                <c:pt idx="161">
                  <c:v>1.8</c:v>
                </c:pt>
                <c:pt idx="162">
                  <c:v>1.81</c:v>
                </c:pt>
                <c:pt idx="163">
                  <c:v>1.82</c:v>
                </c:pt>
                <c:pt idx="164">
                  <c:v>1.83</c:v>
                </c:pt>
                <c:pt idx="165">
                  <c:v>1.84</c:v>
                </c:pt>
                <c:pt idx="166">
                  <c:v>1.85</c:v>
                </c:pt>
                <c:pt idx="167">
                  <c:v>1.86</c:v>
                </c:pt>
                <c:pt idx="168">
                  <c:v>1.87</c:v>
                </c:pt>
                <c:pt idx="169">
                  <c:v>1.88</c:v>
                </c:pt>
                <c:pt idx="170">
                  <c:v>1.89</c:v>
                </c:pt>
                <c:pt idx="171">
                  <c:v>1.9</c:v>
                </c:pt>
                <c:pt idx="172">
                  <c:v>1.91</c:v>
                </c:pt>
                <c:pt idx="173">
                  <c:v>1.92</c:v>
                </c:pt>
                <c:pt idx="174">
                  <c:v>1.93</c:v>
                </c:pt>
                <c:pt idx="175">
                  <c:v>1.94</c:v>
                </c:pt>
                <c:pt idx="176">
                  <c:v>1.95</c:v>
                </c:pt>
                <c:pt idx="177">
                  <c:v>1.96</c:v>
                </c:pt>
                <c:pt idx="178">
                  <c:v>1.97</c:v>
                </c:pt>
                <c:pt idx="179">
                  <c:v>1.98</c:v>
                </c:pt>
                <c:pt idx="180">
                  <c:v>1.99</c:v>
                </c:pt>
                <c:pt idx="181">
                  <c:v>2</c:v>
                </c:pt>
                <c:pt idx="182">
                  <c:v>2.02</c:v>
                </c:pt>
                <c:pt idx="183">
                  <c:v>2.04</c:v>
                </c:pt>
                <c:pt idx="184">
                  <c:v>2.06</c:v>
                </c:pt>
                <c:pt idx="185">
                  <c:v>2.08</c:v>
                </c:pt>
                <c:pt idx="186">
                  <c:v>2.1</c:v>
                </c:pt>
                <c:pt idx="187">
                  <c:v>2.12</c:v>
                </c:pt>
                <c:pt idx="188">
                  <c:v>2.14</c:v>
                </c:pt>
                <c:pt idx="189">
                  <c:v>2.16</c:v>
                </c:pt>
                <c:pt idx="190">
                  <c:v>2.1800000000000002</c:v>
                </c:pt>
                <c:pt idx="191">
                  <c:v>2.2000000000000002</c:v>
                </c:pt>
                <c:pt idx="192">
                  <c:v>2.2200000000000002</c:v>
                </c:pt>
                <c:pt idx="193">
                  <c:v>2.2400000000000002</c:v>
                </c:pt>
                <c:pt idx="194">
                  <c:v>2.2599999999999998</c:v>
                </c:pt>
                <c:pt idx="195">
                  <c:v>2.2799999999999998</c:v>
                </c:pt>
                <c:pt idx="196">
                  <c:v>2.2999999999999998</c:v>
                </c:pt>
                <c:pt idx="197">
                  <c:v>2.3199999999999998</c:v>
                </c:pt>
                <c:pt idx="198">
                  <c:v>2.34</c:v>
                </c:pt>
                <c:pt idx="199">
                  <c:v>2.36</c:v>
                </c:pt>
                <c:pt idx="200">
                  <c:v>2.38</c:v>
                </c:pt>
                <c:pt idx="201">
                  <c:v>2.4</c:v>
                </c:pt>
                <c:pt idx="202">
                  <c:v>2.42</c:v>
                </c:pt>
                <c:pt idx="203">
                  <c:v>2.44</c:v>
                </c:pt>
                <c:pt idx="204">
                  <c:v>2.46</c:v>
                </c:pt>
                <c:pt idx="205">
                  <c:v>2.48</c:v>
                </c:pt>
                <c:pt idx="206">
                  <c:v>2.5</c:v>
                </c:pt>
                <c:pt idx="207">
                  <c:v>2.52</c:v>
                </c:pt>
                <c:pt idx="208">
                  <c:v>2.54</c:v>
                </c:pt>
                <c:pt idx="209">
                  <c:v>2.56</c:v>
                </c:pt>
                <c:pt idx="210">
                  <c:v>2.58</c:v>
                </c:pt>
                <c:pt idx="211">
                  <c:v>2.6</c:v>
                </c:pt>
                <c:pt idx="212">
                  <c:v>2.62</c:v>
                </c:pt>
                <c:pt idx="213">
                  <c:v>2.64</c:v>
                </c:pt>
                <c:pt idx="214">
                  <c:v>2.66</c:v>
                </c:pt>
                <c:pt idx="215">
                  <c:v>2.68</c:v>
                </c:pt>
                <c:pt idx="216">
                  <c:v>2.7</c:v>
                </c:pt>
                <c:pt idx="217">
                  <c:v>2.72</c:v>
                </c:pt>
                <c:pt idx="218">
                  <c:v>2.74</c:v>
                </c:pt>
                <c:pt idx="219">
                  <c:v>2.76</c:v>
                </c:pt>
                <c:pt idx="220">
                  <c:v>2.78</c:v>
                </c:pt>
                <c:pt idx="221">
                  <c:v>2.8</c:v>
                </c:pt>
                <c:pt idx="222">
                  <c:v>2.82</c:v>
                </c:pt>
                <c:pt idx="223">
                  <c:v>2.84</c:v>
                </c:pt>
                <c:pt idx="224">
                  <c:v>2.86</c:v>
                </c:pt>
                <c:pt idx="225">
                  <c:v>2.88</c:v>
                </c:pt>
                <c:pt idx="226">
                  <c:v>2.9</c:v>
                </c:pt>
                <c:pt idx="227">
                  <c:v>2.92</c:v>
                </c:pt>
                <c:pt idx="228">
                  <c:v>2.94</c:v>
                </c:pt>
                <c:pt idx="229">
                  <c:v>2.96</c:v>
                </c:pt>
                <c:pt idx="230">
                  <c:v>2.98</c:v>
                </c:pt>
                <c:pt idx="231">
                  <c:v>3</c:v>
                </c:pt>
                <c:pt idx="232">
                  <c:v>3.05</c:v>
                </c:pt>
                <c:pt idx="233">
                  <c:v>3.1</c:v>
                </c:pt>
                <c:pt idx="234">
                  <c:v>3.15</c:v>
                </c:pt>
                <c:pt idx="235">
                  <c:v>3.2</c:v>
                </c:pt>
                <c:pt idx="236">
                  <c:v>3.25</c:v>
                </c:pt>
                <c:pt idx="237">
                  <c:v>3.3</c:v>
                </c:pt>
                <c:pt idx="238">
                  <c:v>3.35</c:v>
                </c:pt>
                <c:pt idx="239">
                  <c:v>3.4</c:v>
                </c:pt>
                <c:pt idx="240">
                  <c:v>3.45</c:v>
                </c:pt>
                <c:pt idx="241">
                  <c:v>3.5</c:v>
                </c:pt>
                <c:pt idx="242">
                  <c:v>3.55</c:v>
                </c:pt>
                <c:pt idx="243">
                  <c:v>3.6</c:v>
                </c:pt>
                <c:pt idx="244">
                  <c:v>3.65</c:v>
                </c:pt>
                <c:pt idx="245">
                  <c:v>3.7</c:v>
                </c:pt>
                <c:pt idx="246">
                  <c:v>3.75</c:v>
                </c:pt>
                <c:pt idx="247">
                  <c:v>3.8</c:v>
                </c:pt>
                <c:pt idx="248">
                  <c:v>3.85</c:v>
                </c:pt>
                <c:pt idx="249">
                  <c:v>3.9</c:v>
                </c:pt>
                <c:pt idx="250">
                  <c:v>3.95</c:v>
                </c:pt>
                <c:pt idx="251">
                  <c:v>4.0000000000000098</c:v>
                </c:pt>
                <c:pt idx="252">
                  <c:v>4.0500000000000096</c:v>
                </c:pt>
                <c:pt idx="253">
                  <c:v>4.0999999999999996</c:v>
                </c:pt>
                <c:pt idx="254">
                  <c:v>4.1500000000000101</c:v>
                </c:pt>
                <c:pt idx="255">
                  <c:v>4.2000000000000099</c:v>
                </c:pt>
                <c:pt idx="256">
                  <c:v>4.2500000000000098</c:v>
                </c:pt>
                <c:pt idx="257">
                  <c:v>4.3000000000000096</c:v>
                </c:pt>
                <c:pt idx="258">
                  <c:v>4.3500000000000103</c:v>
                </c:pt>
                <c:pt idx="259">
                  <c:v>4.4000000000000101</c:v>
                </c:pt>
                <c:pt idx="260">
                  <c:v>4.4500000000000099</c:v>
                </c:pt>
                <c:pt idx="261">
                  <c:v>4.5000000000000098</c:v>
                </c:pt>
                <c:pt idx="262">
                  <c:v>4.5500000000000096</c:v>
                </c:pt>
                <c:pt idx="263">
                  <c:v>4.6000000000000103</c:v>
                </c:pt>
                <c:pt idx="264">
                  <c:v>4.6500000000000101</c:v>
                </c:pt>
                <c:pt idx="265">
                  <c:v>4.7000000000000099</c:v>
                </c:pt>
                <c:pt idx="266">
                  <c:v>4.7500000000000098</c:v>
                </c:pt>
                <c:pt idx="267">
                  <c:v>4.8000000000000096</c:v>
                </c:pt>
                <c:pt idx="268">
                  <c:v>4.8500000000000103</c:v>
                </c:pt>
                <c:pt idx="269">
                  <c:v>4.9000000000000101</c:v>
                </c:pt>
                <c:pt idx="270">
                  <c:v>4.9500000000000099</c:v>
                </c:pt>
                <c:pt idx="271">
                  <c:v>5.0000000000000098</c:v>
                </c:pt>
                <c:pt idx="272">
                  <c:v>5.0500000000000096</c:v>
                </c:pt>
                <c:pt idx="273">
                  <c:v>5.1000000000000103</c:v>
                </c:pt>
                <c:pt idx="274">
                  <c:v>5.1500000000000101</c:v>
                </c:pt>
                <c:pt idx="275">
                  <c:v>5.2000000000000099</c:v>
                </c:pt>
                <c:pt idx="276">
                  <c:v>5.2500000000000098</c:v>
                </c:pt>
                <c:pt idx="277">
                  <c:v>5.3000000000000096</c:v>
                </c:pt>
                <c:pt idx="278">
                  <c:v>5.3500000000000103</c:v>
                </c:pt>
                <c:pt idx="279">
                  <c:v>5.4000000000000101</c:v>
                </c:pt>
                <c:pt idx="280">
                  <c:v>5.4500000000000099</c:v>
                </c:pt>
                <c:pt idx="281">
                  <c:v>5.5000000000000098</c:v>
                </c:pt>
                <c:pt idx="282">
                  <c:v>5.5500000000000096</c:v>
                </c:pt>
                <c:pt idx="283">
                  <c:v>5.6000000000000103</c:v>
                </c:pt>
                <c:pt idx="284">
                  <c:v>5.6500000000000101</c:v>
                </c:pt>
                <c:pt idx="285">
                  <c:v>5.7000000000000099</c:v>
                </c:pt>
                <c:pt idx="286">
                  <c:v>5.7500000000000098</c:v>
                </c:pt>
                <c:pt idx="287">
                  <c:v>5.8000000000000096</c:v>
                </c:pt>
                <c:pt idx="288">
                  <c:v>5.8500000000000103</c:v>
                </c:pt>
                <c:pt idx="289">
                  <c:v>5.9000000000000101</c:v>
                </c:pt>
                <c:pt idx="290">
                  <c:v>5.9500000000000099</c:v>
                </c:pt>
                <c:pt idx="291">
                  <c:v>6.0000000000000204</c:v>
                </c:pt>
                <c:pt idx="292">
                  <c:v>6.0500000000000203</c:v>
                </c:pt>
                <c:pt idx="293">
                  <c:v>6.1000000000000201</c:v>
                </c:pt>
                <c:pt idx="294">
                  <c:v>6.1500000000000199</c:v>
                </c:pt>
                <c:pt idx="295">
                  <c:v>6.2000000000000197</c:v>
                </c:pt>
                <c:pt idx="296">
                  <c:v>6.2500000000000204</c:v>
                </c:pt>
                <c:pt idx="297">
                  <c:v>6.3000000000000203</c:v>
                </c:pt>
                <c:pt idx="298">
                  <c:v>6.3500000000000201</c:v>
                </c:pt>
                <c:pt idx="299">
                  <c:v>6.4000000000000199</c:v>
                </c:pt>
                <c:pt idx="300">
                  <c:v>6.4500000000000197</c:v>
                </c:pt>
                <c:pt idx="301">
                  <c:v>6.5000000000000204</c:v>
                </c:pt>
                <c:pt idx="302">
                  <c:v>6.5500000000000203</c:v>
                </c:pt>
                <c:pt idx="303">
                  <c:v>6.6000000000000201</c:v>
                </c:pt>
                <c:pt idx="304">
                  <c:v>6.6500000000000199</c:v>
                </c:pt>
                <c:pt idx="305">
                  <c:v>6.7000000000000197</c:v>
                </c:pt>
                <c:pt idx="306">
                  <c:v>6.7500000000000204</c:v>
                </c:pt>
                <c:pt idx="307">
                  <c:v>6.8000000000000203</c:v>
                </c:pt>
                <c:pt idx="308">
                  <c:v>6.8500000000000201</c:v>
                </c:pt>
                <c:pt idx="309">
                  <c:v>6.9000000000000199</c:v>
                </c:pt>
                <c:pt idx="310">
                  <c:v>6.9500000000000197</c:v>
                </c:pt>
                <c:pt idx="311">
                  <c:v>7.0000000000000204</c:v>
                </c:pt>
                <c:pt idx="312">
                  <c:v>7.0500000000000203</c:v>
                </c:pt>
                <c:pt idx="313">
                  <c:v>7.1000000000000201</c:v>
                </c:pt>
                <c:pt idx="314">
                  <c:v>7.1500000000000199</c:v>
                </c:pt>
                <c:pt idx="315">
                  <c:v>7.2000000000000197</c:v>
                </c:pt>
              </c:numCache>
            </c:numRef>
          </c:xVal>
          <c:yVal>
            <c:numRef>
              <c:f>演算処理!$CZ$28:$CZ$343</c:f>
              <c:numCache>
                <c:formatCode>General</c:formatCode>
                <c:ptCount val="316"/>
                <c:pt idx="0">
                  <c:v>-162.23987220336593</c:v>
                </c:pt>
                <c:pt idx="1">
                  <c:v>-153.85092725644881</c:v>
                </c:pt>
                <c:pt idx="2">
                  <c:v>-146.23053073721326</c:v>
                </c:pt>
                <c:pt idx="3">
                  <c:v>-139.24142521446575</c:v>
                </c:pt>
                <c:pt idx="4">
                  <c:v>-132.77925393357827</c:v>
                </c:pt>
                <c:pt idx="5">
                  <c:v>-126.76277056721476</c:v>
                </c:pt>
                <c:pt idx="6">
                  <c:v>-121.12743332103224</c:v>
                </c:pt>
                <c:pt idx="7">
                  <c:v>-115.82106902531343</c:v>
                </c:pt>
                <c:pt idx="8">
                  <c:v>-110.8008521994431</c:v>
                </c:pt>
                <c:pt idx="9">
                  <c:v>-106.03114687559946</c:v>
                </c:pt>
                <c:pt idx="10">
                  <c:v>-101.48193043823201</c:v>
                </c:pt>
                <c:pt idx="11">
                  <c:v>-97.127619666305023</c:v>
                </c:pt>
                <c:pt idx="12">
                  <c:v>-92.946180602040499</c:v>
                </c:pt>
                <c:pt idx="13">
                  <c:v>-88.918442379269237</c:v>
                </c:pt>
                <c:pt idx="14">
                  <c:v>-85.027559910766328</c:v>
                </c:pt>
                <c:pt idx="15">
                  <c:v>-81.258586622700818</c:v>
                </c:pt>
                <c:pt idx="16">
                  <c:v>-77.59812934501565</c:v>
                </c:pt>
                <c:pt idx="17">
                  <c:v>-74.034064903427776</c:v>
                </c:pt>
                <c:pt idx="18">
                  <c:v>-70.555303078943552</c:v>
                </c:pt>
                <c:pt idx="19">
                  <c:v>-67.151584139741857</c:v>
                </c:pt>
                <c:pt idx="20">
                  <c:v>-63.813301575935895</c:v>
                </c:pt>
                <c:pt idx="21">
                  <c:v>-60.531342276931596</c:v>
                </c:pt>
                <c:pt idx="22">
                  <c:v>-57.296937366981496</c:v>
                </c:pt>
                <c:pt idx="23">
                  <c:v>-54.101517361267113</c:v>
                </c:pt>
                <c:pt idx="24">
                  <c:v>-50.936565270592595</c:v>
                </c:pt>
                <c:pt idx="25">
                  <c:v>-47.793460780647024</c:v>
                </c:pt>
                <c:pt idx="26">
                  <c:v>-44.663307674874922</c:v>
                </c:pt>
                <c:pt idx="27">
                  <c:v>-41.53673535694</c:v>
                </c:pt>
                <c:pt idx="28">
                  <c:v>-38.403664074590928</c:v>
                </c:pt>
                <c:pt idx="29">
                  <c:v>-35.25302361571184</c:v>
                </c:pt>
                <c:pt idx="30">
                  <c:v>-32.072420906940906</c:v>
                </c:pt>
                <c:pt idx="31">
                  <c:v>-28.847774818410258</c:v>
                </c:pt>
                <c:pt idx="32">
                  <c:v>-28.032893620158646</c:v>
                </c:pt>
                <c:pt idx="33">
                  <c:v>-27.213993343063564</c:v>
                </c:pt>
                <c:pt idx="34">
                  <c:v>-26.390794431574911</c:v>
                </c:pt>
                <c:pt idx="35">
                  <c:v>-25.563010288660024</c:v>
                </c:pt>
                <c:pt idx="36">
                  <c:v>-24.730348451655885</c:v>
                </c:pt>
                <c:pt idx="37">
                  <c:v>-23.892512359969373</c:v>
                </c:pt>
                <c:pt idx="38">
                  <c:v>-23.049203912016178</c:v>
                </c:pt>
                <c:pt idx="39">
                  <c:v>-22.200127071245213</c:v>
                </c:pt>
                <c:pt idx="40">
                  <c:v>-21.344992863062203</c:v>
                </c:pt>
                <c:pt idx="41">
                  <c:v>-20.483526211755763</c:v>
                </c:pt>
                <c:pt idx="42">
                  <c:v>-19.615475206373311</c:v>
                </c:pt>
                <c:pt idx="43">
                  <c:v>-18.740623565574698</c:v>
                </c:pt>
                <c:pt idx="44">
                  <c:v>-17.858807303654501</c:v>
                </c:pt>
                <c:pt idx="45">
                  <c:v>-16.969936893172367</c:v>
                </c:pt>
                <c:pt idx="46">
                  <c:v>-16.074026581742647</c:v>
                </c:pt>
                <c:pt idx="47">
                  <c:v>-15.171232952121169</c:v>
                </c:pt>
                <c:pt idx="48">
                  <c:v>-14.261905299761249</c:v>
                </c:pt>
                <c:pt idx="49">
                  <c:v>-13.346650890752496</c:v>
                </c:pt>
                <c:pt idx="50">
                  <c:v>-12.426418542930923</c:v>
                </c:pt>
                <c:pt idx="51">
                  <c:v>-11.502604022034969</c:v>
                </c:pt>
                <c:pt idx="52">
                  <c:v>-10.577180063966935</c:v>
                </c:pt>
                <c:pt idx="53">
                  <c:v>-9.6528517625861614</c:v>
                </c:pt>
                <c:pt idx="54">
                  <c:v>-8.7332336053132682</c:v>
                </c:pt>
                <c:pt idx="55">
                  <c:v>-7.8230362939069495</c:v>
                </c:pt>
                <c:pt idx="56">
                  <c:v>-6.9282383554463713</c:v>
                </c:pt>
                <c:pt idx="57">
                  <c:v>-6.0561990351463981</c:v>
                </c:pt>
                <c:pt idx="58">
                  <c:v>-5.2156474007254126</c:v>
                </c:pt>
                <c:pt idx="59">
                  <c:v>-4.4164656518787035</c:v>
                </c:pt>
                <c:pt idx="60">
                  <c:v>-3.6691872074124521</c:v>
                </c:pt>
                <c:pt idx="61">
                  <c:v>-2.9841716107088292</c:v>
                </c:pt>
                <c:pt idx="62">
                  <c:v>-2.3705104216885498</c:v>
                </c:pt>
                <c:pt idx="63">
                  <c:v>-1.8348448872082637</c:v>
                </c:pt>
                <c:pt idx="64">
                  <c:v>-1.3803806459989003</c:v>
                </c:pt>
                <c:pt idx="65">
                  <c:v>-1.0063910089760335</c:v>
                </c:pt>
                <c:pt idx="66">
                  <c:v>-0.70837135464476852</c:v>
                </c:pt>
                <c:pt idx="67">
                  <c:v>-0.47879266239097151</c:v>
                </c:pt>
                <c:pt idx="68">
                  <c:v>-0.30821569987729752</c:v>
                </c:pt>
                <c:pt idx="69">
                  <c:v>-0.18646096314021407</c:v>
                </c:pt>
                <c:pt idx="70">
                  <c:v>-0.10359005413164472</c:v>
                </c:pt>
                <c:pt idx="71">
                  <c:v>-5.0578282685981447E-2</c:v>
                </c:pt>
                <c:pt idx="72">
                  <c:v>-1.9673415303187985E-2</c:v>
                </c:pt>
                <c:pt idx="73">
                  <c:v>-4.5038393607968593E-3</c:v>
                </c:pt>
                <c:pt idx="74">
                  <c:v>-2.0431490152717975E-5</c:v>
                </c:pt>
                <c:pt idx="75">
                  <c:v>-2.3476208457269181E-3</c:v>
                </c:pt>
                <c:pt idx="76">
                  <c:v>-8.5986523510045276E-3</c:v>
                </c:pt>
                <c:pt idx="77">
                  <c:v>-1.6689351904127025E-2</c:v>
                </c:pt>
                <c:pt idx="78">
                  <c:v>-2.5168621668943514E-2</c:v>
                </c:pt>
                <c:pt idx="79">
                  <c:v>-3.3073220739806508E-2</c:v>
                </c:pt>
                <c:pt idx="80">
                  <c:v>-3.980813382321851E-2</c:v>
                </c:pt>
                <c:pt idx="81">
                  <c:v>-4.5050629291945768E-2</c:v>
                </c:pt>
                <c:pt idx="82">
                  <c:v>-4.8674783491642004E-2</c:v>
                </c:pt>
                <c:pt idx="83">
                  <c:v>-5.0692967004506831E-2</c:v>
                </c:pt>
                <c:pt idx="84">
                  <c:v>-5.1211022768083071E-2</c:v>
                </c:pt>
                <c:pt idx="85">
                  <c:v>-5.0394308986920863E-2</c:v>
                </c:pt>
                <c:pt idx="86">
                  <c:v>-4.8442268113775722E-2</c:v>
                </c:pt>
                <c:pt idx="87">
                  <c:v>-4.5569638509876623E-2</c:v>
                </c:pt>
                <c:pt idx="88">
                  <c:v>-4.1992816883594963E-2</c:v>
                </c:pt>
                <c:pt idx="89">
                  <c:v>-3.7920200975972748E-2</c:v>
                </c:pt>
                <c:pt idx="90">
                  <c:v>-3.354559839544545E-2</c:v>
                </c:pt>
                <c:pt idx="91">
                  <c:v>-2.9043988572151621E-2</c:v>
                </c:pt>
                <c:pt idx="92">
                  <c:v>-2.0252232517148468E-2</c:v>
                </c:pt>
                <c:pt idx="93">
                  <c:v>-1.2506735102545005E-2</c:v>
                </c:pt>
                <c:pt idx="94">
                  <c:v>-6.4257986354354681E-3</c:v>
                </c:pt>
                <c:pt idx="95">
                  <c:v>-2.3263402389500946E-3</c:v>
                </c:pt>
                <c:pt idx="96">
                  <c:v>-2.8195425448423756E-4</c:v>
                </c:pt>
                <c:pt idx="97">
                  <c:v>-1.8443329046812125E-4</c:v>
                </c:pt>
                <c:pt idx="98">
                  <c:v>-1.8013779252405871E-3</c:v>
                </c:pt>
                <c:pt idx="99">
                  <c:v>-4.825977435640027E-3</c:v>
                </c:pt>
                <c:pt idx="100">
                  <c:v>-8.9173587538271658E-3</c:v>
                </c:pt>
                <c:pt idx="101">
                  <c:v>-1.3731395872974221E-2</c:v>
                </c:pt>
                <c:pt idx="102">
                  <c:v>-1.8942765622447164E-2</c:v>
                </c:pt>
                <c:pt idx="103">
                  <c:v>-2.4259496164307406E-2</c:v>
                </c:pt>
                <c:pt idx="104">
                  <c:v>-2.9431416866426946E-2</c:v>
                </c:pt>
                <c:pt idx="105">
                  <c:v>-3.4253889718806371E-2</c:v>
                </c:pt>
                <c:pt idx="106">
                  <c:v>-3.8568064720676816E-2</c:v>
                </c:pt>
                <c:pt idx="107">
                  <c:v>-4.2258712943860438E-2</c:v>
                </c:pt>
                <c:pt idx="108">
                  <c:v>-4.5250489907709371E-2</c:v>
                </c:pt>
                <c:pt idx="109">
                  <c:v>-4.7503291760363157E-2</c:v>
                </c:pt>
                <c:pt idx="110">
                  <c:v>-4.9007199674945809E-2</c:v>
                </c:pt>
                <c:pt idx="111">
                  <c:v>-4.9777368462249484E-2</c:v>
                </c:pt>
                <c:pt idx="112">
                  <c:v>-4.9849103675769606E-2</c:v>
                </c:pt>
                <c:pt idx="113">
                  <c:v>-4.9273284906965836E-2</c:v>
                </c:pt>
                <c:pt idx="114">
                  <c:v>-4.8112227876552449E-2</c:v>
                </c:pt>
                <c:pt idx="115">
                  <c:v>-4.6436030404053738E-2</c:v>
                </c:pt>
                <c:pt idx="116">
                  <c:v>-4.4319413699984309E-2</c:v>
                </c:pt>
                <c:pt idx="117">
                  <c:v>-4.1839047462351855E-2</c:v>
                </c:pt>
                <c:pt idx="118">
                  <c:v>-3.9071332307347939E-2</c:v>
                </c:pt>
                <c:pt idx="119">
                  <c:v>-3.6090603993860007E-2</c:v>
                </c:pt>
                <c:pt idx="120">
                  <c:v>-3.2967719057098402E-2</c:v>
                </c:pt>
                <c:pt idx="121">
                  <c:v>-2.976897959213505E-2</c:v>
                </c:pt>
                <c:pt idx="122">
                  <c:v>-2.6555355087739936E-2</c:v>
                </c:pt>
                <c:pt idx="123">
                  <c:v>-2.3381960720429831E-2</c:v>
                </c:pt>
                <c:pt idx="124">
                  <c:v>-2.0297753884612534E-2</c:v>
                </c:pt>
                <c:pt idx="125">
                  <c:v>-1.7345413607115816E-2</c:v>
                </c:pt>
                <c:pt idx="126">
                  <c:v>-1.4561370626949609E-2</c:v>
                </c:pt>
                <c:pt idx="127">
                  <c:v>-1.1975959144476942E-2</c:v>
                </c:pt>
                <c:pt idx="128">
                  <c:v>-9.6136644416057477E-3</c:v>
                </c:pt>
                <c:pt idx="129">
                  <c:v>-7.4934436687300651E-3</c:v>
                </c:pt>
                <c:pt idx="130">
                  <c:v>-5.6291000336671825E-3</c:v>
                </c:pt>
                <c:pt idx="131">
                  <c:v>-4.0296933804724279E-3</c:v>
                </c:pt>
                <c:pt idx="132">
                  <c:v>-2.6999726928826173E-3</c:v>
                </c:pt>
                <c:pt idx="133">
                  <c:v>-1.640818388469954E-3</c:v>
                </c:pt>
                <c:pt idx="134">
                  <c:v>-8.4968438253512084E-4</c:v>
                </c:pt>
                <c:pt idx="135">
                  <c:v>-3.2103179754191011E-4</c:v>
                </c:pt>
                <c:pt idx="136">
                  <c:v>-4.6747880015043656E-5</c:v>
                </c:pt>
                <c:pt idx="137">
                  <c:v>-1.6545171192656268E-5</c:v>
                </c:pt>
                <c:pt idx="138">
                  <c:v>-2.1833727058306646E-4</c:v>
                </c:pt>
                <c:pt idx="139">
                  <c:v>-6.3858864538616383E-4</c:v>
                </c:pt>
                <c:pt idx="140">
                  <c:v>-1.2626368863822895E-3</c:v>
                </c:pt>
                <c:pt idx="141">
                  <c:v>-2.0749866065039799E-3</c:v>
                </c:pt>
                <c:pt idx="142">
                  <c:v>-3.0595748356877965E-3</c:v>
                </c:pt>
                <c:pt idx="143">
                  <c:v>-4.2000082991877734E-3</c:v>
                </c:pt>
                <c:pt idx="144">
                  <c:v>-5.4797733898692908E-3</c:v>
                </c:pt>
                <c:pt idx="145">
                  <c:v>-6.8824199717797546E-3</c:v>
                </c:pt>
                <c:pt idx="146">
                  <c:v>-8.391720394935966E-3</c:v>
                </c:pt>
                <c:pt idx="147">
                  <c:v>-9.9918052717672505E-3</c:v>
                </c:pt>
                <c:pt idx="148">
                  <c:v>-1.1667277675300517E-2</c:v>
                </c:pt>
                <c:pt idx="149">
                  <c:v>-1.3403307477384736E-2</c:v>
                </c:pt>
                <c:pt idx="150">
                  <c:v>-1.5185707561957119E-2</c:v>
                </c:pt>
                <c:pt idx="151">
                  <c:v>-1.700099363076555E-2</c:v>
                </c:pt>
                <c:pt idx="152">
                  <c:v>-1.8836429275067103E-2</c:v>
                </c:pt>
                <c:pt idx="153">
                  <c:v>-2.0680057921977218E-2</c:v>
                </c:pt>
                <c:pt idx="154">
                  <c:v>-2.2520723184569717E-2</c:v>
                </c:pt>
                <c:pt idx="155">
                  <c:v>-2.4348079054274496E-2</c:v>
                </c:pt>
                <c:pt idx="156">
                  <c:v>-2.6152591276990267E-2</c:v>
                </c:pt>
                <c:pt idx="157">
                  <c:v>-2.7925531153355547E-2</c:v>
                </c:pt>
                <c:pt idx="158">
                  <c:v>-2.9658962901807411E-2</c:v>
                </c:pt>
                <c:pt idx="159">
                  <c:v>-3.1345725621860505E-2</c:v>
                </c:pt>
                <c:pt idx="160">
                  <c:v>-3.2979410796665339E-2</c:v>
                </c:pt>
                <c:pt idx="161">
                  <c:v>-3.455433617913882E-2</c:v>
                </c:pt>
                <c:pt idx="162">
                  <c:v>-3.6065516815898604E-2</c:v>
                </c:pt>
                <c:pt idx="163">
                  <c:v>-3.750863387832367E-2</c:v>
                </c:pt>
                <c:pt idx="164">
                  <c:v>-3.8880001890903522E-2</c:v>
                </c:pt>
                <c:pt idx="165">
                  <c:v>-4.0176534873587202E-2</c:v>
                </c:pt>
                <c:pt idx="166">
                  <c:v>-4.139571184732499E-2</c:v>
                </c:pt>
                <c:pt idx="167">
                  <c:v>-4.2535542090256381E-2</c:v>
                </c:pt>
                <c:pt idx="168">
                  <c:v>-4.3594530475901394E-2</c:v>
                </c:pt>
                <c:pt idx="169">
                  <c:v>-4.4571643173960993E-2</c:v>
                </c:pt>
                <c:pt idx="170">
                  <c:v>-4.546627394892698E-2</c:v>
                </c:pt>
                <c:pt idx="171">
                  <c:v>-4.62782112508488E-2</c:v>
                </c:pt>
                <c:pt idx="172">
                  <c:v>-4.7007606256483474E-2</c:v>
                </c:pt>
                <c:pt idx="173">
                  <c:v>-4.7654941987028215E-2</c:v>
                </c:pt>
                <c:pt idx="174">
                  <c:v>-4.822100360048618E-2</c:v>
                </c:pt>
                <c:pt idx="175">
                  <c:v>-4.8706849932016738E-2</c:v>
                </c:pt>
                <c:pt idx="176">
                  <c:v>-4.9113786334268217E-2</c:v>
                </c:pt>
                <c:pt idx="177">
                  <c:v>-4.9443338851054244E-2</c:v>
                </c:pt>
                <c:pt idx="178">
                  <c:v>-4.9697229741897192E-2</c:v>
                </c:pt>
                <c:pt idx="179">
                  <c:v>-4.987735436132678E-2</c:v>
                </c:pt>
                <c:pt idx="180">
                  <c:v>-4.9985759385369907E-2</c:v>
                </c:pt>
                <c:pt idx="181">
                  <c:v>-5.0024622368016504E-2</c:v>
                </c:pt>
                <c:pt idx="182">
                  <c:v>-4.9902973255923182E-2</c:v>
                </c:pt>
                <c:pt idx="183">
                  <c:v>-4.9531749275203665E-2</c:v>
                </c:pt>
                <c:pt idx="184">
                  <c:v>-4.893129084685538E-2</c:v>
                </c:pt>
                <c:pt idx="185">
                  <c:v>-4.8122496422400234E-2</c:v>
                </c:pt>
                <c:pt idx="186">
                  <c:v>-4.7126449913195159E-2</c:v>
                </c:pt>
                <c:pt idx="187">
                  <c:v>-4.596410943723956E-2</c:v>
                </c:pt>
                <c:pt idx="188">
                  <c:v>-4.4656051119424701E-2</c:v>
                </c:pt>
                <c:pt idx="189">
                  <c:v>-4.3222261849537945E-2</c:v>
                </c:pt>
                <c:pt idx="190">
                  <c:v>-4.168197519311926E-2</c:v>
                </c:pt>
                <c:pt idx="191">
                  <c:v>-4.0053545018820746E-2</c:v>
                </c:pt>
                <c:pt idx="192">
                  <c:v>-3.8354351819192278E-2</c:v>
                </c:pt>
                <c:pt idx="193">
                  <c:v>-3.6600737134968184E-2</c:v>
                </c:pt>
                <c:pt idx="194">
                  <c:v>-3.4807961928485974E-2</c:v>
                </c:pt>
                <c:pt idx="195">
                  <c:v>-3.299018517698428E-2</c:v>
                </c:pt>
                <c:pt idx="196">
                  <c:v>-3.1160459362983187E-2</c:v>
                </c:pt>
                <c:pt idx="197">
                  <c:v>-2.9330739921256191E-2</c:v>
                </c:pt>
                <c:pt idx="198">
                  <c:v>-2.7511906056784979E-2</c:v>
                </c:pt>
                <c:pt idx="199">
                  <c:v>-2.5713790674307874E-2</c:v>
                </c:pt>
                <c:pt idx="200">
                  <c:v>-2.3945217457029839E-2</c:v>
                </c:pt>
                <c:pt idx="201">
                  <c:v>-2.2214043400649905E-2</c:v>
                </c:pt>
                <c:pt idx="202">
                  <c:v>-2.0527205350042717E-2</c:v>
                </c:pt>
                <c:pt idx="203">
                  <c:v>-1.8890769301137235E-2</c:v>
                </c:pt>
                <c:pt idx="204">
                  <c:v>-1.7309981421797495E-2</c:v>
                </c:pt>
                <c:pt idx="205">
                  <c:v>-1.578931991438565E-2</c:v>
                </c:pt>
                <c:pt idx="206">
                  <c:v>-1.4332546991167705E-2</c:v>
                </c:pt>
                <c:pt idx="207">
                  <c:v>-1.2942760363698215E-2</c:v>
                </c:pt>
                <c:pt idx="208">
                  <c:v>-1.1622443760535927E-2</c:v>
                </c:pt>
                <c:pt idx="209">
                  <c:v>-1.0373516085688555E-2</c:v>
                </c:pt>
                <c:pt idx="210">
                  <c:v>-9.1973789148917344E-3</c:v>
                </c:pt>
                <c:pt idx="211">
                  <c:v>-8.0949620994634833E-3</c:v>
                </c:pt>
                <c:pt idx="212">
                  <c:v>-7.0667673093401584E-3</c:v>
                </c:pt>
                <c:pt idx="213">
                  <c:v>-6.1129093996226029E-3</c:v>
                </c:pt>
                <c:pt idx="214">
                  <c:v>-5.23315552907148E-3</c:v>
                </c:pt>
                <c:pt idx="215">
                  <c:v>-4.4269619961401201E-3</c:v>
                </c:pt>
                <c:pt idx="216">
                  <c:v>-3.6935087886976279E-3</c:v>
                </c:pt>
                <c:pt idx="217">
                  <c:v>-3.0317318687456424E-3</c:v>
                </c:pt>
                <c:pt idx="218">
                  <c:v>-2.440353233807183E-3</c:v>
                </c:pt>
                <c:pt idx="219">
                  <c:v>-1.9179088128375254E-3</c:v>
                </c:pt>
                <c:pt idx="220">
                  <c:v>-1.4627742671343598E-3</c:v>
                </c:pt>
                <c:pt idx="221">
                  <c:v>-1.0731887763981377E-3</c:v>
                </c:pt>
                <c:pt idx="222">
                  <c:v>-7.4727689705954303E-4</c:v>
                </c:pt>
                <c:pt idx="223">
                  <c:v>-4.830685847781131E-4</c:v>
                </c:pt>
                <c:pt idx="224">
                  <c:v>-2.7851747613865898E-4</c:v>
                </c:pt>
                <c:pt idx="225">
                  <c:v>-1.3151752586605488E-4</c:v>
                </c:pt>
                <c:pt idx="226">
                  <c:v>-3.9918096143107594E-5</c:v>
                </c:pt>
                <c:pt idx="227">
                  <c:v>-1.5375937490072711E-6</c:v>
                </c:pt>
                <c:pt idx="228">
                  <c:v>-1.417574899043591E-5</c:v>
                </c:pt>
                <c:pt idx="229">
                  <c:v>-7.5624628113870248E-5</c:v>
                </c:pt>
                <c:pt idx="230">
                  <c:v>-1.8367846785310245E-4</c:v>
                </c:pt>
                <c:pt idx="231">
                  <c:v>-3.3614241762484616E-4</c:v>
                </c:pt>
                <c:pt idx="232">
                  <c:v>-8.9737926361251855E-4</c:v>
                </c:pt>
                <c:pt idx="233">
                  <c:v>-1.6894564350348714E-3</c:v>
                </c:pt>
                <c:pt idx="234">
                  <c:v>-2.6806764940580253E-3</c:v>
                </c:pt>
                <c:pt idx="235">
                  <c:v>-3.8411948041497395E-3</c:v>
                </c:pt>
                <c:pt idx="236">
                  <c:v>-5.1432442199309657E-3</c:v>
                </c:pt>
                <c:pt idx="237">
                  <c:v>-6.5612548230692229E-3</c:v>
                </c:pt>
                <c:pt idx="238">
                  <c:v>-8.0718933012324263E-3</c:v>
                </c:pt>
                <c:pt idx="239">
                  <c:v>-9.6540421256145377E-3</c:v>
                </c:pt>
                <c:pt idx="240">
                  <c:v>-1.1288734840282888E-2</c:v>
                </c:pt>
                <c:pt idx="241">
                  <c:v>-1.2959060507937279E-2</c:v>
                </c:pt>
                <c:pt idx="242">
                  <c:v>-1.4650047614522089E-2</c:v>
                </c:pt>
                <c:pt idx="243">
                  <c:v>-1.634853546264483E-2</c:v>
                </c:pt>
                <c:pt idx="244">
                  <c:v>-1.8043039220554506E-2</c:v>
                </c:pt>
                <c:pt idx="245">
                  <c:v>-1.9723613281696781E-2</c:v>
                </c:pt>
                <c:pt idx="246">
                  <c:v>-2.1381716374553984E-2</c:v>
                </c:pt>
                <c:pt idx="247">
                  <c:v>-2.3010080895609235E-2</c:v>
                </c:pt>
                <c:pt idx="248">
                  <c:v>-2.4602588176140545E-2</c:v>
                </c:pt>
                <c:pt idx="249">
                  <c:v>-2.6154150799771937E-2</c:v>
                </c:pt>
                <c:pt idx="250">
                  <c:v>-2.7660602630281389E-2</c:v>
                </c:pt>
                <c:pt idx="251">
                  <c:v>-2.9118596861956936E-2</c:v>
                </c:pt>
                <c:pt idx="252">
                  <c:v>-3.0525512145623997E-2</c:v>
                </c:pt>
                <c:pt idx="253">
                  <c:v>-3.187936665396713E-2</c:v>
                </c:pt>
                <c:pt idx="254">
                  <c:v>-3.3178739815527623E-2</c:v>
                </c:pt>
                <c:pt idx="255">
                  <c:v>-3.4422701355061446E-2</c:v>
                </c:pt>
                <c:pt idx="256">
                  <c:v>-3.5610747219617107E-2</c:v>
                </c:pt>
                <c:pt idx="257">
                  <c:v>-3.6742741936346753E-2</c:v>
                </c:pt>
                <c:pt idx="258">
                  <c:v>-3.7818866933921835E-2</c:v>
                </c:pt>
                <c:pt idx="259">
                  <c:v>-3.8839574359179722E-2</c:v>
                </c:pt>
                <c:pt idx="260">
                  <c:v>-3.9805545930695185E-2</c:v>
                </c:pt>
                <c:pt idx="261">
                  <c:v>-4.0717656387883293E-2</c:v>
                </c:pt>
                <c:pt idx="262">
                  <c:v>-4.1576941116323908E-2</c:v>
                </c:pt>
                <c:pt idx="263">
                  <c:v>-4.2384567554604978E-2</c:v>
                </c:pt>
                <c:pt idx="264">
                  <c:v>-4.3141810014565227E-2</c:v>
                </c:pt>
                <c:pt idx="265">
                  <c:v>-4.3850027573730632E-2</c:v>
                </c:pt>
                <c:pt idx="266">
                  <c:v>-4.4510644725648238E-2</c:v>
                </c:pt>
                <c:pt idx="267">
                  <c:v>-4.5125134499944153E-2</c:v>
                </c:pt>
                <c:pt idx="268">
                  <c:v>-4.5695003789064943E-2</c:v>
                </c:pt>
                <c:pt idx="269">
                  <c:v>-4.6221780642405508E-2</c:v>
                </c:pt>
                <c:pt idx="270">
                  <c:v>-4.670700331087696E-2</c:v>
                </c:pt>
                <c:pt idx="271">
                  <c:v>-4.7152210845821878E-2</c:v>
                </c:pt>
                <c:pt idx="272">
                  <c:v>-4.7558935075353616E-2</c:v>
                </c:pt>
                <c:pt idx="273">
                  <c:v>-4.7928693799014682E-2</c:v>
                </c:pt>
                <c:pt idx="274">
                  <c:v>-4.8262985057861529E-2</c:v>
                </c:pt>
                <c:pt idx="275">
                  <c:v>-4.8563282351905726E-2</c:v>
                </c:pt>
                <c:pt idx="276">
                  <c:v>-4.883103069036393E-2</c:v>
                </c:pt>
                <c:pt idx="277">
                  <c:v>-4.9067643372388156E-2</c:v>
                </c:pt>
                <c:pt idx="278">
                  <c:v>-4.9274499407056152E-2</c:v>
                </c:pt>
                <c:pt idx="279">
                  <c:v>-4.9452941491322636E-2</c:v>
                </c:pt>
                <c:pt idx="280">
                  <c:v>-4.9604274473721226E-2</c:v>
                </c:pt>
                <c:pt idx="281">
                  <c:v>-4.9729764239660405E-2</c:v>
                </c:pt>
                <c:pt idx="282">
                  <c:v>-4.9830636961400755E-2</c:v>
                </c:pt>
                <c:pt idx="283">
                  <c:v>-4.9908078662363499E-2</c:v>
                </c:pt>
                <c:pt idx="284">
                  <c:v>-4.9963235051217345E-2</c:v>
                </c:pt>
                <c:pt idx="285">
                  <c:v>-4.9997211586375392E-2</c:v>
                </c:pt>
                <c:pt idx="286">
                  <c:v>-5.0011073736267585E-2</c:v>
                </c:pt>
                <c:pt idx="287">
                  <c:v>-5.0005847404790874E-2</c:v>
                </c:pt>
                <c:pt idx="288">
                  <c:v>-4.9982519495155267E-2</c:v>
                </c:pt>
                <c:pt idx="289">
                  <c:v>-4.9942038588493907E-2</c:v>
                </c:pt>
                <c:pt idx="290">
                  <c:v>-4.9885315716689221E-2</c:v>
                </c:pt>
                <c:pt idx="291">
                  <c:v>-4.9813225211287754E-2</c:v>
                </c:pt>
                <c:pt idx="292">
                  <c:v>-4.9726605612872538E-2</c:v>
                </c:pt>
                <c:pt idx="293">
                  <c:v>-4.9626260627094403E-2</c:v>
                </c:pt>
                <c:pt idx="294">
                  <c:v>-4.9512960115580013E-2</c:v>
                </c:pt>
                <c:pt idx="295">
                  <c:v>-4.9387441111354569E-2</c:v>
                </c:pt>
                <c:pt idx="296">
                  <c:v>-4.925040884997979E-2</c:v>
                </c:pt>
                <c:pt idx="297">
                  <c:v>-4.910253780873098E-2</c:v>
                </c:pt>
                <c:pt idx="298">
                  <c:v>-4.8944472747329257E-2</c:v>
                </c:pt>
                <c:pt idx="299">
                  <c:v>-4.877682974468163E-2</c:v>
                </c:pt>
                <c:pt idx="300">
                  <c:v>-4.860019722691522E-2</c:v>
                </c:pt>
                <c:pt idx="301">
                  <c:v>-4.8415136982764208E-2</c:v>
                </c:pt>
                <c:pt idx="302">
                  <c:v>-4.8222185163044384E-2</c:v>
                </c:pt>
                <c:pt idx="303">
                  <c:v>-4.8021853261457234E-2</c:v>
                </c:pt>
                <c:pt idx="304">
                  <c:v>-4.7814629074568696E-2</c:v>
                </c:pt>
                <c:pt idx="305">
                  <c:v>-4.7600977639145184E-2</c:v>
                </c:pt>
                <c:pt idx="306">
                  <c:v>-4.7381342145469102E-2</c:v>
                </c:pt>
                <c:pt idx="307">
                  <c:v>-4.7156144825614615E-2</c:v>
                </c:pt>
                <c:pt idx="308">
                  <c:v>-4.6925787815848108E-2</c:v>
                </c:pt>
                <c:pt idx="309">
                  <c:v>-4.6690653992676717E-2</c:v>
                </c:pt>
                <c:pt idx="310">
                  <c:v>-4.645110778225179E-2</c:v>
                </c:pt>
                <c:pt idx="311">
                  <c:v>-4.6207495942939436E-2</c:v>
                </c:pt>
                <c:pt idx="312">
                  <c:v>-4.5960148321149079E-2</c:v>
                </c:pt>
                <c:pt idx="313">
                  <c:v>-4.5709378580562933E-2</c:v>
                </c:pt>
                <c:pt idx="314">
                  <c:v>-4.5455484905036356E-2</c:v>
                </c:pt>
                <c:pt idx="315">
                  <c:v>-4.5198750675542979E-2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FA4-4E57-8852-D2A0F1439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256895"/>
        <c:axId val="235251903"/>
      </c:scatterChart>
      <c:scatterChart>
        <c:scatterStyle val="lineMarker"/>
        <c:varyColors val="0"/>
        <c:ser>
          <c:idx val="1"/>
          <c:order val="1"/>
          <c:tx>
            <c:v>郡遅延特性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演算処理!$CY$28:$CY$343</c:f>
              <c:numCache>
                <c:formatCode>General</c:formatCode>
                <c:ptCount val="316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0.70000000000000095</c:v>
                </c:pt>
                <c:pt idx="27">
                  <c:v>0.72000000000000097</c:v>
                </c:pt>
                <c:pt idx="28">
                  <c:v>0.74000000000000099</c:v>
                </c:pt>
                <c:pt idx="29">
                  <c:v>0.76000000000000101</c:v>
                </c:pt>
                <c:pt idx="30">
                  <c:v>0.78000000000000103</c:v>
                </c:pt>
                <c:pt idx="31">
                  <c:v>0.80000000000000104</c:v>
                </c:pt>
                <c:pt idx="32">
                  <c:v>0.80500000000000005</c:v>
                </c:pt>
                <c:pt idx="33">
                  <c:v>0.81</c:v>
                </c:pt>
                <c:pt idx="34">
                  <c:v>0.81499999999999995</c:v>
                </c:pt>
                <c:pt idx="35">
                  <c:v>0.82</c:v>
                </c:pt>
                <c:pt idx="36">
                  <c:v>0.82499999999999996</c:v>
                </c:pt>
                <c:pt idx="37">
                  <c:v>0.83</c:v>
                </c:pt>
                <c:pt idx="38">
                  <c:v>0.83499999999999996</c:v>
                </c:pt>
                <c:pt idx="39">
                  <c:v>0.84</c:v>
                </c:pt>
                <c:pt idx="40">
                  <c:v>0.84499999999999997</c:v>
                </c:pt>
                <c:pt idx="41">
                  <c:v>0.85</c:v>
                </c:pt>
                <c:pt idx="42">
                  <c:v>0.85499999999999998</c:v>
                </c:pt>
                <c:pt idx="43">
                  <c:v>0.86</c:v>
                </c:pt>
                <c:pt idx="44">
                  <c:v>0.86499999999999999</c:v>
                </c:pt>
                <c:pt idx="45">
                  <c:v>0.87</c:v>
                </c:pt>
                <c:pt idx="46">
                  <c:v>0.875</c:v>
                </c:pt>
                <c:pt idx="47">
                  <c:v>0.88</c:v>
                </c:pt>
                <c:pt idx="48">
                  <c:v>0.88500000000000001</c:v>
                </c:pt>
                <c:pt idx="49">
                  <c:v>0.89</c:v>
                </c:pt>
                <c:pt idx="50">
                  <c:v>0.89500000000000002</c:v>
                </c:pt>
                <c:pt idx="51">
                  <c:v>0.9</c:v>
                </c:pt>
                <c:pt idx="52">
                  <c:v>0.90500000000000003</c:v>
                </c:pt>
                <c:pt idx="53">
                  <c:v>0.91</c:v>
                </c:pt>
                <c:pt idx="54">
                  <c:v>0.91500000000000004</c:v>
                </c:pt>
                <c:pt idx="55">
                  <c:v>0.92</c:v>
                </c:pt>
                <c:pt idx="56">
                  <c:v>0.92500000000000004</c:v>
                </c:pt>
                <c:pt idx="57">
                  <c:v>0.93</c:v>
                </c:pt>
                <c:pt idx="58">
                  <c:v>0.93500000000000005</c:v>
                </c:pt>
                <c:pt idx="59">
                  <c:v>0.94</c:v>
                </c:pt>
                <c:pt idx="60">
                  <c:v>0.94499999999999995</c:v>
                </c:pt>
                <c:pt idx="61">
                  <c:v>0.95</c:v>
                </c:pt>
                <c:pt idx="62">
                  <c:v>0.95499999999999996</c:v>
                </c:pt>
                <c:pt idx="63">
                  <c:v>0.96</c:v>
                </c:pt>
                <c:pt idx="64">
                  <c:v>0.96499999999999997</c:v>
                </c:pt>
                <c:pt idx="65">
                  <c:v>0.97</c:v>
                </c:pt>
                <c:pt idx="66">
                  <c:v>0.97499999999999998</c:v>
                </c:pt>
                <c:pt idx="67">
                  <c:v>0.98</c:v>
                </c:pt>
                <c:pt idx="68">
                  <c:v>0.98499999999999999</c:v>
                </c:pt>
                <c:pt idx="69">
                  <c:v>0.99</c:v>
                </c:pt>
                <c:pt idx="70">
                  <c:v>0.995</c:v>
                </c:pt>
                <c:pt idx="71">
                  <c:v>1</c:v>
                </c:pt>
                <c:pt idx="72">
                  <c:v>1.0049999999999999</c:v>
                </c:pt>
                <c:pt idx="73">
                  <c:v>1.01</c:v>
                </c:pt>
                <c:pt idx="74">
                  <c:v>1.0149999999999999</c:v>
                </c:pt>
                <c:pt idx="75">
                  <c:v>1.02</c:v>
                </c:pt>
                <c:pt idx="76">
                  <c:v>1.0249999999999999</c:v>
                </c:pt>
                <c:pt idx="77">
                  <c:v>1.03</c:v>
                </c:pt>
                <c:pt idx="78">
                  <c:v>1.0349999999999999</c:v>
                </c:pt>
                <c:pt idx="79">
                  <c:v>1.04</c:v>
                </c:pt>
                <c:pt idx="80">
                  <c:v>1.0449999999999999</c:v>
                </c:pt>
                <c:pt idx="81">
                  <c:v>1.05</c:v>
                </c:pt>
                <c:pt idx="82">
                  <c:v>1.0549999999999999</c:v>
                </c:pt>
                <c:pt idx="83">
                  <c:v>1.06</c:v>
                </c:pt>
                <c:pt idx="84">
                  <c:v>1.0649999999999999</c:v>
                </c:pt>
                <c:pt idx="85">
                  <c:v>1.07</c:v>
                </c:pt>
                <c:pt idx="86">
                  <c:v>1.075</c:v>
                </c:pt>
                <c:pt idx="87">
                  <c:v>1.08</c:v>
                </c:pt>
                <c:pt idx="88">
                  <c:v>1.085</c:v>
                </c:pt>
                <c:pt idx="89">
                  <c:v>1.0900000000000001</c:v>
                </c:pt>
                <c:pt idx="90">
                  <c:v>1.095</c:v>
                </c:pt>
                <c:pt idx="91">
                  <c:v>1.1000000000000001</c:v>
                </c:pt>
                <c:pt idx="92">
                  <c:v>1.1100000000000001</c:v>
                </c:pt>
                <c:pt idx="93">
                  <c:v>1.1200000000000001</c:v>
                </c:pt>
                <c:pt idx="94">
                  <c:v>1.1299999999999999</c:v>
                </c:pt>
                <c:pt idx="95">
                  <c:v>1.1399999999999999</c:v>
                </c:pt>
                <c:pt idx="96">
                  <c:v>1.1499999999999999</c:v>
                </c:pt>
                <c:pt idx="97">
                  <c:v>1.1599999999999999</c:v>
                </c:pt>
                <c:pt idx="98">
                  <c:v>1.17</c:v>
                </c:pt>
                <c:pt idx="99">
                  <c:v>1.18</c:v>
                </c:pt>
                <c:pt idx="100">
                  <c:v>1.19</c:v>
                </c:pt>
                <c:pt idx="101">
                  <c:v>1.2</c:v>
                </c:pt>
                <c:pt idx="102">
                  <c:v>1.21</c:v>
                </c:pt>
                <c:pt idx="103">
                  <c:v>1.22</c:v>
                </c:pt>
                <c:pt idx="104">
                  <c:v>1.23</c:v>
                </c:pt>
                <c:pt idx="105">
                  <c:v>1.24</c:v>
                </c:pt>
                <c:pt idx="106">
                  <c:v>1.25</c:v>
                </c:pt>
                <c:pt idx="107">
                  <c:v>1.26</c:v>
                </c:pt>
                <c:pt idx="108">
                  <c:v>1.27</c:v>
                </c:pt>
                <c:pt idx="109">
                  <c:v>1.28</c:v>
                </c:pt>
                <c:pt idx="110">
                  <c:v>1.29</c:v>
                </c:pt>
                <c:pt idx="111">
                  <c:v>1.3</c:v>
                </c:pt>
                <c:pt idx="112">
                  <c:v>1.31</c:v>
                </c:pt>
                <c:pt idx="113">
                  <c:v>1.32</c:v>
                </c:pt>
                <c:pt idx="114">
                  <c:v>1.33</c:v>
                </c:pt>
                <c:pt idx="115">
                  <c:v>1.34</c:v>
                </c:pt>
                <c:pt idx="116">
                  <c:v>1.35</c:v>
                </c:pt>
                <c:pt idx="117">
                  <c:v>1.36</c:v>
                </c:pt>
                <c:pt idx="118">
                  <c:v>1.37</c:v>
                </c:pt>
                <c:pt idx="119">
                  <c:v>1.38</c:v>
                </c:pt>
                <c:pt idx="120">
                  <c:v>1.39</c:v>
                </c:pt>
                <c:pt idx="121">
                  <c:v>1.4</c:v>
                </c:pt>
                <c:pt idx="122">
                  <c:v>1.41</c:v>
                </c:pt>
                <c:pt idx="123">
                  <c:v>1.42</c:v>
                </c:pt>
                <c:pt idx="124">
                  <c:v>1.43</c:v>
                </c:pt>
                <c:pt idx="125">
                  <c:v>1.44</c:v>
                </c:pt>
                <c:pt idx="126">
                  <c:v>1.45</c:v>
                </c:pt>
                <c:pt idx="127">
                  <c:v>1.46</c:v>
                </c:pt>
                <c:pt idx="128">
                  <c:v>1.47</c:v>
                </c:pt>
                <c:pt idx="129">
                  <c:v>1.48</c:v>
                </c:pt>
                <c:pt idx="130">
                  <c:v>1.49</c:v>
                </c:pt>
                <c:pt idx="131">
                  <c:v>1.5</c:v>
                </c:pt>
                <c:pt idx="132">
                  <c:v>1.51</c:v>
                </c:pt>
                <c:pt idx="133">
                  <c:v>1.52</c:v>
                </c:pt>
                <c:pt idx="134">
                  <c:v>1.53</c:v>
                </c:pt>
                <c:pt idx="135">
                  <c:v>1.54</c:v>
                </c:pt>
                <c:pt idx="136">
                  <c:v>1.55</c:v>
                </c:pt>
                <c:pt idx="137">
                  <c:v>1.56</c:v>
                </c:pt>
                <c:pt idx="138">
                  <c:v>1.57</c:v>
                </c:pt>
                <c:pt idx="139">
                  <c:v>1.58</c:v>
                </c:pt>
                <c:pt idx="140">
                  <c:v>1.59</c:v>
                </c:pt>
                <c:pt idx="141">
                  <c:v>1.6</c:v>
                </c:pt>
                <c:pt idx="142">
                  <c:v>1.61</c:v>
                </c:pt>
                <c:pt idx="143">
                  <c:v>1.62</c:v>
                </c:pt>
                <c:pt idx="144">
                  <c:v>1.63</c:v>
                </c:pt>
                <c:pt idx="145">
                  <c:v>1.64</c:v>
                </c:pt>
                <c:pt idx="146">
                  <c:v>1.65</c:v>
                </c:pt>
                <c:pt idx="147">
                  <c:v>1.66</c:v>
                </c:pt>
                <c:pt idx="148">
                  <c:v>1.67</c:v>
                </c:pt>
                <c:pt idx="149">
                  <c:v>1.68</c:v>
                </c:pt>
                <c:pt idx="150">
                  <c:v>1.69</c:v>
                </c:pt>
                <c:pt idx="151">
                  <c:v>1.7</c:v>
                </c:pt>
                <c:pt idx="152">
                  <c:v>1.71</c:v>
                </c:pt>
                <c:pt idx="153">
                  <c:v>1.72</c:v>
                </c:pt>
                <c:pt idx="154">
                  <c:v>1.73</c:v>
                </c:pt>
                <c:pt idx="155">
                  <c:v>1.74</c:v>
                </c:pt>
                <c:pt idx="156">
                  <c:v>1.75</c:v>
                </c:pt>
                <c:pt idx="157">
                  <c:v>1.76</c:v>
                </c:pt>
                <c:pt idx="158">
                  <c:v>1.77</c:v>
                </c:pt>
                <c:pt idx="159">
                  <c:v>1.78</c:v>
                </c:pt>
                <c:pt idx="160">
                  <c:v>1.79</c:v>
                </c:pt>
                <c:pt idx="161">
                  <c:v>1.8</c:v>
                </c:pt>
                <c:pt idx="162">
                  <c:v>1.81</c:v>
                </c:pt>
                <c:pt idx="163">
                  <c:v>1.82</c:v>
                </c:pt>
                <c:pt idx="164">
                  <c:v>1.83</c:v>
                </c:pt>
                <c:pt idx="165">
                  <c:v>1.84</c:v>
                </c:pt>
                <c:pt idx="166">
                  <c:v>1.85</c:v>
                </c:pt>
                <c:pt idx="167">
                  <c:v>1.86</c:v>
                </c:pt>
                <c:pt idx="168">
                  <c:v>1.87</c:v>
                </c:pt>
                <c:pt idx="169">
                  <c:v>1.88</c:v>
                </c:pt>
                <c:pt idx="170">
                  <c:v>1.89</c:v>
                </c:pt>
                <c:pt idx="171">
                  <c:v>1.9</c:v>
                </c:pt>
                <c:pt idx="172">
                  <c:v>1.91</c:v>
                </c:pt>
                <c:pt idx="173">
                  <c:v>1.92</c:v>
                </c:pt>
                <c:pt idx="174">
                  <c:v>1.93</c:v>
                </c:pt>
                <c:pt idx="175">
                  <c:v>1.94</c:v>
                </c:pt>
                <c:pt idx="176">
                  <c:v>1.95</c:v>
                </c:pt>
                <c:pt idx="177">
                  <c:v>1.96</c:v>
                </c:pt>
                <c:pt idx="178">
                  <c:v>1.97</c:v>
                </c:pt>
                <c:pt idx="179">
                  <c:v>1.98</c:v>
                </c:pt>
                <c:pt idx="180">
                  <c:v>1.99</c:v>
                </c:pt>
                <c:pt idx="181">
                  <c:v>2</c:v>
                </c:pt>
                <c:pt idx="182">
                  <c:v>2.02</c:v>
                </c:pt>
                <c:pt idx="183">
                  <c:v>2.04</c:v>
                </c:pt>
                <c:pt idx="184">
                  <c:v>2.06</c:v>
                </c:pt>
                <c:pt idx="185">
                  <c:v>2.08</c:v>
                </c:pt>
                <c:pt idx="186">
                  <c:v>2.1</c:v>
                </c:pt>
                <c:pt idx="187">
                  <c:v>2.12</c:v>
                </c:pt>
                <c:pt idx="188">
                  <c:v>2.14</c:v>
                </c:pt>
                <c:pt idx="189">
                  <c:v>2.16</c:v>
                </c:pt>
                <c:pt idx="190">
                  <c:v>2.1800000000000002</c:v>
                </c:pt>
                <c:pt idx="191">
                  <c:v>2.2000000000000002</c:v>
                </c:pt>
                <c:pt idx="192">
                  <c:v>2.2200000000000002</c:v>
                </c:pt>
                <c:pt idx="193">
                  <c:v>2.2400000000000002</c:v>
                </c:pt>
                <c:pt idx="194">
                  <c:v>2.2599999999999998</c:v>
                </c:pt>
                <c:pt idx="195">
                  <c:v>2.2799999999999998</c:v>
                </c:pt>
                <c:pt idx="196">
                  <c:v>2.2999999999999998</c:v>
                </c:pt>
                <c:pt idx="197">
                  <c:v>2.3199999999999998</c:v>
                </c:pt>
                <c:pt idx="198">
                  <c:v>2.34</c:v>
                </c:pt>
                <c:pt idx="199">
                  <c:v>2.36</c:v>
                </c:pt>
                <c:pt idx="200">
                  <c:v>2.38</c:v>
                </c:pt>
                <c:pt idx="201">
                  <c:v>2.4</c:v>
                </c:pt>
                <c:pt idx="202">
                  <c:v>2.42</c:v>
                </c:pt>
                <c:pt idx="203">
                  <c:v>2.44</c:v>
                </c:pt>
                <c:pt idx="204">
                  <c:v>2.46</c:v>
                </c:pt>
                <c:pt idx="205">
                  <c:v>2.48</c:v>
                </c:pt>
                <c:pt idx="206">
                  <c:v>2.5</c:v>
                </c:pt>
                <c:pt idx="207">
                  <c:v>2.52</c:v>
                </c:pt>
                <c:pt idx="208">
                  <c:v>2.54</c:v>
                </c:pt>
                <c:pt idx="209">
                  <c:v>2.56</c:v>
                </c:pt>
                <c:pt idx="210">
                  <c:v>2.58</c:v>
                </c:pt>
                <c:pt idx="211">
                  <c:v>2.6</c:v>
                </c:pt>
                <c:pt idx="212">
                  <c:v>2.62</c:v>
                </c:pt>
                <c:pt idx="213">
                  <c:v>2.64</c:v>
                </c:pt>
                <c:pt idx="214">
                  <c:v>2.66</c:v>
                </c:pt>
                <c:pt idx="215">
                  <c:v>2.68</c:v>
                </c:pt>
                <c:pt idx="216">
                  <c:v>2.7</c:v>
                </c:pt>
                <c:pt idx="217">
                  <c:v>2.72</c:v>
                </c:pt>
                <c:pt idx="218">
                  <c:v>2.74</c:v>
                </c:pt>
                <c:pt idx="219">
                  <c:v>2.76</c:v>
                </c:pt>
                <c:pt idx="220">
                  <c:v>2.78</c:v>
                </c:pt>
                <c:pt idx="221">
                  <c:v>2.8</c:v>
                </c:pt>
                <c:pt idx="222">
                  <c:v>2.82</c:v>
                </c:pt>
                <c:pt idx="223">
                  <c:v>2.84</c:v>
                </c:pt>
                <c:pt idx="224">
                  <c:v>2.86</c:v>
                </c:pt>
                <c:pt idx="225">
                  <c:v>2.88</c:v>
                </c:pt>
                <c:pt idx="226">
                  <c:v>2.9</c:v>
                </c:pt>
                <c:pt idx="227">
                  <c:v>2.92</c:v>
                </c:pt>
                <c:pt idx="228">
                  <c:v>2.94</c:v>
                </c:pt>
                <c:pt idx="229">
                  <c:v>2.96</c:v>
                </c:pt>
                <c:pt idx="230">
                  <c:v>2.98</c:v>
                </c:pt>
                <c:pt idx="231">
                  <c:v>3</c:v>
                </c:pt>
                <c:pt idx="232">
                  <c:v>3.05</c:v>
                </c:pt>
                <c:pt idx="233">
                  <c:v>3.1</c:v>
                </c:pt>
                <c:pt idx="234">
                  <c:v>3.15</c:v>
                </c:pt>
                <c:pt idx="235">
                  <c:v>3.2</c:v>
                </c:pt>
                <c:pt idx="236">
                  <c:v>3.25</c:v>
                </c:pt>
                <c:pt idx="237">
                  <c:v>3.3</c:v>
                </c:pt>
                <c:pt idx="238">
                  <c:v>3.35</c:v>
                </c:pt>
                <c:pt idx="239">
                  <c:v>3.4</c:v>
                </c:pt>
                <c:pt idx="240">
                  <c:v>3.45</c:v>
                </c:pt>
                <c:pt idx="241">
                  <c:v>3.5</c:v>
                </c:pt>
                <c:pt idx="242">
                  <c:v>3.55</c:v>
                </c:pt>
                <c:pt idx="243">
                  <c:v>3.6</c:v>
                </c:pt>
                <c:pt idx="244">
                  <c:v>3.65</c:v>
                </c:pt>
                <c:pt idx="245">
                  <c:v>3.7</c:v>
                </c:pt>
                <c:pt idx="246">
                  <c:v>3.75</c:v>
                </c:pt>
                <c:pt idx="247">
                  <c:v>3.8</c:v>
                </c:pt>
                <c:pt idx="248">
                  <c:v>3.85</c:v>
                </c:pt>
                <c:pt idx="249">
                  <c:v>3.9</c:v>
                </c:pt>
                <c:pt idx="250">
                  <c:v>3.95</c:v>
                </c:pt>
                <c:pt idx="251">
                  <c:v>4.0000000000000098</c:v>
                </c:pt>
                <c:pt idx="252">
                  <c:v>4.0500000000000096</c:v>
                </c:pt>
                <c:pt idx="253">
                  <c:v>4.0999999999999996</c:v>
                </c:pt>
                <c:pt idx="254">
                  <c:v>4.1500000000000101</c:v>
                </c:pt>
                <c:pt idx="255">
                  <c:v>4.2000000000000099</c:v>
                </c:pt>
                <c:pt idx="256">
                  <c:v>4.2500000000000098</c:v>
                </c:pt>
                <c:pt idx="257">
                  <c:v>4.3000000000000096</c:v>
                </c:pt>
                <c:pt idx="258">
                  <c:v>4.3500000000000103</c:v>
                </c:pt>
                <c:pt idx="259">
                  <c:v>4.4000000000000101</c:v>
                </c:pt>
                <c:pt idx="260">
                  <c:v>4.4500000000000099</c:v>
                </c:pt>
                <c:pt idx="261">
                  <c:v>4.5000000000000098</c:v>
                </c:pt>
                <c:pt idx="262">
                  <c:v>4.5500000000000096</c:v>
                </c:pt>
                <c:pt idx="263">
                  <c:v>4.6000000000000103</c:v>
                </c:pt>
                <c:pt idx="264">
                  <c:v>4.6500000000000101</c:v>
                </c:pt>
                <c:pt idx="265">
                  <c:v>4.7000000000000099</c:v>
                </c:pt>
                <c:pt idx="266">
                  <c:v>4.7500000000000098</c:v>
                </c:pt>
                <c:pt idx="267">
                  <c:v>4.8000000000000096</c:v>
                </c:pt>
                <c:pt idx="268">
                  <c:v>4.8500000000000103</c:v>
                </c:pt>
                <c:pt idx="269">
                  <c:v>4.9000000000000101</c:v>
                </c:pt>
                <c:pt idx="270">
                  <c:v>4.9500000000000099</c:v>
                </c:pt>
                <c:pt idx="271">
                  <c:v>5.0000000000000098</c:v>
                </c:pt>
                <c:pt idx="272">
                  <c:v>5.0500000000000096</c:v>
                </c:pt>
                <c:pt idx="273">
                  <c:v>5.1000000000000103</c:v>
                </c:pt>
                <c:pt idx="274">
                  <c:v>5.1500000000000101</c:v>
                </c:pt>
                <c:pt idx="275">
                  <c:v>5.2000000000000099</c:v>
                </c:pt>
                <c:pt idx="276">
                  <c:v>5.2500000000000098</c:v>
                </c:pt>
                <c:pt idx="277">
                  <c:v>5.3000000000000096</c:v>
                </c:pt>
                <c:pt idx="278">
                  <c:v>5.3500000000000103</c:v>
                </c:pt>
                <c:pt idx="279">
                  <c:v>5.4000000000000101</c:v>
                </c:pt>
                <c:pt idx="280">
                  <c:v>5.4500000000000099</c:v>
                </c:pt>
                <c:pt idx="281">
                  <c:v>5.5000000000000098</c:v>
                </c:pt>
                <c:pt idx="282">
                  <c:v>5.5500000000000096</c:v>
                </c:pt>
                <c:pt idx="283">
                  <c:v>5.6000000000000103</c:v>
                </c:pt>
                <c:pt idx="284">
                  <c:v>5.6500000000000101</c:v>
                </c:pt>
                <c:pt idx="285">
                  <c:v>5.7000000000000099</c:v>
                </c:pt>
                <c:pt idx="286">
                  <c:v>5.7500000000000098</c:v>
                </c:pt>
                <c:pt idx="287">
                  <c:v>5.8000000000000096</c:v>
                </c:pt>
                <c:pt idx="288">
                  <c:v>5.8500000000000103</c:v>
                </c:pt>
                <c:pt idx="289">
                  <c:v>5.9000000000000101</c:v>
                </c:pt>
                <c:pt idx="290">
                  <c:v>5.9500000000000099</c:v>
                </c:pt>
                <c:pt idx="291">
                  <c:v>6.0000000000000204</c:v>
                </c:pt>
                <c:pt idx="292">
                  <c:v>6.0500000000000203</c:v>
                </c:pt>
                <c:pt idx="293">
                  <c:v>6.1000000000000201</c:v>
                </c:pt>
                <c:pt idx="294">
                  <c:v>6.1500000000000199</c:v>
                </c:pt>
                <c:pt idx="295">
                  <c:v>6.2000000000000197</c:v>
                </c:pt>
                <c:pt idx="296">
                  <c:v>6.2500000000000204</c:v>
                </c:pt>
                <c:pt idx="297">
                  <c:v>6.3000000000000203</c:v>
                </c:pt>
                <c:pt idx="298">
                  <c:v>6.3500000000000201</c:v>
                </c:pt>
                <c:pt idx="299">
                  <c:v>6.4000000000000199</c:v>
                </c:pt>
                <c:pt idx="300">
                  <c:v>6.4500000000000197</c:v>
                </c:pt>
                <c:pt idx="301">
                  <c:v>6.5000000000000204</c:v>
                </c:pt>
                <c:pt idx="302">
                  <c:v>6.5500000000000203</c:v>
                </c:pt>
                <c:pt idx="303">
                  <c:v>6.6000000000000201</c:v>
                </c:pt>
                <c:pt idx="304">
                  <c:v>6.6500000000000199</c:v>
                </c:pt>
                <c:pt idx="305">
                  <c:v>6.7000000000000197</c:v>
                </c:pt>
                <c:pt idx="306">
                  <c:v>6.7500000000000204</c:v>
                </c:pt>
                <c:pt idx="307">
                  <c:v>6.8000000000000203</c:v>
                </c:pt>
                <c:pt idx="308">
                  <c:v>6.8500000000000201</c:v>
                </c:pt>
                <c:pt idx="309">
                  <c:v>6.9000000000000199</c:v>
                </c:pt>
                <c:pt idx="310">
                  <c:v>6.9500000000000197</c:v>
                </c:pt>
                <c:pt idx="311">
                  <c:v>7.0000000000000204</c:v>
                </c:pt>
                <c:pt idx="312">
                  <c:v>7.0500000000000203</c:v>
                </c:pt>
                <c:pt idx="313">
                  <c:v>7.1000000000000201</c:v>
                </c:pt>
                <c:pt idx="314">
                  <c:v>7.1500000000000199</c:v>
                </c:pt>
                <c:pt idx="315">
                  <c:v>7.2000000000000197</c:v>
                </c:pt>
              </c:numCache>
            </c:numRef>
          </c:xVal>
          <c:yVal>
            <c:numRef>
              <c:f>演算処理!$DD$28:$DD$343</c:f>
              <c:numCache>
                <c:formatCode>General</c:formatCode>
                <c:ptCount val="316"/>
                <c:pt idx="5">
                  <c:v>-1.0439429459542053</c:v>
                </c:pt>
                <c:pt idx="6">
                  <c:v>-1.0585481338992488</c:v>
                </c:pt>
                <c:pt idx="7">
                  <c:v>-1.0745863098286272</c:v>
                </c:pt>
                <c:pt idx="8">
                  <c:v>-1.0921706053111977</c:v>
                </c:pt>
                <c:pt idx="9">
                  <c:v>-1.1114306953796496</c:v>
                </c:pt>
                <c:pt idx="10">
                  <c:v>-1.1325155340041848</c:v>
                </c:pt>
                <c:pt idx="11">
                  <c:v>-1.1555966883065358</c:v>
                </c:pt>
                <c:pt idx="12">
                  <c:v>-1.1808724272222129</c:v>
                </c:pt>
                <c:pt idx="13">
                  <c:v>-1.2085727692860726</c:v>
                </c:pt>
                <c:pt idx="14">
                  <c:v>-1.2389657613915996</c:v>
                </c:pt>
                <c:pt idx="15">
                  <c:v>-1.2723653537583388</c:v>
                </c:pt>
                <c:pt idx="16">
                  <c:v>-1.3091413680847015</c:v>
                </c:pt>
                <c:pt idx="17">
                  <c:v>-1.3497322447871705</c:v>
                </c:pt>
                <c:pt idx="18">
                  <c:v>-1.3946615311749999</c:v>
                </c:pt>
                <c:pt idx="19">
                  <c:v>-1.4445594839334213</c:v>
                </c:pt>
                <c:pt idx="20">
                  <c:v>-1.5001917877053441</c:v>
                </c:pt>
                <c:pt idx="21">
                  <c:v>-1.5624983776194066</c:v>
                </c:pt>
                <c:pt idx="22">
                  <c:v>-1.6326469501399026</c:v>
                </c:pt>
                <c:pt idx="23">
                  <c:v>-1.7121084273276295</c:v>
                </c:pt>
                <c:pt idx="24">
                  <c:v>-1.8027663354996846</c:v>
                </c:pt>
                <c:pt idx="25">
                  <c:v>-1.907080702181422</c:v>
                </c:pt>
                <c:pt idx="26">
                  <c:v>-2.0283439297389219</c:v>
                </c:pt>
                <c:pt idx="27">
                  <c:v>-2.1711012779391137</c:v>
                </c:pt>
                <c:pt idx="28">
                  <c:v>-2.341888097805275</c:v>
                </c:pt>
                <c:pt idx="29">
                  <c:v>-2.5506336190753798</c:v>
                </c:pt>
                <c:pt idx="30">
                  <c:v>-2.8136325096168635</c:v>
                </c:pt>
                <c:pt idx="31">
                  <c:v>-3.0134691957994475</c:v>
                </c:pt>
                <c:pt idx="32">
                  <c:v>-3.1060875204044431</c:v>
                </c:pt>
                <c:pt idx="33">
                  <c:v>-3.2067354408249598</c:v>
                </c:pt>
                <c:pt idx="34">
                  <c:v>-3.3167573671208328</c:v>
                </c:pt>
                <c:pt idx="35">
                  <c:v>-3.4378575447364952</c:v>
                </c:pt>
                <c:pt idx="36">
                  <c:v>-3.5722329235842407</c:v>
                </c:pt>
                <c:pt idx="37">
                  <c:v>-3.7227687063650641</c:v>
                </c:pt>
                <c:pt idx="38">
                  <c:v>-3.8933330574166334</c:v>
                </c:pt>
                <c:pt idx="39">
                  <c:v>-4.0892332327558396</c:v>
                </c:pt>
                <c:pt idx="40">
                  <c:v>-4.3179431162104702</c:v>
                </c:pt>
                <c:pt idx="41">
                  <c:v>-4.5903042434307979</c:v>
                </c:pt>
                <c:pt idx="42">
                  <c:v>-4.922588809358011</c:v>
                </c:pt>
                <c:pt idx="43">
                  <c:v>-5.3402119907695713</c:v>
                </c:pt>
                <c:pt idx="44">
                  <c:v>-5.8847918130802679</c:v>
                </c:pt>
                <c:pt idx="45">
                  <c:v>-6.6285042498855367</c:v>
                </c:pt>
                <c:pt idx="46">
                  <c:v>-7.7057920495113716</c:v>
                </c:pt>
                <c:pt idx="47">
                  <c:v>-9.391189155606952</c:v>
                </c:pt>
                <c:pt idx="48">
                  <c:v>-12.318796182569322</c:v>
                </c:pt>
                <c:pt idx="49">
                  <c:v>-18.232051963170857</c:v>
                </c:pt>
                <c:pt idx="50">
                  <c:v>-33.366573865121701</c:v>
                </c:pt>
                <c:pt idx="51">
                  <c:v>-90.317576607611386</c:v>
                </c:pt>
                <c:pt idx="52">
                  <c:v>-109.48500256406845</c:v>
                </c:pt>
                <c:pt idx="53">
                  <c:v>-128.65242852052552</c:v>
                </c:pt>
                <c:pt idx="54">
                  <c:v>-42.412114466541716</c:v>
                </c:pt>
                <c:pt idx="55">
                  <c:v>-22.037690557750764</c:v>
                </c:pt>
                <c:pt idx="56">
                  <c:v>-15.007553241655781</c:v>
                </c:pt>
                <c:pt idx="57">
                  <c:v>-11.923604009621338</c:v>
                </c:pt>
                <c:pt idx="58">
                  <c:v>-10.395622864272902</c:v>
                </c:pt>
                <c:pt idx="59">
                  <c:v>-9.6063885005691461</c:v>
                </c:pt>
                <c:pt idx="60">
                  <c:v>-9.2171071817172638</c:v>
                </c:pt>
                <c:pt idx="61">
                  <c:v>-9.0672603155699356</c:v>
                </c:pt>
                <c:pt idx="62">
                  <c:v>-9.0729012124626536</c:v>
                </c:pt>
                <c:pt idx="63">
                  <c:v>-9.1865439832512408</c:v>
                </c:pt>
                <c:pt idx="64">
                  <c:v>-9.3794103374692952</c:v>
                </c:pt>
                <c:pt idx="65">
                  <c:v>-9.6328094145761014</c:v>
                </c:pt>
                <c:pt idx="66">
                  <c:v>-9.9336089382596793</c:v>
                </c:pt>
                <c:pt idx="67">
                  <c:v>-10.27168217509603</c:v>
                </c:pt>
                <c:pt idx="68">
                  <c:v>-10.638374882751837</c:v>
                </c:pt>
                <c:pt idx="69">
                  <c:v>-11.025537680787227</c:v>
                </c:pt>
                <c:pt idx="70">
                  <c:v>-11.424903253582073</c:v>
                </c:pt>
                <c:pt idx="71">
                  <c:v>-11.827704685629072</c:v>
                </c:pt>
                <c:pt idx="72">
                  <c:v>-12.224492224588252</c:v>
                </c:pt>
                <c:pt idx="73">
                  <c:v>-12.605136422610268</c:v>
                </c:pt>
                <c:pt idx="74">
                  <c:v>-12.959016402488272</c:v>
                </c:pt>
                <c:pt idx="75">
                  <c:v>-13.275387314157182</c:v>
                </c:pt>
                <c:pt idx="76">
                  <c:v>-13.543903858849838</c:v>
                </c:pt>
                <c:pt idx="77">
                  <c:v>-13.755251396170801</c:v>
                </c:pt>
                <c:pt idx="78">
                  <c:v>-13.901809570095415</c:v>
                </c:pt>
                <c:pt idx="79">
                  <c:v>-13.978254616136638</c:v>
                </c:pt>
                <c:pt idx="80">
                  <c:v>-13.982004182117043</c:v>
                </c:pt>
                <c:pt idx="81">
                  <c:v>-13.913427343865598</c:v>
                </c:pt>
                <c:pt idx="82">
                  <c:v>-13.775780535590828</c:v>
                </c:pt>
                <c:pt idx="83">
                  <c:v>-13.574878378258591</c:v>
                </c:pt>
                <c:pt idx="84">
                  <c:v>-13.318553930650859</c:v>
                </c:pt>
                <c:pt idx="85">
                  <c:v>-13.015993768115006</c:v>
                </c:pt>
                <c:pt idx="86">
                  <c:v>-12.663779405886203</c:v>
                </c:pt>
                <c:pt idx="87">
                  <c:v>-12.311565043657396</c:v>
                </c:pt>
                <c:pt idx="88">
                  <c:v>-11.928915196450092</c:v>
                </c:pt>
                <c:pt idx="89">
                  <c:v>-11.537559831366293</c:v>
                </c:pt>
                <c:pt idx="90">
                  <c:v>-11.144842979406386</c:v>
                </c:pt>
                <c:pt idx="91">
                  <c:v>-10.567734767542801</c:v>
                </c:pt>
                <c:pt idx="92">
                  <c:v>-9.8393266676333848</c:v>
                </c:pt>
                <c:pt idx="93">
                  <c:v>-9.1784061753865593</c:v>
                </c:pt>
                <c:pt idx="94">
                  <c:v>-8.5945344258042464</c:v>
                </c:pt>
                <c:pt idx="95">
                  <c:v>-8.0887628004735674</c:v>
                </c:pt>
                <c:pt idx="96">
                  <c:v>-7.6571472127374527</c:v>
                </c:pt>
                <c:pt idx="97">
                  <c:v>-7.2932068961602754</c:v>
                </c:pt>
                <c:pt idx="98">
                  <c:v>-6.989479723676185</c:v>
                </c:pt>
                <c:pt idx="99">
                  <c:v>-6.7384217516904119</c:v>
                </c:pt>
                <c:pt idx="100">
                  <c:v>-6.5328756752970696</c:v>
                </c:pt>
                <c:pt idx="101">
                  <c:v>-6.3662759064236383</c:v>
                </c:pt>
                <c:pt idx="102">
                  <c:v>-6.2327033271711807</c:v>
                </c:pt>
                <c:pt idx="103">
                  <c:v>-6.1268611655935361</c:v>
                </c:pt>
                <c:pt idx="104">
                  <c:v>-6.0440150582801646</c:v>
                </c:pt>
                <c:pt idx="105">
                  <c:v>-5.9799221971458438</c:v>
                </c:pt>
                <c:pt idx="106">
                  <c:v>-5.9307632925112177</c:v>
                </c:pt>
                <c:pt idx="107">
                  <c:v>-5.8930843930950294</c:v>
                </c:pt>
                <c:pt idx="108">
                  <c:v>-5.8637516328723498</c:v>
                </c:pt>
                <c:pt idx="109">
                  <c:v>-5.8399195938548942</c:v>
                </c:pt>
                <c:pt idx="110">
                  <c:v>-5.819012493167163</c:v>
                </c:pt>
                <c:pt idx="111">
                  <c:v>-5.7987164290051556</c:v>
                </c:pt>
                <c:pt idx="112">
                  <c:v>-5.7769802524476388</c:v>
                </c:pt>
                <c:pt idx="113">
                  <c:v>-5.7520221904788809</c:v>
                </c:pt>
                <c:pt idx="114">
                  <c:v>-5.7223391188508446</c:v>
                </c:pt>
                <c:pt idx="115">
                  <c:v>-5.6867153903602983</c:v>
                </c:pt>
                <c:pt idx="116">
                  <c:v>-5.6442283831569391</c:v>
                </c:pt>
                <c:pt idx="117">
                  <c:v>-5.5942484409616098</c:v>
                </c:pt>
                <c:pt idx="118">
                  <c:v>-5.5364315943020337</c:v>
                </c:pt>
                <c:pt idx="119">
                  <c:v>-5.4707043054106359</c:v>
                </c:pt>
                <c:pt idx="120">
                  <c:v>-5.3972403697795031</c:v>
                </c:pt>
                <c:pt idx="121">
                  <c:v>-5.3164309266552534</c:v>
                </c:pt>
                <c:pt idx="122">
                  <c:v>-5.2288491828543613</c:v>
                </c:pt>
                <c:pt idx="123">
                  <c:v>-5.1352118724580071</c:v>
                </c:pt>
                <c:pt idx="124">
                  <c:v>-5.0363396321923677</c:v>
                </c:pt>
                <c:pt idx="125">
                  <c:v>-4.9331183823178639</c:v>
                </c:pt>
                <c:pt idx="126">
                  <c:v>-4.8264635127444544</c:v>
                </c:pt>
                <c:pt idx="127">
                  <c:v>-4.7172882511525716</c:v>
                </c:pt>
                <c:pt idx="128">
                  <c:v>-4.6064771071296642</c:v>
                </c:pt>
                <c:pt idx="129">
                  <c:v>-4.4948648095585986</c:v>
                </c:pt>
                <c:pt idx="130">
                  <c:v>-4.3832207340096367</c:v>
                </c:pt>
                <c:pt idx="131">
                  <c:v>-4.2722384836799883</c:v>
                </c:pt>
                <c:pt idx="132">
                  <c:v>-4.1625300539603671</c:v>
                </c:pt>
                <c:pt idx="133">
                  <c:v>-4.0546238743000629</c:v>
                </c:pt>
                <c:pt idx="134">
                  <c:v>-3.9489659688178245</c:v>
                </c:pt>
                <c:pt idx="135">
                  <c:v>-3.8459234907402182</c:v>
                </c:pt>
                <c:pt idx="136">
                  <c:v>-3.7457899455615511</c:v>
                </c:pt>
                <c:pt idx="137">
                  <c:v>-3.6487915055895148</c:v>
                </c:pt>
                <c:pt idx="138">
                  <c:v>-3.5550939191184949</c:v>
                </c:pt>
                <c:pt idx="139">
                  <c:v>-3.4648096194316866</c:v>
                </c:pt>
                <c:pt idx="140">
                  <c:v>-3.3780047343805069</c:v>
                </c:pt>
                <c:pt idx="141">
                  <c:v>-3.294705781790908</c:v>
                </c:pt>
                <c:pt idx="142">
                  <c:v>-3.2166381800281196</c:v>
                </c:pt>
                <c:pt idx="143">
                  <c:v>-3.1385705782653308</c:v>
                </c:pt>
                <c:pt idx="144">
                  <c:v>-3.0656426944614932</c:v>
                </c:pt>
                <c:pt idx="145">
                  <c:v>-2.9960471052983495</c:v>
                </c:pt>
                <c:pt idx="146">
                  <c:v>-2.9296945526883045</c:v>
                </c:pt>
                <c:pt idx="147">
                  <c:v>-2.8664850702361067</c:v>
                </c:pt>
                <c:pt idx="148">
                  <c:v>-2.8063108814715307</c:v>
                </c:pt>
                <c:pt idx="149">
                  <c:v>-2.7490588443609734</c:v>
                </c:pt>
                <c:pt idx="150">
                  <c:v>-2.694612491126223</c:v>
                </c:pt>
                <c:pt idx="151">
                  <c:v>-2.6428537117096509</c:v>
                </c:pt>
                <c:pt idx="152">
                  <c:v>-2.5936641269232195</c:v>
                </c:pt>
                <c:pt idx="153">
                  <c:v>-2.5469261940266552</c:v>
                </c:pt>
                <c:pt idx="154">
                  <c:v>-2.502524083650334</c:v>
                </c:pt>
                <c:pt idx="155">
                  <c:v>-2.4603443629445452</c:v>
                </c:pt>
                <c:pt idx="156">
                  <c:v>-2.4202765158152744</c:v>
                </c:pt>
                <c:pt idx="157">
                  <c:v>-2.3822133272637993</c:v>
                </c:pt>
                <c:pt idx="158">
                  <c:v>-2.34605115525838</c:v>
                </c:pt>
                <c:pt idx="159">
                  <c:v>-2.3116901102973952</c:v>
                </c:pt>
                <c:pt idx="160">
                  <c:v>-2.2790341598792656</c:v>
                </c:pt>
                <c:pt idx="161">
                  <c:v>-2.2479911724904156</c:v>
                </c:pt>
                <c:pt idx="162">
                  <c:v>-2.2184729134337267</c:v>
                </c:pt>
                <c:pt idx="163">
                  <c:v>-2.1903950028268913</c:v>
                </c:pt>
                <c:pt idx="164">
                  <c:v>-2.1636768443882461</c:v>
                </c:pt>
                <c:pt idx="165">
                  <c:v>-2.1382415321472616</c:v>
                </c:pt>
                <c:pt idx="166">
                  <c:v>-2.1140157409654243</c:v>
                </c:pt>
                <c:pt idx="167">
                  <c:v>-2.090929605685758</c:v>
                </c:pt>
                <c:pt idx="168">
                  <c:v>-2.0689165928271365</c:v>
                </c:pt>
                <c:pt idx="169">
                  <c:v>-2.0479133679860011</c:v>
                </c:pt>
                <c:pt idx="170">
                  <c:v>-2.0278596614725122</c:v>
                </c:pt>
                <c:pt idx="171">
                  <c:v>-2.0086981341780574</c:v>
                </c:pt>
                <c:pt idx="172">
                  <c:v>-1.9903742452360358</c:v>
                </c:pt>
                <c:pt idx="173">
                  <c:v>-1.9728361226699476</c:v>
                </c:pt>
                <c:pt idx="174">
                  <c:v>-1.9560344379265362</c:v>
                </c:pt>
                <c:pt idx="175">
                  <c:v>-1.9399222849436684</c:v>
                </c:pt>
                <c:pt idx="176">
                  <c:v>-1.9244550642049878</c:v>
                </c:pt>
                <c:pt idx="177">
                  <c:v>-1.9095903720671796</c:v>
                </c:pt>
                <c:pt idx="178">
                  <c:v>-1.8952878955157766</c:v>
                </c:pt>
                <c:pt idx="179">
                  <c:v>-1.8815093124017797</c:v>
                </c:pt>
                <c:pt idx="180">
                  <c:v>-1.8682181971245828</c:v>
                </c:pt>
                <c:pt idx="181">
                  <c:v>-1.8491707767327477</c:v>
                </c:pt>
                <c:pt idx="182">
                  <c:v>-1.8250967308609416</c:v>
                </c:pt>
                <c:pt idx="183">
                  <c:v>-1.8024039148124236</c:v>
                </c:pt>
                <c:pt idx="184">
                  <c:v>-1.7808781658353907</c:v>
                </c:pt>
                <c:pt idx="185">
                  <c:v>-1.7603269010710147</c:v>
                </c:pt>
                <c:pt idx="186">
                  <c:v>-1.7405773921281511</c:v>
                </c:pt>
                <c:pt idx="187">
                  <c:v>-1.7214752412176813</c:v>
                </c:pt>
                <c:pt idx="188">
                  <c:v>-1.7028830276713083</c:v>
                </c:pt>
                <c:pt idx="189">
                  <c:v>-1.6846790960063054</c:v>
                </c:pt>
                <c:pt idx="190">
                  <c:v>-1.6667564595209039</c:v>
                </c:pt>
                <c:pt idx="191">
                  <c:v>-1.6490217964964866</c:v>
                </c:pt>
                <c:pt idx="192">
                  <c:v>-1.6313945192784043</c:v>
                </c:pt>
                <c:pt idx="193">
                  <c:v>-1.6138058997018696</c:v>
                </c:pt>
                <c:pt idx="194">
                  <c:v>-1.5961982374274921</c:v>
                </c:pt>
                <c:pt idx="195">
                  <c:v>-1.5785240606883684</c:v>
                </c:pt>
                <c:pt idx="196">
                  <c:v>-1.5607453516724392</c:v>
                </c:pt>
                <c:pt idx="197">
                  <c:v>-1.5428327912259947</c:v>
                </c:pt>
                <c:pt idx="198">
                  <c:v>-1.5247650197354394</c:v>
                </c:pt>
                <c:pt idx="199">
                  <c:v>-1.5065279128994231</c:v>
                </c:pt>
                <c:pt idx="200">
                  <c:v>-1.4881138726378853</c:v>
                </c:pt>
                <c:pt idx="201">
                  <c:v>-1.4695211345848886</c:v>
                </c:pt>
                <c:pt idx="202">
                  <c:v>-1.4507530944980269</c:v>
                </c:pt>
                <c:pt idx="203">
                  <c:v>-1.431817656501517</c:v>
                </c:pt>
                <c:pt idx="204">
                  <c:v>-1.4127266063828781</c:v>
                </c:pt>
                <c:pt idx="205">
                  <c:v>-1.3934950132294934</c:v>
                </c:pt>
                <c:pt idx="206">
                  <c:v>-1.374140662542142</c:v>
                </c:pt>
                <c:pt idx="207">
                  <c:v>-1.3546835236490034</c:v>
                </c:pt>
                <c:pt idx="208">
                  <c:v>-1.3351452538004893</c:v>
                </c:pt>
                <c:pt idx="209">
                  <c:v>-1.3155487407900632</c:v>
                </c:pt>
                <c:pt idx="210">
                  <c:v>-1.2959176853612755</c:v>
                </c:pt>
                <c:pt idx="211">
                  <c:v>-1.2762762240536403</c:v>
                </c:pt>
                <c:pt idx="212">
                  <c:v>-1.2566485925410635</c:v>
                </c:pt>
                <c:pt idx="213">
                  <c:v>-1.237058828950707</c:v>
                </c:pt>
                <c:pt idx="214">
                  <c:v>-1.2175305161334236</c:v>
                </c:pt>
                <c:pt idx="215">
                  <c:v>-1.1980865614027056</c:v>
                </c:pt>
                <c:pt idx="216">
                  <c:v>-1.1787490118778086</c:v>
                </c:pt>
                <c:pt idx="217">
                  <c:v>-1.1595389032603727</c:v>
                </c:pt>
                <c:pt idx="218">
                  <c:v>-1.1404761396416925</c:v>
                </c:pt>
                <c:pt idx="219">
                  <c:v>-1.1215794017818768</c:v>
                </c:pt>
                <c:pt idx="220">
                  <c:v>-1.102866081210931</c:v>
                </c:pt>
                <c:pt idx="221">
                  <c:v>-1.0843522374740981</c:v>
                </c:pt>
                <c:pt idx="222">
                  <c:v>-1.0660525758686046</c:v>
                </c:pt>
                <c:pt idx="223">
                  <c:v>-1.0479804430895612</c:v>
                </c:pt>
                <c:pt idx="224">
                  <c:v>-1.0301478383102258</c:v>
                </c:pt>
                <c:pt idx="225">
                  <c:v>-1.0125654373570754</c:v>
                </c:pt>
                <c:pt idx="226">
                  <c:v>-0.99524262779850226</c:v>
                </c:pt>
                <c:pt idx="227">
                  <c:v>-0.97818755293623272</c:v>
                </c:pt>
                <c:pt idx="228">
                  <c:v>-0.9614071628688432</c:v>
                </c:pt>
                <c:pt idx="229">
                  <c:v>-0.94490727097825411</c:v>
                </c:pt>
                <c:pt idx="230">
                  <c:v>-0.92869261437249928</c:v>
                </c:pt>
                <c:pt idx="231">
                  <c:v>-0.90107812784509189</c:v>
                </c:pt>
                <c:pt idx="232">
                  <c:v>-0.86309620809676946</c:v>
                </c:pt>
                <c:pt idx="233">
                  <c:v>-0.82695519683010654</c:v>
                </c:pt>
                <c:pt idx="234">
                  <c:v>-0.79264021419086506</c:v>
                </c:pt>
                <c:pt idx="235">
                  <c:v>-0.76011553650695729</c:v>
                </c:pt>
                <c:pt idx="236">
                  <c:v>-0.72932962256386435</c:v>
                </c:pt>
                <c:pt idx="237">
                  <c:v>-0.70021943491686112</c:v>
                </c:pt>
                <c:pt idx="238">
                  <c:v>-0.67271405704730625</c:v>
                </c:pt>
                <c:pt idx="239">
                  <c:v>-0.64673765050469667</c:v>
                </c:pt>
                <c:pt idx="240">
                  <c:v>-0.62221181976521178</c:v>
                </c:pt>
                <c:pt idx="241">
                  <c:v>-0.59905746244554925</c:v>
                </c:pt>
                <c:pt idx="242">
                  <c:v>-0.57719618349914037</c:v>
                </c:pt>
                <c:pt idx="243">
                  <c:v>-0.55655134762230229</c:v>
                </c:pt>
                <c:pt idx="244">
                  <c:v>-0.53704883680534354</c:v>
                </c:pt>
                <c:pt idx="245">
                  <c:v>-0.51861757144871834</c:v>
                </c:pt>
                <c:pt idx="246">
                  <c:v>-0.50118984479294282</c:v>
                </c:pt>
                <c:pt idx="247">
                  <c:v>-0.48470151220795166</c:v>
                </c:pt>
                <c:pt idx="248">
                  <c:v>-0.46909206948521109</c:v>
                </c:pt>
                <c:pt idx="249">
                  <c:v>-0.45430464780928753</c:v>
                </c:pt>
                <c:pt idx="250">
                  <c:v>-0.44028594757011741</c:v>
                </c:pt>
                <c:pt idx="251">
                  <c:v>-0.42698612856066692</c:v>
                </c:pt>
                <c:pt idx="252">
                  <c:v>-0.41435867029638596</c:v>
                </c:pt>
                <c:pt idx="253">
                  <c:v>-0.40236021308992009</c:v>
                </c:pt>
                <c:pt idx="254">
                  <c:v>-0.39095038801352511</c:v>
                </c:pt>
                <c:pt idx="255">
                  <c:v>-0.38009164188324218</c:v>
                </c:pt>
                <c:pt idx="256">
                  <c:v>-0.36974906181716205</c:v>
                </c:pt>
                <c:pt idx="257">
                  <c:v>-0.35989020267717636</c:v>
                </c:pt>
                <c:pt idx="258">
                  <c:v>-0.35048491973550239</c:v>
                </c:pt>
                <c:pt idx="259">
                  <c:v>-0.34150520815991797</c:v>
                </c:pt>
                <c:pt idx="260">
                  <c:v>-0.33292505033896824</c:v>
                </c:pt>
                <c:pt idx="261">
                  <c:v>-0.32472027163566769</c:v>
                </c:pt>
                <c:pt idx="262">
                  <c:v>-0.31703441746943029</c:v>
                </c:pt>
                <c:pt idx="263">
                  <c:v>-0.30934856330319299</c:v>
                </c:pt>
                <c:pt idx="264">
                  <c:v>-0.30214132273675171</c:v>
                </c:pt>
                <c:pt idx="265">
                  <c:v>-0.29522861119350247</c:v>
                </c:pt>
                <c:pt idx="266">
                  <c:v>-0.28859360709766985</c:v>
                </c:pt>
                <c:pt idx="267">
                  <c:v>-0.2822206447940972</c:v>
                </c:pt>
                <c:pt idx="268">
                  <c:v>-0.27609512722973423</c:v>
                </c:pt>
                <c:pt idx="269">
                  <c:v>-0.2702034453189972</c:v>
                </c:pt>
                <c:pt idx="270">
                  <c:v>-0.2645329035496844</c:v>
                </c:pt>
                <c:pt idx="271">
                  <c:v>-0.25907165139516281</c:v>
                </c:pt>
                <c:pt idx="272">
                  <c:v>-0.2538086201118207</c:v>
                </c:pt>
                <c:pt idx="273">
                  <c:v>-0.24873346452072759</c:v>
                </c:pt>
                <c:pt idx="274">
                  <c:v>-0.24383650939178436</c:v>
                </c:pt>
                <c:pt idx="275">
                  <c:v>-0.23910870007236665</c:v>
                </c:pt>
                <c:pt idx="276">
                  <c:v>-0.23454155702470419</c:v>
                </c:pt>
                <c:pt idx="277">
                  <c:v>-0.23012713395926632</c:v>
                </c:pt>
                <c:pt idx="278">
                  <c:v>-0.22585797927403423</c:v>
                </c:pt>
                <c:pt idx="279">
                  <c:v>-0.22172710053091707</c:v>
                </c:pt>
                <c:pt idx="280">
                  <c:v>-0.21772793172110588</c:v>
                </c:pt>
                <c:pt idx="281">
                  <c:v>-0.21385430309110759</c:v>
                </c:pt>
                <c:pt idx="282">
                  <c:v>-0.21010041331879392</c:v>
                </c:pt>
                <c:pt idx="283">
                  <c:v>-0.20646080384666143</c:v>
                </c:pt>
                <c:pt idx="284">
                  <c:v>-0.2029303351945326</c:v>
                </c:pt>
                <c:pt idx="285">
                  <c:v>-0.19950416508964955</c:v>
                </c:pt>
                <c:pt idx="286">
                  <c:v>-0.19617772826473751</c:v>
                </c:pt>
                <c:pt idx="287">
                  <c:v>-0.19294671778776307</c:v>
                </c:pt>
                <c:pt idx="288">
                  <c:v>-0.18980706779854375</c:v>
                </c:pt>
                <c:pt idx="289">
                  <c:v>-0.18675493753761702</c:v>
                </c:pt>
                <c:pt idx="290">
                  <c:v>-0.18378669656292598</c:v>
                </c:pt>
                <c:pt idx="291">
                  <c:v>-0.18089891105846576</c:v>
                </c:pt>
                <c:pt idx="292">
                  <c:v>-0.17808833114711137</c:v>
                </c:pt>
                <c:pt idx="293">
                  <c:v>-0.17535187912762312</c:v>
                </c:pt>
                <c:pt idx="294">
                  <c:v>-0.17268663856221012</c:v>
                </c:pt>
                <c:pt idx="295">
                  <c:v>-0.17008984414737974</c:v>
                </c:pt>
                <c:pt idx="296">
                  <c:v>-0.1675588723067207</c:v>
                </c:pt>
                <c:pt idx="297">
                  <c:v>-0.16509123244884691</c:v>
                </c:pt>
                <c:pt idx="298">
                  <c:v>-0.16268455883916741</c:v>
                </c:pt>
                <c:pt idx="299">
                  <c:v>-0.16033660303773101</c:v>
                </c:pt>
                <c:pt idx="300">
                  <c:v>-0.15804522685999975</c:v>
                </c:pt>
                <c:pt idx="301">
                  <c:v>-0.15580839582045872</c:v>
                </c:pt>
                <c:pt idx="302">
                  <c:v>-0.15362417302254705</c:v>
                </c:pt>
                <c:pt idx="303">
                  <c:v>-0.15149071346125587</c:v>
                </c:pt>
                <c:pt idx="304">
                  <c:v>-0.14940625870761542</c:v>
                </c:pt>
                <c:pt idx="305">
                  <c:v>-0.14736913194664061</c:v>
                </c:pt>
                <c:pt idx="306">
                  <c:v>-0.14537773334253798</c:v>
                </c:pt>
                <c:pt idx="307">
                  <c:v>-0.14343053570745495</c:v>
                </c:pt>
                <c:pt idx="308">
                  <c:v>-0.14152608045136233</c:v>
                </c:pt>
                <c:pt idx="309">
                  <c:v>-0.13966297379293463</c:v>
                </c:pt>
                <c:pt idx="310">
                  <c:v>-0.13783988321269636</c:v>
                </c:pt>
                <c:pt idx="311">
                  <c:v>-0.13605553413095142</c:v>
                </c:pt>
                <c:pt idx="312">
                  <c:v>-0.13430870679487839</c:v>
                </c:pt>
                <c:pt idx="313">
                  <c:v>-0.13259823335980009</c:v>
                </c:pt>
                <c:pt idx="314">
                  <c:v>-0.13092299515125463</c:v>
                </c:pt>
                <c:pt idx="315">
                  <c:v>-0.1292819200952284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FA4-4E57-8852-D2A0F1439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67935"/>
        <c:axId val="42966687"/>
      </c:scatterChart>
      <c:valAx>
        <c:axId val="235256895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9642879029492568"/>
              <c:y val="0.902436205890930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235251903"/>
        <c:crossesAt val="-100"/>
        <c:crossBetween val="midCat"/>
      </c:valAx>
      <c:valAx>
        <c:axId val="235251903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軸減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"/>
              <c:y val="0.332070574511519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235256895"/>
        <c:crossesAt val="0.1"/>
        <c:crossBetween val="midCat"/>
      </c:valAx>
      <c:valAx>
        <c:axId val="42966687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郡遅延　</a:t>
                </a:r>
                <a:r>
                  <a:rPr lang="en-US" altLang="ja-JP"/>
                  <a:t>(sec*Hz)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4287485706164376"/>
              <c:y val="0.262626130067074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42967935"/>
        <c:crosses val="max"/>
        <c:crossBetween val="midCat"/>
      </c:valAx>
      <c:valAx>
        <c:axId val="42967935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296668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105552689074215"/>
          <c:y val="0.4559354908618074"/>
          <c:w val="0.26566660855935947"/>
          <c:h val="0.173651574803149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/>
              <a:t>LC_LPF</a:t>
            </a:r>
            <a:r>
              <a:rPr lang="ja-JP" altLang="en-US"/>
              <a:t>特性</a:t>
            </a:r>
          </a:p>
        </c:rich>
      </c:tx>
      <c:layout>
        <c:manualLayout>
          <c:xMode val="edge"/>
          <c:yMode val="edge"/>
          <c:x val="0.55872051370789155"/>
          <c:y val="0.1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5719467193908651"/>
          <c:y val="2.8262222815535396E-2"/>
          <c:w val="0.75815787184060568"/>
          <c:h val="0.84513086905803436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演算処理!$CY$28:$CY$343</c:f>
              <c:numCache>
                <c:formatCode>General</c:formatCode>
                <c:ptCount val="316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0.70000000000000095</c:v>
                </c:pt>
                <c:pt idx="27">
                  <c:v>0.72000000000000097</c:v>
                </c:pt>
                <c:pt idx="28">
                  <c:v>0.74000000000000099</c:v>
                </c:pt>
                <c:pt idx="29">
                  <c:v>0.76000000000000101</c:v>
                </c:pt>
                <c:pt idx="30">
                  <c:v>0.78000000000000103</c:v>
                </c:pt>
                <c:pt idx="31">
                  <c:v>0.80000000000000104</c:v>
                </c:pt>
                <c:pt idx="32">
                  <c:v>0.80500000000000005</c:v>
                </c:pt>
                <c:pt idx="33">
                  <c:v>0.81</c:v>
                </c:pt>
                <c:pt idx="34">
                  <c:v>0.81499999999999995</c:v>
                </c:pt>
                <c:pt idx="35">
                  <c:v>0.82</c:v>
                </c:pt>
                <c:pt idx="36">
                  <c:v>0.82499999999999996</c:v>
                </c:pt>
                <c:pt idx="37">
                  <c:v>0.83</c:v>
                </c:pt>
                <c:pt idx="38">
                  <c:v>0.83499999999999996</c:v>
                </c:pt>
                <c:pt idx="39">
                  <c:v>0.84</c:v>
                </c:pt>
                <c:pt idx="40">
                  <c:v>0.84499999999999997</c:v>
                </c:pt>
                <c:pt idx="41">
                  <c:v>0.85</c:v>
                </c:pt>
                <c:pt idx="42">
                  <c:v>0.85499999999999998</c:v>
                </c:pt>
                <c:pt idx="43">
                  <c:v>0.86</c:v>
                </c:pt>
                <c:pt idx="44">
                  <c:v>0.86499999999999999</c:v>
                </c:pt>
                <c:pt idx="45">
                  <c:v>0.87</c:v>
                </c:pt>
                <c:pt idx="46">
                  <c:v>0.875</c:v>
                </c:pt>
                <c:pt idx="47">
                  <c:v>0.88</c:v>
                </c:pt>
                <c:pt idx="48">
                  <c:v>0.88500000000000001</c:v>
                </c:pt>
                <c:pt idx="49">
                  <c:v>0.89</c:v>
                </c:pt>
                <c:pt idx="50">
                  <c:v>0.89500000000000002</c:v>
                </c:pt>
                <c:pt idx="51">
                  <c:v>0.9</c:v>
                </c:pt>
                <c:pt idx="52">
                  <c:v>0.90500000000000003</c:v>
                </c:pt>
                <c:pt idx="53">
                  <c:v>0.91</c:v>
                </c:pt>
                <c:pt idx="54">
                  <c:v>0.91500000000000004</c:v>
                </c:pt>
                <c:pt idx="55">
                  <c:v>0.92</c:v>
                </c:pt>
                <c:pt idx="56">
                  <c:v>0.92500000000000004</c:v>
                </c:pt>
                <c:pt idx="57">
                  <c:v>0.93</c:v>
                </c:pt>
                <c:pt idx="58">
                  <c:v>0.93500000000000005</c:v>
                </c:pt>
                <c:pt idx="59">
                  <c:v>0.94</c:v>
                </c:pt>
                <c:pt idx="60">
                  <c:v>0.94499999999999995</c:v>
                </c:pt>
                <c:pt idx="61">
                  <c:v>0.95</c:v>
                </c:pt>
                <c:pt idx="62">
                  <c:v>0.95499999999999996</c:v>
                </c:pt>
                <c:pt idx="63">
                  <c:v>0.96</c:v>
                </c:pt>
                <c:pt idx="64">
                  <c:v>0.96499999999999997</c:v>
                </c:pt>
                <c:pt idx="65">
                  <c:v>0.97</c:v>
                </c:pt>
                <c:pt idx="66">
                  <c:v>0.97499999999999998</c:v>
                </c:pt>
                <c:pt idx="67">
                  <c:v>0.98</c:v>
                </c:pt>
                <c:pt idx="68">
                  <c:v>0.98499999999999999</c:v>
                </c:pt>
                <c:pt idx="69">
                  <c:v>0.99</c:v>
                </c:pt>
                <c:pt idx="70">
                  <c:v>0.995</c:v>
                </c:pt>
                <c:pt idx="71">
                  <c:v>1</c:v>
                </c:pt>
                <c:pt idx="72">
                  <c:v>1.0049999999999999</c:v>
                </c:pt>
                <c:pt idx="73">
                  <c:v>1.01</c:v>
                </c:pt>
                <c:pt idx="74">
                  <c:v>1.0149999999999999</c:v>
                </c:pt>
                <c:pt idx="75">
                  <c:v>1.02</c:v>
                </c:pt>
                <c:pt idx="76">
                  <c:v>1.0249999999999999</c:v>
                </c:pt>
                <c:pt idx="77">
                  <c:v>1.03</c:v>
                </c:pt>
                <c:pt idx="78">
                  <c:v>1.0349999999999999</c:v>
                </c:pt>
                <c:pt idx="79">
                  <c:v>1.04</c:v>
                </c:pt>
                <c:pt idx="80">
                  <c:v>1.0449999999999999</c:v>
                </c:pt>
                <c:pt idx="81">
                  <c:v>1.05</c:v>
                </c:pt>
                <c:pt idx="82">
                  <c:v>1.0549999999999999</c:v>
                </c:pt>
                <c:pt idx="83">
                  <c:v>1.06</c:v>
                </c:pt>
                <c:pt idx="84">
                  <c:v>1.0649999999999999</c:v>
                </c:pt>
                <c:pt idx="85">
                  <c:v>1.07</c:v>
                </c:pt>
                <c:pt idx="86">
                  <c:v>1.075</c:v>
                </c:pt>
                <c:pt idx="87">
                  <c:v>1.08</c:v>
                </c:pt>
                <c:pt idx="88">
                  <c:v>1.085</c:v>
                </c:pt>
                <c:pt idx="89">
                  <c:v>1.0900000000000001</c:v>
                </c:pt>
                <c:pt idx="90">
                  <c:v>1.095</c:v>
                </c:pt>
                <c:pt idx="91">
                  <c:v>1.1000000000000001</c:v>
                </c:pt>
                <c:pt idx="92">
                  <c:v>1.1100000000000001</c:v>
                </c:pt>
                <c:pt idx="93">
                  <c:v>1.1200000000000001</c:v>
                </c:pt>
                <c:pt idx="94">
                  <c:v>1.1299999999999999</c:v>
                </c:pt>
                <c:pt idx="95">
                  <c:v>1.1399999999999999</c:v>
                </c:pt>
                <c:pt idx="96">
                  <c:v>1.1499999999999999</c:v>
                </c:pt>
                <c:pt idx="97">
                  <c:v>1.1599999999999999</c:v>
                </c:pt>
                <c:pt idx="98">
                  <c:v>1.17</c:v>
                </c:pt>
                <c:pt idx="99">
                  <c:v>1.18</c:v>
                </c:pt>
                <c:pt idx="100">
                  <c:v>1.19</c:v>
                </c:pt>
                <c:pt idx="101">
                  <c:v>1.2</c:v>
                </c:pt>
                <c:pt idx="102">
                  <c:v>1.21</c:v>
                </c:pt>
                <c:pt idx="103">
                  <c:v>1.22</c:v>
                </c:pt>
                <c:pt idx="104">
                  <c:v>1.23</c:v>
                </c:pt>
                <c:pt idx="105">
                  <c:v>1.24</c:v>
                </c:pt>
                <c:pt idx="106">
                  <c:v>1.25</c:v>
                </c:pt>
                <c:pt idx="107">
                  <c:v>1.26</c:v>
                </c:pt>
                <c:pt idx="108">
                  <c:v>1.27</c:v>
                </c:pt>
                <c:pt idx="109">
                  <c:v>1.28</c:v>
                </c:pt>
                <c:pt idx="110">
                  <c:v>1.29</c:v>
                </c:pt>
                <c:pt idx="111">
                  <c:v>1.3</c:v>
                </c:pt>
                <c:pt idx="112">
                  <c:v>1.31</c:v>
                </c:pt>
                <c:pt idx="113">
                  <c:v>1.32</c:v>
                </c:pt>
                <c:pt idx="114">
                  <c:v>1.33</c:v>
                </c:pt>
                <c:pt idx="115">
                  <c:v>1.34</c:v>
                </c:pt>
                <c:pt idx="116">
                  <c:v>1.35</c:v>
                </c:pt>
                <c:pt idx="117">
                  <c:v>1.36</c:v>
                </c:pt>
                <c:pt idx="118">
                  <c:v>1.37</c:v>
                </c:pt>
                <c:pt idx="119">
                  <c:v>1.38</c:v>
                </c:pt>
                <c:pt idx="120">
                  <c:v>1.39</c:v>
                </c:pt>
                <c:pt idx="121">
                  <c:v>1.4</c:v>
                </c:pt>
                <c:pt idx="122">
                  <c:v>1.41</c:v>
                </c:pt>
                <c:pt idx="123">
                  <c:v>1.42</c:v>
                </c:pt>
                <c:pt idx="124">
                  <c:v>1.43</c:v>
                </c:pt>
                <c:pt idx="125">
                  <c:v>1.44</c:v>
                </c:pt>
                <c:pt idx="126">
                  <c:v>1.45</c:v>
                </c:pt>
                <c:pt idx="127">
                  <c:v>1.46</c:v>
                </c:pt>
                <c:pt idx="128">
                  <c:v>1.47</c:v>
                </c:pt>
                <c:pt idx="129">
                  <c:v>1.48</c:v>
                </c:pt>
                <c:pt idx="130">
                  <c:v>1.49</c:v>
                </c:pt>
                <c:pt idx="131">
                  <c:v>1.5</c:v>
                </c:pt>
                <c:pt idx="132">
                  <c:v>1.51</c:v>
                </c:pt>
                <c:pt idx="133">
                  <c:v>1.52</c:v>
                </c:pt>
                <c:pt idx="134">
                  <c:v>1.53</c:v>
                </c:pt>
                <c:pt idx="135">
                  <c:v>1.54</c:v>
                </c:pt>
                <c:pt idx="136">
                  <c:v>1.55</c:v>
                </c:pt>
                <c:pt idx="137">
                  <c:v>1.56</c:v>
                </c:pt>
                <c:pt idx="138">
                  <c:v>1.57</c:v>
                </c:pt>
                <c:pt idx="139">
                  <c:v>1.58</c:v>
                </c:pt>
                <c:pt idx="140">
                  <c:v>1.59</c:v>
                </c:pt>
                <c:pt idx="141">
                  <c:v>1.6</c:v>
                </c:pt>
                <c:pt idx="142">
                  <c:v>1.61</c:v>
                </c:pt>
                <c:pt idx="143">
                  <c:v>1.62</c:v>
                </c:pt>
                <c:pt idx="144">
                  <c:v>1.63</c:v>
                </c:pt>
                <c:pt idx="145">
                  <c:v>1.64</c:v>
                </c:pt>
                <c:pt idx="146">
                  <c:v>1.65</c:v>
                </c:pt>
                <c:pt idx="147">
                  <c:v>1.66</c:v>
                </c:pt>
                <c:pt idx="148">
                  <c:v>1.67</c:v>
                </c:pt>
                <c:pt idx="149">
                  <c:v>1.68</c:v>
                </c:pt>
                <c:pt idx="150">
                  <c:v>1.69</c:v>
                </c:pt>
                <c:pt idx="151">
                  <c:v>1.7</c:v>
                </c:pt>
                <c:pt idx="152">
                  <c:v>1.71</c:v>
                </c:pt>
                <c:pt idx="153">
                  <c:v>1.72</c:v>
                </c:pt>
                <c:pt idx="154">
                  <c:v>1.73</c:v>
                </c:pt>
                <c:pt idx="155">
                  <c:v>1.74</c:v>
                </c:pt>
                <c:pt idx="156">
                  <c:v>1.75</c:v>
                </c:pt>
                <c:pt idx="157">
                  <c:v>1.76</c:v>
                </c:pt>
                <c:pt idx="158">
                  <c:v>1.77</c:v>
                </c:pt>
                <c:pt idx="159">
                  <c:v>1.78</c:v>
                </c:pt>
                <c:pt idx="160">
                  <c:v>1.79</c:v>
                </c:pt>
                <c:pt idx="161">
                  <c:v>1.8</c:v>
                </c:pt>
                <c:pt idx="162">
                  <c:v>1.81</c:v>
                </c:pt>
                <c:pt idx="163">
                  <c:v>1.82</c:v>
                </c:pt>
                <c:pt idx="164">
                  <c:v>1.83</c:v>
                </c:pt>
                <c:pt idx="165">
                  <c:v>1.84</c:v>
                </c:pt>
                <c:pt idx="166">
                  <c:v>1.85</c:v>
                </c:pt>
                <c:pt idx="167">
                  <c:v>1.86</c:v>
                </c:pt>
                <c:pt idx="168">
                  <c:v>1.87</c:v>
                </c:pt>
                <c:pt idx="169">
                  <c:v>1.88</c:v>
                </c:pt>
                <c:pt idx="170">
                  <c:v>1.89</c:v>
                </c:pt>
                <c:pt idx="171">
                  <c:v>1.9</c:v>
                </c:pt>
                <c:pt idx="172">
                  <c:v>1.91</c:v>
                </c:pt>
                <c:pt idx="173">
                  <c:v>1.92</c:v>
                </c:pt>
                <c:pt idx="174">
                  <c:v>1.93</c:v>
                </c:pt>
                <c:pt idx="175">
                  <c:v>1.94</c:v>
                </c:pt>
                <c:pt idx="176">
                  <c:v>1.95</c:v>
                </c:pt>
                <c:pt idx="177">
                  <c:v>1.96</c:v>
                </c:pt>
                <c:pt idx="178">
                  <c:v>1.97</c:v>
                </c:pt>
                <c:pt idx="179">
                  <c:v>1.98</c:v>
                </c:pt>
                <c:pt idx="180">
                  <c:v>1.99</c:v>
                </c:pt>
                <c:pt idx="181">
                  <c:v>2</c:v>
                </c:pt>
                <c:pt idx="182">
                  <c:v>2.02</c:v>
                </c:pt>
                <c:pt idx="183">
                  <c:v>2.04</c:v>
                </c:pt>
                <c:pt idx="184">
                  <c:v>2.06</c:v>
                </c:pt>
                <c:pt idx="185">
                  <c:v>2.08</c:v>
                </c:pt>
                <c:pt idx="186">
                  <c:v>2.1</c:v>
                </c:pt>
                <c:pt idx="187">
                  <c:v>2.12</c:v>
                </c:pt>
                <c:pt idx="188">
                  <c:v>2.14</c:v>
                </c:pt>
                <c:pt idx="189">
                  <c:v>2.16</c:v>
                </c:pt>
                <c:pt idx="190">
                  <c:v>2.1800000000000002</c:v>
                </c:pt>
                <c:pt idx="191">
                  <c:v>2.2000000000000002</c:v>
                </c:pt>
                <c:pt idx="192">
                  <c:v>2.2200000000000002</c:v>
                </c:pt>
                <c:pt idx="193">
                  <c:v>2.2400000000000002</c:v>
                </c:pt>
                <c:pt idx="194">
                  <c:v>2.2599999999999998</c:v>
                </c:pt>
                <c:pt idx="195">
                  <c:v>2.2799999999999998</c:v>
                </c:pt>
                <c:pt idx="196">
                  <c:v>2.2999999999999998</c:v>
                </c:pt>
                <c:pt idx="197">
                  <c:v>2.3199999999999998</c:v>
                </c:pt>
                <c:pt idx="198">
                  <c:v>2.34</c:v>
                </c:pt>
                <c:pt idx="199">
                  <c:v>2.36</c:v>
                </c:pt>
                <c:pt idx="200">
                  <c:v>2.38</c:v>
                </c:pt>
                <c:pt idx="201">
                  <c:v>2.4</c:v>
                </c:pt>
                <c:pt idx="202">
                  <c:v>2.42</c:v>
                </c:pt>
                <c:pt idx="203">
                  <c:v>2.44</c:v>
                </c:pt>
                <c:pt idx="204">
                  <c:v>2.46</c:v>
                </c:pt>
                <c:pt idx="205">
                  <c:v>2.48</c:v>
                </c:pt>
                <c:pt idx="206">
                  <c:v>2.5</c:v>
                </c:pt>
                <c:pt idx="207">
                  <c:v>2.52</c:v>
                </c:pt>
                <c:pt idx="208">
                  <c:v>2.54</c:v>
                </c:pt>
                <c:pt idx="209">
                  <c:v>2.56</c:v>
                </c:pt>
                <c:pt idx="210">
                  <c:v>2.58</c:v>
                </c:pt>
                <c:pt idx="211">
                  <c:v>2.6</c:v>
                </c:pt>
                <c:pt idx="212">
                  <c:v>2.62</c:v>
                </c:pt>
                <c:pt idx="213">
                  <c:v>2.64</c:v>
                </c:pt>
                <c:pt idx="214">
                  <c:v>2.66</c:v>
                </c:pt>
                <c:pt idx="215">
                  <c:v>2.68</c:v>
                </c:pt>
                <c:pt idx="216">
                  <c:v>2.7</c:v>
                </c:pt>
                <c:pt idx="217">
                  <c:v>2.72</c:v>
                </c:pt>
                <c:pt idx="218">
                  <c:v>2.74</c:v>
                </c:pt>
                <c:pt idx="219">
                  <c:v>2.76</c:v>
                </c:pt>
                <c:pt idx="220">
                  <c:v>2.78</c:v>
                </c:pt>
                <c:pt idx="221">
                  <c:v>2.8</c:v>
                </c:pt>
                <c:pt idx="222">
                  <c:v>2.82</c:v>
                </c:pt>
                <c:pt idx="223">
                  <c:v>2.84</c:v>
                </c:pt>
                <c:pt idx="224">
                  <c:v>2.86</c:v>
                </c:pt>
                <c:pt idx="225">
                  <c:v>2.88</c:v>
                </c:pt>
                <c:pt idx="226">
                  <c:v>2.9</c:v>
                </c:pt>
                <c:pt idx="227">
                  <c:v>2.92</c:v>
                </c:pt>
                <c:pt idx="228">
                  <c:v>2.94</c:v>
                </c:pt>
                <c:pt idx="229">
                  <c:v>2.96</c:v>
                </c:pt>
                <c:pt idx="230">
                  <c:v>2.98</c:v>
                </c:pt>
                <c:pt idx="231">
                  <c:v>3</c:v>
                </c:pt>
                <c:pt idx="232">
                  <c:v>3.05</c:v>
                </c:pt>
                <c:pt idx="233">
                  <c:v>3.1</c:v>
                </c:pt>
                <c:pt idx="234">
                  <c:v>3.15</c:v>
                </c:pt>
                <c:pt idx="235">
                  <c:v>3.2</c:v>
                </c:pt>
                <c:pt idx="236">
                  <c:v>3.25</c:v>
                </c:pt>
                <c:pt idx="237">
                  <c:v>3.3</c:v>
                </c:pt>
                <c:pt idx="238">
                  <c:v>3.35</c:v>
                </c:pt>
                <c:pt idx="239">
                  <c:v>3.4</c:v>
                </c:pt>
                <c:pt idx="240">
                  <c:v>3.45</c:v>
                </c:pt>
                <c:pt idx="241">
                  <c:v>3.5</c:v>
                </c:pt>
                <c:pt idx="242">
                  <c:v>3.55</c:v>
                </c:pt>
                <c:pt idx="243">
                  <c:v>3.6</c:v>
                </c:pt>
                <c:pt idx="244">
                  <c:v>3.65</c:v>
                </c:pt>
                <c:pt idx="245">
                  <c:v>3.7</c:v>
                </c:pt>
                <c:pt idx="246">
                  <c:v>3.75</c:v>
                </c:pt>
                <c:pt idx="247">
                  <c:v>3.8</c:v>
                </c:pt>
                <c:pt idx="248">
                  <c:v>3.85</c:v>
                </c:pt>
                <c:pt idx="249">
                  <c:v>3.9</c:v>
                </c:pt>
                <c:pt idx="250">
                  <c:v>3.95</c:v>
                </c:pt>
                <c:pt idx="251">
                  <c:v>4.0000000000000098</c:v>
                </c:pt>
                <c:pt idx="252">
                  <c:v>4.0500000000000096</c:v>
                </c:pt>
                <c:pt idx="253">
                  <c:v>4.0999999999999996</c:v>
                </c:pt>
                <c:pt idx="254">
                  <c:v>4.1500000000000101</c:v>
                </c:pt>
                <c:pt idx="255">
                  <c:v>4.2000000000000099</c:v>
                </c:pt>
                <c:pt idx="256">
                  <c:v>4.2500000000000098</c:v>
                </c:pt>
                <c:pt idx="257">
                  <c:v>4.3000000000000096</c:v>
                </c:pt>
                <c:pt idx="258">
                  <c:v>4.3500000000000103</c:v>
                </c:pt>
                <c:pt idx="259">
                  <c:v>4.4000000000000101</c:v>
                </c:pt>
                <c:pt idx="260">
                  <c:v>4.4500000000000099</c:v>
                </c:pt>
                <c:pt idx="261">
                  <c:v>4.5000000000000098</c:v>
                </c:pt>
                <c:pt idx="262">
                  <c:v>4.5500000000000096</c:v>
                </c:pt>
                <c:pt idx="263">
                  <c:v>4.6000000000000103</c:v>
                </c:pt>
                <c:pt idx="264">
                  <c:v>4.6500000000000101</c:v>
                </c:pt>
                <c:pt idx="265">
                  <c:v>4.7000000000000099</c:v>
                </c:pt>
                <c:pt idx="266">
                  <c:v>4.7500000000000098</c:v>
                </c:pt>
                <c:pt idx="267">
                  <c:v>4.8000000000000096</c:v>
                </c:pt>
                <c:pt idx="268">
                  <c:v>4.8500000000000103</c:v>
                </c:pt>
                <c:pt idx="269">
                  <c:v>4.9000000000000101</c:v>
                </c:pt>
                <c:pt idx="270">
                  <c:v>4.9500000000000099</c:v>
                </c:pt>
                <c:pt idx="271">
                  <c:v>5.0000000000000098</c:v>
                </c:pt>
                <c:pt idx="272">
                  <c:v>5.0500000000000096</c:v>
                </c:pt>
                <c:pt idx="273">
                  <c:v>5.1000000000000103</c:v>
                </c:pt>
                <c:pt idx="274">
                  <c:v>5.1500000000000101</c:v>
                </c:pt>
                <c:pt idx="275">
                  <c:v>5.2000000000000099</c:v>
                </c:pt>
                <c:pt idx="276">
                  <c:v>5.2500000000000098</c:v>
                </c:pt>
                <c:pt idx="277">
                  <c:v>5.3000000000000096</c:v>
                </c:pt>
                <c:pt idx="278">
                  <c:v>5.3500000000000103</c:v>
                </c:pt>
                <c:pt idx="279">
                  <c:v>5.4000000000000101</c:v>
                </c:pt>
                <c:pt idx="280">
                  <c:v>5.4500000000000099</c:v>
                </c:pt>
                <c:pt idx="281">
                  <c:v>5.5000000000000098</c:v>
                </c:pt>
                <c:pt idx="282">
                  <c:v>5.5500000000000096</c:v>
                </c:pt>
                <c:pt idx="283">
                  <c:v>5.6000000000000103</c:v>
                </c:pt>
                <c:pt idx="284">
                  <c:v>5.6500000000000101</c:v>
                </c:pt>
                <c:pt idx="285">
                  <c:v>5.7000000000000099</c:v>
                </c:pt>
                <c:pt idx="286">
                  <c:v>5.7500000000000098</c:v>
                </c:pt>
                <c:pt idx="287">
                  <c:v>5.8000000000000096</c:v>
                </c:pt>
                <c:pt idx="288">
                  <c:v>5.8500000000000103</c:v>
                </c:pt>
                <c:pt idx="289">
                  <c:v>5.9000000000000101</c:v>
                </c:pt>
                <c:pt idx="290">
                  <c:v>5.9500000000000099</c:v>
                </c:pt>
                <c:pt idx="291">
                  <c:v>6.0000000000000204</c:v>
                </c:pt>
                <c:pt idx="292">
                  <c:v>6.0500000000000203</c:v>
                </c:pt>
                <c:pt idx="293">
                  <c:v>6.1000000000000201</c:v>
                </c:pt>
                <c:pt idx="294">
                  <c:v>6.1500000000000199</c:v>
                </c:pt>
                <c:pt idx="295">
                  <c:v>6.2000000000000197</c:v>
                </c:pt>
                <c:pt idx="296">
                  <c:v>6.2500000000000204</c:v>
                </c:pt>
                <c:pt idx="297">
                  <c:v>6.3000000000000203</c:v>
                </c:pt>
                <c:pt idx="298">
                  <c:v>6.3500000000000201</c:v>
                </c:pt>
                <c:pt idx="299">
                  <c:v>6.4000000000000199</c:v>
                </c:pt>
                <c:pt idx="300">
                  <c:v>6.4500000000000197</c:v>
                </c:pt>
                <c:pt idx="301">
                  <c:v>6.5000000000000204</c:v>
                </c:pt>
                <c:pt idx="302">
                  <c:v>6.5500000000000203</c:v>
                </c:pt>
                <c:pt idx="303">
                  <c:v>6.6000000000000201</c:v>
                </c:pt>
                <c:pt idx="304">
                  <c:v>6.6500000000000199</c:v>
                </c:pt>
                <c:pt idx="305">
                  <c:v>6.7000000000000197</c:v>
                </c:pt>
                <c:pt idx="306">
                  <c:v>6.7500000000000204</c:v>
                </c:pt>
                <c:pt idx="307">
                  <c:v>6.8000000000000203</c:v>
                </c:pt>
                <c:pt idx="308">
                  <c:v>6.8500000000000201</c:v>
                </c:pt>
                <c:pt idx="309">
                  <c:v>6.9000000000000199</c:v>
                </c:pt>
                <c:pt idx="310">
                  <c:v>6.9500000000000197</c:v>
                </c:pt>
                <c:pt idx="311">
                  <c:v>7.0000000000000204</c:v>
                </c:pt>
                <c:pt idx="312">
                  <c:v>7.0500000000000203</c:v>
                </c:pt>
                <c:pt idx="313">
                  <c:v>7.1000000000000201</c:v>
                </c:pt>
                <c:pt idx="314">
                  <c:v>7.1500000000000199</c:v>
                </c:pt>
                <c:pt idx="315">
                  <c:v>7.2000000000000197</c:v>
                </c:pt>
              </c:numCache>
            </c:numRef>
          </c:xVal>
          <c:yVal>
            <c:numRef>
              <c:f>演算処理!$CZ$28:$CZ$343</c:f>
              <c:numCache>
                <c:formatCode>General</c:formatCode>
                <c:ptCount val="316"/>
                <c:pt idx="0">
                  <c:v>-162.23987220336593</c:v>
                </c:pt>
                <c:pt idx="1">
                  <c:v>-153.85092725644881</c:v>
                </c:pt>
                <c:pt idx="2">
                  <c:v>-146.23053073721326</c:v>
                </c:pt>
                <c:pt idx="3">
                  <c:v>-139.24142521446575</c:v>
                </c:pt>
                <c:pt idx="4">
                  <c:v>-132.77925393357827</c:v>
                </c:pt>
                <c:pt idx="5">
                  <c:v>-126.76277056721476</c:v>
                </c:pt>
                <c:pt idx="6">
                  <c:v>-121.12743332103224</c:v>
                </c:pt>
                <c:pt idx="7">
                  <c:v>-115.82106902531343</c:v>
                </c:pt>
                <c:pt idx="8">
                  <c:v>-110.8008521994431</c:v>
                </c:pt>
                <c:pt idx="9">
                  <c:v>-106.03114687559946</c:v>
                </c:pt>
                <c:pt idx="10">
                  <c:v>-101.48193043823201</c:v>
                </c:pt>
                <c:pt idx="11">
                  <c:v>-97.127619666305023</c:v>
                </c:pt>
                <c:pt idx="12">
                  <c:v>-92.946180602040499</c:v>
                </c:pt>
                <c:pt idx="13">
                  <c:v>-88.918442379269237</c:v>
                </c:pt>
                <c:pt idx="14">
                  <c:v>-85.027559910766328</c:v>
                </c:pt>
                <c:pt idx="15">
                  <c:v>-81.258586622700818</c:v>
                </c:pt>
                <c:pt idx="16">
                  <c:v>-77.59812934501565</c:v>
                </c:pt>
                <c:pt idx="17">
                  <c:v>-74.034064903427776</c:v>
                </c:pt>
                <c:pt idx="18">
                  <c:v>-70.555303078943552</c:v>
                </c:pt>
                <c:pt idx="19">
                  <c:v>-67.151584139741857</c:v>
                </c:pt>
                <c:pt idx="20">
                  <c:v>-63.813301575935895</c:v>
                </c:pt>
                <c:pt idx="21">
                  <c:v>-60.531342276931596</c:v>
                </c:pt>
                <c:pt idx="22">
                  <c:v>-57.296937366981496</c:v>
                </c:pt>
                <c:pt idx="23">
                  <c:v>-54.101517361267113</c:v>
                </c:pt>
                <c:pt idx="24">
                  <c:v>-50.936565270592595</c:v>
                </c:pt>
                <c:pt idx="25">
                  <c:v>-47.793460780647024</c:v>
                </c:pt>
                <c:pt idx="26">
                  <c:v>-44.663307674874922</c:v>
                </c:pt>
                <c:pt idx="27">
                  <c:v>-41.53673535694</c:v>
                </c:pt>
                <c:pt idx="28">
                  <c:v>-38.403664074590928</c:v>
                </c:pt>
                <c:pt idx="29">
                  <c:v>-35.25302361571184</c:v>
                </c:pt>
                <c:pt idx="30">
                  <c:v>-32.072420906940906</c:v>
                </c:pt>
                <c:pt idx="31">
                  <c:v>-28.847774818410258</c:v>
                </c:pt>
                <c:pt idx="32">
                  <c:v>-28.032893620158646</c:v>
                </c:pt>
                <c:pt idx="33">
                  <c:v>-27.213993343063564</c:v>
                </c:pt>
                <c:pt idx="34">
                  <c:v>-26.390794431574911</c:v>
                </c:pt>
                <c:pt idx="35">
                  <c:v>-25.563010288660024</c:v>
                </c:pt>
                <c:pt idx="36">
                  <c:v>-24.730348451655885</c:v>
                </c:pt>
                <c:pt idx="37">
                  <c:v>-23.892512359969373</c:v>
                </c:pt>
                <c:pt idx="38">
                  <c:v>-23.049203912016178</c:v>
                </c:pt>
                <c:pt idx="39">
                  <c:v>-22.200127071245213</c:v>
                </c:pt>
                <c:pt idx="40">
                  <c:v>-21.344992863062203</c:v>
                </c:pt>
                <c:pt idx="41">
                  <c:v>-20.483526211755763</c:v>
                </c:pt>
                <c:pt idx="42">
                  <c:v>-19.615475206373311</c:v>
                </c:pt>
                <c:pt idx="43">
                  <c:v>-18.740623565574698</c:v>
                </c:pt>
                <c:pt idx="44">
                  <c:v>-17.858807303654501</c:v>
                </c:pt>
                <c:pt idx="45">
                  <c:v>-16.969936893172367</c:v>
                </c:pt>
                <c:pt idx="46">
                  <c:v>-16.074026581742647</c:v>
                </c:pt>
                <c:pt idx="47">
                  <c:v>-15.171232952121169</c:v>
                </c:pt>
                <c:pt idx="48">
                  <c:v>-14.261905299761249</c:v>
                </c:pt>
                <c:pt idx="49">
                  <c:v>-13.346650890752496</c:v>
                </c:pt>
                <c:pt idx="50">
                  <c:v>-12.426418542930923</c:v>
                </c:pt>
                <c:pt idx="51">
                  <c:v>-11.502604022034969</c:v>
                </c:pt>
                <c:pt idx="52">
                  <c:v>-10.577180063966935</c:v>
                </c:pt>
                <c:pt idx="53">
                  <c:v>-9.6528517625861614</c:v>
                </c:pt>
                <c:pt idx="54">
                  <c:v>-8.7332336053132682</c:v>
                </c:pt>
                <c:pt idx="55">
                  <c:v>-7.8230362939069495</c:v>
                </c:pt>
                <c:pt idx="56">
                  <c:v>-6.9282383554463713</c:v>
                </c:pt>
                <c:pt idx="57">
                  <c:v>-6.0561990351463981</c:v>
                </c:pt>
                <c:pt idx="58">
                  <c:v>-5.2156474007254126</c:v>
                </c:pt>
                <c:pt idx="59">
                  <c:v>-4.4164656518787035</c:v>
                </c:pt>
                <c:pt idx="60">
                  <c:v>-3.6691872074124521</c:v>
                </c:pt>
                <c:pt idx="61">
                  <c:v>-2.9841716107088292</c:v>
                </c:pt>
                <c:pt idx="62">
                  <c:v>-2.3705104216885498</c:v>
                </c:pt>
                <c:pt idx="63">
                  <c:v>-1.8348448872082637</c:v>
                </c:pt>
                <c:pt idx="64">
                  <c:v>-1.3803806459989003</c:v>
                </c:pt>
                <c:pt idx="65">
                  <c:v>-1.0063910089760335</c:v>
                </c:pt>
                <c:pt idx="66">
                  <c:v>-0.70837135464476852</c:v>
                </c:pt>
                <c:pt idx="67">
                  <c:v>-0.47879266239097151</c:v>
                </c:pt>
                <c:pt idx="68">
                  <c:v>-0.30821569987729752</c:v>
                </c:pt>
                <c:pt idx="69">
                  <c:v>-0.18646096314021407</c:v>
                </c:pt>
                <c:pt idx="70">
                  <c:v>-0.10359005413164472</c:v>
                </c:pt>
                <c:pt idx="71">
                  <c:v>-5.0578282685981447E-2</c:v>
                </c:pt>
                <c:pt idx="72">
                  <c:v>-1.9673415303187985E-2</c:v>
                </c:pt>
                <c:pt idx="73">
                  <c:v>-4.5038393607968593E-3</c:v>
                </c:pt>
                <c:pt idx="74">
                  <c:v>-2.0431490152717975E-5</c:v>
                </c:pt>
                <c:pt idx="75">
                  <c:v>-2.3476208457269181E-3</c:v>
                </c:pt>
                <c:pt idx="76">
                  <c:v>-8.5986523510045276E-3</c:v>
                </c:pt>
                <c:pt idx="77">
                  <c:v>-1.6689351904127025E-2</c:v>
                </c:pt>
                <c:pt idx="78">
                  <c:v>-2.5168621668943514E-2</c:v>
                </c:pt>
                <c:pt idx="79">
                  <c:v>-3.3073220739806508E-2</c:v>
                </c:pt>
                <c:pt idx="80">
                  <c:v>-3.980813382321851E-2</c:v>
                </c:pt>
                <c:pt idx="81">
                  <c:v>-4.5050629291945768E-2</c:v>
                </c:pt>
                <c:pt idx="82">
                  <c:v>-4.8674783491642004E-2</c:v>
                </c:pt>
                <c:pt idx="83">
                  <c:v>-5.0692967004506831E-2</c:v>
                </c:pt>
                <c:pt idx="84">
                  <c:v>-5.1211022768083071E-2</c:v>
                </c:pt>
                <c:pt idx="85">
                  <c:v>-5.0394308986920863E-2</c:v>
                </c:pt>
                <c:pt idx="86">
                  <c:v>-4.8442268113775722E-2</c:v>
                </c:pt>
                <c:pt idx="87">
                  <c:v>-4.5569638509876623E-2</c:v>
                </c:pt>
                <c:pt idx="88">
                  <c:v>-4.1992816883594963E-2</c:v>
                </c:pt>
                <c:pt idx="89">
                  <c:v>-3.7920200975972748E-2</c:v>
                </c:pt>
                <c:pt idx="90">
                  <c:v>-3.354559839544545E-2</c:v>
                </c:pt>
                <c:pt idx="91">
                  <c:v>-2.9043988572151621E-2</c:v>
                </c:pt>
                <c:pt idx="92">
                  <c:v>-2.0252232517148468E-2</c:v>
                </c:pt>
                <c:pt idx="93">
                  <c:v>-1.2506735102545005E-2</c:v>
                </c:pt>
                <c:pt idx="94">
                  <c:v>-6.4257986354354681E-3</c:v>
                </c:pt>
                <c:pt idx="95">
                  <c:v>-2.3263402389500946E-3</c:v>
                </c:pt>
                <c:pt idx="96">
                  <c:v>-2.8195425448423756E-4</c:v>
                </c:pt>
                <c:pt idx="97">
                  <c:v>-1.8443329046812125E-4</c:v>
                </c:pt>
                <c:pt idx="98">
                  <c:v>-1.8013779252405871E-3</c:v>
                </c:pt>
                <c:pt idx="99">
                  <c:v>-4.825977435640027E-3</c:v>
                </c:pt>
                <c:pt idx="100">
                  <c:v>-8.9173587538271658E-3</c:v>
                </c:pt>
                <c:pt idx="101">
                  <c:v>-1.3731395872974221E-2</c:v>
                </c:pt>
                <c:pt idx="102">
                  <c:v>-1.8942765622447164E-2</c:v>
                </c:pt>
                <c:pt idx="103">
                  <c:v>-2.4259496164307406E-2</c:v>
                </c:pt>
                <c:pt idx="104">
                  <c:v>-2.9431416866426946E-2</c:v>
                </c:pt>
                <c:pt idx="105">
                  <c:v>-3.4253889718806371E-2</c:v>
                </c:pt>
                <c:pt idx="106">
                  <c:v>-3.8568064720676816E-2</c:v>
                </c:pt>
                <c:pt idx="107">
                  <c:v>-4.2258712943860438E-2</c:v>
                </c:pt>
                <c:pt idx="108">
                  <c:v>-4.5250489907709371E-2</c:v>
                </c:pt>
                <c:pt idx="109">
                  <c:v>-4.7503291760363157E-2</c:v>
                </c:pt>
                <c:pt idx="110">
                  <c:v>-4.9007199674945809E-2</c:v>
                </c:pt>
                <c:pt idx="111">
                  <c:v>-4.9777368462249484E-2</c:v>
                </c:pt>
                <c:pt idx="112">
                  <c:v>-4.9849103675769606E-2</c:v>
                </c:pt>
                <c:pt idx="113">
                  <c:v>-4.9273284906965836E-2</c:v>
                </c:pt>
                <c:pt idx="114">
                  <c:v>-4.8112227876552449E-2</c:v>
                </c:pt>
                <c:pt idx="115">
                  <c:v>-4.6436030404053738E-2</c:v>
                </c:pt>
                <c:pt idx="116">
                  <c:v>-4.4319413699984309E-2</c:v>
                </c:pt>
                <c:pt idx="117">
                  <c:v>-4.1839047462351855E-2</c:v>
                </c:pt>
                <c:pt idx="118">
                  <c:v>-3.9071332307347939E-2</c:v>
                </c:pt>
                <c:pt idx="119">
                  <c:v>-3.6090603993860007E-2</c:v>
                </c:pt>
                <c:pt idx="120">
                  <c:v>-3.2967719057098402E-2</c:v>
                </c:pt>
                <c:pt idx="121">
                  <c:v>-2.976897959213505E-2</c:v>
                </c:pt>
                <c:pt idx="122">
                  <c:v>-2.6555355087739936E-2</c:v>
                </c:pt>
                <c:pt idx="123">
                  <c:v>-2.3381960720429831E-2</c:v>
                </c:pt>
                <c:pt idx="124">
                  <c:v>-2.0297753884612534E-2</c:v>
                </c:pt>
                <c:pt idx="125">
                  <c:v>-1.7345413607115816E-2</c:v>
                </c:pt>
                <c:pt idx="126">
                  <c:v>-1.4561370626949609E-2</c:v>
                </c:pt>
                <c:pt idx="127">
                  <c:v>-1.1975959144476942E-2</c:v>
                </c:pt>
                <c:pt idx="128">
                  <c:v>-9.6136644416057477E-3</c:v>
                </c:pt>
                <c:pt idx="129">
                  <c:v>-7.4934436687300651E-3</c:v>
                </c:pt>
                <c:pt idx="130">
                  <c:v>-5.6291000336671825E-3</c:v>
                </c:pt>
                <c:pt idx="131">
                  <c:v>-4.0296933804724279E-3</c:v>
                </c:pt>
                <c:pt idx="132">
                  <c:v>-2.6999726928826173E-3</c:v>
                </c:pt>
                <c:pt idx="133">
                  <c:v>-1.640818388469954E-3</c:v>
                </c:pt>
                <c:pt idx="134">
                  <c:v>-8.4968438253512084E-4</c:v>
                </c:pt>
                <c:pt idx="135">
                  <c:v>-3.2103179754191011E-4</c:v>
                </c:pt>
                <c:pt idx="136">
                  <c:v>-4.6747880015043656E-5</c:v>
                </c:pt>
                <c:pt idx="137">
                  <c:v>-1.6545171192656268E-5</c:v>
                </c:pt>
                <c:pt idx="138">
                  <c:v>-2.1833727058306646E-4</c:v>
                </c:pt>
                <c:pt idx="139">
                  <c:v>-6.3858864538616383E-4</c:v>
                </c:pt>
                <c:pt idx="140">
                  <c:v>-1.2626368863822895E-3</c:v>
                </c:pt>
                <c:pt idx="141">
                  <c:v>-2.0749866065039799E-3</c:v>
                </c:pt>
                <c:pt idx="142">
                  <c:v>-3.0595748356877965E-3</c:v>
                </c:pt>
                <c:pt idx="143">
                  <c:v>-4.2000082991877734E-3</c:v>
                </c:pt>
                <c:pt idx="144">
                  <c:v>-5.4797733898692908E-3</c:v>
                </c:pt>
                <c:pt idx="145">
                  <c:v>-6.8824199717797546E-3</c:v>
                </c:pt>
                <c:pt idx="146">
                  <c:v>-8.391720394935966E-3</c:v>
                </c:pt>
                <c:pt idx="147">
                  <c:v>-9.9918052717672505E-3</c:v>
                </c:pt>
                <c:pt idx="148">
                  <c:v>-1.1667277675300517E-2</c:v>
                </c:pt>
                <c:pt idx="149">
                  <c:v>-1.3403307477384736E-2</c:v>
                </c:pt>
                <c:pt idx="150">
                  <c:v>-1.5185707561957119E-2</c:v>
                </c:pt>
                <c:pt idx="151">
                  <c:v>-1.700099363076555E-2</c:v>
                </c:pt>
                <c:pt idx="152">
                  <c:v>-1.8836429275067103E-2</c:v>
                </c:pt>
                <c:pt idx="153">
                  <c:v>-2.0680057921977218E-2</c:v>
                </c:pt>
                <c:pt idx="154">
                  <c:v>-2.2520723184569717E-2</c:v>
                </c:pt>
                <c:pt idx="155">
                  <c:v>-2.4348079054274496E-2</c:v>
                </c:pt>
                <c:pt idx="156">
                  <c:v>-2.6152591276990267E-2</c:v>
                </c:pt>
                <c:pt idx="157">
                  <c:v>-2.7925531153355547E-2</c:v>
                </c:pt>
                <c:pt idx="158">
                  <c:v>-2.9658962901807411E-2</c:v>
                </c:pt>
                <c:pt idx="159">
                  <c:v>-3.1345725621860505E-2</c:v>
                </c:pt>
                <c:pt idx="160">
                  <c:v>-3.2979410796665339E-2</c:v>
                </c:pt>
                <c:pt idx="161">
                  <c:v>-3.455433617913882E-2</c:v>
                </c:pt>
                <c:pt idx="162">
                  <c:v>-3.6065516815898604E-2</c:v>
                </c:pt>
                <c:pt idx="163">
                  <c:v>-3.750863387832367E-2</c:v>
                </c:pt>
                <c:pt idx="164">
                  <c:v>-3.8880001890903522E-2</c:v>
                </c:pt>
                <c:pt idx="165">
                  <c:v>-4.0176534873587202E-2</c:v>
                </c:pt>
                <c:pt idx="166">
                  <c:v>-4.139571184732499E-2</c:v>
                </c:pt>
                <c:pt idx="167">
                  <c:v>-4.2535542090256381E-2</c:v>
                </c:pt>
                <c:pt idx="168">
                  <c:v>-4.3594530475901394E-2</c:v>
                </c:pt>
                <c:pt idx="169">
                  <c:v>-4.4571643173960993E-2</c:v>
                </c:pt>
                <c:pt idx="170">
                  <c:v>-4.546627394892698E-2</c:v>
                </c:pt>
                <c:pt idx="171">
                  <c:v>-4.62782112508488E-2</c:v>
                </c:pt>
                <c:pt idx="172">
                  <c:v>-4.7007606256483474E-2</c:v>
                </c:pt>
                <c:pt idx="173">
                  <c:v>-4.7654941987028215E-2</c:v>
                </c:pt>
                <c:pt idx="174">
                  <c:v>-4.822100360048618E-2</c:v>
                </c:pt>
                <c:pt idx="175">
                  <c:v>-4.8706849932016738E-2</c:v>
                </c:pt>
                <c:pt idx="176">
                  <c:v>-4.9113786334268217E-2</c:v>
                </c:pt>
                <c:pt idx="177">
                  <c:v>-4.9443338851054244E-2</c:v>
                </c:pt>
                <c:pt idx="178">
                  <c:v>-4.9697229741897192E-2</c:v>
                </c:pt>
                <c:pt idx="179">
                  <c:v>-4.987735436132678E-2</c:v>
                </c:pt>
                <c:pt idx="180">
                  <c:v>-4.9985759385369907E-2</c:v>
                </c:pt>
                <c:pt idx="181">
                  <c:v>-5.0024622368016504E-2</c:v>
                </c:pt>
                <c:pt idx="182">
                  <c:v>-4.9902973255923182E-2</c:v>
                </c:pt>
                <c:pt idx="183">
                  <c:v>-4.9531749275203665E-2</c:v>
                </c:pt>
                <c:pt idx="184">
                  <c:v>-4.893129084685538E-2</c:v>
                </c:pt>
                <c:pt idx="185">
                  <c:v>-4.8122496422400234E-2</c:v>
                </c:pt>
                <c:pt idx="186">
                  <c:v>-4.7126449913195159E-2</c:v>
                </c:pt>
                <c:pt idx="187">
                  <c:v>-4.596410943723956E-2</c:v>
                </c:pt>
                <c:pt idx="188">
                  <c:v>-4.4656051119424701E-2</c:v>
                </c:pt>
                <c:pt idx="189">
                  <c:v>-4.3222261849537945E-2</c:v>
                </c:pt>
                <c:pt idx="190">
                  <c:v>-4.168197519311926E-2</c:v>
                </c:pt>
                <c:pt idx="191">
                  <c:v>-4.0053545018820746E-2</c:v>
                </c:pt>
                <c:pt idx="192">
                  <c:v>-3.8354351819192278E-2</c:v>
                </c:pt>
                <c:pt idx="193">
                  <c:v>-3.6600737134968184E-2</c:v>
                </c:pt>
                <c:pt idx="194">
                  <c:v>-3.4807961928485974E-2</c:v>
                </c:pt>
                <c:pt idx="195">
                  <c:v>-3.299018517698428E-2</c:v>
                </c:pt>
                <c:pt idx="196">
                  <c:v>-3.1160459362983187E-2</c:v>
                </c:pt>
                <c:pt idx="197">
                  <c:v>-2.9330739921256191E-2</c:v>
                </c:pt>
                <c:pt idx="198">
                  <c:v>-2.7511906056784979E-2</c:v>
                </c:pt>
                <c:pt idx="199">
                  <c:v>-2.5713790674307874E-2</c:v>
                </c:pt>
                <c:pt idx="200">
                  <c:v>-2.3945217457029839E-2</c:v>
                </c:pt>
                <c:pt idx="201">
                  <c:v>-2.2214043400649905E-2</c:v>
                </c:pt>
                <c:pt idx="202">
                  <c:v>-2.0527205350042717E-2</c:v>
                </c:pt>
                <c:pt idx="203">
                  <c:v>-1.8890769301137235E-2</c:v>
                </c:pt>
                <c:pt idx="204">
                  <c:v>-1.7309981421797495E-2</c:v>
                </c:pt>
                <c:pt idx="205">
                  <c:v>-1.578931991438565E-2</c:v>
                </c:pt>
                <c:pt idx="206">
                  <c:v>-1.4332546991167705E-2</c:v>
                </c:pt>
                <c:pt idx="207">
                  <c:v>-1.2942760363698215E-2</c:v>
                </c:pt>
                <c:pt idx="208">
                  <c:v>-1.1622443760535927E-2</c:v>
                </c:pt>
                <c:pt idx="209">
                  <c:v>-1.0373516085688555E-2</c:v>
                </c:pt>
                <c:pt idx="210">
                  <c:v>-9.1973789148917344E-3</c:v>
                </c:pt>
                <c:pt idx="211">
                  <c:v>-8.0949620994634833E-3</c:v>
                </c:pt>
                <c:pt idx="212">
                  <c:v>-7.0667673093401584E-3</c:v>
                </c:pt>
                <c:pt idx="213">
                  <c:v>-6.1129093996226029E-3</c:v>
                </c:pt>
                <c:pt idx="214">
                  <c:v>-5.23315552907148E-3</c:v>
                </c:pt>
                <c:pt idx="215">
                  <c:v>-4.4269619961401201E-3</c:v>
                </c:pt>
                <c:pt idx="216">
                  <c:v>-3.6935087886976279E-3</c:v>
                </c:pt>
                <c:pt idx="217">
                  <c:v>-3.0317318687456424E-3</c:v>
                </c:pt>
                <c:pt idx="218">
                  <c:v>-2.440353233807183E-3</c:v>
                </c:pt>
                <c:pt idx="219">
                  <c:v>-1.9179088128375254E-3</c:v>
                </c:pt>
                <c:pt idx="220">
                  <c:v>-1.4627742671343598E-3</c:v>
                </c:pt>
                <c:pt idx="221">
                  <c:v>-1.0731887763981377E-3</c:v>
                </c:pt>
                <c:pt idx="222">
                  <c:v>-7.4727689705954303E-4</c:v>
                </c:pt>
                <c:pt idx="223">
                  <c:v>-4.830685847781131E-4</c:v>
                </c:pt>
                <c:pt idx="224">
                  <c:v>-2.7851747613865898E-4</c:v>
                </c:pt>
                <c:pt idx="225">
                  <c:v>-1.3151752586605488E-4</c:v>
                </c:pt>
                <c:pt idx="226">
                  <c:v>-3.9918096143107594E-5</c:v>
                </c:pt>
                <c:pt idx="227">
                  <c:v>-1.5375937490072711E-6</c:v>
                </c:pt>
                <c:pt idx="228">
                  <c:v>-1.417574899043591E-5</c:v>
                </c:pt>
                <c:pt idx="229">
                  <c:v>-7.5624628113870248E-5</c:v>
                </c:pt>
                <c:pt idx="230">
                  <c:v>-1.8367846785310245E-4</c:v>
                </c:pt>
                <c:pt idx="231">
                  <c:v>-3.3614241762484616E-4</c:v>
                </c:pt>
                <c:pt idx="232">
                  <c:v>-8.9737926361251855E-4</c:v>
                </c:pt>
                <c:pt idx="233">
                  <c:v>-1.6894564350348714E-3</c:v>
                </c:pt>
                <c:pt idx="234">
                  <c:v>-2.6806764940580253E-3</c:v>
                </c:pt>
                <c:pt idx="235">
                  <c:v>-3.8411948041497395E-3</c:v>
                </c:pt>
                <c:pt idx="236">
                  <c:v>-5.1432442199309657E-3</c:v>
                </c:pt>
                <c:pt idx="237">
                  <c:v>-6.5612548230692229E-3</c:v>
                </c:pt>
                <c:pt idx="238">
                  <c:v>-8.0718933012324263E-3</c:v>
                </c:pt>
                <c:pt idx="239">
                  <c:v>-9.6540421256145377E-3</c:v>
                </c:pt>
                <c:pt idx="240">
                  <c:v>-1.1288734840282888E-2</c:v>
                </c:pt>
                <c:pt idx="241">
                  <c:v>-1.2959060507937279E-2</c:v>
                </c:pt>
                <c:pt idx="242">
                  <c:v>-1.4650047614522089E-2</c:v>
                </c:pt>
                <c:pt idx="243">
                  <c:v>-1.634853546264483E-2</c:v>
                </c:pt>
                <c:pt idx="244">
                  <c:v>-1.8043039220554506E-2</c:v>
                </c:pt>
                <c:pt idx="245">
                  <c:v>-1.9723613281696781E-2</c:v>
                </c:pt>
                <c:pt idx="246">
                  <c:v>-2.1381716374553984E-2</c:v>
                </c:pt>
                <c:pt idx="247">
                  <c:v>-2.3010080895609235E-2</c:v>
                </c:pt>
                <c:pt idx="248">
                  <c:v>-2.4602588176140545E-2</c:v>
                </c:pt>
                <c:pt idx="249">
                  <c:v>-2.6154150799771937E-2</c:v>
                </c:pt>
                <c:pt idx="250">
                  <c:v>-2.7660602630281389E-2</c:v>
                </c:pt>
                <c:pt idx="251">
                  <c:v>-2.9118596861956936E-2</c:v>
                </c:pt>
                <c:pt idx="252">
                  <c:v>-3.0525512145623997E-2</c:v>
                </c:pt>
                <c:pt idx="253">
                  <c:v>-3.187936665396713E-2</c:v>
                </c:pt>
                <c:pt idx="254">
                  <c:v>-3.3178739815527623E-2</c:v>
                </c:pt>
                <c:pt idx="255">
                  <c:v>-3.4422701355061446E-2</c:v>
                </c:pt>
                <c:pt idx="256">
                  <c:v>-3.5610747219617107E-2</c:v>
                </c:pt>
                <c:pt idx="257">
                  <c:v>-3.6742741936346753E-2</c:v>
                </c:pt>
                <c:pt idx="258">
                  <c:v>-3.7818866933921835E-2</c:v>
                </c:pt>
                <c:pt idx="259">
                  <c:v>-3.8839574359179722E-2</c:v>
                </c:pt>
                <c:pt idx="260">
                  <c:v>-3.9805545930695185E-2</c:v>
                </c:pt>
                <c:pt idx="261">
                  <c:v>-4.0717656387883293E-2</c:v>
                </c:pt>
                <c:pt idx="262">
                  <c:v>-4.1576941116323908E-2</c:v>
                </c:pt>
                <c:pt idx="263">
                  <c:v>-4.2384567554604978E-2</c:v>
                </c:pt>
                <c:pt idx="264">
                  <c:v>-4.3141810014565227E-2</c:v>
                </c:pt>
                <c:pt idx="265">
                  <c:v>-4.3850027573730632E-2</c:v>
                </c:pt>
                <c:pt idx="266">
                  <c:v>-4.4510644725648238E-2</c:v>
                </c:pt>
                <c:pt idx="267">
                  <c:v>-4.5125134499944153E-2</c:v>
                </c:pt>
                <c:pt idx="268">
                  <c:v>-4.5695003789064943E-2</c:v>
                </c:pt>
                <c:pt idx="269">
                  <c:v>-4.6221780642405508E-2</c:v>
                </c:pt>
                <c:pt idx="270">
                  <c:v>-4.670700331087696E-2</c:v>
                </c:pt>
                <c:pt idx="271">
                  <c:v>-4.7152210845821878E-2</c:v>
                </c:pt>
                <c:pt idx="272">
                  <c:v>-4.7558935075353616E-2</c:v>
                </c:pt>
                <c:pt idx="273">
                  <c:v>-4.7928693799014682E-2</c:v>
                </c:pt>
                <c:pt idx="274">
                  <c:v>-4.8262985057861529E-2</c:v>
                </c:pt>
                <c:pt idx="275">
                  <c:v>-4.8563282351905726E-2</c:v>
                </c:pt>
                <c:pt idx="276">
                  <c:v>-4.883103069036393E-2</c:v>
                </c:pt>
                <c:pt idx="277">
                  <c:v>-4.9067643372388156E-2</c:v>
                </c:pt>
                <c:pt idx="278">
                  <c:v>-4.9274499407056152E-2</c:v>
                </c:pt>
                <c:pt idx="279">
                  <c:v>-4.9452941491322636E-2</c:v>
                </c:pt>
                <c:pt idx="280">
                  <c:v>-4.9604274473721226E-2</c:v>
                </c:pt>
                <c:pt idx="281">
                  <c:v>-4.9729764239660405E-2</c:v>
                </c:pt>
                <c:pt idx="282">
                  <c:v>-4.9830636961400755E-2</c:v>
                </c:pt>
                <c:pt idx="283">
                  <c:v>-4.9908078662363499E-2</c:v>
                </c:pt>
                <c:pt idx="284">
                  <c:v>-4.9963235051217345E-2</c:v>
                </c:pt>
                <c:pt idx="285">
                  <c:v>-4.9997211586375392E-2</c:v>
                </c:pt>
                <c:pt idx="286">
                  <c:v>-5.0011073736267585E-2</c:v>
                </c:pt>
                <c:pt idx="287">
                  <c:v>-5.0005847404790874E-2</c:v>
                </c:pt>
                <c:pt idx="288">
                  <c:v>-4.9982519495155267E-2</c:v>
                </c:pt>
                <c:pt idx="289">
                  <c:v>-4.9942038588493907E-2</c:v>
                </c:pt>
                <c:pt idx="290">
                  <c:v>-4.9885315716689221E-2</c:v>
                </c:pt>
                <c:pt idx="291">
                  <c:v>-4.9813225211287754E-2</c:v>
                </c:pt>
                <c:pt idx="292">
                  <c:v>-4.9726605612872538E-2</c:v>
                </c:pt>
                <c:pt idx="293">
                  <c:v>-4.9626260627094403E-2</c:v>
                </c:pt>
                <c:pt idx="294">
                  <c:v>-4.9512960115580013E-2</c:v>
                </c:pt>
                <c:pt idx="295">
                  <c:v>-4.9387441111354569E-2</c:v>
                </c:pt>
                <c:pt idx="296">
                  <c:v>-4.925040884997979E-2</c:v>
                </c:pt>
                <c:pt idx="297">
                  <c:v>-4.910253780873098E-2</c:v>
                </c:pt>
                <c:pt idx="298">
                  <c:v>-4.8944472747329257E-2</c:v>
                </c:pt>
                <c:pt idx="299">
                  <c:v>-4.877682974468163E-2</c:v>
                </c:pt>
                <c:pt idx="300">
                  <c:v>-4.860019722691522E-2</c:v>
                </c:pt>
                <c:pt idx="301">
                  <c:v>-4.8415136982764208E-2</c:v>
                </c:pt>
                <c:pt idx="302">
                  <c:v>-4.8222185163044384E-2</c:v>
                </c:pt>
                <c:pt idx="303">
                  <c:v>-4.8021853261457234E-2</c:v>
                </c:pt>
                <c:pt idx="304">
                  <c:v>-4.7814629074568696E-2</c:v>
                </c:pt>
                <c:pt idx="305">
                  <c:v>-4.7600977639145184E-2</c:v>
                </c:pt>
                <c:pt idx="306">
                  <c:v>-4.7381342145469102E-2</c:v>
                </c:pt>
                <c:pt idx="307">
                  <c:v>-4.7156144825614615E-2</c:v>
                </c:pt>
                <c:pt idx="308">
                  <c:v>-4.6925787815848108E-2</c:v>
                </c:pt>
                <c:pt idx="309">
                  <c:v>-4.6690653992676717E-2</c:v>
                </c:pt>
                <c:pt idx="310">
                  <c:v>-4.645110778225179E-2</c:v>
                </c:pt>
                <c:pt idx="311">
                  <c:v>-4.6207495942939436E-2</c:v>
                </c:pt>
                <c:pt idx="312">
                  <c:v>-4.5960148321149079E-2</c:v>
                </c:pt>
                <c:pt idx="313">
                  <c:v>-4.5709378580562933E-2</c:v>
                </c:pt>
                <c:pt idx="314">
                  <c:v>-4.5455484905036356E-2</c:v>
                </c:pt>
                <c:pt idx="315">
                  <c:v>-4.5198750675542979E-2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7A-47D8-8F39-7472D6DE5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69967"/>
        <c:axId val="49171631"/>
      </c:scatterChart>
      <c:scatterChart>
        <c:scatterStyle val="lineMarker"/>
        <c:varyColors val="0"/>
        <c:ser>
          <c:idx val="1"/>
          <c:order val="1"/>
          <c:tx>
            <c:v>リターンロス</c:v>
          </c:tx>
          <c:spPr>
            <a:ln w="15875" cap="rnd">
              <a:solidFill>
                <a:schemeClr val="tx1">
                  <a:lumMod val="95000"/>
                  <a:lumOff val="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演算処理!$CY$28:$CY$343</c:f>
              <c:numCache>
                <c:formatCode>General</c:formatCode>
                <c:ptCount val="316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0.70000000000000095</c:v>
                </c:pt>
                <c:pt idx="27">
                  <c:v>0.72000000000000097</c:v>
                </c:pt>
                <c:pt idx="28">
                  <c:v>0.74000000000000099</c:v>
                </c:pt>
                <c:pt idx="29">
                  <c:v>0.76000000000000101</c:v>
                </c:pt>
                <c:pt idx="30">
                  <c:v>0.78000000000000103</c:v>
                </c:pt>
                <c:pt idx="31">
                  <c:v>0.80000000000000104</c:v>
                </c:pt>
                <c:pt idx="32">
                  <c:v>0.80500000000000005</c:v>
                </c:pt>
                <c:pt idx="33">
                  <c:v>0.81</c:v>
                </c:pt>
                <c:pt idx="34">
                  <c:v>0.81499999999999995</c:v>
                </c:pt>
                <c:pt idx="35">
                  <c:v>0.82</c:v>
                </c:pt>
                <c:pt idx="36">
                  <c:v>0.82499999999999996</c:v>
                </c:pt>
                <c:pt idx="37">
                  <c:v>0.83</c:v>
                </c:pt>
                <c:pt idx="38">
                  <c:v>0.83499999999999996</c:v>
                </c:pt>
                <c:pt idx="39">
                  <c:v>0.84</c:v>
                </c:pt>
                <c:pt idx="40">
                  <c:v>0.84499999999999997</c:v>
                </c:pt>
                <c:pt idx="41">
                  <c:v>0.85</c:v>
                </c:pt>
                <c:pt idx="42">
                  <c:v>0.85499999999999998</c:v>
                </c:pt>
                <c:pt idx="43">
                  <c:v>0.86</c:v>
                </c:pt>
                <c:pt idx="44">
                  <c:v>0.86499999999999999</c:v>
                </c:pt>
                <c:pt idx="45">
                  <c:v>0.87</c:v>
                </c:pt>
                <c:pt idx="46">
                  <c:v>0.875</c:v>
                </c:pt>
                <c:pt idx="47">
                  <c:v>0.88</c:v>
                </c:pt>
                <c:pt idx="48">
                  <c:v>0.88500000000000001</c:v>
                </c:pt>
                <c:pt idx="49">
                  <c:v>0.89</c:v>
                </c:pt>
                <c:pt idx="50">
                  <c:v>0.89500000000000002</c:v>
                </c:pt>
                <c:pt idx="51">
                  <c:v>0.9</c:v>
                </c:pt>
                <c:pt idx="52">
                  <c:v>0.90500000000000003</c:v>
                </c:pt>
                <c:pt idx="53">
                  <c:v>0.91</c:v>
                </c:pt>
                <c:pt idx="54">
                  <c:v>0.91500000000000004</c:v>
                </c:pt>
                <c:pt idx="55">
                  <c:v>0.92</c:v>
                </c:pt>
                <c:pt idx="56">
                  <c:v>0.92500000000000004</c:v>
                </c:pt>
                <c:pt idx="57">
                  <c:v>0.93</c:v>
                </c:pt>
                <c:pt idx="58">
                  <c:v>0.93500000000000005</c:v>
                </c:pt>
                <c:pt idx="59">
                  <c:v>0.94</c:v>
                </c:pt>
                <c:pt idx="60">
                  <c:v>0.94499999999999995</c:v>
                </c:pt>
                <c:pt idx="61">
                  <c:v>0.95</c:v>
                </c:pt>
                <c:pt idx="62">
                  <c:v>0.95499999999999996</c:v>
                </c:pt>
                <c:pt idx="63">
                  <c:v>0.96</c:v>
                </c:pt>
                <c:pt idx="64">
                  <c:v>0.96499999999999997</c:v>
                </c:pt>
                <c:pt idx="65">
                  <c:v>0.97</c:v>
                </c:pt>
                <c:pt idx="66">
                  <c:v>0.97499999999999998</c:v>
                </c:pt>
                <c:pt idx="67">
                  <c:v>0.98</c:v>
                </c:pt>
                <c:pt idx="68">
                  <c:v>0.98499999999999999</c:v>
                </c:pt>
                <c:pt idx="69">
                  <c:v>0.99</c:v>
                </c:pt>
                <c:pt idx="70">
                  <c:v>0.995</c:v>
                </c:pt>
                <c:pt idx="71">
                  <c:v>1</c:v>
                </c:pt>
                <c:pt idx="72">
                  <c:v>1.0049999999999999</c:v>
                </c:pt>
                <c:pt idx="73">
                  <c:v>1.01</c:v>
                </c:pt>
                <c:pt idx="74">
                  <c:v>1.0149999999999999</c:v>
                </c:pt>
                <c:pt idx="75">
                  <c:v>1.02</c:v>
                </c:pt>
                <c:pt idx="76">
                  <c:v>1.0249999999999999</c:v>
                </c:pt>
                <c:pt idx="77">
                  <c:v>1.03</c:v>
                </c:pt>
                <c:pt idx="78">
                  <c:v>1.0349999999999999</c:v>
                </c:pt>
                <c:pt idx="79">
                  <c:v>1.04</c:v>
                </c:pt>
                <c:pt idx="80">
                  <c:v>1.0449999999999999</c:v>
                </c:pt>
                <c:pt idx="81">
                  <c:v>1.05</c:v>
                </c:pt>
                <c:pt idx="82">
                  <c:v>1.0549999999999999</c:v>
                </c:pt>
                <c:pt idx="83">
                  <c:v>1.06</c:v>
                </c:pt>
                <c:pt idx="84">
                  <c:v>1.0649999999999999</c:v>
                </c:pt>
                <c:pt idx="85">
                  <c:v>1.07</c:v>
                </c:pt>
                <c:pt idx="86">
                  <c:v>1.075</c:v>
                </c:pt>
                <c:pt idx="87">
                  <c:v>1.08</c:v>
                </c:pt>
                <c:pt idx="88">
                  <c:v>1.085</c:v>
                </c:pt>
                <c:pt idx="89">
                  <c:v>1.0900000000000001</c:v>
                </c:pt>
                <c:pt idx="90">
                  <c:v>1.095</c:v>
                </c:pt>
                <c:pt idx="91">
                  <c:v>1.1000000000000001</c:v>
                </c:pt>
                <c:pt idx="92">
                  <c:v>1.1100000000000001</c:v>
                </c:pt>
                <c:pt idx="93">
                  <c:v>1.1200000000000001</c:v>
                </c:pt>
                <c:pt idx="94">
                  <c:v>1.1299999999999999</c:v>
                </c:pt>
                <c:pt idx="95">
                  <c:v>1.1399999999999999</c:v>
                </c:pt>
                <c:pt idx="96">
                  <c:v>1.1499999999999999</c:v>
                </c:pt>
                <c:pt idx="97">
                  <c:v>1.1599999999999999</c:v>
                </c:pt>
                <c:pt idx="98">
                  <c:v>1.17</c:v>
                </c:pt>
                <c:pt idx="99">
                  <c:v>1.18</c:v>
                </c:pt>
                <c:pt idx="100">
                  <c:v>1.19</c:v>
                </c:pt>
                <c:pt idx="101">
                  <c:v>1.2</c:v>
                </c:pt>
                <c:pt idx="102">
                  <c:v>1.21</c:v>
                </c:pt>
                <c:pt idx="103">
                  <c:v>1.22</c:v>
                </c:pt>
                <c:pt idx="104">
                  <c:v>1.23</c:v>
                </c:pt>
                <c:pt idx="105">
                  <c:v>1.24</c:v>
                </c:pt>
                <c:pt idx="106">
                  <c:v>1.25</c:v>
                </c:pt>
                <c:pt idx="107">
                  <c:v>1.26</c:v>
                </c:pt>
                <c:pt idx="108">
                  <c:v>1.27</c:v>
                </c:pt>
                <c:pt idx="109">
                  <c:v>1.28</c:v>
                </c:pt>
                <c:pt idx="110">
                  <c:v>1.29</c:v>
                </c:pt>
                <c:pt idx="111">
                  <c:v>1.3</c:v>
                </c:pt>
                <c:pt idx="112">
                  <c:v>1.31</c:v>
                </c:pt>
                <c:pt idx="113">
                  <c:v>1.32</c:v>
                </c:pt>
                <c:pt idx="114">
                  <c:v>1.33</c:v>
                </c:pt>
                <c:pt idx="115">
                  <c:v>1.34</c:v>
                </c:pt>
                <c:pt idx="116">
                  <c:v>1.35</c:v>
                </c:pt>
                <c:pt idx="117">
                  <c:v>1.36</c:v>
                </c:pt>
                <c:pt idx="118">
                  <c:v>1.37</c:v>
                </c:pt>
                <c:pt idx="119">
                  <c:v>1.38</c:v>
                </c:pt>
                <c:pt idx="120">
                  <c:v>1.39</c:v>
                </c:pt>
                <c:pt idx="121">
                  <c:v>1.4</c:v>
                </c:pt>
                <c:pt idx="122">
                  <c:v>1.41</c:v>
                </c:pt>
                <c:pt idx="123">
                  <c:v>1.42</c:v>
                </c:pt>
                <c:pt idx="124">
                  <c:v>1.43</c:v>
                </c:pt>
                <c:pt idx="125">
                  <c:v>1.44</c:v>
                </c:pt>
                <c:pt idx="126">
                  <c:v>1.45</c:v>
                </c:pt>
                <c:pt idx="127">
                  <c:v>1.46</c:v>
                </c:pt>
                <c:pt idx="128">
                  <c:v>1.47</c:v>
                </c:pt>
                <c:pt idx="129">
                  <c:v>1.48</c:v>
                </c:pt>
                <c:pt idx="130">
                  <c:v>1.49</c:v>
                </c:pt>
                <c:pt idx="131">
                  <c:v>1.5</c:v>
                </c:pt>
                <c:pt idx="132">
                  <c:v>1.51</c:v>
                </c:pt>
                <c:pt idx="133">
                  <c:v>1.52</c:v>
                </c:pt>
                <c:pt idx="134">
                  <c:v>1.53</c:v>
                </c:pt>
                <c:pt idx="135">
                  <c:v>1.54</c:v>
                </c:pt>
                <c:pt idx="136">
                  <c:v>1.55</c:v>
                </c:pt>
                <c:pt idx="137">
                  <c:v>1.56</c:v>
                </c:pt>
                <c:pt idx="138">
                  <c:v>1.57</c:v>
                </c:pt>
                <c:pt idx="139">
                  <c:v>1.58</c:v>
                </c:pt>
                <c:pt idx="140">
                  <c:v>1.59</c:v>
                </c:pt>
                <c:pt idx="141">
                  <c:v>1.6</c:v>
                </c:pt>
                <c:pt idx="142">
                  <c:v>1.61</c:v>
                </c:pt>
                <c:pt idx="143">
                  <c:v>1.62</c:v>
                </c:pt>
                <c:pt idx="144">
                  <c:v>1.63</c:v>
                </c:pt>
                <c:pt idx="145">
                  <c:v>1.64</c:v>
                </c:pt>
                <c:pt idx="146">
                  <c:v>1.65</c:v>
                </c:pt>
                <c:pt idx="147">
                  <c:v>1.66</c:v>
                </c:pt>
                <c:pt idx="148">
                  <c:v>1.67</c:v>
                </c:pt>
                <c:pt idx="149">
                  <c:v>1.68</c:v>
                </c:pt>
                <c:pt idx="150">
                  <c:v>1.69</c:v>
                </c:pt>
                <c:pt idx="151">
                  <c:v>1.7</c:v>
                </c:pt>
                <c:pt idx="152">
                  <c:v>1.71</c:v>
                </c:pt>
                <c:pt idx="153">
                  <c:v>1.72</c:v>
                </c:pt>
                <c:pt idx="154">
                  <c:v>1.73</c:v>
                </c:pt>
                <c:pt idx="155">
                  <c:v>1.74</c:v>
                </c:pt>
                <c:pt idx="156">
                  <c:v>1.75</c:v>
                </c:pt>
                <c:pt idx="157">
                  <c:v>1.76</c:v>
                </c:pt>
                <c:pt idx="158">
                  <c:v>1.77</c:v>
                </c:pt>
                <c:pt idx="159">
                  <c:v>1.78</c:v>
                </c:pt>
                <c:pt idx="160">
                  <c:v>1.79</c:v>
                </c:pt>
                <c:pt idx="161">
                  <c:v>1.8</c:v>
                </c:pt>
                <c:pt idx="162">
                  <c:v>1.81</c:v>
                </c:pt>
                <c:pt idx="163">
                  <c:v>1.82</c:v>
                </c:pt>
                <c:pt idx="164">
                  <c:v>1.83</c:v>
                </c:pt>
                <c:pt idx="165">
                  <c:v>1.84</c:v>
                </c:pt>
                <c:pt idx="166">
                  <c:v>1.85</c:v>
                </c:pt>
                <c:pt idx="167">
                  <c:v>1.86</c:v>
                </c:pt>
                <c:pt idx="168">
                  <c:v>1.87</c:v>
                </c:pt>
                <c:pt idx="169">
                  <c:v>1.88</c:v>
                </c:pt>
                <c:pt idx="170">
                  <c:v>1.89</c:v>
                </c:pt>
                <c:pt idx="171">
                  <c:v>1.9</c:v>
                </c:pt>
                <c:pt idx="172">
                  <c:v>1.91</c:v>
                </c:pt>
                <c:pt idx="173">
                  <c:v>1.92</c:v>
                </c:pt>
                <c:pt idx="174">
                  <c:v>1.93</c:v>
                </c:pt>
                <c:pt idx="175">
                  <c:v>1.94</c:v>
                </c:pt>
                <c:pt idx="176">
                  <c:v>1.95</c:v>
                </c:pt>
                <c:pt idx="177">
                  <c:v>1.96</c:v>
                </c:pt>
                <c:pt idx="178">
                  <c:v>1.97</c:v>
                </c:pt>
                <c:pt idx="179">
                  <c:v>1.98</c:v>
                </c:pt>
                <c:pt idx="180">
                  <c:v>1.99</c:v>
                </c:pt>
                <c:pt idx="181">
                  <c:v>2</c:v>
                </c:pt>
                <c:pt idx="182">
                  <c:v>2.02</c:v>
                </c:pt>
                <c:pt idx="183">
                  <c:v>2.04</c:v>
                </c:pt>
                <c:pt idx="184">
                  <c:v>2.06</c:v>
                </c:pt>
                <c:pt idx="185">
                  <c:v>2.08</c:v>
                </c:pt>
                <c:pt idx="186">
                  <c:v>2.1</c:v>
                </c:pt>
                <c:pt idx="187">
                  <c:v>2.12</c:v>
                </c:pt>
                <c:pt idx="188">
                  <c:v>2.14</c:v>
                </c:pt>
                <c:pt idx="189">
                  <c:v>2.16</c:v>
                </c:pt>
                <c:pt idx="190">
                  <c:v>2.1800000000000002</c:v>
                </c:pt>
                <c:pt idx="191">
                  <c:v>2.2000000000000002</c:v>
                </c:pt>
                <c:pt idx="192">
                  <c:v>2.2200000000000002</c:v>
                </c:pt>
                <c:pt idx="193">
                  <c:v>2.2400000000000002</c:v>
                </c:pt>
                <c:pt idx="194">
                  <c:v>2.2599999999999998</c:v>
                </c:pt>
                <c:pt idx="195">
                  <c:v>2.2799999999999998</c:v>
                </c:pt>
                <c:pt idx="196">
                  <c:v>2.2999999999999998</c:v>
                </c:pt>
                <c:pt idx="197">
                  <c:v>2.3199999999999998</c:v>
                </c:pt>
                <c:pt idx="198">
                  <c:v>2.34</c:v>
                </c:pt>
                <c:pt idx="199">
                  <c:v>2.36</c:v>
                </c:pt>
                <c:pt idx="200">
                  <c:v>2.38</c:v>
                </c:pt>
                <c:pt idx="201">
                  <c:v>2.4</c:v>
                </c:pt>
                <c:pt idx="202">
                  <c:v>2.42</c:v>
                </c:pt>
                <c:pt idx="203">
                  <c:v>2.44</c:v>
                </c:pt>
                <c:pt idx="204">
                  <c:v>2.46</c:v>
                </c:pt>
                <c:pt idx="205">
                  <c:v>2.48</c:v>
                </c:pt>
                <c:pt idx="206">
                  <c:v>2.5</c:v>
                </c:pt>
                <c:pt idx="207">
                  <c:v>2.52</c:v>
                </c:pt>
                <c:pt idx="208">
                  <c:v>2.54</c:v>
                </c:pt>
                <c:pt idx="209">
                  <c:v>2.56</c:v>
                </c:pt>
                <c:pt idx="210">
                  <c:v>2.58</c:v>
                </c:pt>
                <c:pt idx="211">
                  <c:v>2.6</c:v>
                </c:pt>
                <c:pt idx="212">
                  <c:v>2.62</c:v>
                </c:pt>
                <c:pt idx="213">
                  <c:v>2.64</c:v>
                </c:pt>
                <c:pt idx="214">
                  <c:v>2.66</c:v>
                </c:pt>
                <c:pt idx="215">
                  <c:v>2.68</c:v>
                </c:pt>
                <c:pt idx="216">
                  <c:v>2.7</c:v>
                </c:pt>
                <c:pt idx="217">
                  <c:v>2.72</c:v>
                </c:pt>
                <c:pt idx="218">
                  <c:v>2.74</c:v>
                </c:pt>
                <c:pt idx="219">
                  <c:v>2.76</c:v>
                </c:pt>
                <c:pt idx="220">
                  <c:v>2.78</c:v>
                </c:pt>
                <c:pt idx="221">
                  <c:v>2.8</c:v>
                </c:pt>
                <c:pt idx="222">
                  <c:v>2.82</c:v>
                </c:pt>
                <c:pt idx="223">
                  <c:v>2.84</c:v>
                </c:pt>
                <c:pt idx="224">
                  <c:v>2.86</c:v>
                </c:pt>
                <c:pt idx="225">
                  <c:v>2.88</c:v>
                </c:pt>
                <c:pt idx="226">
                  <c:v>2.9</c:v>
                </c:pt>
                <c:pt idx="227">
                  <c:v>2.92</c:v>
                </c:pt>
                <c:pt idx="228">
                  <c:v>2.94</c:v>
                </c:pt>
                <c:pt idx="229">
                  <c:v>2.96</c:v>
                </c:pt>
                <c:pt idx="230">
                  <c:v>2.98</c:v>
                </c:pt>
                <c:pt idx="231">
                  <c:v>3</c:v>
                </c:pt>
                <c:pt idx="232">
                  <c:v>3.05</c:v>
                </c:pt>
                <c:pt idx="233">
                  <c:v>3.1</c:v>
                </c:pt>
                <c:pt idx="234">
                  <c:v>3.15</c:v>
                </c:pt>
                <c:pt idx="235">
                  <c:v>3.2</c:v>
                </c:pt>
                <c:pt idx="236">
                  <c:v>3.25</c:v>
                </c:pt>
                <c:pt idx="237">
                  <c:v>3.3</c:v>
                </c:pt>
                <c:pt idx="238">
                  <c:v>3.35</c:v>
                </c:pt>
                <c:pt idx="239">
                  <c:v>3.4</c:v>
                </c:pt>
                <c:pt idx="240">
                  <c:v>3.45</c:v>
                </c:pt>
                <c:pt idx="241">
                  <c:v>3.5</c:v>
                </c:pt>
                <c:pt idx="242">
                  <c:v>3.55</c:v>
                </c:pt>
                <c:pt idx="243">
                  <c:v>3.6</c:v>
                </c:pt>
                <c:pt idx="244">
                  <c:v>3.65</c:v>
                </c:pt>
                <c:pt idx="245">
                  <c:v>3.7</c:v>
                </c:pt>
                <c:pt idx="246">
                  <c:v>3.75</c:v>
                </c:pt>
                <c:pt idx="247">
                  <c:v>3.8</c:v>
                </c:pt>
                <c:pt idx="248">
                  <c:v>3.85</c:v>
                </c:pt>
                <c:pt idx="249">
                  <c:v>3.9</c:v>
                </c:pt>
                <c:pt idx="250">
                  <c:v>3.95</c:v>
                </c:pt>
                <c:pt idx="251">
                  <c:v>4.0000000000000098</c:v>
                </c:pt>
                <c:pt idx="252">
                  <c:v>4.0500000000000096</c:v>
                </c:pt>
                <c:pt idx="253">
                  <c:v>4.0999999999999996</c:v>
                </c:pt>
                <c:pt idx="254">
                  <c:v>4.1500000000000101</c:v>
                </c:pt>
                <c:pt idx="255">
                  <c:v>4.2000000000000099</c:v>
                </c:pt>
                <c:pt idx="256">
                  <c:v>4.2500000000000098</c:v>
                </c:pt>
                <c:pt idx="257">
                  <c:v>4.3000000000000096</c:v>
                </c:pt>
                <c:pt idx="258">
                  <c:v>4.3500000000000103</c:v>
                </c:pt>
                <c:pt idx="259">
                  <c:v>4.4000000000000101</c:v>
                </c:pt>
                <c:pt idx="260">
                  <c:v>4.4500000000000099</c:v>
                </c:pt>
                <c:pt idx="261">
                  <c:v>4.5000000000000098</c:v>
                </c:pt>
                <c:pt idx="262">
                  <c:v>4.5500000000000096</c:v>
                </c:pt>
                <c:pt idx="263">
                  <c:v>4.6000000000000103</c:v>
                </c:pt>
                <c:pt idx="264">
                  <c:v>4.6500000000000101</c:v>
                </c:pt>
                <c:pt idx="265">
                  <c:v>4.7000000000000099</c:v>
                </c:pt>
                <c:pt idx="266">
                  <c:v>4.7500000000000098</c:v>
                </c:pt>
                <c:pt idx="267">
                  <c:v>4.8000000000000096</c:v>
                </c:pt>
                <c:pt idx="268">
                  <c:v>4.8500000000000103</c:v>
                </c:pt>
                <c:pt idx="269">
                  <c:v>4.9000000000000101</c:v>
                </c:pt>
                <c:pt idx="270">
                  <c:v>4.9500000000000099</c:v>
                </c:pt>
                <c:pt idx="271">
                  <c:v>5.0000000000000098</c:v>
                </c:pt>
                <c:pt idx="272">
                  <c:v>5.0500000000000096</c:v>
                </c:pt>
                <c:pt idx="273">
                  <c:v>5.1000000000000103</c:v>
                </c:pt>
                <c:pt idx="274">
                  <c:v>5.1500000000000101</c:v>
                </c:pt>
                <c:pt idx="275">
                  <c:v>5.2000000000000099</c:v>
                </c:pt>
                <c:pt idx="276">
                  <c:v>5.2500000000000098</c:v>
                </c:pt>
                <c:pt idx="277">
                  <c:v>5.3000000000000096</c:v>
                </c:pt>
                <c:pt idx="278">
                  <c:v>5.3500000000000103</c:v>
                </c:pt>
                <c:pt idx="279">
                  <c:v>5.4000000000000101</c:v>
                </c:pt>
                <c:pt idx="280">
                  <c:v>5.4500000000000099</c:v>
                </c:pt>
                <c:pt idx="281">
                  <c:v>5.5000000000000098</c:v>
                </c:pt>
                <c:pt idx="282">
                  <c:v>5.5500000000000096</c:v>
                </c:pt>
                <c:pt idx="283">
                  <c:v>5.6000000000000103</c:v>
                </c:pt>
                <c:pt idx="284">
                  <c:v>5.6500000000000101</c:v>
                </c:pt>
                <c:pt idx="285">
                  <c:v>5.7000000000000099</c:v>
                </c:pt>
                <c:pt idx="286">
                  <c:v>5.7500000000000098</c:v>
                </c:pt>
                <c:pt idx="287">
                  <c:v>5.8000000000000096</c:v>
                </c:pt>
                <c:pt idx="288">
                  <c:v>5.8500000000000103</c:v>
                </c:pt>
                <c:pt idx="289">
                  <c:v>5.9000000000000101</c:v>
                </c:pt>
                <c:pt idx="290">
                  <c:v>5.9500000000000099</c:v>
                </c:pt>
                <c:pt idx="291">
                  <c:v>6.0000000000000204</c:v>
                </c:pt>
                <c:pt idx="292">
                  <c:v>6.0500000000000203</c:v>
                </c:pt>
                <c:pt idx="293">
                  <c:v>6.1000000000000201</c:v>
                </c:pt>
                <c:pt idx="294">
                  <c:v>6.1500000000000199</c:v>
                </c:pt>
                <c:pt idx="295">
                  <c:v>6.2000000000000197</c:v>
                </c:pt>
                <c:pt idx="296">
                  <c:v>6.2500000000000204</c:v>
                </c:pt>
                <c:pt idx="297">
                  <c:v>6.3000000000000203</c:v>
                </c:pt>
                <c:pt idx="298">
                  <c:v>6.3500000000000201</c:v>
                </c:pt>
                <c:pt idx="299">
                  <c:v>6.4000000000000199</c:v>
                </c:pt>
                <c:pt idx="300">
                  <c:v>6.4500000000000197</c:v>
                </c:pt>
                <c:pt idx="301">
                  <c:v>6.5000000000000204</c:v>
                </c:pt>
                <c:pt idx="302">
                  <c:v>6.5500000000000203</c:v>
                </c:pt>
                <c:pt idx="303">
                  <c:v>6.6000000000000201</c:v>
                </c:pt>
                <c:pt idx="304">
                  <c:v>6.6500000000000199</c:v>
                </c:pt>
                <c:pt idx="305">
                  <c:v>6.7000000000000197</c:v>
                </c:pt>
                <c:pt idx="306">
                  <c:v>6.7500000000000204</c:v>
                </c:pt>
                <c:pt idx="307">
                  <c:v>6.8000000000000203</c:v>
                </c:pt>
                <c:pt idx="308">
                  <c:v>6.8500000000000201</c:v>
                </c:pt>
                <c:pt idx="309">
                  <c:v>6.9000000000000199</c:v>
                </c:pt>
                <c:pt idx="310">
                  <c:v>6.9500000000000197</c:v>
                </c:pt>
                <c:pt idx="311">
                  <c:v>7.0000000000000204</c:v>
                </c:pt>
                <c:pt idx="312">
                  <c:v>7.0500000000000203</c:v>
                </c:pt>
                <c:pt idx="313">
                  <c:v>7.1000000000000201</c:v>
                </c:pt>
                <c:pt idx="314">
                  <c:v>7.1500000000000199</c:v>
                </c:pt>
                <c:pt idx="315">
                  <c:v>7.2000000000000197</c:v>
                </c:pt>
              </c:numCache>
            </c:numRef>
          </c:xVal>
          <c:yVal>
            <c:numRef>
              <c:f>演算処理!$DE$28:$DE$343</c:f>
              <c:numCache>
                <c:formatCode>General</c:formatCode>
                <c:ptCount val="316"/>
                <c:pt idx="1">
                  <c:v>-9.6432746655328714E-16</c:v>
                </c:pt>
                <c:pt idx="2">
                  <c:v>-5.7859647993197248E-15</c:v>
                </c:pt>
                <c:pt idx="3">
                  <c:v>-3.2787133862811822E-14</c:v>
                </c:pt>
                <c:pt idx="4">
                  <c:v>-1.5043508478231411E-13</c:v>
                </c:pt>
                <c:pt idx="5">
                  <c:v>-6.2681285325965925E-13</c:v>
                </c:pt>
                <c:pt idx="6">
                  <c:v>-2.3953894269186955E-12</c:v>
                </c:pt>
                <c:pt idx="7">
                  <c:v>-8.447508607010902E-12</c:v>
                </c:pt>
                <c:pt idx="8">
                  <c:v>-2.7789988931177085E-11</c:v>
                </c:pt>
                <c:pt idx="9">
                  <c:v>-8.6029581946577901E-11</c:v>
                </c:pt>
                <c:pt idx="10">
                  <c:v>-2.5244357285292111E-10</c:v>
                </c:pt>
                <c:pt idx="11">
                  <c:v>-7.0648269559260102E-10</c:v>
                </c:pt>
                <c:pt idx="12">
                  <c:v>-1.8956710766474479E-9</c:v>
                </c:pt>
                <c:pt idx="13">
                  <c:v>-4.8994402384772321E-9</c:v>
                </c:pt>
                <c:pt idx="14">
                  <c:v>-1.2246223052002732E-8</c:v>
                </c:pt>
                <c:pt idx="15">
                  <c:v>-2.9708244607645269E-8</c:v>
                </c:pt>
                <c:pt idx="16">
                  <c:v>-7.0169801409398914E-8</c:v>
                </c:pt>
                <c:pt idx="17">
                  <c:v>-1.6183141185687626E-7</c:v>
                </c:pt>
                <c:pt idx="18">
                  <c:v>-3.6537680332112878E-7</c:v>
                </c:pt>
                <c:pt idx="19">
                  <c:v>-8.0949877190449188E-7</c:v>
                </c:pt>
                <c:pt idx="20">
                  <c:v>-1.7637700219768458E-6</c:v>
                </c:pt>
                <c:pt idx="21">
                  <c:v>-3.7871096975898958E-6</c:v>
                </c:pt>
                <c:pt idx="22">
                  <c:v>-8.0288220030818009E-6</c:v>
                </c:pt>
                <c:pt idx="23">
                  <c:v>-1.6837205527568978E-5</c:v>
                </c:pt>
                <c:pt idx="24">
                  <c:v>-3.4988487671862282E-5</c:v>
                </c:pt>
                <c:pt idx="25">
                  <c:v>-7.2169248579225149E-5</c:v>
                </c:pt>
                <c:pt idx="26">
                  <c:v>-1.4799938998382277E-4</c:v>
                </c:pt>
                <c:pt idx="27">
                  <c:v>-3.0222235808937E-4</c:v>
                </c:pt>
                <c:pt idx="28">
                  <c:v>-6.1543567715747344E-4</c:v>
                </c:pt>
                <c:pt idx="29">
                  <c:v>-1.2513218172620797E-3</c:v>
                </c:pt>
                <c:pt idx="30">
                  <c:v>-2.5423859886533483E-3</c:v>
                </c:pt>
                <c:pt idx="31">
                  <c:v>-5.1612265387693708E-3</c:v>
                </c:pt>
                <c:pt idx="32">
                  <c:v>-6.1587705327958032E-3</c:v>
                </c:pt>
                <c:pt idx="33">
                  <c:v>-7.3473702337201064E-3</c:v>
                </c:pt>
                <c:pt idx="34">
                  <c:v>-8.7624835883218649E-3</c:v>
                </c:pt>
                <c:pt idx="35">
                  <c:v>-1.0445470057472898E-2</c:v>
                </c:pt>
                <c:pt idx="36">
                  <c:v>-1.2444178833364008E-2</c:v>
                </c:pt>
                <c:pt idx="37">
                  <c:v>-1.4813344451298335E-2</c:v>
                </c:pt>
                <c:pt idx="38">
                  <c:v>-1.7614583987173634E-2</c:v>
                </c:pt>
                <c:pt idx="39">
                  <c:v>-2.0915655946694138E-2</c:v>
                </c:pt>
                <c:pt idx="40">
                  <c:v>-2.4788426671131999E-2</c:v>
                </c:pt>
                <c:pt idx="41">
                  <c:v>-2.9304647943296337E-2</c:v>
                </c:pt>
                <c:pt idx="42">
                  <c:v>-3.4528103319844274E-2</c:v>
                </c:pt>
                <c:pt idx="43">
                  <c:v>-4.0500809417200703E-2</c:v>
                </c:pt>
                <c:pt idx="44">
                  <c:v>-4.7219571815002151E-2</c:v>
                </c:pt>
                <c:pt idx="45">
                  <c:v>-5.4597004472315261E-2</c:v>
                </c:pt>
                <c:pt idx="46">
                  <c:v>-6.2397722339442505E-2</c:v>
                </c:pt>
                <c:pt idx="47">
                  <c:v>-7.0135380676306772E-2</c:v>
                </c:pt>
                <c:pt idx="48">
                  <c:v>-7.6909737635944303E-2</c:v>
                </c:pt>
                <c:pt idx="49">
                  <c:v>-8.1159064984085288E-2</c:v>
                </c:pt>
                <c:pt idx="50">
                  <c:v>-8.0329389602155063E-2</c:v>
                </c:pt>
                <c:pt idx="51">
                  <c:v>-7.0718610249800043E-2</c:v>
                </c:pt>
                <c:pt idx="52">
                  <c:v>-5.049173081018022E-2</c:v>
                </c:pt>
                <c:pt idx="53">
                  <c:v>-5.4327635932465729E-2</c:v>
                </c:pt>
                <c:pt idx="54">
                  <c:v>-0.12927348351244533</c:v>
                </c:pt>
                <c:pt idx="55">
                  <c:v>-0.25054987947734397</c:v>
                </c:pt>
                <c:pt idx="56">
                  <c:v>-0.41965430710807544</c:v>
                </c:pt>
                <c:pt idx="57">
                  <c:v>-0.64795210521857227</c:v>
                </c:pt>
                <c:pt idx="58">
                  <c:v>-0.95054101069079988</c:v>
                </c:pt>
                <c:pt idx="59">
                  <c:v>-1.3453265646714898</c:v>
                </c:pt>
                <c:pt idx="60">
                  <c:v>-1.8523332885352659</c:v>
                </c:pt>
                <c:pt idx="61">
                  <c:v>-2.4925245770530733</c:v>
                </c:pt>
                <c:pt idx="62">
                  <c:v>-3.2858480570891579</c:v>
                </c:pt>
                <c:pt idx="63">
                  <c:v>-4.2483793001766434</c:v>
                </c:pt>
                <c:pt idx="64">
                  <c:v>-5.3887645892807798</c:v>
                </c:pt>
                <c:pt idx="65">
                  <c:v>-6.7050575800162635</c:v>
                </c:pt>
                <c:pt idx="66">
                  <c:v>-8.1848657160448255</c:v>
                </c:pt>
                <c:pt idx="67">
                  <c:v>-9.8135593792545013</c:v>
                </c:pt>
                <c:pt idx="68">
                  <c:v>-11.593485249597158</c:v>
                </c:pt>
                <c:pt idx="69">
                  <c:v>-13.569608345409993</c:v>
                </c:pt>
                <c:pt idx="70">
                  <c:v>-15.85444024725277</c:v>
                </c:pt>
                <c:pt idx="71">
                  <c:v>-18.666147262888451</c:v>
                </c:pt>
                <c:pt idx="72">
                  <c:v>-22.459037159489323</c:v>
                </c:pt>
                <c:pt idx="73">
                  <c:v>-28.567699829830644</c:v>
                </c:pt>
                <c:pt idx="74">
                  <c:v>-51.730437705786784</c:v>
                </c:pt>
                <c:pt idx="75">
                  <c:v>-30.885157691825519</c:v>
                </c:pt>
                <c:pt idx="76">
                  <c:v>-25.033318154368914</c:v>
                </c:pt>
                <c:pt idx="77">
                  <c:v>-21.966005899209708</c:v>
                </c:pt>
                <c:pt idx="78">
                  <c:v>-20.019089801587093</c:v>
                </c:pt>
                <c:pt idx="79">
                  <c:v>-18.69268568870001</c:v>
                </c:pt>
                <c:pt idx="80">
                  <c:v>-17.768231203985771</c:v>
                </c:pt>
                <c:pt idx="81">
                  <c:v>-17.13071920218886</c:v>
                </c:pt>
                <c:pt idx="82">
                  <c:v>-16.712543550521332</c:v>
                </c:pt>
                <c:pt idx="83">
                  <c:v>-16.471022384097434</c:v>
                </c:pt>
                <c:pt idx="84">
                  <c:v>-16.377945489219318</c:v>
                </c:pt>
                <c:pt idx="85">
                  <c:v>-16.414192506010302</c:v>
                </c:pt>
                <c:pt idx="86">
                  <c:v>-16.566765876987795</c:v>
                </c:pt>
                <c:pt idx="87">
                  <c:v>-16.827091389823362</c:v>
                </c:pt>
                <c:pt idx="88">
                  <c:v>-17.19004628143248</c:v>
                </c:pt>
                <c:pt idx="89">
                  <c:v>-17.653448832840485</c:v>
                </c:pt>
                <c:pt idx="90">
                  <c:v>-18.217882882717088</c:v>
                </c:pt>
                <c:pt idx="91">
                  <c:v>-18.886815193429804</c:v>
                </c:pt>
                <c:pt idx="92">
                  <c:v>-20.569497481847119</c:v>
                </c:pt>
                <c:pt idx="93">
                  <c:v>-22.816151972708731</c:v>
                </c:pt>
                <c:pt idx="94">
                  <c:v>-25.893091452076611</c:v>
                </c:pt>
                <c:pt idx="95">
                  <c:v>-30.516468420242248</c:v>
                </c:pt>
                <c:pt idx="96">
                  <c:v>-39.912542383063396</c:v>
                </c:pt>
                <c:pt idx="97">
                  <c:v>-42.001011423600289</c:v>
                </c:pt>
                <c:pt idx="98">
                  <c:v>-32.355466477122135</c:v>
                </c:pt>
                <c:pt idx="99">
                  <c:v>-28.327455770124939</c:v>
                </c:pt>
                <c:pt idx="100">
                  <c:v>-25.904894165987223</c:v>
                </c:pt>
                <c:pt idx="101">
                  <c:v>-24.258859938720132</c:v>
                </c:pt>
                <c:pt idx="102">
                  <c:v>-23.068355426276188</c:v>
                </c:pt>
                <c:pt idx="103">
                  <c:v>-22.172992520323554</c:v>
                </c:pt>
                <c:pt idx="104">
                  <c:v>-21.480469652104578</c:v>
                </c:pt>
                <c:pt idx="105">
                  <c:v>-20.933036313078183</c:v>
                </c:pt>
                <c:pt idx="106">
                  <c:v>-20.492824137989622</c:v>
                </c:pt>
                <c:pt idx="107">
                  <c:v>-20.134483811385884</c:v>
                </c:pt>
                <c:pt idx="108">
                  <c:v>-19.84104390751035</c:v>
                </c:pt>
                <c:pt idx="109">
                  <c:v>-19.601345485681424</c:v>
                </c:pt>
                <c:pt idx="110">
                  <c:v>-19.408327977479363</c:v>
                </c:pt>
                <c:pt idx="111">
                  <c:v>-19.257825735004094</c:v>
                </c:pt>
                <c:pt idx="112">
                  <c:v>-19.147703302136385</c:v>
                </c:pt>
                <c:pt idx="113">
                  <c:v>-19.077233533448055</c:v>
                </c:pt>
                <c:pt idx="114">
                  <c:v>-19.046657932752545</c:v>
                </c:pt>
                <c:pt idx="115">
                  <c:v>-19.056886268086238</c:v>
                </c:pt>
                <c:pt idx="116">
                  <c:v>-19.109303047983289</c:v>
                </c:pt>
                <c:pt idx="117">
                  <c:v>-19.205656173788952</c:v>
                </c:pt>
                <c:pt idx="118">
                  <c:v>-19.348009627569898</c:v>
                </c:pt>
                <c:pt idx="119">
                  <c:v>-19.538747940653252</c:v>
                </c:pt>
                <c:pt idx="120">
                  <c:v>-19.78062564681591</c:v>
                </c:pt>
                <c:pt idx="121">
                  <c:v>-20.076860244568302</c:v>
                </c:pt>
                <c:pt idx="122">
                  <c:v>-20.431272874442854</c:v>
                </c:pt>
                <c:pt idx="123">
                  <c:v>-20.848487798601067</c:v>
                </c:pt>
                <c:pt idx="124">
                  <c:v>-21.33421125488351</c:v>
                </c:pt>
                <c:pt idx="125">
                  <c:v>-21.895624791875647</c:v>
                </c:pt>
                <c:pt idx="126">
                  <c:v>-22.541952296879735</c:v>
                </c:pt>
                <c:pt idx="127">
                  <c:v>-23.285302488443939</c:v>
                </c:pt>
                <c:pt idx="128">
                  <c:v>-24.141968237401791</c:v>
                </c:pt>
                <c:pt idx="129">
                  <c:v>-25.134522264476722</c:v>
                </c:pt>
                <c:pt idx="130">
                  <c:v>-26.29538602079851</c:v>
                </c:pt>
                <c:pt idx="131">
                  <c:v>-27.673331786896526</c:v>
                </c:pt>
                <c:pt idx="132">
                  <c:v>-29.346405163352983</c:v>
                </c:pt>
                <c:pt idx="133">
                  <c:v>-31.450813104485583</c:v>
                </c:pt>
                <c:pt idx="134">
                  <c:v>-34.257511436765789</c:v>
                </c:pt>
                <c:pt idx="135">
                  <c:v>-38.440288775629952</c:v>
                </c:pt>
                <c:pt idx="136">
                  <c:v>-46.770595009446794</c:v>
                </c:pt>
                <c:pt idx="137">
                  <c:v>-51.250455834733792</c:v>
                </c:pt>
                <c:pt idx="138">
                  <c:v>-40.021097142127253</c:v>
                </c:pt>
                <c:pt idx="139">
                  <c:v>-35.341369010120907</c:v>
                </c:pt>
                <c:pt idx="140">
                  <c:v>-32.367745833332208</c:v>
                </c:pt>
                <c:pt idx="141">
                  <c:v>-30.202822764051454</c:v>
                </c:pt>
                <c:pt idx="142">
                  <c:v>-28.514061465996544</c:v>
                </c:pt>
                <c:pt idx="143">
                  <c:v>-27.140879817008635</c:v>
                </c:pt>
                <c:pt idx="144">
                  <c:v>-25.9932436541689</c:v>
                </c:pt>
                <c:pt idx="145">
                  <c:v>-25.015498096037554</c:v>
                </c:pt>
                <c:pt idx="146">
                  <c:v>-24.170769831578042</c:v>
                </c:pt>
                <c:pt idx="147">
                  <c:v>-23.433323853229545</c:v>
                </c:pt>
                <c:pt idx="148">
                  <c:v>-22.784454004817505</c:v>
                </c:pt>
                <c:pt idx="149">
                  <c:v>-22.210111456183444</c:v>
                </c:pt>
                <c:pt idx="150">
                  <c:v>-21.699457358848527</c:v>
                </c:pt>
                <c:pt idx="151">
                  <c:v>-21.243938474200903</c:v>
                </c:pt>
                <c:pt idx="152">
                  <c:v>-20.836674144008491</c:v>
                </c:pt>
                <c:pt idx="153">
                  <c:v>-20.472036616387225</c:v>
                </c:pt>
                <c:pt idx="154">
                  <c:v>-20.145355829526132</c:v>
                </c:pt>
                <c:pt idx="155">
                  <c:v>-19.852706805497359</c:v>
                </c:pt>
                <c:pt idx="156">
                  <c:v>-19.590753359783651</c:v>
                </c:pt>
                <c:pt idx="157">
                  <c:v>-19.356631109714026</c:v>
                </c:pt>
                <c:pt idx="158">
                  <c:v>-19.147858479393431</c:v>
                </c:pt>
                <c:pt idx="159">
                  <c:v>-18.962268019381348</c:v>
                </c:pt>
                <c:pt idx="160">
                  <c:v>-18.797952711768371</c:v>
                </c:pt>
                <c:pt idx="161">
                  <c:v>-18.653223494457475</c:v>
                </c:pt>
                <c:pt idx="162">
                  <c:v>-18.526575298422465</c:v>
                </c:pt>
                <c:pt idx="163">
                  <c:v>-18.416659623790352</c:v>
                </c:pt>
                <c:pt idx="164">
                  <c:v>-18.322262194715748</c:v>
                </c:pt>
                <c:pt idx="165">
                  <c:v>-18.242284599650002</c:v>
                </c:pt>
                <c:pt idx="166">
                  <c:v>-18.175729088737679</c:v>
                </c:pt>
                <c:pt idx="167">
                  <c:v>-18.121685894299834</c:v>
                </c:pt>
                <c:pt idx="168">
                  <c:v>-18.079322584342375</c:v>
                </c:pt>
                <c:pt idx="169">
                  <c:v>-18.047875066939451</c:v>
                </c:pt>
                <c:pt idx="170">
                  <c:v>-18.026639945027576</c:v>
                </c:pt>
                <c:pt idx="171">
                  <c:v>-18.014967983582643</c:v>
                </c:pt>
                <c:pt idx="172">
                  <c:v>-18.012258499262199</c:v>
                </c:pt>
                <c:pt idx="173">
                  <c:v>-18.017954519973944</c:v>
                </c:pt>
                <c:pt idx="174">
                  <c:v>-18.031538591076554</c:v>
                </c:pt>
                <c:pt idx="175">
                  <c:v>-18.052529127958323</c:v>
                </c:pt>
                <c:pt idx="176">
                  <c:v>-18.080477232988819</c:v>
                </c:pt>
                <c:pt idx="177">
                  <c:v>-18.114963909386503</c:v>
                </c:pt>
                <c:pt idx="178">
                  <c:v>-18.155597616188679</c:v>
                </c:pt>
                <c:pt idx="179">
                  <c:v>-18.202012117877352</c:v>
                </c:pt>
                <c:pt idx="180">
                  <c:v>-18.253864589779866</c:v>
                </c:pt>
                <c:pt idx="181">
                  <c:v>-18.310833946495805</c:v>
                </c:pt>
                <c:pt idx="182">
                  <c:v>-18.438938982840142</c:v>
                </c:pt>
                <c:pt idx="183">
                  <c:v>-18.584141358583672</c:v>
                </c:pt>
                <c:pt idx="184">
                  <c:v>-18.744524709575924</c:v>
                </c:pt>
                <c:pt idx="185">
                  <c:v>-18.918414793399577</c:v>
                </c:pt>
                <c:pt idx="186">
                  <c:v>-19.104358109416786</c:v>
                </c:pt>
                <c:pt idx="187">
                  <c:v>-19.301105213386307</c:v>
                </c:pt>
                <c:pt idx="188">
                  <c:v>-19.507597668783024</c:v>
                </c:pt>
                <c:pt idx="189">
                  <c:v>-19.722957766383971</c:v>
                </c:pt>
                <c:pt idx="190">
                  <c:v>-19.946480296964172</c:v>
                </c:pt>
                <c:pt idx="191">
                  <c:v>-20.177625795265794</c:v>
                </c:pt>
                <c:pt idx="192">
                  <c:v>-20.41601479681562</c:v>
                </c:pt>
                <c:pt idx="193">
                  <c:v>-20.661422768252447</c:v>
                </c:pt>
                <c:pt idx="194">
                  <c:v>-20.913775488733719</c:v>
                </c:pt>
                <c:pt idx="195">
                  <c:v>-21.173144774638484</c:v>
                </c:pt>
                <c:pt idx="196">
                  <c:v>-21.439744550661487</c:v>
                </c:pt>
                <c:pt idx="197">
                  <c:v>-21.71392737563761</c:v>
                </c:pt>
                <c:pt idx="198">
                  <c:v>-21.99618162962814</c:v>
                </c:pt>
                <c:pt idx="199">
                  <c:v>-22.287129659674839</c:v>
                </c:pt>
                <c:pt idx="200">
                  <c:v>-22.587527266817258</c:v>
                </c:pt>
                <c:pt idx="201">
                  <c:v>-22.898265000238812</c:v>
                </c:pt>
                <c:pt idx="202">
                  <c:v>-23.220371812301561</c:v>
                </c:pt>
                <c:pt idx="203">
                  <c:v>-23.555021730310752</c:v>
                </c:pt>
                <c:pt idx="204">
                  <c:v>-23.903544330382701</c:v>
                </c:pt>
                <c:pt idx="205">
                  <c:v>-24.26743997393362</c:v>
                </c:pt>
                <c:pt idx="206">
                  <c:v>-24.648401012969892</c:v>
                </c:pt>
                <c:pt idx="207">
                  <c:v>-25.048340521614488</c:v>
                </c:pt>
                <c:pt idx="208">
                  <c:v>-25.469430619030504</c:v>
                </c:pt>
                <c:pt idx="209">
                  <c:v>-25.914153189397112</c:v>
                </c:pt>
                <c:pt idx="210">
                  <c:v>-26.385366895502472</c:v>
                </c:pt>
                <c:pt idx="211">
                  <c:v>-26.886396010874471</c:v>
                </c:pt>
                <c:pt idx="212">
                  <c:v>-27.421149066531235</c:v>
                </c:pt>
                <c:pt idx="213">
                  <c:v>-27.994279134861575</c:v>
                </c:pt>
                <c:pt idx="214">
                  <c:v>-28.611403641984083</c:v>
                </c:pt>
                <c:pt idx="215">
                  <c:v>-29.279411496866512</c:v>
                </c:pt>
                <c:pt idx="216">
                  <c:v>-30.006901993889482</c:v>
                </c:pt>
                <c:pt idx="217">
                  <c:v>-30.804829083265794</c:v>
                </c:pt>
                <c:pt idx="218">
                  <c:v>-31.687477795020342</c:v>
                </c:pt>
                <c:pt idx="219">
                  <c:v>-32.674001783365235</c:v>
                </c:pt>
                <c:pt idx="220">
                  <c:v>-33.790959576537901</c:v>
                </c:pt>
                <c:pt idx="221">
                  <c:v>-35.0767458392368</c:v>
                </c:pt>
                <c:pt idx="222">
                  <c:v>-36.589920555769318</c:v>
                </c:pt>
                <c:pt idx="223">
                  <c:v>-38.426448171238583</c:v>
                </c:pt>
                <c:pt idx="224">
                  <c:v>-40.760484574259408</c:v>
                </c:pt>
                <c:pt idx="225">
                  <c:v>-43.962407544145854</c:v>
                </c:pt>
                <c:pt idx="226">
                  <c:v>-49.084618988891428</c:v>
                </c:pt>
                <c:pt idx="227">
                  <c:v>-63.172878816368126</c:v>
                </c:pt>
                <c:pt idx="228">
                  <c:v>-53.471772447706272</c:v>
                </c:pt>
                <c:pt idx="229">
                  <c:v>-46.147544485110842</c:v>
                </c:pt>
                <c:pt idx="230">
                  <c:v>-42.241584020141431</c:v>
                </c:pt>
                <c:pt idx="231">
                  <c:v>-39.565998888207034</c:v>
                </c:pt>
                <c:pt idx="232">
                  <c:v>-35.178988977220932</c:v>
                </c:pt>
                <c:pt idx="233">
                  <c:v>-32.315888895219537</c:v>
                </c:pt>
                <c:pt idx="234">
                  <c:v>-30.202672871745936</c:v>
                </c:pt>
                <c:pt idx="235">
                  <c:v>-28.539288535397031</c:v>
                </c:pt>
                <c:pt idx="236">
                  <c:v>-27.177329787566013</c:v>
                </c:pt>
                <c:pt idx="237">
                  <c:v>-26.032271263319235</c:v>
                </c:pt>
                <c:pt idx="238">
                  <c:v>-25.051249303872154</c:v>
                </c:pt>
                <c:pt idx="239">
                  <c:v>-24.198908455788505</c:v>
                </c:pt>
                <c:pt idx="240">
                  <c:v>-23.450375432110011</c:v>
                </c:pt>
                <c:pt idx="241">
                  <c:v>-22.787444765233676</c:v>
                </c:pt>
                <c:pt idx="242">
                  <c:v>-22.196360728949532</c:v>
                </c:pt>
                <c:pt idx="243">
                  <c:v>-21.666455052500496</c:v>
                </c:pt>
                <c:pt idx="244">
                  <c:v>-21.189272054151125</c:v>
                </c:pt>
                <c:pt idx="245">
                  <c:v>-20.757985495731546</c:v>
                </c:pt>
                <c:pt idx="246">
                  <c:v>-20.366997423292879</c:v>
                </c:pt>
                <c:pt idx="247">
                  <c:v>-20.011654610809995</c:v>
                </c:pt>
                <c:pt idx="248">
                  <c:v>-19.688043346213504</c:v>
                </c:pt>
                <c:pt idx="249">
                  <c:v>-19.392837807306339</c:v>
                </c:pt>
                <c:pt idx="250">
                  <c:v>-19.123185961163347</c:v>
                </c:pt>
                <c:pt idx="251">
                  <c:v>-18.876622287389115</c:v>
                </c:pt>
                <c:pt idx="252">
                  <c:v>-18.651000035099855</c:v>
                </c:pt>
                <c:pt idx="253">
                  <c:v>-18.44443794388593</c:v>
                </c:pt>
                <c:pt idx="254">
                  <c:v>-18.255277837465929</c:v>
                </c:pt>
                <c:pt idx="255">
                  <c:v>-18.08205050316117</c:v>
                </c:pt>
                <c:pt idx="256">
                  <c:v>-17.923447965195098</c:v>
                </c:pt>
                <c:pt idx="257">
                  <c:v>-17.778300748633534</c:v>
                </c:pt>
                <c:pt idx="258">
                  <c:v>-17.645559079889573</c:v>
                </c:pt>
                <c:pt idx="259">
                  <c:v>-17.524277222582867</c:v>
                </c:pt>
                <c:pt idx="260">
                  <c:v>-17.413600333069141</c:v>
                </c:pt>
                <c:pt idx="261">
                  <c:v>-17.312753357737702</c:v>
                </c:pt>
                <c:pt idx="262">
                  <c:v>-17.22103159760789</c:v>
                </c:pt>
                <c:pt idx="263">
                  <c:v>-17.13779264425439</c:v>
                </c:pt>
                <c:pt idx="264">
                  <c:v>-17.062449451205929</c:v>
                </c:pt>
                <c:pt idx="265">
                  <c:v>-16.994464351441721</c:v>
                </c:pt>
                <c:pt idx="266">
                  <c:v>-16.93334386783857</c:v>
                </c:pt>
                <c:pt idx="267">
                  <c:v>-16.878634191889908</c:v>
                </c:pt>
                <c:pt idx="268">
                  <c:v>-16.829917228554304</c:v>
                </c:pt>
                <c:pt idx="269">
                  <c:v>-16.786807123057159</c:v>
                </c:pt>
                <c:pt idx="270">
                  <c:v>-16.748947199887422</c:v>
                </c:pt>
                <c:pt idx="271">
                  <c:v>-16.716007255869357</c:v>
                </c:pt>
                <c:pt idx="272">
                  <c:v>-16.687681158651074</c:v>
                </c:pt>
                <c:pt idx="273">
                  <c:v>-16.663684709670935</c:v>
                </c:pt>
                <c:pt idx="274">
                  <c:v>-16.643753737006534</c:v>
                </c:pt>
                <c:pt idx="275">
                  <c:v>-16.627642388746303</c:v>
                </c:pt>
                <c:pt idx="276">
                  <c:v>-16.615121601862914</c:v>
                </c:pt>
                <c:pt idx="277">
                  <c:v>-16.605977725182736</c:v>
                </c:pt>
                <c:pt idx="278">
                  <c:v>-16.600011278070269</c:v>
                </c:pt>
                <c:pt idx="279">
                  <c:v>-16.597035828989959</c:v>
                </c:pt>
                <c:pt idx="280">
                  <c:v>-16.596876980247146</c:v>
                </c:pt>
                <c:pt idx="281">
                  <c:v>-16.599371447026957</c:v>
                </c:pt>
                <c:pt idx="282">
                  <c:v>-16.604366220391576</c:v>
                </c:pt>
                <c:pt idx="283">
                  <c:v>-16.61171780521018</c:v>
                </c:pt>
                <c:pt idx="284">
                  <c:v>-16.621291525121038</c:v>
                </c:pt>
                <c:pt idx="285">
                  <c:v>-16.632960887592628</c:v>
                </c:pt>
                <c:pt idx="286">
                  <c:v>-16.646607002977678</c:v>
                </c:pt>
                <c:pt idx="287">
                  <c:v>-16.662118052177842</c:v>
                </c:pt>
                <c:pt idx="288">
                  <c:v>-16.679388798152139</c:v>
                </c:pt>
                <c:pt idx="289">
                  <c:v>-16.698320137049731</c:v>
                </c:pt>
                <c:pt idx="290">
                  <c:v>-16.71881868520973</c:v>
                </c:pt>
                <c:pt idx="291">
                  <c:v>-16.740796398690389</c:v>
                </c:pt>
                <c:pt idx="292">
                  <c:v>-16.76417022233974</c:v>
                </c:pt>
                <c:pt idx="293">
                  <c:v>-16.78886176574613</c:v>
                </c:pt>
                <c:pt idx="294">
                  <c:v>-16.814797003673881</c:v>
                </c:pt>
                <c:pt idx="295">
                  <c:v>-16.841905998842854</c:v>
                </c:pt>
                <c:pt idx="296">
                  <c:v>-16.870122645119949</c:v>
                </c:pt>
                <c:pt idx="297">
                  <c:v>-16.899384429387055</c:v>
                </c:pt>
                <c:pt idx="298">
                  <c:v>-16.929632210516978</c:v>
                </c:pt>
                <c:pt idx="299">
                  <c:v>-16.960810014039357</c:v>
                </c:pt>
                <c:pt idx="300">
                  <c:v>-16.992864841215535</c:v>
                </c:pt>
                <c:pt idx="301">
                  <c:v>-17.025746491359133</c:v>
                </c:pt>
                <c:pt idx="302">
                  <c:v>-17.059407396346394</c:v>
                </c:pt>
                <c:pt idx="303">
                  <c:v>-17.093802466358269</c:v>
                </c:pt>
                <c:pt idx="304">
                  <c:v>-17.128888945978954</c:v>
                </c:pt>
                <c:pt idx="305">
                  <c:v>-17.164626279856659</c:v>
                </c:pt>
                <c:pt idx="306">
                  <c:v>-17.200975987200113</c:v>
                </c:pt>
                <c:pt idx="307">
                  <c:v>-17.237901544444934</c:v>
                </c:pt>
                <c:pt idx="308">
                  <c:v>-17.275368275486443</c:v>
                </c:pt>
                <c:pt idx="309">
                  <c:v>-17.31334324892045</c:v>
                </c:pt>
                <c:pt idx="310">
                  <c:v>-17.351795181782187</c:v>
                </c:pt>
                <c:pt idx="311">
                  <c:v>-17.390694349318231</c:v>
                </c:pt>
                <c:pt idx="312">
                  <c:v>-17.430012500359467</c:v>
                </c:pt>
                <c:pt idx="313">
                  <c:v>-17.469722777901062</c:v>
                </c:pt>
                <c:pt idx="314">
                  <c:v>-17.509799644525735</c:v>
                </c:pt>
                <c:pt idx="315">
                  <c:v>-17.550218812335714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7A-47D8-8F39-7472D6DE5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7023903"/>
        <c:axId val="48477215"/>
      </c:scatterChart>
      <c:valAx>
        <c:axId val="49169967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60298516552834214"/>
              <c:y val="0.904791484397783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49171631"/>
        <c:crossesAt val="-100"/>
        <c:crossBetween val="midCat"/>
      </c:valAx>
      <c:valAx>
        <c:axId val="49171631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"/>
              <c:y val="0.347206547098279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49169967"/>
        <c:crossesAt val="0.1"/>
        <c:crossBetween val="midCat"/>
      </c:valAx>
      <c:valAx>
        <c:axId val="48477215"/>
        <c:scaling>
          <c:orientation val="minMax"/>
          <c:min val="-5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リターンロス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0.94319049897768303"/>
              <c:y val="0.251836176727909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70C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517023903"/>
        <c:crosses val="max"/>
        <c:crossBetween val="midCat"/>
        <c:majorUnit val="10"/>
      </c:valAx>
      <c:valAx>
        <c:axId val="517023903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4772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</c:legendEntry>
      <c:layout>
        <c:manualLayout>
          <c:xMode val="edge"/>
          <c:yMode val="edge"/>
          <c:x val="0.1810414993757265"/>
          <c:y val="7.6348425196850367E-2"/>
          <c:w val="0.29066666666666668"/>
          <c:h val="0.1412441673957422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/>
              <a:t>LC_LPF</a:t>
            </a:r>
            <a:r>
              <a:rPr lang="ja-JP" altLang="en-US"/>
              <a:t>特性</a:t>
            </a:r>
          </a:p>
        </c:rich>
      </c:tx>
      <c:layout>
        <c:manualLayout>
          <c:xMode val="edge"/>
          <c:yMode val="edge"/>
          <c:x val="0.58374034268788166"/>
          <c:y val="0.143518518518518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028809672574281"/>
          <c:y val="3.2824074074074075E-2"/>
          <c:w val="0.75434943326653103"/>
          <c:h val="0.84015966754155735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演算処理!$CY$28:$CY$399</c:f>
              <c:numCache>
                <c:formatCode>General</c:formatCode>
                <c:ptCount val="372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0.70000000000000095</c:v>
                </c:pt>
                <c:pt idx="27">
                  <c:v>0.72000000000000097</c:v>
                </c:pt>
                <c:pt idx="28">
                  <c:v>0.74000000000000099</c:v>
                </c:pt>
                <c:pt idx="29">
                  <c:v>0.76000000000000101</c:v>
                </c:pt>
                <c:pt idx="30">
                  <c:v>0.78000000000000103</c:v>
                </c:pt>
                <c:pt idx="31">
                  <c:v>0.80000000000000104</c:v>
                </c:pt>
                <c:pt idx="32">
                  <c:v>0.80500000000000005</c:v>
                </c:pt>
                <c:pt idx="33">
                  <c:v>0.81</c:v>
                </c:pt>
                <c:pt idx="34">
                  <c:v>0.81499999999999995</c:v>
                </c:pt>
                <c:pt idx="35">
                  <c:v>0.82</c:v>
                </c:pt>
                <c:pt idx="36">
                  <c:v>0.82499999999999996</c:v>
                </c:pt>
                <c:pt idx="37">
                  <c:v>0.83</c:v>
                </c:pt>
                <c:pt idx="38">
                  <c:v>0.83499999999999996</c:v>
                </c:pt>
                <c:pt idx="39">
                  <c:v>0.84</c:v>
                </c:pt>
                <c:pt idx="40">
                  <c:v>0.84499999999999997</c:v>
                </c:pt>
                <c:pt idx="41">
                  <c:v>0.85</c:v>
                </c:pt>
                <c:pt idx="42">
                  <c:v>0.85499999999999998</c:v>
                </c:pt>
                <c:pt idx="43">
                  <c:v>0.86</c:v>
                </c:pt>
                <c:pt idx="44">
                  <c:v>0.86499999999999999</c:v>
                </c:pt>
                <c:pt idx="45">
                  <c:v>0.87</c:v>
                </c:pt>
                <c:pt idx="46">
                  <c:v>0.875</c:v>
                </c:pt>
                <c:pt idx="47">
                  <c:v>0.88</c:v>
                </c:pt>
                <c:pt idx="48">
                  <c:v>0.88500000000000001</c:v>
                </c:pt>
                <c:pt idx="49">
                  <c:v>0.89</c:v>
                </c:pt>
                <c:pt idx="50">
                  <c:v>0.89500000000000002</c:v>
                </c:pt>
                <c:pt idx="51">
                  <c:v>0.9</c:v>
                </c:pt>
                <c:pt idx="52">
                  <c:v>0.90500000000000003</c:v>
                </c:pt>
                <c:pt idx="53">
                  <c:v>0.91</c:v>
                </c:pt>
                <c:pt idx="54">
                  <c:v>0.91500000000000004</c:v>
                </c:pt>
                <c:pt idx="55">
                  <c:v>0.92</c:v>
                </c:pt>
                <c:pt idx="56">
                  <c:v>0.92500000000000004</c:v>
                </c:pt>
                <c:pt idx="57">
                  <c:v>0.93</c:v>
                </c:pt>
                <c:pt idx="58">
                  <c:v>0.93500000000000005</c:v>
                </c:pt>
                <c:pt idx="59">
                  <c:v>0.94</c:v>
                </c:pt>
                <c:pt idx="60">
                  <c:v>0.94499999999999995</c:v>
                </c:pt>
                <c:pt idx="61">
                  <c:v>0.95</c:v>
                </c:pt>
                <c:pt idx="62">
                  <c:v>0.95499999999999996</c:v>
                </c:pt>
                <c:pt idx="63">
                  <c:v>0.96</c:v>
                </c:pt>
                <c:pt idx="64">
                  <c:v>0.96499999999999997</c:v>
                </c:pt>
                <c:pt idx="65">
                  <c:v>0.97</c:v>
                </c:pt>
                <c:pt idx="66">
                  <c:v>0.97499999999999998</c:v>
                </c:pt>
                <c:pt idx="67">
                  <c:v>0.98</c:v>
                </c:pt>
                <c:pt idx="68">
                  <c:v>0.98499999999999999</c:v>
                </c:pt>
                <c:pt idx="69">
                  <c:v>0.99</c:v>
                </c:pt>
                <c:pt idx="70">
                  <c:v>0.995</c:v>
                </c:pt>
                <c:pt idx="71">
                  <c:v>1</c:v>
                </c:pt>
                <c:pt idx="72">
                  <c:v>1.0049999999999999</c:v>
                </c:pt>
                <c:pt idx="73">
                  <c:v>1.01</c:v>
                </c:pt>
                <c:pt idx="74">
                  <c:v>1.0149999999999999</c:v>
                </c:pt>
                <c:pt idx="75">
                  <c:v>1.02</c:v>
                </c:pt>
                <c:pt idx="76">
                  <c:v>1.0249999999999999</c:v>
                </c:pt>
                <c:pt idx="77">
                  <c:v>1.03</c:v>
                </c:pt>
                <c:pt idx="78">
                  <c:v>1.0349999999999999</c:v>
                </c:pt>
                <c:pt idx="79">
                  <c:v>1.04</c:v>
                </c:pt>
                <c:pt idx="80">
                  <c:v>1.0449999999999999</c:v>
                </c:pt>
                <c:pt idx="81">
                  <c:v>1.05</c:v>
                </c:pt>
                <c:pt idx="82">
                  <c:v>1.0549999999999999</c:v>
                </c:pt>
                <c:pt idx="83">
                  <c:v>1.06</c:v>
                </c:pt>
                <c:pt idx="84">
                  <c:v>1.0649999999999999</c:v>
                </c:pt>
                <c:pt idx="85">
                  <c:v>1.07</c:v>
                </c:pt>
                <c:pt idx="86">
                  <c:v>1.075</c:v>
                </c:pt>
                <c:pt idx="87">
                  <c:v>1.08</c:v>
                </c:pt>
                <c:pt idx="88">
                  <c:v>1.085</c:v>
                </c:pt>
                <c:pt idx="89">
                  <c:v>1.0900000000000001</c:v>
                </c:pt>
                <c:pt idx="90">
                  <c:v>1.095</c:v>
                </c:pt>
                <c:pt idx="91">
                  <c:v>1.1000000000000001</c:v>
                </c:pt>
                <c:pt idx="92">
                  <c:v>1.1100000000000001</c:v>
                </c:pt>
                <c:pt idx="93">
                  <c:v>1.1200000000000001</c:v>
                </c:pt>
                <c:pt idx="94">
                  <c:v>1.1299999999999999</c:v>
                </c:pt>
                <c:pt idx="95">
                  <c:v>1.1399999999999999</c:v>
                </c:pt>
                <c:pt idx="96">
                  <c:v>1.1499999999999999</c:v>
                </c:pt>
                <c:pt idx="97">
                  <c:v>1.1599999999999999</c:v>
                </c:pt>
                <c:pt idx="98">
                  <c:v>1.17</c:v>
                </c:pt>
                <c:pt idx="99">
                  <c:v>1.18</c:v>
                </c:pt>
                <c:pt idx="100">
                  <c:v>1.19</c:v>
                </c:pt>
                <c:pt idx="101">
                  <c:v>1.2</c:v>
                </c:pt>
                <c:pt idx="102">
                  <c:v>1.21</c:v>
                </c:pt>
                <c:pt idx="103">
                  <c:v>1.22</c:v>
                </c:pt>
                <c:pt idx="104">
                  <c:v>1.23</c:v>
                </c:pt>
                <c:pt idx="105">
                  <c:v>1.24</c:v>
                </c:pt>
                <c:pt idx="106">
                  <c:v>1.25</c:v>
                </c:pt>
                <c:pt idx="107">
                  <c:v>1.26</c:v>
                </c:pt>
                <c:pt idx="108">
                  <c:v>1.27</c:v>
                </c:pt>
                <c:pt idx="109">
                  <c:v>1.28</c:v>
                </c:pt>
                <c:pt idx="110">
                  <c:v>1.29</c:v>
                </c:pt>
                <c:pt idx="111">
                  <c:v>1.3</c:v>
                </c:pt>
                <c:pt idx="112">
                  <c:v>1.31</c:v>
                </c:pt>
                <c:pt idx="113">
                  <c:v>1.32</c:v>
                </c:pt>
                <c:pt idx="114">
                  <c:v>1.33</c:v>
                </c:pt>
                <c:pt idx="115">
                  <c:v>1.34</c:v>
                </c:pt>
                <c:pt idx="116">
                  <c:v>1.35</c:v>
                </c:pt>
                <c:pt idx="117">
                  <c:v>1.36</c:v>
                </c:pt>
                <c:pt idx="118">
                  <c:v>1.37</c:v>
                </c:pt>
                <c:pt idx="119">
                  <c:v>1.38</c:v>
                </c:pt>
                <c:pt idx="120">
                  <c:v>1.39</c:v>
                </c:pt>
                <c:pt idx="121">
                  <c:v>1.4</c:v>
                </c:pt>
                <c:pt idx="122">
                  <c:v>1.41</c:v>
                </c:pt>
                <c:pt idx="123">
                  <c:v>1.42</c:v>
                </c:pt>
                <c:pt idx="124">
                  <c:v>1.43</c:v>
                </c:pt>
                <c:pt idx="125">
                  <c:v>1.44</c:v>
                </c:pt>
                <c:pt idx="126">
                  <c:v>1.45</c:v>
                </c:pt>
                <c:pt idx="127">
                  <c:v>1.46</c:v>
                </c:pt>
                <c:pt idx="128">
                  <c:v>1.47</c:v>
                </c:pt>
                <c:pt idx="129">
                  <c:v>1.48</c:v>
                </c:pt>
                <c:pt idx="130">
                  <c:v>1.49</c:v>
                </c:pt>
                <c:pt idx="131">
                  <c:v>1.5</c:v>
                </c:pt>
                <c:pt idx="132">
                  <c:v>1.51</c:v>
                </c:pt>
                <c:pt idx="133">
                  <c:v>1.52</c:v>
                </c:pt>
                <c:pt idx="134">
                  <c:v>1.53</c:v>
                </c:pt>
                <c:pt idx="135">
                  <c:v>1.54</c:v>
                </c:pt>
                <c:pt idx="136">
                  <c:v>1.55</c:v>
                </c:pt>
                <c:pt idx="137">
                  <c:v>1.56</c:v>
                </c:pt>
                <c:pt idx="138">
                  <c:v>1.57</c:v>
                </c:pt>
                <c:pt idx="139">
                  <c:v>1.58</c:v>
                </c:pt>
                <c:pt idx="140">
                  <c:v>1.59</c:v>
                </c:pt>
                <c:pt idx="141">
                  <c:v>1.6</c:v>
                </c:pt>
                <c:pt idx="142">
                  <c:v>1.61</c:v>
                </c:pt>
                <c:pt idx="143">
                  <c:v>1.62</c:v>
                </c:pt>
                <c:pt idx="144">
                  <c:v>1.63</c:v>
                </c:pt>
                <c:pt idx="145">
                  <c:v>1.64</c:v>
                </c:pt>
                <c:pt idx="146">
                  <c:v>1.65</c:v>
                </c:pt>
                <c:pt idx="147">
                  <c:v>1.66</c:v>
                </c:pt>
                <c:pt idx="148">
                  <c:v>1.67</c:v>
                </c:pt>
                <c:pt idx="149">
                  <c:v>1.68</c:v>
                </c:pt>
                <c:pt idx="150">
                  <c:v>1.69</c:v>
                </c:pt>
                <c:pt idx="151">
                  <c:v>1.7</c:v>
                </c:pt>
                <c:pt idx="152">
                  <c:v>1.71</c:v>
                </c:pt>
                <c:pt idx="153">
                  <c:v>1.72</c:v>
                </c:pt>
                <c:pt idx="154">
                  <c:v>1.73</c:v>
                </c:pt>
                <c:pt idx="155">
                  <c:v>1.74</c:v>
                </c:pt>
                <c:pt idx="156">
                  <c:v>1.75</c:v>
                </c:pt>
                <c:pt idx="157">
                  <c:v>1.76</c:v>
                </c:pt>
                <c:pt idx="158">
                  <c:v>1.77</c:v>
                </c:pt>
                <c:pt idx="159">
                  <c:v>1.78</c:v>
                </c:pt>
                <c:pt idx="160">
                  <c:v>1.79</c:v>
                </c:pt>
                <c:pt idx="161">
                  <c:v>1.8</c:v>
                </c:pt>
                <c:pt idx="162">
                  <c:v>1.81</c:v>
                </c:pt>
                <c:pt idx="163">
                  <c:v>1.82</c:v>
                </c:pt>
                <c:pt idx="164">
                  <c:v>1.83</c:v>
                </c:pt>
                <c:pt idx="165">
                  <c:v>1.84</c:v>
                </c:pt>
                <c:pt idx="166">
                  <c:v>1.85</c:v>
                </c:pt>
                <c:pt idx="167">
                  <c:v>1.86</c:v>
                </c:pt>
                <c:pt idx="168">
                  <c:v>1.87</c:v>
                </c:pt>
                <c:pt idx="169">
                  <c:v>1.88</c:v>
                </c:pt>
                <c:pt idx="170">
                  <c:v>1.89</c:v>
                </c:pt>
                <c:pt idx="171">
                  <c:v>1.9</c:v>
                </c:pt>
                <c:pt idx="172">
                  <c:v>1.91</c:v>
                </c:pt>
                <c:pt idx="173">
                  <c:v>1.92</c:v>
                </c:pt>
                <c:pt idx="174">
                  <c:v>1.93</c:v>
                </c:pt>
                <c:pt idx="175">
                  <c:v>1.94</c:v>
                </c:pt>
                <c:pt idx="176">
                  <c:v>1.95</c:v>
                </c:pt>
                <c:pt idx="177">
                  <c:v>1.96</c:v>
                </c:pt>
                <c:pt idx="178">
                  <c:v>1.97</c:v>
                </c:pt>
                <c:pt idx="179">
                  <c:v>1.98</c:v>
                </c:pt>
                <c:pt idx="180">
                  <c:v>1.99</c:v>
                </c:pt>
                <c:pt idx="181">
                  <c:v>2</c:v>
                </c:pt>
                <c:pt idx="182">
                  <c:v>2.02</c:v>
                </c:pt>
                <c:pt idx="183">
                  <c:v>2.04</c:v>
                </c:pt>
                <c:pt idx="184">
                  <c:v>2.06</c:v>
                </c:pt>
                <c:pt idx="185">
                  <c:v>2.08</c:v>
                </c:pt>
                <c:pt idx="186">
                  <c:v>2.1</c:v>
                </c:pt>
                <c:pt idx="187">
                  <c:v>2.12</c:v>
                </c:pt>
                <c:pt idx="188">
                  <c:v>2.14</c:v>
                </c:pt>
                <c:pt idx="189">
                  <c:v>2.16</c:v>
                </c:pt>
                <c:pt idx="190">
                  <c:v>2.1800000000000002</c:v>
                </c:pt>
                <c:pt idx="191">
                  <c:v>2.2000000000000002</c:v>
                </c:pt>
                <c:pt idx="192">
                  <c:v>2.2200000000000002</c:v>
                </c:pt>
                <c:pt idx="193">
                  <c:v>2.2400000000000002</c:v>
                </c:pt>
                <c:pt idx="194">
                  <c:v>2.2599999999999998</c:v>
                </c:pt>
                <c:pt idx="195">
                  <c:v>2.2799999999999998</c:v>
                </c:pt>
                <c:pt idx="196">
                  <c:v>2.2999999999999998</c:v>
                </c:pt>
                <c:pt idx="197">
                  <c:v>2.3199999999999998</c:v>
                </c:pt>
                <c:pt idx="198">
                  <c:v>2.34</c:v>
                </c:pt>
                <c:pt idx="199">
                  <c:v>2.36</c:v>
                </c:pt>
                <c:pt idx="200">
                  <c:v>2.38</c:v>
                </c:pt>
                <c:pt idx="201">
                  <c:v>2.4</c:v>
                </c:pt>
                <c:pt idx="202">
                  <c:v>2.42</c:v>
                </c:pt>
                <c:pt idx="203">
                  <c:v>2.44</c:v>
                </c:pt>
                <c:pt idx="204">
                  <c:v>2.46</c:v>
                </c:pt>
                <c:pt idx="205">
                  <c:v>2.48</c:v>
                </c:pt>
                <c:pt idx="206">
                  <c:v>2.5</c:v>
                </c:pt>
                <c:pt idx="207">
                  <c:v>2.52</c:v>
                </c:pt>
                <c:pt idx="208">
                  <c:v>2.54</c:v>
                </c:pt>
                <c:pt idx="209">
                  <c:v>2.56</c:v>
                </c:pt>
                <c:pt idx="210">
                  <c:v>2.58</c:v>
                </c:pt>
                <c:pt idx="211">
                  <c:v>2.6</c:v>
                </c:pt>
                <c:pt idx="212">
                  <c:v>2.62</c:v>
                </c:pt>
                <c:pt idx="213">
                  <c:v>2.64</c:v>
                </c:pt>
                <c:pt idx="214">
                  <c:v>2.66</c:v>
                </c:pt>
                <c:pt idx="215">
                  <c:v>2.68</c:v>
                </c:pt>
                <c:pt idx="216">
                  <c:v>2.7</c:v>
                </c:pt>
                <c:pt idx="217">
                  <c:v>2.72</c:v>
                </c:pt>
                <c:pt idx="218">
                  <c:v>2.74</c:v>
                </c:pt>
                <c:pt idx="219">
                  <c:v>2.76</c:v>
                </c:pt>
                <c:pt idx="220">
                  <c:v>2.78</c:v>
                </c:pt>
                <c:pt idx="221">
                  <c:v>2.8</c:v>
                </c:pt>
                <c:pt idx="222">
                  <c:v>2.82</c:v>
                </c:pt>
                <c:pt idx="223">
                  <c:v>2.84</c:v>
                </c:pt>
                <c:pt idx="224">
                  <c:v>2.86</c:v>
                </c:pt>
                <c:pt idx="225">
                  <c:v>2.88</c:v>
                </c:pt>
                <c:pt idx="226">
                  <c:v>2.9</c:v>
                </c:pt>
                <c:pt idx="227">
                  <c:v>2.92</c:v>
                </c:pt>
                <c:pt idx="228">
                  <c:v>2.94</c:v>
                </c:pt>
                <c:pt idx="229">
                  <c:v>2.96</c:v>
                </c:pt>
                <c:pt idx="230">
                  <c:v>2.98</c:v>
                </c:pt>
                <c:pt idx="231">
                  <c:v>3</c:v>
                </c:pt>
                <c:pt idx="232">
                  <c:v>3.05</c:v>
                </c:pt>
                <c:pt idx="233">
                  <c:v>3.1</c:v>
                </c:pt>
                <c:pt idx="234">
                  <c:v>3.15</c:v>
                </c:pt>
                <c:pt idx="235">
                  <c:v>3.2</c:v>
                </c:pt>
                <c:pt idx="236">
                  <c:v>3.25</c:v>
                </c:pt>
                <c:pt idx="237">
                  <c:v>3.3</c:v>
                </c:pt>
                <c:pt idx="238">
                  <c:v>3.35</c:v>
                </c:pt>
                <c:pt idx="239">
                  <c:v>3.4</c:v>
                </c:pt>
                <c:pt idx="240">
                  <c:v>3.45</c:v>
                </c:pt>
                <c:pt idx="241">
                  <c:v>3.5</c:v>
                </c:pt>
                <c:pt idx="242">
                  <c:v>3.55</c:v>
                </c:pt>
                <c:pt idx="243">
                  <c:v>3.6</c:v>
                </c:pt>
                <c:pt idx="244">
                  <c:v>3.65</c:v>
                </c:pt>
                <c:pt idx="245">
                  <c:v>3.7</c:v>
                </c:pt>
                <c:pt idx="246">
                  <c:v>3.75</c:v>
                </c:pt>
                <c:pt idx="247">
                  <c:v>3.8</c:v>
                </c:pt>
                <c:pt idx="248">
                  <c:v>3.85</c:v>
                </c:pt>
                <c:pt idx="249">
                  <c:v>3.9</c:v>
                </c:pt>
                <c:pt idx="250">
                  <c:v>3.95</c:v>
                </c:pt>
                <c:pt idx="251">
                  <c:v>4.0000000000000098</c:v>
                </c:pt>
                <c:pt idx="252">
                  <c:v>4.0500000000000096</c:v>
                </c:pt>
                <c:pt idx="253">
                  <c:v>4.0999999999999996</c:v>
                </c:pt>
                <c:pt idx="254">
                  <c:v>4.1500000000000101</c:v>
                </c:pt>
                <c:pt idx="255">
                  <c:v>4.2000000000000099</c:v>
                </c:pt>
                <c:pt idx="256">
                  <c:v>4.2500000000000098</c:v>
                </c:pt>
                <c:pt idx="257">
                  <c:v>4.3000000000000096</c:v>
                </c:pt>
                <c:pt idx="258">
                  <c:v>4.3500000000000103</c:v>
                </c:pt>
                <c:pt idx="259">
                  <c:v>4.4000000000000101</c:v>
                </c:pt>
                <c:pt idx="260">
                  <c:v>4.4500000000000099</c:v>
                </c:pt>
                <c:pt idx="261">
                  <c:v>4.5000000000000098</c:v>
                </c:pt>
                <c:pt idx="262">
                  <c:v>4.5500000000000096</c:v>
                </c:pt>
                <c:pt idx="263">
                  <c:v>4.6000000000000103</c:v>
                </c:pt>
                <c:pt idx="264">
                  <c:v>4.6500000000000101</c:v>
                </c:pt>
                <c:pt idx="265">
                  <c:v>4.7000000000000099</c:v>
                </c:pt>
                <c:pt idx="266">
                  <c:v>4.7500000000000098</c:v>
                </c:pt>
                <c:pt idx="267">
                  <c:v>4.8000000000000096</c:v>
                </c:pt>
                <c:pt idx="268">
                  <c:v>4.8500000000000103</c:v>
                </c:pt>
                <c:pt idx="269">
                  <c:v>4.9000000000000101</c:v>
                </c:pt>
                <c:pt idx="270">
                  <c:v>4.9500000000000099</c:v>
                </c:pt>
                <c:pt idx="271">
                  <c:v>5.0000000000000098</c:v>
                </c:pt>
                <c:pt idx="272">
                  <c:v>5.0500000000000096</c:v>
                </c:pt>
                <c:pt idx="273">
                  <c:v>5.1000000000000103</c:v>
                </c:pt>
                <c:pt idx="274">
                  <c:v>5.1500000000000101</c:v>
                </c:pt>
                <c:pt idx="275">
                  <c:v>5.2000000000000099</c:v>
                </c:pt>
                <c:pt idx="276">
                  <c:v>5.2500000000000098</c:v>
                </c:pt>
                <c:pt idx="277">
                  <c:v>5.3000000000000096</c:v>
                </c:pt>
                <c:pt idx="278">
                  <c:v>5.3500000000000103</c:v>
                </c:pt>
                <c:pt idx="279">
                  <c:v>5.4000000000000101</c:v>
                </c:pt>
                <c:pt idx="280">
                  <c:v>5.4500000000000099</c:v>
                </c:pt>
                <c:pt idx="281">
                  <c:v>5.5000000000000098</c:v>
                </c:pt>
                <c:pt idx="282">
                  <c:v>5.5500000000000096</c:v>
                </c:pt>
                <c:pt idx="283">
                  <c:v>5.6000000000000103</c:v>
                </c:pt>
                <c:pt idx="284">
                  <c:v>5.6500000000000101</c:v>
                </c:pt>
                <c:pt idx="285">
                  <c:v>5.7000000000000099</c:v>
                </c:pt>
                <c:pt idx="286">
                  <c:v>5.7500000000000098</c:v>
                </c:pt>
                <c:pt idx="287">
                  <c:v>5.8000000000000096</c:v>
                </c:pt>
                <c:pt idx="288">
                  <c:v>5.8500000000000103</c:v>
                </c:pt>
                <c:pt idx="289">
                  <c:v>5.9000000000000101</c:v>
                </c:pt>
                <c:pt idx="290">
                  <c:v>5.9500000000000099</c:v>
                </c:pt>
                <c:pt idx="291">
                  <c:v>6.0000000000000204</c:v>
                </c:pt>
                <c:pt idx="292">
                  <c:v>6.0500000000000203</c:v>
                </c:pt>
                <c:pt idx="293">
                  <c:v>6.1000000000000201</c:v>
                </c:pt>
                <c:pt idx="294">
                  <c:v>6.1500000000000199</c:v>
                </c:pt>
                <c:pt idx="295">
                  <c:v>6.2000000000000197</c:v>
                </c:pt>
                <c:pt idx="296">
                  <c:v>6.2500000000000204</c:v>
                </c:pt>
                <c:pt idx="297">
                  <c:v>6.3000000000000203</c:v>
                </c:pt>
                <c:pt idx="298">
                  <c:v>6.3500000000000201</c:v>
                </c:pt>
                <c:pt idx="299">
                  <c:v>6.4000000000000199</c:v>
                </c:pt>
                <c:pt idx="300">
                  <c:v>6.4500000000000197</c:v>
                </c:pt>
                <c:pt idx="301">
                  <c:v>6.5000000000000204</c:v>
                </c:pt>
                <c:pt idx="302">
                  <c:v>6.5500000000000203</c:v>
                </c:pt>
                <c:pt idx="303">
                  <c:v>6.6000000000000201</c:v>
                </c:pt>
                <c:pt idx="304">
                  <c:v>6.6500000000000199</c:v>
                </c:pt>
                <c:pt idx="305">
                  <c:v>6.7000000000000197</c:v>
                </c:pt>
                <c:pt idx="306">
                  <c:v>6.7500000000000204</c:v>
                </c:pt>
                <c:pt idx="307">
                  <c:v>6.8000000000000203</c:v>
                </c:pt>
                <c:pt idx="308">
                  <c:v>6.8500000000000201</c:v>
                </c:pt>
                <c:pt idx="309">
                  <c:v>6.9000000000000199</c:v>
                </c:pt>
                <c:pt idx="310">
                  <c:v>6.9500000000000197</c:v>
                </c:pt>
                <c:pt idx="311">
                  <c:v>7.0000000000000204</c:v>
                </c:pt>
                <c:pt idx="312">
                  <c:v>7.0500000000000203</c:v>
                </c:pt>
                <c:pt idx="313">
                  <c:v>7.1000000000000201</c:v>
                </c:pt>
                <c:pt idx="314">
                  <c:v>7.1500000000000199</c:v>
                </c:pt>
                <c:pt idx="315">
                  <c:v>7.2000000000000197</c:v>
                </c:pt>
                <c:pt idx="316">
                  <c:v>7.2500000000000204</c:v>
                </c:pt>
                <c:pt idx="317">
                  <c:v>7.3000000000000203</c:v>
                </c:pt>
                <c:pt idx="318">
                  <c:v>7.3500000000000201</c:v>
                </c:pt>
                <c:pt idx="319">
                  <c:v>7.4000000000000199</c:v>
                </c:pt>
                <c:pt idx="320">
                  <c:v>7.4500000000000197</c:v>
                </c:pt>
                <c:pt idx="321">
                  <c:v>7.5000000000000204</c:v>
                </c:pt>
                <c:pt idx="322">
                  <c:v>7.5500000000000203</c:v>
                </c:pt>
                <c:pt idx="323">
                  <c:v>7.6000000000000201</c:v>
                </c:pt>
                <c:pt idx="324">
                  <c:v>7.6500000000000199</c:v>
                </c:pt>
                <c:pt idx="325">
                  <c:v>7.7000000000000197</c:v>
                </c:pt>
                <c:pt idx="326">
                  <c:v>7.7500000000000204</c:v>
                </c:pt>
                <c:pt idx="327">
                  <c:v>7.80000000000003</c:v>
                </c:pt>
                <c:pt idx="328">
                  <c:v>7.8500000000000298</c:v>
                </c:pt>
                <c:pt idx="329">
                  <c:v>7.9000000000000199</c:v>
                </c:pt>
                <c:pt idx="330">
                  <c:v>7.9500000000000304</c:v>
                </c:pt>
                <c:pt idx="331">
                  <c:v>8.0000000000000302</c:v>
                </c:pt>
                <c:pt idx="332">
                  <c:v>8.0500000000000291</c:v>
                </c:pt>
                <c:pt idx="333">
                  <c:v>8.1000000000000298</c:v>
                </c:pt>
                <c:pt idx="334">
                  <c:v>8.1500000000000306</c:v>
                </c:pt>
                <c:pt idx="335">
                  <c:v>8.2000000000000295</c:v>
                </c:pt>
                <c:pt idx="336">
                  <c:v>8.2500000000000302</c:v>
                </c:pt>
                <c:pt idx="337">
                  <c:v>8.3000000000000291</c:v>
                </c:pt>
                <c:pt idx="338">
                  <c:v>8.3500000000000298</c:v>
                </c:pt>
                <c:pt idx="339">
                  <c:v>8.4000000000000306</c:v>
                </c:pt>
                <c:pt idx="340">
                  <c:v>8.4500000000000295</c:v>
                </c:pt>
                <c:pt idx="341">
                  <c:v>8.5000000000000302</c:v>
                </c:pt>
                <c:pt idx="342">
                  <c:v>8.5500000000000291</c:v>
                </c:pt>
                <c:pt idx="343">
                  <c:v>8.6000000000000298</c:v>
                </c:pt>
                <c:pt idx="344">
                  <c:v>8.6500000000000306</c:v>
                </c:pt>
                <c:pt idx="345">
                  <c:v>8.7000000000000295</c:v>
                </c:pt>
                <c:pt idx="346">
                  <c:v>8.7500000000000302</c:v>
                </c:pt>
                <c:pt idx="347">
                  <c:v>8.8000000000000291</c:v>
                </c:pt>
                <c:pt idx="348">
                  <c:v>8.8500000000000298</c:v>
                </c:pt>
                <c:pt idx="349">
                  <c:v>8.9000000000000306</c:v>
                </c:pt>
                <c:pt idx="350">
                  <c:v>8.9500000000000295</c:v>
                </c:pt>
                <c:pt idx="351">
                  <c:v>9.0000000000000302</c:v>
                </c:pt>
                <c:pt idx="352">
                  <c:v>9.0500000000000291</c:v>
                </c:pt>
                <c:pt idx="353">
                  <c:v>9.1000000000000298</c:v>
                </c:pt>
                <c:pt idx="354">
                  <c:v>9.1500000000000306</c:v>
                </c:pt>
                <c:pt idx="355">
                  <c:v>9.2000000000000295</c:v>
                </c:pt>
                <c:pt idx="356">
                  <c:v>9.2500000000000302</c:v>
                </c:pt>
                <c:pt idx="357">
                  <c:v>9.3000000000000291</c:v>
                </c:pt>
                <c:pt idx="358">
                  <c:v>9.3500000000000298</c:v>
                </c:pt>
                <c:pt idx="359">
                  <c:v>9.4000000000000306</c:v>
                </c:pt>
                <c:pt idx="360">
                  <c:v>9.4500000000000295</c:v>
                </c:pt>
                <c:pt idx="361">
                  <c:v>9.5000000000000302</c:v>
                </c:pt>
                <c:pt idx="362">
                  <c:v>9.5500000000000291</c:v>
                </c:pt>
                <c:pt idx="363">
                  <c:v>9.6000000000000298</c:v>
                </c:pt>
                <c:pt idx="364">
                  <c:v>9.6500000000000306</c:v>
                </c:pt>
                <c:pt idx="365">
                  <c:v>9.7000000000000295</c:v>
                </c:pt>
                <c:pt idx="366">
                  <c:v>9.7500000000000409</c:v>
                </c:pt>
                <c:pt idx="367">
                  <c:v>9.8000000000000398</c:v>
                </c:pt>
                <c:pt idx="368">
                  <c:v>9.8500000000000405</c:v>
                </c:pt>
                <c:pt idx="369">
                  <c:v>9.9000000000000394</c:v>
                </c:pt>
                <c:pt idx="370">
                  <c:v>9.9500000000000401</c:v>
                </c:pt>
                <c:pt idx="371">
                  <c:v>10</c:v>
                </c:pt>
              </c:numCache>
            </c:numRef>
          </c:xVal>
          <c:yVal>
            <c:numRef>
              <c:f>演算処理!$CZ$28:$CZ$399</c:f>
              <c:numCache>
                <c:formatCode>General</c:formatCode>
                <c:ptCount val="372"/>
                <c:pt idx="0">
                  <c:v>-162.23987220336593</c:v>
                </c:pt>
                <c:pt idx="1">
                  <c:v>-153.85092725644881</c:v>
                </c:pt>
                <c:pt idx="2">
                  <c:v>-146.23053073721326</c:v>
                </c:pt>
                <c:pt idx="3">
                  <c:v>-139.24142521446575</c:v>
                </c:pt>
                <c:pt idx="4">
                  <c:v>-132.77925393357827</c:v>
                </c:pt>
                <c:pt idx="5">
                  <c:v>-126.76277056721476</c:v>
                </c:pt>
                <c:pt idx="6">
                  <c:v>-121.12743332103224</c:v>
                </c:pt>
                <c:pt idx="7">
                  <c:v>-115.82106902531343</c:v>
                </c:pt>
                <c:pt idx="8">
                  <c:v>-110.8008521994431</c:v>
                </c:pt>
                <c:pt idx="9">
                  <c:v>-106.03114687559946</c:v>
                </c:pt>
                <c:pt idx="10">
                  <c:v>-101.48193043823201</c:v>
                </c:pt>
                <c:pt idx="11">
                  <c:v>-97.127619666305023</c:v>
                </c:pt>
                <c:pt idx="12">
                  <c:v>-92.946180602040499</c:v>
                </c:pt>
                <c:pt idx="13">
                  <c:v>-88.918442379269237</c:v>
                </c:pt>
                <c:pt idx="14">
                  <c:v>-85.027559910766328</c:v>
                </c:pt>
                <c:pt idx="15">
                  <c:v>-81.258586622700818</c:v>
                </c:pt>
                <c:pt idx="16">
                  <c:v>-77.59812934501565</c:v>
                </c:pt>
                <c:pt idx="17">
                  <c:v>-74.034064903427776</c:v>
                </c:pt>
                <c:pt idx="18">
                  <c:v>-70.555303078943552</c:v>
                </c:pt>
                <c:pt idx="19">
                  <c:v>-67.151584139741857</c:v>
                </c:pt>
                <c:pt idx="20">
                  <c:v>-63.813301575935895</c:v>
                </c:pt>
                <c:pt idx="21">
                  <c:v>-60.531342276931596</c:v>
                </c:pt>
                <c:pt idx="22">
                  <c:v>-57.296937366981496</c:v>
                </c:pt>
                <c:pt idx="23">
                  <c:v>-54.101517361267113</c:v>
                </c:pt>
                <c:pt idx="24">
                  <c:v>-50.936565270592595</c:v>
                </c:pt>
                <c:pt idx="25">
                  <c:v>-47.793460780647024</c:v>
                </c:pt>
                <c:pt idx="26">
                  <c:v>-44.663307674874922</c:v>
                </c:pt>
                <c:pt idx="27">
                  <c:v>-41.53673535694</c:v>
                </c:pt>
                <c:pt idx="28">
                  <c:v>-38.403664074590928</c:v>
                </c:pt>
                <c:pt idx="29">
                  <c:v>-35.25302361571184</c:v>
                </c:pt>
                <c:pt idx="30">
                  <c:v>-32.072420906940906</c:v>
                </c:pt>
                <c:pt idx="31">
                  <c:v>-28.847774818410258</c:v>
                </c:pt>
                <c:pt idx="32">
                  <c:v>-28.032893620158646</c:v>
                </c:pt>
                <c:pt idx="33">
                  <c:v>-27.213993343063564</c:v>
                </c:pt>
                <c:pt idx="34">
                  <c:v>-26.390794431574911</c:v>
                </c:pt>
                <c:pt idx="35">
                  <c:v>-25.563010288660024</c:v>
                </c:pt>
                <c:pt idx="36">
                  <c:v>-24.730348451655885</c:v>
                </c:pt>
                <c:pt idx="37">
                  <c:v>-23.892512359969373</c:v>
                </c:pt>
                <c:pt idx="38">
                  <c:v>-23.049203912016178</c:v>
                </c:pt>
                <c:pt idx="39">
                  <c:v>-22.200127071245213</c:v>
                </c:pt>
                <c:pt idx="40">
                  <c:v>-21.344992863062203</c:v>
                </c:pt>
                <c:pt idx="41">
                  <c:v>-20.483526211755763</c:v>
                </c:pt>
                <c:pt idx="42">
                  <c:v>-19.615475206373311</c:v>
                </c:pt>
                <c:pt idx="43">
                  <c:v>-18.740623565574698</c:v>
                </c:pt>
                <c:pt idx="44">
                  <c:v>-17.858807303654501</c:v>
                </c:pt>
                <c:pt idx="45">
                  <c:v>-16.969936893172367</c:v>
                </c:pt>
                <c:pt idx="46">
                  <c:v>-16.074026581742647</c:v>
                </c:pt>
                <c:pt idx="47">
                  <c:v>-15.171232952121169</c:v>
                </c:pt>
                <c:pt idx="48">
                  <c:v>-14.261905299761249</c:v>
                </c:pt>
                <c:pt idx="49">
                  <c:v>-13.346650890752496</c:v>
                </c:pt>
                <c:pt idx="50">
                  <c:v>-12.426418542930923</c:v>
                </c:pt>
                <c:pt idx="51">
                  <c:v>-11.502604022034969</c:v>
                </c:pt>
                <c:pt idx="52">
                  <c:v>-10.577180063966935</c:v>
                </c:pt>
                <c:pt idx="53">
                  <c:v>-9.6528517625861614</c:v>
                </c:pt>
                <c:pt idx="54">
                  <c:v>-8.7332336053132682</c:v>
                </c:pt>
                <c:pt idx="55">
                  <c:v>-7.8230362939069495</c:v>
                </c:pt>
                <c:pt idx="56">
                  <c:v>-6.9282383554463713</c:v>
                </c:pt>
                <c:pt idx="57">
                  <c:v>-6.0561990351463981</c:v>
                </c:pt>
                <c:pt idx="58">
                  <c:v>-5.2156474007254126</c:v>
                </c:pt>
                <c:pt idx="59">
                  <c:v>-4.4164656518787035</c:v>
                </c:pt>
                <c:pt idx="60">
                  <c:v>-3.6691872074124521</c:v>
                </c:pt>
                <c:pt idx="61">
                  <c:v>-2.9841716107088292</c:v>
                </c:pt>
                <c:pt idx="62">
                  <c:v>-2.3705104216885498</c:v>
                </c:pt>
                <c:pt idx="63">
                  <c:v>-1.8348448872082637</c:v>
                </c:pt>
                <c:pt idx="64">
                  <c:v>-1.3803806459989003</c:v>
                </c:pt>
                <c:pt idx="65">
                  <c:v>-1.0063910089760335</c:v>
                </c:pt>
                <c:pt idx="66">
                  <c:v>-0.70837135464476852</c:v>
                </c:pt>
                <c:pt idx="67">
                  <c:v>-0.47879266239097151</c:v>
                </c:pt>
                <c:pt idx="68">
                  <c:v>-0.30821569987729752</c:v>
                </c:pt>
                <c:pt idx="69">
                  <c:v>-0.18646096314021407</c:v>
                </c:pt>
                <c:pt idx="70">
                  <c:v>-0.10359005413164472</c:v>
                </c:pt>
                <c:pt idx="71">
                  <c:v>-5.0578282685981447E-2</c:v>
                </c:pt>
                <c:pt idx="72">
                  <c:v>-1.9673415303187985E-2</c:v>
                </c:pt>
                <c:pt idx="73">
                  <c:v>-4.5038393607968593E-3</c:v>
                </c:pt>
                <c:pt idx="74">
                  <c:v>-2.0431490152717975E-5</c:v>
                </c:pt>
                <c:pt idx="75">
                  <c:v>-2.3476208457269181E-3</c:v>
                </c:pt>
                <c:pt idx="76">
                  <c:v>-8.5986523510045276E-3</c:v>
                </c:pt>
                <c:pt idx="77">
                  <c:v>-1.6689351904127025E-2</c:v>
                </c:pt>
                <c:pt idx="78">
                  <c:v>-2.5168621668943514E-2</c:v>
                </c:pt>
                <c:pt idx="79">
                  <c:v>-3.3073220739806508E-2</c:v>
                </c:pt>
                <c:pt idx="80">
                  <c:v>-3.980813382321851E-2</c:v>
                </c:pt>
                <c:pt idx="81">
                  <c:v>-4.5050629291945768E-2</c:v>
                </c:pt>
                <c:pt idx="82">
                  <c:v>-4.8674783491642004E-2</c:v>
                </c:pt>
                <c:pt idx="83">
                  <c:v>-5.0692967004506831E-2</c:v>
                </c:pt>
                <c:pt idx="84">
                  <c:v>-5.1211022768083071E-2</c:v>
                </c:pt>
                <c:pt idx="85">
                  <c:v>-5.0394308986920863E-2</c:v>
                </c:pt>
                <c:pt idx="86">
                  <c:v>-4.8442268113775722E-2</c:v>
                </c:pt>
                <c:pt idx="87">
                  <c:v>-4.5569638509876623E-2</c:v>
                </c:pt>
                <c:pt idx="88">
                  <c:v>-4.1992816883594963E-2</c:v>
                </c:pt>
                <c:pt idx="89">
                  <c:v>-3.7920200975972748E-2</c:v>
                </c:pt>
                <c:pt idx="90">
                  <c:v>-3.354559839544545E-2</c:v>
                </c:pt>
                <c:pt idx="91">
                  <c:v>-2.9043988572151621E-2</c:v>
                </c:pt>
                <c:pt idx="92">
                  <c:v>-2.0252232517148468E-2</c:v>
                </c:pt>
                <c:pt idx="93">
                  <c:v>-1.2506735102545005E-2</c:v>
                </c:pt>
                <c:pt idx="94">
                  <c:v>-6.4257986354354681E-3</c:v>
                </c:pt>
                <c:pt idx="95">
                  <c:v>-2.3263402389500946E-3</c:v>
                </c:pt>
                <c:pt idx="96">
                  <c:v>-2.8195425448423756E-4</c:v>
                </c:pt>
                <c:pt idx="97">
                  <c:v>-1.8443329046812125E-4</c:v>
                </c:pt>
                <c:pt idx="98">
                  <c:v>-1.8013779252405871E-3</c:v>
                </c:pt>
                <c:pt idx="99">
                  <c:v>-4.825977435640027E-3</c:v>
                </c:pt>
                <c:pt idx="100">
                  <c:v>-8.9173587538271658E-3</c:v>
                </c:pt>
                <c:pt idx="101">
                  <c:v>-1.3731395872974221E-2</c:v>
                </c:pt>
                <c:pt idx="102">
                  <c:v>-1.8942765622447164E-2</c:v>
                </c:pt>
                <c:pt idx="103">
                  <c:v>-2.4259496164307406E-2</c:v>
                </c:pt>
                <c:pt idx="104">
                  <c:v>-2.9431416866426946E-2</c:v>
                </c:pt>
                <c:pt idx="105">
                  <c:v>-3.4253889718806371E-2</c:v>
                </c:pt>
                <c:pt idx="106">
                  <c:v>-3.8568064720676816E-2</c:v>
                </c:pt>
                <c:pt idx="107">
                  <c:v>-4.2258712943860438E-2</c:v>
                </c:pt>
                <c:pt idx="108">
                  <c:v>-4.5250489907709371E-2</c:v>
                </c:pt>
                <c:pt idx="109">
                  <c:v>-4.7503291760363157E-2</c:v>
                </c:pt>
                <c:pt idx="110">
                  <c:v>-4.9007199674945809E-2</c:v>
                </c:pt>
                <c:pt idx="111">
                  <c:v>-4.9777368462249484E-2</c:v>
                </c:pt>
                <c:pt idx="112">
                  <c:v>-4.9849103675769606E-2</c:v>
                </c:pt>
                <c:pt idx="113">
                  <c:v>-4.9273284906965836E-2</c:v>
                </c:pt>
                <c:pt idx="114">
                  <c:v>-4.8112227876552449E-2</c:v>
                </c:pt>
                <c:pt idx="115">
                  <c:v>-4.6436030404053738E-2</c:v>
                </c:pt>
                <c:pt idx="116">
                  <c:v>-4.4319413699984309E-2</c:v>
                </c:pt>
                <c:pt idx="117">
                  <c:v>-4.1839047462351855E-2</c:v>
                </c:pt>
                <c:pt idx="118">
                  <c:v>-3.9071332307347939E-2</c:v>
                </c:pt>
                <c:pt idx="119">
                  <c:v>-3.6090603993860007E-2</c:v>
                </c:pt>
                <c:pt idx="120">
                  <c:v>-3.2967719057098402E-2</c:v>
                </c:pt>
                <c:pt idx="121">
                  <c:v>-2.976897959213505E-2</c:v>
                </c:pt>
                <c:pt idx="122">
                  <c:v>-2.6555355087739936E-2</c:v>
                </c:pt>
                <c:pt idx="123">
                  <c:v>-2.3381960720429831E-2</c:v>
                </c:pt>
                <c:pt idx="124">
                  <c:v>-2.0297753884612534E-2</c:v>
                </c:pt>
                <c:pt idx="125">
                  <c:v>-1.7345413607115816E-2</c:v>
                </c:pt>
                <c:pt idx="126">
                  <c:v>-1.4561370626949609E-2</c:v>
                </c:pt>
                <c:pt idx="127">
                  <c:v>-1.1975959144476942E-2</c:v>
                </c:pt>
                <c:pt idx="128">
                  <c:v>-9.6136644416057477E-3</c:v>
                </c:pt>
                <c:pt idx="129">
                  <c:v>-7.4934436687300651E-3</c:v>
                </c:pt>
                <c:pt idx="130">
                  <c:v>-5.6291000336671825E-3</c:v>
                </c:pt>
                <c:pt idx="131">
                  <c:v>-4.0296933804724279E-3</c:v>
                </c:pt>
                <c:pt idx="132">
                  <c:v>-2.6999726928826173E-3</c:v>
                </c:pt>
                <c:pt idx="133">
                  <c:v>-1.640818388469954E-3</c:v>
                </c:pt>
                <c:pt idx="134">
                  <c:v>-8.4968438253512084E-4</c:v>
                </c:pt>
                <c:pt idx="135">
                  <c:v>-3.2103179754191011E-4</c:v>
                </c:pt>
                <c:pt idx="136">
                  <c:v>-4.6747880015043656E-5</c:v>
                </c:pt>
                <c:pt idx="137">
                  <c:v>-1.6545171192656268E-5</c:v>
                </c:pt>
                <c:pt idx="138">
                  <c:v>-2.1833727058306646E-4</c:v>
                </c:pt>
                <c:pt idx="139">
                  <c:v>-6.3858864538616383E-4</c:v>
                </c:pt>
                <c:pt idx="140">
                  <c:v>-1.2626368863822895E-3</c:v>
                </c:pt>
                <c:pt idx="141">
                  <c:v>-2.0749866065039799E-3</c:v>
                </c:pt>
                <c:pt idx="142">
                  <c:v>-3.0595748356877965E-3</c:v>
                </c:pt>
                <c:pt idx="143">
                  <c:v>-4.2000082991877734E-3</c:v>
                </c:pt>
                <c:pt idx="144">
                  <c:v>-5.4797733898692908E-3</c:v>
                </c:pt>
                <c:pt idx="145">
                  <c:v>-6.8824199717797546E-3</c:v>
                </c:pt>
                <c:pt idx="146">
                  <c:v>-8.391720394935966E-3</c:v>
                </c:pt>
                <c:pt idx="147">
                  <c:v>-9.9918052717672505E-3</c:v>
                </c:pt>
                <c:pt idx="148">
                  <c:v>-1.1667277675300517E-2</c:v>
                </c:pt>
                <c:pt idx="149">
                  <c:v>-1.3403307477384736E-2</c:v>
                </c:pt>
                <c:pt idx="150">
                  <c:v>-1.5185707561957119E-2</c:v>
                </c:pt>
                <c:pt idx="151">
                  <c:v>-1.700099363076555E-2</c:v>
                </c:pt>
                <c:pt idx="152">
                  <c:v>-1.8836429275067103E-2</c:v>
                </c:pt>
                <c:pt idx="153">
                  <c:v>-2.0680057921977218E-2</c:v>
                </c:pt>
                <c:pt idx="154">
                  <c:v>-2.2520723184569717E-2</c:v>
                </c:pt>
                <c:pt idx="155">
                  <c:v>-2.4348079054274496E-2</c:v>
                </c:pt>
                <c:pt idx="156">
                  <c:v>-2.6152591276990267E-2</c:v>
                </c:pt>
                <c:pt idx="157">
                  <c:v>-2.7925531153355547E-2</c:v>
                </c:pt>
                <c:pt idx="158">
                  <c:v>-2.9658962901807411E-2</c:v>
                </c:pt>
                <c:pt idx="159">
                  <c:v>-3.1345725621860505E-2</c:v>
                </c:pt>
                <c:pt idx="160">
                  <c:v>-3.2979410796665339E-2</c:v>
                </c:pt>
                <c:pt idx="161">
                  <c:v>-3.455433617913882E-2</c:v>
                </c:pt>
                <c:pt idx="162">
                  <c:v>-3.6065516815898604E-2</c:v>
                </c:pt>
                <c:pt idx="163">
                  <c:v>-3.750863387832367E-2</c:v>
                </c:pt>
                <c:pt idx="164">
                  <c:v>-3.8880001890903522E-2</c:v>
                </c:pt>
                <c:pt idx="165">
                  <c:v>-4.0176534873587202E-2</c:v>
                </c:pt>
                <c:pt idx="166">
                  <c:v>-4.139571184732499E-2</c:v>
                </c:pt>
                <c:pt idx="167">
                  <c:v>-4.2535542090256381E-2</c:v>
                </c:pt>
                <c:pt idx="168">
                  <c:v>-4.3594530475901394E-2</c:v>
                </c:pt>
                <c:pt idx="169">
                  <c:v>-4.4571643173960993E-2</c:v>
                </c:pt>
                <c:pt idx="170">
                  <c:v>-4.546627394892698E-2</c:v>
                </c:pt>
                <c:pt idx="171">
                  <c:v>-4.62782112508488E-2</c:v>
                </c:pt>
                <c:pt idx="172">
                  <c:v>-4.7007606256483474E-2</c:v>
                </c:pt>
                <c:pt idx="173">
                  <c:v>-4.7654941987028215E-2</c:v>
                </c:pt>
                <c:pt idx="174">
                  <c:v>-4.822100360048618E-2</c:v>
                </c:pt>
                <c:pt idx="175">
                  <c:v>-4.8706849932016738E-2</c:v>
                </c:pt>
                <c:pt idx="176">
                  <c:v>-4.9113786334268217E-2</c:v>
                </c:pt>
                <c:pt idx="177">
                  <c:v>-4.9443338851054244E-2</c:v>
                </c:pt>
                <c:pt idx="178">
                  <c:v>-4.9697229741897192E-2</c:v>
                </c:pt>
                <c:pt idx="179">
                  <c:v>-4.987735436132678E-2</c:v>
                </c:pt>
                <c:pt idx="180">
                  <c:v>-4.9985759385369907E-2</c:v>
                </c:pt>
                <c:pt idx="181">
                  <c:v>-5.0024622368016504E-2</c:v>
                </c:pt>
                <c:pt idx="182">
                  <c:v>-4.9902973255923182E-2</c:v>
                </c:pt>
                <c:pt idx="183">
                  <c:v>-4.9531749275203665E-2</c:v>
                </c:pt>
                <c:pt idx="184">
                  <c:v>-4.893129084685538E-2</c:v>
                </c:pt>
                <c:pt idx="185">
                  <c:v>-4.8122496422400234E-2</c:v>
                </c:pt>
                <c:pt idx="186">
                  <c:v>-4.7126449913195159E-2</c:v>
                </c:pt>
                <c:pt idx="187">
                  <c:v>-4.596410943723956E-2</c:v>
                </c:pt>
                <c:pt idx="188">
                  <c:v>-4.4656051119424701E-2</c:v>
                </c:pt>
                <c:pt idx="189">
                  <c:v>-4.3222261849537945E-2</c:v>
                </c:pt>
                <c:pt idx="190">
                  <c:v>-4.168197519311926E-2</c:v>
                </c:pt>
                <c:pt idx="191">
                  <c:v>-4.0053545018820746E-2</c:v>
                </c:pt>
                <c:pt idx="192">
                  <c:v>-3.8354351819192278E-2</c:v>
                </c:pt>
                <c:pt idx="193">
                  <c:v>-3.6600737134968184E-2</c:v>
                </c:pt>
                <c:pt idx="194">
                  <c:v>-3.4807961928485974E-2</c:v>
                </c:pt>
                <c:pt idx="195">
                  <c:v>-3.299018517698428E-2</c:v>
                </c:pt>
                <c:pt idx="196">
                  <c:v>-3.1160459362983187E-2</c:v>
                </c:pt>
                <c:pt idx="197">
                  <c:v>-2.9330739921256191E-2</c:v>
                </c:pt>
                <c:pt idx="198">
                  <c:v>-2.7511906056784979E-2</c:v>
                </c:pt>
                <c:pt idx="199">
                  <c:v>-2.5713790674307874E-2</c:v>
                </c:pt>
                <c:pt idx="200">
                  <c:v>-2.3945217457029839E-2</c:v>
                </c:pt>
                <c:pt idx="201">
                  <c:v>-2.2214043400649905E-2</c:v>
                </c:pt>
                <c:pt idx="202">
                  <c:v>-2.0527205350042717E-2</c:v>
                </c:pt>
                <c:pt idx="203">
                  <c:v>-1.8890769301137235E-2</c:v>
                </c:pt>
                <c:pt idx="204">
                  <c:v>-1.7309981421797495E-2</c:v>
                </c:pt>
                <c:pt idx="205">
                  <c:v>-1.578931991438565E-2</c:v>
                </c:pt>
                <c:pt idx="206">
                  <c:v>-1.4332546991167705E-2</c:v>
                </c:pt>
                <c:pt idx="207">
                  <c:v>-1.2942760363698215E-2</c:v>
                </c:pt>
                <c:pt idx="208">
                  <c:v>-1.1622443760535927E-2</c:v>
                </c:pt>
                <c:pt idx="209">
                  <c:v>-1.0373516085688555E-2</c:v>
                </c:pt>
                <c:pt idx="210">
                  <c:v>-9.1973789148917344E-3</c:v>
                </c:pt>
                <c:pt idx="211">
                  <c:v>-8.0949620994634833E-3</c:v>
                </c:pt>
                <c:pt idx="212">
                  <c:v>-7.0667673093401584E-3</c:v>
                </c:pt>
                <c:pt idx="213">
                  <c:v>-6.1129093996226029E-3</c:v>
                </c:pt>
                <c:pt idx="214">
                  <c:v>-5.23315552907148E-3</c:v>
                </c:pt>
                <c:pt idx="215">
                  <c:v>-4.4269619961401201E-3</c:v>
                </c:pt>
                <c:pt idx="216">
                  <c:v>-3.6935087886976279E-3</c:v>
                </c:pt>
                <c:pt idx="217">
                  <c:v>-3.0317318687456424E-3</c:v>
                </c:pt>
                <c:pt idx="218">
                  <c:v>-2.440353233807183E-3</c:v>
                </c:pt>
                <c:pt idx="219">
                  <c:v>-1.9179088128375254E-3</c:v>
                </c:pt>
                <c:pt idx="220">
                  <c:v>-1.4627742671343598E-3</c:v>
                </c:pt>
                <c:pt idx="221">
                  <c:v>-1.0731887763981377E-3</c:v>
                </c:pt>
                <c:pt idx="222">
                  <c:v>-7.4727689705954303E-4</c:v>
                </c:pt>
                <c:pt idx="223">
                  <c:v>-4.830685847781131E-4</c:v>
                </c:pt>
                <c:pt idx="224">
                  <c:v>-2.7851747613865898E-4</c:v>
                </c:pt>
                <c:pt idx="225">
                  <c:v>-1.3151752586605488E-4</c:v>
                </c:pt>
                <c:pt idx="226">
                  <c:v>-3.9918096143107594E-5</c:v>
                </c:pt>
                <c:pt idx="227">
                  <c:v>-1.5375937490072711E-6</c:v>
                </c:pt>
                <c:pt idx="228">
                  <c:v>-1.417574899043591E-5</c:v>
                </c:pt>
                <c:pt idx="229">
                  <c:v>-7.5624628113870248E-5</c:v>
                </c:pt>
                <c:pt idx="230">
                  <c:v>-1.8367846785310245E-4</c:v>
                </c:pt>
                <c:pt idx="231">
                  <c:v>-3.3614241762484616E-4</c:v>
                </c:pt>
                <c:pt idx="232">
                  <c:v>-8.9737926361251855E-4</c:v>
                </c:pt>
                <c:pt idx="233">
                  <c:v>-1.6894564350348714E-3</c:v>
                </c:pt>
                <c:pt idx="234">
                  <c:v>-2.6806764940580253E-3</c:v>
                </c:pt>
                <c:pt idx="235">
                  <c:v>-3.8411948041497395E-3</c:v>
                </c:pt>
                <c:pt idx="236">
                  <c:v>-5.1432442199309657E-3</c:v>
                </c:pt>
                <c:pt idx="237">
                  <c:v>-6.5612548230692229E-3</c:v>
                </c:pt>
                <c:pt idx="238">
                  <c:v>-8.0718933012324263E-3</c:v>
                </c:pt>
                <c:pt idx="239">
                  <c:v>-9.6540421256145377E-3</c:v>
                </c:pt>
                <c:pt idx="240">
                  <c:v>-1.1288734840282888E-2</c:v>
                </c:pt>
                <c:pt idx="241">
                  <c:v>-1.2959060507937279E-2</c:v>
                </c:pt>
                <c:pt idx="242">
                  <c:v>-1.4650047614522089E-2</c:v>
                </c:pt>
                <c:pt idx="243">
                  <c:v>-1.634853546264483E-2</c:v>
                </c:pt>
                <c:pt idx="244">
                  <c:v>-1.8043039220554506E-2</c:v>
                </c:pt>
                <c:pt idx="245">
                  <c:v>-1.9723613281696781E-2</c:v>
                </c:pt>
                <c:pt idx="246">
                  <c:v>-2.1381716374553984E-2</c:v>
                </c:pt>
                <c:pt idx="247">
                  <c:v>-2.3010080895609235E-2</c:v>
                </c:pt>
                <c:pt idx="248">
                  <c:v>-2.4602588176140545E-2</c:v>
                </c:pt>
                <c:pt idx="249">
                  <c:v>-2.6154150799771937E-2</c:v>
                </c:pt>
                <c:pt idx="250">
                  <c:v>-2.7660602630281389E-2</c:v>
                </c:pt>
                <c:pt idx="251">
                  <c:v>-2.9118596861956936E-2</c:v>
                </c:pt>
                <c:pt idx="252">
                  <c:v>-3.0525512145623997E-2</c:v>
                </c:pt>
                <c:pt idx="253">
                  <c:v>-3.187936665396713E-2</c:v>
                </c:pt>
                <c:pt idx="254">
                  <c:v>-3.3178739815527623E-2</c:v>
                </c:pt>
                <c:pt idx="255">
                  <c:v>-3.4422701355061446E-2</c:v>
                </c:pt>
                <c:pt idx="256">
                  <c:v>-3.5610747219617107E-2</c:v>
                </c:pt>
                <c:pt idx="257">
                  <c:v>-3.6742741936346753E-2</c:v>
                </c:pt>
                <c:pt idx="258">
                  <c:v>-3.7818866933921835E-2</c:v>
                </c:pt>
                <c:pt idx="259">
                  <c:v>-3.8839574359179722E-2</c:v>
                </c:pt>
                <c:pt idx="260">
                  <c:v>-3.9805545930695185E-2</c:v>
                </c:pt>
                <c:pt idx="261">
                  <c:v>-4.0717656387883293E-2</c:v>
                </c:pt>
                <c:pt idx="262">
                  <c:v>-4.1576941116323908E-2</c:v>
                </c:pt>
                <c:pt idx="263">
                  <c:v>-4.2384567554604978E-2</c:v>
                </c:pt>
                <c:pt idx="264">
                  <c:v>-4.3141810014565227E-2</c:v>
                </c:pt>
                <c:pt idx="265">
                  <c:v>-4.3850027573730632E-2</c:v>
                </c:pt>
                <c:pt idx="266">
                  <c:v>-4.4510644725648238E-2</c:v>
                </c:pt>
                <c:pt idx="267">
                  <c:v>-4.5125134499944153E-2</c:v>
                </c:pt>
                <c:pt idx="268">
                  <c:v>-4.5695003789064943E-2</c:v>
                </c:pt>
                <c:pt idx="269">
                  <c:v>-4.6221780642405508E-2</c:v>
                </c:pt>
                <c:pt idx="270">
                  <c:v>-4.670700331087696E-2</c:v>
                </c:pt>
                <c:pt idx="271">
                  <c:v>-4.7152210845821878E-2</c:v>
                </c:pt>
                <c:pt idx="272">
                  <c:v>-4.7558935075353616E-2</c:v>
                </c:pt>
                <c:pt idx="273">
                  <c:v>-4.7928693799014682E-2</c:v>
                </c:pt>
                <c:pt idx="274">
                  <c:v>-4.8262985057861529E-2</c:v>
                </c:pt>
                <c:pt idx="275">
                  <c:v>-4.8563282351905726E-2</c:v>
                </c:pt>
                <c:pt idx="276">
                  <c:v>-4.883103069036393E-2</c:v>
                </c:pt>
                <c:pt idx="277">
                  <c:v>-4.9067643372388156E-2</c:v>
                </c:pt>
                <c:pt idx="278">
                  <c:v>-4.9274499407056152E-2</c:v>
                </c:pt>
                <c:pt idx="279">
                  <c:v>-4.9452941491322636E-2</c:v>
                </c:pt>
                <c:pt idx="280">
                  <c:v>-4.9604274473721226E-2</c:v>
                </c:pt>
                <c:pt idx="281">
                  <c:v>-4.9729764239660405E-2</c:v>
                </c:pt>
                <c:pt idx="282">
                  <c:v>-4.9830636961400755E-2</c:v>
                </c:pt>
                <c:pt idx="283">
                  <c:v>-4.9908078662363499E-2</c:v>
                </c:pt>
                <c:pt idx="284">
                  <c:v>-4.9963235051217345E-2</c:v>
                </c:pt>
                <c:pt idx="285">
                  <c:v>-4.9997211586375392E-2</c:v>
                </c:pt>
                <c:pt idx="286">
                  <c:v>-5.0011073736267585E-2</c:v>
                </c:pt>
                <c:pt idx="287">
                  <c:v>-5.0005847404790874E-2</c:v>
                </c:pt>
                <c:pt idx="288">
                  <c:v>-4.9982519495155267E-2</c:v>
                </c:pt>
                <c:pt idx="289">
                  <c:v>-4.9942038588493907E-2</c:v>
                </c:pt>
                <c:pt idx="290">
                  <c:v>-4.9885315716689221E-2</c:v>
                </c:pt>
                <c:pt idx="291">
                  <c:v>-4.9813225211287754E-2</c:v>
                </c:pt>
                <c:pt idx="292">
                  <c:v>-4.9726605612872538E-2</c:v>
                </c:pt>
                <c:pt idx="293">
                  <c:v>-4.9626260627094403E-2</c:v>
                </c:pt>
                <c:pt idx="294">
                  <c:v>-4.9512960115580013E-2</c:v>
                </c:pt>
                <c:pt idx="295">
                  <c:v>-4.9387441111354569E-2</c:v>
                </c:pt>
                <c:pt idx="296">
                  <c:v>-4.925040884997979E-2</c:v>
                </c:pt>
                <c:pt idx="297">
                  <c:v>-4.910253780873098E-2</c:v>
                </c:pt>
                <c:pt idx="298">
                  <c:v>-4.8944472747329257E-2</c:v>
                </c:pt>
                <c:pt idx="299">
                  <c:v>-4.877682974468163E-2</c:v>
                </c:pt>
                <c:pt idx="300">
                  <c:v>-4.860019722691522E-2</c:v>
                </c:pt>
                <c:pt idx="301">
                  <c:v>-4.8415136982764208E-2</c:v>
                </c:pt>
                <c:pt idx="302">
                  <c:v>-4.8222185163044384E-2</c:v>
                </c:pt>
                <c:pt idx="303">
                  <c:v>-4.8021853261457234E-2</c:v>
                </c:pt>
                <c:pt idx="304">
                  <c:v>-4.7814629074568696E-2</c:v>
                </c:pt>
                <c:pt idx="305">
                  <c:v>-4.7600977639145184E-2</c:v>
                </c:pt>
                <c:pt idx="306">
                  <c:v>-4.7381342145469102E-2</c:v>
                </c:pt>
                <c:pt idx="307">
                  <c:v>-4.7156144825614615E-2</c:v>
                </c:pt>
                <c:pt idx="308">
                  <c:v>-4.6925787815848108E-2</c:v>
                </c:pt>
                <c:pt idx="309">
                  <c:v>-4.6690653992676717E-2</c:v>
                </c:pt>
                <c:pt idx="310">
                  <c:v>-4.645110778225179E-2</c:v>
                </c:pt>
                <c:pt idx="311">
                  <c:v>-4.6207495942939436E-2</c:v>
                </c:pt>
                <c:pt idx="312">
                  <c:v>-4.5960148321149079E-2</c:v>
                </c:pt>
                <c:pt idx="313">
                  <c:v>-4.5709378580562933E-2</c:v>
                </c:pt>
                <c:pt idx="314">
                  <c:v>-4.5455484905036356E-2</c:v>
                </c:pt>
                <c:pt idx="315">
                  <c:v>-4.5198750675542979E-2</c:v>
                </c:pt>
                <c:pt idx="316">
                  <c:v>-4.4939445121614165E-2</c:v>
                </c:pt>
                <c:pt idx="317">
                  <c:v>-4.4677823947774677E-2</c:v>
                </c:pt>
                <c:pt idx="318">
                  <c:v>-4.4414129935553506E-2</c:v>
                </c:pt>
                <c:pt idx="319">
                  <c:v>-4.4148593521639565E-2</c:v>
                </c:pt>
                <c:pt idx="320">
                  <c:v>-4.3881433352865554E-2</c:v>
                </c:pt>
                <c:pt idx="321">
                  <c:v>-4.3612856818619906E-2</c:v>
                </c:pt>
                <c:pt idx="322">
                  <c:v>-4.3343060561404093E-2</c:v>
                </c:pt>
                <c:pt idx="323">
                  <c:v>-4.307223096620718E-2</c:v>
                </c:pt>
                <c:pt idx="324">
                  <c:v>-4.2800544629372869E-2</c:v>
                </c:pt>
                <c:pt idx="325">
                  <c:v>-4.252816880768024E-2</c:v>
                </c:pt>
                <c:pt idx="326">
                  <c:v>-4.2255261848289871E-2</c:v>
                </c:pt>
                <c:pt idx="327">
                  <c:v>-4.1981973600277341E-2</c:v>
                </c:pt>
                <c:pt idx="328">
                  <c:v>-4.1708445808394383E-2</c:v>
                </c:pt>
                <c:pt idx="329">
                  <c:v>-4.1434812489745038E-2</c:v>
                </c:pt>
                <c:pt idx="330">
                  <c:v>-4.1161200294000735E-2</c:v>
                </c:pt>
                <c:pt idx="331">
                  <c:v>-4.08877288478465E-2</c:v>
                </c:pt>
                <c:pt idx="332">
                  <c:v>-4.0614511084202311E-2</c:v>
                </c:pt>
                <c:pt idx="333">
                  <c:v>-4.0341653556901017E-2</c:v>
                </c:pt>
                <c:pt idx="334">
                  <c:v>-4.0069256741355995E-2</c:v>
                </c:pt>
                <c:pt idx="335">
                  <c:v>-3.9797415321824424E-2</c:v>
                </c:pt>
                <c:pt idx="336">
                  <c:v>-3.9526218465817525E-2</c:v>
                </c:pt>
                <c:pt idx="337">
                  <c:v>-3.9255750086166143E-2</c:v>
                </c:pt>
                <c:pt idx="338">
                  <c:v>-3.8986089091304695E-2</c:v>
                </c:pt>
                <c:pt idx="339">
                  <c:v>-3.8717309624242663E-2</c:v>
                </c:pt>
                <c:pt idx="340">
                  <c:v>-3.8449481290705224E-2</c:v>
                </c:pt>
                <c:pt idx="341">
                  <c:v>-3.8182669376945415E-2</c:v>
                </c:pt>
                <c:pt idx="342">
                  <c:v>-3.7916935057614572E-2</c:v>
                </c:pt>
                <c:pt idx="343">
                  <c:v>-3.7652335594207977E-2</c:v>
                </c:pt>
                <c:pt idx="344">
                  <c:v>-3.7388924524400943E-2</c:v>
                </c:pt>
                <c:pt idx="345">
                  <c:v>-3.712675184274665E-2</c:v>
                </c:pt>
                <c:pt idx="346">
                  <c:v>-3.6865864173115895E-2</c:v>
                </c:pt>
                <c:pt idx="347">
                  <c:v>-3.6606304933176723E-2</c:v>
                </c:pt>
                <c:pt idx="348">
                  <c:v>-3.6348114491366698E-2</c:v>
                </c:pt>
                <c:pt idx="349">
                  <c:v>-3.609133031661111E-2</c:v>
                </c:pt>
                <c:pt idx="350">
                  <c:v>-3.5835987121149847E-2</c:v>
                </c:pt>
                <c:pt idx="351">
                  <c:v>-3.558211699678708E-2</c:v>
                </c:pt>
                <c:pt idx="352">
                  <c:v>-3.5329749544839424E-2</c:v>
                </c:pt>
                <c:pt idx="353">
                  <c:v>-3.5078912000077081E-2</c:v>
                </c:pt>
                <c:pt idx="354">
                  <c:v>-3.4829629348934597E-2</c:v>
                </c:pt>
                <c:pt idx="355">
                  <c:v>-3.4581924442243131E-2</c:v>
                </c:pt>
                <c:pt idx="356">
                  <c:v>-3.433581810273155E-2</c:v>
                </c:pt>
                <c:pt idx="357">
                  <c:v>-3.409132922754058E-2</c:v>
                </c:pt>
                <c:pt idx="358">
                  <c:v>-3.384847488599714E-2</c:v>
                </c:pt>
                <c:pt idx="359">
                  <c:v>-3.3607270412787445E-2</c:v>
                </c:pt>
                <c:pt idx="360">
                  <c:v>-3.3367729496855403E-2</c:v>
                </c:pt>
                <c:pt idx="361">
                  <c:v>-3.3129864266113397E-2</c:v>
                </c:pt>
                <c:pt idx="362">
                  <c:v>-3.2893685368245398E-2</c:v>
                </c:pt>
                <c:pt idx="363">
                  <c:v>-3.265920204769731E-2</c:v>
                </c:pt>
                <c:pt idx="364">
                  <c:v>-3.2426422219098333E-2</c:v>
                </c:pt>
                <c:pt idx="365">
                  <c:v>-3.2195352537243233E-2</c:v>
                </c:pt>
                <c:pt idx="366">
                  <c:v>-3.1965998463798814E-2</c:v>
                </c:pt>
                <c:pt idx="367">
                  <c:v>-3.1738364330885546E-2</c:v>
                </c:pt>
                <c:pt idx="368">
                  <c:v>-3.1512453401683301E-2</c:v>
                </c:pt>
                <c:pt idx="369">
                  <c:v>-3.1288267928182831E-2</c:v>
                </c:pt>
                <c:pt idx="370">
                  <c:v>-3.1065809206231899E-2</c:v>
                </c:pt>
                <c:pt idx="371">
                  <c:v>-3.0845077627996761E-2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62A-4FE3-A24F-E70D202A4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9910655"/>
        <c:axId val="259908575"/>
      </c:scatterChart>
      <c:scatterChart>
        <c:scatterStyle val="lineMarker"/>
        <c:varyColors val="0"/>
        <c:ser>
          <c:idx val="1"/>
          <c:order val="1"/>
          <c:spPr>
            <a:ln w="158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演算処理!$CY$28:$CY$399</c:f>
              <c:numCache>
                <c:formatCode>General</c:formatCode>
                <c:ptCount val="372"/>
                <c:pt idx="0">
                  <c:v>0.18</c:v>
                </c:pt>
                <c:pt idx="1">
                  <c:v>0.2</c:v>
                </c:pt>
                <c:pt idx="2">
                  <c:v>0.22</c:v>
                </c:pt>
                <c:pt idx="3">
                  <c:v>0.24</c:v>
                </c:pt>
                <c:pt idx="4">
                  <c:v>0.26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0.32</c:v>
                </c:pt>
                <c:pt idx="8">
                  <c:v>0.34</c:v>
                </c:pt>
                <c:pt idx="9">
                  <c:v>0.36</c:v>
                </c:pt>
                <c:pt idx="10">
                  <c:v>0.38</c:v>
                </c:pt>
                <c:pt idx="11">
                  <c:v>0.4</c:v>
                </c:pt>
                <c:pt idx="12">
                  <c:v>0.42</c:v>
                </c:pt>
                <c:pt idx="13">
                  <c:v>0.44</c:v>
                </c:pt>
                <c:pt idx="14">
                  <c:v>0.46</c:v>
                </c:pt>
                <c:pt idx="15">
                  <c:v>0.48</c:v>
                </c:pt>
                <c:pt idx="16">
                  <c:v>0.5</c:v>
                </c:pt>
                <c:pt idx="17">
                  <c:v>0.52</c:v>
                </c:pt>
                <c:pt idx="18">
                  <c:v>0.54</c:v>
                </c:pt>
                <c:pt idx="19">
                  <c:v>0.56000000000000005</c:v>
                </c:pt>
                <c:pt idx="20">
                  <c:v>0.57999999999999996</c:v>
                </c:pt>
                <c:pt idx="21">
                  <c:v>0.6</c:v>
                </c:pt>
                <c:pt idx="22">
                  <c:v>0.62</c:v>
                </c:pt>
                <c:pt idx="23">
                  <c:v>0.64</c:v>
                </c:pt>
                <c:pt idx="24">
                  <c:v>0.66</c:v>
                </c:pt>
                <c:pt idx="25">
                  <c:v>0.68</c:v>
                </c:pt>
                <c:pt idx="26">
                  <c:v>0.70000000000000095</c:v>
                </c:pt>
                <c:pt idx="27">
                  <c:v>0.72000000000000097</c:v>
                </c:pt>
                <c:pt idx="28">
                  <c:v>0.74000000000000099</c:v>
                </c:pt>
                <c:pt idx="29">
                  <c:v>0.76000000000000101</c:v>
                </c:pt>
                <c:pt idx="30">
                  <c:v>0.78000000000000103</c:v>
                </c:pt>
                <c:pt idx="31">
                  <c:v>0.80000000000000104</c:v>
                </c:pt>
                <c:pt idx="32">
                  <c:v>0.80500000000000005</c:v>
                </c:pt>
                <c:pt idx="33">
                  <c:v>0.81</c:v>
                </c:pt>
                <c:pt idx="34">
                  <c:v>0.81499999999999995</c:v>
                </c:pt>
                <c:pt idx="35">
                  <c:v>0.82</c:v>
                </c:pt>
                <c:pt idx="36">
                  <c:v>0.82499999999999996</c:v>
                </c:pt>
                <c:pt idx="37">
                  <c:v>0.83</c:v>
                </c:pt>
                <c:pt idx="38">
                  <c:v>0.83499999999999996</c:v>
                </c:pt>
                <c:pt idx="39">
                  <c:v>0.84</c:v>
                </c:pt>
                <c:pt idx="40">
                  <c:v>0.84499999999999997</c:v>
                </c:pt>
                <c:pt idx="41">
                  <c:v>0.85</c:v>
                </c:pt>
                <c:pt idx="42">
                  <c:v>0.85499999999999998</c:v>
                </c:pt>
                <c:pt idx="43">
                  <c:v>0.86</c:v>
                </c:pt>
                <c:pt idx="44">
                  <c:v>0.86499999999999999</c:v>
                </c:pt>
                <c:pt idx="45">
                  <c:v>0.87</c:v>
                </c:pt>
                <c:pt idx="46">
                  <c:v>0.875</c:v>
                </c:pt>
                <c:pt idx="47">
                  <c:v>0.88</c:v>
                </c:pt>
                <c:pt idx="48">
                  <c:v>0.88500000000000001</c:v>
                </c:pt>
                <c:pt idx="49">
                  <c:v>0.89</c:v>
                </c:pt>
                <c:pt idx="50">
                  <c:v>0.89500000000000002</c:v>
                </c:pt>
                <c:pt idx="51">
                  <c:v>0.9</c:v>
                </c:pt>
                <c:pt idx="52">
                  <c:v>0.90500000000000003</c:v>
                </c:pt>
                <c:pt idx="53">
                  <c:v>0.91</c:v>
                </c:pt>
                <c:pt idx="54">
                  <c:v>0.91500000000000004</c:v>
                </c:pt>
                <c:pt idx="55">
                  <c:v>0.92</c:v>
                </c:pt>
                <c:pt idx="56">
                  <c:v>0.92500000000000004</c:v>
                </c:pt>
                <c:pt idx="57">
                  <c:v>0.93</c:v>
                </c:pt>
                <c:pt idx="58">
                  <c:v>0.93500000000000005</c:v>
                </c:pt>
                <c:pt idx="59">
                  <c:v>0.94</c:v>
                </c:pt>
                <c:pt idx="60">
                  <c:v>0.94499999999999995</c:v>
                </c:pt>
                <c:pt idx="61">
                  <c:v>0.95</c:v>
                </c:pt>
                <c:pt idx="62">
                  <c:v>0.95499999999999996</c:v>
                </c:pt>
                <c:pt idx="63">
                  <c:v>0.96</c:v>
                </c:pt>
                <c:pt idx="64">
                  <c:v>0.96499999999999997</c:v>
                </c:pt>
                <c:pt idx="65">
                  <c:v>0.97</c:v>
                </c:pt>
                <c:pt idx="66">
                  <c:v>0.97499999999999998</c:v>
                </c:pt>
                <c:pt idx="67">
                  <c:v>0.98</c:v>
                </c:pt>
                <c:pt idx="68">
                  <c:v>0.98499999999999999</c:v>
                </c:pt>
                <c:pt idx="69">
                  <c:v>0.99</c:v>
                </c:pt>
                <c:pt idx="70">
                  <c:v>0.995</c:v>
                </c:pt>
                <c:pt idx="71">
                  <c:v>1</c:v>
                </c:pt>
                <c:pt idx="72">
                  <c:v>1.0049999999999999</c:v>
                </c:pt>
                <c:pt idx="73">
                  <c:v>1.01</c:v>
                </c:pt>
                <c:pt idx="74">
                  <c:v>1.0149999999999999</c:v>
                </c:pt>
                <c:pt idx="75">
                  <c:v>1.02</c:v>
                </c:pt>
                <c:pt idx="76">
                  <c:v>1.0249999999999999</c:v>
                </c:pt>
                <c:pt idx="77">
                  <c:v>1.03</c:v>
                </c:pt>
                <c:pt idx="78">
                  <c:v>1.0349999999999999</c:v>
                </c:pt>
                <c:pt idx="79">
                  <c:v>1.04</c:v>
                </c:pt>
                <c:pt idx="80">
                  <c:v>1.0449999999999999</c:v>
                </c:pt>
                <c:pt idx="81">
                  <c:v>1.05</c:v>
                </c:pt>
                <c:pt idx="82">
                  <c:v>1.0549999999999999</c:v>
                </c:pt>
                <c:pt idx="83">
                  <c:v>1.06</c:v>
                </c:pt>
                <c:pt idx="84">
                  <c:v>1.0649999999999999</c:v>
                </c:pt>
                <c:pt idx="85">
                  <c:v>1.07</c:v>
                </c:pt>
                <c:pt idx="86">
                  <c:v>1.075</c:v>
                </c:pt>
                <c:pt idx="87">
                  <c:v>1.08</c:v>
                </c:pt>
                <c:pt idx="88">
                  <c:v>1.085</c:v>
                </c:pt>
                <c:pt idx="89">
                  <c:v>1.0900000000000001</c:v>
                </c:pt>
                <c:pt idx="90">
                  <c:v>1.095</c:v>
                </c:pt>
                <c:pt idx="91">
                  <c:v>1.1000000000000001</c:v>
                </c:pt>
                <c:pt idx="92">
                  <c:v>1.1100000000000001</c:v>
                </c:pt>
                <c:pt idx="93">
                  <c:v>1.1200000000000001</c:v>
                </c:pt>
                <c:pt idx="94">
                  <c:v>1.1299999999999999</c:v>
                </c:pt>
                <c:pt idx="95">
                  <c:v>1.1399999999999999</c:v>
                </c:pt>
                <c:pt idx="96">
                  <c:v>1.1499999999999999</c:v>
                </c:pt>
                <c:pt idx="97">
                  <c:v>1.1599999999999999</c:v>
                </c:pt>
                <c:pt idx="98">
                  <c:v>1.17</c:v>
                </c:pt>
                <c:pt idx="99">
                  <c:v>1.18</c:v>
                </c:pt>
                <c:pt idx="100">
                  <c:v>1.19</c:v>
                </c:pt>
                <c:pt idx="101">
                  <c:v>1.2</c:v>
                </c:pt>
                <c:pt idx="102">
                  <c:v>1.21</c:v>
                </c:pt>
                <c:pt idx="103">
                  <c:v>1.22</c:v>
                </c:pt>
                <c:pt idx="104">
                  <c:v>1.23</c:v>
                </c:pt>
                <c:pt idx="105">
                  <c:v>1.24</c:v>
                </c:pt>
                <c:pt idx="106">
                  <c:v>1.25</c:v>
                </c:pt>
                <c:pt idx="107">
                  <c:v>1.26</c:v>
                </c:pt>
                <c:pt idx="108">
                  <c:v>1.27</c:v>
                </c:pt>
                <c:pt idx="109">
                  <c:v>1.28</c:v>
                </c:pt>
                <c:pt idx="110">
                  <c:v>1.29</c:v>
                </c:pt>
                <c:pt idx="111">
                  <c:v>1.3</c:v>
                </c:pt>
                <c:pt idx="112">
                  <c:v>1.31</c:v>
                </c:pt>
                <c:pt idx="113">
                  <c:v>1.32</c:v>
                </c:pt>
                <c:pt idx="114">
                  <c:v>1.33</c:v>
                </c:pt>
                <c:pt idx="115">
                  <c:v>1.34</c:v>
                </c:pt>
                <c:pt idx="116">
                  <c:v>1.35</c:v>
                </c:pt>
                <c:pt idx="117">
                  <c:v>1.36</c:v>
                </c:pt>
                <c:pt idx="118">
                  <c:v>1.37</c:v>
                </c:pt>
                <c:pt idx="119">
                  <c:v>1.38</c:v>
                </c:pt>
                <c:pt idx="120">
                  <c:v>1.39</c:v>
                </c:pt>
                <c:pt idx="121">
                  <c:v>1.4</c:v>
                </c:pt>
                <c:pt idx="122">
                  <c:v>1.41</c:v>
                </c:pt>
                <c:pt idx="123">
                  <c:v>1.42</c:v>
                </c:pt>
                <c:pt idx="124">
                  <c:v>1.43</c:v>
                </c:pt>
                <c:pt idx="125">
                  <c:v>1.44</c:v>
                </c:pt>
                <c:pt idx="126">
                  <c:v>1.45</c:v>
                </c:pt>
                <c:pt idx="127">
                  <c:v>1.46</c:v>
                </c:pt>
                <c:pt idx="128">
                  <c:v>1.47</c:v>
                </c:pt>
                <c:pt idx="129">
                  <c:v>1.48</c:v>
                </c:pt>
                <c:pt idx="130">
                  <c:v>1.49</c:v>
                </c:pt>
                <c:pt idx="131">
                  <c:v>1.5</c:v>
                </c:pt>
                <c:pt idx="132">
                  <c:v>1.51</c:v>
                </c:pt>
                <c:pt idx="133">
                  <c:v>1.52</c:v>
                </c:pt>
                <c:pt idx="134">
                  <c:v>1.53</c:v>
                </c:pt>
                <c:pt idx="135">
                  <c:v>1.54</c:v>
                </c:pt>
                <c:pt idx="136">
                  <c:v>1.55</c:v>
                </c:pt>
                <c:pt idx="137">
                  <c:v>1.56</c:v>
                </c:pt>
                <c:pt idx="138">
                  <c:v>1.57</c:v>
                </c:pt>
                <c:pt idx="139">
                  <c:v>1.58</c:v>
                </c:pt>
                <c:pt idx="140">
                  <c:v>1.59</c:v>
                </c:pt>
                <c:pt idx="141">
                  <c:v>1.6</c:v>
                </c:pt>
                <c:pt idx="142">
                  <c:v>1.61</c:v>
                </c:pt>
                <c:pt idx="143">
                  <c:v>1.62</c:v>
                </c:pt>
                <c:pt idx="144">
                  <c:v>1.63</c:v>
                </c:pt>
                <c:pt idx="145">
                  <c:v>1.64</c:v>
                </c:pt>
                <c:pt idx="146">
                  <c:v>1.65</c:v>
                </c:pt>
                <c:pt idx="147">
                  <c:v>1.66</c:v>
                </c:pt>
                <c:pt idx="148">
                  <c:v>1.67</c:v>
                </c:pt>
                <c:pt idx="149">
                  <c:v>1.68</c:v>
                </c:pt>
                <c:pt idx="150">
                  <c:v>1.69</c:v>
                </c:pt>
                <c:pt idx="151">
                  <c:v>1.7</c:v>
                </c:pt>
                <c:pt idx="152">
                  <c:v>1.71</c:v>
                </c:pt>
                <c:pt idx="153">
                  <c:v>1.72</c:v>
                </c:pt>
                <c:pt idx="154">
                  <c:v>1.73</c:v>
                </c:pt>
                <c:pt idx="155">
                  <c:v>1.74</c:v>
                </c:pt>
                <c:pt idx="156">
                  <c:v>1.75</c:v>
                </c:pt>
                <c:pt idx="157">
                  <c:v>1.76</c:v>
                </c:pt>
                <c:pt idx="158">
                  <c:v>1.77</c:v>
                </c:pt>
                <c:pt idx="159">
                  <c:v>1.78</c:v>
                </c:pt>
                <c:pt idx="160">
                  <c:v>1.79</c:v>
                </c:pt>
                <c:pt idx="161">
                  <c:v>1.8</c:v>
                </c:pt>
                <c:pt idx="162">
                  <c:v>1.81</c:v>
                </c:pt>
                <c:pt idx="163">
                  <c:v>1.82</c:v>
                </c:pt>
                <c:pt idx="164">
                  <c:v>1.83</c:v>
                </c:pt>
                <c:pt idx="165">
                  <c:v>1.84</c:v>
                </c:pt>
                <c:pt idx="166">
                  <c:v>1.85</c:v>
                </c:pt>
                <c:pt idx="167">
                  <c:v>1.86</c:v>
                </c:pt>
                <c:pt idx="168">
                  <c:v>1.87</c:v>
                </c:pt>
                <c:pt idx="169">
                  <c:v>1.88</c:v>
                </c:pt>
                <c:pt idx="170">
                  <c:v>1.89</c:v>
                </c:pt>
                <c:pt idx="171">
                  <c:v>1.9</c:v>
                </c:pt>
                <c:pt idx="172">
                  <c:v>1.91</c:v>
                </c:pt>
                <c:pt idx="173">
                  <c:v>1.92</c:v>
                </c:pt>
                <c:pt idx="174">
                  <c:v>1.93</c:v>
                </c:pt>
                <c:pt idx="175">
                  <c:v>1.94</c:v>
                </c:pt>
                <c:pt idx="176">
                  <c:v>1.95</c:v>
                </c:pt>
                <c:pt idx="177">
                  <c:v>1.96</c:v>
                </c:pt>
                <c:pt idx="178">
                  <c:v>1.97</c:v>
                </c:pt>
                <c:pt idx="179">
                  <c:v>1.98</c:v>
                </c:pt>
                <c:pt idx="180">
                  <c:v>1.99</c:v>
                </c:pt>
                <c:pt idx="181">
                  <c:v>2</c:v>
                </c:pt>
                <c:pt idx="182">
                  <c:v>2.02</c:v>
                </c:pt>
                <c:pt idx="183">
                  <c:v>2.04</c:v>
                </c:pt>
                <c:pt idx="184">
                  <c:v>2.06</c:v>
                </c:pt>
                <c:pt idx="185">
                  <c:v>2.08</c:v>
                </c:pt>
                <c:pt idx="186">
                  <c:v>2.1</c:v>
                </c:pt>
                <c:pt idx="187">
                  <c:v>2.12</c:v>
                </c:pt>
                <c:pt idx="188">
                  <c:v>2.14</c:v>
                </c:pt>
                <c:pt idx="189">
                  <c:v>2.16</c:v>
                </c:pt>
                <c:pt idx="190">
                  <c:v>2.1800000000000002</c:v>
                </c:pt>
                <c:pt idx="191">
                  <c:v>2.2000000000000002</c:v>
                </c:pt>
                <c:pt idx="192">
                  <c:v>2.2200000000000002</c:v>
                </c:pt>
                <c:pt idx="193">
                  <c:v>2.2400000000000002</c:v>
                </c:pt>
                <c:pt idx="194">
                  <c:v>2.2599999999999998</c:v>
                </c:pt>
                <c:pt idx="195">
                  <c:v>2.2799999999999998</c:v>
                </c:pt>
                <c:pt idx="196">
                  <c:v>2.2999999999999998</c:v>
                </c:pt>
                <c:pt idx="197">
                  <c:v>2.3199999999999998</c:v>
                </c:pt>
                <c:pt idx="198">
                  <c:v>2.34</c:v>
                </c:pt>
                <c:pt idx="199">
                  <c:v>2.36</c:v>
                </c:pt>
                <c:pt idx="200">
                  <c:v>2.38</c:v>
                </c:pt>
                <c:pt idx="201">
                  <c:v>2.4</c:v>
                </c:pt>
                <c:pt idx="202">
                  <c:v>2.42</c:v>
                </c:pt>
                <c:pt idx="203">
                  <c:v>2.44</c:v>
                </c:pt>
                <c:pt idx="204">
                  <c:v>2.46</c:v>
                </c:pt>
                <c:pt idx="205">
                  <c:v>2.48</c:v>
                </c:pt>
                <c:pt idx="206">
                  <c:v>2.5</c:v>
                </c:pt>
                <c:pt idx="207">
                  <c:v>2.52</c:v>
                </c:pt>
                <c:pt idx="208">
                  <c:v>2.54</c:v>
                </c:pt>
                <c:pt idx="209">
                  <c:v>2.56</c:v>
                </c:pt>
                <c:pt idx="210">
                  <c:v>2.58</c:v>
                </c:pt>
                <c:pt idx="211">
                  <c:v>2.6</c:v>
                </c:pt>
                <c:pt idx="212">
                  <c:v>2.62</c:v>
                </c:pt>
                <c:pt idx="213">
                  <c:v>2.64</c:v>
                </c:pt>
                <c:pt idx="214">
                  <c:v>2.66</c:v>
                </c:pt>
                <c:pt idx="215">
                  <c:v>2.68</c:v>
                </c:pt>
                <c:pt idx="216">
                  <c:v>2.7</c:v>
                </c:pt>
                <c:pt idx="217">
                  <c:v>2.72</c:v>
                </c:pt>
                <c:pt idx="218">
                  <c:v>2.74</c:v>
                </c:pt>
                <c:pt idx="219">
                  <c:v>2.76</c:v>
                </c:pt>
                <c:pt idx="220">
                  <c:v>2.78</c:v>
                </c:pt>
                <c:pt idx="221">
                  <c:v>2.8</c:v>
                </c:pt>
                <c:pt idx="222">
                  <c:v>2.82</c:v>
                </c:pt>
                <c:pt idx="223">
                  <c:v>2.84</c:v>
                </c:pt>
                <c:pt idx="224">
                  <c:v>2.86</c:v>
                </c:pt>
                <c:pt idx="225">
                  <c:v>2.88</c:v>
                </c:pt>
                <c:pt idx="226">
                  <c:v>2.9</c:v>
                </c:pt>
                <c:pt idx="227">
                  <c:v>2.92</c:v>
                </c:pt>
                <c:pt idx="228">
                  <c:v>2.94</c:v>
                </c:pt>
                <c:pt idx="229">
                  <c:v>2.96</c:v>
                </c:pt>
                <c:pt idx="230">
                  <c:v>2.98</c:v>
                </c:pt>
                <c:pt idx="231">
                  <c:v>3</c:v>
                </c:pt>
                <c:pt idx="232">
                  <c:v>3.05</c:v>
                </c:pt>
                <c:pt idx="233">
                  <c:v>3.1</c:v>
                </c:pt>
                <c:pt idx="234">
                  <c:v>3.15</c:v>
                </c:pt>
                <c:pt idx="235">
                  <c:v>3.2</c:v>
                </c:pt>
                <c:pt idx="236">
                  <c:v>3.25</c:v>
                </c:pt>
                <c:pt idx="237">
                  <c:v>3.3</c:v>
                </c:pt>
                <c:pt idx="238">
                  <c:v>3.35</c:v>
                </c:pt>
                <c:pt idx="239">
                  <c:v>3.4</c:v>
                </c:pt>
                <c:pt idx="240">
                  <c:v>3.45</c:v>
                </c:pt>
                <c:pt idx="241">
                  <c:v>3.5</c:v>
                </c:pt>
                <c:pt idx="242">
                  <c:v>3.55</c:v>
                </c:pt>
                <c:pt idx="243">
                  <c:v>3.6</c:v>
                </c:pt>
                <c:pt idx="244">
                  <c:v>3.65</c:v>
                </c:pt>
                <c:pt idx="245">
                  <c:v>3.7</c:v>
                </c:pt>
                <c:pt idx="246">
                  <c:v>3.75</c:v>
                </c:pt>
                <c:pt idx="247">
                  <c:v>3.8</c:v>
                </c:pt>
                <c:pt idx="248">
                  <c:v>3.85</c:v>
                </c:pt>
                <c:pt idx="249">
                  <c:v>3.9</c:v>
                </c:pt>
                <c:pt idx="250">
                  <c:v>3.95</c:v>
                </c:pt>
                <c:pt idx="251">
                  <c:v>4.0000000000000098</c:v>
                </c:pt>
                <c:pt idx="252">
                  <c:v>4.0500000000000096</c:v>
                </c:pt>
                <c:pt idx="253">
                  <c:v>4.0999999999999996</c:v>
                </c:pt>
                <c:pt idx="254">
                  <c:v>4.1500000000000101</c:v>
                </c:pt>
                <c:pt idx="255">
                  <c:v>4.2000000000000099</c:v>
                </c:pt>
                <c:pt idx="256">
                  <c:v>4.2500000000000098</c:v>
                </c:pt>
                <c:pt idx="257">
                  <c:v>4.3000000000000096</c:v>
                </c:pt>
                <c:pt idx="258">
                  <c:v>4.3500000000000103</c:v>
                </c:pt>
                <c:pt idx="259">
                  <c:v>4.4000000000000101</c:v>
                </c:pt>
                <c:pt idx="260">
                  <c:v>4.4500000000000099</c:v>
                </c:pt>
                <c:pt idx="261">
                  <c:v>4.5000000000000098</c:v>
                </c:pt>
                <c:pt idx="262">
                  <c:v>4.5500000000000096</c:v>
                </c:pt>
                <c:pt idx="263">
                  <c:v>4.6000000000000103</c:v>
                </c:pt>
                <c:pt idx="264">
                  <c:v>4.6500000000000101</c:v>
                </c:pt>
                <c:pt idx="265">
                  <c:v>4.7000000000000099</c:v>
                </c:pt>
                <c:pt idx="266">
                  <c:v>4.7500000000000098</c:v>
                </c:pt>
                <c:pt idx="267">
                  <c:v>4.8000000000000096</c:v>
                </c:pt>
                <c:pt idx="268">
                  <c:v>4.8500000000000103</c:v>
                </c:pt>
                <c:pt idx="269">
                  <c:v>4.9000000000000101</c:v>
                </c:pt>
                <c:pt idx="270">
                  <c:v>4.9500000000000099</c:v>
                </c:pt>
                <c:pt idx="271">
                  <c:v>5.0000000000000098</c:v>
                </c:pt>
                <c:pt idx="272">
                  <c:v>5.0500000000000096</c:v>
                </c:pt>
                <c:pt idx="273">
                  <c:v>5.1000000000000103</c:v>
                </c:pt>
                <c:pt idx="274">
                  <c:v>5.1500000000000101</c:v>
                </c:pt>
                <c:pt idx="275">
                  <c:v>5.2000000000000099</c:v>
                </c:pt>
                <c:pt idx="276">
                  <c:v>5.2500000000000098</c:v>
                </c:pt>
                <c:pt idx="277">
                  <c:v>5.3000000000000096</c:v>
                </c:pt>
                <c:pt idx="278">
                  <c:v>5.3500000000000103</c:v>
                </c:pt>
                <c:pt idx="279">
                  <c:v>5.4000000000000101</c:v>
                </c:pt>
                <c:pt idx="280">
                  <c:v>5.4500000000000099</c:v>
                </c:pt>
                <c:pt idx="281">
                  <c:v>5.5000000000000098</c:v>
                </c:pt>
                <c:pt idx="282">
                  <c:v>5.5500000000000096</c:v>
                </c:pt>
                <c:pt idx="283">
                  <c:v>5.6000000000000103</c:v>
                </c:pt>
                <c:pt idx="284">
                  <c:v>5.6500000000000101</c:v>
                </c:pt>
                <c:pt idx="285">
                  <c:v>5.7000000000000099</c:v>
                </c:pt>
                <c:pt idx="286">
                  <c:v>5.7500000000000098</c:v>
                </c:pt>
                <c:pt idx="287">
                  <c:v>5.8000000000000096</c:v>
                </c:pt>
                <c:pt idx="288">
                  <c:v>5.8500000000000103</c:v>
                </c:pt>
                <c:pt idx="289">
                  <c:v>5.9000000000000101</c:v>
                </c:pt>
                <c:pt idx="290">
                  <c:v>5.9500000000000099</c:v>
                </c:pt>
                <c:pt idx="291">
                  <c:v>6.0000000000000204</c:v>
                </c:pt>
                <c:pt idx="292">
                  <c:v>6.0500000000000203</c:v>
                </c:pt>
                <c:pt idx="293">
                  <c:v>6.1000000000000201</c:v>
                </c:pt>
                <c:pt idx="294">
                  <c:v>6.1500000000000199</c:v>
                </c:pt>
                <c:pt idx="295">
                  <c:v>6.2000000000000197</c:v>
                </c:pt>
                <c:pt idx="296">
                  <c:v>6.2500000000000204</c:v>
                </c:pt>
                <c:pt idx="297">
                  <c:v>6.3000000000000203</c:v>
                </c:pt>
                <c:pt idx="298">
                  <c:v>6.3500000000000201</c:v>
                </c:pt>
                <c:pt idx="299">
                  <c:v>6.4000000000000199</c:v>
                </c:pt>
                <c:pt idx="300">
                  <c:v>6.4500000000000197</c:v>
                </c:pt>
                <c:pt idx="301">
                  <c:v>6.5000000000000204</c:v>
                </c:pt>
                <c:pt idx="302">
                  <c:v>6.5500000000000203</c:v>
                </c:pt>
                <c:pt idx="303">
                  <c:v>6.6000000000000201</c:v>
                </c:pt>
                <c:pt idx="304">
                  <c:v>6.6500000000000199</c:v>
                </c:pt>
                <c:pt idx="305">
                  <c:v>6.7000000000000197</c:v>
                </c:pt>
                <c:pt idx="306">
                  <c:v>6.7500000000000204</c:v>
                </c:pt>
                <c:pt idx="307">
                  <c:v>6.8000000000000203</c:v>
                </c:pt>
                <c:pt idx="308">
                  <c:v>6.8500000000000201</c:v>
                </c:pt>
                <c:pt idx="309">
                  <c:v>6.9000000000000199</c:v>
                </c:pt>
                <c:pt idx="310">
                  <c:v>6.9500000000000197</c:v>
                </c:pt>
                <c:pt idx="311">
                  <c:v>7.0000000000000204</c:v>
                </c:pt>
                <c:pt idx="312">
                  <c:v>7.0500000000000203</c:v>
                </c:pt>
                <c:pt idx="313">
                  <c:v>7.1000000000000201</c:v>
                </c:pt>
                <c:pt idx="314">
                  <c:v>7.1500000000000199</c:v>
                </c:pt>
                <c:pt idx="315">
                  <c:v>7.2000000000000197</c:v>
                </c:pt>
                <c:pt idx="316">
                  <c:v>7.2500000000000204</c:v>
                </c:pt>
                <c:pt idx="317">
                  <c:v>7.3000000000000203</c:v>
                </c:pt>
                <c:pt idx="318">
                  <c:v>7.3500000000000201</c:v>
                </c:pt>
                <c:pt idx="319">
                  <c:v>7.4000000000000199</c:v>
                </c:pt>
                <c:pt idx="320">
                  <c:v>7.4500000000000197</c:v>
                </c:pt>
                <c:pt idx="321">
                  <c:v>7.5000000000000204</c:v>
                </c:pt>
                <c:pt idx="322">
                  <c:v>7.5500000000000203</c:v>
                </c:pt>
                <c:pt idx="323">
                  <c:v>7.6000000000000201</c:v>
                </c:pt>
                <c:pt idx="324">
                  <c:v>7.6500000000000199</c:v>
                </c:pt>
                <c:pt idx="325">
                  <c:v>7.7000000000000197</c:v>
                </c:pt>
                <c:pt idx="326">
                  <c:v>7.7500000000000204</c:v>
                </c:pt>
                <c:pt idx="327">
                  <c:v>7.80000000000003</c:v>
                </c:pt>
                <c:pt idx="328">
                  <c:v>7.8500000000000298</c:v>
                </c:pt>
                <c:pt idx="329">
                  <c:v>7.9000000000000199</c:v>
                </c:pt>
                <c:pt idx="330">
                  <c:v>7.9500000000000304</c:v>
                </c:pt>
                <c:pt idx="331">
                  <c:v>8.0000000000000302</c:v>
                </c:pt>
                <c:pt idx="332">
                  <c:v>8.0500000000000291</c:v>
                </c:pt>
                <c:pt idx="333">
                  <c:v>8.1000000000000298</c:v>
                </c:pt>
                <c:pt idx="334">
                  <c:v>8.1500000000000306</c:v>
                </c:pt>
                <c:pt idx="335">
                  <c:v>8.2000000000000295</c:v>
                </c:pt>
                <c:pt idx="336">
                  <c:v>8.2500000000000302</c:v>
                </c:pt>
                <c:pt idx="337">
                  <c:v>8.3000000000000291</c:v>
                </c:pt>
                <c:pt idx="338">
                  <c:v>8.3500000000000298</c:v>
                </c:pt>
                <c:pt idx="339">
                  <c:v>8.4000000000000306</c:v>
                </c:pt>
                <c:pt idx="340">
                  <c:v>8.4500000000000295</c:v>
                </c:pt>
                <c:pt idx="341">
                  <c:v>8.5000000000000302</c:v>
                </c:pt>
                <c:pt idx="342">
                  <c:v>8.5500000000000291</c:v>
                </c:pt>
                <c:pt idx="343">
                  <c:v>8.6000000000000298</c:v>
                </c:pt>
                <c:pt idx="344">
                  <c:v>8.6500000000000306</c:v>
                </c:pt>
                <c:pt idx="345">
                  <c:v>8.7000000000000295</c:v>
                </c:pt>
                <c:pt idx="346">
                  <c:v>8.7500000000000302</c:v>
                </c:pt>
                <c:pt idx="347">
                  <c:v>8.8000000000000291</c:v>
                </c:pt>
                <c:pt idx="348">
                  <c:v>8.8500000000000298</c:v>
                </c:pt>
                <c:pt idx="349">
                  <c:v>8.9000000000000306</c:v>
                </c:pt>
                <c:pt idx="350">
                  <c:v>8.9500000000000295</c:v>
                </c:pt>
                <c:pt idx="351">
                  <c:v>9.0000000000000302</c:v>
                </c:pt>
                <c:pt idx="352">
                  <c:v>9.0500000000000291</c:v>
                </c:pt>
                <c:pt idx="353">
                  <c:v>9.1000000000000298</c:v>
                </c:pt>
                <c:pt idx="354">
                  <c:v>9.1500000000000306</c:v>
                </c:pt>
                <c:pt idx="355">
                  <c:v>9.2000000000000295</c:v>
                </c:pt>
                <c:pt idx="356">
                  <c:v>9.2500000000000302</c:v>
                </c:pt>
                <c:pt idx="357">
                  <c:v>9.3000000000000291</c:v>
                </c:pt>
                <c:pt idx="358">
                  <c:v>9.3500000000000298</c:v>
                </c:pt>
                <c:pt idx="359">
                  <c:v>9.4000000000000306</c:v>
                </c:pt>
                <c:pt idx="360">
                  <c:v>9.4500000000000295</c:v>
                </c:pt>
                <c:pt idx="361">
                  <c:v>9.5000000000000302</c:v>
                </c:pt>
                <c:pt idx="362">
                  <c:v>9.5500000000000291</c:v>
                </c:pt>
                <c:pt idx="363">
                  <c:v>9.6000000000000298</c:v>
                </c:pt>
                <c:pt idx="364">
                  <c:v>9.6500000000000306</c:v>
                </c:pt>
                <c:pt idx="365">
                  <c:v>9.7000000000000295</c:v>
                </c:pt>
                <c:pt idx="366">
                  <c:v>9.7500000000000409</c:v>
                </c:pt>
                <c:pt idx="367">
                  <c:v>9.8000000000000398</c:v>
                </c:pt>
                <c:pt idx="368">
                  <c:v>9.8500000000000405</c:v>
                </c:pt>
                <c:pt idx="369">
                  <c:v>9.9000000000000394</c:v>
                </c:pt>
                <c:pt idx="370">
                  <c:v>9.9500000000000401</c:v>
                </c:pt>
                <c:pt idx="371">
                  <c:v>10</c:v>
                </c:pt>
              </c:numCache>
            </c:numRef>
          </c:xVal>
          <c:yVal>
            <c:numRef>
              <c:f>演算処理!$DB$28:$DB$399</c:f>
              <c:numCache>
                <c:formatCode>General</c:formatCode>
                <c:ptCount val="372"/>
                <c:pt idx="70">
                  <c:v>-0.10359005413164472</c:v>
                </c:pt>
                <c:pt idx="71">
                  <c:v>-5.0578282685981447E-2</c:v>
                </c:pt>
                <c:pt idx="72">
                  <c:v>-1.9673415303187985E-2</c:v>
                </c:pt>
                <c:pt idx="73">
                  <c:v>-4.5038393607968593E-3</c:v>
                </c:pt>
                <c:pt idx="74">
                  <c:v>-2.0431490152717975E-5</c:v>
                </c:pt>
                <c:pt idx="75">
                  <c:v>-2.3476208457269181E-3</c:v>
                </c:pt>
                <c:pt idx="76">
                  <c:v>-8.5986523510045276E-3</c:v>
                </c:pt>
                <c:pt idx="77">
                  <c:v>-1.6689351904127025E-2</c:v>
                </c:pt>
                <c:pt idx="78">
                  <c:v>-2.5168621668943514E-2</c:v>
                </c:pt>
                <c:pt idx="79">
                  <c:v>-3.3073220739806508E-2</c:v>
                </c:pt>
                <c:pt idx="80">
                  <c:v>-3.980813382321851E-2</c:v>
                </c:pt>
                <c:pt idx="81">
                  <c:v>-4.5050629291945768E-2</c:v>
                </c:pt>
                <c:pt idx="82">
                  <c:v>-4.8674783491642004E-2</c:v>
                </c:pt>
                <c:pt idx="83">
                  <c:v>-5.0692967004506831E-2</c:v>
                </c:pt>
                <c:pt idx="84">
                  <c:v>-5.1211022768083071E-2</c:v>
                </c:pt>
                <c:pt idx="85">
                  <c:v>-5.0394308986920863E-2</c:v>
                </c:pt>
                <c:pt idx="86">
                  <c:v>-4.8442268113775722E-2</c:v>
                </c:pt>
                <c:pt idx="87">
                  <c:v>-4.5569638509876623E-2</c:v>
                </c:pt>
                <c:pt idx="88">
                  <c:v>-4.1992816883594963E-2</c:v>
                </c:pt>
                <c:pt idx="89">
                  <c:v>-3.7920200975972748E-2</c:v>
                </c:pt>
                <c:pt idx="90">
                  <c:v>-3.354559839544545E-2</c:v>
                </c:pt>
                <c:pt idx="91">
                  <c:v>-2.9043988572151621E-2</c:v>
                </c:pt>
                <c:pt idx="92">
                  <c:v>-2.0252232517148468E-2</c:v>
                </c:pt>
                <c:pt idx="93">
                  <c:v>-1.2506735102545005E-2</c:v>
                </c:pt>
                <c:pt idx="94">
                  <c:v>-6.4257986354354681E-3</c:v>
                </c:pt>
                <c:pt idx="95">
                  <c:v>-2.3263402389500946E-3</c:v>
                </c:pt>
                <c:pt idx="96">
                  <c:v>-2.8195425448423756E-4</c:v>
                </c:pt>
                <c:pt idx="97">
                  <c:v>-1.8443329046812125E-4</c:v>
                </c:pt>
                <c:pt idx="98">
                  <c:v>-1.8013779252405871E-3</c:v>
                </c:pt>
                <c:pt idx="99">
                  <c:v>-4.825977435640027E-3</c:v>
                </c:pt>
                <c:pt idx="100">
                  <c:v>-8.9173587538271658E-3</c:v>
                </c:pt>
                <c:pt idx="101">
                  <c:v>-1.3731395872974221E-2</c:v>
                </c:pt>
                <c:pt idx="102">
                  <c:v>-1.8942765622447164E-2</c:v>
                </c:pt>
                <c:pt idx="103">
                  <c:v>-2.4259496164307406E-2</c:v>
                </c:pt>
                <c:pt idx="104">
                  <c:v>-2.9431416866426946E-2</c:v>
                </c:pt>
                <c:pt idx="105">
                  <c:v>-3.4253889718806371E-2</c:v>
                </c:pt>
                <c:pt idx="106">
                  <c:v>-3.8568064720676816E-2</c:v>
                </c:pt>
                <c:pt idx="107">
                  <c:v>-4.2258712943860438E-2</c:v>
                </c:pt>
                <c:pt idx="108">
                  <c:v>-4.5250489907709371E-2</c:v>
                </c:pt>
                <c:pt idx="109">
                  <c:v>-4.7503291760363157E-2</c:v>
                </c:pt>
                <c:pt idx="110">
                  <c:v>-4.9007199674945809E-2</c:v>
                </c:pt>
                <c:pt idx="111">
                  <c:v>-4.9777368462249484E-2</c:v>
                </c:pt>
                <c:pt idx="112">
                  <c:v>-4.9849103675769606E-2</c:v>
                </c:pt>
                <c:pt idx="113">
                  <c:v>-4.9273284906965836E-2</c:v>
                </c:pt>
                <c:pt idx="114">
                  <c:v>-4.8112227876552449E-2</c:v>
                </c:pt>
                <c:pt idx="115">
                  <c:v>-4.6436030404053738E-2</c:v>
                </c:pt>
                <c:pt idx="116">
                  <c:v>-4.4319413699984309E-2</c:v>
                </c:pt>
                <c:pt idx="117">
                  <c:v>-4.1839047462351855E-2</c:v>
                </c:pt>
                <c:pt idx="118">
                  <c:v>-3.9071332307347939E-2</c:v>
                </c:pt>
                <c:pt idx="119">
                  <c:v>-3.6090603993860007E-2</c:v>
                </c:pt>
                <c:pt idx="120">
                  <c:v>-3.2967719057098402E-2</c:v>
                </c:pt>
                <c:pt idx="121">
                  <c:v>-2.976897959213505E-2</c:v>
                </c:pt>
                <c:pt idx="122">
                  <c:v>-2.6555355087739936E-2</c:v>
                </c:pt>
                <c:pt idx="123">
                  <c:v>-2.3381960720429831E-2</c:v>
                </c:pt>
                <c:pt idx="124">
                  <c:v>-2.0297753884612534E-2</c:v>
                </c:pt>
                <c:pt idx="125">
                  <c:v>-1.7345413607115816E-2</c:v>
                </c:pt>
                <c:pt idx="126">
                  <c:v>-1.4561370626949609E-2</c:v>
                </c:pt>
                <c:pt idx="127">
                  <c:v>-1.1975959144476942E-2</c:v>
                </c:pt>
                <c:pt idx="128">
                  <c:v>-9.6136644416057477E-3</c:v>
                </c:pt>
                <c:pt idx="129">
                  <c:v>-7.4934436687300651E-3</c:v>
                </c:pt>
                <c:pt idx="130">
                  <c:v>-5.6291000336671825E-3</c:v>
                </c:pt>
                <c:pt idx="131">
                  <c:v>-4.0296933804724279E-3</c:v>
                </c:pt>
                <c:pt idx="132">
                  <c:v>-2.6999726928826173E-3</c:v>
                </c:pt>
                <c:pt idx="133">
                  <c:v>-1.640818388469954E-3</c:v>
                </c:pt>
                <c:pt idx="134">
                  <c:v>-8.4968438253512084E-4</c:v>
                </c:pt>
                <c:pt idx="135">
                  <c:v>-3.2103179754191011E-4</c:v>
                </c:pt>
                <c:pt idx="136">
                  <c:v>-4.6747880015043656E-5</c:v>
                </c:pt>
                <c:pt idx="137">
                  <c:v>-1.6545171192656268E-5</c:v>
                </c:pt>
                <c:pt idx="138">
                  <c:v>-2.1833727058306646E-4</c:v>
                </c:pt>
                <c:pt idx="139">
                  <c:v>-6.3858864538616383E-4</c:v>
                </c:pt>
                <c:pt idx="140">
                  <c:v>-1.2626368863822895E-3</c:v>
                </c:pt>
                <c:pt idx="141">
                  <c:v>-2.0749866065039799E-3</c:v>
                </c:pt>
                <c:pt idx="142">
                  <c:v>-3.0595748356877965E-3</c:v>
                </c:pt>
                <c:pt idx="143">
                  <c:v>-4.2000082991877734E-3</c:v>
                </c:pt>
                <c:pt idx="144">
                  <c:v>-5.4797733898692908E-3</c:v>
                </c:pt>
                <c:pt idx="145">
                  <c:v>-6.8824199717797546E-3</c:v>
                </c:pt>
                <c:pt idx="146">
                  <c:v>-8.391720394935966E-3</c:v>
                </c:pt>
                <c:pt idx="147">
                  <c:v>-9.9918052717672505E-3</c:v>
                </c:pt>
                <c:pt idx="148">
                  <c:v>-1.1667277675300517E-2</c:v>
                </c:pt>
                <c:pt idx="149">
                  <c:v>-1.3403307477384736E-2</c:v>
                </c:pt>
                <c:pt idx="150">
                  <c:v>-1.5185707561957119E-2</c:v>
                </c:pt>
                <c:pt idx="151">
                  <c:v>-1.700099363076555E-2</c:v>
                </c:pt>
                <c:pt idx="152">
                  <c:v>-1.8836429275067103E-2</c:v>
                </c:pt>
                <c:pt idx="153">
                  <c:v>-2.0680057921977218E-2</c:v>
                </c:pt>
                <c:pt idx="154">
                  <c:v>-2.2520723184569717E-2</c:v>
                </c:pt>
                <c:pt idx="155">
                  <c:v>-2.4348079054274496E-2</c:v>
                </c:pt>
                <c:pt idx="156">
                  <c:v>-2.6152591276990267E-2</c:v>
                </c:pt>
                <c:pt idx="157">
                  <c:v>-2.7925531153355547E-2</c:v>
                </c:pt>
                <c:pt idx="158">
                  <c:v>-2.9658962901807411E-2</c:v>
                </c:pt>
                <c:pt idx="159">
                  <c:v>-3.1345725621860505E-2</c:v>
                </c:pt>
                <c:pt idx="160">
                  <c:v>-3.2979410796665339E-2</c:v>
                </c:pt>
                <c:pt idx="161">
                  <c:v>-3.455433617913882E-2</c:v>
                </c:pt>
                <c:pt idx="162">
                  <c:v>-3.6065516815898604E-2</c:v>
                </c:pt>
                <c:pt idx="163">
                  <c:v>-3.750863387832367E-2</c:v>
                </c:pt>
                <c:pt idx="164">
                  <c:v>-3.8880001890903522E-2</c:v>
                </c:pt>
                <c:pt idx="165">
                  <c:v>-4.0176534873587202E-2</c:v>
                </c:pt>
                <c:pt idx="166">
                  <c:v>-4.139571184732499E-2</c:v>
                </c:pt>
                <c:pt idx="167">
                  <c:v>-4.2535542090256381E-2</c:v>
                </c:pt>
                <c:pt idx="168">
                  <c:v>-4.3594530475901394E-2</c:v>
                </c:pt>
                <c:pt idx="169">
                  <c:v>-4.4571643173960993E-2</c:v>
                </c:pt>
                <c:pt idx="170">
                  <c:v>-4.546627394892698E-2</c:v>
                </c:pt>
                <c:pt idx="171">
                  <c:v>-4.62782112508488E-2</c:v>
                </c:pt>
                <c:pt idx="172">
                  <c:v>-4.7007606256483474E-2</c:v>
                </c:pt>
                <c:pt idx="173">
                  <c:v>-4.7654941987028215E-2</c:v>
                </c:pt>
                <c:pt idx="174">
                  <c:v>-4.822100360048618E-2</c:v>
                </c:pt>
                <c:pt idx="175">
                  <c:v>-4.8706849932016738E-2</c:v>
                </c:pt>
                <c:pt idx="176">
                  <c:v>-4.9113786334268217E-2</c:v>
                </c:pt>
                <c:pt idx="177">
                  <c:v>-4.9443338851054244E-2</c:v>
                </c:pt>
                <c:pt idx="178">
                  <c:v>-4.9697229741897192E-2</c:v>
                </c:pt>
                <c:pt idx="179">
                  <c:v>-4.987735436132678E-2</c:v>
                </c:pt>
                <c:pt idx="180">
                  <c:v>-4.9985759385369907E-2</c:v>
                </c:pt>
                <c:pt idx="181">
                  <c:v>-5.0024622368016504E-2</c:v>
                </c:pt>
                <c:pt idx="182">
                  <c:v>-4.9902973255923182E-2</c:v>
                </c:pt>
                <c:pt idx="183">
                  <c:v>-4.9531749275203665E-2</c:v>
                </c:pt>
                <c:pt idx="184">
                  <c:v>-4.893129084685538E-2</c:v>
                </c:pt>
                <c:pt idx="185">
                  <c:v>-4.8122496422400234E-2</c:v>
                </c:pt>
                <c:pt idx="186">
                  <c:v>-4.7126449913195159E-2</c:v>
                </c:pt>
                <c:pt idx="187">
                  <c:v>-4.596410943723956E-2</c:v>
                </c:pt>
                <c:pt idx="188">
                  <c:v>-4.4656051119424701E-2</c:v>
                </c:pt>
                <c:pt idx="189">
                  <c:v>-4.3222261849537945E-2</c:v>
                </c:pt>
                <c:pt idx="190">
                  <c:v>-4.168197519311926E-2</c:v>
                </c:pt>
                <c:pt idx="191">
                  <c:v>-4.0053545018820746E-2</c:v>
                </c:pt>
                <c:pt idx="192">
                  <c:v>-3.8354351819192278E-2</c:v>
                </c:pt>
                <c:pt idx="193">
                  <c:v>-3.6600737134968184E-2</c:v>
                </c:pt>
                <c:pt idx="194">
                  <c:v>-3.4807961928485974E-2</c:v>
                </c:pt>
                <c:pt idx="195">
                  <c:v>-3.299018517698428E-2</c:v>
                </c:pt>
                <c:pt idx="196">
                  <c:v>-3.1160459362983187E-2</c:v>
                </c:pt>
                <c:pt idx="197">
                  <c:v>-2.9330739921256191E-2</c:v>
                </c:pt>
                <c:pt idx="198">
                  <c:v>-2.7511906056784979E-2</c:v>
                </c:pt>
                <c:pt idx="199">
                  <c:v>-2.5713790674307874E-2</c:v>
                </c:pt>
                <c:pt idx="200">
                  <c:v>-2.3945217457029839E-2</c:v>
                </c:pt>
                <c:pt idx="201">
                  <c:v>-2.2214043400649905E-2</c:v>
                </c:pt>
                <c:pt idx="202">
                  <c:v>-2.0527205350042717E-2</c:v>
                </c:pt>
                <c:pt idx="203">
                  <c:v>-1.8890769301137235E-2</c:v>
                </c:pt>
                <c:pt idx="204">
                  <c:v>-1.7309981421797495E-2</c:v>
                </c:pt>
                <c:pt idx="205">
                  <c:v>-1.578931991438565E-2</c:v>
                </c:pt>
                <c:pt idx="206">
                  <c:v>-1.4332546991167705E-2</c:v>
                </c:pt>
                <c:pt idx="207">
                  <c:v>-1.2942760363698215E-2</c:v>
                </c:pt>
                <c:pt idx="208">
                  <c:v>-1.1622443760535927E-2</c:v>
                </c:pt>
                <c:pt idx="209">
                  <c:v>-1.0373516085688555E-2</c:v>
                </c:pt>
                <c:pt idx="210">
                  <c:v>-9.1973789148917344E-3</c:v>
                </c:pt>
                <c:pt idx="211">
                  <c:v>-8.0949620994634833E-3</c:v>
                </c:pt>
                <c:pt idx="212">
                  <c:v>-7.0667673093401584E-3</c:v>
                </c:pt>
                <c:pt idx="213">
                  <c:v>-6.1129093996226029E-3</c:v>
                </c:pt>
                <c:pt idx="214">
                  <c:v>-5.23315552907148E-3</c:v>
                </c:pt>
                <c:pt idx="215">
                  <c:v>-4.4269619961401201E-3</c:v>
                </c:pt>
                <c:pt idx="216">
                  <c:v>-3.6935087886976279E-3</c:v>
                </c:pt>
                <c:pt idx="217">
                  <c:v>-3.0317318687456424E-3</c:v>
                </c:pt>
                <c:pt idx="218">
                  <c:v>-2.440353233807183E-3</c:v>
                </c:pt>
                <c:pt idx="219">
                  <c:v>-1.9179088128375254E-3</c:v>
                </c:pt>
                <c:pt idx="220">
                  <c:v>-1.4627742671343598E-3</c:v>
                </c:pt>
                <c:pt idx="221">
                  <c:v>-1.0731887763981377E-3</c:v>
                </c:pt>
                <c:pt idx="222">
                  <c:v>-7.4727689705954303E-4</c:v>
                </c:pt>
                <c:pt idx="223">
                  <c:v>-4.830685847781131E-4</c:v>
                </c:pt>
                <c:pt idx="224">
                  <c:v>-2.7851747613865898E-4</c:v>
                </c:pt>
                <c:pt idx="225">
                  <c:v>-1.3151752586605488E-4</c:v>
                </c:pt>
                <c:pt idx="226">
                  <c:v>-3.9918096143107594E-5</c:v>
                </c:pt>
                <c:pt idx="227">
                  <c:v>-1.5375937490072711E-6</c:v>
                </c:pt>
                <c:pt idx="228">
                  <c:v>-1.417574899043591E-5</c:v>
                </c:pt>
                <c:pt idx="229">
                  <c:v>-7.5624628113870248E-5</c:v>
                </c:pt>
                <c:pt idx="230">
                  <c:v>-1.8367846785310245E-4</c:v>
                </c:pt>
                <c:pt idx="231">
                  <c:v>-3.3614241762484616E-4</c:v>
                </c:pt>
                <c:pt idx="232">
                  <c:v>-8.9737926361251855E-4</c:v>
                </c:pt>
                <c:pt idx="233">
                  <c:v>-1.6894564350348714E-3</c:v>
                </c:pt>
                <c:pt idx="234">
                  <c:v>-2.6806764940580253E-3</c:v>
                </c:pt>
                <c:pt idx="235">
                  <c:v>-3.8411948041497395E-3</c:v>
                </c:pt>
                <c:pt idx="236">
                  <c:v>-5.1432442199309657E-3</c:v>
                </c:pt>
                <c:pt idx="237">
                  <c:v>-6.5612548230692229E-3</c:v>
                </c:pt>
                <c:pt idx="238">
                  <c:v>-8.0718933012324263E-3</c:v>
                </c:pt>
                <c:pt idx="239">
                  <c:v>-9.6540421256145377E-3</c:v>
                </c:pt>
                <c:pt idx="240">
                  <c:v>-1.1288734840282888E-2</c:v>
                </c:pt>
                <c:pt idx="241">
                  <c:v>-1.2959060507937279E-2</c:v>
                </c:pt>
                <c:pt idx="242">
                  <c:v>-1.4650047614522089E-2</c:v>
                </c:pt>
                <c:pt idx="243">
                  <c:v>-1.634853546264483E-2</c:v>
                </c:pt>
                <c:pt idx="244">
                  <c:v>-1.8043039220554506E-2</c:v>
                </c:pt>
                <c:pt idx="245">
                  <c:v>-1.9723613281696781E-2</c:v>
                </c:pt>
                <c:pt idx="246">
                  <c:v>-2.1381716374553984E-2</c:v>
                </c:pt>
                <c:pt idx="247">
                  <c:v>-2.3010080895609235E-2</c:v>
                </c:pt>
                <c:pt idx="248">
                  <c:v>-2.4602588176140545E-2</c:v>
                </c:pt>
                <c:pt idx="249">
                  <c:v>-2.6154150799771937E-2</c:v>
                </c:pt>
                <c:pt idx="250">
                  <c:v>-2.7660602630281389E-2</c:v>
                </c:pt>
                <c:pt idx="251">
                  <c:v>-2.9118596861956936E-2</c:v>
                </c:pt>
                <c:pt idx="252">
                  <c:v>-3.0525512145623997E-2</c:v>
                </c:pt>
                <c:pt idx="253">
                  <c:v>-3.187936665396713E-2</c:v>
                </c:pt>
                <c:pt idx="254">
                  <c:v>-3.3178739815527623E-2</c:v>
                </c:pt>
                <c:pt idx="255">
                  <c:v>-3.4422701355061446E-2</c:v>
                </c:pt>
                <c:pt idx="256">
                  <c:v>-3.5610747219617107E-2</c:v>
                </c:pt>
                <c:pt idx="257">
                  <c:v>-3.6742741936346753E-2</c:v>
                </c:pt>
                <c:pt idx="258">
                  <c:v>-3.7818866933921835E-2</c:v>
                </c:pt>
                <c:pt idx="259">
                  <c:v>-3.8839574359179722E-2</c:v>
                </c:pt>
                <c:pt idx="260">
                  <c:v>-3.9805545930695185E-2</c:v>
                </c:pt>
                <c:pt idx="261">
                  <c:v>-4.0717656387883293E-2</c:v>
                </c:pt>
                <c:pt idx="262">
                  <c:v>-4.1576941116323908E-2</c:v>
                </c:pt>
                <c:pt idx="263">
                  <c:v>-4.2384567554604978E-2</c:v>
                </c:pt>
                <c:pt idx="264">
                  <c:v>-4.3141810014565227E-2</c:v>
                </c:pt>
                <c:pt idx="265">
                  <c:v>-4.3850027573730632E-2</c:v>
                </c:pt>
                <c:pt idx="266">
                  <c:v>-4.4510644725648238E-2</c:v>
                </c:pt>
                <c:pt idx="267">
                  <c:v>-4.5125134499944153E-2</c:v>
                </c:pt>
                <c:pt idx="268">
                  <c:v>-4.5695003789064943E-2</c:v>
                </c:pt>
                <c:pt idx="269">
                  <c:v>-4.6221780642405508E-2</c:v>
                </c:pt>
                <c:pt idx="270">
                  <c:v>-4.670700331087696E-2</c:v>
                </c:pt>
                <c:pt idx="271">
                  <c:v>-4.7152210845821878E-2</c:v>
                </c:pt>
                <c:pt idx="272">
                  <c:v>-4.7558935075353616E-2</c:v>
                </c:pt>
                <c:pt idx="273">
                  <c:v>-4.7928693799014682E-2</c:v>
                </c:pt>
                <c:pt idx="274">
                  <c:v>-4.8262985057861529E-2</c:v>
                </c:pt>
                <c:pt idx="275">
                  <c:v>-4.8563282351905726E-2</c:v>
                </c:pt>
                <c:pt idx="276">
                  <c:v>-4.883103069036393E-2</c:v>
                </c:pt>
                <c:pt idx="277">
                  <c:v>-4.9067643372388156E-2</c:v>
                </c:pt>
                <c:pt idx="278">
                  <c:v>-4.9274499407056152E-2</c:v>
                </c:pt>
                <c:pt idx="279">
                  <c:v>-4.9452941491322636E-2</c:v>
                </c:pt>
                <c:pt idx="280">
                  <c:v>-4.9604274473721226E-2</c:v>
                </c:pt>
                <c:pt idx="281">
                  <c:v>-4.9729764239660405E-2</c:v>
                </c:pt>
                <c:pt idx="282">
                  <c:v>-4.9830636961400755E-2</c:v>
                </c:pt>
                <c:pt idx="283">
                  <c:v>-4.9908078662363499E-2</c:v>
                </c:pt>
                <c:pt idx="284">
                  <c:v>-4.9963235051217345E-2</c:v>
                </c:pt>
                <c:pt idx="285">
                  <c:v>-4.9997211586375392E-2</c:v>
                </c:pt>
                <c:pt idx="286">
                  <c:v>-5.0011073736267585E-2</c:v>
                </c:pt>
                <c:pt idx="287">
                  <c:v>-5.0005847404790874E-2</c:v>
                </c:pt>
                <c:pt idx="288">
                  <c:v>-4.9982519495155267E-2</c:v>
                </c:pt>
                <c:pt idx="289">
                  <c:v>-4.9942038588493907E-2</c:v>
                </c:pt>
                <c:pt idx="290">
                  <c:v>-4.9885315716689221E-2</c:v>
                </c:pt>
                <c:pt idx="291">
                  <c:v>-4.9813225211287754E-2</c:v>
                </c:pt>
                <c:pt idx="292">
                  <c:v>-4.9726605612872538E-2</c:v>
                </c:pt>
                <c:pt idx="293">
                  <c:v>-4.9626260627094403E-2</c:v>
                </c:pt>
                <c:pt idx="294">
                  <c:v>-4.9512960115580013E-2</c:v>
                </c:pt>
                <c:pt idx="295">
                  <c:v>-4.9387441111354569E-2</c:v>
                </c:pt>
                <c:pt idx="296">
                  <c:v>-4.925040884997979E-2</c:v>
                </c:pt>
                <c:pt idx="297">
                  <c:v>-4.910253780873098E-2</c:v>
                </c:pt>
                <c:pt idx="298">
                  <c:v>-4.8944472747329257E-2</c:v>
                </c:pt>
                <c:pt idx="299">
                  <c:v>-4.877682974468163E-2</c:v>
                </c:pt>
                <c:pt idx="300">
                  <c:v>-4.860019722691522E-2</c:v>
                </c:pt>
                <c:pt idx="301">
                  <c:v>-4.8415136982764208E-2</c:v>
                </c:pt>
                <c:pt idx="302">
                  <c:v>-4.8222185163044384E-2</c:v>
                </c:pt>
                <c:pt idx="303">
                  <c:v>-4.8021853261457234E-2</c:v>
                </c:pt>
                <c:pt idx="304">
                  <c:v>-4.7814629074568696E-2</c:v>
                </c:pt>
                <c:pt idx="305">
                  <c:v>-4.7600977639145184E-2</c:v>
                </c:pt>
                <c:pt idx="306">
                  <c:v>-4.7381342145469102E-2</c:v>
                </c:pt>
                <c:pt idx="307">
                  <c:v>-4.7156144825614615E-2</c:v>
                </c:pt>
                <c:pt idx="308">
                  <c:v>-4.6925787815848108E-2</c:v>
                </c:pt>
                <c:pt idx="309">
                  <c:v>-4.6690653992676717E-2</c:v>
                </c:pt>
                <c:pt idx="310">
                  <c:v>-4.645110778225179E-2</c:v>
                </c:pt>
                <c:pt idx="311">
                  <c:v>-4.6207495942939436E-2</c:v>
                </c:pt>
                <c:pt idx="312">
                  <c:v>-4.5960148321149079E-2</c:v>
                </c:pt>
                <c:pt idx="313">
                  <c:v>-4.5709378580562933E-2</c:v>
                </c:pt>
                <c:pt idx="314">
                  <c:v>-4.5455484905036356E-2</c:v>
                </c:pt>
                <c:pt idx="315">
                  <c:v>-4.5198750675542979E-2</c:v>
                </c:pt>
                <c:pt idx="316">
                  <c:v>-4.4939445121614165E-2</c:v>
                </c:pt>
                <c:pt idx="317">
                  <c:v>-4.4677823947774677E-2</c:v>
                </c:pt>
                <c:pt idx="318">
                  <c:v>-4.4414129935553506E-2</c:v>
                </c:pt>
                <c:pt idx="319">
                  <c:v>-4.4148593521639565E-2</c:v>
                </c:pt>
                <c:pt idx="320">
                  <c:v>-4.3881433352865554E-2</c:v>
                </c:pt>
                <c:pt idx="321">
                  <c:v>-4.3612856818619906E-2</c:v>
                </c:pt>
                <c:pt idx="322">
                  <c:v>-4.3343060561404093E-2</c:v>
                </c:pt>
                <c:pt idx="323">
                  <c:v>-4.307223096620718E-2</c:v>
                </c:pt>
                <c:pt idx="324">
                  <c:v>-4.2800544629372869E-2</c:v>
                </c:pt>
                <c:pt idx="325">
                  <c:v>-4.252816880768024E-2</c:v>
                </c:pt>
                <c:pt idx="326">
                  <c:v>-4.2255261848289871E-2</c:v>
                </c:pt>
                <c:pt idx="327">
                  <c:v>-4.1981973600277341E-2</c:v>
                </c:pt>
                <c:pt idx="328">
                  <c:v>-4.1708445808394383E-2</c:v>
                </c:pt>
                <c:pt idx="329">
                  <c:v>-4.1434812489745038E-2</c:v>
                </c:pt>
                <c:pt idx="330">
                  <c:v>-4.1161200294000735E-2</c:v>
                </c:pt>
                <c:pt idx="331">
                  <c:v>-4.08877288478465E-2</c:v>
                </c:pt>
                <c:pt idx="332">
                  <c:v>-4.0614511084202311E-2</c:v>
                </c:pt>
                <c:pt idx="333">
                  <c:v>-4.0341653556901017E-2</c:v>
                </c:pt>
                <c:pt idx="334">
                  <c:v>-4.0069256741355995E-2</c:v>
                </c:pt>
                <c:pt idx="335">
                  <c:v>-3.9797415321824424E-2</c:v>
                </c:pt>
                <c:pt idx="336">
                  <c:v>-3.9526218465817525E-2</c:v>
                </c:pt>
                <c:pt idx="337">
                  <c:v>-3.9255750086166143E-2</c:v>
                </c:pt>
                <c:pt idx="338">
                  <c:v>-3.8986089091304695E-2</c:v>
                </c:pt>
                <c:pt idx="339">
                  <c:v>-3.8717309624242663E-2</c:v>
                </c:pt>
                <c:pt idx="340">
                  <c:v>-3.8449481290705224E-2</c:v>
                </c:pt>
                <c:pt idx="341">
                  <c:v>-3.8182669376945415E-2</c:v>
                </c:pt>
                <c:pt idx="342">
                  <c:v>-3.7916935057614572E-2</c:v>
                </c:pt>
                <c:pt idx="343">
                  <c:v>-3.7652335594207977E-2</c:v>
                </c:pt>
                <c:pt idx="344">
                  <c:v>-3.7388924524400943E-2</c:v>
                </c:pt>
                <c:pt idx="345">
                  <c:v>-3.712675184274665E-2</c:v>
                </c:pt>
                <c:pt idx="346">
                  <c:v>-3.6865864173115895E-2</c:v>
                </c:pt>
                <c:pt idx="347">
                  <c:v>-3.6606304933176723E-2</c:v>
                </c:pt>
                <c:pt idx="348">
                  <c:v>-3.6348114491366698E-2</c:v>
                </c:pt>
                <c:pt idx="349">
                  <c:v>-3.609133031661111E-2</c:v>
                </c:pt>
                <c:pt idx="350">
                  <c:v>-3.5835987121149847E-2</c:v>
                </c:pt>
                <c:pt idx="351">
                  <c:v>-3.558211699678708E-2</c:v>
                </c:pt>
                <c:pt idx="352">
                  <c:v>-3.5329749544839424E-2</c:v>
                </c:pt>
                <c:pt idx="353">
                  <c:v>-3.5078912000077081E-2</c:v>
                </c:pt>
                <c:pt idx="354">
                  <c:v>-3.4829629348934597E-2</c:v>
                </c:pt>
                <c:pt idx="355">
                  <c:v>-3.4581924442243131E-2</c:v>
                </c:pt>
                <c:pt idx="356">
                  <c:v>-3.433581810273155E-2</c:v>
                </c:pt>
                <c:pt idx="357">
                  <c:v>-3.409132922754058E-2</c:v>
                </c:pt>
                <c:pt idx="358">
                  <c:v>-3.384847488599714E-2</c:v>
                </c:pt>
                <c:pt idx="359">
                  <c:v>-3.3607270412787445E-2</c:v>
                </c:pt>
                <c:pt idx="360">
                  <c:v>-3.3367729496855403E-2</c:v>
                </c:pt>
                <c:pt idx="361">
                  <c:v>-3.3129864266113397E-2</c:v>
                </c:pt>
                <c:pt idx="362">
                  <c:v>-3.2893685368245398E-2</c:v>
                </c:pt>
                <c:pt idx="363">
                  <c:v>-3.265920204769731E-2</c:v>
                </c:pt>
                <c:pt idx="364">
                  <c:v>-3.2426422219098333E-2</c:v>
                </c:pt>
                <c:pt idx="365">
                  <c:v>-3.2195352537243233E-2</c:v>
                </c:pt>
                <c:pt idx="366">
                  <c:v>-3.1965998463798814E-2</c:v>
                </c:pt>
                <c:pt idx="367">
                  <c:v>-3.1738364330885546E-2</c:v>
                </c:pt>
                <c:pt idx="368">
                  <c:v>-3.1512453401683301E-2</c:v>
                </c:pt>
                <c:pt idx="369">
                  <c:v>-3.1288267928182831E-2</c:v>
                </c:pt>
                <c:pt idx="370">
                  <c:v>-3.1065809206231899E-2</c:v>
                </c:pt>
                <c:pt idx="371">
                  <c:v>-3.0845077627996761E-2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62A-4FE3-A24F-E70D202A4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433503"/>
        <c:axId val="144432671"/>
      </c:scatterChart>
      <c:valAx>
        <c:axId val="259910655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8590274671996945"/>
              <c:y val="0.902436205890930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259908575"/>
        <c:crossesAt val="-100"/>
        <c:crossBetween val="midCat"/>
      </c:valAx>
      <c:valAx>
        <c:axId val="259908575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減衰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2.7598892045738537E-3"/>
              <c:y val="0.2996631671041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259910655"/>
        <c:crossesAt val="0.1"/>
        <c:crossBetween val="midCat"/>
      </c:valAx>
      <c:valAx>
        <c:axId val="144432671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リップル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</a:t>
                </a:r>
                <a:r>
                  <a:rPr lang="en-US" altLang="ja-JP"/>
                  <a:t>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4287490313322331"/>
              <c:y val="0.313552055993000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44433503"/>
        <c:crosses val="max"/>
        <c:crossBetween val="midCat"/>
      </c:valAx>
      <c:valAx>
        <c:axId val="144433503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43267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272219538009728"/>
          <c:y val="0.40505212890055403"/>
          <c:w val="0.27677771724021932"/>
          <c:h val="0.155133056284631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1.png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image" Target="../media/image1.png"/><Relationship Id="rId4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10" Type="http://schemas.openxmlformats.org/officeDocument/2006/relationships/image" Target="../media/image11.emf"/><Relationship Id="rId4" Type="http://schemas.openxmlformats.org/officeDocument/2006/relationships/image" Target="../media/image5.emf"/><Relationship Id="rId9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401782</xdr:colOff>
      <xdr:row>22</xdr:row>
      <xdr:rowOff>173182</xdr:rowOff>
    </xdr:from>
    <xdr:to>
      <xdr:col>14</xdr:col>
      <xdr:colOff>955004</xdr:colOff>
      <xdr:row>34</xdr:row>
      <xdr:rowOff>170874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228600</xdr:colOff>
      <xdr:row>0</xdr:row>
      <xdr:rowOff>138544</xdr:rowOff>
    </xdr:from>
    <xdr:to>
      <xdr:col>18</xdr:col>
      <xdr:colOff>243292</xdr:colOff>
      <xdr:row>5</xdr:row>
      <xdr:rowOff>131621</xdr:rowOff>
    </xdr:to>
    <xdr:grpSp>
      <xdr:nvGrpSpPr>
        <xdr:cNvPr id="101" name="グループ化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GrpSpPr>
          <a:grpSpLocks noChangeAspect="1"/>
        </xdr:cNvGrpSpPr>
      </xdr:nvGrpSpPr>
      <xdr:grpSpPr>
        <a:xfrm>
          <a:off x="8499764" y="138544"/>
          <a:ext cx="3609946" cy="1163786"/>
          <a:chOff x="0" y="-70189"/>
          <a:chExt cx="2992392" cy="964637"/>
        </a:xfrm>
      </xdr:grpSpPr>
      <xdr:cxnSp macro="">
        <xdr:nvCxnSpPr>
          <xdr:cNvPr id="102" name="直線コネクタ 101">
            <a:extLst>
              <a:ext uri="{FF2B5EF4-FFF2-40B4-BE49-F238E27FC236}">
                <a16:creationId xmlns:a16="http://schemas.microsoft.com/office/drawing/2014/main" id="{00000000-0008-0000-0000-000066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62132" y="129630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03" name="直線コネクタ 102">
            <a:extLst>
              <a:ext uri="{FF2B5EF4-FFF2-40B4-BE49-F238E27FC236}">
                <a16:creationId xmlns:a16="http://schemas.microsoft.com/office/drawing/2014/main" id="{00000000-0008-0000-0000-000067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10845" y="129630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04" name="直線コネクタ 103">
            <a:extLst>
              <a:ext uri="{FF2B5EF4-FFF2-40B4-BE49-F238E27FC236}">
                <a16:creationId xmlns:a16="http://schemas.microsoft.com/office/drawing/2014/main" id="{00000000-0008-0000-0000-000068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10845" y="176983"/>
            <a:ext cx="488315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05" name="直線コネクタ 104">
            <a:extLst>
              <a:ext uri="{FF2B5EF4-FFF2-40B4-BE49-F238E27FC236}">
                <a16:creationId xmlns:a16="http://schemas.microsoft.com/office/drawing/2014/main" id="{00000000-0008-0000-0000-000069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5560" y="176983"/>
            <a:ext cx="32385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06" name="直線コネクタ 105">
            <a:extLst>
              <a:ext uri="{FF2B5EF4-FFF2-40B4-BE49-F238E27FC236}">
                <a16:creationId xmlns:a16="http://schemas.microsoft.com/office/drawing/2014/main" id="{00000000-0008-0000-0000-00006A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03242" y="129630"/>
            <a:ext cx="1905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07" name="直線コネクタ 106">
            <a:extLst>
              <a:ext uri="{FF2B5EF4-FFF2-40B4-BE49-F238E27FC236}">
                <a16:creationId xmlns:a16="http://schemas.microsoft.com/office/drawing/2014/main" id="{00000000-0008-0000-0000-00006B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50595" y="129630"/>
            <a:ext cx="1905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08" name="直線コネクタ 107">
            <a:extLst>
              <a:ext uri="{FF2B5EF4-FFF2-40B4-BE49-F238E27FC236}">
                <a16:creationId xmlns:a16="http://schemas.microsoft.com/office/drawing/2014/main" id="{00000000-0008-0000-0000-00006C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39545" y="129630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09" name="直線コネクタ 108">
            <a:extLst>
              <a:ext uri="{FF2B5EF4-FFF2-40B4-BE49-F238E27FC236}">
                <a16:creationId xmlns:a16="http://schemas.microsoft.com/office/drawing/2014/main" id="{00000000-0008-0000-0000-00006D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91706" y="129630"/>
            <a:ext cx="1905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10" name="直線コネクタ 109">
            <a:extLst>
              <a:ext uri="{FF2B5EF4-FFF2-40B4-BE49-F238E27FC236}">
                <a16:creationId xmlns:a16="http://schemas.microsoft.com/office/drawing/2014/main" id="{00000000-0008-0000-0000-00006E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51956" y="176983"/>
            <a:ext cx="48514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11" name="テキスト ボックス 1753">
            <a:extLst>
              <a:ext uri="{FF2B5EF4-FFF2-40B4-BE49-F238E27FC236}">
                <a16:creationId xmlns:a16="http://schemas.microsoft.com/office/drawing/2014/main" id="{00000000-0008-0000-0000-00006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09979" y="312763"/>
            <a:ext cx="208123" cy="1984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L2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2" name="テキスト ボックス 1754">
            <a:extLst>
              <a:ext uri="{FF2B5EF4-FFF2-40B4-BE49-F238E27FC236}">
                <a16:creationId xmlns:a16="http://schemas.microsoft.com/office/drawing/2014/main" id="{00000000-0008-0000-0000-000070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18002" y="304635"/>
            <a:ext cx="180523" cy="1984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L4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3" name="テキスト ボックス 1755">
            <a:extLst>
              <a:ext uri="{FF2B5EF4-FFF2-40B4-BE49-F238E27FC236}">
                <a16:creationId xmlns:a16="http://schemas.microsoft.com/office/drawing/2014/main" id="{00000000-0008-0000-0000-00007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51631" y="724506"/>
            <a:ext cx="1757720" cy="1699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Fig</a:t>
            </a:r>
            <a:r>
              <a:rPr lang="ja-JP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　</a:t>
            </a:r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9 </a:t>
            </a:r>
            <a:r>
              <a:rPr lang="ja-JP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次チェビシェフ</a:t>
            </a:r>
            <a:r>
              <a:rPr lang="en-US" altLang="ja-JP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HPF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114" name="直線コネクタ 113">
            <a:extLst>
              <a:ext uri="{FF2B5EF4-FFF2-40B4-BE49-F238E27FC236}">
                <a16:creationId xmlns:a16="http://schemas.microsoft.com/office/drawing/2014/main" id="{00000000-0008-0000-0000-000072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7315" y="176983"/>
            <a:ext cx="21590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15" name="直線コネクタ 114">
            <a:extLst>
              <a:ext uri="{FF2B5EF4-FFF2-40B4-BE49-F238E27FC236}">
                <a16:creationId xmlns:a16="http://schemas.microsoft.com/office/drawing/2014/main" id="{00000000-0008-0000-0000-000073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0" y="579120"/>
            <a:ext cx="144145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16" name="直線コネクタ 115">
            <a:extLst>
              <a:ext uri="{FF2B5EF4-FFF2-40B4-BE49-F238E27FC236}">
                <a16:creationId xmlns:a16="http://schemas.microsoft.com/office/drawing/2014/main" id="{00000000-0008-0000-0000-000074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3266" y="579120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17" name="直線コネクタ 116">
            <a:extLst>
              <a:ext uri="{FF2B5EF4-FFF2-40B4-BE49-F238E27FC236}">
                <a16:creationId xmlns:a16="http://schemas.microsoft.com/office/drawing/2014/main" id="{00000000-0008-0000-0000-000075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59962" y="579120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18" name="直線コネクタ 117">
            <a:extLst>
              <a:ext uri="{FF2B5EF4-FFF2-40B4-BE49-F238E27FC236}">
                <a16:creationId xmlns:a16="http://schemas.microsoft.com/office/drawing/2014/main" id="{00000000-0008-0000-0000-000076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09855" y="579120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19" name="楕円 118">
            <a:extLst>
              <a:ext uri="{FF2B5EF4-FFF2-40B4-BE49-F238E27FC236}">
                <a16:creationId xmlns:a16="http://schemas.microsoft.com/office/drawing/2014/main" id="{00000000-0008-0000-0000-000077000000}"/>
              </a:ext>
            </a:extLst>
          </xdr:cNvPr>
          <xdr:cNvSpPr>
            <a:spLocks noChangeArrowheads="1"/>
          </xdr:cNvSpPr>
        </xdr:nvSpPr>
        <xdr:spPr bwMode="auto">
          <a:xfrm>
            <a:off x="91" y="106589"/>
            <a:ext cx="144780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20" name="楕円 119">
            <a:extLst>
              <a:ext uri="{FF2B5EF4-FFF2-40B4-BE49-F238E27FC236}">
                <a16:creationId xmlns:a16="http://schemas.microsoft.com/office/drawing/2014/main" id="{00000000-0008-0000-0000-000078000000}"/>
              </a:ext>
            </a:extLst>
          </xdr:cNvPr>
          <xdr:cNvSpPr>
            <a:spLocks noChangeArrowheads="1"/>
          </xdr:cNvSpPr>
        </xdr:nvSpPr>
        <xdr:spPr bwMode="auto">
          <a:xfrm>
            <a:off x="34290" y="142784"/>
            <a:ext cx="73025" cy="7239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21" name="直線コネクタ 120">
            <a:extLst>
              <a:ext uri="{FF2B5EF4-FFF2-40B4-BE49-F238E27FC236}">
                <a16:creationId xmlns:a16="http://schemas.microsoft.com/office/drawing/2014/main" id="{00000000-0008-0000-0000-000079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0485" y="249373"/>
            <a:ext cx="1270" cy="32702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22" name="楕円 121">
            <a:extLst>
              <a:ext uri="{FF2B5EF4-FFF2-40B4-BE49-F238E27FC236}">
                <a16:creationId xmlns:a16="http://schemas.microsoft.com/office/drawing/2014/main" id="{00000000-0008-0000-0000-00007A000000}"/>
              </a:ext>
            </a:extLst>
          </xdr:cNvPr>
          <xdr:cNvSpPr>
            <a:spLocks noChangeArrowheads="1"/>
          </xdr:cNvSpPr>
        </xdr:nvSpPr>
        <xdr:spPr bwMode="auto">
          <a:xfrm>
            <a:off x="44632" y="151130"/>
            <a:ext cx="57150" cy="57785"/>
          </a:xfrm>
          <a:prstGeom prst="ellipse">
            <a:avLst/>
          </a:prstGeom>
          <a:solidFill>
            <a:srgbClr val="FF00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23" name="テキスト ボックス 1765">
            <a:extLst>
              <a:ext uri="{FF2B5EF4-FFF2-40B4-BE49-F238E27FC236}">
                <a16:creationId xmlns:a16="http://schemas.microsoft.com/office/drawing/2014/main" id="{00000000-0008-0000-0000-00007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52765" y="-70189"/>
            <a:ext cx="164067" cy="1984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C1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4" name="テキスト ボックス 1766">
            <a:extLst>
              <a:ext uri="{FF2B5EF4-FFF2-40B4-BE49-F238E27FC236}">
                <a16:creationId xmlns:a16="http://schemas.microsoft.com/office/drawing/2014/main" id="{00000000-0008-0000-0000-00007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45993" y="-70189"/>
            <a:ext cx="164067" cy="1984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C3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5" name="テキスト ボックス 1767">
            <a:extLst>
              <a:ext uri="{FF2B5EF4-FFF2-40B4-BE49-F238E27FC236}">
                <a16:creationId xmlns:a16="http://schemas.microsoft.com/office/drawing/2014/main" id="{00000000-0008-0000-0000-00007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399181" y="-68827"/>
            <a:ext cx="164067" cy="1984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C5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126" name="直線コネクタ 125">
            <a:extLst>
              <a:ext uri="{FF2B5EF4-FFF2-40B4-BE49-F238E27FC236}">
                <a16:creationId xmlns:a16="http://schemas.microsoft.com/office/drawing/2014/main" id="{00000000-0008-0000-0000-00007E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979295" y="129630"/>
            <a:ext cx="1905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27" name="直線コネクタ 126">
            <a:extLst>
              <a:ext uri="{FF2B5EF4-FFF2-40B4-BE49-F238E27FC236}">
                <a16:creationId xmlns:a16="http://schemas.microsoft.com/office/drawing/2014/main" id="{00000000-0008-0000-0000-00007F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033452" y="129630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28" name="直線コネクタ 127">
            <a:extLst>
              <a:ext uri="{FF2B5EF4-FFF2-40B4-BE49-F238E27FC236}">
                <a16:creationId xmlns:a16="http://schemas.microsoft.com/office/drawing/2014/main" id="{00000000-0008-0000-0000-000080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91706" y="176983"/>
            <a:ext cx="48514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29" name="テキスト ボックス 1771">
            <a:extLst>
              <a:ext uri="{FF2B5EF4-FFF2-40B4-BE49-F238E27FC236}">
                <a16:creationId xmlns:a16="http://schemas.microsoft.com/office/drawing/2014/main" id="{00000000-0008-0000-0000-00008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78096" y="310959"/>
            <a:ext cx="157187" cy="1984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L6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0" name="テキスト ボックス 1772">
            <a:extLst>
              <a:ext uri="{FF2B5EF4-FFF2-40B4-BE49-F238E27FC236}">
                <a16:creationId xmlns:a16="http://schemas.microsoft.com/office/drawing/2014/main" id="{00000000-0008-0000-0000-00008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40715" y="-61224"/>
            <a:ext cx="164067" cy="1984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C7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131" name="直線コネクタ 130">
            <a:extLst>
              <a:ext uri="{FF2B5EF4-FFF2-40B4-BE49-F238E27FC236}">
                <a16:creationId xmlns:a16="http://schemas.microsoft.com/office/drawing/2014/main" id="{00000000-0008-0000-0000-000083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520406" y="129630"/>
            <a:ext cx="1905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32" name="直線コネクタ 131">
            <a:extLst>
              <a:ext uri="{FF2B5EF4-FFF2-40B4-BE49-F238E27FC236}">
                <a16:creationId xmlns:a16="http://schemas.microsoft.com/office/drawing/2014/main" id="{00000000-0008-0000-0000-000084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573202" y="129630"/>
            <a:ext cx="1905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33" name="直線コネクタ 132">
            <a:extLst>
              <a:ext uri="{FF2B5EF4-FFF2-40B4-BE49-F238E27FC236}">
                <a16:creationId xmlns:a16="http://schemas.microsoft.com/office/drawing/2014/main" id="{00000000-0008-0000-0000-000085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033452" y="176983"/>
            <a:ext cx="48514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34" name="テキスト ボックス 1776">
            <a:extLst>
              <a:ext uri="{FF2B5EF4-FFF2-40B4-BE49-F238E27FC236}">
                <a16:creationId xmlns:a16="http://schemas.microsoft.com/office/drawing/2014/main" id="{00000000-0008-0000-0000-00008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016526" y="304635"/>
            <a:ext cx="157187" cy="20478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L8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135" name="直線コネクタ 134">
            <a:extLst>
              <a:ext uri="{FF2B5EF4-FFF2-40B4-BE49-F238E27FC236}">
                <a16:creationId xmlns:a16="http://schemas.microsoft.com/office/drawing/2014/main" id="{00000000-0008-0000-0000-000087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848247" y="581025"/>
            <a:ext cx="144145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36" name="直線コネクタ 135">
            <a:extLst>
              <a:ext uri="{FF2B5EF4-FFF2-40B4-BE49-F238E27FC236}">
                <a16:creationId xmlns:a16="http://schemas.microsoft.com/office/drawing/2014/main" id="{00000000-0008-0000-0000-000088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846070" y="581025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37" name="直線コネクタ 136">
            <a:extLst>
              <a:ext uri="{FF2B5EF4-FFF2-40B4-BE49-F238E27FC236}">
                <a16:creationId xmlns:a16="http://schemas.microsoft.com/office/drawing/2014/main" id="{00000000-0008-0000-0000-000089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901406" y="581025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38" name="直線コネクタ 137">
            <a:extLst>
              <a:ext uri="{FF2B5EF4-FFF2-40B4-BE49-F238E27FC236}">
                <a16:creationId xmlns:a16="http://schemas.microsoft.com/office/drawing/2014/main" id="{00000000-0008-0000-0000-00008A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958102" y="581025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39" name="楕円 138">
            <a:extLst>
              <a:ext uri="{FF2B5EF4-FFF2-40B4-BE49-F238E27FC236}">
                <a16:creationId xmlns:a16="http://schemas.microsoft.com/office/drawing/2014/main" id="{00000000-0008-0000-0000-00008B000000}"/>
              </a:ext>
            </a:extLst>
          </xdr:cNvPr>
          <xdr:cNvSpPr>
            <a:spLocks noChangeArrowheads="1"/>
          </xdr:cNvSpPr>
        </xdr:nvSpPr>
        <xdr:spPr bwMode="auto">
          <a:xfrm>
            <a:off x="2846342" y="108494"/>
            <a:ext cx="144780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40" name="楕円 139">
            <a:extLst>
              <a:ext uri="{FF2B5EF4-FFF2-40B4-BE49-F238E27FC236}">
                <a16:creationId xmlns:a16="http://schemas.microsoft.com/office/drawing/2014/main" id="{00000000-0008-0000-0000-00008C000000}"/>
              </a:ext>
            </a:extLst>
          </xdr:cNvPr>
          <xdr:cNvSpPr>
            <a:spLocks noChangeArrowheads="1"/>
          </xdr:cNvSpPr>
        </xdr:nvSpPr>
        <xdr:spPr bwMode="auto">
          <a:xfrm>
            <a:off x="2882537" y="144054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41" name="直線コネクタ 140">
            <a:extLst>
              <a:ext uri="{FF2B5EF4-FFF2-40B4-BE49-F238E27FC236}">
                <a16:creationId xmlns:a16="http://schemas.microsoft.com/office/drawing/2014/main" id="{00000000-0008-0000-0000-00008D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918732" y="250643"/>
            <a:ext cx="1270" cy="32258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42" name="楕円 141">
            <a:extLst>
              <a:ext uri="{FF2B5EF4-FFF2-40B4-BE49-F238E27FC236}">
                <a16:creationId xmlns:a16="http://schemas.microsoft.com/office/drawing/2014/main" id="{00000000-0008-0000-0000-00008E000000}"/>
              </a:ext>
            </a:extLst>
          </xdr:cNvPr>
          <xdr:cNvSpPr>
            <a:spLocks noChangeArrowheads="1"/>
          </xdr:cNvSpPr>
        </xdr:nvSpPr>
        <xdr:spPr bwMode="auto">
          <a:xfrm>
            <a:off x="2885440" y="153035"/>
            <a:ext cx="57785" cy="57150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43" name="直線コネクタ 142">
            <a:extLst>
              <a:ext uri="{FF2B5EF4-FFF2-40B4-BE49-F238E27FC236}">
                <a16:creationId xmlns:a16="http://schemas.microsoft.com/office/drawing/2014/main" id="{00000000-0008-0000-0000-00008F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574562" y="176983"/>
            <a:ext cx="307975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44" name="テキスト ボックス 1786">
            <a:extLst>
              <a:ext uri="{FF2B5EF4-FFF2-40B4-BE49-F238E27FC236}">
                <a16:creationId xmlns:a16="http://schemas.microsoft.com/office/drawing/2014/main" id="{00000000-0008-0000-0000-000090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479414" y="-61224"/>
            <a:ext cx="164067" cy="1984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C9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5" name="楕円 144">
            <a:extLst>
              <a:ext uri="{FF2B5EF4-FFF2-40B4-BE49-F238E27FC236}">
                <a16:creationId xmlns:a16="http://schemas.microsoft.com/office/drawing/2014/main" id="{00000000-0008-0000-0000-000091000000}"/>
              </a:ext>
            </a:extLst>
          </xdr:cNvPr>
          <xdr:cNvSpPr>
            <a:spLocks noChangeArrowheads="1"/>
          </xdr:cNvSpPr>
        </xdr:nvSpPr>
        <xdr:spPr bwMode="auto">
          <a:xfrm>
            <a:off x="672737" y="167095"/>
            <a:ext cx="29210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146" name="グループ化 145">
            <a:extLst>
              <a:ext uri="{FF2B5EF4-FFF2-40B4-BE49-F238E27FC236}">
                <a16:creationId xmlns:a16="http://schemas.microsoft.com/office/drawing/2014/main" id="{00000000-0008-0000-0000-000092000000}"/>
              </a:ext>
            </a:extLst>
          </xdr:cNvPr>
          <xdr:cNvGrpSpPr>
            <a:grpSpLocks/>
          </xdr:cNvGrpSpPr>
        </xdr:nvGrpSpPr>
        <xdr:grpSpPr bwMode="auto">
          <a:xfrm>
            <a:off x="615402" y="167095"/>
            <a:ext cx="144144" cy="466090"/>
            <a:chOff x="391" y="161"/>
            <a:chExt cx="91" cy="294"/>
          </a:xfrm>
        </xdr:grpSpPr>
        <xdr:cxnSp macro="">
          <xdr:nvCxnSpPr>
            <xdr:cNvPr id="183" name="Line 57">
              <a:extLst>
                <a:ext uri="{FF2B5EF4-FFF2-40B4-BE49-F238E27FC236}">
                  <a16:creationId xmlns:a16="http://schemas.microsoft.com/office/drawing/2014/main" id="{00000000-0008-0000-0000-0000B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38" y="354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4" name="Arc 58">
              <a:extLst>
                <a:ext uri="{FF2B5EF4-FFF2-40B4-BE49-F238E27FC236}">
                  <a16:creationId xmlns:a16="http://schemas.microsoft.com/office/drawing/2014/main" id="{00000000-0008-0000-0000-0000B8000000}"/>
                </a:ext>
              </a:extLst>
            </xdr:cNvPr>
            <xdr:cNvSpPr>
              <a:spLocks/>
            </xdr:cNvSpPr>
          </xdr:nvSpPr>
          <xdr:spPr bwMode="auto">
            <a:xfrm>
              <a:off x="413" y="307"/>
              <a:ext cx="41" cy="47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21600 w 36669"/>
                <a:gd name="T1" fmla="*/ 43200 h 43200"/>
                <a:gd name="T2" fmla="*/ 36670 w 36669"/>
                <a:gd name="T3" fmla="*/ 6322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21600" y="43199"/>
                  </a:move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277" y="0"/>
                    <a:pt x="32726" y="2235"/>
                    <a:pt x="36768" y="6222"/>
                  </a:cubicBezTo>
                </a:path>
                <a:path w="36669" h="43200" stroke="0" extrusionOk="0">
                  <a:moveTo>
                    <a:pt x="21600" y="43199"/>
                  </a:move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277" y="0"/>
                    <a:pt x="32726" y="2235"/>
                    <a:pt x="36768" y="6222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85" name="Arc 59">
              <a:extLst>
                <a:ext uri="{FF2B5EF4-FFF2-40B4-BE49-F238E27FC236}">
                  <a16:creationId xmlns:a16="http://schemas.microsoft.com/office/drawing/2014/main" id="{00000000-0008-0000-0000-0000B9000000}"/>
                </a:ext>
              </a:extLst>
            </xdr:cNvPr>
            <xdr:cNvSpPr>
              <a:spLocks/>
            </xdr:cNvSpPr>
          </xdr:nvSpPr>
          <xdr:spPr bwMode="auto">
            <a:xfrm>
              <a:off x="412" y="272"/>
              <a:ext cx="42" cy="49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36670 w 36669"/>
                <a:gd name="T1" fmla="*/ 36167 h 43200"/>
                <a:gd name="T2" fmla="*/ 36670 w 36669"/>
                <a:gd name="T3" fmla="*/ 7033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37130" y="36612"/>
                  </a:moveTo>
                  <a:cubicBezTo>
                    <a:pt x="33060" y="40822"/>
                    <a:pt x="2745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455" y="0"/>
                    <a:pt x="33060" y="2377"/>
                    <a:pt x="37130" y="6587"/>
                  </a:cubicBezTo>
                </a:path>
                <a:path w="36669" h="43200" stroke="0" extrusionOk="0">
                  <a:moveTo>
                    <a:pt x="37130" y="36612"/>
                  </a:moveTo>
                  <a:cubicBezTo>
                    <a:pt x="33060" y="40822"/>
                    <a:pt x="2745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455" y="0"/>
                    <a:pt x="33060" y="2377"/>
                    <a:pt x="37130" y="6587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86" name="Line 60">
              <a:extLst>
                <a:ext uri="{FF2B5EF4-FFF2-40B4-BE49-F238E27FC236}">
                  <a16:creationId xmlns:a16="http://schemas.microsoft.com/office/drawing/2014/main" id="{00000000-0008-0000-0000-0000B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38" y="170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7" name="Arc 61">
              <a:extLst>
                <a:ext uri="{FF2B5EF4-FFF2-40B4-BE49-F238E27FC236}">
                  <a16:creationId xmlns:a16="http://schemas.microsoft.com/office/drawing/2014/main" id="{00000000-0008-0000-0000-0000BB000000}"/>
                </a:ext>
              </a:extLst>
            </xdr:cNvPr>
            <xdr:cNvSpPr>
              <a:spLocks/>
            </xdr:cNvSpPr>
          </xdr:nvSpPr>
          <xdr:spPr bwMode="auto">
            <a:xfrm>
              <a:off x="413" y="238"/>
              <a:ext cx="41" cy="47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36670 w 36669"/>
                <a:gd name="T1" fmla="*/ 36878 h 43200"/>
                <a:gd name="T2" fmla="*/ 21600 w 36669"/>
                <a:gd name="T3" fmla="*/ 0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36768" y="36977"/>
                  </a:moveTo>
                  <a:cubicBezTo>
                    <a:pt x="32726" y="40964"/>
                    <a:pt x="27277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-1"/>
                    <a:pt x="21600" y="-1"/>
                  </a:cubicBezTo>
                </a:path>
                <a:path w="36669" h="43200" stroke="0" extrusionOk="0">
                  <a:moveTo>
                    <a:pt x="36768" y="36977"/>
                  </a:moveTo>
                  <a:cubicBezTo>
                    <a:pt x="32726" y="40964"/>
                    <a:pt x="27277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-1"/>
                    <a:pt x="21600" y="-1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88" name="Line 62">
              <a:extLst>
                <a:ext uri="{FF2B5EF4-FFF2-40B4-BE49-F238E27FC236}">
                  <a16:creationId xmlns:a16="http://schemas.microsoft.com/office/drawing/2014/main" id="{00000000-0008-0000-0000-0000B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92" y="421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89" name="Line 63">
              <a:extLst>
                <a:ext uri="{FF2B5EF4-FFF2-40B4-BE49-F238E27FC236}">
                  <a16:creationId xmlns:a16="http://schemas.microsoft.com/office/drawing/2014/main" id="{00000000-0008-0000-0000-0000B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26" y="421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90" name="Line 64">
              <a:extLst>
                <a:ext uri="{FF2B5EF4-FFF2-40B4-BE49-F238E27FC236}">
                  <a16:creationId xmlns:a16="http://schemas.microsoft.com/office/drawing/2014/main" id="{00000000-0008-0000-0000-0000B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60" y="421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91" name="Line 65">
              <a:extLst>
                <a:ext uri="{FF2B5EF4-FFF2-40B4-BE49-F238E27FC236}">
                  <a16:creationId xmlns:a16="http://schemas.microsoft.com/office/drawing/2014/main" id="{00000000-0008-0000-0000-0000B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91" y="421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92" name="Oval 66">
              <a:extLst>
                <a:ext uri="{FF2B5EF4-FFF2-40B4-BE49-F238E27FC236}">
                  <a16:creationId xmlns:a16="http://schemas.microsoft.com/office/drawing/2014/main" id="{00000000-0008-0000-0000-0000C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29" y="161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147" name="楕円 146">
            <a:extLst>
              <a:ext uri="{FF2B5EF4-FFF2-40B4-BE49-F238E27FC236}">
                <a16:creationId xmlns:a16="http://schemas.microsoft.com/office/drawing/2014/main" id="{00000000-0008-0000-0000-000093000000}"/>
              </a:ext>
            </a:extLst>
          </xdr:cNvPr>
          <xdr:cNvSpPr>
            <a:spLocks noChangeArrowheads="1"/>
          </xdr:cNvSpPr>
        </xdr:nvSpPr>
        <xdr:spPr bwMode="auto">
          <a:xfrm>
            <a:off x="1172845" y="167095"/>
            <a:ext cx="28575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148" name="グループ化 147">
            <a:extLst>
              <a:ext uri="{FF2B5EF4-FFF2-40B4-BE49-F238E27FC236}">
                <a16:creationId xmlns:a16="http://schemas.microsoft.com/office/drawing/2014/main" id="{00000000-0008-0000-0000-000094000000}"/>
              </a:ext>
            </a:extLst>
          </xdr:cNvPr>
          <xdr:cNvGrpSpPr>
            <a:grpSpLocks/>
          </xdr:cNvGrpSpPr>
        </xdr:nvGrpSpPr>
        <xdr:grpSpPr bwMode="auto">
          <a:xfrm>
            <a:off x="1121272" y="167095"/>
            <a:ext cx="143550" cy="466090"/>
            <a:chOff x="709" y="161"/>
            <a:chExt cx="90" cy="294"/>
          </a:xfrm>
        </xdr:grpSpPr>
        <xdr:cxnSp macro="">
          <xdr:nvCxnSpPr>
            <xdr:cNvPr id="173" name="Line 69">
              <a:extLst>
                <a:ext uri="{FF2B5EF4-FFF2-40B4-BE49-F238E27FC236}">
                  <a16:creationId xmlns:a16="http://schemas.microsoft.com/office/drawing/2014/main" id="{00000000-0008-0000-0000-0000A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56" y="354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74" name="Arc 70">
              <a:extLst>
                <a:ext uri="{FF2B5EF4-FFF2-40B4-BE49-F238E27FC236}">
                  <a16:creationId xmlns:a16="http://schemas.microsoft.com/office/drawing/2014/main" id="{00000000-0008-0000-0000-0000AE000000}"/>
                </a:ext>
              </a:extLst>
            </xdr:cNvPr>
            <xdr:cNvSpPr>
              <a:spLocks/>
            </xdr:cNvSpPr>
          </xdr:nvSpPr>
          <xdr:spPr bwMode="auto">
            <a:xfrm>
              <a:off x="730" y="307"/>
              <a:ext cx="42" cy="47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21600 w 36669"/>
                <a:gd name="T1" fmla="*/ 43200 h 43200"/>
                <a:gd name="T2" fmla="*/ 36670 w 36669"/>
                <a:gd name="T3" fmla="*/ 6322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21600" y="43199"/>
                  </a:move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277" y="0"/>
                    <a:pt x="32726" y="2235"/>
                    <a:pt x="36768" y="6222"/>
                  </a:cubicBezTo>
                </a:path>
                <a:path w="36669" h="43200" stroke="0" extrusionOk="0">
                  <a:moveTo>
                    <a:pt x="21600" y="43199"/>
                  </a:move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277" y="0"/>
                    <a:pt x="32726" y="2235"/>
                    <a:pt x="36768" y="6222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75" name="Arc 71">
              <a:extLst>
                <a:ext uri="{FF2B5EF4-FFF2-40B4-BE49-F238E27FC236}">
                  <a16:creationId xmlns:a16="http://schemas.microsoft.com/office/drawing/2014/main" id="{00000000-0008-0000-0000-0000AF000000}"/>
                </a:ext>
              </a:extLst>
            </xdr:cNvPr>
            <xdr:cNvSpPr>
              <a:spLocks/>
            </xdr:cNvSpPr>
          </xdr:nvSpPr>
          <xdr:spPr bwMode="auto">
            <a:xfrm>
              <a:off x="730" y="272"/>
              <a:ext cx="41" cy="49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36670 w 36669"/>
                <a:gd name="T1" fmla="*/ 36167 h 43200"/>
                <a:gd name="T2" fmla="*/ 36670 w 36669"/>
                <a:gd name="T3" fmla="*/ 7033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37130" y="36612"/>
                  </a:moveTo>
                  <a:cubicBezTo>
                    <a:pt x="33060" y="40822"/>
                    <a:pt x="2745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455" y="0"/>
                    <a:pt x="33060" y="2377"/>
                    <a:pt x="37130" y="6587"/>
                  </a:cubicBezTo>
                </a:path>
                <a:path w="36669" h="43200" stroke="0" extrusionOk="0">
                  <a:moveTo>
                    <a:pt x="37130" y="36612"/>
                  </a:moveTo>
                  <a:cubicBezTo>
                    <a:pt x="33060" y="40822"/>
                    <a:pt x="2745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455" y="0"/>
                    <a:pt x="33060" y="2377"/>
                    <a:pt x="37130" y="6587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76" name="Line 72">
              <a:extLst>
                <a:ext uri="{FF2B5EF4-FFF2-40B4-BE49-F238E27FC236}">
                  <a16:creationId xmlns:a16="http://schemas.microsoft.com/office/drawing/2014/main" id="{00000000-0008-0000-0000-0000B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56" y="170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77" name="Arc 73">
              <a:extLst>
                <a:ext uri="{FF2B5EF4-FFF2-40B4-BE49-F238E27FC236}">
                  <a16:creationId xmlns:a16="http://schemas.microsoft.com/office/drawing/2014/main" id="{00000000-0008-0000-0000-0000B1000000}"/>
                </a:ext>
              </a:extLst>
            </xdr:cNvPr>
            <xdr:cNvSpPr>
              <a:spLocks/>
            </xdr:cNvSpPr>
          </xdr:nvSpPr>
          <xdr:spPr bwMode="auto">
            <a:xfrm>
              <a:off x="730" y="238"/>
              <a:ext cx="42" cy="47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36670 w 36669"/>
                <a:gd name="T1" fmla="*/ 36878 h 43200"/>
                <a:gd name="T2" fmla="*/ 21600 w 36669"/>
                <a:gd name="T3" fmla="*/ 0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36768" y="36977"/>
                  </a:moveTo>
                  <a:cubicBezTo>
                    <a:pt x="32726" y="40964"/>
                    <a:pt x="27277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-1"/>
                    <a:pt x="21600" y="-1"/>
                  </a:cubicBezTo>
                </a:path>
                <a:path w="36669" h="43200" stroke="0" extrusionOk="0">
                  <a:moveTo>
                    <a:pt x="36768" y="36977"/>
                  </a:moveTo>
                  <a:cubicBezTo>
                    <a:pt x="32726" y="40964"/>
                    <a:pt x="27277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-1"/>
                    <a:pt x="21600" y="-1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78" name="Line 74">
              <a:extLst>
                <a:ext uri="{FF2B5EF4-FFF2-40B4-BE49-F238E27FC236}">
                  <a16:creationId xmlns:a16="http://schemas.microsoft.com/office/drawing/2014/main" id="{00000000-0008-0000-0000-0000B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10" y="421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79" name="Line 75">
              <a:extLst>
                <a:ext uri="{FF2B5EF4-FFF2-40B4-BE49-F238E27FC236}">
                  <a16:creationId xmlns:a16="http://schemas.microsoft.com/office/drawing/2014/main" id="{00000000-0008-0000-0000-0000B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44" y="421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80" name="Line 76">
              <a:extLst>
                <a:ext uri="{FF2B5EF4-FFF2-40B4-BE49-F238E27FC236}">
                  <a16:creationId xmlns:a16="http://schemas.microsoft.com/office/drawing/2014/main" id="{00000000-0008-0000-0000-0000B4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78" y="421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81" name="Line 77">
              <a:extLst>
                <a:ext uri="{FF2B5EF4-FFF2-40B4-BE49-F238E27FC236}">
                  <a16:creationId xmlns:a16="http://schemas.microsoft.com/office/drawing/2014/main" id="{00000000-0008-0000-0000-0000B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09" y="421"/>
              <a:ext cx="90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2" name="Oval 78">
              <a:extLst>
                <a:ext uri="{FF2B5EF4-FFF2-40B4-BE49-F238E27FC236}">
                  <a16:creationId xmlns:a16="http://schemas.microsoft.com/office/drawing/2014/main" id="{00000000-0008-0000-0000-0000B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47" y="161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149" name="楕円 148">
            <a:extLst>
              <a:ext uri="{FF2B5EF4-FFF2-40B4-BE49-F238E27FC236}">
                <a16:creationId xmlns:a16="http://schemas.microsoft.com/office/drawing/2014/main" id="{00000000-0008-0000-0000-000095000000}"/>
              </a:ext>
            </a:extLst>
          </xdr:cNvPr>
          <xdr:cNvSpPr>
            <a:spLocks noChangeArrowheads="1"/>
          </xdr:cNvSpPr>
        </xdr:nvSpPr>
        <xdr:spPr bwMode="auto">
          <a:xfrm>
            <a:off x="1714591" y="167095"/>
            <a:ext cx="28575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150" name="グループ化 149">
            <a:extLst>
              <a:ext uri="{FF2B5EF4-FFF2-40B4-BE49-F238E27FC236}">
                <a16:creationId xmlns:a16="http://schemas.microsoft.com/office/drawing/2014/main" id="{00000000-0008-0000-0000-000096000000}"/>
              </a:ext>
            </a:extLst>
          </xdr:cNvPr>
          <xdr:cNvGrpSpPr>
            <a:grpSpLocks/>
          </xdr:cNvGrpSpPr>
        </xdr:nvGrpSpPr>
        <xdr:grpSpPr bwMode="auto">
          <a:xfrm>
            <a:off x="1662055" y="167095"/>
            <a:ext cx="144144" cy="466090"/>
            <a:chOff x="1049" y="161"/>
            <a:chExt cx="91" cy="294"/>
          </a:xfrm>
        </xdr:grpSpPr>
        <xdr:cxnSp macro="">
          <xdr:nvCxnSpPr>
            <xdr:cNvPr id="163" name="Line 81">
              <a:extLst>
                <a:ext uri="{FF2B5EF4-FFF2-40B4-BE49-F238E27FC236}">
                  <a16:creationId xmlns:a16="http://schemas.microsoft.com/office/drawing/2014/main" id="{00000000-0008-0000-0000-0000A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96" y="354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64" name="Arc 82">
              <a:extLst>
                <a:ext uri="{FF2B5EF4-FFF2-40B4-BE49-F238E27FC236}">
                  <a16:creationId xmlns:a16="http://schemas.microsoft.com/office/drawing/2014/main" id="{00000000-0008-0000-0000-0000A4000000}"/>
                </a:ext>
              </a:extLst>
            </xdr:cNvPr>
            <xdr:cNvSpPr>
              <a:spLocks/>
            </xdr:cNvSpPr>
          </xdr:nvSpPr>
          <xdr:spPr bwMode="auto">
            <a:xfrm>
              <a:off x="1070" y="307"/>
              <a:ext cx="42" cy="47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21600 w 36669"/>
                <a:gd name="T1" fmla="*/ 43200 h 43200"/>
                <a:gd name="T2" fmla="*/ 36670 w 36669"/>
                <a:gd name="T3" fmla="*/ 6322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21600" y="43199"/>
                  </a:move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277" y="0"/>
                    <a:pt x="32726" y="2235"/>
                    <a:pt x="36768" y="6222"/>
                  </a:cubicBezTo>
                </a:path>
                <a:path w="36669" h="43200" stroke="0" extrusionOk="0">
                  <a:moveTo>
                    <a:pt x="21600" y="43199"/>
                  </a:move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277" y="0"/>
                    <a:pt x="32726" y="2235"/>
                    <a:pt x="36768" y="6222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65" name="Arc 83">
              <a:extLst>
                <a:ext uri="{FF2B5EF4-FFF2-40B4-BE49-F238E27FC236}">
                  <a16:creationId xmlns:a16="http://schemas.microsoft.com/office/drawing/2014/main" id="{00000000-0008-0000-0000-0000A5000000}"/>
                </a:ext>
              </a:extLst>
            </xdr:cNvPr>
            <xdr:cNvSpPr>
              <a:spLocks/>
            </xdr:cNvSpPr>
          </xdr:nvSpPr>
          <xdr:spPr bwMode="auto">
            <a:xfrm>
              <a:off x="1070" y="272"/>
              <a:ext cx="41" cy="49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36670 w 36669"/>
                <a:gd name="T1" fmla="*/ 36167 h 43200"/>
                <a:gd name="T2" fmla="*/ 36670 w 36669"/>
                <a:gd name="T3" fmla="*/ 7033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37130" y="36612"/>
                  </a:moveTo>
                  <a:cubicBezTo>
                    <a:pt x="33060" y="40822"/>
                    <a:pt x="2745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455" y="0"/>
                    <a:pt x="33060" y="2377"/>
                    <a:pt x="37130" y="6587"/>
                  </a:cubicBezTo>
                </a:path>
                <a:path w="36669" h="43200" stroke="0" extrusionOk="0">
                  <a:moveTo>
                    <a:pt x="37130" y="36612"/>
                  </a:moveTo>
                  <a:cubicBezTo>
                    <a:pt x="33060" y="40822"/>
                    <a:pt x="2745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455" y="0"/>
                    <a:pt x="33060" y="2377"/>
                    <a:pt x="37130" y="6587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66" name="Line 84">
              <a:extLst>
                <a:ext uri="{FF2B5EF4-FFF2-40B4-BE49-F238E27FC236}">
                  <a16:creationId xmlns:a16="http://schemas.microsoft.com/office/drawing/2014/main" id="{00000000-0008-0000-0000-0000A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96" y="170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67" name="Arc 85">
              <a:extLst>
                <a:ext uri="{FF2B5EF4-FFF2-40B4-BE49-F238E27FC236}">
                  <a16:creationId xmlns:a16="http://schemas.microsoft.com/office/drawing/2014/main" id="{00000000-0008-0000-0000-0000A7000000}"/>
                </a:ext>
              </a:extLst>
            </xdr:cNvPr>
            <xdr:cNvSpPr>
              <a:spLocks/>
            </xdr:cNvSpPr>
          </xdr:nvSpPr>
          <xdr:spPr bwMode="auto">
            <a:xfrm>
              <a:off x="1070" y="238"/>
              <a:ext cx="42" cy="47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36670 w 36669"/>
                <a:gd name="T1" fmla="*/ 36878 h 43200"/>
                <a:gd name="T2" fmla="*/ 21600 w 36669"/>
                <a:gd name="T3" fmla="*/ 0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36768" y="36977"/>
                  </a:moveTo>
                  <a:cubicBezTo>
                    <a:pt x="32726" y="40964"/>
                    <a:pt x="27277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-1"/>
                    <a:pt x="21600" y="-1"/>
                  </a:cubicBezTo>
                </a:path>
                <a:path w="36669" h="43200" stroke="0" extrusionOk="0">
                  <a:moveTo>
                    <a:pt x="36768" y="36977"/>
                  </a:moveTo>
                  <a:cubicBezTo>
                    <a:pt x="32726" y="40964"/>
                    <a:pt x="27277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-1"/>
                    <a:pt x="21600" y="-1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68" name="Line 86">
              <a:extLst>
                <a:ext uri="{FF2B5EF4-FFF2-40B4-BE49-F238E27FC236}">
                  <a16:creationId xmlns:a16="http://schemas.microsoft.com/office/drawing/2014/main" id="{00000000-0008-0000-0000-0000A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050" y="421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9" name="Line 87">
              <a:extLst>
                <a:ext uri="{FF2B5EF4-FFF2-40B4-BE49-F238E27FC236}">
                  <a16:creationId xmlns:a16="http://schemas.microsoft.com/office/drawing/2014/main" id="{00000000-0008-0000-0000-0000A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084" y="421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70" name="Line 88">
              <a:extLst>
                <a:ext uri="{FF2B5EF4-FFF2-40B4-BE49-F238E27FC236}">
                  <a16:creationId xmlns:a16="http://schemas.microsoft.com/office/drawing/2014/main" id="{00000000-0008-0000-0000-0000A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118" y="421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71" name="Line 89">
              <a:extLst>
                <a:ext uri="{FF2B5EF4-FFF2-40B4-BE49-F238E27FC236}">
                  <a16:creationId xmlns:a16="http://schemas.microsoft.com/office/drawing/2014/main" id="{00000000-0008-0000-0000-0000A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49" y="421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72" name="Oval 90">
              <a:extLst>
                <a:ext uri="{FF2B5EF4-FFF2-40B4-BE49-F238E27FC236}">
                  <a16:creationId xmlns:a16="http://schemas.microsoft.com/office/drawing/2014/main" id="{00000000-0008-0000-0000-0000AC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87" y="161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151" name="楕円 150">
            <a:extLst>
              <a:ext uri="{FF2B5EF4-FFF2-40B4-BE49-F238E27FC236}">
                <a16:creationId xmlns:a16="http://schemas.microsoft.com/office/drawing/2014/main" id="{00000000-0008-0000-0000-000097000000}"/>
              </a:ext>
            </a:extLst>
          </xdr:cNvPr>
          <xdr:cNvSpPr>
            <a:spLocks noChangeArrowheads="1"/>
          </xdr:cNvSpPr>
        </xdr:nvSpPr>
        <xdr:spPr bwMode="auto">
          <a:xfrm>
            <a:off x="2255702" y="167095"/>
            <a:ext cx="28575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152" name="グループ化 151">
            <a:extLst>
              <a:ext uri="{FF2B5EF4-FFF2-40B4-BE49-F238E27FC236}">
                <a16:creationId xmlns:a16="http://schemas.microsoft.com/office/drawing/2014/main" id="{00000000-0008-0000-0000-000098000000}"/>
              </a:ext>
            </a:extLst>
          </xdr:cNvPr>
          <xdr:cNvGrpSpPr>
            <a:grpSpLocks/>
          </xdr:cNvGrpSpPr>
        </xdr:nvGrpSpPr>
        <xdr:grpSpPr bwMode="auto">
          <a:xfrm>
            <a:off x="2201802" y="167095"/>
            <a:ext cx="144144" cy="466090"/>
            <a:chOff x="1389" y="161"/>
            <a:chExt cx="91" cy="294"/>
          </a:xfrm>
        </xdr:grpSpPr>
        <xdr:cxnSp macro="">
          <xdr:nvCxnSpPr>
            <xdr:cNvPr id="153" name="Line 93">
              <a:extLst>
                <a:ext uri="{FF2B5EF4-FFF2-40B4-BE49-F238E27FC236}">
                  <a16:creationId xmlns:a16="http://schemas.microsoft.com/office/drawing/2014/main" id="{00000000-0008-0000-0000-00009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36" y="354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54" name="Arc 94">
              <a:extLst>
                <a:ext uri="{FF2B5EF4-FFF2-40B4-BE49-F238E27FC236}">
                  <a16:creationId xmlns:a16="http://schemas.microsoft.com/office/drawing/2014/main" id="{00000000-0008-0000-0000-00009A000000}"/>
                </a:ext>
              </a:extLst>
            </xdr:cNvPr>
            <xdr:cNvSpPr>
              <a:spLocks/>
            </xdr:cNvSpPr>
          </xdr:nvSpPr>
          <xdr:spPr bwMode="auto">
            <a:xfrm>
              <a:off x="1411" y="307"/>
              <a:ext cx="41" cy="47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21600 w 36669"/>
                <a:gd name="T1" fmla="*/ 43200 h 43200"/>
                <a:gd name="T2" fmla="*/ 36670 w 36669"/>
                <a:gd name="T3" fmla="*/ 6322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21600" y="43199"/>
                  </a:move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277" y="0"/>
                    <a:pt x="32726" y="2235"/>
                    <a:pt x="36768" y="6222"/>
                  </a:cubicBezTo>
                </a:path>
                <a:path w="36669" h="43200" stroke="0" extrusionOk="0">
                  <a:moveTo>
                    <a:pt x="21600" y="43199"/>
                  </a:move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277" y="0"/>
                    <a:pt x="32726" y="2235"/>
                    <a:pt x="36768" y="6222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55" name="Arc 95">
              <a:extLst>
                <a:ext uri="{FF2B5EF4-FFF2-40B4-BE49-F238E27FC236}">
                  <a16:creationId xmlns:a16="http://schemas.microsoft.com/office/drawing/2014/main" id="{00000000-0008-0000-0000-00009B000000}"/>
                </a:ext>
              </a:extLst>
            </xdr:cNvPr>
            <xdr:cNvSpPr>
              <a:spLocks/>
            </xdr:cNvSpPr>
          </xdr:nvSpPr>
          <xdr:spPr bwMode="auto">
            <a:xfrm>
              <a:off x="1410" y="272"/>
              <a:ext cx="41" cy="49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36670 w 36669"/>
                <a:gd name="T1" fmla="*/ 36167 h 43200"/>
                <a:gd name="T2" fmla="*/ 36670 w 36669"/>
                <a:gd name="T3" fmla="*/ 7033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37130" y="36612"/>
                  </a:moveTo>
                  <a:cubicBezTo>
                    <a:pt x="33060" y="40822"/>
                    <a:pt x="2745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455" y="0"/>
                    <a:pt x="33060" y="2377"/>
                    <a:pt x="37130" y="6587"/>
                  </a:cubicBezTo>
                </a:path>
                <a:path w="36669" h="43200" stroke="0" extrusionOk="0">
                  <a:moveTo>
                    <a:pt x="37130" y="36612"/>
                  </a:moveTo>
                  <a:cubicBezTo>
                    <a:pt x="33060" y="40822"/>
                    <a:pt x="2745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455" y="0"/>
                    <a:pt x="33060" y="2377"/>
                    <a:pt x="37130" y="6587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56" name="Line 96">
              <a:extLst>
                <a:ext uri="{FF2B5EF4-FFF2-40B4-BE49-F238E27FC236}">
                  <a16:creationId xmlns:a16="http://schemas.microsoft.com/office/drawing/2014/main" id="{00000000-0008-0000-0000-00009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36" y="170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57" name="Arc 97">
              <a:extLst>
                <a:ext uri="{FF2B5EF4-FFF2-40B4-BE49-F238E27FC236}">
                  <a16:creationId xmlns:a16="http://schemas.microsoft.com/office/drawing/2014/main" id="{00000000-0008-0000-0000-00009D000000}"/>
                </a:ext>
              </a:extLst>
            </xdr:cNvPr>
            <xdr:cNvSpPr>
              <a:spLocks/>
            </xdr:cNvSpPr>
          </xdr:nvSpPr>
          <xdr:spPr bwMode="auto">
            <a:xfrm>
              <a:off x="1411" y="238"/>
              <a:ext cx="41" cy="47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36670 w 36669"/>
                <a:gd name="T1" fmla="*/ 36878 h 43200"/>
                <a:gd name="T2" fmla="*/ 21600 w 36669"/>
                <a:gd name="T3" fmla="*/ 0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36768" y="36977"/>
                  </a:moveTo>
                  <a:cubicBezTo>
                    <a:pt x="32726" y="40964"/>
                    <a:pt x="27277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-1"/>
                    <a:pt x="21600" y="-1"/>
                  </a:cubicBezTo>
                </a:path>
                <a:path w="36669" h="43200" stroke="0" extrusionOk="0">
                  <a:moveTo>
                    <a:pt x="36768" y="36977"/>
                  </a:moveTo>
                  <a:cubicBezTo>
                    <a:pt x="32726" y="40964"/>
                    <a:pt x="27277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-1"/>
                    <a:pt x="21600" y="-1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58" name="Line 98">
              <a:extLst>
                <a:ext uri="{FF2B5EF4-FFF2-40B4-BE49-F238E27FC236}">
                  <a16:creationId xmlns:a16="http://schemas.microsoft.com/office/drawing/2014/main" id="{00000000-0008-0000-0000-00009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390" y="421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59" name="Line 99">
              <a:extLst>
                <a:ext uri="{FF2B5EF4-FFF2-40B4-BE49-F238E27FC236}">
                  <a16:creationId xmlns:a16="http://schemas.microsoft.com/office/drawing/2014/main" id="{00000000-0008-0000-0000-00009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424" y="421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0" name="Line 100">
              <a:extLst>
                <a:ext uri="{FF2B5EF4-FFF2-40B4-BE49-F238E27FC236}">
                  <a16:creationId xmlns:a16="http://schemas.microsoft.com/office/drawing/2014/main" id="{00000000-0008-0000-0000-0000A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458" y="421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1" name="Line 101">
              <a:extLst>
                <a:ext uri="{FF2B5EF4-FFF2-40B4-BE49-F238E27FC236}">
                  <a16:creationId xmlns:a16="http://schemas.microsoft.com/office/drawing/2014/main" id="{00000000-0008-0000-0000-0000A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389" y="421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62" name="Oval 102">
              <a:extLst>
                <a:ext uri="{FF2B5EF4-FFF2-40B4-BE49-F238E27FC236}">
                  <a16:creationId xmlns:a16="http://schemas.microsoft.com/office/drawing/2014/main" id="{00000000-0008-0000-0000-0000A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427" y="161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</xdr:grpSp>
    <xdr:clientData/>
  </xdr:twoCellAnchor>
  <xdr:twoCellAnchor>
    <xdr:from>
      <xdr:col>0</xdr:col>
      <xdr:colOff>117763</xdr:colOff>
      <xdr:row>22</xdr:row>
      <xdr:rowOff>13854</xdr:rowOff>
    </xdr:from>
    <xdr:to>
      <xdr:col>8</xdr:col>
      <xdr:colOff>257613</xdr:colOff>
      <xdr:row>35</xdr:row>
      <xdr:rowOff>185437</xdr:rowOff>
    </xdr:to>
    <xdr:graphicFrame macro="">
      <xdr:nvGraphicFramePr>
        <xdr:cNvPr id="100" name="グラフ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228599</xdr:colOff>
      <xdr:row>9</xdr:row>
      <xdr:rowOff>159327</xdr:rowOff>
    </xdr:from>
    <xdr:to>
      <xdr:col>8</xdr:col>
      <xdr:colOff>286711</xdr:colOff>
      <xdr:row>21</xdr:row>
      <xdr:rowOff>66578</xdr:rowOff>
    </xdr:to>
    <xdr:graphicFrame macro="">
      <xdr:nvGraphicFramePr>
        <xdr:cNvPr id="194" name="グラフ 193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464127</xdr:colOff>
      <xdr:row>9</xdr:row>
      <xdr:rowOff>221672</xdr:rowOff>
    </xdr:from>
    <xdr:to>
      <xdr:col>14</xdr:col>
      <xdr:colOff>1060122</xdr:colOff>
      <xdr:row>21</xdr:row>
      <xdr:rowOff>210723</xdr:rowOff>
    </xdr:to>
    <xdr:graphicFrame macro="">
      <xdr:nvGraphicFramePr>
        <xdr:cNvPr id="195" name="グラフ 194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13</xdr:col>
      <xdr:colOff>214746</xdr:colOff>
      <xdr:row>5</xdr:row>
      <xdr:rowOff>228601</xdr:rowOff>
    </xdr:from>
    <xdr:to>
      <xdr:col>14</xdr:col>
      <xdr:colOff>436418</xdr:colOff>
      <xdr:row>8</xdr:row>
      <xdr:rowOff>216279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5910" y="1399310"/>
          <a:ext cx="893617" cy="6942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88</xdr:col>
      <xdr:colOff>277707</xdr:colOff>
      <xdr:row>5</xdr:row>
      <xdr:rowOff>78740</xdr:rowOff>
    </xdr:from>
    <xdr:to>
      <xdr:col>90</xdr:col>
      <xdr:colOff>202620</xdr:colOff>
      <xdr:row>11</xdr:row>
      <xdr:rowOff>156028</xdr:rowOff>
    </xdr:to>
    <xdr:grpSp>
      <xdr:nvGrpSpPr>
        <xdr:cNvPr id="237" name="グループ化 236">
          <a:extLst>
            <a:ext uri="{FF2B5EF4-FFF2-40B4-BE49-F238E27FC236}">
              <a16:creationId xmlns:a16="http://schemas.microsoft.com/office/drawing/2014/main" id="{00000000-0008-0000-0100-0000ED000000}"/>
            </a:ext>
          </a:extLst>
        </xdr:cNvPr>
        <xdr:cNvGrpSpPr/>
      </xdr:nvGrpSpPr>
      <xdr:grpSpPr>
        <a:xfrm>
          <a:off x="33666417" y="1258611"/>
          <a:ext cx="908138" cy="1453804"/>
          <a:chOff x="16045543" y="2068286"/>
          <a:chExt cx="906200" cy="1448878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55" name="Object 35" hidden="1">
                <a:extLst>
                  <a:ext uri="{63B3BB69-23CF-44E3-9099-C40C66FF867C}">
                    <a14:compatExt spid="_x0000_s5155"/>
                  </a:ext>
                  <a:ext uri="{FF2B5EF4-FFF2-40B4-BE49-F238E27FC236}">
                    <a16:creationId xmlns:a16="http://schemas.microsoft.com/office/drawing/2014/main" id="{00000000-0008-0000-0100-000023140000}"/>
                  </a:ext>
                </a:extLst>
              </xdr:cNvPr>
              <xdr:cNvSpPr/>
            </xdr:nvSpPr>
            <xdr:spPr bwMode="auto">
              <a:xfrm>
                <a:off x="16083643" y="2893413"/>
                <a:ext cx="828403" cy="623751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238" name="グループ化 237">
            <a:extLst>
              <a:ext uri="{FF2B5EF4-FFF2-40B4-BE49-F238E27FC236}">
                <a16:creationId xmlns:a16="http://schemas.microsoft.com/office/drawing/2014/main" id="{00000000-0008-0000-0100-0000EE000000}"/>
              </a:ext>
            </a:extLst>
          </xdr:cNvPr>
          <xdr:cNvGrpSpPr>
            <a:grpSpLocks/>
          </xdr:cNvGrpSpPr>
        </xdr:nvGrpSpPr>
        <xdr:grpSpPr bwMode="auto">
          <a:xfrm>
            <a:off x="16045543" y="2068286"/>
            <a:ext cx="906200" cy="586369"/>
            <a:chOff x="2" y="9"/>
            <a:chExt cx="410" cy="273"/>
          </a:xfrm>
        </xdr:grpSpPr>
        <xdr:sp macro="" textlink="">
          <xdr:nvSpPr>
            <xdr:cNvPr id="239" name="Oval 44">
              <a:extLst>
                <a:ext uri="{FF2B5EF4-FFF2-40B4-BE49-F238E27FC236}">
                  <a16:creationId xmlns:a16="http://schemas.microsoft.com/office/drawing/2014/main" id="{00000000-0008-0000-0100-0000EF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40" name="Oval 45">
              <a:extLst>
                <a:ext uri="{FF2B5EF4-FFF2-40B4-BE49-F238E27FC236}">
                  <a16:creationId xmlns:a16="http://schemas.microsoft.com/office/drawing/2014/main" id="{00000000-0008-0000-0100-0000F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41" name="Line 46">
              <a:extLst>
                <a:ext uri="{FF2B5EF4-FFF2-40B4-BE49-F238E27FC236}">
                  <a16:creationId xmlns:a16="http://schemas.microsoft.com/office/drawing/2014/main" id="{00000000-0008-0000-0100-0000F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42" name="Oval 47">
              <a:extLst>
                <a:ext uri="{FF2B5EF4-FFF2-40B4-BE49-F238E27FC236}">
                  <a16:creationId xmlns:a16="http://schemas.microsoft.com/office/drawing/2014/main" id="{00000000-0008-0000-0100-0000F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43" name="Oval 48">
              <a:extLst>
                <a:ext uri="{FF2B5EF4-FFF2-40B4-BE49-F238E27FC236}">
                  <a16:creationId xmlns:a16="http://schemas.microsoft.com/office/drawing/2014/main" id="{00000000-0008-0000-0100-0000F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44" name="Line 49">
              <a:extLst>
                <a:ext uri="{FF2B5EF4-FFF2-40B4-BE49-F238E27FC236}">
                  <a16:creationId xmlns:a16="http://schemas.microsoft.com/office/drawing/2014/main" id="{00000000-0008-0000-0100-0000F4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5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45" name="Oval 50">
              <a:extLst>
                <a:ext uri="{FF2B5EF4-FFF2-40B4-BE49-F238E27FC236}">
                  <a16:creationId xmlns:a16="http://schemas.microsoft.com/office/drawing/2014/main" id="{00000000-0008-0000-0100-0000F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249"/>
              <a:ext cx="18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46" name="Oval 51">
              <a:extLst>
                <a:ext uri="{FF2B5EF4-FFF2-40B4-BE49-F238E27FC236}">
                  <a16:creationId xmlns:a16="http://schemas.microsoft.com/office/drawing/2014/main" id="{00000000-0008-0000-0100-0000F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7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47" name="Line 52">
              <a:extLst>
                <a:ext uri="{FF2B5EF4-FFF2-40B4-BE49-F238E27FC236}">
                  <a16:creationId xmlns:a16="http://schemas.microsoft.com/office/drawing/2014/main" id="{00000000-0008-0000-0100-0000F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06" y="192"/>
              <a:ext cx="1" cy="67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grpSp>
          <xdr:nvGrpSpPr>
            <xdr:cNvPr id="248" name="Group 53">
              <a:extLst>
                <a:ext uri="{FF2B5EF4-FFF2-40B4-BE49-F238E27FC236}">
                  <a16:creationId xmlns:a16="http://schemas.microsoft.com/office/drawing/2014/main" id="{00000000-0008-0000-0100-0000F8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84" y="101"/>
              <a:ext cx="45" cy="89"/>
              <a:chOff x="184" y="101"/>
              <a:chExt cx="45" cy="89"/>
            </a:xfrm>
          </xdr:grpSpPr>
          <xdr:cxnSp macro="">
            <xdr:nvCxnSpPr>
              <xdr:cNvPr id="251" name="Line 54">
                <a:extLst>
                  <a:ext uri="{FF2B5EF4-FFF2-40B4-BE49-F238E27FC236}">
                    <a16:creationId xmlns:a16="http://schemas.microsoft.com/office/drawing/2014/main" id="{00000000-0008-0000-0100-0000FB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101"/>
                <a:ext cx="23" cy="8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252" name="Line 55">
                <a:extLst>
                  <a:ext uri="{FF2B5EF4-FFF2-40B4-BE49-F238E27FC236}">
                    <a16:creationId xmlns:a16="http://schemas.microsoft.com/office/drawing/2014/main" id="{00000000-0008-0000-0100-0000FC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84" y="109"/>
                <a:ext cx="45" cy="15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253" name="Line 56">
                <a:extLst>
                  <a:ext uri="{FF2B5EF4-FFF2-40B4-BE49-F238E27FC236}">
                    <a16:creationId xmlns:a16="http://schemas.microsoft.com/office/drawing/2014/main" id="{00000000-0008-0000-0100-0000FD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84" y="124"/>
                <a:ext cx="45" cy="15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254" name="Line 57">
                <a:extLst>
                  <a:ext uri="{FF2B5EF4-FFF2-40B4-BE49-F238E27FC236}">
                    <a16:creationId xmlns:a16="http://schemas.microsoft.com/office/drawing/2014/main" id="{00000000-0008-0000-0100-0000FE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84" y="139"/>
                <a:ext cx="45" cy="15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255" name="Line 58">
                <a:extLst>
                  <a:ext uri="{FF2B5EF4-FFF2-40B4-BE49-F238E27FC236}">
                    <a16:creationId xmlns:a16="http://schemas.microsoft.com/office/drawing/2014/main" id="{00000000-0008-0000-0100-0000FF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84" y="154"/>
                <a:ext cx="45" cy="15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256" name="Line 59">
                <a:extLst>
                  <a:ext uri="{FF2B5EF4-FFF2-40B4-BE49-F238E27FC236}">
                    <a16:creationId xmlns:a16="http://schemas.microsoft.com/office/drawing/2014/main" id="{00000000-0008-0000-0100-000000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84" y="169"/>
                <a:ext cx="45" cy="15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257" name="Line 60">
                <a:extLst>
                  <a:ext uri="{FF2B5EF4-FFF2-40B4-BE49-F238E27FC236}">
                    <a16:creationId xmlns:a16="http://schemas.microsoft.com/office/drawing/2014/main" id="{00000000-0008-0000-0100-000001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84" y="184"/>
                <a:ext cx="22" cy="6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cxnSp macro="">
          <xdr:nvCxnSpPr>
            <xdr:cNvPr id="249" name="Line 61">
              <a:extLst>
                <a:ext uri="{FF2B5EF4-FFF2-40B4-BE49-F238E27FC236}">
                  <a16:creationId xmlns:a16="http://schemas.microsoft.com/office/drawing/2014/main" id="{00000000-0008-0000-0100-0000F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06" y="32"/>
              <a:ext cx="1" cy="69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50" name="Text Box 62">
              <a:extLst>
                <a:ext uri="{FF2B5EF4-FFF2-40B4-BE49-F238E27FC236}">
                  <a16:creationId xmlns:a16="http://schemas.microsoft.com/office/drawing/2014/main" id="{00000000-0008-0000-0100-0000FA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70" y="71"/>
              <a:ext cx="82" cy="144"/>
            </a:xfrm>
            <a:prstGeom prst="rect">
              <a:avLst/>
            </a:prstGeom>
            <a:solidFill>
              <a:srgbClr val="FFFFFF"/>
            </a:solidFill>
            <a:ln w="9525">
              <a:noFill/>
              <a:miter lim="800000"/>
              <a:headEnd/>
              <a:tailEnd/>
            </a:ln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100" b="1" i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ＭＳ 明朝" panose="02020609040205080304" pitchFamily="17" charset="-128"/>
                  <a:cs typeface="Times New Roman" panose="02020603050405020304" pitchFamily="18" charset="0"/>
                </a:rPr>
                <a:t>Rl</a:t>
              </a:r>
              <a:endParaRPr lang="ja-JP" sz="1050" i="1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</xdr:grpSp>
    <xdr:clientData/>
  </xdr:twoCellAnchor>
  <xdr:twoCellAnchor>
    <xdr:from>
      <xdr:col>101</xdr:col>
      <xdr:colOff>166158</xdr:colOff>
      <xdr:row>6</xdr:row>
      <xdr:rowOff>67733</xdr:rowOff>
    </xdr:from>
    <xdr:to>
      <xdr:col>110</xdr:col>
      <xdr:colOff>247650</xdr:colOff>
      <xdr:row>17</xdr:row>
      <xdr:rowOff>224366</xdr:rowOff>
    </xdr:to>
    <xdr:graphicFrame macro="">
      <xdr:nvGraphicFramePr>
        <xdr:cNvPr id="259" name="グラフ 258">
          <a:extLst>
            <a:ext uri="{FF2B5EF4-FFF2-40B4-BE49-F238E27FC236}">
              <a16:creationId xmlns:a16="http://schemas.microsoft.com/office/drawing/2014/main" id="{00000000-0008-0000-0100-000003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109</xdr:col>
      <xdr:colOff>497416</xdr:colOff>
      <xdr:row>33</xdr:row>
      <xdr:rowOff>219075</xdr:rowOff>
    </xdr:from>
    <xdr:to>
      <xdr:col>116</xdr:col>
      <xdr:colOff>387350</xdr:colOff>
      <xdr:row>46</xdr:row>
      <xdr:rowOff>15875</xdr:rowOff>
    </xdr:to>
    <xdr:graphicFrame macro="">
      <xdr:nvGraphicFramePr>
        <xdr:cNvPr id="426" name="グラフ 425">
          <a:extLst>
            <a:ext uri="{FF2B5EF4-FFF2-40B4-BE49-F238E27FC236}">
              <a16:creationId xmlns:a16="http://schemas.microsoft.com/office/drawing/2014/main" id="{00000000-0008-0000-0100-0000AA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109</xdr:col>
      <xdr:colOff>455083</xdr:colOff>
      <xdr:row>20</xdr:row>
      <xdr:rowOff>88900</xdr:rowOff>
    </xdr:from>
    <xdr:to>
      <xdr:col>116</xdr:col>
      <xdr:colOff>347133</xdr:colOff>
      <xdr:row>32</xdr:row>
      <xdr:rowOff>88900</xdr:rowOff>
    </xdr:to>
    <xdr:graphicFrame macro="">
      <xdr:nvGraphicFramePr>
        <xdr:cNvPr id="428" name="グラフ 427">
          <a:extLst>
            <a:ext uri="{FF2B5EF4-FFF2-40B4-BE49-F238E27FC236}">
              <a16:creationId xmlns:a16="http://schemas.microsoft.com/office/drawing/2014/main" id="{00000000-0008-0000-0100-0000AC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247650</xdr:colOff>
      <xdr:row>5</xdr:row>
      <xdr:rowOff>200025</xdr:rowOff>
    </xdr:from>
    <xdr:to>
      <xdr:col>5</xdr:col>
      <xdr:colOff>390379</xdr:colOff>
      <xdr:row>10</xdr:row>
      <xdr:rowOff>226402</xdr:rowOff>
    </xdr:to>
    <xdr:grpSp>
      <xdr:nvGrpSpPr>
        <xdr:cNvPr id="300" name="グループ化 299">
          <a:extLst>
            <a:ext uri="{FF2B5EF4-FFF2-40B4-BE49-F238E27FC236}">
              <a16:creationId xmlns:a16="http://schemas.microsoft.com/office/drawing/2014/main" id="{00000000-0008-0000-0100-00002C010000}"/>
            </a:ext>
          </a:extLst>
        </xdr:cNvPr>
        <xdr:cNvGrpSpPr/>
      </xdr:nvGrpSpPr>
      <xdr:grpSpPr>
        <a:xfrm>
          <a:off x="1222682" y="1379896"/>
          <a:ext cx="994858" cy="1173474"/>
          <a:chOff x="1210994" y="1981200"/>
          <a:chExt cx="893885" cy="1167618"/>
        </a:xfrm>
      </xdr:grpSpPr>
      <xdr:grpSp>
        <xdr:nvGrpSpPr>
          <xdr:cNvPr id="301" name="グループ化 300">
            <a:extLst>
              <a:ext uri="{FF2B5EF4-FFF2-40B4-BE49-F238E27FC236}">
                <a16:creationId xmlns:a16="http://schemas.microsoft.com/office/drawing/2014/main" id="{00000000-0008-0000-0100-00002D01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248507" y="1981200"/>
            <a:ext cx="847016" cy="526561"/>
            <a:chOff x="2" y="5"/>
            <a:chExt cx="410" cy="254"/>
          </a:xfrm>
        </xdr:grpSpPr>
        <xdr:sp macro="" textlink="">
          <xdr:nvSpPr>
            <xdr:cNvPr id="302" name="Oval 59">
              <a:extLst>
                <a:ext uri="{FF2B5EF4-FFF2-40B4-BE49-F238E27FC236}">
                  <a16:creationId xmlns:a16="http://schemas.microsoft.com/office/drawing/2014/main" id="{00000000-0008-0000-0100-00002E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03" name="Line 60">
              <a:extLst>
                <a:ext uri="{FF2B5EF4-FFF2-40B4-BE49-F238E27FC236}">
                  <a16:creationId xmlns:a16="http://schemas.microsoft.com/office/drawing/2014/main" id="{00000000-0008-0000-0100-00002F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0" y="5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04" name="Line 61">
              <a:extLst>
                <a:ext uri="{FF2B5EF4-FFF2-40B4-BE49-F238E27FC236}">
                  <a16:creationId xmlns:a16="http://schemas.microsoft.com/office/drawing/2014/main" id="{00000000-0008-0000-0100-000030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6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05" name="Line 62">
              <a:extLst>
                <a:ext uri="{FF2B5EF4-FFF2-40B4-BE49-F238E27FC236}">
                  <a16:creationId xmlns:a16="http://schemas.microsoft.com/office/drawing/2014/main" id="{00000000-0008-0000-0100-00003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32"/>
              <a:ext cx="15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06" name="Oval 63">
              <a:extLst>
                <a:ext uri="{FF2B5EF4-FFF2-40B4-BE49-F238E27FC236}">
                  <a16:creationId xmlns:a16="http://schemas.microsoft.com/office/drawing/2014/main" id="{00000000-0008-0000-0100-000032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07" name="Oval 64">
              <a:extLst>
                <a:ext uri="{FF2B5EF4-FFF2-40B4-BE49-F238E27FC236}">
                  <a16:creationId xmlns:a16="http://schemas.microsoft.com/office/drawing/2014/main" id="{00000000-0008-0000-0100-000033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08" name="Line 65">
              <a:extLst>
                <a:ext uri="{FF2B5EF4-FFF2-40B4-BE49-F238E27FC236}">
                  <a16:creationId xmlns:a16="http://schemas.microsoft.com/office/drawing/2014/main" id="{00000000-0008-0000-0100-00003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6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09" name="Oval 66">
              <a:extLst>
                <a:ext uri="{FF2B5EF4-FFF2-40B4-BE49-F238E27FC236}">
                  <a16:creationId xmlns:a16="http://schemas.microsoft.com/office/drawing/2014/main" id="{00000000-0008-0000-0100-000035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10" name="Line 67">
              <a:extLst>
                <a:ext uri="{FF2B5EF4-FFF2-40B4-BE49-F238E27FC236}">
                  <a16:creationId xmlns:a16="http://schemas.microsoft.com/office/drawing/2014/main" id="{00000000-0008-0000-0100-000036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142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11" name="Text Box 68">
              <a:extLst>
                <a:ext uri="{FF2B5EF4-FFF2-40B4-BE49-F238E27FC236}">
                  <a16:creationId xmlns:a16="http://schemas.microsoft.com/office/drawing/2014/main" id="{00000000-0008-0000-0100-000037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47" y="77"/>
              <a:ext cx="103" cy="13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60" name="Object 40" hidden="1">
                <a:extLst>
                  <a:ext uri="{63B3BB69-23CF-44E3-9099-C40C66FF867C}">
                    <a14:compatExt spid="_x0000_s5160"/>
                  </a:ext>
                  <a:ext uri="{FF2B5EF4-FFF2-40B4-BE49-F238E27FC236}">
                    <a16:creationId xmlns:a16="http://schemas.microsoft.com/office/drawing/2014/main" id="{00000000-0008-0000-0100-000028140000}"/>
                  </a:ext>
                </a:extLst>
              </xdr:cNvPr>
              <xdr:cNvSpPr/>
            </xdr:nvSpPr>
            <xdr:spPr bwMode="auto">
              <a:xfrm>
                <a:off x="1210994" y="2594313"/>
                <a:ext cx="893885" cy="554505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8</xdr:col>
      <xdr:colOff>133350</xdr:colOff>
      <xdr:row>5</xdr:row>
      <xdr:rowOff>28575</xdr:rowOff>
    </xdr:from>
    <xdr:to>
      <xdr:col>10</xdr:col>
      <xdr:colOff>351367</xdr:colOff>
      <xdr:row>11</xdr:row>
      <xdr:rowOff>78110</xdr:rowOff>
    </xdr:to>
    <xdr:grpSp>
      <xdr:nvGrpSpPr>
        <xdr:cNvPr id="432" name="グループ化 431">
          <a:extLst>
            <a:ext uri="{FF2B5EF4-FFF2-40B4-BE49-F238E27FC236}">
              <a16:creationId xmlns:a16="http://schemas.microsoft.com/office/drawing/2014/main" id="{00000000-0008-0000-0100-0000B0010000}"/>
            </a:ext>
          </a:extLst>
        </xdr:cNvPr>
        <xdr:cNvGrpSpPr/>
      </xdr:nvGrpSpPr>
      <xdr:grpSpPr>
        <a:xfrm>
          <a:off x="3083027" y="1208446"/>
          <a:ext cx="1086534" cy="1426051"/>
          <a:chOff x="12441011" y="2216604"/>
          <a:chExt cx="858688" cy="1151163"/>
        </a:xfrm>
      </xdr:grpSpPr>
      <xdr:grpSp>
        <xdr:nvGrpSpPr>
          <xdr:cNvPr id="433" name="グループ化 432">
            <a:extLst>
              <a:ext uri="{FF2B5EF4-FFF2-40B4-BE49-F238E27FC236}">
                <a16:creationId xmlns:a16="http://schemas.microsoft.com/office/drawing/2014/main" id="{00000000-0008-0000-0100-0000B1010000}"/>
              </a:ext>
            </a:extLst>
          </xdr:cNvPr>
          <xdr:cNvGrpSpPr>
            <a:grpSpLocks/>
          </xdr:cNvGrpSpPr>
        </xdr:nvGrpSpPr>
        <xdr:grpSpPr bwMode="auto">
          <a:xfrm>
            <a:off x="12441011" y="2216604"/>
            <a:ext cx="858688" cy="572860"/>
            <a:chOff x="2" y="9"/>
            <a:chExt cx="410" cy="273"/>
          </a:xfrm>
        </xdr:grpSpPr>
        <xdr:sp macro="" textlink="">
          <xdr:nvSpPr>
            <xdr:cNvPr id="434" name="Oval 70">
              <a:extLst>
                <a:ext uri="{FF2B5EF4-FFF2-40B4-BE49-F238E27FC236}">
                  <a16:creationId xmlns:a16="http://schemas.microsoft.com/office/drawing/2014/main" id="{00000000-0008-0000-0100-0000B2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435" name="Text Box 71">
              <a:extLst>
                <a:ext uri="{FF2B5EF4-FFF2-40B4-BE49-F238E27FC236}">
                  <a16:creationId xmlns:a16="http://schemas.microsoft.com/office/drawing/2014/main" id="{00000000-0008-0000-0100-0000B3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74" y="106"/>
              <a:ext cx="100" cy="8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L2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436" name="Oval 72">
              <a:extLst>
                <a:ext uri="{FF2B5EF4-FFF2-40B4-BE49-F238E27FC236}">
                  <a16:creationId xmlns:a16="http://schemas.microsoft.com/office/drawing/2014/main" id="{00000000-0008-0000-0100-0000B4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37" name="Line 73">
              <a:extLst>
                <a:ext uri="{FF2B5EF4-FFF2-40B4-BE49-F238E27FC236}">
                  <a16:creationId xmlns:a16="http://schemas.microsoft.com/office/drawing/2014/main" id="{00000000-0008-0000-0100-0000B5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38" name="Oval 74">
              <a:extLst>
                <a:ext uri="{FF2B5EF4-FFF2-40B4-BE49-F238E27FC236}">
                  <a16:creationId xmlns:a16="http://schemas.microsoft.com/office/drawing/2014/main" id="{00000000-0008-0000-0100-0000B6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439" name="Oval 75">
              <a:extLst>
                <a:ext uri="{FF2B5EF4-FFF2-40B4-BE49-F238E27FC236}">
                  <a16:creationId xmlns:a16="http://schemas.microsoft.com/office/drawing/2014/main" id="{00000000-0008-0000-0100-0000B7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40" name="Line 76">
              <a:extLst>
                <a:ext uri="{FF2B5EF4-FFF2-40B4-BE49-F238E27FC236}">
                  <a16:creationId xmlns:a16="http://schemas.microsoft.com/office/drawing/2014/main" id="{00000000-0008-0000-0100-0000B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5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41" name="Oval 77">
              <a:extLst>
                <a:ext uri="{FF2B5EF4-FFF2-40B4-BE49-F238E27FC236}">
                  <a16:creationId xmlns:a16="http://schemas.microsoft.com/office/drawing/2014/main" id="{00000000-0008-0000-0100-0000B9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249"/>
              <a:ext cx="18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442" name="Oval 78">
              <a:extLst>
                <a:ext uri="{FF2B5EF4-FFF2-40B4-BE49-F238E27FC236}">
                  <a16:creationId xmlns:a16="http://schemas.microsoft.com/office/drawing/2014/main" id="{00000000-0008-0000-0100-0000BA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7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grpSp>
          <xdr:nvGrpSpPr>
            <xdr:cNvPr id="443" name="Group 79">
              <a:extLst>
                <a:ext uri="{FF2B5EF4-FFF2-40B4-BE49-F238E27FC236}">
                  <a16:creationId xmlns:a16="http://schemas.microsoft.com/office/drawing/2014/main" id="{00000000-0008-0000-0100-0000BB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79" y="32"/>
              <a:ext cx="48" cy="230"/>
              <a:chOff x="179" y="32"/>
              <a:chExt cx="48" cy="230"/>
            </a:xfrm>
          </xdr:grpSpPr>
          <xdr:grpSp>
            <xdr:nvGrpSpPr>
              <xdr:cNvPr id="444" name="Group 80">
                <a:extLst>
                  <a:ext uri="{FF2B5EF4-FFF2-40B4-BE49-F238E27FC236}">
                    <a16:creationId xmlns:a16="http://schemas.microsoft.com/office/drawing/2014/main" id="{00000000-0008-0000-0100-0000BC01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79" y="91"/>
                <a:ext cx="48" cy="109"/>
                <a:chOff x="179" y="91"/>
                <a:chExt cx="48" cy="109"/>
              </a:xfrm>
            </xdr:grpSpPr>
            <xdr:sp macro="" textlink="">
              <xdr:nvSpPr>
                <xdr:cNvPr id="447" name="Arc 81">
                  <a:extLst>
                    <a:ext uri="{FF2B5EF4-FFF2-40B4-BE49-F238E27FC236}">
                      <a16:creationId xmlns:a16="http://schemas.microsoft.com/office/drawing/2014/main" id="{00000000-0008-0000-0100-0000BF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153"/>
                  <a:ext cx="48" cy="47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21600 w 37800"/>
                    <a:gd name="T1" fmla="*/ 43200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448" name="Arc 82">
                  <a:extLst>
                    <a:ext uri="{FF2B5EF4-FFF2-40B4-BE49-F238E27FC236}">
                      <a16:creationId xmlns:a16="http://schemas.microsoft.com/office/drawing/2014/main" id="{00000000-0008-0000-0100-0000C0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122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449" name="Arc 83">
                  <a:extLst>
                    <a:ext uri="{FF2B5EF4-FFF2-40B4-BE49-F238E27FC236}">
                      <a16:creationId xmlns:a16="http://schemas.microsoft.com/office/drawing/2014/main" id="{00000000-0008-0000-0100-0000C1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91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21600 w 37800"/>
                    <a:gd name="T3" fmla="*/ 0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</xdr:grpSp>
          <xdr:cxnSp macro="">
            <xdr:nvCxnSpPr>
              <xdr:cNvPr id="445" name="Line 84">
                <a:extLst>
                  <a:ext uri="{FF2B5EF4-FFF2-40B4-BE49-F238E27FC236}">
                    <a16:creationId xmlns:a16="http://schemas.microsoft.com/office/drawing/2014/main" id="{00000000-0008-0000-0100-0000BD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32"/>
                <a:ext cx="1" cy="59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46" name="Line 85">
                <a:extLst>
                  <a:ext uri="{FF2B5EF4-FFF2-40B4-BE49-F238E27FC236}">
                    <a16:creationId xmlns:a16="http://schemas.microsoft.com/office/drawing/2014/main" id="{00000000-0008-0000-0100-0000BE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200"/>
                <a:ext cx="1" cy="62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62" name="Object 42" hidden="1">
                <a:extLst>
                  <a:ext uri="{63B3BB69-23CF-44E3-9099-C40C66FF867C}">
                    <a14:compatExt spid="_x0000_s5162"/>
                  </a:ext>
                  <a:ext uri="{FF2B5EF4-FFF2-40B4-BE49-F238E27FC236}">
                    <a16:creationId xmlns:a16="http://schemas.microsoft.com/office/drawing/2014/main" id="{00000000-0008-0000-0100-00002A140000}"/>
                  </a:ext>
                </a:extLst>
              </xdr:cNvPr>
              <xdr:cNvSpPr/>
            </xdr:nvSpPr>
            <xdr:spPr bwMode="auto">
              <a:xfrm>
                <a:off x="12543066" y="2835727"/>
                <a:ext cx="698731" cy="532040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92</xdr:col>
      <xdr:colOff>27517</xdr:colOff>
      <xdr:row>1</xdr:row>
      <xdr:rowOff>211667</xdr:rowOff>
    </xdr:from>
    <xdr:to>
      <xdr:col>101</xdr:col>
      <xdr:colOff>106863</xdr:colOff>
      <xdr:row>6</xdr:row>
      <xdr:rowOff>226059</xdr:rowOff>
    </xdr:to>
    <xdr:grpSp>
      <xdr:nvGrpSpPr>
        <xdr:cNvPr id="496" name="グループ化 495">
          <a:extLst>
            <a:ext uri="{FF2B5EF4-FFF2-40B4-BE49-F238E27FC236}">
              <a16:creationId xmlns:a16="http://schemas.microsoft.com/office/drawing/2014/main" id="{00000000-0008-0000-0100-0000F0010000}"/>
            </a:ext>
          </a:extLst>
        </xdr:cNvPr>
        <xdr:cNvGrpSpPr>
          <a:grpSpLocks noChangeAspect="1"/>
        </xdr:cNvGrpSpPr>
      </xdr:nvGrpSpPr>
      <xdr:grpSpPr>
        <a:xfrm>
          <a:off x="35251582" y="441086"/>
          <a:ext cx="3635346" cy="1194263"/>
          <a:chOff x="0" y="-70189"/>
          <a:chExt cx="2992392" cy="993151"/>
        </a:xfrm>
      </xdr:grpSpPr>
      <xdr:cxnSp macro="">
        <xdr:nvCxnSpPr>
          <xdr:cNvPr id="497" name="直線コネクタ 496">
            <a:extLst>
              <a:ext uri="{FF2B5EF4-FFF2-40B4-BE49-F238E27FC236}">
                <a16:creationId xmlns:a16="http://schemas.microsoft.com/office/drawing/2014/main" id="{00000000-0008-0000-0100-0000F1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62132" y="129630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498" name="直線コネクタ 497">
            <a:extLst>
              <a:ext uri="{FF2B5EF4-FFF2-40B4-BE49-F238E27FC236}">
                <a16:creationId xmlns:a16="http://schemas.microsoft.com/office/drawing/2014/main" id="{00000000-0008-0000-0100-0000F2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10845" y="129630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499" name="直線コネクタ 498">
            <a:extLst>
              <a:ext uri="{FF2B5EF4-FFF2-40B4-BE49-F238E27FC236}">
                <a16:creationId xmlns:a16="http://schemas.microsoft.com/office/drawing/2014/main" id="{00000000-0008-0000-0100-0000F3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10845" y="176983"/>
            <a:ext cx="488315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00" name="直線コネクタ 499">
            <a:extLst>
              <a:ext uri="{FF2B5EF4-FFF2-40B4-BE49-F238E27FC236}">
                <a16:creationId xmlns:a16="http://schemas.microsoft.com/office/drawing/2014/main" id="{00000000-0008-0000-0100-0000F4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5560" y="176983"/>
            <a:ext cx="32385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01" name="直線コネクタ 500">
            <a:extLst>
              <a:ext uri="{FF2B5EF4-FFF2-40B4-BE49-F238E27FC236}">
                <a16:creationId xmlns:a16="http://schemas.microsoft.com/office/drawing/2014/main" id="{00000000-0008-0000-0100-0000F5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03242" y="129630"/>
            <a:ext cx="1905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02" name="直線コネクタ 501">
            <a:extLst>
              <a:ext uri="{FF2B5EF4-FFF2-40B4-BE49-F238E27FC236}">
                <a16:creationId xmlns:a16="http://schemas.microsoft.com/office/drawing/2014/main" id="{00000000-0008-0000-0100-0000F6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50595" y="129630"/>
            <a:ext cx="1905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03" name="直線コネクタ 502">
            <a:extLst>
              <a:ext uri="{FF2B5EF4-FFF2-40B4-BE49-F238E27FC236}">
                <a16:creationId xmlns:a16="http://schemas.microsoft.com/office/drawing/2014/main" id="{00000000-0008-0000-0100-0000F7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39545" y="129630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04" name="直線コネクタ 503">
            <a:extLst>
              <a:ext uri="{FF2B5EF4-FFF2-40B4-BE49-F238E27FC236}">
                <a16:creationId xmlns:a16="http://schemas.microsoft.com/office/drawing/2014/main" id="{00000000-0008-0000-0100-0000F8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91706" y="129630"/>
            <a:ext cx="1905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05" name="直線コネクタ 504">
            <a:extLst>
              <a:ext uri="{FF2B5EF4-FFF2-40B4-BE49-F238E27FC236}">
                <a16:creationId xmlns:a16="http://schemas.microsoft.com/office/drawing/2014/main" id="{00000000-0008-0000-0100-0000F9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51956" y="176983"/>
            <a:ext cx="48514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506" name="テキスト ボックス 1753">
            <a:extLst>
              <a:ext uri="{FF2B5EF4-FFF2-40B4-BE49-F238E27FC236}">
                <a16:creationId xmlns:a16="http://schemas.microsoft.com/office/drawing/2014/main" id="{00000000-0008-0000-0100-0000FA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09979" y="312763"/>
            <a:ext cx="208123" cy="1984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L2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07" name="テキスト ボックス 1754">
            <a:extLst>
              <a:ext uri="{FF2B5EF4-FFF2-40B4-BE49-F238E27FC236}">
                <a16:creationId xmlns:a16="http://schemas.microsoft.com/office/drawing/2014/main" id="{00000000-0008-0000-0100-0000FB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18002" y="304635"/>
            <a:ext cx="180523" cy="1984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L4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08" name="テキスト ボックス 1755">
            <a:extLst>
              <a:ext uri="{FF2B5EF4-FFF2-40B4-BE49-F238E27FC236}">
                <a16:creationId xmlns:a16="http://schemas.microsoft.com/office/drawing/2014/main" id="{00000000-0008-0000-0100-0000FC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51631" y="724505"/>
            <a:ext cx="1268617" cy="1984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Fig</a:t>
            </a:r>
            <a:r>
              <a:rPr lang="ja-JP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　</a:t>
            </a:r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9</a:t>
            </a:r>
            <a:r>
              <a:rPr lang="ja-JP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次チェビシェフ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509" name="直線コネクタ 508">
            <a:extLst>
              <a:ext uri="{FF2B5EF4-FFF2-40B4-BE49-F238E27FC236}">
                <a16:creationId xmlns:a16="http://schemas.microsoft.com/office/drawing/2014/main" id="{00000000-0008-0000-0100-0000FD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7315" y="176983"/>
            <a:ext cx="21590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10" name="直線コネクタ 509">
            <a:extLst>
              <a:ext uri="{FF2B5EF4-FFF2-40B4-BE49-F238E27FC236}">
                <a16:creationId xmlns:a16="http://schemas.microsoft.com/office/drawing/2014/main" id="{00000000-0008-0000-0100-0000FE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0" y="579120"/>
            <a:ext cx="144145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11" name="直線コネクタ 510">
            <a:extLst>
              <a:ext uri="{FF2B5EF4-FFF2-40B4-BE49-F238E27FC236}">
                <a16:creationId xmlns:a16="http://schemas.microsoft.com/office/drawing/2014/main" id="{00000000-0008-0000-0100-0000FF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3266" y="579120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12" name="直線コネクタ 511">
            <a:extLst>
              <a:ext uri="{FF2B5EF4-FFF2-40B4-BE49-F238E27FC236}">
                <a16:creationId xmlns:a16="http://schemas.microsoft.com/office/drawing/2014/main" id="{00000000-0008-0000-0100-00000002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59962" y="579120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13" name="直線コネクタ 512">
            <a:extLst>
              <a:ext uri="{FF2B5EF4-FFF2-40B4-BE49-F238E27FC236}">
                <a16:creationId xmlns:a16="http://schemas.microsoft.com/office/drawing/2014/main" id="{00000000-0008-0000-0100-00000102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09855" y="579120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514" name="楕円 513">
            <a:extLst>
              <a:ext uri="{FF2B5EF4-FFF2-40B4-BE49-F238E27FC236}">
                <a16:creationId xmlns:a16="http://schemas.microsoft.com/office/drawing/2014/main" id="{00000000-0008-0000-0100-000002020000}"/>
              </a:ext>
            </a:extLst>
          </xdr:cNvPr>
          <xdr:cNvSpPr>
            <a:spLocks noChangeArrowheads="1"/>
          </xdr:cNvSpPr>
        </xdr:nvSpPr>
        <xdr:spPr bwMode="auto">
          <a:xfrm>
            <a:off x="91" y="106589"/>
            <a:ext cx="144780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515" name="楕円 514">
            <a:extLst>
              <a:ext uri="{FF2B5EF4-FFF2-40B4-BE49-F238E27FC236}">
                <a16:creationId xmlns:a16="http://schemas.microsoft.com/office/drawing/2014/main" id="{00000000-0008-0000-0100-000003020000}"/>
              </a:ext>
            </a:extLst>
          </xdr:cNvPr>
          <xdr:cNvSpPr>
            <a:spLocks noChangeArrowheads="1"/>
          </xdr:cNvSpPr>
        </xdr:nvSpPr>
        <xdr:spPr bwMode="auto">
          <a:xfrm>
            <a:off x="34290" y="142784"/>
            <a:ext cx="73025" cy="7239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516" name="直線コネクタ 515">
            <a:extLst>
              <a:ext uri="{FF2B5EF4-FFF2-40B4-BE49-F238E27FC236}">
                <a16:creationId xmlns:a16="http://schemas.microsoft.com/office/drawing/2014/main" id="{00000000-0008-0000-0100-00000402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0485" y="249373"/>
            <a:ext cx="1270" cy="32702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517" name="楕円 516">
            <a:extLst>
              <a:ext uri="{FF2B5EF4-FFF2-40B4-BE49-F238E27FC236}">
                <a16:creationId xmlns:a16="http://schemas.microsoft.com/office/drawing/2014/main" id="{00000000-0008-0000-0100-000005020000}"/>
              </a:ext>
            </a:extLst>
          </xdr:cNvPr>
          <xdr:cNvSpPr>
            <a:spLocks noChangeArrowheads="1"/>
          </xdr:cNvSpPr>
        </xdr:nvSpPr>
        <xdr:spPr bwMode="auto">
          <a:xfrm>
            <a:off x="44632" y="151130"/>
            <a:ext cx="57150" cy="57785"/>
          </a:xfrm>
          <a:prstGeom prst="ellipse">
            <a:avLst/>
          </a:prstGeom>
          <a:solidFill>
            <a:srgbClr val="FF00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518" name="テキスト ボックス 1765">
            <a:extLst>
              <a:ext uri="{FF2B5EF4-FFF2-40B4-BE49-F238E27FC236}">
                <a16:creationId xmlns:a16="http://schemas.microsoft.com/office/drawing/2014/main" id="{00000000-0008-0000-0100-000006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52765" y="-70189"/>
            <a:ext cx="164067" cy="1984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C1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19" name="テキスト ボックス 1766">
            <a:extLst>
              <a:ext uri="{FF2B5EF4-FFF2-40B4-BE49-F238E27FC236}">
                <a16:creationId xmlns:a16="http://schemas.microsoft.com/office/drawing/2014/main" id="{00000000-0008-0000-0100-000007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45993" y="-70189"/>
            <a:ext cx="164067" cy="1984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C3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20" name="テキスト ボックス 1767">
            <a:extLst>
              <a:ext uri="{FF2B5EF4-FFF2-40B4-BE49-F238E27FC236}">
                <a16:creationId xmlns:a16="http://schemas.microsoft.com/office/drawing/2014/main" id="{00000000-0008-0000-0100-000008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399181" y="-68827"/>
            <a:ext cx="164067" cy="1984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C5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521" name="直線コネクタ 520">
            <a:extLst>
              <a:ext uri="{FF2B5EF4-FFF2-40B4-BE49-F238E27FC236}">
                <a16:creationId xmlns:a16="http://schemas.microsoft.com/office/drawing/2014/main" id="{00000000-0008-0000-0100-00000902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979295" y="129630"/>
            <a:ext cx="1905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22" name="直線コネクタ 521">
            <a:extLst>
              <a:ext uri="{FF2B5EF4-FFF2-40B4-BE49-F238E27FC236}">
                <a16:creationId xmlns:a16="http://schemas.microsoft.com/office/drawing/2014/main" id="{00000000-0008-0000-0100-00000A02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033452" y="129630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23" name="直線コネクタ 522">
            <a:extLst>
              <a:ext uri="{FF2B5EF4-FFF2-40B4-BE49-F238E27FC236}">
                <a16:creationId xmlns:a16="http://schemas.microsoft.com/office/drawing/2014/main" id="{00000000-0008-0000-0100-00000B02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91706" y="176983"/>
            <a:ext cx="48514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524" name="テキスト ボックス 1771">
            <a:extLst>
              <a:ext uri="{FF2B5EF4-FFF2-40B4-BE49-F238E27FC236}">
                <a16:creationId xmlns:a16="http://schemas.microsoft.com/office/drawing/2014/main" id="{00000000-0008-0000-0100-00000C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78096" y="310959"/>
            <a:ext cx="157187" cy="1984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L6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25" name="テキスト ボックス 1772">
            <a:extLst>
              <a:ext uri="{FF2B5EF4-FFF2-40B4-BE49-F238E27FC236}">
                <a16:creationId xmlns:a16="http://schemas.microsoft.com/office/drawing/2014/main" id="{00000000-0008-0000-0100-00000D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40715" y="-61224"/>
            <a:ext cx="164067" cy="1984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C7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526" name="直線コネクタ 525">
            <a:extLst>
              <a:ext uri="{FF2B5EF4-FFF2-40B4-BE49-F238E27FC236}">
                <a16:creationId xmlns:a16="http://schemas.microsoft.com/office/drawing/2014/main" id="{00000000-0008-0000-0100-00000E02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520406" y="129630"/>
            <a:ext cx="1905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27" name="直線コネクタ 526">
            <a:extLst>
              <a:ext uri="{FF2B5EF4-FFF2-40B4-BE49-F238E27FC236}">
                <a16:creationId xmlns:a16="http://schemas.microsoft.com/office/drawing/2014/main" id="{00000000-0008-0000-0100-00000F02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573202" y="129630"/>
            <a:ext cx="1905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28" name="直線コネクタ 527">
            <a:extLst>
              <a:ext uri="{FF2B5EF4-FFF2-40B4-BE49-F238E27FC236}">
                <a16:creationId xmlns:a16="http://schemas.microsoft.com/office/drawing/2014/main" id="{00000000-0008-0000-0100-00001002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033452" y="176983"/>
            <a:ext cx="48514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529" name="テキスト ボックス 1776">
            <a:extLst>
              <a:ext uri="{FF2B5EF4-FFF2-40B4-BE49-F238E27FC236}">
                <a16:creationId xmlns:a16="http://schemas.microsoft.com/office/drawing/2014/main" id="{00000000-0008-0000-0100-000011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016526" y="304635"/>
            <a:ext cx="157187" cy="20478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L8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530" name="直線コネクタ 529">
            <a:extLst>
              <a:ext uri="{FF2B5EF4-FFF2-40B4-BE49-F238E27FC236}">
                <a16:creationId xmlns:a16="http://schemas.microsoft.com/office/drawing/2014/main" id="{00000000-0008-0000-0100-00001202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848247" y="581025"/>
            <a:ext cx="144145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31" name="直線コネクタ 530">
            <a:extLst>
              <a:ext uri="{FF2B5EF4-FFF2-40B4-BE49-F238E27FC236}">
                <a16:creationId xmlns:a16="http://schemas.microsoft.com/office/drawing/2014/main" id="{00000000-0008-0000-0100-00001302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846070" y="581025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32" name="直線コネクタ 531">
            <a:extLst>
              <a:ext uri="{FF2B5EF4-FFF2-40B4-BE49-F238E27FC236}">
                <a16:creationId xmlns:a16="http://schemas.microsoft.com/office/drawing/2014/main" id="{00000000-0008-0000-0100-00001402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901406" y="581025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33" name="直線コネクタ 532">
            <a:extLst>
              <a:ext uri="{FF2B5EF4-FFF2-40B4-BE49-F238E27FC236}">
                <a16:creationId xmlns:a16="http://schemas.microsoft.com/office/drawing/2014/main" id="{00000000-0008-0000-0100-00001502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958102" y="581025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534" name="楕円 533">
            <a:extLst>
              <a:ext uri="{FF2B5EF4-FFF2-40B4-BE49-F238E27FC236}">
                <a16:creationId xmlns:a16="http://schemas.microsoft.com/office/drawing/2014/main" id="{00000000-0008-0000-0100-000016020000}"/>
              </a:ext>
            </a:extLst>
          </xdr:cNvPr>
          <xdr:cNvSpPr>
            <a:spLocks noChangeArrowheads="1"/>
          </xdr:cNvSpPr>
        </xdr:nvSpPr>
        <xdr:spPr bwMode="auto">
          <a:xfrm>
            <a:off x="2846342" y="108494"/>
            <a:ext cx="144780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535" name="楕円 534">
            <a:extLst>
              <a:ext uri="{FF2B5EF4-FFF2-40B4-BE49-F238E27FC236}">
                <a16:creationId xmlns:a16="http://schemas.microsoft.com/office/drawing/2014/main" id="{00000000-0008-0000-0100-000017020000}"/>
              </a:ext>
            </a:extLst>
          </xdr:cNvPr>
          <xdr:cNvSpPr>
            <a:spLocks noChangeArrowheads="1"/>
          </xdr:cNvSpPr>
        </xdr:nvSpPr>
        <xdr:spPr bwMode="auto">
          <a:xfrm>
            <a:off x="2882537" y="144054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536" name="直線コネクタ 535">
            <a:extLst>
              <a:ext uri="{FF2B5EF4-FFF2-40B4-BE49-F238E27FC236}">
                <a16:creationId xmlns:a16="http://schemas.microsoft.com/office/drawing/2014/main" id="{00000000-0008-0000-0100-00001802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918732" y="250643"/>
            <a:ext cx="1270" cy="32258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537" name="楕円 536">
            <a:extLst>
              <a:ext uri="{FF2B5EF4-FFF2-40B4-BE49-F238E27FC236}">
                <a16:creationId xmlns:a16="http://schemas.microsoft.com/office/drawing/2014/main" id="{00000000-0008-0000-0100-000019020000}"/>
              </a:ext>
            </a:extLst>
          </xdr:cNvPr>
          <xdr:cNvSpPr>
            <a:spLocks noChangeArrowheads="1"/>
          </xdr:cNvSpPr>
        </xdr:nvSpPr>
        <xdr:spPr bwMode="auto">
          <a:xfrm>
            <a:off x="2885440" y="153035"/>
            <a:ext cx="57785" cy="57150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538" name="直線コネクタ 537">
            <a:extLst>
              <a:ext uri="{FF2B5EF4-FFF2-40B4-BE49-F238E27FC236}">
                <a16:creationId xmlns:a16="http://schemas.microsoft.com/office/drawing/2014/main" id="{00000000-0008-0000-0100-00001A02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574562" y="176983"/>
            <a:ext cx="307975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539" name="テキスト ボックス 1786">
            <a:extLst>
              <a:ext uri="{FF2B5EF4-FFF2-40B4-BE49-F238E27FC236}">
                <a16:creationId xmlns:a16="http://schemas.microsoft.com/office/drawing/2014/main" id="{00000000-0008-0000-0100-00001B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479414" y="-61224"/>
            <a:ext cx="164067" cy="1984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C9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40" name="楕円 539">
            <a:extLst>
              <a:ext uri="{FF2B5EF4-FFF2-40B4-BE49-F238E27FC236}">
                <a16:creationId xmlns:a16="http://schemas.microsoft.com/office/drawing/2014/main" id="{00000000-0008-0000-0100-00001C020000}"/>
              </a:ext>
            </a:extLst>
          </xdr:cNvPr>
          <xdr:cNvSpPr>
            <a:spLocks noChangeArrowheads="1"/>
          </xdr:cNvSpPr>
        </xdr:nvSpPr>
        <xdr:spPr bwMode="auto">
          <a:xfrm>
            <a:off x="672737" y="167095"/>
            <a:ext cx="29210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541" name="グループ化 540">
            <a:extLst>
              <a:ext uri="{FF2B5EF4-FFF2-40B4-BE49-F238E27FC236}">
                <a16:creationId xmlns:a16="http://schemas.microsoft.com/office/drawing/2014/main" id="{00000000-0008-0000-0100-00001D020000}"/>
              </a:ext>
            </a:extLst>
          </xdr:cNvPr>
          <xdr:cNvGrpSpPr>
            <a:grpSpLocks/>
          </xdr:cNvGrpSpPr>
        </xdr:nvGrpSpPr>
        <xdr:grpSpPr bwMode="auto">
          <a:xfrm>
            <a:off x="615402" y="167095"/>
            <a:ext cx="144144" cy="466090"/>
            <a:chOff x="391" y="161"/>
            <a:chExt cx="91" cy="294"/>
          </a:xfrm>
        </xdr:grpSpPr>
        <xdr:cxnSp macro="">
          <xdr:nvCxnSpPr>
            <xdr:cNvPr id="578" name="Line 57">
              <a:extLst>
                <a:ext uri="{FF2B5EF4-FFF2-40B4-BE49-F238E27FC236}">
                  <a16:creationId xmlns:a16="http://schemas.microsoft.com/office/drawing/2014/main" id="{00000000-0008-0000-0100-000042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38" y="354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579" name="Arc 58">
              <a:extLst>
                <a:ext uri="{FF2B5EF4-FFF2-40B4-BE49-F238E27FC236}">
                  <a16:creationId xmlns:a16="http://schemas.microsoft.com/office/drawing/2014/main" id="{00000000-0008-0000-0100-000043020000}"/>
                </a:ext>
              </a:extLst>
            </xdr:cNvPr>
            <xdr:cNvSpPr>
              <a:spLocks/>
            </xdr:cNvSpPr>
          </xdr:nvSpPr>
          <xdr:spPr bwMode="auto">
            <a:xfrm>
              <a:off x="413" y="307"/>
              <a:ext cx="41" cy="47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21600 w 36669"/>
                <a:gd name="T1" fmla="*/ 43200 h 43200"/>
                <a:gd name="T2" fmla="*/ 36670 w 36669"/>
                <a:gd name="T3" fmla="*/ 6322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21600" y="43199"/>
                  </a:move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277" y="0"/>
                    <a:pt x="32726" y="2235"/>
                    <a:pt x="36768" y="6222"/>
                  </a:cubicBezTo>
                </a:path>
                <a:path w="36669" h="43200" stroke="0" extrusionOk="0">
                  <a:moveTo>
                    <a:pt x="21600" y="43199"/>
                  </a:move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277" y="0"/>
                    <a:pt x="32726" y="2235"/>
                    <a:pt x="36768" y="6222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580" name="Arc 59">
              <a:extLst>
                <a:ext uri="{FF2B5EF4-FFF2-40B4-BE49-F238E27FC236}">
                  <a16:creationId xmlns:a16="http://schemas.microsoft.com/office/drawing/2014/main" id="{00000000-0008-0000-0100-000044020000}"/>
                </a:ext>
              </a:extLst>
            </xdr:cNvPr>
            <xdr:cNvSpPr>
              <a:spLocks/>
            </xdr:cNvSpPr>
          </xdr:nvSpPr>
          <xdr:spPr bwMode="auto">
            <a:xfrm>
              <a:off x="412" y="272"/>
              <a:ext cx="42" cy="49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36670 w 36669"/>
                <a:gd name="T1" fmla="*/ 36167 h 43200"/>
                <a:gd name="T2" fmla="*/ 36670 w 36669"/>
                <a:gd name="T3" fmla="*/ 7033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37130" y="36612"/>
                  </a:moveTo>
                  <a:cubicBezTo>
                    <a:pt x="33060" y="40822"/>
                    <a:pt x="2745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455" y="0"/>
                    <a:pt x="33060" y="2377"/>
                    <a:pt x="37130" y="6587"/>
                  </a:cubicBezTo>
                </a:path>
                <a:path w="36669" h="43200" stroke="0" extrusionOk="0">
                  <a:moveTo>
                    <a:pt x="37130" y="36612"/>
                  </a:moveTo>
                  <a:cubicBezTo>
                    <a:pt x="33060" y="40822"/>
                    <a:pt x="2745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455" y="0"/>
                    <a:pt x="33060" y="2377"/>
                    <a:pt x="37130" y="6587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581" name="Line 60">
              <a:extLst>
                <a:ext uri="{FF2B5EF4-FFF2-40B4-BE49-F238E27FC236}">
                  <a16:creationId xmlns:a16="http://schemas.microsoft.com/office/drawing/2014/main" id="{00000000-0008-0000-0100-000045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38" y="170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582" name="Arc 61">
              <a:extLst>
                <a:ext uri="{FF2B5EF4-FFF2-40B4-BE49-F238E27FC236}">
                  <a16:creationId xmlns:a16="http://schemas.microsoft.com/office/drawing/2014/main" id="{00000000-0008-0000-0100-000046020000}"/>
                </a:ext>
              </a:extLst>
            </xdr:cNvPr>
            <xdr:cNvSpPr>
              <a:spLocks/>
            </xdr:cNvSpPr>
          </xdr:nvSpPr>
          <xdr:spPr bwMode="auto">
            <a:xfrm>
              <a:off x="413" y="238"/>
              <a:ext cx="41" cy="47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36670 w 36669"/>
                <a:gd name="T1" fmla="*/ 36878 h 43200"/>
                <a:gd name="T2" fmla="*/ 21600 w 36669"/>
                <a:gd name="T3" fmla="*/ 0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36768" y="36977"/>
                  </a:moveTo>
                  <a:cubicBezTo>
                    <a:pt x="32726" y="40964"/>
                    <a:pt x="27277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-1"/>
                    <a:pt x="21600" y="-1"/>
                  </a:cubicBezTo>
                </a:path>
                <a:path w="36669" h="43200" stroke="0" extrusionOk="0">
                  <a:moveTo>
                    <a:pt x="36768" y="36977"/>
                  </a:moveTo>
                  <a:cubicBezTo>
                    <a:pt x="32726" y="40964"/>
                    <a:pt x="27277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-1"/>
                    <a:pt x="21600" y="-1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583" name="Line 62">
              <a:extLst>
                <a:ext uri="{FF2B5EF4-FFF2-40B4-BE49-F238E27FC236}">
                  <a16:creationId xmlns:a16="http://schemas.microsoft.com/office/drawing/2014/main" id="{00000000-0008-0000-0100-00004702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92" y="421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584" name="Line 63">
              <a:extLst>
                <a:ext uri="{FF2B5EF4-FFF2-40B4-BE49-F238E27FC236}">
                  <a16:creationId xmlns:a16="http://schemas.microsoft.com/office/drawing/2014/main" id="{00000000-0008-0000-0100-00004802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26" y="421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585" name="Line 64">
              <a:extLst>
                <a:ext uri="{FF2B5EF4-FFF2-40B4-BE49-F238E27FC236}">
                  <a16:creationId xmlns:a16="http://schemas.microsoft.com/office/drawing/2014/main" id="{00000000-0008-0000-0100-00004902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60" y="421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586" name="Line 65">
              <a:extLst>
                <a:ext uri="{FF2B5EF4-FFF2-40B4-BE49-F238E27FC236}">
                  <a16:creationId xmlns:a16="http://schemas.microsoft.com/office/drawing/2014/main" id="{00000000-0008-0000-0100-00004A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91" y="421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587" name="Oval 66">
              <a:extLst>
                <a:ext uri="{FF2B5EF4-FFF2-40B4-BE49-F238E27FC236}">
                  <a16:creationId xmlns:a16="http://schemas.microsoft.com/office/drawing/2014/main" id="{00000000-0008-0000-0100-00004B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29" y="161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542" name="楕円 541">
            <a:extLst>
              <a:ext uri="{FF2B5EF4-FFF2-40B4-BE49-F238E27FC236}">
                <a16:creationId xmlns:a16="http://schemas.microsoft.com/office/drawing/2014/main" id="{00000000-0008-0000-0100-00001E020000}"/>
              </a:ext>
            </a:extLst>
          </xdr:cNvPr>
          <xdr:cNvSpPr>
            <a:spLocks noChangeArrowheads="1"/>
          </xdr:cNvSpPr>
        </xdr:nvSpPr>
        <xdr:spPr bwMode="auto">
          <a:xfrm>
            <a:off x="1172845" y="167095"/>
            <a:ext cx="28575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543" name="グループ化 542">
            <a:extLst>
              <a:ext uri="{FF2B5EF4-FFF2-40B4-BE49-F238E27FC236}">
                <a16:creationId xmlns:a16="http://schemas.microsoft.com/office/drawing/2014/main" id="{00000000-0008-0000-0100-00001F020000}"/>
              </a:ext>
            </a:extLst>
          </xdr:cNvPr>
          <xdr:cNvGrpSpPr>
            <a:grpSpLocks/>
          </xdr:cNvGrpSpPr>
        </xdr:nvGrpSpPr>
        <xdr:grpSpPr bwMode="auto">
          <a:xfrm>
            <a:off x="1121272" y="167095"/>
            <a:ext cx="143550" cy="466090"/>
            <a:chOff x="709" y="161"/>
            <a:chExt cx="90" cy="294"/>
          </a:xfrm>
        </xdr:grpSpPr>
        <xdr:cxnSp macro="">
          <xdr:nvCxnSpPr>
            <xdr:cNvPr id="568" name="Line 69">
              <a:extLst>
                <a:ext uri="{FF2B5EF4-FFF2-40B4-BE49-F238E27FC236}">
                  <a16:creationId xmlns:a16="http://schemas.microsoft.com/office/drawing/2014/main" id="{00000000-0008-0000-0100-000038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56" y="354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569" name="Arc 70">
              <a:extLst>
                <a:ext uri="{FF2B5EF4-FFF2-40B4-BE49-F238E27FC236}">
                  <a16:creationId xmlns:a16="http://schemas.microsoft.com/office/drawing/2014/main" id="{00000000-0008-0000-0100-000039020000}"/>
                </a:ext>
              </a:extLst>
            </xdr:cNvPr>
            <xdr:cNvSpPr>
              <a:spLocks/>
            </xdr:cNvSpPr>
          </xdr:nvSpPr>
          <xdr:spPr bwMode="auto">
            <a:xfrm>
              <a:off x="730" y="307"/>
              <a:ext cx="42" cy="47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21600 w 36669"/>
                <a:gd name="T1" fmla="*/ 43200 h 43200"/>
                <a:gd name="T2" fmla="*/ 36670 w 36669"/>
                <a:gd name="T3" fmla="*/ 6322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21600" y="43199"/>
                  </a:move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277" y="0"/>
                    <a:pt x="32726" y="2235"/>
                    <a:pt x="36768" y="6222"/>
                  </a:cubicBezTo>
                </a:path>
                <a:path w="36669" h="43200" stroke="0" extrusionOk="0">
                  <a:moveTo>
                    <a:pt x="21600" y="43199"/>
                  </a:move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277" y="0"/>
                    <a:pt x="32726" y="2235"/>
                    <a:pt x="36768" y="6222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570" name="Arc 71">
              <a:extLst>
                <a:ext uri="{FF2B5EF4-FFF2-40B4-BE49-F238E27FC236}">
                  <a16:creationId xmlns:a16="http://schemas.microsoft.com/office/drawing/2014/main" id="{00000000-0008-0000-0100-00003A020000}"/>
                </a:ext>
              </a:extLst>
            </xdr:cNvPr>
            <xdr:cNvSpPr>
              <a:spLocks/>
            </xdr:cNvSpPr>
          </xdr:nvSpPr>
          <xdr:spPr bwMode="auto">
            <a:xfrm>
              <a:off x="730" y="272"/>
              <a:ext cx="41" cy="49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36670 w 36669"/>
                <a:gd name="T1" fmla="*/ 36167 h 43200"/>
                <a:gd name="T2" fmla="*/ 36670 w 36669"/>
                <a:gd name="T3" fmla="*/ 7033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37130" y="36612"/>
                  </a:moveTo>
                  <a:cubicBezTo>
                    <a:pt x="33060" y="40822"/>
                    <a:pt x="2745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455" y="0"/>
                    <a:pt x="33060" y="2377"/>
                    <a:pt x="37130" y="6587"/>
                  </a:cubicBezTo>
                </a:path>
                <a:path w="36669" h="43200" stroke="0" extrusionOk="0">
                  <a:moveTo>
                    <a:pt x="37130" y="36612"/>
                  </a:moveTo>
                  <a:cubicBezTo>
                    <a:pt x="33060" y="40822"/>
                    <a:pt x="2745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455" y="0"/>
                    <a:pt x="33060" y="2377"/>
                    <a:pt x="37130" y="6587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571" name="Line 72">
              <a:extLst>
                <a:ext uri="{FF2B5EF4-FFF2-40B4-BE49-F238E27FC236}">
                  <a16:creationId xmlns:a16="http://schemas.microsoft.com/office/drawing/2014/main" id="{00000000-0008-0000-0100-00003B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56" y="170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572" name="Arc 73">
              <a:extLst>
                <a:ext uri="{FF2B5EF4-FFF2-40B4-BE49-F238E27FC236}">
                  <a16:creationId xmlns:a16="http://schemas.microsoft.com/office/drawing/2014/main" id="{00000000-0008-0000-0100-00003C020000}"/>
                </a:ext>
              </a:extLst>
            </xdr:cNvPr>
            <xdr:cNvSpPr>
              <a:spLocks/>
            </xdr:cNvSpPr>
          </xdr:nvSpPr>
          <xdr:spPr bwMode="auto">
            <a:xfrm>
              <a:off x="730" y="238"/>
              <a:ext cx="42" cy="47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36670 w 36669"/>
                <a:gd name="T1" fmla="*/ 36878 h 43200"/>
                <a:gd name="T2" fmla="*/ 21600 w 36669"/>
                <a:gd name="T3" fmla="*/ 0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36768" y="36977"/>
                  </a:moveTo>
                  <a:cubicBezTo>
                    <a:pt x="32726" y="40964"/>
                    <a:pt x="27277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-1"/>
                    <a:pt x="21600" y="-1"/>
                  </a:cubicBezTo>
                </a:path>
                <a:path w="36669" h="43200" stroke="0" extrusionOk="0">
                  <a:moveTo>
                    <a:pt x="36768" y="36977"/>
                  </a:moveTo>
                  <a:cubicBezTo>
                    <a:pt x="32726" y="40964"/>
                    <a:pt x="27277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-1"/>
                    <a:pt x="21600" y="-1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573" name="Line 74">
              <a:extLst>
                <a:ext uri="{FF2B5EF4-FFF2-40B4-BE49-F238E27FC236}">
                  <a16:creationId xmlns:a16="http://schemas.microsoft.com/office/drawing/2014/main" id="{00000000-0008-0000-0100-00003D02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10" y="421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574" name="Line 75">
              <a:extLst>
                <a:ext uri="{FF2B5EF4-FFF2-40B4-BE49-F238E27FC236}">
                  <a16:creationId xmlns:a16="http://schemas.microsoft.com/office/drawing/2014/main" id="{00000000-0008-0000-0100-00003E02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44" y="421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575" name="Line 76">
              <a:extLst>
                <a:ext uri="{FF2B5EF4-FFF2-40B4-BE49-F238E27FC236}">
                  <a16:creationId xmlns:a16="http://schemas.microsoft.com/office/drawing/2014/main" id="{00000000-0008-0000-0100-00003F02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78" y="421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576" name="Line 77">
              <a:extLst>
                <a:ext uri="{FF2B5EF4-FFF2-40B4-BE49-F238E27FC236}">
                  <a16:creationId xmlns:a16="http://schemas.microsoft.com/office/drawing/2014/main" id="{00000000-0008-0000-0100-000040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09" y="421"/>
              <a:ext cx="90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577" name="Oval 78">
              <a:extLst>
                <a:ext uri="{FF2B5EF4-FFF2-40B4-BE49-F238E27FC236}">
                  <a16:creationId xmlns:a16="http://schemas.microsoft.com/office/drawing/2014/main" id="{00000000-0008-0000-0100-000041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47" y="161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544" name="楕円 543">
            <a:extLst>
              <a:ext uri="{FF2B5EF4-FFF2-40B4-BE49-F238E27FC236}">
                <a16:creationId xmlns:a16="http://schemas.microsoft.com/office/drawing/2014/main" id="{00000000-0008-0000-0100-000020020000}"/>
              </a:ext>
            </a:extLst>
          </xdr:cNvPr>
          <xdr:cNvSpPr>
            <a:spLocks noChangeArrowheads="1"/>
          </xdr:cNvSpPr>
        </xdr:nvSpPr>
        <xdr:spPr bwMode="auto">
          <a:xfrm>
            <a:off x="1714591" y="167095"/>
            <a:ext cx="28575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545" name="グループ化 544">
            <a:extLst>
              <a:ext uri="{FF2B5EF4-FFF2-40B4-BE49-F238E27FC236}">
                <a16:creationId xmlns:a16="http://schemas.microsoft.com/office/drawing/2014/main" id="{00000000-0008-0000-0100-000021020000}"/>
              </a:ext>
            </a:extLst>
          </xdr:cNvPr>
          <xdr:cNvGrpSpPr>
            <a:grpSpLocks/>
          </xdr:cNvGrpSpPr>
        </xdr:nvGrpSpPr>
        <xdr:grpSpPr bwMode="auto">
          <a:xfrm>
            <a:off x="1662055" y="167095"/>
            <a:ext cx="144144" cy="466090"/>
            <a:chOff x="1049" y="161"/>
            <a:chExt cx="91" cy="294"/>
          </a:xfrm>
        </xdr:grpSpPr>
        <xdr:cxnSp macro="">
          <xdr:nvCxnSpPr>
            <xdr:cNvPr id="558" name="Line 81">
              <a:extLst>
                <a:ext uri="{FF2B5EF4-FFF2-40B4-BE49-F238E27FC236}">
                  <a16:creationId xmlns:a16="http://schemas.microsoft.com/office/drawing/2014/main" id="{00000000-0008-0000-0100-00002E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96" y="354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559" name="Arc 82">
              <a:extLst>
                <a:ext uri="{FF2B5EF4-FFF2-40B4-BE49-F238E27FC236}">
                  <a16:creationId xmlns:a16="http://schemas.microsoft.com/office/drawing/2014/main" id="{00000000-0008-0000-0100-00002F020000}"/>
                </a:ext>
              </a:extLst>
            </xdr:cNvPr>
            <xdr:cNvSpPr>
              <a:spLocks/>
            </xdr:cNvSpPr>
          </xdr:nvSpPr>
          <xdr:spPr bwMode="auto">
            <a:xfrm>
              <a:off x="1070" y="307"/>
              <a:ext cx="42" cy="47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21600 w 36669"/>
                <a:gd name="T1" fmla="*/ 43200 h 43200"/>
                <a:gd name="T2" fmla="*/ 36670 w 36669"/>
                <a:gd name="T3" fmla="*/ 6322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21600" y="43199"/>
                  </a:move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277" y="0"/>
                    <a:pt x="32726" y="2235"/>
                    <a:pt x="36768" y="6222"/>
                  </a:cubicBezTo>
                </a:path>
                <a:path w="36669" h="43200" stroke="0" extrusionOk="0">
                  <a:moveTo>
                    <a:pt x="21600" y="43199"/>
                  </a:move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277" y="0"/>
                    <a:pt x="32726" y="2235"/>
                    <a:pt x="36768" y="6222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560" name="Arc 83">
              <a:extLst>
                <a:ext uri="{FF2B5EF4-FFF2-40B4-BE49-F238E27FC236}">
                  <a16:creationId xmlns:a16="http://schemas.microsoft.com/office/drawing/2014/main" id="{00000000-0008-0000-0100-000030020000}"/>
                </a:ext>
              </a:extLst>
            </xdr:cNvPr>
            <xdr:cNvSpPr>
              <a:spLocks/>
            </xdr:cNvSpPr>
          </xdr:nvSpPr>
          <xdr:spPr bwMode="auto">
            <a:xfrm>
              <a:off x="1070" y="272"/>
              <a:ext cx="41" cy="49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36670 w 36669"/>
                <a:gd name="T1" fmla="*/ 36167 h 43200"/>
                <a:gd name="T2" fmla="*/ 36670 w 36669"/>
                <a:gd name="T3" fmla="*/ 7033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37130" y="36612"/>
                  </a:moveTo>
                  <a:cubicBezTo>
                    <a:pt x="33060" y="40822"/>
                    <a:pt x="2745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455" y="0"/>
                    <a:pt x="33060" y="2377"/>
                    <a:pt x="37130" y="6587"/>
                  </a:cubicBezTo>
                </a:path>
                <a:path w="36669" h="43200" stroke="0" extrusionOk="0">
                  <a:moveTo>
                    <a:pt x="37130" y="36612"/>
                  </a:moveTo>
                  <a:cubicBezTo>
                    <a:pt x="33060" y="40822"/>
                    <a:pt x="2745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455" y="0"/>
                    <a:pt x="33060" y="2377"/>
                    <a:pt x="37130" y="6587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561" name="Line 84">
              <a:extLst>
                <a:ext uri="{FF2B5EF4-FFF2-40B4-BE49-F238E27FC236}">
                  <a16:creationId xmlns:a16="http://schemas.microsoft.com/office/drawing/2014/main" id="{00000000-0008-0000-0100-000031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96" y="170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562" name="Arc 85">
              <a:extLst>
                <a:ext uri="{FF2B5EF4-FFF2-40B4-BE49-F238E27FC236}">
                  <a16:creationId xmlns:a16="http://schemas.microsoft.com/office/drawing/2014/main" id="{00000000-0008-0000-0100-000032020000}"/>
                </a:ext>
              </a:extLst>
            </xdr:cNvPr>
            <xdr:cNvSpPr>
              <a:spLocks/>
            </xdr:cNvSpPr>
          </xdr:nvSpPr>
          <xdr:spPr bwMode="auto">
            <a:xfrm>
              <a:off x="1070" y="238"/>
              <a:ext cx="42" cy="47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36670 w 36669"/>
                <a:gd name="T1" fmla="*/ 36878 h 43200"/>
                <a:gd name="T2" fmla="*/ 21600 w 36669"/>
                <a:gd name="T3" fmla="*/ 0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36768" y="36977"/>
                  </a:moveTo>
                  <a:cubicBezTo>
                    <a:pt x="32726" y="40964"/>
                    <a:pt x="27277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-1"/>
                    <a:pt x="21600" y="-1"/>
                  </a:cubicBezTo>
                </a:path>
                <a:path w="36669" h="43200" stroke="0" extrusionOk="0">
                  <a:moveTo>
                    <a:pt x="36768" y="36977"/>
                  </a:moveTo>
                  <a:cubicBezTo>
                    <a:pt x="32726" y="40964"/>
                    <a:pt x="27277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-1"/>
                    <a:pt x="21600" y="-1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563" name="Line 86">
              <a:extLst>
                <a:ext uri="{FF2B5EF4-FFF2-40B4-BE49-F238E27FC236}">
                  <a16:creationId xmlns:a16="http://schemas.microsoft.com/office/drawing/2014/main" id="{00000000-0008-0000-0100-00003302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050" y="421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564" name="Line 87">
              <a:extLst>
                <a:ext uri="{FF2B5EF4-FFF2-40B4-BE49-F238E27FC236}">
                  <a16:creationId xmlns:a16="http://schemas.microsoft.com/office/drawing/2014/main" id="{00000000-0008-0000-0100-00003402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084" y="421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565" name="Line 88">
              <a:extLst>
                <a:ext uri="{FF2B5EF4-FFF2-40B4-BE49-F238E27FC236}">
                  <a16:creationId xmlns:a16="http://schemas.microsoft.com/office/drawing/2014/main" id="{00000000-0008-0000-0100-00003502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118" y="421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566" name="Line 89">
              <a:extLst>
                <a:ext uri="{FF2B5EF4-FFF2-40B4-BE49-F238E27FC236}">
                  <a16:creationId xmlns:a16="http://schemas.microsoft.com/office/drawing/2014/main" id="{00000000-0008-0000-0100-000036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49" y="421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567" name="Oval 90">
              <a:extLst>
                <a:ext uri="{FF2B5EF4-FFF2-40B4-BE49-F238E27FC236}">
                  <a16:creationId xmlns:a16="http://schemas.microsoft.com/office/drawing/2014/main" id="{00000000-0008-0000-0100-000037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87" y="161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546" name="楕円 545">
            <a:extLst>
              <a:ext uri="{FF2B5EF4-FFF2-40B4-BE49-F238E27FC236}">
                <a16:creationId xmlns:a16="http://schemas.microsoft.com/office/drawing/2014/main" id="{00000000-0008-0000-0100-000022020000}"/>
              </a:ext>
            </a:extLst>
          </xdr:cNvPr>
          <xdr:cNvSpPr>
            <a:spLocks noChangeArrowheads="1"/>
          </xdr:cNvSpPr>
        </xdr:nvSpPr>
        <xdr:spPr bwMode="auto">
          <a:xfrm>
            <a:off x="2255702" y="167095"/>
            <a:ext cx="28575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547" name="グループ化 546">
            <a:extLst>
              <a:ext uri="{FF2B5EF4-FFF2-40B4-BE49-F238E27FC236}">
                <a16:creationId xmlns:a16="http://schemas.microsoft.com/office/drawing/2014/main" id="{00000000-0008-0000-0100-000023020000}"/>
              </a:ext>
            </a:extLst>
          </xdr:cNvPr>
          <xdr:cNvGrpSpPr>
            <a:grpSpLocks/>
          </xdr:cNvGrpSpPr>
        </xdr:nvGrpSpPr>
        <xdr:grpSpPr bwMode="auto">
          <a:xfrm>
            <a:off x="2201802" y="167095"/>
            <a:ext cx="144144" cy="466090"/>
            <a:chOff x="1389" y="161"/>
            <a:chExt cx="91" cy="294"/>
          </a:xfrm>
        </xdr:grpSpPr>
        <xdr:cxnSp macro="">
          <xdr:nvCxnSpPr>
            <xdr:cNvPr id="548" name="Line 93">
              <a:extLst>
                <a:ext uri="{FF2B5EF4-FFF2-40B4-BE49-F238E27FC236}">
                  <a16:creationId xmlns:a16="http://schemas.microsoft.com/office/drawing/2014/main" id="{00000000-0008-0000-0100-000024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36" y="354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549" name="Arc 94">
              <a:extLst>
                <a:ext uri="{FF2B5EF4-FFF2-40B4-BE49-F238E27FC236}">
                  <a16:creationId xmlns:a16="http://schemas.microsoft.com/office/drawing/2014/main" id="{00000000-0008-0000-0100-000025020000}"/>
                </a:ext>
              </a:extLst>
            </xdr:cNvPr>
            <xdr:cNvSpPr>
              <a:spLocks/>
            </xdr:cNvSpPr>
          </xdr:nvSpPr>
          <xdr:spPr bwMode="auto">
            <a:xfrm>
              <a:off x="1411" y="307"/>
              <a:ext cx="41" cy="47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21600 w 36669"/>
                <a:gd name="T1" fmla="*/ 43200 h 43200"/>
                <a:gd name="T2" fmla="*/ 36670 w 36669"/>
                <a:gd name="T3" fmla="*/ 6322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21600" y="43199"/>
                  </a:move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277" y="0"/>
                    <a:pt x="32726" y="2235"/>
                    <a:pt x="36768" y="6222"/>
                  </a:cubicBezTo>
                </a:path>
                <a:path w="36669" h="43200" stroke="0" extrusionOk="0">
                  <a:moveTo>
                    <a:pt x="21600" y="43199"/>
                  </a:move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277" y="0"/>
                    <a:pt x="32726" y="2235"/>
                    <a:pt x="36768" y="6222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550" name="Arc 95">
              <a:extLst>
                <a:ext uri="{FF2B5EF4-FFF2-40B4-BE49-F238E27FC236}">
                  <a16:creationId xmlns:a16="http://schemas.microsoft.com/office/drawing/2014/main" id="{00000000-0008-0000-0100-000026020000}"/>
                </a:ext>
              </a:extLst>
            </xdr:cNvPr>
            <xdr:cNvSpPr>
              <a:spLocks/>
            </xdr:cNvSpPr>
          </xdr:nvSpPr>
          <xdr:spPr bwMode="auto">
            <a:xfrm>
              <a:off x="1410" y="272"/>
              <a:ext cx="41" cy="49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36670 w 36669"/>
                <a:gd name="T1" fmla="*/ 36167 h 43200"/>
                <a:gd name="T2" fmla="*/ 36670 w 36669"/>
                <a:gd name="T3" fmla="*/ 7033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37130" y="36612"/>
                  </a:moveTo>
                  <a:cubicBezTo>
                    <a:pt x="33060" y="40822"/>
                    <a:pt x="2745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455" y="0"/>
                    <a:pt x="33060" y="2377"/>
                    <a:pt x="37130" y="6587"/>
                  </a:cubicBezTo>
                </a:path>
                <a:path w="36669" h="43200" stroke="0" extrusionOk="0">
                  <a:moveTo>
                    <a:pt x="37130" y="36612"/>
                  </a:moveTo>
                  <a:cubicBezTo>
                    <a:pt x="33060" y="40822"/>
                    <a:pt x="2745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455" y="0"/>
                    <a:pt x="33060" y="2377"/>
                    <a:pt x="37130" y="6587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551" name="Line 96">
              <a:extLst>
                <a:ext uri="{FF2B5EF4-FFF2-40B4-BE49-F238E27FC236}">
                  <a16:creationId xmlns:a16="http://schemas.microsoft.com/office/drawing/2014/main" id="{00000000-0008-0000-0100-000027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36" y="170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552" name="Arc 97">
              <a:extLst>
                <a:ext uri="{FF2B5EF4-FFF2-40B4-BE49-F238E27FC236}">
                  <a16:creationId xmlns:a16="http://schemas.microsoft.com/office/drawing/2014/main" id="{00000000-0008-0000-0100-000028020000}"/>
                </a:ext>
              </a:extLst>
            </xdr:cNvPr>
            <xdr:cNvSpPr>
              <a:spLocks/>
            </xdr:cNvSpPr>
          </xdr:nvSpPr>
          <xdr:spPr bwMode="auto">
            <a:xfrm>
              <a:off x="1411" y="238"/>
              <a:ext cx="41" cy="47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36670 w 36669"/>
                <a:gd name="T1" fmla="*/ 36878 h 43200"/>
                <a:gd name="T2" fmla="*/ 21600 w 36669"/>
                <a:gd name="T3" fmla="*/ 0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36768" y="36977"/>
                  </a:moveTo>
                  <a:cubicBezTo>
                    <a:pt x="32726" y="40964"/>
                    <a:pt x="27277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-1"/>
                    <a:pt x="21600" y="-1"/>
                  </a:cubicBezTo>
                </a:path>
                <a:path w="36669" h="43200" stroke="0" extrusionOk="0">
                  <a:moveTo>
                    <a:pt x="36768" y="36977"/>
                  </a:moveTo>
                  <a:cubicBezTo>
                    <a:pt x="32726" y="40964"/>
                    <a:pt x="27277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-1"/>
                    <a:pt x="21600" y="-1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553" name="Line 98">
              <a:extLst>
                <a:ext uri="{FF2B5EF4-FFF2-40B4-BE49-F238E27FC236}">
                  <a16:creationId xmlns:a16="http://schemas.microsoft.com/office/drawing/2014/main" id="{00000000-0008-0000-0100-00002902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390" y="421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554" name="Line 99">
              <a:extLst>
                <a:ext uri="{FF2B5EF4-FFF2-40B4-BE49-F238E27FC236}">
                  <a16:creationId xmlns:a16="http://schemas.microsoft.com/office/drawing/2014/main" id="{00000000-0008-0000-0100-00002A02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424" y="421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555" name="Line 100">
              <a:extLst>
                <a:ext uri="{FF2B5EF4-FFF2-40B4-BE49-F238E27FC236}">
                  <a16:creationId xmlns:a16="http://schemas.microsoft.com/office/drawing/2014/main" id="{00000000-0008-0000-0100-00002B02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458" y="421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556" name="Line 101">
              <a:extLst>
                <a:ext uri="{FF2B5EF4-FFF2-40B4-BE49-F238E27FC236}">
                  <a16:creationId xmlns:a16="http://schemas.microsoft.com/office/drawing/2014/main" id="{00000000-0008-0000-0100-00002C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389" y="421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557" name="Oval 102">
              <a:extLst>
                <a:ext uri="{FF2B5EF4-FFF2-40B4-BE49-F238E27FC236}">
                  <a16:creationId xmlns:a16="http://schemas.microsoft.com/office/drawing/2014/main" id="{00000000-0008-0000-0100-00002D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427" y="161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</xdr:grpSp>
    <xdr:clientData/>
  </xdr:twoCellAnchor>
  <xdr:twoCellAnchor>
    <xdr:from>
      <xdr:col>18</xdr:col>
      <xdr:colOff>252381</xdr:colOff>
      <xdr:row>5</xdr:row>
      <xdr:rowOff>152400</xdr:rowOff>
    </xdr:from>
    <xdr:to>
      <xdr:col>21</xdr:col>
      <xdr:colOff>65594</xdr:colOff>
      <xdr:row>10</xdr:row>
      <xdr:rowOff>158856</xdr:rowOff>
    </xdr:to>
    <xdr:grpSp>
      <xdr:nvGrpSpPr>
        <xdr:cNvPr id="600" name="グループ化 599">
          <a:extLst>
            <a:ext uri="{FF2B5EF4-FFF2-40B4-BE49-F238E27FC236}">
              <a16:creationId xmlns:a16="http://schemas.microsoft.com/office/drawing/2014/main" id="{00000000-0008-0000-0100-000058020000}"/>
            </a:ext>
          </a:extLst>
        </xdr:cNvPr>
        <xdr:cNvGrpSpPr/>
      </xdr:nvGrpSpPr>
      <xdr:grpSpPr>
        <a:xfrm>
          <a:off x="6872768" y="1332271"/>
          <a:ext cx="1091407" cy="1153553"/>
          <a:chOff x="1112957" y="1981200"/>
          <a:chExt cx="982566" cy="1147766"/>
        </a:xfrm>
      </xdr:grpSpPr>
      <xdr:grpSp>
        <xdr:nvGrpSpPr>
          <xdr:cNvPr id="601" name="グループ化 600">
            <a:extLst>
              <a:ext uri="{FF2B5EF4-FFF2-40B4-BE49-F238E27FC236}">
                <a16:creationId xmlns:a16="http://schemas.microsoft.com/office/drawing/2014/main" id="{00000000-0008-0000-0100-00005902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248507" y="1981200"/>
            <a:ext cx="847016" cy="526561"/>
            <a:chOff x="2" y="5"/>
            <a:chExt cx="410" cy="254"/>
          </a:xfrm>
        </xdr:grpSpPr>
        <xdr:sp macro="" textlink="">
          <xdr:nvSpPr>
            <xdr:cNvPr id="602" name="Oval 59">
              <a:extLst>
                <a:ext uri="{FF2B5EF4-FFF2-40B4-BE49-F238E27FC236}">
                  <a16:creationId xmlns:a16="http://schemas.microsoft.com/office/drawing/2014/main" id="{00000000-0008-0000-0100-00005A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603" name="Line 60">
              <a:extLst>
                <a:ext uri="{FF2B5EF4-FFF2-40B4-BE49-F238E27FC236}">
                  <a16:creationId xmlns:a16="http://schemas.microsoft.com/office/drawing/2014/main" id="{00000000-0008-0000-0100-00005B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0" y="5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04" name="Line 61">
              <a:extLst>
                <a:ext uri="{FF2B5EF4-FFF2-40B4-BE49-F238E27FC236}">
                  <a16:creationId xmlns:a16="http://schemas.microsoft.com/office/drawing/2014/main" id="{00000000-0008-0000-0100-00005C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6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05" name="Line 62">
              <a:extLst>
                <a:ext uri="{FF2B5EF4-FFF2-40B4-BE49-F238E27FC236}">
                  <a16:creationId xmlns:a16="http://schemas.microsoft.com/office/drawing/2014/main" id="{00000000-0008-0000-0100-00005D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32"/>
              <a:ext cx="15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606" name="Oval 63">
              <a:extLst>
                <a:ext uri="{FF2B5EF4-FFF2-40B4-BE49-F238E27FC236}">
                  <a16:creationId xmlns:a16="http://schemas.microsoft.com/office/drawing/2014/main" id="{00000000-0008-0000-0100-00005E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607" name="Oval 64">
              <a:extLst>
                <a:ext uri="{FF2B5EF4-FFF2-40B4-BE49-F238E27FC236}">
                  <a16:creationId xmlns:a16="http://schemas.microsoft.com/office/drawing/2014/main" id="{00000000-0008-0000-0100-00005F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608" name="Line 65">
              <a:extLst>
                <a:ext uri="{FF2B5EF4-FFF2-40B4-BE49-F238E27FC236}">
                  <a16:creationId xmlns:a16="http://schemas.microsoft.com/office/drawing/2014/main" id="{00000000-0008-0000-0100-000060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6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609" name="Oval 66">
              <a:extLst>
                <a:ext uri="{FF2B5EF4-FFF2-40B4-BE49-F238E27FC236}">
                  <a16:creationId xmlns:a16="http://schemas.microsoft.com/office/drawing/2014/main" id="{00000000-0008-0000-0100-000061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610" name="Line 67">
              <a:extLst>
                <a:ext uri="{FF2B5EF4-FFF2-40B4-BE49-F238E27FC236}">
                  <a16:creationId xmlns:a16="http://schemas.microsoft.com/office/drawing/2014/main" id="{00000000-0008-0000-0100-000062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142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611" name="Text Box 68">
              <a:extLst>
                <a:ext uri="{FF2B5EF4-FFF2-40B4-BE49-F238E27FC236}">
                  <a16:creationId xmlns:a16="http://schemas.microsoft.com/office/drawing/2014/main" id="{00000000-0008-0000-0100-00006302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47" y="77"/>
              <a:ext cx="103" cy="13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C3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64" name="Object 44" hidden="1">
                <a:extLst>
                  <a:ext uri="{63B3BB69-23CF-44E3-9099-C40C66FF867C}">
                    <a14:compatExt spid="_x0000_s5164"/>
                  </a:ext>
                  <a:ext uri="{FF2B5EF4-FFF2-40B4-BE49-F238E27FC236}">
                    <a16:creationId xmlns:a16="http://schemas.microsoft.com/office/drawing/2014/main" id="{00000000-0008-0000-0100-00002C140000}"/>
                  </a:ext>
                </a:extLst>
              </xdr:cNvPr>
              <xdr:cNvSpPr/>
            </xdr:nvSpPr>
            <xdr:spPr bwMode="auto">
              <a:xfrm>
                <a:off x="1112957" y="2574462"/>
                <a:ext cx="893885" cy="554504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28</xdr:col>
      <xdr:colOff>123825</xdr:colOff>
      <xdr:row>5</xdr:row>
      <xdr:rowOff>152400</xdr:rowOff>
    </xdr:from>
    <xdr:to>
      <xdr:col>30</xdr:col>
      <xdr:colOff>341842</xdr:colOff>
      <xdr:row>11</xdr:row>
      <xdr:rowOff>201935</xdr:rowOff>
    </xdr:to>
    <xdr:grpSp>
      <xdr:nvGrpSpPr>
        <xdr:cNvPr id="612" name="グループ化 611">
          <a:extLst>
            <a:ext uri="{FF2B5EF4-FFF2-40B4-BE49-F238E27FC236}">
              <a16:creationId xmlns:a16="http://schemas.microsoft.com/office/drawing/2014/main" id="{00000000-0008-0000-0100-000064020000}"/>
            </a:ext>
          </a:extLst>
        </xdr:cNvPr>
        <xdr:cNvGrpSpPr/>
      </xdr:nvGrpSpPr>
      <xdr:grpSpPr>
        <a:xfrm>
          <a:off x="10595180" y="1332271"/>
          <a:ext cx="1070146" cy="1426051"/>
          <a:chOff x="12441011" y="2216604"/>
          <a:chExt cx="858688" cy="1151163"/>
        </a:xfrm>
      </xdr:grpSpPr>
      <xdr:grpSp>
        <xdr:nvGrpSpPr>
          <xdr:cNvPr id="613" name="グループ化 612">
            <a:extLst>
              <a:ext uri="{FF2B5EF4-FFF2-40B4-BE49-F238E27FC236}">
                <a16:creationId xmlns:a16="http://schemas.microsoft.com/office/drawing/2014/main" id="{00000000-0008-0000-0100-000065020000}"/>
              </a:ext>
            </a:extLst>
          </xdr:cNvPr>
          <xdr:cNvGrpSpPr>
            <a:grpSpLocks/>
          </xdr:cNvGrpSpPr>
        </xdr:nvGrpSpPr>
        <xdr:grpSpPr bwMode="auto">
          <a:xfrm>
            <a:off x="12441011" y="2216604"/>
            <a:ext cx="858688" cy="572860"/>
            <a:chOff x="2" y="9"/>
            <a:chExt cx="410" cy="273"/>
          </a:xfrm>
        </xdr:grpSpPr>
        <xdr:sp macro="" textlink="">
          <xdr:nvSpPr>
            <xdr:cNvPr id="614" name="Oval 70">
              <a:extLst>
                <a:ext uri="{FF2B5EF4-FFF2-40B4-BE49-F238E27FC236}">
                  <a16:creationId xmlns:a16="http://schemas.microsoft.com/office/drawing/2014/main" id="{00000000-0008-0000-0100-000066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615" name="Text Box 71">
              <a:extLst>
                <a:ext uri="{FF2B5EF4-FFF2-40B4-BE49-F238E27FC236}">
                  <a16:creationId xmlns:a16="http://schemas.microsoft.com/office/drawing/2014/main" id="{00000000-0008-0000-0100-00006702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3" y="106"/>
              <a:ext cx="100" cy="8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L4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616" name="Oval 72">
              <a:extLst>
                <a:ext uri="{FF2B5EF4-FFF2-40B4-BE49-F238E27FC236}">
                  <a16:creationId xmlns:a16="http://schemas.microsoft.com/office/drawing/2014/main" id="{00000000-0008-0000-0100-000068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617" name="Line 73">
              <a:extLst>
                <a:ext uri="{FF2B5EF4-FFF2-40B4-BE49-F238E27FC236}">
                  <a16:creationId xmlns:a16="http://schemas.microsoft.com/office/drawing/2014/main" id="{00000000-0008-0000-0100-000069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618" name="Oval 74">
              <a:extLst>
                <a:ext uri="{FF2B5EF4-FFF2-40B4-BE49-F238E27FC236}">
                  <a16:creationId xmlns:a16="http://schemas.microsoft.com/office/drawing/2014/main" id="{00000000-0008-0000-0100-00006A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619" name="Oval 75">
              <a:extLst>
                <a:ext uri="{FF2B5EF4-FFF2-40B4-BE49-F238E27FC236}">
                  <a16:creationId xmlns:a16="http://schemas.microsoft.com/office/drawing/2014/main" id="{00000000-0008-0000-0100-00006B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620" name="Line 76">
              <a:extLst>
                <a:ext uri="{FF2B5EF4-FFF2-40B4-BE49-F238E27FC236}">
                  <a16:creationId xmlns:a16="http://schemas.microsoft.com/office/drawing/2014/main" id="{00000000-0008-0000-0100-00006C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5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621" name="Oval 77">
              <a:extLst>
                <a:ext uri="{FF2B5EF4-FFF2-40B4-BE49-F238E27FC236}">
                  <a16:creationId xmlns:a16="http://schemas.microsoft.com/office/drawing/2014/main" id="{00000000-0008-0000-0100-00006D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249"/>
              <a:ext cx="18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622" name="Oval 78">
              <a:extLst>
                <a:ext uri="{FF2B5EF4-FFF2-40B4-BE49-F238E27FC236}">
                  <a16:creationId xmlns:a16="http://schemas.microsoft.com/office/drawing/2014/main" id="{00000000-0008-0000-0100-00006E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7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grpSp>
          <xdr:nvGrpSpPr>
            <xdr:cNvPr id="623" name="Group 79">
              <a:extLst>
                <a:ext uri="{FF2B5EF4-FFF2-40B4-BE49-F238E27FC236}">
                  <a16:creationId xmlns:a16="http://schemas.microsoft.com/office/drawing/2014/main" id="{00000000-0008-0000-0100-00006F02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79" y="32"/>
              <a:ext cx="48" cy="230"/>
              <a:chOff x="179" y="32"/>
              <a:chExt cx="48" cy="230"/>
            </a:xfrm>
          </xdr:grpSpPr>
          <xdr:grpSp>
            <xdr:nvGrpSpPr>
              <xdr:cNvPr id="624" name="Group 80">
                <a:extLst>
                  <a:ext uri="{FF2B5EF4-FFF2-40B4-BE49-F238E27FC236}">
                    <a16:creationId xmlns:a16="http://schemas.microsoft.com/office/drawing/2014/main" id="{00000000-0008-0000-0100-00007002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79" y="91"/>
                <a:ext cx="48" cy="109"/>
                <a:chOff x="179" y="91"/>
                <a:chExt cx="48" cy="109"/>
              </a:xfrm>
            </xdr:grpSpPr>
            <xdr:sp macro="" textlink="">
              <xdr:nvSpPr>
                <xdr:cNvPr id="627" name="Arc 81">
                  <a:extLst>
                    <a:ext uri="{FF2B5EF4-FFF2-40B4-BE49-F238E27FC236}">
                      <a16:creationId xmlns:a16="http://schemas.microsoft.com/office/drawing/2014/main" id="{00000000-0008-0000-0100-00007302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153"/>
                  <a:ext cx="48" cy="47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21600 w 37800"/>
                    <a:gd name="T1" fmla="*/ 43200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628" name="Arc 82">
                  <a:extLst>
                    <a:ext uri="{FF2B5EF4-FFF2-40B4-BE49-F238E27FC236}">
                      <a16:creationId xmlns:a16="http://schemas.microsoft.com/office/drawing/2014/main" id="{00000000-0008-0000-0100-00007402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122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629" name="Arc 83">
                  <a:extLst>
                    <a:ext uri="{FF2B5EF4-FFF2-40B4-BE49-F238E27FC236}">
                      <a16:creationId xmlns:a16="http://schemas.microsoft.com/office/drawing/2014/main" id="{00000000-0008-0000-0100-00007502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91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21600 w 37800"/>
                    <a:gd name="T3" fmla="*/ 0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</xdr:grpSp>
          <xdr:cxnSp macro="">
            <xdr:nvCxnSpPr>
              <xdr:cNvPr id="625" name="Line 84">
                <a:extLst>
                  <a:ext uri="{FF2B5EF4-FFF2-40B4-BE49-F238E27FC236}">
                    <a16:creationId xmlns:a16="http://schemas.microsoft.com/office/drawing/2014/main" id="{00000000-0008-0000-0100-00007102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32"/>
                <a:ext cx="1" cy="59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626" name="Line 85">
                <a:extLst>
                  <a:ext uri="{FF2B5EF4-FFF2-40B4-BE49-F238E27FC236}">
                    <a16:creationId xmlns:a16="http://schemas.microsoft.com/office/drawing/2014/main" id="{00000000-0008-0000-0100-00007202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200"/>
                <a:ext cx="1" cy="62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65" name="Object 45" hidden="1">
                <a:extLst>
                  <a:ext uri="{63B3BB69-23CF-44E3-9099-C40C66FF867C}">
                    <a14:compatExt spid="_x0000_s5165"/>
                  </a:ext>
                  <a:ext uri="{FF2B5EF4-FFF2-40B4-BE49-F238E27FC236}">
                    <a16:creationId xmlns:a16="http://schemas.microsoft.com/office/drawing/2014/main" id="{00000000-0008-0000-0100-00002D140000}"/>
                  </a:ext>
                </a:extLst>
              </xdr:cNvPr>
              <xdr:cNvSpPr/>
            </xdr:nvSpPr>
            <xdr:spPr bwMode="auto">
              <a:xfrm>
                <a:off x="12543065" y="2835727"/>
                <a:ext cx="724730" cy="532040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38</xdr:col>
      <xdr:colOff>285750</xdr:colOff>
      <xdr:row>5</xdr:row>
      <xdr:rowOff>114300</xdr:rowOff>
    </xdr:from>
    <xdr:to>
      <xdr:col>40</xdr:col>
      <xdr:colOff>428479</xdr:colOff>
      <xdr:row>10</xdr:row>
      <xdr:rowOff>140677</xdr:rowOff>
    </xdr:to>
    <xdr:grpSp>
      <xdr:nvGrpSpPr>
        <xdr:cNvPr id="642" name="グループ化 641">
          <a:extLst>
            <a:ext uri="{FF2B5EF4-FFF2-40B4-BE49-F238E27FC236}">
              <a16:creationId xmlns:a16="http://schemas.microsoft.com/office/drawing/2014/main" id="{00000000-0008-0000-0100-000082020000}"/>
            </a:ext>
          </a:extLst>
        </xdr:cNvPr>
        <xdr:cNvGrpSpPr/>
      </xdr:nvGrpSpPr>
      <xdr:grpSpPr>
        <a:xfrm>
          <a:off x="14534331" y="1294171"/>
          <a:ext cx="994858" cy="1173474"/>
          <a:chOff x="1210994" y="1981200"/>
          <a:chExt cx="893885" cy="1167618"/>
        </a:xfrm>
      </xdr:grpSpPr>
      <xdr:grpSp>
        <xdr:nvGrpSpPr>
          <xdr:cNvPr id="643" name="グループ化 642">
            <a:extLst>
              <a:ext uri="{FF2B5EF4-FFF2-40B4-BE49-F238E27FC236}">
                <a16:creationId xmlns:a16="http://schemas.microsoft.com/office/drawing/2014/main" id="{00000000-0008-0000-0100-00008302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248507" y="1981200"/>
            <a:ext cx="847016" cy="526561"/>
            <a:chOff x="2" y="5"/>
            <a:chExt cx="410" cy="254"/>
          </a:xfrm>
        </xdr:grpSpPr>
        <xdr:sp macro="" textlink="">
          <xdr:nvSpPr>
            <xdr:cNvPr id="644" name="Oval 59">
              <a:extLst>
                <a:ext uri="{FF2B5EF4-FFF2-40B4-BE49-F238E27FC236}">
                  <a16:creationId xmlns:a16="http://schemas.microsoft.com/office/drawing/2014/main" id="{00000000-0008-0000-0100-000084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645" name="Line 60">
              <a:extLst>
                <a:ext uri="{FF2B5EF4-FFF2-40B4-BE49-F238E27FC236}">
                  <a16:creationId xmlns:a16="http://schemas.microsoft.com/office/drawing/2014/main" id="{00000000-0008-0000-0100-000085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0" y="5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46" name="Line 61">
              <a:extLst>
                <a:ext uri="{FF2B5EF4-FFF2-40B4-BE49-F238E27FC236}">
                  <a16:creationId xmlns:a16="http://schemas.microsoft.com/office/drawing/2014/main" id="{00000000-0008-0000-0100-000086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6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47" name="Line 62">
              <a:extLst>
                <a:ext uri="{FF2B5EF4-FFF2-40B4-BE49-F238E27FC236}">
                  <a16:creationId xmlns:a16="http://schemas.microsoft.com/office/drawing/2014/main" id="{00000000-0008-0000-0100-000087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32"/>
              <a:ext cx="15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648" name="Oval 63">
              <a:extLst>
                <a:ext uri="{FF2B5EF4-FFF2-40B4-BE49-F238E27FC236}">
                  <a16:creationId xmlns:a16="http://schemas.microsoft.com/office/drawing/2014/main" id="{00000000-0008-0000-0100-000088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649" name="Oval 64">
              <a:extLst>
                <a:ext uri="{FF2B5EF4-FFF2-40B4-BE49-F238E27FC236}">
                  <a16:creationId xmlns:a16="http://schemas.microsoft.com/office/drawing/2014/main" id="{00000000-0008-0000-0100-000089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650" name="Line 65">
              <a:extLst>
                <a:ext uri="{FF2B5EF4-FFF2-40B4-BE49-F238E27FC236}">
                  <a16:creationId xmlns:a16="http://schemas.microsoft.com/office/drawing/2014/main" id="{00000000-0008-0000-0100-00008A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6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651" name="Oval 66">
              <a:extLst>
                <a:ext uri="{FF2B5EF4-FFF2-40B4-BE49-F238E27FC236}">
                  <a16:creationId xmlns:a16="http://schemas.microsoft.com/office/drawing/2014/main" id="{00000000-0008-0000-0100-00008B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652" name="Line 67">
              <a:extLst>
                <a:ext uri="{FF2B5EF4-FFF2-40B4-BE49-F238E27FC236}">
                  <a16:creationId xmlns:a16="http://schemas.microsoft.com/office/drawing/2014/main" id="{00000000-0008-0000-0100-00008C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142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653" name="Text Box 68">
              <a:extLst>
                <a:ext uri="{FF2B5EF4-FFF2-40B4-BE49-F238E27FC236}">
                  <a16:creationId xmlns:a16="http://schemas.microsoft.com/office/drawing/2014/main" id="{00000000-0008-0000-0100-00008D02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47" y="77"/>
              <a:ext cx="103" cy="13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67" name="Object 47" hidden="1">
                <a:extLst>
                  <a:ext uri="{63B3BB69-23CF-44E3-9099-C40C66FF867C}">
                    <a14:compatExt spid="_x0000_s5167"/>
                  </a:ext>
                  <a:ext uri="{FF2B5EF4-FFF2-40B4-BE49-F238E27FC236}">
                    <a16:creationId xmlns:a16="http://schemas.microsoft.com/office/drawing/2014/main" id="{00000000-0008-0000-0100-00002F140000}"/>
                  </a:ext>
                </a:extLst>
              </xdr:cNvPr>
              <xdr:cNvSpPr/>
            </xdr:nvSpPr>
            <xdr:spPr bwMode="auto">
              <a:xfrm>
                <a:off x="1210994" y="2594313"/>
                <a:ext cx="893885" cy="554505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48</xdr:col>
      <xdr:colOff>190500</xdr:colOff>
      <xdr:row>5</xdr:row>
      <xdr:rowOff>142875</xdr:rowOff>
    </xdr:from>
    <xdr:to>
      <xdr:col>50</xdr:col>
      <xdr:colOff>408517</xdr:colOff>
      <xdr:row>11</xdr:row>
      <xdr:rowOff>192410</xdr:rowOff>
    </xdr:to>
    <xdr:grpSp>
      <xdr:nvGrpSpPr>
        <xdr:cNvPr id="654" name="グループ化 653">
          <a:extLst>
            <a:ext uri="{FF2B5EF4-FFF2-40B4-BE49-F238E27FC236}">
              <a16:creationId xmlns:a16="http://schemas.microsoft.com/office/drawing/2014/main" id="{00000000-0008-0000-0100-00008E020000}"/>
            </a:ext>
          </a:extLst>
        </xdr:cNvPr>
        <xdr:cNvGrpSpPr/>
      </xdr:nvGrpSpPr>
      <xdr:grpSpPr>
        <a:xfrm>
          <a:off x="18347403" y="1322746"/>
          <a:ext cx="1070146" cy="1426051"/>
          <a:chOff x="12441011" y="2216604"/>
          <a:chExt cx="858688" cy="1151163"/>
        </a:xfrm>
      </xdr:grpSpPr>
      <xdr:grpSp>
        <xdr:nvGrpSpPr>
          <xdr:cNvPr id="655" name="グループ化 654">
            <a:extLst>
              <a:ext uri="{FF2B5EF4-FFF2-40B4-BE49-F238E27FC236}">
                <a16:creationId xmlns:a16="http://schemas.microsoft.com/office/drawing/2014/main" id="{00000000-0008-0000-0100-00008F020000}"/>
              </a:ext>
            </a:extLst>
          </xdr:cNvPr>
          <xdr:cNvGrpSpPr>
            <a:grpSpLocks/>
          </xdr:cNvGrpSpPr>
        </xdr:nvGrpSpPr>
        <xdr:grpSpPr bwMode="auto">
          <a:xfrm>
            <a:off x="12441011" y="2216604"/>
            <a:ext cx="858688" cy="572860"/>
            <a:chOff x="2" y="9"/>
            <a:chExt cx="410" cy="273"/>
          </a:xfrm>
        </xdr:grpSpPr>
        <xdr:sp macro="" textlink="">
          <xdr:nvSpPr>
            <xdr:cNvPr id="656" name="Oval 70">
              <a:extLst>
                <a:ext uri="{FF2B5EF4-FFF2-40B4-BE49-F238E27FC236}">
                  <a16:creationId xmlns:a16="http://schemas.microsoft.com/office/drawing/2014/main" id="{00000000-0008-0000-0100-000090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657" name="Text Box 71">
              <a:extLst>
                <a:ext uri="{FF2B5EF4-FFF2-40B4-BE49-F238E27FC236}">
                  <a16:creationId xmlns:a16="http://schemas.microsoft.com/office/drawing/2014/main" id="{00000000-0008-0000-0100-00009102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9" y="117"/>
              <a:ext cx="100" cy="8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L6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658" name="Oval 72">
              <a:extLst>
                <a:ext uri="{FF2B5EF4-FFF2-40B4-BE49-F238E27FC236}">
                  <a16:creationId xmlns:a16="http://schemas.microsoft.com/office/drawing/2014/main" id="{00000000-0008-0000-0100-000092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659" name="Line 73">
              <a:extLst>
                <a:ext uri="{FF2B5EF4-FFF2-40B4-BE49-F238E27FC236}">
                  <a16:creationId xmlns:a16="http://schemas.microsoft.com/office/drawing/2014/main" id="{00000000-0008-0000-0100-000093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660" name="Oval 74">
              <a:extLst>
                <a:ext uri="{FF2B5EF4-FFF2-40B4-BE49-F238E27FC236}">
                  <a16:creationId xmlns:a16="http://schemas.microsoft.com/office/drawing/2014/main" id="{00000000-0008-0000-0100-000094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661" name="Oval 75">
              <a:extLst>
                <a:ext uri="{FF2B5EF4-FFF2-40B4-BE49-F238E27FC236}">
                  <a16:creationId xmlns:a16="http://schemas.microsoft.com/office/drawing/2014/main" id="{00000000-0008-0000-0100-000095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662" name="Line 76">
              <a:extLst>
                <a:ext uri="{FF2B5EF4-FFF2-40B4-BE49-F238E27FC236}">
                  <a16:creationId xmlns:a16="http://schemas.microsoft.com/office/drawing/2014/main" id="{00000000-0008-0000-0100-000096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5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663" name="Oval 77">
              <a:extLst>
                <a:ext uri="{FF2B5EF4-FFF2-40B4-BE49-F238E27FC236}">
                  <a16:creationId xmlns:a16="http://schemas.microsoft.com/office/drawing/2014/main" id="{00000000-0008-0000-0100-000097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249"/>
              <a:ext cx="18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664" name="Oval 78">
              <a:extLst>
                <a:ext uri="{FF2B5EF4-FFF2-40B4-BE49-F238E27FC236}">
                  <a16:creationId xmlns:a16="http://schemas.microsoft.com/office/drawing/2014/main" id="{00000000-0008-0000-0100-000098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7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grpSp>
          <xdr:nvGrpSpPr>
            <xdr:cNvPr id="665" name="Group 79">
              <a:extLst>
                <a:ext uri="{FF2B5EF4-FFF2-40B4-BE49-F238E27FC236}">
                  <a16:creationId xmlns:a16="http://schemas.microsoft.com/office/drawing/2014/main" id="{00000000-0008-0000-0100-00009902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79" y="32"/>
              <a:ext cx="48" cy="230"/>
              <a:chOff x="179" y="32"/>
              <a:chExt cx="48" cy="230"/>
            </a:xfrm>
          </xdr:grpSpPr>
          <xdr:grpSp>
            <xdr:nvGrpSpPr>
              <xdr:cNvPr id="666" name="Group 80">
                <a:extLst>
                  <a:ext uri="{FF2B5EF4-FFF2-40B4-BE49-F238E27FC236}">
                    <a16:creationId xmlns:a16="http://schemas.microsoft.com/office/drawing/2014/main" id="{00000000-0008-0000-0100-00009A02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79" y="91"/>
                <a:ext cx="48" cy="109"/>
                <a:chOff x="179" y="91"/>
                <a:chExt cx="48" cy="109"/>
              </a:xfrm>
            </xdr:grpSpPr>
            <xdr:sp macro="" textlink="">
              <xdr:nvSpPr>
                <xdr:cNvPr id="669" name="Arc 81">
                  <a:extLst>
                    <a:ext uri="{FF2B5EF4-FFF2-40B4-BE49-F238E27FC236}">
                      <a16:creationId xmlns:a16="http://schemas.microsoft.com/office/drawing/2014/main" id="{00000000-0008-0000-0100-00009D02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153"/>
                  <a:ext cx="48" cy="47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21600 w 37800"/>
                    <a:gd name="T1" fmla="*/ 43200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670" name="Arc 82">
                  <a:extLst>
                    <a:ext uri="{FF2B5EF4-FFF2-40B4-BE49-F238E27FC236}">
                      <a16:creationId xmlns:a16="http://schemas.microsoft.com/office/drawing/2014/main" id="{00000000-0008-0000-0100-00009E02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122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671" name="Arc 83">
                  <a:extLst>
                    <a:ext uri="{FF2B5EF4-FFF2-40B4-BE49-F238E27FC236}">
                      <a16:creationId xmlns:a16="http://schemas.microsoft.com/office/drawing/2014/main" id="{00000000-0008-0000-0100-00009F02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91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21600 w 37800"/>
                    <a:gd name="T3" fmla="*/ 0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</xdr:grpSp>
          <xdr:cxnSp macro="">
            <xdr:nvCxnSpPr>
              <xdr:cNvPr id="667" name="Line 84">
                <a:extLst>
                  <a:ext uri="{FF2B5EF4-FFF2-40B4-BE49-F238E27FC236}">
                    <a16:creationId xmlns:a16="http://schemas.microsoft.com/office/drawing/2014/main" id="{00000000-0008-0000-0100-00009B02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32"/>
                <a:ext cx="1" cy="59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668" name="Line 85">
                <a:extLst>
                  <a:ext uri="{FF2B5EF4-FFF2-40B4-BE49-F238E27FC236}">
                    <a16:creationId xmlns:a16="http://schemas.microsoft.com/office/drawing/2014/main" id="{00000000-0008-0000-0100-00009C02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200"/>
                <a:ext cx="1" cy="62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68" name="Object 48" hidden="1">
                <a:extLst>
                  <a:ext uri="{63B3BB69-23CF-44E3-9099-C40C66FF867C}">
                    <a14:compatExt spid="_x0000_s5168"/>
                  </a:ext>
                  <a:ext uri="{FF2B5EF4-FFF2-40B4-BE49-F238E27FC236}">
                    <a16:creationId xmlns:a16="http://schemas.microsoft.com/office/drawing/2014/main" id="{00000000-0008-0000-0100-000030140000}"/>
                  </a:ext>
                </a:extLst>
              </xdr:cNvPr>
              <xdr:cNvSpPr/>
            </xdr:nvSpPr>
            <xdr:spPr bwMode="auto">
              <a:xfrm>
                <a:off x="12543065" y="2835727"/>
                <a:ext cx="637148" cy="532040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58</xdr:col>
      <xdr:colOff>190500</xdr:colOff>
      <xdr:row>6</xdr:row>
      <xdr:rowOff>0</xdr:rowOff>
    </xdr:from>
    <xdr:to>
      <xdr:col>60</xdr:col>
      <xdr:colOff>333229</xdr:colOff>
      <xdr:row>11</xdr:row>
      <xdr:rowOff>26377</xdr:rowOff>
    </xdr:to>
    <xdr:grpSp>
      <xdr:nvGrpSpPr>
        <xdr:cNvPr id="684" name="グループ化 683">
          <a:extLst>
            <a:ext uri="{FF2B5EF4-FFF2-40B4-BE49-F238E27FC236}">
              <a16:creationId xmlns:a16="http://schemas.microsoft.com/office/drawing/2014/main" id="{00000000-0008-0000-0100-0000AC020000}"/>
            </a:ext>
          </a:extLst>
        </xdr:cNvPr>
        <xdr:cNvGrpSpPr/>
      </xdr:nvGrpSpPr>
      <xdr:grpSpPr>
        <a:xfrm>
          <a:off x="22165597" y="1409290"/>
          <a:ext cx="994858" cy="1173474"/>
          <a:chOff x="1210994" y="1981200"/>
          <a:chExt cx="893885" cy="1167618"/>
        </a:xfrm>
      </xdr:grpSpPr>
      <xdr:grpSp>
        <xdr:nvGrpSpPr>
          <xdr:cNvPr id="685" name="グループ化 684">
            <a:extLst>
              <a:ext uri="{FF2B5EF4-FFF2-40B4-BE49-F238E27FC236}">
                <a16:creationId xmlns:a16="http://schemas.microsoft.com/office/drawing/2014/main" id="{00000000-0008-0000-0100-0000AD02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248507" y="1981200"/>
            <a:ext cx="847016" cy="526561"/>
            <a:chOff x="2" y="5"/>
            <a:chExt cx="410" cy="254"/>
          </a:xfrm>
        </xdr:grpSpPr>
        <xdr:sp macro="" textlink="">
          <xdr:nvSpPr>
            <xdr:cNvPr id="686" name="Oval 59">
              <a:extLst>
                <a:ext uri="{FF2B5EF4-FFF2-40B4-BE49-F238E27FC236}">
                  <a16:creationId xmlns:a16="http://schemas.microsoft.com/office/drawing/2014/main" id="{00000000-0008-0000-0100-0000AE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687" name="Line 60">
              <a:extLst>
                <a:ext uri="{FF2B5EF4-FFF2-40B4-BE49-F238E27FC236}">
                  <a16:creationId xmlns:a16="http://schemas.microsoft.com/office/drawing/2014/main" id="{00000000-0008-0000-0100-0000AF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0" y="5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88" name="Line 61">
              <a:extLst>
                <a:ext uri="{FF2B5EF4-FFF2-40B4-BE49-F238E27FC236}">
                  <a16:creationId xmlns:a16="http://schemas.microsoft.com/office/drawing/2014/main" id="{00000000-0008-0000-0100-0000B0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6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89" name="Line 62">
              <a:extLst>
                <a:ext uri="{FF2B5EF4-FFF2-40B4-BE49-F238E27FC236}">
                  <a16:creationId xmlns:a16="http://schemas.microsoft.com/office/drawing/2014/main" id="{00000000-0008-0000-0100-0000B1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32"/>
              <a:ext cx="15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690" name="Oval 63">
              <a:extLst>
                <a:ext uri="{FF2B5EF4-FFF2-40B4-BE49-F238E27FC236}">
                  <a16:creationId xmlns:a16="http://schemas.microsoft.com/office/drawing/2014/main" id="{00000000-0008-0000-0100-0000B2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691" name="Oval 64">
              <a:extLst>
                <a:ext uri="{FF2B5EF4-FFF2-40B4-BE49-F238E27FC236}">
                  <a16:creationId xmlns:a16="http://schemas.microsoft.com/office/drawing/2014/main" id="{00000000-0008-0000-0100-0000B3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692" name="Line 65">
              <a:extLst>
                <a:ext uri="{FF2B5EF4-FFF2-40B4-BE49-F238E27FC236}">
                  <a16:creationId xmlns:a16="http://schemas.microsoft.com/office/drawing/2014/main" id="{00000000-0008-0000-0100-0000B4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6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693" name="Oval 66">
              <a:extLst>
                <a:ext uri="{FF2B5EF4-FFF2-40B4-BE49-F238E27FC236}">
                  <a16:creationId xmlns:a16="http://schemas.microsoft.com/office/drawing/2014/main" id="{00000000-0008-0000-0100-0000B5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694" name="Line 67">
              <a:extLst>
                <a:ext uri="{FF2B5EF4-FFF2-40B4-BE49-F238E27FC236}">
                  <a16:creationId xmlns:a16="http://schemas.microsoft.com/office/drawing/2014/main" id="{00000000-0008-0000-0100-0000B6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142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695" name="Text Box 68">
              <a:extLst>
                <a:ext uri="{FF2B5EF4-FFF2-40B4-BE49-F238E27FC236}">
                  <a16:creationId xmlns:a16="http://schemas.microsoft.com/office/drawing/2014/main" id="{00000000-0008-0000-0100-0000B702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47" y="77"/>
              <a:ext cx="103" cy="13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C7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70" name="Object 50" hidden="1">
                <a:extLst>
                  <a:ext uri="{63B3BB69-23CF-44E3-9099-C40C66FF867C}">
                    <a14:compatExt spid="_x0000_s5170"/>
                  </a:ext>
                  <a:ext uri="{FF2B5EF4-FFF2-40B4-BE49-F238E27FC236}">
                    <a16:creationId xmlns:a16="http://schemas.microsoft.com/office/drawing/2014/main" id="{00000000-0008-0000-0100-000032140000}"/>
                  </a:ext>
                </a:extLst>
              </xdr:cNvPr>
              <xdr:cNvSpPr/>
            </xdr:nvSpPr>
            <xdr:spPr bwMode="auto">
              <a:xfrm>
                <a:off x="1210994" y="2594313"/>
                <a:ext cx="893885" cy="554505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67</xdr:col>
      <xdr:colOff>154392</xdr:colOff>
      <xdr:row>5</xdr:row>
      <xdr:rowOff>1</xdr:rowOff>
    </xdr:from>
    <xdr:to>
      <xdr:col>70</xdr:col>
      <xdr:colOff>218017</xdr:colOff>
      <xdr:row>11</xdr:row>
      <xdr:rowOff>54517</xdr:rowOff>
    </xdr:to>
    <xdr:grpSp>
      <xdr:nvGrpSpPr>
        <xdr:cNvPr id="714" name="グループ化 713">
          <a:extLst>
            <a:ext uri="{FF2B5EF4-FFF2-40B4-BE49-F238E27FC236}">
              <a16:creationId xmlns:a16="http://schemas.microsoft.com/office/drawing/2014/main" id="{00000000-0008-0000-0100-0000CA020000}"/>
            </a:ext>
          </a:extLst>
        </xdr:cNvPr>
        <xdr:cNvGrpSpPr/>
      </xdr:nvGrpSpPr>
      <xdr:grpSpPr>
        <a:xfrm>
          <a:off x="25800198" y="1179872"/>
          <a:ext cx="1071432" cy="1431032"/>
          <a:chOff x="12441011" y="2216604"/>
          <a:chExt cx="858688" cy="1155185"/>
        </a:xfrm>
      </xdr:grpSpPr>
      <xdr:grpSp>
        <xdr:nvGrpSpPr>
          <xdr:cNvPr id="715" name="グループ化 714">
            <a:extLst>
              <a:ext uri="{FF2B5EF4-FFF2-40B4-BE49-F238E27FC236}">
                <a16:creationId xmlns:a16="http://schemas.microsoft.com/office/drawing/2014/main" id="{00000000-0008-0000-0100-0000CB020000}"/>
              </a:ext>
            </a:extLst>
          </xdr:cNvPr>
          <xdr:cNvGrpSpPr>
            <a:grpSpLocks/>
          </xdr:cNvGrpSpPr>
        </xdr:nvGrpSpPr>
        <xdr:grpSpPr bwMode="auto">
          <a:xfrm>
            <a:off x="12441011" y="2216604"/>
            <a:ext cx="858688" cy="572860"/>
            <a:chOff x="2" y="9"/>
            <a:chExt cx="410" cy="273"/>
          </a:xfrm>
        </xdr:grpSpPr>
        <xdr:sp macro="" textlink="">
          <xdr:nvSpPr>
            <xdr:cNvPr id="716" name="Oval 70">
              <a:extLst>
                <a:ext uri="{FF2B5EF4-FFF2-40B4-BE49-F238E27FC236}">
                  <a16:creationId xmlns:a16="http://schemas.microsoft.com/office/drawing/2014/main" id="{00000000-0008-0000-0100-0000CC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717" name="Text Box 71">
              <a:extLst>
                <a:ext uri="{FF2B5EF4-FFF2-40B4-BE49-F238E27FC236}">
                  <a16:creationId xmlns:a16="http://schemas.microsoft.com/office/drawing/2014/main" id="{00000000-0008-0000-0100-0000CD02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64" y="110"/>
              <a:ext cx="100" cy="8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L8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718" name="Oval 72">
              <a:extLst>
                <a:ext uri="{FF2B5EF4-FFF2-40B4-BE49-F238E27FC236}">
                  <a16:creationId xmlns:a16="http://schemas.microsoft.com/office/drawing/2014/main" id="{00000000-0008-0000-0100-0000CE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719" name="Line 73">
              <a:extLst>
                <a:ext uri="{FF2B5EF4-FFF2-40B4-BE49-F238E27FC236}">
                  <a16:creationId xmlns:a16="http://schemas.microsoft.com/office/drawing/2014/main" id="{00000000-0008-0000-0100-0000CF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720" name="Oval 74">
              <a:extLst>
                <a:ext uri="{FF2B5EF4-FFF2-40B4-BE49-F238E27FC236}">
                  <a16:creationId xmlns:a16="http://schemas.microsoft.com/office/drawing/2014/main" id="{00000000-0008-0000-0100-0000D0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721" name="Oval 75">
              <a:extLst>
                <a:ext uri="{FF2B5EF4-FFF2-40B4-BE49-F238E27FC236}">
                  <a16:creationId xmlns:a16="http://schemas.microsoft.com/office/drawing/2014/main" id="{00000000-0008-0000-0100-0000D1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722" name="Line 76">
              <a:extLst>
                <a:ext uri="{FF2B5EF4-FFF2-40B4-BE49-F238E27FC236}">
                  <a16:creationId xmlns:a16="http://schemas.microsoft.com/office/drawing/2014/main" id="{00000000-0008-0000-0100-0000D2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5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723" name="Oval 77">
              <a:extLst>
                <a:ext uri="{FF2B5EF4-FFF2-40B4-BE49-F238E27FC236}">
                  <a16:creationId xmlns:a16="http://schemas.microsoft.com/office/drawing/2014/main" id="{00000000-0008-0000-0100-0000D3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249"/>
              <a:ext cx="18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724" name="Oval 78">
              <a:extLst>
                <a:ext uri="{FF2B5EF4-FFF2-40B4-BE49-F238E27FC236}">
                  <a16:creationId xmlns:a16="http://schemas.microsoft.com/office/drawing/2014/main" id="{00000000-0008-0000-0100-0000D4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7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grpSp>
          <xdr:nvGrpSpPr>
            <xdr:cNvPr id="725" name="Group 79">
              <a:extLst>
                <a:ext uri="{FF2B5EF4-FFF2-40B4-BE49-F238E27FC236}">
                  <a16:creationId xmlns:a16="http://schemas.microsoft.com/office/drawing/2014/main" id="{00000000-0008-0000-0100-0000D502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79" y="32"/>
              <a:ext cx="48" cy="230"/>
              <a:chOff x="179" y="32"/>
              <a:chExt cx="48" cy="230"/>
            </a:xfrm>
          </xdr:grpSpPr>
          <xdr:grpSp>
            <xdr:nvGrpSpPr>
              <xdr:cNvPr id="726" name="Group 80">
                <a:extLst>
                  <a:ext uri="{FF2B5EF4-FFF2-40B4-BE49-F238E27FC236}">
                    <a16:creationId xmlns:a16="http://schemas.microsoft.com/office/drawing/2014/main" id="{00000000-0008-0000-0100-0000D602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79" y="91"/>
                <a:ext cx="48" cy="109"/>
                <a:chOff x="179" y="91"/>
                <a:chExt cx="48" cy="109"/>
              </a:xfrm>
            </xdr:grpSpPr>
            <xdr:sp macro="" textlink="">
              <xdr:nvSpPr>
                <xdr:cNvPr id="729" name="Arc 81">
                  <a:extLst>
                    <a:ext uri="{FF2B5EF4-FFF2-40B4-BE49-F238E27FC236}">
                      <a16:creationId xmlns:a16="http://schemas.microsoft.com/office/drawing/2014/main" id="{00000000-0008-0000-0100-0000D902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153"/>
                  <a:ext cx="48" cy="47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21600 w 37800"/>
                    <a:gd name="T1" fmla="*/ 43200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730" name="Arc 82">
                  <a:extLst>
                    <a:ext uri="{FF2B5EF4-FFF2-40B4-BE49-F238E27FC236}">
                      <a16:creationId xmlns:a16="http://schemas.microsoft.com/office/drawing/2014/main" id="{00000000-0008-0000-0100-0000DA02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122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731" name="Arc 83">
                  <a:extLst>
                    <a:ext uri="{FF2B5EF4-FFF2-40B4-BE49-F238E27FC236}">
                      <a16:creationId xmlns:a16="http://schemas.microsoft.com/office/drawing/2014/main" id="{00000000-0008-0000-0100-0000DB02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91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21600 w 37800"/>
                    <a:gd name="T3" fmla="*/ 0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</xdr:grpSp>
          <xdr:cxnSp macro="">
            <xdr:nvCxnSpPr>
              <xdr:cNvPr id="727" name="Line 84">
                <a:extLst>
                  <a:ext uri="{FF2B5EF4-FFF2-40B4-BE49-F238E27FC236}">
                    <a16:creationId xmlns:a16="http://schemas.microsoft.com/office/drawing/2014/main" id="{00000000-0008-0000-0100-0000D702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32"/>
                <a:ext cx="1" cy="59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28" name="Line 85">
                <a:extLst>
                  <a:ext uri="{FF2B5EF4-FFF2-40B4-BE49-F238E27FC236}">
                    <a16:creationId xmlns:a16="http://schemas.microsoft.com/office/drawing/2014/main" id="{00000000-0008-0000-0100-0000D802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200"/>
                <a:ext cx="1" cy="62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72" name="Object 52" hidden="1">
                <a:extLst>
                  <a:ext uri="{63B3BB69-23CF-44E3-9099-C40C66FF867C}">
                    <a14:compatExt spid="_x0000_s5172"/>
                  </a:ext>
                  <a:ext uri="{FF2B5EF4-FFF2-40B4-BE49-F238E27FC236}">
                    <a16:creationId xmlns:a16="http://schemas.microsoft.com/office/drawing/2014/main" id="{00000000-0008-0000-0100-000034140000}"/>
                  </a:ext>
                </a:extLst>
              </xdr:cNvPr>
              <xdr:cNvSpPr/>
            </xdr:nvSpPr>
            <xdr:spPr bwMode="auto">
              <a:xfrm>
                <a:off x="12558983" y="2839750"/>
                <a:ext cx="646102" cy="532039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78</xdr:col>
      <xdr:colOff>219075</xdr:colOff>
      <xdr:row>6</xdr:row>
      <xdr:rowOff>0</xdr:rowOff>
    </xdr:from>
    <xdr:to>
      <xdr:col>80</xdr:col>
      <xdr:colOff>361804</xdr:colOff>
      <xdr:row>11</xdr:row>
      <xdr:rowOff>26377</xdr:rowOff>
    </xdr:to>
    <xdr:grpSp>
      <xdr:nvGrpSpPr>
        <xdr:cNvPr id="744" name="グループ化 743">
          <a:extLst>
            <a:ext uri="{FF2B5EF4-FFF2-40B4-BE49-F238E27FC236}">
              <a16:creationId xmlns:a16="http://schemas.microsoft.com/office/drawing/2014/main" id="{00000000-0008-0000-0100-0000E8020000}"/>
            </a:ext>
          </a:extLst>
        </xdr:cNvPr>
        <xdr:cNvGrpSpPr/>
      </xdr:nvGrpSpPr>
      <xdr:grpSpPr>
        <a:xfrm>
          <a:off x="29838752" y="1409290"/>
          <a:ext cx="994858" cy="1173474"/>
          <a:chOff x="1210994" y="1981200"/>
          <a:chExt cx="893885" cy="1167618"/>
        </a:xfrm>
      </xdr:grpSpPr>
      <xdr:grpSp>
        <xdr:nvGrpSpPr>
          <xdr:cNvPr id="745" name="グループ化 744">
            <a:extLst>
              <a:ext uri="{FF2B5EF4-FFF2-40B4-BE49-F238E27FC236}">
                <a16:creationId xmlns:a16="http://schemas.microsoft.com/office/drawing/2014/main" id="{00000000-0008-0000-0100-0000E902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248507" y="1981200"/>
            <a:ext cx="847016" cy="526561"/>
            <a:chOff x="2" y="5"/>
            <a:chExt cx="410" cy="254"/>
          </a:xfrm>
        </xdr:grpSpPr>
        <xdr:sp macro="" textlink="">
          <xdr:nvSpPr>
            <xdr:cNvPr id="746" name="Oval 59">
              <a:extLst>
                <a:ext uri="{FF2B5EF4-FFF2-40B4-BE49-F238E27FC236}">
                  <a16:creationId xmlns:a16="http://schemas.microsoft.com/office/drawing/2014/main" id="{00000000-0008-0000-0100-0000EA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747" name="Line 60">
              <a:extLst>
                <a:ext uri="{FF2B5EF4-FFF2-40B4-BE49-F238E27FC236}">
                  <a16:creationId xmlns:a16="http://schemas.microsoft.com/office/drawing/2014/main" id="{00000000-0008-0000-0100-0000EB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0" y="5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748" name="Line 61">
              <a:extLst>
                <a:ext uri="{FF2B5EF4-FFF2-40B4-BE49-F238E27FC236}">
                  <a16:creationId xmlns:a16="http://schemas.microsoft.com/office/drawing/2014/main" id="{00000000-0008-0000-0100-0000EC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6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749" name="Line 62">
              <a:extLst>
                <a:ext uri="{FF2B5EF4-FFF2-40B4-BE49-F238E27FC236}">
                  <a16:creationId xmlns:a16="http://schemas.microsoft.com/office/drawing/2014/main" id="{00000000-0008-0000-0100-0000ED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32"/>
              <a:ext cx="15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750" name="Oval 63">
              <a:extLst>
                <a:ext uri="{FF2B5EF4-FFF2-40B4-BE49-F238E27FC236}">
                  <a16:creationId xmlns:a16="http://schemas.microsoft.com/office/drawing/2014/main" id="{00000000-0008-0000-0100-0000EE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751" name="Oval 64">
              <a:extLst>
                <a:ext uri="{FF2B5EF4-FFF2-40B4-BE49-F238E27FC236}">
                  <a16:creationId xmlns:a16="http://schemas.microsoft.com/office/drawing/2014/main" id="{00000000-0008-0000-0100-0000EF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752" name="Line 65">
              <a:extLst>
                <a:ext uri="{FF2B5EF4-FFF2-40B4-BE49-F238E27FC236}">
                  <a16:creationId xmlns:a16="http://schemas.microsoft.com/office/drawing/2014/main" id="{00000000-0008-0000-0100-0000F0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6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753" name="Oval 66">
              <a:extLst>
                <a:ext uri="{FF2B5EF4-FFF2-40B4-BE49-F238E27FC236}">
                  <a16:creationId xmlns:a16="http://schemas.microsoft.com/office/drawing/2014/main" id="{00000000-0008-0000-0100-0000F1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754" name="Line 67">
              <a:extLst>
                <a:ext uri="{FF2B5EF4-FFF2-40B4-BE49-F238E27FC236}">
                  <a16:creationId xmlns:a16="http://schemas.microsoft.com/office/drawing/2014/main" id="{00000000-0008-0000-0100-0000F2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142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755" name="Text Box 68">
              <a:extLst>
                <a:ext uri="{FF2B5EF4-FFF2-40B4-BE49-F238E27FC236}">
                  <a16:creationId xmlns:a16="http://schemas.microsoft.com/office/drawing/2014/main" id="{00000000-0008-0000-0100-0000F302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47" y="77"/>
              <a:ext cx="103" cy="13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C9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74" name="Object 54" hidden="1">
                <a:extLst>
                  <a:ext uri="{63B3BB69-23CF-44E3-9099-C40C66FF867C}">
                    <a14:compatExt spid="_x0000_s5174"/>
                  </a:ext>
                  <a:ext uri="{FF2B5EF4-FFF2-40B4-BE49-F238E27FC236}">
                    <a16:creationId xmlns:a16="http://schemas.microsoft.com/office/drawing/2014/main" id="{00000000-0008-0000-0100-000036140000}"/>
                  </a:ext>
                </a:extLst>
              </xdr:cNvPr>
              <xdr:cNvSpPr/>
            </xdr:nvSpPr>
            <xdr:spPr bwMode="auto">
              <a:xfrm>
                <a:off x="1210994" y="2594313"/>
                <a:ext cx="893885" cy="554505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111</xdr:col>
      <xdr:colOff>109056</xdr:colOff>
      <xdr:row>6</xdr:row>
      <xdr:rowOff>160304</xdr:rowOff>
    </xdr:from>
    <xdr:to>
      <xdr:col>117</xdr:col>
      <xdr:colOff>634914</xdr:colOff>
      <xdr:row>18</xdr:row>
      <xdr:rowOff>160303</xdr:rowOff>
    </xdr:to>
    <xdr:graphicFrame macro="">
      <xdr:nvGraphicFramePr>
        <xdr:cNvPr id="261" name="グラフ 260">
          <a:extLst>
            <a:ext uri="{FF2B5EF4-FFF2-40B4-BE49-F238E27FC236}">
              <a16:creationId xmlns:a16="http://schemas.microsoft.com/office/drawing/2014/main" id="{00000000-0008-0000-0100-000005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13</xdr:col>
      <xdr:colOff>0</xdr:colOff>
      <xdr:row>2</xdr:row>
      <xdr:rowOff>0</xdr:rowOff>
    </xdr:from>
    <xdr:to>
      <xdr:col>15</xdr:col>
      <xdr:colOff>69892</xdr:colOff>
      <xdr:row>5</xdr:row>
      <xdr:rowOff>3488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3226" y="467032"/>
          <a:ext cx="922021" cy="71632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457200</xdr:colOff>
      <xdr:row>16</xdr:row>
      <xdr:rowOff>60960</xdr:rowOff>
    </xdr:from>
    <xdr:to>
      <xdr:col>15</xdr:col>
      <xdr:colOff>508782</xdr:colOff>
      <xdr:row>19</xdr:row>
      <xdr:rowOff>33996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8854440" y="3810000"/>
          <a:ext cx="1392702" cy="681696"/>
          <a:chOff x="6975230" y="4202723"/>
          <a:chExt cx="1377462" cy="597876"/>
        </a:xfrm>
      </xdr:grpSpPr>
      <xdr:sp macro="" textlink="">
        <xdr:nvSpPr>
          <xdr:cNvPr id="3" name="吹き出し: 角を丸めた四角形 2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SpPr/>
        </xdr:nvSpPr>
        <xdr:spPr>
          <a:xfrm>
            <a:off x="6975230" y="4202723"/>
            <a:ext cx="1377462" cy="597876"/>
          </a:xfrm>
          <a:prstGeom prst="wedgeRoundRectCallout">
            <a:avLst>
              <a:gd name="adj1" fmla="val -118000"/>
              <a:gd name="adj2" fmla="val 1422"/>
              <a:gd name="adj3" fmla="val 1666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4" name="テキスト ボックス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 txBox="1"/>
        </xdr:nvSpPr>
        <xdr:spPr>
          <a:xfrm>
            <a:off x="7039708" y="4243754"/>
            <a:ext cx="1260231" cy="50995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en-US" altLang="ja-JP" sz="1100" b="1">
                <a:latin typeface="ＭＳ Ｐ明朝" panose="02020600040205080304" pitchFamily="18" charset="-128"/>
                <a:ea typeface="ＭＳ Ｐ明朝" panose="02020600040205080304" pitchFamily="18" charset="-128"/>
              </a:rPr>
              <a:t>E</a:t>
            </a:r>
            <a:r>
              <a:rPr kumimoji="1" lang="ja-JP" altLang="en-US" sz="1100" b="1"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系列</a:t>
            </a:r>
            <a:r>
              <a:rPr kumimoji="1" lang="ja-JP" altLang="en-US" sz="1100" b="1">
                <a:latin typeface="ＭＳ Ｐ明朝" panose="02020600040205080304" pitchFamily="18" charset="-128"/>
                <a:ea typeface="ＭＳ Ｐ明朝" panose="02020600040205080304" pitchFamily="18" charset="-128"/>
              </a:rPr>
              <a:t>の中から近いものを挿入する</a:t>
            </a:r>
          </a:p>
        </xdr:txBody>
      </xdr:sp>
    </xdr:grpSp>
    <xdr:clientData/>
  </xdr:twoCellAnchor>
  <xdr:twoCellAnchor>
    <xdr:from>
      <xdr:col>2</xdr:col>
      <xdr:colOff>617220</xdr:colOff>
      <xdr:row>17</xdr:row>
      <xdr:rowOff>22860</xdr:rowOff>
    </xdr:from>
    <xdr:to>
      <xdr:col>12</xdr:col>
      <xdr:colOff>106680</xdr:colOff>
      <xdr:row>18</xdr:row>
      <xdr:rowOff>68580</xdr:rowOff>
    </xdr:to>
    <xdr:sp macro="" textlink="">
      <xdr:nvSpPr>
        <xdr:cNvPr id="5" name="四角形: 角を丸くする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1478280" y="4015740"/>
          <a:ext cx="6355080" cy="289560"/>
        </a:xfrm>
        <a:prstGeom prst="round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342900</xdr:colOff>
      <xdr:row>10</xdr:row>
      <xdr:rowOff>213360</xdr:rowOff>
    </xdr:from>
    <xdr:to>
      <xdr:col>15</xdr:col>
      <xdr:colOff>394482</xdr:colOff>
      <xdr:row>13</xdr:row>
      <xdr:rowOff>117816</xdr:rowOff>
    </xdr:to>
    <xdr:grpSp>
      <xdr:nvGrpSpPr>
        <xdr:cNvPr id="6" name="グループ化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pSpPr/>
      </xdr:nvGrpSpPr>
      <xdr:grpSpPr>
        <a:xfrm>
          <a:off x="8740140" y="2552700"/>
          <a:ext cx="1392702" cy="620736"/>
          <a:chOff x="6975230" y="4202723"/>
          <a:chExt cx="1377462" cy="597876"/>
        </a:xfrm>
      </xdr:grpSpPr>
      <xdr:sp macro="" textlink="">
        <xdr:nvSpPr>
          <xdr:cNvPr id="7" name="吹き出し: 角を丸めた四角形 6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SpPr/>
        </xdr:nvSpPr>
        <xdr:spPr>
          <a:xfrm>
            <a:off x="6975230" y="4202723"/>
            <a:ext cx="1377462" cy="597876"/>
          </a:xfrm>
          <a:prstGeom prst="wedgeRoundRectCallout">
            <a:avLst>
              <a:gd name="adj1" fmla="val -118000"/>
              <a:gd name="adj2" fmla="val 1422"/>
              <a:gd name="adj3" fmla="val 1666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8" name="テキスト ボックス 7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SpPr txBox="1"/>
        </xdr:nvSpPr>
        <xdr:spPr>
          <a:xfrm>
            <a:off x="7039708" y="4243754"/>
            <a:ext cx="1260231" cy="50995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en-US" altLang="ja-JP" sz="1100" b="1">
                <a:latin typeface="ＭＳ Ｐ明朝" panose="02020600040205080304" pitchFamily="18" charset="-128"/>
                <a:ea typeface="ＭＳ Ｐ明朝" panose="02020600040205080304" pitchFamily="18" charset="-128"/>
              </a:rPr>
              <a:t>E</a:t>
            </a:r>
            <a:r>
              <a:rPr kumimoji="1" lang="ja-JP" altLang="en-US" sz="1100" b="1"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系列</a:t>
            </a:r>
            <a:r>
              <a:rPr kumimoji="1" lang="ja-JP" altLang="en-US" sz="1100" b="1">
                <a:latin typeface="ＭＳ Ｐ明朝" panose="02020600040205080304" pitchFamily="18" charset="-128"/>
                <a:ea typeface="ＭＳ Ｐ明朝" panose="02020600040205080304" pitchFamily="18" charset="-128"/>
              </a:rPr>
              <a:t>の中から近いものを挿入する</a:t>
            </a:r>
          </a:p>
        </xdr:txBody>
      </xdr:sp>
    </xdr:grpSp>
    <xdr:clientData/>
  </xdr:twoCellAnchor>
  <xdr:twoCellAnchor>
    <xdr:from>
      <xdr:col>2</xdr:col>
      <xdr:colOff>632460</xdr:colOff>
      <xdr:row>12</xdr:row>
      <xdr:rowOff>45720</xdr:rowOff>
    </xdr:from>
    <xdr:to>
      <xdr:col>12</xdr:col>
      <xdr:colOff>121920</xdr:colOff>
      <xdr:row>13</xdr:row>
      <xdr:rowOff>91440</xdr:rowOff>
    </xdr:to>
    <xdr:sp macro="" textlink="">
      <xdr:nvSpPr>
        <xdr:cNvPr id="10" name="四角形: 角を丸くする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1493520" y="2865120"/>
          <a:ext cx="6355080" cy="289560"/>
        </a:xfrm>
        <a:prstGeom prst="round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365760</xdr:colOff>
      <xdr:row>2</xdr:row>
      <xdr:rowOff>76200</xdr:rowOff>
    </xdr:from>
    <xdr:to>
      <xdr:col>19</xdr:col>
      <xdr:colOff>622906</xdr:colOff>
      <xdr:row>7</xdr:row>
      <xdr:rowOff>58886</xdr:rowOff>
    </xdr:to>
    <xdr:grpSp>
      <xdr:nvGrpSpPr>
        <xdr:cNvPr id="103" name="グループ化 102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GrpSpPr>
          <a:grpSpLocks noChangeAspect="1"/>
        </xdr:cNvGrpSpPr>
      </xdr:nvGrpSpPr>
      <xdr:grpSpPr>
        <a:xfrm>
          <a:off x="9433560" y="533400"/>
          <a:ext cx="3609946" cy="1156166"/>
          <a:chOff x="0" y="-70189"/>
          <a:chExt cx="2992392" cy="964637"/>
        </a:xfrm>
      </xdr:grpSpPr>
      <xdr:cxnSp macro="">
        <xdr:nvCxnSpPr>
          <xdr:cNvPr id="104" name="直線コネクタ 103">
            <a:extLst>
              <a:ext uri="{FF2B5EF4-FFF2-40B4-BE49-F238E27FC236}">
                <a16:creationId xmlns:a16="http://schemas.microsoft.com/office/drawing/2014/main" id="{00000000-0008-0000-0200-000068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62132" y="129630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05" name="直線コネクタ 104">
            <a:extLst>
              <a:ext uri="{FF2B5EF4-FFF2-40B4-BE49-F238E27FC236}">
                <a16:creationId xmlns:a16="http://schemas.microsoft.com/office/drawing/2014/main" id="{00000000-0008-0000-0200-000069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10845" y="129630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06" name="直線コネクタ 105">
            <a:extLst>
              <a:ext uri="{FF2B5EF4-FFF2-40B4-BE49-F238E27FC236}">
                <a16:creationId xmlns:a16="http://schemas.microsoft.com/office/drawing/2014/main" id="{00000000-0008-0000-0200-00006A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10845" y="176983"/>
            <a:ext cx="488315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07" name="直線コネクタ 106">
            <a:extLst>
              <a:ext uri="{FF2B5EF4-FFF2-40B4-BE49-F238E27FC236}">
                <a16:creationId xmlns:a16="http://schemas.microsoft.com/office/drawing/2014/main" id="{00000000-0008-0000-0200-00006B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5560" y="176983"/>
            <a:ext cx="32385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08" name="直線コネクタ 107">
            <a:extLst>
              <a:ext uri="{FF2B5EF4-FFF2-40B4-BE49-F238E27FC236}">
                <a16:creationId xmlns:a16="http://schemas.microsoft.com/office/drawing/2014/main" id="{00000000-0008-0000-0200-00006C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03242" y="129630"/>
            <a:ext cx="1905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09" name="直線コネクタ 108">
            <a:extLst>
              <a:ext uri="{FF2B5EF4-FFF2-40B4-BE49-F238E27FC236}">
                <a16:creationId xmlns:a16="http://schemas.microsoft.com/office/drawing/2014/main" id="{00000000-0008-0000-0200-00006D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50595" y="129630"/>
            <a:ext cx="1905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10" name="直線コネクタ 109">
            <a:extLst>
              <a:ext uri="{FF2B5EF4-FFF2-40B4-BE49-F238E27FC236}">
                <a16:creationId xmlns:a16="http://schemas.microsoft.com/office/drawing/2014/main" id="{00000000-0008-0000-0200-00006E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39545" y="129630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11" name="直線コネクタ 110">
            <a:extLst>
              <a:ext uri="{FF2B5EF4-FFF2-40B4-BE49-F238E27FC236}">
                <a16:creationId xmlns:a16="http://schemas.microsoft.com/office/drawing/2014/main" id="{00000000-0008-0000-0200-00006F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91706" y="129630"/>
            <a:ext cx="1905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12" name="直線コネクタ 111">
            <a:extLst>
              <a:ext uri="{FF2B5EF4-FFF2-40B4-BE49-F238E27FC236}">
                <a16:creationId xmlns:a16="http://schemas.microsoft.com/office/drawing/2014/main" id="{00000000-0008-0000-0200-000070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51956" y="176983"/>
            <a:ext cx="48514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13" name="テキスト ボックス 1753">
            <a:extLst>
              <a:ext uri="{FF2B5EF4-FFF2-40B4-BE49-F238E27FC236}">
                <a16:creationId xmlns:a16="http://schemas.microsoft.com/office/drawing/2014/main" id="{00000000-0008-0000-0200-00007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09979" y="312763"/>
            <a:ext cx="208123" cy="1984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L2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4" name="テキスト ボックス 1754">
            <a:extLst>
              <a:ext uri="{FF2B5EF4-FFF2-40B4-BE49-F238E27FC236}">
                <a16:creationId xmlns:a16="http://schemas.microsoft.com/office/drawing/2014/main" id="{00000000-0008-0000-0200-00007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18002" y="304635"/>
            <a:ext cx="180523" cy="1984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L4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5" name="テキスト ボックス 1755">
            <a:extLst>
              <a:ext uri="{FF2B5EF4-FFF2-40B4-BE49-F238E27FC236}">
                <a16:creationId xmlns:a16="http://schemas.microsoft.com/office/drawing/2014/main" id="{00000000-0008-0000-0200-00007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51631" y="724506"/>
            <a:ext cx="1757720" cy="1699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Fig</a:t>
            </a:r>
            <a:r>
              <a:rPr lang="ja-JP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　</a:t>
            </a:r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9 </a:t>
            </a:r>
            <a:r>
              <a:rPr lang="ja-JP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次チェビシェフ</a:t>
            </a:r>
            <a:r>
              <a:rPr lang="en-US" altLang="ja-JP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HPF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116" name="直線コネクタ 115">
            <a:extLst>
              <a:ext uri="{FF2B5EF4-FFF2-40B4-BE49-F238E27FC236}">
                <a16:creationId xmlns:a16="http://schemas.microsoft.com/office/drawing/2014/main" id="{00000000-0008-0000-0200-000074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7315" y="176983"/>
            <a:ext cx="21590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17" name="直線コネクタ 116">
            <a:extLst>
              <a:ext uri="{FF2B5EF4-FFF2-40B4-BE49-F238E27FC236}">
                <a16:creationId xmlns:a16="http://schemas.microsoft.com/office/drawing/2014/main" id="{00000000-0008-0000-0200-000075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0" y="579120"/>
            <a:ext cx="144145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18" name="直線コネクタ 117">
            <a:extLst>
              <a:ext uri="{FF2B5EF4-FFF2-40B4-BE49-F238E27FC236}">
                <a16:creationId xmlns:a16="http://schemas.microsoft.com/office/drawing/2014/main" id="{00000000-0008-0000-0200-000076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3266" y="579120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19" name="直線コネクタ 118">
            <a:extLst>
              <a:ext uri="{FF2B5EF4-FFF2-40B4-BE49-F238E27FC236}">
                <a16:creationId xmlns:a16="http://schemas.microsoft.com/office/drawing/2014/main" id="{00000000-0008-0000-0200-000077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59962" y="579120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20" name="直線コネクタ 119">
            <a:extLst>
              <a:ext uri="{FF2B5EF4-FFF2-40B4-BE49-F238E27FC236}">
                <a16:creationId xmlns:a16="http://schemas.microsoft.com/office/drawing/2014/main" id="{00000000-0008-0000-0200-000078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09855" y="579120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21" name="楕円 120">
            <a:extLst>
              <a:ext uri="{FF2B5EF4-FFF2-40B4-BE49-F238E27FC236}">
                <a16:creationId xmlns:a16="http://schemas.microsoft.com/office/drawing/2014/main" id="{00000000-0008-0000-0200-000079000000}"/>
              </a:ext>
            </a:extLst>
          </xdr:cNvPr>
          <xdr:cNvSpPr>
            <a:spLocks noChangeArrowheads="1"/>
          </xdr:cNvSpPr>
        </xdr:nvSpPr>
        <xdr:spPr bwMode="auto">
          <a:xfrm>
            <a:off x="91" y="106589"/>
            <a:ext cx="144780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22" name="楕円 121">
            <a:extLst>
              <a:ext uri="{FF2B5EF4-FFF2-40B4-BE49-F238E27FC236}">
                <a16:creationId xmlns:a16="http://schemas.microsoft.com/office/drawing/2014/main" id="{00000000-0008-0000-0200-00007A000000}"/>
              </a:ext>
            </a:extLst>
          </xdr:cNvPr>
          <xdr:cNvSpPr>
            <a:spLocks noChangeArrowheads="1"/>
          </xdr:cNvSpPr>
        </xdr:nvSpPr>
        <xdr:spPr bwMode="auto">
          <a:xfrm>
            <a:off x="34290" y="142784"/>
            <a:ext cx="73025" cy="7239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23" name="直線コネクタ 122">
            <a:extLst>
              <a:ext uri="{FF2B5EF4-FFF2-40B4-BE49-F238E27FC236}">
                <a16:creationId xmlns:a16="http://schemas.microsoft.com/office/drawing/2014/main" id="{00000000-0008-0000-0200-00007B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0485" y="249373"/>
            <a:ext cx="1270" cy="32702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24" name="楕円 123">
            <a:extLst>
              <a:ext uri="{FF2B5EF4-FFF2-40B4-BE49-F238E27FC236}">
                <a16:creationId xmlns:a16="http://schemas.microsoft.com/office/drawing/2014/main" id="{00000000-0008-0000-0200-00007C000000}"/>
              </a:ext>
            </a:extLst>
          </xdr:cNvPr>
          <xdr:cNvSpPr>
            <a:spLocks noChangeArrowheads="1"/>
          </xdr:cNvSpPr>
        </xdr:nvSpPr>
        <xdr:spPr bwMode="auto">
          <a:xfrm>
            <a:off x="44632" y="151130"/>
            <a:ext cx="57150" cy="57785"/>
          </a:xfrm>
          <a:prstGeom prst="ellipse">
            <a:avLst/>
          </a:prstGeom>
          <a:solidFill>
            <a:srgbClr val="FF00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25" name="テキスト ボックス 1765">
            <a:extLst>
              <a:ext uri="{FF2B5EF4-FFF2-40B4-BE49-F238E27FC236}">
                <a16:creationId xmlns:a16="http://schemas.microsoft.com/office/drawing/2014/main" id="{00000000-0008-0000-0200-00007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52765" y="-70189"/>
            <a:ext cx="164067" cy="1984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C1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6" name="テキスト ボックス 1766">
            <a:extLst>
              <a:ext uri="{FF2B5EF4-FFF2-40B4-BE49-F238E27FC236}">
                <a16:creationId xmlns:a16="http://schemas.microsoft.com/office/drawing/2014/main" id="{00000000-0008-0000-0200-00007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45993" y="-70189"/>
            <a:ext cx="164067" cy="1984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C3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7" name="テキスト ボックス 1767">
            <a:extLst>
              <a:ext uri="{FF2B5EF4-FFF2-40B4-BE49-F238E27FC236}">
                <a16:creationId xmlns:a16="http://schemas.microsoft.com/office/drawing/2014/main" id="{00000000-0008-0000-0200-00007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399181" y="-68827"/>
            <a:ext cx="164067" cy="1984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C5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128" name="直線コネクタ 127">
            <a:extLst>
              <a:ext uri="{FF2B5EF4-FFF2-40B4-BE49-F238E27FC236}">
                <a16:creationId xmlns:a16="http://schemas.microsoft.com/office/drawing/2014/main" id="{00000000-0008-0000-0200-000080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979295" y="129630"/>
            <a:ext cx="1905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29" name="直線コネクタ 128">
            <a:extLst>
              <a:ext uri="{FF2B5EF4-FFF2-40B4-BE49-F238E27FC236}">
                <a16:creationId xmlns:a16="http://schemas.microsoft.com/office/drawing/2014/main" id="{00000000-0008-0000-0200-000081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033452" y="129630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30" name="直線コネクタ 129">
            <a:extLst>
              <a:ext uri="{FF2B5EF4-FFF2-40B4-BE49-F238E27FC236}">
                <a16:creationId xmlns:a16="http://schemas.microsoft.com/office/drawing/2014/main" id="{00000000-0008-0000-0200-000082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91706" y="176983"/>
            <a:ext cx="48514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31" name="テキスト ボックス 1771">
            <a:extLst>
              <a:ext uri="{FF2B5EF4-FFF2-40B4-BE49-F238E27FC236}">
                <a16:creationId xmlns:a16="http://schemas.microsoft.com/office/drawing/2014/main" id="{00000000-0008-0000-0200-00008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78096" y="310959"/>
            <a:ext cx="157187" cy="1984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L6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2" name="テキスト ボックス 1772">
            <a:extLst>
              <a:ext uri="{FF2B5EF4-FFF2-40B4-BE49-F238E27FC236}">
                <a16:creationId xmlns:a16="http://schemas.microsoft.com/office/drawing/2014/main" id="{00000000-0008-0000-0200-00008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40715" y="-61224"/>
            <a:ext cx="164067" cy="1984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C7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133" name="直線コネクタ 132">
            <a:extLst>
              <a:ext uri="{FF2B5EF4-FFF2-40B4-BE49-F238E27FC236}">
                <a16:creationId xmlns:a16="http://schemas.microsoft.com/office/drawing/2014/main" id="{00000000-0008-0000-0200-000085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520406" y="129630"/>
            <a:ext cx="1905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34" name="直線コネクタ 133">
            <a:extLst>
              <a:ext uri="{FF2B5EF4-FFF2-40B4-BE49-F238E27FC236}">
                <a16:creationId xmlns:a16="http://schemas.microsoft.com/office/drawing/2014/main" id="{00000000-0008-0000-0200-000086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573202" y="129630"/>
            <a:ext cx="1905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35" name="直線コネクタ 134">
            <a:extLst>
              <a:ext uri="{FF2B5EF4-FFF2-40B4-BE49-F238E27FC236}">
                <a16:creationId xmlns:a16="http://schemas.microsoft.com/office/drawing/2014/main" id="{00000000-0008-0000-0200-000087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033452" y="176983"/>
            <a:ext cx="485140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36" name="テキスト ボックス 1776">
            <a:extLst>
              <a:ext uri="{FF2B5EF4-FFF2-40B4-BE49-F238E27FC236}">
                <a16:creationId xmlns:a16="http://schemas.microsoft.com/office/drawing/2014/main" id="{00000000-0008-0000-0200-00008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016526" y="304635"/>
            <a:ext cx="157187" cy="20478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L8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137" name="直線コネクタ 136">
            <a:extLst>
              <a:ext uri="{FF2B5EF4-FFF2-40B4-BE49-F238E27FC236}">
                <a16:creationId xmlns:a16="http://schemas.microsoft.com/office/drawing/2014/main" id="{00000000-0008-0000-0200-000089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848247" y="581025"/>
            <a:ext cx="144145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38" name="直線コネクタ 137">
            <a:extLst>
              <a:ext uri="{FF2B5EF4-FFF2-40B4-BE49-F238E27FC236}">
                <a16:creationId xmlns:a16="http://schemas.microsoft.com/office/drawing/2014/main" id="{00000000-0008-0000-0200-00008A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846070" y="581025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39" name="直線コネクタ 138">
            <a:extLst>
              <a:ext uri="{FF2B5EF4-FFF2-40B4-BE49-F238E27FC236}">
                <a16:creationId xmlns:a16="http://schemas.microsoft.com/office/drawing/2014/main" id="{00000000-0008-0000-0200-00008B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901406" y="581025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40" name="直線コネクタ 139">
            <a:extLst>
              <a:ext uri="{FF2B5EF4-FFF2-40B4-BE49-F238E27FC236}">
                <a16:creationId xmlns:a16="http://schemas.microsoft.com/office/drawing/2014/main" id="{00000000-0008-0000-0200-00008C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958102" y="581025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41" name="楕円 140">
            <a:extLst>
              <a:ext uri="{FF2B5EF4-FFF2-40B4-BE49-F238E27FC236}">
                <a16:creationId xmlns:a16="http://schemas.microsoft.com/office/drawing/2014/main" id="{00000000-0008-0000-0200-00008D000000}"/>
              </a:ext>
            </a:extLst>
          </xdr:cNvPr>
          <xdr:cNvSpPr>
            <a:spLocks noChangeArrowheads="1"/>
          </xdr:cNvSpPr>
        </xdr:nvSpPr>
        <xdr:spPr bwMode="auto">
          <a:xfrm>
            <a:off x="2846342" y="108494"/>
            <a:ext cx="144780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42" name="楕円 141">
            <a:extLst>
              <a:ext uri="{FF2B5EF4-FFF2-40B4-BE49-F238E27FC236}">
                <a16:creationId xmlns:a16="http://schemas.microsoft.com/office/drawing/2014/main" id="{00000000-0008-0000-0200-00008E000000}"/>
              </a:ext>
            </a:extLst>
          </xdr:cNvPr>
          <xdr:cNvSpPr>
            <a:spLocks noChangeArrowheads="1"/>
          </xdr:cNvSpPr>
        </xdr:nvSpPr>
        <xdr:spPr bwMode="auto">
          <a:xfrm>
            <a:off x="2882537" y="144054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43" name="直線コネクタ 142">
            <a:extLst>
              <a:ext uri="{FF2B5EF4-FFF2-40B4-BE49-F238E27FC236}">
                <a16:creationId xmlns:a16="http://schemas.microsoft.com/office/drawing/2014/main" id="{00000000-0008-0000-0200-00008F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918732" y="250643"/>
            <a:ext cx="1270" cy="32258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44" name="楕円 143">
            <a:extLst>
              <a:ext uri="{FF2B5EF4-FFF2-40B4-BE49-F238E27FC236}">
                <a16:creationId xmlns:a16="http://schemas.microsoft.com/office/drawing/2014/main" id="{00000000-0008-0000-0200-000090000000}"/>
              </a:ext>
            </a:extLst>
          </xdr:cNvPr>
          <xdr:cNvSpPr>
            <a:spLocks noChangeArrowheads="1"/>
          </xdr:cNvSpPr>
        </xdr:nvSpPr>
        <xdr:spPr bwMode="auto">
          <a:xfrm>
            <a:off x="2885440" y="153035"/>
            <a:ext cx="57785" cy="57150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45" name="直線コネクタ 144">
            <a:extLst>
              <a:ext uri="{FF2B5EF4-FFF2-40B4-BE49-F238E27FC236}">
                <a16:creationId xmlns:a16="http://schemas.microsoft.com/office/drawing/2014/main" id="{00000000-0008-0000-0200-000091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574562" y="176983"/>
            <a:ext cx="307975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46" name="テキスト ボックス 1786">
            <a:extLst>
              <a:ext uri="{FF2B5EF4-FFF2-40B4-BE49-F238E27FC236}">
                <a16:creationId xmlns:a16="http://schemas.microsoft.com/office/drawing/2014/main" id="{00000000-0008-0000-0200-00009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479414" y="-61224"/>
            <a:ext cx="164067" cy="1984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2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C9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7" name="楕円 146">
            <a:extLst>
              <a:ext uri="{FF2B5EF4-FFF2-40B4-BE49-F238E27FC236}">
                <a16:creationId xmlns:a16="http://schemas.microsoft.com/office/drawing/2014/main" id="{00000000-0008-0000-0200-000093000000}"/>
              </a:ext>
            </a:extLst>
          </xdr:cNvPr>
          <xdr:cNvSpPr>
            <a:spLocks noChangeArrowheads="1"/>
          </xdr:cNvSpPr>
        </xdr:nvSpPr>
        <xdr:spPr bwMode="auto">
          <a:xfrm>
            <a:off x="672737" y="167095"/>
            <a:ext cx="29210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148" name="グループ化 147">
            <a:extLst>
              <a:ext uri="{FF2B5EF4-FFF2-40B4-BE49-F238E27FC236}">
                <a16:creationId xmlns:a16="http://schemas.microsoft.com/office/drawing/2014/main" id="{00000000-0008-0000-0200-000094000000}"/>
              </a:ext>
            </a:extLst>
          </xdr:cNvPr>
          <xdr:cNvGrpSpPr>
            <a:grpSpLocks/>
          </xdr:cNvGrpSpPr>
        </xdr:nvGrpSpPr>
        <xdr:grpSpPr bwMode="auto">
          <a:xfrm>
            <a:off x="615402" y="167095"/>
            <a:ext cx="144144" cy="466090"/>
            <a:chOff x="391" y="161"/>
            <a:chExt cx="91" cy="294"/>
          </a:xfrm>
        </xdr:grpSpPr>
        <xdr:cxnSp macro="">
          <xdr:nvCxnSpPr>
            <xdr:cNvPr id="185" name="Line 57">
              <a:extLst>
                <a:ext uri="{FF2B5EF4-FFF2-40B4-BE49-F238E27FC236}">
                  <a16:creationId xmlns:a16="http://schemas.microsoft.com/office/drawing/2014/main" id="{00000000-0008-0000-0200-0000B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38" y="354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6" name="Arc 58">
              <a:extLst>
                <a:ext uri="{FF2B5EF4-FFF2-40B4-BE49-F238E27FC236}">
                  <a16:creationId xmlns:a16="http://schemas.microsoft.com/office/drawing/2014/main" id="{00000000-0008-0000-0200-0000BA000000}"/>
                </a:ext>
              </a:extLst>
            </xdr:cNvPr>
            <xdr:cNvSpPr>
              <a:spLocks/>
            </xdr:cNvSpPr>
          </xdr:nvSpPr>
          <xdr:spPr bwMode="auto">
            <a:xfrm>
              <a:off x="413" y="307"/>
              <a:ext cx="41" cy="47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21600 w 36669"/>
                <a:gd name="T1" fmla="*/ 43200 h 43200"/>
                <a:gd name="T2" fmla="*/ 36670 w 36669"/>
                <a:gd name="T3" fmla="*/ 6322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21600" y="43199"/>
                  </a:move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277" y="0"/>
                    <a:pt x="32726" y="2235"/>
                    <a:pt x="36768" y="6222"/>
                  </a:cubicBezTo>
                </a:path>
                <a:path w="36669" h="43200" stroke="0" extrusionOk="0">
                  <a:moveTo>
                    <a:pt x="21600" y="43199"/>
                  </a:move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277" y="0"/>
                    <a:pt x="32726" y="2235"/>
                    <a:pt x="36768" y="6222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87" name="Arc 59">
              <a:extLst>
                <a:ext uri="{FF2B5EF4-FFF2-40B4-BE49-F238E27FC236}">
                  <a16:creationId xmlns:a16="http://schemas.microsoft.com/office/drawing/2014/main" id="{00000000-0008-0000-0200-0000BB000000}"/>
                </a:ext>
              </a:extLst>
            </xdr:cNvPr>
            <xdr:cNvSpPr>
              <a:spLocks/>
            </xdr:cNvSpPr>
          </xdr:nvSpPr>
          <xdr:spPr bwMode="auto">
            <a:xfrm>
              <a:off x="412" y="272"/>
              <a:ext cx="42" cy="49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36670 w 36669"/>
                <a:gd name="T1" fmla="*/ 36167 h 43200"/>
                <a:gd name="T2" fmla="*/ 36670 w 36669"/>
                <a:gd name="T3" fmla="*/ 7033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37130" y="36612"/>
                  </a:moveTo>
                  <a:cubicBezTo>
                    <a:pt x="33060" y="40822"/>
                    <a:pt x="2745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455" y="0"/>
                    <a:pt x="33060" y="2377"/>
                    <a:pt x="37130" y="6587"/>
                  </a:cubicBezTo>
                </a:path>
                <a:path w="36669" h="43200" stroke="0" extrusionOk="0">
                  <a:moveTo>
                    <a:pt x="37130" y="36612"/>
                  </a:moveTo>
                  <a:cubicBezTo>
                    <a:pt x="33060" y="40822"/>
                    <a:pt x="2745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455" y="0"/>
                    <a:pt x="33060" y="2377"/>
                    <a:pt x="37130" y="6587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88" name="Line 60">
              <a:extLst>
                <a:ext uri="{FF2B5EF4-FFF2-40B4-BE49-F238E27FC236}">
                  <a16:creationId xmlns:a16="http://schemas.microsoft.com/office/drawing/2014/main" id="{00000000-0008-0000-0200-0000B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38" y="170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9" name="Arc 61">
              <a:extLst>
                <a:ext uri="{FF2B5EF4-FFF2-40B4-BE49-F238E27FC236}">
                  <a16:creationId xmlns:a16="http://schemas.microsoft.com/office/drawing/2014/main" id="{00000000-0008-0000-0200-0000BD000000}"/>
                </a:ext>
              </a:extLst>
            </xdr:cNvPr>
            <xdr:cNvSpPr>
              <a:spLocks/>
            </xdr:cNvSpPr>
          </xdr:nvSpPr>
          <xdr:spPr bwMode="auto">
            <a:xfrm>
              <a:off x="413" y="238"/>
              <a:ext cx="41" cy="47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36670 w 36669"/>
                <a:gd name="T1" fmla="*/ 36878 h 43200"/>
                <a:gd name="T2" fmla="*/ 21600 w 36669"/>
                <a:gd name="T3" fmla="*/ 0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36768" y="36977"/>
                  </a:moveTo>
                  <a:cubicBezTo>
                    <a:pt x="32726" y="40964"/>
                    <a:pt x="27277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-1"/>
                    <a:pt x="21600" y="-1"/>
                  </a:cubicBezTo>
                </a:path>
                <a:path w="36669" h="43200" stroke="0" extrusionOk="0">
                  <a:moveTo>
                    <a:pt x="36768" y="36977"/>
                  </a:moveTo>
                  <a:cubicBezTo>
                    <a:pt x="32726" y="40964"/>
                    <a:pt x="27277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-1"/>
                    <a:pt x="21600" y="-1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90" name="Line 62">
              <a:extLst>
                <a:ext uri="{FF2B5EF4-FFF2-40B4-BE49-F238E27FC236}">
                  <a16:creationId xmlns:a16="http://schemas.microsoft.com/office/drawing/2014/main" id="{00000000-0008-0000-0200-0000B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92" y="421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91" name="Line 63">
              <a:extLst>
                <a:ext uri="{FF2B5EF4-FFF2-40B4-BE49-F238E27FC236}">
                  <a16:creationId xmlns:a16="http://schemas.microsoft.com/office/drawing/2014/main" id="{00000000-0008-0000-0200-0000B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26" y="421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92" name="Line 64">
              <a:extLst>
                <a:ext uri="{FF2B5EF4-FFF2-40B4-BE49-F238E27FC236}">
                  <a16:creationId xmlns:a16="http://schemas.microsoft.com/office/drawing/2014/main" id="{00000000-0008-0000-0200-0000C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60" y="421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93" name="Line 65">
              <a:extLst>
                <a:ext uri="{FF2B5EF4-FFF2-40B4-BE49-F238E27FC236}">
                  <a16:creationId xmlns:a16="http://schemas.microsoft.com/office/drawing/2014/main" id="{00000000-0008-0000-0200-0000C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91" y="421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94" name="Oval 66">
              <a:extLst>
                <a:ext uri="{FF2B5EF4-FFF2-40B4-BE49-F238E27FC236}">
                  <a16:creationId xmlns:a16="http://schemas.microsoft.com/office/drawing/2014/main" id="{00000000-0008-0000-0200-0000C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29" y="161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149" name="楕円 148">
            <a:extLst>
              <a:ext uri="{FF2B5EF4-FFF2-40B4-BE49-F238E27FC236}">
                <a16:creationId xmlns:a16="http://schemas.microsoft.com/office/drawing/2014/main" id="{00000000-0008-0000-0200-000095000000}"/>
              </a:ext>
            </a:extLst>
          </xdr:cNvPr>
          <xdr:cNvSpPr>
            <a:spLocks noChangeArrowheads="1"/>
          </xdr:cNvSpPr>
        </xdr:nvSpPr>
        <xdr:spPr bwMode="auto">
          <a:xfrm>
            <a:off x="1172845" y="167095"/>
            <a:ext cx="28575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150" name="グループ化 149">
            <a:extLst>
              <a:ext uri="{FF2B5EF4-FFF2-40B4-BE49-F238E27FC236}">
                <a16:creationId xmlns:a16="http://schemas.microsoft.com/office/drawing/2014/main" id="{00000000-0008-0000-0200-000096000000}"/>
              </a:ext>
            </a:extLst>
          </xdr:cNvPr>
          <xdr:cNvGrpSpPr>
            <a:grpSpLocks/>
          </xdr:cNvGrpSpPr>
        </xdr:nvGrpSpPr>
        <xdr:grpSpPr bwMode="auto">
          <a:xfrm>
            <a:off x="1121272" y="167095"/>
            <a:ext cx="143550" cy="466090"/>
            <a:chOff x="709" y="161"/>
            <a:chExt cx="90" cy="294"/>
          </a:xfrm>
        </xdr:grpSpPr>
        <xdr:cxnSp macro="">
          <xdr:nvCxnSpPr>
            <xdr:cNvPr id="175" name="Line 69">
              <a:extLst>
                <a:ext uri="{FF2B5EF4-FFF2-40B4-BE49-F238E27FC236}">
                  <a16:creationId xmlns:a16="http://schemas.microsoft.com/office/drawing/2014/main" id="{00000000-0008-0000-0200-0000A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56" y="354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76" name="Arc 70">
              <a:extLst>
                <a:ext uri="{FF2B5EF4-FFF2-40B4-BE49-F238E27FC236}">
                  <a16:creationId xmlns:a16="http://schemas.microsoft.com/office/drawing/2014/main" id="{00000000-0008-0000-0200-0000B0000000}"/>
                </a:ext>
              </a:extLst>
            </xdr:cNvPr>
            <xdr:cNvSpPr>
              <a:spLocks/>
            </xdr:cNvSpPr>
          </xdr:nvSpPr>
          <xdr:spPr bwMode="auto">
            <a:xfrm>
              <a:off x="730" y="307"/>
              <a:ext cx="42" cy="47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21600 w 36669"/>
                <a:gd name="T1" fmla="*/ 43200 h 43200"/>
                <a:gd name="T2" fmla="*/ 36670 w 36669"/>
                <a:gd name="T3" fmla="*/ 6322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21600" y="43199"/>
                  </a:move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277" y="0"/>
                    <a:pt x="32726" y="2235"/>
                    <a:pt x="36768" y="6222"/>
                  </a:cubicBezTo>
                </a:path>
                <a:path w="36669" h="43200" stroke="0" extrusionOk="0">
                  <a:moveTo>
                    <a:pt x="21600" y="43199"/>
                  </a:move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277" y="0"/>
                    <a:pt x="32726" y="2235"/>
                    <a:pt x="36768" y="6222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77" name="Arc 71">
              <a:extLst>
                <a:ext uri="{FF2B5EF4-FFF2-40B4-BE49-F238E27FC236}">
                  <a16:creationId xmlns:a16="http://schemas.microsoft.com/office/drawing/2014/main" id="{00000000-0008-0000-0200-0000B1000000}"/>
                </a:ext>
              </a:extLst>
            </xdr:cNvPr>
            <xdr:cNvSpPr>
              <a:spLocks/>
            </xdr:cNvSpPr>
          </xdr:nvSpPr>
          <xdr:spPr bwMode="auto">
            <a:xfrm>
              <a:off x="730" y="272"/>
              <a:ext cx="41" cy="49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36670 w 36669"/>
                <a:gd name="T1" fmla="*/ 36167 h 43200"/>
                <a:gd name="T2" fmla="*/ 36670 w 36669"/>
                <a:gd name="T3" fmla="*/ 7033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37130" y="36612"/>
                  </a:moveTo>
                  <a:cubicBezTo>
                    <a:pt x="33060" y="40822"/>
                    <a:pt x="2745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455" y="0"/>
                    <a:pt x="33060" y="2377"/>
                    <a:pt x="37130" y="6587"/>
                  </a:cubicBezTo>
                </a:path>
                <a:path w="36669" h="43200" stroke="0" extrusionOk="0">
                  <a:moveTo>
                    <a:pt x="37130" y="36612"/>
                  </a:moveTo>
                  <a:cubicBezTo>
                    <a:pt x="33060" y="40822"/>
                    <a:pt x="2745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455" y="0"/>
                    <a:pt x="33060" y="2377"/>
                    <a:pt x="37130" y="6587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78" name="Line 72">
              <a:extLst>
                <a:ext uri="{FF2B5EF4-FFF2-40B4-BE49-F238E27FC236}">
                  <a16:creationId xmlns:a16="http://schemas.microsoft.com/office/drawing/2014/main" id="{00000000-0008-0000-0200-0000B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56" y="170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79" name="Arc 73">
              <a:extLst>
                <a:ext uri="{FF2B5EF4-FFF2-40B4-BE49-F238E27FC236}">
                  <a16:creationId xmlns:a16="http://schemas.microsoft.com/office/drawing/2014/main" id="{00000000-0008-0000-0200-0000B3000000}"/>
                </a:ext>
              </a:extLst>
            </xdr:cNvPr>
            <xdr:cNvSpPr>
              <a:spLocks/>
            </xdr:cNvSpPr>
          </xdr:nvSpPr>
          <xdr:spPr bwMode="auto">
            <a:xfrm>
              <a:off x="730" y="238"/>
              <a:ext cx="42" cy="47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36670 w 36669"/>
                <a:gd name="T1" fmla="*/ 36878 h 43200"/>
                <a:gd name="T2" fmla="*/ 21600 w 36669"/>
                <a:gd name="T3" fmla="*/ 0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36768" y="36977"/>
                  </a:moveTo>
                  <a:cubicBezTo>
                    <a:pt x="32726" y="40964"/>
                    <a:pt x="27277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-1"/>
                    <a:pt x="21600" y="-1"/>
                  </a:cubicBezTo>
                </a:path>
                <a:path w="36669" h="43200" stroke="0" extrusionOk="0">
                  <a:moveTo>
                    <a:pt x="36768" y="36977"/>
                  </a:moveTo>
                  <a:cubicBezTo>
                    <a:pt x="32726" y="40964"/>
                    <a:pt x="27277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-1"/>
                    <a:pt x="21600" y="-1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80" name="Line 74">
              <a:extLst>
                <a:ext uri="{FF2B5EF4-FFF2-40B4-BE49-F238E27FC236}">
                  <a16:creationId xmlns:a16="http://schemas.microsoft.com/office/drawing/2014/main" id="{00000000-0008-0000-0200-0000B4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10" y="421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81" name="Line 75">
              <a:extLst>
                <a:ext uri="{FF2B5EF4-FFF2-40B4-BE49-F238E27FC236}">
                  <a16:creationId xmlns:a16="http://schemas.microsoft.com/office/drawing/2014/main" id="{00000000-0008-0000-0200-0000B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44" y="421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82" name="Line 76">
              <a:extLst>
                <a:ext uri="{FF2B5EF4-FFF2-40B4-BE49-F238E27FC236}">
                  <a16:creationId xmlns:a16="http://schemas.microsoft.com/office/drawing/2014/main" id="{00000000-0008-0000-0200-0000B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78" y="421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83" name="Line 77">
              <a:extLst>
                <a:ext uri="{FF2B5EF4-FFF2-40B4-BE49-F238E27FC236}">
                  <a16:creationId xmlns:a16="http://schemas.microsoft.com/office/drawing/2014/main" id="{00000000-0008-0000-0200-0000B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09" y="421"/>
              <a:ext cx="90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4" name="Oval 78">
              <a:extLst>
                <a:ext uri="{FF2B5EF4-FFF2-40B4-BE49-F238E27FC236}">
                  <a16:creationId xmlns:a16="http://schemas.microsoft.com/office/drawing/2014/main" id="{00000000-0008-0000-0200-0000B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47" y="161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151" name="楕円 150">
            <a:extLst>
              <a:ext uri="{FF2B5EF4-FFF2-40B4-BE49-F238E27FC236}">
                <a16:creationId xmlns:a16="http://schemas.microsoft.com/office/drawing/2014/main" id="{00000000-0008-0000-0200-000097000000}"/>
              </a:ext>
            </a:extLst>
          </xdr:cNvPr>
          <xdr:cNvSpPr>
            <a:spLocks noChangeArrowheads="1"/>
          </xdr:cNvSpPr>
        </xdr:nvSpPr>
        <xdr:spPr bwMode="auto">
          <a:xfrm>
            <a:off x="1714591" y="167095"/>
            <a:ext cx="28575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152" name="グループ化 151">
            <a:extLst>
              <a:ext uri="{FF2B5EF4-FFF2-40B4-BE49-F238E27FC236}">
                <a16:creationId xmlns:a16="http://schemas.microsoft.com/office/drawing/2014/main" id="{00000000-0008-0000-0200-000098000000}"/>
              </a:ext>
            </a:extLst>
          </xdr:cNvPr>
          <xdr:cNvGrpSpPr>
            <a:grpSpLocks/>
          </xdr:cNvGrpSpPr>
        </xdr:nvGrpSpPr>
        <xdr:grpSpPr bwMode="auto">
          <a:xfrm>
            <a:off x="1662055" y="167095"/>
            <a:ext cx="144144" cy="466090"/>
            <a:chOff x="1049" y="161"/>
            <a:chExt cx="91" cy="294"/>
          </a:xfrm>
        </xdr:grpSpPr>
        <xdr:cxnSp macro="">
          <xdr:nvCxnSpPr>
            <xdr:cNvPr id="165" name="Line 81">
              <a:extLst>
                <a:ext uri="{FF2B5EF4-FFF2-40B4-BE49-F238E27FC236}">
                  <a16:creationId xmlns:a16="http://schemas.microsoft.com/office/drawing/2014/main" id="{00000000-0008-0000-0200-0000A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96" y="354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66" name="Arc 82">
              <a:extLst>
                <a:ext uri="{FF2B5EF4-FFF2-40B4-BE49-F238E27FC236}">
                  <a16:creationId xmlns:a16="http://schemas.microsoft.com/office/drawing/2014/main" id="{00000000-0008-0000-0200-0000A6000000}"/>
                </a:ext>
              </a:extLst>
            </xdr:cNvPr>
            <xdr:cNvSpPr>
              <a:spLocks/>
            </xdr:cNvSpPr>
          </xdr:nvSpPr>
          <xdr:spPr bwMode="auto">
            <a:xfrm>
              <a:off x="1070" y="307"/>
              <a:ext cx="42" cy="47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21600 w 36669"/>
                <a:gd name="T1" fmla="*/ 43200 h 43200"/>
                <a:gd name="T2" fmla="*/ 36670 w 36669"/>
                <a:gd name="T3" fmla="*/ 6322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21600" y="43199"/>
                  </a:move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277" y="0"/>
                    <a:pt x="32726" y="2235"/>
                    <a:pt x="36768" y="6222"/>
                  </a:cubicBezTo>
                </a:path>
                <a:path w="36669" h="43200" stroke="0" extrusionOk="0">
                  <a:moveTo>
                    <a:pt x="21600" y="43199"/>
                  </a:move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277" y="0"/>
                    <a:pt x="32726" y="2235"/>
                    <a:pt x="36768" y="6222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67" name="Arc 83">
              <a:extLst>
                <a:ext uri="{FF2B5EF4-FFF2-40B4-BE49-F238E27FC236}">
                  <a16:creationId xmlns:a16="http://schemas.microsoft.com/office/drawing/2014/main" id="{00000000-0008-0000-0200-0000A7000000}"/>
                </a:ext>
              </a:extLst>
            </xdr:cNvPr>
            <xdr:cNvSpPr>
              <a:spLocks/>
            </xdr:cNvSpPr>
          </xdr:nvSpPr>
          <xdr:spPr bwMode="auto">
            <a:xfrm>
              <a:off x="1070" y="272"/>
              <a:ext cx="41" cy="49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36670 w 36669"/>
                <a:gd name="T1" fmla="*/ 36167 h 43200"/>
                <a:gd name="T2" fmla="*/ 36670 w 36669"/>
                <a:gd name="T3" fmla="*/ 7033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37130" y="36612"/>
                  </a:moveTo>
                  <a:cubicBezTo>
                    <a:pt x="33060" y="40822"/>
                    <a:pt x="2745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455" y="0"/>
                    <a:pt x="33060" y="2377"/>
                    <a:pt x="37130" y="6587"/>
                  </a:cubicBezTo>
                </a:path>
                <a:path w="36669" h="43200" stroke="0" extrusionOk="0">
                  <a:moveTo>
                    <a:pt x="37130" y="36612"/>
                  </a:moveTo>
                  <a:cubicBezTo>
                    <a:pt x="33060" y="40822"/>
                    <a:pt x="2745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455" y="0"/>
                    <a:pt x="33060" y="2377"/>
                    <a:pt x="37130" y="6587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68" name="Line 84">
              <a:extLst>
                <a:ext uri="{FF2B5EF4-FFF2-40B4-BE49-F238E27FC236}">
                  <a16:creationId xmlns:a16="http://schemas.microsoft.com/office/drawing/2014/main" id="{00000000-0008-0000-0200-0000A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96" y="170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69" name="Arc 85">
              <a:extLst>
                <a:ext uri="{FF2B5EF4-FFF2-40B4-BE49-F238E27FC236}">
                  <a16:creationId xmlns:a16="http://schemas.microsoft.com/office/drawing/2014/main" id="{00000000-0008-0000-0200-0000A9000000}"/>
                </a:ext>
              </a:extLst>
            </xdr:cNvPr>
            <xdr:cNvSpPr>
              <a:spLocks/>
            </xdr:cNvSpPr>
          </xdr:nvSpPr>
          <xdr:spPr bwMode="auto">
            <a:xfrm>
              <a:off x="1070" y="238"/>
              <a:ext cx="42" cy="47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36670 w 36669"/>
                <a:gd name="T1" fmla="*/ 36878 h 43200"/>
                <a:gd name="T2" fmla="*/ 21600 w 36669"/>
                <a:gd name="T3" fmla="*/ 0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36768" y="36977"/>
                  </a:moveTo>
                  <a:cubicBezTo>
                    <a:pt x="32726" y="40964"/>
                    <a:pt x="27277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-1"/>
                    <a:pt x="21600" y="-1"/>
                  </a:cubicBezTo>
                </a:path>
                <a:path w="36669" h="43200" stroke="0" extrusionOk="0">
                  <a:moveTo>
                    <a:pt x="36768" y="36977"/>
                  </a:moveTo>
                  <a:cubicBezTo>
                    <a:pt x="32726" y="40964"/>
                    <a:pt x="27277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-1"/>
                    <a:pt x="21600" y="-1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70" name="Line 86">
              <a:extLst>
                <a:ext uri="{FF2B5EF4-FFF2-40B4-BE49-F238E27FC236}">
                  <a16:creationId xmlns:a16="http://schemas.microsoft.com/office/drawing/2014/main" id="{00000000-0008-0000-0200-0000A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050" y="421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71" name="Line 87">
              <a:extLst>
                <a:ext uri="{FF2B5EF4-FFF2-40B4-BE49-F238E27FC236}">
                  <a16:creationId xmlns:a16="http://schemas.microsoft.com/office/drawing/2014/main" id="{00000000-0008-0000-0200-0000A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084" y="421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72" name="Line 88">
              <a:extLst>
                <a:ext uri="{FF2B5EF4-FFF2-40B4-BE49-F238E27FC236}">
                  <a16:creationId xmlns:a16="http://schemas.microsoft.com/office/drawing/2014/main" id="{00000000-0008-0000-0200-0000A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118" y="421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73" name="Line 89">
              <a:extLst>
                <a:ext uri="{FF2B5EF4-FFF2-40B4-BE49-F238E27FC236}">
                  <a16:creationId xmlns:a16="http://schemas.microsoft.com/office/drawing/2014/main" id="{00000000-0008-0000-0200-0000A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49" y="421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74" name="Oval 90">
              <a:extLst>
                <a:ext uri="{FF2B5EF4-FFF2-40B4-BE49-F238E27FC236}">
                  <a16:creationId xmlns:a16="http://schemas.microsoft.com/office/drawing/2014/main" id="{00000000-0008-0000-0200-0000AE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87" y="161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153" name="楕円 152">
            <a:extLst>
              <a:ext uri="{FF2B5EF4-FFF2-40B4-BE49-F238E27FC236}">
                <a16:creationId xmlns:a16="http://schemas.microsoft.com/office/drawing/2014/main" id="{00000000-0008-0000-0200-000099000000}"/>
              </a:ext>
            </a:extLst>
          </xdr:cNvPr>
          <xdr:cNvSpPr>
            <a:spLocks noChangeArrowheads="1"/>
          </xdr:cNvSpPr>
        </xdr:nvSpPr>
        <xdr:spPr bwMode="auto">
          <a:xfrm>
            <a:off x="2255702" y="167095"/>
            <a:ext cx="28575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154" name="グループ化 153">
            <a:extLst>
              <a:ext uri="{FF2B5EF4-FFF2-40B4-BE49-F238E27FC236}">
                <a16:creationId xmlns:a16="http://schemas.microsoft.com/office/drawing/2014/main" id="{00000000-0008-0000-0200-00009A000000}"/>
              </a:ext>
            </a:extLst>
          </xdr:cNvPr>
          <xdr:cNvGrpSpPr>
            <a:grpSpLocks/>
          </xdr:cNvGrpSpPr>
        </xdr:nvGrpSpPr>
        <xdr:grpSpPr bwMode="auto">
          <a:xfrm>
            <a:off x="2201802" y="167095"/>
            <a:ext cx="144144" cy="466090"/>
            <a:chOff x="1389" y="161"/>
            <a:chExt cx="91" cy="294"/>
          </a:xfrm>
        </xdr:grpSpPr>
        <xdr:cxnSp macro="">
          <xdr:nvCxnSpPr>
            <xdr:cNvPr id="155" name="Line 93">
              <a:extLst>
                <a:ext uri="{FF2B5EF4-FFF2-40B4-BE49-F238E27FC236}">
                  <a16:creationId xmlns:a16="http://schemas.microsoft.com/office/drawing/2014/main" id="{00000000-0008-0000-0200-00009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36" y="354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56" name="Arc 94">
              <a:extLst>
                <a:ext uri="{FF2B5EF4-FFF2-40B4-BE49-F238E27FC236}">
                  <a16:creationId xmlns:a16="http://schemas.microsoft.com/office/drawing/2014/main" id="{00000000-0008-0000-0200-00009C000000}"/>
                </a:ext>
              </a:extLst>
            </xdr:cNvPr>
            <xdr:cNvSpPr>
              <a:spLocks/>
            </xdr:cNvSpPr>
          </xdr:nvSpPr>
          <xdr:spPr bwMode="auto">
            <a:xfrm>
              <a:off x="1411" y="307"/>
              <a:ext cx="41" cy="47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21600 w 36669"/>
                <a:gd name="T1" fmla="*/ 43200 h 43200"/>
                <a:gd name="T2" fmla="*/ 36670 w 36669"/>
                <a:gd name="T3" fmla="*/ 6322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21600" y="43199"/>
                  </a:move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277" y="0"/>
                    <a:pt x="32726" y="2235"/>
                    <a:pt x="36768" y="6222"/>
                  </a:cubicBezTo>
                </a:path>
                <a:path w="36669" h="43200" stroke="0" extrusionOk="0">
                  <a:moveTo>
                    <a:pt x="21600" y="43199"/>
                  </a:move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277" y="0"/>
                    <a:pt x="32726" y="2235"/>
                    <a:pt x="36768" y="6222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57" name="Arc 95">
              <a:extLst>
                <a:ext uri="{FF2B5EF4-FFF2-40B4-BE49-F238E27FC236}">
                  <a16:creationId xmlns:a16="http://schemas.microsoft.com/office/drawing/2014/main" id="{00000000-0008-0000-0200-00009D000000}"/>
                </a:ext>
              </a:extLst>
            </xdr:cNvPr>
            <xdr:cNvSpPr>
              <a:spLocks/>
            </xdr:cNvSpPr>
          </xdr:nvSpPr>
          <xdr:spPr bwMode="auto">
            <a:xfrm>
              <a:off x="1410" y="272"/>
              <a:ext cx="41" cy="49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36670 w 36669"/>
                <a:gd name="T1" fmla="*/ 36167 h 43200"/>
                <a:gd name="T2" fmla="*/ 36670 w 36669"/>
                <a:gd name="T3" fmla="*/ 7033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37130" y="36612"/>
                  </a:moveTo>
                  <a:cubicBezTo>
                    <a:pt x="33060" y="40822"/>
                    <a:pt x="2745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455" y="0"/>
                    <a:pt x="33060" y="2377"/>
                    <a:pt x="37130" y="6587"/>
                  </a:cubicBezTo>
                </a:path>
                <a:path w="36669" h="43200" stroke="0" extrusionOk="0">
                  <a:moveTo>
                    <a:pt x="37130" y="36612"/>
                  </a:moveTo>
                  <a:cubicBezTo>
                    <a:pt x="33060" y="40822"/>
                    <a:pt x="27455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27455" y="0"/>
                    <a:pt x="33060" y="2377"/>
                    <a:pt x="37130" y="6587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58" name="Line 96">
              <a:extLst>
                <a:ext uri="{FF2B5EF4-FFF2-40B4-BE49-F238E27FC236}">
                  <a16:creationId xmlns:a16="http://schemas.microsoft.com/office/drawing/2014/main" id="{00000000-0008-0000-0200-00009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36" y="170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59" name="Arc 97">
              <a:extLst>
                <a:ext uri="{FF2B5EF4-FFF2-40B4-BE49-F238E27FC236}">
                  <a16:creationId xmlns:a16="http://schemas.microsoft.com/office/drawing/2014/main" id="{00000000-0008-0000-0200-00009F000000}"/>
                </a:ext>
              </a:extLst>
            </xdr:cNvPr>
            <xdr:cNvSpPr>
              <a:spLocks/>
            </xdr:cNvSpPr>
          </xdr:nvSpPr>
          <xdr:spPr bwMode="auto">
            <a:xfrm>
              <a:off x="1411" y="238"/>
              <a:ext cx="41" cy="47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36670 w 36669"/>
                <a:gd name="T1" fmla="*/ 36878 h 43200"/>
                <a:gd name="T2" fmla="*/ 21600 w 36669"/>
                <a:gd name="T3" fmla="*/ 0 h 43200"/>
                <a:gd name="T4" fmla="*/ 21600 w 36669"/>
                <a:gd name="T5" fmla="*/ 21600 h 432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6669" h="43200" fill="none" extrusionOk="0">
                  <a:moveTo>
                    <a:pt x="36768" y="36977"/>
                  </a:moveTo>
                  <a:cubicBezTo>
                    <a:pt x="32726" y="40964"/>
                    <a:pt x="27277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-1"/>
                    <a:pt x="21600" y="-1"/>
                  </a:cubicBezTo>
                </a:path>
                <a:path w="36669" h="43200" stroke="0" extrusionOk="0">
                  <a:moveTo>
                    <a:pt x="36768" y="36977"/>
                  </a:moveTo>
                  <a:cubicBezTo>
                    <a:pt x="32726" y="40964"/>
                    <a:pt x="27277" y="43199"/>
                    <a:pt x="21600" y="43199"/>
                  </a:cubicBezTo>
                  <a:cubicBezTo>
                    <a:pt x="9670" y="43200"/>
                    <a:pt x="0" y="33529"/>
                    <a:pt x="0" y="21600"/>
                  </a:cubicBezTo>
                  <a:cubicBezTo>
                    <a:pt x="0" y="9670"/>
                    <a:pt x="9670" y="-1"/>
                    <a:pt x="21600" y="-1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60" name="Line 98">
              <a:extLst>
                <a:ext uri="{FF2B5EF4-FFF2-40B4-BE49-F238E27FC236}">
                  <a16:creationId xmlns:a16="http://schemas.microsoft.com/office/drawing/2014/main" id="{00000000-0008-0000-0200-0000A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390" y="421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1" name="Line 99">
              <a:extLst>
                <a:ext uri="{FF2B5EF4-FFF2-40B4-BE49-F238E27FC236}">
                  <a16:creationId xmlns:a16="http://schemas.microsoft.com/office/drawing/2014/main" id="{00000000-0008-0000-0200-0000A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424" y="421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2" name="Line 100">
              <a:extLst>
                <a:ext uri="{FF2B5EF4-FFF2-40B4-BE49-F238E27FC236}">
                  <a16:creationId xmlns:a16="http://schemas.microsoft.com/office/drawing/2014/main" id="{00000000-0008-0000-0200-0000A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458" y="421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3" name="Line 101">
              <a:extLst>
                <a:ext uri="{FF2B5EF4-FFF2-40B4-BE49-F238E27FC236}">
                  <a16:creationId xmlns:a16="http://schemas.microsoft.com/office/drawing/2014/main" id="{00000000-0008-0000-0200-0000A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389" y="421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64" name="Oval 102">
              <a:extLst>
                <a:ext uri="{FF2B5EF4-FFF2-40B4-BE49-F238E27FC236}">
                  <a16:creationId xmlns:a16="http://schemas.microsoft.com/office/drawing/2014/main" id="{00000000-0008-0000-0200-0000A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427" y="161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6.e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10.emf"/><Relationship Id="rId7" Type="http://schemas.openxmlformats.org/officeDocument/2006/relationships/image" Target="../media/image3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8.emf"/><Relationship Id="rId2" Type="http://schemas.openxmlformats.org/officeDocument/2006/relationships/drawing" Target="../drawings/drawing2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5" Type="http://schemas.openxmlformats.org/officeDocument/2006/relationships/image" Target="../media/image7.emf"/><Relationship Id="rId23" Type="http://schemas.openxmlformats.org/officeDocument/2006/relationships/image" Target="../media/image11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9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4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584AB-6F3A-4BE9-B108-97E29E58A844}">
  <dimension ref="B1:BI64"/>
  <sheetViews>
    <sheetView tabSelected="1" topLeftCell="A13" zoomScale="110" zoomScaleNormal="110" workbookViewId="0">
      <selection activeCell="L2" sqref="L2"/>
    </sheetView>
  </sheetViews>
  <sheetFormatPr defaultRowHeight="18"/>
  <cols>
    <col min="1" max="1" width="3.796875" customWidth="1"/>
    <col min="2" max="13" width="8.69921875" customWidth="1"/>
    <col min="15" max="15" width="17.5" customWidth="1"/>
    <col min="17" max="17" width="4.8984375" customWidth="1"/>
    <col min="18" max="23" width="7.09765625" customWidth="1"/>
    <col min="24" max="24" width="7.59765625" customWidth="1"/>
    <col min="25" max="26" width="7.09765625" customWidth="1"/>
    <col min="27" max="27" width="7.59765625" customWidth="1"/>
    <col min="28" max="28" width="7.296875" customWidth="1"/>
    <col min="29" max="29" width="7.09765625" customWidth="1"/>
    <col min="31" max="31" width="7.296875" customWidth="1"/>
    <col min="32" max="46" width="7.09765625" customWidth="1"/>
  </cols>
  <sheetData>
    <row r="1" spans="2:47">
      <c r="C1" s="89" t="s">
        <v>76</v>
      </c>
    </row>
    <row r="3" spans="2:47" ht="18.600000000000001" thickBot="1">
      <c r="D3" s="35" t="s">
        <v>77</v>
      </c>
    </row>
    <row r="4" spans="2:47" ht="18.600000000000001" thickBot="1">
      <c r="D4" s="90" t="s">
        <v>95</v>
      </c>
      <c r="E4" s="91" t="s">
        <v>96</v>
      </c>
      <c r="F4" s="91" t="s">
        <v>97</v>
      </c>
      <c r="G4" s="91" t="s">
        <v>98</v>
      </c>
      <c r="H4" s="91" t="s">
        <v>99</v>
      </c>
      <c r="I4" s="91" t="s">
        <v>100</v>
      </c>
      <c r="J4" s="91" t="s">
        <v>101</v>
      </c>
      <c r="K4" s="91" t="s">
        <v>102</v>
      </c>
      <c r="L4" s="92" t="s">
        <v>103</v>
      </c>
      <c r="M4" s="93" t="s">
        <v>67</v>
      </c>
    </row>
    <row r="5" spans="2:47" ht="19.2" thickTop="1" thickBot="1">
      <c r="D5" s="233">
        <v>0.95189999999999997</v>
      </c>
      <c r="E5" s="234">
        <v>0.68410000000000004</v>
      </c>
      <c r="F5" s="234">
        <v>0.49819999999999998</v>
      </c>
      <c r="G5" s="234">
        <v>0.5988</v>
      </c>
      <c r="H5" s="234">
        <v>0.47939999999999999</v>
      </c>
      <c r="I5" s="234">
        <v>0.5988</v>
      </c>
      <c r="J5" s="234">
        <v>0.49819999999999998</v>
      </c>
      <c r="K5" s="234">
        <v>0.68410000000000004</v>
      </c>
      <c r="L5" s="235">
        <v>0.95189999999999997</v>
      </c>
      <c r="M5" s="138">
        <v>1</v>
      </c>
      <c r="AS5" s="36"/>
      <c r="AT5" s="137"/>
    </row>
    <row r="6" spans="2:47" ht="18.600000000000001" thickBot="1">
      <c r="B6" s="20" t="s">
        <v>78</v>
      </c>
      <c r="Q6" s="35"/>
      <c r="R6" s="145"/>
      <c r="AS6" s="250"/>
      <c r="AT6" s="36"/>
      <c r="AU6" s="20"/>
    </row>
    <row r="7" spans="2:47" ht="18.600000000000001" thickBot="1">
      <c r="B7" s="94" t="s">
        <v>70</v>
      </c>
      <c r="C7" s="95" t="s">
        <v>71</v>
      </c>
      <c r="D7" s="96" t="s">
        <v>95</v>
      </c>
      <c r="E7" s="96" t="s">
        <v>96</v>
      </c>
      <c r="F7" s="97" t="s">
        <v>97</v>
      </c>
      <c r="G7" s="97" t="s">
        <v>98</v>
      </c>
      <c r="H7" s="97" t="s">
        <v>99</v>
      </c>
      <c r="I7" s="97" t="s">
        <v>100</v>
      </c>
      <c r="J7" s="97" t="s">
        <v>101</v>
      </c>
      <c r="K7" s="97" t="s">
        <v>102</v>
      </c>
      <c r="L7" s="97" t="s">
        <v>103</v>
      </c>
      <c r="M7" s="98" t="s">
        <v>74</v>
      </c>
      <c r="P7" s="146"/>
      <c r="Q7" s="146"/>
      <c r="R7" s="146" t="s">
        <v>114</v>
      </c>
      <c r="S7" s="146"/>
      <c r="T7" s="146"/>
      <c r="U7" s="146"/>
      <c r="V7" s="146"/>
      <c r="W7" s="146" t="s">
        <v>115</v>
      </c>
      <c r="X7" s="146"/>
      <c r="Y7" s="146"/>
      <c r="Z7" s="146"/>
      <c r="AA7" s="146"/>
      <c r="AB7" s="146"/>
      <c r="AE7" s="139" t="s">
        <v>104</v>
      </c>
      <c r="AF7" s="139"/>
      <c r="AK7" s="134" t="s">
        <v>124</v>
      </c>
      <c r="AS7" s="250"/>
      <c r="AU7" s="20"/>
    </row>
    <row r="8" spans="2:47" ht="18.600000000000001" thickBot="1">
      <c r="B8" s="99" t="s">
        <v>72</v>
      </c>
      <c r="C8" s="100" t="s">
        <v>73</v>
      </c>
      <c r="D8" s="101" t="s">
        <v>117</v>
      </c>
      <c r="E8" s="101" t="s">
        <v>116</v>
      </c>
      <c r="F8" s="101" t="s">
        <v>117</v>
      </c>
      <c r="G8" s="101" t="s">
        <v>116</v>
      </c>
      <c r="H8" s="101" t="s">
        <v>117</v>
      </c>
      <c r="I8" s="101" t="s">
        <v>116</v>
      </c>
      <c r="J8" s="101" t="s">
        <v>117</v>
      </c>
      <c r="K8" s="101" t="s">
        <v>116</v>
      </c>
      <c r="L8" s="101" t="s">
        <v>117</v>
      </c>
      <c r="M8" s="102" t="s">
        <v>75</v>
      </c>
      <c r="P8" s="147" t="s">
        <v>105</v>
      </c>
      <c r="Q8" s="148" t="s">
        <v>94</v>
      </c>
      <c r="R8" s="148" t="s">
        <v>95</v>
      </c>
      <c r="S8" s="148" t="s">
        <v>96</v>
      </c>
      <c r="T8" s="148" t="s">
        <v>97</v>
      </c>
      <c r="U8" s="148" t="s">
        <v>98</v>
      </c>
      <c r="V8" s="148" t="s">
        <v>99</v>
      </c>
      <c r="W8" s="148" t="s">
        <v>100</v>
      </c>
      <c r="X8" s="148" t="s">
        <v>101</v>
      </c>
      <c r="Y8" s="148" t="s">
        <v>102</v>
      </c>
      <c r="Z8" s="148" t="s">
        <v>103</v>
      </c>
      <c r="AA8" s="148" t="s">
        <v>106</v>
      </c>
      <c r="AB8" s="149" t="s">
        <v>107</v>
      </c>
      <c r="AD8" s="103" t="s">
        <v>48</v>
      </c>
      <c r="AE8" s="104" t="s">
        <v>94</v>
      </c>
      <c r="AF8" s="105" t="s">
        <v>95</v>
      </c>
      <c r="AG8" s="91" t="s">
        <v>96</v>
      </c>
      <c r="AH8" s="91" t="s">
        <v>97</v>
      </c>
      <c r="AI8" s="91" t="s">
        <v>98</v>
      </c>
      <c r="AJ8" s="91" t="s">
        <v>99</v>
      </c>
      <c r="AK8" s="91" t="s">
        <v>100</v>
      </c>
      <c r="AL8" s="91" t="s">
        <v>101</v>
      </c>
      <c r="AM8" s="91" t="s">
        <v>102</v>
      </c>
      <c r="AN8" s="92" t="s">
        <v>103</v>
      </c>
      <c r="AO8" s="90" t="s">
        <v>49</v>
      </c>
      <c r="AP8" s="106" t="s">
        <v>46</v>
      </c>
      <c r="AQ8" s="107" t="s">
        <v>66</v>
      </c>
      <c r="AS8" s="250"/>
      <c r="AU8" s="20"/>
    </row>
    <row r="9" spans="2:47" ht="19.2" thickTop="1" thickBot="1">
      <c r="B9" s="74">
        <v>1000</v>
      </c>
      <c r="C9" s="75">
        <v>50</v>
      </c>
      <c r="D9" s="140">
        <f>10^6*D5/($C$9*2*PI()*$B$9)</f>
        <v>3.029991806583503</v>
      </c>
      <c r="E9" s="140">
        <f>10^3*$C$9*E5/(2*PI()*$B$9)</f>
        <v>5.4438948284582809</v>
      </c>
      <c r="F9" s="141">
        <f>10^6*F5/($C$9*2*PI()*$B$9)</f>
        <v>1.585819852967645</v>
      </c>
      <c r="G9" s="140">
        <f>10^3*$C$9*G5/(2*PI()*$B$9)</f>
        <v>4.7650989961713472</v>
      </c>
      <c r="H9" s="141">
        <f>10^6*H5/($C$9*2*PI()*$B$9)</f>
        <v>1.5259775943650924</v>
      </c>
      <c r="I9" s="140">
        <f>10^3*$C$9*I5/(2*PI()*$B$9)</f>
        <v>4.7650989961713472</v>
      </c>
      <c r="J9" s="141">
        <f>10^6*J5/($C$9*2*PI()*$B$9)</f>
        <v>1.585819852967645</v>
      </c>
      <c r="K9" s="140">
        <f>10^3*$C$9*K5/(2*PI()*$B$9)</f>
        <v>5.4438948284582809</v>
      </c>
      <c r="L9" s="141">
        <f>10^6*L5/($C$9*2*PI()*$B$9)</f>
        <v>3.029991806583503</v>
      </c>
      <c r="M9" s="59">
        <f>C9*M5</f>
        <v>50</v>
      </c>
      <c r="P9" s="150" t="s">
        <v>108</v>
      </c>
      <c r="Q9" s="151">
        <v>3</v>
      </c>
      <c r="R9" s="237">
        <v>1.5896999999999999</v>
      </c>
      <c r="S9" s="237">
        <v>1.0307999999999999</v>
      </c>
      <c r="T9" s="237">
        <v>1.5896999999999999</v>
      </c>
      <c r="U9" s="236">
        <v>9.9999999999999995E+32</v>
      </c>
      <c r="V9" s="236">
        <v>9.9999999999999995E+32</v>
      </c>
      <c r="W9" s="236">
        <v>9.9999999999999995E+32</v>
      </c>
      <c r="X9" s="236">
        <v>9.9999999999999995E+32</v>
      </c>
      <c r="Y9" s="236">
        <v>9.9999999999999995E+32</v>
      </c>
      <c r="Z9" s="236">
        <v>9.9999999999999995E+32</v>
      </c>
      <c r="AA9" s="203">
        <v>1.1007468834216345</v>
      </c>
      <c r="AB9" s="204">
        <v>26.382842153594662</v>
      </c>
      <c r="AD9" s="108" t="s">
        <v>50</v>
      </c>
      <c r="AE9" s="109">
        <v>3</v>
      </c>
      <c r="AF9" s="76">
        <v>0.84670000000000001</v>
      </c>
      <c r="AG9" s="77">
        <v>0.54900000000000004</v>
      </c>
      <c r="AH9" s="77">
        <v>0.84670000000000001</v>
      </c>
      <c r="AI9" s="236">
        <v>9.9999999999999995E+32</v>
      </c>
      <c r="AJ9" s="236">
        <v>9.9999999999999995E+32</v>
      </c>
      <c r="AK9" s="236">
        <v>9.9999999999999995E+32</v>
      </c>
      <c r="AL9" s="236">
        <v>9.9999999999999995E+32</v>
      </c>
      <c r="AM9" s="236">
        <v>9.9999999999999995E+32</v>
      </c>
      <c r="AN9" s="236">
        <v>9.9999999999999995E+32</v>
      </c>
      <c r="AO9" s="110">
        <v>1.1007468834216345</v>
      </c>
      <c r="AP9" s="111">
        <v>26.382842153594662</v>
      </c>
      <c r="AQ9" s="112">
        <v>1</v>
      </c>
      <c r="AS9" s="250"/>
      <c r="AU9" s="20"/>
    </row>
    <row r="10" spans="2:47">
      <c r="B10" s="113"/>
      <c r="C10" s="114"/>
      <c r="D10" s="20"/>
      <c r="E10" s="20"/>
      <c r="F10" s="20"/>
      <c r="G10" s="20"/>
      <c r="H10" s="20"/>
      <c r="I10" s="20"/>
      <c r="J10" s="20"/>
      <c r="K10" s="20"/>
      <c r="L10" s="20"/>
      <c r="M10" s="20"/>
      <c r="P10" s="152"/>
      <c r="Q10" s="153">
        <v>5</v>
      </c>
      <c r="R10" s="238">
        <v>1.3222</v>
      </c>
      <c r="S10" s="238">
        <v>0.76639999999999997</v>
      </c>
      <c r="T10" s="238">
        <v>0.63400000000000001</v>
      </c>
      <c r="U10" s="239">
        <v>0.76639999999999997</v>
      </c>
      <c r="V10" s="239">
        <v>1.3222</v>
      </c>
      <c r="W10" s="239">
        <v>9.9999999999999995E+32</v>
      </c>
      <c r="X10" s="239">
        <v>9.9999999999999995E+32</v>
      </c>
      <c r="Y10" s="239">
        <v>9.9999999999999995E+32</v>
      </c>
      <c r="Z10" s="239">
        <v>9.9999999999999995E+32</v>
      </c>
      <c r="AA10" s="205"/>
      <c r="AB10" s="206"/>
      <c r="AD10" s="115"/>
      <c r="AE10" s="116">
        <v>5</v>
      </c>
      <c r="AF10" s="78">
        <v>1.024</v>
      </c>
      <c r="AG10" s="79">
        <v>0.59350000000000003</v>
      </c>
      <c r="AH10" s="79">
        <v>0.49099999999999999</v>
      </c>
      <c r="AI10" s="79">
        <v>0.59350000000000003</v>
      </c>
      <c r="AJ10" s="79">
        <v>1.024</v>
      </c>
      <c r="AK10" s="236">
        <v>9.9999999999999995E+32</v>
      </c>
      <c r="AL10" s="236">
        <v>9.9999999999999995E+32</v>
      </c>
      <c r="AM10" s="236">
        <v>9.9999999999999995E+32</v>
      </c>
      <c r="AN10" s="236">
        <v>9.9999999999999995E+32</v>
      </c>
      <c r="AO10" s="117"/>
      <c r="AP10" s="118"/>
      <c r="AS10" s="250"/>
    </row>
    <row r="11" spans="2:47">
      <c r="P11" s="152"/>
      <c r="Q11" s="153">
        <v>7</v>
      </c>
      <c r="R11" s="238">
        <v>1.2548999999999999</v>
      </c>
      <c r="S11" s="238">
        <v>0.71819999999999995</v>
      </c>
      <c r="T11" s="238">
        <v>0.57210000000000005</v>
      </c>
      <c r="U11" s="239">
        <v>0.61229999999999996</v>
      </c>
      <c r="V11" s="239">
        <v>0.57210000000000005</v>
      </c>
      <c r="W11" s="239">
        <v>0.71819999999999995</v>
      </c>
      <c r="X11" s="239">
        <v>1.2548999999999999</v>
      </c>
      <c r="Y11" s="239">
        <v>9.9999999999999995E+32</v>
      </c>
      <c r="Z11" s="239">
        <v>9.9999999999999995E+32</v>
      </c>
      <c r="AA11" s="205"/>
      <c r="AB11" s="206"/>
      <c r="AD11" s="115"/>
      <c r="AE11" s="116">
        <v>7</v>
      </c>
      <c r="AF11" s="78">
        <v>1.0956999999999999</v>
      </c>
      <c r="AG11" s="79">
        <v>0.62709999999999999</v>
      </c>
      <c r="AH11" s="79">
        <v>0.4995</v>
      </c>
      <c r="AI11" s="79">
        <v>0.53459999999999996</v>
      </c>
      <c r="AJ11" s="79">
        <v>0.4995</v>
      </c>
      <c r="AK11" s="79">
        <v>0.62709999999999999</v>
      </c>
      <c r="AL11" s="79">
        <v>1.0956999999999999</v>
      </c>
      <c r="AM11" s="236">
        <v>9.9999999999999995E+32</v>
      </c>
      <c r="AN11" s="236">
        <v>9.9999999999999995E+32</v>
      </c>
      <c r="AO11" s="117"/>
      <c r="AP11" s="118"/>
      <c r="AS11" s="250"/>
    </row>
    <row r="12" spans="2:47" ht="18.600000000000001" thickBot="1">
      <c r="P12" s="154"/>
      <c r="Q12" s="155">
        <v>9</v>
      </c>
      <c r="R12" s="240">
        <v>1.2278</v>
      </c>
      <c r="S12" s="240">
        <v>0.70079999999999998</v>
      </c>
      <c r="T12" s="240">
        <v>0.55420000000000003</v>
      </c>
      <c r="U12" s="241">
        <v>0.58389999999999997</v>
      </c>
      <c r="V12" s="241">
        <v>0.52470000000000006</v>
      </c>
      <c r="W12" s="241">
        <v>0.58389999999999997</v>
      </c>
      <c r="X12" s="241">
        <v>0.55420000000000003</v>
      </c>
      <c r="Y12" s="241">
        <v>0.70079999999999998</v>
      </c>
      <c r="Z12" s="241">
        <v>1.2278</v>
      </c>
      <c r="AA12" s="207"/>
      <c r="AB12" s="208"/>
      <c r="AD12" s="112"/>
      <c r="AE12" s="119">
        <v>9</v>
      </c>
      <c r="AF12" s="86">
        <v>1.1294</v>
      </c>
      <c r="AG12" s="87">
        <v>0.64459999999999995</v>
      </c>
      <c r="AH12" s="87">
        <v>0.50980000000000003</v>
      </c>
      <c r="AI12" s="87">
        <v>0.53720000000000001</v>
      </c>
      <c r="AJ12" s="87">
        <v>0.48270000000000002</v>
      </c>
      <c r="AK12" s="87">
        <v>0.53720000000000001</v>
      </c>
      <c r="AL12" s="87">
        <v>0.50980000000000003</v>
      </c>
      <c r="AM12" s="87">
        <v>0.64459999999999995</v>
      </c>
      <c r="AN12" s="88">
        <v>1.1294</v>
      </c>
      <c r="AO12" s="120"/>
      <c r="AP12" s="121"/>
      <c r="AS12" s="250"/>
    </row>
    <row r="13" spans="2:47">
      <c r="P13" s="150" t="s">
        <v>109</v>
      </c>
      <c r="Q13" s="151">
        <v>3</v>
      </c>
      <c r="R13" s="237">
        <v>1.3837999999999999</v>
      </c>
      <c r="S13" s="237">
        <v>0.96289999999999998</v>
      </c>
      <c r="T13" s="237">
        <v>1.3837999999999999</v>
      </c>
      <c r="U13" s="236">
        <v>9.9999999999999995E+32</v>
      </c>
      <c r="V13" s="236">
        <v>9.9999999999999995E+32</v>
      </c>
      <c r="W13" s="236">
        <v>9.9999999999999995E+32</v>
      </c>
      <c r="X13" s="236">
        <v>9.9999999999999995E+32</v>
      </c>
      <c r="Y13" s="236">
        <v>9.9999999999999995E+32</v>
      </c>
      <c r="Z13" s="236">
        <v>9.9999999999999995E+32</v>
      </c>
      <c r="AA13" s="203">
        <v>1.1454240296615643</v>
      </c>
      <c r="AB13" s="204">
        <v>23.377539318724541</v>
      </c>
      <c r="AD13" s="122" t="s">
        <v>51</v>
      </c>
      <c r="AE13" s="123">
        <v>3</v>
      </c>
      <c r="AF13" s="84">
        <v>0.81100000000000005</v>
      </c>
      <c r="AG13" s="85">
        <v>0.56430000000000002</v>
      </c>
      <c r="AH13" s="85">
        <v>0.81100000000000005</v>
      </c>
      <c r="AI13" s="236">
        <v>9.9999999999999995E+32</v>
      </c>
      <c r="AJ13" s="236">
        <v>9.9999999999999995E+32</v>
      </c>
      <c r="AK13" s="236">
        <v>9.9999999999999995E+32</v>
      </c>
      <c r="AL13" s="236">
        <v>9.9999999999999995E+32</v>
      </c>
      <c r="AM13" s="236">
        <v>9.9999999999999995E+32</v>
      </c>
      <c r="AN13" s="236">
        <v>9.9999999999999995E+32</v>
      </c>
      <c r="AO13" s="124">
        <v>1.1454240296615643</v>
      </c>
      <c r="AP13" s="125">
        <v>23.377539318724541</v>
      </c>
      <c r="AS13" s="250"/>
    </row>
    <row r="14" spans="2:47">
      <c r="P14" s="152"/>
      <c r="Q14" s="153">
        <v>5</v>
      </c>
      <c r="R14" s="238">
        <v>1.1812</v>
      </c>
      <c r="S14" s="238">
        <v>0.74390000000000001</v>
      </c>
      <c r="T14" s="238">
        <v>0.59719999999999995</v>
      </c>
      <c r="U14" s="239">
        <v>0.74390000000000001</v>
      </c>
      <c r="V14" s="239">
        <v>1.1812</v>
      </c>
      <c r="W14" s="239">
        <v>9.9999999999999995E+32</v>
      </c>
      <c r="X14" s="239">
        <v>9.9999999999999995E+32</v>
      </c>
      <c r="Y14" s="239">
        <v>9.9999999999999995E+32</v>
      </c>
      <c r="Z14" s="239">
        <v>9.9999999999999995E+32</v>
      </c>
      <c r="AA14" s="205"/>
      <c r="AB14" s="206"/>
      <c r="AD14" s="115"/>
      <c r="AE14" s="116">
        <v>5</v>
      </c>
      <c r="AF14" s="78">
        <v>0.95420000000000005</v>
      </c>
      <c r="AG14" s="79">
        <v>0.60099999999999998</v>
      </c>
      <c r="AH14" s="79">
        <v>0.4824</v>
      </c>
      <c r="AI14" s="79">
        <v>0.60099999999999998</v>
      </c>
      <c r="AJ14" s="79">
        <v>0.95420000000000005</v>
      </c>
      <c r="AK14" s="236">
        <v>9.9999999999999995E+32</v>
      </c>
      <c r="AL14" s="236">
        <v>9.9999999999999995E+32</v>
      </c>
      <c r="AM14" s="236">
        <v>9.9999999999999995E+32</v>
      </c>
      <c r="AN14" s="236">
        <v>9.9999999999999995E+32</v>
      </c>
      <c r="AO14" s="117"/>
      <c r="AP14" s="118"/>
      <c r="AS14" s="250"/>
    </row>
    <row r="15" spans="2:47">
      <c r="P15" s="152"/>
      <c r="Q15" s="153">
        <v>7</v>
      </c>
      <c r="R15" s="238">
        <v>1.1293</v>
      </c>
      <c r="S15" s="238">
        <v>0.70340000000000003</v>
      </c>
      <c r="T15" s="238">
        <v>0.54649999999999999</v>
      </c>
      <c r="U15" s="239">
        <v>0.6109</v>
      </c>
      <c r="V15" s="239">
        <v>0.54649999999999999</v>
      </c>
      <c r="W15" s="239">
        <v>0.70340000000000003</v>
      </c>
      <c r="X15" s="239">
        <v>1.1293</v>
      </c>
      <c r="Y15" s="239">
        <v>9.9999999999999995E+32</v>
      </c>
      <c r="Z15" s="239">
        <v>9.9999999999999995E+32</v>
      </c>
      <c r="AA15" s="205"/>
      <c r="AB15" s="206"/>
      <c r="AD15" s="115"/>
      <c r="AE15" s="116">
        <v>7</v>
      </c>
      <c r="AF15" s="78">
        <v>1.0091000000000001</v>
      </c>
      <c r="AG15" s="79">
        <v>0.62739999999999996</v>
      </c>
      <c r="AH15" s="79">
        <v>0.49880000000000002</v>
      </c>
      <c r="AI15" s="79">
        <v>0.54590000000000005</v>
      </c>
      <c r="AJ15" s="79">
        <v>0.48830000000000001</v>
      </c>
      <c r="AK15" s="79">
        <v>0.62849999999999995</v>
      </c>
      <c r="AL15" s="79">
        <v>1.0091000000000001</v>
      </c>
      <c r="AM15" s="236">
        <v>9.9999999999999995E+32</v>
      </c>
      <c r="AN15" s="236">
        <v>9.9999999999999995E+32</v>
      </c>
      <c r="AO15" s="117"/>
      <c r="AP15" s="118"/>
      <c r="AS15" s="250"/>
    </row>
    <row r="16" spans="2:47" ht="18.600000000000001" thickBot="1">
      <c r="P16" s="156"/>
      <c r="Q16" s="157">
        <v>9</v>
      </c>
      <c r="R16" s="242">
        <v>1.1082000000000001</v>
      </c>
      <c r="S16" s="242">
        <v>0.68920000000000003</v>
      </c>
      <c r="T16" s="242">
        <v>0.53210000000000002</v>
      </c>
      <c r="U16" s="243">
        <v>0.58660000000000001</v>
      </c>
      <c r="V16" s="243">
        <v>0.50719999999999998</v>
      </c>
      <c r="W16" s="243">
        <v>0.58660000000000001</v>
      </c>
      <c r="X16" s="243">
        <v>0.53210000000000002</v>
      </c>
      <c r="Y16" s="243">
        <v>0.68915695946016964</v>
      </c>
      <c r="Z16" s="243">
        <v>1.1082100020274703</v>
      </c>
      <c r="AA16" s="209"/>
      <c r="AB16" s="210"/>
      <c r="AD16" s="112"/>
      <c r="AE16" s="119">
        <v>9</v>
      </c>
      <c r="AF16" s="81">
        <v>1.0341</v>
      </c>
      <c r="AG16" s="82">
        <v>0.6431</v>
      </c>
      <c r="AH16" s="82">
        <v>0.4965</v>
      </c>
      <c r="AI16" s="82">
        <v>0.54730000000000001</v>
      </c>
      <c r="AJ16" s="82">
        <v>0.4733</v>
      </c>
      <c r="AK16" s="82">
        <v>0.54730000000000001</v>
      </c>
      <c r="AL16" s="82">
        <v>0.4965</v>
      </c>
      <c r="AM16" s="82">
        <v>0.6431</v>
      </c>
      <c r="AN16" s="83">
        <v>1.0341</v>
      </c>
      <c r="AO16" s="120"/>
      <c r="AP16" s="121"/>
      <c r="AS16" s="250"/>
    </row>
    <row r="17" spans="16:45">
      <c r="P17" s="158" t="s">
        <v>110</v>
      </c>
      <c r="Q17" s="159">
        <v>3</v>
      </c>
      <c r="R17" s="244">
        <v>1.1368</v>
      </c>
      <c r="S17" s="244">
        <v>0.89839999999999998</v>
      </c>
      <c r="T17" s="244">
        <v>1.1368</v>
      </c>
      <c r="U17" s="245">
        <v>9.9999999999999995E+32</v>
      </c>
      <c r="V17" s="245">
        <v>9.9999999999999995E+32</v>
      </c>
      <c r="W17" s="245">
        <v>9.9999999999999995E+32</v>
      </c>
      <c r="X17" s="245">
        <v>9.9999999999999995E+32</v>
      </c>
      <c r="Y17" s="245">
        <v>9.9999999999999995E+32</v>
      </c>
      <c r="Z17" s="245">
        <v>9.9999999999999995E+32</v>
      </c>
      <c r="AA17" s="211">
        <v>1.3553613447840864</v>
      </c>
      <c r="AB17" s="212">
        <v>16.427747172383668</v>
      </c>
      <c r="AD17" s="115" t="s">
        <v>52</v>
      </c>
      <c r="AE17" s="123">
        <v>3</v>
      </c>
      <c r="AF17" s="84">
        <v>0.75190000000000001</v>
      </c>
      <c r="AG17" s="85">
        <v>0.59419999999999995</v>
      </c>
      <c r="AH17" s="85">
        <v>0.75190000000000001</v>
      </c>
      <c r="AI17" s="236">
        <v>9.9999999999999995E+32</v>
      </c>
      <c r="AJ17" s="236">
        <v>9.9999999999999995E+32</v>
      </c>
      <c r="AK17" s="236">
        <v>9.9999999999999995E+32</v>
      </c>
      <c r="AL17" s="236">
        <v>9.9999999999999995E+32</v>
      </c>
      <c r="AM17" s="236">
        <v>9.9999999999999995E+32</v>
      </c>
      <c r="AN17" s="236">
        <v>9.9999999999999995E+32</v>
      </c>
      <c r="AO17" s="124">
        <v>1.3553613447840864</v>
      </c>
      <c r="AP17" s="125">
        <v>16.427747172383668</v>
      </c>
      <c r="AS17" s="250"/>
    </row>
    <row r="18" spans="16:45">
      <c r="P18" s="152"/>
      <c r="Q18" s="153">
        <v>5</v>
      </c>
      <c r="R18" s="238">
        <v>1.0012000000000001</v>
      </c>
      <c r="S18" s="238">
        <v>0.72740000000000005</v>
      </c>
      <c r="T18" s="238">
        <v>0.54700000000000004</v>
      </c>
      <c r="U18" s="239">
        <v>0.72740000000000005</v>
      </c>
      <c r="V18" s="239">
        <v>1.0012000000000001</v>
      </c>
      <c r="W18" s="239">
        <v>9.9999999999999995E+32</v>
      </c>
      <c r="X18" s="239">
        <v>9.9999999999999995E+32</v>
      </c>
      <c r="Y18" s="239">
        <v>9.9999999999999995E+32</v>
      </c>
      <c r="Z18" s="239">
        <v>9.9999999999999995E+32</v>
      </c>
      <c r="AA18" s="205"/>
      <c r="AB18" s="206"/>
      <c r="AD18" s="115"/>
      <c r="AE18" s="116">
        <v>5</v>
      </c>
      <c r="AF18" s="78">
        <v>0.8518</v>
      </c>
      <c r="AG18" s="79">
        <v>0.61880000000000002</v>
      </c>
      <c r="AH18" s="79">
        <v>0.46529999999999999</v>
      </c>
      <c r="AI18" s="79">
        <v>0.61880000000000002</v>
      </c>
      <c r="AJ18" s="79">
        <v>0.8518</v>
      </c>
      <c r="AK18" s="236">
        <v>9.9999999999999995E+32</v>
      </c>
      <c r="AL18" s="236">
        <v>9.9999999999999995E+32</v>
      </c>
      <c r="AM18" s="236">
        <v>9.9999999999999995E+32</v>
      </c>
      <c r="AN18" s="236">
        <v>9.9999999999999995E+32</v>
      </c>
      <c r="AO18" s="117"/>
      <c r="AP18" s="118"/>
      <c r="AS18" s="250"/>
    </row>
    <row r="19" spans="16:45">
      <c r="P19" s="152"/>
      <c r="Q19" s="153">
        <v>7</v>
      </c>
      <c r="R19" s="238">
        <v>0.96650000000000003</v>
      </c>
      <c r="S19" s="238">
        <v>0.69579999999999997</v>
      </c>
      <c r="T19" s="238">
        <v>0.50919999999999999</v>
      </c>
      <c r="U19" s="239">
        <v>0.61870000000000003</v>
      </c>
      <c r="V19" s="239">
        <v>0.50919999999999999</v>
      </c>
      <c r="W19" s="239">
        <v>0.69579999999999997</v>
      </c>
      <c r="X19" s="239">
        <v>0.96650000000000003</v>
      </c>
      <c r="Y19" s="239">
        <v>9.9999999999999995E+32</v>
      </c>
      <c r="Z19" s="239">
        <v>9.9999999999999995E+32</v>
      </c>
      <c r="AA19" s="205"/>
      <c r="AB19" s="206"/>
      <c r="AD19" s="115"/>
      <c r="AE19" s="116">
        <v>7</v>
      </c>
      <c r="AF19" s="78">
        <v>0.8881</v>
      </c>
      <c r="AG19" s="79">
        <v>0.63939999999999997</v>
      </c>
      <c r="AH19" s="79">
        <v>0.46789999999999998</v>
      </c>
      <c r="AI19" s="79">
        <v>0.56850000000000001</v>
      </c>
      <c r="AJ19" s="79">
        <v>0.46789999999999998</v>
      </c>
      <c r="AK19" s="79">
        <v>0.63939999999999997</v>
      </c>
      <c r="AL19" s="79">
        <v>0.8881</v>
      </c>
      <c r="AM19" s="79">
        <v>1E+20</v>
      </c>
      <c r="AN19" s="80">
        <v>1E+20</v>
      </c>
      <c r="AO19" s="117"/>
      <c r="AP19" s="118"/>
      <c r="AS19" s="250"/>
    </row>
    <row r="20" spans="16:45" ht="18.600000000000001" thickBot="1">
      <c r="P20" s="154"/>
      <c r="Q20" s="155">
        <v>9</v>
      </c>
      <c r="R20" s="240">
        <v>0.95189999999999997</v>
      </c>
      <c r="S20" s="240">
        <v>0.68410000000000004</v>
      </c>
      <c r="T20" s="240">
        <v>0.49819999999999998</v>
      </c>
      <c r="U20" s="241">
        <v>0.5988</v>
      </c>
      <c r="V20" s="241">
        <v>0.47939999999999999</v>
      </c>
      <c r="W20" s="241">
        <v>0.5988</v>
      </c>
      <c r="X20" s="241">
        <v>0.49819999999999998</v>
      </c>
      <c r="Y20" s="241">
        <v>0.68410000000000004</v>
      </c>
      <c r="Z20" s="241">
        <v>0.95189999999999997</v>
      </c>
      <c r="AA20" s="207"/>
      <c r="AB20" s="208"/>
      <c r="AD20" s="112"/>
      <c r="AE20" s="119">
        <v>9</v>
      </c>
      <c r="AF20" s="81">
        <v>0.9042</v>
      </c>
      <c r="AG20" s="82">
        <v>0.64980000000000004</v>
      </c>
      <c r="AH20" s="82">
        <v>0.4733</v>
      </c>
      <c r="AI20" s="82">
        <v>0.56879999999999997</v>
      </c>
      <c r="AJ20" s="82">
        <v>0.45540000000000003</v>
      </c>
      <c r="AK20" s="82">
        <v>0.56879999999999997</v>
      </c>
      <c r="AL20" s="82">
        <v>0.4733</v>
      </c>
      <c r="AM20" s="82">
        <v>0.64980000000000004</v>
      </c>
      <c r="AN20" s="83">
        <v>0.9042</v>
      </c>
      <c r="AO20" s="120"/>
      <c r="AP20" s="121"/>
      <c r="AS20" s="250"/>
    </row>
    <row r="21" spans="16:45">
      <c r="P21" s="150" t="s">
        <v>111</v>
      </c>
      <c r="Q21" s="151">
        <v>3</v>
      </c>
      <c r="R21" s="237">
        <v>0.96419999999999995</v>
      </c>
      <c r="S21" s="237">
        <v>0.87229999999999996</v>
      </c>
      <c r="T21" s="237">
        <v>0.96419999999999995</v>
      </c>
      <c r="U21" s="236">
        <v>9.9999999999999995E+32</v>
      </c>
      <c r="V21" s="236">
        <v>9.9999999999999995E+32</v>
      </c>
      <c r="W21" s="236">
        <v>9.9999999999999995E+32</v>
      </c>
      <c r="X21" s="236">
        <v>9.9999999999999995E+32</v>
      </c>
      <c r="Y21" s="236">
        <v>9.9999999999999995E+32</v>
      </c>
      <c r="Z21" s="236">
        <v>9.9999999999999995E+32</v>
      </c>
      <c r="AA21" s="203">
        <v>1.5385527098198981</v>
      </c>
      <c r="AB21" s="204">
        <v>13.467159398965418</v>
      </c>
      <c r="AD21" s="122" t="s">
        <v>53</v>
      </c>
      <c r="AE21" s="123">
        <v>3</v>
      </c>
      <c r="AF21" s="84">
        <v>0.69779999999999998</v>
      </c>
      <c r="AG21" s="85">
        <v>0.63129999999999997</v>
      </c>
      <c r="AH21" s="85">
        <v>0.69779999999999998</v>
      </c>
      <c r="AI21" s="236">
        <v>9.9999999999999995E+32</v>
      </c>
      <c r="AJ21" s="236">
        <v>9.9999999999999995E+32</v>
      </c>
      <c r="AK21" s="236">
        <v>9.9999999999999995E+32</v>
      </c>
      <c r="AL21" s="236">
        <v>9.9999999999999995E+32</v>
      </c>
      <c r="AM21" s="236">
        <v>9.9999999999999995E+32</v>
      </c>
      <c r="AN21" s="236">
        <v>9.9999999999999995E+32</v>
      </c>
      <c r="AO21" s="124">
        <v>1.5385527098198981</v>
      </c>
      <c r="AP21" s="125">
        <v>13.467159398965418</v>
      </c>
      <c r="AS21" s="250"/>
    </row>
    <row r="22" spans="16:45">
      <c r="P22" s="152"/>
      <c r="Q22" s="153">
        <v>5</v>
      </c>
      <c r="R22" s="238">
        <v>0.87219999999999998</v>
      </c>
      <c r="S22" s="238">
        <v>0.72929999999999995</v>
      </c>
      <c r="T22" s="238">
        <v>0.50639999999999996</v>
      </c>
      <c r="U22" s="239">
        <v>0.72929999999999995</v>
      </c>
      <c r="V22" s="239">
        <v>0.87219999999999998</v>
      </c>
      <c r="W22" s="239">
        <v>9.9999999999999995E+32</v>
      </c>
      <c r="X22" s="239">
        <v>9.9999999999999995E+32</v>
      </c>
      <c r="Y22" s="239">
        <v>9.9999999999999995E+32</v>
      </c>
      <c r="Z22" s="239">
        <v>9.9999999999999995E+32</v>
      </c>
      <c r="AA22" s="205"/>
      <c r="AB22" s="206"/>
      <c r="AD22" s="115"/>
      <c r="AE22" s="116">
        <v>5</v>
      </c>
      <c r="AF22" s="78">
        <v>0.76859999999999995</v>
      </c>
      <c r="AG22" s="79">
        <v>0.64270000000000005</v>
      </c>
      <c r="AH22" s="79">
        <v>0.44619999999999999</v>
      </c>
      <c r="AI22" s="79">
        <v>0.64270000000000005</v>
      </c>
      <c r="AJ22" s="79">
        <v>0.76859999999999995</v>
      </c>
      <c r="AK22" s="236">
        <v>9.9999999999999995E+32</v>
      </c>
      <c r="AL22" s="236">
        <v>9.9999999999999995E+32</v>
      </c>
      <c r="AM22" s="236">
        <v>9.9999999999999995E+32</v>
      </c>
      <c r="AN22" s="236">
        <v>9.9999999999999995E+32</v>
      </c>
      <c r="AO22" s="117"/>
      <c r="AP22" s="118"/>
      <c r="AS22" s="250"/>
    </row>
    <row r="23" spans="16:45">
      <c r="P23" s="152"/>
      <c r="Q23" s="153">
        <v>7</v>
      </c>
      <c r="R23" s="238">
        <v>0.84609999999999996</v>
      </c>
      <c r="S23" s="238">
        <v>0.70250000000000001</v>
      </c>
      <c r="T23" s="238">
        <v>0.47689999999999999</v>
      </c>
      <c r="U23" s="239">
        <v>0.63560000000000005</v>
      </c>
      <c r="V23" s="239">
        <v>0.47689999999999999</v>
      </c>
      <c r="W23" s="239">
        <v>0.70250000000000001</v>
      </c>
      <c r="X23" s="239">
        <v>0.84609999999999996</v>
      </c>
      <c r="Y23" s="239">
        <v>9.9999999999999995E+32</v>
      </c>
      <c r="Z23" s="239">
        <v>9.9999999999999995E+32</v>
      </c>
      <c r="AA23" s="205"/>
      <c r="AB23" s="206"/>
      <c r="AD23" s="115"/>
      <c r="AE23" s="116">
        <v>7</v>
      </c>
      <c r="AF23" s="78">
        <v>0.79239999999999999</v>
      </c>
      <c r="AG23" s="79">
        <v>0.65790000000000004</v>
      </c>
      <c r="AH23" s="79">
        <v>0.4466</v>
      </c>
      <c r="AI23" s="79">
        <v>0.59519999999999995</v>
      </c>
      <c r="AJ23" s="79">
        <v>0.4466</v>
      </c>
      <c r="AK23" s="79">
        <v>0.65790000000000004</v>
      </c>
      <c r="AL23" s="79">
        <v>0.79239999999999999</v>
      </c>
      <c r="AM23" s="236">
        <v>9.9999999999999995E+32</v>
      </c>
      <c r="AN23" s="236">
        <v>9.9999999999999995E+32</v>
      </c>
      <c r="AO23" s="117"/>
      <c r="AP23" s="118"/>
      <c r="AS23" s="250"/>
    </row>
    <row r="24" spans="16:45" ht="18.600000000000001" thickBot="1">
      <c r="P24" s="156"/>
      <c r="Q24" s="157">
        <v>9</v>
      </c>
      <c r="R24" s="242">
        <v>0.83609999999999995</v>
      </c>
      <c r="S24" s="242">
        <v>0.69310000000000005</v>
      </c>
      <c r="T24" s="242">
        <v>0.46850000000000003</v>
      </c>
      <c r="U24" s="243">
        <v>0.61850000000000005</v>
      </c>
      <c r="V24" s="243">
        <v>0.45340000000000003</v>
      </c>
      <c r="W24" s="243">
        <v>0.61850000000000005</v>
      </c>
      <c r="X24" s="243">
        <v>0.46850000000000003</v>
      </c>
      <c r="Y24" s="243">
        <v>0.69310000000000005</v>
      </c>
      <c r="Z24" s="243">
        <v>0.83609999999999995</v>
      </c>
      <c r="AA24" s="209"/>
      <c r="AB24" s="210"/>
      <c r="AD24" s="112"/>
      <c r="AE24" s="119">
        <v>9</v>
      </c>
      <c r="AF24" s="81">
        <v>0.80320000000000003</v>
      </c>
      <c r="AG24" s="82">
        <v>0.64019999999999999</v>
      </c>
      <c r="AH24" s="82">
        <v>0.45</v>
      </c>
      <c r="AI24" s="82">
        <v>0.59419999999999995</v>
      </c>
      <c r="AJ24" s="82">
        <v>0.4355</v>
      </c>
      <c r="AK24" s="82">
        <v>0.59419999999999995</v>
      </c>
      <c r="AL24" s="82">
        <v>0.45</v>
      </c>
      <c r="AM24" s="82">
        <v>0.66579999999999995</v>
      </c>
      <c r="AN24" s="83">
        <v>0.80320000000000003</v>
      </c>
      <c r="AO24" s="120"/>
      <c r="AP24" s="121"/>
      <c r="AS24" s="250"/>
    </row>
    <row r="25" spans="16:45">
      <c r="P25" s="158" t="s">
        <v>112</v>
      </c>
      <c r="Q25" s="159">
        <v>3</v>
      </c>
      <c r="R25" s="244">
        <v>0.81440000000000001</v>
      </c>
      <c r="S25" s="244">
        <v>0.86780000000000002</v>
      </c>
      <c r="T25" s="244">
        <v>0.81440000000000001</v>
      </c>
      <c r="U25" s="245">
        <v>9.9999999999999995E+32</v>
      </c>
      <c r="V25" s="245">
        <v>9.9999999999999995E+32</v>
      </c>
      <c r="W25" s="245">
        <v>9.9999999999999995E+32</v>
      </c>
      <c r="X25" s="245">
        <v>9.9999999999999995E+32</v>
      </c>
      <c r="Y25" s="245">
        <v>9.9999999999999995E+32</v>
      </c>
      <c r="Z25" s="245">
        <v>9.9999999999999995E+32</v>
      </c>
      <c r="AA25" s="211">
        <v>1.8434523214795604</v>
      </c>
      <c r="AB25" s="212">
        <v>10.555708251498659</v>
      </c>
      <c r="AD25" s="122" t="s">
        <v>54</v>
      </c>
      <c r="AE25" s="109">
        <v>3</v>
      </c>
      <c r="AF25" s="84">
        <v>0.63449999999999995</v>
      </c>
      <c r="AG25" s="85">
        <v>0.67610000000000003</v>
      </c>
      <c r="AH25" s="85">
        <v>0.63449999999999995</v>
      </c>
      <c r="AI25" s="236">
        <v>9.9999999999999995E+32</v>
      </c>
      <c r="AJ25" s="236">
        <v>9.9999999999999995E+32</v>
      </c>
      <c r="AK25" s="236">
        <v>9.9999999999999995E+32</v>
      </c>
      <c r="AL25" s="236">
        <v>9.9999999999999995E+32</v>
      </c>
      <c r="AM25" s="236">
        <v>9.9999999999999995E+32</v>
      </c>
      <c r="AN25" s="236">
        <v>9.9999999999999995E+32</v>
      </c>
      <c r="AO25" s="124">
        <v>1.8434523214795604</v>
      </c>
      <c r="AP25" s="125">
        <v>10.555708251498659</v>
      </c>
      <c r="AS25" s="250"/>
    </row>
    <row r="26" spans="16:45">
      <c r="P26" s="152"/>
      <c r="Q26" s="153">
        <v>5</v>
      </c>
      <c r="R26" s="238">
        <v>0.74690000000000001</v>
      </c>
      <c r="S26" s="238">
        <v>0.74790000000000001</v>
      </c>
      <c r="T26" s="238">
        <v>0.46179999999999999</v>
      </c>
      <c r="U26" s="239">
        <v>0.74790000000000001</v>
      </c>
      <c r="V26" s="239">
        <v>0.74690000000000001</v>
      </c>
      <c r="W26" s="239">
        <v>9.9999999999999995E+32</v>
      </c>
      <c r="X26" s="239">
        <v>9.9999999999999995E+32</v>
      </c>
      <c r="Y26" s="239">
        <v>9.9999999999999995E+32</v>
      </c>
      <c r="Z26" s="239">
        <v>9.9999999999999995E+32</v>
      </c>
      <c r="AA26" s="205"/>
      <c r="AB26" s="206"/>
      <c r="AD26" s="115"/>
      <c r="AE26" s="116">
        <v>5</v>
      </c>
      <c r="AF26" s="78">
        <v>0.67930000000000001</v>
      </c>
      <c r="AG26" s="79">
        <v>0.68030000000000002</v>
      </c>
      <c r="AH26" s="79">
        <v>0.42</v>
      </c>
      <c r="AI26" s="79">
        <v>0.68030000000000002</v>
      </c>
      <c r="AJ26" s="79">
        <v>0.67930000000000001</v>
      </c>
      <c r="AK26" s="236">
        <v>9.9999999999999995E+32</v>
      </c>
      <c r="AL26" s="236">
        <v>9.9999999999999995E+32</v>
      </c>
      <c r="AM26" s="236">
        <v>9.9999999999999995E+32</v>
      </c>
      <c r="AN26" s="236">
        <v>9.9999999999999995E+32</v>
      </c>
      <c r="AO26" s="117"/>
      <c r="AP26" s="118"/>
      <c r="AS26" s="250"/>
    </row>
    <row r="27" spans="16:45">
      <c r="P27" s="152"/>
      <c r="Q27" s="153">
        <v>7</v>
      </c>
      <c r="R27" s="238">
        <v>0.72870000000000001</v>
      </c>
      <c r="S27" s="238">
        <v>0.72570000000000001</v>
      </c>
      <c r="T27" s="238">
        <v>0.43940000000000001</v>
      </c>
      <c r="U27" s="239">
        <v>0.66669999999999996</v>
      </c>
      <c r="V27" s="239">
        <v>0.43940000000000001</v>
      </c>
      <c r="W27" s="239">
        <v>0.72570000000000001</v>
      </c>
      <c r="X27" s="239">
        <v>0.72870000000000001</v>
      </c>
      <c r="Y27" s="239">
        <v>9.9999999999999995E+32</v>
      </c>
      <c r="Z27" s="239">
        <v>9.9999999999999995E+32</v>
      </c>
      <c r="AA27" s="205"/>
      <c r="AB27" s="206"/>
      <c r="AD27" s="115"/>
      <c r="AE27" s="116">
        <v>7</v>
      </c>
      <c r="AF27" s="78">
        <v>0.69399999999999995</v>
      </c>
      <c r="AG27" s="79">
        <v>0.69110000000000005</v>
      </c>
      <c r="AH27" s="79">
        <v>0.41839999999999999</v>
      </c>
      <c r="AI27" s="79">
        <v>0.63490000000000002</v>
      </c>
      <c r="AJ27" s="79">
        <v>0.41839999999999999</v>
      </c>
      <c r="AK27" s="79">
        <v>0.69110000000000005</v>
      </c>
      <c r="AL27" s="79">
        <v>0.69399999999999995</v>
      </c>
      <c r="AM27" s="236">
        <v>9.9999999999999995E+32</v>
      </c>
      <c r="AN27" s="236">
        <v>9.9999999999999995E+32</v>
      </c>
      <c r="AO27" s="117"/>
      <c r="AP27" s="118"/>
      <c r="AS27" s="250"/>
    </row>
    <row r="28" spans="16:45" ht="18.600000000000001" thickBot="1">
      <c r="P28" s="154"/>
      <c r="Q28" s="155">
        <v>9</v>
      </c>
      <c r="R28" s="240">
        <v>0.72140000000000004</v>
      </c>
      <c r="S28" s="240">
        <v>0.71740000000000004</v>
      </c>
      <c r="T28" s="240">
        <v>0.433</v>
      </c>
      <c r="U28" s="240">
        <v>0.65200000000000002</v>
      </c>
      <c r="V28" s="240">
        <v>0.42130000000000001</v>
      </c>
      <c r="W28" s="240">
        <v>0.65200000000000002</v>
      </c>
      <c r="X28" s="240">
        <v>0.433</v>
      </c>
      <c r="Y28" s="240">
        <v>0.71740000000000004</v>
      </c>
      <c r="Z28" s="240">
        <v>0.72140000000000004</v>
      </c>
      <c r="AA28" s="207"/>
      <c r="AB28" s="208"/>
      <c r="AD28" s="112"/>
      <c r="AE28" s="119">
        <v>9</v>
      </c>
      <c r="AF28" s="81">
        <v>0.70030000000000003</v>
      </c>
      <c r="AG28" s="82">
        <v>0.69640000000000002</v>
      </c>
      <c r="AH28" s="82">
        <v>0.42030000000000001</v>
      </c>
      <c r="AI28" s="82">
        <v>0.63290000000000002</v>
      </c>
      <c r="AJ28" s="82">
        <v>0.40899999999999997</v>
      </c>
      <c r="AK28" s="82">
        <v>0.63290000000000002</v>
      </c>
      <c r="AL28" s="82">
        <v>0.42030000000000001</v>
      </c>
      <c r="AM28" s="82">
        <v>0.69640000000000002</v>
      </c>
      <c r="AN28" s="83">
        <v>0.70030000000000003</v>
      </c>
      <c r="AO28" s="120"/>
      <c r="AP28" s="121"/>
      <c r="AS28" s="250"/>
    </row>
    <row r="29" spans="16:45">
      <c r="P29" s="150" t="s">
        <v>113</v>
      </c>
      <c r="Q29" s="151">
        <v>3</v>
      </c>
      <c r="R29" s="237">
        <v>0.62560000000000004</v>
      </c>
      <c r="S29" s="237">
        <v>0.91110000000000002</v>
      </c>
      <c r="T29" s="237">
        <v>0.629</v>
      </c>
      <c r="U29" s="236">
        <v>9.9999999999999995E+32</v>
      </c>
      <c r="V29" s="236">
        <v>9.9999999999999995E+32</v>
      </c>
      <c r="W29" s="236">
        <v>9.9999999999999995E+32</v>
      </c>
      <c r="X29" s="236">
        <v>9.9999999999999995E+32</v>
      </c>
      <c r="Y29" s="236">
        <v>9.9999999999999995E+32</v>
      </c>
      <c r="Z29" s="236">
        <v>9.9999999999999995E+32</v>
      </c>
      <c r="AA29" s="203">
        <v>2.6597225863829959</v>
      </c>
      <c r="AB29" s="204">
        <v>6.8682532438011528</v>
      </c>
      <c r="AD29" s="122" t="s">
        <v>55</v>
      </c>
      <c r="AE29" s="123">
        <v>3</v>
      </c>
      <c r="AF29" s="76">
        <v>0.53649999999999998</v>
      </c>
      <c r="AG29" s="77">
        <v>0.78129999999999999</v>
      </c>
      <c r="AH29" s="77">
        <v>0.53939999999999999</v>
      </c>
      <c r="AI29" s="236">
        <v>9.9999999999999995E+32</v>
      </c>
      <c r="AJ29" s="236">
        <v>9.9999999999999995E+32</v>
      </c>
      <c r="AK29" s="236">
        <v>9.9999999999999995E+32</v>
      </c>
      <c r="AL29" s="236">
        <v>9.9999999999999995E+32</v>
      </c>
      <c r="AM29" s="236">
        <v>9.9999999999999995E+32</v>
      </c>
      <c r="AN29" s="236">
        <v>9.9999999999999995E+32</v>
      </c>
      <c r="AO29" s="124">
        <v>2.6597225863829959</v>
      </c>
      <c r="AP29" s="125">
        <v>6.8682532438011528</v>
      </c>
      <c r="AS29" s="250"/>
    </row>
    <row r="30" spans="16:45">
      <c r="P30" s="152"/>
      <c r="Q30" s="153">
        <v>5</v>
      </c>
      <c r="R30" s="238">
        <v>0.58599999999999997</v>
      </c>
      <c r="S30" s="238">
        <v>0.81330000000000002</v>
      </c>
      <c r="T30" s="238">
        <v>0.39350000000000002</v>
      </c>
      <c r="U30" s="238">
        <v>0.81330000000000002</v>
      </c>
      <c r="V30" s="238">
        <v>0.58599999999999997</v>
      </c>
      <c r="W30" s="239">
        <v>9.9999999999999995E+32</v>
      </c>
      <c r="X30" s="239">
        <v>9.9999999999999995E+32</v>
      </c>
      <c r="Y30" s="239">
        <v>9.9999999999999995E+32</v>
      </c>
      <c r="Z30" s="239">
        <v>9.9999999999999995E+32</v>
      </c>
      <c r="AA30" s="205"/>
      <c r="AB30" s="206"/>
      <c r="AD30" s="115"/>
      <c r="AE30" s="116">
        <v>5</v>
      </c>
      <c r="AF30" s="78">
        <v>0.5534</v>
      </c>
      <c r="AG30" s="79">
        <v>0.76800000000000002</v>
      </c>
      <c r="AH30" s="79">
        <v>0.37159999999999999</v>
      </c>
      <c r="AI30" s="79">
        <v>0.76800000000000002</v>
      </c>
      <c r="AJ30" s="79">
        <v>0.5534</v>
      </c>
      <c r="AK30" s="236">
        <v>9.9999999999999995E+32</v>
      </c>
      <c r="AL30" s="236">
        <v>9.9999999999999995E+32</v>
      </c>
      <c r="AM30" s="236">
        <v>9.9999999999999995E+32</v>
      </c>
      <c r="AN30" s="236">
        <v>9.9999999999999995E+32</v>
      </c>
      <c r="AO30" s="117"/>
      <c r="AP30" s="118"/>
      <c r="AS30" s="23"/>
    </row>
    <row r="31" spans="16:45">
      <c r="P31" s="152"/>
      <c r="Q31" s="153">
        <v>7</v>
      </c>
      <c r="R31" s="238">
        <v>0.57550000000000001</v>
      </c>
      <c r="S31" s="238">
        <v>0.79490000000000005</v>
      </c>
      <c r="T31" s="238">
        <v>0.379</v>
      </c>
      <c r="U31" s="238">
        <v>0.74380000000000002</v>
      </c>
      <c r="V31" s="238">
        <v>0.379</v>
      </c>
      <c r="W31" s="239">
        <v>0.79490000000000005</v>
      </c>
      <c r="X31" s="239">
        <v>0.57879999999999998</v>
      </c>
      <c r="Y31" s="239">
        <v>9.9999999999999995E+32</v>
      </c>
      <c r="Z31" s="239">
        <v>9.9999999999999995E+32</v>
      </c>
      <c r="AA31" s="205"/>
      <c r="AB31" s="206"/>
      <c r="AD31" s="115"/>
      <c r="AE31" s="116">
        <v>7</v>
      </c>
      <c r="AF31" s="78">
        <v>0.55869999999999997</v>
      </c>
      <c r="AG31" s="79">
        <v>0.77159999999999995</v>
      </c>
      <c r="AH31" s="79">
        <v>0.3679</v>
      </c>
      <c r="AI31" s="79">
        <v>0.72199999999999998</v>
      </c>
      <c r="AJ31" s="79">
        <v>0.3679</v>
      </c>
      <c r="AK31" s="79">
        <v>0.77159999999999995</v>
      </c>
      <c r="AL31" s="79">
        <v>0.56179999999999997</v>
      </c>
      <c r="AM31" s="236">
        <v>9.9999999999999995E+32</v>
      </c>
      <c r="AN31" s="236">
        <v>9.9999999999999995E+32</v>
      </c>
      <c r="AO31" s="117"/>
      <c r="AP31" s="118"/>
    </row>
    <row r="32" spans="16:45" ht="18.600000000000001" thickBot="1">
      <c r="P32" s="154"/>
      <c r="Q32" s="155">
        <v>9</v>
      </c>
      <c r="R32" s="240">
        <v>0.57130000000000003</v>
      </c>
      <c r="S32" s="240">
        <v>0.78800000000000003</v>
      </c>
      <c r="T32" s="240">
        <v>0.37480000000000002</v>
      </c>
      <c r="U32" s="240">
        <v>0.73140000000000005</v>
      </c>
      <c r="V32" s="240">
        <v>0.36709999999999998</v>
      </c>
      <c r="W32" s="241">
        <v>0.73140000000000005</v>
      </c>
      <c r="X32" s="241">
        <v>0.37480000000000002</v>
      </c>
      <c r="Y32" s="240">
        <v>0.78800000000000003</v>
      </c>
      <c r="Z32" s="241">
        <v>0.57130000000000003</v>
      </c>
      <c r="AA32" s="207"/>
      <c r="AB32" s="208"/>
      <c r="AD32" s="112"/>
      <c r="AE32" s="126">
        <v>9</v>
      </c>
      <c r="AF32" s="86">
        <v>0.56120000000000003</v>
      </c>
      <c r="AG32" s="87">
        <v>0.77400000000000002</v>
      </c>
      <c r="AH32" s="87">
        <v>0.36820000000000003</v>
      </c>
      <c r="AI32" s="87">
        <v>0.71840000000000004</v>
      </c>
      <c r="AJ32" s="87">
        <v>0.36059999999999998</v>
      </c>
      <c r="AK32" s="87">
        <v>0.71840000000000004</v>
      </c>
      <c r="AL32" s="87">
        <v>0.36820000000000003</v>
      </c>
      <c r="AM32" s="87">
        <v>0.77400000000000002</v>
      </c>
      <c r="AN32" s="88">
        <v>0.56120000000000003</v>
      </c>
      <c r="AO32" s="127"/>
      <c r="AP32" s="128"/>
    </row>
    <row r="33" spans="17:61" ht="18.600000000000001" thickBot="1">
      <c r="AE33" s="50" t="s">
        <v>56</v>
      </c>
      <c r="AF33" s="129" t="s">
        <v>57</v>
      </c>
      <c r="AG33" s="130" t="s">
        <v>58</v>
      </c>
      <c r="AH33" s="130" t="s">
        <v>59</v>
      </c>
      <c r="AI33" s="130" t="s">
        <v>60</v>
      </c>
      <c r="AJ33" s="130" t="s">
        <v>61</v>
      </c>
      <c r="AK33" s="130" t="s">
        <v>62</v>
      </c>
      <c r="AL33" s="130" t="s">
        <v>63</v>
      </c>
      <c r="AM33" s="130" t="s">
        <v>64</v>
      </c>
      <c r="AN33" s="131" t="s">
        <v>65</v>
      </c>
      <c r="AO33" s="1"/>
      <c r="AP33" s="132"/>
    </row>
    <row r="34" spans="17:61">
      <c r="T34" s="20" t="s">
        <v>81</v>
      </c>
      <c r="U34" s="20"/>
    </row>
    <row r="35" spans="17:61" ht="18.600000000000001" thickBot="1">
      <c r="Q35" s="20"/>
      <c r="R35" s="36"/>
      <c r="S35" s="134" t="s">
        <v>82</v>
      </c>
      <c r="Y35" s="36"/>
      <c r="Z35" s="36"/>
    </row>
    <row r="36" spans="17:61" ht="18.600000000000001" thickBot="1">
      <c r="Q36" s="20"/>
      <c r="S36" s="31" t="s">
        <v>125</v>
      </c>
      <c r="T36" s="37" t="s">
        <v>126</v>
      </c>
      <c r="U36" s="37" t="s">
        <v>127</v>
      </c>
      <c r="V36" s="37" t="s">
        <v>128</v>
      </c>
      <c r="W36" s="213" t="s">
        <v>49</v>
      </c>
      <c r="X36" s="214" t="s">
        <v>129</v>
      </c>
      <c r="Z36" s="20"/>
    </row>
    <row r="37" spans="17:61" ht="18.600000000000001" thickTop="1">
      <c r="Q37" s="20"/>
      <c r="S37" s="216">
        <v>9.5E-4</v>
      </c>
      <c r="T37" s="217">
        <f t="shared" ref="T37:T41" si="0">1-10^(-S37/20)</f>
        <v>1.0936681093143275E-4</v>
      </c>
      <c r="U37" s="217">
        <f t="shared" ref="U37:U61" si="1">(1-T37)^2</f>
        <v>0.99978127833923647</v>
      </c>
      <c r="V37" s="217">
        <f t="shared" ref="V37:V41" si="2">(1-U37)^0.5</f>
        <v>1.4789241385667227E-2</v>
      </c>
      <c r="W37" s="218">
        <f t="shared" ref="W37:W41" si="3">(1+V37)/(1-V37)</f>
        <v>1.0300224926623167</v>
      </c>
      <c r="X37" s="219">
        <f t="shared" ref="X37:X61" si="4">-20*LOG(V37)</f>
        <v>36.601082051459514</v>
      </c>
      <c r="Z37" s="20"/>
    </row>
    <row r="38" spans="17:61">
      <c r="Q38" s="20"/>
      <c r="S38" s="220">
        <v>3.6900000000000001E-3</v>
      </c>
      <c r="T38" s="221">
        <f t="shared" si="0"/>
        <v>4.2473672346610147E-4</v>
      </c>
      <c r="U38" s="221">
        <f t="shared" si="1"/>
        <v>0.99915070695435204</v>
      </c>
      <c r="V38" s="221">
        <f t="shared" si="2"/>
        <v>2.9142632785113268E-2</v>
      </c>
      <c r="W38" s="222">
        <f t="shared" si="3"/>
        <v>1.0600348388326395</v>
      </c>
      <c r="X38" s="223">
        <f t="shared" si="4"/>
        <v>30.709424320780535</v>
      </c>
      <c r="Z38" s="20"/>
    </row>
    <row r="39" spans="17:61">
      <c r="Q39" s="20"/>
      <c r="S39" s="220">
        <v>9.8600000000000007E-3</v>
      </c>
      <c r="T39" s="221">
        <f t="shared" si="0"/>
        <v>1.1345303840615273E-3</v>
      </c>
      <c r="U39" s="221">
        <f t="shared" si="1"/>
        <v>0.99773222639106929</v>
      </c>
      <c r="V39" s="221">
        <f t="shared" si="2"/>
        <v>4.7621146657033701E-2</v>
      </c>
      <c r="W39" s="222">
        <f t="shared" si="3"/>
        <v>1.1000046283889602</v>
      </c>
      <c r="X39" s="223">
        <f t="shared" si="4"/>
        <v>26.444003030858447</v>
      </c>
      <c r="Z39" s="20"/>
    </row>
    <row r="40" spans="17:61">
      <c r="Q40" s="20"/>
      <c r="S40" s="220">
        <v>3.6040000000000003E-2</v>
      </c>
      <c r="T40" s="221">
        <f t="shared" si="0"/>
        <v>4.1406620587031151E-3</v>
      </c>
      <c r="U40" s="221">
        <f t="shared" si="1"/>
        <v>0.99173582096487811</v>
      </c>
      <c r="V40" s="221">
        <f t="shared" si="2"/>
        <v>9.0907530134317738E-2</v>
      </c>
      <c r="W40" s="222">
        <f t="shared" si="3"/>
        <v>1.1999962229315337</v>
      </c>
      <c r="X40" s="223">
        <f t="shared" si="4"/>
        <v>20.828002828336359</v>
      </c>
      <c r="Z40" s="20"/>
    </row>
    <row r="41" spans="17:61">
      <c r="S41" s="224">
        <v>0.04</v>
      </c>
      <c r="T41" s="221">
        <f t="shared" si="0"/>
        <v>4.5945826484731223E-3</v>
      </c>
      <c r="U41" s="221">
        <f t="shared" si="1"/>
        <v>0.99083194489276738</v>
      </c>
      <c r="V41" s="221">
        <f t="shared" si="2"/>
        <v>9.5749961395462824E-2</v>
      </c>
      <c r="W41" s="225">
        <f t="shared" si="3"/>
        <v>1.2117776219135734</v>
      </c>
      <c r="X41" s="223">
        <f t="shared" si="4"/>
        <v>20.377227849169216</v>
      </c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 t="s">
        <v>38</v>
      </c>
      <c r="AR41" s="41"/>
      <c r="AS41" s="41"/>
      <c r="AT41" s="41"/>
      <c r="AU41" s="41"/>
      <c r="AV41" s="41"/>
      <c r="AW41" s="41"/>
      <c r="AX41" s="41" t="s">
        <v>38</v>
      </c>
      <c r="AY41" s="41"/>
      <c r="AZ41" s="41"/>
      <c r="BA41" s="41"/>
      <c r="BB41" s="41"/>
      <c r="BC41" s="41"/>
      <c r="BD41" s="41"/>
      <c r="BE41" s="41"/>
      <c r="BF41" s="41"/>
      <c r="BG41" s="41"/>
      <c r="BH41" s="41" t="s">
        <v>39</v>
      </c>
      <c r="BI41" s="41"/>
    </row>
    <row r="42" spans="17:61">
      <c r="Q42" s="133"/>
      <c r="S42" s="220">
        <v>4.3647999999999999E-2</v>
      </c>
      <c r="T42" s="221">
        <f>1-10^(-S42/20)</f>
        <v>5.0125567047566433E-3</v>
      </c>
      <c r="U42" s="221">
        <f t="shared" si="1"/>
        <v>0.99000001231520507</v>
      </c>
      <c r="V42" s="221">
        <f>(1-U42)^0.5</f>
        <v>9.99999384239557E-2</v>
      </c>
      <c r="W42" s="225">
        <f>(1+V42)/(1-V42)</f>
        <v>1.222222070182617</v>
      </c>
      <c r="X42" s="226">
        <f t="shared" si="4"/>
        <v>20.0000053484289</v>
      </c>
      <c r="AA42" s="41"/>
      <c r="AB42" s="41"/>
      <c r="AC42" s="41"/>
      <c r="AD42" s="41"/>
    </row>
    <row r="43" spans="17:61">
      <c r="S43" s="224">
        <v>0.05</v>
      </c>
      <c r="T43" s="221">
        <f t="shared" ref="T43:T61" si="5">1-10^(-S43/10)</f>
        <v>1.1446905343061253E-2</v>
      </c>
      <c r="U43" s="221">
        <f t="shared" si="1"/>
        <v>0.97723722095581045</v>
      </c>
      <c r="V43" s="221">
        <f t="shared" ref="V43:V61" si="6">(1-U43)^0.5</f>
        <v>0.15087338746177059</v>
      </c>
      <c r="W43" s="225">
        <f t="shared" ref="W43:W61" si="7">(1+V43)/(1-V43)</f>
        <v>1.3553613447840864</v>
      </c>
      <c r="X43" s="223">
        <f t="shared" si="4"/>
        <v>16.427747172383668</v>
      </c>
    </row>
    <row r="44" spans="17:61">
      <c r="S44" s="224">
        <v>0.06</v>
      </c>
      <c r="T44" s="221">
        <f t="shared" si="5"/>
        <v>1.3720514368789627E-2</v>
      </c>
      <c r="U44" s="221">
        <f t="shared" si="1"/>
        <v>0.97274722377696488</v>
      </c>
      <c r="V44" s="221">
        <f t="shared" si="6"/>
        <v>0.16508414891513698</v>
      </c>
      <c r="W44" s="225">
        <f t="shared" si="7"/>
        <v>1.3954509875471448</v>
      </c>
      <c r="X44" s="223">
        <f t="shared" si="4"/>
        <v>15.645892498302473</v>
      </c>
    </row>
    <row r="45" spans="17:61">
      <c r="S45" s="224">
        <v>7.0000000000000007E-2</v>
      </c>
      <c r="T45" s="221">
        <f t="shared" si="5"/>
        <v>1.598889423886618E-2</v>
      </c>
      <c r="U45" s="221">
        <f t="shared" si="1"/>
        <v>0.96827785626124929</v>
      </c>
      <c r="V45" s="221">
        <f t="shared" si="6"/>
        <v>0.17810711310543076</v>
      </c>
      <c r="W45" s="225">
        <f t="shared" si="7"/>
        <v>1.4334071165365325</v>
      </c>
      <c r="X45" s="223">
        <f t="shared" si="4"/>
        <v>14.986374713402142</v>
      </c>
    </row>
    <row r="46" spans="17:61">
      <c r="S46" s="220">
        <v>8.8650000000000007E-2</v>
      </c>
      <c r="T46" s="221">
        <f t="shared" si="5"/>
        <v>2.0205493793478579E-2</v>
      </c>
      <c r="U46" s="221">
        <f t="shared" si="1"/>
        <v>0.95999727439248117</v>
      </c>
      <c r="V46" s="221">
        <f t="shared" si="6"/>
        <v>0.2000068139027239</v>
      </c>
      <c r="W46" s="222">
        <f t="shared" si="7"/>
        <v>1.5000212936273782</v>
      </c>
      <c r="X46" s="223">
        <f t="shared" si="4"/>
        <v>13.979104167725932</v>
      </c>
    </row>
    <row r="47" spans="17:61">
      <c r="S47" s="224">
        <v>0.1</v>
      </c>
      <c r="T47" s="221">
        <f t="shared" si="5"/>
        <v>2.276277904418933E-2</v>
      </c>
      <c r="U47" s="221">
        <f t="shared" si="1"/>
        <v>0.95499258602143589</v>
      </c>
      <c r="V47" s="221">
        <f t="shared" si="6"/>
        <v>0.21214950855131415</v>
      </c>
      <c r="W47" s="225">
        <f t="shared" si="7"/>
        <v>1.5385527098198981</v>
      </c>
      <c r="X47" s="223">
        <f t="shared" si="4"/>
        <v>13.467159398965418</v>
      </c>
    </row>
    <row r="48" spans="17:61">
      <c r="S48" s="224">
        <v>0.25</v>
      </c>
      <c r="T48" s="221">
        <f t="shared" si="5"/>
        <v>5.5939123714076611E-2</v>
      </c>
      <c r="U48" s="221">
        <f t="shared" si="1"/>
        <v>0.89125093813374556</v>
      </c>
      <c r="V48" s="221">
        <f t="shared" si="6"/>
        <v>0.32977122655904112</v>
      </c>
      <c r="W48" s="225">
        <f t="shared" si="7"/>
        <v>1.9840557123980025</v>
      </c>
      <c r="X48" s="223">
        <f t="shared" si="4"/>
        <v>9.6357448083830288</v>
      </c>
    </row>
    <row r="49" spans="19:24" ht="18.600000000000001" thickBot="1">
      <c r="S49" s="227">
        <v>0.25580000000000003</v>
      </c>
      <c r="T49" s="228">
        <f t="shared" si="5"/>
        <v>5.719907488517928E-2</v>
      </c>
      <c r="U49" s="228">
        <f t="shared" si="1"/>
        <v>0.88887358439736175</v>
      </c>
      <c r="V49" s="228">
        <f t="shared" si="6"/>
        <v>0.33335628928016081</v>
      </c>
      <c r="W49" s="229">
        <f t="shared" si="7"/>
        <v>2.0001033053179307</v>
      </c>
      <c r="X49" s="230">
        <f t="shared" si="4"/>
        <v>9.5418269365278903</v>
      </c>
    </row>
    <row r="50" spans="19:24">
      <c r="S50" s="216">
        <v>0.3</v>
      </c>
      <c r="T50" s="217">
        <f t="shared" si="5"/>
        <v>6.674569920300899E-2</v>
      </c>
      <c r="U50" s="217">
        <f t="shared" si="1"/>
        <v>0.87096358995608059</v>
      </c>
      <c r="V50" s="217">
        <f t="shared" si="6"/>
        <v>0.35921638331779832</v>
      </c>
      <c r="W50" s="231">
        <f t="shared" si="7"/>
        <v>2.1211784258084512</v>
      </c>
      <c r="X50" s="219">
        <f t="shared" si="4"/>
        <v>8.8928772807262799</v>
      </c>
    </row>
    <row r="51" spans="19:24">
      <c r="S51" s="220">
        <v>0.4</v>
      </c>
      <c r="T51" s="221">
        <f t="shared" si="5"/>
        <v>8.7989160644090347E-2</v>
      </c>
      <c r="U51" s="221">
        <f t="shared" si="1"/>
        <v>0.83176377110267086</v>
      </c>
      <c r="V51" s="221">
        <f t="shared" si="6"/>
        <v>0.41016609915658453</v>
      </c>
      <c r="W51" s="225">
        <f t="shared" si="7"/>
        <v>2.3907850958382681</v>
      </c>
      <c r="X51" s="223">
        <f t="shared" si="4"/>
        <v>7.7408047514957792</v>
      </c>
    </row>
    <row r="52" spans="19:24">
      <c r="S52" s="220">
        <v>0.5</v>
      </c>
      <c r="T52" s="221">
        <f t="shared" si="5"/>
        <v>0.10874906186625455</v>
      </c>
      <c r="U52" s="221">
        <f t="shared" si="1"/>
        <v>0.79432823472428138</v>
      </c>
      <c r="V52" s="221">
        <f t="shared" si="6"/>
        <v>0.45351049081109318</v>
      </c>
      <c r="W52" s="225">
        <f t="shared" si="7"/>
        <v>2.6597225863829959</v>
      </c>
      <c r="X52" s="223">
        <f t="shared" si="4"/>
        <v>6.8682532438011528</v>
      </c>
    </row>
    <row r="53" spans="19:24">
      <c r="S53" s="220">
        <v>0.6</v>
      </c>
      <c r="T53" s="221">
        <f t="shared" si="5"/>
        <v>0.12903641004391941</v>
      </c>
      <c r="U53" s="221">
        <f t="shared" si="1"/>
        <v>0.75857757502918366</v>
      </c>
      <c r="V53" s="221">
        <f t="shared" si="6"/>
        <v>0.49134756025731557</v>
      </c>
      <c r="W53" s="225">
        <f t="shared" si="7"/>
        <v>2.9319579416777284</v>
      </c>
      <c r="X53" s="223">
        <f t="shared" si="4"/>
        <v>6.1722239211458536</v>
      </c>
    </row>
    <row r="54" spans="19:24">
      <c r="S54" s="220">
        <v>0.7</v>
      </c>
      <c r="T54" s="221">
        <f t="shared" si="5"/>
        <v>0.14886196179762357</v>
      </c>
      <c r="U54" s="221">
        <f t="shared" si="1"/>
        <v>0.72443596007499</v>
      </c>
      <c r="V54" s="221">
        <f t="shared" si="6"/>
        <v>0.52494193957523527</v>
      </c>
      <c r="W54" s="225">
        <f t="shared" si="7"/>
        <v>3.2100117156453161</v>
      </c>
      <c r="X54" s="223">
        <f t="shared" si="4"/>
        <v>5.5977745686996254</v>
      </c>
    </row>
    <row r="55" spans="19:24">
      <c r="S55" s="220">
        <v>0.8</v>
      </c>
      <c r="T55" s="221">
        <f t="shared" si="5"/>
        <v>0.16823622889732903</v>
      </c>
      <c r="U55" s="221">
        <f t="shared" si="1"/>
        <v>0.69183097091893642</v>
      </c>
      <c r="V55" s="221">
        <f t="shared" si="6"/>
        <v>0.5551297407643222</v>
      </c>
      <c r="W55" s="225">
        <f t="shared" si="7"/>
        <v>3.4956927519411116</v>
      </c>
      <c r="X55" s="223">
        <f t="shared" si="4"/>
        <v>5.112110099234302</v>
      </c>
    </row>
    <row r="56" spans="19:24">
      <c r="S56" s="220">
        <v>0.9</v>
      </c>
      <c r="T56" s="221">
        <f t="shared" si="5"/>
        <v>0.18716948383590082</v>
      </c>
      <c r="U56" s="221">
        <f t="shared" si="1"/>
        <v>0.66069344800759588</v>
      </c>
      <c r="V56" s="221">
        <f t="shared" si="6"/>
        <v>0.5825002592208901</v>
      </c>
      <c r="W56" s="225">
        <f t="shared" si="7"/>
        <v>3.790422135993988</v>
      </c>
      <c r="X56" s="223">
        <f t="shared" si="4"/>
        <v>4.6940775406937316</v>
      </c>
    </row>
    <row r="57" spans="19:24">
      <c r="S57" s="220">
        <v>1</v>
      </c>
      <c r="T57" s="221">
        <f t="shared" si="5"/>
        <v>0.20567176527571851</v>
      </c>
      <c r="U57" s="221">
        <f t="shared" si="1"/>
        <v>0.63095734448019325</v>
      </c>
      <c r="V57" s="221">
        <f t="shared" si="6"/>
        <v>0.60748881102437335</v>
      </c>
      <c r="W57" s="225">
        <f t="shared" si="7"/>
        <v>4.0953961470998781</v>
      </c>
      <c r="X57" s="223">
        <f t="shared" si="4"/>
        <v>4.3292343333624821</v>
      </c>
    </row>
    <row r="58" spans="19:24">
      <c r="S58" s="220">
        <v>1.5</v>
      </c>
      <c r="T58" s="221">
        <f t="shared" si="5"/>
        <v>0.29205421561586209</v>
      </c>
      <c r="U58" s="221">
        <f t="shared" si="1"/>
        <v>0.50118723362727224</v>
      </c>
      <c r="V58" s="221">
        <f t="shared" si="6"/>
        <v>0.70626678130344467</v>
      </c>
      <c r="W58" s="225">
        <f t="shared" si="7"/>
        <v>5.8088996160360207</v>
      </c>
      <c r="X58" s="223">
        <f t="shared" si="4"/>
        <v>3.0206243992830037</v>
      </c>
    </row>
    <row r="59" spans="19:24">
      <c r="S59" s="220">
        <v>2</v>
      </c>
      <c r="T59" s="221">
        <f t="shared" si="5"/>
        <v>0.36904265551980675</v>
      </c>
      <c r="U59" s="221">
        <f t="shared" si="1"/>
        <v>0.39810717055349726</v>
      </c>
      <c r="V59" s="221">
        <f t="shared" si="6"/>
        <v>0.77581752329172271</v>
      </c>
      <c r="W59" s="225">
        <f t="shared" si="7"/>
        <v>7.9213038831868516</v>
      </c>
      <c r="X59" s="223">
        <f t="shared" si="4"/>
        <v>2.2048083054190863</v>
      </c>
    </row>
    <row r="60" spans="19:24">
      <c r="S60" s="220">
        <v>2.5</v>
      </c>
      <c r="T60" s="221">
        <f t="shared" si="5"/>
        <v>0.43765867480965093</v>
      </c>
      <c r="U60" s="221">
        <f t="shared" si="1"/>
        <v>0.31622776601683794</v>
      </c>
      <c r="V60" s="221">
        <f t="shared" si="6"/>
        <v>0.82690521463052946</v>
      </c>
      <c r="W60" s="225">
        <f t="shared" si="7"/>
        <v>10.554363094942479</v>
      </c>
      <c r="X60" s="223">
        <f t="shared" si="4"/>
        <v>1.6508853862676973</v>
      </c>
    </row>
    <row r="61" spans="19:24" ht="18.600000000000001" thickBot="1">
      <c r="S61" s="227">
        <v>3</v>
      </c>
      <c r="T61" s="228">
        <f t="shared" si="5"/>
        <v>0.49881276637272776</v>
      </c>
      <c r="U61" s="228">
        <f t="shared" si="1"/>
        <v>0.25118864315095796</v>
      </c>
      <c r="V61" s="228">
        <f t="shared" si="6"/>
        <v>0.86533886821813455</v>
      </c>
      <c r="W61" s="232">
        <f t="shared" si="7"/>
        <v>13.852095578995693</v>
      </c>
      <c r="X61" s="230">
        <f t="shared" si="4"/>
        <v>1.2562757749181506</v>
      </c>
    </row>
    <row r="62" spans="19:24">
      <c r="S62" s="136" t="s">
        <v>83</v>
      </c>
      <c r="V62" s="24" t="s">
        <v>84</v>
      </c>
    </row>
    <row r="63" spans="19:24">
      <c r="S63" s="20"/>
      <c r="T63" s="20"/>
      <c r="U63" s="20"/>
      <c r="V63" s="20"/>
      <c r="W63" s="215"/>
      <c r="X63" s="215"/>
    </row>
    <row r="64" spans="19:24">
      <c r="S64" s="136"/>
      <c r="V64" s="24"/>
    </row>
  </sheetData>
  <sheetProtection algorithmName="SHA-512" hashValue="o/8q+xAUlMeVxyR48bX1Q7pwBkHzQCZITSTctYihrazh4A9uciLgOmZoTRriWqWgPHF9atWg9ypO2L3fo1m4mQ==" saltValue="4lHPTdKInnWdPqbNBvBo5Q==" spinCount="100000" sheet="1" objects="1" scenarios="1"/>
  <mergeCells count="6">
    <mergeCell ref="AS22:AS25"/>
    <mergeCell ref="AS26:AS29"/>
    <mergeCell ref="AS14:AS17"/>
    <mergeCell ref="AS18:AS21"/>
    <mergeCell ref="AS6:AS9"/>
    <mergeCell ref="AS10:AS13"/>
  </mergeCells>
  <phoneticPr fontId="2"/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789D3-2A9B-42FE-96B4-F31F3DF7AF89}">
  <dimension ref="A1:DJ3127"/>
  <sheetViews>
    <sheetView zoomScale="93" zoomScaleNormal="93" workbookViewId="0">
      <selection activeCell="Q5" sqref="Q5"/>
    </sheetView>
  </sheetViews>
  <sheetFormatPr defaultRowHeight="18"/>
  <cols>
    <col min="1" max="1" width="1.19921875" customWidth="1"/>
    <col min="2" max="2" width="8.3984375" customWidth="1"/>
    <col min="3" max="3" width="3.19921875" customWidth="1"/>
    <col min="4" max="6" width="5.59765625" customWidth="1"/>
    <col min="7" max="7" width="7.5" customWidth="1"/>
    <col min="8" max="8" width="1.59765625" customWidth="1"/>
    <col min="9" max="9" width="5.59765625" customWidth="1"/>
    <col min="10" max="10" width="5.796875" customWidth="1"/>
    <col min="11" max="12" width="5.59765625" customWidth="1"/>
    <col min="13" max="13" width="1.59765625" customWidth="1"/>
    <col min="14" max="17" width="5.59765625" customWidth="1"/>
    <col min="18" max="18" width="1.59765625" customWidth="1"/>
    <col min="19" max="21" width="5.59765625" customWidth="1"/>
    <col min="22" max="22" width="7.3984375" customWidth="1"/>
    <col min="23" max="23" width="1.69921875" customWidth="1"/>
    <col min="24" max="27" width="5.59765625" customWidth="1"/>
    <col min="28" max="28" width="2.296875" customWidth="1"/>
    <col min="29" max="30" width="5.59765625" customWidth="1"/>
    <col min="31" max="31" width="6.296875" customWidth="1"/>
    <col min="32" max="32" width="5.59765625" customWidth="1"/>
    <col min="33" max="33" width="2.19921875" customWidth="1"/>
    <col min="34" max="37" width="5.59765625" customWidth="1"/>
    <col min="38" max="38" width="1.8984375" customWidth="1"/>
    <col min="39" max="41" width="5.59765625" customWidth="1"/>
    <col min="42" max="42" width="8" customWidth="1"/>
    <col min="43" max="43" width="1.59765625" customWidth="1"/>
    <col min="44" max="47" width="5.59765625" customWidth="1"/>
    <col min="48" max="48" width="2.59765625" customWidth="1"/>
    <col min="49" max="52" width="5.59765625" customWidth="1"/>
    <col min="53" max="53" width="3.3984375" customWidth="1"/>
    <col min="54" max="57" width="5.59765625" customWidth="1"/>
    <col min="58" max="58" width="1.8984375" customWidth="1"/>
    <col min="59" max="61" width="5.59765625" customWidth="1"/>
    <col min="62" max="62" width="7.3984375" customWidth="1"/>
    <col min="63" max="63" width="1.59765625" customWidth="1"/>
    <col min="64" max="67" width="5.59765625" customWidth="1"/>
    <col min="68" max="68" width="2" customWidth="1"/>
    <col min="69" max="72" width="5.59765625" customWidth="1"/>
    <col min="73" max="73" width="3.3984375" customWidth="1"/>
    <col min="74" max="77" width="5.59765625" customWidth="1"/>
    <col min="78" max="78" width="1.8984375" customWidth="1"/>
    <col min="79" max="81" width="5.59765625" customWidth="1"/>
    <col min="82" max="82" width="7" customWidth="1"/>
    <col min="83" max="83" width="1.69921875" customWidth="1"/>
    <col min="84" max="87" width="5.59765625" customWidth="1"/>
    <col min="88" max="88" width="1.59765625" customWidth="1"/>
    <col min="89" max="89" width="5.796875" customWidth="1"/>
    <col min="90" max="90" width="7.09765625" customWidth="1"/>
    <col min="91" max="92" width="5.59765625" customWidth="1"/>
    <col min="93" max="93" width="1.59765625" customWidth="1"/>
    <col min="94" max="97" width="5.59765625" customWidth="1"/>
    <col min="98" max="98" width="1.59765625" customWidth="1"/>
    <col min="99" max="99" width="10.09765625" customWidth="1"/>
    <col min="100" max="100" width="1.796875" customWidth="1"/>
    <col min="101" max="101" width="9.09765625" customWidth="1"/>
    <col min="102" max="102" width="2.796875" customWidth="1"/>
    <col min="103" max="103" width="5.8984375" customWidth="1"/>
    <col min="104" max="109" width="8.296875" customWidth="1"/>
  </cols>
  <sheetData>
    <row r="1" spans="1:106">
      <c r="D1" s="73" t="s">
        <v>85</v>
      </c>
      <c r="F1" s="255">
        <f ca="1">TODAY()</f>
        <v>44842</v>
      </c>
      <c r="G1" s="255"/>
      <c r="L1" s="20" t="s">
        <v>88</v>
      </c>
      <c r="AK1" s="20"/>
      <c r="BN1" s="20"/>
      <c r="CU1" s="20" t="s">
        <v>42</v>
      </c>
    </row>
    <row r="2" spans="1:106" ht="18.600000000000001" thickBot="1"/>
    <row r="3" spans="1:106" ht="18.600000000000001" thickBot="1">
      <c r="E3" s="49" t="s">
        <v>57</v>
      </c>
      <c r="J3" s="49" t="s">
        <v>58</v>
      </c>
      <c r="T3" s="49" t="s">
        <v>59</v>
      </c>
      <c r="AD3" s="49" t="s">
        <v>60</v>
      </c>
      <c r="AN3" s="49" t="s">
        <v>61</v>
      </c>
      <c r="AX3" s="49" t="s">
        <v>62</v>
      </c>
      <c r="BH3" s="49" t="s">
        <v>63</v>
      </c>
      <c r="BR3" s="49" t="s">
        <v>64</v>
      </c>
      <c r="CB3" s="49" t="s">
        <v>65</v>
      </c>
      <c r="CL3" s="49" t="s">
        <v>43</v>
      </c>
    </row>
    <row r="4" spans="1:106" ht="19.2" thickTop="1" thickBot="1">
      <c r="E4" s="63">
        <f>設定部!D5</f>
        <v>0.95189999999999997</v>
      </c>
      <c r="J4" s="64">
        <f>設定部!E5</f>
        <v>0.68410000000000004</v>
      </c>
      <c r="T4" s="64">
        <f>設定部!F5</f>
        <v>0.49819999999999998</v>
      </c>
      <c r="U4" s="20"/>
      <c r="V4" s="20"/>
      <c r="W4" s="20"/>
      <c r="X4" s="20"/>
      <c r="Y4" s="20"/>
      <c r="Z4" s="20"/>
      <c r="AA4" s="20"/>
      <c r="AB4" s="20"/>
      <c r="AC4" s="20"/>
      <c r="AD4" s="64">
        <f>設定部!G5</f>
        <v>0.5988</v>
      </c>
      <c r="AE4" s="43"/>
      <c r="AF4" s="20"/>
      <c r="AG4" s="20"/>
      <c r="AH4" s="20"/>
      <c r="AI4" s="20"/>
      <c r="AJ4" s="20"/>
      <c r="AK4" s="20"/>
      <c r="AL4" s="20"/>
      <c r="AM4" s="20"/>
      <c r="AN4" s="64">
        <f>設定部!H5</f>
        <v>0.47939999999999999</v>
      </c>
      <c r="AO4" s="20"/>
      <c r="AP4" s="20"/>
      <c r="AQ4" s="20"/>
      <c r="AR4" s="20"/>
      <c r="AS4" s="20"/>
      <c r="AT4" s="20"/>
      <c r="AU4" s="20"/>
      <c r="AV4" s="20"/>
      <c r="AW4" s="20"/>
      <c r="AX4" s="64">
        <f>設定部!I5</f>
        <v>0.5988</v>
      </c>
      <c r="AY4" s="20"/>
      <c r="AZ4" s="20"/>
      <c r="BA4" s="20"/>
      <c r="BB4" s="20"/>
      <c r="BC4" s="20"/>
      <c r="BD4" s="20"/>
      <c r="BE4" s="20"/>
      <c r="BF4" s="20"/>
      <c r="BG4" s="20"/>
      <c r="BH4" s="64">
        <f>設定部!J5</f>
        <v>0.49819999999999998</v>
      </c>
      <c r="BI4" s="20"/>
      <c r="BJ4" s="20"/>
      <c r="BK4" s="20"/>
      <c r="BL4" s="20"/>
      <c r="BM4" s="20"/>
      <c r="BN4" s="20"/>
      <c r="BO4" s="20"/>
      <c r="BP4" s="20"/>
      <c r="BQ4" s="20"/>
      <c r="BR4" s="64">
        <f>設定部!K5</f>
        <v>0.68410000000000004</v>
      </c>
      <c r="BS4" s="20"/>
      <c r="BT4" s="20"/>
      <c r="BU4" s="20"/>
      <c r="BV4" s="20"/>
      <c r="BW4" s="20"/>
      <c r="BX4" s="20"/>
      <c r="BY4" s="20"/>
      <c r="BZ4" s="20"/>
      <c r="CA4" s="20"/>
      <c r="CB4" s="64">
        <f>設定部!L5</f>
        <v>0.95189999999999997</v>
      </c>
      <c r="CC4" s="20"/>
      <c r="CD4" s="20"/>
      <c r="CE4" s="20"/>
      <c r="CF4" s="20"/>
      <c r="CG4" s="20"/>
      <c r="CH4" s="20"/>
      <c r="CI4" s="20"/>
      <c r="CJ4" s="20"/>
      <c r="CK4" s="20"/>
      <c r="CL4" s="64">
        <f>設定部!M5</f>
        <v>1</v>
      </c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</row>
    <row r="5" spans="1:106">
      <c r="B5" s="65"/>
      <c r="D5" s="42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3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</row>
    <row r="8" spans="1:106">
      <c r="D8" s="20"/>
      <c r="E8" s="20"/>
      <c r="F8" s="20"/>
      <c r="G8" s="20"/>
      <c r="H8" s="20"/>
      <c r="I8" s="20"/>
      <c r="J8" s="20"/>
      <c r="K8" s="20"/>
      <c r="L8" s="20"/>
      <c r="N8" s="20"/>
      <c r="O8" s="20"/>
      <c r="P8" s="20"/>
      <c r="Q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</row>
    <row r="10" spans="1:106">
      <c r="DB10" s="35"/>
    </row>
    <row r="13" spans="1:106" ht="18" customHeight="1" thickBot="1">
      <c r="A13" s="23"/>
      <c r="B13" s="23"/>
      <c r="C13" s="23"/>
      <c r="D13" s="20" t="s">
        <v>15</v>
      </c>
      <c r="E13" s="20"/>
      <c r="F13" s="20"/>
      <c r="G13" s="20"/>
      <c r="H13" s="20"/>
      <c r="I13" s="20" t="s">
        <v>16</v>
      </c>
      <c r="J13" s="20"/>
      <c r="K13" s="20"/>
      <c r="L13" s="20"/>
      <c r="M13" s="23"/>
      <c r="N13" s="23"/>
      <c r="O13" s="24" t="s">
        <v>17</v>
      </c>
      <c r="P13" s="23"/>
      <c r="Q13" s="23"/>
      <c r="R13" s="23"/>
      <c r="S13" s="20"/>
      <c r="T13" s="20" t="s">
        <v>18</v>
      </c>
      <c r="U13" s="23"/>
      <c r="V13" s="23"/>
      <c r="W13" s="23"/>
      <c r="X13" s="23"/>
      <c r="Y13" s="24" t="s">
        <v>19</v>
      </c>
      <c r="Z13" s="23"/>
      <c r="AA13" s="23"/>
      <c r="AB13" s="23"/>
      <c r="AC13" s="24" t="s">
        <v>20</v>
      </c>
      <c r="AD13" s="20"/>
      <c r="AE13" s="20"/>
      <c r="AF13" s="20"/>
      <c r="AG13" s="20"/>
      <c r="AH13" s="23"/>
      <c r="AI13" s="24" t="s">
        <v>21</v>
      </c>
      <c r="AJ13" s="23"/>
      <c r="AK13" s="23"/>
      <c r="AL13" s="20"/>
      <c r="AM13" s="24" t="s">
        <v>31</v>
      </c>
      <c r="AN13" s="20"/>
      <c r="AO13" s="23"/>
      <c r="AP13" s="23"/>
      <c r="AQ13" s="23"/>
      <c r="AR13" s="23"/>
      <c r="AS13" s="24" t="s">
        <v>91</v>
      </c>
      <c r="AT13" s="23"/>
      <c r="AU13" s="23"/>
      <c r="AV13" s="23"/>
      <c r="AW13" s="24" t="s">
        <v>32</v>
      </c>
      <c r="AX13" s="20"/>
      <c r="AY13" s="20"/>
      <c r="AZ13" s="20"/>
      <c r="BA13" s="20"/>
      <c r="BB13" s="23"/>
      <c r="BC13" s="24" t="s">
        <v>22</v>
      </c>
      <c r="BD13" s="23"/>
      <c r="BE13" s="23"/>
      <c r="BF13" s="23"/>
      <c r="BG13" s="24" t="s">
        <v>33</v>
      </c>
      <c r="BH13" s="20"/>
      <c r="BI13" s="23"/>
      <c r="BJ13" s="23"/>
      <c r="BK13" s="23"/>
      <c r="BL13" s="23"/>
      <c r="BM13" s="24" t="s">
        <v>34</v>
      </c>
      <c r="BN13" s="23"/>
      <c r="BO13" s="23"/>
      <c r="BP13" s="23"/>
      <c r="BQ13" s="24" t="s">
        <v>89</v>
      </c>
      <c r="BR13" s="20"/>
      <c r="BS13" s="20"/>
      <c r="BT13" s="20"/>
      <c r="BU13" s="20"/>
      <c r="BV13" s="23"/>
      <c r="BW13" s="24" t="s">
        <v>35</v>
      </c>
      <c r="BX13" s="23"/>
      <c r="BY13" s="23"/>
      <c r="BZ13" s="23"/>
      <c r="CA13" s="24" t="s">
        <v>90</v>
      </c>
      <c r="CB13" s="20"/>
      <c r="CC13" s="23"/>
      <c r="CD13" s="23"/>
      <c r="CE13" s="23"/>
      <c r="CF13" s="23"/>
      <c r="CG13" s="24" t="s">
        <v>92</v>
      </c>
      <c r="CH13" s="23"/>
      <c r="CI13" s="23"/>
      <c r="CJ13" s="23"/>
      <c r="CK13" s="24" t="s">
        <v>36</v>
      </c>
      <c r="CL13" s="24"/>
      <c r="CM13" s="23"/>
      <c r="CN13" s="23"/>
      <c r="CO13" s="23"/>
      <c r="CP13" s="23"/>
      <c r="CQ13" s="24" t="s">
        <v>93</v>
      </c>
      <c r="CR13" s="23"/>
      <c r="CS13" s="23"/>
    </row>
    <row r="14" spans="1:106" ht="18" customHeight="1" thickBot="1">
      <c r="A14" s="23"/>
      <c r="B14" s="25" t="s">
        <v>10</v>
      </c>
      <c r="C14" s="23"/>
      <c r="D14" s="7" t="s">
        <v>2</v>
      </c>
      <c r="E14" s="8"/>
      <c r="F14" s="8" t="s">
        <v>3</v>
      </c>
      <c r="G14" s="9"/>
      <c r="H14" s="10"/>
      <c r="I14" s="7" t="s">
        <v>4</v>
      </c>
      <c r="J14" s="8"/>
      <c r="K14" s="8" t="s">
        <v>5</v>
      </c>
      <c r="L14" s="9"/>
      <c r="M14" s="23"/>
      <c r="N14" s="251" t="s">
        <v>79</v>
      </c>
      <c r="O14" s="252"/>
      <c r="P14" s="253" t="s">
        <v>80</v>
      </c>
      <c r="Q14" s="254"/>
      <c r="R14" s="23"/>
      <c r="S14" s="7" t="s">
        <v>11</v>
      </c>
      <c r="T14" s="8"/>
      <c r="U14" s="8" t="s">
        <v>12</v>
      </c>
      <c r="V14" s="9"/>
      <c r="W14" s="20"/>
      <c r="X14" s="251" t="s">
        <v>79</v>
      </c>
      <c r="Y14" s="252"/>
      <c r="Z14" s="253" t="s">
        <v>80</v>
      </c>
      <c r="AA14" s="254"/>
      <c r="AB14" s="20"/>
      <c r="AC14" s="7" t="s">
        <v>4</v>
      </c>
      <c r="AD14" s="8"/>
      <c r="AE14" s="8" t="s">
        <v>5</v>
      </c>
      <c r="AF14" s="9"/>
      <c r="AG14" s="20"/>
      <c r="AH14" s="251" t="s">
        <v>0</v>
      </c>
      <c r="AI14" s="252"/>
      <c r="AJ14" s="253" t="s">
        <v>1</v>
      </c>
      <c r="AK14" s="254"/>
      <c r="AL14" s="20"/>
      <c r="AM14" s="7" t="s">
        <v>11</v>
      </c>
      <c r="AN14" s="8"/>
      <c r="AO14" s="8" t="s">
        <v>12</v>
      </c>
      <c r="AP14" s="9"/>
      <c r="AQ14" s="23"/>
      <c r="AR14" s="251" t="s">
        <v>0</v>
      </c>
      <c r="AS14" s="252"/>
      <c r="AT14" s="253" t="s">
        <v>1</v>
      </c>
      <c r="AU14" s="254"/>
      <c r="AV14" s="36"/>
      <c r="AW14" s="7" t="s">
        <v>4</v>
      </c>
      <c r="AX14" s="8"/>
      <c r="AY14" s="8" t="s">
        <v>5</v>
      </c>
      <c r="AZ14" s="9"/>
      <c r="BA14" s="20"/>
      <c r="BB14" s="251" t="s">
        <v>0</v>
      </c>
      <c r="BC14" s="252"/>
      <c r="BD14" s="253" t="s">
        <v>1</v>
      </c>
      <c r="BE14" s="254"/>
      <c r="BF14" s="36"/>
      <c r="BG14" s="7" t="s">
        <v>11</v>
      </c>
      <c r="BH14" s="8"/>
      <c r="BI14" s="8" t="s">
        <v>12</v>
      </c>
      <c r="BJ14" s="9"/>
      <c r="BK14" s="36"/>
      <c r="BL14" s="251" t="s">
        <v>0</v>
      </c>
      <c r="BM14" s="252"/>
      <c r="BN14" s="253" t="s">
        <v>1</v>
      </c>
      <c r="BO14" s="254"/>
      <c r="BP14" s="36"/>
      <c r="BQ14" s="7" t="s">
        <v>4</v>
      </c>
      <c r="BR14" s="8"/>
      <c r="BS14" s="8" t="s">
        <v>5</v>
      </c>
      <c r="BT14" s="9"/>
      <c r="BU14" s="20"/>
      <c r="BV14" s="251" t="s">
        <v>0</v>
      </c>
      <c r="BW14" s="252"/>
      <c r="BX14" s="253" t="s">
        <v>1</v>
      </c>
      <c r="BY14" s="254"/>
      <c r="BZ14" s="36"/>
      <c r="CA14" s="7" t="s">
        <v>11</v>
      </c>
      <c r="CB14" s="8"/>
      <c r="CC14" s="8" t="s">
        <v>12</v>
      </c>
      <c r="CD14" s="9"/>
      <c r="CE14" s="36"/>
      <c r="CF14" s="251" t="s">
        <v>0</v>
      </c>
      <c r="CG14" s="252"/>
      <c r="CH14" s="253" t="s">
        <v>1</v>
      </c>
      <c r="CI14" s="254"/>
      <c r="CJ14" s="23"/>
      <c r="CK14" s="7" t="s">
        <v>23</v>
      </c>
      <c r="CL14" s="8"/>
      <c r="CM14" s="8" t="s">
        <v>24</v>
      </c>
      <c r="CN14" s="9"/>
      <c r="CO14" s="23"/>
      <c r="CP14" s="251" t="s">
        <v>0</v>
      </c>
      <c r="CQ14" s="252"/>
      <c r="CR14" s="253" t="s">
        <v>1</v>
      </c>
      <c r="CS14" s="254"/>
      <c r="CU14" s="26" t="s">
        <v>25</v>
      </c>
      <c r="CW14" s="50" t="s">
        <v>44</v>
      </c>
    </row>
    <row r="15" spans="1:106" ht="18" customHeight="1" thickTop="1" thickBot="1">
      <c r="B15" s="27">
        <v>1</v>
      </c>
      <c r="D15" s="11">
        <v>1</v>
      </c>
      <c r="E15" s="12">
        <v>0</v>
      </c>
      <c r="F15" s="13">
        <v>0</v>
      </c>
      <c r="G15" s="40">
        <f>-1/($E$4*$B15)</f>
        <v>-1.0505305179115454</v>
      </c>
      <c r="H15" s="10"/>
      <c r="I15" s="11">
        <v>1</v>
      </c>
      <c r="J15" s="12">
        <v>0</v>
      </c>
      <c r="K15" s="13">
        <v>0</v>
      </c>
      <c r="L15" s="14">
        <v>0</v>
      </c>
      <c r="N15" s="1">
        <f>D15*I15+F15*I18-E15*J15-G15*J18</f>
        <v>-0.53563882168037624</v>
      </c>
      <c r="O15" s="4">
        <f>(D15*J15+E15*I15+F15*J18+G15*I18)</f>
        <v>0</v>
      </c>
      <c r="P15" s="2">
        <f>D15*K15+F15*K18-E15*L15-G15*L18</f>
        <v>0</v>
      </c>
      <c r="Q15" s="3">
        <f>(D15*L15+E15*K15+F15*L18+G15*K18)</f>
        <v>-1.0505305179115454</v>
      </c>
      <c r="S15" s="11">
        <v>1</v>
      </c>
      <c r="T15" s="12">
        <v>0</v>
      </c>
      <c r="U15" s="13">
        <v>0</v>
      </c>
      <c r="V15" s="40">
        <f>-1/($T$4*$B15)</f>
        <v>-2.0072260136491371</v>
      </c>
      <c r="W15" s="20"/>
      <c r="X15" s="1">
        <f>N15*S15+P15*S18-O15*T15-Q15*T18</f>
        <v>-0.53563882168037624</v>
      </c>
      <c r="Y15" s="4">
        <f>(N15*T15+O15*S15+P15*T18+Q15*S18)</f>
        <v>0</v>
      </c>
      <c r="Z15" s="2">
        <f>N15*U15+P15*U18-O15*V15-Q15*V18</f>
        <v>0</v>
      </c>
      <c r="AA15" s="3">
        <f>(N15*V15+O15*U15+P15*V18+Q15*U18)</f>
        <v>2.461765888567724E-2</v>
      </c>
      <c r="AB15" s="20"/>
      <c r="AC15" s="11">
        <v>1</v>
      </c>
      <c r="AD15" s="12">
        <v>0</v>
      </c>
      <c r="AE15" s="13">
        <v>0</v>
      </c>
      <c r="AF15" s="14">
        <v>0</v>
      </c>
      <c r="AG15" s="20"/>
      <c r="AH15" s="1">
        <f>X15*AC15+Z15*AC18-Y15*AD15-AA15*AD18</f>
        <v>-0.49452716689467613</v>
      </c>
      <c r="AI15" s="4">
        <f>(X15*AD15+Y15*AC15+Z15*AD18+AA15*AC18)</f>
        <v>0</v>
      </c>
      <c r="AJ15" s="2">
        <f>X15*AE15+Z15*AE18-Y15*AF15-AA15*AF18</f>
        <v>0</v>
      </c>
      <c r="AK15" s="3">
        <f>(X15*AF15+Y15*AE15+Z15*AF18+AA15*AE18)</f>
        <v>2.461765888567724E-2</v>
      </c>
      <c r="AL15" s="20"/>
      <c r="AM15" s="11">
        <v>1</v>
      </c>
      <c r="AN15" s="12">
        <v>0</v>
      </c>
      <c r="AO15" s="13">
        <v>0</v>
      </c>
      <c r="AP15" s="40">
        <f>-1/($AN$4*$B15)</f>
        <v>-2.0859407592824364</v>
      </c>
      <c r="AR15" s="1">
        <f>AH15*AM15+AJ15*AM18-AI15*AN15-AK15*AN18</f>
        <v>-0.49452716689467613</v>
      </c>
      <c r="AS15" s="4">
        <f>(AH15*AN15+AI15*AM15+AJ15*AN18+AK15*AM18)</f>
        <v>0</v>
      </c>
      <c r="AT15" s="2">
        <f>AH15*AO15+AJ15*AO18-AI15*AP15-AK15*AP18</f>
        <v>0</v>
      </c>
      <c r="AU15" s="3">
        <f>(AH15*AP15+AI15*AO15+AJ15*AP18+AK15*AO18)</f>
        <v>1.0561720328837501</v>
      </c>
      <c r="AV15" s="20"/>
      <c r="AW15" s="11">
        <v>1</v>
      </c>
      <c r="AX15" s="12">
        <v>0</v>
      </c>
      <c r="AY15" s="13">
        <v>0</v>
      </c>
      <c r="AZ15" s="14">
        <v>0</v>
      </c>
      <c r="BA15" s="20"/>
      <c r="BB15" s="1">
        <f>AR15*AW15+AT15*AW18-AS15*AX15-AU15*AX18</f>
        <v>1.2692871832785872</v>
      </c>
      <c r="BC15" s="4">
        <f>(AR15*AX15+AS15*AW15+AT15*AX18+AU15*AW18)</f>
        <v>0</v>
      </c>
      <c r="BD15" s="2">
        <f>AR15*AY15+AT15*AY18-AS15*AZ15-AU15*AZ18</f>
        <v>0</v>
      </c>
      <c r="BE15" s="3">
        <f>(AR15*AZ15+AS15*AY15+AT15*AZ18+AU15*AY18)</f>
        <v>1.0561720328837501</v>
      </c>
      <c r="BF15" s="20"/>
      <c r="BG15" s="11">
        <v>1</v>
      </c>
      <c r="BH15" s="12">
        <v>0</v>
      </c>
      <c r="BI15" s="13">
        <v>0</v>
      </c>
      <c r="BJ15" s="40">
        <f>-1/($BH$4*$B15)</f>
        <v>-2.0072260136491371</v>
      </c>
      <c r="BK15" s="20"/>
      <c r="BL15" s="1">
        <f>BB15*BG15+BD15*BG18-BC15*BH15-BE15*BH18</f>
        <v>1.2692871832785872</v>
      </c>
      <c r="BM15" s="4">
        <f>(BB15*BH15+BC15*BG15+BD15*BH18+BE15*BG18)</f>
        <v>0</v>
      </c>
      <c r="BN15" s="2">
        <f>BB15*BI15+BD15*BI18-BC15*BJ15-BE15*BJ18</f>
        <v>0</v>
      </c>
      <c r="BO15" s="3">
        <f>(BB15*BJ15+BC15*BI15+BD15*BJ18+BE15*BI18)</f>
        <v>-1.4915742201844702</v>
      </c>
      <c r="BP15" s="20"/>
      <c r="BQ15" s="11">
        <v>1</v>
      </c>
      <c r="BR15" s="12">
        <v>0</v>
      </c>
      <c r="BS15" s="13">
        <v>0</v>
      </c>
      <c r="BT15" s="14">
        <v>0</v>
      </c>
      <c r="BU15" s="20"/>
      <c r="BV15" s="1">
        <f>BL15*BQ15+BN15*BQ18-BM15*BR15-BO15*BR18</f>
        <v>-0.91105811738574571</v>
      </c>
      <c r="BW15" s="4">
        <f>(BL15*BR15+BM15*BQ15+BN15*BR18+BO15*BQ18)</f>
        <v>0</v>
      </c>
      <c r="BX15" s="2">
        <f>BL15*BS15+BN15*BS18-BM15*BT15-BO15*BT18</f>
        <v>0</v>
      </c>
      <c r="BY15" s="3">
        <f>(BL15*BT15+BM15*BS15+BN15*BT18+BO15*BS18)</f>
        <v>-1.4915742201844702</v>
      </c>
      <c r="BZ15" s="20"/>
      <c r="CA15" s="11">
        <v>1</v>
      </c>
      <c r="CB15" s="12">
        <v>0</v>
      </c>
      <c r="CC15" s="13">
        <v>0</v>
      </c>
      <c r="CD15" s="40">
        <f>-1/($CB$4*$B15)</f>
        <v>-1.0505305179115454</v>
      </c>
      <c r="CE15" s="20"/>
      <c r="CF15" s="1">
        <f>BV15*CA15+BX15*CA18-BW15*CB15-BY15*CB18</f>
        <v>-0.91105811738574571</v>
      </c>
      <c r="CG15" s="4">
        <f>(BV15*CB15+BW15*CA15+BX15*CB18+BY15*CA18)</f>
        <v>0</v>
      </c>
      <c r="CH15" s="2">
        <f>BV15*CC15+BX15*CC18-BW15*CD15-BY15*CD18</f>
        <v>0</v>
      </c>
      <c r="CI15" s="3">
        <f>(BV15*CD15+BW15*CC15+BX15*CD18+BY15*CC18)</f>
        <v>-0.53447986427970517</v>
      </c>
      <c r="CJ15" s="28"/>
      <c r="CK15" s="11">
        <v>1</v>
      </c>
      <c r="CL15" s="12">
        <v>0</v>
      </c>
      <c r="CM15" s="13">
        <v>0</v>
      </c>
      <c r="CN15" s="14">
        <v>0</v>
      </c>
      <c r="CP15" s="1">
        <f>CF15*CK15+CH15*CK18-CG15*CL15-CI15*CL18</f>
        <v>-0.91105811738574571</v>
      </c>
      <c r="CQ15" s="4">
        <f>(CF15*CL15+CG15*CK15+CH15*CL18+CI15*CK18)</f>
        <v>-0.53447986427970517</v>
      </c>
      <c r="CR15" s="2">
        <f>CF15*CM15+CH15*CM18-CG15*CN15-CI15*CN18</f>
        <v>0</v>
      </c>
      <c r="CS15" s="3">
        <f>(CF15*CN15+CG15*CM15+CH15*CN18+CI15*CM18)</f>
        <v>-0.53447986427970517</v>
      </c>
      <c r="CU15" s="29">
        <f>20*LOG(((1+$CL$4)/$CL$4)/((CP15+CP18)^2+(CQ15+CQ18)^2)^0.5)</f>
        <v>-5.0578282685981447E-2</v>
      </c>
      <c r="CW15" s="51">
        <f>((CP15^2+CQ15^2)^0.5)/((CP18^2+CQ18^2)^0.5)</f>
        <v>1.0946126685092699</v>
      </c>
    </row>
    <row r="16" spans="1:106" ht="18" customHeight="1" thickBot="1">
      <c r="B16" s="21"/>
      <c r="D16" s="11"/>
      <c r="E16" s="13"/>
      <c r="F16" s="13"/>
      <c r="G16" s="15"/>
      <c r="H16" s="10"/>
      <c r="I16" s="11"/>
      <c r="J16" s="13"/>
      <c r="K16" s="13"/>
      <c r="L16" s="15"/>
      <c r="N16" s="5"/>
      <c r="Q16" s="6"/>
      <c r="S16" s="11"/>
      <c r="T16" s="13"/>
      <c r="U16" s="13"/>
      <c r="V16" s="15"/>
      <c r="W16" s="20"/>
      <c r="X16" s="5"/>
      <c r="AA16" s="6"/>
      <c r="AB16" s="20"/>
      <c r="AC16" s="11"/>
      <c r="AD16" s="13"/>
      <c r="AE16" s="13"/>
      <c r="AF16" s="15"/>
      <c r="AG16" s="20"/>
      <c r="AH16" s="5"/>
      <c r="AK16" s="6"/>
      <c r="AL16" s="20"/>
      <c r="AM16" s="11"/>
      <c r="AN16" s="13"/>
      <c r="AO16" s="13"/>
      <c r="AP16" s="15"/>
      <c r="AR16" s="5"/>
      <c r="AU16" s="6"/>
      <c r="AW16" s="11"/>
      <c r="AX16" s="13"/>
      <c r="AY16" s="13"/>
      <c r="AZ16" s="15"/>
      <c r="BA16" s="20"/>
      <c r="BB16" s="5"/>
      <c r="BE16" s="6"/>
      <c r="BG16" s="11"/>
      <c r="BH16" s="13"/>
      <c r="BI16" s="13"/>
      <c r="BJ16" s="15"/>
      <c r="BL16" s="5"/>
      <c r="BO16" s="6"/>
      <c r="BQ16" s="11"/>
      <c r="BR16" s="13"/>
      <c r="BS16" s="13"/>
      <c r="BT16" s="15"/>
      <c r="BU16" s="20"/>
      <c r="BV16" s="5"/>
      <c r="BY16" s="6"/>
      <c r="CA16" s="11"/>
      <c r="CB16" s="13"/>
      <c r="CC16" s="13"/>
      <c r="CD16" s="15"/>
      <c r="CF16" s="5"/>
      <c r="CI16" s="6"/>
      <c r="CK16" s="11"/>
      <c r="CL16" s="13"/>
      <c r="CM16" s="13"/>
      <c r="CN16" s="15"/>
      <c r="CP16" s="5"/>
      <c r="CS16" s="6"/>
      <c r="CW16" s="52"/>
    </row>
    <row r="17" spans="1:109" ht="18" customHeight="1" thickBot="1">
      <c r="B17" s="21"/>
      <c r="D17" s="11" t="s">
        <v>6</v>
      </c>
      <c r="E17" s="13"/>
      <c r="F17" s="13" t="s">
        <v>7</v>
      </c>
      <c r="G17" s="15"/>
      <c r="H17" s="10"/>
      <c r="I17" s="11" t="s">
        <v>8</v>
      </c>
      <c r="J17" s="13"/>
      <c r="K17" s="13" t="s">
        <v>9</v>
      </c>
      <c r="L17" s="15"/>
      <c r="N17" s="251" t="s">
        <v>26</v>
      </c>
      <c r="O17" s="252"/>
      <c r="P17" s="253" t="s">
        <v>27</v>
      </c>
      <c r="Q17" s="254"/>
      <c r="S17" s="11" t="s">
        <v>13</v>
      </c>
      <c r="T17" s="13"/>
      <c r="U17" s="13" t="s">
        <v>14</v>
      </c>
      <c r="V17" s="15"/>
      <c r="W17" s="20"/>
      <c r="X17" s="251" t="s">
        <v>26</v>
      </c>
      <c r="Y17" s="252"/>
      <c r="Z17" s="253" t="s">
        <v>27</v>
      </c>
      <c r="AA17" s="254"/>
      <c r="AB17" s="20"/>
      <c r="AC17" s="11" t="s">
        <v>8</v>
      </c>
      <c r="AD17" s="13"/>
      <c r="AE17" s="13" t="s">
        <v>9</v>
      </c>
      <c r="AF17" s="15"/>
      <c r="AG17" s="20"/>
      <c r="AH17" s="251" t="s">
        <v>26</v>
      </c>
      <c r="AI17" s="252"/>
      <c r="AJ17" s="253" t="s">
        <v>27</v>
      </c>
      <c r="AK17" s="254"/>
      <c r="AL17" s="20"/>
      <c r="AM17" s="11" t="s">
        <v>13</v>
      </c>
      <c r="AN17" s="13"/>
      <c r="AO17" s="13" t="s">
        <v>14</v>
      </c>
      <c r="AP17" s="15"/>
      <c r="AR17" s="251" t="s">
        <v>26</v>
      </c>
      <c r="AS17" s="252"/>
      <c r="AT17" s="253" t="s">
        <v>27</v>
      </c>
      <c r="AU17" s="254"/>
      <c r="AV17" s="36"/>
      <c r="AW17" s="11" t="s">
        <v>8</v>
      </c>
      <c r="AX17" s="13"/>
      <c r="AY17" s="13" t="s">
        <v>9</v>
      </c>
      <c r="AZ17" s="15"/>
      <c r="BA17" s="20"/>
      <c r="BB17" s="251" t="s">
        <v>26</v>
      </c>
      <c r="BC17" s="252"/>
      <c r="BD17" s="253" t="s">
        <v>27</v>
      </c>
      <c r="BE17" s="254"/>
      <c r="BF17" s="36"/>
      <c r="BG17" s="11" t="s">
        <v>13</v>
      </c>
      <c r="BH17" s="13"/>
      <c r="BI17" s="13" t="s">
        <v>14</v>
      </c>
      <c r="BJ17" s="15"/>
      <c r="BK17" s="36"/>
      <c r="BL17" s="251" t="s">
        <v>26</v>
      </c>
      <c r="BM17" s="252"/>
      <c r="BN17" s="253" t="s">
        <v>27</v>
      </c>
      <c r="BO17" s="254"/>
      <c r="BP17" s="36"/>
      <c r="BQ17" s="11" t="s">
        <v>8</v>
      </c>
      <c r="BR17" s="13"/>
      <c r="BS17" s="13" t="s">
        <v>9</v>
      </c>
      <c r="BT17" s="15"/>
      <c r="BU17" s="20"/>
      <c r="BV17" s="251" t="s">
        <v>26</v>
      </c>
      <c r="BW17" s="252"/>
      <c r="BX17" s="253" t="s">
        <v>27</v>
      </c>
      <c r="BY17" s="254"/>
      <c r="BZ17" s="36"/>
      <c r="CA17" s="11" t="s">
        <v>13</v>
      </c>
      <c r="CB17" s="13"/>
      <c r="CC17" s="13" t="s">
        <v>14</v>
      </c>
      <c r="CD17" s="15"/>
      <c r="CE17" s="36"/>
      <c r="CF17" s="251" t="s">
        <v>26</v>
      </c>
      <c r="CG17" s="252"/>
      <c r="CH17" s="253" t="s">
        <v>27</v>
      </c>
      <c r="CI17" s="254"/>
      <c r="CK17" s="11" t="s">
        <v>28</v>
      </c>
      <c r="CL17" s="13"/>
      <c r="CM17" s="13" t="s">
        <v>29</v>
      </c>
      <c r="CN17" s="15"/>
      <c r="CP17" s="251" t="s">
        <v>26</v>
      </c>
      <c r="CQ17" s="252"/>
      <c r="CR17" s="253" t="s">
        <v>27</v>
      </c>
      <c r="CS17" s="254"/>
      <c r="CU17" s="38" t="s">
        <v>37</v>
      </c>
      <c r="CW17" s="53" t="s">
        <v>45</v>
      </c>
    </row>
    <row r="18" spans="1:109" ht="18" customHeight="1" thickTop="1" thickBot="1">
      <c r="B18" s="22"/>
      <c r="D18" s="16">
        <v>0</v>
      </c>
      <c r="E18" s="17">
        <v>0</v>
      </c>
      <c r="F18" s="18">
        <v>1</v>
      </c>
      <c r="G18" s="19">
        <v>0</v>
      </c>
      <c r="H18" s="10"/>
      <c r="I18" s="16">
        <v>0</v>
      </c>
      <c r="J18" s="17">
        <f>-1/($J$4*$B15)</f>
        <v>-1.46177459435755</v>
      </c>
      <c r="K18" s="18">
        <v>1</v>
      </c>
      <c r="L18" s="19">
        <v>0</v>
      </c>
      <c r="N18" s="1">
        <f>D18*I15+F18*I18-E18*J15-G18*J18</f>
        <v>0</v>
      </c>
      <c r="O18" s="4">
        <f>(D18*J15+E18*I15+F18*J18+G18*I18)</f>
        <v>-1.46177459435755</v>
      </c>
      <c r="P18" s="2">
        <f>D18*K15+F18*K18-E18*L15-G18*L18</f>
        <v>1</v>
      </c>
      <c r="Q18" s="3">
        <f>(D18*L15+E18*K15+F18*L18+G18*K18)</f>
        <v>0</v>
      </c>
      <c r="S18" s="16">
        <v>0</v>
      </c>
      <c r="T18" s="17">
        <v>0</v>
      </c>
      <c r="U18" s="18">
        <v>1</v>
      </c>
      <c r="V18" s="19">
        <v>0</v>
      </c>
      <c r="W18" s="20"/>
      <c r="X18" s="1">
        <f>N18*S15+P18*S18-O18*T15-Q18*T18</f>
        <v>0</v>
      </c>
      <c r="Y18" s="4">
        <f>(N18*T15+O18*S15+P18*T18+Q18*S18)</f>
        <v>-1.46177459435755</v>
      </c>
      <c r="Z18" s="2">
        <f>N18*U15+P18*U18-O18*V15-Q18*V18</f>
        <v>-1.9341119918858896</v>
      </c>
      <c r="AA18" s="3">
        <f>(N18*V15+O18*U15+P18*V18+Q18*U18)</f>
        <v>0</v>
      </c>
      <c r="AB18" s="20"/>
      <c r="AC18" s="16">
        <v>0</v>
      </c>
      <c r="AD18" s="17">
        <f>-1/($AD$4*$B15)</f>
        <v>-1.6700066800267201</v>
      </c>
      <c r="AE18" s="18">
        <v>1</v>
      </c>
      <c r="AF18" s="19">
        <v>0</v>
      </c>
      <c r="AG18" s="20"/>
      <c r="AH18" s="1">
        <f>X18*AC15+Z18*AC18-Y18*AD15-AA18*AD18</f>
        <v>0</v>
      </c>
      <c r="AI18" s="4">
        <f>(X18*AD15+Y18*AC15+Z18*AD18+AA18*AC18)</f>
        <v>1.7682053520116709</v>
      </c>
      <c r="AJ18" s="2">
        <f>X18*AE15+Z18*AE18-Y18*AF15-AA18*AF18</f>
        <v>-1.9341119918858896</v>
      </c>
      <c r="AK18" s="3">
        <f>(X18*AF15+Y18*AE15+Z18*AF18+AA18*AE18)</f>
        <v>0</v>
      </c>
      <c r="AL18" s="20"/>
      <c r="AM18" s="16">
        <v>0</v>
      </c>
      <c r="AN18" s="17">
        <v>0</v>
      </c>
      <c r="AO18" s="18">
        <v>1</v>
      </c>
      <c r="AP18" s="19">
        <v>0</v>
      </c>
      <c r="AR18" s="1">
        <f>AH18*AM15+AJ18*AM18-AI18*AN15-AK18*AN18</f>
        <v>0</v>
      </c>
      <c r="AS18" s="4">
        <f>(AH18*AN15+AI18*AM15+AJ18*AN18+AK18*AM18)</f>
        <v>1.7682053520116709</v>
      </c>
      <c r="AT18" s="2">
        <f>AH18*AO15+AJ18*AO18-AI18*AP15-AK18*AP18</f>
        <v>1.754259622656603</v>
      </c>
      <c r="AU18" s="3">
        <f>(AH18*AP15+AI18*AO15+AJ18*AP18+AK18*AO18)</f>
        <v>0</v>
      </c>
      <c r="AV18" s="20"/>
      <c r="AW18" s="16">
        <v>0</v>
      </c>
      <c r="AX18" s="17">
        <f>-1/($AX$4*$B15)</f>
        <v>-1.6700066800267201</v>
      </c>
      <c r="AY18" s="18">
        <v>1</v>
      </c>
      <c r="AZ18" s="19">
        <v>0</v>
      </c>
      <c r="BA18" s="20"/>
      <c r="BB18" s="1">
        <f>AR18*AW15+AT18*AW18-AS18*AX15-AU18*AX18</f>
        <v>0</v>
      </c>
      <c r="BC18" s="4">
        <f>(AR18*AX15+AS18*AW15+AT18*AX18+AU18*AW18)</f>
        <v>-1.1614199363260096</v>
      </c>
      <c r="BD18" s="2">
        <f>AR18*AY15+AT18*AY18-AS18*AZ15-AU18*AZ18</f>
        <v>1.754259622656603</v>
      </c>
      <c r="BE18" s="3">
        <f>(AR18*AZ15+AS18*AY15+AT18*AZ18+AU18*AY18)</f>
        <v>0</v>
      </c>
      <c r="BF18" s="20"/>
      <c r="BG18" s="16">
        <v>0</v>
      </c>
      <c r="BH18" s="17">
        <v>0</v>
      </c>
      <c r="BI18" s="18">
        <v>1</v>
      </c>
      <c r="BJ18" s="19">
        <v>0</v>
      </c>
      <c r="BK18" s="20"/>
      <c r="BL18" s="1">
        <f>BB18*BG15+BD18*BG18-BC18*BH15-BE18*BH18</f>
        <v>0</v>
      </c>
      <c r="BM18" s="4">
        <f>(BB18*BH15+BC18*BG15+BD18*BH18+BE18*BG18)</f>
        <v>-1.1614199363260096</v>
      </c>
      <c r="BN18" s="2">
        <f>BB18*BI15+BD18*BI18-BC18*BJ15-BE18*BJ18</f>
        <v>-0.57697268630768805</v>
      </c>
      <c r="BO18" s="3">
        <f>(BB18*BJ15+BC18*BI15+BD18*BJ18+BE18*BI18)</f>
        <v>0</v>
      </c>
      <c r="BP18" s="20"/>
      <c r="BQ18" s="16">
        <v>0</v>
      </c>
      <c r="BR18" s="17">
        <f>-1/($BR$4*$B15)</f>
        <v>-1.46177459435755</v>
      </c>
      <c r="BS18" s="18">
        <v>1</v>
      </c>
      <c r="BT18" s="19">
        <v>0</v>
      </c>
      <c r="BU18" s="20"/>
      <c r="BV18" s="1">
        <f>BL18*BQ15+BN18*BQ18-BM18*BR15-BO18*BR18</f>
        <v>0</v>
      </c>
      <c r="BW18" s="4">
        <f>(BL18*BR15+BM18*BQ15+BN18*BR18+BO18*BQ18)</f>
        <v>-0.31801592184320293</v>
      </c>
      <c r="BX18" s="2">
        <f>BL18*BS15+BN18*BS18-BM18*BT15-BO18*BT18</f>
        <v>-0.57697268630768805</v>
      </c>
      <c r="BY18" s="3">
        <f>(BL18*BT15+BM18*BS15+BN18*BT18+BO18*BS18)</f>
        <v>0</v>
      </c>
      <c r="BZ18" s="20"/>
      <c r="CA18" s="16">
        <v>0</v>
      </c>
      <c r="CB18" s="17">
        <v>0</v>
      </c>
      <c r="CC18" s="18">
        <v>1</v>
      </c>
      <c r="CD18" s="19">
        <v>0</v>
      </c>
      <c r="CE18" s="20"/>
      <c r="CF18" s="1">
        <f>BV18*CA15+BX18*CA18-BW18*CB15-BY18*CB18</f>
        <v>0</v>
      </c>
      <c r="CG18" s="4">
        <f>(BV18*CB15+BW18*CA15+BX18*CB18+BY18*CA18)</f>
        <v>-0.31801592184320293</v>
      </c>
      <c r="CH18" s="2">
        <f>BV18*CC15+BX18*CC18-BW18*CD15-BY18*CD18</f>
        <v>-0.91105811738574549</v>
      </c>
      <c r="CI18" s="3">
        <f>(BV18*CD15+BW18*CC15+BX18*CD18+BY18*CC18)</f>
        <v>0</v>
      </c>
      <c r="CK18" s="16">
        <f>1/$CL$4</f>
        <v>1</v>
      </c>
      <c r="CL18" s="17">
        <v>0</v>
      </c>
      <c r="CM18" s="18">
        <v>1</v>
      </c>
      <c r="CN18" s="19">
        <v>0</v>
      </c>
      <c r="CP18" s="1">
        <f>CF18*CK15+CH18*CK18-CG18*CL15-CI18*CL18</f>
        <v>-0.91105811738574549</v>
      </c>
      <c r="CQ18" s="4">
        <f>(CF18*CL15+CG18*CK15+CH18*CL18+CI18*CK18)</f>
        <v>-0.31801592184320293</v>
      </c>
      <c r="CR18" s="2">
        <f>CF18*CM15+CH18*CM18-CG18*CN15-CI18*CN18</f>
        <v>-0.91105811738574549</v>
      </c>
      <c r="CS18" s="3">
        <f>(CF18*CN15+CG18*CM15+CH18*CN18+CI18*CM18)</f>
        <v>0</v>
      </c>
      <c r="CU18" s="39">
        <f>(180/PI())*ATAN(-1*(CQ15/CP15))</f>
        <v>-30.398373792938195</v>
      </c>
      <c r="CW18" s="54">
        <f>20*LOG(((1-(10^(CU15/20)^2)*(1-((1-CW15)/(1+CW15))^2))^0.5))</f>
        <v>-18.666147262888451</v>
      </c>
    </row>
    <row r="19" spans="1:109" ht="18" customHeight="1"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3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</row>
    <row r="20" spans="1:109" ht="18" customHeight="1">
      <c r="CZ20" s="20" t="s">
        <v>86</v>
      </c>
    </row>
    <row r="21" spans="1:109" ht="18" customHeight="1" thickBot="1">
      <c r="A21" s="23"/>
      <c r="B21" s="23"/>
      <c r="C21" s="23"/>
      <c r="D21" s="20" t="s">
        <v>15</v>
      </c>
      <c r="E21" s="20"/>
      <c r="F21" s="20"/>
      <c r="G21" s="20"/>
      <c r="H21" s="20"/>
      <c r="I21" s="20" t="s">
        <v>16</v>
      </c>
      <c r="J21" s="20"/>
      <c r="K21" s="20"/>
      <c r="L21" s="20"/>
      <c r="M21" s="23"/>
      <c r="N21" s="23"/>
      <c r="O21" s="24" t="s">
        <v>17</v>
      </c>
      <c r="P21" s="23"/>
      <c r="Q21" s="23"/>
      <c r="R21" s="23"/>
      <c r="S21" s="20"/>
      <c r="T21" s="20" t="s">
        <v>18</v>
      </c>
      <c r="U21" s="23"/>
      <c r="V21" s="23"/>
      <c r="W21" s="23"/>
      <c r="X21" s="23"/>
      <c r="Y21" s="24" t="s">
        <v>19</v>
      </c>
      <c r="Z21" s="23"/>
      <c r="AA21" s="23"/>
      <c r="AB21" s="23"/>
      <c r="AC21" s="24" t="s">
        <v>20</v>
      </c>
      <c r="AD21" s="20"/>
      <c r="AE21" s="20"/>
      <c r="AF21" s="20"/>
      <c r="AG21" s="20"/>
      <c r="AH21" s="23"/>
      <c r="AI21" s="24" t="s">
        <v>21</v>
      </c>
      <c r="AJ21" s="23"/>
      <c r="AK21" s="23"/>
      <c r="AL21" s="20"/>
      <c r="AM21" s="24" t="s">
        <v>31</v>
      </c>
      <c r="AN21" s="20"/>
      <c r="AO21" s="23"/>
      <c r="AP21" s="23"/>
      <c r="AQ21" s="23"/>
      <c r="AR21" s="23"/>
      <c r="AS21" s="24" t="s">
        <v>91</v>
      </c>
      <c r="AT21" s="23"/>
      <c r="AU21" s="23"/>
      <c r="AV21" s="23"/>
      <c r="AW21" s="24" t="s">
        <v>32</v>
      </c>
      <c r="AX21" s="20"/>
      <c r="AY21" s="20"/>
      <c r="AZ21" s="20"/>
      <c r="BA21" s="20"/>
      <c r="BB21" s="23"/>
      <c r="BC21" s="24" t="s">
        <v>22</v>
      </c>
      <c r="BD21" s="23"/>
      <c r="BE21" s="23"/>
      <c r="BF21" s="23"/>
      <c r="BG21" s="24" t="s">
        <v>33</v>
      </c>
      <c r="BH21" s="20"/>
      <c r="BI21" s="23"/>
      <c r="BJ21" s="23"/>
      <c r="BK21" s="23"/>
      <c r="BL21" s="23"/>
      <c r="BM21" s="24" t="s">
        <v>34</v>
      </c>
      <c r="BN21" s="23"/>
      <c r="BO21" s="23"/>
      <c r="BP21" s="23"/>
      <c r="BQ21" s="24" t="s">
        <v>89</v>
      </c>
      <c r="BR21" s="20"/>
      <c r="BS21" s="20"/>
      <c r="BT21" s="20"/>
      <c r="BU21" s="20"/>
      <c r="BV21" s="23"/>
      <c r="BW21" s="24" t="s">
        <v>35</v>
      </c>
      <c r="BX21" s="23"/>
      <c r="BY21" s="23"/>
      <c r="BZ21" s="23"/>
      <c r="CA21" s="24" t="s">
        <v>90</v>
      </c>
      <c r="CB21" s="20"/>
      <c r="CC21" s="23"/>
      <c r="CD21" s="23"/>
      <c r="CE21" s="23"/>
      <c r="CF21" s="23"/>
      <c r="CG21" s="24" t="s">
        <v>92</v>
      </c>
      <c r="CH21" s="23"/>
      <c r="CI21" s="23"/>
      <c r="CJ21" s="23"/>
      <c r="CK21" s="24" t="s">
        <v>36</v>
      </c>
      <c r="CL21" s="24"/>
      <c r="CM21" s="23"/>
      <c r="CN21" s="23"/>
      <c r="CO21" s="23"/>
      <c r="CP21" s="23"/>
      <c r="CQ21" s="24" t="s">
        <v>93</v>
      </c>
      <c r="CR21" s="23"/>
      <c r="CS21" s="23"/>
      <c r="CZ21" s="35" t="s">
        <v>87</v>
      </c>
    </row>
    <row r="22" spans="1:109" ht="18" customHeight="1" thickBot="1">
      <c r="A22" s="23"/>
      <c r="B22" s="25" t="s">
        <v>10</v>
      </c>
      <c r="C22" s="23"/>
      <c r="D22" s="7" t="s">
        <v>2</v>
      </c>
      <c r="E22" s="8"/>
      <c r="F22" s="8" t="s">
        <v>3</v>
      </c>
      <c r="G22" s="9"/>
      <c r="H22" s="10"/>
      <c r="I22" s="7" t="s">
        <v>4</v>
      </c>
      <c r="J22" s="8"/>
      <c r="K22" s="8" t="s">
        <v>5</v>
      </c>
      <c r="L22" s="9"/>
      <c r="M22" s="23"/>
      <c r="N22" s="251" t="s">
        <v>79</v>
      </c>
      <c r="O22" s="252"/>
      <c r="P22" s="253" t="s">
        <v>80</v>
      </c>
      <c r="Q22" s="254"/>
      <c r="R22" s="23"/>
      <c r="S22" s="7" t="s">
        <v>11</v>
      </c>
      <c r="T22" s="8"/>
      <c r="U22" s="8" t="s">
        <v>12</v>
      </c>
      <c r="V22" s="9"/>
      <c r="W22" s="20"/>
      <c r="X22" s="251" t="s">
        <v>79</v>
      </c>
      <c r="Y22" s="252"/>
      <c r="Z22" s="253" t="s">
        <v>80</v>
      </c>
      <c r="AA22" s="254"/>
      <c r="AB22" s="20"/>
      <c r="AC22" s="7" t="s">
        <v>4</v>
      </c>
      <c r="AD22" s="8"/>
      <c r="AE22" s="8" t="s">
        <v>5</v>
      </c>
      <c r="AF22" s="9"/>
      <c r="AG22" s="20"/>
      <c r="AH22" s="251" t="s">
        <v>0</v>
      </c>
      <c r="AI22" s="252"/>
      <c r="AJ22" s="253" t="s">
        <v>1</v>
      </c>
      <c r="AK22" s="254"/>
      <c r="AL22" s="20"/>
      <c r="AM22" s="7" t="s">
        <v>11</v>
      </c>
      <c r="AN22" s="8"/>
      <c r="AO22" s="8" t="s">
        <v>12</v>
      </c>
      <c r="AP22" s="9"/>
      <c r="AQ22" s="23"/>
      <c r="AR22" s="251" t="s">
        <v>0</v>
      </c>
      <c r="AS22" s="252"/>
      <c r="AT22" s="253" t="s">
        <v>1</v>
      </c>
      <c r="AU22" s="254"/>
      <c r="AV22" s="36"/>
      <c r="AW22" s="7" t="s">
        <v>4</v>
      </c>
      <c r="AX22" s="8"/>
      <c r="AY22" s="8" t="s">
        <v>5</v>
      </c>
      <c r="AZ22" s="9"/>
      <c r="BA22" s="20"/>
      <c r="BB22" s="251" t="s">
        <v>0</v>
      </c>
      <c r="BC22" s="252"/>
      <c r="BD22" s="253" t="s">
        <v>1</v>
      </c>
      <c r="BE22" s="254"/>
      <c r="BF22" s="36"/>
      <c r="BG22" s="7" t="s">
        <v>11</v>
      </c>
      <c r="BH22" s="8"/>
      <c r="BI22" s="8" t="s">
        <v>12</v>
      </c>
      <c r="BJ22" s="9"/>
      <c r="BK22" s="36"/>
      <c r="BL22" s="251" t="s">
        <v>0</v>
      </c>
      <c r="BM22" s="252"/>
      <c r="BN22" s="253" t="s">
        <v>1</v>
      </c>
      <c r="BO22" s="254"/>
      <c r="BP22" s="36"/>
      <c r="BQ22" s="7" t="s">
        <v>4</v>
      </c>
      <c r="BR22" s="8"/>
      <c r="BS22" s="8" t="s">
        <v>5</v>
      </c>
      <c r="BT22" s="9"/>
      <c r="BU22" s="20"/>
      <c r="BV22" s="251" t="s">
        <v>0</v>
      </c>
      <c r="BW22" s="252"/>
      <c r="BX22" s="253" t="s">
        <v>1</v>
      </c>
      <c r="BY22" s="254"/>
      <c r="BZ22" s="36"/>
      <c r="CA22" s="7" t="s">
        <v>11</v>
      </c>
      <c r="CB22" s="8"/>
      <c r="CC22" s="8" t="s">
        <v>12</v>
      </c>
      <c r="CD22" s="9"/>
      <c r="CE22" s="36"/>
      <c r="CF22" s="251" t="s">
        <v>0</v>
      </c>
      <c r="CG22" s="252"/>
      <c r="CH22" s="253" t="s">
        <v>1</v>
      </c>
      <c r="CI22" s="254"/>
      <c r="CJ22" s="23"/>
      <c r="CK22" s="7" t="s">
        <v>23</v>
      </c>
      <c r="CL22" s="8"/>
      <c r="CM22" s="8" t="s">
        <v>24</v>
      </c>
      <c r="CN22" s="9"/>
      <c r="CO22" s="23"/>
      <c r="CP22" s="251" t="s">
        <v>0</v>
      </c>
      <c r="CQ22" s="252"/>
      <c r="CR22" s="253" t="s">
        <v>1</v>
      </c>
      <c r="CS22" s="254"/>
      <c r="CU22" s="26" t="s">
        <v>25</v>
      </c>
      <c r="CW22" s="50" t="s">
        <v>44</v>
      </c>
      <c r="CY22" s="31" t="s">
        <v>10</v>
      </c>
      <c r="CZ22" s="135" t="s">
        <v>30</v>
      </c>
      <c r="DA22" s="60" t="s">
        <v>47</v>
      </c>
      <c r="DB22" s="37" t="s">
        <v>30</v>
      </c>
      <c r="DC22" s="37" t="s">
        <v>40</v>
      </c>
      <c r="DD22" s="135" t="s">
        <v>41</v>
      </c>
      <c r="DE22" s="32" t="s">
        <v>46</v>
      </c>
    </row>
    <row r="23" spans="1:109" ht="18" customHeight="1" thickTop="1" thickBot="1">
      <c r="B23" s="27">
        <v>1.0000000000000001E-5</v>
      </c>
      <c r="D23" s="11">
        <v>1</v>
      </c>
      <c r="E23" s="12">
        <v>0</v>
      </c>
      <c r="F23" s="13">
        <v>0</v>
      </c>
      <c r="G23" s="40">
        <f>-1/($E$4*$B23)</f>
        <v>-105053.05179115453</v>
      </c>
      <c r="H23" s="10"/>
      <c r="I23" s="11">
        <v>1</v>
      </c>
      <c r="J23" s="12">
        <v>0</v>
      </c>
      <c r="K23" s="13">
        <v>0</v>
      </c>
      <c r="L23" s="14">
        <v>0</v>
      </c>
      <c r="N23" s="1">
        <f>D23*I23+F23*I26-E23*J23-G23*J26</f>
        <v>-15356388215.803759</v>
      </c>
      <c r="O23" s="4">
        <f>(D23*J23+E23*I23+F23*J26+G23*I26)</f>
        <v>0</v>
      </c>
      <c r="P23" s="2">
        <f>D23*K23+F23*K26-E23*L23-G23*L26</f>
        <v>0</v>
      </c>
      <c r="Q23" s="3">
        <f>(D23*L23+E23*K23+F23*L26+G23*K26)</f>
        <v>-105053.05179115453</v>
      </c>
      <c r="S23" s="11">
        <v>1</v>
      </c>
      <c r="T23" s="12">
        <v>0</v>
      </c>
      <c r="U23" s="13">
        <v>0</v>
      </c>
      <c r="V23" s="40">
        <f>-1/($T$4*$B23)</f>
        <v>-200722.60136491369</v>
      </c>
      <c r="W23" s="20"/>
      <c r="X23" s="1">
        <f>N23*S23+P23*S26-O23*T23-Q23*T26</f>
        <v>-15356388215.803759</v>
      </c>
      <c r="Y23" s="4">
        <f>(N23*T23+O23*S23+P23*T26+Q23*S26)</f>
        <v>0</v>
      </c>
      <c r="Z23" s="2">
        <f>N23*U23+P23*U26-O23*V23-Q23*V26</f>
        <v>0</v>
      </c>
      <c r="AA23" s="3">
        <f>(N23*V23+O23*U23+P23*V26+Q23*U26)</f>
        <v>3082374190140583</v>
      </c>
      <c r="AB23" s="20"/>
      <c r="AC23" s="11">
        <v>1</v>
      </c>
      <c r="AD23" s="12">
        <v>0</v>
      </c>
      <c r="AE23" s="13">
        <v>0</v>
      </c>
      <c r="AF23" s="14">
        <v>0</v>
      </c>
      <c r="AG23" s="20"/>
      <c r="AH23" s="1">
        <f>X23*AC23+Z23*AC26-Y23*AD23-AA23*AD26</f>
        <v>5.1475854877231605E+20</v>
      </c>
      <c r="AI23" s="4">
        <f>(X23*AD23+Y23*AC23+Z23*AD26+AA23*AC26)</f>
        <v>0</v>
      </c>
      <c r="AJ23" s="2">
        <f>X23*AE23+Z23*AE26-Y23*AF23-AA23*AF26</f>
        <v>0</v>
      </c>
      <c r="AK23" s="3">
        <f>(X23*AF23+Y23*AE23+Z23*AF26+AA23*AE26)</f>
        <v>3082374190140583</v>
      </c>
      <c r="AL23" s="20"/>
      <c r="AM23" s="11">
        <v>1</v>
      </c>
      <c r="AN23" s="12">
        <v>0</v>
      </c>
      <c r="AO23" s="13">
        <v>0</v>
      </c>
      <c r="AP23" s="40">
        <f>-1/($AN$4*$B23)</f>
        <v>-208594.07592824363</v>
      </c>
      <c r="AR23" s="1">
        <f>AH23*AM23+AJ23*AM26-AI23*AN23-AK23*AN26</f>
        <v>5.1475854877231605E+20</v>
      </c>
      <c r="AS23" s="4">
        <f>(AH23*AN23+AI23*AM23+AJ23*AN26+AK23*AM26)</f>
        <v>0</v>
      </c>
      <c r="AT23" s="2">
        <f>AH23*AO23+AJ23*AO26-AI23*AP23-AK23*AP26</f>
        <v>0</v>
      </c>
      <c r="AU23" s="3">
        <f>(AH23*AP23+AI23*AO23+AJ23*AP26+AK23*AO26)</f>
        <v>-1.0737558380424262E+26</v>
      </c>
      <c r="AV23" s="20"/>
      <c r="AW23" s="11">
        <v>1</v>
      </c>
      <c r="AX23" s="12">
        <v>0</v>
      </c>
      <c r="AY23" s="13">
        <v>0</v>
      </c>
      <c r="AZ23" s="14">
        <v>0</v>
      </c>
      <c r="BA23" s="20"/>
      <c r="BB23" s="1">
        <f>AR23*AW23+AT23*AW26-AS23*AX23-AU23*AX26</f>
        <v>-1.7931794221970647E+31</v>
      </c>
      <c r="BC23" s="4">
        <f>(AR23*AX23+AS23*AW23+AT23*AX26+AU23*AW26)</f>
        <v>0</v>
      </c>
      <c r="BD23" s="2">
        <f>AR23*AY23+AT23*AY26-AS23*AZ23-AU23*AZ26</f>
        <v>0</v>
      </c>
      <c r="BE23" s="3">
        <f>(AR23*AZ23+AS23*AY23+AT23*AZ26+AU23*AY26)</f>
        <v>-1.0737558380424262E+26</v>
      </c>
      <c r="BF23" s="20"/>
      <c r="BG23" s="11">
        <v>1</v>
      </c>
      <c r="BH23" s="12">
        <v>0</v>
      </c>
      <c r="BI23" s="13">
        <v>0</v>
      </c>
      <c r="BJ23" s="40">
        <f>-1/($BH$4*$B23)</f>
        <v>-200722.60136491369</v>
      </c>
      <c r="BK23" s="20"/>
      <c r="BL23" s="1">
        <f>BB23*BG23+BD23*BG26-BC23*BH23-BE23*BH26</f>
        <v>-1.7931794221970647E+31</v>
      </c>
      <c r="BM23" s="4">
        <f>(BB23*BH23+BC23*BG23+BD23*BH26+BE23*BG26)</f>
        <v>0</v>
      </c>
      <c r="BN23" s="2">
        <f>BB23*BI23+BD23*BI26-BC23*BJ23-BE23*BJ26</f>
        <v>0</v>
      </c>
      <c r="BO23" s="3">
        <f>(BB23*BJ23+BC23*BI23+BD23*BJ26+BE23*BI26)</f>
        <v>3.5993163832669016E+36</v>
      </c>
      <c r="BP23" s="20"/>
      <c r="BQ23" s="11">
        <v>1</v>
      </c>
      <c r="BR23" s="12">
        <v>0</v>
      </c>
      <c r="BS23" s="13">
        <v>0</v>
      </c>
      <c r="BT23" s="14">
        <v>0</v>
      </c>
      <c r="BU23" s="20"/>
      <c r="BV23" s="1">
        <f>BL23*BQ23+BN23*BQ26-BM23*BR23-BO23*BR26</f>
        <v>5.26138924593514E+41</v>
      </c>
      <c r="BW23" s="4">
        <f>(BL23*BR23+BM23*BQ23+BN23*BR26+BO23*BQ26)</f>
        <v>0</v>
      </c>
      <c r="BX23" s="2">
        <f>BL23*BS23+BN23*BS26-BM23*BT23-BO23*BT26</f>
        <v>0</v>
      </c>
      <c r="BY23" s="3">
        <f>(BL23*BT23+BM23*BS23+BN23*BT26+BO23*BS26)</f>
        <v>3.5993163832669016E+36</v>
      </c>
      <c r="BZ23" s="20"/>
      <c r="CA23" s="11">
        <v>1</v>
      </c>
      <c r="CB23" s="12">
        <v>0</v>
      </c>
      <c r="CC23" s="13">
        <v>0</v>
      </c>
      <c r="CD23" s="40">
        <f>-1/($CB$4*$B23)</f>
        <v>-105053.05179115453</v>
      </c>
      <c r="CE23" s="20"/>
      <c r="CF23" s="1">
        <f>BV23*CA23+BX23*CA26-BW23*CB23-BY23*CB26</f>
        <v>5.26138924593514E+41</v>
      </c>
      <c r="CG23" s="4">
        <f>(BV23*CB23+BW23*CA23+BX23*CB26+BY23*CA26)</f>
        <v>0</v>
      </c>
      <c r="CH23" s="2">
        <f>BV23*CC23+BX23*CC26-BW23*CD23-BY23*CD26</f>
        <v>0</v>
      </c>
      <c r="CI23" s="3">
        <f>(BV23*CD23+BW23*CC23+BX23*CD26+BY23*CC26)</f>
        <v>-5.5272499691065457E+46</v>
      </c>
      <c r="CJ23" s="28"/>
      <c r="CK23" s="11">
        <v>1</v>
      </c>
      <c r="CL23" s="12">
        <v>0</v>
      </c>
      <c r="CM23" s="13">
        <v>0</v>
      </c>
      <c r="CN23" s="14">
        <v>0</v>
      </c>
      <c r="CP23" s="1">
        <f>CF23*CK23+CH23*CK26-CG23*CL23-CI23*CL26</f>
        <v>5.26138924593514E+41</v>
      </c>
      <c r="CQ23" s="4">
        <f>(CF23*CL23+CG23*CK23+CH23*CL26+CI23*CK26)</f>
        <v>-5.5272499691065457E+46</v>
      </c>
      <c r="CR23" s="2">
        <f>CF23*CM23+CH23*CM26-CG23*CN23-CI23*CN26</f>
        <v>0</v>
      </c>
      <c r="CS23" s="3">
        <f>(CF23*CN23+CG23*CM23+CH23*CN26+CI23*CM26)</f>
        <v>-5.5272499691065457E+46</v>
      </c>
      <c r="CU23" s="29">
        <f>20*LOG(((1+$CL$4)/$CL$4)/((CP23+CP26)^2+(CQ23+CQ26)^2)^0.5)</f>
        <v>-928.82958220616945</v>
      </c>
      <c r="CW23" s="51">
        <f>((CP23^2+CQ23^2)^0.5)/((CP26^2+CQ26^2)^0.5)</f>
        <v>105053.05178431352</v>
      </c>
      <c r="CY23" s="44">
        <f>INDEX(B:B,(ROW()-23)*8+23)</f>
        <v>1.0000000000000001E-5</v>
      </c>
      <c r="CZ23" s="61">
        <f>INDEX(CU:CU,(ROW()-23)*8+23)</f>
        <v>-928.82958220616945</v>
      </c>
      <c r="DA23" s="66">
        <f>INDEX(CU:CU,(ROW()-23)*8+26)</f>
        <v>89.999454601474795</v>
      </c>
      <c r="DB23" s="56"/>
      <c r="DC23" s="67"/>
      <c r="DD23" s="68"/>
      <c r="DE23" s="46"/>
    </row>
    <row r="24" spans="1:109" ht="18" customHeight="1" thickBot="1">
      <c r="B24" s="21"/>
      <c r="D24" s="11"/>
      <c r="E24" s="13"/>
      <c r="F24" s="13"/>
      <c r="G24" s="15"/>
      <c r="H24" s="10"/>
      <c r="I24" s="11"/>
      <c r="J24" s="13"/>
      <c r="K24" s="13"/>
      <c r="L24" s="15"/>
      <c r="N24" s="5"/>
      <c r="Q24" s="6"/>
      <c r="S24" s="11"/>
      <c r="T24" s="13"/>
      <c r="U24" s="13"/>
      <c r="V24" s="15"/>
      <c r="W24" s="20"/>
      <c r="X24" s="5"/>
      <c r="AA24" s="6"/>
      <c r="AB24" s="20"/>
      <c r="AC24" s="11"/>
      <c r="AD24" s="13"/>
      <c r="AE24" s="13"/>
      <c r="AF24" s="15"/>
      <c r="AG24" s="20"/>
      <c r="AH24" s="5"/>
      <c r="AK24" s="6"/>
      <c r="AL24" s="20"/>
      <c r="AM24" s="11"/>
      <c r="AN24" s="13"/>
      <c r="AO24" s="13"/>
      <c r="AP24" s="15"/>
      <c r="AR24" s="5"/>
      <c r="AU24" s="6"/>
      <c r="AW24" s="11"/>
      <c r="AX24" s="13"/>
      <c r="AY24" s="13"/>
      <c r="AZ24" s="15"/>
      <c r="BA24" s="20"/>
      <c r="BB24" s="5"/>
      <c r="BE24" s="6"/>
      <c r="BG24" s="11"/>
      <c r="BH24" s="13"/>
      <c r="BI24" s="13"/>
      <c r="BJ24" s="15"/>
      <c r="BL24" s="5"/>
      <c r="BO24" s="6"/>
      <c r="BQ24" s="11"/>
      <c r="BR24" s="13"/>
      <c r="BS24" s="13"/>
      <c r="BT24" s="15"/>
      <c r="BU24" s="20"/>
      <c r="BV24" s="5"/>
      <c r="BY24" s="6"/>
      <c r="CA24" s="11"/>
      <c r="CB24" s="13"/>
      <c r="CC24" s="13"/>
      <c r="CD24" s="15"/>
      <c r="CF24" s="5"/>
      <c r="CI24" s="6"/>
      <c r="CK24" s="11"/>
      <c r="CL24" s="13"/>
      <c r="CM24" s="13"/>
      <c r="CN24" s="15"/>
      <c r="CP24" s="5"/>
      <c r="CS24" s="6"/>
      <c r="CW24" s="52"/>
      <c r="CY24" s="44">
        <f t="shared" ref="CY24:CY28" si="0">INDEX(B:B,(ROW()-23)*8+23)</f>
        <v>0.1</v>
      </c>
      <c r="CZ24" s="61">
        <f t="shared" ref="CZ24:CZ28" si="1">INDEX(CU:CU,(ROW()-23)*8+23)</f>
        <v>-208.63352748629103</v>
      </c>
      <c r="DA24" s="45">
        <f t="shared" ref="DA24:DA28" si="2">INDEX(CU:CU,(ROW()-23)*8+26)</f>
        <v>84.526850802002826</v>
      </c>
      <c r="DB24" s="57"/>
      <c r="DC24" s="13">
        <f>((DA25-DA24)/(CY25-CY24))</f>
        <v>-55.242069829321878</v>
      </c>
      <c r="DD24" s="55"/>
      <c r="DE24" s="46"/>
    </row>
    <row r="25" spans="1:109" ht="18" customHeight="1" thickBot="1">
      <c r="B25" s="21"/>
      <c r="D25" s="11" t="s">
        <v>6</v>
      </c>
      <c r="E25" s="13"/>
      <c r="F25" s="13" t="s">
        <v>7</v>
      </c>
      <c r="G25" s="15"/>
      <c r="H25" s="10"/>
      <c r="I25" s="11" t="s">
        <v>8</v>
      </c>
      <c r="J25" s="13"/>
      <c r="K25" s="13" t="s">
        <v>9</v>
      </c>
      <c r="L25" s="15"/>
      <c r="N25" s="251" t="s">
        <v>26</v>
      </c>
      <c r="O25" s="252"/>
      <c r="P25" s="253" t="s">
        <v>27</v>
      </c>
      <c r="Q25" s="254"/>
      <c r="S25" s="11" t="s">
        <v>13</v>
      </c>
      <c r="T25" s="13"/>
      <c r="U25" s="13" t="s">
        <v>14</v>
      </c>
      <c r="V25" s="15"/>
      <c r="W25" s="20"/>
      <c r="X25" s="251" t="s">
        <v>26</v>
      </c>
      <c r="Y25" s="252"/>
      <c r="Z25" s="253" t="s">
        <v>27</v>
      </c>
      <c r="AA25" s="254"/>
      <c r="AB25" s="20"/>
      <c r="AC25" s="11" t="s">
        <v>8</v>
      </c>
      <c r="AD25" s="13"/>
      <c r="AE25" s="13" t="s">
        <v>9</v>
      </c>
      <c r="AF25" s="15"/>
      <c r="AG25" s="20"/>
      <c r="AH25" s="251" t="s">
        <v>26</v>
      </c>
      <c r="AI25" s="252"/>
      <c r="AJ25" s="253" t="s">
        <v>27</v>
      </c>
      <c r="AK25" s="254"/>
      <c r="AL25" s="20"/>
      <c r="AM25" s="11" t="s">
        <v>13</v>
      </c>
      <c r="AN25" s="13"/>
      <c r="AO25" s="13" t="s">
        <v>14</v>
      </c>
      <c r="AP25" s="15"/>
      <c r="AR25" s="251" t="s">
        <v>26</v>
      </c>
      <c r="AS25" s="252"/>
      <c r="AT25" s="253" t="s">
        <v>27</v>
      </c>
      <c r="AU25" s="254"/>
      <c r="AV25" s="36"/>
      <c r="AW25" s="11" t="s">
        <v>8</v>
      </c>
      <c r="AX25" s="13"/>
      <c r="AY25" s="13" t="s">
        <v>9</v>
      </c>
      <c r="AZ25" s="15"/>
      <c r="BA25" s="20"/>
      <c r="BB25" s="251" t="s">
        <v>26</v>
      </c>
      <c r="BC25" s="252"/>
      <c r="BD25" s="253" t="s">
        <v>27</v>
      </c>
      <c r="BE25" s="254"/>
      <c r="BF25" s="36"/>
      <c r="BG25" s="11" t="s">
        <v>13</v>
      </c>
      <c r="BH25" s="13"/>
      <c r="BI25" s="13" t="s">
        <v>14</v>
      </c>
      <c r="BJ25" s="15"/>
      <c r="BK25" s="36"/>
      <c r="BL25" s="251" t="s">
        <v>26</v>
      </c>
      <c r="BM25" s="252"/>
      <c r="BN25" s="253" t="s">
        <v>27</v>
      </c>
      <c r="BO25" s="254"/>
      <c r="BP25" s="36"/>
      <c r="BQ25" s="11" t="s">
        <v>8</v>
      </c>
      <c r="BR25" s="13"/>
      <c r="BS25" s="13" t="s">
        <v>9</v>
      </c>
      <c r="BT25" s="15"/>
      <c r="BU25" s="20"/>
      <c r="BV25" s="251" t="s">
        <v>26</v>
      </c>
      <c r="BW25" s="252"/>
      <c r="BX25" s="253" t="s">
        <v>27</v>
      </c>
      <c r="BY25" s="254"/>
      <c r="BZ25" s="36"/>
      <c r="CA25" s="11" t="s">
        <v>13</v>
      </c>
      <c r="CB25" s="13"/>
      <c r="CC25" s="13" t="s">
        <v>14</v>
      </c>
      <c r="CD25" s="15"/>
      <c r="CE25" s="36"/>
      <c r="CF25" s="251" t="s">
        <v>26</v>
      </c>
      <c r="CG25" s="252"/>
      <c r="CH25" s="253" t="s">
        <v>27</v>
      </c>
      <c r="CI25" s="254"/>
      <c r="CK25" s="11" t="s">
        <v>28</v>
      </c>
      <c r="CL25" s="13"/>
      <c r="CM25" s="13" t="s">
        <v>29</v>
      </c>
      <c r="CN25" s="15"/>
      <c r="CP25" s="251" t="s">
        <v>26</v>
      </c>
      <c r="CQ25" s="252"/>
      <c r="CR25" s="253" t="s">
        <v>27</v>
      </c>
      <c r="CS25" s="254"/>
      <c r="CU25" s="38" t="s">
        <v>37</v>
      </c>
      <c r="CW25" s="53" t="s">
        <v>45</v>
      </c>
      <c r="CY25" s="44">
        <f t="shared" si="0"/>
        <v>0.12</v>
      </c>
      <c r="CZ25" s="61">
        <f t="shared" si="1"/>
        <v>-194.29416885943056</v>
      </c>
      <c r="DA25" s="45">
        <f t="shared" si="2"/>
        <v>83.422009405416389</v>
      </c>
      <c r="DB25" s="57"/>
      <c r="DC25" s="13">
        <f t="shared" ref="DC25:DC88" si="3">((DA26-DA25)/(CY26-CY25))</f>
        <v>-55.524905030296829</v>
      </c>
      <c r="DD25" s="55"/>
      <c r="DE25" s="46"/>
    </row>
    <row r="26" spans="1:109" ht="18" customHeight="1" thickTop="1" thickBot="1">
      <c r="B26" s="22"/>
      <c r="D26" s="16">
        <v>0</v>
      </c>
      <c r="E26" s="17">
        <v>0</v>
      </c>
      <c r="F26" s="18">
        <v>1</v>
      </c>
      <c r="G26" s="19">
        <v>0</v>
      </c>
      <c r="H26" s="10"/>
      <c r="I26" s="16">
        <v>0</v>
      </c>
      <c r="J26" s="17">
        <f>-1/($J$4*$B23)</f>
        <v>-146177.45943575498</v>
      </c>
      <c r="K26" s="18">
        <v>1</v>
      </c>
      <c r="L26" s="19">
        <v>0</v>
      </c>
      <c r="N26" s="1">
        <f>D26*I23+F26*I26-E26*J23-G26*J26</f>
        <v>0</v>
      </c>
      <c r="O26" s="4">
        <f>(D26*J23+E26*I23+F26*J26+G26*I26)</f>
        <v>-146177.45943575498</v>
      </c>
      <c r="P26" s="2">
        <f>D26*K23+F26*K26-E26*L23-G26*L26</f>
        <v>1</v>
      </c>
      <c r="Q26" s="3">
        <f>(D26*L23+E26*K23+F26*L26+G26*K26)</f>
        <v>0</v>
      </c>
      <c r="S26" s="16">
        <v>0</v>
      </c>
      <c r="T26" s="17">
        <v>0</v>
      </c>
      <c r="U26" s="18">
        <v>1</v>
      </c>
      <c r="V26" s="19">
        <v>0</v>
      </c>
      <c r="W26" s="20"/>
      <c r="X26" s="1">
        <f>N26*S23+P26*S26-O26*T23-Q26*T26</f>
        <v>0</v>
      </c>
      <c r="Y26" s="4">
        <f>(N26*T23+O26*S23+P26*T26+Q26*S26)</f>
        <v>-146177.45943575498</v>
      </c>
      <c r="Z26" s="2">
        <f>N26*U23+P26*U26-O26*V23-Q26*V26</f>
        <v>-29341119917.858887</v>
      </c>
      <c r="AA26" s="3">
        <f>(N26*V23+O26*U23+P26*V26+Q26*U26)</f>
        <v>0</v>
      </c>
      <c r="AB26" s="20"/>
      <c r="AC26" s="16">
        <v>0</v>
      </c>
      <c r="AD26" s="17">
        <f>-1/($AD$4*$B23)</f>
        <v>-167000.668002672</v>
      </c>
      <c r="AE26" s="18">
        <v>1</v>
      </c>
      <c r="AF26" s="19">
        <v>0</v>
      </c>
      <c r="AG26" s="20"/>
      <c r="AH26" s="1">
        <f>X26*AC23+Z26*AC26-Y26*AD23-AA26*AD26</f>
        <v>0</v>
      </c>
      <c r="AI26" s="4">
        <f>(X26*AD23+Y26*AC23+Z26*AD26+AA26*AC26)</f>
        <v>4899986626082762</v>
      </c>
      <c r="AJ26" s="2">
        <f>X26*AE23+Z26*AE26-Y26*AF23-AA26*AF26</f>
        <v>-29341119917.858887</v>
      </c>
      <c r="AK26" s="3">
        <f>(X26*AF23+Y26*AE23+Z26*AF26+AA26*AE26)</f>
        <v>0</v>
      </c>
      <c r="AL26" s="20"/>
      <c r="AM26" s="16">
        <v>0</v>
      </c>
      <c r="AN26" s="17">
        <v>0</v>
      </c>
      <c r="AO26" s="18">
        <v>1</v>
      </c>
      <c r="AP26" s="19">
        <v>0</v>
      </c>
      <c r="AR26" s="1">
        <f>AH26*AM23+AJ26*AM26-AI26*AN23-AK26*AN26</f>
        <v>0</v>
      </c>
      <c r="AS26" s="4">
        <f>(AH26*AN23+AI26*AM23+AJ26*AN26+AK26*AM26)</f>
        <v>4899986626082762</v>
      </c>
      <c r="AT26" s="2">
        <f>AH26*AO23+AJ26*AO26-AI26*AP23-AK26*AP26</f>
        <v>1.0221081822991449E+21</v>
      </c>
      <c r="AU26" s="3">
        <f>(AH26*AP23+AI26*AO23+AJ26*AP26+AK26*AO26)</f>
        <v>0</v>
      </c>
      <c r="AV26" s="20"/>
      <c r="AW26" s="16">
        <v>0</v>
      </c>
      <c r="AX26" s="17">
        <f>-1/($AX$4*$B23)</f>
        <v>-167000.668002672</v>
      </c>
      <c r="AY26" s="18">
        <v>1</v>
      </c>
      <c r="AZ26" s="19">
        <v>0</v>
      </c>
      <c r="BA26" s="20"/>
      <c r="BB26" s="1">
        <f>AR26*AW23+AT26*AW26-AS26*AX23-AU26*AX26</f>
        <v>0</v>
      </c>
      <c r="BC26" s="4">
        <f>(AR26*AX23+AS26*AW23+AT26*AX26+AU26*AW26)</f>
        <v>-1.7069274921005405E+26</v>
      </c>
      <c r="BD26" s="2">
        <f>AR26*AY23+AT26*AY26-AS26*AZ23-AU26*AZ26</f>
        <v>1.0221081822991449E+21</v>
      </c>
      <c r="BE26" s="3">
        <f>(AR26*AZ23+AS26*AY23+AT26*AZ26+AU26*AY26)</f>
        <v>0</v>
      </c>
      <c r="BF26" s="20"/>
      <c r="BG26" s="16">
        <v>0</v>
      </c>
      <c r="BH26" s="17">
        <v>0</v>
      </c>
      <c r="BI26" s="18">
        <v>1</v>
      </c>
      <c r="BJ26" s="19">
        <v>0</v>
      </c>
      <c r="BK26" s="20"/>
      <c r="BL26" s="1">
        <f>BB26*BG23+BD26*BG26-BC26*BH23-BE26*BH26</f>
        <v>0</v>
      </c>
      <c r="BM26" s="4">
        <f>(BB26*BH23+BC26*BG23+BD26*BH26+BE26*BG26)</f>
        <v>-1.7069274921005405E+26</v>
      </c>
      <c r="BN26" s="2">
        <f>BB26*BI23+BD26*BI26-BC26*BJ23-BE26*BJ26</f>
        <v>-3.4261892654548757E+31</v>
      </c>
      <c r="BO26" s="3">
        <f>(BB26*BJ23+BC26*BI23+BD26*BJ26+BE26*BI26)</f>
        <v>0</v>
      </c>
      <c r="BP26" s="20"/>
      <c r="BQ26" s="16">
        <v>0</v>
      </c>
      <c r="BR26" s="17">
        <f>-1/($BR$4*$B23)</f>
        <v>-146177.45943575498</v>
      </c>
      <c r="BS26" s="18">
        <v>1</v>
      </c>
      <c r="BT26" s="19">
        <v>0</v>
      </c>
      <c r="BU26" s="20"/>
      <c r="BV26" s="1">
        <f>BL26*BQ23+BN26*BQ26-BM26*BR23-BO26*BR26</f>
        <v>0</v>
      </c>
      <c r="BW26" s="4">
        <f>(BL26*BR23+BM26*BQ23+BN26*BR26+BO26*BQ26)</f>
        <v>5.0083164235317997E+36</v>
      </c>
      <c r="BX26" s="2">
        <f>BL26*BS23+BN26*BS26-BM26*BT23-BO26*BT26</f>
        <v>-3.4261892654548757E+31</v>
      </c>
      <c r="BY26" s="3">
        <f>(BL26*BT23+BM26*BS23+BN26*BT26+BO26*BS26)</f>
        <v>0</v>
      </c>
      <c r="BZ26" s="20"/>
      <c r="CA26" s="16">
        <v>0</v>
      </c>
      <c r="CB26" s="17">
        <v>0</v>
      </c>
      <c r="CC26" s="18">
        <v>1</v>
      </c>
      <c r="CD26" s="19">
        <v>0</v>
      </c>
      <c r="CE26" s="20"/>
      <c r="CF26" s="1">
        <f>BV26*CA23+BX26*CA26-BW26*CB23-BY26*CB26</f>
        <v>0</v>
      </c>
      <c r="CG26" s="4">
        <f>(BV26*CB23+BW26*CA23+BX26*CB26+BY26*CA26)</f>
        <v>5.0083164235317997E+36</v>
      </c>
      <c r="CH26" s="2">
        <f>BV26*CC23+BX26*CC26-BW26*CD23-BY26*CD26</f>
        <v>5.2613892459351407E+41</v>
      </c>
      <c r="CI26" s="3">
        <f>(BV26*CD23+BW26*CC23+BX26*CD26+BY26*CC26)</f>
        <v>0</v>
      </c>
      <c r="CK26" s="16">
        <f>1/$CL$4</f>
        <v>1</v>
      </c>
      <c r="CL26" s="17">
        <v>0</v>
      </c>
      <c r="CM26" s="18">
        <v>1</v>
      </c>
      <c r="CN26" s="19">
        <v>0</v>
      </c>
      <c r="CP26" s="1">
        <f>CF26*CK23+CH26*CK26-CG26*CL23-CI26*CL26</f>
        <v>5.2613892459351407E+41</v>
      </c>
      <c r="CQ26" s="4">
        <f>(CF26*CL23+CG26*CK23+CH26*CL26+CI26*CK26)</f>
        <v>5.0083164235317997E+36</v>
      </c>
      <c r="CR26" s="2">
        <f>CF26*CM23+CH26*CM26-CG26*CN23-CI26*CN26</f>
        <v>5.2613892459351407E+41</v>
      </c>
      <c r="CS26" s="3">
        <f>(CF26*CN23+CG26*CM23+CH26*CN26+CI26*CM26)</f>
        <v>0</v>
      </c>
      <c r="CU26" s="39">
        <f>(180/PI())*ATAN(-1*(CQ23/CP23))</f>
        <v>89.999454601474795</v>
      </c>
      <c r="CW26" s="54">
        <f>20*LOG(((1-(10^(CU23/20)^2)*(1-((1-CW23)/(1+CW23))^2))^0.5))</f>
        <v>0</v>
      </c>
      <c r="CY26" s="44">
        <f t="shared" si="0"/>
        <v>0.14000000000000001</v>
      </c>
      <c r="CZ26" s="61">
        <f t="shared" si="1"/>
        <v>-182.14086790315389</v>
      </c>
      <c r="DA26" s="45">
        <f t="shared" si="2"/>
        <v>82.311511304810452</v>
      </c>
      <c r="DB26" s="57"/>
      <c r="DC26" s="13">
        <f t="shared" si="3"/>
        <v>-55.858574968009862</v>
      </c>
      <c r="DD26" s="55"/>
      <c r="DE26" s="46"/>
    </row>
    <row r="27" spans="1:109" ht="18" customHeight="1"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3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Y27" s="44">
        <f t="shared" si="0"/>
        <v>0.16</v>
      </c>
      <c r="CZ27" s="61">
        <f t="shared" si="1"/>
        <v>-171.5831023732288</v>
      </c>
      <c r="DA27" s="45">
        <f t="shared" si="2"/>
        <v>81.194339805450255</v>
      </c>
      <c r="DB27" s="57"/>
      <c r="DC27" s="13">
        <f t="shared" si="3"/>
        <v>-56.244874408100316</v>
      </c>
      <c r="DD27" s="55"/>
      <c r="DE27" s="46"/>
    </row>
    <row r="28" spans="1:109" ht="18" customHeight="1">
      <c r="CY28" s="44">
        <f t="shared" si="0"/>
        <v>0.18</v>
      </c>
      <c r="CZ28" s="61">
        <f t="shared" si="1"/>
        <v>-162.23987220336593</v>
      </c>
      <c r="DA28" s="45">
        <f t="shared" si="2"/>
        <v>80.069442317288249</v>
      </c>
      <c r="DB28" s="57"/>
      <c r="DC28" s="13">
        <f t="shared" si="3"/>
        <v>-56.685921614356921</v>
      </c>
      <c r="DD28" s="55"/>
      <c r="DE28" s="46"/>
    </row>
    <row r="29" spans="1:109" ht="18" customHeight="1" thickBot="1">
      <c r="A29" s="23"/>
      <c r="B29" s="23"/>
      <c r="C29" s="23"/>
      <c r="D29" s="20" t="s">
        <v>15</v>
      </c>
      <c r="E29" s="20"/>
      <c r="F29" s="20"/>
      <c r="G29" s="20"/>
      <c r="H29" s="20"/>
      <c r="I29" s="20" t="s">
        <v>16</v>
      </c>
      <c r="J29" s="20"/>
      <c r="K29" s="20"/>
      <c r="L29" s="20"/>
      <c r="M29" s="23"/>
      <c r="N29" s="23"/>
      <c r="O29" s="24" t="s">
        <v>17</v>
      </c>
      <c r="P29" s="23"/>
      <c r="Q29" s="23"/>
      <c r="R29" s="23"/>
      <c r="S29" s="20"/>
      <c r="T29" s="20" t="s">
        <v>18</v>
      </c>
      <c r="U29" s="23"/>
      <c r="V29" s="23"/>
      <c r="W29" s="23"/>
      <c r="X29" s="23"/>
      <c r="Y29" s="24" t="s">
        <v>19</v>
      </c>
      <c r="Z29" s="23"/>
      <c r="AA29" s="23"/>
      <c r="AB29" s="23"/>
      <c r="AC29" s="24" t="s">
        <v>20</v>
      </c>
      <c r="AD29" s="20"/>
      <c r="AE29" s="20"/>
      <c r="AF29" s="20"/>
      <c r="AG29" s="20"/>
      <c r="AH29" s="23"/>
      <c r="AI29" s="24" t="s">
        <v>21</v>
      </c>
      <c r="AJ29" s="23"/>
      <c r="AK29" s="23"/>
      <c r="AL29" s="20"/>
      <c r="AM29" s="24" t="s">
        <v>31</v>
      </c>
      <c r="AN29" s="20"/>
      <c r="AO29" s="23"/>
      <c r="AP29" s="23"/>
      <c r="AQ29" s="23"/>
      <c r="AR29" s="23"/>
      <c r="AS29" s="24" t="s">
        <v>91</v>
      </c>
      <c r="AT29" s="23"/>
      <c r="AU29" s="23"/>
      <c r="AV29" s="23"/>
      <c r="AW29" s="24" t="s">
        <v>32</v>
      </c>
      <c r="AX29" s="20"/>
      <c r="AY29" s="20"/>
      <c r="AZ29" s="20"/>
      <c r="BA29" s="20"/>
      <c r="BB29" s="23"/>
      <c r="BC29" s="24" t="s">
        <v>22</v>
      </c>
      <c r="BD29" s="23"/>
      <c r="BE29" s="23"/>
      <c r="BF29" s="23"/>
      <c r="BG29" s="24" t="s">
        <v>33</v>
      </c>
      <c r="BH29" s="20"/>
      <c r="BI29" s="23"/>
      <c r="BJ29" s="23"/>
      <c r="BK29" s="23"/>
      <c r="BL29" s="23"/>
      <c r="BM29" s="24" t="s">
        <v>34</v>
      </c>
      <c r="BN29" s="23"/>
      <c r="BO29" s="23"/>
      <c r="BP29" s="23"/>
      <c r="BQ29" s="24" t="s">
        <v>89</v>
      </c>
      <c r="BR29" s="20"/>
      <c r="BS29" s="20"/>
      <c r="BT29" s="20"/>
      <c r="BU29" s="20"/>
      <c r="BV29" s="23"/>
      <c r="BW29" s="24" t="s">
        <v>35</v>
      </c>
      <c r="BX29" s="23"/>
      <c r="BY29" s="23"/>
      <c r="BZ29" s="23"/>
      <c r="CA29" s="24" t="s">
        <v>90</v>
      </c>
      <c r="CB29" s="20"/>
      <c r="CC29" s="23"/>
      <c r="CD29" s="23"/>
      <c r="CE29" s="23"/>
      <c r="CF29" s="23"/>
      <c r="CG29" s="24" t="s">
        <v>92</v>
      </c>
      <c r="CH29" s="23"/>
      <c r="CI29" s="23"/>
      <c r="CJ29" s="23"/>
      <c r="CK29" s="24" t="s">
        <v>36</v>
      </c>
      <c r="CL29" s="24"/>
      <c r="CM29" s="23"/>
      <c r="CN29" s="23"/>
      <c r="CO29" s="23"/>
      <c r="CP29" s="23"/>
      <c r="CQ29" s="24" t="s">
        <v>93</v>
      </c>
      <c r="CR29" s="23"/>
      <c r="CS29" s="23"/>
      <c r="CY29" s="44">
        <f t="shared" ref="CY29:CY92" si="4">INDEX(B:B,(ROW()-23)*8+23)</f>
        <v>0.2</v>
      </c>
      <c r="CZ29" s="61">
        <f t="shared" ref="CZ29:CZ92" si="5">INDEX(CU:CU,(ROW()-23)*8+23)</f>
        <v>-153.85092725644881</v>
      </c>
      <c r="DA29" s="45">
        <f t="shared" ref="DA29:DA92" si="6">INDEX(CU:CU,(ROW()-23)*8+26)</f>
        <v>78.93572388500111</v>
      </c>
      <c r="DB29" s="57"/>
      <c r="DC29" s="13">
        <f t="shared" si="3"/>
        <v>-57.184188591946167</v>
      </c>
      <c r="DD29" s="55"/>
      <c r="DE29" s="46">
        <f t="shared" ref="DE29:DE48" si="7">INDEX(CW:CW,(ROW()-23)*8+26)</f>
        <v>-9.6432746655328714E-16</v>
      </c>
    </row>
    <row r="30" spans="1:109" ht="18" customHeight="1" thickBot="1">
      <c r="A30" s="23"/>
      <c r="B30" s="33"/>
      <c r="C30" s="23"/>
      <c r="D30" s="7" t="s">
        <v>2</v>
      </c>
      <c r="E30" s="8"/>
      <c r="F30" s="8" t="s">
        <v>3</v>
      </c>
      <c r="G30" s="9"/>
      <c r="H30" s="10"/>
      <c r="I30" s="7" t="s">
        <v>4</v>
      </c>
      <c r="J30" s="8"/>
      <c r="K30" s="8" t="s">
        <v>5</v>
      </c>
      <c r="L30" s="9"/>
      <c r="M30" s="23"/>
      <c r="N30" s="251" t="s">
        <v>79</v>
      </c>
      <c r="O30" s="252"/>
      <c r="P30" s="253" t="s">
        <v>80</v>
      </c>
      <c r="Q30" s="254"/>
      <c r="R30" s="23"/>
      <c r="S30" s="7" t="s">
        <v>11</v>
      </c>
      <c r="T30" s="8"/>
      <c r="U30" s="8" t="s">
        <v>12</v>
      </c>
      <c r="V30" s="9"/>
      <c r="W30" s="20"/>
      <c r="X30" s="251" t="s">
        <v>79</v>
      </c>
      <c r="Y30" s="252"/>
      <c r="Z30" s="253" t="s">
        <v>80</v>
      </c>
      <c r="AA30" s="254"/>
      <c r="AB30" s="20"/>
      <c r="AC30" s="7" t="s">
        <v>4</v>
      </c>
      <c r="AD30" s="8"/>
      <c r="AE30" s="8" t="s">
        <v>5</v>
      </c>
      <c r="AF30" s="9"/>
      <c r="AG30" s="20"/>
      <c r="AH30" s="251" t="s">
        <v>0</v>
      </c>
      <c r="AI30" s="252"/>
      <c r="AJ30" s="253" t="s">
        <v>1</v>
      </c>
      <c r="AK30" s="254"/>
      <c r="AL30" s="20"/>
      <c r="AM30" s="7" t="s">
        <v>11</v>
      </c>
      <c r="AN30" s="8"/>
      <c r="AO30" s="8" t="s">
        <v>12</v>
      </c>
      <c r="AP30" s="9"/>
      <c r="AQ30" s="23"/>
      <c r="AR30" s="251" t="s">
        <v>0</v>
      </c>
      <c r="AS30" s="252"/>
      <c r="AT30" s="253" t="s">
        <v>1</v>
      </c>
      <c r="AU30" s="254"/>
      <c r="AV30" s="36"/>
      <c r="AW30" s="7" t="s">
        <v>4</v>
      </c>
      <c r="AX30" s="8"/>
      <c r="AY30" s="8" t="s">
        <v>5</v>
      </c>
      <c r="AZ30" s="9"/>
      <c r="BA30" s="20"/>
      <c r="BB30" s="251" t="s">
        <v>0</v>
      </c>
      <c r="BC30" s="252"/>
      <c r="BD30" s="253" t="s">
        <v>1</v>
      </c>
      <c r="BE30" s="254"/>
      <c r="BF30" s="36"/>
      <c r="BG30" s="7" t="s">
        <v>11</v>
      </c>
      <c r="BH30" s="8"/>
      <c r="BI30" s="8" t="s">
        <v>12</v>
      </c>
      <c r="BJ30" s="9"/>
      <c r="BK30" s="36"/>
      <c r="BL30" s="251" t="s">
        <v>0</v>
      </c>
      <c r="BM30" s="252"/>
      <c r="BN30" s="253" t="s">
        <v>1</v>
      </c>
      <c r="BO30" s="254"/>
      <c r="BP30" s="36"/>
      <c r="BQ30" s="7" t="s">
        <v>4</v>
      </c>
      <c r="BR30" s="8"/>
      <c r="BS30" s="8" t="s">
        <v>5</v>
      </c>
      <c r="BT30" s="9"/>
      <c r="BU30" s="20"/>
      <c r="BV30" s="251" t="s">
        <v>0</v>
      </c>
      <c r="BW30" s="252"/>
      <c r="BX30" s="253" t="s">
        <v>1</v>
      </c>
      <c r="BY30" s="254"/>
      <c r="BZ30" s="36"/>
      <c r="CA30" s="7" t="s">
        <v>11</v>
      </c>
      <c r="CB30" s="8"/>
      <c r="CC30" s="8" t="s">
        <v>12</v>
      </c>
      <c r="CD30" s="9"/>
      <c r="CE30" s="36"/>
      <c r="CF30" s="251" t="s">
        <v>0</v>
      </c>
      <c r="CG30" s="252"/>
      <c r="CH30" s="253" t="s">
        <v>1</v>
      </c>
      <c r="CI30" s="254"/>
      <c r="CJ30" s="23"/>
      <c r="CK30" s="7" t="s">
        <v>23</v>
      </c>
      <c r="CL30" s="8"/>
      <c r="CM30" s="8" t="s">
        <v>24</v>
      </c>
      <c r="CN30" s="9"/>
      <c r="CO30" s="23"/>
      <c r="CP30" s="251" t="s">
        <v>0</v>
      </c>
      <c r="CQ30" s="252"/>
      <c r="CR30" s="253" t="s">
        <v>1</v>
      </c>
      <c r="CS30" s="254"/>
      <c r="CU30" s="26" t="s">
        <v>25</v>
      </c>
      <c r="CW30" s="50" t="s">
        <v>44</v>
      </c>
      <c r="CY30" s="44">
        <f t="shared" si="4"/>
        <v>0.22</v>
      </c>
      <c r="CZ30" s="61">
        <f t="shared" si="5"/>
        <v>-146.23053073721326</v>
      </c>
      <c r="DA30" s="45">
        <f t="shared" si="6"/>
        <v>77.792040113162187</v>
      </c>
      <c r="DB30" s="57"/>
      <c r="DC30" s="13">
        <f t="shared" si="3"/>
        <v>-57.742537471674666</v>
      </c>
      <c r="DD30" s="55"/>
      <c r="DE30" s="46">
        <f t="shared" si="7"/>
        <v>-5.7859647993197248E-15</v>
      </c>
    </row>
    <row r="31" spans="1:109" ht="18" customHeight="1" thickTop="1" thickBot="1">
      <c r="B31" s="34">
        <v>0.1</v>
      </c>
      <c r="D31" s="11">
        <v>1</v>
      </c>
      <c r="E31" s="12">
        <v>0</v>
      </c>
      <c r="F31" s="13">
        <v>0</v>
      </c>
      <c r="G31" s="40">
        <f t="shared" ref="G31" si="8">-1/($E$4*$B31)</f>
        <v>-10.505305179115453</v>
      </c>
      <c r="H31" s="10"/>
      <c r="I31" s="11">
        <v>1</v>
      </c>
      <c r="J31" s="12">
        <v>0</v>
      </c>
      <c r="K31" s="13">
        <v>0</v>
      </c>
      <c r="L31" s="14">
        <v>0</v>
      </c>
      <c r="N31" s="1">
        <f t="shared" ref="N31" si="9">D31*I31+F31*I34-E31*J31-G31*J34</f>
        <v>-152.56388216803759</v>
      </c>
      <c r="O31" s="4">
        <f t="shared" ref="O31" si="10">(D31*J31+E31*I31+F31*J34+G31*I34)</f>
        <v>0</v>
      </c>
      <c r="P31" s="2">
        <f t="shared" ref="P31" si="11">D31*K31+F31*K34-E31*L31-G31*L34</f>
        <v>0</v>
      </c>
      <c r="Q31" s="3">
        <f t="shared" ref="Q31" si="12">(D31*L31+E31*K31+F31*L34+G31*K34)</f>
        <v>-10.505305179115453</v>
      </c>
      <c r="S31" s="11">
        <v>1</v>
      </c>
      <c r="T31" s="12">
        <v>0</v>
      </c>
      <c r="U31" s="13">
        <v>0</v>
      </c>
      <c r="V31" s="40">
        <f t="shared" ref="V31" si="13">-1/($T$4*$B31)</f>
        <v>-20.072260136491369</v>
      </c>
      <c r="W31" s="20"/>
      <c r="X31" s="1">
        <f t="shared" ref="X31" si="14">N31*S31+P31*S34-O31*T31-Q31*T34</f>
        <v>-152.56388216803759</v>
      </c>
      <c r="Y31" s="4">
        <f t="shared" ref="Y31" si="15">(N31*T31+O31*S31+P31*T34+Q31*S34)</f>
        <v>0</v>
      </c>
      <c r="Z31" s="2">
        <f t="shared" ref="Z31" si="16">N31*U31+P31*U34-O31*V31-Q31*V34</f>
        <v>0</v>
      </c>
      <c r="AA31" s="3">
        <f t="shared" ref="AA31" si="17">(N31*V31+O31*U31+P31*V34+Q31*U34)</f>
        <v>3051.7966251307521</v>
      </c>
      <c r="AB31" s="20"/>
      <c r="AC31" s="11">
        <v>1</v>
      </c>
      <c r="AD31" s="12">
        <v>0</v>
      </c>
      <c r="AE31" s="13">
        <v>0</v>
      </c>
      <c r="AF31" s="14">
        <v>0</v>
      </c>
      <c r="AG31" s="20"/>
      <c r="AH31" s="1">
        <f t="shared" ref="AH31" si="18">X31*AC31+Z31*AC34-Y31*AD31-AA31*AD34</f>
        <v>50812.643618345523</v>
      </c>
      <c r="AI31" s="4">
        <f t="shared" ref="AI31" si="19">(X31*AD31+Y31*AC31+Z31*AD34+AA31*AC34)</f>
        <v>0</v>
      </c>
      <c r="AJ31" s="2">
        <f t="shared" ref="AJ31" si="20">X31*AE31+Z31*AE34-Y31*AF31-AA31*AF34</f>
        <v>0</v>
      </c>
      <c r="AK31" s="3">
        <f t="shared" ref="AK31" si="21">(X31*AF31+Y31*AE31+Z31*AF34+AA31*AE34)</f>
        <v>3051.7966251307521</v>
      </c>
      <c r="AL31" s="20"/>
      <c r="AM31" s="11">
        <v>1</v>
      </c>
      <c r="AN31" s="12">
        <v>0</v>
      </c>
      <c r="AO31" s="13">
        <v>0</v>
      </c>
      <c r="AP31" s="40">
        <f t="shared" ref="AP31" si="22">-1/($AN$4*$B31)</f>
        <v>-20.859407592824361</v>
      </c>
      <c r="AR31" s="1">
        <f t="shared" ref="AR31" si="23">AH31*AM31+AJ31*AM34-AI31*AN31-AK31*AN34</f>
        <v>50812.643618345523</v>
      </c>
      <c r="AS31" s="4">
        <f t="shared" ref="AS31" si="24">(AH31*AN31+AI31*AM31+AJ31*AN34+AK31*AM34)</f>
        <v>0</v>
      </c>
      <c r="AT31" s="2">
        <f t="shared" ref="AT31" si="25">AH31*AO31+AJ31*AO34-AI31*AP31-AK31*AP34</f>
        <v>0</v>
      </c>
      <c r="AU31" s="3">
        <f t="shared" ref="AU31" si="26">(AH31*AP31+AI31*AO31+AJ31*AP34+AK31*AO34)</f>
        <v>-1056869.847478864</v>
      </c>
      <c r="AV31" s="20"/>
      <c r="AW31" s="11">
        <v>1</v>
      </c>
      <c r="AX31" s="12">
        <v>0</v>
      </c>
      <c r="AY31" s="13">
        <v>0</v>
      </c>
      <c r="AZ31" s="14">
        <v>0</v>
      </c>
      <c r="BA31" s="20"/>
      <c r="BB31" s="1">
        <f t="shared" ref="BB31" si="27">AR31*AW31+AT31*AW34-AS31*AX31-AU31*AX34</f>
        <v>-17598984.408466894</v>
      </c>
      <c r="BC31" s="4">
        <f t="shared" ref="BC31" si="28">(AR31*AX31+AS31*AW31+AT31*AX34+AU31*AW34)</f>
        <v>0</v>
      </c>
      <c r="BD31" s="2">
        <f t="shared" ref="BD31" si="29">AR31*AY31+AT31*AY34-AS31*AZ31-AU31*AZ34</f>
        <v>0</v>
      </c>
      <c r="BE31" s="3">
        <f t="shared" ref="BE31" si="30">(AR31*AZ31+AS31*AY31+AT31*AZ34+AU31*AY34)</f>
        <v>-1056869.847478864</v>
      </c>
      <c r="BF31" s="20"/>
      <c r="BG31" s="11">
        <v>1</v>
      </c>
      <c r="BH31" s="12">
        <v>0</v>
      </c>
      <c r="BI31" s="13">
        <v>0</v>
      </c>
      <c r="BJ31" s="40">
        <f t="shared" ref="BJ31" si="31">-1/($BH$4*$B31)</f>
        <v>-20.072260136491369</v>
      </c>
      <c r="BK31" s="20"/>
      <c r="BL31" s="1">
        <f t="shared" ref="BL31" si="32">BB31*BG31+BD31*BG34-BC31*BH31-BE31*BH34</f>
        <v>-17598984.408466894</v>
      </c>
      <c r="BM31" s="4">
        <f t="shared" ref="BM31" si="33">(BB31*BH31+BC31*BG31+BD31*BH34+BE31*BG34)</f>
        <v>0</v>
      </c>
      <c r="BN31" s="2">
        <f t="shared" ref="BN31" si="34">BB31*BI31+BD31*BI34-BC31*BJ31-BE31*BJ34</f>
        <v>0</v>
      </c>
      <c r="BO31" s="3">
        <f t="shared" ref="BO31" si="35">(BB31*BJ31+BC31*BI31+BD31*BJ34+BE31*BI34)</f>
        <v>352194523.33732432</v>
      </c>
      <c r="BP31" s="20"/>
      <c r="BQ31" s="11">
        <v>1</v>
      </c>
      <c r="BR31" s="12">
        <v>0</v>
      </c>
      <c r="BS31" s="13">
        <v>0</v>
      </c>
      <c r="BT31" s="14">
        <v>0</v>
      </c>
      <c r="BU31" s="20"/>
      <c r="BV31" s="1">
        <f t="shared" ref="BV31" si="36">BL31*BQ31+BN31*BQ34-BM31*BR31-BO31*BR34</f>
        <v>5130691080.4552116</v>
      </c>
      <c r="BW31" s="4">
        <f t="shared" ref="BW31" si="37">(BL31*BR31+BM31*BQ31+BN31*BR34+BO31*BQ34)</f>
        <v>0</v>
      </c>
      <c r="BX31" s="2">
        <f t="shared" ref="BX31" si="38">BL31*BS31+BN31*BS34-BM31*BT31-BO31*BT34</f>
        <v>0</v>
      </c>
      <c r="BY31" s="3">
        <f t="shared" ref="BY31" si="39">(BL31*BT31+BM31*BS31+BN31*BT34+BO31*BS34)</f>
        <v>352194523.33732432</v>
      </c>
      <c r="BZ31" s="20"/>
      <c r="CA31" s="11">
        <v>1</v>
      </c>
      <c r="CB31" s="12">
        <v>0</v>
      </c>
      <c r="CC31" s="13">
        <v>0</v>
      </c>
      <c r="CD31" s="40">
        <f t="shared" ref="CD31" si="40">-1/($CB$4*$B31)</f>
        <v>-10.505305179115453</v>
      </c>
      <c r="CE31" s="20"/>
      <c r="CF31" s="1">
        <f t="shared" ref="CF31" si="41">BV31*CA31+BX31*CA34-BW31*CB31-BY31*CB34</f>
        <v>5130691080.4552116</v>
      </c>
      <c r="CG31" s="4">
        <f t="shared" ref="CG31" si="42">(BV31*CB31+BW31*CA31+BX31*CB34+BY31*CA34)</f>
        <v>0</v>
      </c>
      <c r="CH31" s="2">
        <f t="shared" ref="CH31" si="43">BV31*CC31+BX31*CC34-BW31*CD31-BY31*CD34</f>
        <v>0</v>
      </c>
      <c r="CI31" s="3">
        <f t="shared" ref="CI31" si="44">(BV31*CD31+BW31*CC31+BX31*CD34+BY31*CC34)</f>
        <v>-53547281056.610268</v>
      </c>
      <c r="CJ31" s="28"/>
      <c r="CK31" s="11">
        <v>1</v>
      </c>
      <c r="CL31" s="12">
        <v>0</v>
      </c>
      <c r="CM31" s="13">
        <v>0</v>
      </c>
      <c r="CN31" s="14">
        <v>0</v>
      </c>
      <c r="CP31" s="1">
        <f t="shared" ref="CP31" si="45">CF31*CK31+CH31*CK34-CG31*CL31-CI31*CL34</f>
        <v>5130691080.4552116</v>
      </c>
      <c r="CQ31" s="4">
        <f t="shared" ref="CQ31" si="46">(CF31*CL31+CG31*CK31+CH31*CL34+CI31*CK34)</f>
        <v>-53547281056.610268</v>
      </c>
      <c r="CR31" s="2">
        <f t="shared" ref="CR31" si="47">CF31*CM31+CH31*CM34-CG31*CN31-CI31*CN34</f>
        <v>0</v>
      </c>
      <c r="CS31" s="3">
        <f t="shared" ref="CS31" si="48">(CF31*CN31+CG31*CM31+CH31*CN34+CI31*CM34)</f>
        <v>-53547281056.610268</v>
      </c>
      <c r="CU31" s="29">
        <f t="shared" ref="CU31" si="49">20*LOG(((1+$CL$4)/$CL$4)/((CP31+CP34)^2+(CQ31+CQ34)^2)^0.5)</f>
        <v>-208.63352748629103</v>
      </c>
      <c r="CW31" s="51">
        <f t="shared" ref="CW31" si="50">((CP31^2+CQ31^2)^0.5)/((CP34^2+CQ34^2)^0.5)</f>
        <v>10.436660523295307</v>
      </c>
      <c r="CY31" s="44">
        <f t="shared" si="4"/>
        <v>0.24</v>
      </c>
      <c r="CZ31" s="61">
        <f t="shared" si="5"/>
        <v>-139.24142521446575</v>
      </c>
      <c r="DA31" s="45">
        <f t="shared" si="6"/>
        <v>76.637189363728695</v>
      </c>
      <c r="DB31" s="57"/>
      <c r="DC31" s="13">
        <f t="shared" si="3"/>
        <v>-58.36426408301984</v>
      </c>
      <c r="DD31" s="55"/>
      <c r="DE31" s="46">
        <f t="shared" si="7"/>
        <v>-3.2787133862811822E-14</v>
      </c>
    </row>
    <row r="32" spans="1:109" ht="18" customHeight="1" thickBot="1">
      <c r="D32" s="11"/>
      <c r="E32" s="13"/>
      <c r="F32" s="13"/>
      <c r="G32" s="15"/>
      <c r="H32" s="10"/>
      <c r="I32" s="11"/>
      <c r="J32" s="13"/>
      <c r="K32" s="13"/>
      <c r="L32" s="15"/>
      <c r="N32" s="5"/>
      <c r="Q32" s="6"/>
      <c r="S32" s="11"/>
      <c r="T32" s="13"/>
      <c r="U32" s="13"/>
      <c r="V32" s="15"/>
      <c r="W32" s="20"/>
      <c r="X32" s="5"/>
      <c r="AA32" s="6"/>
      <c r="AB32" s="20"/>
      <c r="AC32" s="11"/>
      <c r="AD32" s="13"/>
      <c r="AE32" s="13"/>
      <c r="AF32" s="15"/>
      <c r="AG32" s="20"/>
      <c r="AH32" s="5"/>
      <c r="AK32" s="6"/>
      <c r="AL32" s="20"/>
      <c r="AM32" s="11"/>
      <c r="AN32" s="13"/>
      <c r="AO32" s="13"/>
      <c r="AP32" s="15"/>
      <c r="AR32" s="5"/>
      <c r="AU32" s="6"/>
      <c r="AW32" s="11"/>
      <c r="AX32" s="13"/>
      <c r="AY32" s="13"/>
      <c r="AZ32" s="15"/>
      <c r="BA32" s="20"/>
      <c r="BB32" s="5"/>
      <c r="BE32" s="6"/>
      <c r="BG32" s="11"/>
      <c r="BH32" s="13"/>
      <c r="BI32" s="13"/>
      <c r="BJ32" s="15"/>
      <c r="BL32" s="5"/>
      <c r="BO32" s="6"/>
      <c r="BQ32" s="11"/>
      <c r="BR32" s="13"/>
      <c r="BS32" s="13"/>
      <c r="BT32" s="15"/>
      <c r="BU32" s="20"/>
      <c r="BV32" s="5"/>
      <c r="BY32" s="6"/>
      <c r="CA32" s="11"/>
      <c r="CB32" s="13"/>
      <c r="CC32" s="13"/>
      <c r="CD32" s="15"/>
      <c r="CF32" s="5"/>
      <c r="CI32" s="6"/>
      <c r="CK32" s="11"/>
      <c r="CL32" s="13"/>
      <c r="CM32" s="13"/>
      <c r="CN32" s="15"/>
      <c r="CP32" s="5"/>
      <c r="CS32" s="6"/>
      <c r="CW32" s="52"/>
      <c r="CY32" s="44">
        <f t="shared" si="4"/>
        <v>0.26</v>
      </c>
      <c r="CZ32" s="61">
        <f t="shared" si="5"/>
        <v>-132.77925393357827</v>
      </c>
      <c r="DA32" s="45">
        <f t="shared" si="6"/>
        <v>75.469904082068297</v>
      </c>
      <c r="DB32" s="57"/>
      <c r="DC32" s="13">
        <f t="shared" si="3"/>
        <v>-59.053150023206008</v>
      </c>
      <c r="DD32" s="55"/>
      <c r="DE32" s="46">
        <f t="shared" si="7"/>
        <v>-1.5043508478231411E-13</v>
      </c>
    </row>
    <row r="33" spans="1:109" ht="18" customHeight="1" thickBot="1">
      <c r="D33" s="11" t="s">
        <v>6</v>
      </c>
      <c r="E33" s="13"/>
      <c r="F33" s="13" t="s">
        <v>7</v>
      </c>
      <c r="G33" s="15"/>
      <c r="H33" s="10"/>
      <c r="I33" s="11" t="s">
        <v>8</v>
      </c>
      <c r="J33" s="13"/>
      <c r="K33" s="13" t="s">
        <v>9</v>
      </c>
      <c r="L33" s="15"/>
      <c r="N33" s="251" t="s">
        <v>26</v>
      </c>
      <c r="O33" s="252"/>
      <c r="P33" s="253" t="s">
        <v>27</v>
      </c>
      <c r="Q33" s="254"/>
      <c r="S33" s="11" t="s">
        <v>13</v>
      </c>
      <c r="T33" s="13"/>
      <c r="U33" s="13" t="s">
        <v>14</v>
      </c>
      <c r="V33" s="15"/>
      <c r="W33" s="20"/>
      <c r="X33" s="251" t="s">
        <v>26</v>
      </c>
      <c r="Y33" s="252"/>
      <c r="Z33" s="253" t="s">
        <v>27</v>
      </c>
      <c r="AA33" s="254"/>
      <c r="AB33" s="20"/>
      <c r="AC33" s="11" t="s">
        <v>8</v>
      </c>
      <c r="AD33" s="13"/>
      <c r="AE33" s="13" t="s">
        <v>9</v>
      </c>
      <c r="AF33" s="15"/>
      <c r="AG33" s="20"/>
      <c r="AH33" s="251" t="s">
        <v>26</v>
      </c>
      <c r="AI33" s="252"/>
      <c r="AJ33" s="253" t="s">
        <v>27</v>
      </c>
      <c r="AK33" s="254"/>
      <c r="AL33" s="20"/>
      <c r="AM33" s="11" t="s">
        <v>13</v>
      </c>
      <c r="AN33" s="13"/>
      <c r="AO33" s="13" t="s">
        <v>14</v>
      </c>
      <c r="AP33" s="15"/>
      <c r="AR33" s="251" t="s">
        <v>26</v>
      </c>
      <c r="AS33" s="252"/>
      <c r="AT33" s="253" t="s">
        <v>27</v>
      </c>
      <c r="AU33" s="254"/>
      <c r="AV33" s="36"/>
      <c r="AW33" s="11" t="s">
        <v>8</v>
      </c>
      <c r="AX33" s="13"/>
      <c r="AY33" s="13" t="s">
        <v>9</v>
      </c>
      <c r="AZ33" s="15"/>
      <c r="BA33" s="20"/>
      <c r="BB33" s="251" t="s">
        <v>26</v>
      </c>
      <c r="BC33" s="252"/>
      <c r="BD33" s="253" t="s">
        <v>27</v>
      </c>
      <c r="BE33" s="254"/>
      <c r="BF33" s="36"/>
      <c r="BG33" s="11" t="s">
        <v>13</v>
      </c>
      <c r="BH33" s="13"/>
      <c r="BI33" s="13" t="s">
        <v>14</v>
      </c>
      <c r="BJ33" s="15"/>
      <c r="BK33" s="36"/>
      <c r="BL33" s="251" t="s">
        <v>26</v>
      </c>
      <c r="BM33" s="252"/>
      <c r="BN33" s="253" t="s">
        <v>27</v>
      </c>
      <c r="BO33" s="254"/>
      <c r="BP33" s="36"/>
      <c r="BQ33" s="11" t="s">
        <v>8</v>
      </c>
      <c r="BR33" s="13"/>
      <c r="BS33" s="13" t="s">
        <v>9</v>
      </c>
      <c r="BT33" s="15"/>
      <c r="BU33" s="20"/>
      <c r="BV33" s="251" t="s">
        <v>26</v>
      </c>
      <c r="BW33" s="252"/>
      <c r="BX33" s="253" t="s">
        <v>27</v>
      </c>
      <c r="BY33" s="254"/>
      <c r="BZ33" s="36"/>
      <c r="CA33" s="11" t="s">
        <v>13</v>
      </c>
      <c r="CB33" s="13"/>
      <c r="CC33" s="13" t="s">
        <v>14</v>
      </c>
      <c r="CD33" s="15"/>
      <c r="CE33" s="36"/>
      <c r="CF33" s="251" t="s">
        <v>26</v>
      </c>
      <c r="CG33" s="252"/>
      <c r="CH33" s="253" t="s">
        <v>27</v>
      </c>
      <c r="CI33" s="254"/>
      <c r="CK33" s="11" t="s">
        <v>28</v>
      </c>
      <c r="CL33" s="13"/>
      <c r="CM33" s="13" t="s">
        <v>29</v>
      </c>
      <c r="CN33" s="15"/>
      <c r="CP33" s="251" t="s">
        <v>26</v>
      </c>
      <c r="CQ33" s="252"/>
      <c r="CR33" s="253" t="s">
        <v>27</v>
      </c>
      <c r="CS33" s="254"/>
      <c r="CU33" s="38" t="s">
        <v>37</v>
      </c>
      <c r="CW33" s="53" t="s">
        <v>45</v>
      </c>
      <c r="CY33" s="44">
        <f t="shared" si="4"/>
        <v>0.28000000000000003</v>
      </c>
      <c r="CZ33" s="61">
        <f t="shared" si="5"/>
        <v>-126.76277056721476</v>
      </c>
      <c r="DA33" s="45">
        <f t="shared" si="6"/>
        <v>74.288841081604176</v>
      </c>
      <c r="DB33" s="57"/>
      <c r="DC33" s="13">
        <f t="shared" si="3"/>
        <v>-59.813524855629765</v>
      </c>
      <c r="DD33" s="55">
        <f t="shared" ref="DD33:DD88" si="51">PI()*(IF(DC33&lt;0,DC33,(DC34+DC32)/2))/180</f>
        <v>-1.0439429459542053</v>
      </c>
      <c r="DE33" s="46">
        <f t="shared" si="7"/>
        <v>-6.2681285325965925E-13</v>
      </c>
    </row>
    <row r="34" spans="1:109" ht="18" customHeight="1" thickTop="1" thickBot="1">
      <c r="D34" s="16">
        <v>0</v>
      </c>
      <c r="E34" s="17">
        <v>0</v>
      </c>
      <c r="F34" s="18">
        <v>1</v>
      </c>
      <c r="G34" s="19">
        <v>0</v>
      </c>
      <c r="H34" s="10"/>
      <c r="I34" s="16">
        <v>0</v>
      </c>
      <c r="J34" s="17">
        <f t="shared" ref="J34" si="52">-1/($J$4*$B31)</f>
        <v>-14.617745943575498</v>
      </c>
      <c r="K34" s="18">
        <v>1</v>
      </c>
      <c r="L34" s="19">
        <v>0</v>
      </c>
      <c r="N34" s="1">
        <f t="shared" ref="N34" si="53">D34*I31+F34*I34-E34*J31-G34*J34</f>
        <v>0</v>
      </c>
      <c r="O34" s="4">
        <f t="shared" ref="O34" si="54">(D34*J31+E34*I31+F34*J34+G34*I34)</f>
        <v>-14.617745943575498</v>
      </c>
      <c r="P34" s="2">
        <f t="shared" ref="P34" si="55">D34*K31+F34*K34-E34*L31-G34*L34</f>
        <v>1</v>
      </c>
      <c r="Q34" s="3">
        <f t="shared" ref="Q34" si="56">(D34*L31+E34*K31+F34*L34+G34*K34)</f>
        <v>0</v>
      </c>
      <c r="S34" s="16">
        <v>0</v>
      </c>
      <c r="T34" s="17">
        <v>0</v>
      </c>
      <c r="U34" s="18">
        <v>1</v>
      </c>
      <c r="V34" s="19">
        <v>0</v>
      </c>
      <c r="W34" s="20"/>
      <c r="X34" s="1">
        <f t="shared" ref="X34" si="57">N34*S31+P34*S34-O34*T31-Q34*T34</f>
        <v>0</v>
      </c>
      <c r="Y34" s="4">
        <f t="shared" ref="Y34" si="58">(N34*T31+O34*S31+P34*T34+Q34*S34)</f>
        <v>-14.617745943575498</v>
      </c>
      <c r="Z34" s="2">
        <f t="shared" ref="Z34" si="59">N34*U31+P34*U34-O34*V31-Q34*V34</f>
        <v>-292.41119918858891</v>
      </c>
      <c r="AA34" s="3">
        <f t="shared" ref="AA34" si="60">(N34*V31+O34*U31+P34*V34+Q34*U34)</f>
        <v>0</v>
      </c>
      <c r="AB34" s="20"/>
      <c r="AC34" s="16">
        <v>0</v>
      </c>
      <c r="AD34" s="17">
        <f t="shared" ref="AD34" si="61">-1/($AD$4*$B31)</f>
        <v>-16.700066800267201</v>
      </c>
      <c r="AE34" s="18">
        <v>1</v>
      </c>
      <c r="AF34" s="19">
        <v>0</v>
      </c>
      <c r="AG34" s="20"/>
      <c r="AH34" s="1">
        <f t="shared" ref="AH34" si="62">X34*AC31+Z34*AC34-Y34*AD31-AA34*AD34</f>
        <v>0</v>
      </c>
      <c r="AI34" s="4">
        <f t="shared" ref="AI34" si="63">(X34*AD31+Y34*AC31+Z34*AD34+AA34*AC34)</f>
        <v>4868.6688136520979</v>
      </c>
      <c r="AJ34" s="2">
        <f t="shared" ref="AJ34" si="64">X34*AE31+Z34*AE34-Y34*AF31-AA34*AF34</f>
        <v>-292.41119918858891</v>
      </c>
      <c r="AK34" s="3">
        <f t="shared" ref="AK34" si="65">(X34*AF31+Y34*AE31+Z34*AF34+AA34*AE34)</f>
        <v>0</v>
      </c>
      <c r="AL34" s="20"/>
      <c r="AM34" s="16">
        <v>0</v>
      </c>
      <c r="AN34" s="17">
        <v>0</v>
      </c>
      <c r="AO34" s="18">
        <v>1</v>
      </c>
      <c r="AP34" s="19">
        <v>0</v>
      </c>
      <c r="AR34" s="1">
        <f t="shared" ref="AR34" si="66">AH34*AM31+AJ34*AM34-AI34*AN31-AK34*AN34</f>
        <v>0</v>
      </c>
      <c r="AS34" s="4">
        <f t="shared" ref="AS34" si="67">(AH34*AN31+AI34*AM31+AJ34*AN34+AK34*AM34)</f>
        <v>4868.6688136520979</v>
      </c>
      <c r="AT34" s="2">
        <f t="shared" ref="AT34" si="68">AH34*AO31+AJ34*AO34-AI34*AP31-AK34*AP34</f>
        <v>101265.13601925316</v>
      </c>
      <c r="AU34" s="3">
        <f t="shared" ref="AU34" si="69">(AH34*AP31+AI34*AO31+AJ34*AP34+AK34*AO34)</f>
        <v>0</v>
      </c>
      <c r="AV34" s="20"/>
      <c r="AW34" s="16">
        <v>0</v>
      </c>
      <c r="AX34" s="17">
        <f t="shared" ref="AX34" si="70">-1/($AX$4*$B31)</f>
        <v>-16.700066800267201</v>
      </c>
      <c r="AY34" s="18">
        <v>1</v>
      </c>
      <c r="AZ34" s="19">
        <v>0</v>
      </c>
      <c r="BA34" s="20"/>
      <c r="BB34" s="1">
        <f t="shared" ref="BB34" si="71">AR34*AW31+AT34*AW34-AS34*AX31-AU34*AX34</f>
        <v>0</v>
      </c>
      <c r="BC34" s="4">
        <f t="shared" ref="BC34" si="72">(AR34*AX31+AS34*AW31+AT34*AX34+AU34*AW34)</f>
        <v>-1686265.8672460199</v>
      </c>
      <c r="BD34" s="2">
        <f t="shared" ref="BD34" si="73">AR34*AY31+AT34*AY34-AS34*AZ31-AU34*AZ34</f>
        <v>101265.13601925316</v>
      </c>
      <c r="BE34" s="3">
        <f t="shared" ref="BE34" si="74">(AR34*AZ31+AS34*AY31+AT34*AZ34+AU34*AY34)</f>
        <v>0</v>
      </c>
      <c r="BF34" s="20"/>
      <c r="BG34" s="16">
        <v>0</v>
      </c>
      <c r="BH34" s="17">
        <v>0</v>
      </c>
      <c r="BI34" s="18">
        <v>1</v>
      </c>
      <c r="BJ34" s="19">
        <v>0</v>
      </c>
      <c r="BK34" s="20"/>
      <c r="BL34" s="1">
        <f t="shared" ref="BL34" si="75">BB34*BG31+BD34*BG34-BC34*BH31-BE34*BH34</f>
        <v>0</v>
      </c>
      <c r="BM34" s="4">
        <f t="shared" ref="BM34" si="76">(BB34*BH31+BC34*BG31+BD34*BH34+BE34*BG34)</f>
        <v>-1686265.8672460199</v>
      </c>
      <c r="BN34" s="2">
        <f t="shared" ref="BN34" si="77">BB34*BI31+BD34*BI34-BC34*BJ31-BE34*BJ34</f>
        <v>-33745902.01062908</v>
      </c>
      <c r="BO34" s="3">
        <f t="shared" ref="BO34" si="78">(BB34*BJ31+BC34*BI31+BD34*BJ34+BE34*BI34)</f>
        <v>0</v>
      </c>
      <c r="BP34" s="20"/>
      <c r="BQ34" s="16">
        <v>0</v>
      </c>
      <c r="BR34" s="17">
        <f t="shared" ref="BR34" si="79">-1/($BR$4*$B31)</f>
        <v>-14.617745943575498</v>
      </c>
      <c r="BS34" s="18">
        <v>1</v>
      </c>
      <c r="BT34" s="19">
        <v>0</v>
      </c>
      <c r="BU34" s="20"/>
      <c r="BV34" s="1">
        <f t="shared" ref="BV34" si="80">BL34*BQ31+BN34*BQ34-BM34*BR31-BO34*BR34</f>
        <v>0</v>
      </c>
      <c r="BW34" s="4">
        <f t="shared" ref="BW34" si="81">(BL34*BR31+BM34*BQ31+BN34*BR34+BO34*BQ34)</f>
        <v>491602756.36092347</v>
      </c>
      <c r="BX34" s="2">
        <f t="shared" ref="BX34" si="82">BL34*BS31+BN34*BS34-BM34*BT31-BO34*BT34</f>
        <v>-33745902.01062908</v>
      </c>
      <c r="BY34" s="3">
        <f t="shared" ref="BY34" si="83">(BL34*BT31+BM34*BS31+BN34*BT34+BO34*BS34)</f>
        <v>0</v>
      </c>
      <c r="BZ34" s="20"/>
      <c r="CA34" s="16">
        <v>0</v>
      </c>
      <c r="CB34" s="17">
        <v>0</v>
      </c>
      <c r="CC34" s="18">
        <v>1</v>
      </c>
      <c r="CD34" s="19">
        <v>0</v>
      </c>
      <c r="CE34" s="20"/>
      <c r="CF34" s="1">
        <f t="shared" ref="CF34" si="84">BV34*CA31+BX34*CA34-BW34*CB31-BY34*CB34</f>
        <v>0</v>
      </c>
      <c r="CG34" s="4">
        <f t="shared" ref="CG34" si="85">(BV34*CB31+BW34*CA31+BX34*CB34+BY34*CA34)</f>
        <v>491602756.36092347</v>
      </c>
      <c r="CH34" s="2">
        <f t="shared" ref="CH34" si="86">BV34*CC31+BX34*CC34-BW34*CD31-BY34*CD34</f>
        <v>5130691080.4552126</v>
      </c>
      <c r="CI34" s="3">
        <f t="shared" ref="CI34" si="87">(BV34*CD31+BW34*CC31+BX34*CD34+BY34*CC34)</f>
        <v>0</v>
      </c>
      <c r="CK34" s="16">
        <f t="shared" ref="CK34" si="88">1/$CL$4</f>
        <v>1</v>
      </c>
      <c r="CL34" s="17">
        <v>0</v>
      </c>
      <c r="CM34" s="18">
        <v>1</v>
      </c>
      <c r="CN34" s="19">
        <v>0</v>
      </c>
      <c r="CP34" s="1">
        <f t="shared" ref="CP34" si="89">CF34*CK31+CH34*CK34-CG34*CL31-CI34*CL34</f>
        <v>5130691080.4552126</v>
      </c>
      <c r="CQ34" s="4">
        <f t="shared" ref="CQ34" si="90">(CF34*CL31+CG34*CK31+CH34*CL34+CI34*CK34)</f>
        <v>491602756.36092347</v>
      </c>
      <c r="CR34" s="2">
        <f t="shared" ref="CR34" si="91">CF34*CM31+CH34*CM34-CG34*CN31-CI34*CN34</f>
        <v>5130691080.4552126</v>
      </c>
      <c r="CS34" s="3">
        <f t="shared" ref="CS34" si="92">(CF34*CN31+CG34*CM31+CH34*CN34+CI34*CM34)</f>
        <v>0</v>
      </c>
      <c r="CU34" s="39">
        <f t="shared" ref="CU34" si="93">(180/PI())*ATAN(-1*(CQ31/CP31))</f>
        <v>84.526850802002826</v>
      </c>
      <c r="CW34" s="54">
        <f t="shared" ref="CW34" si="94">20*LOG(((1-(10^(CU31/20)^2)*(1-((1-CW31)/(1+CW31))^2))^0.5))</f>
        <v>0</v>
      </c>
      <c r="CY34" s="44">
        <f t="shared" si="4"/>
        <v>0.3</v>
      </c>
      <c r="CZ34" s="61">
        <f t="shared" si="5"/>
        <v>-121.12743332103224</v>
      </c>
      <c r="DA34" s="45">
        <f t="shared" si="6"/>
        <v>73.092570584491583</v>
      </c>
      <c r="DB34" s="57"/>
      <c r="DC34" s="13">
        <f t="shared" si="3"/>
        <v>-60.650340483876107</v>
      </c>
      <c r="DD34" s="55">
        <f t="shared" si="51"/>
        <v>-1.0585481338992488</v>
      </c>
      <c r="DE34" s="46">
        <f t="shared" si="7"/>
        <v>-2.3953894269186955E-12</v>
      </c>
    </row>
    <row r="35" spans="1:109" ht="18" customHeight="1"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3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Y35" s="44">
        <f t="shared" si="4"/>
        <v>0.32</v>
      </c>
      <c r="CZ35" s="13">
        <f t="shared" si="5"/>
        <v>-115.82106902531343</v>
      </c>
      <c r="DA35" s="13">
        <f t="shared" si="6"/>
        <v>71.879563774814059</v>
      </c>
      <c r="DB35" s="48"/>
      <c r="DC35" s="13">
        <f t="shared" si="3"/>
        <v>-61.569260275717795</v>
      </c>
      <c r="DD35" s="55">
        <f t="shared" si="51"/>
        <v>-1.0745863098286272</v>
      </c>
      <c r="DE35" s="46">
        <f t="shared" si="7"/>
        <v>-8.447508607010902E-12</v>
      </c>
    </row>
    <row r="36" spans="1:109" ht="18" customHeight="1">
      <c r="CY36" s="44">
        <f t="shared" si="4"/>
        <v>0.34</v>
      </c>
      <c r="CZ36" s="13">
        <f t="shared" si="5"/>
        <v>-110.8008521994431</v>
      </c>
      <c r="DA36" s="13">
        <f t="shared" si="6"/>
        <v>70.648178569299702</v>
      </c>
      <c r="DB36" s="48"/>
      <c r="DC36" s="13">
        <f t="shared" si="3"/>
        <v>-62.576766192580045</v>
      </c>
      <c r="DD36" s="55">
        <f t="shared" si="51"/>
        <v>-1.0921706053111977</v>
      </c>
      <c r="DE36" s="46">
        <f t="shared" si="7"/>
        <v>-2.7789988931177085E-11</v>
      </c>
    </row>
    <row r="37" spans="1:109" ht="18" customHeight="1" thickBot="1">
      <c r="A37" s="23"/>
      <c r="B37" s="23"/>
      <c r="C37" s="23"/>
      <c r="D37" s="20" t="s">
        <v>15</v>
      </c>
      <c r="E37" s="20"/>
      <c r="F37" s="20"/>
      <c r="G37" s="20"/>
      <c r="H37" s="20"/>
      <c r="I37" s="20" t="s">
        <v>16</v>
      </c>
      <c r="J37" s="20"/>
      <c r="K37" s="20"/>
      <c r="L37" s="20"/>
      <c r="M37" s="23"/>
      <c r="N37" s="23"/>
      <c r="O37" s="24" t="s">
        <v>17</v>
      </c>
      <c r="P37" s="23"/>
      <c r="Q37" s="23"/>
      <c r="R37" s="23"/>
      <c r="S37" s="20"/>
      <c r="T37" s="20" t="s">
        <v>18</v>
      </c>
      <c r="U37" s="23"/>
      <c r="V37" s="23"/>
      <c r="W37" s="23"/>
      <c r="X37" s="23"/>
      <c r="Y37" s="24" t="s">
        <v>19</v>
      </c>
      <c r="Z37" s="23"/>
      <c r="AA37" s="23"/>
      <c r="AB37" s="23"/>
      <c r="AC37" s="24" t="s">
        <v>20</v>
      </c>
      <c r="AD37" s="20"/>
      <c r="AE37" s="20"/>
      <c r="AF37" s="20"/>
      <c r="AG37" s="20"/>
      <c r="AH37" s="23"/>
      <c r="AI37" s="24" t="s">
        <v>21</v>
      </c>
      <c r="AJ37" s="23"/>
      <c r="AK37" s="23"/>
      <c r="AL37" s="20"/>
      <c r="AM37" s="24" t="s">
        <v>31</v>
      </c>
      <c r="AN37" s="20"/>
      <c r="AO37" s="23"/>
      <c r="AP37" s="23"/>
      <c r="AQ37" s="23"/>
      <c r="AR37" s="23"/>
      <c r="AS37" s="24" t="s">
        <v>91</v>
      </c>
      <c r="AT37" s="23"/>
      <c r="AU37" s="23"/>
      <c r="AV37" s="23"/>
      <c r="AW37" s="24" t="s">
        <v>32</v>
      </c>
      <c r="AX37" s="20"/>
      <c r="AY37" s="20"/>
      <c r="AZ37" s="20"/>
      <c r="BA37" s="20"/>
      <c r="BB37" s="23"/>
      <c r="BC37" s="24" t="s">
        <v>22</v>
      </c>
      <c r="BD37" s="23"/>
      <c r="BE37" s="23"/>
      <c r="BF37" s="23"/>
      <c r="BG37" s="24" t="s">
        <v>33</v>
      </c>
      <c r="BH37" s="20"/>
      <c r="BI37" s="23"/>
      <c r="BJ37" s="23"/>
      <c r="BK37" s="23"/>
      <c r="BL37" s="23"/>
      <c r="BM37" s="24" t="s">
        <v>34</v>
      </c>
      <c r="BN37" s="23"/>
      <c r="BO37" s="23"/>
      <c r="BP37" s="23"/>
      <c r="BQ37" s="24" t="s">
        <v>89</v>
      </c>
      <c r="BR37" s="20"/>
      <c r="BS37" s="20"/>
      <c r="BT37" s="20"/>
      <c r="BU37" s="20"/>
      <c r="BV37" s="23"/>
      <c r="BW37" s="24" t="s">
        <v>35</v>
      </c>
      <c r="BX37" s="23"/>
      <c r="BY37" s="23"/>
      <c r="BZ37" s="23"/>
      <c r="CA37" s="24" t="s">
        <v>90</v>
      </c>
      <c r="CB37" s="20"/>
      <c r="CC37" s="23"/>
      <c r="CD37" s="23"/>
      <c r="CE37" s="23"/>
      <c r="CF37" s="23"/>
      <c r="CG37" s="24" t="s">
        <v>92</v>
      </c>
      <c r="CH37" s="23"/>
      <c r="CI37" s="23"/>
      <c r="CJ37" s="23"/>
      <c r="CK37" s="24" t="s">
        <v>36</v>
      </c>
      <c r="CL37" s="24"/>
      <c r="CM37" s="23"/>
      <c r="CN37" s="23"/>
      <c r="CO37" s="23"/>
      <c r="CP37" s="23"/>
      <c r="CQ37" s="24" t="s">
        <v>93</v>
      </c>
      <c r="CR37" s="23"/>
      <c r="CS37" s="23"/>
      <c r="CY37" s="44">
        <f t="shared" si="4"/>
        <v>0.36</v>
      </c>
      <c r="CZ37" s="13">
        <f t="shared" si="5"/>
        <v>-106.03114687559946</v>
      </c>
      <c r="DA37" s="13">
        <f t="shared" si="6"/>
        <v>69.396643245448104</v>
      </c>
      <c r="DB37" s="48"/>
      <c r="DC37" s="13">
        <f t="shared" si="3"/>
        <v>-63.680288066544165</v>
      </c>
      <c r="DD37" s="55">
        <f t="shared" si="51"/>
        <v>-1.1114306953796496</v>
      </c>
      <c r="DE37" s="46">
        <f t="shared" si="7"/>
        <v>-8.6029581946577901E-11</v>
      </c>
    </row>
    <row r="38" spans="1:109" ht="18" customHeight="1" thickBot="1">
      <c r="A38" s="23"/>
      <c r="B38" s="33"/>
      <c r="C38" s="23"/>
      <c r="D38" s="7" t="s">
        <v>2</v>
      </c>
      <c r="E38" s="8"/>
      <c r="F38" s="8" t="s">
        <v>3</v>
      </c>
      <c r="G38" s="9"/>
      <c r="H38" s="10"/>
      <c r="I38" s="7" t="s">
        <v>4</v>
      </c>
      <c r="J38" s="8"/>
      <c r="K38" s="8" t="s">
        <v>5</v>
      </c>
      <c r="L38" s="9"/>
      <c r="M38" s="23"/>
      <c r="N38" s="251" t="s">
        <v>79</v>
      </c>
      <c r="O38" s="252"/>
      <c r="P38" s="253" t="s">
        <v>80</v>
      </c>
      <c r="Q38" s="254"/>
      <c r="R38" s="23"/>
      <c r="S38" s="7" t="s">
        <v>11</v>
      </c>
      <c r="T38" s="8"/>
      <c r="U38" s="8" t="s">
        <v>12</v>
      </c>
      <c r="V38" s="9"/>
      <c r="W38" s="20"/>
      <c r="X38" s="251" t="s">
        <v>79</v>
      </c>
      <c r="Y38" s="252"/>
      <c r="Z38" s="253" t="s">
        <v>80</v>
      </c>
      <c r="AA38" s="254"/>
      <c r="AB38" s="20"/>
      <c r="AC38" s="7" t="s">
        <v>4</v>
      </c>
      <c r="AD38" s="8"/>
      <c r="AE38" s="8" t="s">
        <v>5</v>
      </c>
      <c r="AF38" s="9"/>
      <c r="AG38" s="20"/>
      <c r="AH38" s="251" t="s">
        <v>0</v>
      </c>
      <c r="AI38" s="252"/>
      <c r="AJ38" s="253" t="s">
        <v>1</v>
      </c>
      <c r="AK38" s="254"/>
      <c r="AL38" s="20"/>
      <c r="AM38" s="7" t="s">
        <v>11</v>
      </c>
      <c r="AN38" s="8"/>
      <c r="AO38" s="8" t="s">
        <v>12</v>
      </c>
      <c r="AP38" s="9"/>
      <c r="AQ38" s="23"/>
      <c r="AR38" s="251" t="s">
        <v>0</v>
      </c>
      <c r="AS38" s="252"/>
      <c r="AT38" s="253" t="s">
        <v>1</v>
      </c>
      <c r="AU38" s="254"/>
      <c r="AV38" s="36"/>
      <c r="AW38" s="7" t="s">
        <v>4</v>
      </c>
      <c r="AX38" s="8"/>
      <c r="AY38" s="8" t="s">
        <v>5</v>
      </c>
      <c r="AZ38" s="9"/>
      <c r="BA38" s="20"/>
      <c r="BB38" s="251" t="s">
        <v>0</v>
      </c>
      <c r="BC38" s="252"/>
      <c r="BD38" s="253" t="s">
        <v>1</v>
      </c>
      <c r="BE38" s="254"/>
      <c r="BF38" s="36"/>
      <c r="BG38" s="7" t="s">
        <v>11</v>
      </c>
      <c r="BH38" s="8"/>
      <c r="BI38" s="8" t="s">
        <v>12</v>
      </c>
      <c r="BJ38" s="9"/>
      <c r="BK38" s="36"/>
      <c r="BL38" s="251" t="s">
        <v>0</v>
      </c>
      <c r="BM38" s="252"/>
      <c r="BN38" s="253" t="s">
        <v>1</v>
      </c>
      <c r="BO38" s="254"/>
      <c r="BP38" s="36"/>
      <c r="BQ38" s="7" t="s">
        <v>4</v>
      </c>
      <c r="BR38" s="8"/>
      <c r="BS38" s="8" t="s">
        <v>5</v>
      </c>
      <c r="BT38" s="9"/>
      <c r="BU38" s="20"/>
      <c r="BV38" s="251" t="s">
        <v>0</v>
      </c>
      <c r="BW38" s="252"/>
      <c r="BX38" s="253" t="s">
        <v>1</v>
      </c>
      <c r="BY38" s="254"/>
      <c r="BZ38" s="36"/>
      <c r="CA38" s="7" t="s">
        <v>11</v>
      </c>
      <c r="CB38" s="8"/>
      <c r="CC38" s="8" t="s">
        <v>12</v>
      </c>
      <c r="CD38" s="9"/>
      <c r="CE38" s="36"/>
      <c r="CF38" s="251" t="s">
        <v>0</v>
      </c>
      <c r="CG38" s="252"/>
      <c r="CH38" s="253" t="s">
        <v>1</v>
      </c>
      <c r="CI38" s="254"/>
      <c r="CJ38" s="23"/>
      <c r="CK38" s="7" t="s">
        <v>23</v>
      </c>
      <c r="CL38" s="8"/>
      <c r="CM38" s="8" t="s">
        <v>24</v>
      </c>
      <c r="CN38" s="9"/>
      <c r="CO38" s="23"/>
      <c r="CP38" s="251" t="s">
        <v>0</v>
      </c>
      <c r="CQ38" s="252"/>
      <c r="CR38" s="253" t="s">
        <v>1</v>
      </c>
      <c r="CS38" s="254"/>
      <c r="CU38" s="26" t="s">
        <v>25</v>
      </c>
      <c r="CW38" s="50" t="s">
        <v>44</v>
      </c>
      <c r="CY38" s="44">
        <f t="shared" si="4"/>
        <v>0.38</v>
      </c>
      <c r="CZ38" s="13">
        <f t="shared" si="5"/>
        <v>-101.48193043823201</v>
      </c>
      <c r="DA38" s="13">
        <f t="shared" si="6"/>
        <v>68.123037484117219</v>
      </c>
      <c r="DB38" s="48"/>
      <c r="DC38" s="13">
        <f t="shared" si="3"/>
        <v>-64.88836033144446</v>
      </c>
      <c r="DD38" s="55">
        <f t="shared" si="51"/>
        <v>-1.1325155340041848</v>
      </c>
      <c r="DE38" s="46">
        <f t="shared" si="7"/>
        <v>-2.5244357285292111E-10</v>
      </c>
    </row>
    <row r="39" spans="1:109" ht="18" customHeight="1" thickTop="1" thickBot="1">
      <c r="B39" s="34">
        <v>0.12</v>
      </c>
      <c r="D39" s="11">
        <v>1</v>
      </c>
      <c r="E39" s="12">
        <v>0</v>
      </c>
      <c r="F39" s="13">
        <v>0</v>
      </c>
      <c r="G39" s="40">
        <f t="shared" ref="G39" si="95">-1/($E$4*$B39)</f>
        <v>-8.754420982596212</v>
      </c>
      <c r="H39" s="10"/>
      <c r="I39" s="11">
        <v>1</v>
      </c>
      <c r="J39" s="12">
        <v>0</v>
      </c>
      <c r="K39" s="13">
        <v>0</v>
      </c>
      <c r="L39" s="14">
        <v>0</v>
      </c>
      <c r="N39" s="1">
        <f t="shared" ref="N39" si="96">D39*I39+F39*I42-E39*J39-G39*J42</f>
        <v>-105.64158483891502</v>
      </c>
      <c r="O39" s="4">
        <f t="shared" ref="O39" si="97">(D39*J39+E39*I39+F39*J42+G39*I42)</f>
        <v>0</v>
      </c>
      <c r="P39" s="2">
        <f t="shared" ref="P39" si="98">D39*K39+F39*K42-E39*L39-G39*L42</f>
        <v>0</v>
      </c>
      <c r="Q39" s="3">
        <f t="shared" ref="Q39" si="99">(D39*L39+E39*K39+F39*L42+G39*K42)</f>
        <v>-8.754420982596212</v>
      </c>
      <c r="S39" s="11">
        <v>1</v>
      </c>
      <c r="T39" s="12">
        <v>0</v>
      </c>
      <c r="U39" s="13">
        <v>0</v>
      </c>
      <c r="V39" s="40">
        <f t="shared" ref="V39" si="100">-1/($T$4*$B39)</f>
        <v>-16.72688344707614</v>
      </c>
      <c r="W39" s="20"/>
      <c r="X39" s="1">
        <f t="shared" ref="X39" si="101">N39*S39+P39*S42-O39*T39-Q39*T42</f>
        <v>-105.64158483891502</v>
      </c>
      <c r="Y39" s="4">
        <f t="shared" ref="Y39" si="102">(N39*T39+O39*S39+P39*T42+Q39*S42)</f>
        <v>0</v>
      </c>
      <c r="Z39" s="2">
        <f t="shared" ref="Z39" si="103">N39*U39+P39*U42-O39*V39-Q39*V42</f>
        <v>0</v>
      </c>
      <c r="AA39" s="3">
        <f t="shared" ref="AA39" si="104">(N39*V39+O39*U39+P39*V42+Q39*U42)</f>
        <v>1758.3000557823411</v>
      </c>
      <c r="AB39" s="20"/>
      <c r="AC39" s="11">
        <v>1</v>
      </c>
      <c r="AD39" s="12">
        <v>0</v>
      </c>
      <c r="AE39" s="13">
        <v>0</v>
      </c>
      <c r="AF39" s="14">
        <v>0</v>
      </c>
      <c r="AG39" s="20"/>
      <c r="AH39" s="1">
        <f t="shared" ref="AH39" si="105">X39*AC39+Z39*AC42-Y39*AD39-AA39*AD42</f>
        <v>24364.132070559954</v>
      </c>
      <c r="AI39" s="4">
        <f t="shared" ref="AI39" si="106">(X39*AD39+Y39*AC39+Z39*AD42+AA39*AC42)</f>
        <v>0</v>
      </c>
      <c r="AJ39" s="2">
        <f t="shared" ref="AJ39" si="107">X39*AE39+Z39*AE42-Y39*AF39-AA39*AF42</f>
        <v>0</v>
      </c>
      <c r="AK39" s="3">
        <f t="shared" ref="AK39" si="108">(X39*AF39+Y39*AE39+Z39*AF42+AA39*AE42)</f>
        <v>1758.3000557823411</v>
      </c>
      <c r="AL39" s="20"/>
      <c r="AM39" s="11">
        <v>1</v>
      </c>
      <c r="AN39" s="12">
        <v>0</v>
      </c>
      <c r="AO39" s="13">
        <v>0</v>
      </c>
      <c r="AP39" s="40">
        <f t="shared" ref="AP39" si="109">-1/($AN$4*$B39)</f>
        <v>-17.382839660686972</v>
      </c>
      <c r="AR39" s="1">
        <f t="shared" ref="AR39" si="110">AH39*AM39+AJ39*AM42-AI39*AN39-AK39*AN42</f>
        <v>24364.132070559954</v>
      </c>
      <c r="AS39" s="4">
        <f t="shared" ref="AS39" si="111">(AH39*AN39+AI39*AM39+AJ39*AN42+AK39*AM42)</f>
        <v>0</v>
      </c>
      <c r="AT39" s="2">
        <f t="shared" ref="AT39" si="112">AH39*AO39+AJ39*AO42-AI39*AP39-AK39*AP42</f>
        <v>0</v>
      </c>
      <c r="AU39" s="3">
        <f t="shared" ref="AU39" si="113">(AH39*AP39+AI39*AO39+AJ39*AP42+AK39*AO42)</f>
        <v>-421759.50119856262</v>
      </c>
      <c r="AV39" s="20"/>
      <c r="AW39" s="11">
        <v>1</v>
      </c>
      <c r="AX39" s="12">
        <v>0</v>
      </c>
      <c r="AY39" s="13">
        <v>0</v>
      </c>
      <c r="AZ39" s="14">
        <v>0</v>
      </c>
      <c r="BA39" s="20"/>
      <c r="BB39" s="1">
        <f t="shared" ref="BB39" si="114">AR39*AW39+AT39*AW42-AS39*AX39-AU39*AX42</f>
        <v>-5845145.7376489155</v>
      </c>
      <c r="BC39" s="4">
        <f t="shared" ref="BC39" si="115">(AR39*AX39+AS39*AW39+AT39*AX42+AU39*AW42)</f>
        <v>0</v>
      </c>
      <c r="BD39" s="2">
        <f t="shared" ref="BD39" si="116">AR39*AY39+AT39*AY42-AS39*AZ39-AU39*AZ42</f>
        <v>0</v>
      </c>
      <c r="BE39" s="3">
        <f t="shared" ref="BE39" si="117">(AR39*AZ39+AS39*AY39+AT39*AZ42+AU39*AY42)</f>
        <v>-421759.50119856262</v>
      </c>
      <c r="BF39" s="20"/>
      <c r="BG39" s="11">
        <v>1</v>
      </c>
      <c r="BH39" s="12">
        <v>0</v>
      </c>
      <c r="BI39" s="13">
        <v>0</v>
      </c>
      <c r="BJ39" s="40">
        <f t="shared" ref="BJ39" si="118">-1/($BH$4*$B39)</f>
        <v>-16.72688344707614</v>
      </c>
      <c r="BK39" s="20"/>
      <c r="BL39" s="1">
        <f t="shared" ref="BL39" si="119">BB39*BG39+BD39*BG42-BC39*BH39-BE39*BH42</f>
        <v>-5845145.7376489155</v>
      </c>
      <c r="BM39" s="4">
        <f t="shared" ref="BM39" si="120">(BB39*BH39+BC39*BG39+BD39*BH42+BE39*BG42)</f>
        <v>0</v>
      </c>
      <c r="BN39" s="2">
        <f t="shared" ref="BN39" si="121">BB39*BI39+BD39*BI42-BC39*BJ39-BE39*BJ42</f>
        <v>0</v>
      </c>
      <c r="BO39" s="3">
        <f t="shared" ref="BO39" si="122">(BB39*BJ39+BC39*BI39+BD39*BJ42+BE39*BI42)</f>
        <v>97349311.983628735</v>
      </c>
      <c r="BP39" s="20"/>
      <c r="BQ39" s="11">
        <v>1</v>
      </c>
      <c r="BR39" s="12">
        <v>0</v>
      </c>
      <c r="BS39" s="13">
        <v>0</v>
      </c>
      <c r="BT39" s="14">
        <v>0</v>
      </c>
      <c r="BU39" s="20"/>
      <c r="BV39" s="1">
        <f t="shared" ref="BV39" si="123">BL39*BQ39+BN39*BQ42-BM39*BR39-BO39*BR42</f>
        <v>1180011112.89448</v>
      </c>
      <c r="BW39" s="4">
        <f t="shared" ref="BW39" si="124">(BL39*BR39+BM39*BQ39+BN39*BR42+BO39*BQ42)</f>
        <v>0</v>
      </c>
      <c r="BX39" s="2">
        <f t="shared" ref="BX39" si="125">BL39*BS39+BN39*BS42-BM39*BT39-BO39*BT42</f>
        <v>0</v>
      </c>
      <c r="BY39" s="3">
        <f t="shared" ref="BY39" si="126">(BL39*BT39+BM39*BS39+BN39*BT42+BO39*BS42)</f>
        <v>97349311.983628735</v>
      </c>
      <c r="BZ39" s="20"/>
      <c r="CA39" s="11">
        <v>1</v>
      </c>
      <c r="CB39" s="12">
        <v>0</v>
      </c>
      <c r="CC39" s="13">
        <v>0</v>
      </c>
      <c r="CD39" s="40">
        <f t="shared" ref="CD39" si="127">-1/($CB$4*$B39)</f>
        <v>-8.754420982596212</v>
      </c>
      <c r="CE39" s="20"/>
      <c r="CF39" s="1">
        <f t="shared" ref="CF39" si="128">BV39*CA39+BX39*CA42-BW39*CB39-BY39*CB42</f>
        <v>1180011112.89448</v>
      </c>
      <c r="CG39" s="4">
        <f t="shared" ref="CG39" si="129">(BV39*CB39+BW39*CA39+BX39*CB42+BY39*CA42)</f>
        <v>0</v>
      </c>
      <c r="CH39" s="2">
        <f t="shared" ref="CH39" si="130">BV39*CC39+BX39*CC42-BW39*CD39-BY39*CD42</f>
        <v>0</v>
      </c>
      <c r="CI39" s="3">
        <f t="shared" ref="CI39" si="131">(BV39*CD39+BW39*CC39+BX39*CD42+BY39*CC42)</f>
        <v>-10232964734.436514</v>
      </c>
      <c r="CJ39" s="28"/>
      <c r="CK39" s="11">
        <v>1</v>
      </c>
      <c r="CL39" s="12">
        <v>0</v>
      </c>
      <c r="CM39" s="13">
        <v>0</v>
      </c>
      <c r="CN39" s="14">
        <v>0</v>
      </c>
      <c r="CP39" s="1">
        <f t="shared" ref="CP39" si="132">CF39*CK39+CH39*CK42-CG39*CL39-CI39*CL42</f>
        <v>1180011112.89448</v>
      </c>
      <c r="CQ39" s="4">
        <f t="shared" ref="CQ39" si="133">(CF39*CL39+CG39*CK39+CH39*CL42+CI39*CK42)</f>
        <v>-10232964734.436514</v>
      </c>
      <c r="CR39" s="2">
        <f t="shared" ref="CR39" si="134">CF39*CM39+CH39*CM42-CG39*CN39-CI39*CN42</f>
        <v>0</v>
      </c>
      <c r="CS39" s="3">
        <f t="shared" ref="CS39" si="135">(CF39*CN39+CG39*CM39+CH39*CN42+CI39*CM42)</f>
        <v>-10232964734.436514</v>
      </c>
      <c r="CU39" s="29">
        <f t="shared" ref="CU39" si="136">20*LOG(((1+$CL$4)/$CL$4)/((CP39+CP42)^2+(CQ39+CQ42)^2)^0.5)</f>
        <v>-194.29416885943056</v>
      </c>
      <c r="CW39" s="51">
        <f t="shared" ref="CW39" si="137">((CP39^2+CQ39^2)^0.5)/((CP42^2+CQ42^2)^0.5)</f>
        <v>8.6719223426089691</v>
      </c>
      <c r="CY39" s="44">
        <f t="shared" si="4"/>
        <v>0.4</v>
      </c>
      <c r="CZ39" s="13">
        <f t="shared" si="5"/>
        <v>-97.127619666305023</v>
      </c>
      <c r="DA39" s="13">
        <f t="shared" si="6"/>
        <v>66.825270277488329</v>
      </c>
      <c r="DB39" s="48"/>
      <c r="DC39" s="13">
        <f t="shared" si="3"/>
        <v>-66.210813059259394</v>
      </c>
      <c r="DD39" s="55">
        <f t="shared" si="51"/>
        <v>-1.1555966883065358</v>
      </c>
      <c r="DE39" s="46">
        <f t="shared" si="7"/>
        <v>-7.0648269559260102E-10</v>
      </c>
    </row>
    <row r="40" spans="1:109" ht="18" customHeight="1" thickBot="1">
      <c r="D40" s="11"/>
      <c r="E40" s="13"/>
      <c r="F40" s="13"/>
      <c r="G40" s="15"/>
      <c r="H40" s="10"/>
      <c r="I40" s="11"/>
      <c r="J40" s="13"/>
      <c r="K40" s="13"/>
      <c r="L40" s="15"/>
      <c r="N40" s="5"/>
      <c r="Q40" s="6"/>
      <c r="S40" s="11"/>
      <c r="T40" s="13"/>
      <c r="U40" s="13"/>
      <c r="V40" s="15"/>
      <c r="W40" s="20"/>
      <c r="X40" s="5"/>
      <c r="AA40" s="6"/>
      <c r="AB40" s="20"/>
      <c r="AC40" s="11"/>
      <c r="AD40" s="13"/>
      <c r="AE40" s="13"/>
      <c r="AF40" s="15"/>
      <c r="AG40" s="20"/>
      <c r="AH40" s="5"/>
      <c r="AK40" s="6"/>
      <c r="AL40" s="20"/>
      <c r="AM40" s="11"/>
      <c r="AN40" s="13"/>
      <c r="AO40" s="13"/>
      <c r="AP40" s="15"/>
      <c r="AR40" s="5"/>
      <c r="AU40" s="6"/>
      <c r="AW40" s="11"/>
      <c r="AX40" s="13"/>
      <c r="AY40" s="13"/>
      <c r="AZ40" s="15"/>
      <c r="BA40" s="20"/>
      <c r="BB40" s="5"/>
      <c r="BE40" s="6"/>
      <c r="BG40" s="11"/>
      <c r="BH40" s="13"/>
      <c r="BI40" s="13"/>
      <c r="BJ40" s="15"/>
      <c r="BL40" s="5"/>
      <c r="BO40" s="6"/>
      <c r="BQ40" s="11"/>
      <c r="BR40" s="13"/>
      <c r="BS40" s="13"/>
      <c r="BT40" s="15"/>
      <c r="BU40" s="20"/>
      <c r="BV40" s="5"/>
      <c r="BY40" s="6"/>
      <c r="CA40" s="11"/>
      <c r="CB40" s="13"/>
      <c r="CC40" s="13"/>
      <c r="CD40" s="15"/>
      <c r="CF40" s="5"/>
      <c r="CI40" s="6"/>
      <c r="CK40" s="11"/>
      <c r="CL40" s="13"/>
      <c r="CM40" s="13"/>
      <c r="CN40" s="15"/>
      <c r="CP40" s="5"/>
      <c r="CS40" s="6"/>
      <c r="CW40" s="52"/>
      <c r="CY40" s="44">
        <f t="shared" si="4"/>
        <v>0.42</v>
      </c>
      <c r="CZ40" s="13">
        <f t="shared" si="5"/>
        <v>-92.946180602040499</v>
      </c>
      <c r="DA40" s="13">
        <f t="shared" si="6"/>
        <v>65.501054016303144</v>
      </c>
      <c r="DB40" s="48"/>
      <c r="DC40" s="13">
        <f t="shared" si="3"/>
        <v>-67.659006223202255</v>
      </c>
      <c r="DD40" s="55">
        <f t="shared" si="51"/>
        <v>-1.1808724272222129</v>
      </c>
      <c r="DE40" s="46">
        <f t="shared" si="7"/>
        <v>-1.8956710766474479E-9</v>
      </c>
    </row>
    <row r="41" spans="1:109" ht="18" customHeight="1" thickBot="1">
      <c r="D41" s="11" t="s">
        <v>6</v>
      </c>
      <c r="E41" s="13"/>
      <c r="F41" s="13" t="s">
        <v>7</v>
      </c>
      <c r="G41" s="15"/>
      <c r="H41" s="10"/>
      <c r="I41" s="11" t="s">
        <v>8</v>
      </c>
      <c r="J41" s="13"/>
      <c r="K41" s="13" t="s">
        <v>9</v>
      </c>
      <c r="L41" s="15"/>
      <c r="N41" s="251" t="s">
        <v>26</v>
      </c>
      <c r="O41" s="252"/>
      <c r="P41" s="253" t="s">
        <v>27</v>
      </c>
      <c r="Q41" s="254"/>
      <c r="S41" s="11" t="s">
        <v>13</v>
      </c>
      <c r="T41" s="13"/>
      <c r="U41" s="13" t="s">
        <v>14</v>
      </c>
      <c r="V41" s="15"/>
      <c r="W41" s="20"/>
      <c r="X41" s="251" t="s">
        <v>26</v>
      </c>
      <c r="Y41" s="252"/>
      <c r="Z41" s="253" t="s">
        <v>27</v>
      </c>
      <c r="AA41" s="254"/>
      <c r="AB41" s="20"/>
      <c r="AC41" s="11" t="s">
        <v>8</v>
      </c>
      <c r="AD41" s="13"/>
      <c r="AE41" s="13" t="s">
        <v>9</v>
      </c>
      <c r="AF41" s="15"/>
      <c r="AG41" s="20"/>
      <c r="AH41" s="251" t="s">
        <v>26</v>
      </c>
      <c r="AI41" s="252"/>
      <c r="AJ41" s="253" t="s">
        <v>27</v>
      </c>
      <c r="AK41" s="254"/>
      <c r="AL41" s="20"/>
      <c r="AM41" s="11" t="s">
        <v>13</v>
      </c>
      <c r="AN41" s="13"/>
      <c r="AO41" s="13" t="s">
        <v>14</v>
      </c>
      <c r="AP41" s="15"/>
      <c r="AR41" s="251" t="s">
        <v>26</v>
      </c>
      <c r="AS41" s="252"/>
      <c r="AT41" s="253" t="s">
        <v>27</v>
      </c>
      <c r="AU41" s="254"/>
      <c r="AV41" s="36"/>
      <c r="AW41" s="11" t="s">
        <v>8</v>
      </c>
      <c r="AX41" s="13"/>
      <c r="AY41" s="13" t="s">
        <v>9</v>
      </c>
      <c r="AZ41" s="15"/>
      <c r="BA41" s="20"/>
      <c r="BB41" s="251" t="s">
        <v>26</v>
      </c>
      <c r="BC41" s="252"/>
      <c r="BD41" s="253" t="s">
        <v>27</v>
      </c>
      <c r="BE41" s="254"/>
      <c r="BF41" s="36"/>
      <c r="BG41" s="11" t="s">
        <v>13</v>
      </c>
      <c r="BH41" s="13"/>
      <c r="BI41" s="13" t="s">
        <v>14</v>
      </c>
      <c r="BJ41" s="15"/>
      <c r="BK41" s="36"/>
      <c r="BL41" s="251" t="s">
        <v>26</v>
      </c>
      <c r="BM41" s="252"/>
      <c r="BN41" s="253" t="s">
        <v>27</v>
      </c>
      <c r="BO41" s="254"/>
      <c r="BP41" s="36"/>
      <c r="BQ41" s="11" t="s">
        <v>8</v>
      </c>
      <c r="BR41" s="13"/>
      <c r="BS41" s="13" t="s">
        <v>9</v>
      </c>
      <c r="BT41" s="15"/>
      <c r="BU41" s="20"/>
      <c r="BV41" s="251" t="s">
        <v>26</v>
      </c>
      <c r="BW41" s="252"/>
      <c r="BX41" s="253" t="s">
        <v>27</v>
      </c>
      <c r="BY41" s="254"/>
      <c r="BZ41" s="36"/>
      <c r="CA41" s="11" t="s">
        <v>13</v>
      </c>
      <c r="CB41" s="13"/>
      <c r="CC41" s="13" t="s">
        <v>14</v>
      </c>
      <c r="CD41" s="15"/>
      <c r="CE41" s="36"/>
      <c r="CF41" s="251" t="s">
        <v>26</v>
      </c>
      <c r="CG41" s="252"/>
      <c r="CH41" s="253" t="s">
        <v>27</v>
      </c>
      <c r="CI41" s="254"/>
      <c r="CK41" s="11" t="s">
        <v>28</v>
      </c>
      <c r="CL41" s="13"/>
      <c r="CM41" s="13" t="s">
        <v>29</v>
      </c>
      <c r="CN41" s="15"/>
      <c r="CP41" s="251" t="s">
        <v>26</v>
      </c>
      <c r="CQ41" s="252"/>
      <c r="CR41" s="253" t="s">
        <v>27</v>
      </c>
      <c r="CS41" s="254"/>
      <c r="CU41" s="38" t="s">
        <v>37</v>
      </c>
      <c r="CW41" s="53" t="s">
        <v>45</v>
      </c>
      <c r="CY41" s="44">
        <f t="shared" si="4"/>
        <v>0.44</v>
      </c>
      <c r="CZ41" s="13">
        <f t="shared" si="5"/>
        <v>-88.918442379269237</v>
      </c>
      <c r="DA41" s="13">
        <f t="shared" si="6"/>
        <v>64.147873891839097</v>
      </c>
      <c r="DB41" s="48"/>
      <c r="DC41" s="13">
        <f t="shared" si="3"/>
        <v>-69.246118914530129</v>
      </c>
      <c r="DD41" s="55">
        <f t="shared" si="51"/>
        <v>-1.2085727692860726</v>
      </c>
      <c r="DE41" s="46">
        <f t="shared" si="7"/>
        <v>-4.8994402384772321E-9</v>
      </c>
    </row>
    <row r="42" spans="1:109" ht="18" customHeight="1" thickTop="1" thickBot="1">
      <c r="D42" s="16">
        <v>0</v>
      </c>
      <c r="E42" s="17">
        <v>0</v>
      </c>
      <c r="F42" s="18">
        <v>1</v>
      </c>
      <c r="G42" s="19">
        <v>0</v>
      </c>
      <c r="H42" s="10"/>
      <c r="I42" s="16">
        <v>0</v>
      </c>
      <c r="J42" s="17">
        <f t="shared" ref="J42" si="138">-1/($J$4*$B39)</f>
        <v>-12.181454952979584</v>
      </c>
      <c r="K42" s="18">
        <v>1</v>
      </c>
      <c r="L42" s="19">
        <v>0</v>
      </c>
      <c r="N42" s="1">
        <f t="shared" ref="N42" si="139">D42*I39+F42*I42-E42*J39-G42*J42</f>
        <v>0</v>
      </c>
      <c r="O42" s="4">
        <f t="shared" ref="O42" si="140">(D42*J39+E42*I39+F42*J42+G42*I42)</f>
        <v>-12.181454952979584</v>
      </c>
      <c r="P42" s="2">
        <f t="shared" ref="P42" si="141">D42*K39+F42*K42-E42*L39-G42*L42</f>
        <v>1</v>
      </c>
      <c r="Q42" s="3">
        <f t="shared" ref="Q42" si="142">(D42*L39+E42*K39+F42*L42+G42*K42)</f>
        <v>0</v>
      </c>
      <c r="S42" s="16">
        <v>0</v>
      </c>
      <c r="T42" s="17">
        <v>0</v>
      </c>
      <c r="U42" s="18">
        <v>1</v>
      </c>
      <c r="V42" s="19">
        <v>0</v>
      </c>
      <c r="W42" s="20"/>
      <c r="X42" s="1">
        <f t="shared" ref="X42" si="143">N42*S39+P42*S42-O42*T39-Q42*T42</f>
        <v>0</v>
      </c>
      <c r="Y42" s="4">
        <f t="shared" ref="Y42" si="144">(N42*T39+O42*S39+P42*T42+Q42*S42)</f>
        <v>-12.181454952979584</v>
      </c>
      <c r="Z42" s="2">
        <f t="shared" ref="Z42" si="145">N42*U39+P42*U42-O42*V39-Q42*V42</f>
        <v>-202.75777721429787</v>
      </c>
      <c r="AA42" s="3">
        <f t="shared" ref="AA42" si="146">(N42*V39+O42*U39+P42*V42+Q42*U42)</f>
        <v>0</v>
      </c>
      <c r="AB42" s="20"/>
      <c r="AC42" s="16">
        <v>0</v>
      </c>
      <c r="AD42" s="17">
        <f t="shared" ref="AD42" si="147">-1/($AD$4*$B39)</f>
        <v>-13.916722333556001</v>
      </c>
      <c r="AE42" s="18">
        <v>1</v>
      </c>
      <c r="AF42" s="19">
        <v>0</v>
      </c>
      <c r="AG42" s="20"/>
      <c r="AH42" s="1">
        <f t="shared" ref="AH42" si="148">X42*AC39+Z42*AC42-Y42*AD39-AA42*AD42</f>
        <v>0</v>
      </c>
      <c r="AI42" s="4">
        <f t="shared" ref="AI42" si="149">(X42*AD39+Y42*AC39+Z42*AD42+AA42*AC42)</f>
        <v>2809.5422315074115</v>
      </c>
      <c r="AJ42" s="2">
        <f t="shared" ref="AJ42" si="150">X42*AE39+Z42*AE42-Y42*AF39-AA42*AF42</f>
        <v>-202.75777721429787</v>
      </c>
      <c r="AK42" s="3">
        <f t="shared" ref="AK42" si="151">(X42*AF39+Y42*AE39+Z42*AF42+AA42*AE42)</f>
        <v>0</v>
      </c>
      <c r="AL42" s="20"/>
      <c r="AM42" s="16">
        <v>0</v>
      </c>
      <c r="AN42" s="17">
        <v>0</v>
      </c>
      <c r="AO42" s="18">
        <v>1</v>
      </c>
      <c r="AP42" s="19">
        <v>0</v>
      </c>
      <c r="AR42" s="1">
        <f t="shared" ref="AR42" si="152">AH42*AM39+AJ42*AM42-AI42*AN39-AK42*AN42</f>
        <v>0</v>
      </c>
      <c r="AS42" s="4">
        <f t="shared" ref="AS42" si="153">(AH42*AN39+AI42*AM39+AJ42*AN42+AK42*AM42)</f>
        <v>2809.5422315074115</v>
      </c>
      <c r="AT42" s="2">
        <f t="shared" ref="AT42" si="154">AH42*AO39+AJ42*AO42-AI42*AP39-AK42*AP42</f>
        <v>48635.064353007714</v>
      </c>
      <c r="AU42" s="3">
        <f t="shared" ref="AU42" si="155">(AH42*AP39+AI42*AO39+AJ42*AP42+AK42*AO42)</f>
        <v>0</v>
      </c>
      <c r="AV42" s="20"/>
      <c r="AW42" s="16">
        <v>0</v>
      </c>
      <c r="AX42" s="17">
        <f t="shared" ref="AX42" si="156">-1/($AX$4*$B39)</f>
        <v>-13.916722333556001</v>
      </c>
      <c r="AY42" s="18">
        <v>1</v>
      </c>
      <c r="AZ42" s="19">
        <v>0</v>
      </c>
      <c r="BA42" s="20"/>
      <c r="BB42" s="1">
        <f t="shared" ref="BB42" si="157">AR42*AW39+AT42*AW42-AS42*AX39-AU42*AX42</f>
        <v>0</v>
      </c>
      <c r="BC42" s="4">
        <f t="shared" ref="BC42" si="158">(AR42*AX39+AS42*AW39+AT42*AX42+AU42*AW42)</f>
        <v>-674031.14404392836</v>
      </c>
      <c r="BD42" s="2">
        <f t="shared" ref="BD42" si="159">AR42*AY39+AT42*AY42-AS42*AZ39-AU42*AZ42</f>
        <v>48635.064353007714</v>
      </c>
      <c r="BE42" s="3">
        <f t="shared" ref="BE42" si="160">(AR42*AZ39+AS42*AY39+AT42*AZ42+AU42*AY42)</f>
        <v>0</v>
      </c>
      <c r="BF42" s="20"/>
      <c r="BG42" s="16">
        <v>0</v>
      </c>
      <c r="BH42" s="17">
        <v>0</v>
      </c>
      <c r="BI42" s="18">
        <v>1</v>
      </c>
      <c r="BJ42" s="19">
        <v>0</v>
      </c>
      <c r="BK42" s="20"/>
      <c r="BL42" s="1">
        <f t="shared" ref="BL42" si="161">BB42*BG39+BD42*BG42-BC42*BH39-BE42*BH42</f>
        <v>0</v>
      </c>
      <c r="BM42" s="4">
        <f t="shared" ref="BM42" si="162">(BB42*BH39+BC42*BG39+BD42*BH42+BE42*BG42)</f>
        <v>-674031.14404392836</v>
      </c>
      <c r="BN42" s="2">
        <f t="shared" ref="BN42" si="163">BB42*BI39+BD42*BI42-BC42*BJ39-BE42*BJ42</f>
        <v>-11225805.32176917</v>
      </c>
      <c r="BO42" s="3">
        <f t="shared" ref="BO42" si="164">(BB42*BJ39+BC42*BI39+BD42*BJ42+BE42*BI42)</f>
        <v>0</v>
      </c>
      <c r="BP42" s="20"/>
      <c r="BQ42" s="16">
        <v>0</v>
      </c>
      <c r="BR42" s="17">
        <f t="shared" ref="BR42" si="165">-1/($BR$4*$B39)</f>
        <v>-12.181454952979584</v>
      </c>
      <c r="BS42" s="18">
        <v>1</v>
      </c>
      <c r="BT42" s="19">
        <v>0</v>
      </c>
      <c r="BU42" s="20"/>
      <c r="BV42" s="1">
        <f t="shared" ref="BV42" si="166">BL42*BQ39+BN42*BQ42-BM42*BR39-BO42*BR42</f>
        <v>0</v>
      </c>
      <c r="BW42" s="4">
        <f t="shared" ref="BW42" si="167">(BL42*BR39+BM42*BQ39+BN42*BR42+BO42*BQ42)</f>
        <v>136072610.6940057</v>
      </c>
      <c r="BX42" s="2">
        <f t="shared" ref="BX42" si="168">BL42*BS39+BN42*BS42-BM42*BT39-BO42*BT42</f>
        <v>-11225805.32176917</v>
      </c>
      <c r="BY42" s="3">
        <f t="shared" ref="BY42" si="169">(BL42*BT39+BM42*BS39+BN42*BT42+BO42*BS42)</f>
        <v>0</v>
      </c>
      <c r="BZ42" s="20"/>
      <c r="CA42" s="16">
        <v>0</v>
      </c>
      <c r="CB42" s="17">
        <v>0</v>
      </c>
      <c r="CC42" s="18">
        <v>1</v>
      </c>
      <c r="CD42" s="19">
        <v>0</v>
      </c>
      <c r="CE42" s="20"/>
      <c r="CF42" s="1">
        <f t="shared" ref="CF42" si="170">BV42*CA39+BX42*CA42-BW42*CB39-BY42*CB42</f>
        <v>0</v>
      </c>
      <c r="CG42" s="4">
        <f t="shared" ref="CG42" si="171">(BV42*CB39+BW42*CA39+BX42*CB42+BY42*CA42)</f>
        <v>136072610.6940057</v>
      </c>
      <c r="CH42" s="2">
        <f t="shared" ref="CH42" si="172">BV42*CC39+BX42*CC42-BW42*CD39-BY42*CD42</f>
        <v>1180011112.89448</v>
      </c>
      <c r="CI42" s="3">
        <f t="shared" ref="CI42" si="173">(BV42*CD39+BW42*CC39+BX42*CD42+BY42*CC42)</f>
        <v>0</v>
      </c>
      <c r="CK42" s="16">
        <f t="shared" ref="CK42" si="174">1/$CL$4</f>
        <v>1</v>
      </c>
      <c r="CL42" s="17">
        <v>0</v>
      </c>
      <c r="CM42" s="18">
        <v>1</v>
      </c>
      <c r="CN42" s="19">
        <v>0</v>
      </c>
      <c r="CP42" s="1">
        <f t="shared" ref="CP42" si="175">CF42*CK39+CH42*CK42-CG42*CL39-CI42*CL42</f>
        <v>1180011112.89448</v>
      </c>
      <c r="CQ42" s="4">
        <f t="shared" ref="CQ42" si="176">(CF42*CL39+CG42*CK39+CH42*CL42+CI42*CK42)</f>
        <v>136072610.6940057</v>
      </c>
      <c r="CR42" s="2">
        <f t="shared" ref="CR42" si="177">CF42*CM39+CH42*CM42-CG42*CN39-CI42*CN42</f>
        <v>1180011112.89448</v>
      </c>
      <c r="CS42" s="3">
        <f t="shared" ref="CS42" si="178">(CF42*CN39+CG42*CM39+CH42*CN42+CI42*CM42)</f>
        <v>0</v>
      </c>
      <c r="CU42" s="39">
        <f t="shared" ref="CU42" si="179">(180/PI())*ATAN(-1*(CQ39/CP39))</f>
        <v>83.422009405416389</v>
      </c>
      <c r="CW42" s="54">
        <f t="shared" ref="CW42" si="180">20*LOG(((1-(10^(CU39/20)^2)*(1-((1-CW39)/(1+CW39))^2))^0.5))</f>
        <v>0</v>
      </c>
      <c r="CY42" s="44">
        <f t="shared" si="4"/>
        <v>0.46</v>
      </c>
      <c r="CZ42" s="13">
        <f t="shared" si="5"/>
        <v>-85.027559910766328</v>
      </c>
      <c r="DA42" s="13">
        <f t="shared" si="6"/>
        <v>62.762951513548494</v>
      </c>
      <c r="DB42" s="48"/>
      <c r="DC42" s="13">
        <f t="shared" si="3"/>
        <v>-70.987509088951256</v>
      </c>
      <c r="DD42" s="55">
        <f t="shared" si="51"/>
        <v>-1.2389657613915996</v>
      </c>
      <c r="DE42" s="46">
        <f t="shared" si="7"/>
        <v>-1.2246223052002732E-8</v>
      </c>
    </row>
    <row r="43" spans="1:109" ht="18" customHeight="1"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3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Y43" s="44">
        <f t="shared" si="4"/>
        <v>0.48</v>
      </c>
      <c r="CZ43" s="13">
        <f t="shared" si="5"/>
        <v>-81.258586622700818</v>
      </c>
      <c r="DA43" s="13">
        <f t="shared" si="6"/>
        <v>61.343201331769471</v>
      </c>
      <c r="DB43" s="48"/>
      <c r="DC43" s="13">
        <f t="shared" si="3"/>
        <v>-72.90116476902277</v>
      </c>
      <c r="DD43" s="55">
        <f t="shared" si="51"/>
        <v>-1.2723653537583388</v>
      </c>
      <c r="DE43" s="46">
        <f t="shared" si="7"/>
        <v>-2.9708244607645269E-8</v>
      </c>
    </row>
    <row r="44" spans="1:109" ht="18" customHeight="1">
      <c r="CY44" s="44">
        <f t="shared" si="4"/>
        <v>0.5</v>
      </c>
      <c r="CZ44" s="13">
        <f t="shared" si="5"/>
        <v>-77.59812934501565</v>
      </c>
      <c r="DA44" s="13">
        <f t="shared" si="6"/>
        <v>59.885178036389014</v>
      </c>
      <c r="DB44" s="48"/>
      <c r="DC44" s="13">
        <f t="shared" si="3"/>
        <v>-75.008275177236001</v>
      </c>
      <c r="DD44" s="55">
        <f t="shared" si="51"/>
        <v>-1.3091413680847015</v>
      </c>
      <c r="DE44" s="46">
        <f t="shared" si="7"/>
        <v>-7.0169801409398914E-8</v>
      </c>
    </row>
    <row r="45" spans="1:109" ht="18" customHeight="1" thickBot="1">
      <c r="A45" s="23"/>
      <c r="B45" s="23"/>
      <c r="C45" s="23"/>
      <c r="D45" s="20" t="s">
        <v>15</v>
      </c>
      <c r="E45" s="20"/>
      <c r="F45" s="20"/>
      <c r="G45" s="20"/>
      <c r="H45" s="20"/>
      <c r="I45" s="20" t="s">
        <v>16</v>
      </c>
      <c r="J45" s="20"/>
      <c r="K45" s="20"/>
      <c r="L45" s="20"/>
      <c r="M45" s="23"/>
      <c r="N45" s="23"/>
      <c r="O45" s="24" t="s">
        <v>17</v>
      </c>
      <c r="P45" s="23"/>
      <c r="Q45" s="23"/>
      <c r="R45" s="23"/>
      <c r="S45" s="20"/>
      <c r="T45" s="20" t="s">
        <v>18</v>
      </c>
      <c r="U45" s="23"/>
      <c r="V45" s="23"/>
      <c r="W45" s="23"/>
      <c r="X45" s="23"/>
      <c r="Y45" s="24" t="s">
        <v>19</v>
      </c>
      <c r="Z45" s="23"/>
      <c r="AA45" s="23"/>
      <c r="AB45" s="23"/>
      <c r="AC45" s="24" t="s">
        <v>20</v>
      </c>
      <c r="AD45" s="20"/>
      <c r="AE45" s="20"/>
      <c r="AF45" s="20"/>
      <c r="AG45" s="20"/>
      <c r="AH45" s="23"/>
      <c r="AI45" s="24" t="s">
        <v>21</v>
      </c>
      <c r="AJ45" s="23"/>
      <c r="AK45" s="23"/>
      <c r="AL45" s="20"/>
      <c r="AM45" s="24" t="s">
        <v>31</v>
      </c>
      <c r="AN45" s="20"/>
      <c r="AO45" s="23"/>
      <c r="AP45" s="23"/>
      <c r="AQ45" s="23"/>
      <c r="AR45" s="23"/>
      <c r="AS45" s="24" t="s">
        <v>91</v>
      </c>
      <c r="AT45" s="23"/>
      <c r="AU45" s="23"/>
      <c r="AV45" s="23"/>
      <c r="AW45" s="24" t="s">
        <v>32</v>
      </c>
      <c r="AX45" s="20"/>
      <c r="AY45" s="20"/>
      <c r="AZ45" s="20"/>
      <c r="BA45" s="20"/>
      <c r="BB45" s="23"/>
      <c r="BC45" s="24" t="s">
        <v>22</v>
      </c>
      <c r="BD45" s="23"/>
      <c r="BE45" s="23"/>
      <c r="BF45" s="23"/>
      <c r="BG45" s="24" t="s">
        <v>33</v>
      </c>
      <c r="BH45" s="20"/>
      <c r="BI45" s="23"/>
      <c r="BJ45" s="23"/>
      <c r="BK45" s="23"/>
      <c r="BL45" s="23"/>
      <c r="BM45" s="24" t="s">
        <v>34</v>
      </c>
      <c r="BN45" s="23"/>
      <c r="BO45" s="23"/>
      <c r="BP45" s="23"/>
      <c r="BQ45" s="24" t="s">
        <v>89</v>
      </c>
      <c r="BR45" s="20"/>
      <c r="BS45" s="20"/>
      <c r="BT45" s="20"/>
      <c r="BU45" s="20"/>
      <c r="BV45" s="23"/>
      <c r="BW45" s="24" t="s">
        <v>35</v>
      </c>
      <c r="BX45" s="23"/>
      <c r="BY45" s="23"/>
      <c r="BZ45" s="23"/>
      <c r="CA45" s="24" t="s">
        <v>90</v>
      </c>
      <c r="CB45" s="20"/>
      <c r="CC45" s="23"/>
      <c r="CD45" s="23"/>
      <c r="CE45" s="23"/>
      <c r="CF45" s="23"/>
      <c r="CG45" s="24" t="s">
        <v>92</v>
      </c>
      <c r="CH45" s="23"/>
      <c r="CI45" s="23"/>
      <c r="CJ45" s="23"/>
      <c r="CK45" s="24" t="s">
        <v>36</v>
      </c>
      <c r="CL45" s="24"/>
      <c r="CM45" s="23"/>
      <c r="CN45" s="23"/>
      <c r="CO45" s="23"/>
      <c r="CP45" s="23"/>
      <c r="CQ45" s="24" t="s">
        <v>93</v>
      </c>
      <c r="CR45" s="23"/>
      <c r="CS45" s="23"/>
      <c r="CY45" s="44">
        <f t="shared" si="4"/>
        <v>0.52</v>
      </c>
      <c r="CZ45" s="13">
        <f t="shared" si="5"/>
        <v>-74.034064903427776</v>
      </c>
      <c r="DA45" s="13">
        <f t="shared" si="6"/>
        <v>58.385012532844293</v>
      </c>
      <c r="DB45" s="48"/>
      <c r="DC45" s="13">
        <f t="shared" si="3"/>
        <v>-77.333961099023369</v>
      </c>
      <c r="DD45" s="55">
        <f t="shared" si="51"/>
        <v>-1.3497322447871705</v>
      </c>
      <c r="DE45" s="46">
        <f t="shared" si="7"/>
        <v>-1.6183141185687626E-7</v>
      </c>
    </row>
    <row r="46" spans="1:109" ht="18" customHeight="1" thickBot="1">
      <c r="A46" s="23"/>
      <c r="B46" s="33"/>
      <c r="C46" s="23"/>
      <c r="D46" s="7" t="s">
        <v>2</v>
      </c>
      <c r="E46" s="8"/>
      <c r="F46" s="8" t="s">
        <v>3</v>
      </c>
      <c r="G46" s="9"/>
      <c r="H46" s="10"/>
      <c r="I46" s="7" t="s">
        <v>4</v>
      </c>
      <c r="J46" s="8"/>
      <c r="K46" s="8" t="s">
        <v>5</v>
      </c>
      <c r="L46" s="9"/>
      <c r="M46" s="23"/>
      <c r="N46" s="251" t="s">
        <v>79</v>
      </c>
      <c r="O46" s="252"/>
      <c r="P46" s="253" t="s">
        <v>80</v>
      </c>
      <c r="Q46" s="254"/>
      <c r="R46" s="23"/>
      <c r="S46" s="7" t="s">
        <v>11</v>
      </c>
      <c r="T46" s="8"/>
      <c r="U46" s="8" t="s">
        <v>12</v>
      </c>
      <c r="V46" s="9"/>
      <c r="W46" s="20"/>
      <c r="X46" s="251" t="s">
        <v>79</v>
      </c>
      <c r="Y46" s="252"/>
      <c r="Z46" s="253" t="s">
        <v>80</v>
      </c>
      <c r="AA46" s="254"/>
      <c r="AB46" s="20"/>
      <c r="AC46" s="7" t="s">
        <v>4</v>
      </c>
      <c r="AD46" s="8"/>
      <c r="AE46" s="8" t="s">
        <v>5</v>
      </c>
      <c r="AF46" s="9"/>
      <c r="AG46" s="20"/>
      <c r="AH46" s="251" t="s">
        <v>0</v>
      </c>
      <c r="AI46" s="252"/>
      <c r="AJ46" s="253" t="s">
        <v>1</v>
      </c>
      <c r="AK46" s="254"/>
      <c r="AL46" s="20"/>
      <c r="AM46" s="7" t="s">
        <v>11</v>
      </c>
      <c r="AN46" s="8"/>
      <c r="AO46" s="8" t="s">
        <v>12</v>
      </c>
      <c r="AP46" s="9"/>
      <c r="AQ46" s="23"/>
      <c r="AR46" s="251" t="s">
        <v>0</v>
      </c>
      <c r="AS46" s="252"/>
      <c r="AT46" s="253" t="s">
        <v>1</v>
      </c>
      <c r="AU46" s="254"/>
      <c r="AV46" s="36"/>
      <c r="AW46" s="7" t="s">
        <v>4</v>
      </c>
      <c r="AX46" s="8"/>
      <c r="AY46" s="8" t="s">
        <v>5</v>
      </c>
      <c r="AZ46" s="9"/>
      <c r="BA46" s="20"/>
      <c r="BB46" s="251" t="s">
        <v>0</v>
      </c>
      <c r="BC46" s="252"/>
      <c r="BD46" s="253" t="s">
        <v>1</v>
      </c>
      <c r="BE46" s="254"/>
      <c r="BF46" s="36"/>
      <c r="BG46" s="7" t="s">
        <v>11</v>
      </c>
      <c r="BH46" s="8"/>
      <c r="BI46" s="8" t="s">
        <v>12</v>
      </c>
      <c r="BJ46" s="9"/>
      <c r="BK46" s="36"/>
      <c r="BL46" s="251" t="s">
        <v>0</v>
      </c>
      <c r="BM46" s="252"/>
      <c r="BN46" s="253" t="s">
        <v>1</v>
      </c>
      <c r="BO46" s="254"/>
      <c r="BP46" s="36"/>
      <c r="BQ46" s="7" t="s">
        <v>4</v>
      </c>
      <c r="BR46" s="8"/>
      <c r="BS46" s="8" t="s">
        <v>5</v>
      </c>
      <c r="BT46" s="9"/>
      <c r="BU46" s="20"/>
      <c r="BV46" s="251" t="s">
        <v>0</v>
      </c>
      <c r="BW46" s="252"/>
      <c r="BX46" s="253" t="s">
        <v>1</v>
      </c>
      <c r="BY46" s="254"/>
      <c r="BZ46" s="36"/>
      <c r="CA46" s="7" t="s">
        <v>11</v>
      </c>
      <c r="CB46" s="8"/>
      <c r="CC46" s="8" t="s">
        <v>12</v>
      </c>
      <c r="CD46" s="9"/>
      <c r="CE46" s="36"/>
      <c r="CF46" s="251" t="s">
        <v>0</v>
      </c>
      <c r="CG46" s="252"/>
      <c r="CH46" s="253" t="s">
        <v>1</v>
      </c>
      <c r="CI46" s="254"/>
      <c r="CJ46" s="23"/>
      <c r="CK46" s="7" t="s">
        <v>23</v>
      </c>
      <c r="CL46" s="8"/>
      <c r="CM46" s="8" t="s">
        <v>24</v>
      </c>
      <c r="CN46" s="9"/>
      <c r="CO46" s="23"/>
      <c r="CP46" s="251" t="s">
        <v>0</v>
      </c>
      <c r="CQ46" s="252"/>
      <c r="CR46" s="253" t="s">
        <v>1</v>
      </c>
      <c r="CS46" s="254"/>
      <c r="CU46" s="26" t="s">
        <v>25</v>
      </c>
      <c r="CW46" s="50" t="s">
        <v>44</v>
      </c>
      <c r="CY46" s="44">
        <f t="shared" si="4"/>
        <v>0.54</v>
      </c>
      <c r="CZ46" s="13">
        <f t="shared" si="5"/>
        <v>-70.555303078943552</v>
      </c>
      <c r="DA46" s="13">
        <f t="shared" si="6"/>
        <v>56.838333310863824</v>
      </c>
      <c r="DB46" s="48"/>
      <c r="DC46" s="13">
        <f t="shared" si="3"/>
        <v>-79.908219585580582</v>
      </c>
      <c r="DD46" s="55">
        <f t="shared" si="51"/>
        <v>-1.3946615311749999</v>
      </c>
      <c r="DE46" s="46">
        <f t="shared" si="7"/>
        <v>-3.6537680332112878E-7</v>
      </c>
    </row>
    <row r="47" spans="1:109" ht="18" customHeight="1" thickTop="1" thickBot="1">
      <c r="B47" s="34">
        <v>0.14000000000000001</v>
      </c>
      <c r="D47" s="11">
        <v>1</v>
      </c>
      <c r="E47" s="12">
        <v>0</v>
      </c>
      <c r="F47" s="13">
        <v>0</v>
      </c>
      <c r="G47" s="40">
        <f t="shared" ref="G47" si="181">-1/($E$4*$B47)</f>
        <v>-7.5037894136538954</v>
      </c>
      <c r="H47" s="10"/>
      <c r="I47" s="11">
        <v>1</v>
      </c>
      <c r="J47" s="12">
        <v>0</v>
      </c>
      <c r="K47" s="13">
        <v>0</v>
      </c>
      <c r="L47" s="14">
        <v>0</v>
      </c>
      <c r="N47" s="1">
        <f t="shared" ref="N47" si="182">D47*I47+F47*I50-E47*J47-G47*J50</f>
        <v>-77.348919473488579</v>
      </c>
      <c r="O47" s="4">
        <f t="shared" ref="O47" si="183">(D47*J47+E47*I47+F47*J50+G47*I50)</f>
        <v>0</v>
      </c>
      <c r="P47" s="2">
        <f t="shared" ref="P47" si="184">D47*K47+F47*K50-E47*L47-G47*L50</f>
        <v>0</v>
      </c>
      <c r="Q47" s="3">
        <f t="shared" ref="Q47" si="185">(D47*L47+E47*K47+F47*L50+G47*K50)</f>
        <v>-7.5037894136538954</v>
      </c>
      <c r="S47" s="11">
        <v>1</v>
      </c>
      <c r="T47" s="12">
        <v>0</v>
      </c>
      <c r="U47" s="13">
        <v>0</v>
      </c>
      <c r="V47" s="40">
        <f t="shared" ref="V47" si="186">-1/($T$4*$B47)</f>
        <v>-14.337328668922405</v>
      </c>
      <c r="W47" s="20"/>
      <c r="X47" s="1">
        <f t="shared" ref="X47" si="187">N47*S47+P47*S50-O47*T47-Q47*T50</f>
        <v>-77.348919473488579</v>
      </c>
      <c r="Y47" s="4">
        <f t="shared" ref="Y47" si="188">(N47*T47+O47*S47+P47*T50+Q47*S50)</f>
        <v>0</v>
      </c>
      <c r="Z47" s="2">
        <f t="shared" ref="Z47" si="189">N47*U47+P47*U50-O47*V47-Q47*V50</f>
        <v>0</v>
      </c>
      <c r="AA47" s="3">
        <f t="shared" ref="AA47" si="190">(N47*V47+O47*U47+P47*V50+Q47*U50)</f>
        <v>1101.4730912637642</v>
      </c>
      <c r="AB47" s="20"/>
      <c r="AC47" s="11">
        <v>1</v>
      </c>
      <c r="AD47" s="12">
        <v>0</v>
      </c>
      <c r="AE47" s="13">
        <v>0</v>
      </c>
      <c r="AF47" s="14">
        <v>0</v>
      </c>
      <c r="AG47" s="20"/>
      <c r="AH47" s="1">
        <f t="shared" ref="AH47" si="191">X47*AC47+Z47*AC50-Y47*AD47-AA47*AD50</f>
        <v>13061.704082527705</v>
      </c>
      <c r="AI47" s="4">
        <f t="shared" ref="AI47" si="192">(X47*AD47+Y47*AC47+Z47*AD50+AA47*AC50)</f>
        <v>0</v>
      </c>
      <c r="AJ47" s="2">
        <f t="shared" ref="AJ47" si="193">X47*AE47+Z47*AE50-Y47*AF47-AA47*AF50</f>
        <v>0</v>
      </c>
      <c r="AK47" s="3">
        <f t="shared" ref="AK47" si="194">(X47*AF47+Y47*AE47+Z47*AF50+AA47*AE50)</f>
        <v>1101.4730912637642</v>
      </c>
      <c r="AL47" s="20"/>
      <c r="AM47" s="11">
        <v>1</v>
      </c>
      <c r="AN47" s="12">
        <v>0</v>
      </c>
      <c r="AO47" s="13">
        <v>0</v>
      </c>
      <c r="AP47" s="40">
        <f t="shared" ref="AP47" si="195">-1/($AN$4*$B47)</f>
        <v>-14.8995768520174</v>
      </c>
      <c r="AR47" s="1">
        <f t="shared" ref="AR47" si="196">AH47*AM47+AJ47*AM50-AI47*AN47-AK47*AN50</f>
        <v>13061.704082527705</v>
      </c>
      <c r="AS47" s="4">
        <f t="shared" ref="AS47" si="197">(AH47*AN47+AI47*AM47+AJ47*AN50+AK47*AM50)</f>
        <v>0</v>
      </c>
      <c r="AT47" s="2">
        <f t="shared" ref="AT47" si="198">AH47*AO47+AJ47*AO50-AI47*AP47-AK47*AP50</f>
        <v>0</v>
      </c>
      <c r="AU47" s="3">
        <f t="shared" ref="AU47" si="199">(AH47*AP47+AI47*AO47+AJ47*AP50+AK47*AO50)</f>
        <v>-193512.39070466722</v>
      </c>
      <c r="AV47" s="20"/>
      <c r="AW47" s="11">
        <v>1</v>
      </c>
      <c r="AX47" s="12">
        <v>0</v>
      </c>
      <c r="AY47" s="13">
        <v>0</v>
      </c>
      <c r="AZ47" s="14">
        <v>0</v>
      </c>
      <c r="BA47" s="20"/>
      <c r="BB47" s="1">
        <f t="shared" ref="BB47" si="200">AR47*AW47+AT47*AW50-AS47*AX47-AU47*AX50</f>
        <v>-2295273.9040941494</v>
      </c>
      <c r="BC47" s="4">
        <f t="shared" ref="BC47" si="201">(AR47*AX47+AS47*AW47+AT47*AX50+AU47*AW50)</f>
        <v>0</v>
      </c>
      <c r="BD47" s="2">
        <f t="shared" ref="BD47" si="202">AR47*AY47+AT47*AY50-AS47*AZ47-AU47*AZ50</f>
        <v>0</v>
      </c>
      <c r="BE47" s="3">
        <f t="shared" ref="BE47" si="203">(AR47*AZ47+AS47*AY47+AT47*AZ50+AU47*AY50)</f>
        <v>-193512.39070466722</v>
      </c>
      <c r="BF47" s="20"/>
      <c r="BG47" s="11">
        <v>1</v>
      </c>
      <c r="BH47" s="12">
        <v>0</v>
      </c>
      <c r="BI47" s="13">
        <v>0</v>
      </c>
      <c r="BJ47" s="40">
        <f t="shared" ref="BJ47" si="204">-1/($BH$4*$B47)</f>
        <v>-14.337328668922405</v>
      </c>
      <c r="BK47" s="20"/>
      <c r="BL47" s="1">
        <f t="shared" ref="BL47" si="205">BB47*BG47+BD47*BG50-BC47*BH47-BE47*BH50</f>
        <v>-2295273.9040941494</v>
      </c>
      <c r="BM47" s="4">
        <f t="shared" ref="BM47" si="206">(BB47*BH47+BC47*BG47+BD47*BH50+BE47*BG50)</f>
        <v>0</v>
      </c>
      <c r="BN47" s="2">
        <f t="shared" ref="BN47" si="207">BB47*BI47+BD47*BI50-BC47*BJ47-BE47*BJ50</f>
        <v>0</v>
      </c>
      <c r="BO47" s="3">
        <f t="shared" ref="BO47" si="208">(BB47*BJ47+BC47*BI47+BD47*BJ50+BE47*BI50)</f>
        <v>32714583.957493834</v>
      </c>
      <c r="BP47" s="20"/>
      <c r="BQ47" s="11">
        <v>1</v>
      </c>
      <c r="BR47" s="12">
        <v>0</v>
      </c>
      <c r="BS47" s="13">
        <v>0</v>
      </c>
      <c r="BT47" s="14">
        <v>0</v>
      </c>
      <c r="BU47" s="20"/>
      <c r="BV47" s="1">
        <f t="shared" ref="BV47" si="209">BL47*BQ47+BN47*BQ50-BM47*BR47-BO47*BR50</f>
        <v>339285781.05334556</v>
      </c>
      <c r="BW47" s="4">
        <f t="shared" ref="BW47" si="210">(BL47*BR47+BM47*BQ47+BN47*BR50+BO47*BQ50)</f>
        <v>0</v>
      </c>
      <c r="BX47" s="2">
        <f t="shared" ref="BX47" si="211">BL47*BS47+BN47*BS50-BM47*BT47-BO47*BT50</f>
        <v>0</v>
      </c>
      <c r="BY47" s="3">
        <f t="shared" ref="BY47" si="212">(BL47*BT47+BM47*BS47+BN47*BT50+BO47*BS50)</f>
        <v>32714583.957493834</v>
      </c>
      <c r="BZ47" s="20"/>
      <c r="CA47" s="11">
        <v>1</v>
      </c>
      <c r="CB47" s="12">
        <v>0</v>
      </c>
      <c r="CC47" s="13">
        <v>0</v>
      </c>
      <c r="CD47" s="40">
        <f t="shared" ref="CD47" si="213">-1/($CB$4*$B47)</f>
        <v>-7.5037894136538954</v>
      </c>
      <c r="CE47" s="20"/>
      <c r="CF47" s="1">
        <f t="shared" ref="CF47" si="214">BV47*CA47+BX47*CA50-BW47*CB47-BY47*CB50</f>
        <v>339285781.05334556</v>
      </c>
      <c r="CG47" s="4">
        <f t="shared" ref="CG47" si="215">(BV47*CB47+BW47*CA47+BX47*CB50+BY47*CA50)</f>
        <v>0</v>
      </c>
      <c r="CH47" s="2">
        <f t="shared" ref="CH47" si="216">BV47*CC47+BX47*CC50-BW47*CD47-BY47*CD50</f>
        <v>0</v>
      </c>
      <c r="CI47" s="3">
        <f t="shared" ref="CI47" si="217">(BV47*CD47+BW47*CC47+BX47*CD50+BY47*CC50)</f>
        <v>-2513214468.113894</v>
      </c>
      <c r="CJ47" s="28"/>
      <c r="CK47" s="11">
        <v>1</v>
      </c>
      <c r="CL47" s="12">
        <v>0</v>
      </c>
      <c r="CM47" s="13">
        <v>0</v>
      </c>
      <c r="CN47" s="14">
        <v>0</v>
      </c>
      <c r="CP47" s="1">
        <f t="shared" ref="CP47" si="218">CF47*CK47+CH47*CK50-CG47*CL47-CI47*CL50</f>
        <v>339285781.05334556</v>
      </c>
      <c r="CQ47" s="4">
        <f t="shared" ref="CQ47" si="219">(CF47*CL47+CG47*CK47+CH47*CL50+CI47*CK50)</f>
        <v>-2513214468.113894</v>
      </c>
      <c r="CR47" s="2">
        <f t="shared" ref="CR47" si="220">CF47*CM47+CH47*CM50-CG47*CN47-CI47*CN50</f>
        <v>0</v>
      </c>
      <c r="CS47" s="3">
        <f t="shared" ref="CS47" si="221">(CF47*CN47+CG47*CM47+CH47*CN50+CI47*CM50)</f>
        <v>-2513214468.113894</v>
      </c>
      <c r="CU47" s="29">
        <f t="shared" ref="CU47" si="222">20*LOG(((1+$CL$4)/$CL$4)/((CP47+CP50)^2+(CQ47+CQ50)^2)^0.5)</f>
        <v>-182.14086790315389</v>
      </c>
      <c r="CW47" s="51">
        <f t="shared" ref="CW47" si="223">((CP47^2+CQ47^2)^0.5)/((CP50^2+CQ50^2)^0.5)</f>
        <v>7.4073675009644555</v>
      </c>
      <c r="CY47" s="44">
        <f t="shared" si="4"/>
        <v>0.56000000000000005</v>
      </c>
      <c r="CZ47" s="13">
        <f t="shared" si="5"/>
        <v>-67.151584139741857</v>
      </c>
      <c r="DA47" s="13">
        <f t="shared" si="6"/>
        <v>55.240168919152211</v>
      </c>
      <c r="DB47" s="48"/>
      <c r="DC47" s="13">
        <f t="shared" si="3"/>
        <v>-82.767161684981289</v>
      </c>
      <c r="DD47" s="55">
        <f t="shared" si="51"/>
        <v>-1.4445594839334213</v>
      </c>
      <c r="DE47" s="46">
        <f t="shared" si="7"/>
        <v>-8.0949877190449188E-7</v>
      </c>
    </row>
    <row r="48" spans="1:109" ht="18" customHeight="1" thickBot="1">
      <c r="D48" s="11"/>
      <c r="E48" s="13"/>
      <c r="F48" s="13"/>
      <c r="G48" s="15"/>
      <c r="H48" s="10"/>
      <c r="I48" s="11"/>
      <c r="J48" s="13"/>
      <c r="K48" s="13"/>
      <c r="L48" s="15"/>
      <c r="N48" s="5"/>
      <c r="Q48" s="6"/>
      <c r="S48" s="11"/>
      <c r="T48" s="13"/>
      <c r="U48" s="13"/>
      <c r="V48" s="15"/>
      <c r="W48" s="20"/>
      <c r="X48" s="5"/>
      <c r="AA48" s="6"/>
      <c r="AB48" s="20"/>
      <c r="AC48" s="11"/>
      <c r="AD48" s="13"/>
      <c r="AE48" s="13"/>
      <c r="AF48" s="15"/>
      <c r="AG48" s="20"/>
      <c r="AH48" s="5"/>
      <c r="AK48" s="6"/>
      <c r="AL48" s="20"/>
      <c r="AM48" s="11"/>
      <c r="AN48" s="13"/>
      <c r="AO48" s="13"/>
      <c r="AP48" s="15"/>
      <c r="AR48" s="5"/>
      <c r="AU48" s="6"/>
      <c r="AW48" s="11"/>
      <c r="AX48" s="13"/>
      <c r="AY48" s="13"/>
      <c r="AZ48" s="15"/>
      <c r="BA48" s="20"/>
      <c r="BB48" s="5"/>
      <c r="BE48" s="6"/>
      <c r="BG48" s="11"/>
      <c r="BH48" s="13"/>
      <c r="BI48" s="13"/>
      <c r="BJ48" s="15"/>
      <c r="BL48" s="5"/>
      <c r="BO48" s="6"/>
      <c r="BQ48" s="11"/>
      <c r="BR48" s="13"/>
      <c r="BS48" s="13"/>
      <c r="BT48" s="15"/>
      <c r="BU48" s="20"/>
      <c r="BV48" s="5"/>
      <c r="BY48" s="6"/>
      <c r="CA48" s="11"/>
      <c r="CB48" s="13"/>
      <c r="CC48" s="13"/>
      <c r="CD48" s="15"/>
      <c r="CF48" s="5"/>
      <c r="CI48" s="6"/>
      <c r="CK48" s="11"/>
      <c r="CL48" s="13"/>
      <c r="CM48" s="13"/>
      <c r="CN48" s="15"/>
      <c r="CP48" s="5"/>
      <c r="CS48" s="6"/>
      <c r="CW48" s="52"/>
      <c r="CY48" s="44">
        <f t="shared" si="4"/>
        <v>0.57999999999999996</v>
      </c>
      <c r="CZ48" s="13">
        <f t="shared" si="5"/>
        <v>-63.813301575935895</v>
      </c>
      <c r="DA48" s="13">
        <f t="shared" si="6"/>
        <v>53.584825685452593</v>
      </c>
      <c r="DB48" s="48"/>
      <c r="DC48" s="13">
        <f t="shared" si="3"/>
        <v>-85.954657895702198</v>
      </c>
      <c r="DD48" s="55">
        <f t="shared" si="51"/>
        <v>-1.5001917877053441</v>
      </c>
      <c r="DE48" s="46">
        <f t="shared" si="7"/>
        <v>-1.7637700219768458E-6</v>
      </c>
    </row>
    <row r="49" spans="1:109" ht="18" customHeight="1" thickBot="1">
      <c r="D49" s="11" t="s">
        <v>6</v>
      </c>
      <c r="E49" s="13"/>
      <c r="F49" s="13" t="s">
        <v>7</v>
      </c>
      <c r="G49" s="15"/>
      <c r="H49" s="10"/>
      <c r="I49" s="11" t="s">
        <v>8</v>
      </c>
      <c r="J49" s="13"/>
      <c r="K49" s="13" t="s">
        <v>9</v>
      </c>
      <c r="L49" s="15"/>
      <c r="N49" s="251" t="s">
        <v>26</v>
      </c>
      <c r="O49" s="252"/>
      <c r="P49" s="253" t="s">
        <v>27</v>
      </c>
      <c r="Q49" s="254"/>
      <c r="S49" s="11" t="s">
        <v>13</v>
      </c>
      <c r="T49" s="13"/>
      <c r="U49" s="13" t="s">
        <v>14</v>
      </c>
      <c r="V49" s="15"/>
      <c r="W49" s="20"/>
      <c r="X49" s="251" t="s">
        <v>26</v>
      </c>
      <c r="Y49" s="252"/>
      <c r="Z49" s="253" t="s">
        <v>27</v>
      </c>
      <c r="AA49" s="254"/>
      <c r="AB49" s="20"/>
      <c r="AC49" s="11" t="s">
        <v>8</v>
      </c>
      <c r="AD49" s="13"/>
      <c r="AE49" s="13" t="s">
        <v>9</v>
      </c>
      <c r="AF49" s="15"/>
      <c r="AG49" s="20"/>
      <c r="AH49" s="251" t="s">
        <v>26</v>
      </c>
      <c r="AI49" s="252"/>
      <c r="AJ49" s="253" t="s">
        <v>27</v>
      </c>
      <c r="AK49" s="254"/>
      <c r="AL49" s="20"/>
      <c r="AM49" s="11" t="s">
        <v>13</v>
      </c>
      <c r="AN49" s="13"/>
      <c r="AO49" s="13" t="s">
        <v>14</v>
      </c>
      <c r="AP49" s="15"/>
      <c r="AR49" s="251" t="s">
        <v>26</v>
      </c>
      <c r="AS49" s="252"/>
      <c r="AT49" s="253" t="s">
        <v>27</v>
      </c>
      <c r="AU49" s="254"/>
      <c r="AV49" s="36"/>
      <c r="AW49" s="11" t="s">
        <v>8</v>
      </c>
      <c r="AX49" s="13"/>
      <c r="AY49" s="13" t="s">
        <v>9</v>
      </c>
      <c r="AZ49" s="15"/>
      <c r="BA49" s="20"/>
      <c r="BB49" s="251" t="s">
        <v>26</v>
      </c>
      <c r="BC49" s="252"/>
      <c r="BD49" s="253" t="s">
        <v>27</v>
      </c>
      <c r="BE49" s="254"/>
      <c r="BF49" s="36"/>
      <c r="BG49" s="11" t="s">
        <v>13</v>
      </c>
      <c r="BH49" s="13"/>
      <c r="BI49" s="13" t="s">
        <v>14</v>
      </c>
      <c r="BJ49" s="15"/>
      <c r="BK49" s="36"/>
      <c r="BL49" s="251" t="s">
        <v>26</v>
      </c>
      <c r="BM49" s="252"/>
      <c r="BN49" s="253" t="s">
        <v>27</v>
      </c>
      <c r="BO49" s="254"/>
      <c r="BP49" s="36"/>
      <c r="BQ49" s="11" t="s">
        <v>8</v>
      </c>
      <c r="BR49" s="13"/>
      <c r="BS49" s="13" t="s">
        <v>9</v>
      </c>
      <c r="BT49" s="15"/>
      <c r="BU49" s="20"/>
      <c r="BV49" s="251" t="s">
        <v>26</v>
      </c>
      <c r="BW49" s="252"/>
      <c r="BX49" s="253" t="s">
        <v>27</v>
      </c>
      <c r="BY49" s="254"/>
      <c r="BZ49" s="36"/>
      <c r="CA49" s="11" t="s">
        <v>13</v>
      </c>
      <c r="CB49" s="13"/>
      <c r="CC49" s="13" t="s">
        <v>14</v>
      </c>
      <c r="CD49" s="15"/>
      <c r="CE49" s="36"/>
      <c r="CF49" s="251" t="s">
        <v>26</v>
      </c>
      <c r="CG49" s="252"/>
      <c r="CH49" s="253" t="s">
        <v>27</v>
      </c>
      <c r="CI49" s="254"/>
      <c r="CK49" s="11" t="s">
        <v>28</v>
      </c>
      <c r="CL49" s="13"/>
      <c r="CM49" s="13" t="s">
        <v>29</v>
      </c>
      <c r="CN49" s="15"/>
      <c r="CP49" s="251" t="s">
        <v>26</v>
      </c>
      <c r="CQ49" s="252"/>
      <c r="CR49" s="253" t="s">
        <v>27</v>
      </c>
      <c r="CS49" s="254"/>
      <c r="CU49" s="38" t="s">
        <v>37</v>
      </c>
      <c r="CW49" s="53" t="s">
        <v>45</v>
      </c>
      <c r="CY49" s="44">
        <f t="shared" si="4"/>
        <v>0.6</v>
      </c>
      <c r="CZ49" s="13">
        <f t="shared" si="5"/>
        <v>-60.531342276931596</v>
      </c>
      <c r="DA49" s="13">
        <f t="shared" si="6"/>
        <v>51.865732527538547</v>
      </c>
      <c r="DB49" s="48"/>
      <c r="DC49" s="13">
        <f t="shared" si="3"/>
        <v>-89.524562533630373</v>
      </c>
      <c r="DD49" s="55">
        <f t="shared" si="51"/>
        <v>-1.5624983776194066</v>
      </c>
      <c r="DE49" s="46">
        <f t="shared" ref="DE49:DE87" si="224">INDEX(CW:CW,(ROW()-23)*8+26)</f>
        <v>-3.7871096975898958E-6</v>
      </c>
    </row>
    <row r="50" spans="1:109" ht="18" customHeight="1" thickTop="1" thickBot="1">
      <c r="D50" s="16">
        <v>0</v>
      </c>
      <c r="E50" s="17">
        <v>0</v>
      </c>
      <c r="F50" s="18">
        <v>1</v>
      </c>
      <c r="G50" s="19">
        <v>0</v>
      </c>
      <c r="H50" s="10"/>
      <c r="I50" s="16">
        <v>0</v>
      </c>
      <c r="J50" s="17">
        <f t="shared" ref="J50" si="225">-1/($J$4*$B47)</f>
        <v>-10.441247102553929</v>
      </c>
      <c r="K50" s="18">
        <v>1</v>
      </c>
      <c r="L50" s="19">
        <v>0</v>
      </c>
      <c r="N50" s="1">
        <f t="shared" ref="N50" si="226">D50*I47+F50*I50-E50*J47-G50*J50</f>
        <v>0</v>
      </c>
      <c r="O50" s="4">
        <f t="shared" ref="O50" si="227">(D50*J47+E50*I47+F50*J50+G50*I50)</f>
        <v>-10.441247102553929</v>
      </c>
      <c r="P50" s="2">
        <f t="shared" ref="P50" si="228">D50*K47+F50*K50-E50*L47-G50*L50</f>
        <v>1</v>
      </c>
      <c r="Q50" s="3">
        <f t="shared" ref="Q50" si="229">(D50*L47+E50*K47+F50*L50+G50*K50)</f>
        <v>0</v>
      </c>
      <c r="S50" s="16">
        <v>0</v>
      </c>
      <c r="T50" s="17">
        <v>0</v>
      </c>
      <c r="U50" s="18">
        <v>1</v>
      </c>
      <c r="V50" s="19">
        <v>0</v>
      </c>
      <c r="W50" s="20"/>
      <c r="X50" s="1">
        <f t="shared" ref="X50" si="230">N50*S47+P50*S50-O50*T47-Q50*T50</f>
        <v>0</v>
      </c>
      <c r="Y50" s="4">
        <f t="shared" ref="Y50" si="231">(N50*T47+O50*S47+P50*T50+Q50*S50)</f>
        <v>-10.441247102553929</v>
      </c>
      <c r="Z50" s="2">
        <f t="shared" ref="Z50" si="232">N50*U47+P50*U50-O50*V47-Q50*V50</f>
        <v>-148.69959142274942</v>
      </c>
      <c r="AA50" s="3">
        <f t="shared" ref="AA50" si="233">(N50*V47+O50*U47+P50*V50+Q50*U50)</f>
        <v>0</v>
      </c>
      <c r="AB50" s="20"/>
      <c r="AC50" s="16">
        <v>0</v>
      </c>
      <c r="AD50" s="17">
        <f t="shared" ref="AD50" si="234">-1/($AD$4*$B47)</f>
        <v>-11.928619143048</v>
      </c>
      <c r="AE50" s="18">
        <v>1</v>
      </c>
      <c r="AF50" s="19">
        <v>0</v>
      </c>
      <c r="AG50" s="20"/>
      <c r="AH50" s="1">
        <f t="shared" ref="AH50" si="235">X50*AC47+Z50*AC50-Y50*AD47-AA50*AD50</f>
        <v>0</v>
      </c>
      <c r="AI50" s="4">
        <f t="shared" ref="AI50" si="236">(X50*AD47+Y50*AC47+Z50*AD50+AA50*AC50)</f>
        <v>1763.3395457062709</v>
      </c>
      <c r="AJ50" s="2">
        <f t="shared" ref="AJ50" si="237">X50*AE47+Z50*AE50-Y50*AF47-AA50*AF50</f>
        <v>-148.69959142274942</v>
      </c>
      <c r="AK50" s="3">
        <f t="shared" ref="AK50" si="238">(X50*AF47+Y50*AE47+Z50*AF50+AA50*AE50)</f>
        <v>0</v>
      </c>
      <c r="AL50" s="20"/>
      <c r="AM50" s="16">
        <v>0</v>
      </c>
      <c r="AN50" s="17">
        <v>0</v>
      </c>
      <c r="AO50" s="18">
        <v>1</v>
      </c>
      <c r="AP50" s="19">
        <v>0</v>
      </c>
      <c r="AR50" s="1">
        <f t="shared" ref="AR50" si="239">AH50*AM47+AJ50*AM50-AI50*AN47-AK50*AN50</f>
        <v>0</v>
      </c>
      <c r="AS50" s="4">
        <f t="shared" ref="AS50" si="240">(AH50*AN47+AI50*AM47+AJ50*AN50+AK50*AM50)</f>
        <v>1763.3395457062709</v>
      </c>
      <c r="AT50" s="2">
        <f t="shared" ref="AT50" si="241">AH50*AO47+AJ50*AO50-AI50*AP47-AK50*AP50</f>
        <v>26124.313486029285</v>
      </c>
      <c r="AU50" s="3">
        <f t="shared" ref="AU50" si="242">(AH50*AP47+AI50*AO47+AJ50*AP50+AK50*AO50)</f>
        <v>0</v>
      </c>
      <c r="AV50" s="20"/>
      <c r="AW50" s="16">
        <v>0</v>
      </c>
      <c r="AX50" s="17">
        <f t="shared" ref="AX50" si="243">-1/($AX$4*$B47)</f>
        <v>-11.928619143048</v>
      </c>
      <c r="AY50" s="18">
        <v>1</v>
      </c>
      <c r="AZ50" s="19">
        <v>0</v>
      </c>
      <c r="BA50" s="20"/>
      <c r="BB50" s="1">
        <f t="shared" ref="BB50" si="244">AR50*AW47+AT50*AW50-AS50*AX47-AU50*AX50</f>
        <v>0</v>
      </c>
      <c r="BC50" s="4">
        <f t="shared" ref="BC50" si="245">(AR50*AX47+AS50*AW47+AT50*AX50+AU50*AW50)</f>
        <v>-309863.64640272968</v>
      </c>
      <c r="BD50" s="2">
        <f t="shared" ref="BD50" si="246">AR50*AY47+AT50*AY50-AS50*AZ47-AU50*AZ50</f>
        <v>26124.313486029285</v>
      </c>
      <c r="BE50" s="3">
        <f t="shared" ref="BE50" si="247">(AR50*AZ47+AS50*AY47+AT50*AZ50+AU50*AY50)</f>
        <v>0</v>
      </c>
      <c r="BF50" s="20"/>
      <c r="BG50" s="16">
        <v>0</v>
      </c>
      <c r="BH50" s="17">
        <v>0</v>
      </c>
      <c r="BI50" s="18">
        <v>1</v>
      </c>
      <c r="BJ50" s="19">
        <v>0</v>
      </c>
      <c r="BK50" s="20"/>
      <c r="BL50" s="1">
        <f t="shared" ref="BL50" si="248">BB50*BG47+BD50*BG50-BC50*BH47-BE50*BH50</f>
        <v>0</v>
      </c>
      <c r="BM50" s="4">
        <f t="shared" ref="BM50" si="249">(BB50*BH47+BC50*BG47+BD50*BH50+BE50*BG50)</f>
        <v>-309863.64640272968</v>
      </c>
      <c r="BN50" s="2">
        <f t="shared" ref="BN50" si="250">BB50*BI47+BD50*BI50-BC50*BJ47-BE50*BJ50</f>
        <v>-4416492.627540662</v>
      </c>
      <c r="BO50" s="3">
        <f t="shared" ref="BO50" si="251">(BB50*BJ47+BC50*BI47+BD50*BJ50+BE50*BI50)</f>
        <v>0</v>
      </c>
      <c r="BP50" s="20"/>
      <c r="BQ50" s="16">
        <v>0</v>
      </c>
      <c r="BR50" s="17">
        <f t="shared" ref="BR50" si="252">-1/($BR$4*$B47)</f>
        <v>-10.441247102553929</v>
      </c>
      <c r="BS50" s="18">
        <v>1</v>
      </c>
      <c r="BT50" s="19">
        <v>0</v>
      </c>
      <c r="BU50" s="20"/>
      <c r="BV50" s="1">
        <f t="shared" ref="BV50" si="253">BL50*BQ47+BN50*BQ50-BM50*BR47-BO50*BR50</f>
        <v>0</v>
      </c>
      <c r="BW50" s="4">
        <f t="shared" ref="BW50" si="254">(BL50*BR47+BM50*BQ47+BN50*BR50+BO50*BQ50)</f>
        <v>45803827.204356991</v>
      </c>
      <c r="BX50" s="2">
        <f t="shared" ref="BX50" si="255">BL50*BS47+BN50*BS50-BM50*BT47-BO50*BT50</f>
        <v>-4416492.627540662</v>
      </c>
      <c r="BY50" s="3">
        <f t="shared" ref="BY50" si="256">(BL50*BT47+BM50*BS47+BN50*BT50+BO50*BS50)</f>
        <v>0</v>
      </c>
      <c r="BZ50" s="20"/>
      <c r="CA50" s="16">
        <v>0</v>
      </c>
      <c r="CB50" s="17">
        <v>0</v>
      </c>
      <c r="CC50" s="18">
        <v>1</v>
      </c>
      <c r="CD50" s="19">
        <v>0</v>
      </c>
      <c r="CE50" s="20"/>
      <c r="CF50" s="1">
        <f t="shared" ref="CF50" si="257">BV50*CA47+BX50*CA50-BW50*CB47-BY50*CB50</f>
        <v>0</v>
      </c>
      <c r="CG50" s="4">
        <f t="shared" ref="CG50" si="258">(BV50*CB47+BW50*CA47+BX50*CB50+BY50*CA50)</f>
        <v>45803827.204356991</v>
      </c>
      <c r="CH50" s="2">
        <f t="shared" ref="CH50" si="259">BV50*CC47+BX50*CC50-BW50*CD47-BY50*CD50</f>
        <v>339285781.05334562</v>
      </c>
      <c r="CI50" s="3">
        <f t="shared" ref="CI50" si="260">(BV50*CD47+BW50*CC47+BX50*CD50+BY50*CC50)</f>
        <v>0</v>
      </c>
      <c r="CK50" s="16">
        <f t="shared" ref="CK50" si="261">1/$CL$4</f>
        <v>1</v>
      </c>
      <c r="CL50" s="17">
        <v>0</v>
      </c>
      <c r="CM50" s="18">
        <v>1</v>
      </c>
      <c r="CN50" s="19">
        <v>0</v>
      </c>
      <c r="CP50" s="1">
        <f t="shared" ref="CP50" si="262">CF50*CK47+CH50*CK50-CG50*CL47-CI50*CL50</f>
        <v>339285781.05334562</v>
      </c>
      <c r="CQ50" s="4">
        <f t="shared" ref="CQ50" si="263">(CF50*CL47+CG50*CK47+CH50*CL50+CI50*CK50)</f>
        <v>45803827.204356991</v>
      </c>
      <c r="CR50" s="2">
        <f t="shared" ref="CR50" si="264">CF50*CM47+CH50*CM50-CG50*CN47-CI50*CN50</f>
        <v>339285781.05334562</v>
      </c>
      <c r="CS50" s="3">
        <f t="shared" ref="CS50" si="265">(CF50*CN47+CG50*CM47+CH50*CN50+CI50*CM50)</f>
        <v>0</v>
      </c>
      <c r="CU50" s="39">
        <f t="shared" ref="CU50" si="266">(180/PI())*ATAN(-1*(CQ47/CP47))</f>
        <v>82.311511304810452</v>
      </c>
      <c r="CW50" s="54">
        <f t="shared" ref="CW50" si="267">20*LOG(((1-(10^(CU47/20)^2)*(1-((1-CW47)/(1+CW47))^2))^0.5))</f>
        <v>0</v>
      </c>
      <c r="CY50" s="44">
        <f t="shared" si="4"/>
        <v>0.62</v>
      </c>
      <c r="CZ50" s="13">
        <f t="shared" si="5"/>
        <v>-57.296937366981496</v>
      </c>
      <c r="DA50" s="13">
        <f t="shared" si="6"/>
        <v>50.075241276865938</v>
      </c>
      <c r="DB50" s="48"/>
      <c r="DC50" s="13">
        <f t="shared" si="3"/>
        <v>-93.54377967792216</v>
      </c>
      <c r="DD50" s="55">
        <f t="shared" si="51"/>
        <v>-1.6326469501399026</v>
      </c>
      <c r="DE50" s="46">
        <f t="shared" si="224"/>
        <v>-8.0288220030818009E-6</v>
      </c>
    </row>
    <row r="51" spans="1:109" ht="18" customHeight="1"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3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Y51" s="44">
        <f t="shared" si="4"/>
        <v>0.64</v>
      </c>
      <c r="CZ51" s="13">
        <f t="shared" si="5"/>
        <v>-54.101517361267113</v>
      </c>
      <c r="DA51" s="13">
        <f t="shared" si="6"/>
        <v>48.204365683307493</v>
      </c>
      <c r="DB51" s="48"/>
      <c r="DC51" s="13">
        <f t="shared" si="3"/>
        <v>-98.096586954654001</v>
      </c>
      <c r="DD51" s="55">
        <f t="shared" si="51"/>
        <v>-1.7121084273276295</v>
      </c>
      <c r="DE51" s="46">
        <f t="shared" si="224"/>
        <v>-1.6837205527568978E-5</v>
      </c>
    </row>
    <row r="52" spans="1:109" ht="18" customHeight="1">
      <c r="CY52" s="44">
        <f t="shared" si="4"/>
        <v>0.66</v>
      </c>
      <c r="CZ52" s="13">
        <f t="shared" si="5"/>
        <v>-50.936565270592595</v>
      </c>
      <c r="DA52" s="13">
        <f t="shared" si="6"/>
        <v>46.242433944214412</v>
      </c>
      <c r="DB52" s="48"/>
      <c r="DC52" s="13">
        <f t="shared" si="3"/>
        <v>-103.29090247239732</v>
      </c>
      <c r="DD52" s="55">
        <f t="shared" si="51"/>
        <v>-1.8027663354996846</v>
      </c>
      <c r="DE52" s="46">
        <f t="shared" si="224"/>
        <v>-3.4988487671862282E-5</v>
      </c>
    </row>
    <row r="53" spans="1:109" ht="18" customHeight="1" thickBot="1">
      <c r="A53" s="23"/>
      <c r="B53" s="23"/>
      <c r="C53" s="23"/>
      <c r="D53" s="20" t="s">
        <v>15</v>
      </c>
      <c r="E53" s="20"/>
      <c r="F53" s="20"/>
      <c r="G53" s="20"/>
      <c r="H53" s="20"/>
      <c r="I53" s="20" t="s">
        <v>16</v>
      </c>
      <c r="J53" s="20"/>
      <c r="K53" s="20"/>
      <c r="L53" s="20"/>
      <c r="M53" s="23"/>
      <c r="N53" s="23"/>
      <c r="O53" s="24" t="s">
        <v>17</v>
      </c>
      <c r="P53" s="23"/>
      <c r="Q53" s="23"/>
      <c r="R53" s="23"/>
      <c r="S53" s="20"/>
      <c r="T53" s="20" t="s">
        <v>18</v>
      </c>
      <c r="U53" s="23"/>
      <c r="V53" s="23"/>
      <c r="W53" s="23"/>
      <c r="X53" s="23"/>
      <c r="Y53" s="24" t="s">
        <v>19</v>
      </c>
      <c r="Z53" s="23"/>
      <c r="AA53" s="23"/>
      <c r="AB53" s="23"/>
      <c r="AC53" s="24" t="s">
        <v>20</v>
      </c>
      <c r="AD53" s="20"/>
      <c r="AE53" s="20"/>
      <c r="AF53" s="20"/>
      <c r="AG53" s="20"/>
      <c r="AH53" s="23"/>
      <c r="AI53" s="24" t="s">
        <v>21</v>
      </c>
      <c r="AJ53" s="23"/>
      <c r="AK53" s="23"/>
      <c r="AL53" s="20"/>
      <c r="AM53" s="24" t="s">
        <v>31</v>
      </c>
      <c r="AN53" s="20"/>
      <c r="AO53" s="23"/>
      <c r="AP53" s="23"/>
      <c r="AQ53" s="23"/>
      <c r="AR53" s="23"/>
      <c r="AS53" s="24" t="s">
        <v>91</v>
      </c>
      <c r="AT53" s="23"/>
      <c r="AU53" s="23"/>
      <c r="AV53" s="23"/>
      <c r="AW53" s="24" t="s">
        <v>32</v>
      </c>
      <c r="AX53" s="20"/>
      <c r="AY53" s="20"/>
      <c r="AZ53" s="20"/>
      <c r="BA53" s="20"/>
      <c r="BB53" s="23"/>
      <c r="BC53" s="24" t="s">
        <v>22</v>
      </c>
      <c r="BD53" s="23"/>
      <c r="BE53" s="23"/>
      <c r="BF53" s="23"/>
      <c r="BG53" s="24" t="s">
        <v>33</v>
      </c>
      <c r="BH53" s="20"/>
      <c r="BI53" s="23"/>
      <c r="BJ53" s="23"/>
      <c r="BK53" s="23"/>
      <c r="BL53" s="23"/>
      <c r="BM53" s="24" t="s">
        <v>34</v>
      </c>
      <c r="BN53" s="23"/>
      <c r="BO53" s="23"/>
      <c r="BP53" s="23"/>
      <c r="BQ53" s="24" t="s">
        <v>89</v>
      </c>
      <c r="BR53" s="20"/>
      <c r="BS53" s="20"/>
      <c r="BT53" s="20"/>
      <c r="BU53" s="20"/>
      <c r="BV53" s="23"/>
      <c r="BW53" s="24" t="s">
        <v>35</v>
      </c>
      <c r="BX53" s="23"/>
      <c r="BY53" s="23"/>
      <c r="BZ53" s="23"/>
      <c r="CA53" s="24" t="s">
        <v>90</v>
      </c>
      <c r="CB53" s="20"/>
      <c r="CC53" s="23"/>
      <c r="CD53" s="23"/>
      <c r="CE53" s="23"/>
      <c r="CF53" s="23"/>
      <c r="CG53" s="24" t="s">
        <v>92</v>
      </c>
      <c r="CH53" s="23"/>
      <c r="CI53" s="23"/>
      <c r="CJ53" s="23"/>
      <c r="CK53" s="24" t="s">
        <v>36</v>
      </c>
      <c r="CL53" s="24"/>
      <c r="CM53" s="23"/>
      <c r="CN53" s="23"/>
      <c r="CO53" s="23"/>
      <c r="CP53" s="23"/>
      <c r="CQ53" s="24" t="s">
        <v>93</v>
      </c>
      <c r="CR53" s="23"/>
      <c r="CS53" s="23"/>
      <c r="CY53" s="44">
        <f t="shared" si="4"/>
        <v>0.68</v>
      </c>
      <c r="CZ53" s="13">
        <f t="shared" si="5"/>
        <v>-47.793460780647024</v>
      </c>
      <c r="DA53" s="13">
        <f t="shared" si="6"/>
        <v>44.176615894766464</v>
      </c>
      <c r="DB53" s="48"/>
      <c r="DC53" s="13">
        <f t="shared" si="3"/>
        <v>-109.26767542584098</v>
      </c>
      <c r="DD53" s="55">
        <f t="shared" si="51"/>
        <v>-1.907080702181422</v>
      </c>
      <c r="DE53" s="46">
        <f t="shared" si="224"/>
        <v>-7.2169248579225149E-5</v>
      </c>
    </row>
    <row r="54" spans="1:109" ht="18" customHeight="1" thickBot="1">
      <c r="A54" s="23"/>
      <c r="B54" s="33"/>
      <c r="C54" s="23"/>
      <c r="D54" s="7" t="s">
        <v>2</v>
      </c>
      <c r="E54" s="8"/>
      <c r="F54" s="8" t="s">
        <v>3</v>
      </c>
      <c r="G54" s="9"/>
      <c r="H54" s="10"/>
      <c r="I54" s="7" t="s">
        <v>4</v>
      </c>
      <c r="J54" s="8"/>
      <c r="K54" s="8" t="s">
        <v>5</v>
      </c>
      <c r="L54" s="9"/>
      <c r="M54" s="23"/>
      <c r="N54" s="251" t="s">
        <v>79</v>
      </c>
      <c r="O54" s="252"/>
      <c r="P54" s="253" t="s">
        <v>80</v>
      </c>
      <c r="Q54" s="254"/>
      <c r="R54" s="23"/>
      <c r="S54" s="7" t="s">
        <v>11</v>
      </c>
      <c r="T54" s="8"/>
      <c r="U54" s="8" t="s">
        <v>12</v>
      </c>
      <c r="V54" s="9"/>
      <c r="W54" s="20"/>
      <c r="X54" s="251" t="s">
        <v>79</v>
      </c>
      <c r="Y54" s="252"/>
      <c r="Z54" s="253" t="s">
        <v>80</v>
      </c>
      <c r="AA54" s="254"/>
      <c r="AB54" s="20"/>
      <c r="AC54" s="7" t="s">
        <v>4</v>
      </c>
      <c r="AD54" s="8"/>
      <c r="AE54" s="8" t="s">
        <v>5</v>
      </c>
      <c r="AF54" s="9"/>
      <c r="AG54" s="20"/>
      <c r="AH54" s="251" t="s">
        <v>0</v>
      </c>
      <c r="AI54" s="252"/>
      <c r="AJ54" s="253" t="s">
        <v>1</v>
      </c>
      <c r="AK54" s="254"/>
      <c r="AL54" s="20"/>
      <c r="AM54" s="7" t="s">
        <v>11</v>
      </c>
      <c r="AN54" s="8"/>
      <c r="AO54" s="8" t="s">
        <v>12</v>
      </c>
      <c r="AP54" s="9"/>
      <c r="AQ54" s="23"/>
      <c r="AR54" s="251" t="s">
        <v>0</v>
      </c>
      <c r="AS54" s="252"/>
      <c r="AT54" s="253" t="s">
        <v>1</v>
      </c>
      <c r="AU54" s="254"/>
      <c r="AV54" s="36"/>
      <c r="AW54" s="7" t="s">
        <v>4</v>
      </c>
      <c r="AX54" s="8"/>
      <c r="AY54" s="8" t="s">
        <v>5</v>
      </c>
      <c r="AZ54" s="9"/>
      <c r="BA54" s="20"/>
      <c r="BB54" s="251" t="s">
        <v>0</v>
      </c>
      <c r="BC54" s="252"/>
      <c r="BD54" s="253" t="s">
        <v>1</v>
      </c>
      <c r="BE54" s="254"/>
      <c r="BF54" s="36"/>
      <c r="BG54" s="7" t="s">
        <v>11</v>
      </c>
      <c r="BH54" s="8"/>
      <c r="BI54" s="8" t="s">
        <v>12</v>
      </c>
      <c r="BJ54" s="9"/>
      <c r="BK54" s="36"/>
      <c r="BL54" s="251" t="s">
        <v>0</v>
      </c>
      <c r="BM54" s="252"/>
      <c r="BN54" s="253" t="s">
        <v>1</v>
      </c>
      <c r="BO54" s="254"/>
      <c r="BP54" s="36"/>
      <c r="BQ54" s="7" t="s">
        <v>4</v>
      </c>
      <c r="BR54" s="8"/>
      <c r="BS54" s="8" t="s">
        <v>5</v>
      </c>
      <c r="BT54" s="9"/>
      <c r="BU54" s="20"/>
      <c r="BV54" s="251" t="s">
        <v>0</v>
      </c>
      <c r="BW54" s="252"/>
      <c r="BX54" s="253" t="s">
        <v>1</v>
      </c>
      <c r="BY54" s="254"/>
      <c r="BZ54" s="36"/>
      <c r="CA54" s="7" t="s">
        <v>11</v>
      </c>
      <c r="CB54" s="8"/>
      <c r="CC54" s="8" t="s">
        <v>12</v>
      </c>
      <c r="CD54" s="9"/>
      <c r="CE54" s="36"/>
      <c r="CF54" s="251" t="s">
        <v>0</v>
      </c>
      <c r="CG54" s="252"/>
      <c r="CH54" s="253" t="s">
        <v>1</v>
      </c>
      <c r="CI54" s="254"/>
      <c r="CJ54" s="23"/>
      <c r="CK54" s="7" t="s">
        <v>23</v>
      </c>
      <c r="CL54" s="8"/>
      <c r="CM54" s="8" t="s">
        <v>24</v>
      </c>
      <c r="CN54" s="9"/>
      <c r="CO54" s="23"/>
      <c r="CP54" s="251" t="s">
        <v>0</v>
      </c>
      <c r="CQ54" s="252"/>
      <c r="CR54" s="253" t="s">
        <v>1</v>
      </c>
      <c r="CS54" s="254"/>
      <c r="CU54" s="26" t="s">
        <v>25</v>
      </c>
      <c r="CW54" s="50" t="s">
        <v>44</v>
      </c>
      <c r="CY54" s="44">
        <f t="shared" si="4"/>
        <v>0.70000000000000095</v>
      </c>
      <c r="CZ54" s="13">
        <f t="shared" si="5"/>
        <v>-44.663307674874922</v>
      </c>
      <c r="DA54" s="13">
        <f t="shared" si="6"/>
        <v>41.991262386249545</v>
      </c>
      <c r="DB54" s="48"/>
      <c r="DC54" s="13">
        <f t="shared" si="3"/>
        <v>-116.21554657502021</v>
      </c>
      <c r="DD54" s="55">
        <f t="shared" si="51"/>
        <v>-2.0283439297389219</v>
      </c>
      <c r="DE54" s="46">
        <f t="shared" si="224"/>
        <v>-1.4799938998382277E-4</v>
      </c>
    </row>
    <row r="55" spans="1:109" ht="18" customHeight="1" thickTop="1" thickBot="1">
      <c r="B55" s="34">
        <v>0.16</v>
      </c>
      <c r="D55" s="11">
        <v>1</v>
      </c>
      <c r="E55" s="12">
        <v>0</v>
      </c>
      <c r="F55" s="13">
        <v>0</v>
      </c>
      <c r="G55" s="40">
        <f t="shared" ref="G55" si="268">-1/($E$4*$B55)</f>
        <v>-6.5658157369471581</v>
      </c>
      <c r="H55" s="10"/>
      <c r="I55" s="11">
        <v>1</v>
      </c>
      <c r="J55" s="12">
        <v>0</v>
      </c>
      <c r="K55" s="13">
        <v>0</v>
      </c>
      <c r="L55" s="14">
        <v>0</v>
      </c>
      <c r="N55" s="1">
        <f t="shared" ref="N55" si="269">D55*I55+F55*I58-E55*J55-G55*J58</f>
        <v>-58.985891471889687</v>
      </c>
      <c r="O55" s="4">
        <f t="shared" ref="O55" si="270">(D55*J55+E55*I55+F55*J58+G55*I58)</f>
        <v>0</v>
      </c>
      <c r="P55" s="2">
        <f t="shared" ref="P55" si="271">D55*K55+F55*K58-E55*L55-G55*L58</f>
        <v>0</v>
      </c>
      <c r="Q55" s="3">
        <f t="shared" ref="Q55" si="272">(D55*L55+E55*K55+F55*L58+G55*K58)</f>
        <v>-6.5658157369471581</v>
      </c>
      <c r="S55" s="11">
        <v>1</v>
      </c>
      <c r="T55" s="12">
        <v>0</v>
      </c>
      <c r="U55" s="13">
        <v>0</v>
      </c>
      <c r="V55" s="40">
        <f t="shared" ref="V55" si="273">-1/($T$4*$B55)</f>
        <v>-12.545162585307107</v>
      </c>
      <c r="W55" s="20"/>
      <c r="X55" s="1">
        <f t="shared" ref="X55" si="274">N55*S55+P55*S58-O55*T55-Q55*T58</f>
        <v>-58.985891471889687</v>
      </c>
      <c r="Y55" s="4">
        <f t="shared" ref="Y55" si="275">(N55*T55+O55*S55+P55*T58+Q55*S58)</f>
        <v>0</v>
      </c>
      <c r="Z55" s="2">
        <f t="shared" ref="Z55" si="276">N55*U55+P55*U58-O55*V55-Q55*V58</f>
        <v>0</v>
      </c>
      <c r="AA55" s="3">
        <f t="shared" ref="AA55" si="277">(N55*V55+O55*U55+P55*V58+Q55*U58)</f>
        <v>733.421783017189</v>
      </c>
      <c r="AB55" s="20"/>
      <c r="AC55" s="11">
        <v>1</v>
      </c>
      <c r="AD55" s="12">
        <v>0</v>
      </c>
      <c r="AE55" s="13">
        <v>0</v>
      </c>
      <c r="AF55" s="14">
        <v>0</v>
      </c>
      <c r="AG55" s="20"/>
      <c r="AH55" s="1">
        <f t="shared" ref="AH55" si="278">X55*AC55+Z55*AC58-Y55*AD55-AA55*AD58</f>
        <v>7596.134589251943</v>
      </c>
      <c r="AI55" s="4">
        <f t="shared" ref="AI55" si="279">(X55*AD55+Y55*AC55+Z55*AD58+AA55*AC58)</f>
        <v>0</v>
      </c>
      <c r="AJ55" s="2">
        <f t="shared" ref="AJ55" si="280">X55*AE55+Z55*AE58-Y55*AF55-AA55*AF58</f>
        <v>0</v>
      </c>
      <c r="AK55" s="3">
        <f t="shared" ref="AK55" si="281">(X55*AF55+Y55*AE55+Z55*AF58+AA55*AE58)</f>
        <v>733.421783017189</v>
      </c>
      <c r="AL55" s="20"/>
      <c r="AM55" s="11">
        <v>1</v>
      </c>
      <c r="AN55" s="12">
        <v>0</v>
      </c>
      <c r="AO55" s="13">
        <v>0</v>
      </c>
      <c r="AP55" s="40">
        <f t="shared" ref="AP55" si="282">-1/($AN$4*$B55)</f>
        <v>-13.037129745515228</v>
      </c>
      <c r="AR55" s="1">
        <f t="shared" ref="AR55" si="283">AH55*AM55+AJ55*AM58-AI55*AN55-AK55*AN58</f>
        <v>7596.134589251943</v>
      </c>
      <c r="AS55" s="4">
        <f t="shared" ref="AS55" si="284">(AH55*AN55+AI55*AM55+AJ55*AN58+AK55*AM58)</f>
        <v>0</v>
      </c>
      <c r="AT55" s="2">
        <f t="shared" ref="AT55" si="285">AH55*AO55+AJ55*AO58-AI55*AP55-AK55*AP58</f>
        <v>0</v>
      </c>
      <c r="AU55" s="3">
        <f t="shared" ref="AU55" si="286">(AH55*AP55+AI55*AO55+AJ55*AP58+AK55*AO58)</f>
        <v>-98298.37042145642</v>
      </c>
      <c r="AV55" s="20"/>
      <c r="AW55" s="11">
        <v>1</v>
      </c>
      <c r="AX55" s="12">
        <v>0</v>
      </c>
      <c r="AY55" s="13">
        <v>0</v>
      </c>
      <c r="AZ55" s="14">
        <v>0</v>
      </c>
      <c r="BA55" s="20"/>
      <c r="BB55" s="1">
        <f t="shared" ref="BB55" si="287">AR55*AW55+AT55*AW58-AS55*AX55-AU55*AX58</f>
        <v>-1018397.2106580804</v>
      </c>
      <c r="BC55" s="4">
        <f t="shared" ref="BC55" si="288">(AR55*AX55+AS55*AW55+AT55*AX58+AU55*AW58)</f>
        <v>0</v>
      </c>
      <c r="BD55" s="2">
        <f t="shared" ref="BD55" si="289">AR55*AY55+AT55*AY58-AS55*AZ55-AU55*AZ58</f>
        <v>0</v>
      </c>
      <c r="BE55" s="3">
        <f t="shared" ref="BE55" si="290">(AR55*AZ55+AS55*AY55+AT55*AZ58+AU55*AY58)</f>
        <v>-98298.37042145642</v>
      </c>
      <c r="BF55" s="20"/>
      <c r="BG55" s="11">
        <v>1</v>
      </c>
      <c r="BH55" s="12">
        <v>0</v>
      </c>
      <c r="BI55" s="13">
        <v>0</v>
      </c>
      <c r="BJ55" s="40">
        <f t="shared" ref="BJ55" si="291">-1/($BH$4*$B55)</f>
        <v>-12.545162585307107</v>
      </c>
      <c r="BK55" s="20"/>
      <c r="BL55" s="1">
        <f t="shared" ref="BL55" si="292">BB55*BG55+BD55*BG58-BC55*BH55-BE55*BH58</f>
        <v>-1018397.2106580804</v>
      </c>
      <c r="BM55" s="4">
        <f t="shared" ref="BM55" si="293">(BB55*BH55+BC55*BG55+BD55*BH58+BE55*BG58)</f>
        <v>0</v>
      </c>
      <c r="BN55" s="2">
        <f t="shared" ref="BN55" si="294">BB55*BI55+BD55*BI58-BC55*BJ55-BE55*BJ58</f>
        <v>0</v>
      </c>
      <c r="BO55" s="3">
        <f t="shared" ref="BO55" si="295">(BB55*BJ55+BC55*BI55+BD55*BJ58+BE55*BI58)</f>
        <v>12677660.213707415</v>
      </c>
      <c r="BP55" s="20"/>
      <c r="BQ55" s="11">
        <v>1</v>
      </c>
      <c r="BR55" s="12">
        <v>0</v>
      </c>
      <c r="BS55" s="13">
        <v>0</v>
      </c>
      <c r="BT55" s="14">
        <v>0</v>
      </c>
      <c r="BU55" s="20"/>
      <c r="BV55" s="1">
        <f t="shared" ref="BV55" si="296">BL55*BQ55+BN55*BQ58-BM55*BR55-BO55*BR58</f>
        <v>114805862.89118572</v>
      </c>
      <c r="BW55" s="4">
        <f t="shared" ref="BW55" si="297">(BL55*BR55+BM55*BQ55+BN55*BR58+BO55*BQ58)</f>
        <v>0</v>
      </c>
      <c r="BX55" s="2">
        <f t="shared" ref="BX55" si="298">BL55*BS55+BN55*BS58-BM55*BT55-BO55*BT58</f>
        <v>0</v>
      </c>
      <c r="BY55" s="3">
        <f t="shared" ref="BY55" si="299">(BL55*BT55+BM55*BS55+BN55*BT58+BO55*BS58)</f>
        <v>12677660.213707415</v>
      </c>
      <c r="BZ55" s="20"/>
      <c r="CA55" s="11">
        <v>1</v>
      </c>
      <c r="CB55" s="12">
        <v>0</v>
      </c>
      <c r="CC55" s="13">
        <v>0</v>
      </c>
      <c r="CD55" s="40">
        <f t="shared" ref="CD55" si="300">-1/($CB$4*$B55)</f>
        <v>-6.5658157369471581</v>
      </c>
      <c r="CE55" s="20"/>
      <c r="CF55" s="1">
        <f t="shared" ref="CF55" si="301">BV55*CA55+BX55*CA58-BW55*CB55-BY55*CB58</f>
        <v>114805862.89118572</v>
      </c>
      <c r="CG55" s="4">
        <f t="shared" ref="CG55" si="302">(BV55*CB55+BW55*CA55+BX55*CB58+BY55*CA58)</f>
        <v>0</v>
      </c>
      <c r="CH55" s="2">
        <f t="shared" ref="CH55" si="303">BV55*CC55+BX55*CC58-BW55*CD55-BY55*CD58</f>
        <v>0</v>
      </c>
      <c r="CI55" s="3">
        <f t="shared" ref="CI55" si="304">(BV55*CD55+BW55*CC55+BX55*CD58+BY55*CC58)</f>
        <v>-741116481.05103743</v>
      </c>
      <c r="CJ55" s="28"/>
      <c r="CK55" s="11">
        <v>1</v>
      </c>
      <c r="CL55" s="12">
        <v>0</v>
      </c>
      <c r="CM55" s="13">
        <v>0</v>
      </c>
      <c r="CN55" s="14">
        <v>0</v>
      </c>
      <c r="CP55" s="1">
        <f t="shared" ref="CP55" si="305">CF55*CK55+CH55*CK58-CG55*CL55-CI55*CL58</f>
        <v>114805862.89118572</v>
      </c>
      <c r="CQ55" s="4">
        <f t="shared" ref="CQ55" si="306">(CF55*CL55+CG55*CK55+CH55*CL58+CI55*CK58)</f>
        <v>-741116481.05103743</v>
      </c>
      <c r="CR55" s="2">
        <f t="shared" ref="CR55" si="307">CF55*CM55+CH55*CM58-CG55*CN55-CI55*CN58</f>
        <v>0</v>
      </c>
      <c r="CS55" s="3">
        <f t="shared" ref="CS55" si="308">(CF55*CN55+CG55*CM55+CH55*CN58+CI55*CM58)</f>
        <v>-741116481.05103743</v>
      </c>
      <c r="CU55" s="29">
        <f t="shared" ref="CU55" si="309">20*LOG(((1+$CL$4)/$CL$4)/((CP55+CP58)^2+(CQ55+CQ58)^2)^0.5)</f>
        <v>-171.5831023732288</v>
      </c>
      <c r="CW55" s="51">
        <f t="shared" ref="CW55" si="310">((CP55^2+CQ55^2)^0.5)/((CP58^2+CQ58^2)^0.5)</f>
        <v>6.4553887962453294</v>
      </c>
      <c r="CY55" s="44">
        <f t="shared" si="4"/>
        <v>0.72000000000000097</v>
      </c>
      <c r="CZ55" s="13">
        <f t="shared" si="5"/>
        <v>-41.53673535694</v>
      </c>
      <c r="DA55" s="13">
        <f t="shared" si="6"/>
        <v>39.666951454749139</v>
      </c>
      <c r="DB55" s="48"/>
      <c r="DC55" s="13">
        <f t="shared" si="3"/>
        <v>-124.39494012137071</v>
      </c>
      <c r="DD55" s="55">
        <f t="shared" si="51"/>
        <v>-2.1711012779391137</v>
      </c>
      <c r="DE55" s="46">
        <f t="shared" si="224"/>
        <v>-3.0222235808937E-4</v>
      </c>
    </row>
    <row r="56" spans="1:109" ht="18" customHeight="1" thickBot="1">
      <c r="D56" s="11"/>
      <c r="E56" s="13"/>
      <c r="F56" s="13"/>
      <c r="G56" s="15"/>
      <c r="H56" s="10"/>
      <c r="I56" s="11"/>
      <c r="J56" s="13"/>
      <c r="K56" s="13"/>
      <c r="L56" s="15"/>
      <c r="N56" s="5"/>
      <c r="Q56" s="6"/>
      <c r="S56" s="11"/>
      <c r="T56" s="13"/>
      <c r="U56" s="13"/>
      <c r="V56" s="15"/>
      <c r="W56" s="20"/>
      <c r="X56" s="5"/>
      <c r="AA56" s="6"/>
      <c r="AB56" s="20"/>
      <c r="AC56" s="11"/>
      <c r="AD56" s="13"/>
      <c r="AE56" s="13"/>
      <c r="AF56" s="15"/>
      <c r="AG56" s="20"/>
      <c r="AH56" s="5"/>
      <c r="AK56" s="6"/>
      <c r="AL56" s="20"/>
      <c r="AM56" s="11"/>
      <c r="AN56" s="13"/>
      <c r="AO56" s="13"/>
      <c r="AP56" s="15"/>
      <c r="AR56" s="5"/>
      <c r="AU56" s="6"/>
      <c r="AW56" s="11"/>
      <c r="AX56" s="13"/>
      <c r="AY56" s="13"/>
      <c r="AZ56" s="15"/>
      <c r="BA56" s="20"/>
      <c r="BB56" s="5"/>
      <c r="BE56" s="6"/>
      <c r="BG56" s="11"/>
      <c r="BH56" s="13"/>
      <c r="BI56" s="13"/>
      <c r="BJ56" s="15"/>
      <c r="BL56" s="5"/>
      <c r="BO56" s="6"/>
      <c r="BQ56" s="11"/>
      <c r="BR56" s="13"/>
      <c r="BS56" s="13"/>
      <c r="BT56" s="15"/>
      <c r="BU56" s="20"/>
      <c r="BV56" s="5"/>
      <c r="BY56" s="6"/>
      <c r="CA56" s="11"/>
      <c r="CB56" s="13"/>
      <c r="CC56" s="13"/>
      <c r="CD56" s="15"/>
      <c r="CF56" s="5"/>
      <c r="CI56" s="6"/>
      <c r="CK56" s="11"/>
      <c r="CL56" s="13"/>
      <c r="CM56" s="13"/>
      <c r="CN56" s="15"/>
      <c r="CP56" s="5"/>
      <c r="CS56" s="6"/>
      <c r="CW56" s="52"/>
      <c r="CY56" s="44">
        <f t="shared" si="4"/>
        <v>0.74000000000000099</v>
      </c>
      <c r="CZ56" s="13">
        <f t="shared" si="5"/>
        <v>-38.403664074590928</v>
      </c>
      <c r="DA56" s="13">
        <f t="shared" si="6"/>
        <v>37.179052652321722</v>
      </c>
      <c r="DB56" s="48"/>
      <c r="DC56" s="13">
        <f t="shared" si="3"/>
        <v>-134.18030409616281</v>
      </c>
      <c r="DD56" s="55">
        <f t="shared" si="51"/>
        <v>-2.341888097805275</v>
      </c>
      <c r="DE56" s="46">
        <f t="shared" si="224"/>
        <v>-6.1543567715747344E-4</v>
      </c>
    </row>
    <row r="57" spans="1:109" ht="18" customHeight="1" thickBot="1">
      <c r="D57" s="11" t="s">
        <v>6</v>
      </c>
      <c r="E57" s="13"/>
      <c r="F57" s="13" t="s">
        <v>7</v>
      </c>
      <c r="G57" s="15"/>
      <c r="H57" s="10"/>
      <c r="I57" s="11" t="s">
        <v>8</v>
      </c>
      <c r="J57" s="13"/>
      <c r="K57" s="13" t="s">
        <v>9</v>
      </c>
      <c r="L57" s="15"/>
      <c r="N57" s="251" t="s">
        <v>26</v>
      </c>
      <c r="O57" s="252"/>
      <c r="P57" s="253" t="s">
        <v>27</v>
      </c>
      <c r="Q57" s="254"/>
      <c r="S57" s="11" t="s">
        <v>13</v>
      </c>
      <c r="T57" s="13"/>
      <c r="U57" s="13" t="s">
        <v>14</v>
      </c>
      <c r="V57" s="15"/>
      <c r="W57" s="20"/>
      <c r="X57" s="251" t="s">
        <v>26</v>
      </c>
      <c r="Y57" s="252"/>
      <c r="Z57" s="253" t="s">
        <v>27</v>
      </c>
      <c r="AA57" s="254"/>
      <c r="AB57" s="20"/>
      <c r="AC57" s="11" t="s">
        <v>8</v>
      </c>
      <c r="AD57" s="13"/>
      <c r="AE57" s="13" t="s">
        <v>9</v>
      </c>
      <c r="AF57" s="15"/>
      <c r="AG57" s="20"/>
      <c r="AH57" s="251" t="s">
        <v>26</v>
      </c>
      <c r="AI57" s="252"/>
      <c r="AJ57" s="253" t="s">
        <v>27</v>
      </c>
      <c r="AK57" s="254"/>
      <c r="AL57" s="20"/>
      <c r="AM57" s="11" t="s">
        <v>13</v>
      </c>
      <c r="AN57" s="13"/>
      <c r="AO57" s="13" t="s">
        <v>14</v>
      </c>
      <c r="AP57" s="15"/>
      <c r="AR57" s="251" t="s">
        <v>26</v>
      </c>
      <c r="AS57" s="252"/>
      <c r="AT57" s="253" t="s">
        <v>27</v>
      </c>
      <c r="AU57" s="254"/>
      <c r="AV57" s="36"/>
      <c r="AW57" s="11" t="s">
        <v>8</v>
      </c>
      <c r="AX57" s="13"/>
      <c r="AY57" s="13" t="s">
        <v>9</v>
      </c>
      <c r="AZ57" s="15"/>
      <c r="BA57" s="20"/>
      <c r="BB57" s="251" t="s">
        <v>26</v>
      </c>
      <c r="BC57" s="252"/>
      <c r="BD57" s="253" t="s">
        <v>27</v>
      </c>
      <c r="BE57" s="254"/>
      <c r="BF57" s="36"/>
      <c r="BG57" s="11" t="s">
        <v>13</v>
      </c>
      <c r="BH57" s="13"/>
      <c r="BI57" s="13" t="s">
        <v>14</v>
      </c>
      <c r="BJ57" s="15"/>
      <c r="BK57" s="36"/>
      <c r="BL57" s="251" t="s">
        <v>26</v>
      </c>
      <c r="BM57" s="252"/>
      <c r="BN57" s="253" t="s">
        <v>27</v>
      </c>
      <c r="BO57" s="254"/>
      <c r="BP57" s="36"/>
      <c r="BQ57" s="11" t="s">
        <v>8</v>
      </c>
      <c r="BR57" s="13"/>
      <c r="BS57" s="13" t="s">
        <v>9</v>
      </c>
      <c r="BT57" s="15"/>
      <c r="BU57" s="20"/>
      <c r="BV57" s="251" t="s">
        <v>26</v>
      </c>
      <c r="BW57" s="252"/>
      <c r="BX57" s="253" t="s">
        <v>27</v>
      </c>
      <c r="BY57" s="254"/>
      <c r="BZ57" s="36"/>
      <c r="CA57" s="11" t="s">
        <v>13</v>
      </c>
      <c r="CB57" s="13"/>
      <c r="CC57" s="13" t="s">
        <v>14</v>
      </c>
      <c r="CD57" s="15"/>
      <c r="CE57" s="36"/>
      <c r="CF57" s="251" t="s">
        <v>26</v>
      </c>
      <c r="CG57" s="252"/>
      <c r="CH57" s="253" t="s">
        <v>27</v>
      </c>
      <c r="CI57" s="254"/>
      <c r="CK57" s="11" t="s">
        <v>28</v>
      </c>
      <c r="CL57" s="13"/>
      <c r="CM57" s="13" t="s">
        <v>29</v>
      </c>
      <c r="CN57" s="15"/>
      <c r="CP57" s="251" t="s">
        <v>26</v>
      </c>
      <c r="CQ57" s="252"/>
      <c r="CR57" s="253" t="s">
        <v>27</v>
      </c>
      <c r="CS57" s="254"/>
      <c r="CU57" s="38" t="s">
        <v>37</v>
      </c>
      <c r="CW57" s="53" t="s">
        <v>45</v>
      </c>
      <c r="CY57" s="44">
        <f t="shared" si="4"/>
        <v>0.76000000000000101</v>
      </c>
      <c r="CZ57" s="13">
        <f t="shared" si="5"/>
        <v>-35.25302361571184</v>
      </c>
      <c r="DA57" s="13">
        <f t="shared" si="6"/>
        <v>34.495446570398464</v>
      </c>
      <c r="DB57" s="48"/>
      <c r="DC57" s="13">
        <f t="shared" si="3"/>
        <v>-146.14054145719817</v>
      </c>
      <c r="DD57" s="55">
        <f t="shared" si="51"/>
        <v>-2.5506336190753798</v>
      </c>
      <c r="DE57" s="46">
        <f t="shared" si="224"/>
        <v>-1.2513218172620797E-3</v>
      </c>
    </row>
    <row r="58" spans="1:109" ht="18" customHeight="1" thickTop="1" thickBot="1">
      <c r="D58" s="16">
        <v>0</v>
      </c>
      <c r="E58" s="17">
        <v>0</v>
      </c>
      <c r="F58" s="18">
        <v>1</v>
      </c>
      <c r="G58" s="19">
        <v>0</v>
      </c>
      <c r="H58" s="10"/>
      <c r="I58" s="16">
        <v>0</v>
      </c>
      <c r="J58" s="17">
        <f t="shared" ref="J58" si="311">-1/($J$4*$B55)</f>
        <v>-9.1360912147346873</v>
      </c>
      <c r="K58" s="18">
        <v>1</v>
      </c>
      <c r="L58" s="19">
        <v>0</v>
      </c>
      <c r="N58" s="1">
        <f t="shared" ref="N58" si="312">D58*I55+F58*I58-E58*J55-G58*J58</f>
        <v>0</v>
      </c>
      <c r="O58" s="4">
        <f t="shared" ref="O58" si="313">(D58*J55+E58*I55+F58*J58+G58*I58)</f>
        <v>-9.1360912147346873</v>
      </c>
      <c r="P58" s="2">
        <f t="shared" ref="P58" si="314">D58*K55+F58*K58-E58*L55-G58*L58</f>
        <v>1</v>
      </c>
      <c r="Q58" s="3">
        <f t="shared" ref="Q58" si="315">(D58*L55+E58*K55+F58*L58+G58*K58)</f>
        <v>0</v>
      </c>
      <c r="S58" s="16">
        <v>0</v>
      </c>
      <c r="T58" s="17">
        <v>0</v>
      </c>
      <c r="U58" s="18">
        <v>1</v>
      </c>
      <c r="V58" s="19">
        <v>0</v>
      </c>
      <c r="W58" s="20"/>
      <c r="X58" s="1">
        <f t="shared" ref="X58" si="316">N58*S55+P58*S58-O58*T55-Q58*T58</f>
        <v>0</v>
      </c>
      <c r="Y58" s="4">
        <f t="shared" ref="Y58" si="317">(N58*T55+O58*S55+P58*T58+Q58*S58)</f>
        <v>-9.1360912147346873</v>
      </c>
      <c r="Z58" s="2">
        <f t="shared" ref="Z58" si="318">N58*U55+P58*U58-O58*V55-Q58*V58</f>
        <v>-113.61374968304256</v>
      </c>
      <c r="AA58" s="3">
        <f t="shared" ref="AA58" si="319">(N58*V55+O58*U55+P58*V58+Q58*U58)</f>
        <v>0</v>
      </c>
      <c r="AB58" s="20"/>
      <c r="AC58" s="16">
        <v>0</v>
      </c>
      <c r="AD58" s="17">
        <f t="shared" ref="AD58" si="320">-1/($AD$4*$B55)</f>
        <v>-10.437541750167</v>
      </c>
      <c r="AE58" s="18">
        <v>1</v>
      </c>
      <c r="AF58" s="19">
        <v>0</v>
      </c>
      <c r="AG58" s="20"/>
      <c r="AH58" s="1">
        <f t="shared" ref="AH58" si="321">X58*AC55+Z58*AC58-Y58*AD55-AA58*AD58</f>
        <v>0</v>
      </c>
      <c r="AI58" s="4">
        <f t="shared" ref="AI58" si="322">(X58*AD55+Y58*AC55+Z58*AD58+AA58*AC58)</f>
        <v>1176.7121644950448</v>
      </c>
      <c r="AJ58" s="2">
        <f t="shared" ref="AJ58" si="323">X58*AE55+Z58*AE58-Y58*AF55-AA58*AF58</f>
        <v>-113.61374968304256</v>
      </c>
      <c r="AK58" s="3">
        <f t="shared" ref="AK58" si="324">(X58*AF55+Y58*AE55+Z58*AF58+AA58*AE58)</f>
        <v>0</v>
      </c>
      <c r="AL58" s="20"/>
      <c r="AM58" s="16">
        <v>0</v>
      </c>
      <c r="AN58" s="17">
        <v>0</v>
      </c>
      <c r="AO58" s="18">
        <v>1</v>
      </c>
      <c r="AP58" s="19">
        <v>0</v>
      </c>
      <c r="AR58" s="1">
        <f t="shared" ref="AR58" si="325">AH58*AM55+AJ58*AM58-AI58*AN55-AK58*AN58</f>
        <v>0</v>
      </c>
      <c r="AS58" s="4">
        <f t="shared" ref="AS58" si="326">(AH58*AN55+AI58*AM55+AJ58*AN58+AK58*AM58)</f>
        <v>1176.7121644950448</v>
      </c>
      <c r="AT58" s="2">
        <f t="shared" ref="AT58" si="327">AH58*AO55+AJ58*AO58-AI58*AP55-AK58*AP58</f>
        <v>15227.335411964914</v>
      </c>
      <c r="AU58" s="3">
        <f t="shared" ref="AU58" si="328">(AH58*AP55+AI58*AO55+AJ58*AP58+AK58*AO58)</f>
        <v>0</v>
      </c>
      <c r="AV58" s="20"/>
      <c r="AW58" s="16">
        <v>0</v>
      </c>
      <c r="AX58" s="17">
        <f t="shared" ref="AX58" si="329">-1/($AX$4*$B55)</f>
        <v>-10.437541750167</v>
      </c>
      <c r="AY58" s="18">
        <v>1</v>
      </c>
      <c r="AZ58" s="19">
        <v>0</v>
      </c>
      <c r="BA58" s="20"/>
      <c r="BB58" s="1">
        <f t="shared" ref="BB58" si="330">AR58*AW55+AT58*AW58-AS58*AX55-AU58*AX58</f>
        <v>0</v>
      </c>
      <c r="BC58" s="4">
        <f t="shared" ref="BC58" si="331">(AR58*AX55+AS58*AW55+AT58*AX58+AU58*AW58)</f>
        <v>-157759.23694168514</v>
      </c>
      <c r="BD58" s="2">
        <f t="shared" ref="BD58" si="332">AR58*AY55+AT58*AY58-AS58*AZ55-AU58*AZ58</f>
        <v>15227.335411964914</v>
      </c>
      <c r="BE58" s="3">
        <f t="shared" ref="BE58" si="333">(AR58*AZ55+AS58*AY55+AT58*AZ58+AU58*AY58)</f>
        <v>0</v>
      </c>
      <c r="BF58" s="20"/>
      <c r="BG58" s="16">
        <v>0</v>
      </c>
      <c r="BH58" s="17">
        <v>0</v>
      </c>
      <c r="BI58" s="18">
        <v>1</v>
      </c>
      <c r="BJ58" s="19">
        <v>0</v>
      </c>
      <c r="BK58" s="20"/>
      <c r="BL58" s="1">
        <f t="shared" ref="BL58" si="334">BB58*BG55+BD58*BG58-BC58*BH55-BE58*BH58</f>
        <v>0</v>
      </c>
      <c r="BM58" s="4">
        <f t="shared" ref="BM58" si="335">(BB58*BH55+BC58*BG55+BD58*BH58+BE58*BG58)</f>
        <v>-157759.23694168514</v>
      </c>
      <c r="BN58" s="2">
        <f t="shared" ref="BN58" si="336">BB58*BI55+BD58*BI58-BC58*BJ55-BE58*BJ58</f>
        <v>-1963887.9413554624</v>
      </c>
      <c r="BO58" s="3">
        <f t="shared" ref="BO58" si="337">(BB58*BJ55+BC58*BI55+BD58*BJ58+BE58*BI58)</f>
        <v>0</v>
      </c>
      <c r="BP58" s="20"/>
      <c r="BQ58" s="16">
        <v>0</v>
      </c>
      <c r="BR58" s="17">
        <f t="shared" ref="BR58" si="338">-1/($BR$4*$B55)</f>
        <v>-9.1360912147346873</v>
      </c>
      <c r="BS58" s="18">
        <v>1</v>
      </c>
      <c r="BT58" s="19">
        <v>0</v>
      </c>
      <c r="BU58" s="20"/>
      <c r="BV58" s="1">
        <f t="shared" ref="BV58" si="339">BL58*BQ55+BN58*BQ58-BM58*BR55-BO58*BR58</f>
        <v>0</v>
      </c>
      <c r="BW58" s="4">
        <f t="shared" ref="BW58" si="340">(BL58*BR55+BM58*BQ55+BN58*BR58+BO58*BQ58)</f>
        <v>17784500.130799346</v>
      </c>
      <c r="BX58" s="2">
        <f t="shared" ref="BX58" si="341">BL58*BS55+BN58*BS58-BM58*BT55-BO58*BT58</f>
        <v>-1963887.9413554624</v>
      </c>
      <c r="BY58" s="3">
        <f t="shared" ref="BY58" si="342">(BL58*BT55+BM58*BS55+BN58*BT58+BO58*BS58)</f>
        <v>0</v>
      </c>
      <c r="BZ58" s="20"/>
      <c r="CA58" s="16">
        <v>0</v>
      </c>
      <c r="CB58" s="17">
        <v>0</v>
      </c>
      <c r="CC58" s="18">
        <v>1</v>
      </c>
      <c r="CD58" s="19">
        <v>0</v>
      </c>
      <c r="CE58" s="20"/>
      <c r="CF58" s="1">
        <f t="shared" ref="CF58" si="343">BV58*CA55+BX58*CA58-BW58*CB55-BY58*CB58</f>
        <v>0</v>
      </c>
      <c r="CG58" s="4">
        <f t="shared" ref="CG58" si="344">(BV58*CB55+BW58*CA55+BX58*CB58+BY58*CA58)</f>
        <v>17784500.130799346</v>
      </c>
      <c r="CH58" s="2">
        <f t="shared" ref="CH58" si="345">BV58*CC55+BX58*CC58-BW58*CD55-BY58*CD58</f>
        <v>114805862.89118567</v>
      </c>
      <c r="CI58" s="3">
        <f t="shared" ref="CI58" si="346">(BV58*CD55+BW58*CC55+BX58*CD58+BY58*CC58)</f>
        <v>0</v>
      </c>
      <c r="CK58" s="16">
        <f t="shared" ref="CK58" si="347">1/$CL$4</f>
        <v>1</v>
      </c>
      <c r="CL58" s="17">
        <v>0</v>
      </c>
      <c r="CM58" s="18">
        <v>1</v>
      </c>
      <c r="CN58" s="19">
        <v>0</v>
      </c>
      <c r="CP58" s="1">
        <f t="shared" ref="CP58" si="348">CF58*CK55+CH58*CK58-CG58*CL55-CI58*CL58</f>
        <v>114805862.89118567</v>
      </c>
      <c r="CQ58" s="4">
        <f t="shared" ref="CQ58" si="349">(CF58*CL55+CG58*CK55+CH58*CL58+CI58*CK58)</f>
        <v>17784500.130799346</v>
      </c>
      <c r="CR58" s="2">
        <f t="shared" ref="CR58" si="350">CF58*CM55+CH58*CM58-CG58*CN55-CI58*CN58</f>
        <v>114805862.89118567</v>
      </c>
      <c r="CS58" s="3">
        <f t="shared" ref="CS58" si="351">(CF58*CN55+CG58*CM55+CH58*CN58+CI58*CM58)</f>
        <v>0</v>
      </c>
      <c r="CU58" s="39">
        <f t="shared" ref="CU58" si="352">(180/PI())*ATAN(-1*(CQ55/CP55))</f>
        <v>81.194339805450255</v>
      </c>
      <c r="CW58" s="54">
        <f t="shared" ref="CW58" si="353">20*LOG(((1-(10^(CU55/20)^2)*(1-((1-CW55)/(1+CW55))^2))^0.5))</f>
        <v>0</v>
      </c>
      <c r="CY58" s="44">
        <f t="shared" si="4"/>
        <v>0.78000000000000103</v>
      </c>
      <c r="CZ58" s="13">
        <f t="shared" si="5"/>
        <v>-32.072420906940906</v>
      </c>
      <c r="DA58" s="13">
        <f t="shared" si="6"/>
        <v>31.572635741254498</v>
      </c>
      <c r="DB58" s="48"/>
      <c r="DC58" s="13">
        <f t="shared" si="3"/>
        <v>-161.20926790184831</v>
      </c>
      <c r="DD58" s="55">
        <f t="shared" si="51"/>
        <v>-2.8136325096168635</v>
      </c>
      <c r="DE58" s="46">
        <f t="shared" si="224"/>
        <v>-2.5423859886533483E-3</v>
      </c>
    </row>
    <row r="59" spans="1:109" ht="18" customHeight="1"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3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Y59" s="44">
        <f t="shared" si="4"/>
        <v>0.80000000000000104</v>
      </c>
      <c r="CZ59" s="13">
        <f t="shared" si="5"/>
        <v>-28.847774818410258</v>
      </c>
      <c r="DA59" s="13">
        <f t="shared" si="6"/>
        <v>28.348450383217529</v>
      </c>
      <c r="DB59" s="48"/>
      <c r="DC59" s="13">
        <f t="shared" si="3"/>
        <v>-172.65906661199065</v>
      </c>
      <c r="DD59" s="55">
        <f t="shared" si="51"/>
        <v>-3.0134691957994475</v>
      </c>
      <c r="DE59" s="46">
        <f t="shared" si="224"/>
        <v>-5.1612265387693708E-3</v>
      </c>
    </row>
    <row r="60" spans="1:109" ht="18" customHeight="1">
      <c r="CY60" s="44">
        <f t="shared" si="4"/>
        <v>0.80500000000000005</v>
      </c>
      <c r="CZ60" s="13">
        <f t="shared" si="5"/>
        <v>-28.032893620158646</v>
      </c>
      <c r="DA60" s="13">
        <f t="shared" si="6"/>
        <v>27.485155050157747</v>
      </c>
      <c r="DB60" s="48"/>
      <c r="DC60" s="13">
        <f t="shared" si="3"/>
        <v>-177.96570571742959</v>
      </c>
      <c r="DD60" s="55">
        <f t="shared" si="51"/>
        <v>-3.1060875204044431</v>
      </c>
      <c r="DE60" s="46">
        <f t="shared" si="224"/>
        <v>-6.1587705327958032E-3</v>
      </c>
    </row>
    <row r="61" spans="1:109" ht="18" customHeight="1" thickBot="1">
      <c r="A61" s="23"/>
      <c r="B61" s="23"/>
      <c r="C61" s="23"/>
      <c r="D61" s="20" t="s">
        <v>15</v>
      </c>
      <c r="E61" s="20"/>
      <c r="F61" s="20"/>
      <c r="G61" s="20"/>
      <c r="H61" s="20"/>
      <c r="I61" s="20" t="s">
        <v>16</v>
      </c>
      <c r="J61" s="20"/>
      <c r="K61" s="20"/>
      <c r="L61" s="20"/>
      <c r="M61" s="23"/>
      <c r="N61" s="23"/>
      <c r="O61" s="24" t="s">
        <v>17</v>
      </c>
      <c r="P61" s="23"/>
      <c r="Q61" s="23"/>
      <c r="R61" s="23"/>
      <c r="S61" s="20"/>
      <c r="T61" s="20" t="s">
        <v>18</v>
      </c>
      <c r="U61" s="23"/>
      <c r="V61" s="23"/>
      <c r="W61" s="23"/>
      <c r="X61" s="23"/>
      <c r="Y61" s="24" t="s">
        <v>19</v>
      </c>
      <c r="Z61" s="23"/>
      <c r="AA61" s="23"/>
      <c r="AB61" s="23"/>
      <c r="AC61" s="24" t="s">
        <v>20</v>
      </c>
      <c r="AD61" s="20"/>
      <c r="AE61" s="20"/>
      <c r="AF61" s="20"/>
      <c r="AG61" s="20"/>
      <c r="AH61" s="23"/>
      <c r="AI61" s="24" t="s">
        <v>21</v>
      </c>
      <c r="AJ61" s="23"/>
      <c r="AK61" s="23"/>
      <c r="AL61" s="20"/>
      <c r="AM61" s="24" t="s">
        <v>31</v>
      </c>
      <c r="AN61" s="20"/>
      <c r="AO61" s="23"/>
      <c r="AP61" s="23"/>
      <c r="AQ61" s="23"/>
      <c r="AR61" s="23"/>
      <c r="AS61" s="24" t="s">
        <v>91</v>
      </c>
      <c r="AT61" s="23"/>
      <c r="AU61" s="23"/>
      <c r="AV61" s="23"/>
      <c r="AW61" s="24" t="s">
        <v>32</v>
      </c>
      <c r="AX61" s="20"/>
      <c r="AY61" s="20"/>
      <c r="AZ61" s="20"/>
      <c r="BA61" s="20"/>
      <c r="BB61" s="23"/>
      <c r="BC61" s="24" t="s">
        <v>22</v>
      </c>
      <c r="BD61" s="23"/>
      <c r="BE61" s="23"/>
      <c r="BF61" s="23"/>
      <c r="BG61" s="24" t="s">
        <v>33</v>
      </c>
      <c r="BH61" s="20"/>
      <c r="BI61" s="23"/>
      <c r="BJ61" s="23"/>
      <c r="BK61" s="23"/>
      <c r="BL61" s="23"/>
      <c r="BM61" s="24" t="s">
        <v>34</v>
      </c>
      <c r="BN61" s="23"/>
      <c r="BO61" s="23"/>
      <c r="BP61" s="23"/>
      <c r="BQ61" s="24" t="s">
        <v>89</v>
      </c>
      <c r="BR61" s="20"/>
      <c r="BS61" s="20"/>
      <c r="BT61" s="20"/>
      <c r="BU61" s="20"/>
      <c r="BV61" s="23"/>
      <c r="BW61" s="24" t="s">
        <v>35</v>
      </c>
      <c r="BX61" s="23"/>
      <c r="BY61" s="23"/>
      <c r="BZ61" s="23"/>
      <c r="CA61" s="24" t="s">
        <v>90</v>
      </c>
      <c r="CB61" s="20"/>
      <c r="CC61" s="23"/>
      <c r="CD61" s="23"/>
      <c r="CE61" s="23"/>
      <c r="CF61" s="23"/>
      <c r="CG61" s="24" t="s">
        <v>92</v>
      </c>
      <c r="CH61" s="23"/>
      <c r="CI61" s="23"/>
      <c r="CJ61" s="23"/>
      <c r="CK61" s="24" t="s">
        <v>36</v>
      </c>
      <c r="CL61" s="24"/>
      <c r="CM61" s="23"/>
      <c r="CN61" s="23"/>
      <c r="CO61" s="23"/>
      <c r="CP61" s="23"/>
      <c r="CQ61" s="24" t="s">
        <v>93</v>
      </c>
      <c r="CR61" s="23"/>
      <c r="CS61" s="23"/>
      <c r="CY61" s="44">
        <f t="shared" si="4"/>
        <v>0.81</v>
      </c>
      <c r="CZ61" s="13">
        <f t="shared" si="5"/>
        <v>-27.213993343063564</v>
      </c>
      <c r="DA61" s="13">
        <f t="shared" si="6"/>
        <v>26.595326521570598</v>
      </c>
      <c r="DB61" s="48"/>
      <c r="DC61" s="13">
        <f t="shared" si="3"/>
        <v>-183.73240677429374</v>
      </c>
      <c r="DD61" s="55">
        <f t="shared" si="51"/>
        <v>-3.2067354408249598</v>
      </c>
      <c r="DE61" s="46">
        <f t="shared" si="224"/>
        <v>-7.3473702337201064E-3</v>
      </c>
    </row>
    <row r="62" spans="1:109" ht="18" customHeight="1" thickBot="1">
      <c r="A62" s="23"/>
      <c r="B62" s="33"/>
      <c r="C62" s="23"/>
      <c r="D62" s="7" t="s">
        <v>2</v>
      </c>
      <c r="E62" s="8"/>
      <c r="F62" s="8" t="s">
        <v>3</v>
      </c>
      <c r="G62" s="9"/>
      <c r="H62" s="10"/>
      <c r="I62" s="7" t="s">
        <v>4</v>
      </c>
      <c r="J62" s="8"/>
      <c r="K62" s="8" t="s">
        <v>5</v>
      </c>
      <c r="L62" s="9"/>
      <c r="M62" s="23"/>
      <c r="N62" s="251" t="s">
        <v>79</v>
      </c>
      <c r="O62" s="252"/>
      <c r="P62" s="253" t="s">
        <v>80</v>
      </c>
      <c r="Q62" s="254"/>
      <c r="R62" s="23"/>
      <c r="S62" s="7" t="s">
        <v>11</v>
      </c>
      <c r="T62" s="8"/>
      <c r="U62" s="8" t="s">
        <v>12</v>
      </c>
      <c r="V62" s="9"/>
      <c r="W62" s="20"/>
      <c r="X62" s="251" t="s">
        <v>79</v>
      </c>
      <c r="Y62" s="252"/>
      <c r="Z62" s="253" t="s">
        <v>80</v>
      </c>
      <c r="AA62" s="254"/>
      <c r="AB62" s="20"/>
      <c r="AC62" s="7" t="s">
        <v>4</v>
      </c>
      <c r="AD62" s="8"/>
      <c r="AE62" s="8" t="s">
        <v>5</v>
      </c>
      <c r="AF62" s="9"/>
      <c r="AG62" s="20"/>
      <c r="AH62" s="251" t="s">
        <v>0</v>
      </c>
      <c r="AI62" s="252"/>
      <c r="AJ62" s="253" t="s">
        <v>1</v>
      </c>
      <c r="AK62" s="254"/>
      <c r="AL62" s="20"/>
      <c r="AM62" s="7" t="s">
        <v>11</v>
      </c>
      <c r="AN62" s="8"/>
      <c r="AO62" s="8" t="s">
        <v>12</v>
      </c>
      <c r="AP62" s="9"/>
      <c r="AQ62" s="23"/>
      <c r="AR62" s="251" t="s">
        <v>0</v>
      </c>
      <c r="AS62" s="252"/>
      <c r="AT62" s="253" t="s">
        <v>1</v>
      </c>
      <c r="AU62" s="254"/>
      <c r="AV62" s="36"/>
      <c r="AW62" s="7" t="s">
        <v>4</v>
      </c>
      <c r="AX62" s="8"/>
      <c r="AY62" s="8" t="s">
        <v>5</v>
      </c>
      <c r="AZ62" s="9"/>
      <c r="BA62" s="20"/>
      <c r="BB62" s="251" t="s">
        <v>0</v>
      </c>
      <c r="BC62" s="252"/>
      <c r="BD62" s="253" t="s">
        <v>1</v>
      </c>
      <c r="BE62" s="254"/>
      <c r="BF62" s="36"/>
      <c r="BG62" s="7" t="s">
        <v>11</v>
      </c>
      <c r="BH62" s="8"/>
      <c r="BI62" s="8" t="s">
        <v>12</v>
      </c>
      <c r="BJ62" s="9"/>
      <c r="BK62" s="36"/>
      <c r="BL62" s="251" t="s">
        <v>0</v>
      </c>
      <c r="BM62" s="252"/>
      <c r="BN62" s="253" t="s">
        <v>1</v>
      </c>
      <c r="BO62" s="254"/>
      <c r="BP62" s="36"/>
      <c r="BQ62" s="7" t="s">
        <v>4</v>
      </c>
      <c r="BR62" s="8"/>
      <c r="BS62" s="8" t="s">
        <v>5</v>
      </c>
      <c r="BT62" s="9"/>
      <c r="BU62" s="20"/>
      <c r="BV62" s="251" t="s">
        <v>0</v>
      </c>
      <c r="BW62" s="252"/>
      <c r="BX62" s="253" t="s">
        <v>1</v>
      </c>
      <c r="BY62" s="254"/>
      <c r="BZ62" s="36"/>
      <c r="CA62" s="7" t="s">
        <v>11</v>
      </c>
      <c r="CB62" s="8"/>
      <c r="CC62" s="8" t="s">
        <v>12</v>
      </c>
      <c r="CD62" s="9"/>
      <c r="CE62" s="36"/>
      <c r="CF62" s="251" t="s">
        <v>0</v>
      </c>
      <c r="CG62" s="252"/>
      <c r="CH62" s="253" t="s">
        <v>1</v>
      </c>
      <c r="CI62" s="254"/>
      <c r="CJ62" s="23"/>
      <c r="CK62" s="7" t="s">
        <v>23</v>
      </c>
      <c r="CL62" s="8"/>
      <c r="CM62" s="8" t="s">
        <v>24</v>
      </c>
      <c r="CN62" s="9"/>
      <c r="CO62" s="23"/>
      <c r="CP62" s="251" t="s">
        <v>0</v>
      </c>
      <c r="CQ62" s="252"/>
      <c r="CR62" s="253" t="s">
        <v>1</v>
      </c>
      <c r="CS62" s="254"/>
      <c r="CU62" s="26" t="s">
        <v>25</v>
      </c>
      <c r="CW62" s="50" t="s">
        <v>44</v>
      </c>
      <c r="CY62" s="44">
        <f t="shared" si="4"/>
        <v>0.81499999999999995</v>
      </c>
      <c r="CZ62" s="13">
        <f t="shared" si="5"/>
        <v>-26.390794431574911</v>
      </c>
      <c r="DA62" s="13">
        <f t="shared" si="6"/>
        <v>25.676664487699149</v>
      </c>
      <c r="DB62" s="48"/>
      <c r="DC62" s="13">
        <f t="shared" si="3"/>
        <v>-190.03619880494665</v>
      </c>
      <c r="DD62" s="55">
        <f t="shared" si="51"/>
        <v>-3.3167573671208328</v>
      </c>
      <c r="DE62" s="46">
        <f t="shared" si="224"/>
        <v>-8.7624835883218649E-3</v>
      </c>
    </row>
    <row r="63" spans="1:109" ht="18" customHeight="1" thickTop="1" thickBot="1">
      <c r="B63" s="34">
        <v>0.18</v>
      </c>
      <c r="D63" s="11">
        <v>1</v>
      </c>
      <c r="E63" s="12">
        <v>0</v>
      </c>
      <c r="F63" s="13">
        <v>0</v>
      </c>
      <c r="G63" s="40">
        <f t="shared" ref="G63" si="354">-1/($E$4*$B63)</f>
        <v>-5.8362806550641411</v>
      </c>
      <c r="H63" s="10"/>
      <c r="I63" s="11">
        <v>1</v>
      </c>
      <c r="J63" s="12">
        <v>0</v>
      </c>
      <c r="K63" s="13">
        <v>0</v>
      </c>
      <c r="L63" s="14">
        <v>0</v>
      </c>
      <c r="N63" s="1">
        <f t="shared" ref="N63" si="355">D63*I63+F63*I66-E63*J63-G63*J66</f>
        <v>-46.396259928406671</v>
      </c>
      <c r="O63" s="4">
        <f t="shared" ref="O63" si="356">(D63*J63+E63*I63+F63*J66+G63*I66)</f>
        <v>0</v>
      </c>
      <c r="P63" s="2">
        <f t="shared" ref="P63" si="357">D63*K63+F63*K66-E63*L63-G63*L66</f>
        <v>0</v>
      </c>
      <c r="Q63" s="3">
        <f t="shared" ref="Q63" si="358">(D63*L63+E63*K63+F63*L66+G63*K66)</f>
        <v>-5.8362806550641411</v>
      </c>
      <c r="S63" s="11">
        <v>1</v>
      </c>
      <c r="T63" s="12">
        <v>0</v>
      </c>
      <c r="U63" s="13">
        <v>0</v>
      </c>
      <c r="V63" s="40">
        <f t="shared" ref="V63" si="359">-1/($T$4*$B63)</f>
        <v>-11.151255631384094</v>
      </c>
      <c r="W63" s="20"/>
      <c r="X63" s="1">
        <f t="shared" ref="X63" si="360">N63*S63+P63*S66-O63*T63-Q63*T66</f>
        <v>-46.396259928406671</v>
      </c>
      <c r="Y63" s="4">
        <f t="shared" ref="Y63" si="361">(N63*T63+O63*S63+P63*T66+Q63*S66)</f>
        <v>0</v>
      </c>
      <c r="Z63" s="2">
        <f t="shared" ref="Z63" si="362">N63*U63+P63*U66-O63*V63-Q63*V66</f>
        <v>0</v>
      </c>
      <c r="AA63" s="3">
        <f t="shared" ref="AA63" si="363">(N63*V63+O63*U63+P63*V66+Q63*U66)</f>
        <v>511.54027414674101</v>
      </c>
      <c r="AB63" s="20"/>
      <c r="AC63" s="11">
        <v>1</v>
      </c>
      <c r="AD63" s="12">
        <v>0</v>
      </c>
      <c r="AE63" s="13">
        <v>0</v>
      </c>
      <c r="AF63" s="14">
        <v>0</v>
      </c>
      <c r="AG63" s="20"/>
      <c r="AH63" s="1">
        <f t="shared" ref="AH63" si="364">X63*AC63+Z63*AC66-Y63*AD63-AA63*AD66</f>
        <v>4699.5797118924675</v>
      </c>
      <c r="AI63" s="4">
        <f t="shared" ref="AI63" si="365">(X63*AD63+Y63*AC63+Z63*AD66+AA63*AC66)</f>
        <v>0</v>
      </c>
      <c r="AJ63" s="2">
        <f t="shared" ref="AJ63" si="366">X63*AE63+Z63*AE66-Y63*AF63-AA63*AF66</f>
        <v>0</v>
      </c>
      <c r="AK63" s="3">
        <f t="shared" ref="AK63" si="367">(X63*AF63+Y63*AE63+Z63*AF66+AA63*AE66)</f>
        <v>511.54027414674101</v>
      </c>
      <c r="AL63" s="20"/>
      <c r="AM63" s="11">
        <v>1</v>
      </c>
      <c r="AN63" s="12">
        <v>0</v>
      </c>
      <c r="AO63" s="13">
        <v>0</v>
      </c>
      <c r="AP63" s="40">
        <f t="shared" ref="AP63" si="368">-1/($AN$4*$B63)</f>
        <v>-11.588559773791314</v>
      </c>
      <c r="AR63" s="1">
        <f t="shared" ref="AR63" si="369">AH63*AM63+AJ63*AM66-AI63*AN63-AK63*AN66</f>
        <v>4699.5797118924675</v>
      </c>
      <c r="AS63" s="4">
        <f t="shared" ref="AS63" si="370">(AH63*AN63+AI63*AM63+AJ63*AN66+AK63*AM66)</f>
        <v>0</v>
      </c>
      <c r="AT63" s="2">
        <f t="shared" ref="AT63" si="371">AH63*AO63+AJ63*AO66-AI63*AP63-AK63*AP66</f>
        <v>0</v>
      </c>
      <c r="AU63" s="3">
        <f t="shared" ref="AU63" si="372">(AH63*AP63+AI63*AO63+AJ63*AP66+AK63*AO66)</f>
        <v>-53949.820128816078</v>
      </c>
      <c r="AV63" s="20"/>
      <c r="AW63" s="11">
        <v>1</v>
      </c>
      <c r="AX63" s="12">
        <v>0</v>
      </c>
      <c r="AY63" s="13">
        <v>0</v>
      </c>
      <c r="AZ63" s="14">
        <v>0</v>
      </c>
      <c r="BA63" s="20"/>
      <c r="BB63" s="1">
        <f t="shared" ref="BB63" si="373">AR63*AW63+AT63*AW66-AS63*AX63-AU63*AX66</f>
        <v>-495836.86474012351</v>
      </c>
      <c r="BC63" s="4">
        <f t="shared" ref="BC63" si="374">(AR63*AX63+AS63*AW63+AT63*AX66+AU63*AW66)</f>
        <v>0</v>
      </c>
      <c r="BD63" s="2">
        <f t="shared" ref="BD63" si="375">AR63*AY63+AT63*AY66-AS63*AZ63-AU63*AZ66</f>
        <v>0</v>
      </c>
      <c r="BE63" s="3">
        <f t="shared" ref="BE63" si="376">(AR63*AZ63+AS63*AY63+AT63*AZ66+AU63*AY66)</f>
        <v>-53949.820128816078</v>
      </c>
      <c r="BF63" s="20"/>
      <c r="BG63" s="11">
        <v>1</v>
      </c>
      <c r="BH63" s="12">
        <v>0</v>
      </c>
      <c r="BI63" s="13">
        <v>0</v>
      </c>
      <c r="BJ63" s="40">
        <f t="shared" ref="BJ63" si="377">-1/($BH$4*$B63)</f>
        <v>-11.151255631384094</v>
      </c>
      <c r="BK63" s="20"/>
      <c r="BL63" s="1">
        <f t="shared" ref="BL63" si="378">BB63*BG63+BD63*BG66-BC63*BH63-BE63*BH66</f>
        <v>-495836.86474012351</v>
      </c>
      <c r="BM63" s="4">
        <f t="shared" ref="BM63" si="379">(BB63*BH63+BC63*BG63+BD63*BH66+BE63*BG66)</f>
        <v>0</v>
      </c>
      <c r="BN63" s="2">
        <f t="shared" ref="BN63" si="380">BB63*BI63+BD63*BI66-BC63*BJ63-BE63*BJ66</f>
        <v>0</v>
      </c>
      <c r="BO63" s="3">
        <f t="shared" ref="BO63" si="381">(BB63*BJ63+BC63*BI63+BD63*BJ66+BE63*BI66)</f>
        <v>5475253.8100523194</v>
      </c>
      <c r="BP63" s="20"/>
      <c r="BQ63" s="11">
        <v>1</v>
      </c>
      <c r="BR63" s="12">
        <v>0</v>
      </c>
      <c r="BS63" s="13">
        <v>0</v>
      </c>
      <c r="BT63" s="14">
        <v>0</v>
      </c>
      <c r="BU63" s="20"/>
      <c r="BV63" s="1">
        <f t="shared" ref="BV63" si="382">BL63*BQ63+BN63*BQ66-BM63*BR63-BO63*BR66</f>
        <v>43968534.897447981</v>
      </c>
      <c r="BW63" s="4">
        <f t="shared" ref="BW63" si="383">(BL63*BR63+BM63*BQ63+BN63*BR66+BO63*BQ66)</f>
        <v>0</v>
      </c>
      <c r="BX63" s="2">
        <f t="shared" ref="BX63" si="384">BL63*BS63+BN63*BS66-BM63*BT63-BO63*BT66</f>
        <v>0</v>
      </c>
      <c r="BY63" s="3">
        <f t="shared" ref="BY63" si="385">(BL63*BT63+BM63*BS63+BN63*BT66+BO63*BS66)</f>
        <v>5475253.8100523194</v>
      </c>
      <c r="BZ63" s="20"/>
      <c r="CA63" s="11">
        <v>1</v>
      </c>
      <c r="CB63" s="12">
        <v>0</v>
      </c>
      <c r="CC63" s="13">
        <v>0</v>
      </c>
      <c r="CD63" s="40">
        <f t="shared" ref="CD63" si="386">-1/($CB$4*$B63)</f>
        <v>-5.8362806550641411</v>
      </c>
      <c r="CE63" s="20"/>
      <c r="CF63" s="1">
        <f t="shared" ref="CF63" si="387">BV63*CA63+BX63*CA66-BW63*CB63-BY63*CB66</f>
        <v>43968534.897447981</v>
      </c>
      <c r="CG63" s="4">
        <f t="shared" ref="CG63" si="388">(BV63*CB63+BW63*CA63+BX63*CB66+BY63*CA66)</f>
        <v>0</v>
      </c>
      <c r="CH63" s="2">
        <f t="shared" ref="CH63" si="389">BV63*CC63+BX63*CC66-BW63*CD63-BY63*CD66</f>
        <v>0</v>
      </c>
      <c r="CI63" s="3">
        <f t="shared" ref="CI63" si="390">(BV63*CD63+BW63*CC63+BX63*CD66+BY63*CC66)</f>
        <v>-251137455.84343594</v>
      </c>
      <c r="CJ63" s="28"/>
      <c r="CK63" s="11">
        <v>1</v>
      </c>
      <c r="CL63" s="12">
        <v>0</v>
      </c>
      <c r="CM63" s="13">
        <v>0</v>
      </c>
      <c r="CN63" s="14">
        <v>0</v>
      </c>
      <c r="CP63" s="1">
        <f t="shared" ref="CP63" si="391">CF63*CK63+CH63*CK66-CG63*CL63-CI63*CL66</f>
        <v>43968534.897447981</v>
      </c>
      <c r="CQ63" s="4">
        <f t="shared" ref="CQ63" si="392">(CF63*CL63+CG63*CK63+CH63*CL66+CI63*CK66)</f>
        <v>-251137455.84343594</v>
      </c>
      <c r="CR63" s="2">
        <f t="shared" ref="CR63" si="393">CF63*CM63+CH63*CM66-CG63*CN63-CI63*CN66</f>
        <v>0</v>
      </c>
      <c r="CS63" s="3">
        <f t="shared" ref="CS63" si="394">(CF63*CN63+CG63*CM63+CH63*CN66+CI63*CM66)</f>
        <v>-251137455.84343594</v>
      </c>
      <c r="CU63" s="29">
        <f t="shared" ref="CU63" si="395">20*LOG(((1+$CL$4)/$CL$4)/((CP63+CP66)^2+(CQ63+CQ66)^2)^0.5)</f>
        <v>-162.23987220336593</v>
      </c>
      <c r="CW63" s="51">
        <f t="shared" ref="CW63" si="396">((CP63^2+CQ63^2)^0.5)/((CP66^2+CQ66^2)^0.5)</f>
        <v>5.711754017485184</v>
      </c>
      <c r="CY63" s="44">
        <f t="shared" si="4"/>
        <v>0.82</v>
      </c>
      <c r="CZ63" s="13">
        <f t="shared" si="5"/>
        <v>-25.563010288660024</v>
      </c>
      <c r="DA63" s="13">
        <f t="shared" si="6"/>
        <v>24.726483493674415</v>
      </c>
      <c r="DB63" s="48"/>
      <c r="DC63" s="13">
        <f t="shared" si="3"/>
        <v>-196.97472788060875</v>
      </c>
      <c r="DD63" s="55">
        <f t="shared" si="51"/>
        <v>-3.4378575447364952</v>
      </c>
      <c r="DE63" s="46">
        <f t="shared" si="224"/>
        <v>-1.0445470057472898E-2</v>
      </c>
    </row>
    <row r="64" spans="1:109" ht="18" customHeight="1" thickBot="1">
      <c r="D64" s="11"/>
      <c r="E64" s="13"/>
      <c r="F64" s="13"/>
      <c r="G64" s="15"/>
      <c r="H64" s="10"/>
      <c r="I64" s="11"/>
      <c r="J64" s="13"/>
      <c r="K64" s="13"/>
      <c r="L64" s="15"/>
      <c r="N64" s="5"/>
      <c r="Q64" s="6"/>
      <c r="S64" s="11"/>
      <c r="T64" s="13"/>
      <c r="U64" s="13"/>
      <c r="V64" s="15"/>
      <c r="W64" s="20"/>
      <c r="X64" s="5"/>
      <c r="AA64" s="6"/>
      <c r="AB64" s="20"/>
      <c r="AC64" s="11"/>
      <c r="AD64" s="13"/>
      <c r="AE64" s="13"/>
      <c r="AF64" s="15"/>
      <c r="AG64" s="20"/>
      <c r="AH64" s="5"/>
      <c r="AK64" s="6"/>
      <c r="AL64" s="20"/>
      <c r="AM64" s="11"/>
      <c r="AN64" s="13"/>
      <c r="AO64" s="13"/>
      <c r="AP64" s="15"/>
      <c r="AR64" s="5"/>
      <c r="AU64" s="6"/>
      <c r="AW64" s="11"/>
      <c r="AX64" s="13"/>
      <c r="AY64" s="13"/>
      <c r="AZ64" s="15"/>
      <c r="BA64" s="20"/>
      <c r="BB64" s="5"/>
      <c r="BE64" s="6"/>
      <c r="BG64" s="11"/>
      <c r="BH64" s="13"/>
      <c r="BI64" s="13"/>
      <c r="BJ64" s="15"/>
      <c r="BL64" s="5"/>
      <c r="BO64" s="6"/>
      <c r="BQ64" s="11"/>
      <c r="BR64" s="13"/>
      <c r="BS64" s="13"/>
      <c r="BT64" s="15"/>
      <c r="BU64" s="20"/>
      <c r="BV64" s="5"/>
      <c r="BY64" s="6"/>
      <c r="CA64" s="11"/>
      <c r="CB64" s="13"/>
      <c r="CC64" s="13"/>
      <c r="CD64" s="15"/>
      <c r="CF64" s="5"/>
      <c r="CI64" s="6"/>
      <c r="CK64" s="11"/>
      <c r="CL64" s="13"/>
      <c r="CM64" s="13"/>
      <c r="CN64" s="15"/>
      <c r="CP64" s="5"/>
      <c r="CS64" s="6"/>
      <c r="CW64" s="52"/>
      <c r="CY64" s="44">
        <f t="shared" si="4"/>
        <v>0.82499999999999996</v>
      </c>
      <c r="CZ64" s="13">
        <f t="shared" si="5"/>
        <v>-24.730348451655885</v>
      </c>
      <c r="DA64" s="13">
        <f t="shared" si="6"/>
        <v>23.74160985427137</v>
      </c>
      <c r="DB64" s="48"/>
      <c r="DC64" s="13">
        <f t="shared" si="3"/>
        <v>-204.67386995905611</v>
      </c>
      <c r="DD64" s="55">
        <f t="shared" si="51"/>
        <v>-3.5722329235842407</v>
      </c>
      <c r="DE64" s="46">
        <f t="shared" si="224"/>
        <v>-1.2444178833364008E-2</v>
      </c>
    </row>
    <row r="65" spans="1:114" ht="18" customHeight="1" thickBot="1">
      <c r="D65" s="11" t="s">
        <v>6</v>
      </c>
      <c r="E65" s="13"/>
      <c r="F65" s="13" t="s">
        <v>7</v>
      </c>
      <c r="G65" s="15"/>
      <c r="H65" s="10"/>
      <c r="I65" s="11" t="s">
        <v>8</v>
      </c>
      <c r="J65" s="13"/>
      <c r="K65" s="13" t="s">
        <v>9</v>
      </c>
      <c r="L65" s="15"/>
      <c r="N65" s="251" t="s">
        <v>26</v>
      </c>
      <c r="O65" s="252"/>
      <c r="P65" s="253" t="s">
        <v>27</v>
      </c>
      <c r="Q65" s="254"/>
      <c r="S65" s="11" t="s">
        <v>13</v>
      </c>
      <c r="T65" s="13"/>
      <c r="U65" s="13" t="s">
        <v>14</v>
      </c>
      <c r="V65" s="15"/>
      <c r="W65" s="20"/>
      <c r="X65" s="251" t="s">
        <v>26</v>
      </c>
      <c r="Y65" s="252"/>
      <c r="Z65" s="253" t="s">
        <v>27</v>
      </c>
      <c r="AA65" s="254"/>
      <c r="AB65" s="20"/>
      <c r="AC65" s="11" t="s">
        <v>8</v>
      </c>
      <c r="AD65" s="13"/>
      <c r="AE65" s="13" t="s">
        <v>9</v>
      </c>
      <c r="AF65" s="15"/>
      <c r="AG65" s="20"/>
      <c r="AH65" s="251" t="s">
        <v>26</v>
      </c>
      <c r="AI65" s="252"/>
      <c r="AJ65" s="253" t="s">
        <v>27</v>
      </c>
      <c r="AK65" s="254"/>
      <c r="AL65" s="20"/>
      <c r="AM65" s="11" t="s">
        <v>13</v>
      </c>
      <c r="AN65" s="13"/>
      <c r="AO65" s="13" t="s">
        <v>14</v>
      </c>
      <c r="AP65" s="15"/>
      <c r="AR65" s="251" t="s">
        <v>26</v>
      </c>
      <c r="AS65" s="252"/>
      <c r="AT65" s="253" t="s">
        <v>27</v>
      </c>
      <c r="AU65" s="254"/>
      <c r="AV65" s="36"/>
      <c r="AW65" s="11" t="s">
        <v>8</v>
      </c>
      <c r="AX65" s="13"/>
      <c r="AY65" s="13" t="s">
        <v>9</v>
      </c>
      <c r="AZ65" s="15"/>
      <c r="BA65" s="20"/>
      <c r="BB65" s="251" t="s">
        <v>26</v>
      </c>
      <c r="BC65" s="252"/>
      <c r="BD65" s="253" t="s">
        <v>27</v>
      </c>
      <c r="BE65" s="254"/>
      <c r="BF65" s="36"/>
      <c r="BG65" s="11" t="s">
        <v>13</v>
      </c>
      <c r="BH65" s="13"/>
      <c r="BI65" s="13" t="s">
        <v>14</v>
      </c>
      <c r="BJ65" s="15"/>
      <c r="BK65" s="36"/>
      <c r="BL65" s="251" t="s">
        <v>26</v>
      </c>
      <c r="BM65" s="252"/>
      <c r="BN65" s="253" t="s">
        <v>27</v>
      </c>
      <c r="BO65" s="254"/>
      <c r="BP65" s="36"/>
      <c r="BQ65" s="11" t="s">
        <v>8</v>
      </c>
      <c r="BR65" s="13"/>
      <c r="BS65" s="13" t="s">
        <v>9</v>
      </c>
      <c r="BT65" s="15"/>
      <c r="BU65" s="20"/>
      <c r="BV65" s="251" t="s">
        <v>26</v>
      </c>
      <c r="BW65" s="252"/>
      <c r="BX65" s="253" t="s">
        <v>27</v>
      </c>
      <c r="BY65" s="254"/>
      <c r="BZ65" s="36"/>
      <c r="CA65" s="11" t="s">
        <v>13</v>
      </c>
      <c r="CB65" s="13"/>
      <c r="CC65" s="13" t="s">
        <v>14</v>
      </c>
      <c r="CD65" s="15"/>
      <c r="CE65" s="36"/>
      <c r="CF65" s="251" t="s">
        <v>26</v>
      </c>
      <c r="CG65" s="252"/>
      <c r="CH65" s="253" t="s">
        <v>27</v>
      </c>
      <c r="CI65" s="254"/>
      <c r="CK65" s="11" t="s">
        <v>28</v>
      </c>
      <c r="CL65" s="13"/>
      <c r="CM65" s="13" t="s">
        <v>29</v>
      </c>
      <c r="CN65" s="15"/>
      <c r="CP65" s="251" t="s">
        <v>26</v>
      </c>
      <c r="CQ65" s="252"/>
      <c r="CR65" s="253" t="s">
        <v>27</v>
      </c>
      <c r="CS65" s="254"/>
      <c r="CU65" s="38" t="s">
        <v>37</v>
      </c>
      <c r="CW65" s="53" t="s">
        <v>45</v>
      </c>
      <c r="CY65" s="44">
        <f t="shared" si="4"/>
        <v>0.83</v>
      </c>
      <c r="CZ65" s="13">
        <f t="shared" si="5"/>
        <v>-23.892512359969373</v>
      </c>
      <c r="DA65" s="13">
        <f t="shared" si="6"/>
        <v>22.718240504476089</v>
      </c>
      <c r="DB65" s="48"/>
      <c r="DC65" s="13">
        <f t="shared" si="3"/>
        <v>-213.29893497809545</v>
      </c>
      <c r="DD65" s="55">
        <f t="shared" si="51"/>
        <v>-3.7227687063650641</v>
      </c>
      <c r="DE65" s="46">
        <f t="shared" si="224"/>
        <v>-1.4813344451298335E-2</v>
      </c>
    </row>
    <row r="66" spans="1:114" ht="18" customHeight="1" thickTop="1" thickBot="1">
      <c r="D66" s="16">
        <v>0</v>
      </c>
      <c r="E66" s="17">
        <v>0</v>
      </c>
      <c r="F66" s="18">
        <v>1</v>
      </c>
      <c r="G66" s="19">
        <v>0</v>
      </c>
      <c r="H66" s="10"/>
      <c r="I66" s="16">
        <v>0</v>
      </c>
      <c r="J66" s="17">
        <f t="shared" ref="J66" si="397">-1/($J$4*$B63)</f>
        <v>-8.1209699686530552</v>
      </c>
      <c r="K66" s="18">
        <v>1</v>
      </c>
      <c r="L66" s="19">
        <v>0</v>
      </c>
      <c r="N66" s="1">
        <f t="shared" ref="N66" si="398">D66*I63+F66*I66-E66*J63-G66*J66</f>
        <v>0</v>
      </c>
      <c r="O66" s="4">
        <f t="shared" ref="O66" si="399">(D66*J63+E66*I63+F66*J66+G66*I66)</f>
        <v>-8.1209699686530552</v>
      </c>
      <c r="P66" s="2">
        <f t="shared" ref="P66" si="400">D66*K63+F66*K66-E66*L63-G66*L66</f>
        <v>1</v>
      </c>
      <c r="Q66" s="3">
        <f t="shared" ref="Q66" si="401">(D66*L63+E66*K63+F66*L66+G66*K66)</f>
        <v>0</v>
      </c>
      <c r="S66" s="16">
        <v>0</v>
      </c>
      <c r="T66" s="17">
        <v>0</v>
      </c>
      <c r="U66" s="18">
        <v>1</v>
      </c>
      <c r="V66" s="19">
        <v>0</v>
      </c>
      <c r="W66" s="20"/>
      <c r="X66" s="1">
        <f t="shared" ref="X66" si="402">N66*S63+P66*S66-O66*T63-Q66*T66</f>
        <v>0</v>
      </c>
      <c r="Y66" s="4">
        <f t="shared" ref="Y66" si="403">(N66*T63+O66*S63+P66*T66+Q66*S66)</f>
        <v>-8.1209699686530552</v>
      </c>
      <c r="Z66" s="2">
        <f t="shared" ref="Z66" si="404">N66*U63+P66*U66-O66*V63-Q66*V66</f>
        <v>-89.559012095243489</v>
      </c>
      <c r="AA66" s="3">
        <f t="shared" ref="AA66" si="405">(N66*V63+O66*U63+P66*V66+Q66*U66)</f>
        <v>0</v>
      </c>
      <c r="AB66" s="20"/>
      <c r="AC66" s="16">
        <v>0</v>
      </c>
      <c r="AD66" s="17">
        <f t="shared" ref="AD66" si="406">-1/($AD$4*$B63)</f>
        <v>-9.2778148890373355</v>
      </c>
      <c r="AE66" s="18">
        <v>1</v>
      </c>
      <c r="AF66" s="19">
        <v>0</v>
      </c>
      <c r="AG66" s="20"/>
      <c r="AH66" s="1">
        <f t="shared" ref="AH66" si="407">X66*AC63+Z66*AC66-Y66*AD63-AA66*AD66</f>
        <v>0</v>
      </c>
      <c r="AI66" s="4">
        <f t="shared" ref="AI66" si="408">(X66*AD63+Y66*AC63+Z66*AD66+AA66*AC66)</f>
        <v>822.79096589607184</v>
      </c>
      <c r="AJ66" s="2">
        <f t="shared" ref="AJ66" si="409">X66*AE63+Z66*AE66-Y66*AF63-AA66*AF66</f>
        <v>-89.559012095243489</v>
      </c>
      <c r="AK66" s="3">
        <f t="shared" ref="AK66" si="410">(X66*AF63+Y66*AE63+Z66*AF66+AA66*AE66)</f>
        <v>0</v>
      </c>
      <c r="AL66" s="20"/>
      <c r="AM66" s="16">
        <v>0</v>
      </c>
      <c r="AN66" s="17">
        <v>0</v>
      </c>
      <c r="AO66" s="18">
        <v>1</v>
      </c>
      <c r="AP66" s="19">
        <v>0</v>
      </c>
      <c r="AR66" s="1">
        <f t="shared" ref="AR66" si="411">AH66*AM63+AJ66*AM66-AI66*AN63-AK66*AN66</f>
        <v>0</v>
      </c>
      <c r="AS66" s="4">
        <f t="shared" ref="AS66" si="412">(AH66*AN63+AI66*AM63+AJ66*AN66+AK66*AM66)</f>
        <v>822.79096589607184</v>
      </c>
      <c r="AT66" s="2">
        <f t="shared" ref="AT66" si="413">AH66*AO63+AJ66*AO66-AI66*AP63-AK66*AP66</f>
        <v>9445.4032775268752</v>
      </c>
      <c r="AU66" s="3">
        <f t="shared" ref="AU66" si="414">(AH66*AP63+AI66*AO63+AJ66*AP66+AK66*AO66)</f>
        <v>0</v>
      </c>
      <c r="AV66" s="20"/>
      <c r="AW66" s="16">
        <v>0</v>
      </c>
      <c r="AX66" s="17">
        <f t="shared" ref="AX66" si="415">-1/($AX$4*$B63)</f>
        <v>-9.2778148890373355</v>
      </c>
      <c r="AY66" s="18">
        <v>1</v>
      </c>
      <c r="AZ66" s="19">
        <v>0</v>
      </c>
      <c r="BA66" s="20"/>
      <c r="BB66" s="1">
        <f t="shared" ref="BB66" si="416">AR66*AW63+AT66*AW66-AS66*AX63-AU66*AX66</f>
        <v>0</v>
      </c>
      <c r="BC66" s="4">
        <f t="shared" ref="BC66" si="417">(AR66*AX63+AS66*AW63+AT66*AX66+AU66*AW66)</f>
        <v>-86809.912195304816</v>
      </c>
      <c r="BD66" s="2">
        <f t="shared" ref="BD66" si="418">AR66*AY63+AT66*AY66-AS66*AZ63-AU66*AZ66</f>
        <v>9445.4032775268752</v>
      </c>
      <c r="BE66" s="3">
        <f t="shared" ref="BE66" si="419">(AR66*AZ63+AS66*AY63+AT66*AZ66+AU66*AY66)</f>
        <v>0</v>
      </c>
      <c r="BF66" s="20"/>
      <c r="BG66" s="16">
        <v>0</v>
      </c>
      <c r="BH66" s="17">
        <v>0</v>
      </c>
      <c r="BI66" s="18">
        <v>1</v>
      </c>
      <c r="BJ66" s="19">
        <v>0</v>
      </c>
      <c r="BK66" s="20"/>
      <c r="BL66" s="1">
        <f t="shared" ref="BL66" si="420">BB66*BG63+BD66*BG66-BC66*BH63-BE66*BH66</f>
        <v>0</v>
      </c>
      <c r="BM66" s="4">
        <f t="shared" ref="BM66" si="421">(BB66*BH63+BC66*BG63+BD66*BH66+BE66*BG66)</f>
        <v>-86809.912195304816</v>
      </c>
      <c r="BN66" s="2">
        <f t="shared" ref="BN66" si="422">BB66*BI63+BD66*BI66-BC66*BJ63-BE66*BJ66</f>
        <v>-958594.11895032472</v>
      </c>
      <c r="BO66" s="3">
        <f t="shared" ref="BO66" si="423">(BB66*BJ63+BC66*BI63+BD66*BJ66+BE66*BI66)</f>
        <v>0</v>
      </c>
      <c r="BP66" s="20"/>
      <c r="BQ66" s="16">
        <v>0</v>
      </c>
      <c r="BR66" s="17">
        <f t="shared" ref="BR66" si="424">-1/($BR$4*$B63)</f>
        <v>-8.1209699686530552</v>
      </c>
      <c r="BS66" s="18">
        <v>1</v>
      </c>
      <c r="BT66" s="19">
        <v>0</v>
      </c>
      <c r="BU66" s="20"/>
      <c r="BV66" s="1">
        <f t="shared" ref="BV66" si="425">BL66*BQ63+BN66*BQ66-BM66*BR63-BO66*BR66</f>
        <v>0</v>
      </c>
      <c r="BW66" s="4">
        <f t="shared" ref="BW66" si="426">(BL66*BR63+BM66*BQ63+BN66*BR66+BO66*BQ66)</f>
        <v>7697904.1399277169</v>
      </c>
      <c r="BX66" s="2">
        <f t="shared" ref="BX66" si="427">BL66*BS63+BN66*BS66-BM66*BT63-BO66*BT66</f>
        <v>-958594.11895032472</v>
      </c>
      <c r="BY66" s="3">
        <f t="shared" ref="BY66" si="428">(BL66*BT63+BM66*BS63+BN66*BT66+BO66*BS66)</f>
        <v>0</v>
      </c>
      <c r="BZ66" s="20"/>
      <c r="CA66" s="16">
        <v>0</v>
      </c>
      <c r="CB66" s="17">
        <v>0</v>
      </c>
      <c r="CC66" s="18">
        <v>1</v>
      </c>
      <c r="CD66" s="19">
        <v>0</v>
      </c>
      <c r="CE66" s="20"/>
      <c r="CF66" s="1">
        <f t="shared" ref="CF66" si="429">BV66*CA63+BX66*CA66-BW66*CB63-BY66*CB66</f>
        <v>0</v>
      </c>
      <c r="CG66" s="4">
        <f t="shared" ref="CG66" si="430">(BV66*CB63+BW66*CA63+BX66*CB66+BY66*CA66)</f>
        <v>7697904.1399277169</v>
      </c>
      <c r="CH66" s="2">
        <f t="shared" ref="CH66" si="431">BV66*CC63+BX66*CC66-BW66*CD63-BY66*CD66</f>
        <v>43968534.897447973</v>
      </c>
      <c r="CI66" s="3">
        <f t="shared" ref="CI66" si="432">(BV66*CD63+BW66*CC63+BX66*CD66+BY66*CC66)</f>
        <v>0</v>
      </c>
      <c r="CK66" s="16">
        <f t="shared" ref="CK66" si="433">1/$CL$4</f>
        <v>1</v>
      </c>
      <c r="CL66" s="17">
        <v>0</v>
      </c>
      <c r="CM66" s="18">
        <v>1</v>
      </c>
      <c r="CN66" s="19">
        <v>0</v>
      </c>
      <c r="CP66" s="1">
        <f t="shared" ref="CP66" si="434">CF66*CK63+CH66*CK66-CG66*CL63-CI66*CL66</f>
        <v>43968534.897447973</v>
      </c>
      <c r="CQ66" s="4">
        <f t="shared" ref="CQ66" si="435">(CF66*CL63+CG66*CK63+CH66*CL66+CI66*CK66)</f>
        <v>7697904.1399277169</v>
      </c>
      <c r="CR66" s="2">
        <f t="shared" ref="CR66" si="436">CF66*CM63+CH66*CM66-CG66*CN63-CI66*CN66</f>
        <v>43968534.897447973</v>
      </c>
      <c r="CS66" s="3">
        <f t="shared" ref="CS66" si="437">(CF66*CN63+CG66*CM63+CH66*CN66+CI66*CM66)</f>
        <v>0</v>
      </c>
      <c r="CU66" s="39">
        <f t="shared" ref="CU66" si="438">(180/PI())*ATAN(-1*(CQ63/CP63))</f>
        <v>80.069442317288249</v>
      </c>
      <c r="CW66" s="54">
        <f t="shared" ref="CW66" si="439">20*LOG(((1-(10^(CU63/20)^2)*(1-((1-CW63)/(1+CW63))^2))^0.5))</f>
        <v>0</v>
      </c>
      <c r="CY66" s="44">
        <f t="shared" si="4"/>
        <v>0.83499999999999996</v>
      </c>
      <c r="CZ66" s="13">
        <f t="shared" si="5"/>
        <v>-23.049203912016178</v>
      </c>
      <c r="DA66" s="13">
        <f t="shared" si="6"/>
        <v>21.651745829585611</v>
      </c>
      <c r="DB66" s="48"/>
      <c r="DC66" s="13">
        <f t="shared" si="3"/>
        <v>-223.07155242873813</v>
      </c>
      <c r="DD66" s="55">
        <f t="shared" si="51"/>
        <v>-3.8933330574166334</v>
      </c>
      <c r="DE66" s="46">
        <f t="shared" si="224"/>
        <v>-1.7614583987173634E-2</v>
      </c>
    </row>
    <row r="67" spans="1:114" ht="18" customHeight="1"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3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Y67" s="44">
        <f t="shared" si="4"/>
        <v>0.84</v>
      </c>
      <c r="CZ67" s="13">
        <f t="shared" si="5"/>
        <v>-22.200127071245213</v>
      </c>
      <c r="DA67" s="13">
        <f t="shared" si="6"/>
        <v>20.536388067441919</v>
      </c>
      <c r="DB67" s="48"/>
      <c r="DC67" s="13">
        <f t="shared" si="3"/>
        <v>-234.29580568154742</v>
      </c>
      <c r="DD67" s="55">
        <f t="shared" si="51"/>
        <v>-4.0892332327558396</v>
      </c>
      <c r="DE67" s="46">
        <f t="shared" si="224"/>
        <v>-2.0915655946694138E-2</v>
      </c>
    </row>
    <row r="68" spans="1:114" ht="18" customHeight="1">
      <c r="CY68" s="44">
        <f t="shared" si="4"/>
        <v>0.84499999999999997</v>
      </c>
      <c r="CZ68" s="13">
        <f t="shared" si="5"/>
        <v>-21.344992863062203</v>
      </c>
      <c r="DA68" s="13">
        <f t="shared" si="6"/>
        <v>19.364909039034181</v>
      </c>
      <c r="DB68" s="48"/>
      <c r="DC68" s="13">
        <f t="shared" si="3"/>
        <v>-247.39991673642669</v>
      </c>
      <c r="DD68" s="55">
        <f t="shared" si="51"/>
        <v>-4.3179431162104702</v>
      </c>
      <c r="DE68" s="46">
        <f t="shared" si="224"/>
        <v>-2.4788426671131999E-2</v>
      </c>
    </row>
    <row r="69" spans="1:114" ht="18" customHeight="1" thickBot="1">
      <c r="A69" s="23"/>
      <c r="B69" s="23"/>
      <c r="C69" s="23"/>
      <c r="D69" s="20" t="s">
        <v>15</v>
      </c>
      <c r="E69" s="20"/>
      <c r="F69" s="20"/>
      <c r="G69" s="20"/>
      <c r="H69" s="20"/>
      <c r="I69" s="20" t="s">
        <v>16</v>
      </c>
      <c r="J69" s="20"/>
      <c r="K69" s="20"/>
      <c r="L69" s="20"/>
      <c r="M69" s="23"/>
      <c r="N69" s="23"/>
      <c r="O69" s="24" t="s">
        <v>17</v>
      </c>
      <c r="P69" s="23"/>
      <c r="Q69" s="23"/>
      <c r="R69" s="23"/>
      <c r="S69" s="20"/>
      <c r="T69" s="20" t="s">
        <v>18</v>
      </c>
      <c r="U69" s="23"/>
      <c r="V69" s="23"/>
      <c r="W69" s="23"/>
      <c r="X69" s="23"/>
      <c r="Y69" s="24" t="s">
        <v>19</v>
      </c>
      <c r="Z69" s="23"/>
      <c r="AA69" s="23"/>
      <c r="AB69" s="23"/>
      <c r="AC69" s="24" t="s">
        <v>20</v>
      </c>
      <c r="AD69" s="20"/>
      <c r="AE69" s="20"/>
      <c r="AF69" s="20"/>
      <c r="AG69" s="20"/>
      <c r="AH69" s="23"/>
      <c r="AI69" s="24" t="s">
        <v>21</v>
      </c>
      <c r="AJ69" s="23"/>
      <c r="AK69" s="23"/>
      <c r="AL69" s="20"/>
      <c r="AM69" s="24" t="s">
        <v>31</v>
      </c>
      <c r="AN69" s="20"/>
      <c r="AO69" s="23"/>
      <c r="AP69" s="23"/>
      <c r="AQ69" s="23"/>
      <c r="AR69" s="23"/>
      <c r="AS69" s="24" t="s">
        <v>91</v>
      </c>
      <c r="AT69" s="23"/>
      <c r="AU69" s="23"/>
      <c r="AV69" s="23"/>
      <c r="AW69" s="24" t="s">
        <v>32</v>
      </c>
      <c r="AX69" s="20"/>
      <c r="AY69" s="20"/>
      <c r="AZ69" s="20"/>
      <c r="BA69" s="20"/>
      <c r="BB69" s="23"/>
      <c r="BC69" s="24" t="s">
        <v>22</v>
      </c>
      <c r="BD69" s="23"/>
      <c r="BE69" s="23"/>
      <c r="BF69" s="23"/>
      <c r="BG69" s="24" t="s">
        <v>33</v>
      </c>
      <c r="BH69" s="20"/>
      <c r="BI69" s="23"/>
      <c r="BJ69" s="23"/>
      <c r="BK69" s="23"/>
      <c r="BL69" s="23"/>
      <c r="BM69" s="24" t="s">
        <v>34</v>
      </c>
      <c r="BN69" s="23"/>
      <c r="BO69" s="23"/>
      <c r="BP69" s="23"/>
      <c r="BQ69" s="24" t="s">
        <v>89</v>
      </c>
      <c r="BR69" s="20"/>
      <c r="BS69" s="20"/>
      <c r="BT69" s="20"/>
      <c r="BU69" s="20"/>
      <c r="BV69" s="23"/>
      <c r="BW69" s="24" t="s">
        <v>35</v>
      </c>
      <c r="BX69" s="23"/>
      <c r="BY69" s="23"/>
      <c r="BZ69" s="23"/>
      <c r="CA69" s="24" t="s">
        <v>90</v>
      </c>
      <c r="CB69" s="20"/>
      <c r="CC69" s="23"/>
      <c r="CD69" s="23"/>
      <c r="CE69" s="23"/>
      <c r="CF69" s="23"/>
      <c r="CG69" s="24" t="s">
        <v>92</v>
      </c>
      <c r="CH69" s="23"/>
      <c r="CI69" s="23"/>
      <c r="CJ69" s="23"/>
      <c r="CK69" s="24" t="s">
        <v>36</v>
      </c>
      <c r="CL69" s="24"/>
      <c r="CM69" s="23"/>
      <c r="CN69" s="23"/>
      <c r="CO69" s="23"/>
      <c r="CP69" s="23"/>
      <c r="CQ69" s="24" t="s">
        <v>93</v>
      </c>
      <c r="CR69" s="23"/>
      <c r="CS69" s="23"/>
      <c r="CY69" s="44">
        <f t="shared" si="4"/>
        <v>0.85</v>
      </c>
      <c r="CZ69" s="13">
        <f t="shared" si="5"/>
        <v>-20.483526211755763</v>
      </c>
      <c r="DA69" s="13">
        <f t="shared" si="6"/>
        <v>18.127909455352047</v>
      </c>
      <c r="DB69" s="48"/>
      <c r="DC69" s="13">
        <f t="shared" si="3"/>
        <v>-263.00505982957719</v>
      </c>
      <c r="DD69" s="55">
        <f t="shared" si="51"/>
        <v>-4.5903042434307979</v>
      </c>
      <c r="DE69" s="46">
        <f t="shared" si="224"/>
        <v>-2.9304647943296337E-2</v>
      </c>
    </row>
    <row r="70" spans="1:114" ht="18" customHeight="1" thickBot="1">
      <c r="A70" s="23"/>
      <c r="B70" s="33"/>
      <c r="C70" s="23"/>
      <c r="D70" s="7" t="s">
        <v>2</v>
      </c>
      <c r="E70" s="8"/>
      <c r="F70" s="8" t="s">
        <v>3</v>
      </c>
      <c r="G70" s="9"/>
      <c r="H70" s="10"/>
      <c r="I70" s="7" t="s">
        <v>4</v>
      </c>
      <c r="J70" s="8"/>
      <c r="K70" s="8" t="s">
        <v>5</v>
      </c>
      <c r="L70" s="9"/>
      <c r="M70" s="23"/>
      <c r="N70" s="251" t="s">
        <v>79</v>
      </c>
      <c r="O70" s="252"/>
      <c r="P70" s="253" t="s">
        <v>80</v>
      </c>
      <c r="Q70" s="254"/>
      <c r="R70" s="23"/>
      <c r="S70" s="7" t="s">
        <v>11</v>
      </c>
      <c r="T70" s="8"/>
      <c r="U70" s="8" t="s">
        <v>12</v>
      </c>
      <c r="V70" s="9"/>
      <c r="W70" s="20"/>
      <c r="X70" s="251" t="s">
        <v>79</v>
      </c>
      <c r="Y70" s="252"/>
      <c r="Z70" s="253" t="s">
        <v>80</v>
      </c>
      <c r="AA70" s="254"/>
      <c r="AB70" s="20"/>
      <c r="AC70" s="7" t="s">
        <v>4</v>
      </c>
      <c r="AD70" s="8"/>
      <c r="AE70" s="8" t="s">
        <v>5</v>
      </c>
      <c r="AF70" s="9"/>
      <c r="AG70" s="20"/>
      <c r="AH70" s="251" t="s">
        <v>0</v>
      </c>
      <c r="AI70" s="252"/>
      <c r="AJ70" s="253" t="s">
        <v>1</v>
      </c>
      <c r="AK70" s="254"/>
      <c r="AL70" s="20"/>
      <c r="AM70" s="7" t="s">
        <v>11</v>
      </c>
      <c r="AN70" s="8"/>
      <c r="AO70" s="8" t="s">
        <v>12</v>
      </c>
      <c r="AP70" s="9"/>
      <c r="AQ70" s="23"/>
      <c r="AR70" s="251" t="s">
        <v>0</v>
      </c>
      <c r="AS70" s="252"/>
      <c r="AT70" s="253" t="s">
        <v>1</v>
      </c>
      <c r="AU70" s="254"/>
      <c r="AV70" s="36"/>
      <c r="AW70" s="7" t="s">
        <v>4</v>
      </c>
      <c r="AX70" s="8"/>
      <c r="AY70" s="8" t="s">
        <v>5</v>
      </c>
      <c r="AZ70" s="9"/>
      <c r="BA70" s="20"/>
      <c r="BB70" s="251" t="s">
        <v>0</v>
      </c>
      <c r="BC70" s="252"/>
      <c r="BD70" s="253" t="s">
        <v>1</v>
      </c>
      <c r="BE70" s="254"/>
      <c r="BF70" s="36"/>
      <c r="BG70" s="7" t="s">
        <v>11</v>
      </c>
      <c r="BH70" s="8"/>
      <c r="BI70" s="8" t="s">
        <v>12</v>
      </c>
      <c r="BJ70" s="9"/>
      <c r="BK70" s="36"/>
      <c r="BL70" s="251" t="s">
        <v>0</v>
      </c>
      <c r="BM70" s="252"/>
      <c r="BN70" s="253" t="s">
        <v>1</v>
      </c>
      <c r="BO70" s="254"/>
      <c r="BP70" s="36"/>
      <c r="BQ70" s="7" t="s">
        <v>4</v>
      </c>
      <c r="BR70" s="8"/>
      <c r="BS70" s="8" t="s">
        <v>5</v>
      </c>
      <c r="BT70" s="9"/>
      <c r="BU70" s="20"/>
      <c r="BV70" s="251" t="s">
        <v>0</v>
      </c>
      <c r="BW70" s="252"/>
      <c r="BX70" s="253" t="s">
        <v>1</v>
      </c>
      <c r="BY70" s="254"/>
      <c r="BZ70" s="36"/>
      <c r="CA70" s="7" t="s">
        <v>11</v>
      </c>
      <c r="CB70" s="8"/>
      <c r="CC70" s="8" t="s">
        <v>12</v>
      </c>
      <c r="CD70" s="9"/>
      <c r="CE70" s="36"/>
      <c r="CF70" s="251" t="s">
        <v>0</v>
      </c>
      <c r="CG70" s="252"/>
      <c r="CH70" s="253" t="s">
        <v>1</v>
      </c>
      <c r="CI70" s="254"/>
      <c r="CJ70" s="23"/>
      <c r="CK70" s="7" t="s">
        <v>23</v>
      </c>
      <c r="CL70" s="8"/>
      <c r="CM70" s="8" t="s">
        <v>24</v>
      </c>
      <c r="CN70" s="9"/>
      <c r="CO70" s="23"/>
      <c r="CP70" s="251" t="s">
        <v>0</v>
      </c>
      <c r="CQ70" s="252"/>
      <c r="CR70" s="253" t="s">
        <v>1</v>
      </c>
      <c r="CS70" s="254"/>
      <c r="CU70" s="26" t="s">
        <v>25</v>
      </c>
      <c r="CW70" s="50" t="s">
        <v>44</v>
      </c>
      <c r="CY70" s="44">
        <f t="shared" si="4"/>
        <v>0.85499999999999998</v>
      </c>
      <c r="CZ70" s="13">
        <f t="shared" si="5"/>
        <v>-19.615475206373311</v>
      </c>
      <c r="DA70" s="13">
        <f t="shared" si="6"/>
        <v>16.812884156204159</v>
      </c>
      <c r="DB70" s="48"/>
      <c r="DC70" s="13">
        <f t="shared" si="3"/>
        <v>-282.04356305454303</v>
      </c>
      <c r="DD70" s="55">
        <f t="shared" si="51"/>
        <v>-4.922588809358011</v>
      </c>
      <c r="DE70" s="46">
        <f t="shared" si="224"/>
        <v>-3.4528103319844274E-2</v>
      </c>
    </row>
    <row r="71" spans="1:114" ht="18" customHeight="1" thickTop="1" thickBot="1">
      <c r="B71" s="34">
        <v>0.2</v>
      </c>
      <c r="D71" s="11">
        <v>1</v>
      </c>
      <c r="E71" s="12">
        <v>0</v>
      </c>
      <c r="F71" s="13">
        <v>0</v>
      </c>
      <c r="G71" s="40">
        <f t="shared" ref="G71" si="440">-1/($E$4*$B71)</f>
        <v>-5.2526525895577265</v>
      </c>
      <c r="H71" s="10"/>
      <c r="I71" s="11">
        <v>1</v>
      </c>
      <c r="J71" s="12">
        <v>0</v>
      </c>
      <c r="K71" s="13">
        <v>0</v>
      </c>
      <c r="L71" s="14">
        <v>0</v>
      </c>
      <c r="N71" s="1">
        <f t="shared" ref="N71" si="441">D71*I71+F71*I74-E71*J71-G71*J74</f>
        <v>-37.390970542009399</v>
      </c>
      <c r="O71" s="4">
        <f t="shared" ref="O71" si="442">(D71*J71+E71*I71+F71*J74+G71*I74)</f>
        <v>0</v>
      </c>
      <c r="P71" s="2">
        <f t="shared" ref="P71" si="443">D71*K71+F71*K74-E71*L71-G71*L74</f>
        <v>0</v>
      </c>
      <c r="Q71" s="3">
        <f t="shared" ref="Q71" si="444">(D71*L71+E71*K71+F71*L74+G71*K74)</f>
        <v>-5.2526525895577265</v>
      </c>
      <c r="S71" s="11">
        <v>1</v>
      </c>
      <c r="T71" s="12">
        <v>0</v>
      </c>
      <c r="U71" s="13">
        <v>0</v>
      </c>
      <c r="V71" s="40">
        <f t="shared" ref="V71" si="445">-1/($T$4*$B71)</f>
        <v>-10.036130068245685</v>
      </c>
      <c r="W71" s="20"/>
      <c r="X71" s="1">
        <f t="shared" ref="X71" si="446">N71*S71+P71*S74-O71*T71-Q71*T74</f>
        <v>-37.390970542009399</v>
      </c>
      <c r="Y71" s="4">
        <f t="shared" ref="Y71" si="447">(N71*T71+O71*S71+P71*T74+Q71*S74)</f>
        <v>0</v>
      </c>
      <c r="Z71" s="2">
        <f t="shared" ref="Z71" si="448">N71*U71+P71*U74-O71*V71-Q71*V74</f>
        <v>0</v>
      </c>
      <c r="AA71" s="3">
        <f t="shared" ref="AA71" si="449">(N71*V71+O71*U71+P71*V74+Q71*U74)</f>
        <v>370.00799114799145</v>
      </c>
      <c r="AB71" s="20"/>
      <c r="AC71" s="11">
        <v>1</v>
      </c>
      <c r="AD71" s="12">
        <v>0</v>
      </c>
      <c r="AE71" s="13">
        <v>0</v>
      </c>
      <c r="AF71" s="14">
        <v>0</v>
      </c>
      <c r="AG71" s="20"/>
      <c r="AH71" s="1">
        <f t="shared" ref="AH71" si="450">X71*AC71+Z71*AC74-Y71*AD71-AA71*AD74</f>
        <v>3052.188113860057</v>
      </c>
      <c r="AI71" s="4">
        <f t="shared" ref="AI71" si="451">(X71*AD71+Y71*AC71+Z71*AD74+AA71*AC74)</f>
        <v>0</v>
      </c>
      <c r="AJ71" s="2">
        <f t="shared" ref="AJ71" si="452">X71*AE71+Z71*AE74-Y71*AF71-AA71*AF74</f>
        <v>0</v>
      </c>
      <c r="AK71" s="3">
        <f t="shared" ref="AK71" si="453">(X71*AF71+Y71*AE71+Z71*AF74+AA71*AE74)</f>
        <v>370.00799114799145</v>
      </c>
      <c r="AL71" s="20"/>
      <c r="AM71" s="11">
        <v>1</v>
      </c>
      <c r="AN71" s="12">
        <v>0</v>
      </c>
      <c r="AO71" s="13">
        <v>0</v>
      </c>
      <c r="AP71" s="40">
        <f t="shared" ref="AP71" si="454">-1/($AN$4*$B71)</f>
        <v>-10.429703796412181</v>
      </c>
      <c r="AR71" s="1">
        <f t="shared" ref="AR71" si="455">AH71*AM71+AJ71*AM74-AI71*AN71-AK71*AN74</f>
        <v>3052.188113860057</v>
      </c>
      <c r="AS71" s="4">
        <f t="shared" ref="AS71" si="456">(AH71*AN71+AI71*AM71+AJ71*AN74+AK71*AM74)</f>
        <v>0</v>
      </c>
      <c r="AT71" s="2">
        <f t="shared" ref="AT71" si="457">AH71*AO71+AJ71*AO74-AI71*AP71-AK71*AP74</f>
        <v>0</v>
      </c>
      <c r="AU71" s="3">
        <f t="shared" ref="AU71" si="458">(AH71*AP71+AI71*AO71+AJ71*AP74+AK71*AO74)</f>
        <v>-31463.409967342377</v>
      </c>
      <c r="AV71" s="20"/>
      <c r="AW71" s="11">
        <v>1</v>
      </c>
      <c r="AX71" s="12">
        <v>0</v>
      </c>
      <c r="AY71" s="13">
        <v>0</v>
      </c>
      <c r="AZ71" s="14">
        <v>0</v>
      </c>
      <c r="BA71" s="20"/>
      <c r="BB71" s="1">
        <f t="shared" ref="BB71" si="459">AR71*AW71+AT71*AW74-AS71*AX71-AU71*AX74</f>
        <v>-259668.33599554523</v>
      </c>
      <c r="BC71" s="4">
        <f t="shared" ref="BC71" si="460">(AR71*AX71+AS71*AW71+AT71*AX74+AU71*AW74)</f>
        <v>0</v>
      </c>
      <c r="BD71" s="2">
        <f t="shared" ref="BD71" si="461">AR71*AY71+AT71*AY74-AS71*AZ71-AU71*AZ74</f>
        <v>0</v>
      </c>
      <c r="BE71" s="3">
        <f t="shared" ref="BE71" si="462">(AR71*AZ71+AS71*AY71+AT71*AZ74+AU71*AY74)</f>
        <v>-31463.409967342377</v>
      </c>
      <c r="BF71" s="20"/>
      <c r="BG71" s="11">
        <v>1</v>
      </c>
      <c r="BH71" s="12">
        <v>0</v>
      </c>
      <c r="BI71" s="13">
        <v>0</v>
      </c>
      <c r="BJ71" s="40">
        <f t="shared" ref="BJ71" si="463">-1/($BH$4*$B71)</f>
        <v>-10.036130068245685</v>
      </c>
      <c r="BK71" s="20"/>
      <c r="BL71" s="1">
        <f t="shared" ref="BL71" si="464">BB71*BG71+BD71*BG74-BC71*BH71-BE71*BH74</f>
        <v>-259668.33599554523</v>
      </c>
      <c r="BM71" s="4">
        <f t="shared" ref="BM71" si="465">(BB71*BH71+BC71*BG71+BD71*BH74+BE71*BG74)</f>
        <v>0</v>
      </c>
      <c r="BN71" s="2">
        <f t="shared" ref="BN71" si="466">BB71*BI71+BD71*BI74-BC71*BJ71-BE71*BJ74</f>
        <v>0</v>
      </c>
      <c r="BO71" s="3">
        <f t="shared" ref="BO71" si="467">(BB71*BJ71+BC71*BI71+BD71*BJ74+BE71*BI74)</f>
        <v>2574601.7846888723</v>
      </c>
      <c r="BP71" s="20"/>
      <c r="BQ71" s="11">
        <v>1</v>
      </c>
      <c r="BR71" s="12">
        <v>0</v>
      </c>
      <c r="BS71" s="13">
        <v>0</v>
      </c>
      <c r="BT71" s="14">
        <v>0</v>
      </c>
      <c r="BU71" s="20"/>
      <c r="BV71" s="1">
        <f t="shared" ref="BV71" si="468">BL71*BQ71+BN71*BQ74-BM71*BR71-BO71*BR74</f>
        <v>18557769.061233457</v>
      </c>
      <c r="BW71" s="4">
        <f t="shared" ref="BW71" si="469">(BL71*BR71+BM71*BQ71+BN71*BR74+BO71*BQ74)</f>
        <v>0</v>
      </c>
      <c r="BX71" s="2">
        <f t="shared" ref="BX71" si="470">BL71*BS71+BN71*BS74-BM71*BT71-BO71*BT74</f>
        <v>0</v>
      </c>
      <c r="BY71" s="3">
        <f t="shared" ref="BY71" si="471">(BL71*BT71+BM71*BS71+BN71*BT74+BO71*BS74)</f>
        <v>2574601.7846888723</v>
      </c>
      <c r="BZ71" s="20"/>
      <c r="CA71" s="11">
        <v>1</v>
      </c>
      <c r="CB71" s="12">
        <v>0</v>
      </c>
      <c r="CC71" s="13">
        <v>0</v>
      </c>
      <c r="CD71" s="40">
        <f t="shared" ref="CD71" si="472">-1/($CB$4*$B71)</f>
        <v>-5.2526525895577265</v>
      </c>
      <c r="CE71" s="20"/>
      <c r="CF71" s="1">
        <f t="shared" ref="CF71" si="473">BV71*CA71+BX71*CA74-BW71*CB71-BY71*CB74</f>
        <v>18557769.061233457</v>
      </c>
      <c r="CG71" s="4">
        <f t="shared" ref="CG71" si="474">(BV71*CB71+BW71*CA71+BX71*CB74+BY71*CA74)</f>
        <v>0</v>
      </c>
      <c r="CH71" s="2">
        <f t="shared" ref="CH71" si="475">BV71*CC71+BX71*CC74-BW71*CD71-BY71*CD74</f>
        <v>0</v>
      </c>
      <c r="CI71" s="3">
        <f t="shared" ref="CI71" si="476">(BV71*CD71+BW71*CC71+BX71*CD74+BY71*CC74)</f>
        <v>-94902911.931213304</v>
      </c>
      <c r="CJ71" s="28"/>
      <c r="CK71" s="11">
        <v>1</v>
      </c>
      <c r="CL71" s="12">
        <v>0</v>
      </c>
      <c r="CM71" s="13">
        <v>0</v>
      </c>
      <c r="CN71" s="14">
        <v>0</v>
      </c>
      <c r="CP71" s="1">
        <f t="shared" ref="CP71" si="477">CF71*CK71+CH71*CK74-CG71*CL71-CI71*CL74</f>
        <v>18557769.061233457</v>
      </c>
      <c r="CQ71" s="4">
        <f t="shared" ref="CQ71" si="478">(CF71*CL71+CG71*CK71+CH71*CL74+CI71*CK74)</f>
        <v>-94902911.931213304</v>
      </c>
      <c r="CR71" s="2">
        <f t="shared" ref="CR71" si="479">CF71*CM71+CH71*CM74-CG71*CN71-CI71*CN74</f>
        <v>0</v>
      </c>
      <c r="CS71" s="3">
        <f t="shared" ref="CS71" si="480">(CF71*CN71+CG71*CM71+CH71*CN74+CI71*CM74)</f>
        <v>-94902911.931213304</v>
      </c>
      <c r="CU71" s="29">
        <f t="shared" ref="CU71" si="481">20*LOG(((1+$CL$4)/$CL$4)/((CP71+CP74)^2+(CQ71+CQ74)^2)^0.5)</f>
        <v>-153.85092725644881</v>
      </c>
      <c r="CW71" s="51">
        <f t="shared" ref="CW71" si="482">((CP71^2+CQ71^2)^0.5)/((CP74^2+CQ74^2)^0.5)</f>
        <v>5.1139181449058047</v>
      </c>
      <c r="CY71" s="44">
        <f t="shared" ref="CY71:CY78" si="483">INDEX(B:B,(ROW()-23)*8+23)</f>
        <v>0.86</v>
      </c>
      <c r="CZ71" s="13">
        <f t="shared" ref="CZ71:CZ78" si="484">INDEX(CU:CU,(ROW()-23)*8+23)</f>
        <v>-18.740623565574698</v>
      </c>
      <c r="DA71" s="13">
        <f t="shared" ref="DA71:DA78" si="485">INDEX(CU:CU,(ROW()-23)*8+26)</f>
        <v>15.402666340931443</v>
      </c>
      <c r="DB71" s="48"/>
      <c r="DC71" s="62">
        <f t="shared" ref="DC71:DC78" si="486">((DA72-DA71)/(CY72-CY71))</f>
        <v>-305.9716087762518</v>
      </c>
      <c r="DD71" s="62">
        <f t="shared" ref="DD71:DD78" si="487">PI()*(IF(DC71&lt;0,DC71,(DC72+DC70)/2))/180</f>
        <v>-5.3402119907695713</v>
      </c>
      <c r="DE71" s="143">
        <f t="shared" ref="DE71:DE78" si="488">INDEX(CW:CW,(ROW()-23)*8+26)</f>
        <v>-4.0500809417200703E-2</v>
      </c>
      <c r="DF71" s="20"/>
      <c r="DG71" s="20"/>
      <c r="DH71" s="20"/>
      <c r="DI71" s="20"/>
      <c r="DJ71" s="20"/>
    </row>
    <row r="72" spans="1:114" ht="18" customHeight="1" thickBot="1">
      <c r="D72" s="11"/>
      <c r="E72" s="13"/>
      <c r="F72" s="13"/>
      <c r="G72" s="15"/>
      <c r="H72" s="10"/>
      <c r="I72" s="11"/>
      <c r="J72" s="13"/>
      <c r="K72" s="13"/>
      <c r="L72" s="15"/>
      <c r="N72" s="5"/>
      <c r="Q72" s="6"/>
      <c r="S72" s="11"/>
      <c r="T72" s="13"/>
      <c r="U72" s="13"/>
      <c r="V72" s="15"/>
      <c r="W72" s="20"/>
      <c r="X72" s="5"/>
      <c r="AA72" s="6"/>
      <c r="AB72" s="20"/>
      <c r="AC72" s="11"/>
      <c r="AD72" s="13"/>
      <c r="AE72" s="13"/>
      <c r="AF72" s="15"/>
      <c r="AG72" s="20"/>
      <c r="AH72" s="5"/>
      <c r="AK72" s="6"/>
      <c r="AL72" s="20"/>
      <c r="AM72" s="11"/>
      <c r="AN72" s="13"/>
      <c r="AO72" s="13"/>
      <c r="AP72" s="15"/>
      <c r="AR72" s="5"/>
      <c r="AU72" s="6"/>
      <c r="AW72" s="11"/>
      <c r="AX72" s="13"/>
      <c r="AY72" s="13"/>
      <c r="AZ72" s="15"/>
      <c r="BA72" s="20"/>
      <c r="BB72" s="5"/>
      <c r="BE72" s="6"/>
      <c r="BG72" s="11"/>
      <c r="BH72" s="13"/>
      <c r="BI72" s="13"/>
      <c r="BJ72" s="15"/>
      <c r="BL72" s="5"/>
      <c r="BO72" s="6"/>
      <c r="BQ72" s="11"/>
      <c r="BR72" s="13"/>
      <c r="BS72" s="13"/>
      <c r="BT72" s="15"/>
      <c r="BU72" s="20"/>
      <c r="BV72" s="5"/>
      <c r="BY72" s="6"/>
      <c r="CA72" s="11"/>
      <c r="CB72" s="13"/>
      <c r="CC72" s="13"/>
      <c r="CD72" s="15"/>
      <c r="CF72" s="5"/>
      <c r="CI72" s="6"/>
      <c r="CK72" s="11"/>
      <c r="CL72" s="13"/>
      <c r="CM72" s="13"/>
      <c r="CN72" s="15"/>
      <c r="CP72" s="5"/>
      <c r="CS72" s="6"/>
      <c r="CW72" s="52"/>
      <c r="CY72" s="44">
        <f t="shared" si="483"/>
        <v>0.86499999999999999</v>
      </c>
      <c r="CZ72" s="13">
        <f t="shared" si="484"/>
        <v>-17.858807303654501</v>
      </c>
      <c r="DA72" s="13">
        <f t="shared" si="485"/>
        <v>13.872808297050183</v>
      </c>
      <c r="DB72" s="48"/>
      <c r="DC72" s="13">
        <f t="shared" si="486"/>
        <v>-337.17373420263897</v>
      </c>
      <c r="DD72" s="55">
        <f t="shared" si="487"/>
        <v>-5.8847918130802679</v>
      </c>
      <c r="DE72" s="46">
        <f t="shared" si="488"/>
        <v>-4.7219571815002151E-2</v>
      </c>
    </row>
    <row r="73" spans="1:114" ht="18" customHeight="1" thickBot="1">
      <c r="D73" s="11" t="s">
        <v>6</v>
      </c>
      <c r="E73" s="13"/>
      <c r="F73" s="13" t="s">
        <v>7</v>
      </c>
      <c r="G73" s="15"/>
      <c r="H73" s="10"/>
      <c r="I73" s="11" t="s">
        <v>8</v>
      </c>
      <c r="J73" s="13"/>
      <c r="K73" s="13" t="s">
        <v>9</v>
      </c>
      <c r="L73" s="15"/>
      <c r="N73" s="251" t="s">
        <v>26</v>
      </c>
      <c r="O73" s="252"/>
      <c r="P73" s="253" t="s">
        <v>27</v>
      </c>
      <c r="Q73" s="254"/>
      <c r="S73" s="11" t="s">
        <v>13</v>
      </c>
      <c r="T73" s="13"/>
      <c r="U73" s="13" t="s">
        <v>14</v>
      </c>
      <c r="V73" s="15"/>
      <c r="W73" s="20"/>
      <c r="X73" s="251" t="s">
        <v>26</v>
      </c>
      <c r="Y73" s="252"/>
      <c r="Z73" s="253" t="s">
        <v>27</v>
      </c>
      <c r="AA73" s="254"/>
      <c r="AB73" s="20"/>
      <c r="AC73" s="11" t="s">
        <v>8</v>
      </c>
      <c r="AD73" s="13"/>
      <c r="AE73" s="13" t="s">
        <v>9</v>
      </c>
      <c r="AF73" s="15"/>
      <c r="AG73" s="20"/>
      <c r="AH73" s="251" t="s">
        <v>26</v>
      </c>
      <c r="AI73" s="252"/>
      <c r="AJ73" s="253" t="s">
        <v>27</v>
      </c>
      <c r="AK73" s="254"/>
      <c r="AL73" s="20"/>
      <c r="AM73" s="11" t="s">
        <v>13</v>
      </c>
      <c r="AN73" s="13"/>
      <c r="AO73" s="13" t="s">
        <v>14</v>
      </c>
      <c r="AP73" s="15"/>
      <c r="AR73" s="251" t="s">
        <v>26</v>
      </c>
      <c r="AS73" s="252"/>
      <c r="AT73" s="253" t="s">
        <v>27</v>
      </c>
      <c r="AU73" s="254"/>
      <c r="AV73" s="36"/>
      <c r="AW73" s="11" t="s">
        <v>8</v>
      </c>
      <c r="AX73" s="13"/>
      <c r="AY73" s="13" t="s">
        <v>9</v>
      </c>
      <c r="AZ73" s="15"/>
      <c r="BA73" s="20"/>
      <c r="BB73" s="251" t="s">
        <v>26</v>
      </c>
      <c r="BC73" s="252"/>
      <c r="BD73" s="253" t="s">
        <v>27</v>
      </c>
      <c r="BE73" s="254"/>
      <c r="BF73" s="36"/>
      <c r="BG73" s="11" t="s">
        <v>13</v>
      </c>
      <c r="BH73" s="13"/>
      <c r="BI73" s="13" t="s">
        <v>14</v>
      </c>
      <c r="BJ73" s="15"/>
      <c r="BK73" s="36"/>
      <c r="BL73" s="251" t="s">
        <v>26</v>
      </c>
      <c r="BM73" s="252"/>
      <c r="BN73" s="253" t="s">
        <v>27</v>
      </c>
      <c r="BO73" s="254"/>
      <c r="BP73" s="36"/>
      <c r="BQ73" s="11" t="s">
        <v>8</v>
      </c>
      <c r="BR73" s="13"/>
      <c r="BS73" s="13" t="s">
        <v>9</v>
      </c>
      <c r="BT73" s="15"/>
      <c r="BU73" s="20"/>
      <c r="BV73" s="251" t="s">
        <v>26</v>
      </c>
      <c r="BW73" s="252"/>
      <c r="BX73" s="253" t="s">
        <v>27</v>
      </c>
      <c r="BY73" s="254"/>
      <c r="BZ73" s="36"/>
      <c r="CA73" s="11" t="s">
        <v>13</v>
      </c>
      <c r="CB73" s="13"/>
      <c r="CC73" s="13" t="s">
        <v>14</v>
      </c>
      <c r="CD73" s="15"/>
      <c r="CE73" s="36"/>
      <c r="CF73" s="251" t="s">
        <v>26</v>
      </c>
      <c r="CG73" s="252"/>
      <c r="CH73" s="253" t="s">
        <v>27</v>
      </c>
      <c r="CI73" s="254"/>
      <c r="CK73" s="11" t="s">
        <v>28</v>
      </c>
      <c r="CL73" s="13"/>
      <c r="CM73" s="13" t="s">
        <v>29</v>
      </c>
      <c r="CN73" s="15"/>
      <c r="CP73" s="251" t="s">
        <v>26</v>
      </c>
      <c r="CQ73" s="252"/>
      <c r="CR73" s="253" t="s">
        <v>27</v>
      </c>
      <c r="CS73" s="254"/>
      <c r="CU73" s="38" t="s">
        <v>37</v>
      </c>
      <c r="CW73" s="53" t="s">
        <v>45</v>
      </c>
      <c r="CY73" s="44">
        <f t="shared" si="483"/>
        <v>0.87</v>
      </c>
      <c r="CZ73" s="13">
        <f t="shared" si="484"/>
        <v>-16.969936893172367</v>
      </c>
      <c r="DA73" s="13">
        <f t="shared" si="485"/>
        <v>12.186939626036986</v>
      </c>
      <c r="DB73" s="48"/>
      <c r="DC73" s="13">
        <f t="shared" si="486"/>
        <v>-379.78531800297088</v>
      </c>
      <c r="DD73" s="55">
        <f t="shared" si="487"/>
        <v>-6.6285042498855367</v>
      </c>
      <c r="DE73" s="46">
        <f t="shared" si="488"/>
        <v>-5.4597004472315261E-2</v>
      </c>
    </row>
    <row r="74" spans="1:114" ht="18" customHeight="1" thickTop="1" thickBot="1">
      <c r="D74" s="16">
        <v>0</v>
      </c>
      <c r="E74" s="17">
        <v>0</v>
      </c>
      <c r="F74" s="18">
        <v>1</v>
      </c>
      <c r="G74" s="19">
        <v>0</v>
      </c>
      <c r="H74" s="10"/>
      <c r="I74" s="16">
        <v>0</v>
      </c>
      <c r="J74" s="17">
        <f t="shared" ref="J74" si="489">-1/($J$4*$B71)</f>
        <v>-7.308872971787749</v>
      </c>
      <c r="K74" s="18">
        <v>1</v>
      </c>
      <c r="L74" s="19">
        <v>0</v>
      </c>
      <c r="N74" s="1">
        <f t="shared" ref="N74" si="490">D74*I71+F74*I74-E74*J71-G74*J74</f>
        <v>0</v>
      </c>
      <c r="O74" s="4">
        <f t="shared" ref="O74" si="491">(D74*J71+E74*I71+F74*J74+G74*I74)</f>
        <v>-7.308872971787749</v>
      </c>
      <c r="P74" s="2">
        <f t="shared" ref="P74" si="492">D74*K71+F74*K74-E74*L71-G74*L74</f>
        <v>1</v>
      </c>
      <c r="Q74" s="3">
        <f t="shared" ref="Q74" si="493">(D74*L71+E74*K71+F74*L74+G74*K74)</f>
        <v>0</v>
      </c>
      <c r="S74" s="16">
        <v>0</v>
      </c>
      <c r="T74" s="17">
        <v>0</v>
      </c>
      <c r="U74" s="18">
        <v>1</v>
      </c>
      <c r="V74" s="19">
        <v>0</v>
      </c>
      <c r="W74" s="20"/>
      <c r="X74" s="1">
        <f t="shared" ref="X74" si="494">N74*S71+P74*S74-O74*T71-Q74*T74</f>
        <v>0</v>
      </c>
      <c r="Y74" s="4">
        <f t="shared" ref="Y74" si="495">(N74*T71+O74*S71+P74*T74+Q74*S74)</f>
        <v>-7.308872971787749</v>
      </c>
      <c r="Z74" s="2">
        <f t="shared" ref="Z74" si="496">N74*U71+P74*U74-O74*V71-Q74*V74</f>
        <v>-72.352799797147227</v>
      </c>
      <c r="AA74" s="3">
        <f t="shared" ref="AA74" si="497">(N74*V71+O74*U71+P74*V74+Q74*U74)</f>
        <v>0</v>
      </c>
      <c r="AB74" s="20"/>
      <c r="AC74" s="16">
        <v>0</v>
      </c>
      <c r="AD74" s="17">
        <f t="shared" ref="AD74" si="498">-1/($AD$4*$B71)</f>
        <v>-8.3500334001336007</v>
      </c>
      <c r="AE74" s="18">
        <v>1</v>
      </c>
      <c r="AF74" s="19">
        <v>0</v>
      </c>
      <c r="AG74" s="20"/>
      <c r="AH74" s="1">
        <f t="shared" ref="AH74" si="499">X74*AC71+Z74*AC74-Y74*AD71-AA74*AD74</f>
        <v>0</v>
      </c>
      <c r="AI74" s="4">
        <f t="shared" ref="AI74" si="500">(X74*AD71+Y74*AC71+Z74*AD74+AA74*AC74)</f>
        <v>596.83942192757115</v>
      </c>
      <c r="AJ74" s="2">
        <f t="shared" ref="AJ74" si="501">X74*AE71+Z74*AE74-Y74*AF71-AA74*AF74</f>
        <v>-72.352799797147227</v>
      </c>
      <c r="AK74" s="3">
        <f t="shared" ref="AK74" si="502">(X74*AF71+Y74*AE71+Z74*AF74+AA74*AE74)</f>
        <v>0</v>
      </c>
      <c r="AL74" s="20"/>
      <c r="AM74" s="16">
        <v>0</v>
      </c>
      <c r="AN74" s="17">
        <v>0</v>
      </c>
      <c r="AO74" s="18">
        <v>1</v>
      </c>
      <c r="AP74" s="19">
        <v>0</v>
      </c>
      <c r="AR74" s="1">
        <f t="shared" ref="AR74" si="503">AH74*AM71+AJ74*AM74-AI74*AN71-AK74*AN74</f>
        <v>0</v>
      </c>
      <c r="AS74" s="4">
        <f t="shared" ref="AS74" si="504">(AH74*AN71+AI74*AM71+AJ74*AN74+AK74*AM74)</f>
        <v>596.83942192757115</v>
      </c>
      <c r="AT74" s="2">
        <f t="shared" ref="AT74" si="505">AH74*AO71+AJ74*AO74-AI74*AP71-AK74*AP74</f>
        <v>6152.505584929293</v>
      </c>
      <c r="AU74" s="3">
        <f t="shared" ref="AU74" si="506">(AH74*AP71+AI74*AO71+AJ74*AP74+AK74*AO74)</f>
        <v>0</v>
      </c>
      <c r="AV74" s="20"/>
      <c r="AW74" s="16">
        <v>0</v>
      </c>
      <c r="AX74" s="17">
        <f t="shared" ref="AX74" si="507">-1/($AX$4*$B71)</f>
        <v>-8.3500334001336007</v>
      </c>
      <c r="AY74" s="18">
        <v>1</v>
      </c>
      <c r="AZ74" s="19">
        <v>0</v>
      </c>
      <c r="BA74" s="20"/>
      <c r="BB74" s="1">
        <f t="shared" ref="BB74" si="508">AR74*AW71+AT74*AW74-AS74*AX71-AU74*AX74</f>
        <v>0</v>
      </c>
      <c r="BC74" s="4">
        <f t="shared" ref="BC74" si="509">(AR74*AX71+AS74*AW71+AT74*AX74+AU74*AW74)</f>
        <v>-50776.787706740542</v>
      </c>
      <c r="BD74" s="2">
        <f t="shared" ref="BD74" si="510">AR74*AY71+AT74*AY74-AS74*AZ71-AU74*AZ74</f>
        <v>6152.505584929293</v>
      </c>
      <c r="BE74" s="3">
        <f t="shared" ref="BE74" si="511">(AR74*AZ71+AS74*AY71+AT74*AZ74+AU74*AY74)</f>
        <v>0</v>
      </c>
      <c r="BF74" s="20"/>
      <c r="BG74" s="16">
        <v>0</v>
      </c>
      <c r="BH74" s="17">
        <v>0</v>
      </c>
      <c r="BI74" s="18">
        <v>1</v>
      </c>
      <c r="BJ74" s="19">
        <v>0</v>
      </c>
      <c r="BK74" s="20"/>
      <c r="BL74" s="1">
        <f t="shared" ref="BL74" si="512">BB74*BG71+BD74*BG74-BC74*BH71-BE74*BH74</f>
        <v>0</v>
      </c>
      <c r="BM74" s="4">
        <f t="shared" ref="BM74" si="513">(BB74*BH71+BC74*BG71+BD74*BH74+BE74*BG74)</f>
        <v>-50776.787706740542</v>
      </c>
      <c r="BN74" s="2">
        <f t="shared" ref="BN74" si="514">BB74*BI71+BD74*BI74-BC74*BJ71-BE74*BJ74</f>
        <v>-503449.94028761727</v>
      </c>
      <c r="BO74" s="3">
        <f t="shared" ref="BO74" si="515">(BB74*BJ71+BC74*BI71+BD74*BJ74+BE74*BI74)</f>
        <v>0</v>
      </c>
      <c r="BP74" s="20"/>
      <c r="BQ74" s="16">
        <v>0</v>
      </c>
      <c r="BR74" s="17">
        <f t="shared" ref="BR74" si="516">-1/($BR$4*$B71)</f>
        <v>-7.308872971787749</v>
      </c>
      <c r="BS74" s="18">
        <v>1</v>
      </c>
      <c r="BT74" s="19">
        <v>0</v>
      </c>
      <c r="BU74" s="20"/>
      <c r="BV74" s="1">
        <f t="shared" ref="BV74" si="517">BL74*BQ71+BN74*BQ74-BM74*BR71-BO74*BR74</f>
        <v>0</v>
      </c>
      <c r="BW74" s="4">
        <f t="shared" ref="BW74" si="518">(BL74*BR71+BM74*BQ71+BN74*BR74+BO74*BQ74)</f>
        <v>3628874.8735095812</v>
      </c>
      <c r="BX74" s="2">
        <f t="shared" ref="BX74" si="519">BL74*BS71+BN74*BS74-BM74*BT71-BO74*BT74</f>
        <v>-503449.94028761727</v>
      </c>
      <c r="BY74" s="3">
        <f t="shared" ref="BY74" si="520">(BL74*BT71+BM74*BS71+BN74*BT74+BO74*BS74)</f>
        <v>0</v>
      </c>
      <c r="BZ74" s="20"/>
      <c r="CA74" s="16">
        <v>0</v>
      </c>
      <c r="CB74" s="17">
        <v>0</v>
      </c>
      <c r="CC74" s="18">
        <v>1</v>
      </c>
      <c r="CD74" s="19">
        <v>0</v>
      </c>
      <c r="CE74" s="20"/>
      <c r="CF74" s="1">
        <f t="shared" ref="CF74" si="521">BV74*CA71+BX74*CA74-BW74*CB71-BY74*CB74</f>
        <v>0</v>
      </c>
      <c r="CG74" s="4">
        <f t="shared" ref="CG74" si="522">(BV74*CB71+BW74*CA71+BX74*CB74+BY74*CA74)</f>
        <v>3628874.8735095812</v>
      </c>
      <c r="CH74" s="2">
        <f t="shared" ref="CH74" si="523">BV74*CC71+BX74*CC74-BW74*CD71-BY74*CD74</f>
        <v>18557769.061233453</v>
      </c>
      <c r="CI74" s="3">
        <f t="shared" ref="CI74" si="524">(BV74*CD71+BW74*CC71+BX74*CD74+BY74*CC74)</f>
        <v>0</v>
      </c>
      <c r="CK74" s="16">
        <f t="shared" ref="CK74" si="525">1/$CL$4</f>
        <v>1</v>
      </c>
      <c r="CL74" s="17">
        <v>0</v>
      </c>
      <c r="CM74" s="18">
        <v>1</v>
      </c>
      <c r="CN74" s="19">
        <v>0</v>
      </c>
      <c r="CP74" s="1">
        <f t="shared" ref="CP74" si="526">CF74*CK71+CH74*CK74-CG74*CL71-CI74*CL74</f>
        <v>18557769.061233453</v>
      </c>
      <c r="CQ74" s="4">
        <f t="shared" ref="CQ74" si="527">(CF74*CL71+CG74*CK71+CH74*CL74+CI74*CK74)</f>
        <v>3628874.8735095812</v>
      </c>
      <c r="CR74" s="2">
        <f t="shared" ref="CR74" si="528">CF74*CM71+CH74*CM74-CG74*CN71-CI74*CN74</f>
        <v>18557769.061233453</v>
      </c>
      <c r="CS74" s="3">
        <f t="shared" ref="CS74" si="529">(CF74*CN71+CG74*CM71+CH74*CN74+CI74*CM74)</f>
        <v>0</v>
      </c>
      <c r="CU74" s="39">
        <f t="shared" ref="CU74" si="530">(180/PI())*ATAN(-1*(CQ71/CP71))</f>
        <v>78.93572388500111</v>
      </c>
      <c r="CW74" s="54">
        <f t="shared" ref="CW74" si="531">20*LOG(((1-(10^(CU71/20)^2)*(1-((1-CW71)/(1+CW71))^2))^0.5))</f>
        <v>-9.6432746655328714E-16</v>
      </c>
      <c r="CY74" s="44">
        <f t="shared" si="483"/>
        <v>0.875</v>
      </c>
      <c r="CZ74" s="13">
        <f t="shared" si="484"/>
        <v>-16.074026581742647</v>
      </c>
      <c r="DA74" s="13">
        <f t="shared" si="485"/>
        <v>10.28801303602213</v>
      </c>
      <c r="DB74" s="48"/>
      <c r="DC74" s="13">
        <f t="shared" si="486"/>
        <v>-441.5093622424663</v>
      </c>
      <c r="DD74" s="55">
        <f t="shared" si="487"/>
        <v>-7.7057920495113716</v>
      </c>
      <c r="DE74" s="46">
        <f t="shared" si="488"/>
        <v>-6.2397722339442505E-2</v>
      </c>
    </row>
    <row r="75" spans="1:114" ht="18" customHeight="1"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3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Y75" s="44">
        <f t="shared" si="483"/>
        <v>0.88</v>
      </c>
      <c r="CZ75" s="13">
        <f t="shared" si="484"/>
        <v>-15.171232952121169</v>
      </c>
      <c r="DA75" s="13">
        <f t="shared" si="485"/>
        <v>8.0804662248097969</v>
      </c>
      <c r="DB75" s="48"/>
      <c r="DC75" s="13">
        <f t="shared" si="486"/>
        <v>-538.07550322530562</v>
      </c>
      <c r="DD75" s="55">
        <f t="shared" si="487"/>
        <v>-9.391189155606952</v>
      </c>
      <c r="DE75" s="46">
        <f t="shared" si="488"/>
        <v>-7.0135380676306772E-2</v>
      </c>
    </row>
    <row r="76" spans="1:114" ht="18" customHeight="1">
      <c r="CY76" s="44">
        <f t="shared" si="483"/>
        <v>0.88500000000000001</v>
      </c>
      <c r="CZ76" s="13">
        <f t="shared" si="484"/>
        <v>-14.261905299761249</v>
      </c>
      <c r="DA76" s="13">
        <f t="shared" si="485"/>
        <v>5.3900887086832663</v>
      </c>
      <c r="DB76" s="48"/>
      <c r="DC76" s="13">
        <f t="shared" si="486"/>
        <v>-705.8150299430921</v>
      </c>
      <c r="DD76" s="55">
        <f t="shared" si="487"/>
        <v>-12.318796182569322</v>
      </c>
      <c r="DE76" s="46">
        <f t="shared" si="488"/>
        <v>-7.6909737635944303E-2</v>
      </c>
    </row>
    <row r="77" spans="1:114" ht="18" customHeight="1" thickBot="1">
      <c r="A77" s="23"/>
      <c r="B77" s="23"/>
      <c r="C77" s="23"/>
      <c r="D77" s="20" t="s">
        <v>15</v>
      </c>
      <c r="E77" s="20"/>
      <c r="F77" s="20"/>
      <c r="G77" s="20"/>
      <c r="H77" s="20"/>
      <c r="I77" s="20" t="s">
        <v>16</v>
      </c>
      <c r="J77" s="20"/>
      <c r="K77" s="20"/>
      <c r="L77" s="20"/>
      <c r="M77" s="23"/>
      <c r="N77" s="23"/>
      <c r="O77" s="24" t="s">
        <v>17</v>
      </c>
      <c r="P77" s="23"/>
      <c r="Q77" s="23"/>
      <c r="R77" s="23"/>
      <c r="S77" s="20"/>
      <c r="T77" s="20" t="s">
        <v>18</v>
      </c>
      <c r="U77" s="23"/>
      <c r="V77" s="23"/>
      <c r="W77" s="23"/>
      <c r="X77" s="23"/>
      <c r="Y77" s="24" t="s">
        <v>19</v>
      </c>
      <c r="Z77" s="23"/>
      <c r="AA77" s="23"/>
      <c r="AB77" s="23"/>
      <c r="AC77" s="24" t="s">
        <v>20</v>
      </c>
      <c r="AD77" s="20"/>
      <c r="AE77" s="20"/>
      <c r="AF77" s="20"/>
      <c r="AG77" s="20"/>
      <c r="AH77" s="23"/>
      <c r="AI77" s="24" t="s">
        <v>21</v>
      </c>
      <c r="AJ77" s="23"/>
      <c r="AK77" s="23"/>
      <c r="AL77" s="20"/>
      <c r="AM77" s="24" t="s">
        <v>31</v>
      </c>
      <c r="AN77" s="20"/>
      <c r="AO77" s="23"/>
      <c r="AP77" s="23"/>
      <c r="AQ77" s="23"/>
      <c r="AR77" s="23"/>
      <c r="AS77" s="24" t="s">
        <v>91</v>
      </c>
      <c r="AT77" s="23"/>
      <c r="AU77" s="23"/>
      <c r="AV77" s="23"/>
      <c r="AW77" s="24" t="s">
        <v>32</v>
      </c>
      <c r="AX77" s="20"/>
      <c r="AY77" s="20"/>
      <c r="AZ77" s="20"/>
      <c r="BA77" s="20"/>
      <c r="BB77" s="23"/>
      <c r="BC77" s="24" t="s">
        <v>22</v>
      </c>
      <c r="BD77" s="23"/>
      <c r="BE77" s="23"/>
      <c r="BF77" s="23"/>
      <c r="BG77" s="24" t="s">
        <v>33</v>
      </c>
      <c r="BH77" s="20"/>
      <c r="BI77" s="23"/>
      <c r="BJ77" s="23"/>
      <c r="BK77" s="23"/>
      <c r="BL77" s="23"/>
      <c r="BM77" s="24" t="s">
        <v>34</v>
      </c>
      <c r="BN77" s="23"/>
      <c r="BO77" s="23"/>
      <c r="BP77" s="23"/>
      <c r="BQ77" s="24" t="s">
        <v>89</v>
      </c>
      <c r="BR77" s="20"/>
      <c r="BS77" s="20"/>
      <c r="BT77" s="20"/>
      <c r="BU77" s="20"/>
      <c r="BV77" s="23"/>
      <c r="BW77" s="24" t="s">
        <v>35</v>
      </c>
      <c r="BX77" s="23"/>
      <c r="BY77" s="23"/>
      <c r="BZ77" s="23"/>
      <c r="CA77" s="24" t="s">
        <v>90</v>
      </c>
      <c r="CB77" s="20"/>
      <c r="CC77" s="23"/>
      <c r="CD77" s="23"/>
      <c r="CE77" s="23"/>
      <c r="CF77" s="23"/>
      <c r="CG77" s="24" t="s">
        <v>92</v>
      </c>
      <c r="CH77" s="23"/>
      <c r="CI77" s="23"/>
      <c r="CJ77" s="23"/>
      <c r="CK77" s="24" t="s">
        <v>36</v>
      </c>
      <c r="CL77" s="24"/>
      <c r="CM77" s="23"/>
      <c r="CN77" s="23"/>
      <c r="CO77" s="23"/>
      <c r="CP77" s="23"/>
      <c r="CQ77" s="24" t="s">
        <v>93</v>
      </c>
      <c r="CR77" s="23"/>
      <c r="CS77" s="23"/>
      <c r="CY77" s="44">
        <f t="shared" si="483"/>
        <v>0.89</v>
      </c>
      <c r="CZ77" s="13">
        <f t="shared" si="484"/>
        <v>-13.346650890752496</v>
      </c>
      <c r="DA77" s="13">
        <f t="shared" si="485"/>
        <v>1.8610135589678025</v>
      </c>
      <c r="DB77" s="48"/>
      <c r="DC77" s="13">
        <f t="shared" si="486"/>
        <v>-1044.6196293528972</v>
      </c>
      <c r="DD77" s="55">
        <f t="shared" si="487"/>
        <v>-18.232051963170857</v>
      </c>
      <c r="DE77" s="46">
        <f t="shared" si="488"/>
        <v>-8.1159064984085288E-2</v>
      </c>
    </row>
    <row r="78" spans="1:114" ht="18" customHeight="1" thickBot="1">
      <c r="A78" s="23"/>
      <c r="B78" s="33"/>
      <c r="C78" s="23"/>
      <c r="D78" s="7" t="s">
        <v>2</v>
      </c>
      <c r="E78" s="8"/>
      <c r="F78" s="8" t="s">
        <v>3</v>
      </c>
      <c r="G78" s="9"/>
      <c r="H78" s="10"/>
      <c r="I78" s="7" t="s">
        <v>4</v>
      </c>
      <c r="J78" s="8"/>
      <c r="K78" s="8" t="s">
        <v>5</v>
      </c>
      <c r="L78" s="9"/>
      <c r="M78" s="23"/>
      <c r="N78" s="251" t="s">
        <v>79</v>
      </c>
      <c r="O78" s="252"/>
      <c r="P78" s="253" t="s">
        <v>80</v>
      </c>
      <c r="Q78" s="254"/>
      <c r="R78" s="23"/>
      <c r="S78" s="7" t="s">
        <v>11</v>
      </c>
      <c r="T78" s="8"/>
      <c r="U78" s="8" t="s">
        <v>12</v>
      </c>
      <c r="V78" s="9"/>
      <c r="W78" s="20"/>
      <c r="X78" s="251" t="s">
        <v>79</v>
      </c>
      <c r="Y78" s="252"/>
      <c r="Z78" s="253" t="s">
        <v>80</v>
      </c>
      <c r="AA78" s="254"/>
      <c r="AB78" s="20"/>
      <c r="AC78" s="7" t="s">
        <v>4</v>
      </c>
      <c r="AD78" s="8"/>
      <c r="AE78" s="8" t="s">
        <v>5</v>
      </c>
      <c r="AF78" s="9"/>
      <c r="AG78" s="20"/>
      <c r="AH78" s="251" t="s">
        <v>0</v>
      </c>
      <c r="AI78" s="252"/>
      <c r="AJ78" s="253" t="s">
        <v>1</v>
      </c>
      <c r="AK78" s="254"/>
      <c r="AL78" s="20"/>
      <c r="AM78" s="7" t="s">
        <v>11</v>
      </c>
      <c r="AN78" s="8"/>
      <c r="AO78" s="8" t="s">
        <v>12</v>
      </c>
      <c r="AP78" s="9"/>
      <c r="AQ78" s="23"/>
      <c r="AR78" s="251" t="s">
        <v>0</v>
      </c>
      <c r="AS78" s="252"/>
      <c r="AT78" s="253" t="s">
        <v>1</v>
      </c>
      <c r="AU78" s="254"/>
      <c r="AV78" s="36"/>
      <c r="AW78" s="7" t="s">
        <v>4</v>
      </c>
      <c r="AX78" s="8"/>
      <c r="AY78" s="8" t="s">
        <v>5</v>
      </c>
      <c r="AZ78" s="9"/>
      <c r="BA78" s="20"/>
      <c r="BB78" s="251" t="s">
        <v>0</v>
      </c>
      <c r="BC78" s="252"/>
      <c r="BD78" s="253" t="s">
        <v>1</v>
      </c>
      <c r="BE78" s="254"/>
      <c r="BF78" s="36"/>
      <c r="BG78" s="7" t="s">
        <v>11</v>
      </c>
      <c r="BH78" s="8"/>
      <c r="BI78" s="8" t="s">
        <v>12</v>
      </c>
      <c r="BJ78" s="9"/>
      <c r="BK78" s="36"/>
      <c r="BL78" s="251" t="s">
        <v>0</v>
      </c>
      <c r="BM78" s="252"/>
      <c r="BN78" s="253" t="s">
        <v>1</v>
      </c>
      <c r="BO78" s="254"/>
      <c r="BP78" s="36"/>
      <c r="BQ78" s="7" t="s">
        <v>4</v>
      </c>
      <c r="BR78" s="8"/>
      <c r="BS78" s="8" t="s">
        <v>5</v>
      </c>
      <c r="BT78" s="9"/>
      <c r="BU78" s="20"/>
      <c r="BV78" s="251" t="s">
        <v>0</v>
      </c>
      <c r="BW78" s="252"/>
      <c r="BX78" s="253" t="s">
        <v>1</v>
      </c>
      <c r="BY78" s="254"/>
      <c r="BZ78" s="36"/>
      <c r="CA78" s="7" t="s">
        <v>11</v>
      </c>
      <c r="CB78" s="8"/>
      <c r="CC78" s="8" t="s">
        <v>12</v>
      </c>
      <c r="CD78" s="9"/>
      <c r="CE78" s="36"/>
      <c r="CF78" s="251" t="s">
        <v>0</v>
      </c>
      <c r="CG78" s="252"/>
      <c r="CH78" s="253" t="s">
        <v>1</v>
      </c>
      <c r="CI78" s="254"/>
      <c r="CJ78" s="23"/>
      <c r="CK78" s="7" t="s">
        <v>23</v>
      </c>
      <c r="CL78" s="8"/>
      <c r="CM78" s="8" t="s">
        <v>24</v>
      </c>
      <c r="CN78" s="9"/>
      <c r="CO78" s="23"/>
      <c r="CP78" s="251" t="s">
        <v>0</v>
      </c>
      <c r="CQ78" s="252"/>
      <c r="CR78" s="253" t="s">
        <v>1</v>
      </c>
      <c r="CS78" s="254"/>
      <c r="CU78" s="26" t="s">
        <v>25</v>
      </c>
      <c r="CW78" s="50" t="s">
        <v>44</v>
      </c>
      <c r="CY78" s="44">
        <f t="shared" si="483"/>
        <v>0.89500000000000002</v>
      </c>
      <c r="CZ78" s="13">
        <f t="shared" si="484"/>
        <v>-12.426418542930923</v>
      </c>
      <c r="DA78" s="13">
        <f t="shared" si="485"/>
        <v>-3.3620845877966876</v>
      </c>
      <c r="DB78" s="48"/>
      <c r="DC78" s="13">
        <f t="shared" si="486"/>
        <v>-1911.7638592829881</v>
      </c>
      <c r="DD78" s="55">
        <f t="shared" si="487"/>
        <v>-33.366573865121701</v>
      </c>
      <c r="DE78" s="46">
        <f t="shared" si="488"/>
        <v>-8.0329389602155063E-2</v>
      </c>
    </row>
    <row r="79" spans="1:114" ht="18" customHeight="1" thickTop="1" thickBot="1">
      <c r="B79" s="34">
        <v>0.22</v>
      </c>
      <c r="D79" s="11">
        <v>1</v>
      </c>
      <c r="E79" s="12">
        <v>0</v>
      </c>
      <c r="F79" s="13">
        <v>0</v>
      </c>
      <c r="G79" s="40">
        <f t="shared" ref="G79" si="532">-1/($E$4*$B79)</f>
        <v>-4.7751387177797513</v>
      </c>
      <c r="H79" s="10"/>
      <c r="I79" s="11">
        <v>1</v>
      </c>
      <c r="J79" s="12">
        <v>0</v>
      </c>
      <c r="K79" s="13">
        <v>0</v>
      </c>
      <c r="L79" s="14">
        <v>0</v>
      </c>
      <c r="N79" s="1">
        <f t="shared" ref="N79" si="533">D79*I79+F79*I82-E79*J79-G79*J82</f>
        <v>-30.728074828106944</v>
      </c>
      <c r="O79" s="4">
        <f t="shared" ref="O79" si="534">(D79*J79+E79*I79+F79*J82+G79*I82)</f>
        <v>0</v>
      </c>
      <c r="P79" s="2">
        <f t="shared" ref="P79" si="535">D79*K79+F79*K82-E79*L79-G79*L82</f>
        <v>0</v>
      </c>
      <c r="Q79" s="3">
        <f t="shared" ref="Q79" si="536">(D79*L79+E79*K79+F79*L82+G79*K82)</f>
        <v>-4.7751387177797513</v>
      </c>
      <c r="S79" s="11">
        <v>1</v>
      </c>
      <c r="T79" s="12">
        <v>0</v>
      </c>
      <c r="U79" s="13">
        <v>0</v>
      </c>
      <c r="V79" s="40">
        <f t="shared" ref="V79" si="537">-1/($T$4*$B79)</f>
        <v>-9.1237546074960765</v>
      </c>
      <c r="W79" s="20"/>
      <c r="X79" s="1">
        <f t="shared" ref="X79" si="538">N79*S79+P79*S82-O79*T79-Q79*T82</f>
        <v>-30.728074828106944</v>
      </c>
      <c r="Y79" s="4">
        <f t="shared" ref="Y79" si="539">(N79*T79+O79*S79+P79*T82+Q79*S82)</f>
        <v>0</v>
      </c>
      <c r="Z79" s="2">
        <f t="shared" ref="Z79" si="540">N79*U79+P79*U82-O79*V79-Q79*V82</f>
        <v>0</v>
      </c>
      <c r="AA79" s="3">
        <f t="shared" ref="AA79" si="541">(N79*V79+O79*U79+P79*V82+Q79*U82)</f>
        <v>275.58027557464521</v>
      </c>
      <c r="AB79" s="20"/>
      <c r="AC79" s="11">
        <v>1</v>
      </c>
      <c r="AD79" s="12">
        <v>0</v>
      </c>
      <c r="AE79" s="13">
        <v>0</v>
      </c>
      <c r="AF79" s="14">
        <v>0</v>
      </c>
      <c r="AG79" s="20"/>
      <c r="AH79" s="1">
        <f t="shared" ref="AH79" si="542">X79*AC79+Z79*AC82-Y79*AD79-AA79*AD82</f>
        <v>2061.1851119594471</v>
      </c>
      <c r="AI79" s="4">
        <f t="shared" ref="AI79" si="543">(X79*AD79+Y79*AC79+Z79*AD82+AA79*AC82)</f>
        <v>0</v>
      </c>
      <c r="AJ79" s="2">
        <f t="shared" ref="AJ79" si="544">X79*AE79+Z79*AE82-Y79*AF79-AA79*AF82</f>
        <v>0</v>
      </c>
      <c r="AK79" s="3">
        <f t="shared" ref="AK79" si="545">(X79*AF79+Y79*AE79+Z79*AF82+AA79*AE82)</f>
        <v>275.58027557464521</v>
      </c>
      <c r="AL79" s="20"/>
      <c r="AM79" s="11">
        <v>1</v>
      </c>
      <c r="AN79" s="12">
        <v>0</v>
      </c>
      <c r="AO79" s="13">
        <v>0</v>
      </c>
      <c r="AP79" s="40">
        <f t="shared" ref="AP79" si="546">-1/($AN$4*$B79)</f>
        <v>-9.481548905829257</v>
      </c>
      <c r="AR79" s="1">
        <f t="shared" ref="AR79" si="547">AH79*AM79+AJ79*AM82-AI79*AN79-AK79*AN82</f>
        <v>2061.1851119594471</v>
      </c>
      <c r="AS79" s="4">
        <f t="shared" ref="AS79" si="548">(AH79*AN79+AI79*AM79+AJ79*AN82+AK79*AM82)</f>
        <v>0</v>
      </c>
      <c r="AT79" s="2">
        <f t="shared" ref="AT79" si="549">AH79*AO79+AJ79*AO82-AI79*AP79-AK79*AP82</f>
        <v>0</v>
      </c>
      <c r="AU79" s="3">
        <f t="shared" ref="AU79" si="550">(AH79*AP79+AI79*AO79+AJ79*AP82+AK79*AO82)</f>
        <v>-19267.647167436007</v>
      </c>
      <c r="AV79" s="20"/>
      <c r="AW79" s="11">
        <v>1</v>
      </c>
      <c r="AX79" s="12">
        <v>0</v>
      </c>
      <c r="AY79" s="13">
        <v>0</v>
      </c>
      <c r="AZ79" s="14">
        <v>0</v>
      </c>
      <c r="BA79" s="20"/>
      <c r="BB79" s="1">
        <f t="shared" ref="BB79" si="551">AR79*AW79+AT79*AW82-AS79*AX79-AU79*AX82</f>
        <v>-144198.35796993168</v>
      </c>
      <c r="BC79" s="4">
        <f t="shared" ref="BC79" si="552">(AR79*AX79+AS79*AW79+AT79*AX82+AU79*AW82)</f>
        <v>0</v>
      </c>
      <c r="BD79" s="2">
        <f t="shared" ref="BD79" si="553">AR79*AY79+AT79*AY82-AS79*AZ79-AU79*AZ82</f>
        <v>0</v>
      </c>
      <c r="BE79" s="3">
        <f t="shared" ref="BE79" si="554">(AR79*AZ79+AS79*AY79+AT79*AZ82+AU79*AY82)</f>
        <v>-19267.647167436007</v>
      </c>
      <c r="BF79" s="20"/>
      <c r="BG79" s="11">
        <v>1</v>
      </c>
      <c r="BH79" s="12">
        <v>0</v>
      </c>
      <c r="BI79" s="13">
        <v>0</v>
      </c>
      <c r="BJ79" s="40">
        <f t="shared" ref="BJ79" si="555">-1/($BH$4*$B79)</f>
        <v>-9.1237546074960765</v>
      </c>
      <c r="BK79" s="20"/>
      <c r="BL79" s="1">
        <f t="shared" ref="BL79" si="556">BB79*BG79+BD79*BG82-BC79*BH79-BE79*BH82</f>
        <v>-144198.35796993168</v>
      </c>
      <c r="BM79" s="4">
        <f t="shared" ref="BM79" si="557">(BB79*BH79+BC79*BG79+BD79*BH82+BE79*BG82)</f>
        <v>0</v>
      </c>
      <c r="BN79" s="2">
        <f t="shared" ref="BN79" si="558">BB79*BI79+BD79*BI82-BC79*BJ79-BE79*BJ82</f>
        <v>0</v>
      </c>
      <c r="BO79" s="3">
        <f t="shared" ref="BO79" si="559">(BB79*BJ79+BC79*BI79+BD79*BJ82+BE79*BI82)</f>
        <v>1296362.7857540967</v>
      </c>
      <c r="BP79" s="20"/>
      <c r="BQ79" s="11">
        <v>1</v>
      </c>
      <c r="BR79" s="12">
        <v>0</v>
      </c>
      <c r="BS79" s="13">
        <v>0</v>
      </c>
      <c r="BT79" s="14">
        <v>0</v>
      </c>
      <c r="BU79" s="20"/>
      <c r="BV79" s="1">
        <f t="shared" ref="BV79" si="560">BL79*BQ79+BN79*BQ82-BM79*BR79-BO79*BR82</f>
        <v>8469393.3933296967</v>
      </c>
      <c r="BW79" s="4">
        <f t="shared" ref="BW79" si="561">(BL79*BR79+BM79*BQ79+BN79*BR82+BO79*BQ82)</f>
        <v>0</v>
      </c>
      <c r="BX79" s="2">
        <f t="shared" ref="BX79" si="562">BL79*BS79+BN79*BS82-BM79*BT79-BO79*BT82</f>
        <v>0</v>
      </c>
      <c r="BY79" s="3">
        <f t="shared" ref="BY79" si="563">(BL79*BT79+BM79*BS79+BN79*BT82+BO79*BS82)</f>
        <v>1296362.7857540967</v>
      </c>
      <c r="BZ79" s="20"/>
      <c r="CA79" s="11">
        <v>1</v>
      </c>
      <c r="CB79" s="12">
        <v>0</v>
      </c>
      <c r="CC79" s="13">
        <v>0</v>
      </c>
      <c r="CD79" s="40">
        <f t="shared" ref="CD79" si="564">-1/($CB$4*$B79)</f>
        <v>-4.7751387177797513</v>
      </c>
      <c r="CE79" s="20"/>
      <c r="CF79" s="1">
        <f t="shared" ref="CF79" si="565">BV79*CA79+BX79*CA82-BW79*CB79-BY79*CB82</f>
        <v>8469393.3933296967</v>
      </c>
      <c r="CG79" s="4">
        <f t="shared" ref="CG79" si="566">(BV79*CB79+BW79*CA79+BX79*CB82+BY79*CA82)</f>
        <v>0</v>
      </c>
      <c r="CH79" s="2">
        <f t="shared" ref="CH79" si="567">BV79*CC79+BX79*CC82-BW79*CD79-BY79*CD82</f>
        <v>0</v>
      </c>
      <c r="CI79" s="3">
        <f t="shared" ref="CI79" si="568">(BV79*CD79+BW79*CC79+BX79*CD82+BY79*CC82)</f>
        <v>-39146165.522842564</v>
      </c>
      <c r="CJ79" s="28"/>
      <c r="CK79" s="11">
        <v>1</v>
      </c>
      <c r="CL79" s="12">
        <v>0</v>
      </c>
      <c r="CM79" s="13">
        <v>0</v>
      </c>
      <c r="CN79" s="14">
        <v>0</v>
      </c>
      <c r="CP79" s="1">
        <f t="shared" ref="CP79" si="569">CF79*CK79+CH79*CK82-CG79*CL79-CI79*CL82</f>
        <v>8469393.3933296967</v>
      </c>
      <c r="CQ79" s="4">
        <f t="shared" ref="CQ79" si="570">(CF79*CL79+CG79*CK79+CH79*CL82+CI79*CK82)</f>
        <v>-39146165.522842564</v>
      </c>
      <c r="CR79" s="2">
        <f t="shared" ref="CR79" si="571">CF79*CM79+CH79*CM82-CG79*CN79-CI79*CN82</f>
        <v>0</v>
      </c>
      <c r="CS79" s="3">
        <f t="shared" ref="CS79" si="572">(CF79*CN79+CG79*CM79+CH79*CN82+CI79*CM82)</f>
        <v>-39146165.522842564</v>
      </c>
      <c r="CU79" s="29">
        <f t="shared" ref="CU79" si="573">20*LOG(((1+$CL$4)/$CL$4)/((CP79+CP82)^2+(CQ79+CQ82)^2)^0.5)</f>
        <v>-146.23053073721326</v>
      </c>
      <c r="CW79" s="51">
        <f t="shared" ref="CW79" si="574">((CP79^2+CQ79^2)^0.5)/((CP82^2+CQ82^2)^0.5)</f>
        <v>4.6220742979861136</v>
      </c>
      <c r="CY79" s="44">
        <f t="shared" si="4"/>
        <v>0.9</v>
      </c>
      <c r="CZ79" s="13">
        <f t="shared" si="5"/>
        <v>-11.502604022034969</v>
      </c>
      <c r="DA79" s="13">
        <f t="shared" si="6"/>
        <v>-12.920903884211636</v>
      </c>
      <c r="DB79" s="48"/>
      <c r="DC79" s="13">
        <f t="shared" si="3"/>
        <v>-5174.815955465624</v>
      </c>
      <c r="DD79" s="55">
        <f t="shared" si="51"/>
        <v>-90.317576607611386</v>
      </c>
      <c r="DE79" s="46">
        <f t="shared" si="224"/>
        <v>-7.0718610249800043E-2</v>
      </c>
    </row>
    <row r="80" spans="1:114" ht="18" customHeight="1" thickBot="1">
      <c r="D80" s="11"/>
      <c r="E80" s="13"/>
      <c r="F80" s="13"/>
      <c r="G80" s="15"/>
      <c r="H80" s="10"/>
      <c r="I80" s="11"/>
      <c r="J80" s="13"/>
      <c r="K80" s="13"/>
      <c r="L80" s="15"/>
      <c r="N80" s="5"/>
      <c r="Q80" s="6"/>
      <c r="S80" s="11"/>
      <c r="T80" s="13"/>
      <c r="U80" s="13"/>
      <c r="V80" s="15"/>
      <c r="W80" s="20"/>
      <c r="X80" s="5"/>
      <c r="AA80" s="6"/>
      <c r="AB80" s="20"/>
      <c r="AC80" s="11"/>
      <c r="AD80" s="13"/>
      <c r="AE80" s="13"/>
      <c r="AF80" s="15"/>
      <c r="AG80" s="20"/>
      <c r="AH80" s="5"/>
      <c r="AK80" s="6"/>
      <c r="AL80" s="20"/>
      <c r="AM80" s="11"/>
      <c r="AN80" s="13"/>
      <c r="AO80" s="13"/>
      <c r="AP80" s="15"/>
      <c r="AR80" s="5"/>
      <c r="AU80" s="6"/>
      <c r="AW80" s="11"/>
      <c r="AX80" s="13"/>
      <c r="AY80" s="13"/>
      <c r="AZ80" s="15"/>
      <c r="BA80" s="20"/>
      <c r="BB80" s="5"/>
      <c r="BE80" s="6"/>
      <c r="BG80" s="11"/>
      <c r="BH80" s="13"/>
      <c r="BI80" s="13"/>
      <c r="BJ80" s="15"/>
      <c r="BL80" s="5"/>
      <c r="BO80" s="6"/>
      <c r="BQ80" s="11"/>
      <c r="BR80" s="13"/>
      <c r="BS80" s="13"/>
      <c r="BT80" s="15"/>
      <c r="BU80" s="20"/>
      <c r="BV80" s="5"/>
      <c r="BY80" s="6"/>
      <c r="CA80" s="11"/>
      <c r="CB80" s="13"/>
      <c r="CC80" s="13"/>
      <c r="CD80" s="15"/>
      <c r="CF80" s="5"/>
      <c r="CI80" s="6"/>
      <c r="CK80" s="11"/>
      <c r="CL80" s="13"/>
      <c r="CM80" s="13"/>
      <c r="CN80" s="15"/>
      <c r="CP80" s="5"/>
      <c r="CS80" s="6"/>
      <c r="CW80" s="52"/>
      <c r="CY80" s="44">
        <f t="shared" si="4"/>
        <v>0.90500000000000003</v>
      </c>
      <c r="CZ80" s="13">
        <f t="shared" si="5"/>
        <v>-10.577180063966935</v>
      </c>
      <c r="DA80" s="13">
        <f t="shared" si="6"/>
        <v>-38.794983661539781</v>
      </c>
      <c r="DB80" s="48"/>
      <c r="DC80" s="13">
        <f t="shared" si="3"/>
        <v>21668.99103689567</v>
      </c>
      <c r="DD80" s="55">
        <f t="shared" si="51"/>
        <v>-109.48500256406845</v>
      </c>
      <c r="DE80" s="46">
        <f t="shared" si="224"/>
        <v>-5.049173081018022E-2</v>
      </c>
    </row>
    <row r="81" spans="1:109" ht="18" customHeight="1" thickBot="1">
      <c r="D81" s="11" t="s">
        <v>6</v>
      </c>
      <c r="E81" s="13"/>
      <c r="F81" s="13" t="s">
        <v>7</v>
      </c>
      <c r="G81" s="15"/>
      <c r="H81" s="10"/>
      <c r="I81" s="11" t="s">
        <v>8</v>
      </c>
      <c r="J81" s="13"/>
      <c r="K81" s="13" t="s">
        <v>9</v>
      </c>
      <c r="L81" s="15"/>
      <c r="N81" s="251" t="s">
        <v>26</v>
      </c>
      <c r="O81" s="252"/>
      <c r="P81" s="253" t="s">
        <v>27</v>
      </c>
      <c r="Q81" s="254"/>
      <c r="S81" s="11" t="s">
        <v>13</v>
      </c>
      <c r="T81" s="13"/>
      <c r="U81" s="13" t="s">
        <v>14</v>
      </c>
      <c r="V81" s="15"/>
      <c r="W81" s="20"/>
      <c r="X81" s="251" t="s">
        <v>26</v>
      </c>
      <c r="Y81" s="252"/>
      <c r="Z81" s="253" t="s">
        <v>27</v>
      </c>
      <c r="AA81" s="254"/>
      <c r="AB81" s="20"/>
      <c r="AC81" s="11" t="s">
        <v>8</v>
      </c>
      <c r="AD81" s="13"/>
      <c r="AE81" s="13" t="s">
        <v>9</v>
      </c>
      <c r="AF81" s="15"/>
      <c r="AG81" s="20"/>
      <c r="AH81" s="251" t="s">
        <v>26</v>
      </c>
      <c r="AI81" s="252"/>
      <c r="AJ81" s="253" t="s">
        <v>27</v>
      </c>
      <c r="AK81" s="254"/>
      <c r="AL81" s="20"/>
      <c r="AM81" s="11" t="s">
        <v>13</v>
      </c>
      <c r="AN81" s="13"/>
      <c r="AO81" s="13" t="s">
        <v>14</v>
      </c>
      <c r="AP81" s="15"/>
      <c r="AR81" s="251" t="s">
        <v>26</v>
      </c>
      <c r="AS81" s="252"/>
      <c r="AT81" s="253" t="s">
        <v>27</v>
      </c>
      <c r="AU81" s="254"/>
      <c r="AV81" s="36"/>
      <c r="AW81" s="11" t="s">
        <v>8</v>
      </c>
      <c r="AX81" s="13"/>
      <c r="AY81" s="13" t="s">
        <v>9</v>
      </c>
      <c r="AZ81" s="15"/>
      <c r="BA81" s="20"/>
      <c r="BB81" s="251" t="s">
        <v>26</v>
      </c>
      <c r="BC81" s="252"/>
      <c r="BD81" s="253" t="s">
        <v>27</v>
      </c>
      <c r="BE81" s="254"/>
      <c r="BF81" s="36"/>
      <c r="BG81" s="11" t="s">
        <v>13</v>
      </c>
      <c r="BH81" s="13"/>
      <c r="BI81" s="13" t="s">
        <v>14</v>
      </c>
      <c r="BJ81" s="15"/>
      <c r="BK81" s="36"/>
      <c r="BL81" s="251" t="s">
        <v>26</v>
      </c>
      <c r="BM81" s="252"/>
      <c r="BN81" s="253" t="s">
        <v>27</v>
      </c>
      <c r="BO81" s="254"/>
      <c r="BP81" s="36"/>
      <c r="BQ81" s="11" t="s">
        <v>8</v>
      </c>
      <c r="BR81" s="13"/>
      <c r="BS81" s="13" t="s">
        <v>9</v>
      </c>
      <c r="BT81" s="15"/>
      <c r="BU81" s="20"/>
      <c r="BV81" s="251" t="s">
        <v>26</v>
      </c>
      <c r="BW81" s="252"/>
      <c r="BX81" s="253" t="s">
        <v>27</v>
      </c>
      <c r="BY81" s="254"/>
      <c r="BZ81" s="36"/>
      <c r="CA81" s="11" t="s">
        <v>13</v>
      </c>
      <c r="CB81" s="13"/>
      <c r="CC81" s="13" t="s">
        <v>14</v>
      </c>
      <c r="CD81" s="15"/>
      <c r="CE81" s="36"/>
      <c r="CF81" s="251" t="s">
        <v>26</v>
      </c>
      <c r="CG81" s="252"/>
      <c r="CH81" s="253" t="s">
        <v>27</v>
      </c>
      <c r="CI81" s="254"/>
      <c r="CK81" s="11" t="s">
        <v>28</v>
      </c>
      <c r="CL81" s="13"/>
      <c r="CM81" s="13" t="s">
        <v>29</v>
      </c>
      <c r="CN81" s="15"/>
      <c r="CP81" s="251" t="s">
        <v>26</v>
      </c>
      <c r="CQ81" s="252"/>
      <c r="CR81" s="253" t="s">
        <v>27</v>
      </c>
      <c r="CS81" s="254"/>
      <c r="CU81" s="38" t="s">
        <v>37</v>
      </c>
      <c r="CW81" s="53" t="s">
        <v>45</v>
      </c>
      <c r="CY81" s="44">
        <f t="shared" si="4"/>
        <v>0.91</v>
      </c>
      <c r="CZ81" s="13">
        <f t="shared" si="5"/>
        <v>-9.6528517625861614</v>
      </c>
      <c r="DA81" s="13">
        <f t="shared" si="6"/>
        <v>69.549971522938648</v>
      </c>
      <c r="DB81" s="48"/>
      <c r="DC81" s="13">
        <f t="shared" si="3"/>
        <v>-7371.2411783346133</v>
      </c>
      <c r="DD81" s="55">
        <f t="shared" si="51"/>
        <v>-128.65242852052552</v>
      </c>
      <c r="DE81" s="46">
        <f t="shared" si="224"/>
        <v>-5.4327635932465729E-2</v>
      </c>
    </row>
    <row r="82" spans="1:109" ht="18" customHeight="1" thickTop="1" thickBot="1">
      <c r="D82" s="16">
        <v>0</v>
      </c>
      <c r="E82" s="17">
        <v>0</v>
      </c>
      <c r="F82" s="18">
        <v>1</v>
      </c>
      <c r="G82" s="19">
        <v>0</v>
      </c>
      <c r="H82" s="10"/>
      <c r="I82" s="16">
        <v>0</v>
      </c>
      <c r="J82" s="17">
        <f t="shared" ref="J82" si="575">-1/($J$4*$B79)</f>
        <v>-6.6444299743525006</v>
      </c>
      <c r="K82" s="18">
        <v>1</v>
      </c>
      <c r="L82" s="19">
        <v>0</v>
      </c>
      <c r="N82" s="1">
        <f t="shared" ref="N82" si="576">D82*I79+F82*I82-E82*J79-G82*J82</f>
        <v>0</v>
      </c>
      <c r="O82" s="4">
        <f t="shared" ref="O82" si="577">(D82*J79+E82*I79+F82*J82+G82*I82)</f>
        <v>-6.6444299743525006</v>
      </c>
      <c r="P82" s="2">
        <f t="shared" ref="P82" si="578">D82*K79+F82*K82-E82*L79-G82*L82</f>
        <v>1</v>
      </c>
      <c r="Q82" s="3">
        <f t="shared" ref="Q82" si="579">(D82*L79+E82*K79+F82*L82+G82*K82)</f>
        <v>0</v>
      </c>
      <c r="S82" s="16">
        <v>0</v>
      </c>
      <c r="T82" s="17">
        <v>0</v>
      </c>
      <c r="U82" s="18">
        <v>1</v>
      </c>
      <c r="V82" s="19">
        <v>0</v>
      </c>
      <c r="W82" s="20"/>
      <c r="X82" s="1">
        <f t="shared" ref="X82" si="580">N82*S79+P82*S82-O82*T79-Q82*T82</f>
        <v>0</v>
      </c>
      <c r="Y82" s="4">
        <f t="shared" ref="Y82" si="581">(N82*T79+O82*S79+P82*T82+Q82*S82)</f>
        <v>-6.6444299743525006</v>
      </c>
      <c r="Z82" s="2">
        <f t="shared" ref="Z82" si="582">N82*U79+P82*U82-O82*V79-Q82*V82</f>
        <v>-59.622148592683665</v>
      </c>
      <c r="AA82" s="3">
        <f t="shared" ref="AA82" si="583">(N82*V79+O82*U79+P82*V82+Q82*U82)</f>
        <v>0</v>
      </c>
      <c r="AB82" s="20"/>
      <c r="AC82" s="16">
        <v>0</v>
      </c>
      <c r="AD82" s="17">
        <f t="shared" ref="AD82" si="584">-1/($AD$4*$B79)</f>
        <v>-7.59093945466691</v>
      </c>
      <c r="AE82" s="18">
        <v>1</v>
      </c>
      <c r="AF82" s="19">
        <v>0</v>
      </c>
      <c r="AG82" s="20"/>
      <c r="AH82" s="1">
        <f t="shared" ref="AH82" si="585">X82*AC79+Z82*AC82-Y82*AD79-AA82*AD82</f>
        <v>0</v>
      </c>
      <c r="AI82" s="4">
        <f t="shared" ref="AI82" si="586">(X82*AD79+Y82*AC79+Z82*AD82+AA82*AC82)</f>
        <v>445.94369014986313</v>
      </c>
      <c r="AJ82" s="2">
        <f t="shared" ref="AJ82" si="587">X82*AE79+Z82*AE82-Y82*AF79-AA82*AF82</f>
        <v>-59.622148592683665</v>
      </c>
      <c r="AK82" s="3">
        <f t="shared" ref="AK82" si="588">(X82*AF79+Y82*AE79+Z82*AF82+AA82*AE82)</f>
        <v>0</v>
      </c>
      <c r="AL82" s="20"/>
      <c r="AM82" s="16">
        <v>0</v>
      </c>
      <c r="AN82" s="17">
        <v>0</v>
      </c>
      <c r="AO82" s="18">
        <v>1</v>
      </c>
      <c r="AP82" s="19">
        <v>0</v>
      </c>
      <c r="AR82" s="1">
        <f t="shared" ref="AR82" si="589">AH82*AM79+AJ82*AM82-AI82*AN79-AK82*AN82</f>
        <v>0</v>
      </c>
      <c r="AS82" s="4">
        <f t="shared" ref="AS82" si="590">(AH82*AN79+AI82*AM79+AJ82*AN82+AK82*AM82)</f>
        <v>445.94369014986313</v>
      </c>
      <c r="AT82" s="2">
        <f t="shared" ref="AT82" si="591">AH82*AO79+AJ82*AO82-AI82*AP79-AK82*AP82</f>
        <v>4168.6147588092126</v>
      </c>
      <c r="AU82" s="3">
        <f t="shared" ref="AU82" si="592">(AH82*AP79+AI82*AO79+AJ82*AP82+AK82*AO82)</f>
        <v>0</v>
      </c>
      <c r="AV82" s="20"/>
      <c r="AW82" s="16">
        <v>0</v>
      </c>
      <c r="AX82" s="17">
        <f t="shared" ref="AX82" si="593">-1/($AX$4*$B79)</f>
        <v>-7.59093945466691</v>
      </c>
      <c r="AY82" s="18">
        <v>1</v>
      </c>
      <c r="AZ82" s="19">
        <v>0</v>
      </c>
      <c r="BA82" s="20"/>
      <c r="BB82" s="1">
        <f t="shared" ref="BB82" si="594">AR82*AW79+AT82*AW82-AS82*AX79-AU82*AX82</f>
        <v>0</v>
      </c>
      <c r="BC82" s="4">
        <f t="shared" ref="BC82" si="595">(AR82*AX79+AS82*AW79+AT82*AX82+AU82*AW82)</f>
        <v>-31197.758553801774</v>
      </c>
      <c r="BD82" s="2">
        <f t="shared" ref="BD82" si="596">AR82*AY79+AT82*AY82-AS82*AZ79-AU82*AZ82</f>
        <v>4168.6147588092126</v>
      </c>
      <c r="BE82" s="3">
        <f t="shared" ref="BE82" si="597">(AR82*AZ79+AS82*AY79+AT82*AZ82+AU82*AY82)</f>
        <v>0</v>
      </c>
      <c r="BF82" s="20"/>
      <c r="BG82" s="16">
        <v>0</v>
      </c>
      <c r="BH82" s="17">
        <v>0</v>
      </c>
      <c r="BI82" s="18">
        <v>1</v>
      </c>
      <c r="BJ82" s="19">
        <v>0</v>
      </c>
      <c r="BK82" s="20"/>
      <c r="BL82" s="1">
        <f t="shared" ref="BL82" si="598">BB82*BG79+BD82*BG82-BC82*BH79-BE82*BH82</f>
        <v>0</v>
      </c>
      <c r="BM82" s="4">
        <f t="shared" ref="BM82" si="599">(BB82*BH79+BC82*BG79+BD82*BH82+BE82*BG82)</f>
        <v>-31197.758553801774</v>
      </c>
      <c r="BN82" s="2">
        <f t="shared" ref="BN82" si="600">BB82*BI79+BD82*BI82-BC82*BJ79-BE82*BJ82</f>
        <v>-280472.07858998986</v>
      </c>
      <c r="BO82" s="3">
        <f t="shared" ref="BO82" si="601">(BB82*BJ79+BC82*BI79+BD82*BJ82+BE82*BI82)</f>
        <v>0</v>
      </c>
      <c r="BP82" s="20"/>
      <c r="BQ82" s="16">
        <v>0</v>
      </c>
      <c r="BR82" s="17">
        <f t="shared" ref="BR82" si="602">-1/($BR$4*$B79)</f>
        <v>-6.6444299743525006</v>
      </c>
      <c r="BS82" s="18">
        <v>1</v>
      </c>
      <c r="BT82" s="19">
        <v>0</v>
      </c>
      <c r="BU82" s="20"/>
      <c r="BV82" s="1">
        <f t="shared" ref="BV82" si="603">BL82*BQ79+BN82*BQ82-BM82*BR79-BO82*BR82</f>
        <v>0</v>
      </c>
      <c r="BW82" s="4">
        <f t="shared" ref="BW82" si="604">(BL82*BR79+BM82*BQ79+BN82*BR82+BO82*BQ82)</f>
        <v>1832379.3273984771</v>
      </c>
      <c r="BX82" s="2">
        <f t="shared" ref="BX82" si="605">BL82*BS79+BN82*BS82-BM82*BT79-BO82*BT82</f>
        <v>-280472.07858998986</v>
      </c>
      <c r="BY82" s="3">
        <f t="shared" ref="BY82" si="606">(BL82*BT79+BM82*BS79+BN82*BT82+BO82*BS82)</f>
        <v>0</v>
      </c>
      <c r="BZ82" s="20"/>
      <c r="CA82" s="16">
        <v>0</v>
      </c>
      <c r="CB82" s="17">
        <v>0</v>
      </c>
      <c r="CC82" s="18">
        <v>1</v>
      </c>
      <c r="CD82" s="19">
        <v>0</v>
      </c>
      <c r="CE82" s="20"/>
      <c r="CF82" s="1">
        <f t="shared" ref="CF82" si="607">BV82*CA79+BX82*CA82-BW82*CB79-BY82*CB82</f>
        <v>0</v>
      </c>
      <c r="CG82" s="4">
        <f t="shared" ref="CG82" si="608">(BV82*CB79+BW82*CA79+BX82*CB82+BY82*CA82)</f>
        <v>1832379.3273984771</v>
      </c>
      <c r="CH82" s="2">
        <f t="shared" ref="CH82" si="609">BV82*CC79+BX82*CC82-BW82*CD79-BY82*CD82</f>
        <v>8469393.3933296967</v>
      </c>
      <c r="CI82" s="3">
        <f t="shared" ref="CI82" si="610">(BV82*CD79+BW82*CC79+BX82*CD82+BY82*CC82)</f>
        <v>0</v>
      </c>
      <c r="CK82" s="16">
        <f t="shared" ref="CK82" si="611">1/$CL$4</f>
        <v>1</v>
      </c>
      <c r="CL82" s="17">
        <v>0</v>
      </c>
      <c r="CM82" s="18">
        <v>1</v>
      </c>
      <c r="CN82" s="19">
        <v>0</v>
      </c>
      <c r="CP82" s="1">
        <f t="shared" ref="CP82" si="612">CF82*CK79+CH82*CK82-CG82*CL79-CI82*CL82</f>
        <v>8469393.3933296967</v>
      </c>
      <c r="CQ82" s="4">
        <f t="shared" ref="CQ82" si="613">(CF82*CL79+CG82*CK79+CH82*CL82+CI82*CK82)</f>
        <v>1832379.3273984771</v>
      </c>
      <c r="CR82" s="2">
        <f t="shared" ref="CR82" si="614">CF82*CM79+CH82*CM82-CG82*CN79-CI82*CN82</f>
        <v>8469393.3933296967</v>
      </c>
      <c r="CS82" s="3">
        <f t="shared" ref="CS82" si="615">(CF82*CN79+CG82*CM79+CH82*CN82+CI82*CM82)</f>
        <v>0</v>
      </c>
      <c r="CU82" s="39">
        <f t="shared" ref="CU82" si="616">(180/PI())*ATAN(-1*(CQ79/CP79))</f>
        <v>77.792040113162187</v>
      </c>
      <c r="CW82" s="54">
        <f t="shared" ref="CW82" si="617">20*LOG(((1-(10^(CU79/20)^2)*(1-((1-CW79)/(1+CW79))^2))^0.5))</f>
        <v>-5.7859647993197248E-15</v>
      </c>
      <c r="CY82" s="44">
        <f t="shared" si="4"/>
        <v>0.91500000000000004</v>
      </c>
      <c r="CZ82" s="13">
        <f t="shared" si="5"/>
        <v>-8.7332336053132682</v>
      </c>
      <c r="DA82" s="13">
        <f t="shared" si="6"/>
        <v>32.693765631265549</v>
      </c>
      <c r="DB82" s="48"/>
      <c r="DC82" s="13">
        <f t="shared" si="3"/>
        <v>-2430.0351591585832</v>
      </c>
      <c r="DD82" s="55">
        <f t="shared" si="51"/>
        <v>-42.412114466541716</v>
      </c>
      <c r="DE82" s="46">
        <f t="shared" si="224"/>
        <v>-0.12927348351244533</v>
      </c>
    </row>
    <row r="83" spans="1:109" ht="18" customHeight="1"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3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Y83" s="44">
        <f t="shared" si="4"/>
        <v>0.92</v>
      </c>
      <c r="CZ83" s="13">
        <f t="shared" si="5"/>
        <v>-7.8230362939069495</v>
      </c>
      <c r="DA83" s="13">
        <f t="shared" si="6"/>
        <v>20.543589835472623</v>
      </c>
      <c r="DB83" s="48"/>
      <c r="DC83" s="13">
        <f t="shared" si="3"/>
        <v>-1262.666659174424</v>
      </c>
      <c r="DD83" s="55">
        <f t="shared" si="51"/>
        <v>-22.037690557750764</v>
      </c>
      <c r="DE83" s="46">
        <f t="shared" si="224"/>
        <v>-0.25054987947734397</v>
      </c>
    </row>
    <row r="84" spans="1:109" ht="18" customHeight="1">
      <c r="CY84" s="44">
        <f t="shared" si="4"/>
        <v>0.92500000000000004</v>
      </c>
      <c r="CZ84" s="13">
        <f t="shared" si="5"/>
        <v>-6.9282383554463713</v>
      </c>
      <c r="DA84" s="13">
        <f t="shared" si="6"/>
        <v>14.230256539600498</v>
      </c>
      <c r="DB84" s="48"/>
      <c r="DC84" s="13">
        <f t="shared" si="3"/>
        <v>-859.86946156475346</v>
      </c>
      <c r="DD84" s="55">
        <f t="shared" si="51"/>
        <v>-15.007553241655781</v>
      </c>
      <c r="DE84" s="46">
        <f t="shared" si="224"/>
        <v>-0.41965430710807544</v>
      </c>
    </row>
    <row r="85" spans="1:109" ht="18" customHeight="1" thickBot="1">
      <c r="A85" s="23"/>
      <c r="B85" s="23"/>
      <c r="C85" s="23"/>
      <c r="D85" s="20" t="s">
        <v>15</v>
      </c>
      <c r="E85" s="20"/>
      <c r="F85" s="20"/>
      <c r="G85" s="20"/>
      <c r="H85" s="20"/>
      <c r="I85" s="20" t="s">
        <v>16</v>
      </c>
      <c r="J85" s="20"/>
      <c r="K85" s="20"/>
      <c r="L85" s="20"/>
      <c r="M85" s="23"/>
      <c r="N85" s="23"/>
      <c r="O85" s="24" t="s">
        <v>17</v>
      </c>
      <c r="P85" s="23"/>
      <c r="Q85" s="23"/>
      <c r="R85" s="23"/>
      <c r="S85" s="20"/>
      <c r="T85" s="20" t="s">
        <v>18</v>
      </c>
      <c r="U85" s="23"/>
      <c r="V85" s="23"/>
      <c r="W85" s="23"/>
      <c r="X85" s="23"/>
      <c r="Y85" s="24" t="s">
        <v>19</v>
      </c>
      <c r="Z85" s="23"/>
      <c r="AA85" s="23"/>
      <c r="AB85" s="23"/>
      <c r="AC85" s="24" t="s">
        <v>20</v>
      </c>
      <c r="AD85" s="20"/>
      <c r="AE85" s="20"/>
      <c r="AF85" s="20"/>
      <c r="AG85" s="20"/>
      <c r="AH85" s="23"/>
      <c r="AI85" s="24" t="s">
        <v>21</v>
      </c>
      <c r="AJ85" s="23"/>
      <c r="AK85" s="23"/>
      <c r="AL85" s="20"/>
      <c r="AM85" s="24" t="s">
        <v>31</v>
      </c>
      <c r="AN85" s="20"/>
      <c r="AO85" s="23"/>
      <c r="AP85" s="23"/>
      <c r="AQ85" s="23"/>
      <c r="AR85" s="23"/>
      <c r="AS85" s="24" t="s">
        <v>91</v>
      </c>
      <c r="AT85" s="23"/>
      <c r="AU85" s="23"/>
      <c r="AV85" s="23"/>
      <c r="AW85" s="24" t="s">
        <v>32</v>
      </c>
      <c r="AX85" s="20"/>
      <c r="AY85" s="20"/>
      <c r="AZ85" s="20"/>
      <c r="BA85" s="20"/>
      <c r="BB85" s="23"/>
      <c r="BC85" s="24" t="s">
        <v>22</v>
      </c>
      <c r="BD85" s="23"/>
      <c r="BE85" s="23"/>
      <c r="BF85" s="23"/>
      <c r="BG85" s="24" t="s">
        <v>33</v>
      </c>
      <c r="BH85" s="20"/>
      <c r="BI85" s="23"/>
      <c r="BJ85" s="23"/>
      <c r="BK85" s="23"/>
      <c r="BL85" s="23"/>
      <c r="BM85" s="24" t="s">
        <v>34</v>
      </c>
      <c r="BN85" s="23"/>
      <c r="BO85" s="23"/>
      <c r="BP85" s="23"/>
      <c r="BQ85" s="24" t="s">
        <v>89</v>
      </c>
      <c r="BR85" s="20"/>
      <c r="BS85" s="20"/>
      <c r="BT85" s="20"/>
      <c r="BU85" s="20"/>
      <c r="BV85" s="23"/>
      <c r="BW85" s="24" t="s">
        <v>35</v>
      </c>
      <c r="BX85" s="23"/>
      <c r="BY85" s="23"/>
      <c r="BZ85" s="23"/>
      <c r="CA85" s="24" t="s">
        <v>90</v>
      </c>
      <c r="CB85" s="20"/>
      <c r="CC85" s="23"/>
      <c r="CD85" s="23"/>
      <c r="CE85" s="23"/>
      <c r="CF85" s="23"/>
      <c r="CG85" s="24" t="s">
        <v>92</v>
      </c>
      <c r="CH85" s="23"/>
      <c r="CI85" s="23"/>
      <c r="CJ85" s="23"/>
      <c r="CK85" s="24" t="s">
        <v>36</v>
      </c>
      <c r="CL85" s="24"/>
      <c r="CM85" s="23"/>
      <c r="CN85" s="23"/>
      <c r="CO85" s="23"/>
      <c r="CP85" s="23"/>
      <c r="CQ85" s="24" t="s">
        <v>93</v>
      </c>
      <c r="CR85" s="23"/>
      <c r="CS85" s="23"/>
      <c r="CY85" s="44">
        <f t="shared" si="4"/>
        <v>0.93</v>
      </c>
      <c r="CZ85" s="13">
        <f t="shared" si="5"/>
        <v>-6.0561990351463981</v>
      </c>
      <c r="DA85" s="13">
        <f t="shared" si="6"/>
        <v>9.9309092317767274</v>
      </c>
      <c r="DB85" s="48"/>
      <c r="DC85" s="13">
        <f t="shared" si="3"/>
        <v>-683.17218633656842</v>
      </c>
      <c r="DD85" s="55">
        <f t="shared" si="51"/>
        <v>-11.923604009621338</v>
      </c>
      <c r="DE85" s="46">
        <f t="shared" si="224"/>
        <v>-0.64795210521857227</v>
      </c>
    </row>
    <row r="86" spans="1:109" ht="18" customHeight="1" thickBot="1">
      <c r="A86" s="23"/>
      <c r="B86" s="33"/>
      <c r="C86" s="23"/>
      <c r="D86" s="7" t="s">
        <v>2</v>
      </c>
      <c r="E86" s="8"/>
      <c r="F86" s="8" t="s">
        <v>3</v>
      </c>
      <c r="G86" s="9"/>
      <c r="H86" s="10"/>
      <c r="I86" s="7" t="s">
        <v>4</v>
      </c>
      <c r="J86" s="8"/>
      <c r="K86" s="8" t="s">
        <v>5</v>
      </c>
      <c r="L86" s="9"/>
      <c r="M86" s="23"/>
      <c r="N86" s="251" t="s">
        <v>79</v>
      </c>
      <c r="O86" s="252"/>
      <c r="P86" s="253" t="s">
        <v>80</v>
      </c>
      <c r="Q86" s="254"/>
      <c r="R86" s="23"/>
      <c r="S86" s="7" t="s">
        <v>11</v>
      </c>
      <c r="T86" s="8"/>
      <c r="U86" s="8" t="s">
        <v>12</v>
      </c>
      <c r="V86" s="9"/>
      <c r="W86" s="20"/>
      <c r="X86" s="251" t="s">
        <v>79</v>
      </c>
      <c r="Y86" s="252"/>
      <c r="Z86" s="253" t="s">
        <v>80</v>
      </c>
      <c r="AA86" s="254"/>
      <c r="AB86" s="20"/>
      <c r="AC86" s="7" t="s">
        <v>4</v>
      </c>
      <c r="AD86" s="8"/>
      <c r="AE86" s="8" t="s">
        <v>5</v>
      </c>
      <c r="AF86" s="9"/>
      <c r="AG86" s="20"/>
      <c r="AH86" s="251" t="s">
        <v>0</v>
      </c>
      <c r="AI86" s="252"/>
      <c r="AJ86" s="253" t="s">
        <v>1</v>
      </c>
      <c r="AK86" s="254"/>
      <c r="AL86" s="20"/>
      <c r="AM86" s="7" t="s">
        <v>11</v>
      </c>
      <c r="AN86" s="8"/>
      <c r="AO86" s="8" t="s">
        <v>12</v>
      </c>
      <c r="AP86" s="9"/>
      <c r="AQ86" s="23"/>
      <c r="AR86" s="251" t="s">
        <v>0</v>
      </c>
      <c r="AS86" s="252"/>
      <c r="AT86" s="253" t="s">
        <v>1</v>
      </c>
      <c r="AU86" s="254"/>
      <c r="AV86" s="36"/>
      <c r="AW86" s="7" t="s">
        <v>4</v>
      </c>
      <c r="AX86" s="8"/>
      <c r="AY86" s="8" t="s">
        <v>5</v>
      </c>
      <c r="AZ86" s="9"/>
      <c r="BA86" s="20"/>
      <c r="BB86" s="251" t="s">
        <v>0</v>
      </c>
      <c r="BC86" s="252"/>
      <c r="BD86" s="253" t="s">
        <v>1</v>
      </c>
      <c r="BE86" s="254"/>
      <c r="BF86" s="36"/>
      <c r="BG86" s="7" t="s">
        <v>11</v>
      </c>
      <c r="BH86" s="8"/>
      <c r="BI86" s="8" t="s">
        <v>12</v>
      </c>
      <c r="BJ86" s="9"/>
      <c r="BK86" s="36"/>
      <c r="BL86" s="251" t="s">
        <v>0</v>
      </c>
      <c r="BM86" s="252"/>
      <c r="BN86" s="253" t="s">
        <v>1</v>
      </c>
      <c r="BO86" s="254"/>
      <c r="BP86" s="36"/>
      <c r="BQ86" s="7" t="s">
        <v>4</v>
      </c>
      <c r="BR86" s="8"/>
      <c r="BS86" s="8" t="s">
        <v>5</v>
      </c>
      <c r="BT86" s="9"/>
      <c r="BU86" s="20"/>
      <c r="BV86" s="251" t="s">
        <v>0</v>
      </c>
      <c r="BW86" s="252"/>
      <c r="BX86" s="253" t="s">
        <v>1</v>
      </c>
      <c r="BY86" s="254"/>
      <c r="BZ86" s="36"/>
      <c r="CA86" s="7" t="s">
        <v>11</v>
      </c>
      <c r="CB86" s="8"/>
      <c r="CC86" s="8" t="s">
        <v>12</v>
      </c>
      <c r="CD86" s="9"/>
      <c r="CE86" s="36"/>
      <c r="CF86" s="251" t="s">
        <v>0</v>
      </c>
      <c r="CG86" s="252"/>
      <c r="CH86" s="253" t="s">
        <v>1</v>
      </c>
      <c r="CI86" s="254"/>
      <c r="CJ86" s="23"/>
      <c r="CK86" s="7" t="s">
        <v>23</v>
      </c>
      <c r="CL86" s="8"/>
      <c r="CM86" s="8" t="s">
        <v>24</v>
      </c>
      <c r="CN86" s="9"/>
      <c r="CO86" s="23"/>
      <c r="CP86" s="251" t="s">
        <v>0</v>
      </c>
      <c r="CQ86" s="252"/>
      <c r="CR86" s="253" t="s">
        <v>1</v>
      </c>
      <c r="CS86" s="254"/>
      <c r="CU86" s="26" t="s">
        <v>25</v>
      </c>
      <c r="CW86" s="50" t="s">
        <v>44</v>
      </c>
      <c r="CY86" s="44">
        <f t="shared" si="4"/>
        <v>0.93500000000000005</v>
      </c>
      <c r="CZ86" s="13">
        <f t="shared" si="5"/>
        <v>-5.2156474007254126</v>
      </c>
      <c r="DA86" s="13">
        <f t="shared" si="6"/>
        <v>6.5150483000938824</v>
      </c>
      <c r="DB86" s="48"/>
      <c r="DC86" s="13">
        <f t="shared" si="3"/>
        <v>-595.62531553253746</v>
      </c>
      <c r="DD86" s="55">
        <f t="shared" si="51"/>
        <v>-10.395622864272902</v>
      </c>
      <c r="DE86" s="46">
        <f t="shared" si="224"/>
        <v>-0.95054101069079988</v>
      </c>
    </row>
    <row r="87" spans="1:109" ht="18" customHeight="1" thickTop="1" thickBot="1">
      <c r="B87" s="34">
        <v>0.24</v>
      </c>
      <c r="D87" s="11">
        <v>1</v>
      </c>
      <c r="E87" s="12">
        <v>0</v>
      </c>
      <c r="F87" s="13">
        <v>0</v>
      </c>
      <c r="G87" s="40">
        <f t="shared" ref="G87" si="618">-1/($E$4*$B87)</f>
        <v>-4.377210491298106</v>
      </c>
      <c r="H87" s="10"/>
      <c r="I87" s="11">
        <v>1</v>
      </c>
      <c r="J87" s="12">
        <v>0</v>
      </c>
      <c r="K87" s="13">
        <v>0</v>
      </c>
      <c r="L87" s="14">
        <v>0</v>
      </c>
      <c r="N87" s="1">
        <f t="shared" ref="N87" si="619">D87*I87+F87*I90-E87*J87-G87*J90</f>
        <v>-25.660396209728756</v>
      </c>
      <c r="O87" s="4">
        <f t="shared" ref="O87" si="620">(D87*J87+E87*I87+F87*J90+G87*I90)</f>
        <v>0</v>
      </c>
      <c r="P87" s="2">
        <f t="shared" ref="P87" si="621">D87*K87+F87*K90-E87*L87-G87*L90</f>
        <v>0</v>
      </c>
      <c r="Q87" s="3">
        <f t="shared" ref="Q87" si="622">(D87*L87+E87*K87+F87*L90+G87*K90)</f>
        <v>-4.377210491298106</v>
      </c>
      <c r="S87" s="11">
        <v>1</v>
      </c>
      <c r="T87" s="12">
        <v>0</v>
      </c>
      <c r="U87" s="13">
        <v>0</v>
      </c>
      <c r="V87" s="40">
        <f t="shared" ref="V87" si="623">-1/($T$4*$B87)</f>
        <v>-8.3634417235380702</v>
      </c>
      <c r="W87" s="20"/>
      <c r="X87" s="1">
        <f t="shared" ref="X87" si="624">N87*S87+P87*S90-O87*T87-Q87*T90</f>
        <v>-25.660396209728756</v>
      </c>
      <c r="Y87" s="4">
        <f t="shared" ref="Y87" si="625">(N87*T87+O87*S87+P87*T90+Q87*S90)</f>
        <v>0</v>
      </c>
      <c r="Z87" s="2">
        <f t="shared" ref="Z87" si="626">N87*U87+P87*U90-O87*V87-Q87*V90</f>
        <v>0</v>
      </c>
      <c r="AA87" s="3">
        <f t="shared" ref="AA87" si="627">(N87*V87+O87*U87+P87*V90+Q87*U90)</f>
        <v>210.23201781166551</v>
      </c>
      <c r="AB87" s="20"/>
      <c r="AC87" s="11">
        <v>1</v>
      </c>
      <c r="AD87" s="12">
        <v>0</v>
      </c>
      <c r="AE87" s="13">
        <v>0</v>
      </c>
      <c r="AF87" s="14">
        <v>0</v>
      </c>
      <c r="AG87" s="20"/>
      <c r="AH87" s="1">
        <f t="shared" ref="AH87" si="628">X87*AC87+Z87*AC90-Y87*AD87-AA87*AD90</f>
        <v>1437.2099125443453</v>
      </c>
      <c r="AI87" s="4">
        <f t="shared" ref="AI87" si="629">(X87*AD87+Y87*AC87+Z87*AD90+AA87*AC90)</f>
        <v>0</v>
      </c>
      <c r="AJ87" s="2">
        <f t="shared" ref="AJ87" si="630">X87*AE87+Z87*AE90-Y87*AF87-AA87*AF90</f>
        <v>0</v>
      </c>
      <c r="AK87" s="3">
        <f t="shared" ref="AK87" si="631">(X87*AF87+Y87*AE87+Z87*AF90+AA87*AE90)</f>
        <v>210.23201781166551</v>
      </c>
      <c r="AL87" s="20"/>
      <c r="AM87" s="11">
        <v>1</v>
      </c>
      <c r="AN87" s="12">
        <v>0</v>
      </c>
      <c r="AO87" s="13">
        <v>0</v>
      </c>
      <c r="AP87" s="40">
        <f t="shared" ref="AP87" si="632">-1/($AN$4*$B87)</f>
        <v>-8.6914198303434862</v>
      </c>
      <c r="AR87" s="1">
        <f t="shared" ref="AR87" si="633">AH87*AM87+AJ87*AM90-AI87*AN87-AK87*AN90</f>
        <v>1437.2099125443453</v>
      </c>
      <c r="AS87" s="4">
        <f t="shared" ref="AS87" si="634">(AH87*AN87+AI87*AM87+AJ87*AN90+AK87*AM90)</f>
        <v>0</v>
      </c>
      <c r="AT87" s="2">
        <f t="shared" ref="AT87" si="635">AH87*AO87+AJ87*AO90-AI87*AP87-AK87*AP90</f>
        <v>0</v>
      </c>
      <c r="AU87" s="3">
        <f t="shared" ref="AU87" si="636">(AH87*AP87+AI87*AO87+AJ87*AP90+AK87*AO90)</f>
        <v>-12281.162716442484</v>
      </c>
      <c r="AV87" s="20"/>
      <c r="AW87" s="11">
        <v>1</v>
      </c>
      <c r="AX87" s="12">
        <v>0</v>
      </c>
      <c r="AY87" s="13">
        <v>0</v>
      </c>
      <c r="AZ87" s="14">
        <v>0</v>
      </c>
      <c r="BA87" s="20"/>
      <c r="BB87" s="1">
        <f t="shared" ref="BB87" si="637">AR87*AW87+AT87*AW90-AS87*AX87-AU87*AX90</f>
        <v>-84019.555816430846</v>
      </c>
      <c r="BC87" s="4">
        <f t="shared" ref="BC87" si="638">(AR87*AX87+AS87*AW87+AT87*AX90+AU87*AW90)</f>
        <v>0</v>
      </c>
      <c r="BD87" s="2">
        <f t="shared" ref="BD87" si="639">AR87*AY87+AT87*AY90-AS87*AZ87-AU87*AZ90</f>
        <v>0</v>
      </c>
      <c r="BE87" s="3">
        <f t="shared" ref="BE87" si="640">(AR87*AZ87+AS87*AY87+AT87*AZ90+AU87*AY90)</f>
        <v>-12281.162716442484</v>
      </c>
      <c r="BF87" s="20"/>
      <c r="BG87" s="11">
        <v>1</v>
      </c>
      <c r="BH87" s="12">
        <v>0</v>
      </c>
      <c r="BI87" s="13">
        <v>0</v>
      </c>
      <c r="BJ87" s="40">
        <f t="shared" ref="BJ87" si="641">-1/($BH$4*$B87)</f>
        <v>-8.3634417235380702</v>
      </c>
      <c r="BK87" s="20"/>
      <c r="BL87" s="1">
        <f t="shared" ref="BL87" si="642">BB87*BG87+BD87*BG90-BC87*BH87-BE87*BH90</f>
        <v>-84019.555816430846</v>
      </c>
      <c r="BM87" s="4">
        <f t="shared" ref="BM87" si="643">(BB87*BH87+BC87*BG87+BD87*BH90+BE87*BG90)</f>
        <v>0</v>
      </c>
      <c r="BN87" s="2">
        <f t="shared" ref="BN87" si="644">BB87*BI87+BD87*BI90-BC87*BJ87-BE87*BJ90</f>
        <v>0</v>
      </c>
      <c r="BO87" s="3">
        <f t="shared" ref="BO87" si="645">(BB87*BJ87+BC87*BI87+BD87*BJ90+BE87*BI90)</f>
        <v>690411.49599183095</v>
      </c>
      <c r="BP87" s="20"/>
      <c r="BQ87" s="11">
        <v>1</v>
      </c>
      <c r="BR87" s="12">
        <v>0</v>
      </c>
      <c r="BS87" s="13">
        <v>0</v>
      </c>
      <c r="BT87" s="14">
        <v>0</v>
      </c>
      <c r="BU87" s="20"/>
      <c r="BV87" s="1">
        <f t="shared" ref="BV87" si="646">BL87*BQ87+BN87*BQ90-BM87*BR87-BO87*BR90</f>
        <v>4121088.7129054354</v>
      </c>
      <c r="BW87" s="4">
        <f t="shared" ref="BW87" si="647">(BL87*BR87+BM87*BQ87+BN87*BR90+BO87*BQ90)</f>
        <v>0</v>
      </c>
      <c r="BX87" s="2">
        <f t="shared" ref="BX87" si="648">BL87*BS87+BN87*BS90-BM87*BT87-BO87*BT90</f>
        <v>0</v>
      </c>
      <c r="BY87" s="3">
        <f t="shared" ref="BY87" si="649">(BL87*BT87+BM87*BS87+BN87*BT90+BO87*BS90)</f>
        <v>690411.49599183095</v>
      </c>
      <c r="BZ87" s="20"/>
      <c r="CA87" s="11">
        <v>1</v>
      </c>
      <c r="CB87" s="12">
        <v>0</v>
      </c>
      <c r="CC87" s="13">
        <v>0</v>
      </c>
      <c r="CD87" s="40">
        <f t="shared" ref="CD87" si="650">-1/($CB$4*$B87)</f>
        <v>-4.377210491298106</v>
      </c>
      <c r="CE87" s="20"/>
      <c r="CF87" s="1">
        <f t="shared" ref="CF87" si="651">BV87*CA87+BX87*CA90-BW87*CB87-BY87*CB90</f>
        <v>4121088.7129054354</v>
      </c>
      <c r="CG87" s="4">
        <f t="shared" ref="CG87" si="652">(BV87*CB87+BW87*CA87+BX87*CB90+BY87*CA90)</f>
        <v>0</v>
      </c>
      <c r="CH87" s="2">
        <f t="shared" ref="CH87" si="653">BV87*CC87+BX87*CC90-BW87*CD87-BY87*CD90</f>
        <v>0</v>
      </c>
      <c r="CI87" s="3">
        <f t="shared" ref="CI87" si="654">(BV87*CD87+BW87*CC87+BX87*CD90+BY87*CC90)</f>
        <v>-17348461.25370805</v>
      </c>
      <c r="CJ87" s="28"/>
      <c r="CK87" s="11">
        <v>1</v>
      </c>
      <c r="CL87" s="12">
        <v>0</v>
      </c>
      <c r="CM87" s="13">
        <v>0</v>
      </c>
      <c r="CN87" s="14">
        <v>0</v>
      </c>
      <c r="CP87" s="1">
        <f t="shared" ref="CP87" si="655">CF87*CK87+CH87*CK90-CG87*CL87-CI87*CL90</f>
        <v>4121088.7129054354</v>
      </c>
      <c r="CQ87" s="4">
        <f t="shared" ref="CQ87" si="656">(CF87*CL87+CG87*CK87+CH87*CL90+CI87*CK90)</f>
        <v>-17348461.25370805</v>
      </c>
      <c r="CR87" s="2">
        <f t="shared" ref="CR87" si="657">CF87*CM87+CH87*CM90-CG87*CN87-CI87*CN90</f>
        <v>0</v>
      </c>
      <c r="CS87" s="3">
        <f t="shared" ref="CS87" si="658">(CF87*CN87+CG87*CM87+CH87*CN90+CI87*CM90)</f>
        <v>-17348461.25370805</v>
      </c>
      <c r="CU87" s="29">
        <f t="shared" ref="CU87" si="659">20*LOG(((1+$CL$4)/$CL$4)/((CP87+CP90)^2+(CQ87+CQ90)^2)^0.5)</f>
        <v>-139.24142521446575</v>
      </c>
      <c r="CW87" s="51">
        <f t="shared" ref="CW87" si="660">((CP87^2+CQ87^2)^0.5)/((CP90^2+CQ90^2)^0.5)</f>
        <v>4.2096791557484199</v>
      </c>
      <c r="CY87" s="44">
        <f t="shared" si="4"/>
        <v>0.94</v>
      </c>
      <c r="CZ87" s="13">
        <f t="shared" si="5"/>
        <v>-4.4164656518787035</v>
      </c>
      <c r="DA87" s="13">
        <f t="shared" si="6"/>
        <v>3.5369217224312588</v>
      </c>
      <c r="DB87" s="48"/>
      <c r="DC87" s="13">
        <f t="shared" si="3"/>
        <v>-550.40551744561935</v>
      </c>
      <c r="DD87" s="55">
        <f t="shared" si="51"/>
        <v>-9.6063885005691461</v>
      </c>
      <c r="DE87" s="46">
        <f t="shared" si="224"/>
        <v>-1.3453265646714898</v>
      </c>
    </row>
    <row r="88" spans="1:109" ht="18" customHeight="1" thickBot="1">
      <c r="D88" s="11"/>
      <c r="E88" s="13"/>
      <c r="F88" s="13"/>
      <c r="G88" s="15"/>
      <c r="H88" s="10"/>
      <c r="I88" s="11"/>
      <c r="J88" s="13"/>
      <c r="K88" s="13"/>
      <c r="L88" s="15"/>
      <c r="N88" s="5"/>
      <c r="Q88" s="6"/>
      <c r="S88" s="11"/>
      <c r="T88" s="13"/>
      <c r="U88" s="13"/>
      <c r="V88" s="15"/>
      <c r="W88" s="20"/>
      <c r="X88" s="5"/>
      <c r="AA88" s="6"/>
      <c r="AB88" s="20"/>
      <c r="AC88" s="11"/>
      <c r="AD88" s="13"/>
      <c r="AE88" s="13"/>
      <c r="AF88" s="15"/>
      <c r="AG88" s="20"/>
      <c r="AH88" s="5"/>
      <c r="AK88" s="6"/>
      <c r="AL88" s="20"/>
      <c r="AM88" s="11"/>
      <c r="AN88" s="13"/>
      <c r="AO88" s="13"/>
      <c r="AP88" s="15"/>
      <c r="AR88" s="5"/>
      <c r="AU88" s="6"/>
      <c r="AW88" s="11"/>
      <c r="AX88" s="13"/>
      <c r="AY88" s="13"/>
      <c r="AZ88" s="15"/>
      <c r="BA88" s="20"/>
      <c r="BB88" s="5"/>
      <c r="BE88" s="6"/>
      <c r="BG88" s="11"/>
      <c r="BH88" s="13"/>
      <c r="BI88" s="13"/>
      <c r="BJ88" s="15"/>
      <c r="BL88" s="5"/>
      <c r="BO88" s="6"/>
      <c r="BQ88" s="11"/>
      <c r="BR88" s="13"/>
      <c r="BS88" s="13"/>
      <c r="BT88" s="15"/>
      <c r="BU88" s="20"/>
      <c r="BV88" s="5"/>
      <c r="BY88" s="6"/>
      <c r="CA88" s="11"/>
      <c r="CB88" s="13"/>
      <c r="CC88" s="13"/>
      <c r="CD88" s="15"/>
      <c r="CF88" s="5"/>
      <c r="CI88" s="6"/>
      <c r="CK88" s="11"/>
      <c r="CL88" s="13"/>
      <c r="CM88" s="13"/>
      <c r="CN88" s="15"/>
      <c r="CP88" s="5"/>
      <c r="CS88" s="6"/>
      <c r="CW88" s="52"/>
      <c r="CY88" s="44">
        <f t="shared" si="4"/>
        <v>0.94499999999999995</v>
      </c>
      <c r="CZ88" s="13">
        <f t="shared" si="5"/>
        <v>-3.6691872074124521</v>
      </c>
      <c r="DA88" s="13">
        <f t="shared" si="6"/>
        <v>0.78489413520315976</v>
      </c>
      <c r="DB88" s="48"/>
      <c r="DC88" s="13">
        <f t="shared" si="3"/>
        <v>-528.10134083211994</v>
      </c>
      <c r="DD88" s="55">
        <f t="shared" si="51"/>
        <v>-9.2171071817172638</v>
      </c>
      <c r="DE88" s="46">
        <f t="shared" ref="DE88:DE101" si="661">INDEX(CW:CW,(ROW()-23)*8+26)</f>
        <v>-1.8523332885352659</v>
      </c>
    </row>
    <row r="89" spans="1:109" ht="18" customHeight="1" thickBot="1">
      <c r="D89" s="11" t="s">
        <v>6</v>
      </c>
      <c r="E89" s="13"/>
      <c r="F89" s="13" t="s">
        <v>7</v>
      </c>
      <c r="G89" s="15"/>
      <c r="H89" s="10"/>
      <c r="I89" s="11" t="s">
        <v>8</v>
      </c>
      <c r="J89" s="13"/>
      <c r="K89" s="13" t="s">
        <v>9</v>
      </c>
      <c r="L89" s="15"/>
      <c r="N89" s="251" t="s">
        <v>26</v>
      </c>
      <c r="O89" s="252"/>
      <c r="P89" s="253" t="s">
        <v>27</v>
      </c>
      <c r="Q89" s="254"/>
      <c r="S89" s="11" t="s">
        <v>13</v>
      </c>
      <c r="T89" s="13"/>
      <c r="U89" s="13" t="s">
        <v>14</v>
      </c>
      <c r="V89" s="15"/>
      <c r="W89" s="20"/>
      <c r="X89" s="251" t="s">
        <v>26</v>
      </c>
      <c r="Y89" s="252"/>
      <c r="Z89" s="253" t="s">
        <v>27</v>
      </c>
      <c r="AA89" s="254"/>
      <c r="AB89" s="20"/>
      <c r="AC89" s="11" t="s">
        <v>8</v>
      </c>
      <c r="AD89" s="13"/>
      <c r="AE89" s="13" t="s">
        <v>9</v>
      </c>
      <c r="AF89" s="15"/>
      <c r="AG89" s="20"/>
      <c r="AH89" s="251" t="s">
        <v>26</v>
      </c>
      <c r="AI89" s="252"/>
      <c r="AJ89" s="253" t="s">
        <v>27</v>
      </c>
      <c r="AK89" s="254"/>
      <c r="AL89" s="20"/>
      <c r="AM89" s="11" t="s">
        <v>13</v>
      </c>
      <c r="AN89" s="13"/>
      <c r="AO89" s="13" t="s">
        <v>14</v>
      </c>
      <c r="AP89" s="15"/>
      <c r="AR89" s="251" t="s">
        <v>26</v>
      </c>
      <c r="AS89" s="252"/>
      <c r="AT89" s="253" t="s">
        <v>27</v>
      </c>
      <c r="AU89" s="254"/>
      <c r="AV89" s="36"/>
      <c r="AW89" s="11" t="s">
        <v>8</v>
      </c>
      <c r="AX89" s="13"/>
      <c r="AY89" s="13" t="s">
        <v>9</v>
      </c>
      <c r="AZ89" s="15"/>
      <c r="BA89" s="20"/>
      <c r="BB89" s="251" t="s">
        <v>26</v>
      </c>
      <c r="BC89" s="252"/>
      <c r="BD89" s="253" t="s">
        <v>27</v>
      </c>
      <c r="BE89" s="254"/>
      <c r="BF89" s="36"/>
      <c r="BG89" s="11" t="s">
        <v>13</v>
      </c>
      <c r="BH89" s="13"/>
      <c r="BI89" s="13" t="s">
        <v>14</v>
      </c>
      <c r="BJ89" s="15"/>
      <c r="BK89" s="36"/>
      <c r="BL89" s="251" t="s">
        <v>26</v>
      </c>
      <c r="BM89" s="252"/>
      <c r="BN89" s="253" t="s">
        <v>27</v>
      </c>
      <c r="BO89" s="254"/>
      <c r="BP89" s="36"/>
      <c r="BQ89" s="11" t="s">
        <v>8</v>
      </c>
      <c r="BR89" s="13"/>
      <c r="BS89" s="13" t="s">
        <v>9</v>
      </c>
      <c r="BT89" s="15"/>
      <c r="BU89" s="20"/>
      <c r="BV89" s="251" t="s">
        <v>26</v>
      </c>
      <c r="BW89" s="252"/>
      <c r="BX89" s="253" t="s">
        <v>27</v>
      </c>
      <c r="BY89" s="254"/>
      <c r="BZ89" s="36"/>
      <c r="CA89" s="11" t="s">
        <v>13</v>
      </c>
      <c r="CB89" s="13"/>
      <c r="CC89" s="13" t="s">
        <v>14</v>
      </c>
      <c r="CD89" s="15"/>
      <c r="CE89" s="36"/>
      <c r="CF89" s="251" t="s">
        <v>26</v>
      </c>
      <c r="CG89" s="252"/>
      <c r="CH89" s="253" t="s">
        <v>27</v>
      </c>
      <c r="CI89" s="254"/>
      <c r="CK89" s="11" t="s">
        <v>28</v>
      </c>
      <c r="CL89" s="13"/>
      <c r="CM89" s="13" t="s">
        <v>29</v>
      </c>
      <c r="CN89" s="15"/>
      <c r="CP89" s="251" t="s">
        <v>26</v>
      </c>
      <c r="CQ89" s="252"/>
      <c r="CR89" s="253" t="s">
        <v>27</v>
      </c>
      <c r="CS89" s="254"/>
      <c r="CU89" s="38" t="s">
        <v>37</v>
      </c>
      <c r="CW89" s="53" t="s">
        <v>45</v>
      </c>
      <c r="CY89" s="44">
        <f t="shared" si="4"/>
        <v>0.95</v>
      </c>
      <c r="CZ89" s="13">
        <f t="shared" si="5"/>
        <v>-2.9841716107088292</v>
      </c>
      <c r="DA89" s="13">
        <f t="shared" si="6"/>
        <v>-1.8556125689574421</v>
      </c>
      <c r="DB89" s="48"/>
      <c r="DC89" s="13">
        <f t="shared" ref="DC89:DC101" si="662">((DA90-DA89)/(CY90-CY89))</f>
        <v>-519.51574782861633</v>
      </c>
      <c r="DD89" s="55">
        <f t="shared" ref="DD89:DD101" si="663">PI()*(IF(DC89&lt;0,DC89,(DC90+DC88)/2))/180</f>
        <v>-9.0672603155699356</v>
      </c>
      <c r="DE89" s="46">
        <f t="shared" si="661"/>
        <v>-2.4925245770530733</v>
      </c>
    </row>
    <row r="90" spans="1:109" ht="18" customHeight="1" thickTop="1" thickBot="1">
      <c r="D90" s="16">
        <v>0</v>
      </c>
      <c r="E90" s="17">
        <v>0</v>
      </c>
      <c r="F90" s="18">
        <v>1</v>
      </c>
      <c r="G90" s="19">
        <v>0</v>
      </c>
      <c r="H90" s="10"/>
      <c r="I90" s="16">
        <v>0</v>
      </c>
      <c r="J90" s="17">
        <f t="shared" ref="J90" si="664">-1/($J$4*$B87)</f>
        <v>-6.0907274764897918</v>
      </c>
      <c r="K90" s="18">
        <v>1</v>
      </c>
      <c r="L90" s="19">
        <v>0</v>
      </c>
      <c r="N90" s="1">
        <f t="shared" ref="N90" si="665">D90*I87+F90*I90-E90*J87-G90*J90</f>
        <v>0</v>
      </c>
      <c r="O90" s="4">
        <f t="shared" ref="O90" si="666">(D90*J87+E90*I87+F90*J90+G90*I90)</f>
        <v>-6.0907274764897918</v>
      </c>
      <c r="P90" s="2">
        <f t="shared" ref="P90" si="667">D90*K87+F90*K90-E90*L87-G90*L90</f>
        <v>1</v>
      </c>
      <c r="Q90" s="3">
        <f t="shared" ref="Q90" si="668">(D90*L87+E90*K87+F90*L90+G90*K90)</f>
        <v>0</v>
      </c>
      <c r="S90" s="16">
        <v>0</v>
      </c>
      <c r="T90" s="17">
        <v>0</v>
      </c>
      <c r="U90" s="18">
        <v>1</v>
      </c>
      <c r="V90" s="19">
        <v>0</v>
      </c>
      <c r="W90" s="20"/>
      <c r="X90" s="1">
        <f t="shared" ref="X90" si="669">N90*S87+P90*S90-O90*T87-Q90*T90</f>
        <v>0</v>
      </c>
      <c r="Y90" s="4">
        <f t="shared" ref="Y90" si="670">(N90*T87+O90*S87+P90*T90+Q90*S90)</f>
        <v>-6.0907274764897918</v>
      </c>
      <c r="Z90" s="2">
        <f t="shared" ref="Z90" si="671">N90*U87+P90*U90-O90*V87-Q90*V90</f>
        <v>-49.939444303574469</v>
      </c>
      <c r="AA90" s="3">
        <f t="shared" ref="AA90" si="672">(N90*V87+O90*U87+P90*V90+Q90*U90)</f>
        <v>0</v>
      </c>
      <c r="AB90" s="20"/>
      <c r="AC90" s="16">
        <v>0</v>
      </c>
      <c r="AD90" s="17">
        <f t="shared" ref="AD90" si="673">-1/($AD$4*$B87)</f>
        <v>-6.9583611667780003</v>
      </c>
      <c r="AE90" s="18">
        <v>1</v>
      </c>
      <c r="AF90" s="19">
        <v>0</v>
      </c>
      <c r="AG90" s="20"/>
      <c r="AH90" s="1">
        <f t="shared" ref="AH90" si="674">X90*AC87+Z90*AC90-Y90*AD87-AA90*AD90</f>
        <v>0</v>
      </c>
      <c r="AI90" s="4">
        <f t="shared" ref="AI90" si="675">(X90*AD87+Y90*AC87+Z90*AD90+AA90*AC90)</f>
        <v>341.40596245597561</v>
      </c>
      <c r="AJ90" s="2">
        <f t="shared" ref="AJ90" si="676">X90*AE87+Z90*AE90-Y90*AF87-AA90*AF90</f>
        <v>-49.939444303574469</v>
      </c>
      <c r="AK90" s="3">
        <f t="shared" ref="AK90" si="677">(X90*AF87+Y90*AE87+Z90*AF90+AA90*AE90)</f>
        <v>0</v>
      </c>
      <c r="AL90" s="20"/>
      <c r="AM90" s="16">
        <v>0</v>
      </c>
      <c r="AN90" s="17">
        <v>0</v>
      </c>
      <c r="AO90" s="18">
        <v>1</v>
      </c>
      <c r="AP90" s="19">
        <v>0</v>
      </c>
      <c r="AR90" s="1">
        <f t="shared" ref="AR90" si="678">AH90*AM87+AJ90*AM90-AI90*AN87-AK90*AN90</f>
        <v>0</v>
      </c>
      <c r="AS90" s="4">
        <f t="shared" ref="AS90" si="679">(AH90*AN87+AI90*AM87+AJ90*AN90+AK90*AM90)</f>
        <v>341.40596245597561</v>
      </c>
      <c r="AT90" s="2">
        <f t="shared" ref="AT90" si="680">AH90*AO87+AJ90*AO90-AI90*AP87-AK90*AP90</f>
        <v>2917.3631079837955</v>
      </c>
      <c r="AU90" s="3">
        <f t="shared" ref="AU90" si="681">(AH90*AP87+AI90*AO87+AJ90*AP90+AK90*AO90)</f>
        <v>0</v>
      </c>
      <c r="AV90" s="20"/>
      <c r="AW90" s="16">
        <v>0</v>
      </c>
      <c r="AX90" s="17">
        <f t="shared" ref="AX90" si="682">-1/($AX$4*$B87)</f>
        <v>-6.9583611667780003</v>
      </c>
      <c r="AY90" s="18">
        <v>1</v>
      </c>
      <c r="AZ90" s="19">
        <v>0</v>
      </c>
      <c r="BA90" s="20"/>
      <c r="BB90" s="1">
        <f t="shared" ref="BB90" si="683">AR90*AW87+AT90*AW90-AS90*AX87-AU90*AX90</f>
        <v>0</v>
      </c>
      <c r="BC90" s="4">
        <f t="shared" ref="BC90" si="684">(AR90*AX87+AS90*AW87+AT90*AX90+AU90*AW90)</f>
        <v>-19958.660197529243</v>
      </c>
      <c r="BD90" s="2">
        <f t="shared" ref="BD90" si="685">AR90*AY87+AT90*AY90-AS90*AZ87-AU90*AZ90</f>
        <v>2917.3631079837955</v>
      </c>
      <c r="BE90" s="3">
        <f t="shared" ref="BE90" si="686">(AR90*AZ87+AS90*AY87+AT90*AZ90+AU90*AY90)</f>
        <v>0</v>
      </c>
      <c r="BF90" s="20"/>
      <c r="BG90" s="16">
        <v>0</v>
      </c>
      <c r="BH90" s="17">
        <v>0</v>
      </c>
      <c r="BI90" s="18">
        <v>1</v>
      </c>
      <c r="BJ90" s="19">
        <v>0</v>
      </c>
      <c r="BK90" s="20"/>
      <c r="BL90" s="1">
        <f t="shared" ref="BL90" si="687">BB90*BG87+BD90*BG90-BC90*BH87-BE90*BH90</f>
        <v>0</v>
      </c>
      <c r="BM90" s="4">
        <f t="shared" ref="BM90" si="688">(BB90*BH87+BC90*BG87+BD90*BH90+BE90*BG90)</f>
        <v>-19958.660197529243</v>
      </c>
      <c r="BN90" s="2">
        <f t="shared" ref="BN90" si="689">BB90*BI87+BD90*BI90-BC90*BJ87-BE90*BJ90</f>
        <v>-164005.72833395086</v>
      </c>
      <c r="BO90" s="3">
        <f t="shared" ref="BO90" si="690">(BB90*BJ87+BC90*BI87+BD90*BJ90+BE90*BI90)</f>
        <v>0</v>
      </c>
      <c r="BP90" s="20"/>
      <c r="BQ90" s="16">
        <v>0</v>
      </c>
      <c r="BR90" s="17">
        <f t="shared" ref="BR90" si="691">-1/($BR$4*$B87)</f>
        <v>-6.0907274764897918</v>
      </c>
      <c r="BS90" s="18">
        <v>1</v>
      </c>
      <c r="BT90" s="19">
        <v>0</v>
      </c>
      <c r="BU90" s="20"/>
      <c r="BV90" s="1">
        <f t="shared" ref="BV90" si="692">BL90*BQ87+BN90*BQ90-BM90*BR87-BO90*BR90</f>
        <v>0</v>
      </c>
      <c r="BW90" s="4">
        <f t="shared" ref="BW90" si="693">(BL90*BR87+BM90*BQ87+BN90*BR90+BO90*BQ90)</f>
        <v>978955.53566778556</v>
      </c>
      <c r="BX90" s="2">
        <f t="shared" ref="BX90" si="694">BL90*BS87+BN90*BS90-BM90*BT87-BO90*BT90</f>
        <v>-164005.72833395086</v>
      </c>
      <c r="BY90" s="3">
        <f t="shared" ref="BY90" si="695">(BL90*BT87+BM90*BS87+BN90*BT90+BO90*BS90)</f>
        <v>0</v>
      </c>
      <c r="BZ90" s="20"/>
      <c r="CA90" s="16">
        <v>0</v>
      </c>
      <c r="CB90" s="17">
        <v>0</v>
      </c>
      <c r="CC90" s="18">
        <v>1</v>
      </c>
      <c r="CD90" s="19">
        <v>0</v>
      </c>
      <c r="CE90" s="20"/>
      <c r="CF90" s="1">
        <f t="shared" ref="CF90" si="696">BV90*CA87+BX90*CA90-BW90*CB87-BY90*CB90</f>
        <v>0</v>
      </c>
      <c r="CG90" s="4">
        <f t="shared" ref="CG90" si="697">(BV90*CB87+BW90*CA87+BX90*CB90+BY90*CA90)</f>
        <v>978955.53566778556</v>
      </c>
      <c r="CH90" s="2">
        <f t="shared" ref="CH90" si="698">BV90*CC87+BX90*CC90-BW90*CD87-BY90*CD90</f>
        <v>4121088.7129054368</v>
      </c>
      <c r="CI90" s="3">
        <f t="shared" ref="CI90" si="699">(BV90*CD87+BW90*CC87+BX90*CD90+BY90*CC90)</f>
        <v>0</v>
      </c>
      <c r="CK90" s="16">
        <f t="shared" ref="CK90" si="700">1/$CL$4</f>
        <v>1</v>
      </c>
      <c r="CL90" s="17">
        <v>0</v>
      </c>
      <c r="CM90" s="18">
        <v>1</v>
      </c>
      <c r="CN90" s="19">
        <v>0</v>
      </c>
      <c r="CP90" s="1">
        <f t="shared" ref="CP90" si="701">CF90*CK87+CH90*CK90-CG90*CL87-CI90*CL90</f>
        <v>4121088.7129054368</v>
      </c>
      <c r="CQ90" s="4">
        <f t="shared" ref="CQ90" si="702">(CF90*CL87+CG90*CK87+CH90*CL90+CI90*CK90)</f>
        <v>978955.53566778556</v>
      </c>
      <c r="CR90" s="2">
        <f t="shared" ref="CR90" si="703">CF90*CM87+CH90*CM90-CG90*CN87-CI90*CN90</f>
        <v>4121088.7129054368</v>
      </c>
      <c r="CS90" s="3">
        <f t="shared" ref="CS90" si="704">(CF90*CN87+CG90*CM87+CH90*CN90+CI90*CM90)</f>
        <v>0</v>
      </c>
      <c r="CU90" s="39">
        <f t="shared" ref="CU90" si="705">(180/PI())*ATAN(-1*(CQ87/CP87))</f>
        <v>76.637189363728695</v>
      </c>
      <c r="CW90" s="54">
        <f t="shared" ref="CW90" si="706">20*LOG(((1-(10^(CU87/20)^2)*(1-((1-CW87)/(1+CW87))^2))^0.5))</f>
        <v>-3.2787133862811822E-14</v>
      </c>
      <c r="CY90" s="44">
        <f t="shared" si="4"/>
        <v>0.95499999999999996</v>
      </c>
      <c r="CZ90" s="13">
        <f t="shared" si="5"/>
        <v>-2.3705104216885498</v>
      </c>
      <c r="DA90" s="13">
        <f t="shared" si="6"/>
        <v>-4.4531913081005259</v>
      </c>
      <c r="DB90" s="48"/>
      <c r="DC90" s="13">
        <f t="shared" si="662"/>
        <v>-519.83894741323741</v>
      </c>
      <c r="DD90" s="55">
        <f t="shared" si="663"/>
        <v>-9.0729012124626536</v>
      </c>
      <c r="DE90" s="46">
        <f t="shared" si="661"/>
        <v>-3.2858480570891579</v>
      </c>
    </row>
    <row r="91" spans="1:109" ht="18" customHeight="1"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3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Y91" s="44">
        <f t="shared" si="4"/>
        <v>0.96</v>
      </c>
      <c r="CZ91" s="13">
        <f t="shared" si="5"/>
        <v>-1.8348448872082637</v>
      </c>
      <c r="DA91" s="13">
        <f t="shared" si="6"/>
        <v>-7.0523860451667151</v>
      </c>
      <c r="DB91" s="48"/>
      <c r="DC91" s="13">
        <f t="shared" si="662"/>
        <v>-526.35019855159612</v>
      </c>
      <c r="DD91" s="55">
        <f t="shared" si="663"/>
        <v>-9.1865439832512408</v>
      </c>
      <c r="DE91" s="46">
        <f t="shared" si="661"/>
        <v>-4.2483793001766434</v>
      </c>
    </row>
    <row r="92" spans="1:109" ht="18" customHeight="1">
      <c r="CY92" s="44">
        <f t="shared" si="4"/>
        <v>0.96499999999999997</v>
      </c>
      <c r="CZ92" s="13">
        <f t="shared" si="5"/>
        <v>-1.3803806459989003</v>
      </c>
      <c r="DA92" s="13">
        <f t="shared" si="6"/>
        <v>-9.6841370379246978</v>
      </c>
      <c r="DB92" s="48"/>
      <c r="DC92" s="13">
        <f t="shared" si="662"/>
        <v>-537.40062665836581</v>
      </c>
      <c r="DD92" s="55">
        <f t="shared" si="663"/>
        <v>-9.3794103374692952</v>
      </c>
      <c r="DE92" s="46">
        <f t="shared" si="661"/>
        <v>-5.3887645892807798</v>
      </c>
    </row>
    <row r="93" spans="1:109" ht="18" customHeight="1" thickBot="1">
      <c r="A93" s="23"/>
      <c r="B93" s="23"/>
      <c r="C93" s="23"/>
      <c r="D93" s="20" t="s">
        <v>15</v>
      </c>
      <c r="E93" s="20"/>
      <c r="F93" s="20"/>
      <c r="G93" s="20"/>
      <c r="H93" s="20"/>
      <c r="I93" s="20" t="s">
        <v>16</v>
      </c>
      <c r="J93" s="20"/>
      <c r="K93" s="20"/>
      <c r="L93" s="20"/>
      <c r="M93" s="23"/>
      <c r="N93" s="23"/>
      <c r="O93" s="24" t="s">
        <v>17</v>
      </c>
      <c r="P93" s="23"/>
      <c r="Q93" s="23"/>
      <c r="R93" s="23"/>
      <c r="S93" s="20"/>
      <c r="T93" s="20" t="s">
        <v>18</v>
      </c>
      <c r="U93" s="23"/>
      <c r="V93" s="23"/>
      <c r="W93" s="23"/>
      <c r="X93" s="23"/>
      <c r="Y93" s="24" t="s">
        <v>19</v>
      </c>
      <c r="Z93" s="23"/>
      <c r="AA93" s="23"/>
      <c r="AB93" s="23"/>
      <c r="AC93" s="24" t="s">
        <v>20</v>
      </c>
      <c r="AD93" s="20"/>
      <c r="AE93" s="20"/>
      <c r="AF93" s="20"/>
      <c r="AG93" s="20"/>
      <c r="AH93" s="23"/>
      <c r="AI93" s="24" t="s">
        <v>21</v>
      </c>
      <c r="AJ93" s="23"/>
      <c r="AK93" s="23"/>
      <c r="AL93" s="20"/>
      <c r="AM93" s="24" t="s">
        <v>31</v>
      </c>
      <c r="AN93" s="20"/>
      <c r="AO93" s="23"/>
      <c r="AP93" s="23"/>
      <c r="AQ93" s="23"/>
      <c r="AR93" s="23"/>
      <c r="AS93" s="24" t="s">
        <v>91</v>
      </c>
      <c r="AT93" s="23"/>
      <c r="AU93" s="23"/>
      <c r="AV93" s="23"/>
      <c r="AW93" s="24" t="s">
        <v>32</v>
      </c>
      <c r="AX93" s="20"/>
      <c r="AY93" s="20"/>
      <c r="AZ93" s="20"/>
      <c r="BA93" s="20"/>
      <c r="BB93" s="23"/>
      <c r="BC93" s="24" t="s">
        <v>22</v>
      </c>
      <c r="BD93" s="23"/>
      <c r="BE93" s="23"/>
      <c r="BF93" s="23"/>
      <c r="BG93" s="24" t="s">
        <v>33</v>
      </c>
      <c r="BH93" s="20"/>
      <c r="BI93" s="23"/>
      <c r="BJ93" s="23"/>
      <c r="BK93" s="23"/>
      <c r="BL93" s="23"/>
      <c r="BM93" s="24" t="s">
        <v>34</v>
      </c>
      <c r="BN93" s="23"/>
      <c r="BO93" s="23"/>
      <c r="BP93" s="23"/>
      <c r="BQ93" s="24" t="s">
        <v>89</v>
      </c>
      <c r="BR93" s="20"/>
      <c r="BS93" s="20"/>
      <c r="BT93" s="20"/>
      <c r="BU93" s="20"/>
      <c r="BV93" s="23"/>
      <c r="BW93" s="24" t="s">
        <v>35</v>
      </c>
      <c r="BX93" s="23"/>
      <c r="BY93" s="23"/>
      <c r="BZ93" s="23"/>
      <c r="CA93" s="24" t="s">
        <v>90</v>
      </c>
      <c r="CB93" s="20"/>
      <c r="CC93" s="23"/>
      <c r="CD93" s="23"/>
      <c r="CE93" s="23"/>
      <c r="CF93" s="23"/>
      <c r="CG93" s="24" t="s">
        <v>92</v>
      </c>
      <c r="CH93" s="23"/>
      <c r="CI93" s="23"/>
      <c r="CJ93" s="23"/>
      <c r="CK93" s="24" t="s">
        <v>36</v>
      </c>
      <c r="CL93" s="24"/>
      <c r="CM93" s="23"/>
      <c r="CN93" s="23"/>
      <c r="CO93" s="23"/>
      <c r="CP93" s="23"/>
      <c r="CQ93" s="24" t="s">
        <v>93</v>
      </c>
      <c r="CR93" s="23"/>
      <c r="CS93" s="23"/>
      <c r="CY93" s="44">
        <f t="shared" ref="CY93:CY101" si="707">INDEX(B:B,(ROW()-23)*8+23)</f>
        <v>0.97</v>
      </c>
      <c r="CZ93" s="13">
        <f t="shared" ref="CZ93:CZ101" si="708">INDEX(CU:CU,(ROW()-23)*8+23)</f>
        <v>-1.0063910089760335</v>
      </c>
      <c r="DA93" s="13">
        <f t="shared" ref="DA93:DA101" si="709">INDEX(CU:CU,(ROW()-23)*8+26)</f>
        <v>-12.371140171216529</v>
      </c>
      <c r="DB93" s="48"/>
      <c r="DC93" s="13">
        <f t="shared" si="662"/>
        <v>-551.91932430909594</v>
      </c>
      <c r="DD93" s="55">
        <f t="shared" si="663"/>
        <v>-9.6328094145761014</v>
      </c>
      <c r="DE93" s="46">
        <f t="shared" si="661"/>
        <v>-6.7050575800162635</v>
      </c>
    </row>
    <row r="94" spans="1:109" ht="18" customHeight="1" thickBot="1">
      <c r="A94" s="23"/>
      <c r="B94" s="33"/>
      <c r="C94" s="23"/>
      <c r="D94" s="7" t="s">
        <v>2</v>
      </c>
      <c r="E94" s="8"/>
      <c r="F94" s="8" t="s">
        <v>3</v>
      </c>
      <c r="G94" s="9"/>
      <c r="H94" s="10"/>
      <c r="I94" s="7" t="s">
        <v>4</v>
      </c>
      <c r="J94" s="8"/>
      <c r="K94" s="8" t="s">
        <v>5</v>
      </c>
      <c r="L94" s="9"/>
      <c r="M94" s="23"/>
      <c r="N94" s="251" t="s">
        <v>79</v>
      </c>
      <c r="O94" s="252"/>
      <c r="P94" s="253" t="s">
        <v>80</v>
      </c>
      <c r="Q94" s="254"/>
      <c r="R94" s="23"/>
      <c r="S94" s="7" t="s">
        <v>11</v>
      </c>
      <c r="T94" s="8"/>
      <c r="U94" s="8" t="s">
        <v>12</v>
      </c>
      <c r="V94" s="9"/>
      <c r="W94" s="20"/>
      <c r="X94" s="251" t="s">
        <v>79</v>
      </c>
      <c r="Y94" s="252"/>
      <c r="Z94" s="253" t="s">
        <v>80</v>
      </c>
      <c r="AA94" s="254"/>
      <c r="AB94" s="20"/>
      <c r="AC94" s="7" t="s">
        <v>4</v>
      </c>
      <c r="AD94" s="8"/>
      <c r="AE94" s="8" t="s">
        <v>5</v>
      </c>
      <c r="AF94" s="9"/>
      <c r="AG94" s="20"/>
      <c r="AH94" s="251" t="s">
        <v>0</v>
      </c>
      <c r="AI94" s="252"/>
      <c r="AJ94" s="253" t="s">
        <v>1</v>
      </c>
      <c r="AK94" s="254"/>
      <c r="AL94" s="20"/>
      <c r="AM94" s="7" t="s">
        <v>11</v>
      </c>
      <c r="AN94" s="8"/>
      <c r="AO94" s="8" t="s">
        <v>12</v>
      </c>
      <c r="AP94" s="9"/>
      <c r="AQ94" s="23"/>
      <c r="AR94" s="251" t="s">
        <v>0</v>
      </c>
      <c r="AS94" s="252"/>
      <c r="AT94" s="253" t="s">
        <v>1</v>
      </c>
      <c r="AU94" s="254"/>
      <c r="AV94" s="36"/>
      <c r="AW94" s="7" t="s">
        <v>4</v>
      </c>
      <c r="AX94" s="8"/>
      <c r="AY94" s="8" t="s">
        <v>5</v>
      </c>
      <c r="AZ94" s="9"/>
      <c r="BA94" s="20"/>
      <c r="BB94" s="251" t="s">
        <v>0</v>
      </c>
      <c r="BC94" s="252"/>
      <c r="BD94" s="253" t="s">
        <v>1</v>
      </c>
      <c r="BE94" s="254"/>
      <c r="BF94" s="36"/>
      <c r="BG94" s="7" t="s">
        <v>11</v>
      </c>
      <c r="BH94" s="8"/>
      <c r="BI94" s="8" t="s">
        <v>12</v>
      </c>
      <c r="BJ94" s="9"/>
      <c r="BK94" s="36"/>
      <c r="BL94" s="251" t="s">
        <v>0</v>
      </c>
      <c r="BM94" s="252"/>
      <c r="BN94" s="253" t="s">
        <v>1</v>
      </c>
      <c r="BO94" s="254"/>
      <c r="BP94" s="36"/>
      <c r="BQ94" s="7" t="s">
        <v>4</v>
      </c>
      <c r="BR94" s="8"/>
      <c r="BS94" s="8" t="s">
        <v>5</v>
      </c>
      <c r="BT94" s="9"/>
      <c r="BU94" s="20"/>
      <c r="BV94" s="251" t="s">
        <v>0</v>
      </c>
      <c r="BW94" s="252"/>
      <c r="BX94" s="253" t="s">
        <v>1</v>
      </c>
      <c r="BY94" s="254"/>
      <c r="BZ94" s="36"/>
      <c r="CA94" s="7" t="s">
        <v>11</v>
      </c>
      <c r="CB94" s="8"/>
      <c r="CC94" s="8" t="s">
        <v>12</v>
      </c>
      <c r="CD94" s="9"/>
      <c r="CE94" s="36"/>
      <c r="CF94" s="251" t="s">
        <v>0</v>
      </c>
      <c r="CG94" s="252"/>
      <c r="CH94" s="253" t="s">
        <v>1</v>
      </c>
      <c r="CI94" s="254"/>
      <c r="CJ94" s="23"/>
      <c r="CK94" s="7" t="s">
        <v>23</v>
      </c>
      <c r="CL94" s="8"/>
      <c r="CM94" s="8" t="s">
        <v>24</v>
      </c>
      <c r="CN94" s="9"/>
      <c r="CO94" s="23"/>
      <c r="CP94" s="251" t="s">
        <v>0</v>
      </c>
      <c r="CQ94" s="252"/>
      <c r="CR94" s="253" t="s">
        <v>1</v>
      </c>
      <c r="CS94" s="254"/>
      <c r="CU94" s="26" t="s">
        <v>25</v>
      </c>
      <c r="CW94" s="50" t="s">
        <v>44</v>
      </c>
      <c r="CY94" s="44">
        <f t="shared" si="707"/>
        <v>0.97499999999999998</v>
      </c>
      <c r="CZ94" s="13">
        <f t="shared" si="708"/>
        <v>-0.70837135464476852</v>
      </c>
      <c r="DA94" s="13">
        <f t="shared" si="709"/>
        <v>-15.130736792762011</v>
      </c>
      <c r="DB94" s="48"/>
      <c r="DC94" s="13">
        <f t="shared" si="662"/>
        <v>-569.1538674957103</v>
      </c>
      <c r="DD94" s="55">
        <f t="shared" si="663"/>
        <v>-9.9336089382596793</v>
      </c>
      <c r="DE94" s="46">
        <f t="shared" si="661"/>
        <v>-8.1848657160448255</v>
      </c>
    </row>
    <row r="95" spans="1:109" ht="18" customHeight="1" thickTop="1" thickBot="1">
      <c r="B95" s="34">
        <v>0.26</v>
      </c>
      <c r="D95" s="11">
        <v>1</v>
      </c>
      <c r="E95" s="12">
        <v>0</v>
      </c>
      <c r="F95" s="13">
        <v>0</v>
      </c>
      <c r="G95" s="40">
        <f t="shared" ref="G95" si="710">-1/($E$4*$B95)</f>
        <v>-4.0405019919674823</v>
      </c>
      <c r="H95" s="10"/>
      <c r="I95" s="11">
        <v>1</v>
      </c>
      <c r="J95" s="12">
        <v>0</v>
      </c>
      <c r="K95" s="13">
        <v>0</v>
      </c>
      <c r="L95" s="14">
        <v>0</v>
      </c>
      <c r="N95" s="1">
        <f t="shared" ref="N95" si="711">D95*I95+F95*I98-E95*J95-G95*J98</f>
        <v>-21.71655061657361</v>
      </c>
      <c r="O95" s="4">
        <f t="shared" ref="O95" si="712">(D95*J95+E95*I95+F95*J98+G95*I98)</f>
        <v>0</v>
      </c>
      <c r="P95" s="2">
        <f t="shared" ref="P95" si="713">D95*K95+F95*K98-E95*L95-G95*L98</f>
        <v>0</v>
      </c>
      <c r="Q95" s="3">
        <f t="shared" ref="Q95" si="714">(D95*L95+E95*K95+F95*L98+G95*K98)</f>
        <v>-4.0405019919674823</v>
      </c>
      <c r="S95" s="11">
        <v>1</v>
      </c>
      <c r="T95" s="12">
        <v>0</v>
      </c>
      <c r="U95" s="13">
        <v>0</v>
      </c>
      <c r="V95" s="40">
        <f t="shared" ref="V95" si="715">-1/($T$4*$B95)</f>
        <v>-7.7201000524966803</v>
      </c>
      <c r="W95" s="20"/>
      <c r="X95" s="1">
        <f t="shared" ref="X95" si="716">N95*S95+P95*S98-O95*T95-Q95*T98</f>
        <v>-21.71655061657361</v>
      </c>
      <c r="Y95" s="4">
        <f t="shared" ref="Y95" si="717">(N95*T95+O95*S95+P95*T98+Q95*S98)</f>
        <v>0</v>
      </c>
      <c r="Z95" s="2">
        <f t="shared" ref="Z95" si="718">N95*U95+P95*U98-O95*V95-Q95*V98</f>
        <v>0</v>
      </c>
      <c r="AA95" s="3">
        <f t="shared" ref="AA95" si="719">(N95*V95+O95*U95+P95*V98+Q95*U98)</f>
        <v>163.61344156308925</v>
      </c>
      <c r="AB95" s="20"/>
      <c r="AC95" s="11">
        <v>1</v>
      </c>
      <c r="AD95" s="12">
        <v>0</v>
      </c>
      <c r="AE95" s="13">
        <v>0</v>
      </c>
      <c r="AF95" s="14">
        <v>0</v>
      </c>
      <c r="AG95" s="20"/>
      <c r="AH95" s="1">
        <f t="shared" ref="AH95" si="720">X95*AC95+Z95*AC98-Y95*AD95-AA95*AD98</f>
        <v>1029.1893738161975</v>
      </c>
      <c r="AI95" s="4">
        <f t="shared" ref="AI95" si="721">(X95*AD95+Y95*AC95+Z95*AD98+AA95*AC98)</f>
        <v>0</v>
      </c>
      <c r="AJ95" s="2">
        <f t="shared" ref="AJ95" si="722">X95*AE95+Z95*AE98-Y95*AF95-AA95*AF98</f>
        <v>0</v>
      </c>
      <c r="AK95" s="3">
        <f t="shared" ref="AK95" si="723">(X95*AF95+Y95*AE95+Z95*AF98+AA95*AE98)</f>
        <v>163.61344156308925</v>
      </c>
      <c r="AL95" s="20"/>
      <c r="AM95" s="11">
        <v>1</v>
      </c>
      <c r="AN95" s="12">
        <v>0</v>
      </c>
      <c r="AO95" s="13">
        <v>0</v>
      </c>
      <c r="AP95" s="40">
        <f t="shared" ref="AP95" si="724">-1/($AN$4*$B95)</f>
        <v>-8.0228490741632168</v>
      </c>
      <c r="AR95" s="1">
        <f t="shared" ref="AR95" si="725">AH95*AM95+AJ95*AM98-AI95*AN95-AK95*AN98</f>
        <v>1029.1893738161975</v>
      </c>
      <c r="AS95" s="4">
        <f t="shared" ref="AS95" si="726">(AH95*AN95+AI95*AM95+AJ95*AN98+AK95*AM98)</f>
        <v>0</v>
      </c>
      <c r="AT95" s="2">
        <f t="shared" ref="AT95" si="727">AH95*AO95+AJ95*AO98-AI95*AP95-AK95*AP98</f>
        <v>0</v>
      </c>
      <c r="AU95" s="3">
        <f t="shared" ref="AU95" si="728">(AH95*AP95+AI95*AO95+AJ95*AP98+AK95*AO98)</f>
        <v>-8093.4175732968124</v>
      </c>
      <c r="AV95" s="20"/>
      <c r="AW95" s="11">
        <v>1</v>
      </c>
      <c r="AX95" s="12">
        <v>0</v>
      </c>
      <c r="AY95" s="13">
        <v>0</v>
      </c>
      <c r="AZ95" s="14">
        <v>0</v>
      </c>
      <c r="BA95" s="20"/>
      <c r="BB95" s="1">
        <f t="shared" ref="BB95" si="729">AR95*AW95+AT95*AW98-AS95*AX95-AU95*AX98</f>
        <v>-50955.662209458125</v>
      </c>
      <c r="BC95" s="4">
        <f t="shared" ref="BC95" si="730">(AR95*AX95+AS95*AW95+AT95*AX98+AU95*AW98)</f>
        <v>0</v>
      </c>
      <c r="BD95" s="2">
        <f t="shared" ref="BD95" si="731">AR95*AY95+AT95*AY98-AS95*AZ95-AU95*AZ98</f>
        <v>0</v>
      </c>
      <c r="BE95" s="3">
        <f t="shared" ref="BE95" si="732">(AR95*AZ95+AS95*AY95+AT95*AZ98+AU95*AY98)</f>
        <v>-8093.4175732968124</v>
      </c>
      <c r="BF95" s="20"/>
      <c r="BG95" s="11">
        <v>1</v>
      </c>
      <c r="BH95" s="12">
        <v>0</v>
      </c>
      <c r="BI95" s="13">
        <v>0</v>
      </c>
      <c r="BJ95" s="40">
        <f t="shared" ref="BJ95" si="733">-1/($BH$4*$B95)</f>
        <v>-7.7201000524966803</v>
      </c>
      <c r="BK95" s="20"/>
      <c r="BL95" s="1">
        <f t="shared" ref="BL95" si="734">BB95*BG95+BD95*BG98-BC95*BH95-BE95*BH98</f>
        <v>-50955.662209458125</v>
      </c>
      <c r="BM95" s="4">
        <f t="shared" ref="BM95" si="735">(BB95*BH95+BC95*BG95+BD95*BH98+BE95*BG98)</f>
        <v>0</v>
      </c>
      <c r="BN95" s="2">
        <f t="shared" ref="BN95" si="736">BB95*BI95+BD95*BI98-BC95*BJ95-BE95*BJ98</f>
        <v>0</v>
      </c>
      <c r="BO95" s="3">
        <f t="shared" ref="BO95" si="737">(BB95*BJ95+BC95*BI95+BD95*BJ98+BE95*BI98)</f>
        <v>385289.39292494394</v>
      </c>
      <c r="BP95" s="20"/>
      <c r="BQ95" s="11">
        <v>1</v>
      </c>
      <c r="BR95" s="12">
        <v>0</v>
      </c>
      <c r="BS95" s="13">
        <v>0</v>
      </c>
      <c r="BT95" s="14">
        <v>0</v>
      </c>
      <c r="BU95" s="20"/>
      <c r="BV95" s="1">
        <f t="shared" ref="BV95" si="738">BL95*BQ95+BN95*BQ98-BM95*BR95-BO95*BR98</f>
        <v>2115222.207225644</v>
      </c>
      <c r="BW95" s="4">
        <f t="shared" ref="BW95" si="739">(BL95*BR95+BM95*BQ95+BN95*BR98+BO95*BQ98)</f>
        <v>0</v>
      </c>
      <c r="BX95" s="2">
        <f t="shared" ref="BX95" si="740">BL95*BS95+BN95*BS98-BM95*BT95-BO95*BT98</f>
        <v>0</v>
      </c>
      <c r="BY95" s="3">
        <f t="shared" ref="BY95" si="741">(BL95*BT95+BM95*BS95+BN95*BT98+BO95*BS98)</f>
        <v>385289.39292494394</v>
      </c>
      <c r="BZ95" s="20"/>
      <c r="CA95" s="11">
        <v>1</v>
      </c>
      <c r="CB95" s="12">
        <v>0</v>
      </c>
      <c r="CC95" s="13">
        <v>0</v>
      </c>
      <c r="CD95" s="40">
        <f t="shared" ref="CD95" si="742">-1/($CB$4*$B95)</f>
        <v>-4.0405019919674823</v>
      </c>
      <c r="CE95" s="20"/>
      <c r="CF95" s="1">
        <f t="shared" ref="CF95" si="743">BV95*CA95+BX95*CA98-BW95*CB95-BY95*CB98</f>
        <v>2115222.207225644</v>
      </c>
      <c r="CG95" s="4">
        <f t="shared" ref="CG95" si="744">(BV95*CB95+BW95*CA95+BX95*CB98+BY95*CA98)</f>
        <v>0</v>
      </c>
      <c r="CH95" s="2">
        <f t="shared" ref="CH95" si="745">BV95*CC95+BX95*CC98-BW95*CD95-BY95*CD98</f>
        <v>0</v>
      </c>
      <c r="CI95" s="3">
        <f t="shared" ref="CI95" si="746">(BV95*CD95+BW95*CC95+BX95*CD98+BY95*CC98)</f>
        <v>-8161270.1488241255</v>
      </c>
      <c r="CJ95" s="28"/>
      <c r="CK95" s="11">
        <v>1</v>
      </c>
      <c r="CL95" s="12">
        <v>0</v>
      </c>
      <c r="CM95" s="13">
        <v>0</v>
      </c>
      <c r="CN95" s="14">
        <v>0</v>
      </c>
      <c r="CP95" s="1">
        <f t="shared" ref="CP95" si="747">CF95*CK95+CH95*CK98-CG95*CL95-CI95*CL98</f>
        <v>2115222.207225644</v>
      </c>
      <c r="CQ95" s="4">
        <f t="shared" ref="CQ95" si="748">(CF95*CL95+CG95*CK95+CH95*CL98+CI95*CK98)</f>
        <v>-8161270.1488241255</v>
      </c>
      <c r="CR95" s="2">
        <f t="shared" ref="CR95" si="749">CF95*CM95+CH95*CM98-CG95*CN95-CI95*CN98</f>
        <v>0</v>
      </c>
      <c r="CS95" s="3">
        <f t="shared" ref="CS95" si="750">(CF95*CN95+CG95*CM95+CH95*CN98+CI95*CM98)</f>
        <v>-8161270.1488241255</v>
      </c>
      <c r="CU95" s="29">
        <f t="shared" ref="CU95" si="751">20*LOG(((1+$CL$4)/$CL$4)/((CP95+CP98)^2+(CQ95+CQ98)^2)^0.5)</f>
        <v>-132.77925393357827</v>
      </c>
      <c r="CW95" s="51">
        <f t="shared" ref="CW95" si="752">((CP95^2+CQ95^2)^0.5)/((CP98^2+CQ98^2)^0.5)</f>
        <v>3.8583512034552054</v>
      </c>
      <c r="CY95" s="44">
        <f t="shared" si="707"/>
        <v>0.98</v>
      </c>
      <c r="CZ95" s="13">
        <f t="shared" si="708"/>
        <v>-0.47879266239097151</v>
      </c>
      <c r="DA95" s="13">
        <f t="shared" si="709"/>
        <v>-17.976506130240566</v>
      </c>
      <c r="DB95" s="48"/>
      <c r="DC95" s="13">
        <f t="shared" si="662"/>
        <v>-588.52403713275999</v>
      </c>
      <c r="DD95" s="55">
        <f t="shared" si="663"/>
        <v>-10.27168217509603</v>
      </c>
      <c r="DE95" s="46">
        <f t="shared" si="661"/>
        <v>-9.8135593792545013</v>
      </c>
    </row>
    <row r="96" spans="1:109" ht="18" customHeight="1" thickBot="1">
      <c r="D96" s="11"/>
      <c r="E96" s="13"/>
      <c r="F96" s="13"/>
      <c r="G96" s="15"/>
      <c r="H96" s="10"/>
      <c r="I96" s="11"/>
      <c r="J96" s="13"/>
      <c r="K96" s="13"/>
      <c r="L96" s="15"/>
      <c r="N96" s="5"/>
      <c r="Q96" s="6"/>
      <c r="S96" s="11"/>
      <c r="T96" s="13"/>
      <c r="U96" s="13"/>
      <c r="V96" s="15"/>
      <c r="W96" s="20"/>
      <c r="X96" s="5"/>
      <c r="AA96" s="6"/>
      <c r="AB96" s="20"/>
      <c r="AC96" s="11"/>
      <c r="AD96" s="13"/>
      <c r="AE96" s="13"/>
      <c r="AF96" s="15"/>
      <c r="AG96" s="20"/>
      <c r="AH96" s="5"/>
      <c r="AK96" s="6"/>
      <c r="AL96" s="20"/>
      <c r="AM96" s="11"/>
      <c r="AN96" s="13"/>
      <c r="AO96" s="13"/>
      <c r="AP96" s="15"/>
      <c r="AR96" s="5"/>
      <c r="AU96" s="6"/>
      <c r="AW96" s="11"/>
      <c r="AX96" s="13"/>
      <c r="AY96" s="13"/>
      <c r="AZ96" s="15"/>
      <c r="BA96" s="20"/>
      <c r="BB96" s="5"/>
      <c r="BE96" s="6"/>
      <c r="BG96" s="11"/>
      <c r="BH96" s="13"/>
      <c r="BI96" s="13"/>
      <c r="BJ96" s="15"/>
      <c r="BL96" s="5"/>
      <c r="BO96" s="6"/>
      <c r="BQ96" s="11"/>
      <c r="BR96" s="13"/>
      <c r="BS96" s="13"/>
      <c r="BT96" s="15"/>
      <c r="BU96" s="20"/>
      <c r="BV96" s="5"/>
      <c r="BY96" s="6"/>
      <c r="CA96" s="11"/>
      <c r="CB96" s="13"/>
      <c r="CC96" s="13"/>
      <c r="CD96" s="15"/>
      <c r="CF96" s="5"/>
      <c r="CI96" s="6"/>
      <c r="CK96" s="11"/>
      <c r="CL96" s="13"/>
      <c r="CM96" s="13"/>
      <c r="CN96" s="15"/>
      <c r="CP96" s="5"/>
      <c r="CS96" s="6"/>
      <c r="CW96" s="52"/>
      <c r="CY96" s="44">
        <f t="shared" si="707"/>
        <v>0.98499999999999999</v>
      </c>
      <c r="CZ96" s="13">
        <f t="shared" si="708"/>
        <v>-0.30821569987729752</v>
      </c>
      <c r="DA96" s="13">
        <f t="shared" si="709"/>
        <v>-20.919126315904368</v>
      </c>
      <c r="DB96" s="48"/>
      <c r="DC96" s="13">
        <f t="shared" si="662"/>
        <v>-609.53398165966223</v>
      </c>
      <c r="DD96" s="55">
        <f t="shared" si="663"/>
        <v>-10.638374882751837</v>
      </c>
      <c r="DE96" s="46">
        <f t="shared" si="661"/>
        <v>-11.593485249597158</v>
      </c>
    </row>
    <row r="97" spans="1:109" ht="18" customHeight="1" thickBot="1">
      <c r="D97" s="11" t="s">
        <v>6</v>
      </c>
      <c r="E97" s="13"/>
      <c r="F97" s="13" t="s">
        <v>7</v>
      </c>
      <c r="G97" s="15"/>
      <c r="H97" s="10"/>
      <c r="I97" s="11" t="s">
        <v>8</v>
      </c>
      <c r="J97" s="13"/>
      <c r="K97" s="13" t="s">
        <v>9</v>
      </c>
      <c r="L97" s="15"/>
      <c r="N97" s="251" t="s">
        <v>26</v>
      </c>
      <c r="O97" s="252"/>
      <c r="P97" s="253" t="s">
        <v>27</v>
      </c>
      <c r="Q97" s="254"/>
      <c r="S97" s="11" t="s">
        <v>13</v>
      </c>
      <c r="T97" s="13"/>
      <c r="U97" s="13" t="s">
        <v>14</v>
      </c>
      <c r="V97" s="15"/>
      <c r="W97" s="20"/>
      <c r="X97" s="251" t="s">
        <v>26</v>
      </c>
      <c r="Y97" s="252"/>
      <c r="Z97" s="253" t="s">
        <v>27</v>
      </c>
      <c r="AA97" s="254"/>
      <c r="AB97" s="20"/>
      <c r="AC97" s="11" t="s">
        <v>8</v>
      </c>
      <c r="AD97" s="13"/>
      <c r="AE97" s="13" t="s">
        <v>9</v>
      </c>
      <c r="AF97" s="15"/>
      <c r="AG97" s="20"/>
      <c r="AH97" s="251" t="s">
        <v>26</v>
      </c>
      <c r="AI97" s="252"/>
      <c r="AJ97" s="253" t="s">
        <v>27</v>
      </c>
      <c r="AK97" s="254"/>
      <c r="AL97" s="20"/>
      <c r="AM97" s="11" t="s">
        <v>13</v>
      </c>
      <c r="AN97" s="13"/>
      <c r="AO97" s="13" t="s">
        <v>14</v>
      </c>
      <c r="AP97" s="15"/>
      <c r="AR97" s="251" t="s">
        <v>26</v>
      </c>
      <c r="AS97" s="252"/>
      <c r="AT97" s="253" t="s">
        <v>27</v>
      </c>
      <c r="AU97" s="254"/>
      <c r="AV97" s="36"/>
      <c r="AW97" s="11" t="s">
        <v>8</v>
      </c>
      <c r="AX97" s="13"/>
      <c r="AY97" s="13" t="s">
        <v>9</v>
      </c>
      <c r="AZ97" s="15"/>
      <c r="BA97" s="20"/>
      <c r="BB97" s="251" t="s">
        <v>26</v>
      </c>
      <c r="BC97" s="252"/>
      <c r="BD97" s="253" t="s">
        <v>27</v>
      </c>
      <c r="BE97" s="254"/>
      <c r="BF97" s="36"/>
      <c r="BG97" s="11" t="s">
        <v>13</v>
      </c>
      <c r="BH97" s="13"/>
      <c r="BI97" s="13" t="s">
        <v>14</v>
      </c>
      <c r="BJ97" s="15"/>
      <c r="BK97" s="36"/>
      <c r="BL97" s="251" t="s">
        <v>26</v>
      </c>
      <c r="BM97" s="252"/>
      <c r="BN97" s="253" t="s">
        <v>27</v>
      </c>
      <c r="BO97" s="254"/>
      <c r="BP97" s="36"/>
      <c r="BQ97" s="11" t="s">
        <v>8</v>
      </c>
      <c r="BR97" s="13"/>
      <c r="BS97" s="13" t="s">
        <v>9</v>
      </c>
      <c r="BT97" s="15"/>
      <c r="BU97" s="20"/>
      <c r="BV97" s="251" t="s">
        <v>26</v>
      </c>
      <c r="BW97" s="252"/>
      <c r="BX97" s="253" t="s">
        <v>27</v>
      </c>
      <c r="BY97" s="254"/>
      <c r="BZ97" s="36"/>
      <c r="CA97" s="11" t="s">
        <v>13</v>
      </c>
      <c r="CB97" s="13"/>
      <c r="CC97" s="13" t="s">
        <v>14</v>
      </c>
      <c r="CD97" s="15"/>
      <c r="CE97" s="36"/>
      <c r="CF97" s="251" t="s">
        <v>26</v>
      </c>
      <c r="CG97" s="252"/>
      <c r="CH97" s="253" t="s">
        <v>27</v>
      </c>
      <c r="CI97" s="254"/>
      <c r="CK97" s="11" t="s">
        <v>28</v>
      </c>
      <c r="CL97" s="13"/>
      <c r="CM97" s="13" t="s">
        <v>29</v>
      </c>
      <c r="CN97" s="15"/>
      <c r="CP97" s="251" t="s">
        <v>26</v>
      </c>
      <c r="CQ97" s="252"/>
      <c r="CR97" s="253" t="s">
        <v>27</v>
      </c>
      <c r="CS97" s="254"/>
      <c r="CU97" s="38" t="s">
        <v>37</v>
      </c>
      <c r="CW97" s="53" t="s">
        <v>45</v>
      </c>
      <c r="CY97" s="44">
        <f t="shared" si="707"/>
        <v>0.99</v>
      </c>
      <c r="CZ97" s="13">
        <f t="shared" si="708"/>
        <v>-0.18646096314021407</v>
      </c>
      <c r="DA97" s="13">
        <f t="shared" si="709"/>
        <v>-23.966796224202682</v>
      </c>
      <c r="DB97" s="48"/>
      <c r="DC97" s="13">
        <f t="shared" si="662"/>
        <v>-631.71677597156599</v>
      </c>
      <c r="DD97" s="55">
        <f t="shared" si="663"/>
        <v>-11.025537680787227</v>
      </c>
      <c r="DE97" s="46">
        <f t="shared" si="661"/>
        <v>-13.569608345409993</v>
      </c>
    </row>
    <row r="98" spans="1:109" ht="18" customHeight="1" thickTop="1" thickBot="1">
      <c r="D98" s="16">
        <v>0</v>
      </c>
      <c r="E98" s="17">
        <v>0</v>
      </c>
      <c r="F98" s="18">
        <v>1</v>
      </c>
      <c r="G98" s="19">
        <v>0</v>
      </c>
      <c r="H98" s="10"/>
      <c r="I98" s="16">
        <v>0</v>
      </c>
      <c r="J98" s="17">
        <f t="shared" ref="J98" si="753">-1/($J$4*$B95)</f>
        <v>-5.6222099782982689</v>
      </c>
      <c r="K98" s="18">
        <v>1</v>
      </c>
      <c r="L98" s="19">
        <v>0</v>
      </c>
      <c r="N98" s="1">
        <f t="shared" ref="N98" si="754">D98*I95+F98*I98-E98*J95-G98*J98</f>
        <v>0</v>
      </c>
      <c r="O98" s="4">
        <f t="shared" ref="O98" si="755">(D98*J95+E98*I95+F98*J98+G98*I98)</f>
        <v>-5.6222099782982689</v>
      </c>
      <c r="P98" s="2">
        <f t="shared" ref="P98" si="756">D98*K95+F98*K98-E98*L95-G98*L98</f>
        <v>1</v>
      </c>
      <c r="Q98" s="3">
        <f t="shared" ref="Q98" si="757">(D98*L95+E98*K95+F98*L98+G98*K98)</f>
        <v>0</v>
      </c>
      <c r="S98" s="16">
        <v>0</v>
      </c>
      <c r="T98" s="17">
        <v>0</v>
      </c>
      <c r="U98" s="18">
        <v>1</v>
      </c>
      <c r="V98" s="19">
        <v>0</v>
      </c>
      <c r="W98" s="20"/>
      <c r="X98" s="1">
        <f t="shared" ref="X98" si="758">N98*S95+P98*S98-O98*T95-Q98*T98</f>
        <v>0</v>
      </c>
      <c r="Y98" s="4">
        <f t="shared" ref="Y98" si="759">(N98*T95+O98*S95+P98*T98+Q98*S98)</f>
        <v>-5.6222099782982689</v>
      </c>
      <c r="Z98" s="2">
        <f t="shared" ref="Z98" si="760">N98*U95+P98*U98-O98*V95-Q98*V98</f>
        <v>-42.404023548607825</v>
      </c>
      <c r="AA98" s="3">
        <f t="shared" ref="AA98" si="761">(N98*V95+O98*U95+P98*V98+Q98*U98)</f>
        <v>0</v>
      </c>
      <c r="AB98" s="20"/>
      <c r="AC98" s="16">
        <v>0</v>
      </c>
      <c r="AD98" s="17">
        <f t="shared" ref="AD98" si="762">-1/($AD$4*$B95)</f>
        <v>-6.4231026154873856</v>
      </c>
      <c r="AE98" s="18">
        <v>1</v>
      </c>
      <c r="AF98" s="19">
        <v>0</v>
      </c>
      <c r="AG98" s="20"/>
      <c r="AH98" s="1">
        <f t="shared" ref="AH98" si="763">X98*AC95+Z98*AC98-Y98*AD95-AA98*AD98</f>
        <v>0</v>
      </c>
      <c r="AI98" s="4">
        <f t="shared" ref="AI98" si="764">(X98*AD95+Y98*AC95+Z98*AD98+AA98*AC98)</f>
        <v>266.74318458395334</v>
      </c>
      <c r="AJ98" s="2">
        <f t="shared" ref="AJ98" si="765">X98*AE95+Z98*AE98-Y98*AF95-AA98*AF98</f>
        <v>-42.404023548607825</v>
      </c>
      <c r="AK98" s="3">
        <f t="shared" ref="AK98" si="766">(X98*AF95+Y98*AE95+Z98*AF98+AA98*AE98)</f>
        <v>0</v>
      </c>
      <c r="AL98" s="20"/>
      <c r="AM98" s="16">
        <v>0</v>
      </c>
      <c r="AN98" s="17">
        <v>0</v>
      </c>
      <c r="AO98" s="18">
        <v>1</v>
      </c>
      <c r="AP98" s="19">
        <v>0</v>
      </c>
      <c r="AR98" s="1">
        <f t="shared" ref="AR98" si="767">AH98*AM95+AJ98*AM98-AI98*AN95-AK98*AN98</f>
        <v>0</v>
      </c>
      <c r="AS98" s="4">
        <f t="shared" ref="AS98" si="768">(AH98*AN95+AI98*AM95+AJ98*AN98+AK98*AM98)</f>
        <v>266.74318458395334</v>
      </c>
      <c r="AT98" s="2">
        <f t="shared" ref="AT98" si="769">AH98*AO95+AJ98*AO98-AI98*AP95-AK98*AP98</f>
        <v>2097.6362879301105</v>
      </c>
      <c r="AU98" s="3">
        <f t="shared" ref="AU98" si="770">(AH98*AP95+AI98*AO95+AJ98*AP98+AK98*AO98)</f>
        <v>0</v>
      </c>
      <c r="AV98" s="20"/>
      <c r="AW98" s="16">
        <v>0</v>
      </c>
      <c r="AX98" s="17">
        <f t="shared" ref="AX98" si="771">-1/($AX$4*$B95)</f>
        <v>-6.4231026154873856</v>
      </c>
      <c r="AY98" s="18">
        <v>1</v>
      </c>
      <c r="AZ98" s="19">
        <v>0</v>
      </c>
      <c r="BA98" s="20"/>
      <c r="BB98" s="1">
        <f t="shared" ref="BB98" si="772">AR98*AW95+AT98*AW98-AS98*AX95-AU98*AX98</f>
        <v>0</v>
      </c>
      <c r="BC98" s="4">
        <f t="shared" ref="BC98" si="773">(AR98*AX95+AS98*AW95+AT98*AX98+AU98*AW98)</f>
        <v>-13206.589942761191</v>
      </c>
      <c r="BD98" s="2">
        <f t="shared" ref="BD98" si="774">AR98*AY95+AT98*AY98-AS98*AZ95-AU98*AZ98</f>
        <v>2097.6362879301105</v>
      </c>
      <c r="BE98" s="3">
        <f t="shared" ref="BE98" si="775">(AR98*AZ95+AS98*AY95+AT98*AZ98+AU98*AY98)</f>
        <v>0</v>
      </c>
      <c r="BF98" s="20"/>
      <c r="BG98" s="16">
        <v>0</v>
      </c>
      <c r="BH98" s="17">
        <v>0</v>
      </c>
      <c r="BI98" s="18">
        <v>1</v>
      </c>
      <c r="BJ98" s="19">
        <v>0</v>
      </c>
      <c r="BK98" s="20"/>
      <c r="BL98" s="1">
        <f t="shared" ref="BL98" si="776">BB98*BG95+BD98*BG98-BC98*BH95-BE98*BH98</f>
        <v>0</v>
      </c>
      <c r="BM98" s="4">
        <f t="shared" ref="BM98" si="777">(BB98*BH95+BC98*BG95+BD98*BH98+BE98*BG98)</f>
        <v>-13206.589942761191</v>
      </c>
      <c r="BN98" s="2">
        <f t="shared" ref="BN98" si="778">BB98*BI95+BD98*BI98-BC98*BJ95-BE98*BJ98</f>
        <v>-99858.559422482693</v>
      </c>
      <c r="BO98" s="3">
        <f t="shared" ref="BO98" si="779">(BB98*BJ95+BC98*BI95+BD98*BJ98+BE98*BI98)</f>
        <v>0</v>
      </c>
      <c r="BP98" s="20"/>
      <c r="BQ98" s="16">
        <v>0</v>
      </c>
      <c r="BR98" s="17">
        <f t="shared" ref="BR98" si="780">-1/($BR$4*$B95)</f>
        <v>-5.6222099782982689</v>
      </c>
      <c r="BS98" s="18">
        <v>1</v>
      </c>
      <c r="BT98" s="19">
        <v>0</v>
      </c>
      <c r="BU98" s="20"/>
      <c r="BV98" s="1">
        <f t="shared" ref="BV98" si="781">BL98*BQ95+BN98*BQ98-BM98*BR95-BO98*BR98</f>
        <v>0</v>
      </c>
      <c r="BW98" s="4">
        <f t="shared" ref="BW98" si="782">(BL98*BR95+BM98*BQ95+BN98*BR98+BO98*BQ98)</f>
        <v>548219.19926081155</v>
      </c>
      <c r="BX98" s="2">
        <f t="shared" ref="BX98" si="783">BL98*BS95+BN98*BS98-BM98*BT95-BO98*BT98</f>
        <v>-99858.559422482693</v>
      </c>
      <c r="BY98" s="3">
        <f t="shared" ref="BY98" si="784">(BL98*BT95+BM98*BS95+BN98*BT98+BO98*BS98)</f>
        <v>0</v>
      </c>
      <c r="BZ98" s="20"/>
      <c r="CA98" s="16">
        <v>0</v>
      </c>
      <c r="CB98" s="17">
        <v>0</v>
      </c>
      <c r="CC98" s="18">
        <v>1</v>
      </c>
      <c r="CD98" s="19">
        <v>0</v>
      </c>
      <c r="CE98" s="20"/>
      <c r="CF98" s="1">
        <f t="shared" ref="CF98" si="785">BV98*CA95+BX98*CA98-BW98*CB95-BY98*CB98</f>
        <v>0</v>
      </c>
      <c r="CG98" s="4">
        <f t="shared" ref="CG98" si="786">(BV98*CB95+BW98*CA95+BX98*CB98+BY98*CA98)</f>
        <v>548219.19926081155</v>
      </c>
      <c r="CH98" s="2">
        <f t="shared" ref="CH98" si="787">BV98*CC95+BX98*CC98-BW98*CD95-BY98*CD98</f>
        <v>2115222.2072256445</v>
      </c>
      <c r="CI98" s="3">
        <f t="shared" ref="CI98" si="788">(BV98*CD95+BW98*CC95+BX98*CD98+BY98*CC98)</f>
        <v>0</v>
      </c>
      <c r="CK98" s="16">
        <f t="shared" ref="CK98" si="789">1/$CL$4</f>
        <v>1</v>
      </c>
      <c r="CL98" s="17">
        <v>0</v>
      </c>
      <c r="CM98" s="18">
        <v>1</v>
      </c>
      <c r="CN98" s="19">
        <v>0</v>
      </c>
      <c r="CP98" s="1">
        <f t="shared" ref="CP98" si="790">CF98*CK95+CH98*CK98-CG98*CL95-CI98*CL98</f>
        <v>2115222.2072256445</v>
      </c>
      <c r="CQ98" s="4">
        <f t="shared" ref="CQ98" si="791">(CF98*CL95+CG98*CK95+CH98*CL98+CI98*CK98)</f>
        <v>548219.19926081155</v>
      </c>
      <c r="CR98" s="2">
        <f t="shared" ref="CR98" si="792">CF98*CM95+CH98*CM98-CG98*CN95-CI98*CN98</f>
        <v>2115222.2072256445</v>
      </c>
      <c r="CS98" s="3">
        <f t="shared" ref="CS98" si="793">(CF98*CN95+CG98*CM95+CH98*CN98+CI98*CM98)</f>
        <v>0</v>
      </c>
      <c r="CU98" s="39">
        <f t="shared" ref="CU98" si="794">(180/PI())*ATAN(-1*(CQ95/CP95))</f>
        <v>75.469904082068297</v>
      </c>
      <c r="CW98" s="54">
        <f t="shared" ref="CW98" si="795">20*LOG(((1-(10^(CU95/20)^2)*(1-((1-CW95)/(1+CW95))^2))^0.5))</f>
        <v>-1.5043508478231411E-13</v>
      </c>
      <c r="CY98" s="44">
        <f t="shared" si="707"/>
        <v>0.995</v>
      </c>
      <c r="CZ98" s="13">
        <f t="shared" si="708"/>
        <v>-0.10359005413164472</v>
      </c>
      <c r="DA98" s="13">
        <f t="shared" si="709"/>
        <v>-27.125380104060515</v>
      </c>
      <c r="DB98" s="48">
        <f t="shared" ref="DB98:DB101" si="796">CZ98</f>
        <v>-0.10359005413164472</v>
      </c>
      <c r="DC98" s="13">
        <f t="shared" si="662"/>
        <v>-654.59873777553537</v>
      </c>
      <c r="DD98" s="55">
        <f t="shared" si="663"/>
        <v>-11.424903253582073</v>
      </c>
      <c r="DE98" s="46">
        <f t="shared" si="661"/>
        <v>-15.85444024725277</v>
      </c>
    </row>
    <row r="99" spans="1:109" ht="18" customHeight="1"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3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Y99" s="69">
        <f t="shared" si="707"/>
        <v>1</v>
      </c>
      <c r="CZ99" s="47">
        <f t="shared" si="708"/>
        <v>-5.0578282685981447E-2</v>
      </c>
      <c r="DA99" s="47">
        <f t="shared" si="709"/>
        <v>-30.398373792938195</v>
      </c>
      <c r="DB99" s="70">
        <f t="shared" si="796"/>
        <v>-5.0578282685981447E-2</v>
      </c>
      <c r="DC99" s="47">
        <f t="shared" si="662"/>
        <v>-677.67755981365406</v>
      </c>
      <c r="DD99" s="71">
        <f t="shared" si="663"/>
        <v>-11.827704685629072</v>
      </c>
      <c r="DE99" s="72">
        <f t="shared" si="661"/>
        <v>-18.666147262888451</v>
      </c>
    </row>
    <row r="100" spans="1:109" ht="18" customHeight="1">
      <c r="CY100" s="44">
        <f t="shared" si="707"/>
        <v>1.0049999999999999</v>
      </c>
      <c r="CZ100" s="13">
        <f t="shared" si="708"/>
        <v>-1.9673415303187985E-2</v>
      </c>
      <c r="DA100" s="13">
        <f t="shared" si="709"/>
        <v>-33.786761592006393</v>
      </c>
      <c r="DB100" s="48">
        <f t="shared" si="796"/>
        <v>-1.9673415303187985E-2</v>
      </c>
      <c r="DC100" s="13">
        <f t="shared" si="662"/>
        <v>-700.41181115939764</v>
      </c>
      <c r="DD100" s="55">
        <f t="shared" si="663"/>
        <v>-12.224492224588252</v>
      </c>
      <c r="DE100" s="46">
        <f t="shared" si="661"/>
        <v>-22.459037159489323</v>
      </c>
    </row>
    <row r="101" spans="1:109" ht="18" customHeight="1" thickBot="1">
      <c r="A101" s="23"/>
      <c r="B101" s="23"/>
      <c r="C101" s="23"/>
      <c r="D101" s="20" t="s">
        <v>15</v>
      </c>
      <c r="E101" s="20"/>
      <c r="F101" s="20"/>
      <c r="G101" s="20"/>
      <c r="H101" s="20"/>
      <c r="I101" s="20" t="s">
        <v>16</v>
      </c>
      <c r="J101" s="20"/>
      <c r="K101" s="20"/>
      <c r="L101" s="20"/>
      <c r="M101" s="23"/>
      <c r="N101" s="23"/>
      <c r="O101" s="24" t="s">
        <v>17</v>
      </c>
      <c r="P101" s="23"/>
      <c r="Q101" s="23"/>
      <c r="R101" s="23"/>
      <c r="S101" s="20"/>
      <c r="T101" s="20" t="s">
        <v>18</v>
      </c>
      <c r="U101" s="23"/>
      <c r="V101" s="23"/>
      <c r="W101" s="23"/>
      <c r="X101" s="23"/>
      <c r="Y101" s="24" t="s">
        <v>19</v>
      </c>
      <c r="Z101" s="23"/>
      <c r="AA101" s="23"/>
      <c r="AB101" s="23"/>
      <c r="AC101" s="24" t="s">
        <v>20</v>
      </c>
      <c r="AD101" s="20"/>
      <c r="AE101" s="20"/>
      <c r="AF101" s="20"/>
      <c r="AG101" s="20"/>
      <c r="AH101" s="23"/>
      <c r="AI101" s="24" t="s">
        <v>21</v>
      </c>
      <c r="AJ101" s="23"/>
      <c r="AK101" s="23"/>
      <c r="AL101" s="20"/>
      <c r="AM101" s="24" t="s">
        <v>31</v>
      </c>
      <c r="AN101" s="20"/>
      <c r="AO101" s="23"/>
      <c r="AP101" s="23"/>
      <c r="AQ101" s="23"/>
      <c r="AR101" s="23"/>
      <c r="AS101" s="24" t="s">
        <v>91</v>
      </c>
      <c r="AT101" s="23"/>
      <c r="AU101" s="23"/>
      <c r="AV101" s="23"/>
      <c r="AW101" s="24" t="s">
        <v>32</v>
      </c>
      <c r="AX101" s="20"/>
      <c r="AY101" s="20"/>
      <c r="AZ101" s="20"/>
      <c r="BA101" s="20"/>
      <c r="BB101" s="23"/>
      <c r="BC101" s="24" t="s">
        <v>22</v>
      </c>
      <c r="BD101" s="23"/>
      <c r="BE101" s="23"/>
      <c r="BF101" s="23"/>
      <c r="BG101" s="24" t="s">
        <v>33</v>
      </c>
      <c r="BH101" s="20"/>
      <c r="BI101" s="23"/>
      <c r="BJ101" s="23"/>
      <c r="BK101" s="23"/>
      <c r="BL101" s="23"/>
      <c r="BM101" s="24" t="s">
        <v>34</v>
      </c>
      <c r="BN101" s="23"/>
      <c r="BO101" s="23"/>
      <c r="BP101" s="23"/>
      <c r="BQ101" s="24" t="s">
        <v>89</v>
      </c>
      <c r="BR101" s="20"/>
      <c r="BS101" s="20"/>
      <c r="BT101" s="20"/>
      <c r="BU101" s="20"/>
      <c r="BV101" s="23"/>
      <c r="BW101" s="24" t="s">
        <v>35</v>
      </c>
      <c r="BX101" s="23"/>
      <c r="BY101" s="23"/>
      <c r="BZ101" s="23"/>
      <c r="CA101" s="24" t="s">
        <v>90</v>
      </c>
      <c r="CB101" s="20"/>
      <c r="CC101" s="23"/>
      <c r="CD101" s="23"/>
      <c r="CE101" s="23"/>
      <c r="CF101" s="23"/>
      <c r="CG101" s="24" t="s">
        <v>92</v>
      </c>
      <c r="CH101" s="23"/>
      <c r="CI101" s="23"/>
      <c r="CJ101" s="23"/>
      <c r="CK101" s="24" t="s">
        <v>36</v>
      </c>
      <c r="CL101" s="24"/>
      <c r="CM101" s="23"/>
      <c r="CN101" s="23"/>
      <c r="CO101" s="23"/>
      <c r="CP101" s="23"/>
      <c r="CQ101" s="24" t="s">
        <v>93</v>
      </c>
      <c r="CR101" s="23"/>
      <c r="CS101" s="23"/>
      <c r="CY101" s="44">
        <f t="shared" si="707"/>
        <v>1.01</v>
      </c>
      <c r="CZ101" s="13">
        <f t="shared" si="708"/>
        <v>-4.5038393607968593E-3</v>
      </c>
      <c r="DA101" s="13">
        <f t="shared" si="709"/>
        <v>-37.288820647803462</v>
      </c>
      <c r="DB101" s="48">
        <f t="shared" si="796"/>
        <v>-4.5038393607968593E-3</v>
      </c>
      <c r="DC101" s="13">
        <f t="shared" si="662"/>
        <v>-722.22111720220119</v>
      </c>
      <c r="DD101" s="55">
        <f t="shared" si="663"/>
        <v>-12.605136422610268</v>
      </c>
      <c r="DE101" s="46">
        <f t="shared" si="661"/>
        <v>-28.567699829830644</v>
      </c>
    </row>
    <row r="102" spans="1:109" ht="18" customHeight="1" thickBot="1">
      <c r="A102" s="23"/>
      <c r="B102" s="33"/>
      <c r="C102" s="23"/>
      <c r="D102" s="7" t="s">
        <v>2</v>
      </c>
      <c r="E102" s="8"/>
      <c r="F102" s="8" t="s">
        <v>3</v>
      </c>
      <c r="G102" s="9"/>
      <c r="H102" s="10"/>
      <c r="I102" s="7" t="s">
        <v>4</v>
      </c>
      <c r="J102" s="8"/>
      <c r="K102" s="8" t="s">
        <v>5</v>
      </c>
      <c r="L102" s="9"/>
      <c r="M102" s="23"/>
      <c r="N102" s="251" t="s">
        <v>79</v>
      </c>
      <c r="O102" s="252"/>
      <c r="P102" s="253" t="s">
        <v>80</v>
      </c>
      <c r="Q102" s="254"/>
      <c r="R102" s="23"/>
      <c r="S102" s="7" t="s">
        <v>11</v>
      </c>
      <c r="T102" s="8"/>
      <c r="U102" s="8" t="s">
        <v>12</v>
      </c>
      <c r="V102" s="9"/>
      <c r="W102" s="20"/>
      <c r="X102" s="251" t="s">
        <v>79</v>
      </c>
      <c r="Y102" s="252"/>
      <c r="Z102" s="253" t="s">
        <v>80</v>
      </c>
      <c r="AA102" s="254"/>
      <c r="AB102" s="20"/>
      <c r="AC102" s="7" t="s">
        <v>4</v>
      </c>
      <c r="AD102" s="8"/>
      <c r="AE102" s="8" t="s">
        <v>5</v>
      </c>
      <c r="AF102" s="9"/>
      <c r="AG102" s="20"/>
      <c r="AH102" s="251" t="s">
        <v>0</v>
      </c>
      <c r="AI102" s="252"/>
      <c r="AJ102" s="253" t="s">
        <v>1</v>
      </c>
      <c r="AK102" s="254"/>
      <c r="AL102" s="20"/>
      <c r="AM102" s="7" t="s">
        <v>11</v>
      </c>
      <c r="AN102" s="8"/>
      <c r="AO102" s="8" t="s">
        <v>12</v>
      </c>
      <c r="AP102" s="9"/>
      <c r="AQ102" s="23"/>
      <c r="AR102" s="251" t="s">
        <v>0</v>
      </c>
      <c r="AS102" s="252"/>
      <c r="AT102" s="253" t="s">
        <v>1</v>
      </c>
      <c r="AU102" s="254"/>
      <c r="AV102" s="36"/>
      <c r="AW102" s="7" t="s">
        <v>4</v>
      </c>
      <c r="AX102" s="8"/>
      <c r="AY102" s="8" t="s">
        <v>5</v>
      </c>
      <c r="AZ102" s="9"/>
      <c r="BA102" s="20"/>
      <c r="BB102" s="251" t="s">
        <v>0</v>
      </c>
      <c r="BC102" s="252"/>
      <c r="BD102" s="253" t="s">
        <v>1</v>
      </c>
      <c r="BE102" s="254"/>
      <c r="BF102" s="36"/>
      <c r="BG102" s="7" t="s">
        <v>11</v>
      </c>
      <c r="BH102" s="8"/>
      <c r="BI102" s="8" t="s">
        <v>12</v>
      </c>
      <c r="BJ102" s="9"/>
      <c r="BK102" s="36"/>
      <c r="BL102" s="251" t="s">
        <v>0</v>
      </c>
      <c r="BM102" s="252"/>
      <c r="BN102" s="253" t="s">
        <v>1</v>
      </c>
      <c r="BO102" s="254"/>
      <c r="BP102" s="36"/>
      <c r="BQ102" s="7" t="s">
        <v>4</v>
      </c>
      <c r="BR102" s="8"/>
      <c r="BS102" s="8" t="s">
        <v>5</v>
      </c>
      <c r="BT102" s="9"/>
      <c r="BU102" s="20"/>
      <c r="BV102" s="251" t="s">
        <v>0</v>
      </c>
      <c r="BW102" s="252"/>
      <c r="BX102" s="253" t="s">
        <v>1</v>
      </c>
      <c r="BY102" s="254"/>
      <c r="BZ102" s="36"/>
      <c r="CA102" s="7" t="s">
        <v>11</v>
      </c>
      <c r="CB102" s="8"/>
      <c r="CC102" s="8" t="s">
        <v>12</v>
      </c>
      <c r="CD102" s="9"/>
      <c r="CE102" s="36"/>
      <c r="CF102" s="251" t="s">
        <v>0</v>
      </c>
      <c r="CG102" s="252"/>
      <c r="CH102" s="253" t="s">
        <v>1</v>
      </c>
      <c r="CI102" s="254"/>
      <c r="CJ102" s="23"/>
      <c r="CK102" s="7" t="s">
        <v>23</v>
      </c>
      <c r="CL102" s="8"/>
      <c r="CM102" s="8" t="s">
        <v>24</v>
      </c>
      <c r="CN102" s="9"/>
      <c r="CO102" s="23"/>
      <c r="CP102" s="251" t="s">
        <v>0</v>
      </c>
      <c r="CQ102" s="252"/>
      <c r="CR102" s="253" t="s">
        <v>1</v>
      </c>
      <c r="CS102" s="254"/>
      <c r="CU102" s="26" t="s">
        <v>25</v>
      </c>
      <c r="CW102" s="50" t="s">
        <v>44</v>
      </c>
      <c r="CY102" s="44">
        <f t="shared" ref="CY102:CY165" si="797">INDEX(B:B,(ROW()-23)*8+23)</f>
        <v>1.0149999999999999</v>
      </c>
      <c r="CZ102" s="13">
        <f t="shared" ref="CZ102:CZ165" si="798">INDEX(CU:CU,(ROW()-23)*8+23)</f>
        <v>-2.0431490152717975E-5</v>
      </c>
      <c r="DA102" s="13">
        <f t="shared" ref="DA102:DA165" si="799">INDEX(CU:CU,(ROW()-23)*8+26)</f>
        <v>-40.899926233814391</v>
      </c>
      <c r="DB102" s="48">
        <f t="shared" ref="DB102:DB165" si="800">CZ102</f>
        <v>-2.0431490152717975E-5</v>
      </c>
      <c r="DC102" s="13">
        <f t="shared" ref="DC102:DC165" si="801">((DA103-DA102)/(CY103-CY102))</f>
        <v>-742.49694650338529</v>
      </c>
      <c r="DD102" s="55">
        <f t="shared" ref="DD102:DD165" si="802">PI()*(IF(DC102&lt;0,DC102,(DC103+DC101)/2))/180</f>
        <v>-12.959016402488272</v>
      </c>
      <c r="DE102" s="46">
        <f t="shared" ref="DE102:DE165" si="803">INDEX(CW:CW,(ROW()-23)*8+26)</f>
        <v>-51.730437705786784</v>
      </c>
    </row>
    <row r="103" spans="1:109" ht="18" customHeight="1" thickTop="1" thickBot="1">
      <c r="B103" s="34">
        <v>0.28000000000000003</v>
      </c>
      <c r="D103" s="11">
        <v>1</v>
      </c>
      <c r="E103" s="12">
        <v>0</v>
      </c>
      <c r="F103" s="13">
        <v>0</v>
      </c>
      <c r="G103" s="40">
        <f t="shared" ref="G103" si="804">-1/($E$4*$B103)</f>
        <v>-3.7518947068269477</v>
      </c>
      <c r="H103" s="10"/>
      <c r="I103" s="11">
        <v>1</v>
      </c>
      <c r="J103" s="12">
        <v>0</v>
      </c>
      <c r="K103" s="13">
        <v>0</v>
      </c>
      <c r="L103" s="14">
        <v>0</v>
      </c>
      <c r="N103" s="1">
        <f t="shared" ref="N103" si="805">D103*I103+F103*I106-E103*J103-G103*J106</f>
        <v>-18.587229868372145</v>
      </c>
      <c r="O103" s="4">
        <f t="shared" ref="O103" si="806">(D103*J103+E103*I103+F103*J106+G103*I106)</f>
        <v>0</v>
      </c>
      <c r="P103" s="2">
        <f t="shared" ref="P103" si="807">D103*K103+F103*K106-E103*L103-G103*L106</f>
        <v>0</v>
      </c>
      <c r="Q103" s="3">
        <f t="shared" ref="Q103" si="808">(D103*L103+E103*K103+F103*L106+G103*K106)</f>
        <v>-3.7518947068269477</v>
      </c>
      <c r="S103" s="11">
        <v>1</v>
      </c>
      <c r="T103" s="12">
        <v>0</v>
      </c>
      <c r="U103" s="13">
        <v>0</v>
      </c>
      <c r="V103" s="40">
        <f t="shared" ref="V103" si="809">-1/($T$4*$B103)</f>
        <v>-7.1686643344612024</v>
      </c>
      <c r="W103" s="20"/>
      <c r="X103" s="1">
        <f t="shared" ref="X103" si="810">N103*S103+P103*S106-O103*T103-Q103*T106</f>
        <v>-18.587229868372145</v>
      </c>
      <c r="Y103" s="4">
        <f t="shared" ref="Y103" si="811">(N103*T103+O103*S103+P103*T106+Q103*S106)</f>
        <v>0</v>
      </c>
      <c r="Z103" s="2">
        <f t="shared" ref="Z103" si="812">N103*U103+P103*U106-O103*V103-Q103*V106</f>
        <v>0</v>
      </c>
      <c r="AA103" s="3">
        <f t="shared" ref="AA103" si="813">(N103*V103+O103*U103+P103*V106+Q103*U106)</f>
        <v>129.49371712700443</v>
      </c>
      <c r="AB103" s="20"/>
      <c r="AC103" s="11">
        <v>1</v>
      </c>
      <c r="AD103" s="12">
        <v>0</v>
      </c>
      <c r="AE103" s="13">
        <v>0</v>
      </c>
      <c r="AF103" s="14">
        <v>0</v>
      </c>
      <c r="AG103" s="20"/>
      <c r="AH103" s="1">
        <f t="shared" ref="AH103" si="814">X103*AC103+Z103*AC106-Y103*AD103-AA103*AD106</f>
        <v>753.75338664444166</v>
      </c>
      <c r="AI103" s="4">
        <f t="shared" ref="AI103" si="815">(X103*AD103+Y103*AC103+Z103*AD106+AA103*AC106)</f>
        <v>0</v>
      </c>
      <c r="AJ103" s="2">
        <f t="shared" ref="AJ103" si="816">X103*AE103+Z103*AE106-Y103*AF103-AA103*AF106</f>
        <v>0</v>
      </c>
      <c r="AK103" s="3">
        <f t="shared" ref="AK103" si="817">(X103*AF103+Y103*AE103+Z103*AF106+AA103*AE106)</f>
        <v>129.49371712700443</v>
      </c>
      <c r="AL103" s="20"/>
      <c r="AM103" s="11">
        <v>1</v>
      </c>
      <c r="AN103" s="12">
        <v>0</v>
      </c>
      <c r="AO103" s="13">
        <v>0</v>
      </c>
      <c r="AP103" s="40">
        <f t="shared" ref="AP103" si="818">-1/($AN$4*$B103)</f>
        <v>-7.4497884260087002</v>
      </c>
      <c r="AR103" s="1">
        <f t="shared" ref="AR103" si="819">AH103*AM103+AJ103*AM106-AI103*AN103-AK103*AN106</f>
        <v>753.75338664444166</v>
      </c>
      <c r="AS103" s="4">
        <f t="shared" ref="AS103" si="820">(AH103*AN103+AI103*AM103+AJ103*AN106+AK103*AM106)</f>
        <v>0</v>
      </c>
      <c r="AT103" s="2">
        <f t="shared" ref="AT103" si="821">AH103*AO103+AJ103*AO106-AI103*AP103-AK103*AP106</f>
        <v>0</v>
      </c>
      <c r="AU103" s="3">
        <f t="shared" ref="AU103" si="822">(AH103*AP103+AI103*AO103+AJ103*AP106+AK103*AO106)</f>
        <v>-5485.8095387616177</v>
      </c>
      <c r="AV103" s="20"/>
      <c r="AW103" s="11">
        <v>1</v>
      </c>
      <c r="AX103" s="12">
        <v>0</v>
      </c>
      <c r="AY103" s="13">
        <v>0</v>
      </c>
      <c r="AZ103" s="14">
        <v>0</v>
      </c>
      <c r="BA103" s="20"/>
      <c r="BB103" s="1">
        <f t="shared" ref="BB103" si="823">AR103*AW103+AT103*AW106-AS103*AX103-AU103*AX106</f>
        <v>-31965.312952949131</v>
      </c>
      <c r="BC103" s="4">
        <f t="shared" ref="BC103" si="824">(AR103*AX103+AS103*AW103+AT103*AX106+AU103*AW106)</f>
        <v>0</v>
      </c>
      <c r="BD103" s="2">
        <f t="shared" ref="BD103" si="825">AR103*AY103+AT103*AY106-AS103*AZ103-AU103*AZ106</f>
        <v>0</v>
      </c>
      <c r="BE103" s="3">
        <f t="shared" ref="BE103" si="826">(AR103*AZ103+AS103*AY103+AT103*AZ106+AU103*AY106)</f>
        <v>-5485.8095387616177</v>
      </c>
      <c r="BF103" s="20"/>
      <c r="BG103" s="11">
        <v>1</v>
      </c>
      <c r="BH103" s="12">
        <v>0</v>
      </c>
      <c r="BI103" s="13">
        <v>0</v>
      </c>
      <c r="BJ103" s="40">
        <f t="shared" ref="BJ103" si="827">-1/($BH$4*$B103)</f>
        <v>-7.1686643344612024</v>
      </c>
      <c r="BK103" s="20"/>
      <c r="BL103" s="1">
        <f t="shared" ref="BL103" si="828">BB103*BG103+BD103*BG106-BC103*BH103-BE103*BH106</f>
        <v>-31965.312952949131</v>
      </c>
      <c r="BM103" s="4">
        <f t="shared" ref="BM103" si="829">(BB103*BH103+BC103*BG103+BD103*BH106+BE103*BG106)</f>
        <v>0</v>
      </c>
      <c r="BN103" s="2">
        <f t="shared" ref="BN103" si="830">BB103*BI103+BD103*BI106-BC103*BJ103-BE103*BJ106</f>
        <v>0</v>
      </c>
      <c r="BO103" s="3">
        <f t="shared" ref="BO103" si="831">(BB103*BJ103+BC103*BI103+BD103*BJ106+BE103*BI106)</f>
        <v>223662.78936693553</v>
      </c>
      <c r="BP103" s="20"/>
      <c r="BQ103" s="11">
        <v>1</v>
      </c>
      <c r="BR103" s="12">
        <v>0</v>
      </c>
      <c r="BS103" s="13">
        <v>0</v>
      </c>
      <c r="BT103" s="14">
        <v>0</v>
      </c>
      <c r="BU103" s="20"/>
      <c r="BV103" s="1">
        <f t="shared" ref="BV103" si="832">BL103*BQ103+BN103*BQ106-BM103*BR103-BO103*BR106</f>
        <v>1135693.9127603734</v>
      </c>
      <c r="BW103" s="4">
        <f t="shared" ref="BW103" si="833">(BL103*BR103+BM103*BQ103+BN103*BR106+BO103*BQ106)</f>
        <v>0</v>
      </c>
      <c r="BX103" s="2">
        <f t="shared" ref="BX103" si="834">BL103*BS103+BN103*BS106-BM103*BT103-BO103*BT106</f>
        <v>0</v>
      </c>
      <c r="BY103" s="3">
        <f t="shared" ref="BY103" si="835">(BL103*BT103+BM103*BS103+BN103*BT106+BO103*BS106)</f>
        <v>223662.78936693553</v>
      </c>
      <c r="BZ103" s="20"/>
      <c r="CA103" s="11">
        <v>1</v>
      </c>
      <c r="CB103" s="12">
        <v>0</v>
      </c>
      <c r="CC103" s="13">
        <v>0</v>
      </c>
      <c r="CD103" s="40">
        <f t="shared" ref="CD103" si="836">-1/($CB$4*$B103)</f>
        <v>-3.7518947068269477</v>
      </c>
      <c r="CE103" s="20"/>
      <c r="CF103" s="1">
        <f t="shared" ref="CF103" si="837">BV103*CA103+BX103*CA106-BW103*CB103-BY103*CB106</f>
        <v>1135693.9127603734</v>
      </c>
      <c r="CG103" s="4">
        <f t="shared" ref="CG103" si="838">(BV103*CB103+BW103*CA103+BX103*CB106+BY103*CA106)</f>
        <v>0</v>
      </c>
      <c r="CH103" s="2">
        <f t="shared" ref="CH103" si="839">BV103*CC103+BX103*CC106-BW103*CD103-BY103*CD106</f>
        <v>0</v>
      </c>
      <c r="CI103" s="3">
        <f t="shared" ref="CI103" si="840">(BV103*CD103+BW103*CC103+BX103*CD106+BY103*CC106)</f>
        <v>-4037341.1904942952</v>
      </c>
      <c r="CJ103" s="28"/>
      <c r="CK103" s="11">
        <v>1</v>
      </c>
      <c r="CL103" s="12">
        <v>0</v>
      </c>
      <c r="CM103" s="13">
        <v>0</v>
      </c>
      <c r="CN103" s="14">
        <v>0</v>
      </c>
      <c r="CP103" s="1">
        <f t="shared" ref="CP103" si="841">CF103*CK103+CH103*CK106-CG103*CL103-CI103*CL106</f>
        <v>1135693.9127603734</v>
      </c>
      <c r="CQ103" s="4">
        <f t="shared" ref="CQ103" si="842">(CF103*CL103+CG103*CK103+CH103*CL106+CI103*CK106)</f>
        <v>-4037341.1904942952</v>
      </c>
      <c r="CR103" s="2">
        <f t="shared" ref="CR103" si="843">CF103*CM103+CH103*CM106-CG103*CN103-CI103*CN106</f>
        <v>0</v>
      </c>
      <c r="CS103" s="3">
        <f t="shared" ref="CS103" si="844">(CF103*CN103+CG103*CM103+CH103*CN106+CI103*CM106)</f>
        <v>-4037341.1904942952</v>
      </c>
      <c r="CU103" s="29">
        <f t="shared" ref="CU103" si="845">20*LOG(((1+$CL$4)/$CL$4)/((CP103+CP106)^2+(CQ103+CQ106)^2)^0.5)</f>
        <v>-126.76277056721476</v>
      </c>
      <c r="CW103" s="51">
        <f t="shared" ref="CW103" si="846">((CP103^2+CQ103^2)^0.5)/((CP106^2+CQ106^2)^0.5)</f>
        <v>3.5549553846612771</v>
      </c>
      <c r="CY103" s="44">
        <f t="shared" si="797"/>
        <v>1.02</v>
      </c>
      <c r="CZ103" s="13">
        <f t="shared" si="798"/>
        <v>-2.3476208457269181E-3</v>
      </c>
      <c r="DA103" s="13">
        <f t="shared" si="799"/>
        <v>-44.612410966331403</v>
      </c>
      <c r="DB103" s="48">
        <f t="shared" si="800"/>
        <v>-2.3476208457269181E-3</v>
      </c>
      <c r="DC103" s="13">
        <f t="shared" si="801"/>
        <v>-760.62366450272009</v>
      </c>
      <c r="DD103" s="55">
        <f t="shared" si="802"/>
        <v>-13.275387314157182</v>
      </c>
      <c r="DE103" s="46">
        <f t="shared" si="803"/>
        <v>-30.885157691825519</v>
      </c>
    </row>
    <row r="104" spans="1:109" ht="18" customHeight="1" thickBot="1">
      <c r="D104" s="11"/>
      <c r="E104" s="13"/>
      <c r="F104" s="13"/>
      <c r="G104" s="15"/>
      <c r="H104" s="10"/>
      <c r="I104" s="11"/>
      <c r="J104" s="13"/>
      <c r="K104" s="13"/>
      <c r="L104" s="15"/>
      <c r="N104" s="5"/>
      <c r="Q104" s="6"/>
      <c r="S104" s="11"/>
      <c r="T104" s="13"/>
      <c r="U104" s="13"/>
      <c r="V104" s="15"/>
      <c r="W104" s="20"/>
      <c r="X104" s="5"/>
      <c r="AA104" s="6"/>
      <c r="AB104" s="20"/>
      <c r="AC104" s="11"/>
      <c r="AD104" s="13"/>
      <c r="AE104" s="13"/>
      <c r="AF104" s="15"/>
      <c r="AG104" s="20"/>
      <c r="AH104" s="5"/>
      <c r="AK104" s="6"/>
      <c r="AL104" s="20"/>
      <c r="AM104" s="11"/>
      <c r="AN104" s="13"/>
      <c r="AO104" s="13"/>
      <c r="AP104" s="15"/>
      <c r="AR104" s="5"/>
      <c r="AU104" s="6"/>
      <c r="AW104" s="11"/>
      <c r="AX104" s="13"/>
      <c r="AY104" s="13"/>
      <c r="AZ104" s="15"/>
      <c r="BA104" s="20"/>
      <c r="BB104" s="5"/>
      <c r="BE104" s="6"/>
      <c r="BG104" s="11"/>
      <c r="BH104" s="13"/>
      <c r="BI104" s="13"/>
      <c r="BJ104" s="15"/>
      <c r="BL104" s="5"/>
      <c r="BO104" s="6"/>
      <c r="BQ104" s="11"/>
      <c r="BR104" s="13"/>
      <c r="BS104" s="13"/>
      <c r="BT104" s="15"/>
      <c r="BU104" s="20"/>
      <c r="BV104" s="5"/>
      <c r="BY104" s="6"/>
      <c r="CA104" s="11"/>
      <c r="CB104" s="13"/>
      <c r="CC104" s="13"/>
      <c r="CD104" s="15"/>
      <c r="CF104" s="5"/>
      <c r="CI104" s="6"/>
      <c r="CK104" s="11"/>
      <c r="CL104" s="13"/>
      <c r="CM104" s="13"/>
      <c r="CN104" s="15"/>
      <c r="CP104" s="5"/>
      <c r="CS104" s="6"/>
      <c r="CW104" s="52"/>
      <c r="CY104" s="44">
        <f t="shared" si="797"/>
        <v>1.0249999999999999</v>
      </c>
      <c r="CZ104" s="13">
        <f t="shared" si="798"/>
        <v>-8.5986523510045276E-3</v>
      </c>
      <c r="DA104" s="13">
        <f t="shared" si="799"/>
        <v>-48.415529288844922</v>
      </c>
      <c r="DB104" s="48">
        <f t="shared" si="800"/>
        <v>-8.5986523510045276E-3</v>
      </c>
      <c r="DC104" s="13">
        <f t="shared" si="801"/>
        <v>-776.00852924304513</v>
      </c>
      <c r="DD104" s="55">
        <f t="shared" si="802"/>
        <v>-13.543903858849838</v>
      </c>
      <c r="DE104" s="46">
        <f t="shared" si="803"/>
        <v>-25.033318154368914</v>
      </c>
    </row>
    <row r="105" spans="1:109" ht="18" customHeight="1" thickBot="1">
      <c r="D105" s="11" t="s">
        <v>6</v>
      </c>
      <c r="E105" s="13"/>
      <c r="F105" s="13" t="s">
        <v>7</v>
      </c>
      <c r="G105" s="15"/>
      <c r="H105" s="10"/>
      <c r="I105" s="11" t="s">
        <v>8</v>
      </c>
      <c r="J105" s="13"/>
      <c r="K105" s="13" t="s">
        <v>9</v>
      </c>
      <c r="L105" s="15"/>
      <c r="N105" s="251" t="s">
        <v>26</v>
      </c>
      <c r="O105" s="252"/>
      <c r="P105" s="253" t="s">
        <v>27</v>
      </c>
      <c r="Q105" s="254"/>
      <c r="S105" s="11" t="s">
        <v>13</v>
      </c>
      <c r="T105" s="13"/>
      <c r="U105" s="13" t="s">
        <v>14</v>
      </c>
      <c r="V105" s="15"/>
      <c r="W105" s="20"/>
      <c r="X105" s="251" t="s">
        <v>26</v>
      </c>
      <c r="Y105" s="252"/>
      <c r="Z105" s="253" t="s">
        <v>27</v>
      </c>
      <c r="AA105" s="254"/>
      <c r="AB105" s="20"/>
      <c r="AC105" s="11" t="s">
        <v>8</v>
      </c>
      <c r="AD105" s="13"/>
      <c r="AE105" s="13" t="s">
        <v>9</v>
      </c>
      <c r="AF105" s="15"/>
      <c r="AG105" s="20"/>
      <c r="AH105" s="251" t="s">
        <v>26</v>
      </c>
      <c r="AI105" s="252"/>
      <c r="AJ105" s="253" t="s">
        <v>27</v>
      </c>
      <c r="AK105" s="254"/>
      <c r="AL105" s="20"/>
      <c r="AM105" s="11" t="s">
        <v>13</v>
      </c>
      <c r="AN105" s="13"/>
      <c r="AO105" s="13" t="s">
        <v>14</v>
      </c>
      <c r="AP105" s="15"/>
      <c r="AR105" s="251" t="s">
        <v>26</v>
      </c>
      <c r="AS105" s="252"/>
      <c r="AT105" s="253" t="s">
        <v>27</v>
      </c>
      <c r="AU105" s="254"/>
      <c r="AV105" s="36"/>
      <c r="AW105" s="11" t="s">
        <v>8</v>
      </c>
      <c r="AX105" s="13"/>
      <c r="AY105" s="13" t="s">
        <v>9</v>
      </c>
      <c r="AZ105" s="15"/>
      <c r="BA105" s="20"/>
      <c r="BB105" s="251" t="s">
        <v>26</v>
      </c>
      <c r="BC105" s="252"/>
      <c r="BD105" s="253" t="s">
        <v>27</v>
      </c>
      <c r="BE105" s="254"/>
      <c r="BF105" s="36"/>
      <c r="BG105" s="11" t="s">
        <v>13</v>
      </c>
      <c r="BH105" s="13"/>
      <c r="BI105" s="13" t="s">
        <v>14</v>
      </c>
      <c r="BJ105" s="15"/>
      <c r="BK105" s="36"/>
      <c r="BL105" s="251" t="s">
        <v>26</v>
      </c>
      <c r="BM105" s="252"/>
      <c r="BN105" s="253" t="s">
        <v>27</v>
      </c>
      <c r="BO105" s="254"/>
      <c r="BP105" s="36"/>
      <c r="BQ105" s="11" t="s">
        <v>8</v>
      </c>
      <c r="BR105" s="13"/>
      <c r="BS105" s="13" t="s">
        <v>9</v>
      </c>
      <c r="BT105" s="15"/>
      <c r="BU105" s="20"/>
      <c r="BV105" s="251" t="s">
        <v>26</v>
      </c>
      <c r="BW105" s="252"/>
      <c r="BX105" s="253" t="s">
        <v>27</v>
      </c>
      <c r="BY105" s="254"/>
      <c r="BZ105" s="36"/>
      <c r="CA105" s="11" t="s">
        <v>13</v>
      </c>
      <c r="CB105" s="13"/>
      <c r="CC105" s="13" t="s">
        <v>14</v>
      </c>
      <c r="CD105" s="15"/>
      <c r="CE105" s="36"/>
      <c r="CF105" s="251" t="s">
        <v>26</v>
      </c>
      <c r="CG105" s="252"/>
      <c r="CH105" s="253" t="s">
        <v>27</v>
      </c>
      <c r="CI105" s="254"/>
      <c r="CK105" s="11" t="s">
        <v>28</v>
      </c>
      <c r="CL105" s="13"/>
      <c r="CM105" s="13" t="s">
        <v>29</v>
      </c>
      <c r="CN105" s="15"/>
      <c r="CP105" s="251" t="s">
        <v>26</v>
      </c>
      <c r="CQ105" s="252"/>
      <c r="CR105" s="253" t="s">
        <v>27</v>
      </c>
      <c r="CS105" s="254"/>
      <c r="CU105" s="38" t="s">
        <v>37</v>
      </c>
      <c r="CW105" s="53" t="s">
        <v>45</v>
      </c>
      <c r="CY105" s="44">
        <f t="shared" si="797"/>
        <v>1.03</v>
      </c>
      <c r="CZ105" s="13">
        <f t="shared" si="798"/>
        <v>-1.6689351904127025E-2</v>
      </c>
      <c r="DA105" s="13">
        <f t="shared" si="799"/>
        <v>-52.295571935060238</v>
      </c>
      <c r="DB105" s="48">
        <f t="shared" si="800"/>
        <v>-1.6689351904127025E-2</v>
      </c>
      <c r="DC105" s="13">
        <f t="shared" si="801"/>
        <v>-788.11785114201996</v>
      </c>
      <c r="DD105" s="55">
        <f t="shared" si="802"/>
        <v>-13.755251396170801</v>
      </c>
      <c r="DE105" s="46">
        <f t="shared" si="803"/>
        <v>-21.966005899209708</v>
      </c>
    </row>
    <row r="106" spans="1:109" ht="18" customHeight="1" thickTop="1" thickBot="1">
      <c r="D106" s="16">
        <v>0</v>
      </c>
      <c r="E106" s="17">
        <v>0</v>
      </c>
      <c r="F106" s="18">
        <v>1</v>
      </c>
      <c r="G106" s="19">
        <v>0</v>
      </c>
      <c r="H106" s="10"/>
      <c r="I106" s="16">
        <v>0</v>
      </c>
      <c r="J106" s="17">
        <f t="shared" ref="J106" si="847">-1/($J$4*$B103)</f>
        <v>-5.2206235512769643</v>
      </c>
      <c r="K106" s="18">
        <v>1</v>
      </c>
      <c r="L106" s="19">
        <v>0</v>
      </c>
      <c r="N106" s="1">
        <f t="shared" ref="N106" si="848">D106*I103+F106*I106-E106*J103-G106*J106</f>
        <v>0</v>
      </c>
      <c r="O106" s="4">
        <f t="shared" ref="O106" si="849">(D106*J103+E106*I103+F106*J106+G106*I106)</f>
        <v>-5.2206235512769643</v>
      </c>
      <c r="P106" s="2">
        <f t="shared" ref="P106" si="850">D106*K103+F106*K106-E106*L103-G106*L106</f>
        <v>1</v>
      </c>
      <c r="Q106" s="3">
        <f t="shared" ref="Q106" si="851">(D106*L103+E106*K103+F106*L106+G106*K106)</f>
        <v>0</v>
      </c>
      <c r="S106" s="16">
        <v>0</v>
      </c>
      <c r="T106" s="17">
        <v>0</v>
      </c>
      <c r="U106" s="18">
        <v>1</v>
      </c>
      <c r="V106" s="19">
        <v>0</v>
      </c>
      <c r="W106" s="20"/>
      <c r="X106" s="1">
        <f t="shared" ref="X106" si="852">N106*S103+P106*S106-O106*T103-Q106*T106</f>
        <v>0</v>
      </c>
      <c r="Y106" s="4">
        <f t="shared" ref="Y106" si="853">(N106*T103+O106*S103+P106*T106+Q106*S106)</f>
        <v>-5.2206235512769643</v>
      </c>
      <c r="Z106" s="2">
        <f t="shared" ref="Z106" si="854">N106*U103+P106*U106-O106*V103-Q106*V106</f>
        <v>-36.424897855687355</v>
      </c>
      <c r="AA106" s="3">
        <f t="shared" ref="AA106" si="855">(N106*V103+O106*U103+P106*V106+Q106*U106)</f>
        <v>0</v>
      </c>
      <c r="AB106" s="20"/>
      <c r="AC106" s="16">
        <v>0</v>
      </c>
      <c r="AD106" s="17">
        <f t="shared" ref="AD106" si="856">-1/($AD$4*$B103)</f>
        <v>-5.9643095715239998</v>
      </c>
      <c r="AE106" s="18">
        <v>1</v>
      </c>
      <c r="AF106" s="19">
        <v>0</v>
      </c>
      <c r="AG106" s="20"/>
      <c r="AH106" s="1">
        <f t="shared" ref="AH106" si="857">X106*AC103+Z106*AC106-Y106*AD103-AA106*AD106</f>
        <v>0</v>
      </c>
      <c r="AI106" s="4">
        <f t="shared" ref="AI106" si="858">(X106*AD103+Y106*AC103+Z106*AD106+AA106*AC106)</f>
        <v>212.02874337118314</v>
      </c>
      <c r="AJ106" s="2">
        <f t="shared" ref="AJ106" si="859">X106*AE103+Z106*AE106-Y106*AF103-AA106*AF106</f>
        <v>-36.424897855687355</v>
      </c>
      <c r="AK106" s="3">
        <f t="shared" ref="AK106" si="860">(X106*AF103+Y106*AE103+Z106*AF106+AA106*AE106)</f>
        <v>0</v>
      </c>
      <c r="AL106" s="20"/>
      <c r="AM106" s="16">
        <v>0</v>
      </c>
      <c r="AN106" s="17">
        <v>0</v>
      </c>
      <c r="AO106" s="18">
        <v>1</v>
      </c>
      <c r="AP106" s="19">
        <v>0</v>
      </c>
      <c r="AR106" s="1">
        <f t="shared" ref="AR106" si="861">AH106*AM103+AJ106*AM106-AI106*AN103-AK106*AN106</f>
        <v>0</v>
      </c>
      <c r="AS106" s="4">
        <f t="shared" ref="AS106" si="862">(AH106*AN103+AI106*AM103+AJ106*AN106+AK106*AM106)</f>
        <v>212.02874337118314</v>
      </c>
      <c r="AT106" s="2">
        <f t="shared" ref="AT106" si="863">AH106*AO103+AJ106*AO106-AI106*AP103-AK106*AP106</f>
        <v>1543.1443804921219</v>
      </c>
      <c r="AU106" s="3">
        <f t="shared" ref="AU106" si="864">(AH106*AP103+AI106*AO103+AJ106*AP106+AK106*AO106)</f>
        <v>0</v>
      </c>
      <c r="AV106" s="20"/>
      <c r="AW106" s="16">
        <v>0</v>
      </c>
      <c r="AX106" s="17">
        <f t="shared" ref="AX106" si="865">-1/($AX$4*$B103)</f>
        <v>-5.9643095715239998</v>
      </c>
      <c r="AY106" s="18">
        <v>1</v>
      </c>
      <c r="AZ106" s="19">
        <v>0</v>
      </c>
      <c r="BA106" s="20"/>
      <c r="BB106" s="1">
        <f t="shared" ref="BB106" si="866">AR106*AW103+AT106*AW106-AS106*AX103-AU106*AX106</f>
        <v>0</v>
      </c>
      <c r="BC106" s="4">
        <f t="shared" ref="BC106" si="867">(AR106*AX103+AS106*AW103+AT106*AX106+AU106*AW106)</f>
        <v>-8991.7620554414516</v>
      </c>
      <c r="BD106" s="2">
        <f t="shared" ref="BD106" si="868">AR106*AY103+AT106*AY106-AS106*AZ103-AU106*AZ106</f>
        <v>1543.1443804921219</v>
      </c>
      <c r="BE106" s="3">
        <f t="shared" ref="BE106" si="869">(AR106*AZ103+AS106*AY103+AT106*AZ106+AU106*AY106)</f>
        <v>0</v>
      </c>
      <c r="BF106" s="20"/>
      <c r="BG106" s="16">
        <v>0</v>
      </c>
      <c r="BH106" s="17">
        <v>0</v>
      </c>
      <c r="BI106" s="18">
        <v>1</v>
      </c>
      <c r="BJ106" s="19">
        <v>0</v>
      </c>
      <c r="BK106" s="20"/>
      <c r="BL106" s="1">
        <f t="shared" ref="BL106" si="870">BB106*BG103+BD106*BG106-BC106*BH103-BE106*BH106</f>
        <v>0</v>
      </c>
      <c r="BM106" s="4">
        <f t="shared" ref="BM106" si="871">(BB106*BH103+BC106*BG103+BD106*BH106+BE106*BG106)</f>
        <v>-8991.7620554414516</v>
      </c>
      <c r="BN106" s="2">
        <f t="shared" ref="BN106" si="872">BB106*BI103+BD106*BI106-BC106*BJ103-BE106*BJ106</f>
        <v>-62915.779570312567</v>
      </c>
      <c r="BO106" s="3">
        <f t="shared" ref="BO106" si="873">(BB106*BJ103+BC106*BI103+BD106*BJ106+BE106*BI106)</f>
        <v>0</v>
      </c>
      <c r="BP106" s="20"/>
      <c r="BQ106" s="16">
        <v>0</v>
      </c>
      <c r="BR106" s="17">
        <f t="shared" ref="BR106" si="874">-1/($BR$4*$B103)</f>
        <v>-5.2206235512769643</v>
      </c>
      <c r="BS106" s="18">
        <v>1</v>
      </c>
      <c r="BT106" s="19">
        <v>0</v>
      </c>
      <c r="BU106" s="20"/>
      <c r="BV106" s="1">
        <f t="shared" ref="BV106" si="875">BL106*BQ103+BN106*BQ106-BM106*BR103-BO106*BR106</f>
        <v>0</v>
      </c>
      <c r="BW106" s="4">
        <f t="shared" ref="BW106" si="876">(BL106*BR103+BM106*BQ103+BN106*BR106+BO106*BQ106)</f>
        <v>319467.83851628244</v>
      </c>
      <c r="BX106" s="2">
        <f t="shared" ref="BX106" si="877">BL106*BS103+BN106*BS106-BM106*BT103-BO106*BT106</f>
        <v>-62915.779570312567</v>
      </c>
      <c r="BY106" s="3">
        <f t="shared" ref="BY106" si="878">(BL106*BT103+BM106*BS103+BN106*BT106+BO106*BS106)</f>
        <v>0</v>
      </c>
      <c r="BZ106" s="20"/>
      <c r="CA106" s="16">
        <v>0</v>
      </c>
      <c r="CB106" s="17">
        <v>0</v>
      </c>
      <c r="CC106" s="18">
        <v>1</v>
      </c>
      <c r="CD106" s="19">
        <v>0</v>
      </c>
      <c r="CE106" s="20"/>
      <c r="CF106" s="1">
        <f t="shared" ref="CF106" si="879">BV106*CA103+BX106*CA106-BW106*CB103-BY106*CB106</f>
        <v>0</v>
      </c>
      <c r="CG106" s="4">
        <f t="shared" ref="CG106" si="880">(BV106*CB103+BW106*CA103+BX106*CB106+BY106*CA106)</f>
        <v>319467.83851628244</v>
      </c>
      <c r="CH106" s="2">
        <f t="shared" ref="CH106" si="881">BV106*CC103+BX106*CC106-BW106*CD103-BY106*CD106</f>
        <v>1135693.9127603737</v>
      </c>
      <c r="CI106" s="3">
        <f t="shared" ref="CI106" si="882">(BV106*CD103+BW106*CC103+BX106*CD106+BY106*CC106)</f>
        <v>0</v>
      </c>
      <c r="CK106" s="16">
        <f t="shared" ref="CK106" si="883">1/$CL$4</f>
        <v>1</v>
      </c>
      <c r="CL106" s="17">
        <v>0</v>
      </c>
      <c r="CM106" s="18">
        <v>1</v>
      </c>
      <c r="CN106" s="19">
        <v>0</v>
      </c>
      <c r="CP106" s="1">
        <f t="shared" ref="CP106" si="884">CF106*CK103+CH106*CK106-CG106*CL103-CI106*CL106</f>
        <v>1135693.9127603737</v>
      </c>
      <c r="CQ106" s="4">
        <f t="shared" ref="CQ106" si="885">(CF106*CL103+CG106*CK103+CH106*CL106+CI106*CK106)</f>
        <v>319467.83851628244</v>
      </c>
      <c r="CR106" s="2">
        <f t="shared" ref="CR106" si="886">CF106*CM103+CH106*CM106-CG106*CN103-CI106*CN106</f>
        <v>1135693.9127603737</v>
      </c>
      <c r="CS106" s="3">
        <f t="shared" ref="CS106" si="887">(CF106*CN103+CG106*CM103+CH106*CN106+CI106*CM106)</f>
        <v>0</v>
      </c>
      <c r="CU106" s="39">
        <f t="shared" ref="CU106" si="888">(180/PI())*ATAN(-1*(CQ103/CP103))</f>
        <v>74.288841081604176</v>
      </c>
      <c r="CW106" s="54">
        <f t="shared" ref="CW106" si="889">20*LOG(((1-(10^(CU103/20)^2)*(1-((1-CW103)/(1+CW103))^2))^0.5))</f>
        <v>-6.2681285325965925E-13</v>
      </c>
      <c r="CY106" s="44">
        <f t="shared" si="797"/>
        <v>1.0349999999999999</v>
      </c>
      <c r="CZ106" s="13">
        <f t="shared" si="798"/>
        <v>-2.5168621668943514E-2</v>
      </c>
      <c r="DA106" s="13">
        <f t="shared" si="799"/>
        <v>-56.236161190770254</v>
      </c>
      <c r="DB106" s="48">
        <f t="shared" si="800"/>
        <v>-2.5168621668943514E-2</v>
      </c>
      <c r="DC106" s="13">
        <f t="shared" si="801"/>
        <v>-796.51501596104458</v>
      </c>
      <c r="DD106" s="55">
        <f t="shared" si="802"/>
        <v>-13.901809570095415</v>
      </c>
      <c r="DE106" s="46">
        <f t="shared" si="803"/>
        <v>-20.019089801587093</v>
      </c>
    </row>
    <row r="107" spans="1:109" ht="18" customHeight="1"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3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Y107" s="44">
        <f t="shared" si="797"/>
        <v>1.04</v>
      </c>
      <c r="CZ107" s="13">
        <f t="shared" si="798"/>
        <v>-3.3073220739806508E-2</v>
      </c>
      <c r="DA107" s="13">
        <f t="shared" si="799"/>
        <v>-60.218736270575569</v>
      </c>
      <c r="DB107" s="48">
        <f t="shared" si="800"/>
        <v>-3.3073220739806508E-2</v>
      </c>
      <c r="DC107" s="13">
        <f t="shared" si="801"/>
        <v>-800.89499446389004</v>
      </c>
      <c r="DD107" s="55">
        <f t="shared" si="802"/>
        <v>-13.978254616136638</v>
      </c>
      <c r="DE107" s="46">
        <f t="shared" si="803"/>
        <v>-18.69268568870001</v>
      </c>
    </row>
    <row r="108" spans="1:109" ht="18" customHeight="1">
      <c r="CY108" s="44">
        <f t="shared" si="797"/>
        <v>1.0449999999999999</v>
      </c>
      <c r="CZ108" s="13">
        <f t="shared" si="798"/>
        <v>-3.980813382321851E-2</v>
      </c>
      <c r="DA108" s="13">
        <f t="shared" si="799"/>
        <v>-64.223211242894934</v>
      </c>
      <c r="DB108" s="48">
        <f t="shared" si="800"/>
        <v>-3.980813382321851E-2</v>
      </c>
      <c r="DC108" s="13">
        <f t="shared" si="801"/>
        <v>-801.10982876957303</v>
      </c>
      <c r="DD108" s="55">
        <f t="shared" si="802"/>
        <v>-13.982004182117043</v>
      </c>
      <c r="DE108" s="46">
        <f t="shared" si="803"/>
        <v>-17.768231203985771</v>
      </c>
    </row>
    <row r="109" spans="1:109" ht="18" customHeight="1" thickBot="1">
      <c r="A109" s="23"/>
      <c r="B109" s="23"/>
      <c r="C109" s="23"/>
      <c r="D109" s="20" t="s">
        <v>15</v>
      </c>
      <c r="E109" s="20"/>
      <c r="F109" s="20"/>
      <c r="G109" s="20"/>
      <c r="H109" s="20"/>
      <c r="I109" s="20" t="s">
        <v>16</v>
      </c>
      <c r="J109" s="20"/>
      <c r="K109" s="20"/>
      <c r="L109" s="20"/>
      <c r="M109" s="23"/>
      <c r="N109" s="23"/>
      <c r="O109" s="24" t="s">
        <v>17</v>
      </c>
      <c r="P109" s="23"/>
      <c r="Q109" s="23"/>
      <c r="R109" s="23"/>
      <c r="S109" s="20"/>
      <c r="T109" s="20" t="s">
        <v>18</v>
      </c>
      <c r="U109" s="23"/>
      <c r="V109" s="23"/>
      <c r="W109" s="23"/>
      <c r="X109" s="23"/>
      <c r="Y109" s="24" t="s">
        <v>19</v>
      </c>
      <c r="Z109" s="23"/>
      <c r="AA109" s="23"/>
      <c r="AB109" s="23"/>
      <c r="AC109" s="24" t="s">
        <v>20</v>
      </c>
      <c r="AD109" s="20"/>
      <c r="AE109" s="20"/>
      <c r="AF109" s="20"/>
      <c r="AG109" s="20"/>
      <c r="AH109" s="23"/>
      <c r="AI109" s="24" t="s">
        <v>21</v>
      </c>
      <c r="AJ109" s="23"/>
      <c r="AK109" s="23"/>
      <c r="AL109" s="20"/>
      <c r="AM109" s="24" t="s">
        <v>31</v>
      </c>
      <c r="AN109" s="20"/>
      <c r="AO109" s="23"/>
      <c r="AP109" s="23"/>
      <c r="AQ109" s="23"/>
      <c r="AR109" s="23"/>
      <c r="AS109" s="24" t="s">
        <v>91</v>
      </c>
      <c r="AT109" s="23"/>
      <c r="AU109" s="23"/>
      <c r="AV109" s="23"/>
      <c r="AW109" s="24" t="s">
        <v>32</v>
      </c>
      <c r="AX109" s="20"/>
      <c r="AY109" s="20"/>
      <c r="AZ109" s="20"/>
      <c r="BA109" s="20"/>
      <c r="BB109" s="23"/>
      <c r="BC109" s="24" t="s">
        <v>22</v>
      </c>
      <c r="BD109" s="23"/>
      <c r="BE109" s="23"/>
      <c r="BF109" s="23"/>
      <c r="BG109" s="24" t="s">
        <v>33</v>
      </c>
      <c r="BH109" s="20"/>
      <c r="BI109" s="23"/>
      <c r="BJ109" s="23"/>
      <c r="BK109" s="23"/>
      <c r="BL109" s="23"/>
      <c r="BM109" s="24" t="s">
        <v>34</v>
      </c>
      <c r="BN109" s="23"/>
      <c r="BO109" s="23"/>
      <c r="BP109" s="23"/>
      <c r="BQ109" s="24" t="s">
        <v>89</v>
      </c>
      <c r="BR109" s="20"/>
      <c r="BS109" s="20"/>
      <c r="BT109" s="20"/>
      <c r="BU109" s="20"/>
      <c r="BV109" s="23"/>
      <c r="BW109" s="24" t="s">
        <v>35</v>
      </c>
      <c r="BX109" s="23"/>
      <c r="BY109" s="23"/>
      <c r="BZ109" s="23"/>
      <c r="CA109" s="24" t="s">
        <v>90</v>
      </c>
      <c r="CB109" s="20"/>
      <c r="CC109" s="23"/>
      <c r="CD109" s="23"/>
      <c r="CE109" s="23"/>
      <c r="CF109" s="23"/>
      <c r="CG109" s="24" t="s">
        <v>92</v>
      </c>
      <c r="CH109" s="23"/>
      <c r="CI109" s="23"/>
      <c r="CJ109" s="23"/>
      <c r="CK109" s="24" t="s">
        <v>36</v>
      </c>
      <c r="CL109" s="24"/>
      <c r="CM109" s="23"/>
      <c r="CN109" s="23"/>
      <c r="CO109" s="23"/>
      <c r="CP109" s="23"/>
      <c r="CQ109" s="24" t="s">
        <v>93</v>
      </c>
      <c r="CR109" s="23"/>
      <c r="CS109" s="23"/>
      <c r="CY109" s="44">
        <f t="shared" si="797"/>
        <v>1.05</v>
      </c>
      <c r="CZ109" s="13">
        <f t="shared" si="798"/>
        <v>-4.5050629291945768E-2</v>
      </c>
      <c r="DA109" s="13">
        <f t="shared" si="799"/>
        <v>-68.228760386742891</v>
      </c>
      <c r="DB109" s="48">
        <f t="shared" si="800"/>
        <v>-4.5050629291945768E-2</v>
      </c>
      <c r="DC109" s="13">
        <f t="shared" si="801"/>
        <v>-797.18066536541403</v>
      </c>
      <c r="DD109" s="55">
        <f t="shared" si="802"/>
        <v>-13.913427343865598</v>
      </c>
      <c r="DE109" s="46">
        <f t="shared" si="803"/>
        <v>-17.13071920218886</v>
      </c>
    </row>
    <row r="110" spans="1:109" ht="18" customHeight="1" thickBot="1">
      <c r="A110" s="23"/>
      <c r="B110" s="33"/>
      <c r="C110" s="23"/>
      <c r="D110" s="7" t="s">
        <v>2</v>
      </c>
      <c r="E110" s="8"/>
      <c r="F110" s="8" t="s">
        <v>3</v>
      </c>
      <c r="G110" s="9"/>
      <c r="H110" s="10"/>
      <c r="I110" s="7" t="s">
        <v>4</v>
      </c>
      <c r="J110" s="8"/>
      <c r="K110" s="8" t="s">
        <v>5</v>
      </c>
      <c r="L110" s="9"/>
      <c r="M110" s="23"/>
      <c r="N110" s="251" t="s">
        <v>79</v>
      </c>
      <c r="O110" s="252"/>
      <c r="P110" s="253" t="s">
        <v>80</v>
      </c>
      <c r="Q110" s="254"/>
      <c r="R110" s="23"/>
      <c r="S110" s="7" t="s">
        <v>11</v>
      </c>
      <c r="T110" s="8"/>
      <c r="U110" s="8" t="s">
        <v>12</v>
      </c>
      <c r="V110" s="9"/>
      <c r="W110" s="20"/>
      <c r="X110" s="251" t="s">
        <v>79</v>
      </c>
      <c r="Y110" s="252"/>
      <c r="Z110" s="253" t="s">
        <v>80</v>
      </c>
      <c r="AA110" s="254"/>
      <c r="AB110" s="20"/>
      <c r="AC110" s="7" t="s">
        <v>4</v>
      </c>
      <c r="AD110" s="8"/>
      <c r="AE110" s="8" t="s">
        <v>5</v>
      </c>
      <c r="AF110" s="9"/>
      <c r="AG110" s="20"/>
      <c r="AH110" s="251" t="s">
        <v>0</v>
      </c>
      <c r="AI110" s="252"/>
      <c r="AJ110" s="253" t="s">
        <v>1</v>
      </c>
      <c r="AK110" s="254"/>
      <c r="AL110" s="20"/>
      <c r="AM110" s="7" t="s">
        <v>11</v>
      </c>
      <c r="AN110" s="8"/>
      <c r="AO110" s="8" t="s">
        <v>12</v>
      </c>
      <c r="AP110" s="9"/>
      <c r="AQ110" s="23"/>
      <c r="AR110" s="251" t="s">
        <v>0</v>
      </c>
      <c r="AS110" s="252"/>
      <c r="AT110" s="253" t="s">
        <v>1</v>
      </c>
      <c r="AU110" s="254"/>
      <c r="AV110" s="36"/>
      <c r="AW110" s="7" t="s">
        <v>4</v>
      </c>
      <c r="AX110" s="8"/>
      <c r="AY110" s="8" t="s">
        <v>5</v>
      </c>
      <c r="AZ110" s="9"/>
      <c r="BA110" s="20"/>
      <c r="BB110" s="251" t="s">
        <v>0</v>
      </c>
      <c r="BC110" s="252"/>
      <c r="BD110" s="253" t="s">
        <v>1</v>
      </c>
      <c r="BE110" s="254"/>
      <c r="BF110" s="36"/>
      <c r="BG110" s="7" t="s">
        <v>11</v>
      </c>
      <c r="BH110" s="8"/>
      <c r="BI110" s="8" t="s">
        <v>12</v>
      </c>
      <c r="BJ110" s="9"/>
      <c r="BK110" s="36"/>
      <c r="BL110" s="251" t="s">
        <v>0</v>
      </c>
      <c r="BM110" s="252"/>
      <c r="BN110" s="253" t="s">
        <v>1</v>
      </c>
      <c r="BO110" s="254"/>
      <c r="BP110" s="36"/>
      <c r="BQ110" s="7" t="s">
        <v>4</v>
      </c>
      <c r="BR110" s="8"/>
      <c r="BS110" s="8" t="s">
        <v>5</v>
      </c>
      <c r="BT110" s="9"/>
      <c r="BU110" s="20"/>
      <c r="BV110" s="251" t="s">
        <v>0</v>
      </c>
      <c r="BW110" s="252"/>
      <c r="BX110" s="253" t="s">
        <v>1</v>
      </c>
      <c r="BY110" s="254"/>
      <c r="BZ110" s="36"/>
      <c r="CA110" s="7" t="s">
        <v>11</v>
      </c>
      <c r="CB110" s="8"/>
      <c r="CC110" s="8" t="s">
        <v>12</v>
      </c>
      <c r="CD110" s="9"/>
      <c r="CE110" s="36"/>
      <c r="CF110" s="251" t="s">
        <v>0</v>
      </c>
      <c r="CG110" s="252"/>
      <c r="CH110" s="253" t="s">
        <v>1</v>
      </c>
      <c r="CI110" s="254"/>
      <c r="CJ110" s="23"/>
      <c r="CK110" s="7" t="s">
        <v>23</v>
      </c>
      <c r="CL110" s="8"/>
      <c r="CM110" s="8" t="s">
        <v>24</v>
      </c>
      <c r="CN110" s="9"/>
      <c r="CO110" s="23"/>
      <c r="CP110" s="251" t="s">
        <v>0</v>
      </c>
      <c r="CQ110" s="252"/>
      <c r="CR110" s="253" t="s">
        <v>1</v>
      </c>
      <c r="CS110" s="254"/>
      <c r="CU110" s="26" t="s">
        <v>25</v>
      </c>
      <c r="CW110" s="50" t="s">
        <v>44</v>
      </c>
      <c r="CY110" s="44">
        <f t="shared" si="797"/>
        <v>1.0549999999999999</v>
      </c>
      <c r="CZ110" s="13">
        <f t="shared" si="798"/>
        <v>-4.8674783491642004E-2</v>
      </c>
      <c r="DA110" s="13">
        <f t="shared" si="799"/>
        <v>-72.214663713569877</v>
      </c>
      <c r="DB110" s="48">
        <f t="shared" si="800"/>
        <v>-4.8674783491642004E-2</v>
      </c>
      <c r="DC110" s="13">
        <f t="shared" si="801"/>
        <v>-789.29408418782316</v>
      </c>
      <c r="DD110" s="55">
        <f t="shared" si="802"/>
        <v>-13.775780535590828</v>
      </c>
      <c r="DE110" s="46">
        <f t="shared" si="803"/>
        <v>-16.712543550521332</v>
      </c>
    </row>
    <row r="111" spans="1:109" ht="18" customHeight="1" thickTop="1" thickBot="1">
      <c r="B111" s="34">
        <v>0.3</v>
      </c>
      <c r="D111" s="11">
        <v>1</v>
      </c>
      <c r="E111" s="12">
        <v>0</v>
      </c>
      <c r="F111" s="13">
        <v>0</v>
      </c>
      <c r="G111" s="40">
        <f t="shared" ref="G111" si="890">-1/($E$4*$B111)</f>
        <v>-3.5017683930384846</v>
      </c>
      <c r="H111" s="10"/>
      <c r="I111" s="11">
        <v>1</v>
      </c>
      <c r="J111" s="12">
        <v>0</v>
      </c>
      <c r="K111" s="13">
        <v>0</v>
      </c>
      <c r="L111" s="14">
        <v>0</v>
      </c>
      <c r="N111" s="1">
        <f t="shared" ref="N111" si="891">D111*I111+F111*I114-E111*J111-G111*J114</f>
        <v>-16.062653574226402</v>
      </c>
      <c r="O111" s="4">
        <f t="shared" ref="O111" si="892">(D111*J111+E111*I111+F111*J114+G111*I114)</f>
        <v>0</v>
      </c>
      <c r="P111" s="2">
        <f t="shared" ref="P111" si="893">D111*K111+F111*K114-E111*L111-G111*L114</f>
        <v>0</v>
      </c>
      <c r="Q111" s="3">
        <f t="shared" ref="Q111" si="894">(D111*L111+E111*K111+F111*L114+G111*K114)</f>
        <v>-3.5017683930384846</v>
      </c>
      <c r="S111" s="11">
        <v>1</v>
      </c>
      <c r="T111" s="12">
        <v>0</v>
      </c>
      <c r="U111" s="13">
        <v>0</v>
      </c>
      <c r="V111" s="40">
        <f t="shared" ref="V111" si="895">-1/($T$4*$B111)</f>
        <v>-6.6907533788304567</v>
      </c>
      <c r="W111" s="20"/>
      <c r="X111" s="1">
        <f t="shared" ref="X111" si="896">N111*S111+P111*S114-O111*T111-Q111*T114</f>
        <v>-16.062653574226402</v>
      </c>
      <c r="Y111" s="4">
        <f t="shared" ref="Y111" si="897">(N111*T111+O111*S111+P111*T114+Q111*S114)</f>
        <v>0</v>
      </c>
      <c r="Z111" s="2">
        <f t="shared" ref="Z111" si="898">N111*U111+P111*U114-O111*V111-Q111*V114</f>
        <v>0</v>
      </c>
      <c r="AA111" s="3">
        <f t="shared" ref="AA111" si="899">(N111*V111+O111*U111+P111*V114+Q111*U114)</f>
        <v>103.96948528169993</v>
      </c>
      <c r="AB111" s="20"/>
      <c r="AC111" s="11">
        <v>1</v>
      </c>
      <c r="AD111" s="12">
        <v>0</v>
      </c>
      <c r="AE111" s="13">
        <v>0</v>
      </c>
      <c r="AF111" s="14">
        <v>0</v>
      </c>
      <c r="AG111" s="20"/>
      <c r="AH111" s="1">
        <f t="shared" ref="AH111" si="900">X111*AC111+Z111*AC114-Y111*AD111-AA111*AD114</f>
        <v>562.70312955703582</v>
      </c>
      <c r="AI111" s="4">
        <f t="shared" ref="AI111" si="901">(X111*AD111+Y111*AC111+Z111*AD114+AA111*AC114)</f>
        <v>0</v>
      </c>
      <c r="AJ111" s="2">
        <f t="shared" ref="AJ111" si="902">X111*AE111+Z111*AE114-Y111*AF111-AA111*AF114</f>
        <v>0</v>
      </c>
      <c r="AK111" s="3">
        <f t="shared" ref="AK111" si="903">(X111*AF111+Y111*AE111+Z111*AF114+AA111*AE114)</f>
        <v>103.96948528169993</v>
      </c>
      <c r="AL111" s="20"/>
      <c r="AM111" s="11">
        <v>1</v>
      </c>
      <c r="AN111" s="12">
        <v>0</v>
      </c>
      <c r="AO111" s="13">
        <v>0</v>
      </c>
      <c r="AP111" s="40">
        <f t="shared" ref="AP111" si="904">-1/($AN$4*$B111)</f>
        <v>-6.9531358642747874</v>
      </c>
      <c r="AR111" s="1">
        <f t="shared" ref="AR111" si="905">AH111*AM111+AJ111*AM114-AI111*AN111-AK111*AN114</f>
        <v>562.70312955703582</v>
      </c>
      <c r="AS111" s="4">
        <f t="shared" ref="AS111" si="906">(AH111*AN111+AI111*AM111+AJ111*AN114+AK111*AM114)</f>
        <v>0</v>
      </c>
      <c r="AT111" s="2">
        <f t="shared" ref="AT111" si="907">AH111*AO111+AJ111*AO114-AI111*AP111-AK111*AP114</f>
        <v>0</v>
      </c>
      <c r="AU111" s="3">
        <f t="shared" ref="AU111" si="908">(AH111*AP111+AI111*AO111+AJ111*AP114+AK111*AO114)</f>
        <v>-3808.5818257809879</v>
      </c>
      <c r="AV111" s="20"/>
      <c r="AW111" s="11">
        <v>1</v>
      </c>
      <c r="AX111" s="12">
        <v>0</v>
      </c>
      <c r="AY111" s="13">
        <v>0</v>
      </c>
      <c r="AZ111" s="14">
        <v>0</v>
      </c>
      <c r="BA111" s="20"/>
      <c r="BB111" s="1">
        <f t="shared" ref="BB111" si="909">AR111*AW111+AT111*AW114-AS111*AX111-AU111*AX114</f>
        <v>-20638.487172051671</v>
      </c>
      <c r="BC111" s="4">
        <f t="shared" ref="BC111" si="910">(AR111*AX111+AS111*AW111+AT111*AX114+AU111*AW114)</f>
        <v>0</v>
      </c>
      <c r="BD111" s="2">
        <f t="shared" ref="BD111" si="911">AR111*AY111+AT111*AY114-AS111*AZ111-AU111*AZ114</f>
        <v>0</v>
      </c>
      <c r="BE111" s="3">
        <f t="shared" ref="BE111" si="912">(AR111*AZ111+AS111*AY111+AT111*AZ114+AU111*AY114)</f>
        <v>-3808.5818257809879</v>
      </c>
      <c r="BF111" s="20"/>
      <c r="BG111" s="11">
        <v>1</v>
      </c>
      <c r="BH111" s="12">
        <v>0</v>
      </c>
      <c r="BI111" s="13">
        <v>0</v>
      </c>
      <c r="BJ111" s="40">
        <f t="shared" ref="BJ111" si="913">-1/($BH$4*$B111)</f>
        <v>-6.6907533788304567</v>
      </c>
      <c r="BK111" s="20"/>
      <c r="BL111" s="1">
        <f t="shared" ref="BL111" si="914">BB111*BG111+BD111*BG114-BC111*BH111-BE111*BH114</f>
        <v>-20638.487172051671</v>
      </c>
      <c r="BM111" s="4">
        <f t="shared" ref="BM111" si="915">(BB111*BH111+BC111*BG111+BD111*BH114+BE111*BG114)</f>
        <v>0</v>
      </c>
      <c r="BN111" s="2">
        <f t="shared" ref="BN111" si="916">BB111*BI111+BD111*BI114-BC111*BJ111-BE111*BJ114</f>
        <v>0</v>
      </c>
      <c r="BO111" s="3">
        <f t="shared" ref="BO111" si="917">(BB111*BJ111+BC111*BI111+BD111*BJ114+BE111*BI114)</f>
        <v>134278.44595457276</v>
      </c>
      <c r="BP111" s="20"/>
      <c r="BQ111" s="11">
        <v>1</v>
      </c>
      <c r="BR111" s="12">
        <v>0</v>
      </c>
      <c r="BS111" s="13">
        <v>0</v>
      </c>
      <c r="BT111" s="14">
        <v>0</v>
      </c>
      <c r="BU111" s="20"/>
      <c r="BV111" s="1">
        <f t="shared" ref="BV111" si="918">BL111*BQ111+BN111*BQ114-BM111*BR111-BO111*BR114</f>
        <v>633644.24904864107</v>
      </c>
      <c r="BW111" s="4">
        <f t="shared" ref="BW111" si="919">(BL111*BR111+BM111*BQ111+BN111*BR114+BO111*BQ114)</f>
        <v>0</v>
      </c>
      <c r="BX111" s="2">
        <f t="shared" ref="BX111" si="920">BL111*BS111+BN111*BS114-BM111*BT111-BO111*BT114</f>
        <v>0</v>
      </c>
      <c r="BY111" s="3">
        <f t="shared" ref="BY111" si="921">(BL111*BT111+BM111*BS111+BN111*BT114+BO111*BS114)</f>
        <v>134278.44595457276</v>
      </c>
      <c r="BZ111" s="20"/>
      <c r="CA111" s="11">
        <v>1</v>
      </c>
      <c r="CB111" s="12">
        <v>0</v>
      </c>
      <c r="CC111" s="13">
        <v>0</v>
      </c>
      <c r="CD111" s="40">
        <f t="shared" ref="CD111" si="922">-1/($CB$4*$B111)</f>
        <v>-3.5017683930384846</v>
      </c>
      <c r="CE111" s="20"/>
      <c r="CF111" s="1">
        <f t="shared" ref="CF111" si="923">BV111*CA111+BX111*CA114-BW111*CB111-BY111*CB114</f>
        <v>633644.24904864107</v>
      </c>
      <c r="CG111" s="4">
        <f t="shared" ref="CG111" si="924">(BV111*CB111+BW111*CA111+BX111*CB114+BY111*CA114)</f>
        <v>0</v>
      </c>
      <c r="CH111" s="2">
        <f t="shared" ref="CH111" si="925">BV111*CC111+BX111*CC114-BW111*CD111-BY111*CD114</f>
        <v>0</v>
      </c>
      <c r="CI111" s="3">
        <f t="shared" ref="CI111" si="926">(BV111*CD111+BW111*CC111+BX111*CD114+BY111*CC114)</f>
        <v>-2084596.9577945643</v>
      </c>
      <c r="CJ111" s="28"/>
      <c r="CK111" s="11">
        <v>1</v>
      </c>
      <c r="CL111" s="12">
        <v>0</v>
      </c>
      <c r="CM111" s="13">
        <v>0</v>
      </c>
      <c r="CN111" s="14">
        <v>0</v>
      </c>
      <c r="CP111" s="1">
        <f t="shared" ref="CP111" si="927">CF111*CK111+CH111*CK114-CG111*CL111-CI111*CL114</f>
        <v>633644.24904864107</v>
      </c>
      <c r="CQ111" s="4">
        <f t="shared" ref="CQ111" si="928">(CF111*CL111+CG111*CK111+CH111*CL114+CI111*CK114)</f>
        <v>-2084596.9577945643</v>
      </c>
      <c r="CR111" s="2">
        <f t="shared" ref="CR111" si="929">CF111*CM111+CH111*CM114-CG111*CN111-CI111*CN114</f>
        <v>0</v>
      </c>
      <c r="CS111" s="3">
        <f t="shared" ref="CS111" si="930">(CF111*CN111+CG111*CM111+CH111*CN114+CI111*CM114)</f>
        <v>-2084596.9577945643</v>
      </c>
      <c r="CU111" s="29">
        <f t="shared" ref="CU111" si="931">20*LOG(((1+$CL$4)/$CL$4)/((CP111+CP114)^2+(CQ111+CQ114)^2)^0.5)</f>
        <v>-121.12743332103224</v>
      </c>
      <c r="CW111" s="51">
        <f t="shared" ref="CW111" si="932">((CP111^2+CQ111^2)^0.5)/((CP114^2+CQ114^2)^0.5)</f>
        <v>3.2898538271669557</v>
      </c>
      <c r="CY111" s="44">
        <f t="shared" si="797"/>
        <v>1.06</v>
      </c>
      <c r="CZ111" s="13">
        <f t="shared" si="798"/>
        <v>-5.0692967004506831E-2</v>
      </c>
      <c r="DA111" s="13">
        <f t="shared" si="799"/>
        <v>-76.161134134509084</v>
      </c>
      <c r="DB111" s="48">
        <f t="shared" si="800"/>
        <v>-5.0692967004506831E-2</v>
      </c>
      <c r="DC111" s="13">
        <f t="shared" si="801"/>
        <v>-777.78323847761283</v>
      </c>
      <c r="DD111" s="55">
        <f t="shared" si="802"/>
        <v>-13.574878378258591</v>
      </c>
      <c r="DE111" s="46">
        <f t="shared" si="803"/>
        <v>-16.471022384097434</v>
      </c>
    </row>
    <row r="112" spans="1:109" ht="18" customHeight="1" thickBot="1">
      <c r="D112" s="11"/>
      <c r="E112" s="13"/>
      <c r="F112" s="13"/>
      <c r="G112" s="15"/>
      <c r="H112" s="10"/>
      <c r="I112" s="11"/>
      <c r="J112" s="13"/>
      <c r="K112" s="13"/>
      <c r="L112" s="15"/>
      <c r="N112" s="5"/>
      <c r="Q112" s="6"/>
      <c r="S112" s="11"/>
      <c r="T112" s="13"/>
      <c r="U112" s="13"/>
      <c r="V112" s="15"/>
      <c r="W112" s="20"/>
      <c r="X112" s="5"/>
      <c r="AA112" s="6"/>
      <c r="AB112" s="20"/>
      <c r="AC112" s="11"/>
      <c r="AD112" s="13"/>
      <c r="AE112" s="13"/>
      <c r="AF112" s="15"/>
      <c r="AG112" s="20"/>
      <c r="AH112" s="5"/>
      <c r="AK112" s="6"/>
      <c r="AL112" s="20"/>
      <c r="AM112" s="11"/>
      <c r="AN112" s="13"/>
      <c r="AO112" s="13"/>
      <c r="AP112" s="15"/>
      <c r="AR112" s="5"/>
      <c r="AU112" s="6"/>
      <c r="AW112" s="11"/>
      <c r="AX112" s="13"/>
      <c r="AY112" s="13"/>
      <c r="AZ112" s="15"/>
      <c r="BA112" s="20"/>
      <c r="BB112" s="5"/>
      <c r="BE112" s="6"/>
      <c r="BG112" s="11"/>
      <c r="BH112" s="13"/>
      <c r="BI112" s="13"/>
      <c r="BJ112" s="15"/>
      <c r="BL112" s="5"/>
      <c r="BO112" s="6"/>
      <c r="BQ112" s="11"/>
      <c r="BR112" s="13"/>
      <c r="BS112" s="13"/>
      <c r="BT112" s="15"/>
      <c r="BU112" s="20"/>
      <c r="BV112" s="5"/>
      <c r="BY112" s="6"/>
      <c r="CA112" s="11"/>
      <c r="CB112" s="13"/>
      <c r="CC112" s="13"/>
      <c r="CD112" s="15"/>
      <c r="CF112" s="5"/>
      <c r="CI112" s="6"/>
      <c r="CK112" s="11"/>
      <c r="CL112" s="13"/>
      <c r="CM112" s="13"/>
      <c r="CN112" s="15"/>
      <c r="CP112" s="5"/>
      <c r="CS112" s="6"/>
      <c r="CW112" s="52"/>
      <c r="CY112" s="44">
        <f t="shared" si="797"/>
        <v>1.0649999999999999</v>
      </c>
      <c r="CZ112" s="13">
        <f t="shared" si="798"/>
        <v>-5.1211022768083071E-2</v>
      </c>
      <c r="DA112" s="13">
        <f t="shared" si="799"/>
        <v>-80.050050326897065</v>
      </c>
      <c r="DB112" s="48">
        <f t="shared" si="800"/>
        <v>-5.1211022768083071E-2</v>
      </c>
      <c r="DC112" s="13">
        <f t="shared" si="801"/>
        <v>-763.09692944366759</v>
      </c>
      <c r="DD112" s="55">
        <f t="shared" si="802"/>
        <v>-13.318553930650859</v>
      </c>
      <c r="DE112" s="46">
        <f t="shared" si="803"/>
        <v>-16.377945489219318</v>
      </c>
    </row>
    <row r="113" spans="1:109" ht="18" customHeight="1" thickBot="1">
      <c r="D113" s="11" t="s">
        <v>6</v>
      </c>
      <c r="E113" s="13"/>
      <c r="F113" s="13" t="s">
        <v>7</v>
      </c>
      <c r="G113" s="15"/>
      <c r="H113" s="10"/>
      <c r="I113" s="11" t="s">
        <v>8</v>
      </c>
      <c r="J113" s="13"/>
      <c r="K113" s="13" t="s">
        <v>9</v>
      </c>
      <c r="L113" s="15"/>
      <c r="N113" s="251" t="s">
        <v>26</v>
      </c>
      <c r="O113" s="252"/>
      <c r="P113" s="253" t="s">
        <v>27</v>
      </c>
      <c r="Q113" s="254"/>
      <c r="S113" s="11" t="s">
        <v>13</v>
      </c>
      <c r="T113" s="13"/>
      <c r="U113" s="13" t="s">
        <v>14</v>
      </c>
      <c r="V113" s="15"/>
      <c r="W113" s="20"/>
      <c r="X113" s="251" t="s">
        <v>26</v>
      </c>
      <c r="Y113" s="252"/>
      <c r="Z113" s="253" t="s">
        <v>27</v>
      </c>
      <c r="AA113" s="254"/>
      <c r="AB113" s="20"/>
      <c r="AC113" s="11" t="s">
        <v>8</v>
      </c>
      <c r="AD113" s="13"/>
      <c r="AE113" s="13" t="s">
        <v>9</v>
      </c>
      <c r="AF113" s="15"/>
      <c r="AG113" s="20"/>
      <c r="AH113" s="251" t="s">
        <v>26</v>
      </c>
      <c r="AI113" s="252"/>
      <c r="AJ113" s="253" t="s">
        <v>27</v>
      </c>
      <c r="AK113" s="254"/>
      <c r="AL113" s="20"/>
      <c r="AM113" s="11" t="s">
        <v>13</v>
      </c>
      <c r="AN113" s="13"/>
      <c r="AO113" s="13" t="s">
        <v>14</v>
      </c>
      <c r="AP113" s="15"/>
      <c r="AR113" s="251" t="s">
        <v>26</v>
      </c>
      <c r="AS113" s="252"/>
      <c r="AT113" s="253" t="s">
        <v>27</v>
      </c>
      <c r="AU113" s="254"/>
      <c r="AV113" s="36"/>
      <c r="AW113" s="11" t="s">
        <v>8</v>
      </c>
      <c r="AX113" s="13"/>
      <c r="AY113" s="13" t="s">
        <v>9</v>
      </c>
      <c r="AZ113" s="15"/>
      <c r="BA113" s="20"/>
      <c r="BB113" s="251" t="s">
        <v>26</v>
      </c>
      <c r="BC113" s="252"/>
      <c r="BD113" s="253" t="s">
        <v>27</v>
      </c>
      <c r="BE113" s="254"/>
      <c r="BF113" s="36"/>
      <c r="BG113" s="11" t="s">
        <v>13</v>
      </c>
      <c r="BH113" s="13"/>
      <c r="BI113" s="13" t="s">
        <v>14</v>
      </c>
      <c r="BJ113" s="15"/>
      <c r="BK113" s="36"/>
      <c r="BL113" s="251" t="s">
        <v>26</v>
      </c>
      <c r="BM113" s="252"/>
      <c r="BN113" s="253" t="s">
        <v>27</v>
      </c>
      <c r="BO113" s="254"/>
      <c r="BP113" s="36"/>
      <c r="BQ113" s="11" t="s">
        <v>8</v>
      </c>
      <c r="BR113" s="13"/>
      <c r="BS113" s="13" t="s">
        <v>9</v>
      </c>
      <c r="BT113" s="15"/>
      <c r="BU113" s="20"/>
      <c r="BV113" s="251" t="s">
        <v>26</v>
      </c>
      <c r="BW113" s="252"/>
      <c r="BX113" s="253" t="s">
        <v>27</v>
      </c>
      <c r="BY113" s="254"/>
      <c r="BZ113" s="36"/>
      <c r="CA113" s="11" t="s">
        <v>13</v>
      </c>
      <c r="CB113" s="13"/>
      <c r="CC113" s="13" t="s">
        <v>14</v>
      </c>
      <c r="CD113" s="15"/>
      <c r="CE113" s="36"/>
      <c r="CF113" s="251" t="s">
        <v>26</v>
      </c>
      <c r="CG113" s="252"/>
      <c r="CH113" s="253" t="s">
        <v>27</v>
      </c>
      <c r="CI113" s="254"/>
      <c r="CK113" s="11" t="s">
        <v>28</v>
      </c>
      <c r="CL113" s="13"/>
      <c r="CM113" s="13" t="s">
        <v>29</v>
      </c>
      <c r="CN113" s="15"/>
      <c r="CP113" s="251" t="s">
        <v>26</v>
      </c>
      <c r="CQ113" s="252"/>
      <c r="CR113" s="253" t="s">
        <v>27</v>
      </c>
      <c r="CS113" s="254"/>
      <c r="CU113" s="38" t="s">
        <v>37</v>
      </c>
      <c r="CW113" s="53" t="s">
        <v>45</v>
      </c>
      <c r="CY113" s="44">
        <f t="shared" si="797"/>
        <v>1.07</v>
      </c>
      <c r="CZ113" s="13">
        <f t="shared" si="798"/>
        <v>-5.0394308986920863E-2</v>
      </c>
      <c r="DA113" s="13">
        <f t="shared" si="799"/>
        <v>-83.865534974115491</v>
      </c>
      <c r="DB113" s="48">
        <f t="shared" si="800"/>
        <v>-5.0394308986920863E-2</v>
      </c>
      <c r="DC113" s="13">
        <f t="shared" si="801"/>
        <v>-745.76150908157103</v>
      </c>
      <c r="DD113" s="55">
        <f t="shared" si="802"/>
        <v>-13.015993768115006</v>
      </c>
      <c r="DE113" s="46">
        <f t="shared" si="803"/>
        <v>-16.414192506010302</v>
      </c>
    </row>
    <row r="114" spans="1:109" ht="18" customHeight="1" thickTop="1" thickBot="1">
      <c r="D114" s="16">
        <v>0</v>
      </c>
      <c r="E114" s="17">
        <v>0</v>
      </c>
      <c r="F114" s="18">
        <v>1</v>
      </c>
      <c r="G114" s="19">
        <v>0</v>
      </c>
      <c r="H114" s="10"/>
      <c r="I114" s="16">
        <v>0</v>
      </c>
      <c r="J114" s="17">
        <f t="shared" ref="J114" si="933">-1/($J$4*$B111)</f>
        <v>-4.8725819811918338</v>
      </c>
      <c r="K114" s="18">
        <v>1</v>
      </c>
      <c r="L114" s="19">
        <v>0</v>
      </c>
      <c r="N114" s="1">
        <f t="shared" ref="N114" si="934">D114*I111+F114*I114-E114*J111-G114*J114</f>
        <v>0</v>
      </c>
      <c r="O114" s="4">
        <f t="shared" ref="O114" si="935">(D114*J111+E114*I111+F114*J114+G114*I114)</f>
        <v>-4.8725819811918338</v>
      </c>
      <c r="P114" s="2">
        <f t="shared" ref="P114" si="936">D114*K111+F114*K114-E114*L111-G114*L114</f>
        <v>1</v>
      </c>
      <c r="Q114" s="3">
        <f t="shared" ref="Q114" si="937">(D114*L111+E114*K111+F114*L114+G114*K114)</f>
        <v>0</v>
      </c>
      <c r="S114" s="16">
        <v>0</v>
      </c>
      <c r="T114" s="17">
        <v>0</v>
      </c>
      <c r="U114" s="18">
        <v>1</v>
      </c>
      <c r="V114" s="19">
        <v>0</v>
      </c>
      <c r="W114" s="20"/>
      <c r="X114" s="1">
        <f t="shared" ref="X114" si="938">N114*S111+P114*S114-O114*T111-Q114*T114</f>
        <v>0</v>
      </c>
      <c r="Y114" s="4">
        <f t="shared" ref="Y114" si="939">(N114*T111+O114*S111+P114*T114+Q114*S114)</f>
        <v>-4.8725819811918338</v>
      </c>
      <c r="Z114" s="2">
        <f t="shared" ref="Z114" si="940">N114*U111+P114*U114-O114*V111-Q114*V114</f>
        <v>-31.601244354287665</v>
      </c>
      <c r="AA114" s="3">
        <f t="shared" ref="AA114" si="941">(N114*V111+O114*U111+P114*V114+Q114*U114)</f>
        <v>0</v>
      </c>
      <c r="AB114" s="20"/>
      <c r="AC114" s="16">
        <v>0</v>
      </c>
      <c r="AD114" s="17">
        <f t="shared" ref="AD114" si="942">-1/($AD$4*$B111)</f>
        <v>-5.5666889334224008</v>
      </c>
      <c r="AE114" s="18">
        <v>1</v>
      </c>
      <c r="AF114" s="19">
        <v>0</v>
      </c>
      <c r="AG114" s="20"/>
      <c r="AH114" s="1">
        <f t="shared" ref="AH114" si="943">X114*AC111+Z114*AC114-Y114*AD111-AA114*AD114</f>
        <v>0</v>
      </c>
      <c r="AI114" s="4">
        <f t="shared" ref="AI114" si="944">(X114*AD111+Y114*AC111+Z114*AD114+AA114*AC114)</f>
        <v>171.04171524819841</v>
      </c>
      <c r="AJ114" s="2">
        <f t="shared" ref="AJ114" si="945">X114*AE111+Z114*AE114-Y114*AF111-AA114*AF114</f>
        <v>-31.601244354287665</v>
      </c>
      <c r="AK114" s="3">
        <f t="shared" ref="AK114" si="946">(X114*AF111+Y114*AE111+Z114*AF114+AA114*AE114)</f>
        <v>0</v>
      </c>
      <c r="AL114" s="20"/>
      <c r="AM114" s="16">
        <v>0</v>
      </c>
      <c r="AN114" s="17">
        <v>0</v>
      </c>
      <c r="AO114" s="18">
        <v>1</v>
      </c>
      <c r="AP114" s="19">
        <v>0</v>
      </c>
      <c r="AR114" s="1">
        <f t="shared" ref="AR114" si="947">AH114*AM111+AJ114*AM114-AI114*AN111-AK114*AN114</f>
        <v>0</v>
      </c>
      <c r="AS114" s="4">
        <f t="shared" ref="AS114" si="948">(AH114*AN111+AI114*AM111+AJ114*AN114+AK114*AM114)</f>
        <v>171.04171524819841</v>
      </c>
      <c r="AT114" s="2">
        <f t="shared" ref="AT114" si="949">AH114*AO111+AJ114*AO114-AI114*AP111-AK114*AP114</f>
        <v>1157.6750402250364</v>
      </c>
      <c r="AU114" s="3">
        <f t="shared" ref="AU114" si="950">(AH114*AP111+AI114*AO111+AJ114*AP114+AK114*AO114)</f>
        <v>0</v>
      </c>
      <c r="AV114" s="20"/>
      <c r="AW114" s="16">
        <v>0</v>
      </c>
      <c r="AX114" s="17">
        <f t="shared" ref="AX114" si="951">-1/($AX$4*$B111)</f>
        <v>-5.5666889334224008</v>
      </c>
      <c r="AY114" s="18">
        <v>1</v>
      </c>
      <c r="AZ114" s="19">
        <v>0</v>
      </c>
      <c r="BA114" s="20"/>
      <c r="BB114" s="1">
        <f t="shared" ref="BB114" si="952">AR114*AW111+AT114*AW114-AS114*AX111-AU114*AX114</f>
        <v>0</v>
      </c>
      <c r="BC114" s="4">
        <f t="shared" ref="BC114" si="953">(AR114*AX111+AS114*AW111+AT114*AX114+AU114*AW114)</f>
        <v>-6273.375119671844</v>
      </c>
      <c r="BD114" s="2">
        <f t="shared" ref="BD114" si="954">AR114*AY111+AT114*AY114-AS114*AZ111-AU114*AZ114</f>
        <v>1157.6750402250364</v>
      </c>
      <c r="BE114" s="3">
        <f t="shared" ref="BE114" si="955">(AR114*AZ111+AS114*AY111+AT114*AZ114+AU114*AY114)</f>
        <v>0</v>
      </c>
      <c r="BF114" s="20"/>
      <c r="BG114" s="16">
        <v>0</v>
      </c>
      <c r="BH114" s="17">
        <v>0</v>
      </c>
      <c r="BI114" s="18">
        <v>1</v>
      </c>
      <c r="BJ114" s="19">
        <v>0</v>
      </c>
      <c r="BK114" s="20"/>
      <c r="BL114" s="1">
        <f t="shared" ref="BL114" si="956">BB114*BG111+BD114*BG114-BC114*BH111-BE114*BH114</f>
        <v>0</v>
      </c>
      <c r="BM114" s="4">
        <f t="shared" ref="BM114" si="957">(BB114*BH111+BC114*BG111+BD114*BH114+BE114*BG114)</f>
        <v>-6273.375119671844</v>
      </c>
      <c r="BN114" s="2">
        <f t="shared" ref="BN114" si="958">BB114*BI111+BD114*BI114-BC114*BJ111-BE114*BJ114</f>
        <v>-40815.930738390278</v>
      </c>
      <c r="BO114" s="3">
        <f t="shared" ref="BO114" si="959">(BB114*BJ111+BC114*BI111+BD114*BJ114+BE114*BI114)</f>
        <v>0</v>
      </c>
      <c r="BP114" s="20"/>
      <c r="BQ114" s="16">
        <v>0</v>
      </c>
      <c r="BR114" s="17">
        <f t="shared" ref="BR114" si="960">-1/($BR$4*$B111)</f>
        <v>-4.8725819811918338</v>
      </c>
      <c r="BS114" s="18">
        <v>1</v>
      </c>
      <c r="BT114" s="19">
        <v>0</v>
      </c>
      <c r="BU114" s="20"/>
      <c r="BV114" s="1">
        <f t="shared" ref="BV114" si="961">BL114*BQ111+BN114*BQ114-BM114*BR111-BO114*BR114</f>
        <v>0</v>
      </c>
      <c r="BW114" s="4">
        <f t="shared" ref="BW114" si="962">(BL114*BR111+BM114*BQ111+BN114*BR114+BO114*BQ114)</f>
        <v>192605.59354178252</v>
      </c>
      <c r="BX114" s="2">
        <f t="shared" ref="BX114" si="963">BL114*BS111+BN114*BS114-BM114*BT111-BO114*BT114</f>
        <v>-40815.930738390278</v>
      </c>
      <c r="BY114" s="3">
        <f t="shared" ref="BY114" si="964">(BL114*BT111+BM114*BS111+BN114*BT114+BO114*BS114)</f>
        <v>0</v>
      </c>
      <c r="BZ114" s="20"/>
      <c r="CA114" s="16">
        <v>0</v>
      </c>
      <c r="CB114" s="17">
        <v>0</v>
      </c>
      <c r="CC114" s="18">
        <v>1</v>
      </c>
      <c r="CD114" s="19">
        <v>0</v>
      </c>
      <c r="CE114" s="20"/>
      <c r="CF114" s="1">
        <f t="shared" ref="CF114" si="965">BV114*CA111+BX114*CA114-BW114*CB111-BY114*CB114</f>
        <v>0</v>
      </c>
      <c r="CG114" s="4">
        <f t="shared" ref="CG114" si="966">(BV114*CB111+BW114*CA111+BX114*CB114+BY114*CA114)</f>
        <v>192605.59354178252</v>
      </c>
      <c r="CH114" s="2">
        <f t="shared" ref="CH114" si="967">BV114*CC111+BX114*CC114-BW114*CD111-BY114*CD114</f>
        <v>633644.24904864107</v>
      </c>
      <c r="CI114" s="3">
        <f t="shared" ref="CI114" si="968">(BV114*CD111+BW114*CC111+BX114*CD114+BY114*CC114)</f>
        <v>0</v>
      </c>
      <c r="CK114" s="16">
        <f t="shared" ref="CK114" si="969">1/$CL$4</f>
        <v>1</v>
      </c>
      <c r="CL114" s="17">
        <v>0</v>
      </c>
      <c r="CM114" s="18">
        <v>1</v>
      </c>
      <c r="CN114" s="19">
        <v>0</v>
      </c>
      <c r="CP114" s="1">
        <f t="shared" ref="CP114" si="970">CF114*CK111+CH114*CK114-CG114*CL111-CI114*CL114</f>
        <v>633644.24904864107</v>
      </c>
      <c r="CQ114" s="4">
        <f t="shared" ref="CQ114" si="971">(CF114*CL111+CG114*CK111+CH114*CL114+CI114*CK114)</f>
        <v>192605.59354178252</v>
      </c>
      <c r="CR114" s="2">
        <f t="shared" ref="CR114" si="972">CF114*CM111+CH114*CM114-CG114*CN111-CI114*CN114</f>
        <v>633644.24904864107</v>
      </c>
      <c r="CS114" s="3">
        <f t="shared" ref="CS114" si="973">(CF114*CN111+CG114*CM111+CH114*CN114+CI114*CM114)</f>
        <v>0</v>
      </c>
      <c r="CU114" s="39">
        <f t="shared" ref="CU114" si="974">(180/PI())*ATAN(-1*(CQ111/CP111))</f>
        <v>73.092570584491583</v>
      </c>
      <c r="CW114" s="54">
        <f t="shared" ref="CW114" si="975">20*LOG(((1-(10^(CU111/20)^2)*(1-((1-CW111)/(1+CW111))^2))^0.5))</f>
        <v>-2.3953894269186955E-12</v>
      </c>
      <c r="CY114" s="44">
        <f t="shared" si="797"/>
        <v>1.075</v>
      </c>
      <c r="CZ114" s="13">
        <f t="shared" si="798"/>
        <v>-4.8442268113775722E-2</v>
      </c>
      <c r="DA114" s="13">
        <f t="shared" si="799"/>
        <v>-87.594342519523266</v>
      </c>
      <c r="DB114" s="48">
        <f t="shared" si="800"/>
        <v>-4.8442268113775722E-2</v>
      </c>
      <c r="DC114" s="13">
        <f t="shared" si="801"/>
        <v>35273.658936894499</v>
      </c>
      <c r="DD114" s="55">
        <f t="shared" si="802"/>
        <v>-12.663779405886203</v>
      </c>
      <c r="DE114" s="46">
        <f t="shared" si="803"/>
        <v>-16.566765876987795</v>
      </c>
    </row>
    <row r="115" spans="1:109" ht="18" customHeight="1"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3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20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Y115" s="44">
        <f t="shared" si="797"/>
        <v>1.08</v>
      </c>
      <c r="CZ115" s="13">
        <f t="shared" si="798"/>
        <v>-4.5569638509876623E-2</v>
      </c>
      <c r="DA115" s="13">
        <f t="shared" si="799"/>
        <v>88.773952164953286</v>
      </c>
      <c r="DB115" s="48">
        <f t="shared" si="800"/>
        <v>-4.5569638509876623E-2</v>
      </c>
      <c r="DC115" s="13">
        <f t="shared" si="801"/>
        <v>-705.40071620236597</v>
      </c>
      <c r="DD115" s="55">
        <f t="shared" si="802"/>
        <v>-12.311565043657396</v>
      </c>
      <c r="DE115" s="46">
        <f t="shared" si="803"/>
        <v>-16.827091389823362</v>
      </c>
    </row>
    <row r="116" spans="1:109" ht="18" customHeight="1">
      <c r="CY116" s="44">
        <f t="shared" si="797"/>
        <v>1.085</v>
      </c>
      <c r="CZ116" s="13">
        <f t="shared" si="798"/>
        <v>-4.1992816883594963E-2</v>
      </c>
      <c r="DA116" s="13">
        <f t="shared" si="799"/>
        <v>85.246948583941531</v>
      </c>
      <c r="DB116" s="48">
        <f t="shared" si="800"/>
        <v>-4.1992816883594963E-2</v>
      </c>
      <c r="DC116" s="13">
        <f t="shared" si="801"/>
        <v>-683.47649492606149</v>
      </c>
      <c r="DD116" s="55">
        <f t="shared" si="802"/>
        <v>-11.928915196450092</v>
      </c>
      <c r="DE116" s="46">
        <f t="shared" si="803"/>
        <v>-17.19004628143248</v>
      </c>
    </row>
    <row r="117" spans="1:109" ht="18" customHeight="1" thickBot="1">
      <c r="A117" s="23"/>
      <c r="B117" s="23"/>
      <c r="C117" s="23"/>
      <c r="D117" s="20" t="s">
        <v>15</v>
      </c>
      <c r="E117" s="20"/>
      <c r="F117" s="20"/>
      <c r="G117" s="20"/>
      <c r="H117" s="20"/>
      <c r="I117" s="20" t="s">
        <v>16</v>
      </c>
      <c r="J117" s="20"/>
      <c r="K117" s="20"/>
      <c r="L117" s="20"/>
      <c r="M117" s="23"/>
      <c r="N117" s="23"/>
      <c r="O117" s="24" t="s">
        <v>17</v>
      </c>
      <c r="P117" s="23"/>
      <c r="Q117" s="23"/>
      <c r="R117" s="23"/>
      <c r="S117" s="20"/>
      <c r="T117" s="20" t="s">
        <v>18</v>
      </c>
      <c r="U117" s="23"/>
      <c r="V117" s="23"/>
      <c r="W117" s="23"/>
      <c r="X117" s="23"/>
      <c r="Y117" s="24" t="s">
        <v>19</v>
      </c>
      <c r="Z117" s="23"/>
      <c r="AA117" s="23"/>
      <c r="AB117" s="23"/>
      <c r="AC117" s="24" t="s">
        <v>20</v>
      </c>
      <c r="AD117" s="20"/>
      <c r="AE117" s="20"/>
      <c r="AF117" s="20"/>
      <c r="AG117" s="20"/>
      <c r="AH117" s="23"/>
      <c r="AI117" s="24" t="s">
        <v>21</v>
      </c>
      <c r="AJ117" s="23"/>
      <c r="AK117" s="23"/>
      <c r="AL117" s="20"/>
      <c r="AM117" s="24" t="s">
        <v>31</v>
      </c>
      <c r="AN117" s="20"/>
      <c r="AO117" s="23"/>
      <c r="AP117" s="23"/>
      <c r="AQ117" s="23"/>
      <c r="AR117" s="23"/>
      <c r="AS117" s="24" t="s">
        <v>91</v>
      </c>
      <c r="AT117" s="23"/>
      <c r="AU117" s="23"/>
      <c r="AV117" s="23"/>
      <c r="AW117" s="24" t="s">
        <v>32</v>
      </c>
      <c r="AX117" s="20"/>
      <c r="AY117" s="20"/>
      <c r="AZ117" s="20"/>
      <c r="BA117" s="20"/>
      <c r="BB117" s="23"/>
      <c r="BC117" s="24" t="s">
        <v>22</v>
      </c>
      <c r="BD117" s="23"/>
      <c r="BE117" s="23"/>
      <c r="BF117" s="23"/>
      <c r="BG117" s="24" t="s">
        <v>33</v>
      </c>
      <c r="BH117" s="20"/>
      <c r="BI117" s="23"/>
      <c r="BJ117" s="23"/>
      <c r="BK117" s="23"/>
      <c r="BL117" s="23"/>
      <c r="BM117" s="24" t="s">
        <v>34</v>
      </c>
      <c r="BN117" s="23"/>
      <c r="BO117" s="23"/>
      <c r="BP117" s="23"/>
      <c r="BQ117" s="24" t="s">
        <v>89</v>
      </c>
      <c r="BR117" s="20"/>
      <c r="BS117" s="20"/>
      <c r="BT117" s="20"/>
      <c r="BU117" s="20"/>
      <c r="BV117" s="23"/>
      <c r="BW117" s="24" t="s">
        <v>35</v>
      </c>
      <c r="BX117" s="23"/>
      <c r="BY117" s="23"/>
      <c r="BZ117" s="23"/>
      <c r="CA117" s="24" t="s">
        <v>90</v>
      </c>
      <c r="CB117" s="20"/>
      <c r="CC117" s="23"/>
      <c r="CD117" s="23"/>
      <c r="CE117" s="23"/>
      <c r="CF117" s="23"/>
      <c r="CG117" s="24" t="s">
        <v>92</v>
      </c>
      <c r="CH117" s="23"/>
      <c r="CI117" s="23"/>
      <c r="CJ117" s="23"/>
      <c r="CK117" s="24" t="s">
        <v>36</v>
      </c>
      <c r="CL117" s="24"/>
      <c r="CM117" s="23"/>
      <c r="CN117" s="23"/>
      <c r="CO117" s="23"/>
      <c r="CP117" s="23"/>
      <c r="CQ117" s="24" t="s">
        <v>93</v>
      </c>
      <c r="CR117" s="23"/>
      <c r="CS117" s="23"/>
      <c r="CY117" s="44">
        <f t="shared" si="797"/>
        <v>1.0900000000000001</v>
      </c>
      <c r="CZ117" s="13">
        <f t="shared" si="798"/>
        <v>-3.7920200975972748E-2</v>
      </c>
      <c r="DA117" s="13">
        <f t="shared" si="799"/>
        <v>81.829566109311145</v>
      </c>
      <c r="DB117" s="48">
        <f t="shared" si="800"/>
        <v>-3.7920200975972748E-2</v>
      </c>
      <c r="DC117" s="13">
        <f t="shared" si="801"/>
        <v>-661.0534842169584</v>
      </c>
      <c r="DD117" s="55">
        <f t="shared" si="802"/>
        <v>-11.537559831366293</v>
      </c>
      <c r="DE117" s="46">
        <f t="shared" si="803"/>
        <v>-17.653448832840485</v>
      </c>
    </row>
    <row r="118" spans="1:109" ht="18" customHeight="1" thickBot="1">
      <c r="A118" s="23"/>
      <c r="B118" s="33"/>
      <c r="C118" s="23"/>
      <c r="D118" s="7" t="s">
        <v>2</v>
      </c>
      <c r="E118" s="8"/>
      <c r="F118" s="8" t="s">
        <v>3</v>
      </c>
      <c r="G118" s="9"/>
      <c r="H118" s="10"/>
      <c r="I118" s="7" t="s">
        <v>4</v>
      </c>
      <c r="J118" s="8"/>
      <c r="K118" s="8" t="s">
        <v>5</v>
      </c>
      <c r="L118" s="9"/>
      <c r="M118" s="23"/>
      <c r="N118" s="251" t="s">
        <v>79</v>
      </c>
      <c r="O118" s="252"/>
      <c r="P118" s="253" t="s">
        <v>80</v>
      </c>
      <c r="Q118" s="254"/>
      <c r="R118" s="23"/>
      <c r="S118" s="7" t="s">
        <v>11</v>
      </c>
      <c r="T118" s="8"/>
      <c r="U118" s="8" t="s">
        <v>12</v>
      </c>
      <c r="V118" s="9"/>
      <c r="W118" s="20"/>
      <c r="X118" s="251" t="s">
        <v>79</v>
      </c>
      <c r="Y118" s="252"/>
      <c r="Z118" s="253" t="s">
        <v>80</v>
      </c>
      <c r="AA118" s="254"/>
      <c r="AB118" s="20"/>
      <c r="AC118" s="7" t="s">
        <v>4</v>
      </c>
      <c r="AD118" s="8"/>
      <c r="AE118" s="8" t="s">
        <v>5</v>
      </c>
      <c r="AF118" s="9"/>
      <c r="AG118" s="20"/>
      <c r="AH118" s="251" t="s">
        <v>0</v>
      </c>
      <c r="AI118" s="252"/>
      <c r="AJ118" s="253" t="s">
        <v>1</v>
      </c>
      <c r="AK118" s="254"/>
      <c r="AL118" s="20"/>
      <c r="AM118" s="7" t="s">
        <v>11</v>
      </c>
      <c r="AN118" s="8"/>
      <c r="AO118" s="8" t="s">
        <v>12</v>
      </c>
      <c r="AP118" s="9"/>
      <c r="AQ118" s="23"/>
      <c r="AR118" s="251" t="s">
        <v>0</v>
      </c>
      <c r="AS118" s="252"/>
      <c r="AT118" s="253" t="s">
        <v>1</v>
      </c>
      <c r="AU118" s="254"/>
      <c r="AV118" s="36"/>
      <c r="AW118" s="7" t="s">
        <v>4</v>
      </c>
      <c r="AX118" s="8"/>
      <c r="AY118" s="8" t="s">
        <v>5</v>
      </c>
      <c r="AZ118" s="9"/>
      <c r="BA118" s="20"/>
      <c r="BB118" s="251" t="s">
        <v>0</v>
      </c>
      <c r="BC118" s="252"/>
      <c r="BD118" s="253" t="s">
        <v>1</v>
      </c>
      <c r="BE118" s="254"/>
      <c r="BF118" s="36"/>
      <c r="BG118" s="7" t="s">
        <v>11</v>
      </c>
      <c r="BH118" s="8"/>
      <c r="BI118" s="8" t="s">
        <v>12</v>
      </c>
      <c r="BJ118" s="9"/>
      <c r="BK118" s="36"/>
      <c r="BL118" s="251" t="s">
        <v>0</v>
      </c>
      <c r="BM118" s="252"/>
      <c r="BN118" s="253" t="s">
        <v>1</v>
      </c>
      <c r="BO118" s="254"/>
      <c r="BP118" s="36"/>
      <c r="BQ118" s="7" t="s">
        <v>4</v>
      </c>
      <c r="BR118" s="8"/>
      <c r="BS118" s="8" t="s">
        <v>5</v>
      </c>
      <c r="BT118" s="9"/>
      <c r="BU118" s="20"/>
      <c r="BV118" s="251" t="s">
        <v>0</v>
      </c>
      <c r="BW118" s="252"/>
      <c r="BX118" s="253" t="s">
        <v>1</v>
      </c>
      <c r="BY118" s="254"/>
      <c r="BZ118" s="36"/>
      <c r="CA118" s="7" t="s">
        <v>11</v>
      </c>
      <c r="CB118" s="8"/>
      <c r="CC118" s="8" t="s">
        <v>12</v>
      </c>
      <c r="CD118" s="9"/>
      <c r="CE118" s="36"/>
      <c r="CF118" s="251" t="s">
        <v>0</v>
      </c>
      <c r="CG118" s="252"/>
      <c r="CH118" s="253" t="s">
        <v>1</v>
      </c>
      <c r="CI118" s="254"/>
      <c r="CJ118" s="23"/>
      <c r="CK118" s="7" t="s">
        <v>23</v>
      </c>
      <c r="CL118" s="8"/>
      <c r="CM118" s="8" t="s">
        <v>24</v>
      </c>
      <c r="CN118" s="9"/>
      <c r="CO118" s="23"/>
      <c r="CP118" s="251" t="s">
        <v>0</v>
      </c>
      <c r="CQ118" s="252"/>
      <c r="CR118" s="253" t="s">
        <v>1</v>
      </c>
      <c r="CS118" s="254"/>
      <c r="CU118" s="26" t="s">
        <v>25</v>
      </c>
      <c r="CW118" s="50" t="s">
        <v>44</v>
      </c>
      <c r="CY118" s="44">
        <f t="shared" si="797"/>
        <v>1.095</v>
      </c>
      <c r="CZ118" s="13">
        <f t="shared" si="798"/>
        <v>-3.354559839544545E-2</v>
      </c>
      <c r="DA118" s="13">
        <f t="shared" si="799"/>
        <v>78.524298688226423</v>
      </c>
      <c r="DB118" s="48">
        <f t="shared" si="800"/>
        <v>-3.354559839544545E-2</v>
      </c>
      <c r="DC118" s="13">
        <f t="shared" si="801"/>
        <v>-638.55246605599177</v>
      </c>
      <c r="DD118" s="55">
        <f t="shared" si="802"/>
        <v>-11.144842979406386</v>
      </c>
      <c r="DE118" s="46">
        <f t="shared" si="803"/>
        <v>-18.217882882717088</v>
      </c>
    </row>
    <row r="119" spans="1:109" ht="18" customHeight="1" thickTop="1" thickBot="1">
      <c r="B119" s="34">
        <v>0.32</v>
      </c>
      <c r="D119" s="11">
        <v>1</v>
      </c>
      <c r="E119" s="12">
        <v>0</v>
      </c>
      <c r="F119" s="13">
        <v>0</v>
      </c>
      <c r="G119" s="40">
        <f t="shared" ref="G119" si="976">-1/($E$4*$B119)</f>
        <v>-3.2829078684735791</v>
      </c>
      <c r="H119" s="10"/>
      <c r="I119" s="11">
        <v>1</v>
      </c>
      <c r="J119" s="12">
        <v>0</v>
      </c>
      <c r="K119" s="13">
        <v>0</v>
      </c>
      <c r="L119" s="14">
        <v>0</v>
      </c>
      <c r="N119" s="1">
        <f t="shared" ref="N119" si="977">D119*I119+F119*I122-E119*J119-G119*J122</f>
        <v>-13.996472867972422</v>
      </c>
      <c r="O119" s="4">
        <f t="shared" ref="O119" si="978">(D119*J119+E119*I119+F119*J122+G119*I122)</f>
        <v>0</v>
      </c>
      <c r="P119" s="2">
        <f t="shared" ref="P119" si="979">D119*K119+F119*K122-E119*L119-G119*L122</f>
        <v>0</v>
      </c>
      <c r="Q119" s="3">
        <f t="shared" ref="Q119" si="980">(D119*L119+E119*K119+F119*L122+G119*K122)</f>
        <v>-3.2829078684735791</v>
      </c>
      <c r="S119" s="11">
        <v>1</v>
      </c>
      <c r="T119" s="12">
        <v>0</v>
      </c>
      <c r="U119" s="13">
        <v>0</v>
      </c>
      <c r="V119" s="40">
        <f t="shared" ref="V119" si="981">-1/($T$4*$B119)</f>
        <v>-6.2725812926535536</v>
      </c>
      <c r="W119" s="20"/>
      <c r="X119" s="1">
        <f t="shared" ref="X119" si="982">N119*S119+P119*S122-O119*T119-Q119*T122</f>
        <v>-13.996472867972422</v>
      </c>
      <c r="Y119" s="4">
        <f t="shared" ref="Y119" si="983">(N119*T119+O119*S119+P119*T122+Q119*S122)</f>
        <v>0</v>
      </c>
      <c r="Z119" s="2">
        <f t="shared" ref="Z119" si="984">N119*U119+P119*U122-O119*V119-Q119*V122</f>
        <v>0</v>
      </c>
      <c r="AA119" s="3">
        <f t="shared" ref="AA119" si="985">(N119*V119+O119*U119+P119*V122+Q119*U122)</f>
        <v>84.511106006303265</v>
      </c>
      <c r="AB119" s="20"/>
      <c r="AC119" s="11">
        <v>1</v>
      </c>
      <c r="AD119" s="12">
        <v>0</v>
      </c>
      <c r="AE119" s="13">
        <v>0</v>
      </c>
      <c r="AF119" s="14">
        <v>0</v>
      </c>
      <c r="AG119" s="20"/>
      <c r="AH119" s="1">
        <f t="shared" ref="AH119" si="986">X119*AC119+Z119*AC122-Y119*AD119-AA119*AD122</f>
        <v>427.04762577881729</v>
      </c>
      <c r="AI119" s="4">
        <f t="shared" ref="AI119" si="987">(X119*AD119+Y119*AC119+Z119*AD122+AA119*AC122)</f>
        <v>0</v>
      </c>
      <c r="AJ119" s="2">
        <f t="shared" ref="AJ119" si="988">X119*AE119+Z119*AE122-Y119*AF119-AA119*AF122</f>
        <v>0</v>
      </c>
      <c r="AK119" s="3">
        <f t="shared" ref="AK119" si="989">(X119*AF119+Y119*AE119+Z119*AF122+AA119*AE122)</f>
        <v>84.511106006303265</v>
      </c>
      <c r="AL119" s="20"/>
      <c r="AM119" s="11">
        <v>1</v>
      </c>
      <c r="AN119" s="12">
        <v>0</v>
      </c>
      <c r="AO119" s="13">
        <v>0</v>
      </c>
      <c r="AP119" s="40">
        <f t="shared" ref="AP119" si="990">-1/($AN$4*$B119)</f>
        <v>-6.5185648727576142</v>
      </c>
      <c r="AR119" s="1">
        <f t="shared" ref="AR119" si="991">AH119*AM119+AJ119*AM122-AI119*AN119-AK119*AN122</f>
        <v>427.04762577881729</v>
      </c>
      <c r="AS119" s="4">
        <f t="shared" ref="AS119" si="992">(AH119*AN119+AI119*AM119+AJ119*AN122+AK119*AM122)</f>
        <v>0</v>
      </c>
      <c r="AT119" s="2">
        <f t="shared" ref="AT119" si="993">AH119*AO119+AJ119*AO122-AI119*AP119-AK119*AP122</f>
        <v>0</v>
      </c>
      <c r="AU119" s="3">
        <f t="shared" ref="AU119" si="994">(AH119*AP119+AI119*AO119+AJ119*AP122+AK119*AO122)</f>
        <v>-2699.2265463900344</v>
      </c>
      <c r="AV119" s="20"/>
      <c r="AW119" s="11">
        <v>1</v>
      </c>
      <c r="AX119" s="12">
        <v>0</v>
      </c>
      <c r="AY119" s="13">
        <v>0</v>
      </c>
      <c r="AZ119" s="14">
        <v>0</v>
      </c>
      <c r="BA119" s="20"/>
      <c r="BB119" s="1">
        <f t="shared" ref="BB119" si="995">AR119*AW119+AT119*AW122-AS119*AX119-AU119*AX122</f>
        <v>-13659.597259773716</v>
      </c>
      <c r="BC119" s="4">
        <f t="shared" ref="BC119" si="996">(AR119*AX119+AS119*AW119+AT119*AX122+AU119*AW122)</f>
        <v>0</v>
      </c>
      <c r="BD119" s="2">
        <f t="shared" ref="BD119" si="997">AR119*AY119+AT119*AY122-AS119*AZ119-AU119*AZ122</f>
        <v>0</v>
      </c>
      <c r="BE119" s="3">
        <f t="shared" ref="BE119" si="998">(AR119*AZ119+AS119*AY119+AT119*AZ122+AU119*AY122)</f>
        <v>-2699.2265463900344</v>
      </c>
      <c r="BF119" s="20"/>
      <c r="BG119" s="11">
        <v>1</v>
      </c>
      <c r="BH119" s="12">
        <v>0</v>
      </c>
      <c r="BI119" s="13">
        <v>0</v>
      </c>
      <c r="BJ119" s="40">
        <f t="shared" ref="BJ119" si="999">-1/($BH$4*$B119)</f>
        <v>-6.2725812926535536</v>
      </c>
      <c r="BK119" s="20"/>
      <c r="BL119" s="1">
        <f t="shared" ref="BL119" si="1000">BB119*BG119+BD119*BG122-BC119*BH119-BE119*BH122</f>
        <v>-13659.597259773716</v>
      </c>
      <c r="BM119" s="4">
        <f t="shared" ref="BM119" si="1001">(BB119*BH119+BC119*BG119+BD119*BH122+BE119*BG122)</f>
        <v>0</v>
      </c>
      <c r="BN119" s="2">
        <f t="shared" ref="BN119" si="1002">BB119*BI119+BD119*BI122-BC119*BJ119-BE119*BJ122</f>
        <v>0</v>
      </c>
      <c r="BO119" s="3">
        <f t="shared" ref="BO119" si="1003">(BB119*BJ119+BC119*BI119+BD119*BJ122+BE119*BI122)</f>
        <v>82981.707690448311</v>
      </c>
      <c r="BP119" s="20"/>
      <c r="BQ119" s="11">
        <v>1</v>
      </c>
      <c r="BR119" s="12">
        <v>0</v>
      </c>
      <c r="BS119" s="13">
        <v>0</v>
      </c>
      <c r="BT119" s="14">
        <v>0</v>
      </c>
      <c r="BU119" s="20"/>
      <c r="BV119" s="1">
        <f t="shared" ref="BV119" si="1004">BL119*BQ119+BN119*BQ122-BM119*BR119-BO119*BR122</f>
        <v>365404.62804741965</v>
      </c>
      <c r="BW119" s="4">
        <f t="shared" ref="BW119" si="1005">(BL119*BR119+BM119*BQ119+BN119*BR122+BO119*BQ122)</f>
        <v>0</v>
      </c>
      <c r="BX119" s="2">
        <f t="shared" ref="BX119" si="1006">BL119*BS119+BN119*BS122-BM119*BT119-BO119*BT122</f>
        <v>0</v>
      </c>
      <c r="BY119" s="3">
        <f t="shared" ref="BY119" si="1007">(BL119*BT119+BM119*BS119+BN119*BT122+BO119*BS122)</f>
        <v>82981.707690448311</v>
      </c>
      <c r="BZ119" s="20"/>
      <c r="CA119" s="11">
        <v>1</v>
      </c>
      <c r="CB119" s="12">
        <v>0</v>
      </c>
      <c r="CC119" s="13">
        <v>0</v>
      </c>
      <c r="CD119" s="40">
        <f t="shared" ref="CD119" si="1008">-1/($CB$4*$B119)</f>
        <v>-3.2829078684735791</v>
      </c>
      <c r="CE119" s="20"/>
      <c r="CF119" s="1">
        <f t="shared" ref="CF119" si="1009">BV119*CA119+BX119*CA122-BW119*CB119-BY119*CB122</f>
        <v>365404.62804741965</v>
      </c>
      <c r="CG119" s="4">
        <f t="shared" ref="CG119" si="1010">(BV119*CB119+BW119*CA119+BX119*CB122+BY119*CA122)</f>
        <v>0</v>
      </c>
      <c r="CH119" s="2">
        <f t="shared" ref="CH119" si="1011">BV119*CC119+BX119*CC122-BW119*CD119-BY119*CD122</f>
        <v>0</v>
      </c>
      <c r="CI119" s="3">
        <f t="shared" ref="CI119" si="1012">(BV119*CD119+BW119*CC119+BX119*CD122+BY119*CC122)</f>
        <v>-1116608.0209030872</v>
      </c>
      <c r="CJ119" s="28"/>
      <c r="CK119" s="11">
        <v>1</v>
      </c>
      <c r="CL119" s="12">
        <v>0</v>
      </c>
      <c r="CM119" s="13">
        <v>0</v>
      </c>
      <c r="CN119" s="14">
        <v>0</v>
      </c>
      <c r="CP119" s="1">
        <f t="shared" ref="CP119" si="1013">CF119*CK119+CH119*CK122-CG119*CL119-CI119*CL122</f>
        <v>365404.62804741965</v>
      </c>
      <c r="CQ119" s="4">
        <f t="shared" ref="CQ119" si="1014">(CF119*CL119+CG119*CK119+CH119*CL122+CI119*CK122)</f>
        <v>-1116608.0209030872</v>
      </c>
      <c r="CR119" s="2">
        <f t="shared" ref="CR119" si="1015">CF119*CM119+CH119*CM122-CG119*CN119-CI119*CN122</f>
        <v>0</v>
      </c>
      <c r="CS119" s="3">
        <f t="shared" ref="CS119" si="1016">(CF119*CN119+CG119*CM119+CH119*CN122+CI119*CM122)</f>
        <v>-1116608.0209030872</v>
      </c>
      <c r="CU119" s="29">
        <f t="shared" ref="CU119" si="1017">20*LOG(((1+$CL$4)/$CL$4)/((CP119+CP122)^2+(CQ119+CQ122)^2)^0.5)</f>
        <v>-115.82106902531343</v>
      </c>
      <c r="CW119" s="51">
        <f t="shared" ref="CW119" si="1018">((CP119^2+CQ119^2)^0.5)/((CP122^2+CQ122^2)^0.5)</f>
        <v>3.0558124752568565</v>
      </c>
      <c r="CY119" s="44">
        <f t="shared" si="797"/>
        <v>1.1000000000000001</v>
      </c>
      <c r="CZ119" s="13">
        <f t="shared" si="798"/>
        <v>-2.9043988572151621E-2</v>
      </c>
      <c r="DA119" s="13">
        <f t="shared" si="799"/>
        <v>75.331536357946391</v>
      </c>
      <c r="DB119" s="48">
        <f t="shared" si="800"/>
        <v>-2.9043988572151621E-2</v>
      </c>
      <c r="DC119" s="13">
        <f t="shared" si="801"/>
        <v>-605.48660119386659</v>
      </c>
      <c r="DD119" s="55">
        <f t="shared" si="802"/>
        <v>-10.567734767542801</v>
      </c>
      <c r="DE119" s="46">
        <f t="shared" si="803"/>
        <v>-18.886815193429804</v>
      </c>
    </row>
    <row r="120" spans="1:109" ht="18" customHeight="1" thickBot="1">
      <c r="D120" s="11"/>
      <c r="E120" s="13"/>
      <c r="F120" s="13"/>
      <c r="G120" s="15"/>
      <c r="H120" s="10"/>
      <c r="I120" s="11"/>
      <c r="J120" s="13"/>
      <c r="K120" s="13"/>
      <c r="L120" s="15"/>
      <c r="N120" s="5"/>
      <c r="Q120" s="6"/>
      <c r="S120" s="11"/>
      <c r="T120" s="13"/>
      <c r="U120" s="13"/>
      <c r="V120" s="15"/>
      <c r="W120" s="20"/>
      <c r="X120" s="5"/>
      <c r="AA120" s="6"/>
      <c r="AB120" s="20"/>
      <c r="AC120" s="11"/>
      <c r="AD120" s="13"/>
      <c r="AE120" s="13"/>
      <c r="AF120" s="15"/>
      <c r="AG120" s="20"/>
      <c r="AH120" s="5"/>
      <c r="AK120" s="6"/>
      <c r="AL120" s="20"/>
      <c r="AM120" s="11"/>
      <c r="AN120" s="13"/>
      <c r="AO120" s="13"/>
      <c r="AP120" s="15"/>
      <c r="AR120" s="5"/>
      <c r="AU120" s="6"/>
      <c r="AW120" s="11"/>
      <c r="AX120" s="13"/>
      <c r="AY120" s="13"/>
      <c r="AZ120" s="15"/>
      <c r="BA120" s="20"/>
      <c r="BB120" s="5"/>
      <c r="BE120" s="6"/>
      <c r="BG120" s="11"/>
      <c r="BH120" s="13"/>
      <c r="BI120" s="13"/>
      <c r="BJ120" s="15"/>
      <c r="BL120" s="5"/>
      <c r="BO120" s="6"/>
      <c r="BQ120" s="11"/>
      <c r="BR120" s="13"/>
      <c r="BS120" s="13"/>
      <c r="BT120" s="15"/>
      <c r="BU120" s="20"/>
      <c r="BV120" s="5"/>
      <c r="BY120" s="6"/>
      <c r="CA120" s="11"/>
      <c r="CB120" s="13"/>
      <c r="CC120" s="13"/>
      <c r="CD120" s="15"/>
      <c r="CF120" s="5"/>
      <c r="CI120" s="6"/>
      <c r="CK120" s="11"/>
      <c r="CL120" s="13"/>
      <c r="CM120" s="13"/>
      <c r="CN120" s="15"/>
      <c r="CP120" s="5"/>
      <c r="CS120" s="6"/>
      <c r="CW120" s="52"/>
      <c r="CY120" s="44">
        <f t="shared" si="797"/>
        <v>1.1100000000000001</v>
      </c>
      <c r="CZ120" s="13">
        <f t="shared" si="798"/>
        <v>-2.0252232517148468E-2</v>
      </c>
      <c r="DA120" s="13">
        <f t="shared" si="799"/>
        <v>69.27667034600772</v>
      </c>
      <c r="DB120" s="48">
        <f t="shared" si="800"/>
        <v>-2.0252232517148468E-2</v>
      </c>
      <c r="DC120" s="13">
        <f t="shared" si="801"/>
        <v>-563.75189130591343</v>
      </c>
      <c r="DD120" s="55">
        <f t="shared" si="802"/>
        <v>-9.8393266676333848</v>
      </c>
      <c r="DE120" s="46">
        <f t="shared" si="803"/>
        <v>-20.569497481847119</v>
      </c>
    </row>
    <row r="121" spans="1:109" ht="18" customHeight="1" thickBot="1">
      <c r="D121" s="11" t="s">
        <v>6</v>
      </c>
      <c r="E121" s="13"/>
      <c r="F121" s="13" t="s">
        <v>7</v>
      </c>
      <c r="G121" s="15"/>
      <c r="H121" s="10"/>
      <c r="I121" s="11" t="s">
        <v>8</v>
      </c>
      <c r="J121" s="13"/>
      <c r="K121" s="13" t="s">
        <v>9</v>
      </c>
      <c r="L121" s="15"/>
      <c r="N121" s="251" t="s">
        <v>26</v>
      </c>
      <c r="O121" s="252"/>
      <c r="P121" s="253" t="s">
        <v>27</v>
      </c>
      <c r="Q121" s="254"/>
      <c r="S121" s="11" t="s">
        <v>13</v>
      </c>
      <c r="T121" s="13"/>
      <c r="U121" s="13" t="s">
        <v>14</v>
      </c>
      <c r="V121" s="15"/>
      <c r="W121" s="20"/>
      <c r="X121" s="251" t="s">
        <v>26</v>
      </c>
      <c r="Y121" s="252"/>
      <c r="Z121" s="253" t="s">
        <v>27</v>
      </c>
      <c r="AA121" s="254"/>
      <c r="AB121" s="20"/>
      <c r="AC121" s="11" t="s">
        <v>8</v>
      </c>
      <c r="AD121" s="13"/>
      <c r="AE121" s="13" t="s">
        <v>9</v>
      </c>
      <c r="AF121" s="15"/>
      <c r="AG121" s="20"/>
      <c r="AH121" s="251" t="s">
        <v>26</v>
      </c>
      <c r="AI121" s="252"/>
      <c r="AJ121" s="253" t="s">
        <v>27</v>
      </c>
      <c r="AK121" s="254"/>
      <c r="AL121" s="20"/>
      <c r="AM121" s="11" t="s">
        <v>13</v>
      </c>
      <c r="AN121" s="13"/>
      <c r="AO121" s="13" t="s">
        <v>14</v>
      </c>
      <c r="AP121" s="15"/>
      <c r="AR121" s="251" t="s">
        <v>26</v>
      </c>
      <c r="AS121" s="252"/>
      <c r="AT121" s="253" t="s">
        <v>27</v>
      </c>
      <c r="AU121" s="254"/>
      <c r="AV121" s="36"/>
      <c r="AW121" s="11" t="s">
        <v>8</v>
      </c>
      <c r="AX121" s="13"/>
      <c r="AY121" s="13" t="s">
        <v>9</v>
      </c>
      <c r="AZ121" s="15"/>
      <c r="BA121" s="20"/>
      <c r="BB121" s="251" t="s">
        <v>26</v>
      </c>
      <c r="BC121" s="252"/>
      <c r="BD121" s="253" t="s">
        <v>27</v>
      </c>
      <c r="BE121" s="254"/>
      <c r="BF121" s="36"/>
      <c r="BG121" s="11" t="s">
        <v>13</v>
      </c>
      <c r="BH121" s="13"/>
      <c r="BI121" s="13" t="s">
        <v>14</v>
      </c>
      <c r="BJ121" s="15"/>
      <c r="BK121" s="36"/>
      <c r="BL121" s="251" t="s">
        <v>26</v>
      </c>
      <c r="BM121" s="252"/>
      <c r="BN121" s="253" t="s">
        <v>27</v>
      </c>
      <c r="BO121" s="254"/>
      <c r="BP121" s="36"/>
      <c r="BQ121" s="11" t="s">
        <v>8</v>
      </c>
      <c r="BR121" s="13"/>
      <c r="BS121" s="13" t="s">
        <v>9</v>
      </c>
      <c r="BT121" s="15"/>
      <c r="BU121" s="20"/>
      <c r="BV121" s="251" t="s">
        <v>26</v>
      </c>
      <c r="BW121" s="252"/>
      <c r="BX121" s="253" t="s">
        <v>27</v>
      </c>
      <c r="BY121" s="254"/>
      <c r="BZ121" s="36"/>
      <c r="CA121" s="11" t="s">
        <v>13</v>
      </c>
      <c r="CB121" s="13"/>
      <c r="CC121" s="13" t="s">
        <v>14</v>
      </c>
      <c r="CD121" s="15"/>
      <c r="CE121" s="36"/>
      <c r="CF121" s="251" t="s">
        <v>26</v>
      </c>
      <c r="CG121" s="252"/>
      <c r="CH121" s="253" t="s">
        <v>27</v>
      </c>
      <c r="CI121" s="254"/>
      <c r="CK121" s="11" t="s">
        <v>28</v>
      </c>
      <c r="CL121" s="13"/>
      <c r="CM121" s="13" t="s">
        <v>29</v>
      </c>
      <c r="CN121" s="15"/>
      <c r="CP121" s="251" t="s">
        <v>26</v>
      </c>
      <c r="CQ121" s="252"/>
      <c r="CR121" s="253" t="s">
        <v>27</v>
      </c>
      <c r="CS121" s="254"/>
      <c r="CU121" s="38" t="s">
        <v>37</v>
      </c>
      <c r="CW121" s="53" t="s">
        <v>45</v>
      </c>
      <c r="CY121" s="44">
        <f t="shared" si="797"/>
        <v>1.1200000000000001</v>
      </c>
      <c r="CZ121" s="13">
        <f t="shared" si="798"/>
        <v>-1.2506735102545005E-2</v>
      </c>
      <c r="DA121" s="13">
        <f t="shared" si="799"/>
        <v>63.63915143294858</v>
      </c>
      <c r="DB121" s="48">
        <f t="shared" si="800"/>
        <v>-1.2506735102545005E-2</v>
      </c>
      <c r="DC121" s="13">
        <f t="shared" si="801"/>
        <v>-525.88393650646151</v>
      </c>
      <c r="DD121" s="55">
        <f t="shared" si="802"/>
        <v>-9.1784061753865593</v>
      </c>
      <c r="DE121" s="46">
        <f t="shared" si="803"/>
        <v>-22.816151972708731</v>
      </c>
    </row>
    <row r="122" spans="1:109" ht="18" customHeight="1" thickTop="1" thickBot="1">
      <c r="D122" s="16">
        <v>0</v>
      </c>
      <c r="E122" s="17">
        <v>0</v>
      </c>
      <c r="F122" s="18">
        <v>1</v>
      </c>
      <c r="G122" s="19">
        <v>0</v>
      </c>
      <c r="H122" s="10"/>
      <c r="I122" s="16">
        <v>0</v>
      </c>
      <c r="J122" s="17">
        <f t="shared" ref="J122" si="1019">-1/($J$4*$B119)</f>
        <v>-4.5680456073673437</v>
      </c>
      <c r="K122" s="18">
        <v>1</v>
      </c>
      <c r="L122" s="19">
        <v>0</v>
      </c>
      <c r="N122" s="1">
        <f t="shared" ref="N122" si="1020">D122*I119+F122*I122-E122*J119-G122*J122</f>
        <v>0</v>
      </c>
      <c r="O122" s="4">
        <f t="shared" ref="O122" si="1021">(D122*J119+E122*I119+F122*J122+G122*I122)</f>
        <v>-4.5680456073673437</v>
      </c>
      <c r="P122" s="2">
        <f t="shared" ref="P122" si="1022">D122*K119+F122*K122-E122*L119-G122*L122</f>
        <v>1</v>
      </c>
      <c r="Q122" s="3">
        <f t="shared" ref="Q122" si="1023">(D122*L119+E122*K119+F122*L122+G122*K122)</f>
        <v>0</v>
      </c>
      <c r="S122" s="16">
        <v>0</v>
      </c>
      <c r="T122" s="17">
        <v>0</v>
      </c>
      <c r="U122" s="18">
        <v>1</v>
      </c>
      <c r="V122" s="19">
        <v>0</v>
      </c>
      <c r="W122" s="20"/>
      <c r="X122" s="1">
        <f t="shared" ref="X122" si="1024">N122*S119+P122*S122-O122*T119-Q122*T122</f>
        <v>0</v>
      </c>
      <c r="Y122" s="4">
        <f t="shared" ref="Y122" si="1025">(N122*T119+O122*S119+P122*T122+Q122*S122)</f>
        <v>-4.5680456073673437</v>
      </c>
      <c r="Z122" s="2">
        <f t="shared" ref="Z122" si="1026">N122*U119+P122*U122-O122*V119-Q122*V122</f>
        <v>-27.653437420760639</v>
      </c>
      <c r="AA122" s="3">
        <f t="shared" ref="AA122" si="1027">(N122*V119+O122*U119+P122*V122+Q122*U122)</f>
        <v>0</v>
      </c>
      <c r="AB122" s="20"/>
      <c r="AC122" s="16">
        <v>0</v>
      </c>
      <c r="AD122" s="17">
        <f t="shared" ref="AD122" si="1028">-1/($AD$4*$B119)</f>
        <v>-5.2187708750835</v>
      </c>
      <c r="AE122" s="18">
        <v>1</v>
      </c>
      <c r="AF122" s="19">
        <v>0</v>
      </c>
      <c r="AG122" s="20"/>
      <c r="AH122" s="1">
        <f t="shared" ref="AH122" si="1029">X122*AC119+Z122*AC122-Y122*AD119-AA122*AD122</f>
        <v>0</v>
      </c>
      <c r="AI122" s="4">
        <f t="shared" ref="AI122" si="1030">(X122*AD119+Y122*AC119+Z122*AD122+AA122*AC122)</f>
        <v>139.74890820004248</v>
      </c>
      <c r="AJ122" s="2">
        <f t="shared" ref="AJ122" si="1031">X122*AE119+Z122*AE122-Y122*AF119-AA122*AF122</f>
        <v>-27.653437420760639</v>
      </c>
      <c r="AK122" s="3">
        <f t="shared" ref="AK122" si="1032">(X122*AF119+Y122*AE119+Z122*AF122+AA122*AE122)</f>
        <v>0</v>
      </c>
      <c r="AL122" s="20"/>
      <c r="AM122" s="16">
        <v>0</v>
      </c>
      <c r="AN122" s="17">
        <v>0</v>
      </c>
      <c r="AO122" s="18">
        <v>1</v>
      </c>
      <c r="AP122" s="19">
        <v>0</v>
      </c>
      <c r="AR122" s="1">
        <f t="shared" ref="AR122" si="1033">AH122*AM119+AJ122*AM122-AI122*AN119-AK122*AN122</f>
        <v>0</v>
      </c>
      <c r="AS122" s="4">
        <f t="shared" ref="AS122" si="1034">(AH122*AN119+AI122*AM119+AJ122*AN122+AK122*AM122)</f>
        <v>139.74890820004248</v>
      </c>
      <c r="AT122" s="2">
        <f t="shared" ref="AT122" si="1035">AH122*AO119+AJ122*AO122-AI122*AP119-AK122*AP122</f>
        <v>883.30888657826483</v>
      </c>
      <c r="AU122" s="3">
        <f t="shared" ref="AU122" si="1036">(AH122*AP119+AI122*AO119+AJ122*AP122+AK122*AO122)</f>
        <v>0</v>
      </c>
      <c r="AV122" s="20"/>
      <c r="AW122" s="16">
        <v>0</v>
      </c>
      <c r="AX122" s="17">
        <f t="shared" ref="AX122" si="1037">-1/($AX$4*$B119)</f>
        <v>-5.2187708750835</v>
      </c>
      <c r="AY122" s="18">
        <v>1</v>
      </c>
      <c r="AZ122" s="19">
        <v>0</v>
      </c>
      <c r="BA122" s="20"/>
      <c r="BB122" s="1">
        <f t="shared" ref="BB122" si="1038">AR122*AW119+AT122*AW122-AS122*AX119-AU122*AX122</f>
        <v>0</v>
      </c>
      <c r="BC122" s="4">
        <f t="shared" ref="BC122" si="1039">(AR122*AX119+AS122*AW119+AT122*AX122+AU122*AW122)</f>
        <v>-4470.0377827770408</v>
      </c>
      <c r="BD122" s="2">
        <f t="shared" ref="BD122" si="1040">AR122*AY119+AT122*AY122-AS122*AZ119-AU122*AZ122</f>
        <v>883.30888657826483</v>
      </c>
      <c r="BE122" s="3">
        <f t="shared" ref="BE122" si="1041">(AR122*AZ119+AS122*AY119+AT122*AZ122+AU122*AY122)</f>
        <v>0</v>
      </c>
      <c r="BF122" s="20"/>
      <c r="BG122" s="16">
        <v>0</v>
      </c>
      <c r="BH122" s="17">
        <v>0</v>
      </c>
      <c r="BI122" s="18">
        <v>1</v>
      </c>
      <c r="BJ122" s="19">
        <v>0</v>
      </c>
      <c r="BK122" s="20"/>
      <c r="BL122" s="1">
        <f t="shared" ref="BL122" si="1042">BB122*BG119+BD122*BG122-BC122*BH119-BE122*BH122</f>
        <v>0</v>
      </c>
      <c r="BM122" s="4">
        <f t="shared" ref="BM122" si="1043">(BB122*BH119+BC122*BG119+BD122*BH122+BE122*BG122)</f>
        <v>-4470.0377827770408</v>
      </c>
      <c r="BN122" s="2">
        <f t="shared" ref="BN122" si="1044">BB122*BI119+BD122*BI122-BC122*BJ119-BE122*BJ122</f>
        <v>-27155.366487123567</v>
      </c>
      <c r="BO122" s="3">
        <f t="shared" ref="BO122" si="1045">(BB122*BJ119+BC122*BI119+BD122*BJ122+BE122*BI122)</f>
        <v>0</v>
      </c>
      <c r="BP122" s="20"/>
      <c r="BQ122" s="16">
        <v>0</v>
      </c>
      <c r="BR122" s="17">
        <f t="shared" ref="BR122" si="1046">-1/($BR$4*$B119)</f>
        <v>-4.5680456073673437</v>
      </c>
      <c r="BS122" s="18">
        <v>1</v>
      </c>
      <c r="BT122" s="19">
        <v>0</v>
      </c>
      <c r="BU122" s="20"/>
      <c r="BV122" s="1">
        <f t="shared" ref="BV122" si="1047">BL122*BQ119+BN122*BQ122-BM122*BR119-BO122*BR122</f>
        <v>0</v>
      </c>
      <c r="BW122" s="4">
        <f t="shared" ref="BW122" si="1048">(BL122*BR119+BM122*BQ119+BN122*BR122+BO122*BQ122)</f>
        <v>119576.91481517814</v>
      </c>
      <c r="BX122" s="2">
        <f t="shared" ref="BX122" si="1049">BL122*BS119+BN122*BS122-BM122*BT119-BO122*BT122</f>
        <v>-27155.366487123567</v>
      </c>
      <c r="BY122" s="3">
        <f t="shared" ref="BY122" si="1050">(BL122*BT119+BM122*BS119+BN122*BT122+BO122*BS122)</f>
        <v>0</v>
      </c>
      <c r="BZ122" s="20"/>
      <c r="CA122" s="16">
        <v>0</v>
      </c>
      <c r="CB122" s="17">
        <v>0</v>
      </c>
      <c r="CC122" s="18">
        <v>1</v>
      </c>
      <c r="CD122" s="19">
        <v>0</v>
      </c>
      <c r="CE122" s="20"/>
      <c r="CF122" s="1">
        <f t="shared" ref="CF122" si="1051">BV122*CA119+BX122*CA122-BW122*CB119-BY122*CB122</f>
        <v>0</v>
      </c>
      <c r="CG122" s="4">
        <f t="shared" ref="CG122" si="1052">(BV122*CB119+BW122*CA119+BX122*CB122+BY122*CA122)</f>
        <v>119576.91481517814</v>
      </c>
      <c r="CH122" s="2">
        <f t="shared" ref="CH122" si="1053">BV122*CC119+BX122*CC122-BW122*CD119-BY122*CD122</f>
        <v>365404.6280474196</v>
      </c>
      <c r="CI122" s="3">
        <f t="shared" ref="CI122" si="1054">(BV122*CD119+BW122*CC119+BX122*CD122+BY122*CC122)</f>
        <v>0</v>
      </c>
      <c r="CK122" s="16">
        <f t="shared" ref="CK122" si="1055">1/$CL$4</f>
        <v>1</v>
      </c>
      <c r="CL122" s="17">
        <v>0</v>
      </c>
      <c r="CM122" s="18">
        <v>1</v>
      </c>
      <c r="CN122" s="19">
        <v>0</v>
      </c>
      <c r="CP122" s="1">
        <f t="shared" ref="CP122" si="1056">CF122*CK119+CH122*CK122-CG122*CL119-CI122*CL122</f>
        <v>365404.6280474196</v>
      </c>
      <c r="CQ122" s="4">
        <f t="shared" ref="CQ122" si="1057">(CF122*CL119+CG122*CK119+CH122*CL122+CI122*CK122)</f>
        <v>119576.91481517814</v>
      </c>
      <c r="CR122" s="2">
        <f t="shared" ref="CR122" si="1058">CF122*CM119+CH122*CM122-CG122*CN119-CI122*CN122</f>
        <v>365404.6280474196</v>
      </c>
      <c r="CS122" s="3">
        <f t="shared" ref="CS122" si="1059">(CF122*CN119+CG122*CM119+CH122*CN122+CI122*CM122)</f>
        <v>0</v>
      </c>
      <c r="CU122" s="39">
        <f t="shared" ref="CU122" si="1060">(180/PI())*ATAN(-1*(CQ119/CP119))</f>
        <v>71.879563774814059</v>
      </c>
      <c r="CW122" s="54">
        <f t="shared" ref="CW122" si="1061">20*LOG(((1-(10^(CU119/20)^2)*(1-((1-CW119)/(1+CW119))^2))^0.5))</f>
        <v>-8.447508607010902E-12</v>
      </c>
      <c r="CY122" s="44">
        <f t="shared" si="797"/>
        <v>1.1299999999999999</v>
      </c>
      <c r="CZ122" s="13">
        <f t="shared" si="798"/>
        <v>-6.4257986354354681E-3</v>
      </c>
      <c r="DA122" s="13">
        <f t="shared" si="799"/>
        <v>58.380312067884077</v>
      </c>
      <c r="DB122" s="48">
        <f t="shared" si="800"/>
        <v>-6.4257986354354681E-3</v>
      </c>
      <c r="DC122" s="13">
        <f t="shared" si="801"/>
        <v>-492.43054947847565</v>
      </c>
      <c r="DD122" s="55">
        <f t="shared" si="802"/>
        <v>-8.5945344258042464</v>
      </c>
      <c r="DE122" s="46">
        <f t="shared" si="803"/>
        <v>-25.893091452076611</v>
      </c>
    </row>
    <row r="123" spans="1:109" ht="18" customHeight="1"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3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  <c r="BG123" s="20"/>
      <c r="BH123" s="20"/>
      <c r="BI123" s="20"/>
      <c r="BJ123" s="20"/>
      <c r="BK123" s="20"/>
      <c r="BL123" s="20"/>
      <c r="BM123" s="20"/>
      <c r="BN123" s="20"/>
      <c r="BO123" s="20"/>
      <c r="BP123" s="20"/>
      <c r="BQ123" s="20"/>
      <c r="BR123" s="20"/>
      <c r="BS123" s="20"/>
      <c r="BT123" s="20"/>
      <c r="BU123" s="20"/>
      <c r="BV123" s="20"/>
      <c r="BW123" s="20"/>
      <c r="BX123" s="20"/>
      <c r="BY123" s="20"/>
      <c r="BZ123" s="20"/>
      <c r="CA123" s="20"/>
      <c r="CB123" s="20"/>
      <c r="CC123" s="20"/>
      <c r="CD123" s="20"/>
      <c r="CE123" s="20"/>
      <c r="CF123" s="20"/>
      <c r="CG123" s="20"/>
      <c r="CH123" s="20"/>
      <c r="CI123" s="20"/>
      <c r="CJ123" s="20"/>
      <c r="CK123" s="20"/>
      <c r="CL123" s="20"/>
      <c r="CY123" s="44">
        <f t="shared" si="797"/>
        <v>1.1399999999999999</v>
      </c>
      <c r="CZ123" s="13">
        <f t="shared" si="798"/>
        <v>-2.3263402389500946E-3</v>
      </c>
      <c r="DA123" s="13">
        <f t="shared" si="799"/>
        <v>53.456006573099316</v>
      </c>
      <c r="DB123" s="48">
        <f t="shared" si="800"/>
        <v>-2.3263402389500946E-3</v>
      </c>
      <c r="DC123" s="13">
        <f t="shared" si="801"/>
        <v>-463.45196994955586</v>
      </c>
      <c r="DD123" s="55">
        <f t="shared" si="802"/>
        <v>-8.0887628004735674</v>
      </c>
      <c r="DE123" s="46">
        <f t="shared" si="803"/>
        <v>-30.516468420242248</v>
      </c>
    </row>
    <row r="124" spans="1:109" ht="18" customHeight="1">
      <c r="CY124" s="44">
        <f t="shared" si="797"/>
        <v>1.1499999999999999</v>
      </c>
      <c r="CZ124" s="13">
        <f t="shared" si="798"/>
        <v>-2.8195425448423756E-4</v>
      </c>
      <c r="DA124" s="13">
        <f t="shared" si="799"/>
        <v>48.821486873603753</v>
      </c>
      <c r="DB124" s="48">
        <f t="shared" si="800"/>
        <v>-2.8195425448423756E-4</v>
      </c>
      <c r="DC124" s="13">
        <f t="shared" si="801"/>
        <v>-438.72221840021797</v>
      </c>
      <c r="DD124" s="55">
        <f t="shared" si="802"/>
        <v>-7.6571472127374527</v>
      </c>
      <c r="DE124" s="46">
        <f t="shared" si="803"/>
        <v>-39.912542383063396</v>
      </c>
    </row>
    <row r="125" spans="1:109" ht="18" customHeight="1" thickBot="1">
      <c r="A125" s="23"/>
      <c r="B125" s="23"/>
      <c r="C125" s="23"/>
      <c r="D125" s="20" t="s">
        <v>15</v>
      </c>
      <c r="E125" s="20"/>
      <c r="F125" s="20"/>
      <c r="G125" s="20"/>
      <c r="H125" s="20"/>
      <c r="I125" s="20" t="s">
        <v>16</v>
      </c>
      <c r="J125" s="20"/>
      <c r="K125" s="20"/>
      <c r="L125" s="20"/>
      <c r="M125" s="23"/>
      <c r="N125" s="23"/>
      <c r="O125" s="24" t="s">
        <v>17</v>
      </c>
      <c r="P125" s="23"/>
      <c r="Q125" s="23"/>
      <c r="R125" s="23"/>
      <c r="S125" s="20"/>
      <c r="T125" s="20" t="s">
        <v>18</v>
      </c>
      <c r="U125" s="23"/>
      <c r="V125" s="23"/>
      <c r="W125" s="23"/>
      <c r="X125" s="23"/>
      <c r="Y125" s="24" t="s">
        <v>19</v>
      </c>
      <c r="Z125" s="23"/>
      <c r="AA125" s="23"/>
      <c r="AB125" s="23"/>
      <c r="AC125" s="24" t="s">
        <v>20</v>
      </c>
      <c r="AD125" s="20"/>
      <c r="AE125" s="20"/>
      <c r="AF125" s="20"/>
      <c r="AG125" s="20"/>
      <c r="AH125" s="23"/>
      <c r="AI125" s="24" t="s">
        <v>21</v>
      </c>
      <c r="AJ125" s="23"/>
      <c r="AK125" s="23"/>
      <c r="AL125" s="20"/>
      <c r="AM125" s="24" t="s">
        <v>31</v>
      </c>
      <c r="AN125" s="20"/>
      <c r="AO125" s="23"/>
      <c r="AP125" s="23"/>
      <c r="AQ125" s="23"/>
      <c r="AR125" s="23"/>
      <c r="AS125" s="24" t="s">
        <v>91</v>
      </c>
      <c r="AT125" s="23"/>
      <c r="AU125" s="23"/>
      <c r="AV125" s="23"/>
      <c r="AW125" s="24" t="s">
        <v>32</v>
      </c>
      <c r="AX125" s="20"/>
      <c r="AY125" s="20"/>
      <c r="AZ125" s="20"/>
      <c r="BA125" s="20"/>
      <c r="BB125" s="23"/>
      <c r="BC125" s="24" t="s">
        <v>22</v>
      </c>
      <c r="BD125" s="23"/>
      <c r="BE125" s="23"/>
      <c r="BF125" s="23"/>
      <c r="BG125" s="24" t="s">
        <v>33</v>
      </c>
      <c r="BH125" s="20"/>
      <c r="BI125" s="23"/>
      <c r="BJ125" s="23"/>
      <c r="BK125" s="23"/>
      <c r="BL125" s="23"/>
      <c r="BM125" s="24" t="s">
        <v>34</v>
      </c>
      <c r="BN125" s="23"/>
      <c r="BO125" s="23"/>
      <c r="BP125" s="23"/>
      <c r="BQ125" s="24" t="s">
        <v>89</v>
      </c>
      <c r="BR125" s="20"/>
      <c r="BS125" s="20"/>
      <c r="BT125" s="20"/>
      <c r="BU125" s="20"/>
      <c r="BV125" s="23"/>
      <c r="BW125" s="24" t="s">
        <v>35</v>
      </c>
      <c r="BX125" s="23"/>
      <c r="BY125" s="23"/>
      <c r="BZ125" s="23"/>
      <c r="CA125" s="24" t="s">
        <v>90</v>
      </c>
      <c r="CB125" s="20"/>
      <c r="CC125" s="23"/>
      <c r="CD125" s="23"/>
      <c r="CE125" s="23"/>
      <c r="CF125" s="23"/>
      <c r="CG125" s="24" t="s">
        <v>92</v>
      </c>
      <c r="CH125" s="23"/>
      <c r="CI125" s="23"/>
      <c r="CJ125" s="23"/>
      <c r="CK125" s="24" t="s">
        <v>36</v>
      </c>
      <c r="CL125" s="24"/>
      <c r="CM125" s="23"/>
      <c r="CN125" s="23"/>
      <c r="CO125" s="23"/>
      <c r="CP125" s="23"/>
      <c r="CQ125" s="24" t="s">
        <v>93</v>
      </c>
      <c r="CR125" s="23"/>
      <c r="CS125" s="23"/>
      <c r="CY125" s="44">
        <f t="shared" si="797"/>
        <v>1.1599999999999999</v>
      </c>
      <c r="CZ125" s="13">
        <f t="shared" si="798"/>
        <v>-1.8443329046812125E-4</v>
      </c>
      <c r="DA125" s="13">
        <f t="shared" si="799"/>
        <v>44.434264689601569</v>
      </c>
      <c r="DB125" s="48">
        <f t="shared" si="800"/>
        <v>-1.8443329046812125E-4</v>
      </c>
      <c r="DC125" s="13">
        <f t="shared" si="801"/>
        <v>-417.86997426569064</v>
      </c>
      <c r="DD125" s="55">
        <f t="shared" si="802"/>
        <v>-7.2932068961602754</v>
      </c>
      <c r="DE125" s="46">
        <f t="shared" si="803"/>
        <v>-42.001011423600289</v>
      </c>
    </row>
    <row r="126" spans="1:109" ht="18" customHeight="1" thickBot="1">
      <c r="A126" s="23"/>
      <c r="B126" s="33"/>
      <c r="C126" s="23"/>
      <c r="D126" s="7" t="s">
        <v>2</v>
      </c>
      <c r="E126" s="8"/>
      <c r="F126" s="8" t="s">
        <v>3</v>
      </c>
      <c r="G126" s="9"/>
      <c r="H126" s="10"/>
      <c r="I126" s="7" t="s">
        <v>4</v>
      </c>
      <c r="J126" s="8"/>
      <c r="K126" s="8" t="s">
        <v>5</v>
      </c>
      <c r="L126" s="9"/>
      <c r="M126" s="23"/>
      <c r="N126" s="251" t="s">
        <v>79</v>
      </c>
      <c r="O126" s="252"/>
      <c r="P126" s="253" t="s">
        <v>80</v>
      </c>
      <c r="Q126" s="254"/>
      <c r="R126" s="23"/>
      <c r="S126" s="7" t="s">
        <v>11</v>
      </c>
      <c r="T126" s="8"/>
      <c r="U126" s="8" t="s">
        <v>12</v>
      </c>
      <c r="V126" s="9"/>
      <c r="W126" s="20"/>
      <c r="X126" s="251" t="s">
        <v>79</v>
      </c>
      <c r="Y126" s="252"/>
      <c r="Z126" s="253" t="s">
        <v>80</v>
      </c>
      <c r="AA126" s="254"/>
      <c r="AB126" s="20"/>
      <c r="AC126" s="7" t="s">
        <v>4</v>
      </c>
      <c r="AD126" s="8"/>
      <c r="AE126" s="8" t="s">
        <v>5</v>
      </c>
      <c r="AF126" s="9"/>
      <c r="AG126" s="20"/>
      <c r="AH126" s="251" t="s">
        <v>0</v>
      </c>
      <c r="AI126" s="252"/>
      <c r="AJ126" s="253" t="s">
        <v>1</v>
      </c>
      <c r="AK126" s="254"/>
      <c r="AL126" s="20"/>
      <c r="AM126" s="7" t="s">
        <v>11</v>
      </c>
      <c r="AN126" s="8"/>
      <c r="AO126" s="8" t="s">
        <v>12</v>
      </c>
      <c r="AP126" s="9"/>
      <c r="AQ126" s="23"/>
      <c r="AR126" s="251" t="s">
        <v>0</v>
      </c>
      <c r="AS126" s="252"/>
      <c r="AT126" s="253" t="s">
        <v>1</v>
      </c>
      <c r="AU126" s="254"/>
      <c r="AV126" s="36"/>
      <c r="AW126" s="7" t="s">
        <v>4</v>
      </c>
      <c r="AX126" s="8"/>
      <c r="AY126" s="8" t="s">
        <v>5</v>
      </c>
      <c r="AZ126" s="9"/>
      <c r="BA126" s="20"/>
      <c r="BB126" s="251" t="s">
        <v>0</v>
      </c>
      <c r="BC126" s="252"/>
      <c r="BD126" s="253" t="s">
        <v>1</v>
      </c>
      <c r="BE126" s="254"/>
      <c r="BF126" s="36"/>
      <c r="BG126" s="7" t="s">
        <v>11</v>
      </c>
      <c r="BH126" s="8"/>
      <c r="BI126" s="8" t="s">
        <v>12</v>
      </c>
      <c r="BJ126" s="9"/>
      <c r="BK126" s="36"/>
      <c r="BL126" s="251" t="s">
        <v>0</v>
      </c>
      <c r="BM126" s="252"/>
      <c r="BN126" s="253" t="s">
        <v>1</v>
      </c>
      <c r="BO126" s="254"/>
      <c r="BP126" s="36"/>
      <c r="BQ126" s="7" t="s">
        <v>4</v>
      </c>
      <c r="BR126" s="8"/>
      <c r="BS126" s="8" t="s">
        <v>5</v>
      </c>
      <c r="BT126" s="9"/>
      <c r="BU126" s="20"/>
      <c r="BV126" s="251" t="s">
        <v>0</v>
      </c>
      <c r="BW126" s="252"/>
      <c r="BX126" s="253" t="s">
        <v>1</v>
      </c>
      <c r="BY126" s="254"/>
      <c r="BZ126" s="36"/>
      <c r="CA126" s="7" t="s">
        <v>11</v>
      </c>
      <c r="CB126" s="8"/>
      <c r="CC126" s="8" t="s">
        <v>12</v>
      </c>
      <c r="CD126" s="9"/>
      <c r="CE126" s="36"/>
      <c r="CF126" s="251" t="s">
        <v>0</v>
      </c>
      <c r="CG126" s="252"/>
      <c r="CH126" s="253" t="s">
        <v>1</v>
      </c>
      <c r="CI126" s="254"/>
      <c r="CJ126" s="23"/>
      <c r="CK126" s="7" t="s">
        <v>23</v>
      </c>
      <c r="CL126" s="8"/>
      <c r="CM126" s="8" t="s">
        <v>24</v>
      </c>
      <c r="CN126" s="9"/>
      <c r="CO126" s="23"/>
      <c r="CP126" s="251" t="s">
        <v>0</v>
      </c>
      <c r="CQ126" s="252"/>
      <c r="CR126" s="253" t="s">
        <v>1</v>
      </c>
      <c r="CS126" s="254"/>
      <c r="CU126" s="26" t="s">
        <v>25</v>
      </c>
      <c r="CW126" s="50" t="s">
        <v>44</v>
      </c>
      <c r="CY126" s="44">
        <f t="shared" si="797"/>
        <v>1.17</v>
      </c>
      <c r="CZ126" s="13">
        <f t="shared" si="798"/>
        <v>-1.8013779252405871E-3</v>
      </c>
      <c r="DA126" s="13">
        <f t="shared" si="799"/>
        <v>40.255564946944659</v>
      </c>
      <c r="DB126" s="48">
        <f t="shared" si="800"/>
        <v>-1.8013779252405871E-3</v>
      </c>
      <c r="DC126" s="13">
        <f t="shared" si="801"/>
        <v>-400.46768915891028</v>
      </c>
      <c r="DD126" s="55">
        <f t="shared" si="802"/>
        <v>-6.989479723676185</v>
      </c>
      <c r="DE126" s="46">
        <f t="shared" si="803"/>
        <v>-32.355466477122135</v>
      </c>
    </row>
    <row r="127" spans="1:109" ht="18" customHeight="1" thickTop="1" thickBot="1">
      <c r="B127" s="34">
        <v>0.34</v>
      </c>
      <c r="D127" s="11">
        <v>1</v>
      </c>
      <c r="E127" s="12">
        <v>0</v>
      </c>
      <c r="F127" s="13">
        <v>0</v>
      </c>
      <c r="G127" s="40">
        <f t="shared" ref="G127" si="1062">-1/($E$4*$B127)</f>
        <v>-3.0897956409163099</v>
      </c>
      <c r="H127" s="10"/>
      <c r="I127" s="11">
        <v>1</v>
      </c>
      <c r="J127" s="12">
        <v>0</v>
      </c>
      <c r="K127" s="13">
        <v>0</v>
      </c>
      <c r="L127" s="14">
        <v>0</v>
      </c>
      <c r="N127" s="1">
        <f t="shared" ref="N127" si="1063">D127*I127+F127*I130-E127*J127-G127*J130</f>
        <v>-12.284072851906368</v>
      </c>
      <c r="O127" s="4">
        <f t="shared" ref="O127" si="1064">(D127*J127+E127*I127+F127*J130+G127*I130)</f>
        <v>0</v>
      </c>
      <c r="P127" s="2">
        <f t="shared" ref="P127" si="1065">D127*K127+F127*K130-E127*L127-G127*L130</f>
        <v>0</v>
      </c>
      <c r="Q127" s="3">
        <f t="shared" ref="Q127" si="1066">(D127*L127+E127*K127+F127*L130+G127*K130)</f>
        <v>-3.0897956409163099</v>
      </c>
      <c r="S127" s="11">
        <v>1</v>
      </c>
      <c r="T127" s="12">
        <v>0</v>
      </c>
      <c r="U127" s="13">
        <v>0</v>
      </c>
      <c r="V127" s="40">
        <f t="shared" ref="V127" si="1067">-1/($T$4*$B127)</f>
        <v>-5.9036059224974613</v>
      </c>
      <c r="W127" s="20"/>
      <c r="X127" s="1">
        <f t="shared" ref="X127" si="1068">N127*S127+P127*S130-O127*T127-Q127*T130</f>
        <v>-12.284072851906368</v>
      </c>
      <c r="Y127" s="4">
        <f t="shared" ref="Y127" si="1069">(N127*T127+O127*S127+P127*T130+Q127*S130)</f>
        <v>0</v>
      </c>
      <c r="Z127" s="2">
        <f t="shared" ref="Z127" si="1070">N127*U127+P127*U130-O127*V127-Q127*V130</f>
        <v>0</v>
      </c>
      <c r="AA127" s="3">
        <f t="shared" ref="AA127" si="1071">(N127*V127+O127*U127+P127*V130+Q127*U130)</f>
        <v>69.430529599988404</v>
      </c>
      <c r="AB127" s="20"/>
      <c r="AC127" s="11">
        <v>1</v>
      </c>
      <c r="AD127" s="12">
        <v>0</v>
      </c>
      <c r="AE127" s="13">
        <v>0</v>
      </c>
      <c r="AF127" s="14">
        <v>0</v>
      </c>
      <c r="AG127" s="20"/>
      <c r="AH127" s="1">
        <f t="shared" ref="AH127" si="1072">X127*AC127+Z127*AC130-Y127*AD127-AA127*AD130</f>
        <v>328.74371605919225</v>
      </c>
      <c r="AI127" s="4">
        <f t="shared" ref="AI127" si="1073">(X127*AD127+Y127*AC127+Z127*AD130+AA127*AC130)</f>
        <v>0</v>
      </c>
      <c r="AJ127" s="2">
        <f t="shared" ref="AJ127" si="1074">X127*AE127+Z127*AE130-Y127*AF127-AA127*AF130</f>
        <v>0</v>
      </c>
      <c r="AK127" s="3">
        <f t="shared" ref="AK127" si="1075">(X127*AF127+Y127*AE127+Z127*AF130+AA127*AE130)</f>
        <v>69.430529599988404</v>
      </c>
      <c r="AL127" s="20"/>
      <c r="AM127" s="11">
        <v>1</v>
      </c>
      <c r="AN127" s="12">
        <v>0</v>
      </c>
      <c r="AO127" s="13">
        <v>0</v>
      </c>
      <c r="AP127" s="40">
        <f t="shared" ref="AP127" si="1076">-1/($AN$4*$B127)</f>
        <v>-6.1351198802424598</v>
      </c>
      <c r="AR127" s="1">
        <f t="shared" ref="AR127" si="1077">AH127*AM127+AJ127*AM130-AI127*AN127-AK127*AN130</f>
        <v>328.74371605919225</v>
      </c>
      <c r="AS127" s="4">
        <f t="shared" ref="AS127" si="1078">(AH127*AN127+AI127*AM127+AJ127*AN130+AK127*AM130)</f>
        <v>0</v>
      </c>
      <c r="AT127" s="2">
        <f t="shared" ref="AT127" si="1079">AH127*AO127+AJ127*AO130-AI127*AP127-AK127*AP130</f>
        <v>0</v>
      </c>
      <c r="AU127" s="3">
        <f t="shared" ref="AU127" si="1080">(AH127*AP127+AI127*AO127+AJ127*AP130+AK127*AO130)</f>
        <v>-1947.4515782995443</v>
      </c>
      <c r="AV127" s="20"/>
      <c r="AW127" s="11">
        <v>1</v>
      </c>
      <c r="AX127" s="12">
        <v>0</v>
      </c>
      <c r="AY127" s="13">
        <v>0</v>
      </c>
      <c r="AZ127" s="14">
        <v>0</v>
      </c>
      <c r="BA127" s="20"/>
      <c r="BB127" s="1">
        <f t="shared" ref="BB127" si="1081">AR127*AW127+AT127*AW130-AS127*AX127-AU127*AX130</f>
        <v>-9236.7184744961542</v>
      </c>
      <c r="BC127" s="4">
        <f t="shared" ref="BC127" si="1082">(AR127*AX127+AS127*AW127+AT127*AX130+AU127*AW130)</f>
        <v>0</v>
      </c>
      <c r="BD127" s="2">
        <f t="shared" ref="BD127" si="1083">AR127*AY127+AT127*AY130-AS127*AZ127-AU127*AZ130</f>
        <v>0</v>
      </c>
      <c r="BE127" s="3">
        <f t="shared" ref="BE127" si="1084">(AR127*AZ127+AS127*AY127+AT127*AZ130+AU127*AY130)</f>
        <v>-1947.4515782995443</v>
      </c>
      <c r="BF127" s="20"/>
      <c r="BG127" s="11">
        <v>1</v>
      </c>
      <c r="BH127" s="12">
        <v>0</v>
      </c>
      <c r="BI127" s="13">
        <v>0</v>
      </c>
      <c r="BJ127" s="40">
        <f t="shared" ref="BJ127" si="1085">-1/($BH$4*$B127)</f>
        <v>-5.9036059224974613</v>
      </c>
      <c r="BK127" s="20"/>
      <c r="BL127" s="1">
        <f t="shared" ref="BL127" si="1086">BB127*BG127+BD127*BG130-BC127*BH127-BE127*BH130</f>
        <v>-9236.7184744961542</v>
      </c>
      <c r="BM127" s="4">
        <f t="shared" ref="BM127" si="1087">(BB127*BH127+BC127*BG127+BD127*BH130+BE127*BG130)</f>
        <v>0</v>
      </c>
      <c r="BN127" s="2">
        <f t="shared" ref="BN127" si="1088">BB127*BI127+BD127*BI130-BC127*BJ127-BE127*BJ130</f>
        <v>0</v>
      </c>
      <c r="BO127" s="3">
        <f t="shared" ref="BO127" si="1089">(BB127*BJ127+BC127*BI127+BD127*BJ130+BE127*BI130)</f>
        <v>52582.494312177667</v>
      </c>
      <c r="BP127" s="20"/>
      <c r="BQ127" s="11">
        <v>1</v>
      </c>
      <c r="BR127" s="12">
        <v>0</v>
      </c>
      <c r="BS127" s="13">
        <v>0</v>
      </c>
      <c r="BT127" s="14">
        <v>0</v>
      </c>
      <c r="BU127" s="20"/>
      <c r="BV127" s="1">
        <f t="shared" ref="BV127" si="1090">BL127*BQ127+BN127*BQ130-BM127*BR127-BO127*BR130</f>
        <v>216833.14709459705</v>
      </c>
      <c r="BW127" s="4">
        <f t="shared" ref="BW127" si="1091">(BL127*BR127+BM127*BQ127+BN127*BR130+BO127*BQ130)</f>
        <v>0</v>
      </c>
      <c r="BX127" s="2">
        <f t="shared" ref="BX127" si="1092">BL127*BS127+BN127*BS130-BM127*BT127-BO127*BT130</f>
        <v>0</v>
      </c>
      <c r="BY127" s="3">
        <f t="shared" ref="BY127" si="1093">(BL127*BT127+BM127*BS127+BN127*BT130+BO127*BS130)</f>
        <v>52582.494312177667</v>
      </c>
      <c r="BZ127" s="20"/>
      <c r="CA127" s="11">
        <v>1</v>
      </c>
      <c r="CB127" s="12">
        <v>0</v>
      </c>
      <c r="CC127" s="13">
        <v>0</v>
      </c>
      <c r="CD127" s="40">
        <f t="shared" ref="CD127" si="1094">-1/($CB$4*$B127)</f>
        <v>-3.0897956409163099</v>
      </c>
      <c r="CE127" s="20"/>
      <c r="CF127" s="1">
        <f t="shared" ref="CF127" si="1095">BV127*CA127+BX127*CA130-BW127*CB127-BY127*CB130</f>
        <v>216833.14709459705</v>
      </c>
      <c r="CG127" s="4">
        <f t="shared" ref="CG127" si="1096">(BV127*CB127+BW127*CA127+BX127*CB130+BY127*CA130)</f>
        <v>0</v>
      </c>
      <c r="CH127" s="2">
        <f t="shared" ref="CH127" si="1097">BV127*CC127+BX127*CC130-BW127*CD127-BY127*CD130</f>
        <v>0</v>
      </c>
      <c r="CI127" s="3">
        <f t="shared" ref="CI127" si="1098">(BV127*CD127+BW127*CC127+BX127*CD130+BY127*CC130)</f>
        <v>-617387.61838687339</v>
      </c>
      <c r="CJ127" s="28"/>
      <c r="CK127" s="11">
        <v>1</v>
      </c>
      <c r="CL127" s="12">
        <v>0</v>
      </c>
      <c r="CM127" s="13">
        <v>0</v>
      </c>
      <c r="CN127" s="14">
        <v>0</v>
      </c>
      <c r="CP127" s="1">
        <f t="shared" ref="CP127" si="1099">CF127*CK127+CH127*CK130-CG127*CL127-CI127*CL130</f>
        <v>216833.14709459705</v>
      </c>
      <c r="CQ127" s="4">
        <f t="shared" ref="CQ127" si="1100">(CF127*CL127+CG127*CK127+CH127*CL130+CI127*CK130)</f>
        <v>-617387.61838687339</v>
      </c>
      <c r="CR127" s="2">
        <f t="shared" ref="CR127" si="1101">CF127*CM127+CH127*CM130-CG127*CN127-CI127*CN130</f>
        <v>0</v>
      </c>
      <c r="CS127" s="3">
        <f t="shared" ref="CS127" si="1102">(CF127*CN127+CG127*CM127+CH127*CN130+CI127*CM130)</f>
        <v>-617387.61838687339</v>
      </c>
      <c r="CU127" s="29">
        <f t="shared" ref="CU127" si="1103">20*LOG(((1+$CL$4)/$CL$4)/((CP127+CP130)^2+(CQ127+CQ130)^2)^0.5)</f>
        <v>-110.8008521994431</v>
      </c>
      <c r="CW127" s="51">
        <f t="shared" ref="CW127" si="1104">((CP127^2+CQ127^2)^0.5)/((CP130^2+CQ130^2)^0.5)</f>
        <v>2.8472935372697865</v>
      </c>
      <c r="CY127" s="44">
        <f t="shared" si="797"/>
        <v>1.18</v>
      </c>
      <c r="CZ127" s="13">
        <f t="shared" si="798"/>
        <v>-4.825977435640027E-3</v>
      </c>
      <c r="DA127" s="13">
        <f t="shared" si="799"/>
        <v>36.250888055355553</v>
      </c>
      <c r="DB127" s="48">
        <f t="shared" si="800"/>
        <v>-4.825977435640027E-3</v>
      </c>
      <c r="DC127" s="13">
        <f t="shared" si="801"/>
        <v>-386.08312695101182</v>
      </c>
      <c r="DD127" s="55">
        <f t="shared" si="802"/>
        <v>-6.7384217516904119</v>
      </c>
      <c r="DE127" s="46">
        <f t="shared" si="803"/>
        <v>-28.327455770124939</v>
      </c>
    </row>
    <row r="128" spans="1:109" ht="18" customHeight="1" thickBot="1">
      <c r="D128" s="11"/>
      <c r="E128" s="13"/>
      <c r="F128" s="13"/>
      <c r="G128" s="15"/>
      <c r="H128" s="10"/>
      <c r="I128" s="11"/>
      <c r="J128" s="13"/>
      <c r="K128" s="13"/>
      <c r="L128" s="15"/>
      <c r="N128" s="5"/>
      <c r="Q128" s="6"/>
      <c r="S128" s="11"/>
      <c r="T128" s="13"/>
      <c r="U128" s="13"/>
      <c r="V128" s="15"/>
      <c r="W128" s="20"/>
      <c r="X128" s="5"/>
      <c r="AA128" s="6"/>
      <c r="AB128" s="20"/>
      <c r="AC128" s="11"/>
      <c r="AD128" s="13"/>
      <c r="AE128" s="13"/>
      <c r="AF128" s="15"/>
      <c r="AG128" s="20"/>
      <c r="AH128" s="5"/>
      <c r="AK128" s="6"/>
      <c r="AL128" s="20"/>
      <c r="AM128" s="11"/>
      <c r="AN128" s="13"/>
      <c r="AO128" s="13"/>
      <c r="AP128" s="15"/>
      <c r="AR128" s="5"/>
      <c r="AU128" s="6"/>
      <c r="AW128" s="11"/>
      <c r="AX128" s="13"/>
      <c r="AY128" s="13"/>
      <c r="AZ128" s="15"/>
      <c r="BA128" s="20"/>
      <c r="BB128" s="5"/>
      <c r="BE128" s="6"/>
      <c r="BG128" s="11"/>
      <c r="BH128" s="13"/>
      <c r="BI128" s="13"/>
      <c r="BJ128" s="15"/>
      <c r="BL128" s="5"/>
      <c r="BO128" s="6"/>
      <c r="BQ128" s="11"/>
      <c r="BR128" s="13"/>
      <c r="BS128" s="13"/>
      <c r="BT128" s="15"/>
      <c r="BU128" s="20"/>
      <c r="BV128" s="5"/>
      <c r="BY128" s="6"/>
      <c r="CA128" s="11"/>
      <c r="CB128" s="13"/>
      <c r="CC128" s="13"/>
      <c r="CD128" s="15"/>
      <c r="CF128" s="5"/>
      <c r="CI128" s="6"/>
      <c r="CK128" s="11"/>
      <c r="CL128" s="13"/>
      <c r="CM128" s="13"/>
      <c r="CN128" s="15"/>
      <c r="CP128" s="5"/>
      <c r="CS128" s="6"/>
      <c r="CW128" s="52"/>
      <c r="CY128" s="44">
        <f t="shared" si="797"/>
        <v>1.19</v>
      </c>
      <c r="CZ128" s="13">
        <f t="shared" si="798"/>
        <v>-8.9173587538271658E-3</v>
      </c>
      <c r="DA128" s="13">
        <f t="shared" si="799"/>
        <v>32.390056785845431</v>
      </c>
      <c r="DB128" s="48">
        <f t="shared" si="800"/>
        <v>-8.9173587538271658E-3</v>
      </c>
      <c r="DC128" s="13">
        <f t="shared" si="801"/>
        <v>-374.30620427819969</v>
      </c>
      <c r="DD128" s="55">
        <f t="shared" si="802"/>
        <v>-6.5328756752970696</v>
      </c>
      <c r="DE128" s="46">
        <f t="shared" si="803"/>
        <v>-25.904894165987223</v>
      </c>
    </row>
    <row r="129" spans="1:109" ht="18" customHeight="1" thickBot="1">
      <c r="D129" s="11" t="s">
        <v>6</v>
      </c>
      <c r="E129" s="13"/>
      <c r="F129" s="13" t="s">
        <v>7</v>
      </c>
      <c r="G129" s="15"/>
      <c r="H129" s="10"/>
      <c r="I129" s="11" t="s">
        <v>8</v>
      </c>
      <c r="J129" s="13"/>
      <c r="K129" s="13" t="s">
        <v>9</v>
      </c>
      <c r="L129" s="15"/>
      <c r="N129" s="251" t="s">
        <v>26</v>
      </c>
      <c r="O129" s="252"/>
      <c r="P129" s="253" t="s">
        <v>27</v>
      </c>
      <c r="Q129" s="254"/>
      <c r="S129" s="11" t="s">
        <v>13</v>
      </c>
      <c r="T129" s="13"/>
      <c r="U129" s="13" t="s">
        <v>14</v>
      </c>
      <c r="V129" s="15"/>
      <c r="W129" s="20"/>
      <c r="X129" s="251" t="s">
        <v>26</v>
      </c>
      <c r="Y129" s="252"/>
      <c r="Z129" s="253" t="s">
        <v>27</v>
      </c>
      <c r="AA129" s="254"/>
      <c r="AB129" s="20"/>
      <c r="AC129" s="11" t="s">
        <v>8</v>
      </c>
      <c r="AD129" s="13"/>
      <c r="AE129" s="13" t="s">
        <v>9</v>
      </c>
      <c r="AF129" s="15"/>
      <c r="AG129" s="20"/>
      <c r="AH129" s="251" t="s">
        <v>26</v>
      </c>
      <c r="AI129" s="252"/>
      <c r="AJ129" s="253" t="s">
        <v>27</v>
      </c>
      <c r="AK129" s="254"/>
      <c r="AL129" s="20"/>
      <c r="AM129" s="11" t="s">
        <v>13</v>
      </c>
      <c r="AN129" s="13"/>
      <c r="AO129" s="13" t="s">
        <v>14</v>
      </c>
      <c r="AP129" s="15"/>
      <c r="AR129" s="251" t="s">
        <v>26</v>
      </c>
      <c r="AS129" s="252"/>
      <c r="AT129" s="253" t="s">
        <v>27</v>
      </c>
      <c r="AU129" s="254"/>
      <c r="AV129" s="36"/>
      <c r="AW129" s="11" t="s">
        <v>8</v>
      </c>
      <c r="AX129" s="13"/>
      <c r="AY129" s="13" t="s">
        <v>9</v>
      </c>
      <c r="AZ129" s="15"/>
      <c r="BA129" s="20"/>
      <c r="BB129" s="251" t="s">
        <v>26</v>
      </c>
      <c r="BC129" s="252"/>
      <c r="BD129" s="253" t="s">
        <v>27</v>
      </c>
      <c r="BE129" s="254"/>
      <c r="BF129" s="36"/>
      <c r="BG129" s="11" t="s">
        <v>13</v>
      </c>
      <c r="BH129" s="13"/>
      <c r="BI129" s="13" t="s">
        <v>14</v>
      </c>
      <c r="BJ129" s="15"/>
      <c r="BK129" s="36"/>
      <c r="BL129" s="251" t="s">
        <v>26</v>
      </c>
      <c r="BM129" s="252"/>
      <c r="BN129" s="253" t="s">
        <v>27</v>
      </c>
      <c r="BO129" s="254"/>
      <c r="BP129" s="36"/>
      <c r="BQ129" s="11" t="s">
        <v>8</v>
      </c>
      <c r="BR129" s="13"/>
      <c r="BS129" s="13" t="s">
        <v>9</v>
      </c>
      <c r="BT129" s="15"/>
      <c r="BU129" s="20"/>
      <c r="BV129" s="251" t="s">
        <v>26</v>
      </c>
      <c r="BW129" s="252"/>
      <c r="BX129" s="253" t="s">
        <v>27</v>
      </c>
      <c r="BY129" s="254"/>
      <c r="BZ129" s="36"/>
      <c r="CA129" s="11" t="s">
        <v>13</v>
      </c>
      <c r="CB129" s="13"/>
      <c r="CC129" s="13" t="s">
        <v>14</v>
      </c>
      <c r="CD129" s="15"/>
      <c r="CE129" s="36"/>
      <c r="CF129" s="251" t="s">
        <v>26</v>
      </c>
      <c r="CG129" s="252"/>
      <c r="CH129" s="253" t="s">
        <v>27</v>
      </c>
      <c r="CI129" s="254"/>
      <c r="CK129" s="11" t="s">
        <v>28</v>
      </c>
      <c r="CL129" s="13"/>
      <c r="CM129" s="13" t="s">
        <v>29</v>
      </c>
      <c r="CN129" s="15"/>
      <c r="CP129" s="251" t="s">
        <v>26</v>
      </c>
      <c r="CQ129" s="252"/>
      <c r="CR129" s="253" t="s">
        <v>27</v>
      </c>
      <c r="CS129" s="254"/>
      <c r="CU129" s="38" t="s">
        <v>37</v>
      </c>
      <c r="CW129" s="53" t="s">
        <v>45</v>
      </c>
      <c r="CY129" s="44">
        <f t="shared" si="797"/>
        <v>1.2</v>
      </c>
      <c r="CZ129" s="13">
        <f t="shared" si="798"/>
        <v>-1.3731395872974221E-2</v>
      </c>
      <c r="DA129" s="13">
        <f t="shared" si="799"/>
        <v>28.646994743063431</v>
      </c>
      <c r="DB129" s="48">
        <f t="shared" si="800"/>
        <v>-1.3731395872974221E-2</v>
      </c>
      <c r="DC129" s="13">
        <f t="shared" si="801"/>
        <v>-364.76074065389707</v>
      </c>
      <c r="DD129" s="55">
        <f t="shared" si="802"/>
        <v>-6.3662759064236383</v>
      </c>
      <c r="DE129" s="46">
        <f t="shared" si="803"/>
        <v>-24.258859938720132</v>
      </c>
    </row>
    <row r="130" spans="1:109" ht="18" customHeight="1" thickTop="1" thickBot="1">
      <c r="D130" s="16">
        <v>0</v>
      </c>
      <c r="E130" s="17">
        <v>0</v>
      </c>
      <c r="F130" s="18">
        <v>1</v>
      </c>
      <c r="G130" s="19">
        <v>0</v>
      </c>
      <c r="H130" s="10"/>
      <c r="I130" s="16">
        <v>0</v>
      </c>
      <c r="J130" s="17">
        <f t="shared" ref="J130" si="1105">-1/($J$4*$B127)</f>
        <v>-4.2993370422280881</v>
      </c>
      <c r="K130" s="18">
        <v>1</v>
      </c>
      <c r="L130" s="19">
        <v>0</v>
      </c>
      <c r="N130" s="1">
        <f t="shared" ref="N130" si="1106">D130*I127+F130*I130-E130*J127-G130*J130</f>
        <v>0</v>
      </c>
      <c r="O130" s="4">
        <f t="shared" ref="O130" si="1107">(D130*J127+E130*I127+F130*J130+G130*I130)</f>
        <v>-4.2993370422280881</v>
      </c>
      <c r="P130" s="2">
        <f t="shared" ref="P130" si="1108">D130*K127+F130*K130-E130*L127-G130*L130</f>
        <v>1</v>
      </c>
      <c r="Q130" s="3">
        <f t="shared" ref="Q130" si="1109">(D130*L127+E130*K127+F130*L130+G130*K130)</f>
        <v>0</v>
      </c>
      <c r="S130" s="16">
        <v>0</v>
      </c>
      <c r="T130" s="17">
        <v>0</v>
      </c>
      <c r="U130" s="18">
        <v>1</v>
      </c>
      <c r="V130" s="19">
        <v>0</v>
      </c>
      <c r="W130" s="20"/>
      <c r="X130" s="1">
        <f t="shared" ref="X130" si="1110">N130*S127+P130*S130-O130*T127-Q130*T130</f>
        <v>0</v>
      </c>
      <c r="Y130" s="4">
        <f t="shared" ref="Y130" si="1111">(N130*T127+O130*S127+P130*T130+Q130*S130)</f>
        <v>-4.2993370422280881</v>
      </c>
      <c r="Z130" s="2">
        <f t="shared" ref="Z130" si="1112">N130*U127+P130*U130-O130*V127-Q130*V130</f>
        <v>-24.38159162531046</v>
      </c>
      <c r="AA130" s="3">
        <f t="shared" ref="AA130" si="1113">(N130*V127+O130*U127+P130*V130+Q130*U130)</f>
        <v>0</v>
      </c>
      <c r="AB130" s="20"/>
      <c r="AC130" s="16">
        <v>0</v>
      </c>
      <c r="AD130" s="17">
        <f t="shared" ref="AD130" si="1114">-1/($AD$4*$B127)</f>
        <v>-4.9117843530197645</v>
      </c>
      <c r="AE130" s="18">
        <v>1</v>
      </c>
      <c r="AF130" s="19">
        <v>0</v>
      </c>
      <c r="AG130" s="20"/>
      <c r="AH130" s="1">
        <f t="shared" ref="AH130" si="1115">X130*AC127+Z130*AC130-Y130*AD127-AA130*AD130</f>
        <v>0</v>
      </c>
      <c r="AI130" s="4">
        <f t="shared" ref="AI130" si="1116">(X130*AD127+Y130*AC127+Z130*AD130+AA130*AC130)</f>
        <v>115.45778320468955</v>
      </c>
      <c r="AJ130" s="2">
        <f t="shared" ref="AJ130" si="1117">X130*AE127+Z130*AE130-Y130*AF127-AA130*AF130</f>
        <v>-24.38159162531046</v>
      </c>
      <c r="AK130" s="3">
        <f t="shared" ref="AK130" si="1118">(X130*AF127+Y130*AE127+Z130*AF130+AA130*AE130)</f>
        <v>0</v>
      </c>
      <c r="AL130" s="20"/>
      <c r="AM130" s="16">
        <v>0</v>
      </c>
      <c r="AN130" s="17">
        <v>0</v>
      </c>
      <c r="AO130" s="18">
        <v>1</v>
      </c>
      <c r="AP130" s="19">
        <v>0</v>
      </c>
      <c r="AR130" s="1">
        <f t="shared" ref="AR130" si="1119">AH130*AM127+AJ130*AM130-AI130*AN127-AK130*AN130</f>
        <v>0</v>
      </c>
      <c r="AS130" s="4">
        <f t="shared" ref="AS130" si="1120">(AH130*AN127+AI130*AM127+AJ130*AN130+AK130*AM130)</f>
        <v>115.45778320468955</v>
      </c>
      <c r="AT130" s="2">
        <f t="shared" ref="AT130" si="1121">AH130*AO127+AJ130*AO130-AI130*AP127-AK130*AP130</f>
        <v>683.96574944250438</v>
      </c>
      <c r="AU130" s="3">
        <f t="shared" ref="AU130" si="1122">(AH130*AP127+AI130*AO127+AJ130*AP130+AK130*AO130)</f>
        <v>0</v>
      </c>
      <c r="AV130" s="20"/>
      <c r="AW130" s="16">
        <v>0</v>
      </c>
      <c r="AX130" s="17">
        <f t="shared" ref="AX130" si="1123">-1/($AX$4*$B127)</f>
        <v>-4.9117843530197645</v>
      </c>
      <c r="AY130" s="18">
        <v>1</v>
      </c>
      <c r="AZ130" s="19">
        <v>0</v>
      </c>
      <c r="BA130" s="20"/>
      <c r="BB130" s="1">
        <f t="shared" ref="BB130" si="1124">AR130*AW127+AT130*AW130-AS130*AX127-AU130*AX130</f>
        <v>0</v>
      </c>
      <c r="BC130" s="4">
        <f t="shared" ref="BC130" si="1125">(AR130*AX127+AS130*AW127+AT130*AX130+AU130*AW130)</f>
        <v>-3244.0344829084402</v>
      </c>
      <c r="BD130" s="2">
        <f t="shared" ref="BD130" si="1126">AR130*AY127+AT130*AY130-AS130*AZ127-AU130*AZ130</f>
        <v>683.96574944250438</v>
      </c>
      <c r="BE130" s="3">
        <f t="shared" ref="BE130" si="1127">(AR130*AZ127+AS130*AY127+AT130*AZ130+AU130*AY130)</f>
        <v>0</v>
      </c>
      <c r="BF130" s="20"/>
      <c r="BG130" s="16">
        <v>0</v>
      </c>
      <c r="BH130" s="17">
        <v>0</v>
      </c>
      <c r="BI130" s="18">
        <v>1</v>
      </c>
      <c r="BJ130" s="19">
        <v>0</v>
      </c>
      <c r="BK130" s="20"/>
      <c r="BL130" s="1">
        <f t="shared" ref="BL130" si="1128">BB130*BG127+BD130*BG130-BC130*BH127-BE130*BH130</f>
        <v>0</v>
      </c>
      <c r="BM130" s="4">
        <f t="shared" ref="BM130" si="1129">(BB130*BH127+BC130*BG127+BD130*BH130+BE130*BG130)</f>
        <v>-3244.0344829084402</v>
      </c>
      <c r="BN130" s="2">
        <f t="shared" ref="BN130" si="1130">BB130*BI127+BD130*BI130-BC130*BJ127-BE130*BJ130</f>
        <v>-18467.535436641752</v>
      </c>
      <c r="BO130" s="3">
        <f t="shared" ref="BO130" si="1131">(BB130*BJ127+BC130*BI127+BD130*BJ130+BE130*BI130)</f>
        <v>0</v>
      </c>
      <c r="BP130" s="20"/>
      <c r="BQ130" s="16">
        <v>0</v>
      </c>
      <c r="BR130" s="17">
        <f t="shared" ref="BR130" si="1132">-1/($BR$4*$B127)</f>
        <v>-4.2993370422280881</v>
      </c>
      <c r="BS130" s="18">
        <v>1</v>
      </c>
      <c r="BT130" s="19">
        <v>0</v>
      </c>
      <c r="BU130" s="20"/>
      <c r="BV130" s="1">
        <f t="shared" ref="BV130" si="1133">BL130*BQ127+BN130*BQ130-BM130*BR127-BO130*BR130</f>
        <v>0</v>
      </c>
      <c r="BW130" s="4">
        <f t="shared" ref="BW130" si="1134">(BL130*BR127+BM130*BQ127+BN130*BR130+BO130*BQ130)</f>
        <v>76154.124698505315</v>
      </c>
      <c r="BX130" s="2">
        <f t="shared" ref="BX130" si="1135">BL130*BS127+BN130*BS130-BM130*BT127-BO130*BT130</f>
        <v>-18467.535436641752</v>
      </c>
      <c r="BY130" s="3">
        <f t="shared" ref="BY130" si="1136">(BL130*BT127+BM130*BS127+BN130*BT130+BO130*BS130)</f>
        <v>0</v>
      </c>
      <c r="BZ130" s="20"/>
      <c r="CA130" s="16">
        <v>0</v>
      </c>
      <c r="CB130" s="17">
        <v>0</v>
      </c>
      <c r="CC130" s="18">
        <v>1</v>
      </c>
      <c r="CD130" s="19">
        <v>0</v>
      </c>
      <c r="CE130" s="20"/>
      <c r="CF130" s="1">
        <f t="shared" ref="CF130" si="1137">BV130*CA127+BX130*CA130-BW130*CB127-BY130*CB130</f>
        <v>0</v>
      </c>
      <c r="CG130" s="4">
        <f t="shared" ref="CG130" si="1138">(BV130*CB127+BW130*CA127+BX130*CB130+BY130*CA130)</f>
        <v>76154.124698505315</v>
      </c>
      <c r="CH130" s="2">
        <f t="shared" ref="CH130" si="1139">BV130*CC127+BX130*CC130-BW130*CD127-BY130*CD130</f>
        <v>216833.14709459708</v>
      </c>
      <c r="CI130" s="3">
        <f t="shared" ref="CI130" si="1140">(BV130*CD127+BW130*CC127+BX130*CD130+BY130*CC130)</f>
        <v>0</v>
      </c>
      <c r="CK130" s="16">
        <f t="shared" ref="CK130" si="1141">1/$CL$4</f>
        <v>1</v>
      </c>
      <c r="CL130" s="17">
        <v>0</v>
      </c>
      <c r="CM130" s="18">
        <v>1</v>
      </c>
      <c r="CN130" s="19">
        <v>0</v>
      </c>
      <c r="CP130" s="1">
        <f t="shared" ref="CP130" si="1142">CF130*CK127+CH130*CK130-CG130*CL127-CI130*CL130</f>
        <v>216833.14709459708</v>
      </c>
      <c r="CQ130" s="4">
        <f t="shared" ref="CQ130" si="1143">(CF130*CL127+CG130*CK127+CH130*CL130+CI130*CK130)</f>
        <v>76154.124698505315</v>
      </c>
      <c r="CR130" s="2">
        <f t="shared" ref="CR130" si="1144">CF130*CM127+CH130*CM130-CG130*CN127-CI130*CN130</f>
        <v>216833.14709459708</v>
      </c>
      <c r="CS130" s="3">
        <f t="shared" ref="CS130" si="1145">(CF130*CN127+CG130*CM127+CH130*CN130+CI130*CM130)</f>
        <v>0</v>
      </c>
      <c r="CU130" s="39">
        <f t="shared" ref="CU130" si="1146">(180/PI())*ATAN(-1*(CQ127/CP127))</f>
        <v>70.648178569299702</v>
      </c>
      <c r="CW130" s="54">
        <f t="shared" ref="CW130" si="1147">20*LOG(((1-(10^(CU127/20)^2)*(1-((1-CW127)/(1+CW127))^2))^0.5))</f>
        <v>-2.7789988931177085E-11</v>
      </c>
      <c r="CY130" s="44">
        <f t="shared" si="797"/>
        <v>1.21</v>
      </c>
      <c r="CZ130" s="13">
        <f t="shared" si="798"/>
        <v>-1.8942765622447164E-2</v>
      </c>
      <c r="DA130" s="13">
        <f t="shared" si="799"/>
        <v>24.999387336524457</v>
      </c>
      <c r="DB130" s="48">
        <f t="shared" si="800"/>
        <v>-1.8942765622447164E-2</v>
      </c>
      <c r="DC130" s="13">
        <f t="shared" si="801"/>
        <v>-357.10759560405455</v>
      </c>
      <c r="DD130" s="55">
        <f t="shared" si="802"/>
        <v>-6.2327033271711807</v>
      </c>
      <c r="DE130" s="46">
        <f t="shared" si="803"/>
        <v>-23.068355426276188</v>
      </c>
    </row>
    <row r="131" spans="1:109" ht="18" customHeight="1"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3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  <c r="BH131" s="20"/>
      <c r="BI131" s="20"/>
      <c r="BJ131" s="20"/>
      <c r="BK131" s="20"/>
      <c r="BL131" s="20"/>
      <c r="BM131" s="20"/>
      <c r="BN131" s="20"/>
      <c r="BO131" s="20"/>
      <c r="BP131" s="20"/>
      <c r="BQ131" s="20"/>
      <c r="BR131" s="20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Y131" s="44">
        <f t="shared" si="797"/>
        <v>1.22</v>
      </c>
      <c r="CZ131" s="13">
        <f t="shared" si="798"/>
        <v>-2.4259496164307406E-2</v>
      </c>
      <c r="DA131" s="13">
        <f t="shared" si="799"/>
        <v>21.428311380483908</v>
      </c>
      <c r="DB131" s="48">
        <f t="shared" si="800"/>
        <v>-2.4259496164307406E-2</v>
      </c>
      <c r="DC131" s="13">
        <f t="shared" si="801"/>
        <v>-351.04328645111383</v>
      </c>
      <c r="DD131" s="55">
        <f t="shared" si="802"/>
        <v>-6.1268611655935361</v>
      </c>
      <c r="DE131" s="46">
        <f t="shared" si="803"/>
        <v>-22.172992520323554</v>
      </c>
    </row>
    <row r="132" spans="1:109" ht="18" customHeight="1">
      <c r="CY132" s="44">
        <f t="shared" si="797"/>
        <v>1.23</v>
      </c>
      <c r="CZ132" s="13">
        <f t="shared" si="798"/>
        <v>-2.9431416866426946E-2</v>
      </c>
      <c r="DA132" s="13">
        <f t="shared" si="799"/>
        <v>17.917878515972767</v>
      </c>
      <c r="DB132" s="48">
        <f t="shared" si="800"/>
        <v>-2.9431416866426946E-2</v>
      </c>
      <c r="DC132" s="13">
        <f t="shared" si="801"/>
        <v>-346.29655415296969</v>
      </c>
      <c r="DD132" s="55">
        <f t="shared" si="802"/>
        <v>-6.0440150582801646</v>
      </c>
      <c r="DE132" s="46">
        <f t="shared" si="803"/>
        <v>-21.480469652104578</v>
      </c>
    </row>
    <row r="133" spans="1:109" ht="18" customHeight="1" thickBot="1">
      <c r="A133" s="23"/>
      <c r="B133" s="23"/>
      <c r="C133" s="23"/>
      <c r="D133" s="20" t="s">
        <v>15</v>
      </c>
      <c r="E133" s="20"/>
      <c r="F133" s="20"/>
      <c r="G133" s="20"/>
      <c r="H133" s="20"/>
      <c r="I133" s="20" t="s">
        <v>16</v>
      </c>
      <c r="J133" s="20"/>
      <c r="K133" s="20"/>
      <c r="L133" s="20"/>
      <c r="M133" s="23"/>
      <c r="N133" s="23"/>
      <c r="O133" s="24" t="s">
        <v>17</v>
      </c>
      <c r="P133" s="23"/>
      <c r="Q133" s="23"/>
      <c r="R133" s="23"/>
      <c r="S133" s="20"/>
      <c r="T133" s="20" t="s">
        <v>18</v>
      </c>
      <c r="U133" s="23"/>
      <c r="V133" s="23"/>
      <c r="W133" s="23"/>
      <c r="X133" s="23"/>
      <c r="Y133" s="24" t="s">
        <v>19</v>
      </c>
      <c r="Z133" s="23"/>
      <c r="AA133" s="23"/>
      <c r="AB133" s="23"/>
      <c r="AC133" s="24" t="s">
        <v>20</v>
      </c>
      <c r="AD133" s="20"/>
      <c r="AE133" s="20"/>
      <c r="AF133" s="20"/>
      <c r="AG133" s="20"/>
      <c r="AH133" s="23"/>
      <c r="AI133" s="24" t="s">
        <v>21</v>
      </c>
      <c r="AJ133" s="23"/>
      <c r="AK133" s="23"/>
      <c r="AL133" s="20"/>
      <c r="AM133" s="24" t="s">
        <v>31</v>
      </c>
      <c r="AN133" s="20"/>
      <c r="AO133" s="23"/>
      <c r="AP133" s="23"/>
      <c r="AQ133" s="23"/>
      <c r="AR133" s="23"/>
      <c r="AS133" s="24" t="s">
        <v>91</v>
      </c>
      <c r="AT133" s="23"/>
      <c r="AU133" s="23"/>
      <c r="AV133" s="23"/>
      <c r="AW133" s="24" t="s">
        <v>32</v>
      </c>
      <c r="AX133" s="20"/>
      <c r="AY133" s="20"/>
      <c r="AZ133" s="20"/>
      <c r="BA133" s="20"/>
      <c r="BB133" s="23"/>
      <c r="BC133" s="24" t="s">
        <v>22</v>
      </c>
      <c r="BD133" s="23"/>
      <c r="BE133" s="23"/>
      <c r="BF133" s="23"/>
      <c r="BG133" s="24" t="s">
        <v>33</v>
      </c>
      <c r="BH133" s="20"/>
      <c r="BI133" s="23"/>
      <c r="BJ133" s="23"/>
      <c r="BK133" s="23"/>
      <c r="BL133" s="23"/>
      <c r="BM133" s="24" t="s">
        <v>34</v>
      </c>
      <c r="BN133" s="23"/>
      <c r="BO133" s="23"/>
      <c r="BP133" s="23"/>
      <c r="BQ133" s="24" t="s">
        <v>89</v>
      </c>
      <c r="BR133" s="20"/>
      <c r="BS133" s="20"/>
      <c r="BT133" s="20"/>
      <c r="BU133" s="20"/>
      <c r="BV133" s="23"/>
      <c r="BW133" s="24" t="s">
        <v>35</v>
      </c>
      <c r="BX133" s="23"/>
      <c r="BY133" s="23"/>
      <c r="BZ133" s="23"/>
      <c r="CA133" s="24" t="s">
        <v>90</v>
      </c>
      <c r="CB133" s="20"/>
      <c r="CC133" s="23"/>
      <c r="CD133" s="23"/>
      <c r="CE133" s="23"/>
      <c r="CF133" s="23"/>
      <c r="CG133" s="24" t="s">
        <v>92</v>
      </c>
      <c r="CH133" s="23"/>
      <c r="CI133" s="23"/>
      <c r="CJ133" s="23"/>
      <c r="CK133" s="24" t="s">
        <v>36</v>
      </c>
      <c r="CL133" s="24"/>
      <c r="CM133" s="23"/>
      <c r="CN133" s="23"/>
      <c r="CO133" s="23"/>
      <c r="CP133" s="23"/>
      <c r="CQ133" s="24" t="s">
        <v>93</v>
      </c>
      <c r="CR133" s="23"/>
      <c r="CS133" s="23"/>
      <c r="CY133" s="44">
        <f t="shared" si="797"/>
        <v>1.24</v>
      </c>
      <c r="CZ133" s="13">
        <f t="shared" si="798"/>
        <v>-3.4253889718806371E-2</v>
      </c>
      <c r="DA133" s="13">
        <f t="shared" si="799"/>
        <v>14.454912974443067</v>
      </c>
      <c r="DB133" s="48">
        <f t="shared" si="800"/>
        <v>-3.4253889718806371E-2</v>
      </c>
      <c r="DC133" s="13">
        <f t="shared" si="801"/>
        <v>-342.6243037130551</v>
      </c>
      <c r="DD133" s="55">
        <f t="shared" si="802"/>
        <v>-5.9799221971458438</v>
      </c>
      <c r="DE133" s="46">
        <f t="shared" si="803"/>
        <v>-20.933036313078183</v>
      </c>
    </row>
    <row r="134" spans="1:109" ht="18" customHeight="1" thickBot="1">
      <c r="A134" s="23"/>
      <c r="B134" s="33"/>
      <c r="C134" s="23"/>
      <c r="D134" s="7" t="s">
        <v>2</v>
      </c>
      <c r="E134" s="8"/>
      <c r="F134" s="8" t="s">
        <v>3</v>
      </c>
      <c r="G134" s="9"/>
      <c r="H134" s="10"/>
      <c r="I134" s="7" t="s">
        <v>4</v>
      </c>
      <c r="J134" s="8"/>
      <c r="K134" s="8" t="s">
        <v>5</v>
      </c>
      <c r="L134" s="9"/>
      <c r="M134" s="23"/>
      <c r="N134" s="251" t="s">
        <v>79</v>
      </c>
      <c r="O134" s="252"/>
      <c r="P134" s="253" t="s">
        <v>80</v>
      </c>
      <c r="Q134" s="254"/>
      <c r="R134" s="23"/>
      <c r="S134" s="7" t="s">
        <v>11</v>
      </c>
      <c r="T134" s="8"/>
      <c r="U134" s="8" t="s">
        <v>12</v>
      </c>
      <c r="V134" s="9"/>
      <c r="W134" s="20"/>
      <c r="X134" s="251" t="s">
        <v>79</v>
      </c>
      <c r="Y134" s="252"/>
      <c r="Z134" s="253" t="s">
        <v>80</v>
      </c>
      <c r="AA134" s="254"/>
      <c r="AB134" s="20"/>
      <c r="AC134" s="7" t="s">
        <v>4</v>
      </c>
      <c r="AD134" s="8"/>
      <c r="AE134" s="8" t="s">
        <v>5</v>
      </c>
      <c r="AF134" s="9"/>
      <c r="AG134" s="20"/>
      <c r="AH134" s="251" t="s">
        <v>0</v>
      </c>
      <c r="AI134" s="252"/>
      <c r="AJ134" s="253" t="s">
        <v>1</v>
      </c>
      <c r="AK134" s="254"/>
      <c r="AL134" s="20"/>
      <c r="AM134" s="7" t="s">
        <v>11</v>
      </c>
      <c r="AN134" s="8"/>
      <c r="AO134" s="8" t="s">
        <v>12</v>
      </c>
      <c r="AP134" s="9"/>
      <c r="AQ134" s="23"/>
      <c r="AR134" s="251" t="s">
        <v>0</v>
      </c>
      <c r="AS134" s="252"/>
      <c r="AT134" s="253" t="s">
        <v>1</v>
      </c>
      <c r="AU134" s="254"/>
      <c r="AV134" s="36"/>
      <c r="AW134" s="7" t="s">
        <v>4</v>
      </c>
      <c r="AX134" s="8"/>
      <c r="AY134" s="8" t="s">
        <v>5</v>
      </c>
      <c r="AZ134" s="9"/>
      <c r="BA134" s="20"/>
      <c r="BB134" s="251" t="s">
        <v>0</v>
      </c>
      <c r="BC134" s="252"/>
      <c r="BD134" s="253" t="s">
        <v>1</v>
      </c>
      <c r="BE134" s="254"/>
      <c r="BF134" s="36"/>
      <c r="BG134" s="7" t="s">
        <v>11</v>
      </c>
      <c r="BH134" s="8"/>
      <c r="BI134" s="8" t="s">
        <v>12</v>
      </c>
      <c r="BJ134" s="9"/>
      <c r="BK134" s="36"/>
      <c r="BL134" s="251" t="s">
        <v>0</v>
      </c>
      <c r="BM134" s="252"/>
      <c r="BN134" s="253" t="s">
        <v>1</v>
      </c>
      <c r="BO134" s="254"/>
      <c r="BP134" s="36"/>
      <c r="BQ134" s="7" t="s">
        <v>4</v>
      </c>
      <c r="BR134" s="8"/>
      <c r="BS134" s="8" t="s">
        <v>5</v>
      </c>
      <c r="BT134" s="9"/>
      <c r="BU134" s="20"/>
      <c r="BV134" s="251" t="s">
        <v>0</v>
      </c>
      <c r="BW134" s="252"/>
      <c r="BX134" s="253" t="s">
        <v>1</v>
      </c>
      <c r="BY134" s="254"/>
      <c r="BZ134" s="36"/>
      <c r="CA134" s="7" t="s">
        <v>11</v>
      </c>
      <c r="CB134" s="8"/>
      <c r="CC134" s="8" t="s">
        <v>12</v>
      </c>
      <c r="CD134" s="9"/>
      <c r="CE134" s="36"/>
      <c r="CF134" s="251" t="s">
        <v>0</v>
      </c>
      <c r="CG134" s="252"/>
      <c r="CH134" s="253" t="s">
        <v>1</v>
      </c>
      <c r="CI134" s="254"/>
      <c r="CJ134" s="23"/>
      <c r="CK134" s="7" t="s">
        <v>23</v>
      </c>
      <c r="CL134" s="8"/>
      <c r="CM134" s="8" t="s">
        <v>24</v>
      </c>
      <c r="CN134" s="9"/>
      <c r="CO134" s="23"/>
      <c r="CP134" s="251" t="s">
        <v>0</v>
      </c>
      <c r="CQ134" s="252"/>
      <c r="CR134" s="253" t="s">
        <v>1</v>
      </c>
      <c r="CS134" s="254"/>
      <c r="CU134" s="26" t="s">
        <v>25</v>
      </c>
      <c r="CW134" s="50" t="s">
        <v>44</v>
      </c>
      <c r="CY134" s="44">
        <f t="shared" si="797"/>
        <v>1.25</v>
      </c>
      <c r="CZ134" s="13">
        <f t="shared" si="798"/>
        <v>-3.8568064720676816E-2</v>
      </c>
      <c r="DA134" s="13">
        <f t="shared" si="799"/>
        <v>11.028669937312513</v>
      </c>
      <c r="DB134" s="48">
        <f t="shared" si="800"/>
        <v>-3.8568064720676816E-2</v>
      </c>
      <c r="DC134" s="13">
        <f t="shared" si="801"/>
        <v>-339.80770595200488</v>
      </c>
      <c r="DD134" s="55">
        <f t="shared" si="802"/>
        <v>-5.9307632925112177</v>
      </c>
      <c r="DE134" s="46">
        <f t="shared" si="803"/>
        <v>-20.492824137989622</v>
      </c>
    </row>
    <row r="135" spans="1:109" ht="18" customHeight="1" thickTop="1" thickBot="1">
      <c r="B135" s="34">
        <v>0.36</v>
      </c>
      <c r="D135" s="11">
        <v>1</v>
      </c>
      <c r="E135" s="12">
        <v>0</v>
      </c>
      <c r="F135" s="13">
        <v>0</v>
      </c>
      <c r="G135" s="40">
        <f t="shared" ref="G135" si="1148">-1/($E$4*$B135)</f>
        <v>-2.9181403275320705</v>
      </c>
      <c r="H135" s="10"/>
      <c r="I135" s="11">
        <v>1</v>
      </c>
      <c r="J135" s="12">
        <v>0</v>
      </c>
      <c r="K135" s="13">
        <v>0</v>
      </c>
      <c r="L135" s="14">
        <v>0</v>
      </c>
      <c r="N135" s="1">
        <f t="shared" ref="N135" si="1149">D135*I135+F135*I138-E135*J135-G135*J138</f>
        <v>-10.849064982101668</v>
      </c>
      <c r="O135" s="4">
        <f t="shared" ref="O135" si="1150">(D135*J135+E135*I135+F135*J138+G135*I138)</f>
        <v>0</v>
      </c>
      <c r="P135" s="2">
        <f t="shared" ref="P135" si="1151">D135*K135+F135*K138-E135*L135-G135*L138</f>
        <v>0</v>
      </c>
      <c r="Q135" s="3">
        <f t="shared" ref="Q135" si="1152">(D135*L135+E135*K135+F135*L138+G135*K138)</f>
        <v>-2.9181403275320705</v>
      </c>
      <c r="S135" s="11">
        <v>1</v>
      </c>
      <c r="T135" s="12">
        <v>0</v>
      </c>
      <c r="U135" s="13">
        <v>0</v>
      </c>
      <c r="V135" s="40">
        <f t="shared" ref="V135" si="1153">-1/($T$4*$B135)</f>
        <v>-5.5756278156920471</v>
      </c>
      <c r="W135" s="20"/>
      <c r="X135" s="1">
        <f t="shared" ref="X135" si="1154">N135*S135+P135*S138-O135*T135-Q135*T138</f>
        <v>-10.849064982101668</v>
      </c>
      <c r="Y135" s="4">
        <f t="shared" ref="Y135" si="1155">(N135*T135+O135*S135+P135*T138+Q135*S138)</f>
        <v>0</v>
      </c>
      <c r="Z135" s="2">
        <f t="shared" ref="Z135" si="1156">N135*U135+P135*U138-O135*V135-Q135*V138</f>
        <v>0</v>
      </c>
      <c r="AA135" s="3">
        <f t="shared" ref="AA135" si="1157">(N135*V135+O135*U135+P135*V138+Q135*U138)</f>
        <v>57.572208160924525</v>
      </c>
      <c r="AB135" s="20"/>
      <c r="AC135" s="11">
        <v>1</v>
      </c>
      <c r="AD135" s="12">
        <v>0</v>
      </c>
      <c r="AE135" s="13">
        <v>0</v>
      </c>
      <c r="AF135" s="14">
        <v>0</v>
      </c>
      <c r="AG135" s="20"/>
      <c r="AH135" s="1">
        <f t="shared" ref="AH135" si="1158">X135*AC135+Z135*AC138-Y135*AD135-AA135*AD138</f>
        <v>256.22308005298953</v>
      </c>
      <c r="AI135" s="4">
        <f t="shared" ref="AI135" si="1159">(X135*AD135+Y135*AC135+Z135*AD138+AA135*AC138)</f>
        <v>0</v>
      </c>
      <c r="AJ135" s="2">
        <f t="shared" ref="AJ135" si="1160">X135*AE135+Z135*AE138-Y135*AF135-AA135*AF138</f>
        <v>0</v>
      </c>
      <c r="AK135" s="3">
        <f t="shared" ref="AK135" si="1161">(X135*AF135+Y135*AE135+Z135*AF138+AA135*AE138)</f>
        <v>57.572208160924525</v>
      </c>
      <c r="AL135" s="20"/>
      <c r="AM135" s="11">
        <v>1</v>
      </c>
      <c r="AN135" s="12">
        <v>0</v>
      </c>
      <c r="AO135" s="13">
        <v>0</v>
      </c>
      <c r="AP135" s="40">
        <f t="shared" ref="AP135" si="1162">-1/($AN$4*$B135)</f>
        <v>-5.7942798868956569</v>
      </c>
      <c r="AR135" s="1">
        <f t="shared" ref="AR135" si="1163">AH135*AM135+AJ135*AM138-AI135*AN135-AK135*AN138</f>
        <v>256.22308005298953</v>
      </c>
      <c r="AS135" s="4">
        <f t="shared" ref="AS135" si="1164">(AH135*AN135+AI135*AM135+AJ135*AN138+AK135*AM138)</f>
        <v>0</v>
      </c>
      <c r="AT135" s="2">
        <f t="shared" ref="AT135" si="1165">AH135*AO135+AJ135*AO138-AI135*AP135-AK135*AP138</f>
        <v>0</v>
      </c>
      <c r="AU135" s="3">
        <f t="shared" ref="AU135" si="1166">(AH135*AP135+AI135*AO135+AJ135*AP138+AK135*AO138)</f>
        <v>-1427.0560311485685</v>
      </c>
      <c r="AV135" s="20"/>
      <c r="AW135" s="11">
        <v>1</v>
      </c>
      <c r="AX135" s="12">
        <v>0</v>
      </c>
      <c r="AY135" s="13">
        <v>0</v>
      </c>
      <c r="AZ135" s="14">
        <v>0</v>
      </c>
      <c r="BA135" s="20"/>
      <c r="BB135" s="1">
        <f t="shared" ref="BB135" si="1167">AR135*AW135+AT135*AW138-AS135*AX135-AU135*AX138</f>
        <v>-6363.7577665873687</v>
      </c>
      <c r="BC135" s="4">
        <f t="shared" ref="BC135" si="1168">(AR135*AX135+AS135*AW135+AT135*AX138+AU135*AW138)</f>
        <v>0</v>
      </c>
      <c r="BD135" s="2">
        <f t="shared" ref="BD135" si="1169">AR135*AY135+AT135*AY138-AS135*AZ135-AU135*AZ138</f>
        <v>0</v>
      </c>
      <c r="BE135" s="3">
        <f t="shared" ref="BE135" si="1170">(AR135*AZ135+AS135*AY135+AT135*AZ138+AU135*AY138)</f>
        <v>-1427.0560311485685</v>
      </c>
      <c r="BF135" s="20"/>
      <c r="BG135" s="11">
        <v>1</v>
      </c>
      <c r="BH135" s="12">
        <v>0</v>
      </c>
      <c r="BI135" s="13">
        <v>0</v>
      </c>
      <c r="BJ135" s="40">
        <f t="shared" ref="BJ135" si="1171">-1/($BH$4*$B135)</f>
        <v>-5.5756278156920471</v>
      </c>
      <c r="BK135" s="20"/>
      <c r="BL135" s="1">
        <f t="shared" ref="BL135" si="1172">BB135*BG135+BD135*BG138-BC135*BH135-BE135*BH138</f>
        <v>-6363.7577665873687</v>
      </c>
      <c r="BM135" s="4">
        <f t="shared" ref="BM135" si="1173">(BB135*BH135+BC135*BG135+BD135*BH138+BE135*BG138)</f>
        <v>0</v>
      </c>
      <c r="BN135" s="2">
        <f t="shared" ref="BN135" si="1174">BB135*BI135+BD135*BI138-BC135*BJ135-BE135*BJ138</f>
        <v>0</v>
      </c>
      <c r="BO135" s="3">
        <f t="shared" ref="BO135" si="1175">(BB135*BJ135+BC135*BI135+BD135*BJ138+BE135*BI138)</f>
        <v>34054.888784562259</v>
      </c>
      <c r="BP135" s="20"/>
      <c r="BQ135" s="11">
        <v>1</v>
      </c>
      <c r="BR135" s="12">
        <v>0</v>
      </c>
      <c r="BS135" s="13">
        <v>0</v>
      </c>
      <c r="BT135" s="14">
        <v>0</v>
      </c>
      <c r="BU135" s="20"/>
      <c r="BV135" s="1">
        <f t="shared" ref="BV135" si="1176">BL135*BQ135+BN135*BQ138-BM135*BR135-BO135*BR138</f>
        <v>131915.60678603756</v>
      </c>
      <c r="BW135" s="4">
        <f t="shared" ref="BW135" si="1177">(BL135*BR135+BM135*BQ135+BN135*BR138+BO135*BQ138)</f>
        <v>0</v>
      </c>
      <c r="BX135" s="2">
        <f t="shared" ref="BX135" si="1178">BL135*BS135+BN135*BS138-BM135*BT135-BO135*BT138</f>
        <v>0</v>
      </c>
      <c r="BY135" s="3">
        <f t="shared" ref="BY135" si="1179">(BL135*BT135+BM135*BS135+BN135*BT138+BO135*BS138)</f>
        <v>34054.888784562259</v>
      </c>
      <c r="BZ135" s="20"/>
      <c r="CA135" s="11">
        <v>1</v>
      </c>
      <c r="CB135" s="12">
        <v>0</v>
      </c>
      <c r="CC135" s="13">
        <v>0</v>
      </c>
      <c r="CD135" s="40">
        <f t="shared" ref="CD135" si="1180">-1/($CB$4*$B135)</f>
        <v>-2.9181403275320705</v>
      </c>
      <c r="CE135" s="20"/>
      <c r="CF135" s="1">
        <f t="shared" ref="CF135" si="1181">BV135*CA135+BX135*CA138-BW135*CB135-BY135*CB138</f>
        <v>131915.60678603756</v>
      </c>
      <c r="CG135" s="4">
        <f t="shared" ref="CG135" si="1182">(BV135*CB135+BW135*CA135+BX135*CB138+BY135*CA138)</f>
        <v>0</v>
      </c>
      <c r="CH135" s="2">
        <f t="shared" ref="CH135" si="1183">BV135*CC135+BX135*CC138-BW135*CD135-BY135*CD138</f>
        <v>0</v>
      </c>
      <c r="CI135" s="3">
        <f t="shared" ref="CI135" si="1184">(BV135*CD135+BW135*CC135+BX135*CD138+BY135*CC138)</f>
        <v>-350893.36320863722</v>
      </c>
      <c r="CJ135" s="28"/>
      <c r="CK135" s="11">
        <v>1</v>
      </c>
      <c r="CL135" s="12">
        <v>0</v>
      </c>
      <c r="CM135" s="13">
        <v>0</v>
      </c>
      <c r="CN135" s="14">
        <v>0</v>
      </c>
      <c r="CP135" s="1">
        <f t="shared" ref="CP135" si="1185">CF135*CK135+CH135*CK138-CG135*CL135-CI135*CL138</f>
        <v>131915.60678603756</v>
      </c>
      <c r="CQ135" s="4">
        <f t="shared" ref="CQ135" si="1186">(CF135*CL135+CG135*CK135+CH135*CL138+CI135*CK138)</f>
        <v>-350893.36320863722</v>
      </c>
      <c r="CR135" s="2">
        <f t="shared" ref="CR135" si="1187">CF135*CM135+CH135*CM138-CG135*CN135-CI135*CN138</f>
        <v>0</v>
      </c>
      <c r="CS135" s="3">
        <f t="shared" ref="CS135" si="1188">(CF135*CN135+CG135*CM135+CH135*CN138+CI135*CM138)</f>
        <v>-350893.36320863722</v>
      </c>
      <c r="CU135" s="29">
        <f t="shared" ref="CU135" si="1189">20*LOG(((1+$CL$4)/$CL$4)/((CP135+CP138)^2+(CQ135+CQ138)^2)^0.5)</f>
        <v>-106.03114687559946</v>
      </c>
      <c r="CW135" s="51">
        <f t="shared" ref="CW135" si="1190">((CP135^2+CQ135^2)^0.5)/((CP138^2+CQ138^2)^0.5)</f>
        <v>2.6599836953353884</v>
      </c>
      <c r="CY135" s="44">
        <f t="shared" si="797"/>
        <v>1.26</v>
      </c>
      <c r="CZ135" s="13">
        <f t="shared" si="798"/>
        <v>-4.2258712943860438E-2</v>
      </c>
      <c r="DA135" s="13">
        <f t="shared" si="799"/>
        <v>7.630592877792461</v>
      </c>
      <c r="DB135" s="48">
        <f t="shared" si="800"/>
        <v>-4.2258712943860438E-2</v>
      </c>
      <c r="DC135" s="13">
        <f t="shared" si="801"/>
        <v>-337.64886403875937</v>
      </c>
      <c r="DD135" s="55">
        <f t="shared" si="802"/>
        <v>-5.8930843930950294</v>
      </c>
      <c r="DE135" s="46">
        <f t="shared" si="803"/>
        <v>-20.134483811385884</v>
      </c>
    </row>
    <row r="136" spans="1:109" ht="18" customHeight="1" thickBot="1">
      <c r="D136" s="11"/>
      <c r="E136" s="13"/>
      <c r="F136" s="13"/>
      <c r="G136" s="15"/>
      <c r="H136" s="10"/>
      <c r="I136" s="11"/>
      <c r="J136" s="13"/>
      <c r="K136" s="13"/>
      <c r="L136" s="15"/>
      <c r="N136" s="5"/>
      <c r="Q136" s="6"/>
      <c r="S136" s="11"/>
      <c r="T136" s="13"/>
      <c r="U136" s="13"/>
      <c r="V136" s="15"/>
      <c r="W136" s="20"/>
      <c r="X136" s="5"/>
      <c r="AA136" s="6"/>
      <c r="AB136" s="20"/>
      <c r="AC136" s="11"/>
      <c r="AD136" s="13"/>
      <c r="AE136" s="13"/>
      <c r="AF136" s="15"/>
      <c r="AG136" s="20"/>
      <c r="AH136" s="5"/>
      <c r="AK136" s="6"/>
      <c r="AL136" s="20"/>
      <c r="AM136" s="11"/>
      <c r="AN136" s="13"/>
      <c r="AO136" s="13"/>
      <c r="AP136" s="15"/>
      <c r="AR136" s="5"/>
      <c r="AU136" s="6"/>
      <c r="AW136" s="11"/>
      <c r="AX136" s="13"/>
      <c r="AY136" s="13"/>
      <c r="AZ136" s="15"/>
      <c r="BA136" s="20"/>
      <c r="BB136" s="5"/>
      <c r="BE136" s="6"/>
      <c r="BG136" s="11"/>
      <c r="BH136" s="13"/>
      <c r="BI136" s="13"/>
      <c r="BJ136" s="15"/>
      <c r="BL136" s="5"/>
      <c r="BO136" s="6"/>
      <c r="BQ136" s="11"/>
      <c r="BR136" s="13"/>
      <c r="BS136" s="13"/>
      <c r="BT136" s="15"/>
      <c r="BU136" s="20"/>
      <c r="BV136" s="5"/>
      <c r="BY136" s="6"/>
      <c r="CA136" s="11"/>
      <c r="CB136" s="13"/>
      <c r="CC136" s="13"/>
      <c r="CD136" s="15"/>
      <c r="CF136" s="5"/>
      <c r="CI136" s="6"/>
      <c r="CK136" s="11"/>
      <c r="CL136" s="13"/>
      <c r="CM136" s="13"/>
      <c r="CN136" s="15"/>
      <c r="CP136" s="5"/>
      <c r="CS136" s="6"/>
      <c r="CW136" s="52"/>
      <c r="CY136" s="44">
        <f t="shared" si="797"/>
        <v>1.27</v>
      </c>
      <c r="CZ136" s="13">
        <f t="shared" si="798"/>
        <v>-4.5250489907709371E-2</v>
      </c>
      <c r="DA136" s="13">
        <f t="shared" si="799"/>
        <v>4.2541042374048645</v>
      </c>
      <c r="DB136" s="48">
        <f t="shared" si="800"/>
        <v>-4.5250489907709371E-2</v>
      </c>
      <c r="DC136" s="13">
        <f t="shared" si="801"/>
        <v>-335.96822067653062</v>
      </c>
      <c r="DD136" s="55">
        <f t="shared" si="802"/>
        <v>-5.8637516328723498</v>
      </c>
      <c r="DE136" s="46">
        <f t="shared" si="803"/>
        <v>-19.84104390751035</v>
      </c>
    </row>
    <row r="137" spans="1:109" ht="18" customHeight="1" thickBot="1">
      <c r="D137" s="11" t="s">
        <v>6</v>
      </c>
      <c r="E137" s="13"/>
      <c r="F137" s="13" t="s">
        <v>7</v>
      </c>
      <c r="G137" s="15"/>
      <c r="H137" s="10"/>
      <c r="I137" s="11" t="s">
        <v>8</v>
      </c>
      <c r="J137" s="13"/>
      <c r="K137" s="13" t="s">
        <v>9</v>
      </c>
      <c r="L137" s="15"/>
      <c r="N137" s="251" t="s">
        <v>26</v>
      </c>
      <c r="O137" s="252"/>
      <c r="P137" s="253" t="s">
        <v>27</v>
      </c>
      <c r="Q137" s="254"/>
      <c r="S137" s="11" t="s">
        <v>13</v>
      </c>
      <c r="T137" s="13"/>
      <c r="U137" s="13" t="s">
        <v>14</v>
      </c>
      <c r="V137" s="15"/>
      <c r="W137" s="20"/>
      <c r="X137" s="251" t="s">
        <v>26</v>
      </c>
      <c r="Y137" s="252"/>
      <c r="Z137" s="253" t="s">
        <v>27</v>
      </c>
      <c r="AA137" s="254"/>
      <c r="AB137" s="20"/>
      <c r="AC137" s="11" t="s">
        <v>8</v>
      </c>
      <c r="AD137" s="13"/>
      <c r="AE137" s="13" t="s">
        <v>9</v>
      </c>
      <c r="AF137" s="15"/>
      <c r="AG137" s="20"/>
      <c r="AH137" s="251" t="s">
        <v>26</v>
      </c>
      <c r="AI137" s="252"/>
      <c r="AJ137" s="253" t="s">
        <v>27</v>
      </c>
      <c r="AK137" s="254"/>
      <c r="AL137" s="20"/>
      <c r="AM137" s="11" t="s">
        <v>13</v>
      </c>
      <c r="AN137" s="13"/>
      <c r="AO137" s="13" t="s">
        <v>14</v>
      </c>
      <c r="AP137" s="15"/>
      <c r="AR137" s="251" t="s">
        <v>26</v>
      </c>
      <c r="AS137" s="252"/>
      <c r="AT137" s="253" t="s">
        <v>27</v>
      </c>
      <c r="AU137" s="254"/>
      <c r="AV137" s="36"/>
      <c r="AW137" s="11" t="s">
        <v>8</v>
      </c>
      <c r="AX137" s="13"/>
      <c r="AY137" s="13" t="s">
        <v>9</v>
      </c>
      <c r="AZ137" s="15"/>
      <c r="BA137" s="20"/>
      <c r="BB137" s="251" t="s">
        <v>26</v>
      </c>
      <c r="BC137" s="252"/>
      <c r="BD137" s="253" t="s">
        <v>27</v>
      </c>
      <c r="BE137" s="254"/>
      <c r="BF137" s="36"/>
      <c r="BG137" s="11" t="s">
        <v>13</v>
      </c>
      <c r="BH137" s="13"/>
      <c r="BI137" s="13" t="s">
        <v>14</v>
      </c>
      <c r="BJ137" s="15"/>
      <c r="BK137" s="36"/>
      <c r="BL137" s="251" t="s">
        <v>26</v>
      </c>
      <c r="BM137" s="252"/>
      <c r="BN137" s="253" t="s">
        <v>27</v>
      </c>
      <c r="BO137" s="254"/>
      <c r="BP137" s="36"/>
      <c r="BQ137" s="11" t="s">
        <v>8</v>
      </c>
      <c r="BR137" s="13"/>
      <c r="BS137" s="13" t="s">
        <v>9</v>
      </c>
      <c r="BT137" s="15"/>
      <c r="BU137" s="20"/>
      <c r="BV137" s="251" t="s">
        <v>26</v>
      </c>
      <c r="BW137" s="252"/>
      <c r="BX137" s="253" t="s">
        <v>27</v>
      </c>
      <c r="BY137" s="254"/>
      <c r="BZ137" s="36"/>
      <c r="CA137" s="11" t="s">
        <v>13</v>
      </c>
      <c r="CB137" s="13"/>
      <c r="CC137" s="13" t="s">
        <v>14</v>
      </c>
      <c r="CD137" s="15"/>
      <c r="CE137" s="36"/>
      <c r="CF137" s="251" t="s">
        <v>26</v>
      </c>
      <c r="CG137" s="252"/>
      <c r="CH137" s="253" t="s">
        <v>27</v>
      </c>
      <c r="CI137" s="254"/>
      <c r="CK137" s="11" t="s">
        <v>28</v>
      </c>
      <c r="CL137" s="13"/>
      <c r="CM137" s="13" t="s">
        <v>29</v>
      </c>
      <c r="CN137" s="15"/>
      <c r="CP137" s="251" t="s">
        <v>26</v>
      </c>
      <c r="CQ137" s="252"/>
      <c r="CR137" s="253" t="s">
        <v>27</v>
      </c>
      <c r="CS137" s="254"/>
      <c r="CU137" s="38" t="s">
        <v>37</v>
      </c>
      <c r="CW137" s="53" t="s">
        <v>45</v>
      </c>
      <c r="CY137" s="44">
        <f t="shared" si="797"/>
        <v>1.28</v>
      </c>
      <c r="CZ137" s="13">
        <f t="shared" si="798"/>
        <v>-4.7503291760363157E-2</v>
      </c>
      <c r="DA137" s="13">
        <f t="shared" si="799"/>
        <v>0.89442203063955539</v>
      </c>
      <c r="DB137" s="48">
        <f t="shared" si="800"/>
        <v>-4.7503291760363157E-2</v>
      </c>
      <c r="DC137" s="13">
        <f t="shared" si="801"/>
        <v>-334.60274542363925</v>
      </c>
      <c r="DD137" s="55">
        <f t="shared" si="802"/>
        <v>-5.8399195938548942</v>
      </c>
      <c r="DE137" s="46">
        <f t="shared" si="803"/>
        <v>-19.601345485681424</v>
      </c>
    </row>
    <row r="138" spans="1:109" ht="18" customHeight="1" thickTop="1" thickBot="1">
      <c r="D138" s="16">
        <v>0</v>
      </c>
      <c r="E138" s="17">
        <v>0</v>
      </c>
      <c r="F138" s="18">
        <v>1</v>
      </c>
      <c r="G138" s="19">
        <v>0</v>
      </c>
      <c r="H138" s="10"/>
      <c r="I138" s="16">
        <v>0</v>
      </c>
      <c r="J138" s="17">
        <f t="shared" ref="J138" si="1191">-1/($J$4*$B135)</f>
        <v>-4.0604849843265276</v>
      </c>
      <c r="K138" s="18">
        <v>1</v>
      </c>
      <c r="L138" s="19">
        <v>0</v>
      </c>
      <c r="N138" s="1">
        <f t="shared" ref="N138" si="1192">D138*I135+F138*I138-E138*J135-G138*J138</f>
        <v>0</v>
      </c>
      <c r="O138" s="4">
        <f t="shared" ref="O138" si="1193">(D138*J135+E138*I135+F138*J138+G138*I138)</f>
        <v>-4.0604849843265276</v>
      </c>
      <c r="P138" s="2">
        <f t="shared" ref="P138" si="1194">D138*K135+F138*K138-E138*L135-G138*L138</f>
        <v>1</v>
      </c>
      <c r="Q138" s="3">
        <f t="shared" ref="Q138" si="1195">(D138*L135+E138*K135+F138*L138+G138*K138)</f>
        <v>0</v>
      </c>
      <c r="S138" s="16">
        <v>0</v>
      </c>
      <c r="T138" s="17">
        <v>0</v>
      </c>
      <c r="U138" s="18">
        <v>1</v>
      </c>
      <c r="V138" s="19">
        <v>0</v>
      </c>
      <c r="W138" s="20"/>
      <c r="X138" s="1">
        <f t="shared" ref="X138" si="1196">N138*S135+P138*S138-O138*T135-Q138*T138</f>
        <v>0</v>
      </c>
      <c r="Y138" s="4">
        <f t="shared" ref="Y138" si="1197">(N138*T135+O138*S135+P138*T138+Q138*S138)</f>
        <v>-4.0604849843265276</v>
      </c>
      <c r="Z138" s="2">
        <f t="shared" ref="Z138" si="1198">N138*U135+P138*U138-O138*V135-Q138*V138</f>
        <v>-21.639753023810872</v>
      </c>
      <c r="AA138" s="3">
        <f t="shared" ref="AA138" si="1199">(N138*V135+O138*U135+P138*V138+Q138*U138)</f>
        <v>0</v>
      </c>
      <c r="AB138" s="20"/>
      <c r="AC138" s="16">
        <v>0</v>
      </c>
      <c r="AD138" s="17">
        <f t="shared" ref="AD138" si="1200">-1/($AD$4*$B135)</f>
        <v>-4.6389074445186678</v>
      </c>
      <c r="AE138" s="18">
        <v>1</v>
      </c>
      <c r="AF138" s="19">
        <v>0</v>
      </c>
      <c r="AG138" s="20"/>
      <c r="AH138" s="1">
        <f t="shared" ref="AH138" si="1201">X138*AC135+Z138*AC138-Y138*AD135-AA138*AD138</f>
        <v>0</v>
      </c>
      <c r="AI138" s="4">
        <f t="shared" ref="AI138" si="1202">(X138*AD135+Y138*AC135+Z138*AD138+AA138*AC138)</f>
        <v>96.324326415375083</v>
      </c>
      <c r="AJ138" s="2">
        <f t="shared" ref="AJ138" si="1203">X138*AE135+Z138*AE138-Y138*AF135-AA138*AF138</f>
        <v>-21.639753023810872</v>
      </c>
      <c r="AK138" s="3">
        <f t="shared" ref="AK138" si="1204">(X138*AF135+Y138*AE135+Z138*AF138+AA138*AE138)</f>
        <v>0</v>
      </c>
      <c r="AL138" s="20"/>
      <c r="AM138" s="16">
        <v>0</v>
      </c>
      <c r="AN138" s="17">
        <v>0</v>
      </c>
      <c r="AO138" s="18">
        <v>1</v>
      </c>
      <c r="AP138" s="19">
        <v>0</v>
      </c>
      <c r="AR138" s="1">
        <f t="shared" ref="AR138" si="1205">AH138*AM135+AJ138*AM138-AI138*AN135-AK138*AN138</f>
        <v>0</v>
      </c>
      <c r="AS138" s="4">
        <f t="shared" ref="AS138" si="1206">(AH138*AN135+AI138*AM135+AJ138*AN138+AK138*AM138)</f>
        <v>96.324326415375083</v>
      </c>
      <c r="AT138" s="2">
        <f t="shared" ref="AT138" si="1207">AH138*AO135+AJ138*AO138-AI138*AP135-AK138*AP138</f>
        <v>536.49035414356899</v>
      </c>
      <c r="AU138" s="3">
        <f t="shared" ref="AU138" si="1208">(AH138*AP135+AI138*AO135+AJ138*AP138+AK138*AO138)</f>
        <v>0</v>
      </c>
      <c r="AV138" s="20"/>
      <c r="AW138" s="16">
        <v>0</v>
      </c>
      <c r="AX138" s="17">
        <f t="shared" ref="AX138" si="1209">-1/($AX$4*$B135)</f>
        <v>-4.6389074445186678</v>
      </c>
      <c r="AY138" s="18">
        <v>1</v>
      </c>
      <c r="AZ138" s="19">
        <v>0</v>
      </c>
      <c r="BA138" s="20"/>
      <c r="BB138" s="1">
        <f t="shared" ref="BB138" si="1210">AR138*AW135+AT138*AW138-AS138*AX135-AU138*AX138</f>
        <v>0</v>
      </c>
      <c r="BC138" s="4">
        <f t="shared" ref="BC138" si="1211">(AR138*AX135+AS138*AW135+AT138*AX138+AU138*AW138)</f>
        <v>-2392.4047713336836</v>
      </c>
      <c r="BD138" s="2">
        <f t="shared" ref="BD138" si="1212">AR138*AY135+AT138*AY138-AS138*AZ135-AU138*AZ138</f>
        <v>536.49035414356899</v>
      </c>
      <c r="BE138" s="3">
        <f t="shared" ref="BE138" si="1213">(AR138*AZ135+AS138*AY135+AT138*AZ138+AU138*AY138)</f>
        <v>0</v>
      </c>
      <c r="BF138" s="20"/>
      <c r="BG138" s="16">
        <v>0</v>
      </c>
      <c r="BH138" s="17">
        <v>0</v>
      </c>
      <c r="BI138" s="18">
        <v>1</v>
      </c>
      <c r="BJ138" s="19">
        <v>0</v>
      </c>
      <c r="BK138" s="20"/>
      <c r="BL138" s="1">
        <f t="shared" ref="BL138" si="1214">BB138*BG135+BD138*BG138-BC138*BH135-BE138*BH138</f>
        <v>0</v>
      </c>
      <c r="BM138" s="4">
        <f t="shared" ref="BM138" si="1215">(BB138*BH135+BC138*BG135+BD138*BH138+BE138*BG138)</f>
        <v>-2392.4047713336836</v>
      </c>
      <c r="BN138" s="2">
        <f t="shared" ref="BN138" si="1216">BB138*BI135+BD138*BI138-BC138*BJ135-BE138*BJ138</f>
        <v>-12802.668235298888</v>
      </c>
      <c r="BO138" s="3">
        <f t="shared" ref="BO138" si="1217">(BB138*BJ135+BC138*BI135+BD138*BJ138+BE138*BI138)</f>
        <v>0</v>
      </c>
      <c r="BP138" s="20"/>
      <c r="BQ138" s="16">
        <v>0</v>
      </c>
      <c r="BR138" s="17">
        <f t="shared" ref="BR138" si="1218">-1/($BR$4*$B135)</f>
        <v>-4.0604849843265276</v>
      </c>
      <c r="BS138" s="18">
        <v>1</v>
      </c>
      <c r="BT138" s="19">
        <v>0</v>
      </c>
      <c r="BU138" s="20"/>
      <c r="BV138" s="1">
        <f t="shared" ref="BV138" si="1219">BL138*BQ135+BN138*BQ138-BM138*BR135-BO138*BR138</f>
        <v>0</v>
      </c>
      <c r="BW138" s="4">
        <f t="shared" ref="BW138" si="1220">(BL138*BR135+BM138*BQ135+BN138*BR138+BO138*BQ138)</f>
        <v>49592.637357411651</v>
      </c>
      <c r="BX138" s="2">
        <f t="shared" ref="BX138" si="1221">BL138*BS135+BN138*BS138-BM138*BT135-BO138*BT138</f>
        <v>-12802.668235298888</v>
      </c>
      <c r="BY138" s="3">
        <f t="shared" ref="BY138" si="1222">(BL138*BT135+BM138*BS135+BN138*BT138+BO138*BS138)</f>
        <v>0</v>
      </c>
      <c r="BZ138" s="20"/>
      <c r="CA138" s="16">
        <v>0</v>
      </c>
      <c r="CB138" s="17">
        <v>0</v>
      </c>
      <c r="CC138" s="18">
        <v>1</v>
      </c>
      <c r="CD138" s="19">
        <v>0</v>
      </c>
      <c r="CE138" s="20"/>
      <c r="CF138" s="1">
        <f t="shared" ref="CF138" si="1223">BV138*CA135+BX138*CA138-BW138*CB135-BY138*CB138</f>
        <v>0</v>
      </c>
      <c r="CG138" s="4">
        <f t="shared" ref="CG138" si="1224">(BV138*CB135+BW138*CA135+BX138*CB138+BY138*CA138)</f>
        <v>49592.637357411651</v>
      </c>
      <c r="CH138" s="2">
        <f t="shared" ref="CH138" si="1225">BV138*CC135+BX138*CC138-BW138*CD135-BY138*CD138</f>
        <v>131915.60678603753</v>
      </c>
      <c r="CI138" s="3">
        <f t="shared" ref="CI138" si="1226">(BV138*CD135+BW138*CC135+BX138*CD138+BY138*CC138)</f>
        <v>0</v>
      </c>
      <c r="CK138" s="16">
        <f t="shared" ref="CK138" si="1227">1/$CL$4</f>
        <v>1</v>
      </c>
      <c r="CL138" s="17">
        <v>0</v>
      </c>
      <c r="CM138" s="18">
        <v>1</v>
      </c>
      <c r="CN138" s="19">
        <v>0</v>
      </c>
      <c r="CP138" s="1">
        <f t="shared" ref="CP138" si="1228">CF138*CK135+CH138*CK138-CG138*CL135-CI138*CL138</f>
        <v>131915.60678603753</v>
      </c>
      <c r="CQ138" s="4">
        <f t="shared" ref="CQ138" si="1229">(CF138*CL135+CG138*CK135+CH138*CL138+CI138*CK138)</f>
        <v>49592.637357411651</v>
      </c>
      <c r="CR138" s="2">
        <f t="shared" ref="CR138" si="1230">CF138*CM135+CH138*CM138-CG138*CN135-CI138*CN138</f>
        <v>131915.60678603753</v>
      </c>
      <c r="CS138" s="3">
        <f t="shared" ref="CS138" si="1231">(CF138*CN135+CG138*CM135+CH138*CN138+CI138*CM138)</f>
        <v>0</v>
      </c>
      <c r="CU138" s="39">
        <f t="shared" ref="CU138" si="1232">(180/PI())*ATAN(-1*(CQ135/CP135))</f>
        <v>69.396643245448104</v>
      </c>
      <c r="CW138" s="54">
        <f t="shared" ref="CW138" si="1233">20*LOG(((1-(10^(CU135/20)^2)*(1-((1-CW135)/(1+CW135))^2))^0.5))</f>
        <v>-8.6029581946577901E-11</v>
      </c>
      <c r="CY138" s="44">
        <f t="shared" si="797"/>
        <v>1.29</v>
      </c>
      <c r="CZ138" s="13">
        <f t="shared" si="798"/>
        <v>-4.9007199674945809E-2</v>
      </c>
      <c r="DA138" s="13">
        <f t="shared" si="799"/>
        <v>-2.4516054235968401</v>
      </c>
      <c r="DB138" s="48">
        <f t="shared" si="800"/>
        <v>-4.9007199674945809E-2</v>
      </c>
      <c r="DC138" s="13">
        <f t="shared" si="801"/>
        <v>-333.40485679237719</v>
      </c>
      <c r="DD138" s="55">
        <f t="shared" si="802"/>
        <v>-5.819012493167163</v>
      </c>
      <c r="DE138" s="46">
        <f t="shared" si="803"/>
        <v>-19.408327977479363</v>
      </c>
    </row>
    <row r="139" spans="1:109" ht="18" customHeight="1"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3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20"/>
      <c r="BS139" s="20"/>
      <c r="BT139" s="20"/>
      <c r="BU139" s="20"/>
      <c r="BV139" s="20"/>
      <c r="BW139" s="20"/>
      <c r="BX139" s="20"/>
      <c r="BY139" s="20"/>
      <c r="BZ139" s="20"/>
      <c r="CA139" s="20"/>
      <c r="CB139" s="20"/>
      <c r="CC139" s="20"/>
      <c r="CD139" s="20"/>
      <c r="CE139" s="20"/>
      <c r="CF139" s="20"/>
      <c r="CG139" s="20"/>
      <c r="CH139" s="20"/>
      <c r="CI139" s="20"/>
      <c r="CJ139" s="20"/>
      <c r="CK139" s="20"/>
      <c r="CL139" s="20"/>
      <c r="CY139" s="44">
        <f t="shared" si="797"/>
        <v>1.3</v>
      </c>
      <c r="CZ139" s="13">
        <f t="shared" si="798"/>
        <v>-4.9777368462249484E-2</v>
      </c>
      <c r="DA139" s="13">
        <f t="shared" si="799"/>
        <v>-5.7856539915206149</v>
      </c>
      <c r="DB139" s="48">
        <f t="shared" si="800"/>
        <v>-4.9777368462249484E-2</v>
      </c>
      <c r="DC139" s="13">
        <f t="shared" si="801"/>
        <v>-332.24197797516752</v>
      </c>
      <c r="DD139" s="55">
        <f t="shared" si="802"/>
        <v>-5.7987164290051556</v>
      </c>
      <c r="DE139" s="46">
        <f t="shared" si="803"/>
        <v>-19.257825735004094</v>
      </c>
    </row>
    <row r="140" spans="1:109" ht="18" customHeight="1">
      <c r="CY140" s="44">
        <f t="shared" si="797"/>
        <v>1.31</v>
      </c>
      <c r="CZ140" s="13">
        <f t="shared" si="798"/>
        <v>-4.9849103675769606E-2</v>
      </c>
      <c r="DA140" s="13">
        <f t="shared" si="799"/>
        <v>-9.1080737712722932</v>
      </c>
      <c r="DB140" s="48">
        <f t="shared" si="800"/>
        <v>-4.9849103675769606E-2</v>
      </c>
      <c r="DC140" s="13">
        <f t="shared" si="801"/>
        <v>-330.99658679567062</v>
      </c>
      <c r="DD140" s="55">
        <f t="shared" si="802"/>
        <v>-5.7769802524476388</v>
      </c>
      <c r="DE140" s="46">
        <f t="shared" si="803"/>
        <v>-19.147703302136385</v>
      </c>
    </row>
    <row r="141" spans="1:109" ht="18" customHeight="1" thickBot="1">
      <c r="A141" s="23"/>
      <c r="B141" s="23"/>
      <c r="C141" s="23"/>
      <c r="D141" s="20" t="s">
        <v>15</v>
      </c>
      <c r="E141" s="20"/>
      <c r="F141" s="20"/>
      <c r="G141" s="20"/>
      <c r="H141" s="20"/>
      <c r="I141" s="20" t="s">
        <v>16</v>
      </c>
      <c r="J141" s="20"/>
      <c r="K141" s="20"/>
      <c r="L141" s="20"/>
      <c r="M141" s="23"/>
      <c r="N141" s="23"/>
      <c r="O141" s="24" t="s">
        <v>17</v>
      </c>
      <c r="P141" s="23"/>
      <c r="Q141" s="23"/>
      <c r="R141" s="23"/>
      <c r="S141" s="20"/>
      <c r="T141" s="20" t="s">
        <v>18</v>
      </c>
      <c r="U141" s="23"/>
      <c r="V141" s="23"/>
      <c r="W141" s="23"/>
      <c r="X141" s="23"/>
      <c r="Y141" s="24" t="s">
        <v>19</v>
      </c>
      <c r="Z141" s="23"/>
      <c r="AA141" s="23"/>
      <c r="AB141" s="23"/>
      <c r="AC141" s="24" t="s">
        <v>20</v>
      </c>
      <c r="AD141" s="20"/>
      <c r="AE141" s="20"/>
      <c r="AF141" s="20"/>
      <c r="AG141" s="20"/>
      <c r="AH141" s="23"/>
      <c r="AI141" s="24" t="s">
        <v>21</v>
      </c>
      <c r="AJ141" s="23"/>
      <c r="AK141" s="23"/>
      <c r="AL141" s="20"/>
      <c r="AM141" s="24" t="s">
        <v>31</v>
      </c>
      <c r="AN141" s="20"/>
      <c r="AO141" s="23"/>
      <c r="AP141" s="23"/>
      <c r="AQ141" s="23"/>
      <c r="AR141" s="23"/>
      <c r="AS141" s="24" t="s">
        <v>91</v>
      </c>
      <c r="AT141" s="23"/>
      <c r="AU141" s="23"/>
      <c r="AV141" s="23"/>
      <c r="AW141" s="24" t="s">
        <v>32</v>
      </c>
      <c r="AX141" s="20"/>
      <c r="AY141" s="20"/>
      <c r="AZ141" s="20"/>
      <c r="BA141" s="20"/>
      <c r="BB141" s="23"/>
      <c r="BC141" s="24" t="s">
        <v>22</v>
      </c>
      <c r="BD141" s="23"/>
      <c r="BE141" s="23"/>
      <c r="BF141" s="23"/>
      <c r="BG141" s="24" t="s">
        <v>33</v>
      </c>
      <c r="BH141" s="20"/>
      <c r="BI141" s="23"/>
      <c r="BJ141" s="23"/>
      <c r="BK141" s="23"/>
      <c r="BL141" s="23"/>
      <c r="BM141" s="24" t="s">
        <v>34</v>
      </c>
      <c r="BN141" s="23"/>
      <c r="BO141" s="23"/>
      <c r="BP141" s="23"/>
      <c r="BQ141" s="24" t="s">
        <v>89</v>
      </c>
      <c r="BR141" s="20"/>
      <c r="BS141" s="20"/>
      <c r="BT141" s="20"/>
      <c r="BU141" s="20"/>
      <c r="BV141" s="23"/>
      <c r="BW141" s="24" t="s">
        <v>35</v>
      </c>
      <c r="BX141" s="23"/>
      <c r="BY141" s="23"/>
      <c r="BZ141" s="23"/>
      <c r="CA141" s="24" t="s">
        <v>90</v>
      </c>
      <c r="CB141" s="20"/>
      <c r="CC141" s="23"/>
      <c r="CD141" s="23"/>
      <c r="CE141" s="23"/>
      <c r="CF141" s="23"/>
      <c r="CG141" s="24" t="s">
        <v>92</v>
      </c>
      <c r="CH141" s="23"/>
      <c r="CI141" s="23"/>
      <c r="CJ141" s="23"/>
      <c r="CK141" s="24" t="s">
        <v>36</v>
      </c>
      <c r="CL141" s="24"/>
      <c r="CM141" s="23"/>
      <c r="CN141" s="23"/>
      <c r="CO141" s="23"/>
      <c r="CP141" s="23"/>
      <c r="CQ141" s="24" t="s">
        <v>93</v>
      </c>
      <c r="CR141" s="23"/>
      <c r="CS141" s="23"/>
      <c r="CY141" s="44">
        <f t="shared" si="797"/>
        <v>1.32</v>
      </c>
      <c r="CZ141" s="13">
        <f t="shared" si="798"/>
        <v>-4.9273284906965836E-2</v>
      </c>
      <c r="DA141" s="13">
        <f t="shared" si="799"/>
        <v>-12.418039639229002</v>
      </c>
      <c r="DB141" s="48">
        <f t="shared" si="800"/>
        <v>-4.9273284906965836E-2</v>
      </c>
      <c r="DC141" s="13">
        <f t="shared" si="801"/>
        <v>-329.56659518003471</v>
      </c>
      <c r="DD141" s="55">
        <f t="shared" si="802"/>
        <v>-5.7520221904788809</v>
      </c>
      <c r="DE141" s="46">
        <f t="shared" si="803"/>
        <v>-19.077233533448055</v>
      </c>
    </row>
    <row r="142" spans="1:109" ht="18" customHeight="1" thickBot="1">
      <c r="A142" s="23"/>
      <c r="B142" s="33"/>
      <c r="C142" s="23"/>
      <c r="D142" s="7" t="s">
        <v>2</v>
      </c>
      <c r="E142" s="8"/>
      <c r="F142" s="8" t="s">
        <v>3</v>
      </c>
      <c r="G142" s="9"/>
      <c r="H142" s="10"/>
      <c r="I142" s="7" t="s">
        <v>4</v>
      </c>
      <c r="J142" s="8"/>
      <c r="K142" s="8" t="s">
        <v>5</v>
      </c>
      <c r="L142" s="9"/>
      <c r="M142" s="23"/>
      <c r="N142" s="251" t="s">
        <v>79</v>
      </c>
      <c r="O142" s="252"/>
      <c r="P142" s="253" t="s">
        <v>80</v>
      </c>
      <c r="Q142" s="254"/>
      <c r="R142" s="23"/>
      <c r="S142" s="7" t="s">
        <v>11</v>
      </c>
      <c r="T142" s="8"/>
      <c r="U142" s="8" t="s">
        <v>12</v>
      </c>
      <c r="V142" s="9"/>
      <c r="W142" s="20"/>
      <c r="X142" s="251" t="s">
        <v>79</v>
      </c>
      <c r="Y142" s="252"/>
      <c r="Z142" s="253" t="s">
        <v>80</v>
      </c>
      <c r="AA142" s="254"/>
      <c r="AB142" s="20"/>
      <c r="AC142" s="7" t="s">
        <v>4</v>
      </c>
      <c r="AD142" s="8"/>
      <c r="AE142" s="8" t="s">
        <v>5</v>
      </c>
      <c r="AF142" s="9"/>
      <c r="AG142" s="20"/>
      <c r="AH142" s="251" t="s">
        <v>0</v>
      </c>
      <c r="AI142" s="252"/>
      <c r="AJ142" s="253" t="s">
        <v>1</v>
      </c>
      <c r="AK142" s="254"/>
      <c r="AL142" s="20"/>
      <c r="AM142" s="7" t="s">
        <v>11</v>
      </c>
      <c r="AN142" s="8"/>
      <c r="AO142" s="8" t="s">
        <v>12</v>
      </c>
      <c r="AP142" s="9"/>
      <c r="AQ142" s="23"/>
      <c r="AR142" s="251" t="s">
        <v>0</v>
      </c>
      <c r="AS142" s="252"/>
      <c r="AT142" s="253" t="s">
        <v>1</v>
      </c>
      <c r="AU142" s="254"/>
      <c r="AV142" s="36"/>
      <c r="AW142" s="7" t="s">
        <v>4</v>
      </c>
      <c r="AX142" s="8"/>
      <c r="AY142" s="8" t="s">
        <v>5</v>
      </c>
      <c r="AZ142" s="9"/>
      <c r="BA142" s="20"/>
      <c r="BB142" s="251" t="s">
        <v>0</v>
      </c>
      <c r="BC142" s="252"/>
      <c r="BD142" s="253" t="s">
        <v>1</v>
      </c>
      <c r="BE142" s="254"/>
      <c r="BF142" s="36"/>
      <c r="BG142" s="7" t="s">
        <v>11</v>
      </c>
      <c r="BH142" s="8"/>
      <c r="BI142" s="8" t="s">
        <v>12</v>
      </c>
      <c r="BJ142" s="9"/>
      <c r="BK142" s="36"/>
      <c r="BL142" s="251" t="s">
        <v>0</v>
      </c>
      <c r="BM142" s="252"/>
      <c r="BN142" s="253" t="s">
        <v>1</v>
      </c>
      <c r="BO142" s="254"/>
      <c r="BP142" s="36"/>
      <c r="BQ142" s="7" t="s">
        <v>4</v>
      </c>
      <c r="BR142" s="8"/>
      <c r="BS142" s="8" t="s">
        <v>5</v>
      </c>
      <c r="BT142" s="9"/>
      <c r="BU142" s="20"/>
      <c r="BV142" s="251" t="s">
        <v>0</v>
      </c>
      <c r="BW142" s="252"/>
      <c r="BX142" s="253" t="s">
        <v>1</v>
      </c>
      <c r="BY142" s="254"/>
      <c r="BZ142" s="36"/>
      <c r="CA142" s="7" t="s">
        <v>11</v>
      </c>
      <c r="CB142" s="8"/>
      <c r="CC142" s="8" t="s">
        <v>12</v>
      </c>
      <c r="CD142" s="9"/>
      <c r="CE142" s="36"/>
      <c r="CF142" s="251" t="s">
        <v>0</v>
      </c>
      <c r="CG142" s="252"/>
      <c r="CH142" s="253" t="s">
        <v>1</v>
      </c>
      <c r="CI142" s="254"/>
      <c r="CJ142" s="23"/>
      <c r="CK142" s="7" t="s">
        <v>23</v>
      </c>
      <c r="CL142" s="8"/>
      <c r="CM142" s="8" t="s">
        <v>24</v>
      </c>
      <c r="CN142" s="9"/>
      <c r="CO142" s="23"/>
      <c r="CP142" s="251" t="s">
        <v>0</v>
      </c>
      <c r="CQ142" s="252"/>
      <c r="CR142" s="253" t="s">
        <v>1</v>
      </c>
      <c r="CS142" s="254"/>
      <c r="CU142" s="26" t="s">
        <v>25</v>
      </c>
      <c r="CW142" s="50" t="s">
        <v>44</v>
      </c>
      <c r="CY142" s="44">
        <f t="shared" si="797"/>
        <v>1.33</v>
      </c>
      <c r="CZ142" s="13">
        <f t="shared" si="798"/>
        <v>-4.8112227876552449E-2</v>
      </c>
      <c r="DA142" s="13">
        <f t="shared" si="799"/>
        <v>-15.713705591029353</v>
      </c>
      <c r="DB142" s="48">
        <f t="shared" si="800"/>
        <v>-4.8112227876552449E-2</v>
      </c>
      <c r="DC142" s="13">
        <f t="shared" si="801"/>
        <v>-327.8658804527638</v>
      </c>
      <c r="DD142" s="55">
        <f t="shared" si="802"/>
        <v>-5.7223391188508446</v>
      </c>
      <c r="DE142" s="46">
        <f t="shared" si="803"/>
        <v>-19.046657932752545</v>
      </c>
    </row>
    <row r="143" spans="1:109" ht="18" customHeight="1" thickTop="1" thickBot="1">
      <c r="B143" s="34">
        <v>0.38</v>
      </c>
      <c r="D143" s="11">
        <v>1</v>
      </c>
      <c r="E143" s="12">
        <v>0</v>
      </c>
      <c r="F143" s="13">
        <v>0</v>
      </c>
      <c r="G143" s="40">
        <f t="shared" ref="G143" si="1234">-1/($E$4*$B143)</f>
        <v>-2.7645539945040669</v>
      </c>
      <c r="H143" s="10"/>
      <c r="I143" s="11">
        <v>1</v>
      </c>
      <c r="J143" s="12">
        <v>0</v>
      </c>
      <c r="K143" s="13">
        <v>0</v>
      </c>
      <c r="L143" s="14">
        <v>0</v>
      </c>
      <c r="N143" s="1">
        <f t="shared" ref="N143" si="1235">D143*I143+F143*I146-E143*J143-G143*J146</f>
        <v>-9.6346178786729659</v>
      </c>
      <c r="O143" s="4">
        <f t="shared" ref="O143" si="1236">(D143*J143+E143*I143+F143*J146+G143*I146)</f>
        <v>0</v>
      </c>
      <c r="P143" s="2">
        <f t="shared" ref="P143" si="1237">D143*K143+F143*K146-E143*L143-G143*L146</f>
        <v>0</v>
      </c>
      <c r="Q143" s="3">
        <f t="shared" ref="Q143" si="1238">(D143*L143+E143*K143+F143*L146+G143*K146)</f>
        <v>-2.7645539945040669</v>
      </c>
      <c r="S143" s="11">
        <v>1</v>
      </c>
      <c r="T143" s="12">
        <v>0</v>
      </c>
      <c r="U143" s="13">
        <v>0</v>
      </c>
      <c r="V143" s="40">
        <f t="shared" ref="V143" si="1239">-1/($T$4*$B143)</f>
        <v>-5.2821737201293084</v>
      </c>
      <c r="W143" s="20"/>
      <c r="X143" s="1">
        <f t="shared" ref="X143" si="1240">N143*S143+P143*S146-O143*T143-Q143*T146</f>
        <v>-9.6346178786729659</v>
      </c>
      <c r="Y143" s="4">
        <f t="shared" ref="Y143" si="1241">(N143*T143+O143*S143+P143*T146+Q143*S146)</f>
        <v>0</v>
      </c>
      <c r="Z143" s="2">
        <f t="shared" ref="Z143" si="1242">N143*U143+P143*U146-O143*V143-Q143*V146</f>
        <v>0</v>
      </c>
      <c r="AA143" s="3">
        <f t="shared" ref="AA143" si="1243">(N143*V143+O143*U143+P143*V146+Q143*U146)</f>
        <v>48.127171367710254</v>
      </c>
      <c r="AB143" s="20"/>
      <c r="AC143" s="11">
        <v>1</v>
      </c>
      <c r="AD143" s="12">
        <v>0</v>
      </c>
      <c r="AE143" s="13">
        <v>0</v>
      </c>
      <c r="AF143" s="14">
        <v>0</v>
      </c>
      <c r="AG143" s="20"/>
      <c r="AH143" s="1">
        <f t="shared" ref="AH143" si="1244">X143*AC143+Z143*AC146-Y143*AD143-AA143*AD146</f>
        <v>201.87248126571342</v>
      </c>
      <c r="AI143" s="4">
        <f t="shared" ref="AI143" si="1245">(X143*AD143+Y143*AC143+Z143*AD146+AA143*AC146)</f>
        <v>0</v>
      </c>
      <c r="AJ143" s="2">
        <f t="shared" ref="AJ143" si="1246">X143*AE143+Z143*AE146-Y143*AF143-AA143*AF146</f>
        <v>0</v>
      </c>
      <c r="AK143" s="3">
        <f t="shared" ref="AK143" si="1247">(X143*AF143+Y143*AE143+Z143*AF146+AA143*AE146)</f>
        <v>48.127171367710254</v>
      </c>
      <c r="AL143" s="20"/>
      <c r="AM143" s="11">
        <v>1</v>
      </c>
      <c r="AN143" s="12">
        <v>0</v>
      </c>
      <c r="AO143" s="13">
        <v>0</v>
      </c>
      <c r="AP143" s="40">
        <f t="shared" ref="AP143" si="1248">-1/($AN$4*$B143)</f>
        <v>-5.4893177875853585</v>
      </c>
      <c r="AR143" s="1">
        <f t="shared" ref="AR143" si="1249">AH143*AM143+AJ143*AM146-AI143*AN143-AK143*AN146</f>
        <v>201.87248126571342</v>
      </c>
      <c r="AS143" s="4">
        <f t="shared" ref="AS143" si="1250">(AH143*AN143+AI143*AM143+AJ143*AN146+AK143*AM146)</f>
        <v>0</v>
      </c>
      <c r="AT143" s="2">
        <f t="shared" ref="AT143" si="1251">AH143*AO143+AJ143*AO146-AI143*AP143-AK143*AP146</f>
        <v>0</v>
      </c>
      <c r="AU143" s="3">
        <f t="shared" ref="AU143" si="1252">(AH143*AP143+AI143*AO143+AJ143*AP146+AK143*AO146)</f>
        <v>-1060.0150308681625</v>
      </c>
      <c r="AV143" s="20"/>
      <c r="AW143" s="11">
        <v>1</v>
      </c>
      <c r="AX143" s="12">
        <v>0</v>
      </c>
      <c r="AY143" s="13">
        <v>0</v>
      </c>
      <c r="AZ143" s="14">
        <v>0</v>
      </c>
      <c r="BA143" s="20"/>
      <c r="BB143" s="1">
        <f t="shared" ref="BB143" si="1253">AR143*AW143+AT143*AW146-AS143*AX143-AU143*AX146</f>
        <v>-4456.6332620989215</v>
      </c>
      <c r="BC143" s="4">
        <f t="shared" ref="BC143" si="1254">(AR143*AX143+AS143*AW143+AT143*AX146+AU143*AW146)</f>
        <v>0</v>
      </c>
      <c r="BD143" s="2">
        <f t="shared" ref="BD143" si="1255">AR143*AY143+AT143*AY146-AS143*AZ143-AU143*AZ146</f>
        <v>0</v>
      </c>
      <c r="BE143" s="3">
        <f t="shared" ref="BE143" si="1256">(AR143*AZ143+AS143*AY143+AT143*AZ146+AU143*AY146)</f>
        <v>-1060.0150308681625</v>
      </c>
      <c r="BF143" s="20"/>
      <c r="BG143" s="11">
        <v>1</v>
      </c>
      <c r="BH143" s="12">
        <v>0</v>
      </c>
      <c r="BI143" s="13">
        <v>0</v>
      </c>
      <c r="BJ143" s="40">
        <f t="shared" ref="BJ143" si="1257">-1/($BH$4*$B143)</f>
        <v>-5.2821737201293084</v>
      </c>
      <c r="BK143" s="20"/>
      <c r="BL143" s="1">
        <f t="shared" ref="BL143" si="1258">BB143*BG143+BD143*BG146-BC143*BH143-BE143*BH146</f>
        <v>-4456.6332620989215</v>
      </c>
      <c r="BM143" s="4">
        <f t="shared" ref="BM143" si="1259">(BB143*BH143+BC143*BG143+BD143*BH146+BE143*BG146)</f>
        <v>0</v>
      </c>
      <c r="BN143" s="2">
        <f t="shared" ref="BN143" si="1260">BB143*BI143+BD143*BI146-BC143*BJ143-BE143*BJ146</f>
        <v>0</v>
      </c>
      <c r="BO143" s="3">
        <f t="shared" ref="BO143" si="1261">(BB143*BJ143+BC143*BI143+BD143*BJ146+BE143*BI146)</f>
        <v>22480.696066444914</v>
      </c>
      <c r="BP143" s="20"/>
      <c r="BQ143" s="11">
        <v>1</v>
      </c>
      <c r="BR143" s="12">
        <v>0</v>
      </c>
      <c r="BS143" s="13">
        <v>0</v>
      </c>
      <c r="BT143" s="14">
        <v>0</v>
      </c>
      <c r="BU143" s="20"/>
      <c r="BV143" s="1">
        <f t="shared" ref="BV143" si="1262">BL143*BQ143+BN143*BQ146-BM143*BR143-BO143*BR146</f>
        <v>82021.551931066555</v>
      </c>
      <c r="BW143" s="4">
        <f t="shared" ref="BW143" si="1263">(BL143*BR143+BM143*BQ143+BN143*BR146+BO143*BQ146)</f>
        <v>0</v>
      </c>
      <c r="BX143" s="2">
        <f t="shared" ref="BX143" si="1264">BL143*BS143+BN143*BS146-BM143*BT143-BO143*BT146</f>
        <v>0</v>
      </c>
      <c r="BY143" s="3">
        <f t="shared" ref="BY143" si="1265">(BL143*BT143+BM143*BS143+BN143*BT146+BO143*BS146)</f>
        <v>22480.696066444914</v>
      </c>
      <c r="BZ143" s="20"/>
      <c r="CA143" s="11">
        <v>1</v>
      </c>
      <c r="CB143" s="12">
        <v>0</v>
      </c>
      <c r="CC143" s="13">
        <v>0</v>
      </c>
      <c r="CD143" s="40">
        <f t="shared" ref="CD143" si="1266">-1/($CB$4*$B143)</f>
        <v>-2.7645539945040669</v>
      </c>
      <c r="CE143" s="20"/>
      <c r="CF143" s="1">
        <f t="shared" ref="CF143" si="1267">BV143*CA143+BX143*CA146-BW143*CB143-BY143*CB146</f>
        <v>82021.551931066555</v>
      </c>
      <c r="CG143" s="4">
        <f t="shared" ref="CG143" si="1268">(BV143*CB143+BW143*CA143+BX143*CB146+BY143*CA146)</f>
        <v>0</v>
      </c>
      <c r="CH143" s="2">
        <f t="shared" ref="CH143" si="1269">BV143*CC143+BX143*CC146-BW143*CD143-BY143*CD146</f>
        <v>0</v>
      </c>
      <c r="CI143" s="3">
        <f t="shared" ref="CI143" si="1270">(BV143*CD143+BW143*CC143+BX143*CD146+BY143*CC146)</f>
        <v>-204272.3129600079</v>
      </c>
      <c r="CJ143" s="28"/>
      <c r="CK143" s="11">
        <v>1</v>
      </c>
      <c r="CL143" s="12">
        <v>0</v>
      </c>
      <c r="CM143" s="13">
        <v>0</v>
      </c>
      <c r="CN143" s="14">
        <v>0</v>
      </c>
      <c r="CP143" s="1">
        <f t="shared" ref="CP143" si="1271">CF143*CK143+CH143*CK146-CG143*CL143-CI143*CL146</f>
        <v>82021.551931066555</v>
      </c>
      <c r="CQ143" s="4">
        <f t="shared" ref="CQ143" si="1272">(CF143*CL143+CG143*CK143+CH143*CL146+CI143*CK146)</f>
        <v>-204272.3129600079</v>
      </c>
      <c r="CR143" s="2">
        <f t="shared" ref="CR143" si="1273">CF143*CM143+CH143*CM146-CG143*CN143-CI143*CN146</f>
        <v>0</v>
      </c>
      <c r="CS143" s="3">
        <f t="shared" ref="CS143" si="1274">(CF143*CN143+CG143*CM143+CH143*CN146+CI143*CM146)</f>
        <v>-204272.3129600079</v>
      </c>
      <c r="CU143" s="29">
        <f t="shared" ref="CU143" si="1275">20*LOG(((1+$CL$4)/$CL$4)/((CP143+CP146)^2+(CQ143+CQ146)^2)^0.5)</f>
        <v>-101.48193043823201</v>
      </c>
      <c r="CW143" s="51">
        <f t="shared" ref="CW143" si="1276">((CP143^2+CQ143^2)^0.5)/((CP146^2+CQ146^2)^0.5)</f>
        <v>2.490471201226482</v>
      </c>
      <c r="CY143" s="44">
        <f t="shared" si="797"/>
        <v>1.34</v>
      </c>
      <c r="CZ143" s="13">
        <f t="shared" si="798"/>
        <v>-4.6436030404053738E-2</v>
      </c>
      <c r="DA143" s="13">
        <f t="shared" si="799"/>
        <v>-18.992364395556994</v>
      </c>
      <c r="DB143" s="48">
        <f t="shared" si="800"/>
        <v>-4.6436030404053738E-2</v>
      </c>
      <c r="DC143" s="13">
        <f t="shared" si="801"/>
        <v>-325.82479115973553</v>
      </c>
      <c r="DD143" s="55">
        <f t="shared" si="802"/>
        <v>-5.6867153903602983</v>
      </c>
      <c r="DE143" s="46">
        <f t="shared" si="803"/>
        <v>-19.056886268086238</v>
      </c>
    </row>
    <row r="144" spans="1:109" ht="18" customHeight="1" thickBot="1">
      <c r="D144" s="11"/>
      <c r="E144" s="13"/>
      <c r="F144" s="13"/>
      <c r="G144" s="15"/>
      <c r="H144" s="10"/>
      <c r="I144" s="11"/>
      <c r="J144" s="13"/>
      <c r="K144" s="13"/>
      <c r="L144" s="15"/>
      <c r="N144" s="5"/>
      <c r="Q144" s="6"/>
      <c r="S144" s="11"/>
      <c r="T144" s="13"/>
      <c r="U144" s="13"/>
      <c r="V144" s="15"/>
      <c r="W144" s="20"/>
      <c r="X144" s="5"/>
      <c r="AA144" s="6"/>
      <c r="AB144" s="20"/>
      <c r="AC144" s="11"/>
      <c r="AD144" s="13"/>
      <c r="AE144" s="13"/>
      <c r="AF144" s="15"/>
      <c r="AG144" s="20"/>
      <c r="AH144" s="5"/>
      <c r="AK144" s="6"/>
      <c r="AL144" s="20"/>
      <c r="AM144" s="11"/>
      <c r="AN144" s="13"/>
      <c r="AO144" s="13"/>
      <c r="AP144" s="15"/>
      <c r="AR144" s="5"/>
      <c r="AU144" s="6"/>
      <c r="AW144" s="11"/>
      <c r="AX144" s="13"/>
      <c r="AY144" s="13"/>
      <c r="AZ144" s="15"/>
      <c r="BA144" s="20"/>
      <c r="BB144" s="5"/>
      <c r="BE144" s="6"/>
      <c r="BG144" s="11"/>
      <c r="BH144" s="13"/>
      <c r="BI144" s="13"/>
      <c r="BJ144" s="15"/>
      <c r="BL144" s="5"/>
      <c r="BO144" s="6"/>
      <c r="BQ144" s="11"/>
      <c r="BR144" s="13"/>
      <c r="BS144" s="13"/>
      <c r="BT144" s="15"/>
      <c r="BU144" s="20"/>
      <c r="BV144" s="5"/>
      <c r="BY144" s="6"/>
      <c r="CA144" s="11"/>
      <c r="CB144" s="13"/>
      <c r="CC144" s="13"/>
      <c r="CD144" s="15"/>
      <c r="CF144" s="5"/>
      <c r="CI144" s="6"/>
      <c r="CK144" s="11"/>
      <c r="CL144" s="13"/>
      <c r="CM144" s="13"/>
      <c r="CN144" s="15"/>
      <c r="CP144" s="5"/>
      <c r="CS144" s="6"/>
      <c r="CW144" s="52"/>
      <c r="CY144" s="44">
        <f t="shared" si="797"/>
        <v>1.35</v>
      </c>
      <c r="CZ144" s="13">
        <f t="shared" si="798"/>
        <v>-4.4319413699984309E-2</v>
      </c>
      <c r="DA144" s="13">
        <f t="shared" si="799"/>
        <v>-22.250612307154352</v>
      </c>
      <c r="DB144" s="48">
        <f t="shared" si="800"/>
        <v>-4.4319413699984309E-2</v>
      </c>
      <c r="DC144" s="13">
        <f t="shared" si="801"/>
        <v>-323.39046496284112</v>
      </c>
      <c r="DD144" s="55">
        <f t="shared" si="802"/>
        <v>-5.6442283831569391</v>
      </c>
      <c r="DE144" s="46">
        <f t="shared" si="803"/>
        <v>-19.109303047983289</v>
      </c>
    </row>
    <row r="145" spans="1:109" ht="18" customHeight="1" thickBot="1">
      <c r="D145" s="11" t="s">
        <v>6</v>
      </c>
      <c r="E145" s="13"/>
      <c r="F145" s="13" t="s">
        <v>7</v>
      </c>
      <c r="G145" s="15"/>
      <c r="H145" s="10"/>
      <c r="I145" s="11" t="s">
        <v>8</v>
      </c>
      <c r="J145" s="13"/>
      <c r="K145" s="13" t="s">
        <v>9</v>
      </c>
      <c r="L145" s="15"/>
      <c r="N145" s="251" t="s">
        <v>26</v>
      </c>
      <c r="O145" s="252"/>
      <c r="P145" s="253" t="s">
        <v>27</v>
      </c>
      <c r="Q145" s="254"/>
      <c r="S145" s="11" t="s">
        <v>13</v>
      </c>
      <c r="T145" s="13"/>
      <c r="U145" s="13" t="s">
        <v>14</v>
      </c>
      <c r="V145" s="15"/>
      <c r="W145" s="20"/>
      <c r="X145" s="251" t="s">
        <v>26</v>
      </c>
      <c r="Y145" s="252"/>
      <c r="Z145" s="253" t="s">
        <v>27</v>
      </c>
      <c r="AA145" s="254"/>
      <c r="AB145" s="20"/>
      <c r="AC145" s="11" t="s">
        <v>8</v>
      </c>
      <c r="AD145" s="13"/>
      <c r="AE145" s="13" t="s">
        <v>9</v>
      </c>
      <c r="AF145" s="15"/>
      <c r="AG145" s="20"/>
      <c r="AH145" s="251" t="s">
        <v>26</v>
      </c>
      <c r="AI145" s="252"/>
      <c r="AJ145" s="253" t="s">
        <v>27</v>
      </c>
      <c r="AK145" s="254"/>
      <c r="AL145" s="20"/>
      <c r="AM145" s="11" t="s">
        <v>13</v>
      </c>
      <c r="AN145" s="13"/>
      <c r="AO145" s="13" t="s">
        <v>14</v>
      </c>
      <c r="AP145" s="15"/>
      <c r="AR145" s="251" t="s">
        <v>26</v>
      </c>
      <c r="AS145" s="252"/>
      <c r="AT145" s="253" t="s">
        <v>27</v>
      </c>
      <c r="AU145" s="254"/>
      <c r="AV145" s="36"/>
      <c r="AW145" s="11" t="s">
        <v>8</v>
      </c>
      <c r="AX145" s="13"/>
      <c r="AY145" s="13" t="s">
        <v>9</v>
      </c>
      <c r="AZ145" s="15"/>
      <c r="BA145" s="20"/>
      <c r="BB145" s="251" t="s">
        <v>26</v>
      </c>
      <c r="BC145" s="252"/>
      <c r="BD145" s="253" t="s">
        <v>27</v>
      </c>
      <c r="BE145" s="254"/>
      <c r="BF145" s="36"/>
      <c r="BG145" s="11" t="s">
        <v>13</v>
      </c>
      <c r="BH145" s="13"/>
      <c r="BI145" s="13" t="s">
        <v>14</v>
      </c>
      <c r="BJ145" s="15"/>
      <c r="BK145" s="36"/>
      <c r="BL145" s="251" t="s">
        <v>26</v>
      </c>
      <c r="BM145" s="252"/>
      <c r="BN145" s="253" t="s">
        <v>27</v>
      </c>
      <c r="BO145" s="254"/>
      <c r="BP145" s="36"/>
      <c r="BQ145" s="11" t="s">
        <v>8</v>
      </c>
      <c r="BR145" s="13"/>
      <c r="BS145" s="13" t="s">
        <v>9</v>
      </c>
      <c r="BT145" s="15"/>
      <c r="BU145" s="20"/>
      <c r="BV145" s="251" t="s">
        <v>26</v>
      </c>
      <c r="BW145" s="252"/>
      <c r="BX145" s="253" t="s">
        <v>27</v>
      </c>
      <c r="BY145" s="254"/>
      <c r="BZ145" s="36"/>
      <c r="CA145" s="11" t="s">
        <v>13</v>
      </c>
      <c r="CB145" s="13"/>
      <c r="CC145" s="13" t="s">
        <v>14</v>
      </c>
      <c r="CD145" s="15"/>
      <c r="CE145" s="36"/>
      <c r="CF145" s="251" t="s">
        <v>26</v>
      </c>
      <c r="CG145" s="252"/>
      <c r="CH145" s="253" t="s">
        <v>27</v>
      </c>
      <c r="CI145" s="254"/>
      <c r="CK145" s="11" t="s">
        <v>28</v>
      </c>
      <c r="CL145" s="13"/>
      <c r="CM145" s="13" t="s">
        <v>29</v>
      </c>
      <c r="CN145" s="15"/>
      <c r="CP145" s="251" t="s">
        <v>26</v>
      </c>
      <c r="CQ145" s="252"/>
      <c r="CR145" s="253" t="s">
        <v>27</v>
      </c>
      <c r="CS145" s="254"/>
      <c r="CU145" s="38" t="s">
        <v>37</v>
      </c>
      <c r="CW145" s="53" t="s">
        <v>45</v>
      </c>
      <c r="CY145" s="44">
        <f t="shared" si="797"/>
        <v>1.36</v>
      </c>
      <c r="CZ145" s="13">
        <f t="shared" si="798"/>
        <v>-4.1839047462351855E-2</v>
      </c>
      <c r="DA145" s="13">
        <f t="shared" si="799"/>
        <v>-25.484516956782766</v>
      </c>
      <c r="DB145" s="48">
        <f t="shared" si="800"/>
        <v>-4.1839047462351855E-2</v>
      </c>
      <c r="DC145" s="13">
        <f t="shared" si="801"/>
        <v>-320.52682521474094</v>
      </c>
      <c r="DD145" s="55">
        <f t="shared" si="802"/>
        <v>-5.5942484409616098</v>
      </c>
      <c r="DE145" s="46">
        <f t="shared" si="803"/>
        <v>-19.205656173788952</v>
      </c>
    </row>
    <row r="146" spans="1:109" ht="18" customHeight="1" thickTop="1" thickBot="1">
      <c r="D146" s="16">
        <v>0</v>
      </c>
      <c r="E146" s="17">
        <v>0</v>
      </c>
      <c r="F146" s="18">
        <v>1</v>
      </c>
      <c r="G146" s="19">
        <v>0</v>
      </c>
      <c r="H146" s="10"/>
      <c r="I146" s="16">
        <v>0</v>
      </c>
      <c r="J146" s="17">
        <f t="shared" ref="J146" si="1277">-1/($J$4*$B143)</f>
        <v>-3.846775248309342</v>
      </c>
      <c r="K146" s="18">
        <v>1</v>
      </c>
      <c r="L146" s="19">
        <v>0</v>
      </c>
      <c r="N146" s="1">
        <f t="shared" ref="N146" si="1278">D146*I143+F146*I146-E146*J143-G146*J146</f>
        <v>0</v>
      </c>
      <c r="O146" s="4">
        <f t="shared" ref="O146" si="1279">(D146*J143+E146*I143+F146*J146+G146*I146)</f>
        <v>-3.846775248309342</v>
      </c>
      <c r="P146" s="2">
        <f t="shared" ref="P146" si="1280">D146*K143+F146*K146-E146*L143-G146*L146</f>
        <v>1</v>
      </c>
      <c r="Q146" s="3">
        <f t="shared" ref="Q146" si="1281">(D146*L143+E146*K143+F146*L146+G146*K146)</f>
        <v>0</v>
      </c>
      <c r="S146" s="16">
        <v>0</v>
      </c>
      <c r="T146" s="17">
        <v>0</v>
      </c>
      <c r="U146" s="18">
        <v>1</v>
      </c>
      <c r="V146" s="19">
        <v>0</v>
      </c>
      <c r="W146" s="20"/>
      <c r="X146" s="1">
        <f t="shared" ref="X146" si="1282">N146*S143+P146*S146-O146*T143-Q146*T146</f>
        <v>0</v>
      </c>
      <c r="Y146" s="4">
        <f t="shared" ref="Y146" si="1283">(N146*T143+O146*S143+P146*T146+Q146*S146)</f>
        <v>-3.846775248309342</v>
      </c>
      <c r="Z146" s="2">
        <f t="shared" ref="Z146" si="1284">N146*U143+P146*U146-O146*V143-Q146*V146</f>
        <v>-19.3193351238635</v>
      </c>
      <c r="AA146" s="3">
        <f t="shared" ref="AA146" si="1285">(N146*V143+O146*U143+P146*V146+Q146*U146)</f>
        <v>0</v>
      </c>
      <c r="AB146" s="20"/>
      <c r="AC146" s="16">
        <v>0</v>
      </c>
      <c r="AD146" s="17">
        <f t="shared" ref="AD146" si="1286">-1/($AD$4*$B143)</f>
        <v>-4.3947544211229479</v>
      </c>
      <c r="AE146" s="18">
        <v>1</v>
      </c>
      <c r="AF146" s="19">
        <v>0</v>
      </c>
      <c r="AG146" s="20"/>
      <c r="AH146" s="1">
        <f t="shared" ref="AH146" si="1287">X146*AC143+Z146*AC146-Y146*AD143-AA146*AD146</f>
        <v>0</v>
      </c>
      <c r="AI146" s="4">
        <f t="shared" ref="AI146" si="1288">(X146*AD143+Y146*AC143+Z146*AD146+AA146*AC146)</f>
        <v>81.056958200445621</v>
      </c>
      <c r="AJ146" s="2">
        <f t="shared" ref="AJ146" si="1289">X146*AE143+Z146*AE146-Y146*AF143-AA146*AF146</f>
        <v>-19.3193351238635</v>
      </c>
      <c r="AK146" s="3">
        <f t="shared" ref="AK146" si="1290">(X146*AF143+Y146*AE143+Z146*AF146+AA146*AE146)</f>
        <v>0</v>
      </c>
      <c r="AL146" s="20"/>
      <c r="AM146" s="16">
        <v>0</v>
      </c>
      <c r="AN146" s="17">
        <v>0</v>
      </c>
      <c r="AO146" s="18">
        <v>1</v>
      </c>
      <c r="AP146" s="19">
        <v>0</v>
      </c>
      <c r="AR146" s="1">
        <f t="shared" ref="AR146" si="1291">AH146*AM143+AJ146*AM146-AI146*AN143-AK146*AN146</f>
        <v>0</v>
      </c>
      <c r="AS146" s="4">
        <f t="shared" ref="AS146" si="1292">(AH146*AN143+AI146*AM143+AJ146*AN146+AK146*AM146)</f>
        <v>81.056958200445621</v>
      </c>
      <c r="AT146" s="2">
        <f t="shared" ref="AT146" si="1293">AH146*AO143+AJ146*AO146-AI146*AP143-AK146*AP146</f>
        <v>425.62806733340557</v>
      </c>
      <c r="AU146" s="3">
        <f t="shared" ref="AU146" si="1294">(AH146*AP143+AI146*AO143+AJ146*AP146+AK146*AO146)</f>
        <v>0</v>
      </c>
      <c r="AV146" s="20"/>
      <c r="AW146" s="16">
        <v>0</v>
      </c>
      <c r="AX146" s="17">
        <f t="shared" ref="AX146" si="1295">-1/($AX$4*$B143)</f>
        <v>-4.3947544211229479</v>
      </c>
      <c r="AY146" s="18">
        <v>1</v>
      </c>
      <c r="AZ146" s="19">
        <v>0</v>
      </c>
      <c r="BA146" s="20"/>
      <c r="BB146" s="1">
        <f t="shared" ref="BB146" si="1296">AR146*AW143+AT146*AW146-AS146*AX143-AU146*AX146</f>
        <v>0</v>
      </c>
      <c r="BC146" s="4">
        <f t="shared" ref="BC146" si="1297">(AR146*AX143+AS146*AW143+AT146*AX146+AU146*AW146)</f>
        <v>-1789.4738724670542</v>
      </c>
      <c r="BD146" s="2">
        <f t="shared" ref="BD146" si="1298">AR146*AY143+AT146*AY146-AS146*AZ143-AU146*AZ146</f>
        <v>425.62806733340557</v>
      </c>
      <c r="BE146" s="3">
        <f t="shared" ref="BE146" si="1299">(AR146*AZ143+AS146*AY143+AT146*AZ146+AU146*AY146)</f>
        <v>0</v>
      </c>
      <c r="BF146" s="20"/>
      <c r="BG146" s="16">
        <v>0</v>
      </c>
      <c r="BH146" s="17">
        <v>0</v>
      </c>
      <c r="BI146" s="18">
        <v>1</v>
      </c>
      <c r="BJ146" s="19">
        <v>0</v>
      </c>
      <c r="BK146" s="20"/>
      <c r="BL146" s="1">
        <f t="shared" ref="BL146" si="1300">BB146*BG143+BD146*BG146-BC146*BH143-BE146*BH146</f>
        <v>0</v>
      </c>
      <c r="BM146" s="4">
        <f t="shared" ref="BM146" si="1301">(BB146*BH143+BC146*BG143+BD146*BH146+BE146*BG146)</f>
        <v>-1789.4738724670542</v>
      </c>
      <c r="BN146" s="2">
        <f t="shared" ref="BN146" si="1302">BB146*BI143+BD146*BI146-BC146*BJ143-BE146*BJ146</f>
        <v>-9026.6837946700944</v>
      </c>
      <c r="BO146" s="3">
        <f t="shared" ref="BO146" si="1303">(BB146*BJ143+BC146*BI143+BD146*BJ146+BE146*BI146)</f>
        <v>0</v>
      </c>
      <c r="BP146" s="20"/>
      <c r="BQ146" s="16">
        <v>0</v>
      </c>
      <c r="BR146" s="17">
        <f t="shared" ref="BR146" si="1304">-1/($BR$4*$B143)</f>
        <v>-3.846775248309342</v>
      </c>
      <c r="BS146" s="18">
        <v>1</v>
      </c>
      <c r="BT146" s="19">
        <v>0</v>
      </c>
      <c r="BU146" s="20"/>
      <c r="BV146" s="1">
        <f t="shared" ref="BV146" si="1305">BL146*BQ143+BN146*BQ146-BM146*BR143-BO146*BR146</f>
        <v>0</v>
      </c>
      <c r="BW146" s="4">
        <f t="shared" ref="BW146" si="1306">(BL146*BR143+BM146*BQ143+BN146*BR146+BO146*BQ146)</f>
        <v>32934.149923184916</v>
      </c>
      <c r="BX146" s="2">
        <f t="shared" ref="BX146" si="1307">BL146*BS143+BN146*BS146-BM146*BT143-BO146*BT146</f>
        <v>-9026.6837946700944</v>
      </c>
      <c r="BY146" s="3">
        <f t="shared" ref="BY146" si="1308">(BL146*BT143+BM146*BS143+BN146*BT146+BO146*BS146)</f>
        <v>0</v>
      </c>
      <c r="BZ146" s="20"/>
      <c r="CA146" s="16">
        <v>0</v>
      </c>
      <c r="CB146" s="17">
        <v>0</v>
      </c>
      <c r="CC146" s="18">
        <v>1</v>
      </c>
      <c r="CD146" s="19">
        <v>0</v>
      </c>
      <c r="CE146" s="20"/>
      <c r="CF146" s="1">
        <f t="shared" ref="CF146" si="1309">BV146*CA143+BX146*CA146-BW146*CB143-BY146*CB146</f>
        <v>0</v>
      </c>
      <c r="CG146" s="4">
        <f t="shared" ref="CG146" si="1310">(BV146*CB143+BW146*CA143+BX146*CB146+BY146*CA146)</f>
        <v>32934.149923184916</v>
      </c>
      <c r="CH146" s="2">
        <f t="shared" ref="CH146" si="1311">BV146*CC143+BX146*CC146-BW146*CD143-BY146*CD146</f>
        <v>82021.55193106657</v>
      </c>
      <c r="CI146" s="3">
        <f t="shared" ref="CI146" si="1312">(BV146*CD143+BW146*CC143+BX146*CD146+BY146*CC146)</f>
        <v>0</v>
      </c>
      <c r="CK146" s="16">
        <f t="shared" ref="CK146" si="1313">1/$CL$4</f>
        <v>1</v>
      </c>
      <c r="CL146" s="17">
        <v>0</v>
      </c>
      <c r="CM146" s="18">
        <v>1</v>
      </c>
      <c r="CN146" s="19">
        <v>0</v>
      </c>
      <c r="CP146" s="1">
        <f t="shared" ref="CP146" si="1314">CF146*CK143+CH146*CK146-CG146*CL143-CI146*CL146</f>
        <v>82021.55193106657</v>
      </c>
      <c r="CQ146" s="4">
        <f t="shared" ref="CQ146" si="1315">(CF146*CL143+CG146*CK143+CH146*CL146+CI146*CK146)</f>
        <v>32934.149923184916</v>
      </c>
      <c r="CR146" s="2">
        <f t="shared" ref="CR146" si="1316">CF146*CM143+CH146*CM146-CG146*CN143-CI146*CN146</f>
        <v>82021.55193106657</v>
      </c>
      <c r="CS146" s="3">
        <f t="shared" ref="CS146" si="1317">(CF146*CN143+CG146*CM143+CH146*CN146+CI146*CM146)</f>
        <v>0</v>
      </c>
      <c r="CU146" s="39">
        <f t="shared" ref="CU146" si="1318">(180/PI())*ATAN(-1*(CQ143/CP143))</f>
        <v>68.123037484117219</v>
      </c>
      <c r="CW146" s="54">
        <f t="shared" ref="CW146" si="1319">20*LOG(((1-(10^(CU143/20)^2)*(1-((1-CW143)/(1+CW143))^2))^0.5))</f>
        <v>-2.5244357285292111E-10</v>
      </c>
      <c r="CY146" s="44">
        <f t="shared" si="797"/>
        <v>1.37</v>
      </c>
      <c r="CZ146" s="13">
        <f t="shared" si="798"/>
        <v>-3.9071332307347939E-2</v>
      </c>
      <c r="DA146" s="13">
        <f t="shared" si="799"/>
        <v>-28.689785208930179</v>
      </c>
      <c r="DB146" s="48">
        <f t="shared" si="800"/>
        <v>-3.9071332307347939E-2</v>
      </c>
      <c r="DC146" s="13">
        <f t="shared" si="801"/>
        <v>-317.21416391639218</v>
      </c>
      <c r="DD146" s="55">
        <f t="shared" si="802"/>
        <v>-5.5364315943020337</v>
      </c>
      <c r="DE146" s="46">
        <f t="shared" si="803"/>
        <v>-19.348009627569898</v>
      </c>
    </row>
    <row r="147" spans="1:109" ht="18" customHeight="1"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3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  <c r="BG147" s="20"/>
      <c r="BH147" s="20"/>
      <c r="BI147" s="20"/>
      <c r="BJ147" s="20"/>
      <c r="BK147" s="20"/>
      <c r="BL147" s="20"/>
      <c r="BM147" s="20"/>
      <c r="BN147" s="20"/>
      <c r="BO147" s="20"/>
      <c r="BP147" s="20"/>
      <c r="BQ147" s="20"/>
      <c r="BR147" s="20"/>
      <c r="BS147" s="20"/>
      <c r="BT147" s="20"/>
      <c r="BU147" s="20"/>
      <c r="BV147" s="20"/>
      <c r="BW147" s="20"/>
      <c r="BX147" s="20"/>
      <c r="BY147" s="20"/>
      <c r="BZ147" s="20"/>
      <c r="CA147" s="20"/>
      <c r="CB147" s="20"/>
      <c r="CC147" s="20"/>
      <c r="CD147" s="20"/>
      <c r="CE147" s="20"/>
      <c r="CF147" s="20"/>
      <c r="CG147" s="20"/>
      <c r="CH147" s="20"/>
      <c r="CI147" s="20"/>
      <c r="CJ147" s="20"/>
      <c r="CK147" s="20"/>
      <c r="CL147" s="20"/>
      <c r="CY147" s="44">
        <f t="shared" si="797"/>
        <v>1.38</v>
      </c>
      <c r="CZ147" s="13">
        <f t="shared" si="798"/>
        <v>-3.6090603993860007E-2</v>
      </c>
      <c r="DA147" s="13">
        <f t="shared" si="799"/>
        <v>-31.861926848094033</v>
      </c>
      <c r="DB147" s="48">
        <f t="shared" si="800"/>
        <v>-3.6090603993860007E-2</v>
      </c>
      <c r="DC147" s="13">
        <f t="shared" si="801"/>
        <v>-313.448267664078</v>
      </c>
      <c r="DD147" s="55">
        <f t="shared" si="802"/>
        <v>-5.4707043054106359</v>
      </c>
      <c r="DE147" s="46">
        <f t="shared" si="803"/>
        <v>-19.538747940653252</v>
      </c>
    </row>
    <row r="148" spans="1:109" ht="18" customHeight="1">
      <c r="CY148" s="44">
        <f t="shared" si="797"/>
        <v>1.39</v>
      </c>
      <c r="CZ148" s="13">
        <f t="shared" si="798"/>
        <v>-3.2967719057098402E-2</v>
      </c>
      <c r="DA148" s="13">
        <f t="shared" si="799"/>
        <v>-34.996409524734815</v>
      </c>
      <c r="DB148" s="48">
        <f t="shared" si="800"/>
        <v>-3.2967719057098402E-2</v>
      </c>
      <c r="DC148" s="13">
        <f t="shared" si="801"/>
        <v>-309.2390942059933</v>
      </c>
      <c r="DD148" s="55">
        <f t="shared" si="802"/>
        <v>-5.3972403697795031</v>
      </c>
      <c r="DE148" s="46">
        <f t="shared" si="803"/>
        <v>-19.78062564681591</v>
      </c>
    </row>
    <row r="149" spans="1:109" ht="18" customHeight="1" thickBot="1">
      <c r="A149" s="23"/>
      <c r="B149" s="23"/>
      <c r="C149" s="23"/>
      <c r="D149" s="20" t="s">
        <v>15</v>
      </c>
      <c r="E149" s="20"/>
      <c r="F149" s="20"/>
      <c r="G149" s="20"/>
      <c r="H149" s="20"/>
      <c r="I149" s="20" t="s">
        <v>16</v>
      </c>
      <c r="J149" s="20"/>
      <c r="K149" s="20"/>
      <c r="L149" s="20"/>
      <c r="M149" s="23"/>
      <c r="N149" s="23"/>
      <c r="O149" s="24" t="s">
        <v>17</v>
      </c>
      <c r="P149" s="23"/>
      <c r="Q149" s="23"/>
      <c r="R149" s="23"/>
      <c r="S149" s="20"/>
      <c r="T149" s="20" t="s">
        <v>18</v>
      </c>
      <c r="U149" s="23"/>
      <c r="V149" s="23"/>
      <c r="W149" s="23"/>
      <c r="X149" s="23"/>
      <c r="Y149" s="24" t="s">
        <v>19</v>
      </c>
      <c r="Z149" s="23"/>
      <c r="AA149" s="23"/>
      <c r="AB149" s="23"/>
      <c r="AC149" s="24" t="s">
        <v>20</v>
      </c>
      <c r="AD149" s="20"/>
      <c r="AE149" s="20"/>
      <c r="AF149" s="20"/>
      <c r="AG149" s="20"/>
      <c r="AH149" s="23"/>
      <c r="AI149" s="24" t="s">
        <v>21</v>
      </c>
      <c r="AJ149" s="23"/>
      <c r="AK149" s="23"/>
      <c r="AL149" s="20"/>
      <c r="AM149" s="24" t="s">
        <v>31</v>
      </c>
      <c r="AN149" s="20"/>
      <c r="AO149" s="23"/>
      <c r="AP149" s="23"/>
      <c r="AQ149" s="23"/>
      <c r="AR149" s="23"/>
      <c r="AS149" s="24" t="s">
        <v>91</v>
      </c>
      <c r="AT149" s="23"/>
      <c r="AU149" s="23"/>
      <c r="AV149" s="23"/>
      <c r="AW149" s="24" t="s">
        <v>32</v>
      </c>
      <c r="AX149" s="20"/>
      <c r="AY149" s="20"/>
      <c r="AZ149" s="20"/>
      <c r="BA149" s="20"/>
      <c r="BB149" s="23"/>
      <c r="BC149" s="24" t="s">
        <v>22</v>
      </c>
      <c r="BD149" s="23"/>
      <c r="BE149" s="23"/>
      <c r="BF149" s="23"/>
      <c r="BG149" s="24" t="s">
        <v>33</v>
      </c>
      <c r="BH149" s="20"/>
      <c r="BI149" s="23"/>
      <c r="BJ149" s="23"/>
      <c r="BK149" s="23"/>
      <c r="BL149" s="23"/>
      <c r="BM149" s="24" t="s">
        <v>34</v>
      </c>
      <c r="BN149" s="23"/>
      <c r="BO149" s="23"/>
      <c r="BP149" s="23"/>
      <c r="BQ149" s="24" t="s">
        <v>89</v>
      </c>
      <c r="BR149" s="20"/>
      <c r="BS149" s="20"/>
      <c r="BT149" s="20"/>
      <c r="BU149" s="20"/>
      <c r="BV149" s="23"/>
      <c r="BW149" s="24" t="s">
        <v>35</v>
      </c>
      <c r="BX149" s="23"/>
      <c r="BY149" s="23"/>
      <c r="BZ149" s="23"/>
      <c r="CA149" s="24" t="s">
        <v>90</v>
      </c>
      <c r="CB149" s="20"/>
      <c r="CC149" s="23"/>
      <c r="CD149" s="23"/>
      <c r="CE149" s="23"/>
      <c r="CF149" s="23"/>
      <c r="CG149" s="24" t="s">
        <v>92</v>
      </c>
      <c r="CH149" s="23"/>
      <c r="CI149" s="23"/>
      <c r="CJ149" s="23"/>
      <c r="CK149" s="24" t="s">
        <v>36</v>
      </c>
      <c r="CL149" s="24"/>
      <c r="CM149" s="23"/>
      <c r="CN149" s="23"/>
      <c r="CO149" s="23"/>
      <c r="CP149" s="23"/>
      <c r="CQ149" s="24" t="s">
        <v>93</v>
      </c>
      <c r="CR149" s="23"/>
      <c r="CS149" s="23"/>
      <c r="CY149" s="44">
        <f t="shared" si="797"/>
        <v>1.4</v>
      </c>
      <c r="CZ149" s="13">
        <f t="shared" si="798"/>
        <v>-2.976897959213505E-2</v>
      </c>
      <c r="DA149" s="13">
        <f t="shared" si="799"/>
        <v>-38.088800466794751</v>
      </c>
      <c r="DB149" s="48">
        <f t="shared" si="800"/>
        <v>-2.976897959213505E-2</v>
      </c>
      <c r="DC149" s="13">
        <f t="shared" si="801"/>
        <v>-304.60905417017131</v>
      </c>
      <c r="DD149" s="55">
        <f t="shared" si="802"/>
        <v>-5.3164309266552534</v>
      </c>
      <c r="DE149" s="46">
        <f t="shared" si="803"/>
        <v>-20.076860244568302</v>
      </c>
    </row>
    <row r="150" spans="1:109" ht="18" customHeight="1" thickBot="1">
      <c r="A150" s="23"/>
      <c r="B150" s="33"/>
      <c r="C150" s="23"/>
      <c r="D150" s="7" t="s">
        <v>2</v>
      </c>
      <c r="E150" s="8"/>
      <c r="F150" s="8" t="s">
        <v>3</v>
      </c>
      <c r="G150" s="9"/>
      <c r="H150" s="10"/>
      <c r="I150" s="7" t="s">
        <v>4</v>
      </c>
      <c r="J150" s="8"/>
      <c r="K150" s="8" t="s">
        <v>5</v>
      </c>
      <c r="L150" s="9"/>
      <c r="M150" s="23"/>
      <c r="N150" s="251" t="s">
        <v>79</v>
      </c>
      <c r="O150" s="252"/>
      <c r="P150" s="253" t="s">
        <v>80</v>
      </c>
      <c r="Q150" s="254"/>
      <c r="R150" s="23"/>
      <c r="S150" s="7" t="s">
        <v>11</v>
      </c>
      <c r="T150" s="8"/>
      <c r="U150" s="8" t="s">
        <v>12</v>
      </c>
      <c r="V150" s="9"/>
      <c r="W150" s="20"/>
      <c r="X150" s="251" t="s">
        <v>79</v>
      </c>
      <c r="Y150" s="252"/>
      <c r="Z150" s="253" t="s">
        <v>80</v>
      </c>
      <c r="AA150" s="254"/>
      <c r="AB150" s="20"/>
      <c r="AC150" s="7" t="s">
        <v>4</v>
      </c>
      <c r="AD150" s="8"/>
      <c r="AE150" s="8" t="s">
        <v>5</v>
      </c>
      <c r="AF150" s="9"/>
      <c r="AG150" s="20"/>
      <c r="AH150" s="251" t="s">
        <v>0</v>
      </c>
      <c r="AI150" s="252"/>
      <c r="AJ150" s="253" t="s">
        <v>1</v>
      </c>
      <c r="AK150" s="254"/>
      <c r="AL150" s="20"/>
      <c r="AM150" s="7" t="s">
        <v>11</v>
      </c>
      <c r="AN150" s="8"/>
      <c r="AO150" s="8" t="s">
        <v>12</v>
      </c>
      <c r="AP150" s="9"/>
      <c r="AQ150" s="23"/>
      <c r="AR150" s="251" t="s">
        <v>0</v>
      </c>
      <c r="AS150" s="252"/>
      <c r="AT150" s="253" t="s">
        <v>1</v>
      </c>
      <c r="AU150" s="254"/>
      <c r="AV150" s="36"/>
      <c r="AW150" s="7" t="s">
        <v>4</v>
      </c>
      <c r="AX150" s="8"/>
      <c r="AY150" s="8" t="s">
        <v>5</v>
      </c>
      <c r="AZ150" s="9"/>
      <c r="BA150" s="20"/>
      <c r="BB150" s="251" t="s">
        <v>0</v>
      </c>
      <c r="BC150" s="252"/>
      <c r="BD150" s="253" t="s">
        <v>1</v>
      </c>
      <c r="BE150" s="254"/>
      <c r="BF150" s="36"/>
      <c r="BG150" s="7" t="s">
        <v>11</v>
      </c>
      <c r="BH150" s="8"/>
      <c r="BI150" s="8" t="s">
        <v>12</v>
      </c>
      <c r="BJ150" s="9"/>
      <c r="BK150" s="36"/>
      <c r="BL150" s="251" t="s">
        <v>0</v>
      </c>
      <c r="BM150" s="252"/>
      <c r="BN150" s="253" t="s">
        <v>1</v>
      </c>
      <c r="BO150" s="254"/>
      <c r="BP150" s="36"/>
      <c r="BQ150" s="7" t="s">
        <v>4</v>
      </c>
      <c r="BR150" s="8"/>
      <c r="BS150" s="8" t="s">
        <v>5</v>
      </c>
      <c r="BT150" s="9"/>
      <c r="BU150" s="20"/>
      <c r="BV150" s="251" t="s">
        <v>0</v>
      </c>
      <c r="BW150" s="252"/>
      <c r="BX150" s="253" t="s">
        <v>1</v>
      </c>
      <c r="BY150" s="254"/>
      <c r="BZ150" s="36"/>
      <c r="CA150" s="7" t="s">
        <v>11</v>
      </c>
      <c r="CB150" s="8"/>
      <c r="CC150" s="8" t="s">
        <v>12</v>
      </c>
      <c r="CD150" s="9"/>
      <c r="CE150" s="36"/>
      <c r="CF150" s="251" t="s">
        <v>0</v>
      </c>
      <c r="CG150" s="252"/>
      <c r="CH150" s="253" t="s">
        <v>1</v>
      </c>
      <c r="CI150" s="254"/>
      <c r="CJ150" s="23"/>
      <c r="CK150" s="7" t="s">
        <v>23</v>
      </c>
      <c r="CL150" s="8"/>
      <c r="CM150" s="8" t="s">
        <v>24</v>
      </c>
      <c r="CN150" s="9"/>
      <c r="CO150" s="23"/>
      <c r="CP150" s="251" t="s">
        <v>0</v>
      </c>
      <c r="CQ150" s="252"/>
      <c r="CR150" s="253" t="s">
        <v>1</v>
      </c>
      <c r="CS150" s="254"/>
      <c r="CU150" s="26" t="s">
        <v>25</v>
      </c>
      <c r="CW150" s="50" t="s">
        <v>44</v>
      </c>
      <c r="CY150" s="44">
        <f t="shared" si="797"/>
        <v>1.41</v>
      </c>
      <c r="CZ150" s="13">
        <f t="shared" si="798"/>
        <v>-2.6555355087739936E-2</v>
      </c>
      <c r="DA150" s="13">
        <f t="shared" si="799"/>
        <v>-41.134891008496467</v>
      </c>
      <c r="DB150" s="48">
        <f t="shared" si="800"/>
        <v>-2.6555355087739936E-2</v>
      </c>
      <c r="DC150" s="13">
        <f t="shared" si="801"/>
        <v>-299.59098988798416</v>
      </c>
      <c r="DD150" s="55">
        <f t="shared" si="802"/>
        <v>-5.2288491828543613</v>
      </c>
      <c r="DE150" s="46">
        <f t="shared" si="803"/>
        <v>-20.431272874442854</v>
      </c>
    </row>
    <row r="151" spans="1:109" ht="18" customHeight="1" thickTop="1" thickBot="1">
      <c r="B151" s="34">
        <v>0.4</v>
      </c>
      <c r="D151" s="11">
        <v>1</v>
      </c>
      <c r="E151" s="12">
        <v>0</v>
      </c>
      <c r="F151" s="13">
        <v>0</v>
      </c>
      <c r="G151" s="40">
        <f t="shared" ref="G151" si="1320">-1/($E$4*$B151)</f>
        <v>-2.6263262947788633</v>
      </c>
      <c r="H151" s="10"/>
      <c r="I151" s="11">
        <v>1</v>
      </c>
      <c r="J151" s="12">
        <v>0</v>
      </c>
      <c r="K151" s="13">
        <v>0</v>
      </c>
      <c r="L151" s="14">
        <v>0</v>
      </c>
      <c r="N151" s="1">
        <f t="shared" ref="N151" si="1321">D151*I151+F151*I154-E151*J151-G151*J154</f>
        <v>-8.5977426355023496</v>
      </c>
      <c r="O151" s="4">
        <f t="shared" ref="O151" si="1322">(D151*J151+E151*I151+F151*J154+G151*I154)</f>
        <v>0</v>
      </c>
      <c r="P151" s="2">
        <f t="shared" ref="P151" si="1323">D151*K151+F151*K154-E151*L151-G151*L154</f>
        <v>0</v>
      </c>
      <c r="Q151" s="3">
        <f t="shared" ref="Q151" si="1324">(D151*L151+E151*K151+F151*L154+G151*K154)</f>
        <v>-2.6263262947788633</v>
      </c>
      <c r="S151" s="11">
        <v>1</v>
      </c>
      <c r="T151" s="12">
        <v>0</v>
      </c>
      <c r="U151" s="13">
        <v>0</v>
      </c>
      <c r="V151" s="40">
        <f t="shared" ref="V151" si="1325">-1/($T$4*$B151)</f>
        <v>-5.0180650341228423</v>
      </c>
      <c r="W151" s="20"/>
      <c r="X151" s="1">
        <f t="shared" ref="X151" si="1326">N151*S151+P151*S154-O151*T151-Q151*T154</f>
        <v>-8.5977426355023496</v>
      </c>
      <c r="Y151" s="4">
        <f t="shared" ref="Y151" si="1327">(N151*T151+O151*S151+P151*T154+Q151*S154)</f>
        <v>0</v>
      </c>
      <c r="Z151" s="2">
        <f t="shared" ref="Z151" si="1328">N151*U151+P151*U154-O151*V151-Q151*V154</f>
        <v>0</v>
      </c>
      <c r="AA151" s="3">
        <f t="shared" ref="AA151" si="1329">(N151*V151+O151*U151+P151*V154+Q151*U154)</f>
        <v>40.517705396822649</v>
      </c>
      <c r="AB151" s="20"/>
      <c r="AC151" s="11">
        <v>1</v>
      </c>
      <c r="AD151" s="12">
        <v>0</v>
      </c>
      <c r="AE151" s="13">
        <v>0</v>
      </c>
      <c r="AF151" s="14">
        <v>0</v>
      </c>
      <c r="AG151" s="20"/>
      <c r="AH151" s="1">
        <f t="shared" ref="AH151" si="1330">X151*AC151+Z151*AC154-Y151*AD151-AA151*AD154</f>
        <v>160.56435404461894</v>
      </c>
      <c r="AI151" s="4">
        <f t="shared" ref="AI151" si="1331">(X151*AD151+Y151*AC151+Z151*AD154+AA151*AC154)</f>
        <v>0</v>
      </c>
      <c r="AJ151" s="2">
        <f t="shared" ref="AJ151" si="1332">X151*AE151+Z151*AE154-Y151*AF151-AA151*AF154</f>
        <v>0</v>
      </c>
      <c r="AK151" s="3">
        <f t="shared" ref="AK151" si="1333">(X151*AF151+Y151*AE151+Z151*AF154+AA151*AE154)</f>
        <v>40.517705396822649</v>
      </c>
      <c r="AL151" s="20"/>
      <c r="AM151" s="11">
        <v>1</v>
      </c>
      <c r="AN151" s="12">
        <v>0</v>
      </c>
      <c r="AO151" s="13">
        <v>0</v>
      </c>
      <c r="AP151" s="40">
        <f t="shared" ref="AP151" si="1334">-1/($AN$4*$B151)</f>
        <v>-5.2148518982060903</v>
      </c>
      <c r="AR151" s="1">
        <f t="shared" ref="AR151" si="1335">AH151*AM151+AJ151*AM154-AI151*AN151-AK151*AN154</f>
        <v>160.56435404461894</v>
      </c>
      <c r="AS151" s="4">
        <f t="shared" ref="AS151" si="1336">(AH151*AN151+AI151*AM151+AJ151*AN154+AK151*AM154)</f>
        <v>0</v>
      </c>
      <c r="AT151" s="2">
        <f t="shared" ref="AT151" si="1337">AH151*AO151+AJ151*AO154-AI151*AP151-AK151*AP154</f>
        <v>0</v>
      </c>
      <c r="AU151" s="3">
        <f t="shared" ref="AU151" si="1338">(AH151*AP151+AI151*AO151+AJ151*AP154+AK151*AO154)</f>
        <v>-796.80162107699311</v>
      </c>
      <c r="AV151" s="20"/>
      <c r="AW151" s="11">
        <v>1</v>
      </c>
      <c r="AX151" s="12">
        <v>0</v>
      </c>
      <c r="AY151" s="13">
        <v>0</v>
      </c>
      <c r="AZ151" s="14">
        <v>0</v>
      </c>
      <c r="BA151" s="20"/>
      <c r="BB151" s="1">
        <f t="shared" ref="BB151" si="1339">AR151*AW151+AT151*AW154-AS151*AX151-AU151*AX154</f>
        <v>-3166.0957205921259</v>
      </c>
      <c r="BC151" s="4">
        <f t="shared" ref="BC151" si="1340">(AR151*AX151+AS151*AW151+AT151*AX154+AU151*AW154)</f>
        <v>0</v>
      </c>
      <c r="BD151" s="2">
        <f t="shared" ref="BD151" si="1341">AR151*AY151+AT151*AY154-AS151*AZ151-AU151*AZ154</f>
        <v>0</v>
      </c>
      <c r="BE151" s="3">
        <f t="shared" ref="BE151" si="1342">(AR151*AZ151+AS151*AY151+AT151*AZ154+AU151*AY154)</f>
        <v>-796.80162107699311</v>
      </c>
      <c r="BF151" s="20"/>
      <c r="BG151" s="11">
        <v>1</v>
      </c>
      <c r="BH151" s="12">
        <v>0</v>
      </c>
      <c r="BI151" s="13">
        <v>0</v>
      </c>
      <c r="BJ151" s="40">
        <f t="shared" ref="BJ151" si="1343">-1/($BH$4*$B151)</f>
        <v>-5.0180650341228423</v>
      </c>
      <c r="BK151" s="20"/>
      <c r="BL151" s="1">
        <f t="shared" ref="BL151" si="1344">BB151*BG151+BD151*BG154-BC151*BH151-BE151*BH154</f>
        <v>-3166.0957205921259</v>
      </c>
      <c r="BM151" s="4">
        <f t="shared" ref="BM151" si="1345">(BB151*BH151+BC151*BG151+BD151*BH154+BE151*BG154)</f>
        <v>0</v>
      </c>
      <c r="BN151" s="2">
        <f t="shared" ref="BN151" si="1346">BB151*BI151+BD151*BI154-BC151*BJ151-BE151*BJ154</f>
        <v>0</v>
      </c>
      <c r="BO151" s="3">
        <f t="shared" ref="BO151" si="1347">(BB151*BJ151+BC151*BI151+BD151*BJ154+BE151*BI154)</f>
        <v>15090.872609112319</v>
      </c>
      <c r="BP151" s="20"/>
      <c r="BQ151" s="11">
        <v>1</v>
      </c>
      <c r="BR151" s="12">
        <v>0</v>
      </c>
      <c r="BS151" s="13">
        <v>0</v>
      </c>
      <c r="BT151" s="14">
        <v>0</v>
      </c>
      <c r="BU151" s="20"/>
      <c r="BV151" s="1">
        <f t="shared" ref="BV151" si="1348">BL151*BQ151+BN151*BQ154-BM151*BR151-BO151*BR154</f>
        <v>51982.539746124428</v>
      </c>
      <c r="BW151" s="4">
        <f t="shared" ref="BW151" si="1349">(BL151*BR151+BM151*BQ151+BN151*BR154+BO151*BQ154)</f>
        <v>0</v>
      </c>
      <c r="BX151" s="2">
        <f t="shared" ref="BX151" si="1350">BL151*BS151+BN151*BS154-BM151*BT151-BO151*BT154</f>
        <v>0</v>
      </c>
      <c r="BY151" s="3">
        <f t="shared" ref="BY151" si="1351">(BL151*BT151+BM151*BS151+BN151*BT154+BO151*BS154)</f>
        <v>15090.872609112319</v>
      </c>
      <c r="BZ151" s="20"/>
      <c r="CA151" s="11">
        <v>1</v>
      </c>
      <c r="CB151" s="12">
        <v>0</v>
      </c>
      <c r="CC151" s="13">
        <v>0</v>
      </c>
      <c r="CD151" s="40">
        <f t="shared" ref="CD151" si="1352">-1/($CB$4*$B151)</f>
        <v>-2.6263262947788633</v>
      </c>
      <c r="CE151" s="20"/>
      <c r="CF151" s="1">
        <f t="shared" ref="CF151" si="1353">BV151*CA151+BX151*CA154-BW151*CB151-BY151*CB154</f>
        <v>51982.539746124428</v>
      </c>
      <c r="CG151" s="4">
        <f t="shared" ref="CG151" si="1354">(BV151*CB151+BW151*CA151+BX151*CB154+BY151*CA154)</f>
        <v>0</v>
      </c>
      <c r="CH151" s="2">
        <f t="shared" ref="CH151" si="1355">BV151*CC151+BX151*CC154-BW151*CD151-BY151*CD154</f>
        <v>0</v>
      </c>
      <c r="CI151" s="3">
        <f t="shared" ref="CI151" si="1356">(BV151*CD151+BW151*CC151+BX151*CD154+BY151*CC154)</f>
        <v>-121432.23839552165</v>
      </c>
      <c r="CJ151" s="28"/>
      <c r="CK151" s="11">
        <v>1</v>
      </c>
      <c r="CL151" s="12">
        <v>0</v>
      </c>
      <c r="CM151" s="13">
        <v>0</v>
      </c>
      <c r="CN151" s="14">
        <v>0</v>
      </c>
      <c r="CP151" s="1">
        <f t="shared" ref="CP151" si="1357">CF151*CK151+CH151*CK154-CG151*CL151-CI151*CL154</f>
        <v>51982.539746124428</v>
      </c>
      <c r="CQ151" s="4">
        <f t="shared" ref="CQ151" si="1358">(CF151*CL151+CG151*CK151+CH151*CL154+CI151*CK154)</f>
        <v>-121432.23839552165</v>
      </c>
      <c r="CR151" s="2">
        <f t="shared" ref="CR151" si="1359">CF151*CM151+CH151*CM154-CG151*CN151-CI151*CN154</f>
        <v>0</v>
      </c>
      <c r="CS151" s="3">
        <f t="shared" ref="CS151" si="1360">(CF151*CN151+CG151*CM151+CH151*CN154+CI151*CM154)</f>
        <v>-121432.23839552165</v>
      </c>
      <c r="CU151" s="29">
        <f t="shared" ref="CU151" si="1361">20*LOG(((1+$CL$4)/$CL$4)/((CP151+CP154)^2+(CQ151+CQ154)^2)^0.5)</f>
        <v>-97.127619666305023</v>
      </c>
      <c r="CW151" s="51">
        <f t="shared" ref="CW151" si="1362">((CP151^2+CQ151^2)^0.5)/((CP154^2+CQ154^2)^0.5)</f>
        <v>2.3360197288462565</v>
      </c>
      <c r="CY151" s="44">
        <f t="shared" si="797"/>
        <v>1.42</v>
      </c>
      <c r="CZ151" s="13">
        <f t="shared" si="798"/>
        <v>-2.3381960720429831E-2</v>
      </c>
      <c r="DA151" s="13">
        <f t="shared" si="799"/>
        <v>-44.130800907376312</v>
      </c>
      <c r="DB151" s="48">
        <f t="shared" si="800"/>
        <v>-2.3381960720429831E-2</v>
      </c>
      <c r="DC151" s="13">
        <f t="shared" si="801"/>
        <v>-294.22596719731661</v>
      </c>
      <c r="DD151" s="55">
        <f t="shared" si="802"/>
        <v>-5.1352118724580071</v>
      </c>
      <c r="DE151" s="46">
        <f t="shared" si="803"/>
        <v>-20.848487798601067</v>
      </c>
    </row>
    <row r="152" spans="1:109" ht="18" customHeight="1" thickBot="1">
      <c r="D152" s="11"/>
      <c r="E152" s="13"/>
      <c r="F152" s="13"/>
      <c r="G152" s="15"/>
      <c r="H152" s="10"/>
      <c r="I152" s="11"/>
      <c r="J152" s="13"/>
      <c r="K152" s="13"/>
      <c r="L152" s="15"/>
      <c r="N152" s="5"/>
      <c r="Q152" s="6"/>
      <c r="S152" s="11"/>
      <c r="T152" s="13"/>
      <c r="U152" s="13"/>
      <c r="V152" s="15"/>
      <c r="W152" s="20"/>
      <c r="X152" s="5"/>
      <c r="AA152" s="6"/>
      <c r="AB152" s="20"/>
      <c r="AC152" s="11"/>
      <c r="AD152" s="13"/>
      <c r="AE152" s="13"/>
      <c r="AF152" s="15"/>
      <c r="AG152" s="20"/>
      <c r="AH152" s="5"/>
      <c r="AK152" s="6"/>
      <c r="AL152" s="20"/>
      <c r="AM152" s="11"/>
      <c r="AN152" s="13"/>
      <c r="AO152" s="13"/>
      <c r="AP152" s="15"/>
      <c r="AR152" s="5"/>
      <c r="AU152" s="6"/>
      <c r="AW152" s="11"/>
      <c r="AX152" s="13"/>
      <c r="AY152" s="13"/>
      <c r="AZ152" s="15"/>
      <c r="BA152" s="20"/>
      <c r="BB152" s="5"/>
      <c r="BE152" s="6"/>
      <c r="BG152" s="11"/>
      <c r="BH152" s="13"/>
      <c r="BI152" s="13"/>
      <c r="BJ152" s="15"/>
      <c r="BL152" s="5"/>
      <c r="BO152" s="6"/>
      <c r="BQ152" s="11"/>
      <c r="BR152" s="13"/>
      <c r="BS152" s="13"/>
      <c r="BT152" s="15"/>
      <c r="BU152" s="20"/>
      <c r="BV152" s="5"/>
      <c r="BY152" s="6"/>
      <c r="CA152" s="11"/>
      <c r="CB152" s="13"/>
      <c r="CC152" s="13"/>
      <c r="CD152" s="15"/>
      <c r="CF152" s="5"/>
      <c r="CI152" s="6"/>
      <c r="CK152" s="11"/>
      <c r="CL152" s="13"/>
      <c r="CM152" s="13"/>
      <c r="CN152" s="15"/>
      <c r="CP152" s="5"/>
      <c r="CS152" s="6"/>
      <c r="CW152" s="52"/>
      <c r="CY152" s="44">
        <f t="shared" si="797"/>
        <v>1.43</v>
      </c>
      <c r="CZ152" s="13">
        <f t="shared" si="798"/>
        <v>-2.0297753884612534E-2</v>
      </c>
      <c r="DA152" s="13">
        <f t="shared" si="799"/>
        <v>-47.07306057934948</v>
      </c>
      <c r="DB152" s="48">
        <f t="shared" si="800"/>
        <v>-2.0297753884612534E-2</v>
      </c>
      <c r="DC152" s="13">
        <f t="shared" si="801"/>
        <v>-288.56100511909204</v>
      </c>
      <c r="DD152" s="55">
        <f t="shared" si="802"/>
        <v>-5.0363396321923677</v>
      </c>
      <c r="DE152" s="46">
        <f t="shared" si="803"/>
        <v>-21.33421125488351</v>
      </c>
    </row>
    <row r="153" spans="1:109" ht="18" customHeight="1" thickBot="1">
      <c r="D153" s="11" t="s">
        <v>6</v>
      </c>
      <c r="E153" s="13"/>
      <c r="F153" s="13" t="s">
        <v>7</v>
      </c>
      <c r="G153" s="15"/>
      <c r="H153" s="10"/>
      <c r="I153" s="11" t="s">
        <v>8</v>
      </c>
      <c r="J153" s="13"/>
      <c r="K153" s="13" t="s">
        <v>9</v>
      </c>
      <c r="L153" s="15"/>
      <c r="N153" s="251" t="s">
        <v>26</v>
      </c>
      <c r="O153" s="252"/>
      <c r="P153" s="253" t="s">
        <v>27</v>
      </c>
      <c r="Q153" s="254"/>
      <c r="S153" s="11" t="s">
        <v>13</v>
      </c>
      <c r="T153" s="13"/>
      <c r="U153" s="13" t="s">
        <v>14</v>
      </c>
      <c r="V153" s="15"/>
      <c r="W153" s="20"/>
      <c r="X153" s="251" t="s">
        <v>26</v>
      </c>
      <c r="Y153" s="252"/>
      <c r="Z153" s="253" t="s">
        <v>27</v>
      </c>
      <c r="AA153" s="254"/>
      <c r="AB153" s="20"/>
      <c r="AC153" s="11" t="s">
        <v>8</v>
      </c>
      <c r="AD153" s="13"/>
      <c r="AE153" s="13" t="s">
        <v>9</v>
      </c>
      <c r="AF153" s="15"/>
      <c r="AG153" s="20"/>
      <c r="AH153" s="251" t="s">
        <v>26</v>
      </c>
      <c r="AI153" s="252"/>
      <c r="AJ153" s="253" t="s">
        <v>27</v>
      </c>
      <c r="AK153" s="254"/>
      <c r="AL153" s="20"/>
      <c r="AM153" s="11" t="s">
        <v>13</v>
      </c>
      <c r="AN153" s="13"/>
      <c r="AO153" s="13" t="s">
        <v>14</v>
      </c>
      <c r="AP153" s="15"/>
      <c r="AR153" s="251" t="s">
        <v>26</v>
      </c>
      <c r="AS153" s="252"/>
      <c r="AT153" s="253" t="s">
        <v>27</v>
      </c>
      <c r="AU153" s="254"/>
      <c r="AV153" s="36"/>
      <c r="AW153" s="11" t="s">
        <v>8</v>
      </c>
      <c r="AX153" s="13"/>
      <c r="AY153" s="13" t="s">
        <v>9</v>
      </c>
      <c r="AZ153" s="15"/>
      <c r="BA153" s="20"/>
      <c r="BB153" s="251" t="s">
        <v>26</v>
      </c>
      <c r="BC153" s="252"/>
      <c r="BD153" s="253" t="s">
        <v>27</v>
      </c>
      <c r="BE153" s="254"/>
      <c r="BF153" s="36"/>
      <c r="BG153" s="11" t="s">
        <v>13</v>
      </c>
      <c r="BH153" s="13"/>
      <c r="BI153" s="13" t="s">
        <v>14</v>
      </c>
      <c r="BJ153" s="15"/>
      <c r="BK153" s="36"/>
      <c r="BL153" s="251" t="s">
        <v>26</v>
      </c>
      <c r="BM153" s="252"/>
      <c r="BN153" s="253" t="s">
        <v>27</v>
      </c>
      <c r="BO153" s="254"/>
      <c r="BP153" s="36"/>
      <c r="BQ153" s="11" t="s">
        <v>8</v>
      </c>
      <c r="BR153" s="13"/>
      <c r="BS153" s="13" t="s">
        <v>9</v>
      </c>
      <c r="BT153" s="15"/>
      <c r="BU153" s="20"/>
      <c r="BV153" s="251" t="s">
        <v>26</v>
      </c>
      <c r="BW153" s="252"/>
      <c r="BX153" s="253" t="s">
        <v>27</v>
      </c>
      <c r="BY153" s="254"/>
      <c r="BZ153" s="36"/>
      <c r="CA153" s="11" t="s">
        <v>13</v>
      </c>
      <c r="CB153" s="13"/>
      <c r="CC153" s="13" t="s">
        <v>14</v>
      </c>
      <c r="CD153" s="15"/>
      <c r="CE153" s="36"/>
      <c r="CF153" s="251" t="s">
        <v>26</v>
      </c>
      <c r="CG153" s="252"/>
      <c r="CH153" s="253" t="s">
        <v>27</v>
      </c>
      <c r="CI153" s="254"/>
      <c r="CK153" s="11" t="s">
        <v>28</v>
      </c>
      <c r="CL153" s="13"/>
      <c r="CM153" s="13" t="s">
        <v>29</v>
      </c>
      <c r="CN153" s="15"/>
      <c r="CP153" s="251" t="s">
        <v>26</v>
      </c>
      <c r="CQ153" s="252"/>
      <c r="CR153" s="253" t="s">
        <v>27</v>
      </c>
      <c r="CS153" s="254"/>
      <c r="CU153" s="38" t="s">
        <v>37</v>
      </c>
      <c r="CW153" s="53" t="s">
        <v>45</v>
      </c>
      <c r="CY153" s="44">
        <f t="shared" si="797"/>
        <v>1.44</v>
      </c>
      <c r="CZ153" s="13">
        <f t="shared" si="798"/>
        <v>-1.7345413607115816E-2</v>
      </c>
      <c r="DA153" s="13">
        <f t="shared" si="799"/>
        <v>-49.958670630540404</v>
      </c>
      <c r="DB153" s="48">
        <f t="shared" si="800"/>
        <v>-1.7345413607115816E-2</v>
      </c>
      <c r="DC153" s="13">
        <f t="shared" si="801"/>
        <v>-282.64686314521771</v>
      </c>
      <c r="DD153" s="55">
        <f t="shared" si="802"/>
        <v>-4.9331183823178639</v>
      </c>
      <c r="DE153" s="46">
        <f t="shared" si="803"/>
        <v>-21.895624791875647</v>
      </c>
    </row>
    <row r="154" spans="1:109" ht="18" customHeight="1" thickTop="1" thickBot="1">
      <c r="D154" s="16">
        <v>0</v>
      </c>
      <c r="E154" s="17">
        <v>0</v>
      </c>
      <c r="F154" s="18">
        <v>1</v>
      </c>
      <c r="G154" s="19">
        <v>0</v>
      </c>
      <c r="H154" s="10"/>
      <c r="I154" s="16">
        <v>0</v>
      </c>
      <c r="J154" s="17">
        <f t="shared" ref="J154" si="1363">-1/($J$4*$B151)</f>
        <v>-3.6544364858938745</v>
      </c>
      <c r="K154" s="18">
        <v>1</v>
      </c>
      <c r="L154" s="19">
        <v>0</v>
      </c>
      <c r="N154" s="1">
        <f t="shared" ref="N154" si="1364">D154*I151+F154*I154-E154*J151-G154*J154</f>
        <v>0</v>
      </c>
      <c r="O154" s="4">
        <f t="shared" ref="O154" si="1365">(D154*J151+E154*I151+F154*J154+G154*I154)</f>
        <v>-3.6544364858938745</v>
      </c>
      <c r="P154" s="2">
        <f t="shared" ref="P154" si="1366">D154*K151+F154*K154-E154*L151-G154*L154</f>
        <v>1</v>
      </c>
      <c r="Q154" s="3">
        <f t="shared" ref="Q154" si="1367">(D154*L151+E154*K151+F154*L154+G154*K154)</f>
        <v>0</v>
      </c>
      <c r="S154" s="16">
        <v>0</v>
      </c>
      <c r="T154" s="17">
        <v>0</v>
      </c>
      <c r="U154" s="18">
        <v>1</v>
      </c>
      <c r="V154" s="19">
        <v>0</v>
      </c>
      <c r="W154" s="20"/>
      <c r="X154" s="1">
        <f t="shared" ref="X154" si="1368">N154*S151+P154*S154-O154*T151-Q154*T154</f>
        <v>0</v>
      </c>
      <c r="Y154" s="4">
        <f t="shared" ref="Y154" si="1369">(N154*T151+O154*S151+P154*T154+Q154*S154)</f>
        <v>-3.6544364858938745</v>
      </c>
      <c r="Z154" s="2">
        <f t="shared" ref="Z154" si="1370">N154*U151+P154*U154-O154*V151-Q154*V154</f>
        <v>-17.338199949286807</v>
      </c>
      <c r="AA154" s="3">
        <f t="shared" ref="AA154" si="1371">(N154*V151+O154*U151+P154*V154+Q154*U154)</f>
        <v>0</v>
      </c>
      <c r="AB154" s="20"/>
      <c r="AC154" s="16">
        <v>0</v>
      </c>
      <c r="AD154" s="17">
        <f t="shared" ref="AD154" si="1372">-1/($AD$4*$B151)</f>
        <v>-4.1750167000668004</v>
      </c>
      <c r="AE154" s="18">
        <v>1</v>
      </c>
      <c r="AF154" s="19">
        <v>0</v>
      </c>
      <c r="AG154" s="20"/>
      <c r="AH154" s="1">
        <f t="shared" ref="AH154" si="1373">X154*AC151+Z154*AC154-Y154*AD151-AA154*AD154</f>
        <v>0</v>
      </c>
      <c r="AI154" s="4">
        <f t="shared" ref="AI154" si="1374">(X154*AD151+Y154*AC151+Z154*AD154+AA154*AC154)</f>
        <v>68.732837851475907</v>
      </c>
      <c r="AJ154" s="2">
        <f t="shared" ref="AJ154" si="1375">X154*AE151+Z154*AE154-Y154*AF151-AA154*AF154</f>
        <v>-17.338199949286807</v>
      </c>
      <c r="AK154" s="3">
        <f t="shared" ref="AK154" si="1376">(X154*AF151+Y154*AE151+Z154*AF154+AA154*AE154)</f>
        <v>0</v>
      </c>
      <c r="AL154" s="20"/>
      <c r="AM154" s="16">
        <v>0</v>
      </c>
      <c r="AN154" s="17">
        <v>0</v>
      </c>
      <c r="AO154" s="18">
        <v>1</v>
      </c>
      <c r="AP154" s="19">
        <v>0</v>
      </c>
      <c r="AR154" s="1">
        <f t="shared" ref="AR154" si="1377">AH154*AM151+AJ154*AM154-AI154*AN151-AK154*AN154</f>
        <v>0</v>
      </c>
      <c r="AS154" s="4">
        <f t="shared" ref="AS154" si="1378">(AH154*AN151+AI154*AM151+AJ154*AN154+AK154*AM154)</f>
        <v>68.732837851475907</v>
      </c>
      <c r="AT154" s="2">
        <f t="shared" ref="AT154" si="1379">AH154*AO151+AJ154*AO154-AI154*AP151-AK154*AP154</f>
        <v>341.09336998957372</v>
      </c>
      <c r="AU154" s="3">
        <f t="shared" ref="AU154" si="1380">(AH154*AP151+AI154*AO151+AJ154*AP154+AK154*AO154)</f>
        <v>0</v>
      </c>
      <c r="AV154" s="20"/>
      <c r="AW154" s="16">
        <v>0</v>
      </c>
      <c r="AX154" s="17">
        <f t="shared" ref="AX154" si="1381">-1/($AX$4*$B151)</f>
        <v>-4.1750167000668004</v>
      </c>
      <c r="AY154" s="18">
        <v>1</v>
      </c>
      <c r="AZ154" s="19">
        <v>0</v>
      </c>
      <c r="BA154" s="20"/>
      <c r="BB154" s="1">
        <f t="shared" ref="BB154" si="1382">AR154*AW151+AT154*AW154-AS154*AX151-AU154*AX154</f>
        <v>0</v>
      </c>
      <c r="BC154" s="4">
        <f t="shared" ref="BC154" si="1383">(AR154*AX151+AS154*AW151+AT154*AX154+AU154*AW154)</f>
        <v>-1355.3376781370582</v>
      </c>
      <c r="BD154" s="2">
        <f t="shared" ref="BD154" si="1384">AR154*AY151+AT154*AY154-AS154*AZ151-AU154*AZ154</f>
        <v>341.09336998957372</v>
      </c>
      <c r="BE154" s="3">
        <f t="shared" ref="BE154" si="1385">(AR154*AZ151+AS154*AY151+AT154*AZ154+AU154*AY154)</f>
        <v>0</v>
      </c>
      <c r="BF154" s="20"/>
      <c r="BG154" s="16">
        <v>0</v>
      </c>
      <c r="BH154" s="17">
        <v>0</v>
      </c>
      <c r="BI154" s="18">
        <v>1</v>
      </c>
      <c r="BJ154" s="19">
        <v>0</v>
      </c>
      <c r="BK154" s="20"/>
      <c r="BL154" s="1">
        <f t="shared" ref="BL154" si="1386">BB154*BG151+BD154*BG154-BC154*BH151-BE154*BH154</f>
        <v>0</v>
      </c>
      <c r="BM154" s="4">
        <f t="shared" ref="BM154" si="1387">(BB154*BH151+BC154*BG151+BD154*BH154+BE154*BG154)</f>
        <v>-1355.3376781370582</v>
      </c>
      <c r="BN154" s="2">
        <f t="shared" ref="BN154" si="1388">BB154*BI151+BD154*BI154-BC154*BJ151-BE154*BJ154</f>
        <v>-6460.0792420992366</v>
      </c>
      <c r="BO154" s="3">
        <f t="shared" ref="BO154" si="1389">(BB154*BJ151+BC154*BI151+BD154*BJ154+BE154*BI154)</f>
        <v>0</v>
      </c>
      <c r="BP154" s="20"/>
      <c r="BQ154" s="16">
        <v>0</v>
      </c>
      <c r="BR154" s="17">
        <f t="shared" ref="BR154" si="1390">-1/($BR$4*$B151)</f>
        <v>-3.6544364858938745</v>
      </c>
      <c r="BS154" s="18">
        <v>1</v>
      </c>
      <c r="BT154" s="19">
        <v>0</v>
      </c>
      <c r="BU154" s="20"/>
      <c r="BV154" s="1">
        <f t="shared" ref="BV154" si="1391">BL154*BQ151+BN154*BQ154-BM154*BR151-BO154*BR154</f>
        <v>0</v>
      </c>
      <c r="BW154" s="4">
        <f t="shared" ref="BW154" si="1392">(BL154*BR151+BM154*BQ151+BN154*BR154+BO154*BQ154)</f>
        <v>22252.611605956041</v>
      </c>
      <c r="BX154" s="2">
        <f t="shared" ref="BX154" si="1393">BL154*BS151+BN154*BS154-BM154*BT151-BO154*BT154</f>
        <v>-6460.0792420992366</v>
      </c>
      <c r="BY154" s="3">
        <f t="shared" ref="BY154" si="1394">(BL154*BT151+BM154*BS151+BN154*BT154+BO154*BS154)</f>
        <v>0</v>
      </c>
      <c r="BZ154" s="20"/>
      <c r="CA154" s="16">
        <v>0</v>
      </c>
      <c r="CB154" s="17">
        <v>0</v>
      </c>
      <c r="CC154" s="18">
        <v>1</v>
      </c>
      <c r="CD154" s="19">
        <v>0</v>
      </c>
      <c r="CE154" s="20"/>
      <c r="CF154" s="1">
        <f t="shared" ref="CF154" si="1395">BV154*CA151+BX154*CA154-BW154*CB151-BY154*CB154</f>
        <v>0</v>
      </c>
      <c r="CG154" s="4">
        <f t="shared" ref="CG154" si="1396">(BV154*CB151+BW154*CA151+BX154*CB154+BY154*CA154)</f>
        <v>22252.611605956041</v>
      </c>
      <c r="CH154" s="2">
        <f t="shared" ref="CH154" si="1397">BV154*CC151+BX154*CC154-BW154*CD151-BY154*CD154</f>
        <v>51982.539746124421</v>
      </c>
      <c r="CI154" s="3">
        <f t="shared" ref="CI154" si="1398">(BV154*CD151+BW154*CC151+BX154*CD154+BY154*CC154)</f>
        <v>0</v>
      </c>
      <c r="CK154" s="16">
        <f t="shared" ref="CK154" si="1399">1/$CL$4</f>
        <v>1</v>
      </c>
      <c r="CL154" s="17">
        <v>0</v>
      </c>
      <c r="CM154" s="18">
        <v>1</v>
      </c>
      <c r="CN154" s="19">
        <v>0</v>
      </c>
      <c r="CP154" s="1">
        <f t="shared" ref="CP154" si="1400">CF154*CK151+CH154*CK154-CG154*CL151-CI154*CL154</f>
        <v>51982.539746124421</v>
      </c>
      <c r="CQ154" s="4">
        <f t="shared" ref="CQ154" si="1401">(CF154*CL151+CG154*CK151+CH154*CL154+CI154*CK154)</f>
        <v>22252.611605956041</v>
      </c>
      <c r="CR154" s="2">
        <f t="shared" ref="CR154" si="1402">CF154*CM151+CH154*CM154-CG154*CN151-CI154*CN154</f>
        <v>51982.539746124421</v>
      </c>
      <c r="CS154" s="3">
        <f t="shared" ref="CS154" si="1403">(CF154*CN151+CG154*CM151+CH154*CN154+CI154*CM154)</f>
        <v>0</v>
      </c>
      <c r="CU154" s="39">
        <f t="shared" ref="CU154" si="1404">(180/PI())*ATAN(-1*(CQ151/CP151))</f>
        <v>66.825270277488329</v>
      </c>
      <c r="CW154" s="54">
        <f t="shared" ref="CW154" si="1405">20*LOG(((1-(10^(CU151/20)^2)*(1-((1-CW151)/(1+CW151))^2))^0.5))</f>
        <v>-7.0648269559260102E-10</v>
      </c>
      <c r="CY154" s="44">
        <f t="shared" si="797"/>
        <v>1.45</v>
      </c>
      <c r="CZ154" s="13">
        <f t="shared" si="798"/>
        <v>-1.4561370626949609E-2</v>
      </c>
      <c r="DA154" s="13">
        <f t="shared" si="799"/>
        <v>-52.785139261992583</v>
      </c>
      <c r="DB154" s="48">
        <f t="shared" si="800"/>
        <v>-1.4561370626949609E-2</v>
      </c>
      <c r="DC154" s="13">
        <f t="shared" si="801"/>
        <v>-276.53598925414303</v>
      </c>
      <c r="DD154" s="55">
        <f t="shared" si="802"/>
        <v>-4.8264635127444544</v>
      </c>
      <c r="DE154" s="46">
        <f t="shared" si="803"/>
        <v>-22.541952296879735</v>
      </c>
    </row>
    <row r="155" spans="1:109" ht="18" customHeight="1"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3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  <c r="BG155" s="20"/>
      <c r="BH155" s="20"/>
      <c r="BI155" s="20"/>
      <c r="BJ155" s="20"/>
      <c r="BK155" s="20"/>
      <c r="BL155" s="20"/>
      <c r="BM155" s="20"/>
      <c r="BN155" s="20"/>
      <c r="BO155" s="20"/>
      <c r="BP155" s="20"/>
      <c r="BQ155" s="20"/>
      <c r="BR155" s="20"/>
      <c r="BS155" s="20"/>
      <c r="BT155" s="20"/>
      <c r="BU155" s="20"/>
      <c r="BV155" s="20"/>
      <c r="BW155" s="20"/>
      <c r="BX155" s="20"/>
      <c r="BY155" s="20"/>
      <c r="BZ155" s="20"/>
      <c r="CA155" s="20"/>
      <c r="CB155" s="20"/>
      <c r="CC155" s="20"/>
      <c r="CD155" s="20"/>
      <c r="CE155" s="20"/>
      <c r="CF155" s="20"/>
      <c r="CG155" s="20"/>
      <c r="CH155" s="20"/>
      <c r="CI155" s="20"/>
      <c r="CJ155" s="20"/>
      <c r="CK155" s="20"/>
      <c r="CL155" s="20"/>
      <c r="CY155" s="44">
        <f t="shared" si="797"/>
        <v>1.46</v>
      </c>
      <c r="CZ155" s="13">
        <f t="shared" si="798"/>
        <v>-1.1975959144476942E-2</v>
      </c>
      <c r="DA155" s="13">
        <f t="shared" si="799"/>
        <v>-55.550499154534016</v>
      </c>
      <c r="DB155" s="48">
        <f t="shared" si="800"/>
        <v>-1.1975959144476942E-2</v>
      </c>
      <c r="DC155" s="13">
        <f t="shared" si="801"/>
        <v>-270.28070753769146</v>
      </c>
      <c r="DD155" s="55">
        <f t="shared" si="802"/>
        <v>-4.7172882511525716</v>
      </c>
      <c r="DE155" s="46">
        <f t="shared" si="803"/>
        <v>-23.285302488443939</v>
      </c>
    </row>
    <row r="156" spans="1:109" ht="18" customHeight="1">
      <c r="CY156" s="44">
        <f t="shared" si="797"/>
        <v>1.47</v>
      </c>
      <c r="CZ156" s="13">
        <f t="shared" si="798"/>
        <v>-9.6136644416057477E-3</v>
      </c>
      <c r="DA156" s="13">
        <f t="shared" si="799"/>
        <v>-58.253306229910933</v>
      </c>
      <c r="DB156" s="48">
        <f t="shared" si="800"/>
        <v>-9.6136644416057477E-3</v>
      </c>
      <c r="DC156" s="13">
        <f t="shared" si="801"/>
        <v>-263.93169666216255</v>
      </c>
      <c r="DD156" s="55">
        <f t="shared" si="802"/>
        <v>-4.6064771071296642</v>
      </c>
      <c r="DE156" s="46">
        <f t="shared" si="803"/>
        <v>-24.141968237401791</v>
      </c>
    </row>
    <row r="157" spans="1:109" ht="18" customHeight="1" thickBot="1">
      <c r="A157" s="23"/>
      <c r="B157" s="23"/>
      <c r="C157" s="23"/>
      <c r="D157" s="20" t="s">
        <v>15</v>
      </c>
      <c r="E157" s="20"/>
      <c r="F157" s="20"/>
      <c r="G157" s="20"/>
      <c r="H157" s="20"/>
      <c r="I157" s="20" t="s">
        <v>16</v>
      </c>
      <c r="J157" s="20"/>
      <c r="K157" s="20"/>
      <c r="L157" s="20"/>
      <c r="M157" s="23"/>
      <c r="N157" s="23"/>
      <c r="O157" s="24" t="s">
        <v>17</v>
      </c>
      <c r="P157" s="23"/>
      <c r="Q157" s="23"/>
      <c r="R157" s="23"/>
      <c r="S157" s="20"/>
      <c r="T157" s="20" t="s">
        <v>18</v>
      </c>
      <c r="U157" s="23"/>
      <c r="V157" s="23"/>
      <c r="W157" s="23"/>
      <c r="X157" s="23"/>
      <c r="Y157" s="24" t="s">
        <v>19</v>
      </c>
      <c r="Z157" s="23"/>
      <c r="AA157" s="23"/>
      <c r="AB157" s="23"/>
      <c r="AC157" s="24" t="s">
        <v>20</v>
      </c>
      <c r="AD157" s="20"/>
      <c r="AE157" s="20"/>
      <c r="AF157" s="20"/>
      <c r="AG157" s="20"/>
      <c r="AH157" s="23"/>
      <c r="AI157" s="24" t="s">
        <v>21</v>
      </c>
      <c r="AJ157" s="23"/>
      <c r="AK157" s="23"/>
      <c r="AL157" s="20"/>
      <c r="AM157" s="24" t="s">
        <v>31</v>
      </c>
      <c r="AN157" s="20"/>
      <c r="AO157" s="23"/>
      <c r="AP157" s="23"/>
      <c r="AQ157" s="23"/>
      <c r="AR157" s="23"/>
      <c r="AS157" s="24" t="s">
        <v>91</v>
      </c>
      <c r="AT157" s="23"/>
      <c r="AU157" s="23"/>
      <c r="AV157" s="23"/>
      <c r="AW157" s="24" t="s">
        <v>32</v>
      </c>
      <c r="AX157" s="20"/>
      <c r="AY157" s="20"/>
      <c r="AZ157" s="20"/>
      <c r="BA157" s="20"/>
      <c r="BB157" s="23"/>
      <c r="BC157" s="24" t="s">
        <v>22</v>
      </c>
      <c r="BD157" s="23"/>
      <c r="BE157" s="23"/>
      <c r="BF157" s="23"/>
      <c r="BG157" s="24" t="s">
        <v>33</v>
      </c>
      <c r="BH157" s="20"/>
      <c r="BI157" s="23"/>
      <c r="BJ157" s="23"/>
      <c r="BK157" s="23"/>
      <c r="BL157" s="23"/>
      <c r="BM157" s="24" t="s">
        <v>34</v>
      </c>
      <c r="BN157" s="23"/>
      <c r="BO157" s="23"/>
      <c r="BP157" s="23"/>
      <c r="BQ157" s="24" t="s">
        <v>89</v>
      </c>
      <c r="BR157" s="20"/>
      <c r="BS157" s="20"/>
      <c r="BT157" s="20"/>
      <c r="BU157" s="20"/>
      <c r="BV157" s="23"/>
      <c r="BW157" s="24" t="s">
        <v>35</v>
      </c>
      <c r="BX157" s="23"/>
      <c r="BY157" s="23"/>
      <c r="BZ157" s="23"/>
      <c r="CA157" s="24" t="s">
        <v>90</v>
      </c>
      <c r="CB157" s="20"/>
      <c r="CC157" s="23"/>
      <c r="CD157" s="23"/>
      <c r="CE157" s="23"/>
      <c r="CF157" s="23"/>
      <c r="CG157" s="24" t="s">
        <v>92</v>
      </c>
      <c r="CH157" s="23"/>
      <c r="CI157" s="23"/>
      <c r="CJ157" s="23"/>
      <c r="CK157" s="24" t="s">
        <v>36</v>
      </c>
      <c r="CL157" s="24"/>
      <c r="CM157" s="23"/>
      <c r="CN157" s="23"/>
      <c r="CO157" s="23"/>
      <c r="CP157" s="23"/>
      <c r="CQ157" s="24" t="s">
        <v>93</v>
      </c>
      <c r="CR157" s="23"/>
      <c r="CS157" s="23"/>
      <c r="CY157" s="44">
        <f t="shared" si="797"/>
        <v>1.48</v>
      </c>
      <c r="CZ157" s="13">
        <f t="shared" si="798"/>
        <v>-7.4934436687300651E-3</v>
      </c>
      <c r="DA157" s="13">
        <f t="shared" si="799"/>
        <v>-60.892623196532561</v>
      </c>
      <c r="DB157" s="48">
        <f t="shared" si="800"/>
        <v>-7.4934436687300651E-3</v>
      </c>
      <c r="DC157" s="13">
        <f t="shared" si="801"/>
        <v>-257.53678306958227</v>
      </c>
      <c r="DD157" s="55">
        <f t="shared" si="802"/>
        <v>-4.4948648095585986</v>
      </c>
      <c r="DE157" s="46">
        <f t="shared" si="803"/>
        <v>-25.134522264476722</v>
      </c>
    </row>
    <row r="158" spans="1:109" ht="18" customHeight="1" thickBot="1">
      <c r="A158" s="23"/>
      <c r="B158" s="33"/>
      <c r="C158" s="23"/>
      <c r="D158" s="7" t="s">
        <v>2</v>
      </c>
      <c r="E158" s="8"/>
      <c r="F158" s="8" t="s">
        <v>3</v>
      </c>
      <c r="G158" s="9"/>
      <c r="H158" s="10"/>
      <c r="I158" s="7" t="s">
        <v>4</v>
      </c>
      <c r="J158" s="8"/>
      <c r="K158" s="8" t="s">
        <v>5</v>
      </c>
      <c r="L158" s="9"/>
      <c r="M158" s="23"/>
      <c r="N158" s="251" t="s">
        <v>79</v>
      </c>
      <c r="O158" s="252"/>
      <c r="P158" s="253" t="s">
        <v>80</v>
      </c>
      <c r="Q158" s="254"/>
      <c r="R158" s="23"/>
      <c r="S158" s="7" t="s">
        <v>11</v>
      </c>
      <c r="T158" s="8"/>
      <c r="U158" s="8" t="s">
        <v>12</v>
      </c>
      <c r="V158" s="9"/>
      <c r="W158" s="20"/>
      <c r="X158" s="251" t="s">
        <v>79</v>
      </c>
      <c r="Y158" s="252"/>
      <c r="Z158" s="253" t="s">
        <v>80</v>
      </c>
      <c r="AA158" s="254"/>
      <c r="AB158" s="20"/>
      <c r="AC158" s="7" t="s">
        <v>4</v>
      </c>
      <c r="AD158" s="8"/>
      <c r="AE158" s="8" t="s">
        <v>5</v>
      </c>
      <c r="AF158" s="9"/>
      <c r="AG158" s="20"/>
      <c r="AH158" s="251" t="s">
        <v>0</v>
      </c>
      <c r="AI158" s="252"/>
      <c r="AJ158" s="253" t="s">
        <v>1</v>
      </c>
      <c r="AK158" s="254"/>
      <c r="AL158" s="20"/>
      <c r="AM158" s="7" t="s">
        <v>11</v>
      </c>
      <c r="AN158" s="8"/>
      <c r="AO158" s="8" t="s">
        <v>12</v>
      </c>
      <c r="AP158" s="9"/>
      <c r="AQ158" s="23"/>
      <c r="AR158" s="251" t="s">
        <v>0</v>
      </c>
      <c r="AS158" s="252"/>
      <c r="AT158" s="253" t="s">
        <v>1</v>
      </c>
      <c r="AU158" s="254"/>
      <c r="AV158" s="36"/>
      <c r="AW158" s="7" t="s">
        <v>4</v>
      </c>
      <c r="AX158" s="8"/>
      <c r="AY158" s="8" t="s">
        <v>5</v>
      </c>
      <c r="AZ158" s="9"/>
      <c r="BA158" s="20"/>
      <c r="BB158" s="251" t="s">
        <v>0</v>
      </c>
      <c r="BC158" s="252"/>
      <c r="BD158" s="253" t="s">
        <v>1</v>
      </c>
      <c r="BE158" s="254"/>
      <c r="BF158" s="36"/>
      <c r="BG158" s="7" t="s">
        <v>11</v>
      </c>
      <c r="BH158" s="8"/>
      <c r="BI158" s="8" t="s">
        <v>12</v>
      </c>
      <c r="BJ158" s="9"/>
      <c r="BK158" s="36"/>
      <c r="BL158" s="251" t="s">
        <v>0</v>
      </c>
      <c r="BM158" s="252"/>
      <c r="BN158" s="253" t="s">
        <v>1</v>
      </c>
      <c r="BO158" s="254"/>
      <c r="BP158" s="36"/>
      <c r="BQ158" s="7" t="s">
        <v>4</v>
      </c>
      <c r="BR158" s="8"/>
      <c r="BS158" s="8" t="s">
        <v>5</v>
      </c>
      <c r="BT158" s="9"/>
      <c r="BU158" s="20"/>
      <c r="BV158" s="251" t="s">
        <v>0</v>
      </c>
      <c r="BW158" s="252"/>
      <c r="BX158" s="253" t="s">
        <v>1</v>
      </c>
      <c r="BY158" s="254"/>
      <c r="BZ158" s="36"/>
      <c r="CA158" s="7" t="s">
        <v>11</v>
      </c>
      <c r="CB158" s="8"/>
      <c r="CC158" s="8" t="s">
        <v>12</v>
      </c>
      <c r="CD158" s="9"/>
      <c r="CE158" s="36"/>
      <c r="CF158" s="251" t="s">
        <v>0</v>
      </c>
      <c r="CG158" s="252"/>
      <c r="CH158" s="253" t="s">
        <v>1</v>
      </c>
      <c r="CI158" s="254"/>
      <c r="CJ158" s="23"/>
      <c r="CK158" s="7" t="s">
        <v>23</v>
      </c>
      <c r="CL158" s="8"/>
      <c r="CM158" s="8" t="s">
        <v>24</v>
      </c>
      <c r="CN158" s="9"/>
      <c r="CO158" s="23"/>
      <c r="CP158" s="251" t="s">
        <v>0</v>
      </c>
      <c r="CQ158" s="252"/>
      <c r="CR158" s="253" t="s">
        <v>1</v>
      </c>
      <c r="CS158" s="254"/>
      <c r="CU158" s="26" t="s">
        <v>25</v>
      </c>
      <c r="CW158" s="50" t="s">
        <v>44</v>
      </c>
      <c r="CY158" s="44">
        <f t="shared" si="797"/>
        <v>1.49</v>
      </c>
      <c r="CZ158" s="13">
        <f t="shared" si="798"/>
        <v>-5.6291000336671825E-3</v>
      </c>
      <c r="DA158" s="13">
        <f t="shared" si="799"/>
        <v>-63.467991027228386</v>
      </c>
      <c r="DB158" s="48">
        <f t="shared" si="800"/>
        <v>-5.6291000336671825E-3</v>
      </c>
      <c r="DC158" s="13">
        <f t="shared" si="801"/>
        <v>-251.14004873298703</v>
      </c>
      <c r="DD158" s="55">
        <f t="shared" si="802"/>
        <v>-4.3832207340096367</v>
      </c>
      <c r="DE158" s="46">
        <f t="shared" si="803"/>
        <v>-26.29538602079851</v>
      </c>
    </row>
    <row r="159" spans="1:109" ht="18" customHeight="1" thickTop="1" thickBot="1">
      <c r="B159" s="34">
        <v>0.42</v>
      </c>
      <c r="D159" s="11">
        <v>1</v>
      </c>
      <c r="E159" s="12">
        <v>0</v>
      </c>
      <c r="F159" s="13">
        <v>0</v>
      </c>
      <c r="G159" s="40">
        <f t="shared" ref="G159" si="1406">-1/($E$4*$B159)</f>
        <v>-2.5012631378846319</v>
      </c>
      <c r="H159" s="10"/>
      <c r="I159" s="11">
        <v>1</v>
      </c>
      <c r="J159" s="12">
        <v>0</v>
      </c>
      <c r="K159" s="13">
        <v>0</v>
      </c>
      <c r="L159" s="14">
        <v>0</v>
      </c>
      <c r="N159" s="1">
        <f t="shared" ref="N159" si="1407">D159*I159+F159*I162-E159*J159-G159*J162</f>
        <v>-7.7054354970542871</v>
      </c>
      <c r="O159" s="4">
        <f t="shared" ref="O159" si="1408">(D159*J159+E159*I159+F159*J162+G159*I162)</f>
        <v>0</v>
      </c>
      <c r="P159" s="2">
        <f t="shared" ref="P159" si="1409">D159*K159+F159*K162-E159*L159-G159*L162</f>
        <v>0</v>
      </c>
      <c r="Q159" s="3">
        <f t="shared" ref="Q159" si="1410">(D159*L159+E159*K159+F159*L162+G159*K162)</f>
        <v>-2.5012631378846319</v>
      </c>
      <c r="S159" s="11">
        <v>1</v>
      </c>
      <c r="T159" s="12">
        <v>0</v>
      </c>
      <c r="U159" s="13">
        <v>0</v>
      </c>
      <c r="V159" s="40">
        <f t="shared" ref="V159" si="1411">-1/($T$4*$B159)</f>
        <v>-4.7791095563074695</v>
      </c>
      <c r="W159" s="20"/>
      <c r="X159" s="1">
        <f t="shared" ref="X159" si="1412">N159*S159+P159*S162-O159*T159-Q159*T162</f>
        <v>-7.7054354970542871</v>
      </c>
      <c r="Y159" s="4">
        <f t="shared" ref="Y159" si="1413">(N159*T159+O159*S159+P159*T162+Q159*S162)</f>
        <v>0</v>
      </c>
      <c r="Z159" s="2">
        <f t="shared" ref="Z159" si="1414">N159*U159+P159*U162-O159*V159-Q159*V162</f>
        <v>0</v>
      </c>
      <c r="AA159" s="3">
        <f t="shared" ref="AA159" si="1415">(N159*V159+O159*U159+P159*V162+Q159*U162)</f>
        <v>34.323857281598308</v>
      </c>
      <c r="AB159" s="20"/>
      <c r="AC159" s="11">
        <v>1</v>
      </c>
      <c r="AD159" s="12">
        <v>0</v>
      </c>
      <c r="AE159" s="13">
        <v>0</v>
      </c>
      <c r="AF159" s="14">
        <v>0</v>
      </c>
      <c r="AG159" s="20"/>
      <c r="AH159" s="1">
        <f t="shared" ref="AH159" si="1416">X159*AC159+Z159*AC162-Y159*AD159-AA159*AD162</f>
        <v>128.77330484711942</v>
      </c>
      <c r="AI159" s="4">
        <f t="shared" ref="AI159" si="1417">(X159*AD159+Y159*AC159+Z159*AD162+AA159*AC162)</f>
        <v>0</v>
      </c>
      <c r="AJ159" s="2">
        <f t="shared" ref="AJ159" si="1418">X159*AE159+Z159*AE162-Y159*AF159-AA159*AF162</f>
        <v>0</v>
      </c>
      <c r="AK159" s="3">
        <f t="shared" ref="AK159" si="1419">(X159*AF159+Y159*AE159+Z159*AF162+AA159*AE162)</f>
        <v>34.323857281598308</v>
      </c>
      <c r="AL159" s="20"/>
      <c r="AM159" s="11">
        <v>1</v>
      </c>
      <c r="AN159" s="12">
        <v>0</v>
      </c>
      <c r="AO159" s="13">
        <v>0</v>
      </c>
      <c r="AP159" s="40">
        <f t="shared" ref="AP159" si="1420">-1/($AN$4*$B159)</f>
        <v>-4.9665256173391343</v>
      </c>
      <c r="AR159" s="1">
        <f t="shared" ref="AR159" si="1421">AH159*AM159+AJ159*AM162-AI159*AN159-AK159*AN162</f>
        <v>128.77330484711942</v>
      </c>
      <c r="AS159" s="4">
        <f t="shared" ref="AS159" si="1422">(AH159*AN159+AI159*AM159+AJ159*AN162+AK159*AM162)</f>
        <v>0</v>
      </c>
      <c r="AT159" s="2">
        <f t="shared" ref="AT159" si="1423">AH159*AO159+AJ159*AO162-AI159*AP159-AK159*AP162</f>
        <v>0</v>
      </c>
      <c r="AU159" s="3">
        <f t="shared" ref="AU159" si="1424">(AH159*AP159+AI159*AO159+AJ159*AP162+AK159*AO162)</f>
        <v>-605.23206007104204</v>
      </c>
      <c r="AV159" s="20"/>
      <c r="AW159" s="11">
        <v>1</v>
      </c>
      <c r="AX159" s="12">
        <v>0</v>
      </c>
      <c r="AY159" s="13">
        <v>0</v>
      </c>
      <c r="AZ159" s="14">
        <v>0</v>
      </c>
      <c r="BA159" s="20"/>
      <c r="BB159" s="1">
        <f t="shared" ref="BB159" si="1425">AR159*AW159+AT159*AW162-AS159*AX159-AU159*AX162</f>
        <v>-2277.7542744028169</v>
      </c>
      <c r="BC159" s="4">
        <f t="shared" ref="BC159" si="1426">(AR159*AX159+AS159*AW159+AT159*AX162+AU159*AW162)</f>
        <v>0</v>
      </c>
      <c r="BD159" s="2">
        <f t="shared" ref="BD159" si="1427">AR159*AY159+AT159*AY162-AS159*AZ159-AU159*AZ162</f>
        <v>0</v>
      </c>
      <c r="BE159" s="3">
        <f t="shared" ref="BE159" si="1428">(AR159*AZ159+AS159*AY159+AT159*AZ162+AU159*AY162)</f>
        <v>-605.23206007104204</v>
      </c>
      <c r="BF159" s="20"/>
      <c r="BG159" s="11">
        <v>1</v>
      </c>
      <c r="BH159" s="12">
        <v>0</v>
      </c>
      <c r="BI159" s="13">
        <v>0</v>
      </c>
      <c r="BJ159" s="40">
        <f t="shared" ref="BJ159" si="1429">-1/($BH$4*$B159)</f>
        <v>-4.7791095563074695</v>
      </c>
      <c r="BK159" s="20"/>
      <c r="BL159" s="1">
        <f t="shared" ref="BL159" si="1430">BB159*BG159+BD159*BG162-BC159*BH159-BE159*BH162</f>
        <v>-2277.7542744028169</v>
      </c>
      <c r="BM159" s="4">
        <f t="shared" ref="BM159" si="1431">(BB159*BH159+BC159*BG159+BD159*BH162+BE159*BG162)</f>
        <v>0</v>
      </c>
      <c r="BN159" s="2">
        <f t="shared" ref="BN159" si="1432">BB159*BI159+BD159*BI162-BC159*BJ159-BE159*BJ162</f>
        <v>0</v>
      </c>
      <c r="BO159" s="3">
        <f t="shared" ref="BO159" si="1433">(BB159*BJ159+BC159*BI159+BD159*BJ162+BE159*BI162)</f>
        <v>10280.405159647646</v>
      </c>
      <c r="BP159" s="20"/>
      <c r="BQ159" s="11">
        <v>1</v>
      </c>
      <c r="BR159" s="12">
        <v>0</v>
      </c>
      <c r="BS159" s="13">
        <v>0</v>
      </c>
      <c r="BT159" s="14">
        <v>0</v>
      </c>
      <c r="BU159" s="20"/>
      <c r="BV159" s="1">
        <f t="shared" ref="BV159" si="1434">BL159*BQ159+BN159*BQ162-BM159*BR159-BO159*BR162</f>
        <v>33502.329254347656</v>
      </c>
      <c r="BW159" s="4">
        <f t="shared" ref="BW159" si="1435">(BL159*BR159+BM159*BQ159+BN159*BR162+BO159*BQ162)</f>
        <v>0</v>
      </c>
      <c r="BX159" s="2">
        <f t="shared" ref="BX159" si="1436">BL159*BS159+BN159*BS162-BM159*BT159-BO159*BT162</f>
        <v>0</v>
      </c>
      <c r="BY159" s="3">
        <f t="shared" ref="BY159" si="1437">(BL159*BT159+BM159*BS159+BN159*BT162+BO159*BS162)</f>
        <v>10280.405159647646</v>
      </c>
      <c r="BZ159" s="20"/>
      <c r="CA159" s="11">
        <v>1</v>
      </c>
      <c r="CB159" s="12">
        <v>0</v>
      </c>
      <c r="CC159" s="13">
        <v>0</v>
      </c>
      <c r="CD159" s="40">
        <f t="shared" ref="CD159" si="1438">-1/($CB$4*$B159)</f>
        <v>-2.5012631378846319</v>
      </c>
      <c r="CE159" s="20"/>
      <c r="CF159" s="1">
        <f t="shared" ref="CF159" si="1439">BV159*CA159+BX159*CA162-BW159*CB159-BY159*CB162</f>
        <v>33502.329254347656</v>
      </c>
      <c r="CG159" s="4">
        <f t="shared" ref="CG159" si="1440">(BV159*CB159+BW159*CA159+BX159*CB162+BY159*CA162)</f>
        <v>0</v>
      </c>
      <c r="CH159" s="2">
        <f t="shared" ref="CH159" si="1441">BV159*CC159+BX159*CC162-BW159*CD159-BY159*CD162</f>
        <v>0</v>
      </c>
      <c r="CI159" s="3">
        <f t="shared" ref="CI159" si="1442">(BV159*CD159+BW159*CC159+BX159*CD162+BY159*CC162)</f>
        <v>-73517.736037526076</v>
      </c>
      <c r="CJ159" s="28"/>
      <c r="CK159" s="11">
        <v>1</v>
      </c>
      <c r="CL159" s="12">
        <v>0</v>
      </c>
      <c r="CM159" s="13">
        <v>0</v>
      </c>
      <c r="CN159" s="14">
        <v>0</v>
      </c>
      <c r="CP159" s="1">
        <f t="shared" ref="CP159" si="1443">CF159*CK159+CH159*CK162-CG159*CL159-CI159*CL162</f>
        <v>33502.329254347656</v>
      </c>
      <c r="CQ159" s="4">
        <f t="shared" ref="CQ159" si="1444">(CF159*CL159+CG159*CK159+CH159*CL162+CI159*CK162)</f>
        <v>-73517.736037526076</v>
      </c>
      <c r="CR159" s="2">
        <f t="shared" ref="CR159" si="1445">CF159*CM159+CH159*CM162-CG159*CN159-CI159*CN162</f>
        <v>0</v>
      </c>
      <c r="CS159" s="3">
        <f t="shared" ref="CS159" si="1446">(CF159*CN159+CG159*CM159+CH159*CN162+CI159*CM162)</f>
        <v>-73517.736037526076</v>
      </c>
      <c r="CU159" s="29">
        <f t="shared" ref="CU159" si="1447">20*LOG(((1+$CL$4)/$CL$4)/((CP159+CP162)^2+(CQ159+CQ162)^2)^0.5)</f>
        <v>-92.946180602040499</v>
      </c>
      <c r="CW159" s="51">
        <f t="shared" ref="CW159" si="1448">((CP159^2+CQ159^2)^0.5)/((CP162^2+CQ162^2)^0.5)</f>
        <v>2.19440670798281</v>
      </c>
      <c r="CY159" s="44">
        <f t="shared" si="797"/>
        <v>1.5</v>
      </c>
      <c r="CZ159" s="13">
        <f t="shared" si="798"/>
        <v>-4.0296933804724279E-3</v>
      </c>
      <c r="DA159" s="13">
        <f t="shared" si="799"/>
        <v>-65.979391514558259</v>
      </c>
      <c r="DB159" s="48">
        <f t="shared" si="800"/>
        <v>-4.0296933804724279E-3</v>
      </c>
      <c r="DC159" s="13">
        <f t="shared" si="801"/>
        <v>-244.78123418823378</v>
      </c>
      <c r="DD159" s="55">
        <f t="shared" si="802"/>
        <v>-4.2722384836799883</v>
      </c>
      <c r="DE159" s="46">
        <f t="shared" si="803"/>
        <v>-27.673331786896526</v>
      </c>
    </row>
    <row r="160" spans="1:109" ht="18" customHeight="1" thickBot="1">
      <c r="D160" s="11"/>
      <c r="E160" s="13"/>
      <c r="F160" s="13"/>
      <c r="G160" s="15"/>
      <c r="H160" s="10"/>
      <c r="I160" s="11"/>
      <c r="J160" s="13"/>
      <c r="K160" s="13"/>
      <c r="L160" s="15"/>
      <c r="N160" s="5"/>
      <c r="Q160" s="6"/>
      <c r="S160" s="11"/>
      <c r="T160" s="13"/>
      <c r="U160" s="13"/>
      <c r="V160" s="15"/>
      <c r="W160" s="20"/>
      <c r="X160" s="5"/>
      <c r="AA160" s="6"/>
      <c r="AB160" s="20"/>
      <c r="AC160" s="11"/>
      <c r="AD160" s="13"/>
      <c r="AE160" s="13"/>
      <c r="AF160" s="15"/>
      <c r="AG160" s="20"/>
      <c r="AH160" s="5"/>
      <c r="AK160" s="6"/>
      <c r="AL160" s="20"/>
      <c r="AM160" s="11"/>
      <c r="AN160" s="13"/>
      <c r="AO160" s="13"/>
      <c r="AP160" s="15"/>
      <c r="AR160" s="5"/>
      <c r="AU160" s="6"/>
      <c r="AW160" s="11"/>
      <c r="AX160" s="13"/>
      <c r="AY160" s="13"/>
      <c r="AZ160" s="15"/>
      <c r="BA160" s="20"/>
      <c r="BB160" s="5"/>
      <c r="BE160" s="6"/>
      <c r="BG160" s="11"/>
      <c r="BH160" s="13"/>
      <c r="BI160" s="13"/>
      <c r="BJ160" s="15"/>
      <c r="BL160" s="5"/>
      <c r="BO160" s="6"/>
      <c r="BQ160" s="11"/>
      <c r="BR160" s="13"/>
      <c r="BS160" s="13"/>
      <c r="BT160" s="15"/>
      <c r="BU160" s="20"/>
      <c r="BV160" s="5"/>
      <c r="BY160" s="6"/>
      <c r="CA160" s="11"/>
      <c r="CB160" s="13"/>
      <c r="CC160" s="13"/>
      <c r="CD160" s="15"/>
      <c r="CF160" s="5"/>
      <c r="CI160" s="6"/>
      <c r="CK160" s="11"/>
      <c r="CL160" s="13"/>
      <c r="CM160" s="13"/>
      <c r="CN160" s="15"/>
      <c r="CP160" s="5"/>
      <c r="CS160" s="6"/>
      <c r="CW160" s="52"/>
      <c r="CY160" s="44">
        <f t="shared" si="797"/>
        <v>1.51</v>
      </c>
      <c r="CZ160" s="13">
        <f t="shared" si="798"/>
        <v>-2.6999726928826173E-3</v>
      </c>
      <c r="DA160" s="13">
        <f t="shared" si="799"/>
        <v>-68.427203856440599</v>
      </c>
      <c r="DB160" s="48">
        <f t="shared" si="800"/>
        <v>-2.6999726928826173E-3</v>
      </c>
      <c r="DC160" s="13">
        <f t="shared" si="801"/>
        <v>-238.49540418829187</v>
      </c>
      <c r="DD160" s="55">
        <f t="shared" si="802"/>
        <v>-4.1625300539603671</v>
      </c>
      <c r="DE160" s="46">
        <f t="shared" si="803"/>
        <v>-29.346405163352983</v>
      </c>
    </row>
    <row r="161" spans="1:109" ht="18" customHeight="1" thickBot="1">
      <c r="D161" s="11" t="s">
        <v>6</v>
      </c>
      <c r="E161" s="13"/>
      <c r="F161" s="13" t="s">
        <v>7</v>
      </c>
      <c r="G161" s="15"/>
      <c r="H161" s="10"/>
      <c r="I161" s="11" t="s">
        <v>8</v>
      </c>
      <c r="J161" s="13"/>
      <c r="K161" s="13" t="s">
        <v>9</v>
      </c>
      <c r="L161" s="15"/>
      <c r="N161" s="251" t="s">
        <v>26</v>
      </c>
      <c r="O161" s="252"/>
      <c r="P161" s="253" t="s">
        <v>27</v>
      </c>
      <c r="Q161" s="254"/>
      <c r="S161" s="11" t="s">
        <v>13</v>
      </c>
      <c r="T161" s="13"/>
      <c r="U161" s="13" t="s">
        <v>14</v>
      </c>
      <c r="V161" s="15"/>
      <c r="W161" s="20"/>
      <c r="X161" s="251" t="s">
        <v>26</v>
      </c>
      <c r="Y161" s="252"/>
      <c r="Z161" s="253" t="s">
        <v>27</v>
      </c>
      <c r="AA161" s="254"/>
      <c r="AB161" s="20"/>
      <c r="AC161" s="11" t="s">
        <v>8</v>
      </c>
      <c r="AD161" s="13"/>
      <c r="AE161" s="13" t="s">
        <v>9</v>
      </c>
      <c r="AF161" s="15"/>
      <c r="AG161" s="20"/>
      <c r="AH161" s="251" t="s">
        <v>26</v>
      </c>
      <c r="AI161" s="252"/>
      <c r="AJ161" s="253" t="s">
        <v>27</v>
      </c>
      <c r="AK161" s="254"/>
      <c r="AL161" s="20"/>
      <c r="AM161" s="11" t="s">
        <v>13</v>
      </c>
      <c r="AN161" s="13"/>
      <c r="AO161" s="13" t="s">
        <v>14</v>
      </c>
      <c r="AP161" s="15"/>
      <c r="AR161" s="251" t="s">
        <v>26</v>
      </c>
      <c r="AS161" s="252"/>
      <c r="AT161" s="253" t="s">
        <v>27</v>
      </c>
      <c r="AU161" s="254"/>
      <c r="AV161" s="36"/>
      <c r="AW161" s="11" t="s">
        <v>8</v>
      </c>
      <c r="AX161" s="13"/>
      <c r="AY161" s="13" t="s">
        <v>9</v>
      </c>
      <c r="AZ161" s="15"/>
      <c r="BA161" s="20"/>
      <c r="BB161" s="251" t="s">
        <v>26</v>
      </c>
      <c r="BC161" s="252"/>
      <c r="BD161" s="253" t="s">
        <v>27</v>
      </c>
      <c r="BE161" s="254"/>
      <c r="BF161" s="36"/>
      <c r="BG161" s="11" t="s">
        <v>13</v>
      </c>
      <c r="BH161" s="13"/>
      <c r="BI161" s="13" t="s">
        <v>14</v>
      </c>
      <c r="BJ161" s="15"/>
      <c r="BK161" s="36"/>
      <c r="BL161" s="251" t="s">
        <v>26</v>
      </c>
      <c r="BM161" s="252"/>
      <c r="BN161" s="253" t="s">
        <v>27</v>
      </c>
      <c r="BO161" s="254"/>
      <c r="BP161" s="36"/>
      <c r="BQ161" s="11" t="s">
        <v>8</v>
      </c>
      <c r="BR161" s="13"/>
      <c r="BS161" s="13" t="s">
        <v>9</v>
      </c>
      <c r="BT161" s="15"/>
      <c r="BU161" s="20"/>
      <c r="BV161" s="251" t="s">
        <v>26</v>
      </c>
      <c r="BW161" s="252"/>
      <c r="BX161" s="253" t="s">
        <v>27</v>
      </c>
      <c r="BY161" s="254"/>
      <c r="BZ161" s="36"/>
      <c r="CA161" s="11" t="s">
        <v>13</v>
      </c>
      <c r="CB161" s="13"/>
      <c r="CC161" s="13" t="s">
        <v>14</v>
      </c>
      <c r="CD161" s="15"/>
      <c r="CE161" s="36"/>
      <c r="CF161" s="251" t="s">
        <v>26</v>
      </c>
      <c r="CG161" s="252"/>
      <c r="CH161" s="253" t="s">
        <v>27</v>
      </c>
      <c r="CI161" s="254"/>
      <c r="CK161" s="11" t="s">
        <v>28</v>
      </c>
      <c r="CL161" s="13"/>
      <c r="CM161" s="13" t="s">
        <v>29</v>
      </c>
      <c r="CN161" s="15"/>
      <c r="CP161" s="251" t="s">
        <v>26</v>
      </c>
      <c r="CQ161" s="252"/>
      <c r="CR161" s="253" t="s">
        <v>27</v>
      </c>
      <c r="CS161" s="254"/>
      <c r="CU161" s="38" t="s">
        <v>37</v>
      </c>
      <c r="CW161" s="53" t="s">
        <v>45</v>
      </c>
      <c r="CY161" s="44">
        <f t="shared" si="797"/>
        <v>1.52</v>
      </c>
      <c r="CZ161" s="13">
        <f t="shared" si="798"/>
        <v>-1.640818388469954E-3</v>
      </c>
      <c r="DA161" s="13">
        <f t="shared" si="799"/>
        <v>-70.81215789832352</v>
      </c>
      <c r="DB161" s="48">
        <f t="shared" si="800"/>
        <v>-1.640818388469954E-3</v>
      </c>
      <c r="DC161" s="13">
        <f t="shared" si="801"/>
        <v>-232.312835510376</v>
      </c>
      <c r="DD161" s="55">
        <f t="shared" si="802"/>
        <v>-4.0546238743000629</v>
      </c>
      <c r="DE161" s="46">
        <f t="shared" si="803"/>
        <v>-31.450813104485583</v>
      </c>
    </row>
    <row r="162" spans="1:109" ht="18" customHeight="1" thickTop="1" thickBot="1">
      <c r="D162" s="16">
        <v>0</v>
      </c>
      <c r="E162" s="17">
        <v>0</v>
      </c>
      <c r="F162" s="18">
        <v>1</v>
      </c>
      <c r="G162" s="19">
        <v>0</v>
      </c>
      <c r="H162" s="10"/>
      <c r="I162" s="16">
        <v>0</v>
      </c>
      <c r="J162" s="17">
        <f t="shared" ref="J162" si="1449">-1/($J$4*$B159)</f>
        <v>-3.4804157008513092</v>
      </c>
      <c r="K162" s="18">
        <v>1</v>
      </c>
      <c r="L162" s="19">
        <v>0</v>
      </c>
      <c r="N162" s="1">
        <f t="shared" ref="N162" si="1450">D162*I159+F162*I162-E162*J159-G162*J162</f>
        <v>0</v>
      </c>
      <c r="O162" s="4">
        <f t="shared" ref="O162" si="1451">(D162*J159+E162*I159+F162*J162+G162*I162)</f>
        <v>-3.4804157008513092</v>
      </c>
      <c r="P162" s="2">
        <f t="shared" ref="P162" si="1452">D162*K159+F162*K162-E162*L159-G162*L162</f>
        <v>1</v>
      </c>
      <c r="Q162" s="3">
        <f t="shared" ref="Q162" si="1453">(D162*L159+E162*K159+F162*L162+G162*K162)</f>
        <v>0</v>
      </c>
      <c r="S162" s="16">
        <v>0</v>
      </c>
      <c r="T162" s="17">
        <v>0</v>
      </c>
      <c r="U162" s="18">
        <v>1</v>
      </c>
      <c r="V162" s="19">
        <v>0</v>
      </c>
      <c r="W162" s="20"/>
      <c r="X162" s="1">
        <f t="shared" ref="X162" si="1454">N162*S159+P162*S162-O162*T159-Q162*T162</f>
        <v>0</v>
      </c>
      <c r="Y162" s="4">
        <f t="shared" ref="Y162" si="1455">(N162*T159+O162*S159+P162*T162+Q162*S162)</f>
        <v>-3.4804157008513092</v>
      </c>
      <c r="Z162" s="2">
        <f t="shared" ref="Z162" si="1456">N162*U159+P162*U162-O162*V159-Q162*V162</f>
        <v>-15.633287935861052</v>
      </c>
      <c r="AA162" s="3">
        <f t="shared" ref="AA162" si="1457">(N162*V159+O162*U159+P162*V162+Q162*U162)</f>
        <v>0</v>
      </c>
      <c r="AB162" s="20"/>
      <c r="AC162" s="16">
        <v>0</v>
      </c>
      <c r="AD162" s="17">
        <f t="shared" ref="AD162" si="1458">-1/($AD$4*$B159)</f>
        <v>-3.9762063810160004</v>
      </c>
      <c r="AE162" s="18">
        <v>1</v>
      </c>
      <c r="AF162" s="19">
        <v>0</v>
      </c>
      <c r="AG162" s="20"/>
      <c r="AH162" s="1">
        <f t="shared" ref="AH162" si="1459">X162*AC159+Z162*AC162-Y162*AD159-AA162*AD162</f>
        <v>0</v>
      </c>
      <c r="AI162" s="4">
        <f t="shared" ref="AI162" si="1460">(X162*AD159+Y162*AC159+Z162*AD162+AA162*AC162)</f>
        <v>58.680763545979865</v>
      </c>
      <c r="AJ162" s="2">
        <f t="shared" ref="AJ162" si="1461">X162*AE159+Z162*AE162-Y162*AF159-AA162*AF162</f>
        <v>-15.633287935861052</v>
      </c>
      <c r="AK162" s="3">
        <f t="shared" ref="AK162" si="1462">(X162*AF159+Y162*AE159+Z162*AF162+AA162*AE162)</f>
        <v>0</v>
      </c>
      <c r="AL162" s="20"/>
      <c r="AM162" s="16">
        <v>0</v>
      </c>
      <c r="AN162" s="17">
        <v>0</v>
      </c>
      <c r="AO162" s="18">
        <v>1</v>
      </c>
      <c r="AP162" s="19">
        <v>0</v>
      </c>
      <c r="AR162" s="1">
        <f t="shared" ref="AR162" si="1463">AH162*AM159+AJ162*AM162-AI162*AN159-AK162*AN162</f>
        <v>0</v>
      </c>
      <c r="AS162" s="4">
        <f t="shared" ref="AS162" si="1464">(AH162*AN159+AI162*AM159+AJ162*AN162+AK162*AM162)</f>
        <v>58.680763545979865</v>
      </c>
      <c r="AT162" s="2">
        <f t="shared" ref="AT162" si="1465">AH162*AO159+AJ162*AO162-AI162*AP159-AK162*AP162</f>
        <v>275.80622746026836</v>
      </c>
      <c r="AU162" s="3">
        <f t="shared" ref="AU162" si="1466">(AH162*AP159+AI162*AO159+AJ162*AP162+AK162*AO162)</f>
        <v>0</v>
      </c>
      <c r="AV162" s="20"/>
      <c r="AW162" s="16">
        <v>0</v>
      </c>
      <c r="AX162" s="17">
        <f t="shared" ref="AX162" si="1467">-1/($AX$4*$B159)</f>
        <v>-3.9762063810160004</v>
      </c>
      <c r="AY162" s="18">
        <v>1</v>
      </c>
      <c r="AZ162" s="19">
        <v>0</v>
      </c>
      <c r="BA162" s="20"/>
      <c r="BB162" s="1">
        <f t="shared" ref="BB162" si="1468">AR162*AW159+AT162*AW162-AS162*AX159-AU162*AX162</f>
        <v>0</v>
      </c>
      <c r="BC162" s="4">
        <f t="shared" ref="BC162" si="1469">(AR162*AX159+AS162*AW159+AT162*AX162+AU162*AW162)</f>
        <v>-1037.9817180054895</v>
      </c>
      <c r="BD162" s="2">
        <f t="shared" ref="BD162" si="1470">AR162*AY159+AT162*AY162-AS162*AZ159-AU162*AZ162</f>
        <v>275.80622746026836</v>
      </c>
      <c r="BE162" s="3">
        <f t="shared" ref="BE162" si="1471">(AR162*AZ159+AS162*AY159+AT162*AZ162+AU162*AY162)</f>
        <v>0</v>
      </c>
      <c r="BF162" s="20"/>
      <c r="BG162" s="16">
        <v>0</v>
      </c>
      <c r="BH162" s="17">
        <v>0</v>
      </c>
      <c r="BI162" s="18">
        <v>1</v>
      </c>
      <c r="BJ162" s="19">
        <v>0</v>
      </c>
      <c r="BK162" s="20"/>
      <c r="BL162" s="1">
        <f t="shared" ref="BL162" si="1472">BB162*BG159+BD162*BG162-BC162*BH159-BE162*BH162</f>
        <v>0</v>
      </c>
      <c r="BM162" s="4">
        <f t="shared" ref="BM162" si="1473">(BB162*BH159+BC162*BG159+BD162*BH162+BE162*BG162)</f>
        <v>-1037.9817180054895</v>
      </c>
      <c r="BN162" s="2">
        <f t="shared" ref="BN162" si="1474">BB162*BI159+BD162*BI162-BC162*BJ159-BE162*BJ162</f>
        <v>-4684.8221203322119</v>
      </c>
      <c r="BO162" s="3">
        <f t="shared" ref="BO162" si="1475">(BB162*BJ159+BC162*BI159+BD162*BJ162+BE162*BI162)</f>
        <v>0</v>
      </c>
      <c r="BP162" s="20"/>
      <c r="BQ162" s="16">
        <v>0</v>
      </c>
      <c r="BR162" s="17">
        <f t="shared" ref="BR162" si="1476">-1/($BR$4*$B159)</f>
        <v>-3.4804157008513092</v>
      </c>
      <c r="BS162" s="18">
        <v>1</v>
      </c>
      <c r="BT162" s="19">
        <v>0</v>
      </c>
      <c r="BU162" s="20"/>
      <c r="BV162" s="1">
        <f t="shared" ref="BV162" si="1477">BL162*BQ159+BN162*BQ162-BM162*BR159-BO162*BR162</f>
        <v>0</v>
      </c>
      <c r="BW162" s="4">
        <f t="shared" ref="BW162" si="1478">(BL162*BR159+BM162*BQ159+BN162*BR162+BO162*BQ162)</f>
        <v>15267.146745294263</v>
      </c>
      <c r="BX162" s="2">
        <f t="shared" ref="BX162" si="1479">BL162*BS159+BN162*BS162-BM162*BT159-BO162*BT162</f>
        <v>-4684.8221203322119</v>
      </c>
      <c r="BY162" s="3">
        <f t="shared" ref="BY162" si="1480">(BL162*BT159+BM162*BS159+BN162*BT162+BO162*BS162)</f>
        <v>0</v>
      </c>
      <c r="BZ162" s="20"/>
      <c r="CA162" s="16">
        <v>0</v>
      </c>
      <c r="CB162" s="17">
        <v>0</v>
      </c>
      <c r="CC162" s="18">
        <v>1</v>
      </c>
      <c r="CD162" s="19">
        <v>0</v>
      </c>
      <c r="CE162" s="20"/>
      <c r="CF162" s="1">
        <f t="shared" ref="CF162" si="1481">BV162*CA159+BX162*CA162-BW162*CB159-BY162*CB162</f>
        <v>0</v>
      </c>
      <c r="CG162" s="4">
        <f t="shared" ref="CG162" si="1482">(BV162*CB159+BW162*CA159+BX162*CB162+BY162*CA162)</f>
        <v>15267.146745294263</v>
      </c>
      <c r="CH162" s="2">
        <f t="shared" ref="CH162" si="1483">BV162*CC159+BX162*CC162-BW162*CD159-BY162*CD162</f>
        <v>33502.329254347664</v>
      </c>
      <c r="CI162" s="3">
        <f t="shared" ref="CI162" si="1484">(BV162*CD159+BW162*CC159+BX162*CD162+BY162*CC162)</f>
        <v>0</v>
      </c>
      <c r="CK162" s="16">
        <f t="shared" ref="CK162" si="1485">1/$CL$4</f>
        <v>1</v>
      </c>
      <c r="CL162" s="17">
        <v>0</v>
      </c>
      <c r="CM162" s="18">
        <v>1</v>
      </c>
      <c r="CN162" s="19">
        <v>0</v>
      </c>
      <c r="CP162" s="1">
        <f t="shared" ref="CP162" si="1486">CF162*CK159+CH162*CK162-CG162*CL159-CI162*CL162</f>
        <v>33502.329254347664</v>
      </c>
      <c r="CQ162" s="4">
        <f t="shared" ref="CQ162" si="1487">(CF162*CL159+CG162*CK159+CH162*CL162+CI162*CK162)</f>
        <v>15267.146745294263</v>
      </c>
      <c r="CR162" s="2">
        <f t="shared" ref="CR162" si="1488">CF162*CM159+CH162*CM162-CG162*CN159-CI162*CN162</f>
        <v>33502.329254347664</v>
      </c>
      <c r="CS162" s="3">
        <f t="shared" ref="CS162" si="1489">(CF162*CN159+CG162*CM159+CH162*CN162+CI162*CM162)</f>
        <v>0</v>
      </c>
      <c r="CU162" s="39">
        <f t="shared" ref="CU162" si="1490">(180/PI())*ATAN(-1*(CQ159/CP159))</f>
        <v>65.501054016303144</v>
      </c>
      <c r="CW162" s="54">
        <f t="shared" ref="CW162" si="1491">20*LOG(((1-(10^(CU159/20)^2)*(1-((1-CW159)/(1+CW159))^2))^0.5))</f>
        <v>-1.8956710766474479E-9</v>
      </c>
      <c r="CY162" s="44">
        <f t="shared" si="797"/>
        <v>1.53</v>
      </c>
      <c r="CZ162" s="13">
        <f t="shared" si="798"/>
        <v>-8.4968438253512084E-4</v>
      </c>
      <c r="DA162" s="13">
        <f t="shared" si="799"/>
        <v>-73.135286253427282</v>
      </c>
      <c r="DB162" s="48">
        <f t="shared" si="800"/>
        <v>-8.4968438253512084E-4</v>
      </c>
      <c r="DC162" s="13">
        <f t="shared" si="801"/>
        <v>-226.25908345405159</v>
      </c>
      <c r="DD162" s="55">
        <f t="shared" si="802"/>
        <v>-3.9489659688178245</v>
      </c>
      <c r="DE162" s="46">
        <f t="shared" si="803"/>
        <v>-34.257511436765789</v>
      </c>
    </row>
    <row r="163" spans="1:109" ht="18" customHeight="1"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3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20"/>
      <c r="BO163" s="20"/>
      <c r="BP163" s="20"/>
      <c r="BQ163" s="20"/>
      <c r="BR163" s="20"/>
      <c r="BS163" s="20"/>
      <c r="BT163" s="20"/>
      <c r="BU163" s="20"/>
      <c r="BV163" s="20"/>
      <c r="BW163" s="20"/>
      <c r="BX163" s="20"/>
      <c r="BY163" s="20"/>
      <c r="BZ163" s="20"/>
      <c r="CA163" s="20"/>
      <c r="CB163" s="20"/>
      <c r="CC163" s="20"/>
      <c r="CD163" s="20"/>
      <c r="CE163" s="20"/>
      <c r="CF163" s="20"/>
      <c r="CG163" s="20"/>
      <c r="CH163" s="20"/>
      <c r="CI163" s="20"/>
      <c r="CJ163" s="20"/>
      <c r="CK163" s="20"/>
      <c r="CL163" s="20"/>
      <c r="CY163" s="44">
        <f t="shared" si="797"/>
        <v>1.54</v>
      </c>
      <c r="CZ163" s="13">
        <f t="shared" si="798"/>
        <v>-3.2103179754191011E-4</v>
      </c>
      <c r="DA163" s="13">
        <f t="shared" si="799"/>
        <v>-75.3978770879678</v>
      </c>
      <c r="DB163" s="48">
        <f t="shared" si="800"/>
        <v>-3.2103179754191011E-4</v>
      </c>
      <c r="DC163" s="13">
        <f t="shared" si="801"/>
        <v>-220.35518434963544</v>
      </c>
      <c r="DD163" s="55">
        <f t="shared" si="802"/>
        <v>-3.8459234907402182</v>
      </c>
      <c r="DE163" s="46">
        <f t="shared" si="803"/>
        <v>-38.440288775629952</v>
      </c>
    </row>
    <row r="164" spans="1:109" ht="18" customHeight="1">
      <c r="CY164" s="44">
        <f t="shared" si="797"/>
        <v>1.55</v>
      </c>
      <c r="CZ164" s="13">
        <f t="shared" si="798"/>
        <v>-4.6747880015043656E-5</v>
      </c>
      <c r="DA164" s="13">
        <f t="shared" si="799"/>
        <v>-77.601428931464156</v>
      </c>
      <c r="DB164" s="48">
        <f t="shared" si="800"/>
        <v>-4.6747880015043656E-5</v>
      </c>
      <c r="DC164" s="13">
        <f t="shared" si="801"/>
        <v>-214.61795482321529</v>
      </c>
      <c r="DD164" s="55">
        <f t="shared" si="802"/>
        <v>-3.7457899455615511</v>
      </c>
      <c r="DE164" s="46">
        <f t="shared" si="803"/>
        <v>-46.770595009446794</v>
      </c>
    </row>
    <row r="165" spans="1:109" ht="18" customHeight="1" thickBot="1">
      <c r="A165" s="23"/>
      <c r="B165" s="23"/>
      <c r="C165" s="23"/>
      <c r="D165" s="20" t="s">
        <v>15</v>
      </c>
      <c r="E165" s="20"/>
      <c r="F165" s="20"/>
      <c r="G165" s="20"/>
      <c r="H165" s="20"/>
      <c r="I165" s="20" t="s">
        <v>16</v>
      </c>
      <c r="J165" s="20"/>
      <c r="K165" s="20"/>
      <c r="L165" s="20"/>
      <c r="M165" s="23"/>
      <c r="N165" s="23"/>
      <c r="O165" s="24" t="s">
        <v>17</v>
      </c>
      <c r="P165" s="23"/>
      <c r="Q165" s="23"/>
      <c r="R165" s="23"/>
      <c r="S165" s="20"/>
      <c r="T165" s="20" t="s">
        <v>18</v>
      </c>
      <c r="U165" s="23"/>
      <c r="V165" s="23"/>
      <c r="W165" s="23"/>
      <c r="X165" s="23"/>
      <c r="Y165" s="24" t="s">
        <v>19</v>
      </c>
      <c r="Z165" s="23"/>
      <c r="AA165" s="23"/>
      <c r="AB165" s="23"/>
      <c r="AC165" s="24" t="s">
        <v>20</v>
      </c>
      <c r="AD165" s="20"/>
      <c r="AE165" s="20"/>
      <c r="AF165" s="20"/>
      <c r="AG165" s="20"/>
      <c r="AH165" s="23"/>
      <c r="AI165" s="24" t="s">
        <v>21</v>
      </c>
      <c r="AJ165" s="23"/>
      <c r="AK165" s="23"/>
      <c r="AL165" s="20"/>
      <c r="AM165" s="24" t="s">
        <v>31</v>
      </c>
      <c r="AN165" s="20"/>
      <c r="AO165" s="23"/>
      <c r="AP165" s="23"/>
      <c r="AQ165" s="23"/>
      <c r="AR165" s="23"/>
      <c r="AS165" s="24" t="s">
        <v>91</v>
      </c>
      <c r="AT165" s="23"/>
      <c r="AU165" s="23"/>
      <c r="AV165" s="23"/>
      <c r="AW165" s="24" t="s">
        <v>32</v>
      </c>
      <c r="AX165" s="20"/>
      <c r="AY165" s="20"/>
      <c r="AZ165" s="20"/>
      <c r="BA165" s="20"/>
      <c r="BB165" s="23"/>
      <c r="BC165" s="24" t="s">
        <v>22</v>
      </c>
      <c r="BD165" s="23"/>
      <c r="BE165" s="23"/>
      <c r="BF165" s="23"/>
      <c r="BG165" s="24" t="s">
        <v>33</v>
      </c>
      <c r="BH165" s="20"/>
      <c r="BI165" s="23"/>
      <c r="BJ165" s="23"/>
      <c r="BK165" s="23"/>
      <c r="BL165" s="23"/>
      <c r="BM165" s="24" t="s">
        <v>34</v>
      </c>
      <c r="BN165" s="23"/>
      <c r="BO165" s="23"/>
      <c r="BP165" s="23"/>
      <c r="BQ165" s="24" t="s">
        <v>89</v>
      </c>
      <c r="BR165" s="20"/>
      <c r="BS165" s="20"/>
      <c r="BT165" s="20"/>
      <c r="BU165" s="20"/>
      <c r="BV165" s="23"/>
      <c r="BW165" s="24" t="s">
        <v>35</v>
      </c>
      <c r="BX165" s="23"/>
      <c r="BY165" s="23"/>
      <c r="BZ165" s="23"/>
      <c r="CA165" s="24" t="s">
        <v>90</v>
      </c>
      <c r="CB165" s="20"/>
      <c r="CC165" s="23"/>
      <c r="CD165" s="23"/>
      <c r="CE165" s="23"/>
      <c r="CF165" s="23"/>
      <c r="CG165" s="24" t="s">
        <v>92</v>
      </c>
      <c r="CH165" s="23"/>
      <c r="CI165" s="23"/>
      <c r="CJ165" s="23"/>
      <c r="CK165" s="24" t="s">
        <v>36</v>
      </c>
      <c r="CL165" s="24"/>
      <c r="CM165" s="23"/>
      <c r="CN165" s="23"/>
      <c r="CO165" s="23"/>
      <c r="CP165" s="23"/>
      <c r="CQ165" s="24" t="s">
        <v>93</v>
      </c>
      <c r="CR165" s="23"/>
      <c r="CS165" s="23"/>
      <c r="CY165" s="44">
        <f t="shared" si="797"/>
        <v>1.56</v>
      </c>
      <c r="CZ165" s="13">
        <f t="shared" si="798"/>
        <v>-1.6545171192656268E-5</v>
      </c>
      <c r="DA165" s="13">
        <f t="shared" si="799"/>
        <v>-79.747608479696311</v>
      </c>
      <c r="DB165" s="48">
        <f t="shared" si="800"/>
        <v>-1.6545171192656268E-5</v>
      </c>
      <c r="DC165" s="13">
        <f t="shared" si="801"/>
        <v>-209.06035359346455</v>
      </c>
      <c r="DD165" s="55">
        <f t="shared" si="802"/>
        <v>-3.6487915055895148</v>
      </c>
      <c r="DE165" s="46">
        <f t="shared" si="803"/>
        <v>-51.250455834733792</v>
      </c>
    </row>
    <row r="166" spans="1:109" ht="18" customHeight="1" thickBot="1">
      <c r="A166" s="23"/>
      <c r="B166" s="33"/>
      <c r="C166" s="23"/>
      <c r="D166" s="7" t="s">
        <v>2</v>
      </c>
      <c r="E166" s="8"/>
      <c r="F166" s="8" t="s">
        <v>3</v>
      </c>
      <c r="G166" s="9"/>
      <c r="H166" s="10"/>
      <c r="I166" s="7" t="s">
        <v>4</v>
      </c>
      <c r="J166" s="8"/>
      <c r="K166" s="8" t="s">
        <v>5</v>
      </c>
      <c r="L166" s="9"/>
      <c r="M166" s="23"/>
      <c r="N166" s="251" t="s">
        <v>79</v>
      </c>
      <c r="O166" s="252"/>
      <c r="P166" s="253" t="s">
        <v>80</v>
      </c>
      <c r="Q166" s="254"/>
      <c r="R166" s="23"/>
      <c r="S166" s="7" t="s">
        <v>11</v>
      </c>
      <c r="T166" s="8"/>
      <c r="U166" s="8" t="s">
        <v>12</v>
      </c>
      <c r="V166" s="9"/>
      <c r="W166" s="20"/>
      <c r="X166" s="251" t="s">
        <v>79</v>
      </c>
      <c r="Y166" s="252"/>
      <c r="Z166" s="253" t="s">
        <v>80</v>
      </c>
      <c r="AA166" s="254"/>
      <c r="AB166" s="20"/>
      <c r="AC166" s="7" t="s">
        <v>4</v>
      </c>
      <c r="AD166" s="8"/>
      <c r="AE166" s="8" t="s">
        <v>5</v>
      </c>
      <c r="AF166" s="9"/>
      <c r="AG166" s="20"/>
      <c r="AH166" s="251" t="s">
        <v>0</v>
      </c>
      <c r="AI166" s="252"/>
      <c r="AJ166" s="253" t="s">
        <v>1</v>
      </c>
      <c r="AK166" s="254"/>
      <c r="AL166" s="20"/>
      <c r="AM166" s="7" t="s">
        <v>11</v>
      </c>
      <c r="AN166" s="8"/>
      <c r="AO166" s="8" t="s">
        <v>12</v>
      </c>
      <c r="AP166" s="9"/>
      <c r="AQ166" s="23"/>
      <c r="AR166" s="251" t="s">
        <v>0</v>
      </c>
      <c r="AS166" s="252"/>
      <c r="AT166" s="253" t="s">
        <v>1</v>
      </c>
      <c r="AU166" s="254"/>
      <c r="AV166" s="36"/>
      <c r="AW166" s="7" t="s">
        <v>4</v>
      </c>
      <c r="AX166" s="8"/>
      <c r="AY166" s="8" t="s">
        <v>5</v>
      </c>
      <c r="AZ166" s="9"/>
      <c r="BA166" s="20"/>
      <c r="BB166" s="251" t="s">
        <v>0</v>
      </c>
      <c r="BC166" s="252"/>
      <c r="BD166" s="253" t="s">
        <v>1</v>
      </c>
      <c r="BE166" s="254"/>
      <c r="BF166" s="36"/>
      <c r="BG166" s="7" t="s">
        <v>11</v>
      </c>
      <c r="BH166" s="8"/>
      <c r="BI166" s="8" t="s">
        <v>12</v>
      </c>
      <c r="BJ166" s="9"/>
      <c r="BK166" s="36"/>
      <c r="BL166" s="251" t="s">
        <v>0</v>
      </c>
      <c r="BM166" s="252"/>
      <c r="BN166" s="253" t="s">
        <v>1</v>
      </c>
      <c r="BO166" s="254"/>
      <c r="BP166" s="36"/>
      <c r="BQ166" s="7" t="s">
        <v>4</v>
      </c>
      <c r="BR166" s="8"/>
      <c r="BS166" s="8" t="s">
        <v>5</v>
      </c>
      <c r="BT166" s="9"/>
      <c r="BU166" s="20"/>
      <c r="BV166" s="251" t="s">
        <v>0</v>
      </c>
      <c r="BW166" s="252"/>
      <c r="BX166" s="253" t="s">
        <v>1</v>
      </c>
      <c r="BY166" s="254"/>
      <c r="BZ166" s="36"/>
      <c r="CA166" s="7" t="s">
        <v>11</v>
      </c>
      <c r="CB166" s="8"/>
      <c r="CC166" s="8" t="s">
        <v>12</v>
      </c>
      <c r="CD166" s="9"/>
      <c r="CE166" s="36"/>
      <c r="CF166" s="251" t="s">
        <v>0</v>
      </c>
      <c r="CG166" s="252"/>
      <c r="CH166" s="253" t="s">
        <v>1</v>
      </c>
      <c r="CI166" s="254"/>
      <c r="CJ166" s="23"/>
      <c r="CK166" s="7" t="s">
        <v>23</v>
      </c>
      <c r="CL166" s="8"/>
      <c r="CM166" s="8" t="s">
        <v>24</v>
      </c>
      <c r="CN166" s="9"/>
      <c r="CO166" s="23"/>
      <c r="CP166" s="251" t="s">
        <v>0</v>
      </c>
      <c r="CQ166" s="252"/>
      <c r="CR166" s="253" t="s">
        <v>1</v>
      </c>
      <c r="CS166" s="254"/>
      <c r="CU166" s="26" t="s">
        <v>25</v>
      </c>
      <c r="CW166" s="50" t="s">
        <v>44</v>
      </c>
      <c r="CY166" s="44">
        <f t="shared" ref="CY166:CY229" si="1492">INDEX(B:B,(ROW()-23)*8+23)</f>
        <v>1.57</v>
      </c>
      <c r="CZ166" s="13">
        <f t="shared" ref="CZ166:CZ229" si="1493">INDEX(CU:CU,(ROW()-23)*8+23)</f>
        <v>-2.1833727058306646E-4</v>
      </c>
      <c r="DA166" s="13">
        <f t="shared" ref="DA166:DA229" si="1494">INDEX(CU:CU,(ROW()-23)*8+26)</f>
        <v>-81.838212015630958</v>
      </c>
      <c r="DB166" s="48">
        <f t="shared" ref="DB166:DB229" si="1495">CZ166</f>
        <v>-2.1833727058306646E-4</v>
      </c>
      <c r="DC166" s="13">
        <f t="shared" ref="DC166:DC229" si="1496">((DA167-DA166)/(CY167-CY166))</f>
        <v>-203.69187733811299</v>
      </c>
      <c r="DD166" s="55">
        <f t="shared" ref="DD166:DD229" si="1497">PI()*(IF(DC166&lt;0,DC166,(DC167+DC165)/2))/180</f>
        <v>-3.5550939191184949</v>
      </c>
      <c r="DE166" s="46">
        <f t="shared" ref="DE166:DE229" si="1498">INDEX(CW:CW,(ROW()-23)*8+26)</f>
        <v>-40.021097142127253</v>
      </c>
    </row>
    <row r="167" spans="1:109" ht="18" customHeight="1" thickTop="1" thickBot="1">
      <c r="B167" s="34">
        <v>0.44</v>
      </c>
      <c r="D167" s="11">
        <v>1</v>
      </c>
      <c r="E167" s="12">
        <v>0</v>
      </c>
      <c r="F167" s="13">
        <v>0</v>
      </c>
      <c r="G167" s="40">
        <f t="shared" ref="G167" si="1499">-1/($E$4*$B167)</f>
        <v>-2.3875693588898756</v>
      </c>
      <c r="H167" s="10"/>
      <c r="I167" s="11">
        <v>1</v>
      </c>
      <c r="J167" s="12">
        <v>0</v>
      </c>
      <c r="K167" s="13">
        <v>0</v>
      </c>
      <c r="L167" s="14">
        <v>0</v>
      </c>
      <c r="N167" s="1">
        <f t="shared" ref="N167" si="1500">D167*I167+F167*I170-E167*J167-G167*J170</f>
        <v>-6.9320187070267361</v>
      </c>
      <c r="O167" s="4">
        <f t="shared" ref="O167" si="1501">(D167*J167+E167*I167+F167*J170+G167*I170)</f>
        <v>0</v>
      </c>
      <c r="P167" s="2">
        <f t="shared" ref="P167" si="1502">D167*K167+F167*K170-E167*L167-G167*L170</f>
        <v>0</v>
      </c>
      <c r="Q167" s="3">
        <f t="shared" ref="Q167" si="1503">(D167*L167+E167*K167+F167*L170+G167*K170)</f>
        <v>-2.3875693588898756</v>
      </c>
      <c r="S167" s="11">
        <v>1</v>
      </c>
      <c r="T167" s="12">
        <v>0</v>
      </c>
      <c r="U167" s="13">
        <v>0</v>
      </c>
      <c r="V167" s="40">
        <f t="shared" ref="V167" si="1504">-1/($T$4*$B167)</f>
        <v>-4.5618773037480382</v>
      </c>
      <c r="W167" s="20"/>
      <c r="X167" s="1">
        <f t="shared" ref="X167" si="1505">N167*S167+P167*S170-O167*T167-Q167*T170</f>
        <v>-6.9320187070267361</v>
      </c>
      <c r="Y167" s="4">
        <f t="shared" ref="Y167" si="1506">(N167*T167+O167*S167+P167*T170+Q167*S170)</f>
        <v>0</v>
      </c>
      <c r="Z167" s="2">
        <f t="shared" ref="Z167" si="1507">N167*U167+P167*U170-O167*V167-Q167*V170</f>
        <v>0</v>
      </c>
      <c r="AA167" s="3">
        <f t="shared" ref="AA167" si="1508">(N167*V167+O167*U167+P167*V170+Q167*U170)</f>
        <v>29.235449449852212</v>
      </c>
      <c r="AB167" s="20"/>
      <c r="AC167" s="11">
        <v>1</v>
      </c>
      <c r="AD167" s="12">
        <v>0</v>
      </c>
      <c r="AE167" s="13">
        <v>0</v>
      </c>
      <c r="AF167" s="14">
        <v>0</v>
      </c>
      <c r="AG167" s="20"/>
      <c r="AH167" s="1">
        <f t="shared" ref="AH167" si="1509">X167*AC167+Z167*AC170-Y167*AD167-AA167*AD170</f>
        <v>104.03024464487484</v>
      </c>
      <c r="AI167" s="4">
        <f t="shared" ref="AI167" si="1510">(X167*AD167+Y167*AC167+Z167*AD170+AA167*AC170)</f>
        <v>0</v>
      </c>
      <c r="AJ167" s="2">
        <f t="shared" ref="AJ167" si="1511">X167*AE167+Z167*AE170-Y167*AF167-AA167*AF170</f>
        <v>0</v>
      </c>
      <c r="AK167" s="3">
        <f t="shared" ref="AK167" si="1512">(X167*AF167+Y167*AE167+Z167*AF170+AA167*AE170)</f>
        <v>29.235449449852212</v>
      </c>
      <c r="AL167" s="20"/>
      <c r="AM167" s="11">
        <v>1</v>
      </c>
      <c r="AN167" s="12">
        <v>0</v>
      </c>
      <c r="AO167" s="13">
        <v>0</v>
      </c>
      <c r="AP167" s="40">
        <f t="shared" ref="AP167" si="1513">-1/($AN$4*$B167)</f>
        <v>-4.7407744529146285</v>
      </c>
      <c r="AR167" s="1">
        <f t="shared" ref="AR167" si="1514">AH167*AM167+AJ167*AM170-AI167*AN167-AK167*AN170</f>
        <v>104.03024464487484</v>
      </c>
      <c r="AS167" s="4">
        <f t="shared" ref="AS167" si="1515">(AH167*AN167+AI167*AM167+AJ167*AN170+AK167*AM170)</f>
        <v>0</v>
      </c>
      <c r="AT167" s="2">
        <f t="shared" ref="AT167" si="1516">AH167*AO167+AJ167*AO170-AI167*AP167-AK167*AP170</f>
        <v>0</v>
      </c>
      <c r="AU167" s="3">
        <f t="shared" ref="AU167" si="1517">(AH167*AP167+AI167*AO167+AJ167*AP170+AK167*AO170)</f>
        <v>-463.94847669302931</v>
      </c>
      <c r="AV167" s="20"/>
      <c r="AW167" s="11">
        <v>1</v>
      </c>
      <c r="AX167" s="12">
        <v>0</v>
      </c>
      <c r="AY167" s="13">
        <v>0</v>
      </c>
      <c r="AZ167" s="14">
        <v>0</v>
      </c>
      <c r="BA167" s="20"/>
      <c r="BB167" s="1">
        <f t="shared" ref="BB167" si="1518">AR167*AW167+AT167*AW170-AS167*AX167-AU167*AX170</f>
        <v>-1656.8721536859889</v>
      </c>
      <c r="BC167" s="4">
        <f t="shared" ref="BC167" si="1519">(AR167*AX167+AS167*AW167+AT167*AX170+AU167*AW170)</f>
        <v>0</v>
      </c>
      <c r="BD167" s="2">
        <f t="shared" ref="BD167" si="1520">AR167*AY167+AT167*AY170-AS167*AZ167-AU167*AZ170</f>
        <v>0</v>
      </c>
      <c r="BE167" s="3">
        <f t="shared" ref="BE167" si="1521">(AR167*AZ167+AS167*AY167+AT167*AZ170+AU167*AY170)</f>
        <v>-463.94847669302931</v>
      </c>
      <c r="BF167" s="20"/>
      <c r="BG167" s="11">
        <v>1</v>
      </c>
      <c r="BH167" s="12">
        <v>0</v>
      </c>
      <c r="BI167" s="13">
        <v>0</v>
      </c>
      <c r="BJ167" s="40">
        <f t="shared" ref="BJ167" si="1522">-1/($BH$4*$B167)</f>
        <v>-4.5618773037480382</v>
      </c>
      <c r="BK167" s="20"/>
      <c r="BL167" s="1">
        <f t="shared" ref="BL167" si="1523">BB167*BG167+BD167*BG170-BC167*BH167-BE167*BH170</f>
        <v>-1656.8721536859889</v>
      </c>
      <c r="BM167" s="4">
        <f t="shared" ref="BM167" si="1524">(BB167*BH167+BC167*BG167+BD167*BH170+BE167*BG170)</f>
        <v>0</v>
      </c>
      <c r="BN167" s="2">
        <f t="shared" ref="BN167" si="1525">BB167*BI167+BD167*BI170-BC167*BJ167-BE167*BJ170</f>
        <v>0</v>
      </c>
      <c r="BO167" s="3">
        <f t="shared" ref="BO167" si="1526">(BB167*BJ167+BC167*BI167+BD167*BJ170+BE167*BI170)</f>
        <v>7094.4989964192155</v>
      </c>
      <c r="BP167" s="20"/>
      <c r="BQ167" s="11">
        <v>1</v>
      </c>
      <c r="BR167" s="12">
        <v>0</v>
      </c>
      <c r="BS167" s="13">
        <v>0</v>
      </c>
      <c r="BT167" s="14">
        <v>0</v>
      </c>
      <c r="BU167" s="20"/>
      <c r="BV167" s="1">
        <f t="shared" ref="BV167" si="1527">BL167*BQ167+BN167*BQ170-BM167*BR167-BO167*BR170</f>
        <v>21912.578738724795</v>
      </c>
      <c r="BW167" s="4">
        <f t="shared" ref="BW167" si="1528">(BL167*BR167+BM167*BQ167+BN167*BR170+BO167*BQ170)</f>
        <v>0</v>
      </c>
      <c r="BX167" s="2">
        <f t="shared" ref="BX167" si="1529">BL167*BS167+BN167*BS170-BM167*BT167-BO167*BT170</f>
        <v>0</v>
      </c>
      <c r="BY167" s="3">
        <f t="shared" ref="BY167" si="1530">(BL167*BT167+BM167*BS167+BN167*BT170+BO167*BS170)</f>
        <v>7094.4989964192155</v>
      </c>
      <c r="BZ167" s="20"/>
      <c r="CA167" s="11">
        <v>1</v>
      </c>
      <c r="CB167" s="12">
        <v>0</v>
      </c>
      <c r="CC167" s="13">
        <v>0</v>
      </c>
      <c r="CD167" s="40">
        <f t="shared" ref="CD167" si="1531">-1/($CB$4*$B167)</f>
        <v>-2.3875693588898756</v>
      </c>
      <c r="CE167" s="20"/>
      <c r="CF167" s="1">
        <f t="shared" ref="CF167" si="1532">BV167*CA167+BX167*CA170-BW167*CB167-BY167*CB170</f>
        <v>21912.578738724795</v>
      </c>
      <c r="CG167" s="4">
        <f t="shared" ref="CG167" si="1533">(BV167*CB167+BW167*CA167+BX167*CB170+BY167*CA170)</f>
        <v>0</v>
      </c>
      <c r="CH167" s="2">
        <f t="shared" ref="CH167" si="1534">BV167*CC167+BX167*CC170-BW167*CD167-BY167*CD170</f>
        <v>0</v>
      </c>
      <c r="CI167" s="3">
        <f t="shared" ref="CI167" si="1535">(BV167*CD167+BW167*CC167+BX167*CD170+BY167*CC170)</f>
        <v>-45223.302574421861</v>
      </c>
      <c r="CJ167" s="28"/>
      <c r="CK167" s="11">
        <v>1</v>
      </c>
      <c r="CL167" s="12">
        <v>0</v>
      </c>
      <c r="CM167" s="13">
        <v>0</v>
      </c>
      <c r="CN167" s="14">
        <v>0</v>
      </c>
      <c r="CP167" s="1">
        <f t="shared" ref="CP167" si="1536">CF167*CK167+CH167*CK170-CG167*CL167-CI167*CL170</f>
        <v>21912.578738724795</v>
      </c>
      <c r="CQ167" s="4">
        <f t="shared" ref="CQ167" si="1537">(CF167*CL167+CG167*CK167+CH167*CL170+CI167*CK170)</f>
        <v>-45223.302574421861</v>
      </c>
      <c r="CR167" s="2">
        <f t="shared" ref="CR167" si="1538">CF167*CM167+CH167*CM170-CG167*CN167-CI167*CN170</f>
        <v>0</v>
      </c>
      <c r="CS167" s="3">
        <f t="shared" ref="CS167" si="1539">(CF167*CN167+CG167*CM167+CH167*CN170+CI167*CM170)</f>
        <v>-45223.302574421861</v>
      </c>
      <c r="CU167" s="29">
        <f t="shared" ref="CU167" si="1540">20*LOG(((1+$CL$4)/$CL$4)/((CP167+CP170)^2+(CQ167+CQ170)^2)^0.5)</f>
        <v>-88.918442379269237</v>
      </c>
      <c r="CW167" s="51">
        <f t="shared" ref="CW167" si="1541">((CP167^2+CQ167^2)^0.5)/((CP170^2+CQ170^2)^0.5)</f>
        <v>2.0638055945651641</v>
      </c>
      <c r="CY167" s="44">
        <f t="shared" si="1492"/>
        <v>1.58</v>
      </c>
      <c r="CZ167" s="13">
        <f t="shared" si="1493"/>
        <v>-6.3858864538616383E-4</v>
      </c>
      <c r="DA167" s="13">
        <f t="shared" si="1494"/>
        <v>-83.87513078901209</v>
      </c>
      <c r="DB167" s="48">
        <f t="shared" si="1495"/>
        <v>-6.3858864538616383E-4</v>
      </c>
      <c r="DC167" s="13">
        <f t="shared" si="1496"/>
        <v>-198.51896800976459</v>
      </c>
      <c r="DD167" s="55">
        <f t="shared" si="1497"/>
        <v>-3.4648096194316866</v>
      </c>
      <c r="DE167" s="46">
        <f t="shared" si="1498"/>
        <v>-35.341369010120907</v>
      </c>
    </row>
    <row r="168" spans="1:109" ht="18" customHeight="1" thickBot="1">
      <c r="D168" s="11"/>
      <c r="E168" s="13"/>
      <c r="F168" s="13"/>
      <c r="G168" s="15"/>
      <c r="H168" s="10"/>
      <c r="I168" s="11"/>
      <c r="J168" s="13"/>
      <c r="K168" s="13"/>
      <c r="L168" s="15"/>
      <c r="N168" s="5"/>
      <c r="Q168" s="6"/>
      <c r="S168" s="11"/>
      <c r="T168" s="13"/>
      <c r="U168" s="13"/>
      <c r="V168" s="15"/>
      <c r="W168" s="20"/>
      <c r="X168" s="5"/>
      <c r="AA168" s="6"/>
      <c r="AB168" s="20"/>
      <c r="AC168" s="11"/>
      <c r="AD168" s="13"/>
      <c r="AE168" s="13"/>
      <c r="AF168" s="15"/>
      <c r="AG168" s="20"/>
      <c r="AH168" s="5"/>
      <c r="AK168" s="6"/>
      <c r="AL168" s="20"/>
      <c r="AM168" s="11"/>
      <c r="AN168" s="13"/>
      <c r="AO168" s="13"/>
      <c r="AP168" s="15"/>
      <c r="AR168" s="5"/>
      <c r="AU168" s="6"/>
      <c r="AW168" s="11"/>
      <c r="AX168" s="13"/>
      <c r="AY168" s="13"/>
      <c r="AZ168" s="15"/>
      <c r="BA168" s="20"/>
      <c r="BB168" s="5"/>
      <c r="BE168" s="6"/>
      <c r="BG168" s="11"/>
      <c r="BH168" s="13"/>
      <c r="BI168" s="13"/>
      <c r="BJ168" s="15"/>
      <c r="BL168" s="5"/>
      <c r="BO168" s="6"/>
      <c r="BQ168" s="11"/>
      <c r="BR168" s="13"/>
      <c r="BS168" s="13"/>
      <c r="BT168" s="15"/>
      <c r="BU168" s="20"/>
      <c r="BV168" s="5"/>
      <c r="BY168" s="6"/>
      <c r="CA168" s="11"/>
      <c r="CB168" s="13"/>
      <c r="CC168" s="13"/>
      <c r="CD168" s="15"/>
      <c r="CF168" s="5"/>
      <c r="CI168" s="6"/>
      <c r="CK168" s="11"/>
      <c r="CL168" s="13"/>
      <c r="CM168" s="13"/>
      <c r="CN168" s="15"/>
      <c r="CP168" s="5"/>
      <c r="CS168" s="6"/>
      <c r="CW168" s="52"/>
      <c r="CY168" s="44">
        <f t="shared" si="1492"/>
        <v>1.59</v>
      </c>
      <c r="CZ168" s="13">
        <f t="shared" si="1493"/>
        <v>-1.2626368863822895E-3</v>
      </c>
      <c r="DA168" s="13">
        <f t="shared" si="1494"/>
        <v>-85.860320469109737</v>
      </c>
      <c r="DB168" s="48">
        <f t="shared" si="1495"/>
        <v>-1.2626368863822895E-3</v>
      </c>
      <c r="DC168" s="13">
        <f t="shared" si="1496"/>
        <v>-193.54541445521374</v>
      </c>
      <c r="DD168" s="55">
        <f t="shared" si="1497"/>
        <v>-3.3780047343805069</v>
      </c>
      <c r="DE168" s="46">
        <f t="shared" si="1498"/>
        <v>-32.367745833332208</v>
      </c>
    </row>
    <row r="169" spans="1:109" ht="18" customHeight="1" thickBot="1">
      <c r="D169" s="11" t="s">
        <v>6</v>
      </c>
      <c r="E169" s="13"/>
      <c r="F169" s="13" t="s">
        <v>7</v>
      </c>
      <c r="G169" s="15"/>
      <c r="H169" s="10"/>
      <c r="I169" s="11" t="s">
        <v>8</v>
      </c>
      <c r="J169" s="13"/>
      <c r="K169" s="13" t="s">
        <v>9</v>
      </c>
      <c r="L169" s="15"/>
      <c r="N169" s="251" t="s">
        <v>26</v>
      </c>
      <c r="O169" s="252"/>
      <c r="P169" s="253" t="s">
        <v>27</v>
      </c>
      <c r="Q169" s="254"/>
      <c r="S169" s="11" t="s">
        <v>13</v>
      </c>
      <c r="T169" s="13"/>
      <c r="U169" s="13" t="s">
        <v>14</v>
      </c>
      <c r="V169" s="15"/>
      <c r="W169" s="20"/>
      <c r="X169" s="251" t="s">
        <v>26</v>
      </c>
      <c r="Y169" s="252"/>
      <c r="Z169" s="253" t="s">
        <v>27</v>
      </c>
      <c r="AA169" s="254"/>
      <c r="AB169" s="20"/>
      <c r="AC169" s="11" t="s">
        <v>8</v>
      </c>
      <c r="AD169" s="13"/>
      <c r="AE169" s="13" t="s">
        <v>9</v>
      </c>
      <c r="AF169" s="15"/>
      <c r="AG169" s="20"/>
      <c r="AH169" s="251" t="s">
        <v>26</v>
      </c>
      <c r="AI169" s="252"/>
      <c r="AJ169" s="253" t="s">
        <v>27</v>
      </c>
      <c r="AK169" s="254"/>
      <c r="AL169" s="20"/>
      <c r="AM169" s="11" t="s">
        <v>13</v>
      </c>
      <c r="AN169" s="13"/>
      <c r="AO169" s="13" t="s">
        <v>14</v>
      </c>
      <c r="AP169" s="15"/>
      <c r="AR169" s="251" t="s">
        <v>26</v>
      </c>
      <c r="AS169" s="252"/>
      <c r="AT169" s="253" t="s">
        <v>27</v>
      </c>
      <c r="AU169" s="254"/>
      <c r="AV169" s="36"/>
      <c r="AW169" s="11" t="s">
        <v>8</v>
      </c>
      <c r="AX169" s="13"/>
      <c r="AY169" s="13" t="s">
        <v>9</v>
      </c>
      <c r="AZ169" s="15"/>
      <c r="BA169" s="20"/>
      <c r="BB169" s="251" t="s">
        <v>26</v>
      </c>
      <c r="BC169" s="252"/>
      <c r="BD169" s="253" t="s">
        <v>27</v>
      </c>
      <c r="BE169" s="254"/>
      <c r="BF169" s="36"/>
      <c r="BG169" s="11" t="s">
        <v>13</v>
      </c>
      <c r="BH169" s="13"/>
      <c r="BI169" s="13" t="s">
        <v>14</v>
      </c>
      <c r="BJ169" s="15"/>
      <c r="BK169" s="36"/>
      <c r="BL169" s="251" t="s">
        <v>26</v>
      </c>
      <c r="BM169" s="252"/>
      <c r="BN169" s="253" t="s">
        <v>27</v>
      </c>
      <c r="BO169" s="254"/>
      <c r="BP169" s="36"/>
      <c r="BQ169" s="11" t="s">
        <v>8</v>
      </c>
      <c r="BR169" s="13"/>
      <c r="BS169" s="13" t="s">
        <v>9</v>
      </c>
      <c r="BT169" s="15"/>
      <c r="BU169" s="20"/>
      <c r="BV169" s="251" t="s">
        <v>26</v>
      </c>
      <c r="BW169" s="252"/>
      <c r="BX169" s="253" t="s">
        <v>27</v>
      </c>
      <c r="BY169" s="254"/>
      <c r="BZ169" s="36"/>
      <c r="CA169" s="11" t="s">
        <v>13</v>
      </c>
      <c r="CB169" s="13"/>
      <c r="CC169" s="13" t="s">
        <v>14</v>
      </c>
      <c r="CD169" s="15"/>
      <c r="CE169" s="36"/>
      <c r="CF169" s="251" t="s">
        <v>26</v>
      </c>
      <c r="CG169" s="252"/>
      <c r="CH169" s="253" t="s">
        <v>27</v>
      </c>
      <c r="CI169" s="254"/>
      <c r="CK169" s="11" t="s">
        <v>28</v>
      </c>
      <c r="CL169" s="13"/>
      <c r="CM169" s="13" t="s">
        <v>29</v>
      </c>
      <c r="CN169" s="15"/>
      <c r="CP169" s="251" t="s">
        <v>26</v>
      </c>
      <c r="CQ169" s="252"/>
      <c r="CR169" s="253" t="s">
        <v>27</v>
      </c>
      <c r="CS169" s="254"/>
      <c r="CU169" s="38" t="s">
        <v>37</v>
      </c>
      <c r="CW169" s="53" t="s">
        <v>45</v>
      </c>
      <c r="CY169" s="44">
        <f t="shared" si="1492"/>
        <v>1.6</v>
      </c>
      <c r="CZ169" s="13">
        <f t="shared" si="1493"/>
        <v>-2.0749866065039799E-3</v>
      </c>
      <c r="DA169" s="13">
        <f t="shared" si="1494"/>
        <v>-87.795774613661877</v>
      </c>
      <c r="DB169" s="48">
        <f t="shared" si="1495"/>
        <v>-2.0749866065039799E-3</v>
      </c>
      <c r="DC169" s="13">
        <f t="shared" si="1496"/>
        <v>-188.77273603396941</v>
      </c>
      <c r="DD169" s="55">
        <f t="shared" si="1497"/>
        <v>-3.294705781790908</v>
      </c>
      <c r="DE169" s="46">
        <f t="shared" si="1498"/>
        <v>-30.202822764051454</v>
      </c>
    </row>
    <row r="170" spans="1:109" ht="18" customHeight="1" thickTop="1" thickBot="1">
      <c r="D170" s="16">
        <v>0</v>
      </c>
      <c r="E170" s="17">
        <v>0</v>
      </c>
      <c r="F170" s="18">
        <v>1</v>
      </c>
      <c r="G170" s="19">
        <v>0</v>
      </c>
      <c r="H170" s="10"/>
      <c r="I170" s="16">
        <v>0</v>
      </c>
      <c r="J170" s="17">
        <f t="shared" ref="J170" si="1542">-1/($J$4*$B167)</f>
        <v>-3.3222149871762503</v>
      </c>
      <c r="K170" s="18">
        <v>1</v>
      </c>
      <c r="L170" s="19">
        <v>0</v>
      </c>
      <c r="N170" s="1">
        <f t="shared" ref="N170" si="1543">D170*I167+F170*I170-E170*J167-G170*J170</f>
        <v>0</v>
      </c>
      <c r="O170" s="4">
        <f t="shared" ref="O170" si="1544">(D170*J167+E170*I167+F170*J170+G170*I170)</f>
        <v>-3.3222149871762503</v>
      </c>
      <c r="P170" s="2">
        <f t="shared" ref="P170" si="1545">D170*K167+F170*K170-E170*L167-G170*L170</f>
        <v>1</v>
      </c>
      <c r="Q170" s="3">
        <f t="shared" ref="Q170" si="1546">(D170*L167+E170*K167+F170*L170+G170*K170)</f>
        <v>0</v>
      </c>
      <c r="S170" s="16">
        <v>0</v>
      </c>
      <c r="T170" s="17">
        <v>0</v>
      </c>
      <c r="U170" s="18">
        <v>1</v>
      </c>
      <c r="V170" s="19">
        <v>0</v>
      </c>
      <c r="W170" s="20"/>
      <c r="X170" s="1">
        <f t="shared" ref="X170" si="1547">N170*S167+P170*S170-O170*T167-Q170*T170</f>
        <v>0</v>
      </c>
      <c r="Y170" s="4">
        <f t="shared" ref="Y170" si="1548">(N170*T167+O170*S167+P170*T170+Q170*S170)</f>
        <v>-3.3222149871762503</v>
      </c>
      <c r="Z170" s="2">
        <f t="shared" ref="Z170" si="1549">N170*U167+P170*U170-O170*V167-Q170*V170</f>
        <v>-14.155537148170916</v>
      </c>
      <c r="AA170" s="3">
        <f t="shared" ref="AA170" si="1550">(N170*V167+O170*U167+P170*V170+Q170*U170)</f>
        <v>0</v>
      </c>
      <c r="AB170" s="20"/>
      <c r="AC170" s="16">
        <v>0</v>
      </c>
      <c r="AD170" s="17">
        <f t="shared" ref="AD170" si="1551">-1/($AD$4*$B167)</f>
        <v>-3.795469727333455</v>
      </c>
      <c r="AE170" s="18">
        <v>1</v>
      </c>
      <c r="AF170" s="19">
        <v>0</v>
      </c>
      <c r="AG170" s="20"/>
      <c r="AH170" s="1">
        <f t="shared" ref="AH170" si="1552">X170*AC167+Z170*AC170-Y170*AD167-AA170*AD170</f>
        <v>0</v>
      </c>
      <c r="AI170" s="4">
        <f t="shared" ref="AI170" si="1553">(X170*AD167+Y170*AC167+Z170*AD170+AA170*AC170)</f>
        <v>50.404697732850607</v>
      </c>
      <c r="AJ170" s="2">
        <f t="shared" ref="AJ170" si="1554">X170*AE167+Z170*AE170-Y170*AF167-AA170*AF170</f>
        <v>-14.155537148170916</v>
      </c>
      <c r="AK170" s="3">
        <f t="shared" ref="AK170" si="1555">(X170*AF167+Y170*AE167+Z170*AF170+AA170*AE170)</f>
        <v>0</v>
      </c>
      <c r="AL170" s="20"/>
      <c r="AM170" s="16">
        <v>0</v>
      </c>
      <c r="AN170" s="17">
        <v>0</v>
      </c>
      <c r="AO170" s="18">
        <v>1</v>
      </c>
      <c r="AP170" s="19">
        <v>0</v>
      </c>
      <c r="AR170" s="1">
        <f t="shared" ref="AR170" si="1556">AH170*AM167+AJ170*AM170-AI170*AN167-AK170*AN170</f>
        <v>0</v>
      </c>
      <c r="AS170" s="4">
        <f t="shared" ref="AS170" si="1557">(AH170*AN167+AI170*AM167+AJ170*AN170+AK170*AM170)</f>
        <v>50.404697732850607</v>
      </c>
      <c r="AT170" s="2">
        <f t="shared" ref="AT170" si="1558">AH170*AO167+AJ170*AO170-AI170*AP167-AK170*AP170</f>
        <v>224.80176617061116</v>
      </c>
      <c r="AU170" s="3">
        <f t="shared" ref="AU170" si="1559">(AH170*AP167+AI170*AO167+AJ170*AP170+AK170*AO170)</f>
        <v>0</v>
      </c>
      <c r="AV170" s="20"/>
      <c r="AW170" s="16">
        <v>0</v>
      </c>
      <c r="AX170" s="17">
        <f t="shared" ref="AX170" si="1560">-1/($AX$4*$B167)</f>
        <v>-3.795469727333455</v>
      </c>
      <c r="AY170" s="18">
        <v>1</v>
      </c>
      <c r="AZ170" s="19">
        <v>0</v>
      </c>
      <c r="BA170" s="20"/>
      <c r="BB170" s="1">
        <f t="shared" ref="BB170" si="1561">AR170*AW167+AT170*AW170-AS170*AX167-AU170*AX170</f>
        <v>0</v>
      </c>
      <c r="BC170" s="4">
        <f t="shared" ref="BC170" si="1562">(AR170*AX167+AS170*AW167+AT170*AX170+AU170*AW170)</f>
        <v>-802.82360041879804</v>
      </c>
      <c r="BD170" s="2">
        <f t="shared" ref="BD170" si="1563">AR170*AY167+AT170*AY170-AS170*AZ167-AU170*AZ170</f>
        <v>224.80176617061116</v>
      </c>
      <c r="BE170" s="3">
        <f t="shared" ref="BE170" si="1564">(AR170*AZ167+AS170*AY167+AT170*AZ170+AU170*AY170)</f>
        <v>0</v>
      </c>
      <c r="BF170" s="20"/>
      <c r="BG170" s="16">
        <v>0</v>
      </c>
      <c r="BH170" s="17">
        <v>0</v>
      </c>
      <c r="BI170" s="18">
        <v>1</v>
      </c>
      <c r="BJ170" s="19">
        <v>0</v>
      </c>
      <c r="BK170" s="20"/>
      <c r="BL170" s="1">
        <f t="shared" ref="BL170" si="1565">BB170*BG167+BD170*BG170-BC170*BH167-BE170*BH170</f>
        <v>0</v>
      </c>
      <c r="BM170" s="4">
        <f t="shared" ref="BM170" si="1566">(BB170*BH167+BC170*BG167+BD170*BH170+BE170*BG170)</f>
        <v>-802.82360041879804</v>
      </c>
      <c r="BN170" s="2">
        <f t="shared" ref="BN170" si="1567">BB170*BI167+BD170*BI170-BC170*BJ167-BE170*BJ170</f>
        <v>-3437.5809954931874</v>
      </c>
      <c r="BO170" s="3">
        <f t="shared" ref="BO170" si="1568">(BB170*BJ167+BC170*BI167+BD170*BJ170+BE170*BI170)</f>
        <v>0</v>
      </c>
      <c r="BP170" s="20"/>
      <c r="BQ170" s="16">
        <v>0</v>
      </c>
      <c r="BR170" s="17">
        <f t="shared" ref="BR170" si="1569">-1/($BR$4*$B167)</f>
        <v>-3.3222149871762503</v>
      </c>
      <c r="BS170" s="18">
        <v>1</v>
      </c>
      <c r="BT170" s="19">
        <v>0</v>
      </c>
      <c r="BU170" s="20"/>
      <c r="BV170" s="1">
        <f t="shared" ref="BV170" si="1570">BL170*BQ167+BN170*BQ170-BM170*BR167-BO170*BR170</f>
        <v>0</v>
      </c>
      <c r="BW170" s="4">
        <f t="shared" ref="BW170" si="1571">(BL170*BR167+BM170*BQ167+BN170*BR170+BO170*BQ170)</f>
        <v>10617.559502440923</v>
      </c>
      <c r="BX170" s="2">
        <f t="shared" ref="BX170" si="1572">BL170*BS167+BN170*BS170-BM170*BT167-BO170*BT170</f>
        <v>-3437.5809954931874</v>
      </c>
      <c r="BY170" s="3">
        <f t="shared" ref="BY170" si="1573">(BL170*BT167+BM170*BS167+BN170*BT170+BO170*BS170)</f>
        <v>0</v>
      </c>
      <c r="BZ170" s="20"/>
      <c r="CA170" s="16">
        <v>0</v>
      </c>
      <c r="CB170" s="17">
        <v>0</v>
      </c>
      <c r="CC170" s="18">
        <v>1</v>
      </c>
      <c r="CD170" s="19">
        <v>0</v>
      </c>
      <c r="CE170" s="20"/>
      <c r="CF170" s="1">
        <f t="shared" ref="CF170" si="1574">BV170*CA167+BX170*CA170-BW170*CB167-BY170*CB170</f>
        <v>0</v>
      </c>
      <c r="CG170" s="4">
        <f t="shared" ref="CG170" si="1575">(BV170*CB167+BW170*CA167+BX170*CB170+BY170*CA170)</f>
        <v>10617.559502440923</v>
      </c>
      <c r="CH170" s="2">
        <f t="shared" ref="CH170" si="1576">BV170*CC167+BX170*CC170-BW170*CD167-BY170*CD170</f>
        <v>21912.578738724795</v>
      </c>
      <c r="CI170" s="3">
        <f t="shared" ref="CI170" si="1577">(BV170*CD167+BW170*CC167+BX170*CD170+BY170*CC170)</f>
        <v>0</v>
      </c>
      <c r="CK170" s="16">
        <f t="shared" ref="CK170" si="1578">1/$CL$4</f>
        <v>1</v>
      </c>
      <c r="CL170" s="17">
        <v>0</v>
      </c>
      <c r="CM170" s="18">
        <v>1</v>
      </c>
      <c r="CN170" s="19">
        <v>0</v>
      </c>
      <c r="CP170" s="1">
        <f t="shared" ref="CP170" si="1579">CF170*CK167+CH170*CK170-CG170*CL167-CI170*CL170</f>
        <v>21912.578738724795</v>
      </c>
      <c r="CQ170" s="4">
        <f t="shared" ref="CQ170" si="1580">(CF170*CL167+CG170*CK167+CH170*CL170+CI170*CK170)</f>
        <v>10617.559502440923</v>
      </c>
      <c r="CR170" s="2">
        <f t="shared" ref="CR170" si="1581">CF170*CM167+CH170*CM170-CG170*CN167-CI170*CN170</f>
        <v>21912.578738724795</v>
      </c>
      <c r="CS170" s="3">
        <f t="shared" ref="CS170" si="1582">(CF170*CN167+CG170*CM167+CH170*CN170+CI170*CM170)</f>
        <v>0</v>
      </c>
      <c r="CU170" s="39">
        <f t="shared" ref="CU170" si="1583">(180/PI())*ATAN(-1*(CQ167/CP167))</f>
        <v>64.147873891839097</v>
      </c>
      <c r="CW170" s="54">
        <f t="shared" ref="CW170" si="1584">20*LOG(((1-(10^(CU167/20)^2)*(1-((1-CW167)/(1+CW167))^2))^0.5))</f>
        <v>-4.8994402384772321E-9</v>
      </c>
      <c r="CY170" s="44">
        <f t="shared" si="1492"/>
        <v>1.61</v>
      </c>
      <c r="CZ170" s="13">
        <f t="shared" si="1493"/>
        <v>-3.0595748356877965E-3</v>
      </c>
      <c r="DA170" s="13">
        <f t="shared" si="1494"/>
        <v>-89.683501974001572</v>
      </c>
      <c r="DB170" s="48">
        <f t="shared" si="1495"/>
        <v>-3.0595748356877965E-3</v>
      </c>
      <c r="DC170" s="13">
        <f t="shared" si="1496"/>
        <v>17815.799459984566</v>
      </c>
      <c r="DD170" s="55">
        <f t="shared" si="1497"/>
        <v>-3.2166381800281196</v>
      </c>
      <c r="DE170" s="46">
        <f t="shared" si="1498"/>
        <v>-28.514061465996544</v>
      </c>
    </row>
    <row r="171" spans="1:109" ht="18" customHeight="1"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3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20"/>
      <c r="BS171" s="20"/>
      <c r="BT171" s="20"/>
      <c r="BU171" s="20"/>
      <c r="BV171" s="20"/>
      <c r="BW171" s="20"/>
      <c r="BX171" s="20"/>
      <c r="BY171" s="20"/>
      <c r="BZ171" s="20"/>
      <c r="CA171" s="20"/>
      <c r="CB171" s="20"/>
      <c r="CC171" s="20"/>
      <c r="CD171" s="20"/>
      <c r="CE171" s="20"/>
      <c r="CF171" s="20"/>
      <c r="CG171" s="20"/>
      <c r="CH171" s="20"/>
      <c r="CI171" s="20"/>
      <c r="CJ171" s="20"/>
      <c r="CK171" s="20"/>
      <c r="CL171" s="20"/>
      <c r="CY171" s="44">
        <f t="shared" si="1492"/>
        <v>1.62</v>
      </c>
      <c r="CZ171" s="13">
        <f t="shared" si="1493"/>
        <v>-4.2000082991877734E-3</v>
      </c>
      <c r="DA171" s="13">
        <f t="shared" si="1494"/>
        <v>88.474492625844235</v>
      </c>
      <c r="DB171" s="48">
        <f t="shared" si="1495"/>
        <v>-4.2000082991877734E-3</v>
      </c>
      <c r="DC171" s="13">
        <f t="shared" si="1496"/>
        <v>-179.8268478385377</v>
      </c>
      <c r="DD171" s="55">
        <f t="shared" si="1497"/>
        <v>-3.1385705782653308</v>
      </c>
      <c r="DE171" s="46">
        <f t="shared" si="1498"/>
        <v>-27.140879817008635</v>
      </c>
    </row>
    <row r="172" spans="1:109" ht="18" customHeight="1">
      <c r="CY172" s="44">
        <f t="shared" si="1492"/>
        <v>1.63</v>
      </c>
      <c r="CZ172" s="13">
        <f t="shared" si="1493"/>
        <v>-5.4797733898692908E-3</v>
      </c>
      <c r="DA172" s="13">
        <f t="shared" si="1494"/>
        <v>86.676224147458896</v>
      </c>
      <c r="DB172" s="48">
        <f t="shared" si="1495"/>
        <v>-5.4797733898692908E-3</v>
      </c>
      <c r="DC172" s="13">
        <f t="shared" si="1496"/>
        <v>-175.64838788775731</v>
      </c>
      <c r="DD172" s="55">
        <f t="shared" si="1497"/>
        <v>-3.0656426944614932</v>
      </c>
      <c r="DE172" s="46">
        <f t="shared" si="1498"/>
        <v>-25.9932436541689</v>
      </c>
    </row>
    <row r="173" spans="1:109" ht="18" customHeight="1" thickBot="1">
      <c r="A173" s="23"/>
      <c r="B173" s="23"/>
      <c r="C173" s="23"/>
      <c r="D173" s="20" t="s">
        <v>15</v>
      </c>
      <c r="E173" s="20"/>
      <c r="F173" s="20"/>
      <c r="G173" s="20"/>
      <c r="H173" s="20"/>
      <c r="I173" s="20" t="s">
        <v>16</v>
      </c>
      <c r="J173" s="20"/>
      <c r="K173" s="20"/>
      <c r="L173" s="20"/>
      <c r="M173" s="23"/>
      <c r="N173" s="23"/>
      <c r="O173" s="24" t="s">
        <v>17</v>
      </c>
      <c r="P173" s="23"/>
      <c r="Q173" s="23"/>
      <c r="R173" s="23"/>
      <c r="S173" s="20"/>
      <c r="T173" s="20" t="s">
        <v>18</v>
      </c>
      <c r="U173" s="23"/>
      <c r="V173" s="23"/>
      <c r="W173" s="23"/>
      <c r="X173" s="23"/>
      <c r="Y173" s="24" t="s">
        <v>19</v>
      </c>
      <c r="Z173" s="23"/>
      <c r="AA173" s="23"/>
      <c r="AB173" s="23"/>
      <c r="AC173" s="24" t="s">
        <v>20</v>
      </c>
      <c r="AD173" s="20"/>
      <c r="AE173" s="20"/>
      <c r="AF173" s="20"/>
      <c r="AG173" s="20"/>
      <c r="AH173" s="23"/>
      <c r="AI173" s="24" t="s">
        <v>21</v>
      </c>
      <c r="AJ173" s="23"/>
      <c r="AK173" s="23"/>
      <c r="AL173" s="20"/>
      <c r="AM173" s="24" t="s">
        <v>31</v>
      </c>
      <c r="AN173" s="20"/>
      <c r="AO173" s="23"/>
      <c r="AP173" s="23"/>
      <c r="AQ173" s="23"/>
      <c r="AR173" s="23"/>
      <c r="AS173" s="24" t="s">
        <v>91</v>
      </c>
      <c r="AT173" s="23"/>
      <c r="AU173" s="23"/>
      <c r="AV173" s="23"/>
      <c r="AW173" s="24" t="s">
        <v>32</v>
      </c>
      <c r="AX173" s="20"/>
      <c r="AY173" s="20"/>
      <c r="AZ173" s="20"/>
      <c r="BA173" s="20"/>
      <c r="BB173" s="23"/>
      <c r="BC173" s="24" t="s">
        <v>22</v>
      </c>
      <c r="BD173" s="23"/>
      <c r="BE173" s="23"/>
      <c r="BF173" s="23"/>
      <c r="BG173" s="24" t="s">
        <v>33</v>
      </c>
      <c r="BH173" s="20"/>
      <c r="BI173" s="23"/>
      <c r="BJ173" s="23"/>
      <c r="BK173" s="23"/>
      <c r="BL173" s="23"/>
      <c r="BM173" s="24" t="s">
        <v>34</v>
      </c>
      <c r="BN173" s="23"/>
      <c r="BO173" s="23"/>
      <c r="BP173" s="23"/>
      <c r="BQ173" s="24" t="s">
        <v>89</v>
      </c>
      <c r="BR173" s="20"/>
      <c r="BS173" s="20"/>
      <c r="BT173" s="20"/>
      <c r="BU173" s="20"/>
      <c r="BV173" s="23"/>
      <c r="BW173" s="24" t="s">
        <v>35</v>
      </c>
      <c r="BX173" s="23"/>
      <c r="BY173" s="23"/>
      <c r="BZ173" s="23"/>
      <c r="CA173" s="24" t="s">
        <v>90</v>
      </c>
      <c r="CB173" s="20"/>
      <c r="CC173" s="23"/>
      <c r="CD173" s="23"/>
      <c r="CE173" s="23"/>
      <c r="CF173" s="23"/>
      <c r="CG173" s="24" t="s">
        <v>92</v>
      </c>
      <c r="CH173" s="23"/>
      <c r="CI173" s="23"/>
      <c r="CJ173" s="23"/>
      <c r="CK173" s="24" t="s">
        <v>36</v>
      </c>
      <c r="CL173" s="24"/>
      <c r="CM173" s="23"/>
      <c r="CN173" s="23"/>
      <c r="CO173" s="23"/>
      <c r="CP173" s="23"/>
      <c r="CQ173" s="24" t="s">
        <v>93</v>
      </c>
      <c r="CR173" s="23"/>
      <c r="CS173" s="23"/>
      <c r="CY173" s="44">
        <f t="shared" si="1492"/>
        <v>1.64</v>
      </c>
      <c r="CZ173" s="13">
        <f t="shared" si="1493"/>
        <v>-6.8824199717797546E-3</v>
      </c>
      <c r="DA173" s="13">
        <f t="shared" si="1494"/>
        <v>84.919740268581322</v>
      </c>
      <c r="DB173" s="48">
        <f t="shared" si="1495"/>
        <v>-6.8824199717797546E-3</v>
      </c>
      <c r="DC173" s="13">
        <f t="shared" si="1496"/>
        <v>-171.66085435598276</v>
      </c>
      <c r="DD173" s="55">
        <f t="shared" si="1497"/>
        <v>-2.9960471052983495</v>
      </c>
      <c r="DE173" s="46">
        <f t="shared" si="1498"/>
        <v>-25.015498096037554</v>
      </c>
    </row>
    <row r="174" spans="1:109" ht="18" customHeight="1" thickBot="1">
      <c r="A174" s="23"/>
      <c r="B174" s="33"/>
      <c r="C174" s="23"/>
      <c r="D174" s="7" t="s">
        <v>2</v>
      </c>
      <c r="E174" s="8"/>
      <c r="F174" s="8" t="s">
        <v>3</v>
      </c>
      <c r="G174" s="9"/>
      <c r="H174" s="10"/>
      <c r="I174" s="7" t="s">
        <v>4</v>
      </c>
      <c r="J174" s="8"/>
      <c r="K174" s="8" t="s">
        <v>5</v>
      </c>
      <c r="L174" s="9"/>
      <c r="M174" s="23"/>
      <c r="N174" s="251" t="s">
        <v>79</v>
      </c>
      <c r="O174" s="252"/>
      <c r="P174" s="253" t="s">
        <v>80</v>
      </c>
      <c r="Q174" s="254"/>
      <c r="R174" s="23"/>
      <c r="S174" s="7" t="s">
        <v>11</v>
      </c>
      <c r="T174" s="8"/>
      <c r="U174" s="8" t="s">
        <v>12</v>
      </c>
      <c r="V174" s="9"/>
      <c r="W174" s="20"/>
      <c r="X174" s="251" t="s">
        <v>79</v>
      </c>
      <c r="Y174" s="252"/>
      <c r="Z174" s="253" t="s">
        <v>80</v>
      </c>
      <c r="AA174" s="254"/>
      <c r="AB174" s="20"/>
      <c r="AC174" s="7" t="s">
        <v>4</v>
      </c>
      <c r="AD174" s="8"/>
      <c r="AE174" s="8" t="s">
        <v>5</v>
      </c>
      <c r="AF174" s="9"/>
      <c r="AG174" s="20"/>
      <c r="AH174" s="251" t="s">
        <v>0</v>
      </c>
      <c r="AI174" s="252"/>
      <c r="AJ174" s="253" t="s">
        <v>1</v>
      </c>
      <c r="AK174" s="254"/>
      <c r="AL174" s="20"/>
      <c r="AM174" s="7" t="s">
        <v>11</v>
      </c>
      <c r="AN174" s="8"/>
      <c r="AO174" s="8" t="s">
        <v>12</v>
      </c>
      <c r="AP174" s="9"/>
      <c r="AQ174" s="23"/>
      <c r="AR174" s="251" t="s">
        <v>0</v>
      </c>
      <c r="AS174" s="252"/>
      <c r="AT174" s="253" t="s">
        <v>1</v>
      </c>
      <c r="AU174" s="254"/>
      <c r="AV174" s="36"/>
      <c r="AW174" s="7" t="s">
        <v>4</v>
      </c>
      <c r="AX174" s="8"/>
      <c r="AY174" s="8" t="s">
        <v>5</v>
      </c>
      <c r="AZ174" s="9"/>
      <c r="BA174" s="20"/>
      <c r="BB174" s="251" t="s">
        <v>0</v>
      </c>
      <c r="BC174" s="252"/>
      <c r="BD174" s="253" t="s">
        <v>1</v>
      </c>
      <c r="BE174" s="254"/>
      <c r="BF174" s="36"/>
      <c r="BG174" s="7" t="s">
        <v>11</v>
      </c>
      <c r="BH174" s="8"/>
      <c r="BI174" s="8" t="s">
        <v>12</v>
      </c>
      <c r="BJ174" s="9"/>
      <c r="BK174" s="36"/>
      <c r="BL174" s="251" t="s">
        <v>0</v>
      </c>
      <c r="BM174" s="252"/>
      <c r="BN174" s="253" t="s">
        <v>1</v>
      </c>
      <c r="BO174" s="254"/>
      <c r="BP174" s="36"/>
      <c r="BQ174" s="7" t="s">
        <v>4</v>
      </c>
      <c r="BR174" s="8"/>
      <c r="BS174" s="8" t="s">
        <v>5</v>
      </c>
      <c r="BT174" s="9"/>
      <c r="BU174" s="20"/>
      <c r="BV174" s="251" t="s">
        <v>0</v>
      </c>
      <c r="BW174" s="252"/>
      <c r="BX174" s="253" t="s">
        <v>1</v>
      </c>
      <c r="BY174" s="254"/>
      <c r="BZ174" s="36"/>
      <c r="CA174" s="7" t="s">
        <v>11</v>
      </c>
      <c r="CB174" s="8"/>
      <c r="CC174" s="8" t="s">
        <v>12</v>
      </c>
      <c r="CD174" s="9"/>
      <c r="CE174" s="36"/>
      <c r="CF174" s="251" t="s">
        <v>0</v>
      </c>
      <c r="CG174" s="252"/>
      <c r="CH174" s="253" t="s">
        <v>1</v>
      </c>
      <c r="CI174" s="254"/>
      <c r="CJ174" s="23"/>
      <c r="CK174" s="7" t="s">
        <v>23</v>
      </c>
      <c r="CL174" s="8"/>
      <c r="CM174" s="8" t="s">
        <v>24</v>
      </c>
      <c r="CN174" s="9"/>
      <c r="CO174" s="23"/>
      <c r="CP174" s="251" t="s">
        <v>0</v>
      </c>
      <c r="CQ174" s="252"/>
      <c r="CR174" s="253" t="s">
        <v>1</v>
      </c>
      <c r="CS174" s="254"/>
      <c r="CU174" s="26" t="s">
        <v>25</v>
      </c>
      <c r="CW174" s="50" t="s">
        <v>44</v>
      </c>
      <c r="CY174" s="44">
        <f t="shared" si="1492"/>
        <v>1.65</v>
      </c>
      <c r="CZ174" s="13">
        <f t="shared" si="1493"/>
        <v>-8.391720394935966E-3</v>
      </c>
      <c r="DA174" s="13">
        <f t="shared" si="1494"/>
        <v>83.203131725021493</v>
      </c>
      <c r="DB174" s="48">
        <f t="shared" si="1495"/>
        <v>-8.391720394935966E-3</v>
      </c>
      <c r="DC174" s="13">
        <f t="shared" si="1496"/>
        <v>-167.85913313150743</v>
      </c>
      <c r="DD174" s="55">
        <f t="shared" si="1497"/>
        <v>-2.9296945526883045</v>
      </c>
      <c r="DE174" s="46">
        <f t="shared" si="1498"/>
        <v>-24.170769831578042</v>
      </c>
    </row>
    <row r="175" spans="1:109" ht="18" customHeight="1" thickTop="1" thickBot="1">
      <c r="B175" s="34">
        <v>0.46</v>
      </c>
      <c r="D175" s="11">
        <v>1</v>
      </c>
      <c r="E175" s="12">
        <v>0</v>
      </c>
      <c r="F175" s="13">
        <v>0</v>
      </c>
      <c r="G175" s="40">
        <f t="shared" ref="G175" si="1585">-1/($E$4*$B175)</f>
        <v>-2.2837619954598813</v>
      </c>
      <c r="H175" s="10"/>
      <c r="I175" s="11">
        <v>1</v>
      </c>
      <c r="J175" s="12">
        <v>0</v>
      </c>
      <c r="K175" s="13">
        <v>0</v>
      </c>
      <c r="L175" s="14">
        <v>0</v>
      </c>
      <c r="N175" s="1">
        <f t="shared" ref="N175" si="1586">D175*I175+F175*I178-E175*J175-G175*J178</f>
        <v>-6.2572723141794722</v>
      </c>
      <c r="O175" s="4">
        <f t="shared" ref="O175" si="1587">(D175*J175+E175*I175+F175*J178+G175*I178)</f>
        <v>0</v>
      </c>
      <c r="P175" s="2">
        <f t="shared" ref="P175" si="1588">D175*K175+F175*K178-E175*L175-G175*L178</f>
        <v>0</v>
      </c>
      <c r="Q175" s="3">
        <f t="shared" ref="Q175" si="1589">(D175*L175+E175*K175+F175*L178+G175*K178)</f>
        <v>-2.2837619954598813</v>
      </c>
      <c r="S175" s="11">
        <v>1</v>
      </c>
      <c r="T175" s="12">
        <v>0</v>
      </c>
      <c r="U175" s="13">
        <v>0</v>
      </c>
      <c r="V175" s="40">
        <f t="shared" ref="V175" si="1590">-1/($T$4*$B175)</f>
        <v>-4.3635348122807329</v>
      </c>
      <c r="W175" s="20"/>
      <c r="X175" s="1">
        <f t="shared" ref="X175" si="1591">N175*S175+P175*S178-O175*T175-Q175*T178</f>
        <v>-6.2572723141794722</v>
      </c>
      <c r="Y175" s="4">
        <f t="shared" ref="Y175" si="1592">(N175*T175+O175*S175+P175*T178+Q175*S178)</f>
        <v>0</v>
      </c>
      <c r="Z175" s="2">
        <f t="shared" ref="Z175" si="1593">N175*U175+P175*U178-O175*V175-Q175*V178</f>
        <v>0</v>
      </c>
      <c r="AA175" s="3">
        <f t="shared" ref="AA175" si="1594">(N175*V175+O175*U175+P175*V178+Q175*U178)</f>
        <v>25.020063577382672</v>
      </c>
      <c r="AB175" s="20"/>
      <c r="AC175" s="11">
        <v>1</v>
      </c>
      <c r="AD175" s="12">
        <v>0</v>
      </c>
      <c r="AE175" s="13">
        <v>0</v>
      </c>
      <c r="AF175" s="14">
        <v>0</v>
      </c>
      <c r="AG175" s="20"/>
      <c r="AH175" s="1">
        <f t="shared" ref="AH175" si="1595">X175*AC175+Z175*AC178-Y175*AD175-AA175*AD178</f>
        <v>84.576800096521168</v>
      </c>
      <c r="AI175" s="4">
        <f t="shared" ref="AI175" si="1596">(X175*AD175+Y175*AC175+Z175*AD178+AA175*AC178)</f>
        <v>0</v>
      </c>
      <c r="AJ175" s="2">
        <f t="shared" ref="AJ175" si="1597">X175*AE175+Z175*AE178-Y175*AF175-AA175*AF178</f>
        <v>0</v>
      </c>
      <c r="AK175" s="3">
        <f t="shared" ref="AK175" si="1598">(X175*AF175+Y175*AE175+Z175*AF178+AA175*AE178)</f>
        <v>25.020063577382672</v>
      </c>
      <c r="AL175" s="20"/>
      <c r="AM175" s="11">
        <v>1</v>
      </c>
      <c r="AN175" s="12">
        <v>0</v>
      </c>
      <c r="AO175" s="13">
        <v>0</v>
      </c>
      <c r="AP175" s="40">
        <f t="shared" ref="AP175" si="1599">-1/($AN$4*$B175)</f>
        <v>-4.5346538245270356</v>
      </c>
      <c r="AR175" s="1">
        <f t="shared" ref="AR175" si="1600">AH175*AM175+AJ175*AM178-AI175*AN175-AK175*AN178</f>
        <v>84.576800096521168</v>
      </c>
      <c r="AS175" s="4">
        <f t="shared" ref="AS175" si="1601">(AH175*AN175+AI175*AM175+AJ175*AN178+AK175*AM178)</f>
        <v>0</v>
      </c>
      <c r="AT175" s="2">
        <f t="shared" ref="AT175" si="1602">AH175*AO175+AJ175*AO178-AI175*AP175-AK175*AP178</f>
        <v>0</v>
      </c>
      <c r="AU175" s="3">
        <f t="shared" ref="AU175" si="1603">(AH175*AP175+AI175*AO175+AJ175*AP178+AK175*AO178)</f>
        <v>-358.50644644656563</v>
      </c>
      <c r="AV175" s="20"/>
      <c r="AW175" s="11">
        <v>1</v>
      </c>
      <c r="AX175" s="12">
        <v>0</v>
      </c>
      <c r="AY175" s="13">
        <v>0</v>
      </c>
      <c r="AZ175" s="14">
        <v>0</v>
      </c>
      <c r="BA175" s="20"/>
      <c r="BB175" s="1">
        <f t="shared" ref="BB175" si="1604">AR175*AW175+AT175*AW178-AS175*AX175-AU175*AX178</f>
        <v>-1216.9626790304487</v>
      </c>
      <c r="BC175" s="4">
        <f t="shared" ref="BC175" si="1605">(AR175*AX175+AS175*AW175+AT175*AX178+AU175*AW178)</f>
        <v>0</v>
      </c>
      <c r="BD175" s="2">
        <f t="shared" ref="BD175" si="1606">AR175*AY175+AT175*AY178-AS175*AZ175-AU175*AZ178</f>
        <v>0</v>
      </c>
      <c r="BE175" s="3">
        <f t="shared" ref="BE175" si="1607">(AR175*AZ175+AS175*AY175+AT175*AZ178+AU175*AY178)</f>
        <v>-358.50644644656563</v>
      </c>
      <c r="BF175" s="20"/>
      <c r="BG175" s="11">
        <v>1</v>
      </c>
      <c r="BH175" s="12">
        <v>0</v>
      </c>
      <c r="BI175" s="13">
        <v>0</v>
      </c>
      <c r="BJ175" s="40">
        <f t="shared" ref="BJ175" si="1608">-1/($BH$4*$B175)</f>
        <v>-4.3635348122807329</v>
      </c>
      <c r="BK175" s="20"/>
      <c r="BL175" s="1">
        <f t="shared" ref="BL175" si="1609">BB175*BG175+BD175*BG178-BC175*BH175-BE175*BH178</f>
        <v>-1216.9626790304487</v>
      </c>
      <c r="BM175" s="4">
        <f t="shared" ref="BM175" si="1610">(BB175*BH175+BC175*BG175+BD175*BH178+BE175*BG178)</f>
        <v>0</v>
      </c>
      <c r="BN175" s="2">
        <f t="shared" ref="BN175" si="1611">BB175*BI175+BD175*BI178-BC175*BJ175-BE175*BJ178</f>
        <v>0</v>
      </c>
      <c r="BO175" s="3">
        <f t="shared" ref="BO175" si="1612">(BB175*BJ175+BC175*BI175+BD175*BJ178+BE175*BI178)</f>
        <v>4951.7525687492207</v>
      </c>
      <c r="BP175" s="20"/>
      <c r="BQ175" s="11">
        <v>1</v>
      </c>
      <c r="BR175" s="12">
        <v>0</v>
      </c>
      <c r="BS175" s="13">
        <v>0</v>
      </c>
      <c r="BT175" s="14">
        <v>0</v>
      </c>
      <c r="BU175" s="20"/>
      <c r="BV175" s="1">
        <f t="shared" ref="BV175" si="1613">BL175*BQ175+BN175*BQ178-BM175*BR175-BO175*BR178</f>
        <v>14518.572326496396</v>
      </c>
      <c r="BW175" s="4">
        <f t="shared" ref="BW175" si="1614">(BL175*BR175+BM175*BQ175+BN175*BR178+BO175*BQ178)</f>
        <v>0</v>
      </c>
      <c r="BX175" s="2">
        <f t="shared" ref="BX175" si="1615">BL175*BS175+BN175*BS178-BM175*BT175-BO175*BT178</f>
        <v>0</v>
      </c>
      <c r="BY175" s="3">
        <f t="shared" ref="BY175" si="1616">(BL175*BT175+BM175*BS175+BN175*BT178+BO175*BS178)</f>
        <v>4951.7525687492207</v>
      </c>
      <c r="BZ175" s="20"/>
      <c r="CA175" s="11">
        <v>1</v>
      </c>
      <c r="CB175" s="12">
        <v>0</v>
      </c>
      <c r="CC175" s="13">
        <v>0</v>
      </c>
      <c r="CD175" s="40">
        <f t="shared" ref="CD175" si="1617">-1/($CB$4*$B175)</f>
        <v>-2.2837619954598813</v>
      </c>
      <c r="CE175" s="20"/>
      <c r="CF175" s="1">
        <f t="shared" ref="CF175" si="1618">BV175*CA175+BX175*CA178-BW175*CB175-BY175*CB178</f>
        <v>14518.572326496396</v>
      </c>
      <c r="CG175" s="4">
        <f t="shared" ref="CG175" si="1619">(BV175*CB175+BW175*CA175+BX175*CB178+BY175*CA178)</f>
        <v>0</v>
      </c>
      <c r="CH175" s="2">
        <f t="shared" ref="CH175" si="1620">BV175*CC175+BX175*CC178-BW175*CD175-BY175*CD178</f>
        <v>0</v>
      </c>
      <c r="CI175" s="3">
        <f t="shared" ref="CI175" si="1621">(BV175*CD175+BW175*CC175+BX175*CD178+BY175*CC178)</f>
        <v>-28205.211138838804</v>
      </c>
      <c r="CJ175" s="28"/>
      <c r="CK175" s="11">
        <v>1</v>
      </c>
      <c r="CL175" s="12">
        <v>0</v>
      </c>
      <c r="CM175" s="13">
        <v>0</v>
      </c>
      <c r="CN175" s="14">
        <v>0</v>
      </c>
      <c r="CP175" s="1">
        <f t="shared" ref="CP175" si="1622">CF175*CK175+CH175*CK178-CG175*CL175-CI175*CL178</f>
        <v>14518.572326496396</v>
      </c>
      <c r="CQ175" s="4">
        <f t="shared" ref="CQ175" si="1623">(CF175*CL175+CG175*CK175+CH175*CL178+CI175*CK178)</f>
        <v>-28205.211138838804</v>
      </c>
      <c r="CR175" s="2">
        <f t="shared" ref="CR175" si="1624">CF175*CM175+CH175*CM178-CG175*CN175-CI175*CN178</f>
        <v>0</v>
      </c>
      <c r="CS175" s="3">
        <f t="shared" ref="CS175" si="1625">(CF175*CN175+CG175*CM175+CH175*CN178+CI175*CM178)</f>
        <v>-28205.211138838804</v>
      </c>
      <c r="CU175" s="29">
        <f t="shared" ref="CU175" si="1626">20*LOG(((1+$CL$4)/$CL$4)/((CP175+CP178)^2+(CQ175+CQ178)^2)^0.5)</f>
        <v>-85.027559910766328</v>
      </c>
      <c r="CW175" s="51">
        <f t="shared" ref="CW175" si="1627">((CP175^2+CQ175^2)^0.5)/((CP178^2+CQ178^2)^0.5)</f>
        <v>1.9426986712317635</v>
      </c>
      <c r="CY175" s="44">
        <f t="shared" si="1492"/>
        <v>1.66</v>
      </c>
      <c r="CZ175" s="13">
        <f t="shared" si="1493"/>
        <v>-9.9918052717672505E-3</v>
      </c>
      <c r="DA175" s="13">
        <f t="shared" si="1494"/>
        <v>81.524540393706417</v>
      </c>
      <c r="DB175" s="48">
        <f t="shared" si="1495"/>
        <v>-9.9918052717672505E-3</v>
      </c>
      <c r="DC175" s="13">
        <f t="shared" si="1496"/>
        <v>-164.23749656179027</v>
      </c>
      <c r="DD175" s="55">
        <f t="shared" si="1497"/>
        <v>-2.8664850702361067</v>
      </c>
      <c r="DE175" s="46">
        <f t="shared" si="1498"/>
        <v>-23.433323853229545</v>
      </c>
    </row>
    <row r="176" spans="1:109" ht="18" customHeight="1" thickBot="1">
      <c r="D176" s="11"/>
      <c r="E176" s="13"/>
      <c r="F176" s="13"/>
      <c r="G176" s="15"/>
      <c r="H176" s="10"/>
      <c r="I176" s="11"/>
      <c r="J176" s="13"/>
      <c r="K176" s="13"/>
      <c r="L176" s="15"/>
      <c r="N176" s="5"/>
      <c r="Q176" s="6"/>
      <c r="S176" s="11"/>
      <c r="T176" s="13"/>
      <c r="U176" s="13"/>
      <c r="V176" s="15"/>
      <c r="W176" s="20"/>
      <c r="X176" s="5"/>
      <c r="AA176" s="6"/>
      <c r="AB176" s="20"/>
      <c r="AC176" s="11"/>
      <c r="AD176" s="13"/>
      <c r="AE176" s="13"/>
      <c r="AF176" s="15"/>
      <c r="AG176" s="20"/>
      <c r="AH176" s="5"/>
      <c r="AK176" s="6"/>
      <c r="AL176" s="20"/>
      <c r="AM176" s="11"/>
      <c r="AN176" s="13"/>
      <c r="AO176" s="13"/>
      <c r="AP176" s="15"/>
      <c r="AR176" s="5"/>
      <c r="AU176" s="6"/>
      <c r="AW176" s="11"/>
      <c r="AX176" s="13"/>
      <c r="AY176" s="13"/>
      <c r="AZ176" s="15"/>
      <c r="BA176" s="20"/>
      <c r="BB176" s="5"/>
      <c r="BE176" s="6"/>
      <c r="BG176" s="11"/>
      <c r="BH176" s="13"/>
      <c r="BI176" s="13"/>
      <c r="BJ176" s="15"/>
      <c r="BL176" s="5"/>
      <c r="BO176" s="6"/>
      <c r="BQ176" s="11"/>
      <c r="BR176" s="13"/>
      <c r="BS176" s="13"/>
      <c r="BT176" s="15"/>
      <c r="BU176" s="20"/>
      <c r="BV176" s="5"/>
      <c r="BY176" s="6"/>
      <c r="CA176" s="11"/>
      <c r="CB176" s="13"/>
      <c r="CC176" s="13"/>
      <c r="CD176" s="15"/>
      <c r="CF176" s="5"/>
      <c r="CI176" s="6"/>
      <c r="CK176" s="11"/>
      <c r="CL176" s="13"/>
      <c r="CM176" s="13"/>
      <c r="CN176" s="15"/>
      <c r="CP176" s="5"/>
      <c r="CS176" s="6"/>
      <c r="CW176" s="52"/>
      <c r="CY176" s="44">
        <f t="shared" si="1492"/>
        <v>1.67</v>
      </c>
      <c r="CZ176" s="13">
        <f t="shared" si="1493"/>
        <v>-1.1667277675300517E-2</v>
      </c>
      <c r="DA176" s="13">
        <f t="shared" si="1494"/>
        <v>79.882165428088513</v>
      </c>
      <c r="DB176" s="48">
        <f t="shared" si="1495"/>
        <v>-1.1667277675300517E-2</v>
      </c>
      <c r="DC176" s="13">
        <f t="shared" si="1496"/>
        <v>-160.78976950995653</v>
      </c>
      <c r="DD176" s="55">
        <f t="shared" si="1497"/>
        <v>-2.8063108814715307</v>
      </c>
      <c r="DE176" s="46">
        <f t="shared" si="1498"/>
        <v>-22.784454004817505</v>
      </c>
    </row>
    <row r="177" spans="1:109" ht="18" customHeight="1" thickBot="1">
      <c r="D177" s="11" t="s">
        <v>6</v>
      </c>
      <c r="E177" s="13"/>
      <c r="F177" s="13" t="s">
        <v>7</v>
      </c>
      <c r="G177" s="15"/>
      <c r="H177" s="10"/>
      <c r="I177" s="11" t="s">
        <v>8</v>
      </c>
      <c r="J177" s="13"/>
      <c r="K177" s="13" t="s">
        <v>9</v>
      </c>
      <c r="L177" s="15"/>
      <c r="N177" s="251" t="s">
        <v>26</v>
      </c>
      <c r="O177" s="252"/>
      <c r="P177" s="253" t="s">
        <v>27</v>
      </c>
      <c r="Q177" s="254"/>
      <c r="S177" s="11" t="s">
        <v>13</v>
      </c>
      <c r="T177" s="13"/>
      <c r="U177" s="13" t="s">
        <v>14</v>
      </c>
      <c r="V177" s="15"/>
      <c r="W177" s="20"/>
      <c r="X177" s="251" t="s">
        <v>26</v>
      </c>
      <c r="Y177" s="252"/>
      <c r="Z177" s="253" t="s">
        <v>27</v>
      </c>
      <c r="AA177" s="254"/>
      <c r="AB177" s="20"/>
      <c r="AC177" s="11" t="s">
        <v>8</v>
      </c>
      <c r="AD177" s="13"/>
      <c r="AE177" s="13" t="s">
        <v>9</v>
      </c>
      <c r="AF177" s="15"/>
      <c r="AG177" s="20"/>
      <c r="AH177" s="251" t="s">
        <v>26</v>
      </c>
      <c r="AI177" s="252"/>
      <c r="AJ177" s="253" t="s">
        <v>27</v>
      </c>
      <c r="AK177" s="254"/>
      <c r="AL177" s="20"/>
      <c r="AM177" s="11" t="s">
        <v>13</v>
      </c>
      <c r="AN177" s="13"/>
      <c r="AO177" s="13" t="s">
        <v>14</v>
      </c>
      <c r="AP177" s="15"/>
      <c r="AR177" s="251" t="s">
        <v>26</v>
      </c>
      <c r="AS177" s="252"/>
      <c r="AT177" s="253" t="s">
        <v>27</v>
      </c>
      <c r="AU177" s="254"/>
      <c r="AV177" s="36"/>
      <c r="AW177" s="11" t="s">
        <v>8</v>
      </c>
      <c r="AX177" s="13"/>
      <c r="AY177" s="13" t="s">
        <v>9</v>
      </c>
      <c r="AZ177" s="15"/>
      <c r="BA177" s="20"/>
      <c r="BB177" s="251" t="s">
        <v>26</v>
      </c>
      <c r="BC177" s="252"/>
      <c r="BD177" s="253" t="s">
        <v>27</v>
      </c>
      <c r="BE177" s="254"/>
      <c r="BF177" s="36"/>
      <c r="BG177" s="11" t="s">
        <v>13</v>
      </c>
      <c r="BH177" s="13"/>
      <c r="BI177" s="13" t="s">
        <v>14</v>
      </c>
      <c r="BJ177" s="15"/>
      <c r="BK177" s="36"/>
      <c r="BL177" s="251" t="s">
        <v>26</v>
      </c>
      <c r="BM177" s="252"/>
      <c r="BN177" s="253" t="s">
        <v>27</v>
      </c>
      <c r="BO177" s="254"/>
      <c r="BP177" s="36"/>
      <c r="BQ177" s="11" t="s">
        <v>8</v>
      </c>
      <c r="BR177" s="13"/>
      <c r="BS177" s="13" t="s">
        <v>9</v>
      </c>
      <c r="BT177" s="15"/>
      <c r="BU177" s="20"/>
      <c r="BV177" s="251" t="s">
        <v>26</v>
      </c>
      <c r="BW177" s="252"/>
      <c r="BX177" s="253" t="s">
        <v>27</v>
      </c>
      <c r="BY177" s="254"/>
      <c r="BZ177" s="36"/>
      <c r="CA177" s="11" t="s">
        <v>13</v>
      </c>
      <c r="CB177" s="13"/>
      <c r="CC177" s="13" t="s">
        <v>14</v>
      </c>
      <c r="CD177" s="15"/>
      <c r="CE177" s="36"/>
      <c r="CF177" s="251" t="s">
        <v>26</v>
      </c>
      <c r="CG177" s="252"/>
      <c r="CH177" s="253" t="s">
        <v>27</v>
      </c>
      <c r="CI177" s="254"/>
      <c r="CK177" s="11" t="s">
        <v>28</v>
      </c>
      <c r="CL177" s="13"/>
      <c r="CM177" s="13" t="s">
        <v>29</v>
      </c>
      <c r="CN177" s="15"/>
      <c r="CP177" s="251" t="s">
        <v>26</v>
      </c>
      <c r="CQ177" s="252"/>
      <c r="CR177" s="253" t="s">
        <v>27</v>
      </c>
      <c r="CS177" s="254"/>
      <c r="CU177" s="38" t="s">
        <v>37</v>
      </c>
      <c r="CW177" s="53" t="s">
        <v>45</v>
      </c>
      <c r="CY177" s="44">
        <f t="shared" si="1492"/>
        <v>1.68</v>
      </c>
      <c r="CZ177" s="13">
        <f t="shared" si="1493"/>
        <v>-1.3403307477384736E-2</v>
      </c>
      <c r="DA177" s="13">
        <f t="shared" si="1494"/>
        <v>78.274267732988946</v>
      </c>
      <c r="DB177" s="48">
        <f t="shared" si="1495"/>
        <v>-1.3403307477384736E-2</v>
      </c>
      <c r="DC177" s="13">
        <f t="shared" si="1496"/>
        <v>-157.50946941499521</v>
      </c>
      <c r="DD177" s="55">
        <f t="shared" si="1497"/>
        <v>-2.7490588443609734</v>
      </c>
      <c r="DE177" s="46">
        <f t="shared" si="1498"/>
        <v>-22.210111456183444</v>
      </c>
    </row>
    <row r="178" spans="1:109" ht="18" customHeight="1" thickTop="1" thickBot="1">
      <c r="D178" s="16">
        <v>0</v>
      </c>
      <c r="E178" s="17">
        <v>0</v>
      </c>
      <c r="F178" s="18">
        <v>1</v>
      </c>
      <c r="G178" s="19">
        <v>0</v>
      </c>
      <c r="H178" s="10"/>
      <c r="I178" s="16">
        <v>0</v>
      </c>
      <c r="J178" s="17">
        <f t="shared" ref="J178" si="1628">-1/($J$4*$B175)</f>
        <v>-3.1777708572990218</v>
      </c>
      <c r="K178" s="18">
        <v>1</v>
      </c>
      <c r="L178" s="19">
        <v>0</v>
      </c>
      <c r="N178" s="1">
        <f t="shared" ref="N178" si="1629">D178*I175+F178*I178-E178*J175-G178*J178</f>
        <v>0</v>
      </c>
      <c r="O178" s="4">
        <f t="shared" ref="O178" si="1630">(D178*J175+E178*I175+F178*J178+G178*I178)</f>
        <v>-3.1777708572990218</v>
      </c>
      <c r="P178" s="2">
        <f t="shared" ref="P178" si="1631">D178*K175+F178*K178-E178*L175-G178*L178</f>
        <v>1</v>
      </c>
      <c r="Q178" s="3">
        <f t="shared" ref="Q178" si="1632">(D178*L175+E178*K175+F178*L178+G178*K178)</f>
        <v>0</v>
      </c>
      <c r="S178" s="16">
        <v>0</v>
      </c>
      <c r="T178" s="17">
        <v>0</v>
      </c>
      <c r="U178" s="18">
        <v>1</v>
      </c>
      <c r="V178" s="19">
        <v>0</v>
      </c>
      <c r="W178" s="20"/>
      <c r="X178" s="1">
        <f t="shared" ref="X178" si="1633">N178*S175+P178*S178-O178*T175-Q178*T178</f>
        <v>0</v>
      </c>
      <c r="Y178" s="4">
        <f t="shared" ref="Y178" si="1634">(N178*T175+O178*S175+P178*T178+Q178*S178)</f>
        <v>-3.1777708572990218</v>
      </c>
      <c r="Z178" s="2">
        <f t="shared" ref="Z178" si="1635">N178*U175+P178*U178-O178*V175-Q178*V178</f>
        <v>-12.866313761275471</v>
      </c>
      <c r="AA178" s="3">
        <f t="shared" ref="AA178" si="1636">(N178*V175+O178*U175+P178*V178+Q178*U178)</f>
        <v>0</v>
      </c>
      <c r="AB178" s="20"/>
      <c r="AC178" s="16">
        <v>0</v>
      </c>
      <c r="AD178" s="17">
        <f t="shared" ref="AD178" si="1637">-1/($AD$4*$B175)</f>
        <v>-3.630449304405913</v>
      </c>
      <c r="AE178" s="18">
        <v>1</v>
      </c>
      <c r="AF178" s="19">
        <v>0</v>
      </c>
      <c r="AG178" s="20"/>
      <c r="AH178" s="1">
        <f t="shared" ref="AH178" si="1638">X178*AC175+Z178*AC178-Y178*AD175-AA178*AD178</f>
        <v>0</v>
      </c>
      <c r="AI178" s="4">
        <f t="shared" ref="AI178" si="1639">(X178*AD175+Y178*AC175+Z178*AD178+AA178*AC178)</f>
        <v>43.532728987591739</v>
      </c>
      <c r="AJ178" s="2">
        <f t="shared" ref="AJ178" si="1640">X178*AE175+Z178*AE178-Y178*AF175-AA178*AF178</f>
        <v>-12.866313761275471</v>
      </c>
      <c r="AK178" s="3">
        <f t="shared" ref="AK178" si="1641">(X178*AF175+Y178*AE175+Z178*AF178+AA178*AE178)</f>
        <v>0</v>
      </c>
      <c r="AL178" s="20"/>
      <c r="AM178" s="16">
        <v>0</v>
      </c>
      <c r="AN178" s="17">
        <v>0</v>
      </c>
      <c r="AO178" s="18">
        <v>1</v>
      </c>
      <c r="AP178" s="19">
        <v>0</v>
      </c>
      <c r="AR178" s="1">
        <f t="shared" ref="AR178" si="1642">AH178*AM175+AJ178*AM178-AI178*AN175-AK178*AN178</f>
        <v>0</v>
      </c>
      <c r="AS178" s="4">
        <f t="shared" ref="AS178" si="1643">(AH178*AN175+AI178*AM175+AJ178*AN178+AK178*AM178)</f>
        <v>43.532728987591739</v>
      </c>
      <c r="AT178" s="2">
        <f t="shared" ref="AT178" si="1644">AH178*AO175+AJ178*AO178-AI178*AP175-AK178*AP178</f>
        <v>184.53954223440635</v>
      </c>
      <c r="AU178" s="3">
        <f t="shared" ref="AU178" si="1645">(AH178*AP175+AI178*AO175+AJ178*AP178+AK178*AO178)</f>
        <v>0</v>
      </c>
      <c r="AV178" s="20"/>
      <c r="AW178" s="16">
        <v>0</v>
      </c>
      <c r="AX178" s="17">
        <f t="shared" ref="AX178" si="1646">-1/($AX$4*$B175)</f>
        <v>-3.630449304405913</v>
      </c>
      <c r="AY178" s="18">
        <v>1</v>
      </c>
      <c r="AZ178" s="19">
        <v>0</v>
      </c>
      <c r="BA178" s="20"/>
      <c r="BB178" s="1">
        <f t="shared" ref="BB178" si="1647">AR178*AW175+AT178*AW178-AS178*AX175-AU178*AX178</f>
        <v>0</v>
      </c>
      <c r="BC178" s="4">
        <f t="shared" ref="BC178" si="1648">(AR178*AX175+AS178*AW175+AT178*AX178+AU178*AW178)</f>
        <v>-626.4287237526944</v>
      </c>
      <c r="BD178" s="2">
        <f t="shared" ref="BD178" si="1649">AR178*AY175+AT178*AY178-AS178*AZ175-AU178*AZ178</f>
        <v>184.53954223440635</v>
      </c>
      <c r="BE178" s="3">
        <f t="shared" ref="BE178" si="1650">(AR178*AZ175+AS178*AY175+AT178*AZ178+AU178*AY178)</f>
        <v>0</v>
      </c>
      <c r="BF178" s="20"/>
      <c r="BG178" s="16">
        <v>0</v>
      </c>
      <c r="BH178" s="17">
        <v>0</v>
      </c>
      <c r="BI178" s="18">
        <v>1</v>
      </c>
      <c r="BJ178" s="19">
        <v>0</v>
      </c>
      <c r="BK178" s="20"/>
      <c r="BL178" s="1">
        <f t="shared" ref="BL178" si="1651">BB178*BG175+BD178*BG178-BC178*BH175-BE178*BH178</f>
        <v>0</v>
      </c>
      <c r="BM178" s="4">
        <f t="shared" ref="BM178" si="1652">(BB178*BH175+BC178*BG175+BD178*BH178+BE178*BG178)</f>
        <v>-626.4287237526944</v>
      </c>
      <c r="BN178" s="2">
        <f t="shared" ref="BN178" si="1653">BB178*BI175+BD178*BI178-BC178*BJ175-BE178*BJ178</f>
        <v>-2548.9040012730661</v>
      </c>
      <c r="BO178" s="3">
        <f t="shared" ref="BO178" si="1654">(BB178*BJ175+BC178*BI175+BD178*BJ178+BE178*BI178)</f>
        <v>0</v>
      </c>
      <c r="BP178" s="20"/>
      <c r="BQ178" s="16">
        <v>0</v>
      </c>
      <c r="BR178" s="17">
        <f t="shared" ref="BR178" si="1655">-1/($BR$4*$B175)</f>
        <v>-3.1777708572990218</v>
      </c>
      <c r="BS178" s="18">
        <v>1</v>
      </c>
      <c r="BT178" s="19">
        <v>0</v>
      </c>
      <c r="BU178" s="20"/>
      <c r="BV178" s="1">
        <f t="shared" ref="BV178" si="1656">BL178*BQ175+BN178*BQ178-BM178*BR175-BO178*BR178</f>
        <v>0</v>
      </c>
      <c r="BW178" s="4">
        <f t="shared" ref="BW178" si="1657">(BL178*BR175+BM178*BQ175+BN178*BR178+BO178*BQ178)</f>
        <v>7473.4041295457237</v>
      </c>
      <c r="BX178" s="2">
        <f t="shared" ref="BX178" si="1658">BL178*BS175+BN178*BS178-BM178*BT175-BO178*BT178</f>
        <v>-2548.9040012730661</v>
      </c>
      <c r="BY178" s="3">
        <f t="shared" ref="BY178" si="1659">(BL178*BT175+BM178*BS175+BN178*BT178+BO178*BS178)</f>
        <v>0</v>
      </c>
      <c r="BZ178" s="20"/>
      <c r="CA178" s="16">
        <v>0</v>
      </c>
      <c r="CB178" s="17">
        <v>0</v>
      </c>
      <c r="CC178" s="18">
        <v>1</v>
      </c>
      <c r="CD178" s="19">
        <v>0</v>
      </c>
      <c r="CE178" s="20"/>
      <c r="CF178" s="1">
        <f t="shared" ref="CF178" si="1660">BV178*CA175+BX178*CA178-BW178*CB175-BY178*CB178</f>
        <v>0</v>
      </c>
      <c r="CG178" s="4">
        <f t="shared" ref="CG178" si="1661">(BV178*CB175+BW178*CA175+BX178*CB178+BY178*CA178)</f>
        <v>7473.4041295457237</v>
      </c>
      <c r="CH178" s="2">
        <f t="shared" ref="CH178" si="1662">BV178*CC175+BX178*CC178-BW178*CD175-BY178*CD178</f>
        <v>14518.572326496393</v>
      </c>
      <c r="CI178" s="3">
        <f t="shared" ref="CI178" si="1663">(BV178*CD175+BW178*CC175+BX178*CD178+BY178*CC178)</f>
        <v>0</v>
      </c>
      <c r="CK178" s="16">
        <f t="shared" ref="CK178" si="1664">1/$CL$4</f>
        <v>1</v>
      </c>
      <c r="CL178" s="17">
        <v>0</v>
      </c>
      <c r="CM178" s="18">
        <v>1</v>
      </c>
      <c r="CN178" s="19">
        <v>0</v>
      </c>
      <c r="CP178" s="1">
        <f t="shared" ref="CP178" si="1665">CF178*CK175+CH178*CK178-CG178*CL175-CI178*CL178</f>
        <v>14518.572326496393</v>
      </c>
      <c r="CQ178" s="4">
        <f t="shared" ref="CQ178" si="1666">(CF178*CL175+CG178*CK175+CH178*CL178+CI178*CK178)</f>
        <v>7473.4041295457237</v>
      </c>
      <c r="CR178" s="2">
        <f t="shared" ref="CR178" si="1667">CF178*CM175+CH178*CM178-CG178*CN175-CI178*CN178</f>
        <v>14518.572326496393</v>
      </c>
      <c r="CS178" s="3">
        <f t="shared" ref="CS178" si="1668">(CF178*CN175+CG178*CM175+CH178*CN178+CI178*CM178)</f>
        <v>0</v>
      </c>
      <c r="CU178" s="39">
        <f t="shared" ref="CU178" si="1669">(180/PI())*ATAN(-1*(CQ175/CP175))</f>
        <v>62.762951513548494</v>
      </c>
      <c r="CW178" s="54">
        <f t="shared" ref="CW178" si="1670">20*LOG(((1-(10^(CU175/20)^2)*(1-((1-CW175)/(1+CW175))^2))^0.5))</f>
        <v>-1.2246223052002732E-8</v>
      </c>
      <c r="CY178" s="44">
        <f t="shared" si="1492"/>
        <v>1.69</v>
      </c>
      <c r="CZ178" s="13">
        <f t="shared" si="1493"/>
        <v>-1.5185707561957119E-2</v>
      </c>
      <c r="DA178" s="13">
        <f t="shared" si="1494"/>
        <v>76.699173038838993</v>
      </c>
      <c r="DB178" s="48">
        <f t="shared" si="1495"/>
        <v>-1.5185707561957119E-2</v>
      </c>
      <c r="DC178" s="13">
        <f t="shared" si="1496"/>
        <v>-154.38992316476558</v>
      </c>
      <c r="DD178" s="55">
        <f t="shared" si="1497"/>
        <v>-2.694612491126223</v>
      </c>
      <c r="DE178" s="46">
        <f t="shared" si="1498"/>
        <v>-21.699457358848527</v>
      </c>
    </row>
    <row r="179" spans="1:109" ht="18" customHeight="1"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3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  <c r="BG179" s="20"/>
      <c r="BH179" s="20"/>
      <c r="BI179" s="20"/>
      <c r="BJ179" s="20"/>
      <c r="BK179" s="20"/>
      <c r="BL179" s="20"/>
      <c r="BM179" s="20"/>
      <c r="BN179" s="20"/>
      <c r="BO179" s="20"/>
      <c r="BP179" s="20"/>
      <c r="BQ179" s="20"/>
      <c r="BR179" s="20"/>
      <c r="BS179" s="20"/>
      <c r="BT179" s="20"/>
      <c r="BU179" s="20"/>
      <c r="BV179" s="20"/>
      <c r="BW179" s="20"/>
      <c r="BX179" s="20"/>
      <c r="BY179" s="20"/>
      <c r="BZ179" s="20"/>
      <c r="CA179" s="20"/>
      <c r="CB179" s="20"/>
      <c r="CC179" s="20"/>
      <c r="CD179" s="20"/>
      <c r="CE179" s="20"/>
      <c r="CF179" s="20"/>
      <c r="CG179" s="20"/>
      <c r="CH179" s="20"/>
      <c r="CI179" s="20"/>
      <c r="CJ179" s="20"/>
      <c r="CK179" s="20"/>
      <c r="CL179" s="20"/>
      <c r="CY179" s="44">
        <f t="shared" si="1492"/>
        <v>1.7</v>
      </c>
      <c r="CZ179" s="13">
        <f t="shared" si="1493"/>
        <v>-1.700099363076555E-2</v>
      </c>
      <c r="DA179" s="13">
        <f t="shared" si="1494"/>
        <v>75.155273807191335</v>
      </c>
      <c r="DB179" s="48">
        <f t="shared" si="1495"/>
        <v>-1.700099363076555E-2</v>
      </c>
      <c r="DC179" s="13">
        <f t="shared" si="1496"/>
        <v>-151.42436355144739</v>
      </c>
      <c r="DD179" s="55">
        <f t="shared" si="1497"/>
        <v>-2.6428537117096509</v>
      </c>
      <c r="DE179" s="46">
        <f t="shared" si="1498"/>
        <v>-21.243938474200903</v>
      </c>
    </row>
    <row r="180" spans="1:109" ht="18" customHeight="1">
      <c r="CY180" s="44">
        <f t="shared" si="1492"/>
        <v>1.71</v>
      </c>
      <c r="CZ180" s="13">
        <f t="shared" si="1493"/>
        <v>-1.8836429275067103E-2</v>
      </c>
      <c r="DA180" s="13">
        <f t="shared" si="1494"/>
        <v>73.64103017167686</v>
      </c>
      <c r="DB180" s="48">
        <f t="shared" si="1495"/>
        <v>-1.8836429275067103E-2</v>
      </c>
      <c r="DC180" s="13">
        <f t="shared" si="1496"/>
        <v>-148.60600794718394</v>
      </c>
      <c r="DD180" s="55">
        <f t="shared" si="1497"/>
        <v>-2.5936641269232195</v>
      </c>
      <c r="DE180" s="46">
        <f t="shared" si="1498"/>
        <v>-20.836674144008491</v>
      </c>
    </row>
    <row r="181" spans="1:109" ht="18" customHeight="1" thickBot="1">
      <c r="A181" s="23"/>
      <c r="B181" s="23"/>
      <c r="C181" s="23"/>
      <c r="D181" s="20" t="s">
        <v>15</v>
      </c>
      <c r="E181" s="20"/>
      <c r="F181" s="20"/>
      <c r="G181" s="20"/>
      <c r="H181" s="20"/>
      <c r="I181" s="20" t="s">
        <v>16</v>
      </c>
      <c r="J181" s="20"/>
      <c r="K181" s="20"/>
      <c r="L181" s="20"/>
      <c r="M181" s="23"/>
      <c r="N181" s="23"/>
      <c r="O181" s="24" t="s">
        <v>17</v>
      </c>
      <c r="P181" s="23"/>
      <c r="Q181" s="23"/>
      <c r="R181" s="23"/>
      <c r="S181" s="20"/>
      <c r="T181" s="20" t="s">
        <v>18</v>
      </c>
      <c r="U181" s="23"/>
      <c r="V181" s="23"/>
      <c r="W181" s="23"/>
      <c r="X181" s="23"/>
      <c r="Y181" s="24" t="s">
        <v>19</v>
      </c>
      <c r="Z181" s="23"/>
      <c r="AA181" s="23"/>
      <c r="AB181" s="23"/>
      <c r="AC181" s="24" t="s">
        <v>20</v>
      </c>
      <c r="AD181" s="20"/>
      <c r="AE181" s="20"/>
      <c r="AF181" s="20"/>
      <c r="AG181" s="20"/>
      <c r="AH181" s="23"/>
      <c r="AI181" s="24" t="s">
        <v>21</v>
      </c>
      <c r="AJ181" s="23"/>
      <c r="AK181" s="23"/>
      <c r="AL181" s="20"/>
      <c r="AM181" s="24" t="s">
        <v>31</v>
      </c>
      <c r="AN181" s="20"/>
      <c r="AO181" s="23"/>
      <c r="AP181" s="23"/>
      <c r="AQ181" s="23"/>
      <c r="AR181" s="23"/>
      <c r="AS181" s="24" t="s">
        <v>91</v>
      </c>
      <c r="AT181" s="23"/>
      <c r="AU181" s="23"/>
      <c r="AV181" s="23"/>
      <c r="AW181" s="24" t="s">
        <v>32</v>
      </c>
      <c r="AX181" s="20"/>
      <c r="AY181" s="20"/>
      <c r="AZ181" s="20"/>
      <c r="BA181" s="20"/>
      <c r="BB181" s="23"/>
      <c r="BC181" s="24" t="s">
        <v>22</v>
      </c>
      <c r="BD181" s="23"/>
      <c r="BE181" s="23"/>
      <c r="BF181" s="23"/>
      <c r="BG181" s="24" t="s">
        <v>33</v>
      </c>
      <c r="BH181" s="20"/>
      <c r="BI181" s="23"/>
      <c r="BJ181" s="23"/>
      <c r="BK181" s="23"/>
      <c r="BL181" s="23"/>
      <c r="BM181" s="24" t="s">
        <v>34</v>
      </c>
      <c r="BN181" s="23"/>
      <c r="BO181" s="23"/>
      <c r="BP181" s="23"/>
      <c r="BQ181" s="24" t="s">
        <v>89</v>
      </c>
      <c r="BR181" s="20"/>
      <c r="BS181" s="20"/>
      <c r="BT181" s="20"/>
      <c r="BU181" s="20"/>
      <c r="BV181" s="23"/>
      <c r="BW181" s="24" t="s">
        <v>35</v>
      </c>
      <c r="BX181" s="23"/>
      <c r="BY181" s="23"/>
      <c r="BZ181" s="23"/>
      <c r="CA181" s="24" t="s">
        <v>90</v>
      </c>
      <c r="CB181" s="20"/>
      <c r="CC181" s="23"/>
      <c r="CD181" s="23"/>
      <c r="CE181" s="23"/>
      <c r="CF181" s="23"/>
      <c r="CG181" s="24" t="s">
        <v>92</v>
      </c>
      <c r="CH181" s="23"/>
      <c r="CI181" s="23"/>
      <c r="CJ181" s="23"/>
      <c r="CK181" s="24" t="s">
        <v>36</v>
      </c>
      <c r="CL181" s="24"/>
      <c r="CM181" s="23"/>
      <c r="CN181" s="23"/>
      <c r="CO181" s="23"/>
      <c r="CP181" s="23"/>
      <c r="CQ181" s="24" t="s">
        <v>93</v>
      </c>
      <c r="CR181" s="23"/>
      <c r="CS181" s="23"/>
      <c r="CY181" s="44">
        <f t="shared" si="1492"/>
        <v>1.72</v>
      </c>
      <c r="CZ181" s="13">
        <f t="shared" si="1493"/>
        <v>-2.0680057921977218E-2</v>
      </c>
      <c r="DA181" s="13">
        <f t="shared" si="1494"/>
        <v>72.154970092205019</v>
      </c>
      <c r="DB181" s="48">
        <f t="shared" si="1495"/>
        <v>-2.0680057921977218E-2</v>
      </c>
      <c r="DC181" s="13">
        <f t="shared" si="1496"/>
        <v>-145.92812164904515</v>
      </c>
      <c r="DD181" s="55">
        <f t="shared" si="1497"/>
        <v>-2.5469261940266552</v>
      </c>
      <c r="DE181" s="46">
        <f t="shared" si="1498"/>
        <v>-20.472036616387225</v>
      </c>
    </row>
    <row r="182" spans="1:109" ht="18" customHeight="1" thickBot="1">
      <c r="A182" s="23"/>
      <c r="B182" s="33"/>
      <c r="C182" s="23"/>
      <c r="D182" s="7" t="s">
        <v>2</v>
      </c>
      <c r="E182" s="8"/>
      <c r="F182" s="8" t="s">
        <v>3</v>
      </c>
      <c r="G182" s="9"/>
      <c r="H182" s="10"/>
      <c r="I182" s="7" t="s">
        <v>4</v>
      </c>
      <c r="J182" s="8"/>
      <c r="K182" s="8" t="s">
        <v>5</v>
      </c>
      <c r="L182" s="9"/>
      <c r="M182" s="23"/>
      <c r="N182" s="251" t="s">
        <v>79</v>
      </c>
      <c r="O182" s="252"/>
      <c r="P182" s="253" t="s">
        <v>80</v>
      </c>
      <c r="Q182" s="254"/>
      <c r="R182" s="23"/>
      <c r="S182" s="7" t="s">
        <v>11</v>
      </c>
      <c r="T182" s="8"/>
      <c r="U182" s="8" t="s">
        <v>12</v>
      </c>
      <c r="V182" s="9"/>
      <c r="W182" s="20"/>
      <c r="X182" s="251" t="s">
        <v>79</v>
      </c>
      <c r="Y182" s="252"/>
      <c r="Z182" s="253" t="s">
        <v>80</v>
      </c>
      <c r="AA182" s="254"/>
      <c r="AB182" s="20"/>
      <c r="AC182" s="7" t="s">
        <v>4</v>
      </c>
      <c r="AD182" s="8"/>
      <c r="AE182" s="8" t="s">
        <v>5</v>
      </c>
      <c r="AF182" s="9"/>
      <c r="AG182" s="20"/>
      <c r="AH182" s="251" t="s">
        <v>0</v>
      </c>
      <c r="AI182" s="252"/>
      <c r="AJ182" s="253" t="s">
        <v>1</v>
      </c>
      <c r="AK182" s="254"/>
      <c r="AL182" s="20"/>
      <c r="AM182" s="7" t="s">
        <v>11</v>
      </c>
      <c r="AN182" s="8"/>
      <c r="AO182" s="8" t="s">
        <v>12</v>
      </c>
      <c r="AP182" s="9"/>
      <c r="AQ182" s="23"/>
      <c r="AR182" s="251" t="s">
        <v>0</v>
      </c>
      <c r="AS182" s="252"/>
      <c r="AT182" s="253" t="s">
        <v>1</v>
      </c>
      <c r="AU182" s="254"/>
      <c r="AV182" s="36"/>
      <c r="AW182" s="7" t="s">
        <v>4</v>
      </c>
      <c r="AX182" s="8"/>
      <c r="AY182" s="8" t="s">
        <v>5</v>
      </c>
      <c r="AZ182" s="9"/>
      <c r="BA182" s="20"/>
      <c r="BB182" s="251" t="s">
        <v>0</v>
      </c>
      <c r="BC182" s="252"/>
      <c r="BD182" s="253" t="s">
        <v>1</v>
      </c>
      <c r="BE182" s="254"/>
      <c r="BF182" s="36"/>
      <c r="BG182" s="7" t="s">
        <v>11</v>
      </c>
      <c r="BH182" s="8"/>
      <c r="BI182" s="8" t="s">
        <v>12</v>
      </c>
      <c r="BJ182" s="9"/>
      <c r="BK182" s="36"/>
      <c r="BL182" s="251" t="s">
        <v>0</v>
      </c>
      <c r="BM182" s="252"/>
      <c r="BN182" s="253" t="s">
        <v>1</v>
      </c>
      <c r="BO182" s="254"/>
      <c r="BP182" s="36"/>
      <c r="BQ182" s="7" t="s">
        <v>4</v>
      </c>
      <c r="BR182" s="8"/>
      <c r="BS182" s="8" t="s">
        <v>5</v>
      </c>
      <c r="BT182" s="9"/>
      <c r="BU182" s="20"/>
      <c r="BV182" s="251" t="s">
        <v>0</v>
      </c>
      <c r="BW182" s="252"/>
      <c r="BX182" s="253" t="s">
        <v>1</v>
      </c>
      <c r="BY182" s="254"/>
      <c r="BZ182" s="36"/>
      <c r="CA182" s="7" t="s">
        <v>11</v>
      </c>
      <c r="CB182" s="8"/>
      <c r="CC182" s="8" t="s">
        <v>12</v>
      </c>
      <c r="CD182" s="9"/>
      <c r="CE182" s="36"/>
      <c r="CF182" s="251" t="s">
        <v>0</v>
      </c>
      <c r="CG182" s="252"/>
      <c r="CH182" s="253" t="s">
        <v>1</v>
      </c>
      <c r="CI182" s="254"/>
      <c r="CJ182" s="23"/>
      <c r="CK182" s="7" t="s">
        <v>23</v>
      </c>
      <c r="CL182" s="8"/>
      <c r="CM182" s="8" t="s">
        <v>24</v>
      </c>
      <c r="CN182" s="9"/>
      <c r="CO182" s="23"/>
      <c r="CP182" s="251" t="s">
        <v>0</v>
      </c>
      <c r="CQ182" s="252"/>
      <c r="CR182" s="253" t="s">
        <v>1</v>
      </c>
      <c r="CS182" s="254"/>
      <c r="CU182" s="26" t="s">
        <v>25</v>
      </c>
      <c r="CW182" s="50" t="s">
        <v>44</v>
      </c>
      <c r="CY182" s="44">
        <f t="shared" si="1492"/>
        <v>1.73</v>
      </c>
      <c r="CZ182" s="13">
        <f t="shared" si="1493"/>
        <v>-2.2520723184569717E-2</v>
      </c>
      <c r="DA182" s="13">
        <f t="shared" si="1494"/>
        <v>70.695688875714566</v>
      </c>
      <c r="DB182" s="48">
        <f t="shared" si="1495"/>
        <v>-2.2520723184569717E-2</v>
      </c>
      <c r="DC182" s="13">
        <f t="shared" si="1496"/>
        <v>-143.38406812300792</v>
      </c>
      <c r="DD182" s="55">
        <f t="shared" si="1497"/>
        <v>-2.502524083650334</v>
      </c>
      <c r="DE182" s="46">
        <f t="shared" si="1498"/>
        <v>-20.145355829526132</v>
      </c>
    </row>
    <row r="183" spans="1:109" ht="18" customHeight="1" thickTop="1" thickBot="1">
      <c r="B183" s="34">
        <v>0.48</v>
      </c>
      <c r="D183" s="11">
        <v>1</v>
      </c>
      <c r="E183" s="12">
        <v>0</v>
      </c>
      <c r="F183" s="13">
        <v>0</v>
      </c>
      <c r="G183" s="40">
        <f t="shared" ref="G183" si="1671">-1/($E$4*$B183)</f>
        <v>-2.188605245649053</v>
      </c>
      <c r="H183" s="10"/>
      <c r="I183" s="11">
        <v>1</v>
      </c>
      <c r="J183" s="12">
        <v>0</v>
      </c>
      <c r="K183" s="13">
        <v>0</v>
      </c>
      <c r="L183" s="14">
        <v>0</v>
      </c>
      <c r="N183" s="1">
        <f t="shared" ref="N183" si="1672">D183*I183+F183*I186-E183*J183-G183*J186</f>
        <v>-5.6650990524321889</v>
      </c>
      <c r="O183" s="4">
        <f t="shared" ref="O183" si="1673">(D183*J183+E183*I183+F183*J186+G183*I186)</f>
        <v>0</v>
      </c>
      <c r="P183" s="2">
        <f t="shared" ref="P183" si="1674">D183*K183+F183*K186-E183*L183-G183*L186</f>
        <v>0</v>
      </c>
      <c r="Q183" s="3">
        <f t="shared" ref="Q183" si="1675">(D183*L183+E183*K183+F183*L186+G183*K186)</f>
        <v>-2.188605245649053</v>
      </c>
      <c r="S183" s="11">
        <v>1</v>
      </c>
      <c r="T183" s="12">
        <v>0</v>
      </c>
      <c r="U183" s="13">
        <v>0</v>
      </c>
      <c r="V183" s="40">
        <f t="shared" ref="V183" si="1676">-1/($T$4*$B183)</f>
        <v>-4.1817208617690351</v>
      </c>
      <c r="W183" s="20"/>
      <c r="X183" s="1">
        <f t="shared" ref="X183" si="1677">N183*S183+P183*S186-O183*T183-Q183*T186</f>
        <v>-5.6650990524321889</v>
      </c>
      <c r="Y183" s="4">
        <f t="shared" ref="Y183" si="1678">(N183*T183+O183*S183+P183*T186+Q183*S186)</f>
        <v>0</v>
      </c>
      <c r="Z183" s="2">
        <f t="shared" ref="Z183" si="1679">N183*U183+P183*U186-O183*V183-Q183*V186</f>
        <v>0</v>
      </c>
      <c r="AA183" s="3">
        <f t="shared" ref="AA183" si="1680">(N183*V183+O183*U183+P183*V186+Q183*U186)</f>
        <v>21.501257645894622</v>
      </c>
      <c r="AB183" s="20"/>
      <c r="AC183" s="11">
        <v>1</v>
      </c>
      <c r="AD183" s="12">
        <v>0</v>
      </c>
      <c r="AE183" s="13">
        <v>0</v>
      </c>
      <c r="AF183" s="14">
        <v>0</v>
      </c>
      <c r="AG183" s="20"/>
      <c r="AH183" s="1">
        <f t="shared" ref="AH183" si="1681">X183*AC183+Z183*AC186-Y183*AD183-AA183*AD186</f>
        <v>69.141659067608671</v>
      </c>
      <c r="AI183" s="4">
        <f t="shared" ref="AI183" si="1682">(X183*AD183+Y183*AC183+Z183*AD186+AA183*AC186)</f>
        <v>0</v>
      </c>
      <c r="AJ183" s="2">
        <f t="shared" ref="AJ183" si="1683">X183*AE183+Z183*AE186-Y183*AF183-AA183*AF186</f>
        <v>0</v>
      </c>
      <c r="AK183" s="3">
        <f t="shared" ref="AK183" si="1684">(X183*AF183+Y183*AE183+Z183*AF186+AA183*AE186)</f>
        <v>21.501257645894622</v>
      </c>
      <c r="AL183" s="20"/>
      <c r="AM183" s="11">
        <v>1</v>
      </c>
      <c r="AN183" s="12">
        <v>0</v>
      </c>
      <c r="AO183" s="13">
        <v>0</v>
      </c>
      <c r="AP183" s="40">
        <f t="shared" ref="AP183" si="1685">-1/($AN$4*$B183)</f>
        <v>-4.3457099151717431</v>
      </c>
      <c r="AR183" s="1">
        <f t="shared" ref="AR183" si="1686">AH183*AM183+AJ183*AM186-AI183*AN183-AK183*AN186</f>
        <v>69.141659067608671</v>
      </c>
      <c r="AS183" s="4">
        <f t="shared" ref="AS183" si="1687">(AH183*AN183+AI183*AM183+AJ183*AN186+AK183*AM186)</f>
        <v>0</v>
      </c>
      <c r="AT183" s="2">
        <f t="shared" ref="AT183" si="1688">AH183*AO183+AJ183*AO186-AI183*AP183-AK183*AP186</f>
        <v>0</v>
      </c>
      <c r="AU183" s="3">
        <f t="shared" ref="AU183" si="1689">(AH183*AP183+AI183*AO183+AJ183*AP186+AK183*AO186)</f>
        <v>-278.96833571563667</v>
      </c>
      <c r="AV183" s="20"/>
      <c r="AW183" s="11">
        <v>1</v>
      </c>
      <c r="AX183" s="12">
        <v>0</v>
      </c>
      <c r="AY183" s="13">
        <v>0</v>
      </c>
      <c r="AZ183" s="14">
        <v>0</v>
      </c>
      <c r="BA183" s="20"/>
      <c r="BB183" s="1">
        <f t="shared" ref="BB183" si="1690">AR183*AW183+AT183*AW186-AS183*AX183-AU183*AX186</f>
        <v>-901.4395579345786</v>
      </c>
      <c r="BC183" s="4">
        <f t="shared" ref="BC183" si="1691">(AR183*AX183+AS183*AW183+AT183*AX186+AU183*AW186)</f>
        <v>0</v>
      </c>
      <c r="BD183" s="2">
        <f t="shared" ref="BD183" si="1692">AR183*AY183+AT183*AY186-AS183*AZ183-AU183*AZ186</f>
        <v>0</v>
      </c>
      <c r="BE183" s="3">
        <f t="shared" ref="BE183" si="1693">(AR183*AZ183+AS183*AY183+AT183*AZ186+AU183*AY186)</f>
        <v>-278.96833571563667</v>
      </c>
      <c r="BF183" s="20"/>
      <c r="BG183" s="11">
        <v>1</v>
      </c>
      <c r="BH183" s="12">
        <v>0</v>
      </c>
      <c r="BI183" s="13">
        <v>0</v>
      </c>
      <c r="BJ183" s="40">
        <f t="shared" ref="BJ183" si="1694">-1/($BH$4*$B183)</f>
        <v>-4.1817208617690351</v>
      </c>
      <c r="BK183" s="20"/>
      <c r="BL183" s="1">
        <f t="shared" ref="BL183" si="1695">BB183*BG183+BD183*BG186-BC183*BH183-BE183*BH186</f>
        <v>-901.4395579345786</v>
      </c>
      <c r="BM183" s="4">
        <f t="shared" ref="BM183" si="1696">(BB183*BH183+BC183*BG183+BD183*BH186+BE183*BG186)</f>
        <v>0</v>
      </c>
      <c r="BN183" s="2">
        <f t="shared" ref="BN183" si="1697">BB183*BI183+BD183*BI186-BC183*BJ183-BE183*BJ186</f>
        <v>0</v>
      </c>
      <c r="BO183" s="3">
        <f t="shared" ref="BO183" si="1698">(BB183*BJ183+BC183*BI183+BD183*BJ186+BE183*BI186)</f>
        <v>3490.6002693232472</v>
      </c>
      <c r="BP183" s="20"/>
      <c r="BQ183" s="11">
        <v>1</v>
      </c>
      <c r="BR183" s="12">
        <v>0</v>
      </c>
      <c r="BS183" s="13">
        <v>0</v>
      </c>
      <c r="BT183" s="14">
        <v>0</v>
      </c>
      <c r="BU183" s="20"/>
      <c r="BV183" s="1">
        <f t="shared" ref="BV183" si="1699">BL183*BQ183+BN183*BQ186-BM183*BR183-BO183*BR186</f>
        <v>9728.7079269703063</v>
      </c>
      <c r="BW183" s="4">
        <f t="shared" ref="BW183" si="1700">(BL183*BR183+BM183*BQ183+BN183*BR186+BO183*BQ186)</f>
        <v>0</v>
      </c>
      <c r="BX183" s="2">
        <f t="shared" ref="BX183" si="1701">BL183*BS183+BN183*BS186-BM183*BT183-BO183*BT186</f>
        <v>0</v>
      </c>
      <c r="BY183" s="3">
        <f t="shared" ref="BY183" si="1702">(BL183*BT183+BM183*BS183+BN183*BT186+BO183*BS186)</f>
        <v>3490.6002693232472</v>
      </c>
      <c r="BZ183" s="20"/>
      <c r="CA183" s="11">
        <v>1</v>
      </c>
      <c r="CB183" s="12">
        <v>0</v>
      </c>
      <c r="CC183" s="13">
        <v>0</v>
      </c>
      <c r="CD183" s="40">
        <f t="shared" ref="CD183" si="1703">-1/($CB$4*$B183)</f>
        <v>-2.188605245649053</v>
      </c>
      <c r="CE183" s="20"/>
      <c r="CF183" s="1">
        <f t="shared" ref="CF183" si="1704">BV183*CA183+BX183*CA186-BW183*CB183-BY183*CB186</f>
        <v>9728.7079269703063</v>
      </c>
      <c r="CG183" s="4">
        <f t="shared" ref="CG183" si="1705">(BV183*CB183+BW183*CA183+BX183*CB186+BY183*CA186)</f>
        <v>0</v>
      </c>
      <c r="CH183" s="2">
        <f t="shared" ref="CH183" si="1706">BV183*CC183+BX183*CC186-BW183*CD183-BY183*CD186</f>
        <v>0</v>
      </c>
      <c r="CI183" s="3">
        <f t="shared" ref="CI183" si="1707">(BV183*CD183+BW183*CC183+BX183*CD186+BY183*CC186)</f>
        <v>-17801.70093303149</v>
      </c>
      <c r="CJ183" s="28"/>
      <c r="CK183" s="11">
        <v>1</v>
      </c>
      <c r="CL183" s="12">
        <v>0</v>
      </c>
      <c r="CM183" s="13">
        <v>0</v>
      </c>
      <c r="CN183" s="14">
        <v>0</v>
      </c>
      <c r="CP183" s="1">
        <f t="shared" ref="CP183" si="1708">CF183*CK183+CH183*CK186-CG183*CL183-CI183*CL186</f>
        <v>9728.7079269703063</v>
      </c>
      <c r="CQ183" s="4">
        <f t="shared" ref="CQ183" si="1709">(CF183*CL183+CG183*CK183+CH183*CL186+CI183*CK186)</f>
        <v>-17801.70093303149</v>
      </c>
      <c r="CR183" s="2">
        <f t="shared" ref="CR183" si="1710">CF183*CM183+CH183*CM186-CG183*CN183-CI183*CN186</f>
        <v>0</v>
      </c>
      <c r="CS183" s="3">
        <f t="shared" ref="CS183" si="1711">(CF183*CN183+CG183*CM183+CH183*CN186+CI183*CM186)</f>
        <v>-17801.70093303149</v>
      </c>
      <c r="CU183" s="29">
        <f t="shared" ref="CU183" si="1712">20*LOG(((1+$CL$4)/$CL$4)/((CP183+CP186)^2+(CQ183+CQ186)^2)^0.5)</f>
        <v>-81.258586622700818</v>
      </c>
      <c r="CW183" s="51">
        <f t="shared" ref="CW183" si="1713">((CP183^2+CQ183^2)^0.5)/((CP186^2+CQ186^2)^0.5)</f>
        <v>1.8298114312730422</v>
      </c>
      <c r="CY183" s="44">
        <f t="shared" si="1492"/>
        <v>1.74</v>
      </c>
      <c r="CZ183" s="13">
        <f t="shared" si="1493"/>
        <v>-2.4348079054274496E-2</v>
      </c>
      <c r="DA183" s="13">
        <f t="shared" si="1494"/>
        <v>69.261848194484486</v>
      </c>
      <c r="DB183" s="48">
        <f t="shared" si="1495"/>
        <v>-2.4348079054274496E-2</v>
      </c>
      <c r="DC183" s="13">
        <f t="shared" si="1496"/>
        <v>-140.96734814552565</v>
      </c>
      <c r="DD183" s="55">
        <f t="shared" si="1497"/>
        <v>-2.4603443629445452</v>
      </c>
      <c r="DE183" s="46">
        <f t="shared" si="1498"/>
        <v>-19.852706805497359</v>
      </c>
    </row>
    <row r="184" spans="1:109" ht="18" customHeight="1" thickBot="1">
      <c r="D184" s="11"/>
      <c r="E184" s="13"/>
      <c r="F184" s="13"/>
      <c r="G184" s="15"/>
      <c r="H184" s="10"/>
      <c r="I184" s="11"/>
      <c r="J184" s="13"/>
      <c r="K184" s="13"/>
      <c r="L184" s="15"/>
      <c r="N184" s="5"/>
      <c r="Q184" s="6"/>
      <c r="S184" s="11"/>
      <c r="T184" s="13"/>
      <c r="U184" s="13"/>
      <c r="V184" s="15"/>
      <c r="W184" s="20"/>
      <c r="X184" s="5"/>
      <c r="AA184" s="6"/>
      <c r="AB184" s="20"/>
      <c r="AC184" s="11"/>
      <c r="AD184" s="13"/>
      <c r="AE184" s="13"/>
      <c r="AF184" s="15"/>
      <c r="AG184" s="20"/>
      <c r="AH184" s="5"/>
      <c r="AK184" s="6"/>
      <c r="AL184" s="20"/>
      <c r="AM184" s="11"/>
      <c r="AN184" s="13"/>
      <c r="AO184" s="13"/>
      <c r="AP184" s="15"/>
      <c r="AR184" s="5"/>
      <c r="AU184" s="6"/>
      <c r="AW184" s="11"/>
      <c r="AX184" s="13"/>
      <c r="AY184" s="13"/>
      <c r="AZ184" s="15"/>
      <c r="BA184" s="20"/>
      <c r="BB184" s="5"/>
      <c r="BE184" s="6"/>
      <c r="BG184" s="11"/>
      <c r="BH184" s="13"/>
      <c r="BI184" s="13"/>
      <c r="BJ184" s="15"/>
      <c r="BL184" s="5"/>
      <c r="BO184" s="6"/>
      <c r="BQ184" s="11"/>
      <c r="BR184" s="13"/>
      <c r="BS184" s="13"/>
      <c r="BT184" s="15"/>
      <c r="BU184" s="20"/>
      <c r="BV184" s="5"/>
      <c r="BY184" s="6"/>
      <c r="CA184" s="11"/>
      <c r="CB184" s="13"/>
      <c r="CC184" s="13"/>
      <c r="CD184" s="15"/>
      <c r="CF184" s="5"/>
      <c r="CI184" s="6"/>
      <c r="CK184" s="11"/>
      <c r="CL184" s="13"/>
      <c r="CM184" s="13"/>
      <c r="CN184" s="15"/>
      <c r="CP184" s="5"/>
      <c r="CS184" s="6"/>
      <c r="CW184" s="52"/>
      <c r="CY184" s="44">
        <f t="shared" si="1492"/>
        <v>1.75</v>
      </c>
      <c r="CZ184" s="13">
        <f t="shared" si="1493"/>
        <v>-2.6152591276990267E-2</v>
      </c>
      <c r="DA184" s="13">
        <f t="shared" si="1494"/>
        <v>67.852174713029228</v>
      </c>
      <c r="DB184" s="48">
        <f t="shared" si="1495"/>
        <v>-2.6152591276990267E-2</v>
      </c>
      <c r="DC184" s="13">
        <f t="shared" si="1496"/>
        <v>-138.67162961084307</v>
      </c>
      <c r="DD184" s="55">
        <f t="shared" si="1497"/>
        <v>-2.4202765158152744</v>
      </c>
      <c r="DE184" s="46">
        <f t="shared" si="1498"/>
        <v>-19.590753359783651</v>
      </c>
    </row>
    <row r="185" spans="1:109" ht="18" customHeight="1" thickBot="1">
      <c r="D185" s="11" t="s">
        <v>6</v>
      </c>
      <c r="E185" s="13"/>
      <c r="F185" s="13" t="s">
        <v>7</v>
      </c>
      <c r="G185" s="15"/>
      <c r="H185" s="10"/>
      <c r="I185" s="11" t="s">
        <v>8</v>
      </c>
      <c r="J185" s="13"/>
      <c r="K185" s="13" t="s">
        <v>9</v>
      </c>
      <c r="L185" s="15"/>
      <c r="N185" s="251" t="s">
        <v>26</v>
      </c>
      <c r="O185" s="252"/>
      <c r="P185" s="253" t="s">
        <v>27</v>
      </c>
      <c r="Q185" s="254"/>
      <c r="S185" s="11" t="s">
        <v>13</v>
      </c>
      <c r="T185" s="13"/>
      <c r="U185" s="13" t="s">
        <v>14</v>
      </c>
      <c r="V185" s="15"/>
      <c r="W185" s="20"/>
      <c r="X185" s="251" t="s">
        <v>26</v>
      </c>
      <c r="Y185" s="252"/>
      <c r="Z185" s="253" t="s">
        <v>27</v>
      </c>
      <c r="AA185" s="254"/>
      <c r="AB185" s="20"/>
      <c r="AC185" s="11" t="s">
        <v>8</v>
      </c>
      <c r="AD185" s="13"/>
      <c r="AE185" s="13" t="s">
        <v>9</v>
      </c>
      <c r="AF185" s="15"/>
      <c r="AG185" s="20"/>
      <c r="AH185" s="251" t="s">
        <v>26</v>
      </c>
      <c r="AI185" s="252"/>
      <c r="AJ185" s="253" t="s">
        <v>27</v>
      </c>
      <c r="AK185" s="254"/>
      <c r="AL185" s="20"/>
      <c r="AM185" s="11" t="s">
        <v>13</v>
      </c>
      <c r="AN185" s="13"/>
      <c r="AO185" s="13" t="s">
        <v>14</v>
      </c>
      <c r="AP185" s="15"/>
      <c r="AR185" s="251" t="s">
        <v>26</v>
      </c>
      <c r="AS185" s="252"/>
      <c r="AT185" s="253" t="s">
        <v>27</v>
      </c>
      <c r="AU185" s="254"/>
      <c r="AV185" s="36"/>
      <c r="AW185" s="11" t="s">
        <v>8</v>
      </c>
      <c r="AX185" s="13"/>
      <c r="AY185" s="13" t="s">
        <v>9</v>
      </c>
      <c r="AZ185" s="15"/>
      <c r="BA185" s="20"/>
      <c r="BB185" s="251" t="s">
        <v>26</v>
      </c>
      <c r="BC185" s="252"/>
      <c r="BD185" s="253" t="s">
        <v>27</v>
      </c>
      <c r="BE185" s="254"/>
      <c r="BF185" s="36"/>
      <c r="BG185" s="11" t="s">
        <v>13</v>
      </c>
      <c r="BH185" s="13"/>
      <c r="BI185" s="13" t="s">
        <v>14</v>
      </c>
      <c r="BJ185" s="15"/>
      <c r="BK185" s="36"/>
      <c r="BL185" s="251" t="s">
        <v>26</v>
      </c>
      <c r="BM185" s="252"/>
      <c r="BN185" s="253" t="s">
        <v>27</v>
      </c>
      <c r="BO185" s="254"/>
      <c r="BP185" s="36"/>
      <c r="BQ185" s="11" t="s">
        <v>8</v>
      </c>
      <c r="BR185" s="13"/>
      <c r="BS185" s="13" t="s">
        <v>9</v>
      </c>
      <c r="BT185" s="15"/>
      <c r="BU185" s="20"/>
      <c r="BV185" s="251" t="s">
        <v>26</v>
      </c>
      <c r="BW185" s="252"/>
      <c r="BX185" s="253" t="s">
        <v>27</v>
      </c>
      <c r="BY185" s="254"/>
      <c r="BZ185" s="36"/>
      <c r="CA185" s="11" t="s">
        <v>13</v>
      </c>
      <c r="CB185" s="13"/>
      <c r="CC185" s="13" t="s">
        <v>14</v>
      </c>
      <c r="CD185" s="15"/>
      <c r="CE185" s="36"/>
      <c r="CF185" s="251" t="s">
        <v>26</v>
      </c>
      <c r="CG185" s="252"/>
      <c r="CH185" s="253" t="s">
        <v>27</v>
      </c>
      <c r="CI185" s="254"/>
      <c r="CK185" s="11" t="s">
        <v>28</v>
      </c>
      <c r="CL185" s="13"/>
      <c r="CM185" s="13" t="s">
        <v>29</v>
      </c>
      <c r="CN185" s="15"/>
      <c r="CP185" s="251" t="s">
        <v>26</v>
      </c>
      <c r="CQ185" s="252"/>
      <c r="CR185" s="253" t="s">
        <v>27</v>
      </c>
      <c r="CS185" s="254"/>
      <c r="CU185" s="38" t="s">
        <v>37</v>
      </c>
      <c r="CW185" s="53" t="s">
        <v>45</v>
      </c>
      <c r="CY185" s="44">
        <f t="shared" si="1492"/>
        <v>1.76</v>
      </c>
      <c r="CZ185" s="13">
        <f t="shared" si="1493"/>
        <v>-2.7925531153355547E-2</v>
      </c>
      <c r="DA185" s="13">
        <f t="shared" si="1494"/>
        <v>66.465458416920796</v>
      </c>
      <c r="DB185" s="48">
        <f t="shared" si="1495"/>
        <v>-2.7925531153355547E-2</v>
      </c>
      <c r="DC185" s="13">
        <f t="shared" si="1496"/>
        <v>-136.49076955203287</v>
      </c>
      <c r="DD185" s="55">
        <f t="shared" si="1497"/>
        <v>-2.3822133272637993</v>
      </c>
      <c r="DE185" s="46">
        <f t="shared" si="1498"/>
        <v>-19.356631109714026</v>
      </c>
    </row>
    <row r="186" spans="1:109" ht="18" customHeight="1" thickTop="1" thickBot="1">
      <c r="D186" s="16">
        <v>0</v>
      </c>
      <c r="E186" s="17">
        <v>0</v>
      </c>
      <c r="F186" s="18">
        <v>1</v>
      </c>
      <c r="G186" s="19">
        <v>0</v>
      </c>
      <c r="H186" s="10"/>
      <c r="I186" s="16">
        <v>0</v>
      </c>
      <c r="J186" s="17">
        <f t="shared" ref="J186" si="1714">-1/($J$4*$B183)</f>
        <v>-3.0453637382448959</v>
      </c>
      <c r="K186" s="18">
        <v>1</v>
      </c>
      <c r="L186" s="19">
        <v>0</v>
      </c>
      <c r="N186" s="1">
        <f t="shared" ref="N186" si="1715">D186*I183+F186*I186-E186*J183-G186*J186</f>
        <v>0</v>
      </c>
      <c r="O186" s="4">
        <f t="shared" ref="O186" si="1716">(D186*J183+E186*I183+F186*J186+G186*I186)</f>
        <v>-3.0453637382448959</v>
      </c>
      <c r="P186" s="2">
        <f t="shared" ref="P186" si="1717">D186*K183+F186*K186-E186*L183-G186*L186</f>
        <v>1</v>
      </c>
      <c r="Q186" s="3">
        <f t="shared" ref="Q186" si="1718">(D186*L183+E186*K183+F186*L186+G186*K186)</f>
        <v>0</v>
      </c>
      <c r="S186" s="16">
        <v>0</v>
      </c>
      <c r="T186" s="17">
        <v>0</v>
      </c>
      <c r="U186" s="18">
        <v>1</v>
      </c>
      <c r="V186" s="19">
        <v>0</v>
      </c>
      <c r="W186" s="20"/>
      <c r="X186" s="1">
        <f t="shared" ref="X186" si="1719">N186*S183+P186*S186-O186*T183-Q186*T186</f>
        <v>0</v>
      </c>
      <c r="Y186" s="4">
        <f t="shared" ref="Y186" si="1720">(N186*T183+O186*S183+P186*T186+Q186*S186)</f>
        <v>-3.0453637382448959</v>
      </c>
      <c r="Z186" s="2">
        <f t="shared" ref="Z186" si="1721">N186*U183+P186*U186-O186*V183-Q186*V186</f>
        <v>-11.734861075893617</v>
      </c>
      <c r="AA186" s="3">
        <f t="shared" ref="AA186" si="1722">(N186*V183+O186*U183+P186*V186+Q186*U186)</f>
        <v>0</v>
      </c>
      <c r="AB186" s="20"/>
      <c r="AC186" s="16">
        <v>0</v>
      </c>
      <c r="AD186" s="17">
        <f t="shared" ref="AD186" si="1723">-1/($AD$4*$B183)</f>
        <v>-3.4791805833890002</v>
      </c>
      <c r="AE186" s="18">
        <v>1</v>
      </c>
      <c r="AF186" s="19">
        <v>0</v>
      </c>
      <c r="AG186" s="20"/>
      <c r="AH186" s="1">
        <f t="shared" ref="AH186" si="1724">X186*AC183+Z186*AC186-Y186*AD183-AA186*AD186</f>
        <v>0</v>
      </c>
      <c r="AI186" s="4">
        <f t="shared" ref="AI186" si="1725">(X186*AD183+Y186*AC183+Z186*AD186+AA186*AC186)</f>
        <v>37.782337065771529</v>
      </c>
      <c r="AJ186" s="2">
        <f t="shared" ref="AJ186" si="1726">X186*AE183+Z186*AE186-Y186*AF183-AA186*AF186</f>
        <v>-11.734861075893617</v>
      </c>
      <c r="AK186" s="3">
        <f t="shared" ref="AK186" si="1727">(X186*AF183+Y186*AE183+Z186*AF186+AA186*AE186)</f>
        <v>0</v>
      </c>
      <c r="AL186" s="20"/>
      <c r="AM186" s="16">
        <v>0</v>
      </c>
      <c r="AN186" s="17">
        <v>0</v>
      </c>
      <c r="AO186" s="18">
        <v>1</v>
      </c>
      <c r="AP186" s="19">
        <v>0</v>
      </c>
      <c r="AR186" s="1">
        <f t="shared" ref="AR186" si="1728">AH186*AM183+AJ186*AM186-AI186*AN183-AK186*AN186</f>
        <v>0</v>
      </c>
      <c r="AS186" s="4">
        <f t="shared" ref="AS186" si="1729">(AH186*AN183+AI186*AM183+AJ186*AN186+AK186*AM186)</f>
        <v>37.782337065771529</v>
      </c>
      <c r="AT186" s="2">
        <f t="shared" ref="AT186" si="1730">AH186*AO183+AJ186*AO186-AI186*AP183-AK186*AP186</f>
        <v>152.4562157291906</v>
      </c>
      <c r="AU186" s="3">
        <f t="shared" ref="AU186" si="1731">(AH186*AP183+AI186*AO183+AJ186*AP186+AK186*AO186)</f>
        <v>0</v>
      </c>
      <c r="AV186" s="20"/>
      <c r="AW186" s="16">
        <v>0</v>
      </c>
      <c r="AX186" s="17">
        <f t="shared" ref="AX186" si="1732">-1/($AX$4*$B183)</f>
        <v>-3.4791805833890002</v>
      </c>
      <c r="AY186" s="18">
        <v>1</v>
      </c>
      <c r="AZ186" s="19">
        <v>0</v>
      </c>
      <c r="BA186" s="20"/>
      <c r="BB186" s="1">
        <f t="shared" ref="BB186" si="1733">AR186*AW183+AT186*AW186-AS186*AX183-AU186*AX186</f>
        <v>0</v>
      </c>
      <c r="BC186" s="4">
        <f t="shared" ref="BC186" si="1734">(AR186*AX183+AS186*AW183+AT186*AX186+AU186*AW186)</f>
        <v>-492.64036851619306</v>
      </c>
      <c r="BD186" s="2">
        <f t="shared" ref="BD186" si="1735">AR186*AY183+AT186*AY186-AS186*AZ183-AU186*AZ186</f>
        <v>152.4562157291906</v>
      </c>
      <c r="BE186" s="3">
        <f t="shared" ref="BE186" si="1736">(AR186*AZ183+AS186*AY183+AT186*AZ186+AU186*AY186)</f>
        <v>0</v>
      </c>
      <c r="BF186" s="20"/>
      <c r="BG186" s="16">
        <v>0</v>
      </c>
      <c r="BH186" s="17">
        <v>0</v>
      </c>
      <c r="BI186" s="18">
        <v>1</v>
      </c>
      <c r="BJ186" s="19">
        <v>0</v>
      </c>
      <c r="BK186" s="20"/>
      <c r="BL186" s="1">
        <f t="shared" ref="BL186" si="1737">BB186*BG183+BD186*BG186-BC186*BH183-BE186*BH186</f>
        <v>0</v>
      </c>
      <c r="BM186" s="4">
        <f t="shared" ref="BM186" si="1738">(BB186*BH183+BC186*BG183+BD186*BH186+BE186*BG186)</f>
        <v>-492.64036851619306</v>
      </c>
      <c r="BN186" s="2">
        <f t="shared" ref="BN186" si="1739">BB186*BI183+BD186*BI186-BC186*BJ183-BE186*BJ186</f>
        <v>-1907.628290644559</v>
      </c>
      <c r="BO186" s="3">
        <f t="shared" ref="BO186" si="1740">(BB186*BJ183+BC186*BI183+BD186*BJ186+BE186*BI186)</f>
        <v>0</v>
      </c>
      <c r="BP186" s="20"/>
      <c r="BQ186" s="16">
        <v>0</v>
      </c>
      <c r="BR186" s="17">
        <f t="shared" ref="BR186" si="1741">-1/($BR$4*$B183)</f>
        <v>-3.0453637382448959</v>
      </c>
      <c r="BS186" s="18">
        <v>1</v>
      </c>
      <c r="BT186" s="19">
        <v>0</v>
      </c>
      <c r="BU186" s="20"/>
      <c r="BV186" s="1">
        <f t="shared" ref="BV186" si="1742">BL186*BQ183+BN186*BQ186-BM186*BR183-BO186*BR186</f>
        <v>0</v>
      </c>
      <c r="BW186" s="4">
        <f t="shared" ref="BW186" si="1743">(BL186*BR183+BM186*BQ183+BN186*BR186+BO186*BQ186)</f>
        <v>5316.7816538628422</v>
      </c>
      <c r="BX186" s="2">
        <f t="shared" ref="BX186" si="1744">BL186*BS183+BN186*BS186-BM186*BT183-BO186*BT186</f>
        <v>-1907.628290644559</v>
      </c>
      <c r="BY186" s="3">
        <f t="shared" ref="BY186" si="1745">(BL186*BT183+BM186*BS183+BN186*BT186+BO186*BS186)</f>
        <v>0</v>
      </c>
      <c r="BZ186" s="20"/>
      <c r="CA186" s="16">
        <v>0</v>
      </c>
      <c r="CB186" s="17">
        <v>0</v>
      </c>
      <c r="CC186" s="18">
        <v>1</v>
      </c>
      <c r="CD186" s="19">
        <v>0</v>
      </c>
      <c r="CE186" s="20"/>
      <c r="CF186" s="1">
        <f t="shared" ref="CF186" si="1746">BV186*CA183+BX186*CA186-BW186*CB183-BY186*CB186</f>
        <v>0</v>
      </c>
      <c r="CG186" s="4">
        <f t="shared" ref="CG186" si="1747">(BV186*CB183+BW186*CA183+BX186*CB186+BY186*CA186)</f>
        <v>5316.7816538628422</v>
      </c>
      <c r="CH186" s="2">
        <f t="shared" ref="CH186" si="1748">BV186*CC183+BX186*CC186-BW186*CD183-BY186*CD186</f>
        <v>9728.7079269703045</v>
      </c>
      <c r="CI186" s="3">
        <f t="shared" ref="CI186" si="1749">(BV186*CD183+BW186*CC183+BX186*CD186+BY186*CC186)</f>
        <v>0</v>
      </c>
      <c r="CK186" s="16">
        <f t="shared" ref="CK186" si="1750">1/$CL$4</f>
        <v>1</v>
      </c>
      <c r="CL186" s="17">
        <v>0</v>
      </c>
      <c r="CM186" s="18">
        <v>1</v>
      </c>
      <c r="CN186" s="19">
        <v>0</v>
      </c>
      <c r="CP186" s="1">
        <f t="shared" ref="CP186" si="1751">CF186*CK183+CH186*CK186-CG186*CL183-CI186*CL186</f>
        <v>9728.7079269703045</v>
      </c>
      <c r="CQ186" s="4">
        <f t="shared" ref="CQ186" si="1752">(CF186*CL183+CG186*CK183+CH186*CL186+CI186*CK186)</f>
        <v>5316.7816538628422</v>
      </c>
      <c r="CR186" s="2">
        <f t="shared" ref="CR186" si="1753">CF186*CM183+CH186*CM186-CG186*CN183-CI186*CN186</f>
        <v>9728.7079269703045</v>
      </c>
      <c r="CS186" s="3">
        <f t="shared" ref="CS186" si="1754">(CF186*CN183+CG186*CM183+CH186*CN186+CI186*CM186)</f>
        <v>0</v>
      </c>
      <c r="CU186" s="39">
        <f t="shared" ref="CU186" si="1755">(180/PI())*ATAN(-1*(CQ183/CP183))</f>
        <v>61.343201331769471</v>
      </c>
      <c r="CW186" s="54">
        <f t="shared" ref="CW186" si="1756">20*LOG(((1-(10^(CU183/20)^2)*(1-((1-CW183)/(1+CW183))^2))^0.5))</f>
        <v>-2.9708244607645269E-8</v>
      </c>
      <c r="CY186" s="44">
        <f t="shared" si="1492"/>
        <v>1.77</v>
      </c>
      <c r="CZ186" s="13">
        <f t="shared" si="1493"/>
        <v>-2.9658962901807411E-2</v>
      </c>
      <c r="DA186" s="13">
        <f t="shared" si="1494"/>
        <v>65.100550721400467</v>
      </c>
      <c r="DB186" s="48">
        <f t="shared" si="1495"/>
        <v>-2.9658962901807411E-2</v>
      </c>
      <c r="DC186" s="13">
        <f t="shared" si="1496"/>
        <v>-134.41882971809622</v>
      </c>
      <c r="DD186" s="55">
        <f t="shared" si="1497"/>
        <v>-2.34605115525838</v>
      </c>
      <c r="DE186" s="46">
        <f t="shared" si="1498"/>
        <v>-19.147858479393431</v>
      </c>
    </row>
    <row r="187" spans="1:109" ht="18" customHeight="1"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3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  <c r="BG187" s="20"/>
      <c r="BH187" s="20"/>
      <c r="BI187" s="20"/>
      <c r="BJ187" s="20"/>
      <c r="BK187" s="20"/>
      <c r="BL187" s="20"/>
      <c r="BM187" s="20"/>
      <c r="BN187" s="20"/>
      <c r="BO187" s="20"/>
      <c r="BP187" s="20"/>
      <c r="BQ187" s="20"/>
      <c r="BR187" s="20"/>
      <c r="BS187" s="20"/>
      <c r="BT187" s="20"/>
      <c r="BU187" s="20"/>
      <c r="BV187" s="20"/>
      <c r="BW187" s="20"/>
      <c r="BX187" s="20"/>
      <c r="BY187" s="20"/>
      <c r="BZ187" s="20"/>
      <c r="CA187" s="20"/>
      <c r="CB187" s="20"/>
      <c r="CC187" s="20"/>
      <c r="CD187" s="20"/>
      <c r="CE187" s="20"/>
      <c r="CF187" s="20"/>
      <c r="CG187" s="20"/>
      <c r="CH187" s="20"/>
      <c r="CI187" s="20"/>
      <c r="CJ187" s="20"/>
      <c r="CK187" s="20"/>
      <c r="CL187" s="20"/>
      <c r="CY187" s="44">
        <f t="shared" si="1492"/>
        <v>1.78</v>
      </c>
      <c r="CZ187" s="13">
        <f t="shared" si="1493"/>
        <v>-3.1345725621860505E-2</v>
      </c>
      <c r="DA187" s="13">
        <f t="shared" si="1494"/>
        <v>63.756362424219503</v>
      </c>
      <c r="DB187" s="48">
        <f t="shared" si="1495"/>
        <v>-3.1345725621860505E-2</v>
      </c>
      <c r="DC187" s="13">
        <f t="shared" si="1496"/>
        <v>-132.4500868621725</v>
      </c>
      <c r="DD187" s="55">
        <f t="shared" si="1497"/>
        <v>-2.3116901102973952</v>
      </c>
      <c r="DE187" s="46">
        <f t="shared" si="1498"/>
        <v>-18.962268019381348</v>
      </c>
    </row>
    <row r="188" spans="1:109" ht="18" customHeight="1">
      <c r="CY188" s="44">
        <f t="shared" si="1492"/>
        <v>1.79</v>
      </c>
      <c r="CZ188" s="13">
        <f t="shared" si="1493"/>
        <v>-3.2979410796665339E-2</v>
      </c>
      <c r="DA188" s="13">
        <f t="shared" si="1494"/>
        <v>62.431861555597777</v>
      </c>
      <c r="DB188" s="48">
        <f t="shared" si="1495"/>
        <v>-3.2979410796665339E-2</v>
      </c>
      <c r="DC188" s="13">
        <f t="shared" si="1496"/>
        <v>-130.57903872722522</v>
      </c>
      <c r="DD188" s="55">
        <f t="shared" si="1497"/>
        <v>-2.2790341598792656</v>
      </c>
      <c r="DE188" s="46">
        <f t="shared" si="1498"/>
        <v>-18.797952711768371</v>
      </c>
    </row>
    <row r="189" spans="1:109" ht="18" customHeight="1" thickBot="1">
      <c r="A189" s="23"/>
      <c r="B189" s="23"/>
      <c r="C189" s="23"/>
      <c r="D189" s="20" t="s">
        <v>15</v>
      </c>
      <c r="E189" s="20"/>
      <c r="F189" s="20"/>
      <c r="G189" s="20"/>
      <c r="H189" s="20"/>
      <c r="I189" s="20" t="s">
        <v>16</v>
      </c>
      <c r="J189" s="20"/>
      <c r="K189" s="20"/>
      <c r="L189" s="20"/>
      <c r="M189" s="23"/>
      <c r="N189" s="23"/>
      <c r="O189" s="24" t="s">
        <v>17</v>
      </c>
      <c r="P189" s="23"/>
      <c r="Q189" s="23"/>
      <c r="R189" s="23"/>
      <c r="S189" s="20"/>
      <c r="T189" s="20" t="s">
        <v>18</v>
      </c>
      <c r="U189" s="23"/>
      <c r="V189" s="23"/>
      <c r="W189" s="23"/>
      <c r="X189" s="23"/>
      <c r="Y189" s="24" t="s">
        <v>19</v>
      </c>
      <c r="Z189" s="23"/>
      <c r="AA189" s="23"/>
      <c r="AB189" s="23"/>
      <c r="AC189" s="24" t="s">
        <v>20</v>
      </c>
      <c r="AD189" s="20"/>
      <c r="AE189" s="20"/>
      <c r="AF189" s="20"/>
      <c r="AG189" s="20"/>
      <c r="AH189" s="23"/>
      <c r="AI189" s="24" t="s">
        <v>21</v>
      </c>
      <c r="AJ189" s="23"/>
      <c r="AK189" s="23"/>
      <c r="AL189" s="20"/>
      <c r="AM189" s="24" t="s">
        <v>31</v>
      </c>
      <c r="AN189" s="20"/>
      <c r="AO189" s="23"/>
      <c r="AP189" s="23"/>
      <c r="AQ189" s="23"/>
      <c r="AR189" s="23"/>
      <c r="AS189" s="24" t="s">
        <v>91</v>
      </c>
      <c r="AT189" s="23"/>
      <c r="AU189" s="23"/>
      <c r="AV189" s="23"/>
      <c r="AW189" s="24" t="s">
        <v>32</v>
      </c>
      <c r="AX189" s="20"/>
      <c r="AY189" s="20"/>
      <c r="AZ189" s="20"/>
      <c r="BA189" s="20"/>
      <c r="BB189" s="23"/>
      <c r="BC189" s="24" t="s">
        <v>22</v>
      </c>
      <c r="BD189" s="23"/>
      <c r="BE189" s="23"/>
      <c r="BF189" s="23"/>
      <c r="BG189" s="24" t="s">
        <v>33</v>
      </c>
      <c r="BH189" s="20"/>
      <c r="BI189" s="23"/>
      <c r="BJ189" s="23"/>
      <c r="BK189" s="23"/>
      <c r="BL189" s="23"/>
      <c r="BM189" s="24" t="s">
        <v>34</v>
      </c>
      <c r="BN189" s="23"/>
      <c r="BO189" s="23"/>
      <c r="BP189" s="23"/>
      <c r="BQ189" s="24" t="s">
        <v>89</v>
      </c>
      <c r="BR189" s="20"/>
      <c r="BS189" s="20"/>
      <c r="BT189" s="20"/>
      <c r="BU189" s="20"/>
      <c r="BV189" s="23"/>
      <c r="BW189" s="24" t="s">
        <v>35</v>
      </c>
      <c r="BX189" s="23"/>
      <c r="BY189" s="23"/>
      <c r="BZ189" s="23"/>
      <c r="CA189" s="24" t="s">
        <v>90</v>
      </c>
      <c r="CB189" s="20"/>
      <c r="CC189" s="23"/>
      <c r="CD189" s="23"/>
      <c r="CE189" s="23"/>
      <c r="CF189" s="23"/>
      <c r="CG189" s="24" t="s">
        <v>92</v>
      </c>
      <c r="CH189" s="23"/>
      <c r="CI189" s="23"/>
      <c r="CJ189" s="23"/>
      <c r="CK189" s="24" t="s">
        <v>36</v>
      </c>
      <c r="CL189" s="24"/>
      <c r="CM189" s="23"/>
      <c r="CN189" s="23"/>
      <c r="CO189" s="23"/>
      <c r="CP189" s="23"/>
      <c r="CQ189" s="24" t="s">
        <v>93</v>
      </c>
      <c r="CR189" s="23"/>
      <c r="CS189" s="23"/>
      <c r="CY189" s="44">
        <f t="shared" si="1492"/>
        <v>1.8</v>
      </c>
      <c r="CZ189" s="13">
        <f t="shared" si="1493"/>
        <v>-3.455433617913882E-2</v>
      </c>
      <c r="DA189" s="13">
        <f t="shared" si="1494"/>
        <v>61.126071168325524</v>
      </c>
      <c r="DB189" s="48">
        <f t="shared" si="1495"/>
        <v>-3.455433617913882E-2</v>
      </c>
      <c r="DC189" s="13">
        <f t="shared" si="1496"/>
        <v>-128.80040656636626</v>
      </c>
      <c r="DD189" s="55">
        <f t="shared" si="1497"/>
        <v>-2.2479911724904156</v>
      </c>
      <c r="DE189" s="46">
        <f t="shared" si="1498"/>
        <v>-18.653223494457475</v>
      </c>
    </row>
    <row r="190" spans="1:109" ht="18" customHeight="1" thickBot="1">
      <c r="A190" s="23"/>
      <c r="B190" s="33"/>
      <c r="C190" s="23"/>
      <c r="D190" s="7" t="s">
        <v>2</v>
      </c>
      <c r="E190" s="8"/>
      <c r="F190" s="8" t="s">
        <v>3</v>
      </c>
      <c r="G190" s="9"/>
      <c r="H190" s="10"/>
      <c r="I190" s="7" t="s">
        <v>4</v>
      </c>
      <c r="J190" s="8"/>
      <c r="K190" s="8" t="s">
        <v>5</v>
      </c>
      <c r="L190" s="9"/>
      <c r="M190" s="23"/>
      <c r="N190" s="251" t="s">
        <v>79</v>
      </c>
      <c r="O190" s="252"/>
      <c r="P190" s="253" t="s">
        <v>80</v>
      </c>
      <c r="Q190" s="254"/>
      <c r="R190" s="23"/>
      <c r="S190" s="7" t="s">
        <v>11</v>
      </c>
      <c r="T190" s="8"/>
      <c r="U190" s="8" t="s">
        <v>12</v>
      </c>
      <c r="V190" s="9"/>
      <c r="W190" s="20"/>
      <c r="X190" s="251" t="s">
        <v>79</v>
      </c>
      <c r="Y190" s="252"/>
      <c r="Z190" s="253" t="s">
        <v>80</v>
      </c>
      <c r="AA190" s="254"/>
      <c r="AB190" s="20"/>
      <c r="AC190" s="7" t="s">
        <v>4</v>
      </c>
      <c r="AD190" s="8"/>
      <c r="AE190" s="8" t="s">
        <v>5</v>
      </c>
      <c r="AF190" s="9"/>
      <c r="AG190" s="20"/>
      <c r="AH190" s="251" t="s">
        <v>0</v>
      </c>
      <c r="AI190" s="252"/>
      <c r="AJ190" s="253" t="s">
        <v>1</v>
      </c>
      <c r="AK190" s="254"/>
      <c r="AL190" s="20"/>
      <c r="AM190" s="7" t="s">
        <v>11</v>
      </c>
      <c r="AN190" s="8"/>
      <c r="AO190" s="8" t="s">
        <v>12</v>
      </c>
      <c r="AP190" s="9"/>
      <c r="AQ190" s="23"/>
      <c r="AR190" s="251" t="s">
        <v>0</v>
      </c>
      <c r="AS190" s="252"/>
      <c r="AT190" s="253" t="s">
        <v>1</v>
      </c>
      <c r="AU190" s="254"/>
      <c r="AV190" s="36"/>
      <c r="AW190" s="7" t="s">
        <v>4</v>
      </c>
      <c r="AX190" s="8"/>
      <c r="AY190" s="8" t="s">
        <v>5</v>
      </c>
      <c r="AZ190" s="9"/>
      <c r="BA190" s="20"/>
      <c r="BB190" s="251" t="s">
        <v>0</v>
      </c>
      <c r="BC190" s="252"/>
      <c r="BD190" s="253" t="s">
        <v>1</v>
      </c>
      <c r="BE190" s="254"/>
      <c r="BF190" s="36"/>
      <c r="BG190" s="7" t="s">
        <v>11</v>
      </c>
      <c r="BH190" s="8"/>
      <c r="BI190" s="8" t="s">
        <v>12</v>
      </c>
      <c r="BJ190" s="9"/>
      <c r="BK190" s="36"/>
      <c r="BL190" s="251" t="s">
        <v>0</v>
      </c>
      <c r="BM190" s="252"/>
      <c r="BN190" s="253" t="s">
        <v>1</v>
      </c>
      <c r="BO190" s="254"/>
      <c r="BP190" s="36"/>
      <c r="BQ190" s="7" t="s">
        <v>4</v>
      </c>
      <c r="BR190" s="8"/>
      <c r="BS190" s="8" t="s">
        <v>5</v>
      </c>
      <c r="BT190" s="9"/>
      <c r="BU190" s="20"/>
      <c r="BV190" s="251" t="s">
        <v>0</v>
      </c>
      <c r="BW190" s="252"/>
      <c r="BX190" s="253" t="s">
        <v>1</v>
      </c>
      <c r="BY190" s="254"/>
      <c r="BZ190" s="36"/>
      <c r="CA190" s="7" t="s">
        <v>11</v>
      </c>
      <c r="CB190" s="8"/>
      <c r="CC190" s="8" t="s">
        <v>12</v>
      </c>
      <c r="CD190" s="9"/>
      <c r="CE190" s="36"/>
      <c r="CF190" s="251" t="s">
        <v>0</v>
      </c>
      <c r="CG190" s="252"/>
      <c r="CH190" s="253" t="s">
        <v>1</v>
      </c>
      <c r="CI190" s="254"/>
      <c r="CJ190" s="23"/>
      <c r="CK190" s="7" t="s">
        <v>23</v>
      </c>
      <c r="CL190" s="8"/>
      <c r="CM190" s="8" t="s">
        <v>24</v>
      </c>
      <c r="CN190" s="9"/>
      <c r="CO190" s="23"/>
      <c r="CP190" s="251" t="s">
        <v>0</v>
      </c>
      <c r="CQ190" s="252"/>
      <c r="CR190" s="253" t="s">
        <v>1</v>
      </c>
      <c r="CS190" s="254"/>
      <c r="CU190" s="26" t="s">
        <v>25</v>
      </c>
      <c r="CW190" s="50" t="s">
        <v>44</v>
      </c>
      <c r="CY190" s="44">
        <f t="shared" si="1492"/>
        <v>1.81</v>
      </c>
      <c r="CZ190" s="13">
        <f t="shared" si="1493"/>
        <v>-3.6065516815898604E-2</v>
      </c>
      <c r="DA190" s="13">
        <f t="shared" si="1494"/>
        <v>59.83806710266186</v>
      </c>
      <c r="DB190" s="48">
        <f t="shared" si="1495"/>
        <v>-3.6065516815898604E-2</v>
      </c>
      <c r="DC190" s="13">
        <f t="shared" si="1496"/>
        <v>-127.10913490384416</v>
      </c>
      <c r="DD190" s="55">
        <f t="shared" si="1497"/>
        <v>-2.2184729134337267</v>
      </c>
      <c r="DE190" s="46">
        <f t="shared" si="1498"/>
        <v>-18.526575298422465</v>
      </c>
    </row>
    <row r="191" spans="1:109" ht="18" customHeight="1" thickTop="1" thickBot="1">
      <c r="B191" s="34">
        <v>0.5</v>
      </c>
      <c r="D191" s="11">
        <v>1</v>
      </c>
      <c r="E191" s="12">
        <v>0</v>
      </c>
      <c r="F191" s="13">
        <v>0</v>
      </c>
      <c r="G191" s="40">
        <f t="shared" ref="G191" si="1757">-1/($E$4*$B191)</f>
        <v>-2.1010610358230908</v>
      </c>
      <c r="H191" s="10"/>
      <c r="I191" s="11">
        <v>1</v>
      </c>
      <c r="J191" s="12">
        <v>0</v>
      </c>
      <c r="K191" s="13">
        <v>0</v>
      </c>
      <c r="L191" s="14">
        <v>0</v>
      </c>
      <c r="N191" s="1">
        <f t="shared" ref="N191" si="1758">D191*I191+F191*I194-E191*J191-G191*J194</f>
        <v>-5.142555286721505</v>
      </c>
      <c r="O191" s="4">
        <f t="shared" ref="O191" si="1759">(D191*J191+E191*I191+F191*J194+G191*I194)</f>
        <v>0</v>
      </c>
      <c r="P191" s="2">
        <f t="shared" ref="P191" si="1760">D191*K191+F191*K194-E191*L191-G191*L194</f>
        <v>0</v>
      </c>
      <c r="Q191" s="3">
        <f t="shared" ref="Q191" si="1761">(D191*L191+E191*K191+F191*L194+G191*K194)</f>
        <v>-2.1010610358230908</v>
      </c>
      <c r="S191" s="11">
        <v>1</v>
      </c>
      <c r="T191" s="12">
        <v>0</v>
      </c>
      <c r="U191" s="13">
        <v>0</v>
      </c>
      <c r="V191" s="40">
        <f t="shared" ref="V191" si="1762">-1/($T$4*$B191)</f>
        <v>-4.0144520272982742</v>
      </c>
      <c r="W191" s="20"/>
      <c r="X191" s="1">
        <f t="shared" ref="X191" si="1763">N191*S191+P191*S194-O191*T191-Q191*T194</f>
        <v>-5.142555286721505</v>
      </c>
      <c r="Y191" s="4">
        <f t="shared" ref="Y191" si="1764">(N191*T191+O191*S191+P191*T194+Q191*S194)</f>
        <v>0</v>
      </c>
      <c r="Z191" s="2">
        <f t="shared" ref="Z191" si="1765">N191*U191+P191*U194-O191*V191-Q191*V194</f>
        <v>0</v>
      </c>
      <c r="AA191" s="3">
        <f t="shared" ref="AA191" si="1766">(N191*V191+O191*U191+P191*V194+Q191*U194)</f>
        <v>18.543480460449512</v>
      </c>
      <c r="AB191" s="20"/>
      <c r="AC191" s="11">
        <v>1</v>
      </c>
      <c r="AD191" s="12">
        <v>0</v>
      </c>
      <c r="AE191" s="13">
        <v>0</v>
      </c>
      <c r="AF191" s="14">
        <v>0</v>
      </c>
      <c r="AG191" s="20"/>
      <c r="AH191" s="1">
        <f t="shared" ref="AH191" si="1767">X191*AC191+Z191*AC194-Y191*AD191-AA191*AD194</f>
        <v>56.79291719306979</v>
      </c>
      <c r="AI191" s="4">
        <f t="shared" ref="AI191" si="1768">(X191*AD191+Y191*AC191+Z191*AD194+AA191*AC194)</f>
        <v>0</v>
      </c>
      <c r="AJ191" s="2">
        <f t="shared" ref="AJ191" si="1769">X191*AE191+Z191*AE194-Y191*AF191-AA191*AF194</f>
        <v>0</v>
      </c>
      <c r="AK191" s="3">
        <f t="shared" ref="AK191" si="1770">(X191*AF191+Y191*AE191+Z191*AF194+AA191*AE194)</f>
        <v>18.543480460449512</v>
      </c>
      <c r="AL191" s="20"/>
      <c r="AM191" s="11">
        <v>1</v>
      </c>
      <c r="AN191" s="12">
        <v>0</v>
      </c>
      <c r="AO191" s="13">
        <v>0</v>
      </c>
      <c r="AP191" s="40">
        <f t="shared" ref="AP191" si="1771">-1/($AN$4*$B191)</f>
        <v>-4.1718815185648728</v>
      </c>
      <c r="AR191" s="1">
        <f t="shared" ref="AR191" si="1772">AH191*AM191+AJ191*AM194-AI191*AN191-AK191*AN194</f>
        <v>56.79291719306979</v>
      </c>
      <c r="AS191" s="4">
        <f t="shared" ref="AS191" si="1773">(AH191*AN191+AI191*AM191+AJ191*AN194+AK191*AM194)</f>
        <v>0</v>
      </c>
      <c r="AT191" s="2">
        <f t="shared" ref="AT191" si="1774">AH191*AO191+AJ191*AO194-AI191*AP191-AK191*AP194</f>
        <v>0</v>
      </c>
      <c r="AU191" s="3">
        <f t="shared" ref="AU191" si="1775">(AH191*AP191+AI191*AO191+AJ191*AP194+AK191*AO194)</f>
        <v>-218.38984116270356</v>
      </c>
      <c r="AV191" s="20"/>
      <c r="AW191" s="11">
        <v>1</v>
      </c>
      <c r="AX191" s="12">
        <v>0</v>
      </c>
      <c r="AY191" s="13">
        <v>0</v>
      </c>
      <c r="AZ191" s="14">
        <v>0</v>
      </c>
      <c r="BA191" s="20"/>
      <c r="BB191" s="1">
        <f t="shared" ref="BB191" si="1776">AR191*AW191+AT191*AW194-AS191*AX191-AU191*AX194</f>
        <v>-672.63206999030888</v>
      </c>
      <c r="BC191" s="4">
        <f t="shared" ref="BC191" si="1777">(AR191*AX191+AS191*AW191+AT191*AX194+AU191*AW194)</f>
        <v>0</v>
      </c>
      <c r="BD191" s="2">
        <f t="shared" ref="BD191" si="1778">AR191*AY191+AT191*AY194-AS191*AZ191-AU191*AZ194</f>
        <v>0</v>
      </c>
      <c r="BE191" s="3">
        <f t="shared" ref="BE191" si="1779">(AR191*AZ191+AS191*AY191+AT191*AZ194+AU191*AY194)</f>
        <v>-218.38984116270356</v>
      </c>
      <c r="BF191" s="20"/>
      <c r="BG191" s="11">
        <v>1</v>
      </c>
      <c r="BH191" s="12">
        <v>0</v>
      </c>
      <c r="BI191" s="13">
        <v>0</v>
      </c>
      <c r="BJ191" s="40">
        <f t="shared" ref="BJ191" si="1780">-1/($BH$4*$B191)</f>
        <v>-4.0144520272982742</v>
      </c>
      <c r="BK191" s="20"/>
      <c r="BL191" s="1">
        <f t="shared" ref="BL191" si="1781">BB191*BG191+BD191*BG194-BC191*BH191-BE191*BH194</f>
        <v>-672.63206999030888</v>
      </c>
      <c r="BM191" s="4">
        <f t="shared" ref="BM191" si="1782">(BB191*BH191+BC191*BG191+BD191*BH194+BE191*BG194)</f>
        <v>0</v>
      </c>
      <c r="BN191" s="2">
        <f t="shared" ref="BN191" si="1783">BB191*BI191+BD191*BI194-BC191*BJ191-BE191*BJ194</f>
        <v>0</v>
      </c>
      <c r="BO191" s="3">
        <f t="shared" ref="BO191" si="1784">(BB191*BJ191+BC191*BI191+BD191*BJ194+BE191*BI194)</f>
        <v>2481.8593358357266</v>
      </c>
      <c r="BP191" s="20"/>
      <c r="BQ191" s="11">
        <v>1</v>
      </c>
      <c r="BR191" s="12">
        <v>0</v>
      </c>
      <c r="BS191" s="13">
        <v>0</v>
      </c>
      <c r="BT191" s="14">
        <v>0</v>
      </c>
      <c r="BU191" s="20"/>
      <c r="BV191" s="1">
        <f t="shared" ref="BV191" si="1785">BL191*BQ191+BN191*BQ194-BM191*BR191-BO191*BR194</f>
        <v>6583.2057777972259</v>
      </c>
      <c r="BW191" s="4">
        <f t="shared" ref="BW191" si="1786">(BL191*BR191+BM191*BQ191+BN191*BR194+BO191*BQ194)</f>
        <v>0</v>
      </c>
      <c r="BX191" s="2">
        <f t="shared" ref="BX191" si="1787">BL191*BS191+BN191*BS194-BM191*BT191-BO191*BT194</f>
        <v>0</v>
      </c>
      <c r="BY191" s="3">
        <f t="shared" ref="BY191" si="1788">(BL191*BT191+BM191*BS191+BN191*BT194+BO191*BS194)</f>
        <v>2481.8593358357266</v>
      </c>
      <c r="BZ191" s="20"/>
      <c r="CA191" s="11">
        <v>1</v>
      </c>
      <c r="CB191" s="12">
        <v>0</v>
      </c>
      <c r="CC191" s="13">
        <v>0</v>
      </c>
      <c r="CD191" s="40">
        <f t="shared" ref="CD191" si="1789">-1/($CB$4*$B191)</f>
        <v>-2.1010610358230908</v>
      </c>
      <c r="CE191" s="20"/>
      <c r="CF191" s="1">
        <f t="shared" ref="CF191" si="1790">BV191*CA191+BX191*CA194-BW191*CB191-BY191*CB194</f>
        <v>6583.2057777972259</v>
      </c>
      <c r="CG191" s="4">
        <f t="shared" ref="CG191" si="1791">(BV191*CB191+BW191*CA191+BX191*CB194+BY191*CA194)</f>
        <v>0</v>
      </c>
      <c r="CH191" s="2">
        <f t="shared" ref="CH191" si="1792">BV191*CC191+BX191*CC194-BW191*CD191-BY191*CD194</f>
        <v>0</v>
      </c>
      <c r="CI191" s="3">
        <f t="shared" ref="CI191" si="1793">(BV191*CD191+BW191*CC191+BX191*CD194+BY191*CC194)</f>
        <v>-11349.85781469947</v>
      </c>
      <c r="CJ191" s="28"/>
      <c r="CK191" s="11">
        <v>1</v>
      </c>
      <c r="CL191" s="12">
        <v>0</v>
      </c>
      <c r="CM191" s="13">
        <v>0</v>
      </c>
      <c r="CN191" s="14">
        <v>0</v>
      </c>
      <c r="CP191" s="1">
        <f t="shared" ref="CP191" si="1794">CF191*CK191+CH191*CK194-CG191*CL191-CI191*CL194</f>
        <v>6583.2057777972259</v>
      </c>
      <c r="CQ191" s="4">
        <f t="shared" ref="CQ191" si="1795">(CF191*CL191+CG191*CK191+CH191*CL194+CI191*CK194)</f>
        <v>-11349.85781469947</v>
      </c>
      <c r="CR191" s="2">
        <f t="shared" ref="CR191" si="1796">CF191*CM191+CH191*CM194-CG191*CN191-CI191*CN194</f>
        <v>0</v>
      </c>
      <c r="CS191" s="3">
        <f t="shared" ref="CS191" si="1797">(CF191*CN191+CG191*CM191+CH191*CN194+CI191*CM194)</f>
        <v>-11349.85781469947</v>
      </c>
      <c r="CU191" s="29">
        <f t="shared" ref="CU191" si="1798">20*LOG(((1+$CL$4)/$CL$4)/((CP191+CP194)^2+(CQ191+CQ194)^2)^0.5)</f>
        <v>-77.59812934501565</v>
      </c>
      <c r="CW191" s="51">
        <f t="shared" ref="CW191" si="1799">((CP191^2+CQ191^2)^0.5)/((CP194^2+CQ194^2)^0.5)</f>
        <v>1.7240624497726433</v>
      </c>
      <c r="CY191" s="44">
        <f t="shared" si="1492"/>
        <v>1.82</v>
      </c>
      <c r="CZ191" s="13">
        <f t="shared" si="1493"/>
        <v>-3.750863387832367E-2</v>
      </c>
      <c r="DA191" s="13">
        <f t="shared" si="1494"/>
        <v>58.566975753623417</v>
      </c>
      <c r="DB191" s="48">
        <f t="shared" si="1495"/>
        <v>-3.750863387832367E-2</v>
      </c>
      <c r="DC191" s="13">
        <f t="shared" si="1496"/>
        <v>-125.50038912852688</v>
      </c>
      <c r="DD191" s="55">
        <f t="shared" si="1497"/>
        <v>-2.1903950028268913</v>
      </c>
      <c r="DE191" s="46">
        <f t="shared" si="1498"/>
        <v>-18.416659623790352</v>
      </c>
    </row>
    <row r="192" spans="1:109" ht="18" customHeight="1" thickBot="1">
      <c r="D192" s="11"/>
      <c r="E192" s="13"/>
      <c r="F192" s="13"/>
      <c r="G192" s="15"/>
      <c r="H192" s="10"/>
      <c r="I192" s="11"/>
      <c r="J192" s="13"/>
      <c r="K192" s="13"/>
      <c r="L192" s="15"/>
      <c r="N192" s="5"/>
      <c r="Q192" s="6"/>
      <c r="S192" s="11"/>
      <c r="T192" s="13"/>
      <c r="U192" s="13"/>
      <c r="V192" s="15"/>
      <c r="W192" s="20"/>
      <c r="X192" s="5"/>
      <c r="AA192" s="6"/>
      <c r="AB192" s="20"/>
      <c r="AC192" s="11"/>
      <c r="AD192" s="13"/>
      <c r="AE192" s="13"/>
      <c r="AF192" s="15"/>
      <c r="AG192" s="20"/>
      <c r="AH192" s="5"/>
      <c r="AK192" s="6"/>
      <c r="AL192" s="20"/>
      <c r="AM192" s="11"/>
      <c r="AN192" s="13"/>
      <c r="AO192" s="13"/>
      <c r="AP192" s="15"/>
      <c r="AR192" s="5"/>
      <c r="AU192" s="6"/>
      <c r="AW192" s="11"/>
      <c r="AX192" s="13"/>
      <c r="AY192" s="13"/>
      <c r="AZ192" s="15"/>
      <c r="BA192" s="20"/>
      <c r="BB192" s="5"/>
      <c r="BE192" s="6"/>
      <c r="BG192" s="11"/>
      <c r="BH192" s="13"/>
      <c r="BI192" s="13"/>
      <c r="BJ192" s="15"/>
      <c r="BL192" s="5"/>
      <c r="BO192" s="6"/>
      <c r="BQ192" s="11"/>
      <c r="BR192" s="13"/>
      <c r="BS192" s="13"/>
      <c r="BT192" s="15"/>
      <c r="BU192" s="20"/>
      <c r="BV192" s="5"/>
      <c r="BY192" s="6"/>
      <c r="CA192" s="11"/>
      <c r="CB192" s="13"/>
      <c r="CC192" s="13"/>
      <c r="CD192" s="15"/>
      <c r="CF192" s="5"/>
      <c r="CI192" s="6"/>
      <c r="CK192" s="11"/>
      <c r="CL192" s="13"/>
      <c r="CM192" s="13"/>
      <c r="CN192" s="15"/>
      <c r="CP192" s="5"/>
      <c r="CS192" s="6"/>
      <c r="CW192" s="52"/>
      <c r="CY192" s="44">
        <f t="shared" si="1492"/>
        <v>1.83</v>
      </c>
      <c r="CZ192" s="13">
        <f t="shared" si="1493"/>
        <v>-3.8880001890903522E-2</v>
      </c>
      <c r="DA192" s="13">
        <f t="shared" si="1494"/>
        <v>57.311971862338147</v>
      </c>
      <c r="DB192" s="48">
        <f t="shared" si="1495"/>
        <v>-3.8880001890903522E-2</v>
      </c>
      <c r="DC192" s="13">
        <f t="shared" si="1496"/>
        <v>-123.96955141363068</v>
      </c>
      <c r="DD192" s="55">
        <f t="shared" si="1497"/>
        <v>-2.1636768443882461</v>
      </c>
      <c r="DE192" s="46">
        <f t="shared" si="1498"/>
        <v>-18.322262194715748</v>
      </c>
    </row>
    <row r="193" spans="1:109" ht="18" customHeight="1" thickBot="1">
      <c r="D193" s="11" t="s">
        <v>6</v>
      </c>
      <c r="E193" s="13"/>
      <c r="F193" s="13" t="s">
        <v>7</v>
      </c>
      <c r="G193" s="15"/>
      <c r="H193" s="10"/>
      <c r="I193" s="11" t="s">
        <v>8</v>
      </c>
      <c r="J193" s="13"/>
      <c r="K193" s="13" t="s">
        <v>9</v>
      </c>
      <c r="L193" s="15"/>
      <c r="N193" s="251" t="s">
        <v>26</v>
      </c>
      <c r="O193" s="252"/>
      <c r="P193" s="253" t="s">
        <v>27</v>
      </c>
      <c r="Q193" s="254"/>
      <c r="S193" s="11" t="s">
        <v>13</v>
      </c>
      <c r="T193" s="13"/>
      <c r="U193" s="13" t="s">
        <v>14</v>
      </c>
      <c r="V193" s="15"/>
      <c r="W193" s="20"/>
      <c r="X193" s="251" t="s">
        <v>26</v>
      </c>
      <c r="Y193" s="252"/>
      <c r="Z193" s="253" t="s">
        <v>27</v>
      </c>
      <c r="AA193" s="254"/>
      <c r="AB193" s="20"/>
      <c r="AC193" s="11" t="s">
        <v>8</v>
      </c>
      <c r="AD193" s="13"/>
      <c r="AE193" s="13" t="s">
        <v>9</v>
      </c>
      <c r="AF193" s="15"/>
      <c r="AG193" s="20"/>
      <c r="AH193" s="251" t="s">
        <v>26</v>
      </c>
      <c r="AI193" s="252"/>
      <c r="AJ193" s="253" t="s">
        <v>27</v>
      </c>
      <c r="AK193" s="254"/>
      <c r="AL193" s="20"/>
      <c r="AM193" s="11" t="s">
        <v>13</v>
      </c>
      <c r="AN193" s="13"/>
      <c r="AO193" s="13" t="s">
        <v>14</v>
      </c>
      <c r="AP193" s="15"/>
      <c r="AR193" s="251" t="s">
        <v>26</v>
      </c>
      <c r="AS193" s="252"/>
      <c r="AT193" s="253" t="s">
        <v>27</v>
      </c>
      <c r="AU193" s="254"/>
      <c r="AV193" s="36"/>
      <c r="AW193" s="11" t="s">
        <v>8</v>
      </c>
      <c r="AX193" s="13"/>
      <c r="AY193" s="13" t="s">
        <v>9</v>
      </c>
      <c r="AZ193" s="15"/>
      <c r="BA193" s="20"/>
      <c r="BB193" s="251" t="s">
        <v>26</v>
      </c>
      <c r="BC193" s="252"/>
      <c r="BD193" s="253" t="s">
        <v>27</v>
      </c>
      <c r="BE193" s="254"/>
      <c r="BF193" s="36"/>
      <c r="BG193" s="11" t="s">
        <v>13</v>
      </c>
      <c r="BH193" s="13"/>
      <c r="BI193" s="13" t="s">
        <v>14</v>
      </c>
      <c r="BJ193" s="15"/>
      <c r="BK193" s="36"/>
      <c r="BL193" s="251" t="s">
        <v>26</v>
      </c>
      <c r="BM193" s="252"/>
      <c r="BN193" s="253" t="s">
        <v>27</v>
      </c>
      <c r="BO193" s="254"/>
      <c r="BP193" s="36"/>
      <c r="BQ193" s="11" t="s">
        <v>8</v>
      </c>
      <c r="BR193" s="13"/>
      <c r="BS193" s="13" t="s">
        <v>9</v>
      </c>
      <c r="BT193" s="15"/>
      <c r="BU193" s="20"/>
      <c r="BV193" s="251" t="s">
        <v>26</v>
      </c>
      <c r="BW193" s="252"/>
      <c r="BX193" s="253" t="s">
        <v>27</v>
      </c>
      <c r="BY193" s="254"/>
      <c r="BZ193" s="36"/>
      <c r="CA193" s="11" t="s">
        <v>13</v>
      </c>
      <c r="CB193" s="13"/>
      <c r="CC193" s="13" t="s">
        <v>14</v>
      </c>
      <c r="CD193" s="15"/>
      <c r="CE193" s="36"/>
      <c r="CF193" s="251" t="s">
        <v>26</v>
      </c>
      <c r="CG193" s="252"/>
      <c r="CH193" s="253" t="s">
        <v>27</v>
      </c>
      <c r="CI193" s="254"/>
      <c r="CK193" s="11" t="s">
        <v>28</v>
      </c>
      <c r="CL193" s="13"/>
      <c r="CM193" s="13" t="s">
        <v>29</v>
      </c>
      <c r="CN193" s="15"/>
      <c r="CP193" s="251" t="s">
        <v>26</v>
      </c>
      <c r="CQ193" s="252"/>
      <c r="CR193" s="253" t="s">
        <v>27</v>
      </c>
      <c r="CS193" s="254"/>
      <c r="CU193" s="38" t="s">
        <v>37</v>
      </c>
      <c r="CW193" s="53" t="s">
        <v>45</v>
      </c>
      <c r="CY193" s="44">
        <f t="shared" si="1492"/>
        <v>1.84</v>
      </c>
      <c r="CZ193" s="13">
        <f t="shared" si="1493"/>
        <v>-4.0176534873587202E-2</v>
      </c>
      <c r="DA193" s="13">
        <f t="shared" si="1494"/>
        <v>56.072276348201839</v>
      </c>
      <c r="DB193" s="48">
        <f t="shared" si="1495"/>
        <v>-4.0176534873587202E-2</v>
      </c>
      <c r="DC193" s="13">
        <f t="shared" si="1496"/>
        <v>-122.51221537162482</v>
      </c>
      <c r="DD193" s="55">
        <f t="shared" si="1497"/>
        <v>-2.1382415321472616</v>
      </c>
      <c r="DE193" s="46">
        <f t="shared" si="1498"/>
        <v>-18.242284599650002</v>
      </c>
    </row>
    <row r="194" spans="1:109" ht="18" customHeight="1" thickTop="1" thickBot="1">
      <c r="D194" s="16">
        <v>0</v>
      </c>
      <c r="E194" s="17">
        <v>0</v>
      </c>
      <c r="F194" s="18">
        <v>1</v>
      </c>
      <c r="G194" s="19">
        <v>0</v>
      </c>
      <c r="H194" s="10"/>
      <c r="I194" s="16">
        <v>0</v>
      </c>
      <c r="J194" s="17">
        <f t="shared" ref="J194" si="1800">-1/($J$4*$B191)</f>
        <v>-2.9235491887150999</v>
      </c>
      <c r="K194" s="18">
        <v>1</v>
      </c>
      <c r="L194" s="19">
        <v>0</v>
      </c>
      <c r="N194" s="1">
        <f t="shared" ref="N194" si="1801">D194*I191+F194*I194-E194*J191-G194*J194</f>
        <v>0</v>
      </c>
      <c r="O194" s="4">
        <f t="shared" ref="O194" si="1802">(D194*J191+E194*I191+F194*J194+G194*I194)</f>
        <v>-2.9235491887150999</v>
      </c>
      <c r="P194" s="2">
        <f t="shared" ref="P194" si="1803">D194*K191+F194*K194-E194*L191-G194*L194</f>
        <v>1</v>
      </c>
      <c r="Q194" s="3">
        <f t="shared" ref="Q194" si="1804">(D194*L191+E194*K191+F194*L194+G194*K194)</f>
        <v>0</v>
      </c>
      <c r="S194" s="16">
        <v>0</v>
      </c>
      <c r="T194" s="17">
        <v>0</v>
      </c>
      <c r="U194" s="18">
        <v>1</v>
      </c>
      <c r="V194" s="19">
        <v>0</v>
      </c>
      <c r="W194" s="20"/>
      <c r="X194" s="1">
        <f t="shared" ref="X194" si="1805">N194*S191+P194*S194-O194*T191-Q194*T194</f>
        <v>0</v>
      </c>
      <c r="Y194" s="4">
        <f t="shared" ref="Y194" si="1806">(N194*T191+O194*S191+P194*T194+Q194*S194)</f>
        <v>-2.9235491887150999</v>
      </c>
      <c r="Z194" s="2">
        <f t="shared" ref="Z194" si="1807">N194*U191+P194*U194-O194*V191-Q194*V194</f>
        <v>-10.736447967543558</v>
      </c>
      <c r="AA194" s="3">
        <f t="shared" ref="AA194" si="1808">(N194*V191+O194*U191+P194*V194+Q194*U194)</f>
        <v>0</v>
      </c>
      <c r="AB194" s="20"/>
      <c r="AC194" s="16">
        <v>0</v>
      </c>
      <c r="AD194" s="17">
        <f t="shared" ref="AD194" si="1809">-1/($AD$4*$B191)</f>
        <v>-3.3400133600534403</v>
      </c>
      <c r="AE194" s="18">
        <v>1</v>
      </c>
      <c r="AF194" s="19">
        <v>0</v>
      </c>
      <c r="AG194" s="20"/>
      <c r="AH194" s="1">
        <f t="shared" ref="AH194" si="1810">X194*AC191+Z194*AC194-Y194*AD191-AA194*AD194</f>
        <v>0</v>
      </c>
      <c r="AI194" s="4">
        <f t="shared" ref="AI194" si="1811">(X194*AD191+Y194*AC191+Z194*AD194+AA194*AC194)</f>
        <v>32.936330462398992</v>
      </c>
      <c r="AJ194" s="2">
        <f t="shared" ref="AJ194" si="1812">X194*AE191+Z194*AE194-Y194*AF191-AA194*AF194</f>
        <v>-10.736447967543558</v>
      </c>
      <c r="AK194" s="3">
        <f t="shared" ref="AK194" si="1813">(X194*AF191+Y194*AE191+Z194*AF194+AA194*AE194)</f>
        <v>0</v>
      </c>
      <c r="AL194" s="20"/>
      <c r="AM194" s="16">
        <v>0</v>
      </c>
      <c r="AN194" s="17">
        <v>0</v>
      </c>
      <c r="AO194" s="18">
        <v>1</v>
      </c>
      <c r="AP194" s="19">
        <v>0</v>
      </c>
      <c r="AR194" s="1">
        <f t="shared" ref="AR194" si="1814">AH194*AM191+AJ194*AM194-AI194*AN191-AK194*AN194</f>
        <v>0</v>
      </c>
      <c r="AS194" s="4">
        <f t="shared" ref="AS194" si="1815">(AH194*AN191+AI194*AM191+AJ194*AN194+AK194*AM194)</f>
        <v>32.936330462398992</v>
      </c>
      <c r="AT194" s="2">
        <f t="shared" ref="AT194" si="1816">AH194*AO191+AJ194*AO194-AI194*AP191-AK194*AP194</f>
        <v>126.67002037788403</v>
      </c>
      <c r="AU194" s="3">
        <f t="shared" ref="AU194" si="1817">(AH194*AP191+AI194*AO191+AJ194*AP194+AK194*AO194)</f>
        <v>0</v>
      </c>
      <c r="AV194" s="20"/>
      <c r="AW194" s="16">
        <v>0</v>
      </c>
      <c r="AX194" s="17">
        <f t="shared" ref="AX194" si="1818">-1/($AX$4*$B191)</f>
        <v>-3.3400133600534403</v>
      </c>
      <c r="AY194" s="18">
        <v>1</v>
      </c>
      <c r="AZ194" s="19">
        <v>0</v>
      </c>
      <c r="BA194" s="20"/>
      <c r="BB194" s="1">
        <f t="shared" ref="BB194" si="1819">AR194*AW191+AT194*AW194-AS194*AX191-AU194*AX194</f>
        <v>0</v>
      </c>
      <c r="BC194" s="4">
        <f t="shared" ref="BC194" si="1820">(AR194*AX191+AS194*AW191+AT194*AX194+AU194*AW194)</f>
        <v>-390.14322991797519</v>
      </c>
      <c r="BD194" s="2">
        <f t="shared" ref="BD194" si="1821">AR194*AY191+AT194*AY194-AS194*AZ191-AU194*AZ194</f>
        <v>126.67002037788403</v>
      </c>
      <c r="BE194" s="3">
        <f t="shared" ref="BE194" si="1822">(AR194*AZ191+AS194*AY191+AT194*AZ194+AU194*AY194)</f>
        <v>0</v>
      </c>
      <c r="BF194" s="20"/>
      <c r="BG194" s="16">
        <v>0</v>
      </c>
      <c r="BH194" s="17">
        <v>0</v>
      </c>
      <c r="BI194" s="18">
        <v>1</v>
      </c>
      <c r="BJ194" s="19">
        <v>0</v>
      </c>
      <c r="BK194" s="20"/>
      <c r="BL194" s="1">
        <f t="shared" ref="BL194" si="1823">BB194*BG191+BD194*BG194-BC194*BH191-BE194*BH194</f>
        <v>0</v>
      </c>
      <c r="BM194" s="4">
        <f t="shared" ref="BM194" si="1824">(BB194*BH191+BC194*BG191+BD194*BH194+BE194*BG194)</f>
        <v>-390.14322991797519</v>
      </c>
      <c r="BN194" s="2">
        <f t="shared" ref="BN194" si="1825">BB194*BI191+BD194*BI194-BC194*BJ191-BE194*BJ194</f>
        <v>-1439.5412599030283</v>
      </c>
      <c r="BO194" s="3">
        <f t="shared" ref="BO194" si="1826">(BB194*BJ191+BC194*BI191+BD194*BJ194+BE194*BI194)</f>
        <v>0</v>
      </c>
      <c r="BP194" s="20"/>
      <c r="BQ194" s="16">
        <v>0</v>
      </c>
      <c r="BR194" s="17">
        <f t="shared" ref="BR194" si="1827">-1/($BR$4*$B191)</f>
        <v>-2.9235491887150999</v>
      </c>
      <c r="BS194" s="18">
        <v>1</v>
      </c>
      <c r="BT194" s="19">
        <v>0</v>
      </c>
      <c r="BU194" s="20"/>
      <c r="BV194" s="1">
        <f t="shared" ref="BV194" si="1828">BL194*BQ191+BN194*BQ194-BM194*BR191-BO194*BR194</f>
        <v>0</v>
      </c>
      <c r="BW194" s="4">
        <f t="shared" ref="BW194" si="1829">(BL194*BR191+BM194*BQ191+BN194*BR194+BO194*BQ194)</f>
        <v>3818.4264525934359</v>
      </c>
      <c r="BX194" s="2">
        <f t="shared" ref="BX194" si="1830">BL194*BS191+BN194*BS194-BM194*BT191-BO194*BT194</f>
        <v>-1439.5412599030283</v>
      </c>
      <c r="BY194" s="3">
        <f t="shared" ref="BY194" si="1831">(BL194*BT191+BM194*BS191+BN194*BT194+BO194*BS194)</f>
        <v>0</v>
      </c>
      <c r="BZ194" s="20"/>
      <c r="CA194" s="16">
        <v>0</v>
      </c>
      <c r="CB194" s="17">
        <v>0</v>
      </c>
      <c r="CC194" s="18">
        <v>1</v>
      </c>
      <c r="CD194" s="19">
        <v>0</v>
      </c>
      <c r="CE194" s="20"/>
      <c r="CF194" s="1">
        <f t="shared" ref="CF194" si="1832">BV194*CA191+BX194*CA194-BW194*CB191-BY194*CB194</f>
        <v>0</v>
      </c>
      <c r="CG194" s="4">
        <f t="shared" ref="CG194" si="1833">(BV194*CB191+BW194*CA191+BX194*CB194+BY194*CA194)</f>
        <v>3818.4264525934359</v>
      </c>
      <c r="CH194" s="2">
        <f t="shared" ref="CH194" si="1834">BV194*CC191+BX194*CC194-BW194*CD191-BY194*CD194</f>
        <v>6583.2057777972259</v>
      </c>
      <c r="CI194" s="3">
        <f t="shared" ref="CI194" si="1835">(BV194*CD191+BW194*CC191+BX194*CD194+BY194*CC194)</f>
        <v>0</v>
      </c>
      <c r="CK194" s="16">
        <f t="shared" ref="CK194" si="1836">1/$CL$4</f>
        <v>1</v>
      </c>
      <c r="CL194" s="17">
        <v>0</v>
      </c>
      <c r="CM194" s="18">
        <v>1</v>
      </c>
      <c r="CN194" s="19">
        <v>0</v>
      </c>
      <c r="CP194" s="1">
        <f t="shared" ref="CP194" si="1837">CF194*CK191+CH194*CK194-CG194*CL191-CI194*CL194</f>
        <v>6583.2057777972259</v>
      </c>
      <c r="CQ194" s="4">
        <f t="shared" ref="CQ194" si="1838">(CF194*CL191+CG194*CK191+CH194*CL194+CI194*CK194)</f>
        <v>3818.4264525934359</v>
      </c>
      <c r="CR194" s="2">
        <f t="shared" ref="CR194" si="1839">CF194*CM191+CH194*CM194-CG194*CN191-CI194*CN194</f>
        <v>6583.2057777972259</v>
      </c>
      <c r="CS194" s="3">
        <f t="shared" ref="CS194" si="1840">(CF194*CN191+CG194*CM191+CH194*CN194+CI194*CM194)</f>
        <v>0</v>
      </c>
      <c r="CU194" s="39">
        <f t="shared" ref="CU194" si="1841">(180/PI())*ATAN(-1*(CQ191/CP191))</f>
        <v>59.885178036389014</v>
      </c>
      <c r="CW194" s="54">
        <f t="shared" ref="CW194" si="1842">20*LOG(((1-(10^(CU191/20)^2)*(1-((1-CW191)/(1+CW191))^2))^0.5))</f>
        <v>-7.0169801409398914E-8</v>
      </c>
      <c r="CY194" s="44">
        <f t="shared" si="1492"/>
        <v>1.85</v>
      </c>
      <c r="CZ194" s="13">
        <f t="shared" si="1493"/>
        <v>-4.139571184732499E-2</v>
      </c>
      <c r="DA194" s="13">
        <f t="shared" si="1494"/>
        <v>54.84715419448559</v>
      </c>
      <c r="DB194" s="48">
        <f t="shared" si="1495"/>
        <v>-4.139571184732499E-2</v>
      </c>
      <c r="DC194" s="13">
        <f t="shared" si="1496"/>
        <v>-121.12417978154031</v>
      </c>
      <c r="DD194" s="55">
        <f t="shared" si="1497"/>
        <v>-2.1140157409654243</v>
      </c>
      <c r="DE194" s="46">
        <f t="shared" si="1498"/>
        <v>-18.175729088737679</v>
      </c>
    </row>
    <row r="195" spans="1:109" ht="18" customHeight="1"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3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  <c r="BA195" s="20"/>
      <c r="BB195" s="20"/>
      <c r="BC195" s="20"/>
      <c r="BD195" s="20"/>
      <c r="BE195" s="20"/>
      <c r="BF195" s="20"/>
      <c r="BG195" s="20"/>
      <c r="BH195" s="20"/>
      <c r="BI195" s="20"/>
      <c r="BJ195" s="20"/>
      <c r="BK195" s="20"/>
      <c r="BL195" s="20"/>
      <c r="BM195" s="20"/>
      <c r="BN195" s="20"/>
      <c r="BO195" s="20"/>
      <c r="BP195" s="20"/>
      <c r="BQ195" s="20"/>
      <c r="BR195" s="20"/>
      <c r="BS195" s="20"/>
      <c r="BT195" s="20"/>
      <c r="BU195" s="20"/>
      <c r="BV195" s="20"/>
      <c r="BW195" s="20"/>
      <c r="BX195" s="20"/>
      <c r="BY195" s="20"/>
      <c r="BZ195" s="20"/>
      <c r="CA195" s="20"/>
      <c r="CB195" s="20"/>
      <c r="CC195" s="20"/>
      <c r="CD195" s="20"/>
      <c r="CE195" s="20"/>
      <c r="CF195" s="20"/>
      <c r="CG195" s="20"/>
      <c r="CH195" s="20"/>
      <c r="CI195" s="20"/>
      <c r="CJ195" s="20"/>
      <c r="CK195" s="20"/>
      <c r="CL195" s="20"/>
      <c r="CY195" s="44">
        <f t="shared" si="1492"/>
        <v>1.86</v>
      </c>
      <c r="CZ195" s="13">
        <f t="shared" si="1493"/>
        <v>-4.2535542090256381E-2</v>
      </c>
      <c r="DA195" s="13">
        <f t="shared" si="1494"/>
        <v>53.635912396670186</v>
      </c>
      <c r="DB195" s="48">
        <f t="shared" si="1495"/>
        <v>-4.2535542090256381E-2</v>
      </c>
      <c r="DC195" s="13">
        <f t="shared" si="1496"/>
        <v>-119.80144166474734</v>
      </c>
      <c r="DD195" s="55">
        <f t="shared" si="1497"/>
        <v>-2.090929605685758</v>
      </c>
      <c r="DE195" s="46">
        <f t="shared" si="1498"/>
        <v>-18.121685894299834</v>
      </c>
    </row>
    <row r="196" spans="1:109" ht="18" customHeight="1">
      <c r="CY196" s="44">
        <f t="shared" si="1492"/>
        <v>1.87</v>
      </c>
      <c r="CZ196" s="13">
        <f t="shared" si="1493"/>
        <v>-4.3594530475901394E-2</v>
      </c>
      <c r="DA196" s="13">
        <f t="shared" si="1494"/>
        <v>52.437897980022711</v>
      </c>
      <c r="DB196" s="48">
        <f t="shared" si="1495"/>
        <v>-4.3594530475901394E-2</v>
      </c>
      <c r="DC196" s="13">
        <f t="shared" si="1496"/>
        <v>-118.54018893358113</v>
      </c>
      <c r="DD196" s="55">
        <f t="shared" si="1497"/>
        <v>-2.0689165928271365</v>
      </c>
      <c r="DE196" s="46">
        <f t="shared" si="1498"/>
        <v>-18.079322584342375</v>
      </c>
    </row>
    <row r="197" spans="1:109" ht="18" customHeight="1" thickBot="1">
      <c r="A197" s="23"/>
      <c r="B197" s="23"/>
      <c r="C197" s="23"/>
      <c r="D197" s="20" t="s">
        <v>15</v>
      </c>
      <c r="E197" s="20"/>
      <c r="F197" s="20"/>
      <c r="G197" s="20"/>
      <c r="H197" s="20"/>
      <c r="I197" s="20" t="s">
        <v>16</v>
      </c>
      <c r="J197" s="20"/>
      <c r="K197" s="20"/>
      <c r="L197" s="20"/>
      <c r="M197" s="23"/>
      <c r="N197" s="23"/>
      <c r="O197" s="24" t="s">
        <v>17</v>
      </c>
      <c r="P197" s="23"/>
      <c r="Q197" s="23"/>
      <c r="R197" s="23"/>
      <c r="S197" s="20"/>
      <c r="T197" s="20" t="s">
        <v>18</v>
      </c>
      <c r="U197" s="23"/>
      <c r="V197" s="23"/>
      <c r="W197" s="23"/>
      <c r="X197" s="23"/>
      <c r="Y197" s="24" t="s">
        <v>19</v>
      </c>
      <c r="Z197" s="23"/>
      <c r="AA197" s="23"/>
      <c r="AB197" s="23"/>
      <c r="AC197" s="24" t="s">
        <v>20</v>
      </c>
      <c r="AD197" s="20"/>
      <c r="AE197" s="20"/>
      <c r="AF197" s="20"/>
      <c r="AG197" s="20"/>
      <c r="AH197" s="23"/>
      <c r="AI197" s="24" t="s">
        <v>21</v>
      </c>
      <c r="AJ197" s="23"/>
      <c r="AK197" s="23"/>
      <c r="AL197" s="20"/>
      <c r="AM197" s="24" t="s">
        <v>31</v>
      </c>
      <c r="AN197" s="20"/>
      <c r="AO197" s="23"/>
      <c r="AP197" s="23"/>
      <c r="AQ197" s="23"/>
      <c r="AR197" s="23"/>
      <c r="AS197" s="24" t="s">
        <v>91</v>
      </c>
      <c r="AT197" s="23"/>
      <c r="AU197" s="23"/>
      <c r="AV197" s="23"/>
      <c r="AW197" s="24" t="s">
        <v>32</v>
      </c>
      <c r="AX197" s="20"/>
      <c r="AY197" s="20"/>
      <c r="AZ197" s="20"/>
      <c r="BA197" s="20"/>
      <c r="BB197" s="23"/>
      <c r="BC197" s="24" t="s">
        <v>22</v>
      </c>
      <c r="BD197" s="23"/>
      <c r="BE197" s="23"/>
      <c r="BF197" s="23"/>
      <c r="BG197" s="24" t="s">
        <v>33</v>
      </c>
      <c r="BH197" s="20"/>
      <c r="BI197" s="23"/>
      <c r="BJ197" s="23"/>
      <c r="BK197" s="23"/>
      <c r="BL197" s="23"/>
      <c r="BM197" s="24" t="s">
        <v>34</v>
      </c>
      <c r="BN197" s="23"/>
      <c r="BO197" s="23"/>
      <c r="BP197" s="23"/>
      <c r="BQ197" s="24" t="s">
        <v>89</v>
      </c>
      <c r="BR197" s="20"/>
      <c r="BS197" s="20"/>
      <c r="BT197" s="20"/>
      <c r="BU197" s="20"/>
      <c r="BV197" s="23"/>
      <c r="BW197" s="24" t="s">
        <v>35</v>
      </c>
      <c r="BX197" s="23"/>
      <c r="BY197" s="23"/>
      <c r="BZ197" s="23"/>
      <c r="CA197" s="24" t="s">
        <v>90</v>
      </c>
      <c r="CB197" s="20"/>
      <c r="CC197" s="23"/>
      <c r="CD197" s="23"/>
      <c r="CE197" s="23"/>
      <c r="CF197" s="23"/>
      <c r="CG197" s="24" t="s">
        <v>92</v>
      </c>
      <c r="CH197" s="23"/>
      <c r="CI197" s="23"/>
      <c r="CJ197" s="23"/>
      <c r="CK197" s="24" t="s">
        <v>36</v>
      </c>
      <c r="CL197" s="24"/>
      <c r="CM197" s="23"/>
      <c r="CN197" s="23"/>
      <c r="CO197" s="23"/>
      <c r="CP197" s="23"/>
      <c r="CQ197" s="24" t="s">
        <v>93</v>
      </c>
      <c r="CR197" s="23"/>
      <c r="CS197" s="23"/>
      <c r="CY197" s="44">
        <f t="shared" si="1492"/>
        <v>1.88</v>
      </c>
      <c r="CZ197" s="13">
        <f t="shared" si="1493"/>
        <v>-4.4571643173960993E-2</v>
      </c>
      <c r="DA197" s="13">
        <f t="shared" si="1494"/>
        <v>51.252496090686925</v>
      </c>
      <c r="DB197" s="48">
        <f t="shared" si="1495"/>
        <v>-4.4571643173960993E-2</v>
      </c>
      <c r="DC197" s="13">
        <f t="shared" si="1496"/>
        <v>-117.33679279401973</v>
      </c>
      <c r="DD197" s="55">
        <f t="shared" si="1497"/>
        <v>-2.0479133679860011</v>
      </c>
      <c r="DE197" s="46">
        <f t="shared" si="1498"/>
        <v>-18.047875066939451</v>
      </c>
    </row>
    <row r="198" spans="1:109" ht="18" customHeight="1" thickBot="1">
      <c r="A198" s="23"/>
      <c r="B198" s="33"/>
      <c r="C198" s="23"/>
      <c r="D198" s="7" t="s">
        <v>2</v>
      </c>
      <c r="E198" s="8"/>
      <c r="F198" s="8" t="s">
        <v>3</v>
      </c>
      <c r="G198" s="9"/>
      <c r="H198" s="10"/>
      <c r="I198" s="7" t="s">
        <v>4</v>
      </c>
      <c r="J198" s="8"/>
      <c r="K198" s="8" t="s">
        <v>5</v>
      </c>
      <c r="L198" s="9"/>
      <c r="M198" s="23"/>
      <c r="N198" s="251" t="s">
        <v>79</v>
      </c>
      <c r="O198" s="252"/>
      <c r="P198" s="253" t="s">
        <v>80</v>
      </c>
      <c r="Q198" s="254"/>
      <c r="R198" s="23"/>
      <c r="S198" s="7" t="s">
        <v>11</v>
      </c>
      <c r="T198" s="8"/>
      <c r="U198" s="8" t="s">
        <v>12</v>
      </c>
      <c r="V198" s="9"/>
      <c r="W198" s="20"/>
      <c r="X198" s="251" t="s">
        <v>79</v>
      </c>
      <c r="Y198" s="252"/>
      <c r="Z198" s="253" t="s">
        <v>80</v>
      </c>
      <c r="AA198" s="254"/>
      <c r="AB198" s="20"/>
      <c r="AC198" s="7" t="s">
        <v>4</v>
      </c>
      <c r="AD198" s="8"/>
      <c r="AE198" s="8" t="s">
        <v>5</v>
      </c>
      <c r="AF198" s="9"/>
      <c r="AG198" s="20"/>
      <c r="AH198" s="251" t="s">
        <v>0</v>
      </c>
      <c r="AI198" s="252"/>
      <c r="AJ198" s="253" t="s">
        <v>1</v>
      </c>
      <c r="AK198" s="254"/>
      <c r="AL198" s="20"/>
      <c r="AM198" s="7" t="s">
        <v>11</v>
      </c>
      <c r="AN198" s="8"/>
      <c r="AO198" s="8" t="s">
        <v>12</v>
      </c>
      <c r="AP198" s="9"/>
      <c r="AQ198" s="23"/>
      <c r="AR198" s="251" t="s">
        <v>0</v>
      </c>
      <c r="AS198" s="252"/>
      <c r="AT198" s="253" t="s">
        <v>1</v>
      </c>
      <c r="AU198" s="254"/>
      <c r="AV198" s="36"/>
      <c r="AW198" s="7" t="s">
        <v>4</v>
      </c>
      <c r="AX198" s="8"/>
      <c r="AY198" s="8" t="s">
        <v>5</v>
      </c>
      <c r="AZ198" s="9"/>
      <c r="BA198" s="20"/>
      <c r="BB198" s="251" t="s">
        <v>0</v>
      </c>
      <c r="BC198" s="252"/>
      <c r="BD198" s="253" t="s">
        <v>1</v>
      </c>
      <c r="BE198" s="254"/>
      <c r="BF198" s="36"/>
      <c r="BG198" s="7" t="s">
        <v>11</v>
      </c>
      <c r="BH198" s="8"/>
      <c r="BI198" s="8" t="s">
        <v>12</v>
      </c>
      <c r="BJ198" s="9"/>
      <c r="BK198" s="36"/>
      <c r="BL198" s="251" t="s">
        <v>0</v>
      </c>
      <c r="BM198" s="252"/>
      <c r="BN198" s="253" t="s">
        <v>1</v>
      </c>
      <c r="BO198" s="254"/>
      <c r="BP198" s="36"/>
      <c r="BQ198" s="7" t="s">
        <v>4</v>
      </c>
      <c r="BR198" s="8"/>
      <c r="BS198" s="8" t="s">
        <v>5</v>
      </c>
      <c r="BT198" s="9"/>
      <c r="BU198" s="20"/>
      <c r="BV198" s="251" t="s">
        <v>0</v>
      </c>
      <c r="BW198" s="252"/>
      <c r="BX198" s="253" t="s">
        <v>1</v>
      </c>
      <c r="BY198" s="254"/>
      <c r="BZ198" s="36"/>
      <c r="CA198" s="7" t="s">
        <v>11</v>
      </c>
      <c r="CB198" s="8"/>
      <c r="CC198" s="8" t="s">
        <v>12</v>
      </c>
      <c r="CD198" s="9"/>
      <c r="CE198" s="36"/>
      <c r="CF198" s="251" t="s">
        <v>0</v>
      </c>
      <c r="CG198" s="252"/>
      <c r="CH198" s="253" t="s">
        <v>1</v>
      </c>
      <c r="CI198" s="254"/>
      <c r="CJ198" s="23"/>
      <c r="CK198" s="7" t="s">
        <v>23</v>
      </c>
      <c r="CL198" s="8"/>
      <c r="CM198" s="8" t="s">
        <v>24</v>
      </c>
      <c r="CN198" s="9"/>
      <c r="CO198" s="23"/>
      <c r="CP198" s="251" t="s">
        <v>0</v>
      </c>
      <c r="CQ198" s="252"/>
      <c r="CR198" s="253" t="s">
        <v>1</v>
      </c>
      <c r="CS198" s="254"/>
      <c r="CU198" s="26" t="s">
        <v>25</v>
      </c>
      <c r="CW198" s="50" t="s">
        <v>44</v>
      </c>
      <c r="CY198" s="44">
        <f t="shared" si="1492"/>
        <v>1.89</v>
      </c>
      <c r="CZ198" s="13">
        <f t="shared" si="1493"/>
        <v>-4.546627394892698E-2</v>
      </c>
      <c r="DA198" s="13">
        <f t="shared" si="1494"/>
        <v>50.079128162746727</v>
      </c>
      <c r="DB198" s="48">
        <f t="shared" si="1495"/>
        <v>-4.546627394892698E-2</v>
      </c>
      <c r="DC198" s="13">
        <f t="shared" si="1496"/>
        <v>-116.18780004720283</v>
      </c>
      <c r="DD198" s="55">
        <f t="shared" si="1497"/>
        <v>-2.0278596614725122</v>
      </c>
      <c r="DE198" s="46">
        <f t="shared" si="1498"/>
        <v>-18.026639945027576</v>
      </c>
    </row>
    <row r="199" spans="1:109" ht="18" customHeight="1" thickTop="1" thickBot="1">
      <c r="B199" s="34">
        <v>0.52</v>
      </c>
      <c r="D199" s="11">
        <v>1</v>
      </c>
      <c r="E199" s="12">
        <v>0</v>
      </c>
      <c r="F199" s="13">
        <v>0</v>
      </c>
      <c r="G199" s="40">
        <f t="shared" ref="G199" si="1843">-1/($E$4*$B199)</f>
        <v>-2.0202509959837411</v>
      </c>
      <c r="H199" s="10"/>
      <c r="I199" s="11">
        <v>1</v>
      </c>
      <c r="J199" s="12">
        <v>0</v>
      </c>
      <c r="K199" s="13">
        <v>0</v>
      </c>
      <c r="L199" s="14">
        <v>0</v>
      </c>
      <c r="N199" s="1">
        <f t="shared" ref="N199" si="1844">D199*I199+F199*I202-E199*J199-G199*J202</f>
        <v>-4.6791376541434024</v>
      </c>
      <c r="O199" s="4">
        <f t="shared" ref="O199" si="1845">(D199*J199+E199*I199+F199*J202+G199*I202)</f>
        <v>0</v>
      </c>
      <c r="P199" s="2">
        <f t="shared" ref="P199" si="1846">D199*K199+F199*K202-E199*L199-G199*L202</f>
        <v>0</v>
      </c>
      <c r="Q199" s="3">
        <f t="shared" ref="Q199" si="1847">(D199*L199+E199*K199+F199*L202+G199*K202)</f>
        <v>-2.0202509959837411</v>
      </c>
      <c r="S199" s="11">
        <v>1</v>
      </c>
      <c r="T199" s="12">
        <v>0</v>
      </c>
      <c r="U199" s="13">
        <v>0</v>
      </c>
      <c r="V199" s="40">
        <f t="shared" ref="V199" si="1848">-1/($T$4*$B199)</f>
        <v>-3.8600500262483401</v>
      </c>
      <c r="W199" s="20"/>
      <c r="X199" s="1">
        <f t="shared" ref="X199" si="1849">N199*S199+P199*S202-O199*T199-Q199*T202</f>
        <v>-4.6791376541434024</v>
      </c>
      <c r="Y199" s="4">
        <f t="shared" ref="Y199" si="1850">(N199*T199+O199*S199+P199*T202+Q199*S202)</f>
        <v>0</v>
      </c>
      <c r="Z199" s="2">
        <f t="shared" ref="Z199" si="1851">N199*U199+P199*U202-O199*V199-Q199*V202</f>
        <v>0</v>
      </c>
      <c r="AA199" s="3">
        <f t="shared" ref="AA199" si="1852">(N199*V199+O199*U199+P199*V202+Q199*U202)</f>
        <v>16.041454428712097</v>
      </c>
      <c r="AB199" s="20"/>
      <c r="AC199" s="11">
        <v>1</v>
      </c>
      <c r="AD199" s="12">
        <v>0</v>
      </c>
      <c r="AE199" s="13">
        <v>0</v>
      </c>
      <c r="AF199" s="14">
        <v>0</v>
      </c>
      <c r="AG199" s="20"/>
      <c r="AH199" s="1">
        <f t="shared" ref="AH199" si="1853">X199*AC199+Z199*AC202-Y199*AD199-AA199*AD202</f>
        <v>46.838816294497782</v>
      </c>
      <c r="AI199" s="4">
        <f t="shared" ref="AI199" si="1854">(X199*AD199+Y199*AC199+Z199*AD202+AA199*AC202)</f>
        <v>0</v>
      </c>
      <c r="AJ199" s="2">
        <f t="shared" ref="AJ199" si="1855">X199*AE199+Z199*AE202-Y199*AF199-AA199*AF202</f>
        <v>0</v>
      </c>
      <c r="AK199" s="3">
        <f t="shared" ref="AK199" si="1856">(X199*AF199+Y199*AE199+Z199*AF202+AA199*AE202)</f>
        <v>16.041454428712097</v>
      </c>
      <c r="AL199" s="20"/>
      <c r="AM199" s="11">
        <v>1</v>
      </c>
      <c r="AN199" s="12">
        <v>0</v>
      </c>
      <c r="AO199" s="13">
        <v>0</v>
      </c>
      <c r="AP199" s="40">
        <f t="shared" ref="AP199" si="1857">-1/($AN$4*$B199)</f>
        <v>-4.0114245370816084</v>
      </c>
      <c r="AR199" s="1">
        <f t="shared" ref="AR199" si="1858">AH199*AM199+AJ199*AM202-AI199*AN199-AK199*AN202</f>
        <v>46.838816294497782</v>
      </c>
      <c r="AS199" s="4">
        <f t="shared" ref="AS199" si="1859">(AH199*AN199+AI199*AM199+AJ199*AN202+AK199*AM202)</f>
        <v>0</v>
      </c>
      <c r="AT199" s="2">
        <f t="shared" ref="AT199" si="1860">AH199*AO199+AJ199*AO202-AI199*AP199-AK199*AP202</f>
        <v>0</v>
      </c>
      <c r="AU199" s="3">
        <f t="shared" ref="AU199" si="1861">(AH199*AP199+AI199*AO199+AJ199*AP202+AK199*AO202)</f>
        <v>-171.84892254289417</v>
      </c>
      <c r="AV199" s="20"/>
      <c r="AW199" s="11">
        <v>1</v>
      </c>
      <c r="AX199" s="12">
        <v>0</v>
      </c>
      <c r="AY199" s="13">
        <v>0</v>
      </c>
      <c r="AZ199" s="14">
        <v>0</v>
      </c>
      <c r="BA199" s="20"/>
      <c r="BB199" s="1">
        <f t="shared" ref="BB199" si="1862">AR199*AW199+AT199*AW202-AS199*AX199-AU199*AX202</f>
        <v>-505.06281563247859</v>
      </c>
      <c r="BC199" s="4">
        <f t="shared" ref="BC199" si="1863">(AR199*AX199+AS199*AW199+AT199*AX202+AU199*AW202)</f>
        <v>0</v>
      </c>
      <c r="BD199" s="2">
        <f t="shared" ref="BD199" si="1864">AR199*AY199+AT199*AY202-AS199*AZ199-AU199*AZ202</f>
        <v>0</v>
      </c>
      <c r="BE199" s="3">
        <f t="shared" ref="BE199" si="1865">(AR199*AZ199+AS199*AY199+AT199*AZ202+AU199*AY202)</f>
        <v>-171.84892254289417</v>
      </c>
      <c r="BF199" s="20"/>
      <c r="BG199" s="11">
        <v>1</v>
      </c>
      <c r="BH199" s="12">
        <v>0</v>
      </c>
      <c r="BI199" s="13">
        <v>0</v>
      </c>
      <c r="BJ199" s="40">
        <f t="shared" ref="BJ199" si="1866">-1/($BH$4*$B199)</f>
        <v>-3.8600500262483401</v>
      </c>
      <c r="BK199" s="20"/>
      <c r="BL199" s="1">
        <f t="shared" ref="BL199" si="1867">BB199*BG199+BD199*BG202-BC199*BH199-BE199*BH202</f>
        <v>-505.06281563247859</v>
      </c>
      <c r="BM199" s="4">
        <f t="shared" ref="BM199" si="1868">(BB199*BH199+BC199*BG199+BD199*BH202+BE199*BG202)</f>
        <v>0</v>
      </c>
      <c r="BN199" s="2">
        <f t="shared" ref="BN199" si="1869">BB199*BI199+BD199*BI202-BC199*BJ199-BE199*BJ202</f>
        <v>0</v>
      </c>
      <c r="BO199" s="3">
        <f t="shared" ref="BO199" si="1870">(BB199*BJ199+BC199*BI199+BD199*BJ202+BE199*BI202)</f>
        <v>1777.7188121963154</v>
      </c>
      <c r="BP199" s="20"/>
      <c r="BQ199" s="11">
        <v>1</v>
      </c>
      <c r="BR199" s="12">
        <v>0</v>
      </c>
      <c r="BS199" s="13">
        <v>0</v>
      </c>
      <c r="BT199" s="14">
        <v>0</v>
      </c>
      <c r="BU199" s="20"/>
      <c r="BV199" s="1">
        <f t="shared" ref="BV199" si="1871">BL199*BQ199+BN199*BQ202-BM199*BR199-BO199*BR202</f>
        <v>4492.2914066368567</v>
      </c>
      <c r="BW199" s="4">
        <f t="shared" ref="BW199" si="1872">(BL199*BR199+BM199*BQ199+BN199*BR202+BO199*BQ202)</f>
        <v>0</v>
      </c>
      <c r="BX199" s="2">
        <f t="shared" ref="BX199" si="1873">BL199*BS199+BN199*BS202-BM199*BT199-BO199*BT202</f>
        <v>0</v>
      </c>
      <c r="BY199" s="3">
        <f t="shared" ref="BY199" si="1874">(BL199*BT199+BM199*BS199+BN199*BT202+BO199*BS202)</f>
        <v>1777.7188121963154</v>
      </c>
      <c r="BZ199" s="20"/>
      <c r="CA199" s="11">
        <v>1</v>
      </c>
      <c r="CB199" s="12">
        <v>0</v>
      </c>
      <c r="CC199" s="13">
        <v>0</v>
      </c>
      <c r="CD199" s="40">
        <f t="shared" ref="CD199" si="1875">-1/($CB$4*$B199)</f>
        <v>-2.0202509959837411</v>
      </c>
      <c r="CE199" s="20"/>
      <c r="CF199" s="1">
        <f t="shared" ref="CF199" si="1876">BV199*CA199+BX199*CA202-BW199*CB199-BY199*CB202</f>
        <v>4492.2914066368567</v>
      </c>
      <c r="CG199" s="4">
        <f t="shared" ref="CG199" si="1877">(BV199*CB199+BW199*CA199+BX199*CB202+BY199*CA202)</f>
        <v>0</v>
      </c>
      <c r="CH199" s="2">
        <f t="shared" ref="CH199" si="1878">BV199*CC199+BX199*CC202-BW199*CD199-BY199*CD202</f>
        <v>0</v>
      </c>
      <c r="CI199" s="3">
        <f t="shared" ref="CI199" si="1879">(BV199*CD199+BW199*CC199+BX199*CD202+BY199*CC202)</f>
        <v>-7297.8373763109958</v>
      </c>
      <c r="CJ199" s="28"/>
      <c r="CK199" s="11">
        <v>1</v>
      </c>
      <c r="CL199" s="12">
        <v>0</v>
      </c>
      <c r="CM199" s="13">
        <v>0</v>
      </c>
      <c r="CN199" s="14">
        <v>0</v>
      </c>
      <c r="CP199" s="1">
        <f t="shared" ref="CP199" si="1880">CF199*CK199+CH199*CK202-CG199*CL199-CI199*CL202</f>
        <v>4492.2914066368567</v>
      </c>
      <c r="CQ199" s="4">
        <f t="shared" ref="CQ199" si="1881">(CF199*CL199+CG199*CK199+CH199*CL202+CI199*CK202)</f>
        <v>-7297.8373763109958</v>
      </c>
      <c r="CR199" s="2">
        <f t="shared" ref="CR199" si="1882">CF199*CM199+CH199*CM202-CG199*CN199-CI199*CN202</f>
        <v>0</v>
      </c>
      <c r="CS199" s="3">
        <f t="shared" ref="CS199" si="1883">(CF199*CN199+CG199*CM199+CH199*CN202+CI199*CM202)</f>
        <v>-7297.8373763109958</v>
      </c>
      <c r="CU199" s="29">
        <f t="shared" ref="CU199" si="1884">20*LOG(((1+$CL$4)/$CL$4)/((CP199+CP202)^2+(CQ199+CQ202)^2)^0.5)</f>
        <v>-74.034064903427776</v>
      </c>
      <c r="CW199" s="51">
        <f t="shared" ref="CW199" si="1885">((CP199^2+CQ199^2)^0.5)/((CP202^2+CQ202^2)^0.5)</f>
        <v>1.6245245054454578</v>
      </c>
      <c r="CY199" s="44">
        <f t="shared" si="1492"/>
        <v>1.9</v>
      </c>
      <c r="CZ199" s="13">
        <f t="shared" si="1493"/>
        <v>-4.62782112508488E-2</v>
      </c>
      <c r="DA199" s="13">
        <f t="shared" si="1494"/>
        <v>48.917250162274698</v>
      </c>
      <c r="DB199" s="48">
        <f t="shared" si="1495"/>
        <v>-4.62782112508488E-2</v>
      </c>
      <c r="DC199" s="13">
        <f t="shared" si="1496"/>
        <v>-115.08992540420583</v>
      </c>
      <c r="DD199" s="55">
        <f t="shared" si="1497"/>
        <v>-2.0086981341780574</v>
      </c>
      <c r="DE199" s="46">
        <f t="shared" si="1498"/>
        <v>-18.014967983582643</v>
      </c>
    </row>
    <row r="200" spans="1:109" ht="18" customHeight="1" thickBot="1">
      <c r="D200" s="11"/>
      <c r="E200" s="13"/>
      <c r="F200" s="13"/>
      <c r="G200" s="15"/>
      <c r="H200" s="10"/>
      <c r="I200" s="11"/>
      <c r="J200" s="13"/>
      <c r="K200" s="13"/>
      <c r="L200" s="15"/>
      <c r="N200" s="5"/>
      <c r="Q200" s="6"/>
      <c r="S200" s="11"/>
      <c r="T200" s="13"/>
      <c r="U200" s="13"/>
      <c r="V200" s="15"/>
      <c r="W200" s="20"/>
      <c r="X200" s="5"/>
      <c r="AA200" s="6"/>
      <c r="AB200" s="20"/>
      <c r="AC200" s="11"/>
      <c r="AD200" s="13"/>
      <c r="AE200" s="13"/>
      <c r="AF200" s="15"/>
      <c r="AG200" s="20"/>
      <c r="AH200" s="5"/>
      <c r="AK200" s="6"/>
      <c r="AL200" s="20"/>
      <c r="AM200" s="11"/>
      <c r="AN200" s="13"/>
      <c r="AO200" s="13"/>
      <c r="AP200" s="15"/>
      <c r="AR200" s="5"/>
      <c r="AU200" s="6"/>
      <c r="AW200" s="11"/>
      <c r="AX200" s="13"/>
      <c r="AY200" s="13"/>
      <c r="AZ200" s="15"/>
      <c r="BA200" s="20"/>
      <c r="BB200" s="5"/>
      <c r="BE200" s="6"/>
      <c r="BG200" s="11"/>
      <c r="BH200" s="13"/>
      <c r="BI200" s="13"/>
      <c r="BJ200" s="15"/>
      <c r="BL200" s="5"/>
      <c r="BO200" s="6"/>
      <c r="BQ200" s="11"/>
      <c r="BR200" s="13"/>
      <c r="BS200" s="13"/>
      <c r="BT200" s="15"/>
      <c r="BU200" s="20"/>
      <c r="BV200" s="5"/>
      <c r="BY200" s="6"/>
      <c r="CA200" s="11"/>
      <c r="CB200" s="13"/>
      <c r="CC200" s="13"/>
      <c r="CD200" s="15"/>
      <c r="CF200" s="5"/>
      <c r="CI200" s="6"/>
      <c r="CK200" s="11"/>
      <c r="CL200" s="13"/>
      <c r="CM200" s="13"/>
      <c r="CN200" s="15"/>
      <c r="CP200" s="5"/>
      <c r="CS200" s="6"/>
      <c r="CW200" s="52"/>
      <c r="CY200" s="44">
        <f t="shared" si="1492"/>
        <v>1.91</v>
      </c>
      <c r="CZ200" s="13">
        <f t="shared" si="1493"/>
        <v>-4.7007606256483474E-2</v>
      </c>
      <c r="DA200" s="13">
        <f t="shared" si="1494"/>
        <v>47.766350908232639</v>
      </c>
      <c r="DB200" s="48">
        <f t="shared" si="1495"/>
        <v>-4.7007606256483474E-2</v>
      </c>
      <c r="DC200" s="13">
        <f t="shared" si="1496"/>
        <v>-114.04004390356154</v>
      </c>
      <c r="DD200" s="55">
        <f t="shared" si="1497"/>
        <v>-1.9903742452360358</v>
      </c>
      <c r="DE200" s="46">
        <f t="shared" si="1498"/>
        <v>-18.012258499262199</v>
      </c>
    </row>
    <row r="201" spans="1:109" ht="18" customHeight="1" thickBot="1">
      <c r="D201" s="11" t="s">
        <v>6</v>
      </c>
      <c r="E201" s="13"/>
      <c r="F201" s="13" t="s">
        <v>7</v>
      </c>
      <c r="G201" s="15"/>
      <c r="H201" s="10"/>
      <c r="I201" s="11" t="s">
        <v>8</v>
      </c>
      <c r="J201" s="13"/>
      <c r="K201" s="13" t="s">
        <v>9</v>
      </c>
      <c r="L201" s="15"/>
      <c r="N201" s="251" t="s">
        <v>26</v>
      </c>
      <c r="O201" s="252"/>
      <c r="P201" s="253" t="s">
        <v>27</v>
      </c>
      <c r="Q201" s="254"/>
      <c r="S201" s="11" t="s">
        <v>13</v>
      </c>
      <c r="T201" s="13"/>
      <c r="U201" s="13" t="s">
        <v>14</v>
      </c>
      <c r="V201" s="15"/>
      <c r="W201" s="20"/>
      <c r="X201" s="251" t="s">
        <v>26</v>
      </c>
      <c r="Y201" s="252"/>
      <c r="Z201" s="253" t="s">
        <v>27</v>
      </c>
      <c r="AA201" s="254"/>
      <c r="AB201" s="20"/>
      <c r="AC201" s="11" t="s">
        <v>8</v>
      </c>
      <c r="AD201" s="13"/>
      <c r="AE201" s="13" t="s">
        <v>9</v>
      </c>
      <c r="AF201" s="15"/>
      <c r="AG201" s="20"/>
      <c r="AH201" s="251" t="s">
        <v>26</v>
      </c>
      <c r="AI201" s="252"/>
      <c r="AJ201" s="253" t="s">
        <v>27</v>
      </c>
      <c r="AK201" s="254"/>
      <c r="AL201" s="20"/>
      <c r="AM201" s="11" t="s">
        <v>13</v>
      </c>
      <c r="AN201" s="13"/>
      <c r="AO201" s="13" t="s">
        <v>14</v>
      </c>
      <c r="AP201" s="15"/>
      <c r="AR201" s="251" t="s">
        <v>26</v>
      </c>
      <c r="AS201" s="252"/>
      <c r="AT201" s="253" t="s">
        <v>27</v>
      </c>
      <c r="AU201" s="254"/>
      <c r="AV201" s="36"/>
      <c r="AW201" s="11" t="s">
        <v>8</v>
      </c>
      <c r="AX201" s="13"/>
      <c r="AY201" s="13" t="s">
        <v>9</v>
      </c>
      <c r="AZ201" s="15"/>
      <c r="BA201" s="20"/>
      <c r="BB201" s="251" t="s">
        <v>26</v>
      </c>
      <c r="BC201" s="252"/>
      <c r="BD201" s="253" t="s">
        <v>27</v>
      </c>
      <c r="BE201" s="254"/>
      <c r="BF201" s="36"/>
      <c r="BG201" s="11" t="s">
        <v>13</v>
      </c>
      <c r="BH201" s="13"/>
      <c r="BI201" s="13" t="s">
        <v>14</v>
      </c>
      <c r="BJ201" s="15"/>
      <c r="BK201" s="36"/>
      <c r="BL201" s="251" t="s">
        <v>26</v>
      </c>
      <c r="BM201" s="252"/>
      <c r="BN201" s="253" t="s">
        <v>27</v>
      </c>
      <c r="BO201" s="254"/>
      <c r="BP201" s="36"/>
      <c r="BQ201" s="11" t="s">
        <v>8</v>
      </c>
      <c r="BR201" s="13"/>
      <c r="BS201" s="13" t="s">
        <v>9</v>
      </c>
      <c r="BT201" s="15"/>
      <c r="BU201" s="20"/>
      <c r="BV201" s="251" t="s">
        <v>26</v>
      </c>
      <c r="BW201" s="252"/>
      <c r="BX201" s="253" t="s">
        <v>27</v>
      </c>
      <c r="BY201" s="254"/>
      <c r="BZ201" s="36"/>
      <c r="CA201" s="11" t="s">
        <v>13</v>
      </c>
      <c r="CB201" s="13"/>
      <c r="CC201" s="13" t="s">
        <v>14</v>
      </c>
      <c r="CD201" s="15"/>
      <c r="CE201" s="36"/>
      <c r="CF201" s="251" t="s">
        <v>26</v>
      </c>
      <c r="CG201" s="252"/>
      <c r="CH201" s="253" t="s">
        <v>27</v>
      </c>
      <c r="CI201" s="254"/>
      <c r="CK201" s="11" t="s">
        <v>28</v>
      </c>
      <c r="CL201" s="13"/>
      <c r="CM201" s="13" t="s">
        <v>29</v>
      </c>
      <c r="CN201" s="15"/>
      <c r="CP201" s="251" t="s">
        <v>26</v>
      </c>
      <c r="CQ201" s="252"/>
      <c r="CR201" s="253" t="s">
        <v>27</v>
      </c>
      <c r="CS201" s="254"/>
      <c r="CU201" s="38" t="s">
        <v>37</v>
      </c>
      <c r="CW201" s="53" t="s">
        <v>45</v>
      </c>
      <c r="CY201" s="44">
        <f t="shared" si="1492"/>
        <v>1.92</v>
      </c>
      <c r="CZ201" s="13">
        <f t="shared" si="1493"/>
        <v>-4.7654941987028215E-2</v>
      </c>
      <c r="DA201" s="13">
        <f t="shared" si="1494"/>
        <v>46.625950469197022</v>
      </c>
      <c r="DB201" s="48">
        <f t="shared" si="1495"/>
        <v>-4.7654941987028215E-2</v>
      </c>
      <c r="DC201" s="13">
        <f t="shared" si="1496"/>
        <v>-113.03518349994154</v>
      </c>
      <c r="DD201" s="55">
        <f t="shared" si="1497"/>
        <v>-1.9728361226699476</v>
      </c>
      <c r="DE201" s="46">
        <f t="shared" si="1498"/>
        <v>-18.017954519973944</v>
      </c>
    </row>
    <row r="202" spans="1:109" ht="18" customHeight="1" thickTop="1" thickBot="1">
      <c r="D202" s="16">
        <v>0</v>
      </c>
      <c r="E202" s="17">
        <v>0</v>
      </c>
      <c r="F202" s="18">
        <v>1</v>
      </c>
      <c r="G202" s="19">
        <v>0</v>
      </c>
      <c r="H202" s="10"/>
      <c r="I202" s="16">
        <v>0</v>
      </c>
      <c r="J202" s="17">
        <f t="shared" ref="J202" si="1886">-1/($J$4*$B199)</f>
        <v>-2.8111049891491344</v>
      </c>
      <c r="K202" s="18">
        <v>1</v>
      </c>
      <c r="L202" s="19">
        <v>0</v>
      </c>
      <c r="N202" s="1">
        <f t="shared" ref="N202" si="1887">D202*I199+F202*I202-E202*J199-G202*J202</f>
        <v>0</v>
      </c>
      <c r="O202" s="4">
        <f t="shared" ref="O202" si="1888">(D202*J199+E202*I199+F202*J202+G202*I202)</f>
        <v>-2.8111049891491344</v>
      </c>
      <c r="P202" s="2">
        <f t="shared" ref="P202" si="1889">D202*K199+F202*K202-E202*L199-G202*L202</f>
        <v>1</v>
      </c>
      <c r="Q202" s="3">
        <f t="shared" ref="Q202" si="1890">(D202*L199+E202*K199+F202*L202+G202*K202)</f>
        <v>0</v>
      </c>
      <c r="S202" s="16">
        <v>0</v>
      </c>
      <c r="T202" s="17">
        <v>0</v>
      </c>
      <c r="U202" s="18">
        <v>1</v>
      </c>
      <c r="V202" s="19">
        <v>0</v>
      </c>
      <c r="W202" s="20"/>
      <c r="X202" s="1">
        <f t="shared" ref="X202" si="1891">N202*S199+P202*S202-O202*T199-Q202*T202</f>
        <v>0</v>
      </c>
      <c r="Y202" s="4">
        <f t="shared" ref="Y202" si="1892">(N202*T199+O202*S199+P202*T202+Q202*S202)</f>
        <v>-2.8111049891491344</v>
      </c>
      <c r="Z202" s="2">
        <f t="shared" ref="Z202" si="1893">N202*U199+P202*U202-O202*V199-Q202*V202</f>
        <v>-9.8510058871519561</v>
      </c>
      <c r="AA202" s="3">
        <f t="shared" ref="AA202" si="1894">(N202*V199+O202*U199+P202*V202+Q202*U202)</f>
        <v>0</v>
      </c>
      <c r="AB202" s="20"/>
      <c r="AC202" s="16">
        <v>0</v>
      </c>
      <c r="AD202" s="17">
        <f t="shared" ref="AD202" si="1895">-1/($AD$4*$B199)</f>
        <v>-3.2115513077436928</v>
      </c>
      <c r="AE202" s="18">
        <v>1</v>
      </c>
      <c r="AF202" s="19">
        <v>0</v>
      </c>
      <c r="AG202" s="20"/>
      <c r="AH202" s="1">
        <f t="shared" ref="AH202" si="1896">X202*AC199+Z202*AC202-Y202*AD199-AA202*AD202</f>
        <v>0</v>
      </c>
      <c r="AI202" s="4">
        <f t="shared" ref="AI202" si="1897">(X202*AD199+Y202*AC199+Z202*AD202+AA202*AC202)</f>
        <v>28.825905850324546</v>
      </c>
      <c r="AJ202" s="2">
        <f t="shared" ref="AJ202" si="1898">X202*AE199+Z202*AE202-Y202*AF199-AA202*AF202</f>
        <v>-9.8510058871519561</v>
      </c>
      <c r="AK202" s="3">
        <f t="shared" ref="AK202" si="1899">(X202*AF199+Y202*AE199+Z202*AF202+AA202*AE202)</f>
        <v>0</v>
      </c>
      <c r="AL202" s="20"/>
      <c r="AM202" s="16">
        <v>0</v>
      </c>
      <c r="AN202" s="17">
        <v>0</v>
      </c>
      <c r="AO202" s="18">
        <v>1</v>
      </c>
      <c r="AP202" s="19">
        <v>0</v>
      </c>
      <c r="AR202" s="1">
        <f t="shared" ref="AR202" si="1900">AH202*AM199+AJ202*AM202-AI202*AN199-AK202*AN202</f>
        <v>0</v>
      </c>
      <c r="AS202" s="4">
        <f t="shared" ref="AS202" si="1901">(AH202*AN199+AI202*AM199+AJ202*AN202+AK202*AM202)</f>
        <v>28.825905850324546</v>
      </c>
      <c r="AT202" s="2">
        <f t="shared" ref="AT202" si="1902">AH202*AO199+AJ202*AO202-AI202*AP199-AK202*AP202</f>
        <v>105.78194014444421</v>
      </c>
      <c r="AU202" s="3">
        <f t="shared" ref="AU202" si="1903">(AH202*AP199+AI202*AO199+AJ202*AP202+AK202*AO202)</f>
        <v>0</v>
      </c>
      <c r="AV202" s="20"/>
      <c r="AW202" s="16">
        <v>0</v>
      </c>
      <c r="AX202" s="17">
        <f t="shared" ref="AX202" si="1904">-1/($AX$4*$B199)</f>
        <v>-3.2115513077436928</v>
      </c>
      <c r="AY202" s="18">
        <v>1</v>
      </c>
      <c r="AZ202" s="19">
        <v>0</v>
      </c>
      <c r="BA202" s="20"/>
      <c r="BB202" s="1">
        <f t="shared" ref="BB202" si="1905">AR202*AW199+AT202*AW202-AS202*AX199-AU202*AX202</f>
        <v>0</v>
      </c>
      <c r="BC202" s="4">
        <f t="shared" ref="BC202" si="1906">(AR202*AX199+AS202*AW199+AT202*AX202+AU202*AW202)</f>
        <v>-310.89822235623029</v>
      </c>
      <c r="BD202" s="2">
        <f t="shared" ref="BD202" si="1907">AR202*AY199+AT202*AY202-AS202*AZ199-AU202*AZ202</f>
        <v>105.78194014444421</v>
      </c>
      <c r="BE202" s="3">
        <f t="shared" ref="BE202" si="1908">(AR202*AZ199+AS202*AY199+AT202*AZ202+AU202*AY202)</f>
        <v>0</v>
      </c>
      <c r="BF202" s="20"/>
      <c r="BG202" s="16">
        <v>0</v>
      </c>
      <c r="BH202" s="17">
        <v>0</v>
      </c>
      <c r="BI202" s="18">
        <v>1</v>
      </c>
      <c r="BJ202" s="19">
        <v>0</v>
      </c>
      <c r="BK202" s="20"/>
      <c r="BL202" s="1">
        <f t="shared" ref="BL202" si="1909">BB202*BG199+BD202*BG202-BC202*BH199-BE202*BH202</f>
        <v>0</v>
      </c>
      <c r="BM202" s="4">
        <f t="shared" ref="BM202" si="1910">(BB202*BH199+BC202*BG199+BD202*BH202+BE202*BG202)</f>
        <v>-310.89822235623029</v>
      </c>
      <c r="BN202" s="2">
        <f t="shared" ref="BN202" si="1911">BB202*BI199+BD202*BI202-BC202*BJ199-BE202*BJ202</f>
        <v>-1094.3007512222848</v>
      </c>
      <c r="BO202" s="3">
        <f t="shared" ref="BO202" si="1912">(BB202*BJ199+BC202*BI199+BD202*BJ202+BE202*BI202)</f>
        <v>0</v>
      </c>
      <c r="BP202" s="20"/>
      <c r="BQ202" s="16">
        <v>0</v>
      </c>
      <c r="BR202" s="17">
        <f t="shared" ref="BR202" si="1913">-1/($BR$4*$B199)</f>
        <v>-2.8111049891491344</v>
      </c>
      <c r="BS202" s="18">
        <v>1</v>
      </c>
      <c r="BT202" s="19">
        <v>0</v>
      </c>
      <c r="BU202" s="20"/>
      <c r="BV202" s="1">
        <f t="shared" ref="BV202" si="1914">BL202*BQ199+BN202*BQ202-BM202*BR199-BO202*BR202</f>
        <v>0</v>
      </c>
      <c r="BW202" s="4">
        <f t="shared" ref="BW202" si="1915">(BL202*BR199+BM202*BQ199+BN202*BR202+BO202*BQ202)</f>
        <v>2765.2960790343805</v>
      </c>
      <c r="BX202" s="2">
        <f t="shared" ref="BX202" si="1916">BL202*BS199+BN202*BS202-BM202*BT199-BO202*BT202</f>
        <v>-1094.3007512222848</v>
      </c>
      <c r="BY202" s="3">
        <f t="shared" ref="BY202" si="1917">(BL202*BT199+BM202*BS199+BN202*BT202+BO202*BS202)</f>
        <v>0</v>
      </c>
      <c r="BZ202" s="20"/>
      <c r="CA202" s="16">
        <v>0</v>
      </c>
      <c r="CB202" s="17">
        <v>0</v>
      </c>
      <c r="CC202" s="18">
        <v>1</v>
      </c>
      <c r="CD202" s="19">
        <v>0</v>
      </c>
      <c r="CE202" s="20"/>
      <c r="CF202" s="1">
        <f t="shared" ref="CF202" si="1918">BV202*CA199+BX202*CA202-BW202*CB199-BY202*CB202</f>
        <v>0</v>
      </c>
      <c r="CG202" s="4">
        <f t="shared" ref="CG202" si="1919">(BV202*CB199+BW202*CA199+BX202*CB202+BY202*CA202)</f>
        <v>2765.2960790343805</v>
      </c>
      <c r="CH202" s="2">
        <f t="shared" ref="CH202" si="1920">BV202*CC199+BX202*CC202-BW202*CD199-BY202*CD202</f>
        <v>4492.2914066368567</v>
      </c>
      <c r="CI202" s="3">
        <f t="shared" ref="CI202" si="1921">(BV202*CD199+BW202*CC199+BX202*CD202+BY202*CC202)</f>
        <v>0</v>
      </c>
      <c r="CK202" s="16">
        <f t="shared" ref="CK202" si="1922">1/$CL$4</f>
        <v>1</v>
      </c>
      <c r="CL202" s="17">
        <v>0</v>
      </c>
      <c r="CM202" s="18">
        <v>1</v>
      </c>
      <c r="CN202" s="19">
        <v>0</v>
      </c>
      <c r="CP202" s="1">
        <f t="shared" ref="CP202" si="1923">CF202*CK199+CH202*CK202-CG202*CL199-CI202*CL202</f>
        <v>4492.2914066368567</v>
      </c>
      <c r="CQ202" s="4">
        <f t="shared" ref="CQ202" si="1924">(CF202*CL199+CG202*CK199+CH202*CL202+CI202*CK202)</f>
        <v>2765.2960790343805</v>
      </c>
      <c r="CR202" s="2">
        <f t="shared" ref="CR202" si="1925">CF202*CM199+CH202*CM202-CG202*CN199-CI202*CN202</f>
        <v>4492.2914066368567</v>
      </c>
      <c r="CS202" s="3">
        <f t="shared" ref="CS202" si="1926">(CF202*CN199+CG202*CM199+CH202*CN202+CI202*CM202)</f>
        <v>0</v>
      </c>
      <c r="CU202" s="39">
        <f t="shared" ref="CU202" si="1927">(180/PI())*ATAN(-1*(CQ199/CP199))</f>
        <v>58.385012532844293</v>
      </c>
      <c r="CW202" s="54">
        <f t="shared" ref="CW202" si="1928">20*LOG(((1-(10^(CU199/20)^2)*(1-((1-CW199)/(1+CW199))^2))^0.5))</f>
        <v>-1.6183141185687626E-7</v>
      </c>
      <c r="CY202" s="44">
        <f t="shared" si="1492"/>
        <v>1.93</v>
      </c>
      <c r="CZ202" s="13">
        <f t="shared" si="1493"/>
        <v>-4.822100360048618E-2</v>
      </c>
      <c r="DA202" s="13">
        <f t="shared" si="1494"/>
        <v>45.495598634197606</v>
      </c>
      <c r="DB202" s="48">
        <f t="shared" si="1495"/>
        <v>-4.822100360048618E-2</v>
      </c>
      <c r="DC202" s="13">
        <f t="shared" si="1496"/>
        <v>-112.07251787543474</v>
      </c>
      <c r="DD202" s="55">
        <f t="shared" si="1497"/>
        <v>-1.9560344379265362</v>
      </c>
      <c r="DE202" s="46">
        <f t="shared" si="1498"/>
        <v>-18.031538591076554</v>
      </c>
    </row>
    <row r="203" spans="1:109" ht="18" customHeight="1"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3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  <c r="BD203" s="20"/>
      <c r="BE203" s="20"/>
      <c r="BF203" s="20"/>
      <c r="BG203" s="20"/>
      <c r="BH203" s="20"/>
      <c r="BI203" s="20"/>
      <c r="BJ203" s="20"/>
      <c r="BK203" s="20"/>
      <c r="BL203" s="20"/>
      <c r="BM203" s="20"/>
      <c r="BN203" s="20"/>
      <c r="BO203" s="20"/>
      <c r="BP203" s="20"/>
      <c r="BQ203" s="20"/>
      <c r="BR203" s="20"/>
      <c r="BS203" s="20"/>
      <c r="BT203" s="20"/>
      <c r="BU203" s="20"/>
      <c r="BV203" s="20"/>
      <c r="BW203" s="20"/>
      <c r="BX203" s="20"/>
      <c r="BY203" s="20"/>
      <c r="BZ203" s="20"/>
      <c r="CA203" s="20"/>
      <c r="CB203" s="20"/>
      <c r="CC203" s="20"/>
      <c r="CD203" s="20"/>
      <c r="CE203" s="20"/>
      <c r="CF203" s="20"/>
      <c r="CG203" s="20"/>
      <c r="CH203" s="20"/>
      <c r="CI203" s="20"/>
      <c r="CJ203" s="20"/>
      <c r="CK203" s="20"/>
      <c r="CL203" s="20"/>
      <c r="CY203" s="44">
        <f t="shared" si="1492"/>
        <v>1.94</v>
      </c>
      <c r="CZ203" s="13">
        <f t="shared" si="1493"/>
        <v>-4.8706849932016738E-2</v>
      </c>
      <c r="DA203" s="13">
        <f t="shared" si="1494"/>
        <v>44.374873455443257</v>
      </c>
      <c r="DB203" s="48">
        <f t="shared" si="1495"/>
        <v>-4.8706849932016738E-2</v>
      </c>
      <c r="DC203" s="13">
        <f t="shared" si="1496"/>
        <v>-111.14935951064727</v>
      </c>
      <c r="DD203" s="55">
        <f t="shared" si="1497"/>
        <v>-1.9399222849436684</v>
      </c>
      <c r="DE203" s="46">
        <f t="shared" si="1498"/>
        <v>-18.052529127958323</v>
      </c>
    </row>
    <row r="204" spans="1:109" ht="18" customHeight="1">
      <c r="CY204" s="44">
        <f t="shared" si="1492"/>
        <v>1.95</v>
      </c>
      <c r="CZ204" s="13">
        <f t="shared" si="1493"/>
        <v>-4.9113786334268217E-2</v>
      </c>
      <c r="DA204" s="13">
        <f t="shared" si="1494"/>
        <v>43.263379860336784</v>
      </c>
      <c r="DB204" s="48">
        <f t="shared" si="1495"/>
        <v>-4.9113786334268217E-2</v>
      </c>
      <c r="DC204" s="13">
        <f t="shared" si="1496"/>
        <v>-110.26315304152367</v>
      </c>
      <c r="DD204" s="55">
        <f t="shared" si="1497"/>
        <v>-1.9244550642049878</v>
      </c>
      <c r="DE204" s="46">
        <f t="shared" si="1498"/>
        <v>-18.080477232988819</v>
      </c>
    </row>
    <row r="205" spans="1:109" ht="18" customHeight="1" thickBot="1">
      <c r="A205" s="23"/>
      <c r="B205" s="23"/>
      <c r="C205" s="23"/>
      <c r="D205" s="20" t="s">
        <v>15</v>
      </c>
      <c r="E205" s="20"/>
      <c r="F205" s="20"/>
      <c r="G205" s="20"/>
      <c r="H205" s="20"/>
      <c r="I205" s="20" t="s">
        <v>16</v>
      </c>
      <c r="J205" s="20"/>
      <c r="K205" s="20"/>
      <c r="L205" s="20"/>
      <c r="M205" s="23"/>
      <c r="N205" s="23"/>
      <c r="O205" s="24" t="s">
        <v>17</v>
      </c>
      <c r="P205" s="23"/>
      <c r="Q205" s="23"/>
      <c r="R205" s="23"/>
      <c r="S205" s="20"/>
      <c r="T205" s="20" t="s">
        <v>18</v>
      </c>
      <c r="U205" s="23"/>
      <c r="V205" s="23"/>
      <c r="W205" s="23"/>
      <c r="X205" s="23"/>
      <c r="Y205" s="24" t="s">
        <v>19</v>
      </c>
      <c r="Z205" s="23"/>
      <c r="AA205" s="23"/>
      <c r="AB205" s="23"/>
      <c r="AC205" s="24" t="s">
        <v>20</v>
      </c>
      <c r="AD205" s="20"/>
      <c r="AE205" s="20"/>
      <c r="AF205" s="20"/>
      <c r="AG205" s="20"/>
      <c r="AH205" s="23"/>
      <c r="AI205" s="24" t="s">
        <v>21</v>
      </c>
      <c r="AJ205" s="23"/>
      <c r="AK205" s="23"/>
      <c r="AL205" s="20"/>
      <c r="AM205" s="24" t="s">
        <v>31</v>
      </c>
      <c r="AN205" s="20"/>
      <c r="AO205" s="23"/>
      <c r="AP205" s="23"/>
      <c r="AQ205" s="23"/>
      <c r="AR205" s="23"/>
      <c r="AS205" s="24" t="s">
        <v>91</v>
      </c>
      <c r="AT205" s="23"/>
      <c r="AU205" s="23"/>
      <c r="AV205" s="23"/>
      <c r="AW205" s="24" t="s">
        <v>32</v>
      </c>
      <c r="AX205" s="20"/>
      <c r="AY205" s="20"/>
      <c r="AZ205" s="20"/>
      <c r="BA205" s="20"/>
      <c r="BB205" s="23"/>
      <c r="BC205" s="24" t="s">
        <v>22</v>
      </c>
      <c r="BD205" s="23"/>
      <c r="BE205" s="23"/>
      <c r="BF205" s="23"/>
      <c r="BG205" s="24" t="s">
        <v>33</v>
      </c>
      <c r="BH205" s="20"/>
      <c r="BI205" s="23"/>
      <c r="BJ205" s="23"/>
      <c r="BK205" s="23"/>
      <c r="BL205" s="23"/>
      <c r="BM205" s="24" t="s">
        <v>34</v>
      </c>
      <c r="BN205" s="23"/>
      <c r="BO205" s="23"/>
      <c r="BP205" s="23"/>
      <c r="BQ205" s="24" t="s">
        <v>89</v>
      </c>
      <c r="BR205" s="20"/>
      <c r="BS205" s="20"/>
      <c r="BT205" s="20"/>
      <c r="BU205" s="20"/>
      <c r="BV205" s="23"/>
      <c r="BW205" s="24" t="s">
        <v>35</v>
      </c>
      <c r="BX205" s="23"/>
      <c r="BY205" s="23"/>
      <c r="BZ205" s="23"/>
      <c r="CA205" s="24" t="s">
        <v>90</v>
      </c>
      <c r="CB205" s="20"/>
      <c r="CC205" s="23"/>
      <c r="CD205" s="23"/>
      <c r="CE205" s="23"/>
      <c r="CF205" s="23"/>
      <c r="CG205" s="24" t="s">
        <v>92</v>
      </c>
      <c r="CH205" s="23"/>
      <c r="CI205" s="23"/>
      <c r="CJ205" s="23"/>
      <c r="CK205" s="24" t="s">
        <v>36</v>
      </c>
      <c r="CL205" s="24"/>
      <c r="CM205" s="23"/>
      <c r="CN205" s="23"/>
      <c r="CO205" s="23"/>
      <c r="CP205" s="23"/>
      <c r="CQ205" s="24" t="s">
        <v>93</v>
      </c>
      <c r="CR205" s="23"/>
      <c r="CS205" s="23"/>
      <c r="CY205" s="44">
        <f t="shared" si="1492"/>
        <v>1.96</v>
      </c>
      <c r="CZ205" s="13">
        <f t="shared" si="1493"/>
        <v>-4.9443338851054244E-2</v>
      </c>
      <c r="DA205" s="13">
        <f t="shared" si="1494"/>
        <v>42.160748329921546</v>
      </c>
      <c r="DB205" s="48">
        <f t="shared" si="1495"/>
        <v>-4.9443338851054244E-2</v>
      </c>
      <c r="DC205" s="13">
        <f t="shared" si="1496"/>
        <v>-109.41146891826595</v>
      </c>
      <c r="DD205" s="55">
        <f t="shared" si="1497"/>
        <v>-1.9095903720671796</v>
      </c>
      <c r="DE205" s="46">
        <f t="shared" si="1498"/>
        <v>-18.114963909386503</v>
      </c>
    </row>
    <row r="206" spans="1:109" ht="18" customHeight="1" thickBot="1">
      <c r="A206" s="23"/>
      <c r="B206" s="33"/>
      <c r="C206" s="23"/>
      <c r="D206" s="7" t="s">
        <v>2</v>
      </c>
      <c r="E206" s="8"/>
      <c r="F206" s="8" t="s">
        <v>3</v>
      </c>
      <c r="G206" s="9"/>
      <c r="H206" s="10"/>
      <c r="I206" s="7" t="s">
        <v>4</v>
      </c>
      <c r="J206" s="8"/>
      <c r="K206" s="8" t="s">
        <v>5</v>
      </c>
      <c r="L206" s="9"/>
      <c r="M206" s="23"/>
      <c r="N206" s="251" t="s">
        <v>79</v>
      </c>
      <c r="O206" s="252"/>
      <c r="P206" s="253" t="s">
        <v>80</v>
      </c>
      <c r="Q206" s="254"/>
      <c r="R206" s="23"/>
      <c r="S206" s="7" t="s">
        <v>11</v>
      </c>
      <c r="T206" s="8"/>
      <c r="U206" s="8" t="s">
        <v>12</v>
      </c>
      <c r="V206" s="9"/>
      <c r="W206" s="20"/>
      <c r="X206" s="251" t="s">
        <v>79</v>
      </c>
      <c r="Y206" s="252"/>
      <c r="Z206" s="253" t="s">
        <v>80</v>
      </c>
      <c r="AA206" s="254"/>
      <c r="AB206" s="20"/>
      <c r="AC206" s="7" t="s">
        <v>4</v>
      </c>
      <c r="AD206" s="8"/>
      <c r="AE206" s="8" t="s">
        <v>5</v>
      </c>
      <c r="AF206" s="9"/>
      <c r="AG206" s="20"/>
      <c r="AH206" s="251" t="s">
        <v>0</v>
      </c>
      <c r="AI206" s="252"/>
      <c r="AJ206" s="253" t="s">
        <v>1</v>
      </c>
      <c r="AK206" s="254"/>
      <c r="AL206" s="20"/>
      <c r="AM206" s="7" t="s">
        <v>11</v>
      </c>
      <c r="AN206" s="8"/>
      <c r="AO206" s="8" t="s">
        <v>12</v>
      </c>
      <c r="AP206" s="9"/>
      <c r="AQ206" s="23"/>
      <c r="AR206" s="251" t="s">
        <v>0</v>
      </c>
      <c r="AS206" s="252"/>
      <c r="AT206" s="253" t="s">
        <v>1</v>
      </c>
      <c r="AU206" s="254"/>
      <c r="AV206" s="36"/>
      <c r="AW206" s="7" t="s">
        <v>4</v>
      </c>
      <c r="AX206" s="8"/>
      <c r="AY206" s="8" t="s">
        <v>5</v>
      </c>
      <c r="AZ206" s="9"/>
      <c r="BA206" s="20"/>
      <c r="BB206" s="251" t="s">
        <v>0</v>
      </c>
      <c r="BC206" s="252"/>
      <c r="BD206" s="253" t="s">
        <v>1</v>
      </c>
      <c r="BE206" s="254"/>
      <c r="BF206" s="36"/>
      <c r="BG206" s="7" t="s">
        <v>11</v>
      </c>
      <c r="BH206" s="8"/>
      <c r="BI206" s="8" t="s">
        <v>12</v>
      </c>
      <c r="BJ206" s="9"/>
      <c r="BK206" s="36"/>
      <c r="BL206" s="251" t="s">
        <v>0</v>
      </c>
      <c r="BM206" s="252"/>
      <c r="BN206" s="253" t="s">
        <v>1</v>
      </c>
      <c r="BO206" s="254"/>
      <c r="BP206" s="36"/>
      <c r="BQ206" s="7" t="s">
        <v>4</v>
      </c>
      <c r="BR206" s="8"/>
      <c r="BS206" s="8" t="s">
        <v>5</v>
      </c>
      <c r="BT206" s="9"/>
      <c r="BU206" s="20"/>
      <c r="BV206" s="251" t="s">
        <v>0</v>
      </c>
      <c r="BW206" s="252"/>
      <c r="BX206" s="253" t="s">
        <v>1</v>
      </c>
      <c r="BY206" s="254"/>
      <c r="BZ206" s="36"/>
      <c r="CA206" s="7" t="s">
        <v>11</v>
      </c>
      <c r="CB206" s="8"/>
      <c r="CC206" s="8" t="s">
        <v>12</v>
      </c>
      <c r="CD206" s="9"/>
      <c r="CE206" s="36"/>
      <c r="CF206" s="251" t="s">
        <v>0</v>
      </c>
      <c r="CG206" s="252"/>
      <c r="CH206" s="253" t="s">
        <v>1</v>
      </c>
      <c r="CI206" s="254"/>
      <c r="CJ206" s="23"/>
      <c r="CK206" s="7" t="s">
        <v>23</v>
      </c>
      <c r="CL206" s="8"/>
      <c r="CM206" s="8" t="s">
        <v>24</v>
      </c>
      <c r="CN206" s="9"/>
      <c r="CO206" s="23"/>
      <c r="CP206" s="251" t="s">
        <v>0</v>
      </c>
      <c r="CQ206" s="252"/>
      <c r="CR206" s="253" t="s">
        <v>1</v>
      </c>
      <c r="CS206" s="254"/>
      <c r="CU206" s="26" t="s">
        <v>25</v>
      </c>
      <c r="CW206" s="50" t="s">
        <v>44</v>
      </c>
      <c r="CY206" s="44">
        <f t="shared" si="1492"/>
        <v>1.97</v>
      </c>
      <c r="CZ206" s="13">
        <f t="shared" si="1493"/>
        <v>-4.9697229741897192E-2</v>
      </c>
      <c r="DA206" s="13">
        <f t="shared" si="1494"/>
        <v>41.066633640738885</v>
      </c>
      <c r="DB206" s="48">
        <f t="shared" si="1495"/>
        <v>-4.9697229741897192E-2</v>
      </c>
      <c r="DC206" s="13">
        <f t="shared" si="1496"/>
        <v>-108.59199737528574</v>
      </c>
      <c r="DD206" s="55">
        <f t="shared" si="1497"/>
        <v>-1.8952878955157766</v>
      </c>
      <c r="DE206" s="46">
        <f t="shared" si="1498"/>
        <v>-18.155597616188679</v>
      </c>
    </row>
    <row r="207" spans="1:109" ht="18" customHeight="1" thickTop="1" thickBot="1">
      <c r="B207" s="34">
        <v>0.54</v>
      </c>
      <c r="D207" s="11">
        <v>1</v>
      </c>
      <c r="E207" s="12">
        <v>0</v>
      </c>
      <c r="F207" s="13">
        <v>0</v>
      </c>
      <c r="G207" s="40">
        <f t="shared" ref="G207" si="1929">-1/($E$4*$B207)</f>
        <v>-1.9454268850213803</v>
      </c>
      <c r="H207" s="10"/>
      <c r="I207" s="11">
        <v>1</v>
      </c>
      <c r="J207" s="12">
        <v>0</v>
      </c>
      <c r="K207" s="13">
        <v>0</v>
      </c>
      <c r="L207" s="14">
        <v>0</v>
      </c>
      <c r="N207" s="1">
        <f t="shared" ref="N207" si="1930">D207*I207+F207*I210-E207*J207-G207*J210</f>
        <v>-4.2662511031562964</v>
      </c>
      <c r="O207" s="4">
        <f t="shared" ref="O207" si="1931">(D207*J207+E207*I207+F207*J210+G207*I210)</f>
        <v>0</v>
      </c>
      <c r="P207" s="2">
        <f t="shared" ref="P207" si="1932">D207*K207+F207*K210-E207*L207-G207*L210</f>
        <v>0</v>
      </c>
      <c r="Q207" s="3">
        <f t="shared" ref="Q207" si="1933">(D207*L207+E207*K207+F207*L210+G207*K210)</f>
        <v>-1.9454268850213803</v>
      </c>
      <c r="S207" s="11">
        <v>1</v>
      </c>
      <c r="T207" s="12">
        <v>0</v>
      </c>
      <c r="U207" s="13">
        <v>0</v>
      </c>
      <c r="V207" s="40">
        <f t="shared" ref="V207" si="1934">-1/($T$4*$B207)</f>
        <v>-3.7170852104613648</v>
      </c>
      <c r="W207" s="20"/>
      <c r="X207" s="1">
        <f t="shared" ref="X207" si="1935">N207*S207+P207*S210-O207*T207-Q207*T210</f>
        <v>-4.2662511031562964</v>
      </c>
      <c r="Y207" s="4">
        <f t="shared" ref="Y207" si="1936">(N207*T207+O207*S207+P207*T210+Q207*S210)</f>
        <v>0</v>
      </c>
      <c r="Z207" s="2">
        <f t="shared" ref="Z207" si="1937">N207*U207+P207*U210-O207*V207-Q207*V210</f>
        <v>0</v>
      </c>
      <c r="AA207" s="3">
        <f t="shared" ref="AA207" si="1938">(N207*V207+O207*U207+P207*V210+Q207*U210)</f>
        <v>13.912591994635372</v>
      </c>
      <c r="AB207" s="20"/>
      <c r="AC207" s="11">
        <v>1</v>
      </c>
      <c r="AD207" s="12">
        <v>0</v>
      </c>
      <c r="AE207" s="13">
        <v>0</v>
      </c>
      <c r="AF207" s="14">
        <v>0</v>
      </c>
      <c r="AG207" s="20"/>
      <c r="AH207" s="1">
        <f t="shared" ref="AH207" si="1939">X207*AC207+Z207*AC210-Y207*AD207-AA207*AD210</f>
        <v>38.759899947820259</v>
      </c>
      <c r="AI207" s="4">
        <f t="shared" ref="AI207" si="1940">(X207*AD207+Y207*AC207+Z207*AD210+AA207*AC210)</f>
        <v>0</v>
      </c>
      <c r="AJ207" s="2">
        <f t="shared" ref="AJ207" si="1941">X207*AE207+Z207*AE210-Y207*AF207-AA207*AF210</f>
        <v>0</v>
      </c>
      <c r="AK207" s="3">
        <f t="shared" ref="AK207" si="1942">(X207*AF207+Y207*AE207+Z207*AF210+AA207*AE210)</f>
        <v>13.912591994635372</v>
      </c>
      <c r="AL207" s="20"/>
      <c r="AM207" s="11">
        <v>1</v>
      </c>
      <c r="AN207" s="12">
        <v>0</v>
      </c>
      <c r="AO207" s="13">
        <v>0</v>
      </c>
      <c r="AP207" s="40">
        <f t="shared" ref="AP207" si="1943">-1/($AN$4*$B207)</f>
        <v>-3.8628532579304378</v>
      </c>
      <c r="AR207" s="1">
        <f t="shared" ref="AR207" si="1944">AH207*AM207+AJ207*AM210-AI207*AN207-AK207*AN210</f>
        <v>38.759899947820259</v>
      </c>
      <c r="AS207" s="4">
        <f t="shared" ref="AS207" si="1945">(AH207*AN207+AI207*AM207+AJ207*AN210+AK207*AM210)</f>
        <v>0</v>
      </c>
      <c r="AT207" s="2">
        <f t="shared" ref="AT207" si="1946">AH207*AO207+AJ207*AO210-AI207*AP207-AK207*AP210</f>
        <v>0</v>
      </c>
      <c r="AU207" s="3">
        <f t="shared" ref="AU207" si="1947">(AH207*AP207+AI207*AO207+AJ207*AP210+AK207*AO210)</f>
        <v>-135.81121379585991</v>
      </c>
      <c r="AV207" s="20"/>
      <c r="AW207" s="11">
        <v>1</v>
      </c>
      <c r="AX207" s="12">
        <v>0</v>
      </c>
      <c r="AY207" s="13">
        <v>0</v>
      </c>
      <c r="AZ207" s="14">
        <v>0</v>
      </c>
      <c r="BA207" s="20"/>
      <c r="BB207" s="1">
        <f t="shared" ref="BB207" si="1948">AR207*AW207+AT207*AW210-AS207*AX207-AU207*AX210</f>
        <v>-381.25053387000031</v>
      </c>
      <c r="BC207" s="4">
        <f t="shared" ref="BC207" si="1949">(AR207*AX207+AS207*AW207+AT207*AX210+AU207*AW210)</f>
        <v>0</v>
      </c>
      <c r="BD207" s="2">
        <f t="shared" ref="BD207" si="1950">AR207*AY207+AT207*AY210-AS207*AZ207-AU207*AZ210</f>
        <v>0</v>
      </c>
      <c r="BE207" s="3">
        <f t="shared" ref="BE207" si="1951">(AR207*AZ207+AS207*AY207+AT207*AZ210+AU207*AY210)</f>
        <v>-135.81121379585991</v>
      </c>
      <c r="BF207" s="20"/>
      <c r="BG207" s="11">
        <v>1</v>
      </c>
      <c r="BH207" s="12">
        <v>0</v>
      </c>
      <c r="BI207" s="13">
        <v>0</v>
      </c>
      <c r="BJ207" s="40">
        <f t="shared" ref="BJ207" si="1952">-1/($BH$4*$B207)</f>
        <v>-3.7170852104613648</v>
      </c>
      <c r="BK207" s="20"/>
      <c r="BL207" s="1">
        <f t="shared" ref="BL207" si="1953">BB207*BG207+BD207*BG210-BC207*BH207-BE207*BH210</f>
        <v>-381.25053387000031</v>
      </c>
      <c r="BM207" s="4">
        <f t="shared" ref="BM207" si="1954">(BB207*BH207+BC207*BG207+BD207*BH210+BE207*BG210)</f>
        <v>0</v>
      </c>
      <c r="BN207" s="2">
        <f t="shared" ref="BN207" si="1955">BB207*BI207+BD207*BI210-BC207*BJ207-BE207*BJ210</f>
        <v>0</v>
      </c>
      <c r="BO207" s="3">
        <f t="shared" ref="BO207" si="1956">(BB207*BJ207+BC207*BI207+BD207*BJ210+BE207*BI210)</f>
        <v>1281.329507132818</v>
      </c>
      <c r="BP207" s="20"/>
      <c r="BQ207" s="11">
        <v>1</v>
      </c>
      <c r="BR207" s="12">
        <v>0</v>
      </c>
      <c r="BS207" s="13">
        <v>0</v>
      </c>
      <c r="BT207" s="14">
        <v>0</v>
      </c>
      <c r="BU207" s="20"/>
      <c r="BV207" s="1">
        <f t="shared" ref="BV207" si="1957">BL207*BQ207+BN207*BQ210-BM207*BR207-BO207*BR210</f>
        <v>3087.2956152548786</v>
      </c>
      <c r="BW207" s="4">
        <f t="shared" ref="BW207" si="1958">(BL207*BR207+BM207*BQ207+BN207*BR210+BO207*BQ210)</f>
        <v>0</v>
      </c>
      <c r="BX207" s="2">
        <f t="shared" ref="BX207" si="1959">BL207*BS207+BN207*BS210-BM207*BT207-BO207*BT210</f>
        <v>0</v>
      </c>
      <c r="BY207" s="3">
        <f t="shared" ref="BY207" si="1960">(BL207*BT207+BM207*BS207+BN207*BT210+BO207*BS210)</f>
        <v>1281.329507132818</v>
      </c>
      <c r="BZ207" s="20"/>
      <c r="CA207" s="11">
        <v>1</v>
      </c>
      <c r="CB207" s="12">
        <v>0</v>
      </c>
      <c r="CC207" s="13">
        <v>0</v>
      </c>
      <c r="CD207" s="40">
        <f t="shared" ref="CD207" si="1961">-1/($CB$4*$B207)</f>
        <v>-1.9454268850213803</v>
      </c>
      <c r="CE207" s="20"/>
      <c r="CF207" s="1">
        <f t="shared" ref="CF207" si="1962">BV207*CA207+BX207*CA210-BW207*CB207-BY207*CB210</f>
        <v>3087.2956152548786</v>
      </c>
      <c r="CG207" s="4">
        <f t="shared" ref="CG207" si="1963">(BV207*CB207+BW207*CA207+BX207*CB210+BY207*CA210)</f>
        <v>0</v>
      </c>
      <c r="CH207" s="2">
        <f t="shared" ref="CH207" si="1964">BV207*CC207+BX207*CC210-BW207*CD207-BY207*CD210</f>
        <v>0</v>
      </c>
      <c r="CI207" s="3">
        <f t="shared" ref="CI207" si="1965">(BV207*CD207+BW207*CC207+BX207*CD210+BY207*CC210)</f>
        <v>-4724.7783847926457</v>
      </c>
      <c r="CJ207" s="28"/>
      <c r="CK207" s="11">
        <v>1</v>
      </c>
      <c r="CL207" s="12">
        <v>0</v>
      </c>
      <c r="CM207" s="13">
        <v>0</v>
      </c>
      <c r="CN207" s="14">
        <v>0</v>
      </c>
      <c r="CP207" s="1">
        <f t="shared" ref="CP207" si="1966">CF207*CK207+CH207*CK210-CG207*CL207-CI207*CL210</f>
        <v>3087.2956152548786</v>
      </c>
      <c r="CQ207" s="4">
        <f t="shared" ref="CQ207" si="1967">(CF207*CL207+CG207*CK207+CH207*CL210+CI207*CK210)</f>
        <v>-4724.7783847926457</v>
      </c>
      <c r="CR207" s="2">
        <f t="shared" ref="CR207" si="1968">CF207*CM207+CH207*CM210-CG207*CN207-CI207*CN210</f>
        <v>0</v>
      </c>
      <c r="CS207" s="3">
        <f t="shared" ref="CS207" si="1969">(CF207*CN207+CG207*CM207+CH207*CN210+CI207*CM210)</f>
        <v>-4724.7783847926457</v>
      </c>
      <c r="CU207" s="29">
        <f t="shared" ref="CU207" si="1970">20*LOG(((1+$CL$4)/$CL$4)/((CP207+CP210)^2+(CQ207+CQ210)^2)^0.5)</f>
        <v>-70.555303078943552</v>
      </c>
      <c r="CW207" s="51">
        <f t="shared" ref="CW207" si="1971">((CP207^2+CQ207^2)^0.5)/((CP210^2+CQ210^2)^0.5)</f>
        <v>1.5303939505398927</v>
      </c>
      <c r="CY207" s="44">
        <f t="shared" si="1492"/>
        <v>1.98</v>
      </c>
      <c r="CZ207" s="13">
        <f t="shared" si="1493"/>
        <v>-4.987735436132678E-2</v>
      </c>
      <c r="DA207" s="13">
        <f t="shared" si="1494"/>
        <v>39.980713666986027</v>
      </c>
      <c r="DB207" s="48">
        <f t="shared" si="1495"/>
        <v>-4.987735436132678E-2</v>
      </c>
      <c r="DC207" s="13">
        <f t="shared" si="1496"/>
        <v>-107.80254271518349</v>
      </c>
      <c r="DD207" s="55">
        <f t="shared" si="1497"/>
        <v>-1.8815093124017797</v>
      </c>
      <c r="DE207" s="46">
        <f t="shared" si="1498"/>
        <v>-18.202012117877352</v>
      </c>
    </row>
    <row r="208" spans="1:109" ht="18" customHeight="1" thickBot="1">
      <c r="D208" s="11"/>
      <c r="E208" s="13"/>
      <c r="F208" s="13"/>
      <c r="G208" s="15"/>
      <c r="H208" s="10"/>
      <c r="I208" s="11"/>
      <c r="J208" s="13"/>
      <c r="K208" s="13"/>
      <c r="L208" s="15"/>
      <c r="N208" s="5"/>
      <c r="Q208" s="6"/>
      <c r="S208" s="11"/>
      <c r="T208" s="13"/>
      <c r="U208" s="13"/>
      <c r="V208" s="15"/>
      <c r="W208" s="20"/>
      <c r="X208" s="5"/>
      <c r="AA208" s="6"/>
      <c r="AB208" s="20"/>
      <c r="AC208" s="11"/>
      <c r="AD208" s="13"/>
      <c r="AE208" s="13"/>
      <c r="AF208" s="15"/>
      <c r="AG208" s="20"/>
      <c r="AH208" s="5"/>
      <c r="AK208" s="6"/>
      <c r="AL208" s="20"/>
      <c r="AM208" s="11"/>
      <c r="AN208" s="13"/>
      <c r="AO208" s="13"/>
      <c r="AP208" s="15"/>
      <c r="AR208" s="5"/>
      <c r="AU208" s="6"/>
      <c r="AW208" s="11"/>
      <c r="AX208" s="13"/>
      <c r="AY208" s="13"/>
      <c r="AZ208" s="15"/>
      <c r="BA208" s="20"/>
      <c r="BB208" s="5"/>
      <c r="BE208" s="6"/>
      <c r="BG208" s="11"/>
      <c r="BH208" s="13"/>
      <c r="BI208" s="13"/>
      <c r="BJ208" s="15"/>
      <c r="BL208" s="5"/>
      <c r="BO208" s="6"/>
      <c r="BQ208" s="11"/>
      <c r="BR208" s="13"/>
      <c r="BS208" s="13"/>
      <c r="BT208" s="15"/>
      <c r="BU208" s="20"/>
      <c r="BV208" s="5"/>
      <c r="BY208" s="6"/>
      <c r="CA208" s="11"/>
      <c r="CB208" s="13"/>
      <c r="CC208" s="13"/>
      <c r="CD208" s="15"/>
      <c r="CF208" s="5"/>
      <c r="CI208" s="6"/>
      <c r="CK208" s="11"/>
      <c r="CL208" s="13"/>
      <c r="CM208" s="13"/>
      <c r="CN208" s="15"/>
      <c r="CP208" s="5"/>
      <c r="CS208" s="6"/>
      <c r="CW208" s="52"/>
      <c r="CY208" s="44">
        <f t="shared" si="1492"/>
        <v>1.99</v>
      </c>
      <c r="CZ208" s="13">
        <f t="shared" si="1493"/>
        <v>-4.9985759385369907E-2</v>
      </c>
      <c r="DA208" s="13">
        <f t="shared" si="1494"/>
        <v>38.902688239834191</v>
      </c>
      <c r="DB208" s="48">
        <f t="shared" si="1495"/>
        <v>-4.9985759385369907E-2</v>
      </c>
      <c r="DC208" s="13">
        <f t="shared" si="1496"/>
        <v>-107.04101790477826</v>
      </c>
      <c r="DD208" s="55">
        <f t="shared" si="1497"/>
        <v>-1.8682181971245828</v>
      </c>
      <c r="DE208" s="46">
        <f t="shared" si="1498"/>
        <v>-18.253864589779866</v>
      </c>
    </row>
    <row r="209" spans="1:109" ht="18" customHeight="1" thickBot="1">
      <c r="D209" s="11" t="s">
        <v>6</v>
      </c>
      <c r="E209" s="13"/>
      <c r="F209" s="13" t="s">
        <v>7</v>
      </c>
      <c r="G209" s="15"/>
      <c r="H209" s="10"/>
      <c r="I209" s="11" t="s">
        <v>8</v>
      </c>
      <c r="J209" s="13"/>
      <c r="K209" s="13" t="s">
        <v>9</v>
      </c>
      <c r="L209" s="15"/>
      <c r="N209" s="251" t="s">
        <v>26</v>
      </c>
      <c r="O209" s="252"/>
      <c r="P209" s="253" t="s">
        <v>27</v>
      </c>
      <c r="Q209" s="254"/>
      <c r="S209" s="11" t="s">
        <v>13</v>
      </c>
      <c r="T209" s="13"/>
      <c r="U209" s="13" t="s">
        <v>14</v>
      </c>
      <c r="V209" s="15"/>
      <c r="W209" s="20"/>
      <c r="X209" s="251" t="s">
        <v>26</v>
      </c>
      <c r="Y209" s="252"/>
      <c r="Z209" s="253" t="s">
        <v>27</v>
      </c>
      <c r="AA209" s="254"/>
      <c r="AB209" s="20"/>
      <c r="AC209" s="11" t="s">
        <v>8</v>
      </c>
      <c r="AD209" s="13"/>
      <c r="AE209" s="13" t="s">
        <v>9</v>
      </c>
      <c r="AF209" s="15"/>
      <c r="AG209" s="20"/>
      <c r="AH209" s="251" t="s">
        <v>26</v>
      </c>
      <c r="AI209" s="252"/>
      <c r="AJ209" s="253" t="s">
        <v>27</v>
      </c>
      <c r="AK209" s="254"/>
      <c r="AL209" s="20"/>
      <c r="AM209" s="11" t="s">
        <v>13</v>
      </c>
      <c r="AN209" s="13"/>
      <c r="AO209" s="13" t="s">
        <v>14</v>
      </c>
      <c r="AP209" s="15"/>
      <c r="AR209" s="251" t="s">
        <v>26</v>
      </c>
      <c r="AS209" s="252"/>
      <c r="AT209" s="253" t="s">
        <v>27</v>
      </c>
      <c r="AU209" s="254"/>
      <c r="AV209" s="36"/>
      <c r="AW209" s="11" t="s">
        <v>8</v>
      </c>
      <c r="AX209" s="13"/>
      <c r="AY209" s="13" t="s">
        <v>9</v>
      </c>
      <c r="AZ209" s="15"/>
      <c r="BA209" s="20"/>
      <c r="BB209" s="251" t="s">
        <v>26</v>
      </c>
      <c r="BC209" s="252"/>
      <c r="BD209" s="253" t="s">
        <v>27</v>
      </c>
      <c r="BE209" s="254"/>
      <c r="BF209" s="36"/>
      <c r="BG209" s="11" t="s">
        <v>13</v>
      </c>
      <c r="BH209" s="13"/>
      <c r="BI209" s="13" t="s">
        <v>14</v>
      </c>
      <c r="BJ209" s="15"/>
      <c r="BK209" s="36"/>
      <c r="BL209" s="251" t="s">
        <v>26</v>
      </c>
      <c r="BM209" s="252"/>
      <c r="BN209" s="253" t="s">
        <v>27</v>
      </c>
      <c r="BO209" s="254"/>
      <c r="BP209" s="36"/>
      <c r="BQ209" s="11" t="s">
        <v>8</v>
      </c>
      <c r="BR209" s="13"/>
      <c r="BS209" s="13" t="s">
        <v>9</v>
      </c>
      <c r="BT209" s="15"/>
      <c r="BU209" s="20"/>
      <c r="BV209" s="251" t="s">
        <v>26</v>
      </c>
      <c r="BW209" s="252"/>
      <c r="BX209" s="253" t="s">
        <v>27</v>
      </c>
      <c r="BY209" s="254"/>
      <c r="BZ209" s="36"/>
      <c r="CA209" s="11" t="s">
        <v>13</v>
      </c>
      <c r="CB209" s="13"/>
      <c r="CC209" s="13" t="s">
        <v>14</v>
      </c>
      <c r="CD209" s="15"/>
      <c r="CE209" s="36"/>
      <c r="CF209" s="251" t="s">
        <v>26</v>
      </c>
      <c r="CG209" s="252"/>
      <c r="CH209" s="253" t="s">
        <v>27</v>
      </c>
      <c r="CI209" s="254"/>
      <c r="CK209" s="11" t="s">
        <v>28</v>
      </c>
      <c r="CL209" s="13"/>
      <c r="CM209" s="13" t="s">
        <v>29</v>
      </c>
      <c r="CN209" s="15"/>
      <c r="CP209" s="251" t="s">
        <v>26</v>
      </c>
      <c r="CQ209" s="252"/>
      <c r="CR209" s="253" t="s">
        <v>27</v>
      </c>
      <c r="CS209" s="254"/>
      <c r="CU209" s="38" t="s">
        <v>37</v>
      </c>
      <c r="CW209" s="53" t="s">
        <v>45</v>
      </c>
      <c r="CY209" s="69">
        <f t="shared" si="1492"/>
        <v>2</v>
      </c>
      <c r="CZ209" s="47">
        <f t="shared" si="1493"/>
        <v>-5.0024622368016504E-2</v>
      </c>
      <c r="DA209" s="47">
        <f t="shared" si="1494"/>
        <v>37.832278060786408</v>
      </c>
      <c r="DB209" s="70">
        <f t="shared" si="1495"/>
        <v>-5.0024622368016504E-2</v>
      </c>
      <c r="DC209" s="47">
        <f t="shared" si="1496"/>
        <v>-105.94968110571469</v>
      </c>
      <c r="DD209" s="71">
        <f t="shared" si="1497"/>
        <v>-1.8491707767327477</v>
      </c>
      <c r="DE209" s="72">
        <f t="shared" si="1498"/>
        <v>-18.310833946495805</v>
      </c>
    </row>
    <row r="210" spans="1:109" ht="18" customHeight="1" thickTop="1" thickBot="1">
      <c r="D210" s="16">
        <v>0</v>
      </c>
      <c r="E210" s="17">
        <v>0</v>
      </c>
      <c r="F210" s="18">
        <v>1</v>
      </c>
      <c r="G210" s="19">
        <v>0</v>
      </c>
      <c r="H210" s="10"/>
      <c r="I210" s="16">
        <v>0</v>
      </c>
      <c r="J210" s="17">
        <f t="shared" ref="J210" si="1972">-1/($J$4*$B207)</f>
        <v>-2.7069899895510185</v>
      </c>
      <c r="K210" s="18">
        <v>1</v>
      </c>
      <c r="L210" s="19">
        <v>0</v>
      </c>
      <c r="N210" s="1">
        <f t="shared" ref="N210" si="1973">D210*I207+F210*I210-E210*J207-G210*J210</f>
        <v>0</v>
      </c>
      <c r="O210" s="4">
        <f t="shared" ref="O210" si="1974">(D210*J207+E210*I207+F210*J210+G210*I210)</f>
        <v>-2.7069899895510185</v>
      </c>
      <c r="P210" s="2">
        <f t="shared" ref="P210" si="1975">D210*K207+F210*K210-E210*L207-G210*L210</f>
        <v>1</v>
      </c>
      <c r="Q210" s="3">
        <f t="shared" ref="Q210" si="1976">(D210*L207+E210*K207+F210*L210+G210*K210)</f>
        <v>0</v>
      </c>
      <c r="S210" s="16">
        <v>0</v>
      </c>
      <c r="T210" s="17">
        <v>0</v>
      </c>
      <c r="U210" s="18">
        <v>1</v>
      </c>
      <c r="V210" s="19">
        <v>0</v>
      </c>
      <c r="W210" s="20"/>
      <c r="X210" s="1">
        <f t="shared" ref="X210" si="1977">N210*S207+P210*S210-O210*T207-Q210*T210</f>
        <v>0</v>
      </c>
      <c r="Y210" s="4">
        <f t="shared" ref="Y210" si="1978">(N210*T207+O210*S207+P210*T210+Q210*S210)</f>
        <v>-2.7069899895510185</v>
      </c>
      <c r="Z210" s="2">
        <f t="shared" ref="Z210" si="1979">N210*U207+P210*U210-O210*V207-Q210*V210</f>
        <v>-9.0621124550270551</v>
      </c>
      <c r="AA210" s="3">
        <f t="shared" ref="AA210" si="1980">(N210*V207+O210*U207+P210*V210+Q210*U210)</f>
        <v>0</v>
      </c>
      <c r="AB210" s="20"/>
      <c r="AC210" s="16">
        <v>0</v>
      </c>
      <c r="AD210" s="17">
        <f t="shared" ref="AD210" si="1981">-1/($AD$4*$B207)</f>
        <v>-3.0926049630124446</v>
      </c>
      <c r="AE210" s="18">
        <v>1</v>
      </c>
      <c r="AF210" s="19">
        <v>0</v>
      </c>
      <c r="AG210" s="20"/>
      <c r="AH210" s="1">
        <f t="shared" ref="AH210" si="1982">X210*AC207+Z210*AC210-Y210*AD207-AA210*AD210</f>
        <v>0</v>
      </c>
      <c r="AI210" s="4">
        <f t="shared" ref="AI210" si="1983">(X210*AD207+Y210*AC207+Z210*AD210+AA210*AC210)</f>
        <v>25.31854396424254</v>
      </c>
      <c r="AJ210" s="2">
        <f t="shared" ref="AJ210" si="1984">X210*AE207+Z210*AE210-Y210*AF207-AA210*AF210</f>
        <v>-9.0621124550270551</v>
      </c>
      <c r="AK210" s="3">
        <f t="shared" ref="AK210" si="1985">(X210*AF207+Y210*AE207+Z210*AF210+AA210*AE210)</f>
        <v>0</v>
      </c>
      <c r="AL210" s="20"/>
      <c r="AM210" s="16">
        <v>0</v>
      </c>
      <c r="AN210" s="17">
        <v>0</v>
      </c>
      <c r="AO210" s="18">
        <v>1</v>
      </c>
      <c r="AP210" s="19">
        <v>0</v>
      </c>
      <c r="AR210" s="1">
        <f t="shared" ref="AR210" si="1986">AH210*AM207+AJ210*AM210-AI210*AN207-AK210*AN210</f>
        <v>0</v>
      </c>
      <c r="AS210" s="4">
        <f t="shared" ref="AS210" si="1987">(AH210*AN207+AI210*AM207+AJ210*AN210+AK210*AM210)</f>
        <v>25.31854396424254</v>
      </c>
      <c r="AT210" s="2">
        <f t="shared" ref="AT210" si="1988">AH210*AO207+AJ210*AO210-AI210*AP207-AK210*AP210</f>
        <v>88.739707583302248</v>
      </c>
      <c r="AU210" s="3">
        <f t="shared" ref="AU210" si="1989">(AH210*AP207+AI210*AO207+AJ210*AP210+AK210*AO210)</f>
        <v>0</v>
      </c>
      <c r="AV210" s="20"/>
      <c r="AW210" s="16">
        <v>0</v>
      </c>
      <c r="AX210" s="17">
        <f t="shared" ref="AX210" si="1990">-1/($AX$4*$B207)</f>
        <v>-3.0926049630124446</v>
      </c>
      <c r="AY210" s="18">
        <v>1</v>
      </c>
      <c r="AZ210" s="19">
        <v>0</v>
      </c>
      <c r="BA210" s="20"/>
      <c r="BB210" s="1">
        <f t="shared" ref="BB210" si="1991">AR210*AW207+AT210*AW210-AS210*AX207-AU210*AX210</f>
        <v>0</v>
      </c>
      <c r="BC210" s="4">
        <f t="shared" ref="BC210" si="1992">(AR210*AX207+AS210*AW207+AT210*AX210+AU210*AW210)</f>
        <v>-249.11831612415105</v>
      </c>
      <c r="BD210" s="2">
        <f t="shared" ref="BD210" si="1993">AR210*AY207+AT210*AY210-AS210*AZ207-AU210*AZ210</f>
        <v>88.739707583302248</v>
      </c>
      <c r="BE210" s="3">
        <f t="shared" ref="BE210" si="1994">(AR210*AZ207+AS210*AY207+AT210*AZ210+AU210*AY210)</f>
        <v>0</v>
      </c>
      <c r="BF210" s="20"/>
      <c r="BG210" s="16">
        <v>0</v>
      </c>
      <c r="BH210" s="17">
        <v>0</v>
      </c>
      <c r="BI210" s="18">
        <v>1</v>
      </c>
      <c r="BJ210" s="19">
        <v>0</v>
      </c>
      <c r="BK210" s="20"/>
      <c r="BL210" s="1">
        <f t="shared" ref="BL210" si="1995">BB210*BG207+BD210*BG210-BC210*BH207-BE210*BH210</f>
        <v>0</v>
      </c>
      <c r="BM210" s="4">
        <f t="shared" ref="BM210" si="1996">(BB210*BH207+BC210*BG207+BD210*BH210+BE210*BG210)</f>
        <v>-249.11831612415105</v>
      </c>
      <c r="BN210" s="2">
        <f t="shared" ref="BN210" si="1997">BB210*BI207+BD210*BI210-BC210*BJ207-BE210*BJ210</f>
        <v>-837.25430093681859</v>
      </c>
      <c r="BO210" s="3">
        <f t="shared" ref="BO210" si="1998">(BB210*BJ207+BC210*BI207+BD210*BJ210+BE210*BI210)</f>
        <v>0</v>
      </c>
      <c r="BP210" s="20"/>
      <c r="BQ210" s="16">
        <v>0</v>
      </c>
      <c r="BR210" s="17">
        <f t="shared" ref="BR210" si="1999">-1/($BR$4*$B207)</f>
        <v>-2.7069899895510185</v>
      </c>
      <c r="BS210" s="18">
        <v>1</v>
      </c>
      <c r="BT210" s="19">
        <v>0</v>
      </c>
      <c r="BU210" s="20"/>
      <c r="BV210" s="1">
        <f t="shared" ref="BV210" si="2000">BL210*BQ207+BN210*BQ210-BM210*BR207-BO210*BR210</f>
        <v>0</v>
      </c>
      <c r="BW210" s="4">
        <f t="shared" ref="BW210" si="2001">(BL210*BR207+BM210*BQ207+BN210*BR210+BO210*BQ210)</f>
        <v>2017.3206952203527</v>
      </c>
      <c r="BX210" s="2">
        <f t="shared" ref="BX210" si="2002">BL210*BS207+BN210*BS210-BM210*BT207-BO210*BT210</f>
        <v>-837.25430093681859</v>
      </c>
      <c r="BY210" s="3">
        <f t="shared" ref="BY210" si="2003">(BL210*BT207+BM210*BS207+BN210*BT210+BO210*BS210)</f>
        <v>0</v>
      </c>
      <c r="BZ210" s="20"/>
      <c r="CA210" s="16">
        <v>0</v>
      </c>
      <c r="CB210" s="17">
        <v>0</v>
      </c>
      <c r="CC210" s="18">
        <v>1</v>
      </c>
      <c r="CD210" s="19">
        <v>0</v>
      </c>
      <c r="CE210" s="20"/>
      <c r="CF210" s="1">
        <f t="shared" ref="CF210" si="2004">BV210*CA207+BX210*CA210-BW210*CB207-BY210*CB210</f>
        <v>0</v>
      </c>
      <c r="CG210" s="4">
        <f t="shared" ref="CG210" si="2005">(BV210*CB207+BW210*CA207+BX210*CB210+BY210*CA210)</f>
        <v>2017.3206952203527</v>
      </c>
      <c r="CH210" s="2">
        <f t="shared" ref="CH210" si="2006">BV210*CC207+BX210*CC210-BW210*CD207-BY210*CD210</f>
        <v>3087.2956152548772</v>
      </c>
      <c r="CI210" s="3">
        <f t="shared" ref="CI210" si="2007">(BV210*CD207+BW210*CC207+BX210*CD210+BY210*CC210)</f>
        <v>0</v>
      </c>
      <c r="CK210" s="16">
        <f t="shared" ref="CK210" si="2008">1/$CL$4</f>
        <v>1</v>
      </c>
      <c r="CL210" s="17">
        <v>0</v>
      </c>
      <c r="CM210" s="18">
        <v>1</v>
      </c>
      <c r="CN210" s="19">
        <v>0</v>
      </c>
      <c r="CP210" s="1">
        <f t="shared" ref="CP210" si="2009">CF210*CK207+CH210*CK210-CG210*CL207-CI210*CL210</f>
        <v>3087.2956152548772</v>
      </c>
      <c r="CQ210" s="4">
        <f t="shared" ref="CQ210" si="2010">(CF210*CL207+CG210*CK207+CH210*CL210+CI210*CK210)</f>
        <v>2017.3206952203527</v>
      </c>
      <c r="CR210" s="2">
        <f t="shared" ref="CR210" si="2011">CF210*CM207+CH210*CM210-CG210*CN207-CI210*CN210</f>
        <v>3087.2956152548772</v>
      </c>
      <c r="CS210" s="3">
        <f t="shared" ref="CS210" si="2012">(CF210*CN207+CG210*CM207+CH210*CN210+CI210*CM210)</f>
        <v>0</v>
      </c>
      <c r="CU210" s="39">
        <f t="shared" ref="CU210" si="2013">(180/PI())*ATAN(-1*(CQ207/CP207))</f>
        <v>56.838333310863824</v>
      </c>
      <c r="CW210" s="54">
        <f t="shared" ref="CW210" si="2014">20*LOG(((1-(10^(CU207/20)^2)*(1-((1-CW207)/(1+CW207))^2))^0.5))</f>
        <v>-3.6537680332112878E-7</v>
      </c>
      <c r="CY210" s="44">
        <f t="shared" si="1492"/>
        <v>2.02</v>
      </c>
      <c r="CZ210" s="13">
        <f t="shared" si="1493"/>
        <v>-4.9902973255923182E-2</v>
      </c>
      <c r="DA210" s="13">
        <f t="shared" si="1494"/>
        <v>35.713284438672112</v>
      </c>
      <c r="DB210" s="48">
        <f t="shared" si="1495"/>
        <v>-4.9902973255923182E-2</v>
      </c>
      <c r="DC210" s="13">
        <f t="shared" si="1496"/>
        <v>-104.57033988145587</v>
      </c>
      <c r="DD210" s="55">
        <f t="shared" si="1497"/>
        <v>-1.8250967308609416</v>
      </c>
      <c r="DE210" s="46">
        <f t="shared" si="1498"/>
        <v>-18.438938982840142</v>
      </c>
    </row>
    <row r="211" spans="1:109" ht="18" customHeight="1"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3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20"/>
      <c r="BC211" s="20"/>
      <c r="BD211" s="20"/>
      <c r="BE211" s="20"/>
      <c r="BF211" s="20"/>
      <c r="BG211" s="20"/>
      <c r="BH211" s="20"/>
      <c r="BI211" s="20"/>
      <c r="BJ211" s="20"/>
      <c r="BK211" s="20"/>
      <c r="BL211" s="20"/>
      <c r="BM211" s="20"/>
      <c r="BN211" s="20"/>
      <c r="BO211" s="20"/>
      <c r="BP211" s="20"/>
      <c r="BQ211" s="20"/>
      <c r="BR211" s="20"/>
      <c r="BS211" s="20"/>
      <c r="BT211" s="20"/>
      <c r="BU211" s="20"/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/>
      <c r="CG211" s="20"/>
      <c r="CH211" s="20"/>
      <c r="CI211" s="20"/>
      <c r="CJ211" s="20"/>
      <c r="CK211" s="20"/>
      <c r="CL211" s="20"/>
      <c r="CY211" s="44">
        <f t="shared" si="1492"/>
        <v>2.04</v>
      </c>
      <c r="CZ211" s="13">
        <f t="shared" si="1493"/>
        <v>-4.9531749275203665E-2</v>
      </c>
      <c r="DA211" s="13">
        <f t="shared" si="1494"/>
        <v>33.621877641042992</v>
      </c>
      <c r="DB211" s="48">
        <f t="shared" si="1495"/>
        <v>-4.9531749275203665E-2</v>
      </c>
      <c r="DC211" s="13">
        <f t="shared" si="1496"/>
        <v>-103.27013729660904</v>
      </c>
      <c r="DD211" s="55">
        <f t="shared" si="1497"/>
        <v>-1.8024039148124236</v>
      </c>
      <c r="DE211" s="46">
        <f t="shared" si="1498"/>
        <v>-18.584141358583672</v>
      </c>
    </row>
    <row r="212" spans="1:109" ht="18" customHeight="1">
      <c r="CY212" s="44">
        <f t="shared" si="1492"/>
        <v>2.06</v>
      </c>
      <c r="CZ212" s="13">
        <f t="shared" si="1493"/>
        <v>-4.893129084685538E-2</v>
      </c>
      <c r="DA212" s="13">
        <f t="shared" si="1494"/>
        <v>31.55647489511081</v>
      </c>
      <c r="DB212" s="48">
        <f t="shared" si="1495"/>
        <v>-4.893129084685538E-2</v>
      </c>
      <c r="DC212" s="13">
        <f t="shared" si="1496"/>
        <v>-102.036802729367</v>
      </c>
      <c r="DD212" s="55">
        <f t="shared" si="1497"/>
        <v>-1.7808781658353907</v>
      </c>
      <c r="DE212" s="46">
        <f t="shared" si="1498"/>
        <v>-18.744524709575924</v>
      </c>
    </row>
    <row r="213" spans="1:109" ht="18" customHeight="1" thickBot="1">
      <c r="A213" s="23"/>
      <c r="B213" s="23"/>
      <c r="C213" s="23"/>
      <c r="D213" s="20" t="s">
        <v>15</v>
      </c>
      <c r="E213" s="20"/>
      <c r="F213" s="20"/>
      <c r="G213" s="20"/>
      <c r="H213" s="20"/>
      <c r="I213" s="20" t="s">
        <v>16</v>
      </c>
      <c r="J213" s="20"/>
      <c r="K213" s="20"/>
      <c r="L213" s="20"/>
      <c r="M213" s="23"/>
      <c r="N213" s="23"/>
      <c r="O213" s="24" t="s">
        <v>17</v>
      </c>
      <c r="P213" s="23"/>
      <c r="Q213" s="23"/>
      <c r="R213" s="23"/>
      <c r="S213" s="20"/>
      <c r="T213" s="20" t="s">
        <v>18</v>
      </c>
      <c r="U213" s="23"/>
      <c r="V213" s="23"/>
      <c r="W213" s="23"/>
      <c r="X213" s="23"/>
      <c r="Y213" s="24" t="s">
        <v>19</v>
      </c>
      <c r="Z213" s="23"/>
      <c r="AA213" s="23"/>
      <c r="AB213" s="23"/>
      <c r="AC213" s="24" t="s">
        <v>20</v>
      </c>
      <c r="AD213" s="20"/>
      <c r="AE213" s="20"/>
      <c r="AF213" s="20"/>
      <c r="AG213" s="20"/>
      <c r="AH213" s="23"/>
      <c r="AI213" s="24" t="s">
        <v>21</v>
      </c>
      <c r="AJ213" s="23"/>
      <c r="AK213" s="23"/>
      <c r="AL213" s="20"/>
      <c r="AM213" s="24" t="s">
        <v>31</v>
      </c>
      <c r="AN213" s="20"/>
      <c r="AO213" s="23"/>
      <c r="AP213" s="23"/>
      <c r="AQ213" s="23"/>
      <c r="AR213" s="23"/>
      <c r="AS213" s="24" t="s">
        <v>91</v>
      </c>
      <c r="AT213" s="23"/>
      <c r="AU213" s="23"/>
      <c r="AV213" s="23"/>
      <c r="AW213" s="24" t="s">
        <v>32</v>
      </c>
      <c r="AX213" s="20"/>
      <c r="AY213" s="20"/>
      <c r="AZ213" s="20"/>
      <c r="BA213" s="20"/>
      <c r="BB213" s="23"/>
      <c r="BC213" s="24" t="s">
        <v>22</v>
      </c>
      <c r="BD213" s="23"/>
      <c r="BE213" s="23"/>
      <c r="BF213" s="23"/>
      <c r="BG213" s="24" t="s">
        <v>33</v>
      </c>
      <c r="BH213" s="20"/>
      <c r="BI213" s="23"/>
      <c r="BJ213" s="23"/>
      <c r="BK213" s="23"/>
      <c r="BL213" s="23"/>
      <c r="BM213" s="24" t="s">
        <v>34</v>
      </c>
      <c r="BN213" s="23"/>
      <c r="BO213" s="23"/>
      <c r="BP213" s="23"/>
      <c r="BQ213" s="24" t="s">
        <v>89</v>
      </c>
      <c r="BR213" s="20"/>
      <c r="BS213" s="20"/>
      <c r="BT213" s="20"/>
      <c r="BU213" s="20"/>
      <c r="BV213" s="23"/>
      <c r="BW213" s="24" t="s">
        <v>35</v>
      </c>
      <c r="BX213" s="23"/>
      <c r="BY213" s="23"/>
      <c r="BZ213" s="23"/>
      <c r="CA213" s="24" t="s">
        <v>90</v>
      </c>
      <c r="CB213" s="20"/>
      <c r="CC213" s="23"/>
      <c r="CD213" s="23"/>
      <c r="CE213" s="23"/>
      <c r="CF213" s="23"/>
      <c r="CG213" s="24" t="s">
        <v>92</v>
      </c>
      <c r="CH213" s="23"/>
      <c r="CI213" s="23"/>
      <c r="CJ213" s="23"/>
      <c r="CK213" s="24" t="s">
        <v>36</v>
      </c>
      <c r="CL213" s="24"/>
      <c r="CM213" s="23"/>
      <c r="CN213" s="23"/>
      <c r="CO213" s="23"/>
      <c r="CP213" s="23"/>
      <c r="CQ213" s="24" t="s">
        <v>93</v>
      </c>
      <c r="CR213" s="23"/>
      <c r="CS213" s="23"/>
      <c r="CY213" s="44">
        <f t="shared" si="1492"/>
        <v>2.08</v>
      </c>
      <c r="CZ213" s="13">
        <f t="shared" si="1493"/>
        <v>-4.8122496422400234E-2</v>
      </c>
      <c r="DA213" s="13">
        <f t="shared" si="1494"/>
        <v>29.515738840523468</v>
      </c>
      <c r="DB213" s="48">
        <f t="shared" si="1495"/>
        <v>-4.8122496422400234E-2</v>
      </c>
      <c r="DC213" s="13">
        <f t="shared" si="1496"/>
        <v>-100.85930199471234</v>
      </c>
      <c r="DD213" s="55">
        <f t="shared" si="1497"/>
        <v>-1.7603269010710147</v>
      </c>
      <c r="DE213" s="46">
        <f t="shared" si="1498"/>
        <v>-18.918414793399577</v>
      </c>
    </row>
    <row r="214" spans="1:109" ht="18" customHeight="1" thickBot="1">
      <c r="A214" s="23"/>
      <c r="B214" s="33"/>
      <c r="C214" s="23"/>
      <c r="D214" s="7" t="s">
        <v>2</v>
      </c>
      <c r="E214" s="8"/>
      <c r="F214" s="8" t="s">
        <v>3</v>
      </c>
      <c r="G214" s="9"/>
      <c r="H214" s="10"/>
      <c r="I214" s="7" t="s">
        <v>4</v>
      </c>
      <c r="J214" s="8"/>
      <c r="K214" s="8" t="s">
        <v>5</v>
      </c>
      <c r="L214" s="9"/>
      <c r="M214" s="23"/>
      <c r="N214" s="251" t="s">
        <v>79</v>
      </c>
      <c r="O214" s="252"/>
      <c r="P214" s="253" t="s">
        <v>80</v>
      </c>
      <c r="Q214" s="254"/>
      <c r="R214" s="23"/>
      <c r="S214" s="7" t="s">
        <v>11</v>
      </c>
      <c r="T214" s="8"/>
      <c r="U214" s="8" t="s">
        <v>12</v>
      </c>
      <c r="V214" s="9"/>
      <c r="W214" s="20"/>
      <c r="X214" s="251" t="s">
        <v>79</v>
      </c>
      <c r="Y214" s="252"/>
      <c r="Z214" s="253" t="s">
        <v>80</v>
      </c>
      <c r="AA214" s="254"/>
      <c r="AB214" s="20"/>
      <c r="AC214" s="7" t="s">
        <v>4</v>
      </c>
      <c r="AD214" s="8"/>
      <c r="AE214" s="8" t="s">
        <v>5</v>
      </c>
      <c r="AF214" s="9"/>
      <c r="AG214" s="20"/>
      <c r="AH214" s="251" t="s">
        <v>0</v>
      </c>
      <c r="AI214" s="252"/>
      <c r="AJ214" s="253" t="s">
        <v>1</v>
      </c>
      <c r="AK214" s="254"/>
      <c r="AL214" s="20"/>
      <c r="AM214" s="7" t="s">
        <v>11</v>
      </c>
      <c r="AN214" s="8"/>
      <c r="AO214" s="8" t="s">
        <v>12</v>
      </c>
      <c r="AP214" s="9"/>
      <c r="AQ214" s="23"/>
      <c r="AR214" s="251" t="s">
        <v>0</v>
      </c>
      <c r="AS214" s="252"/>
      <c r="AT214" s="253" t="s">
        <v>1</v>
      </c>
      <c r="AU214" s="254"/>
      <c r="AV214" s="36"/>
      <c r="AW214" s="7" t="s">
        <v>4</v>
      </c>
      <c r="AX214" s="8"/>
      <c r="AY214" s="8" t="s">
        <v>5</v>
      </c>
      <c r="AZ214" s="9"/>
      <c r="BA214" s="20"/>
      <c r="BB214" s="251" t="s">
        <v>0</v>
      </c>
      <c r="BC214" s="252"/>
      <c r="BD214" s="253" t="s">
        <v>1</v>
      </c>
      <c r="BE214" s="254"/>
      <c r="BF214" s="36"/>
      <c r="BG214" s="7" t="s">
        <v>11</v>
      </c>
      <c r="BH214" s="8"/>
      <c r="BI214" s="8" t="s">
        <v>12</v>
      </c>
      <c r="BJ214" s="9"/>
      <c r="BK214" s="36"/>
      <c r="BL214" s="251" t="s">
        <v>0</v>
      </c>
      <c r="BM214" s="252"/>
      <c r="BN214" s="253" t="s">
        <v>1</v>
      </c>
      <c r="BO214" s="254"/>
      <c r="BP214" s="36"/>
      <c r="BQ214" s="7" t="s">
        <v>4</v>
      </c>
      <c r="BR214" s="8"/>
      <c r="BS214" s="8" t="s">
        <v>5</v>
      </c>
      <c r="BT214" s="9"/>
      <c r="BU214" s="20"/>
      <c r="BV214" s="251" t="s">
        <v>0</v>
      </c>
      <c r="BW214" s="252"/>
      <c r="BX214" s="253" t="s">
        <v>1</v>
      </c>
      <c r="BY214" s="254"/>
      <c r="BZ214" s="36"/>
      <c r="CA214" s="7" t="s">
        <v>11</v>
      </c>
      <c r="CB214" s="8"/>
      <c r="CC214" s="8" t="s">
        <v>12</v>
      </c>
      <c r="CD214" s="9"/>
      <c r="CE214" s="36"/>
      <c r="CF214" s="251" t="s">
        <v>0</v>
      </c>
      <c r="CG214" s="252"/>
      <c r="CH214" s="253" t="s">
        <v>1</v>
      </c>
      <c r="CI214" s="254"/>
      <c r="CJ214" s="23"/>
      <c r="CK214" s="7" t="s">
        <v>23</v>
      </c>
      <c r="CL214" s="8"/>
      <c r="CM214" s="8" t="s">
        <v>24</v>
      </c>
      <c r="CN214" s="9"/>
      <c r="CO214" s="23"/>
      <c r="CP214" s="251" t="s">
        <v>0</v>
      </c>
      <c r="CQ214" s="252"/>
      <c r="CR214" s="253" t="s">
        <v>1</v>
      </c>
      <c r="CS214" s="254"/>
      <c r="CU214" s="26" t="s">
        <v>25</v>
      </c>
      <c r="CW214" s="50" t="s">
        <v>44</v>
      </c>
      <c r="CY214" s="44">
        <f t="shared" si="1492"/>
        <v>2.1</v>
      </c>
      <c r="CZ214" s="13">
        <f t="shared" si="1493"/>
        <v>-4.7126449913195159E-2</v>
      </c>
      <c r="DA214" s="13">
        <f t="shared" si="1494"/>
        <v>27.49855280062922</v>
      </c>
      <c r="DB214" s="48">
        <f t="shared" si="1495"/>
        <v>-4.7126449913195159E-2</v>
      </c>
      <c r="DC214" s="13">
        <f t="shared" si="1496"/>
        <v>-99.727738484830383</v>
      </c>
      <c r="DD214" s="55">
        <f t="shared" si="1497"/>
        <v>-1.7405773921281511</v>
      </c>
      <c r="DE214" s="46">
        <f t="shared" si="1498"/>
        <v>-19.104358109416786</v>
      </c>
    </row>
    <row r="215" spans="1:109" ht="18" customHeight="1" thickTop="1" thickBot="1">
      <c r="B215" s="34">
        <v>0.56000000000000005</v>
      </c>
      <c r="D215" s="11">
        <v>1</v>
      </c>
      <c r="E215" s="12">
        <v>0</v>
      </c>
      <c r="F215" s="13">
        <v>0</v>
      </c>
      <c r="G215" s="40">
        <f t="shared" ref="G215" si="2015">-1/($E$4*$B215)</f>
        <v>-1.8759473534134739</v>
      </c>
      <c r="H215" s="10"/>
      <c r="I215" s="11">
        <v>1</v>
      </c>
      <c r="J215" s="12">
        <v>0</v>
      </c>
      <c r="K215" s="13">
        <v>0</v>
      </c>
      <c r="L215" s="14">
        <v>0</v>
      </c>
      <c r="N215" s="1">
        <f t="shared" ref="N215" si="2016">D215*I215+F215*I218-E215*J215-G215*J218</f>
        <v>-3.8968074670930362</v>
      </c>
      <c r="O215" s="4">
        <f t="shared" ref="O215" si="2017">(D215*J215+E215*I215+F215*J218+G215*I218)</f>
        <v>0</v>
      </c>
      <c r="P215" s="2">
        <f t="shared" ref="P215" si="2018">D215*K215+F215*K218-E215*L215-G215*L218</f>
        <v>0</v>
      </c>
      <c r="Q215" s="3">
        <f t="shared" ref="Q215" si="2019">(D215*L215+E215*K215+F215*L218+G215*K218)</f>
        <v>-1.8759473534134739</v>
      </c>
      <c r="S215" s="11">
        <v>1</v>
      </c>
      <c r="T215" s="12">
        <v>0</v>
      </c>
      <c r="U215" s="13">
        <v>0</v>
      </c>
      <c r="V215" s="40">
        <f t="shared" ref="V215" si="2020">-1/($T$4*$B215)</f>
        <v>-3.5843321672306012</v>
      </c>
      <c r="W215" s="20"/>
      <c r="X215" s="1">
        <f t="shared" ref="X215" si="2021">N215*S215+P215*S218-O215*T215-Q215*T218</f>
        <v>-3.8968074670930362</v>
      </c>
      <c r="Y215" s="4">
        <f t="shared" ref="Y215" si="2022">(N215*T215+O215*S215+P215*T218+Q215*S218)</f>
        <v>0</v>
      </c>
      <c r="Z215" s="2">
        <f t="shared" ref="Z215" si="2023">N215*U215+P215*U218-O215*V215-Q215*V218</f>
        <v>0</v>
      </c>
      <c r="AA215" s="3">
        <f t="shared" ref="AA215" si="2024">(N215*V215+O215*U215+P215*V218+Q215*U218)</f>
        <v>12.091505000392498</v>
      </c>
      <c r="AB215" s="20"/>
      <c r="AC215" s="11">
        <v>1</v>
      </c>
      <c r="AD215" s="12">
        <v>0</v>
      </c>
      <c r="AE215" s="13">
        <v>0</v>
      </c>
      <c r="AF215" s="14">
        <v>0</v>
      </c>
      <c r="AG215" s="20"/>
      <c r="AH215" s="1">
        <f t="shared" ref="AH215" si="2025">X215*AC215+Z215*AC218-Y215*AD215-AA215*AD218</f>
        <v>32.161932036892608</v>
      </c>
      <c r="AI215" s="4">
        <f t="shared" ref="AI215" si="2026">(X215*AD215+Y215*AC215+Z215*AD218+AA215*AC218)</f>
        <v>0</v>
      </c>
      <c r="AJ215" s="2">
        <f t="shared" ref="AJ215" si="2027">X215*AE215+Z215*AE218-Y215*AF215-AA215*AF218</f>
        <v>0</v>
      </c>
      <c r="AK215" s="3">
        <f t="shared" ref="AK215" si="2028">(X215*AF215+Y215*AE215+Z215*AF218+AA215*AE218)</f>
        <v>12.091505000392498</v>
      </c>
      <c r="AL215" s="20"/>
      <c r="AM215" s="11">
        <v>1</v>
      </c>
      <c r="AN215" s="12">
        <v>0</v>
      </c>
      <c r="AO215" s="13">
        <v>0</v>
      </c>
      <c r="AP215" s="40">
        <f t="shared" ref="AP215" si="2029">-1/($AN$4*$B215)</f>
        <v>-3.7248942130043501</v>
      </c>
      <c r="AR215" s="1">
        <f t="shared" ref="AR215" si="2030">AH215*AM215+AJ215*AM218-AI215*AN215-AK215*AN218</f>
        <v>32.161932036892608</v>
      </c>
      <c r="AS215" s="4">
        <f t="shared" ref="AS215" si="2031">(AH215*AN215+AI215*AM215+AJ215*AN218+AK215*AM218)</f>
        <v>0</v>
      </c>
      <c r="AT215" s="2">
        <f t="shared" ref="AT215" si="2032">AH215*AO215+AJ215*AO218-AI215*AP215-AK215*AP218</f>
        <v>0</v>
      </c>
      <c r="AU215" s="3">
        <f t="shared" ref="AU215" si="2033">(AH215*AP215+AI215*AO215+AJ215*AP218+AK215*AO218)</f>
        <v>-107.70828952286799</v>
      </c>
      <c r="AV215" s="20"/>
      <c r="AW215" s="11">
        <v>1</v>
      </c>
      <c r="AX215" s="12">
        <v>0</v>
      </c>
      <c r="AY215" s="13">
        <v>0</v>
      </c>
      <c r="AZ215" s="14">
        <v>0</v>
      </c>
      <c r="BA215" s="20"/>
      <c r="BB215" s="1">
        <f t="shared" ref="BB215" si="2034">AR215*AW215+AT215*AW218-AS215*AX215-AU215*AX218</f>
        <v>-289.04085902996724</v>
      </c>
      <c r="BC215" s="4">
        <f t="shared" ref="BC215" si="2035">(AR215*AX215+AS215*AW215+AT215*AX218+AU215*AW218)</f>
        <v>0</v>
      </c>
      <c r="BD215" s="2">
        <f t="shared" ref="BD215" si="2036">AR215*AY215+AT215*AY218-AS215*AZ215-AU215*AZ218</f>
        <v>0</v>
      </c>
      <c r="BE215" s="3">
        <f t="shared" ref="BE215" si="2037">(AR215*AZ215+AS215*AY215+AT215*AZ218+AU215*AY218)</f>
        <v>-107.70828952286799</v>
      </c>
      <c r="BF215" s="20"/>
      <c r="BG215" s="11">
        <v>1</v>
      </c>
      <c r="BH215" s="12">
        <v>0</v>
      </c>
      <c r="BI215" s="13">
        <v>0</v>
      </c>
      <c r="BJ215" s="40">
        <f t="shared" ref="BJ215" si="2038">-1/($BH$4*$B215)</f>
        <v>-3.5843321672306012</v>
      </c>
      <c r="BK215" s="20"/>
      <c r="BL215" s="1">
        <f t="shared" ref="BL215" si="2039">BB215*BG215+BD215*BG218-BC215*BH215-BE215*BH218</f>
        <v>-289.04085902996724</v>
      </c>
      <c r="BM215" s="4">
        <f t="shared" ref="BM215" si="2040">(BB215*BH215+BC215*BG215+BD215*BH218+BE215*BG218)</f>
        <v>0</v>
      </c>
      <c r="BN215" s="2">
        <f t="shared" ref="BN215" si="2041">BB215*BI215+BD215*BI218-BC215*BJ215-BE215*BJ218</f>
        <v>0</v>
      </c>
      <c r="BO215" s="3">
        <f t="shared" ref="BO215" si="2042">(BB215*BJ215+BC215*BI215+BD215*BJ218+BE215*BI218)</f>
        <v>928.31015914220916</v>
      </c>
      <c r="BP215" s="20"/>
      <c r="BQ215" s="11">
        <v>1</v>
      </c>
      <c r="BR215" s="12">
        <v>0</v>
      </c>
      <c r="BS215" s="13">
        <v>0</v>
      </c>
      <c r="BT215" s="14">
        <v>0</v>
      </c>
      <c r="BU215" s="20"/>
      <c r="BV215" s="1">
        <f t="shared" ref="BV215" si="2043">BL215*BQ215+BN215*BQ218-BM215*BR215-BO215*BR218</f>
        <v>2134.138080823775</v>
      </c>
      <c r="BW215" s="4">
        <f t="shared" ref="BW215" si="2044">(BL215*BR215+BM215*BQ215+BN215*BR218+BO215*BQ218)</f>
        <v>0</v>
      </c>
      <c r="BX215" s="2">
        <f t="shared" ref="BX215" si="2045">BL215*BS215+BN215*BS218-BM215*BT215-BO215*BT218</f>
        <v>0</v>
      </c>
      <c r="BY215" s="3">
        <f t="shared" ref="BY215" si="2046">(BL215*BT215+BM215*BS215+BN215*BT218+BO215*BS218)</f>
        <v>928.31015914220916</v>
      </c>
      <c r="BZ215" s="20"/>
      <c r="CA215" s="11">
        <v>1</v>
      </c>
      <c r="CB215" s="12">
        <v>0</v>
      </c>
      <c r="CC215" s="13">
        <v>0</v>
      </c>
      <c r="CD215" s="40">
        <f t="shared" ref="CD215" si="2047">-1/($CB$4*$B215)</f>
        <v>-1.8759473534134739</v>
      </c>
      <c r="CE215" s="20"/>
      <c r="CF215" s="1">
        <f t="shared" ref="CF215" si="2048">BV215*CA215+BX215*CA218-BW215*CB215-BY215*CB218</f>
        <v>2134.138080823775</v>
      </c>
      <c r="CG215" s="4">
        <f t="shared" ref="CG215" si="2049">(BV215*CB215+BW215*CA215+BX215*CB218+BY215*CA218)</f>
        <v>0</v>
      </c>
      <c r="CH215" s="2">
        <f t="shared" ref="CH215" si="2050">BV215*CC215+BX215*CC218-BW215*CD215-BY215*CD218</f>
        <v>0</v>
      </c>
      <c r="CI215" s="3">
        <f t="shared" ref="CI215" si="2051">(BV215*CD215+BW215*CC215+BX215*CD218+BY215*CC218)</f>
        <v>-3075.2205253980619</v>
      </c>
      <c r="CJ215" s="28"/>
      <c r="CK215" s="11">
        <v>1</v>
      </c>
      <c r="CL215" s="12">
        <v>0</v>
      </c>
      <c r="CM215" s="13">
        <v>0</v>
      </c>
      <c r="CN215" s="14">
        <v>0</v>
      </c>
      <c r="CP215" s="1">
        <f t="shared" ref="CP215" si="2052">CF215*CK215+CH215*CK218-CG215*CL215-CI215*CL218</f>
        <v>2134.138080823775</v>
      </c>
      <c r="CQ215" s="4">
        <f t="shared" ref="CQ215" si="2053">(CF215*CL215+CG215*CK215+CH215*CL218+CI215*CK218)</f>
        <v>-3075.2205253980619</v>
      </c>
      <c r="CR215" s="2">
        <f t="shared" ref="CR215" si="2054">CF215*CM215+CH215*CM218-CG215*CN215-CI215*CN218</f>
        <v>0</v>
      </c>
      <c r="CS215" s="3">
        <f t="shared" ref="CS215" si="2055">(CF215*CN215+CG215*CM215+CH215*CN218+CI215*CM218)</f>
        <v>-3075.2205253980619</v>
      </c>
      <c r="CU215" s="29">
        <f t="shared" ref="CU215" si="2056">20*LOG(((1+$CL$4)/$CL$4)/((CP215+CP218)^2+(CQ215+CQ218)^2)^0.5)</f>
        <v>-67.151584139741857</v>
      </c>
      <c r="CW215" s="51">
        <f t="shared" ref="CW215" si="2057">((CP215^2+CQ215^2)^0.5)/((CP218^2+CQ218^2)^0.5)</f>
        <v>1.4409661551463138</v>
      </c>
      <c r="CY215" s="44">
        <f t="shared" si="1492"/>
        <v>2.12</v>
      </c>
      <c r="CZ215" s="13">
        <f t="shared" si="1493"/>
        <v>-4.596410943723956E-2</v>
      </c>
      <c r="DA215" s="13">
        <f t="shared" si="1494"/>
        <v>25.50399803093261</v>
      </c>
      <c r="DB215" s="48">
        <f t="shared" si="1495"/>
        <v>-4.596410943723956E-2</v>
      </c>
      <c r="DC215" s="13">
        <f t="shared" si="1496"/>
        <v>-98.633265858038484</v>
      </c>
      <c r="DD215" s="55">
        <f t="shared" si="1497"/>
        <v>-1.7214752412176813</v>
      </c>
      <c r="DE215" s="46">
        <f t="shared" si="1498"/>
        <v>-19.301105213386307</v>
      </c>
    </row>
    <row r="216" spans="1:109" ht="18" customHeight="1" thickBot="1">
      <c r="D216" s="11"/>
      <c r="E216" s="13"/>
      <c r="F216" s="13"/>
      <c r="G216" s="15"/>
      <c r="H216" s="10"/>
      <c r="I216" s="11"/>
      <c r="J216" s="13"/>
      <c r="K216" s="13"/>
      <c r="L216" s="15"/>
      <c r="N216" s="5"/>
      <c r="Q216" s="6"/>
      <c r="S216" s="11"/>
      <c r="T216" s="13"/>
      <c r="U216" s="13"/>
      <c r="V216" s="15"/>
      <c r="W216" s="20"/>
      <c r="X216" s="5"/>
      <c r="AA216" s="6"/>
      <c r="AB216" s="20"/>
      <c r="AC216" s="11"/>
      <c r="AD216" s="13"/>
      <c r="AE216" s="13"/>
      <c r="AF216" s="15"/>
      <c r="AG216" s="20"/>
      <c r="AH216" s="5"/>
      <c r="AK216" s="6"/>
      <c r="AL216" s="20"/>
      <c r="AM216" s="11"/>
      <c r="AN216" s="13"/>
      <c r="AO216" s="13"/>
      <c r="AP216" s="15"/>
      <c r="AR216" s="5"/>
      <c r="AU216" s="6"/>
      <c r="AW216" s="11"/>
      <c r="AX216" s="13"/>
      <c r="AY216" s="13"/>
      <c r="AZ216" s="15"/>
      <c r="BA216" s="20"/>
      <c r="BB216" s="5"/>
      <c r="BE216" s="6"/>
      <c r="BG216" s="11"/>
      <c r="BH216" s="13"/>
      <c r="BI216" s="13"/>
      <c r="BJ216" s="15"/>
      <c r="BL216" s="5"/>
      <c r="BO216" s="6"/>
      <c r="BQ216" s="11"/>
      <c r="BR216" s="13"/>
      <c r="BS216" s="13"/>
      <c r="BT216" s="15"/>
      <c r="BU216" s="20"/>
      <c r="BV216" s="5"/>
      <c r="BY216" s="6"/>
      <c r="CA216" s="11"/>
      <c r="CB216" s="13"/>
      <c r="CC216" s="13"/>
      <c r="CD216" s="15"/>
      <c r="CF216" s="5"/>
      <c r="CI216" s="6"/>
      <c r="CK216" s="11"/>
      <c r="CL216" s="13"/>
      <c r="CM216" s="13"/>
      <c r="CN216" s="15"/>
      <c r="CP216" s="5"/>
      <c r="CS216" s="6"/>
      <c r="CW216" s="52"/>
      <c r="CY216" s="44">
        <f t="shared" si="1492"/>
        <v>2.14</v>
      </c>
      <c r="CZ216" s="13">
        <f t="shared" si="1493"/>
        <v>-4.4656051119424701E-2</v>
      </c>
      <c r="DA216" s="13">
        <f t="shared" si="1494"/>
        <v>23.531332713771839</v>
      </c>
      <c r="DB216" s="48">
        <f t="shared" si="1495"/>
        <v>-4.4656051119424701E-2</v>
      </c>
      <c r="DC216" s="13">
        <f t="shared" si="1496"/>
        <v>-97.568010490025344</v>
      </c>
      <c r="DD216" s="55">
        <f t="shared" si="1497"/>
        <v>-1.7028830276713083</v>
      </c>
      <c r="DE216" s="46">
        <f t="shared" si="1498"/>
        <v>-19.507597668783024</v>
      </c>
    </row>
    <row r="217" spans="1:109" ht="18" customHeight="1" thickBot="1">
      <c r="D217" s="11" t="s">
        <v>6</v>
      </c>
      <c r="E217" s="13"/>
      <c r="F217" s="13" t="s">
        <v>7</v>
      </c>
      <c r="G217" s="15"/>
      <c r="H217" s="10"/>
      <c r="I217" s="11" t="s">
        <v>8</v>
      </c>
      <c r="J217" s="13"/>
      <c r="K217" s="13" t="s">
        <v>9</v>
      </c>
      <c r="L217" s="15"/>
      <c r="N217" s="251" t="s">
        <v>26</v>
      </c>
      <c r="O217" s="252"/>
      <c r="P217" s="253" t="s">
        <v>27</v>
      </c>
      <c r="Q217" s="254"/>
      <c r="S217" s="11" t="s">
        <v>13</v>
      </c>
      <c r="T217" s="13"/>
      <c r="U217" s="13" t="s">
        <v>14</v>
      </c>
      <c r="V217" s="15"/>
      <c r="W217" s="20"/>
      <c r="X217" s="251" t="s">
        <v>26</v>
      </c>
      <c r="Y217" s="252"/>
      <c r="Z217" s="253" t="s">
        <v>27</v>
      </c>
      <c r="AA217" s="254"/>
      <c r="AB217" s="20"/>
      <c r="AC217" s="11" t="s">
        <v>8</v>
      </c>
      <c r="AD217" s="13"/>
      <c r="AE217" s="13" t="s">
        <v>9</v>
      </c>
      <c r="AF217" s="15"/>
      <c r="AG217" s="20"/>
      <c r="AH217" s="251" t="s">
        <v>26</v>
      </c>
      <c r="AI217" s="252"/>
      <c r="AJ217" s="253" t="s">
        <v>27</v>
      </c>
      <c r="AK217" s="254"/>
      <c r="AL217" s="20"/>
      <c r="AM217" s="11" t="s">
        <v>13</v>
      </c>
      <c r="AN217" s="13"/>
      <c r="AO217" s="13" t="s">
        <v>14</v>
      </c>
      <c r="AP217" s="15"/>
      <c r="AR217" s="251" t="s">
        <v>26</v>
      </c>
      <c r="AS217" s="252"/>
      <c r="AT217" s="253" t="s">
        <v>27</v>
      </c>
      <c r="AU217" s="254"/>
      <c r="AV217" s="36"/>
      <c r="AW217" s="11" t="s">
        <v>8</v>
      </c>
      <c r="AX217" s="13"/>
      <c r="AY217" s="13" t="s">
        <v>9</v>
      </c>
      <c r="AZ217" s="15"/>
      <c r="BA217" s="20"/>
      <c r="BB217" s="251" t="s">
        <v>26</v>
      </c>
      <c r="BC217" s="252"/>
      <c r="BD217" s="253" t="s">
        <v>27</v>
      </c>
      <c r="BE217" s="254"/>
      <c r="BF217" s="36"/>
      <c r="BG217" s="11" t="s">
        <v>13</v>
      </c>
      <c r="BH217" s="13"/>
      <c r="BI217" s="13" t="s">
        <v>14</v>
      </c>
      <c r="BJ217" s="15"/>
      <c r="BK217" s="36"/>
      <c r="BL217" s="251" t="s">
        <v>26</v>
      </c>
      <c r="BM217" s="252"/>
      <c r="BN217" s="253" t="s">
        <v>27</v>
      </c>
      <c r="BO217" s="254"/>
      <c r="BP217" s="36"/>
      <c r="BQ217" s="11" t="s">
        <v>8</v>
      </c>
      <c r="BR217" s="13"/>
      <c r="BS217" s="13" t="s">
        <v>9</v>
      </c>
      <c r="BT217" s="15"/>
      <c r="BU217" s="20"/>
      <c r="BV217" s="251" t="s">
        <v>26</v>
      </c>
      <c r="BW217" s="252"/>
      <c r="BX217" s="253" t="s">
        <v>27</v>
      </c>
      <c r="BY217" s="254"/>
      <c r="BZ217" s="36"/>
      <c r="CA217" s="11" t="s">
        <v>13</v>
      </c>
      <c r="CB217" s="13"/>
      <c r="CC217" s="13" t="s">
        <v>14</v>
      </c>
      <c r="CD217" s="15"/>
      <c r="CE217" s="36"/>
      <c r="CF217" s="251" t="s">
        <v>26</v>
      </c>
      <c r="CG217" s="252"/>
      <c r="CH217" s="253" t="s">
        <v>27</v>
      </c>
      <c r="CI217" s="254"/>
      <c r="CK217" s="11" t="s">
        <v>28</v>
      </c>
      <c r="CL217" s="13"/>
      <c r="CM217" s="13" t="s">
        <v>29</v>
      </c>
      <c r="CN217" s="15"/>
      <c r="CP217" s="251" t="s">
        <v>26</v>
      </c>
      <c r="CQ217" s="252"/>
      <c r="CR217" s="253" t="s">
        <v>27</v>
      </c>
      <c r="CS217" s="254"/>
      <c r="CU217" s="38" t="s">
        <v>37</v>
      </c>
      <c r="CW217" s="53" t="s">
        <v>45</v>
      </c>
      <c r="CY217" s="44">
        <f t="shared" si="1492"/>
        <v>2.16</v>
      </c>
      <c r="CZ217" s="13">
        <f t="shared" si="1493"/>
        <v>-4.3222261849537945E-2</v>
      </c>
      <c r="DA217" s="13">
        <f t="shared" si="1494"/>
        <v>21.57997250397133</v>
      </c>
      <c r="DB217" s="48">
        <f t="shared" si="1495"/>
        <v>-4.3222261849537945E-2</v>
      </c>
      <c r="DC217" s="13">
        <f t="shared" si="1496"/>
        <v>-96.525002035076128</v>
      </c>
      <c r="DD217" s="55">
        <f t="shared" si="1497"/>
        <v>-1.6846790960063054</v>
      </c>
      <c r="DE217" s="46">
        <f t="shared" si="1498"/>
        <v>-19.722957766383971</v>
      </c>
    </row>
    <row r="218" spans="1:109" ht="18" customHeight="1" thickTop="1" thickBot="1">
      <c r="D218" s="16">
        <v>0</v>
      </c>
      <c r="E218" s="17">
        <v>0</v>
      </c>
      <c r="F218" s="18">
        <v>1</v>
      </c>
      <c r="G218" s="19">
        <v>0</v>
      </c>
      <c r="H218" s="10"/>
      <c r="I218" s="16">
        <v>0</v>
      </c>
      <c r="J218" s="17">
        <f t="shared" ref="J218" si="2058">-1/($J$4*$B215)</f>
        <v>-2.6103117756384822</v>
      </c>
      <c r="K218" s="18">
        <v>1</v>
      </c>
      <c r="L218" s="19">
        <v>0</v>
      </c>
      <c r="N218" s="1">
        <f t="shared" ref="N218" si="2059">D218*I215+F218*I218-E218*J215-G218*J218</f>
        <v>0</v>
      </c>
      <c r="O218" s="4">
        <f t="shared" ref="O218" si="2060">(D218*J215+E218*I215+F218*J218+G218*I218)</f>
        <v>-2.6103117756384822</v>
      </c>
      <c r="P218" s="2">
        <f t="shared" ref="P218" si="2061">D218*K215+F218*K218-E218*L215-G218*L218</f>
        <v>1</v>
      </c>
      <c r="Q218" s="3">
        <f t="shared" ref="Q218" si="2062">(D218*L215+E218*K215+F218*L218+G218*K218)</f>
        <v>0</v>
      </c>
      <c r="S218" s="16">
        <v>0</v>
      </c>
      <c r="T218" s="17">
        <v>0</v>
      </c>
      <c r="U218" s="18">
        <v>1</v>
      </c>
      <c r="V218" s="19">
        <v>0</v>
      </c>
      <c r="W218" s="20"/>
      <c r="X218" s="1">
        <f t="shared" ref="X218" si="2063">N218*S215+P218*S218-O218*T215-Q218*T218</f>
        <v>0</v>
      </c>
      <c r="Y218" s="4">
        <f t="shared" ref="Y218" si="2064">(N218*T215+O218*S215+P218*T218+Q218*S218)</f>
        <v>-2.6103117756384822</v>
      </c>
      <c r="Z218" s="2">
        <f t="shared" ref="Z218" si="2065">N218*U215+P218*U218-O218*V215-Q218*V218</f>
        <v>-8.3562244639218388</v>
      </c>
      <c r="AA218" s="3">
        <f t="shared" ref="AA218" si="2066">(N218*V215+O218*U215+P218*V218+Q218*U218)</f>
        <v>0</v>
      </c>
      <c r="AB218" s="20"/>
      <c r="AC218" s="16">
        <v>0</v>
      </c>
      <c r="AD218" s="17">
        <f t="shared" ref="AD218" si="2067">-1/($AD$4*$B215)</f>
        <v>-2.9821547857619999</v>
      </c>
      <c r="AE218" s="18">
        <v>1</v>
      </c>
      <c r="AF218" s="19">
        <v>0</v>
      </c>
      <c r="AG218" s="20"/>
      <c r="AH218" s="1">
        <f t="shared" ref="AH218" si="2068">X218*AC215+Z218*AC218-Y218*AD215-AA218*AD218</f>
        <v>0</v>
      </c>
      <c r="AI218" s="4">
        <f t="shared" ref="AI218" si="2069">(X218*AD215+Y218*AC215+Z218*AD218+AA218*AC218)</f>
        <v>22.309243000347532</v>
      </c>
      <c r="AJ218" s="2">
        <f t="shared" ref="AJ218" si="2070">X218*AE215+Z218*AE218-Y218*AF215-AA218*AF218</f>
        <v>-8.3562244639218388</v>
      </c>
      <c r="AK218" s="3">
        <f t="shared" ref="AK218" si="2071">(X218*AF215+Y218*AE215+Z218*AF218+AA218*AE218)</f>
        <v>0</v>
      </c>
      <c r="AL218" s="20"/>
      <c r="AM218" s="16">
        <v>0</v>
      </c>
      <c r="AN218" s="17">
        <v>0</v>
      </c>
      <c r="AO218" s="18">
        <v>1</v>
      </c>
      <c r="AP218" s="19">
        <v>0</v>
      </c>
      <c r="AR218" s="1">
        <f t="shared" ref="AR218" si="2072">AH218*AM215+AJ218*AM218-AI218*AN215-AK218*AN218</f>
        <v>0</v>
      </c>
      <c r="AS218" s="4">
        <f t="shared" ref="AS218" si="2073">(AH218*AN215+AI218*AM215+AJ218*AN218+AK218*AM218)</f>
        <v>22.309243000347532</v>
      </c>
      <c r="AT218" s="2">
        <f t="shared" ref="AT218" si="2074">AH218*AO215+AJ218*AO218-AI218*AP215-AK218*AP218</f>
        <v>74.74334568458049</v>
      </c>
      <c r="AU218" s="3">
        <f t="shared" ref="AU218" si="2075">(AH218*AP215+AI218*AO215+AJ218*AP218+AK218*AO218)</f>
        <v>0</v>
      </c>
      <c r="AV218" s="20"/>
      <c r="AW218" s="16">
        <v>0</v>
      </c>
      <c r="AX218" s="17">
        <f t="shared" ref="AX218" si="2076">-1/($AX$4*$B215)</f>
        <v>-2.9821547857619999</v>
      </c>
      <c r="AY218" s="18">
        <v>1</v>
      </c>
      <c r="AZ218" s="19">
        <v>0</v>
      </c>
      <c r="BA218" s="20"/>
      <c r="BB218" s="1">
        <f t="shared" ref="BB218" si="2077">AR218*AW215+AT218*AW218-AS218*AX215-AU218*AX218</f>
        <v>0</v>
      </c>
      <c r="BC218" s="4">
        <f t="shared" ref="BC218" si="2078">(AR218*AX215+AS218*AW215+AT218*AX218+AU218*AW218)</f>
        <v>-200.5869830367877</v>
      </c>
      <c r="BD218" s="2">
        <f t="shared" ref="BD218" si="2079">AR218*AY215+AT218*AY218-AS218*AZ215-AU218*AZ218</f>
        <v>74.74334568458049</v>
      </c>
      <c r="BE218" s="3">
        <f t="shared" ref="BE218" si="2080">(AR218*AZ215+AS218*AY215+AT218*AZ218+AU218*AY218)</f>
        <v>0</v>
      </c>
      <c r="BF218" s="20"/>
      <c r="BG218" s="16">
        <v>0</v>
      </c>
      <c r="BH218" s="17">
        <v>0</v>
      </c>
      <c r="BI218" s="18">
        <v>1</v>
      </c>
      <c r="BJ218" s="19">
        <v>0</v>
      </c>
      <c r="BK218" s="20"/>
      <c r="BL218" s="1">
        <f t="shared" ref="BL218" si="2081">BB218*BG215+BD218*BG218-BC218*BH215-BE218*BH218</f>
        <v>0</v>
      </c>
      <c r="BM218" s="4">
        <f t="shared" ref="BM218" si="2082">(BB218*BH215+BC218*BG215+BD218*BH218+BE218*BG218)</f>
        <v>-200.5869830367877</v>
      </c>
      <c r="BN218" s="2">
        <f t="shared" ref="BN218" si="2083">BB218*BI215+BD218*BI218-BC218*BJ215-BE218*BJ218</f>
        <v>-644.22702994191661</v>
      </c>
      <c r="BO218" s="3">
        <f t="shared" ref="BO218" si="2084">(BB218*BJ215+BC218*BI215+BD218*BJ218+BE218*BI218)</f>
        <v>0</v>
      </c>
      <c r="BP218" s="20"/>
      <c r="BQ218" s="16">
        <v>0</v>
      </c>
      <c r="BR218" s="17">
        <f t="shared" ref="BR218" si="2085">-1/($BR$4*$B215)</f>
        <v>-2.6103117756384822</v>
      </c>
      <c r="BS218" s="18">
        <v>1</v>
      </c>
      <c r="BT218" s="19">
        <v>0</v>
      </c>
      <c r="BU218" s="20"/>
      <c r="BV218" s="1">
        <f t="shared" ref="BV218" si="2086">BL218*BQ215+BN218*BQ218-BM218*BR215-BO218*BR218</f>
        <v>0</v>
      </c>
      <c r="BW218" s="4">
        <f t="shared" ref="BW218" si="2087">(BL218*BR215+BM218*BQ215+BN218*BR218+BO218*BQ218)</f>
        <v>1481.0464194052024</v>
      </c>
      <c r="BX218" s="2">
        <f t="shared" ref="BX218" si="2088">BL218*BS215+BN218*BS218-BM218*BT215-BO218*BT218</f>
        <v>-644.22702994191661</v>
      </c>
      <c r="BY218" s="3">
        <f t="shared" ref="BY218" si="2089">(BL218*BT215+BM218*BS215+BN218*BT218+BO218*BS218)</f>
        <v>0</v>
      </c>
      <c r="BZ218" s="20"/>
      <c r="CA218" s="16">
        <v>0</v>
      </c>
      <c r="CB218" s="17">
        <v>0</v>
      </c>
      <c r="CC218" s="18">
        <v>1</v>
      </c>
      <c r="CD218" s="19">
        <v>0</v>
      </c>
      <c r="CE218" s="20"/>
      <c r="CF218" s="1">
        <f t="shared" ref="CF218" si="2090">BV218*CA215+BX218*CA218-BW218*CB215-BY218*CB218</f>
        <v>0</v>
      </c>
      <c r="CG218" s="4">
        <f t="shared" ref="CG218" si="2091">(BV218*CB215+BW218*CA215+BX218*CB218+BY218*CA218)</f>
        <v>1481.0464194052024</v>
      </c>
      <c r="CH218" s="2">
        <f t="shared" ref="CH218" si="2092">BV218*CC215+BX218*CC218-BW218*CD215-BY218*CD218</f>
        <v>2134.1380808237745</v>
      </c>
      <c r="CI218" s="3">
        <f t="shared" ref="CI218" si="2093">(BV218*CD215+BW218*CC215+BX218*CD218+BY218*CC218)</f>
        <v>0</v>
      </c>
      <c r="CK218" s="16">
        <f t="shared" ref="CK218" si="2094">1/$CL$4</f>
        <v>1</v>
      </c>
      <c r="CL218" s="17">
        <v>0</v>
      </c>
      <c r="CM218" s="18">
        <v>1</v>
      </c>
      <c r="CN218" s="19">
        <v>0</v>
      </c>
      <c r="CP218" s="1">
        <f t="shared" ref="CP218" si="2095">CF218*CK215+CH218*CK218-CG218*CL215-CI218*CL218</f>
        <v>2134.1380808237745</v>
      </c>
      <c r="CQ218" s="4">
        <f t="shared" ref="CQ218" si="2096">(CF218*CL215+CG218*CK215+CH218*CL218+CI218*CK218)</f>
        <v>1481.0464194052024</v>
      </c>
      <c r="CR218" s="2">
        <f t="shared" ref="CR218" si="2097">CF218*CM215+CH218*CM218-CG218*CN215-CI218*CN218</f>
        <v>2134.1380808237745</v>
      </c>
      <c r="CS218" s="3">
        <f t="shared" ref="CS218" si="2098">(CF218*CN215+CG218*CM215+CH218*CN218+CI218*CM218)</f>
        <v>0</v>
      </c>
      <c r="CU218" s="39">
        <f t="shared" ref="CU218" si="2099">(180/PI())*ATAN(-1*(CQ215/CP215))</f>
        <v>55.240168919152211</v>
      </c>
      <c r="CW218" s="54">
        <f t="shared" ref="CW218" si="2100">20*LOG(((1-(10^(CU215/20)^2)*(1-((1-CW215)/(1+CW215))^2))^0.5))</f>
        <v>-8.0949877190449188E-7</v>
      </c>
      <c r="CY218" s="44">
        <f t="shared" si="1492"/>
        <v>2.1800000000000002</v>
      </c>
      <c r="CZ218" s="13">
        <f t="shared" si="1493"/>
        <v>-4.168197519311926E-2</v>
      </c>
      <c r="DA218" s="13">
        <f t="shared" si="1494"/>
        <v>19.649472463269806</v>
      </c>
      <c r="DB218" s="48">
        <f t="shared" si="1495"/>
        <v>-4.168197519311926E-2</v>
      </c>
      <c r="DC218" s="13">
        <f t="shared" si="1496"/>
        <v>-95.498110606715429</v>
      </c>
      <c r="DD218" s="55">
        <f t="shared" si="1497"/>
        <v>-1.6667564595209039</v>
      </c>
      <c r="DE218" s="46">
        <f t="shared" si="1498"/>
        <v>-19.946480296964172</v>
      </c>
    </row>
    <row r="219" spans="1:109" ht="18" customHeight="1"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3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  <c r="BB219" s="20"/>
      <c r="BC219" s="20"/>
      <c r="BD219" s="20"/>
      <c r="BE219" s="20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20"/>
      <c r="BS219" s="20"/>
      <c r="BT219" s="20"/>
      <c r="BU219" s="20"/>
      <c r="BV219" s="20"/>
      <c r="BW219" s="20"/>
      <c r="BX219" s="20"/>
      <c r="BY219" s="20"/>
      <c r="BZ219" s="20"/>
      <c r="CA219" s="20"/>
      <c r="CB219" s="20"/>
      <c r="CC219" s="20"/>
      <c r="CD219" s="20"/>
      <c r="CE219" s="20"/>
      <c r="CF219" s="20"/>
      <c r="CG219" s="20"/>
      <c r="CH219" s="20"/>
      <c r="CI219" s="20"/>
      <c r="CJ219" s="20"/>
      <c r="CK219" s="20"/>
      <c r="CL219" s="20"/>
      <c r="CY219" s="44">
        <f t="shared" si="1492"/>
        <v>2.2000000000000002</v>
      </c>
      <c r="CZ219" s="13">
        <f t="shared" si="1493"/>
        <v>-4.0053545018820746E-2</v>
      </c>
      <c r="DA219" s="13">
        <f t="shared" si="1494"/>
        <v>17.739510251135496</v>
      </c>
      <c r="DB219" s="48">
        <f t="shared" si="1495"/>
        <v>-4.0053545018820746E-2</v>
      </c>
      <c r="DC219" s="13">
        <f t="shared" si="1496"/>
        <v>-94.481989264329613</v>
      </c>
      <c r="DD219" s="55">
        <f t="shared" si="1497"/>
        <v>-1.6490217964964866</v>
      </c>
      <c r="DE219" s="46">
        <f t="shared" si="1498"/>
        <v>-20.177625795265794</v>
      </c>
    </row>
    <row r="220" spans="1:109" ht="18" customHeight="1">
      <c r="CY220" s="44">
        <f t="shared" si="1492"/>
        <v>2.2200000000000002</v>
      </c>
      <c r="CZ220" s="13">
        <f t="shared" si="1493"/>
        <v>-3.8354351819192278E-2</v>
      </c>
      <c r="DA220" s="13">
        <f t="shared" si="1494"/>
        <v>15.849870465848902</v>
      </c>
      <c r="DB220" s="48">
        <f t="shared" si="1495"/>
        <v>-3.8354351819192278E-2</v>
      </c>
      <c r="DC220" s="13">
        <f t="shared" si="1496"/>
        <v>-93.472020675426393</v>
      </c>
      <c r="DD220" s="55">
        <f t="shared" si="1497"/>
        <v>-1.6313945192784043</v>
      </c>
      <c r="DE220" s="46">
        <f t="shared" si="1498"/>
        <v>-20.41601479681562</v>
      </c>
    </row>
    <row r="221" spans="1:109" ht="18" customHeight="1" thickBot="1">
      <c r="A221" s="23"/>
      <c r="B221" s="23"/>
      <c r="C221" s="23"/>
      <c r="D221" s="20" t="s">
        <v>15</v>
      </c>
      <c r="E221" s="20"/>
      <c r="F221" s="20"/>
      <c r="G221" s="20"/>
      <c r="H221" s="20"/>
      <c r="I221" s="20" t="s">
        <v>16</v>
      </c>
      <c r="J221" s="20"/>
      <c r="K221" s="20"/>
      <c r="L221" s="20"/>
      <c r="M221" s="23"/>
      <c r="N221" s="23"/>
      <c r="O221" s="24" t="s">
        <v>17</v>
      </c>
      <c r="P221" s="23"/>
      <c r="Q221" s="23"/>
      <c r="R221" s="23"/>
      <c r="S221" s="20"/>
      <c r="T221" s="20" t="s">
        <v>18</v>
      </c>
      <c r="U221" s="23"/>
      <c r="V221" s="23"/>
      <c r="W221" s="23"/>
      <c r="X221" s="23"/>
      <c r="Y221" s="24" t="s">
        <v>19</v>
      </c>
      <c r="Z221" s="23"/>
      <c r="AA221" s="23"/>
      <c r="AB221" s="23"/>
      <c r="AC221" s="24" t="s">
        <v>20</v>
      </c>
      <c r="AD221" s="20"/>
      <c r="AE221" s="20"/>
      <c r="AF221" s="20"/>
      <c r="AG221" s="20"/>
      <c r="AH221" s="23"/>
      <c r="AI221" s="24" t="s">
        <v>21</v>
      </c>
      <c r="AJ221" s="23"/>
      <c r="AK221" s="23"/>
      <c r="AL221" s="20"/>
      <c r="AM221" s="24" t="s">
        <v>31</v>
      </c>
      <c r="AN221" s="20"/>
      <c r="AO221" s="23"/>
      <c r="AP221" s="23"/>
      <c r="AQ221" s="23"/>
      <c r="AR221" s="23"/>
      <c r="AS221" s="24" t="s">
        <v>91</v>
      </c>
      <c r="AT221" s="23"/>
      <c r="AU221" s="23"/>
      <c r="AV221" s="23"/>
      <c r="AW221" s="24" t="s">
        <v>32</v>
      </c>
      <c r="AX221" s="20"/>
      <c r="AY221" s="20"/>
      <c r="AZ221" s="20"/>
      <c r="BA221" s="20"/>
      <c r="BB221" s="23"/>
      <c r="BC221" s="24" t="s">
        <v>22</v>
      </c>
      <c r="BD221" s="23"/>
      <c r="BE221" s="23"/>
      <c r="BF221" s="23"/>
      <c r="BG221" s="24" t="s">
        <v>33</v>
      </c>
      <c r="BH221" s="20"/>
      <c r="BI221" s="23"/>
      <c r="BJ221" s="23"/>
      <c r="BK221" s="23"/>
      <c r="BL221" s="23"/>
      <c r="BM221" s="24" t="s">
        <v>34</v>
      </c>
      <c r="BN221" s="23"/>
      <c r="BO221" s="23"/>
      <c r="BP221" s="23"/>
      <c r="BQ221" s="24" t="s">
        <v>89</v>
      </c>
      <c r="BR221" s="20"/>
      <c r="BS221" s="20"/>
      <c r="BT221" s="20"/>
      <c r="BU221" s="20"/>
      <c r="BV221" s="23"/>
      <c r="BW221" s="24" t="s">
        <v>35</v>
      </c>
      <c r="BX221" s="23"/>
      <c r="BY221" s="23"/>
      <c r="BZ221" s="23"/>
      <c r="CA221" s="24" t="s">
        <v>90</v>
      </c>
      <c r="CB221" s="20"/>
      <c r="CC221" s="23"/>
      <c r="CD221" s="23"/>
      <c r="CE221" s="23"/>
      <c r="CF221" s="23"/>
      <c r="CG221" s="24" t="s">
        <v>92</v>
      </c>
      <c r="CH221" s="23"/>
      <c r="CI221" s="23"/>
      <c r="CJ221" s="23"/>
      <c r="CK221" s="24" t="s">
        <v>36</v>
      </c>
      <c r="CL221" s="24"/>
      <c r="CM221" s="23"/>
      <c r="CN221" s="23"/>
      <c r="CO221" s="23"/>
      <c r="CP221" s="23"/>
      <c r="CQ221" s="24" t="s">
        <v>93</v>
      </c>
      <c r="CR221" s="23"/>
      <c r="CS221" s="23"/>
      <c r="CY221" s="44">
        <f t="shared" si="1492"/>
        <v>2.2400000000000002</v>
      </c>
      <c r="CZ221" s="13">
        <f t="shared" si="1493"/>
        <v>-3.6600737134968184E-2</v>
      </c>
      <c r="DA221" s="13">
        <f t="shared" si="1494"/>
        <v>13.980430052340372</v>
      </c>
      <c r="DB221" s="48">
        <f t="shared" si="1495"/>
        <v>-3.6600737134968184E-2</v>
      </c>
      <c r="DC221" s="13">
        <f t="shared" si="1496"/>
        <v>-92.464267006229775</v>
      </c>
      <c r="DD221" s="55">
        <f t="shared" si="1497"/>
        <v>-1.6138058997018696</v>
      </c>
      <c r="DE221" s="46">
        <f t="shared" si="1498"/>
        <v>-20.661422768252447</v>
      </c>
    </row>
    <row r="222" spans="1:109" ht="18" customHeight="1" thickBot="1">
      <c r="A222" s="23"/>
      <c r="B222" s="33"/>
      <c r="C222" s="23"/>
      <c r="D222" s="7" t="s">
        <v>2</v>
      </c>
      <c r="E222" s="8"/>
      <c r="F222" s="8" t="s">
        <v>3</v>
      </c>
      <c r="G222" s="9"/>
      <c r="H222" s="10"/>
      <c r="I222" s="7" t="s">
        <v>4</v>
      </c>
      <c r="J222" s="8"/>
      <c r="K222" s="8" t="s">
        <v>5</v>
      </c>
      <c r="L222" s="9"/>
      <c r="M222" s="23"/>
      <c r="N222" s="251" t="s">
        <v>79</v>
      </c>
      <c r="O222" s="252"/>
      <c r="P222" s="253" t="s">
        <v>80</v>
      </c>
      <c r="Q222" s="254"/>
      <c r="R222" s="23"/>
      <c r="S222" s="7" t="s">
        <v>11</v>
      </c>
      <c r="T222" s="8"/>
      <c r="U222" s="8" t="s">
        <v>12</v>
      </c>
      <c r="V222" s="9"/>
      <c r="W222" s="20"/>
      <c r="X222" s="251" t="s">
        <v>79</v>
      </c>
      <c r="Y222" s="252"/>
      <c r="Z222" s="253" t="s">
        <v>80</v>
      </c>
      <c r="AA222" s="254"/>
      <c r="AB222" s="20"/>
      <c r="AC222" s="7" t="s">
        <v>4</v>
      </c>
      <c r="AD222" s="8"/>
      <c r="AE222" s="8" t="s">
        <v>5</v>
      </c>
      <c r="AF222" s="9"/>
      <c r="AG222" s="20"/>
      <c r="AH222" s="251" t="s">
        <v>0</v>
      </c>
      <c r="AI222" s="252"/>
      <c r="AJ222" s="253" t="s">
        <v>1</v>
      </c>
      <c r="AK222" s="254"/>
      <c r="AL222" s="20"/>
      <c r="AM222" s="7" t="s">
        <v>11</v>
      </c>
      <c r="AN222" s="8"/>
      <c r="AO222" s="8" t="s">
        <v>12</v>
      </c>
      <c r="AP222" s="9"/>
      <c r="AQ222" s="23"/>
      <c r="AR222" s="251" t="s">
        <v>0</v>
      </c>
      <c r="AS222" s="252"/>
      <c r="AT222" s="253" t="s">
        <v>1</v>
      </c>
      <c r="AU222" s="254"/>
      <c r="AV222" s="36"/>
      <c r="AW222" s="7" t="s">
        <v>4</v>
      </c>
      <c r="AX222" s="8"/>
      <c r="AY222" s="8" t="s">
        <v>5</v>
      </c>
      <c r="AZ222" s="9"/>
      <c r="BA222" s="20"/>
      <c r="BB222" s="251" t="s">
        <v>0</v>
      </c>
      <c r="BC222" s="252"/>
      <c r="BD222" s="253" t="s">
        <v>1</v>
      </c>
      <c r="BE222" s="254"/>
      <c r="BF222" s="36"/>
      <c r="BG222" s="7" t="s">
        <v>11</v>
      </c>
      <c r="BH222" s="8"/>
      <c r="BI222" s="8" t="s">
        <v>12</v>
      </c>
      <c r="BJ222" s="9"/>
      <c r="BK222" s="36"/>
      <c r="BL222" s="251" t="s">
        <v>0</v>
      </c>
      <c r="BM222" s="252"/>
      <c r="BN222" s="253" t="s">
        <v>1</v>
      </c>
      <c r="BO222" s="254"/>
      <c r="BP222" s="36"/>
      <c r="BQ222" s="7" t="s">
        <v>4</v>
      </c>
      <c r="BR222" s="8"/>
      <c r="BS222" s="8" t="s">
        <v>5</v>
      </c>
      <c r="BT222" s="9"/>
      <c r="BU222" s="20"/>
      <c r="BV222" s="251" t="s">
        <v>0</v>
      </c>
      <c r="BW222" s="252"/>
      <c r="BX222" s="253" t="s">
        <v>1</v>
      </c>
      <c r="BY222" s="254"/>
      <c r="BZ222" s="36"/>
      <c r="CA222" s="7" t="s">
        <v>11</v>
      </c>
      <c r="CB222" s="8"/>
      <c r="CC222" s="8" t="s">
        <v>12</v>
      </c>
      <c r="CD222" s="9"/>
      <c r="CE222" s="36"/>
      <c r="CF222" s="251" t="s">
        <v>0</v>
      </c>
      <c r="CG222" s="252"/>
      <c r="CH222" s="253" t="s">
        <v>1</v>
      </c>
      <c r="CI222" s="254"/>
      <c r="CJ222" s="23"/>
      <c r="CK222" s="7" t="s">
        <v>23</v>
      </c>
      <c r="CL222" s="8"/>
      <c r="CM222" s="8" t="s">
        <v>24</v>
      </c>
      <c r="CN222" s="9"/>
      <c r="CO222" s="23"/>
      <c r="CP222" s="251" t="s">
        <v>0</v>
      </c>
      <c r="CQ222" s="252"/>
      <c r="CR222" s="253" t="s">
        <v>1</v>
      </c>
      <c r="CS222" s="254"/>
      <c r="CU222" s="26" t="s">
        <v>25</v>
      </c>
      <c r="CW222" s="50" t="s">
        <v>44</v>
      </c>
      <c r="CY222" s="44">
        <f t="shared" si="1492"/>
        <v>2.2599999999999998</v>
      </c>
      <c r="CZ222" s="13">
        <f t="shared" si="1493"/>
        <v>-3.4807961928485974E-2</v>
      </c>
      <c r="DA222" s="13">
        <f t="shared" si="1494"/>
        <v>12.131144712215816</v>
      </c>
      <c r="DB222" s="48">
        <f t="shared" si="1495"/>
        <v>-3.4807961928485974E-2</v>
      </c>
      <c r="DC222" s="13">
        <f t="shared" si="1496"/>
        <v>-91.455422270816214</v>
      </c>
      <c r="DD222" s="55">
        <f t="shared" si="1497"/>
        <v>-1.5961982374274921</v>
      </c>
      <c r="DE222" s="46">
        <f t="shared" si="1498"/>
        <v>-20.913775488733719</v>
      </c>
    </row>
    <row r="223" spans="1:109" ht="18" customHeight="1" thickTop="1" thickBot="1">
      <c r="B223" s="34">
        <v>0.57999999999999996</v>
      </c>
      <c r="D223" s="11">
        <v>1</v>
      </c>
      <c r="E223" s="12">
        <v>0</v>
      </c>
      <c r="F223" s="13">
        <v>0</v>
      </c>
      <c r="G223" s="40">
        <f t="shared" ref="G223" si="2101">-1/($E$4*$B223)</f>
        <v>-1.8112595136405956</v>
      </c>
      <c r="H223" s="10"/>
      <c r="I223" s="11">
        <v>1</v>
      </c>
      <c r="J223" s="12">
        <v>0</v>
      </c>
      <c r="K223" s="13">
        <v>0</v>
      </c>
      <c r="L223" s="14">
        <v>0</v>
      </c>
      <c r="N223" s="1">
        <f t="shared" ref="N223" si="2102">D223*I223+F223*I226-E223*J223-G223*J226</f>
        <v>-3.5649192083245431</v>
      </c>
      <c r="O223" s="4">
        <f t="shared" ref="O223" si="2103">(D223*J223+E223*I223+F223*J226+G223*I226)</f>
        <v>0</v>
      </c>
      <c r="P223" s="2">
        <f t="shared" ref="P223" si="2104">D223*K223+F223*K226-E223*L223-G223*L226</f>
        <v>0</v>
      </c>
      <c r="Q223" s="3">
        <f t="shared" ref="Q223" si="2105">(D223*L223+E223*K223+F223*L226+G223*K226)</f>
        <v>-1.8112595136405956</v>
      </c>
      <c r="S223" s="11">
        <v>1</v>
      </c>
      <c r="T223" s="12">
        <v>0</v>
      </c>
      <c r="U223" s="13">
        <v>0</v>
      </c>
      <c r="V223" s="40">
        <f t="shared" ref="V223" si="2106">-1/($T$4*$B223)</f>
        <v>-3.4607345062916153</v>
      </c>
      <c r="W223" s="20"/>
      <c r="X223" s="1">
        <f t="shared" ref="X223" si="2107">N223*S223+P223*S226-O223*T223-Q223*T226</f>
        <v>-3.5649192083245431</v>
      </c>
      <c r="Y223" s="4">
        <f t="shared" ref="Y223" si="2108">(N223*T223+O223*S223+P223*T226+Q223*S226)</f>
        <v>0</v>
      </c>
      <c r="Z223" s="2">
        <f t="shared" ref="Z223" si="2109">N223*U223+P223*U226-O223*V223-Q223*V226</f>
        <v>0</v>
      </c>
      <c r="AA223" s="3">
        <f t="shared" ref="AA223" si="2110">(N223*V223+O223*U223+P223*V226+Q223*U226)</f>
        <v>10.52597940274994</v>
      </c>
      <c r="AB223" s="20"/>
      <c r="AC223" s="11">
        <v>1</v>
      </c>
      <c r="AD223" s="12">
        <v>0</v>
      </c>
      <c r="AE223" s="13">
        <v>0</v>
      </c>
      <c r="AF223" s="14">
        <v>0</v>
      </c>
      <c r="AG223" s="20"/>
      <c r="AH223" s="1">
        <f t="shared" ref="AH223" si="2111">X223*AC223+Z223*AC226-Y223*AD223-AA223*AD226</f>
        <v>26.742763406185912</v>
      </c>
      <c r="AI223" s="4">
        <f t="shared" ref="AI223" si="2112">(X223*AD223+Y223*AC223+Z223*AD226+AA223*AC226)</f>
        <v>0</v>
      </c>
      <c r="AJ223" s="2">
        <f t="shared" ref="AJ223" si="2113">X223*AE223+Z223*AE226-Y223*AF223-AA223*AF226</f>
        <v>0</v>
      </c>
      <c r="AK223" s="3">
        <f t="shared" ref="AK223" si="2114">(X223*AF223+Y223*AE223+Z223*AF226+AA223*AE226)</f>
        <v>10.52597940274994</v>
      </c>
      <c r="AL223" s="20"/>
      <c r="AM223" s="11">
        <v>1</v>
      </c>
      <c r="AN223" s="12">
        <v>0</v>
      </c>
      <c r="AO223" s="13">
        <v>0</v>
      </c>
      <c r="AP223" s="40">
        <f t="shared" ref="AP223" si="2115">-1/($AN$4*$B223)</f>
        <v>-3.5964495849697182</v>
      </c>
      <c r="AR223" s="1">
        <f t="shared" ref="AR223" si="2116">AH223*AM223+AJ223*AM226-AI223*AN223-AK223*AN226</f>
        <v>26.742763406185912</v>
      </c>
      <c r="AS223" s="4">
        <f t="shared" ref="AS223" si="2117">(AH223*AN223+AI223*AM223+AJ223*AN226+AK223*AM226)</f>
        <v>0</v>
      </c>
      <c r="AT223" s="2">
        <f t="shared" ref="AT223" si="2118">AH223*AO223+AJ223*AO226-AI223*AP223-AK223*AP226</f>
        <v>0</v>
      </c>
      <c r="AU223" s="3">
        <f t="shared" ref="AU223" si="2119">(AH223*AP223+AI223*AO223+AJ223*AP226+AK223*AO226)</f>
        <v>-85.653020950370745</v>
      </c>
      <c r="AV223" s="20"/>
      <c r="AW223" s="11">
        <v>1</v>
      </c>
      <c r="AX223" s="12">
        <v>0</v>
      </c>
      <c r="AY223" s="13">
        <v>0</v>
      </c>
      <c r="AZ223" s="14">
        <v>0</v>
      </c>
      <c r="BA223" s="20"/>
      <c r="BB223" s="1">
        <f t="shared" ref="BB223" si="2120">AR223*AW223+AT223*AW226-AS223*AX223-AU223*AX226</f>
        <v>-219.87985237241367</v>
      </c>
      <c r="BC223" s="4">
        <f t="shared" ref="BC223" si="2121">(AR223*AX223+AS223*AW223+AT223*AX226+AU223*AW226)</f>
        <v>0</v>
      </c>
      <c r="BD223" s="2">
        <f t="shared" ref="BD223" si="2122">AR223*AY223+AT223*AY226-AS223*AZ223-AU223*AZ226</f>
        <v>0</v>
      </c>
      <c r="BE223" s="3">
        <f t="shared" ref="BE223" si="2123">(AR223*AZ223+AS223*AY223+AT223*AZ226+AU223*AY226)</f>
        <v>-85.653020950370745</v>
      </c>
      <c r="BF223" s="20"/>
      <c r="BG223" s="11">
        <v>1</v>
      </c>
      <c r="BH223" s="12">
        <v>0</v>
      </c>
      <c r="BI223" s="13">
        <v>0</v>
      </c>
      <c r="BJ223" s="40">
        <f t="shared" ref="BJ223" si="2124">-1/($BH$4*$B223)</f>
        <v>-3.4607345062916153</v>
      </c>
      <c r="BK223" s="20"/>
      <c r="BL223" s="1">
        <f t="shared" ref="BL223" si="2125">BB223*BG223+BD223*BG226-BC223*BH223-BE223*BH226</f>
        <v>-219.87985237241367</v>
      </c>
      <c r="BM223" s="4">
        <f t="shared" ref="BM223" si="2126">(BB223*BH223+BC223*BG223+BD223*BH226+BE223*BG226)</f>
        <v>0</v>
      </c>
      <c r="BN223" s="2">
        <f t="shared" ref="BN223" si="2127">BB223*BI223+BD223*BI226-BC223*BJ223-BE223*BJ226</f>
        <v>0</v>
      </c>
      <c r="BO223" s="3">
        <f t="shared" ref="BO223" si="2128">(BB223*BJ223+BC223*BI223+BD223*BJ226+BE223*BI226)</f>
        <v>675.29277139314752</v>
      </c>
      <c r="BP223" s="20"/>
      <c r="BQ223" s="11">
        <v>1</v>
      </c>
      <c r="BR223" s="12">
        <v>0</v>
      </c>
      <c r="BS223" s="13">
        <v>0</v>
      </c>
      <c r="BT223" s="14">
        <v>0</v>
      </c>
      <c r="BU223" s="20"/>
      <c r="BV223" s="1">
        <f t="shared" ref="BV223" si="2129">BL223*BQ223+BN223*BQ226-BM223*BR223-BO223*BR226</f>
        <v>1482.0612113789725</v>
      </c>
      <c r="BW223" s="4">
        <f t="shared" ref="BW223" si="2130">(BL223*BR223+BM223*BQ223+BN223*BR226+BO223*BQ226)</f>
        <v>0</v>
      </c>
      <c r="BX223" s="2">
        <f t="shared" ref="BX223" si="2131">BL223*BS223+BN223*BS226-BM223*BT223-BO223*BT226</f>
        <v>0</v>
      </c>
      <c r="BY223" s="3">
        <f t="shared" ref="BY223" si="2132">(BL223*BT223+BM223*BS223+BN223*BT226+BO223*BS226)</f>
        <v>675.29277139314752</v>
      </c>
      <c r="BZ223" s="20"/>
      <c r="CA223" s="11">
        <v>1</v>
      </c>
      <c r="CB223" s="12">
        <v>0</v>
      </c>
      <c r="CC223" s="13">
        <v>0</v>
      </c>
      <c r="CD223" s="40">
        <f t="shared" ref="CD223" si="2133">-1/($CB$4*$B223)</f>
        <v>-1.8112595136405956</v>
      </c>
      <c r="CE223" s="20"/>
      <c r="CF223" s="1">
        <f t="shared" ref="CF223" si="2134">BV223*CA223+BX223*CA226-BW223*CB223-BY223*CB226</f>
        <v>1482.0612113789725</v>
      </c>
      <c r="CG223" s="4">
        <f t="shared" ref="CG223" si="2135">(BV223*CB223+BW223*CA223+BX223*CB226+BY223*CA226)</f>
        <v>0</v>
      </c>
      <c r="CH223" s="2">
        <f t="shared" ref="CH223" si="2136">BV223*CC223+BX223*CC226-BW223*CD223-BY223*CD226</f>
        <v>0</v>
      </c>
      <c r="CI223" s="3">
        <f t="shared" ref="CI223" si="2137">(BV223*CD223+BW223*CC223+BX223*CD226+BY223*CC226)</f>
        <v>-2009.1046975147219</v>
      </c>
      <c r="CJ223" s="28"/>
      <c r="CK223" s="11">
        <v>1</v>
      </c>
      <c r="CL223" s="12">
        <v>0</v>
      </c>
      <c r="CM223" s="13">
        <v>0</v>
      </c>
      <c r="CN223" s="14">
        <v>0</v>
      </c>
      <c r="CP223" s="1">
        <f t="shared" ref="CP223" si="2138">CF223*CK223+CH223*CK226-CG223*CL223-CI223*CL226</f>
        <v>1482.0612113789725</v>
      </c>
      <c r="CQ223" s="4">
        <f t="shared" ref="CQ223" si="2139">(CF223*CL223+CG223*CK223+CH223*CL226+CI223*CK226)</f>
        <v>-2009.1046975147219</v>
      </c>
      <c r="CR223" s="2">
        <f t="shared" ref="CR223" si="2140">CF223*CM223+CH223*CM226-CG223*CN223-CI223*CN226</f>
        <v>0</v>
      </c>
      <c r="CS223" s="3">
        <f t="shared" ref="CS223" si="2141">(CF223*CN223+CG223*CM223+CH223*CN226+CI223*CM226)</f>
        <v>-2009.1046975147219</v>
      </c>
      <c r="CU223" s="29">
        <f t="shared" ref="CU223" si="2142">20*LOG(((1+$CL$4)/$CL$4)/((CP223+CP226)^2+(CQ223+CQ226)^2)^0.5)</f>
        <v>-63.813301575935895</v>
      </c>
      <c r="CW223" s="51">
        <f t="shared" ref="CW223" si="2143">((CP223^2+CQ223^2)^0.5)/((CP226^2+CQ226^2)^0.5)</f>
        <v>1.3556154121181676</v>
      </c>
      <c r="CY223" s="44">
        <f t="shared" si="1492"/>
        <v>2.2799999999999998</v>
      </c>
      <c r="CZ223" s="13">
        <f t="shared" si="1493"/>
        <v>-3.299018517698428E-2</v>
      </c>
      <c r="DA223" s="13">
        <f t="shared" si="1494"/>
        <v>10.30203626679949</v>
      </c>
      <c r="DB223" s="48">
        <f t="shared" si="1495"/>
        <v>-3.299018517698428E-2</v>
      </c>
      <c r="DC223" s="13">
        <f t="shared" si="1496"/>
        <v>-90.442766537296137</v>
      </c>
      <c r="DD223" s="55">
        <f t="shared" si="1497"/>
        <v>-1.5785240606883684</v>
      </c>
      <c r="DE223" s="46">
        <f t="shared" si="1498"/>
        <v>-21.173144774638484</v>
      </c>
    </row>
    <row r="224" spans="1:109" ht="18" customHeight="1" thickBot="1">
      <c r="D224" s="11"/>
      <c r="E224" s="13"/>
      <c r="F224" s="13"/>
      <c r="G224" s="15"/>
      <c r="H224" s="10"/>
      <c r="I224" s="11"/>
      <c r="J224" s="13"/>
      <c r="K224" s="13"/>
      <c r="L224" s="15"/>
      <c r="N224" s="5"/>
      <c r="Q224" s="6"/>
      <c r="S224" s="11"/>
      <c r="T224" s="13"/>
      <c r="U224" s="13"/>
      <c r="V224" s="15"/>
      <c r="W224" s="20"/>
      <c r="X224" s="5"/>
      <c r="AA224" s="6"/>
      <c r="AB224" s="20"/>
      <c r="AC224" s="11"/>
      <c r="AD224" s="13"/>
      <c r="AE224" s="13"/>
      <c r="AF224" s="15"/>
      <c r="AG224" s="20"/>
      <c r="AH224" s="5"/>
      <c r="AK224" s="6"/>
      <c r="AL224" s="20"/>
      <c r="AM224" s="11"/>
      <c r="AN224" s="13"/>
      <c r="AO224" s="13"/>
      <c r="AP224" s="15"/>
      <c r="AR224" s="5"/>
      <c r="AU224" s="6"/>
      <c r="AW224" s="11"/>
      <c r="AX224" s="13"/>
      <c r="AY224" s="13"/>
      <c r="AZ224" s="15"/>
      <c r="BA224" s="20"/>
      <c r="BB224" s="5"/>
      <c r="BE224" s="6"/>
      <c r="BG224" s="11"/>
      <c r="BH224" s="13"/>
      <c r="BI224" s="13"/>
      <c r="BJ224" s="15"/>
      <c r="BL224" s="5"/>
      <c r="BO224" s="6"/>
      <c r="BQ224" s="11"/>
      <c r="BR224" s="13"/>
      <c r="BS224" s="13"/>
      <c r="BT224" s="15"/>
      <c r="BU224" s="20"/>
      <c r="BV224" s="5"/>
      <c r="BY224" s="6"/>
      <c r="CA224" s="11"/>
      <c r="CB224" s="13"/>
      <c r="CC224" s="13"/>
      <c r="CD224" s="15"/>
      <c r="CF224" s="5"/>
      <c r="CI224" s="6"/>
      <c r="CK224" s="11"/>
      <c r="CL224" s="13"/>
      <c r="CM224" s="13"/>
      <c r="CN224" s="15"/>
      <c r="CP224" s="5"/>
      <c r="CS224" s="6"/>
      <c r="CW224" s="52"/>
      <c r="CY224" s="44">
        <f t="shared" si="1492"/>
        <v>2.2999999999999998</v>
      </c>
      <c r="CZ224" s="13">
        <f t="shared" si="1493"/>
        <v>-3.1160459362983187E-2</v>
      </c>
      <c r="DA224" s="13">
        <f t="shared" si="1494"/>
        <v>8.4931809360535659</v>
      </c>
      <c r="DB224" s="48">
        <f t="shared" si="1495"/>
        <v>-3.1160459362983187E-2</v>
      </c>
      <c r="DC224" s="13">
        <f t="shared" si="1496"/>
        <v>-89.424121545492213</v>
      </c>
      <c r="DD224" s="55">
        <f t="shared" si="1497"/>
        <v>-1.5607453516724392</v>
      </c>
      <c r="DE224" s="46">
        <f t="shared" si="1498"/>
        <v>-21.439744550661487</v>
      </c>
    </row>
    <row r="225" spans="1:109" ht="18" customHeight="1" thickBot="1">
      <c r="D225" s="11" t="s">
        <v>6</v>
      </c>
      <c r="E225" s="13"/>
      <c r="F225" s="13" t="s">
        <v>7</v>
      </c>
      <c r="G225" s="15"/>
      <c r="H225" s="10"/>
      <c r="I225" s="11" t="s">
        <v>8</v>
      </c>
      <c r="J225" s="13"/>
      <c r="K225" s="13" t="s">
        <v>9</v>
      </c>
      <c r="L225" s="15"/>
      <c r="N225" s="251" t="s">
        <v>26</v>
      </c>
      <c r="O225" s="252"/>
      <c r="P225" s="253" t="s">
        <v>27</v>
      </c>
      <c r="Q225" s="254"/>
      <c r="S225" s="11" t="s">
        <v>13</v>
      </c>
      <c r="T225" s="13"/>
      <c r="U225" s="13" t="s">
        <v>14</v>
      </c>
      <c r="V225" s="15"/>
      <c r="W225" s="20"/>
      <c r="X225" s="251" t="s">
        <v>26</v>
      </c>
      <c r="Y225" s="252"/>
      <c r="Z225" s="253" t="s">
        <v>27</v>
      </c>
      <c r="AA225" s="254"/>
      <c r="AB225" s="20"/>
      <c r="AC225" s="11" t="s">
        <v>8</v>
      </c>
      <c r="AD225" s="13"/>
      <c r="AE225" s="13" t="s">
        <v>9</v>
      </c>
      <c r="AF225" s="15"/>
      <c r="AG225" s="20"/>
      <c r="AH225" s="251" t="s">
        <v>26</v>
      </c>
      <c r="AI225" s="252"/>
      <c r="AJ225" s="253" t="s">
        <v>27</v>
      </c>
      <c r="AK225" s="254"/>
      <c r="AL225" s="20"/>
      <c r="AM225" s="11" t="s">
        <v>13</v>
      </c>
      <c r="AN225" s="13"/>
      <c r="AO225" s="13" t="s">
        <v>14</v>
      </c>
      <c r="AP225" s="15"/>
      <c r="AR225" s="251" t="s">
        <v>26</v>
      </c>
      <c r="AS225" s="252"/>
      <c r="AT225" s="253" t="s">
        <v>27</v>
      </c>
      <c r="AU225" s="254"/>
      <c r="AV225" s="36"/>
      <c r="AW225" s="11" t="s">
        <v>8</v>
      </c>
      <c r="AX225" s="13"/>
      <c r="AY225" s="13" t="s">
        <v>9</v>
      </c>
      <c r="AZ225" s="15"/>
      <c r="BA225" s="20"/>
      <c r="BB225" s="251" t="s">
        <v>26</v>
      </c>
      <c r="BC225" s="252"/>
      <c r="BD225" s="253" t="s">
        <v>27</v>
      </c>
      <c r="BE225" s="254"/>
      <c r="BF225" s="36"/>
      <c r="BG225" s="11" t="s">
        <v>13</v>
      </c>
      <c r="BH225" s="13"/>
      <c r="BI225" s="13" t="s">
        <v>14</v>
      </c>
      <c r="BJ225" s="15"/>
      <c r="BK225" s="36"/>
      <c r="BL225" s="251" t="s">
        <v>26</v>
      </c>
      <c r="BM225" s="252"/>
      <c r="BN225" s="253" t="s">
        <v>27</v>
      </c>
      <c r="BO225" s="254"/>
      <c r="BP225" s="36"/>
      <c r="BQ225" s="11" t="s">
        <v>8</v>
      </c>
      <c r="BR225" s="13"/>
      <c r="BS225" s="13" t="s">
        <v>9</v>
      </c>
      <c r="BT225" s="15"/>
      <c r="BU225" s="20"/>
      <c r="BV225" s="251" t="s">
        <v>26</v>
      </c>
      <c r="BW225" s="252"/>
      <c r="BX225" s="253" t="s">
        <v>27</v>
      </c>
      <c r="BY225" s="254"/>
      <c r="BZ225" s="36"/>
      <c r="CA225" s="11" t="s">
        <v>13</v>
      </c>
      <c r="CB225" s="13"/>
      <c r="CC225" s="13" t="s">
        <v>14</v>
      </c>
      <c r="CD225" s="15"/>
      <c r="CE225" s="36"/>
      <c r="CF225" s="251" t="s">
        <v>26</v>
      </c>
      <c r="CG225" s="252"/>
      <c r="CH225" s="253" t="s">
        <v>27</v>
      </c>
      <c r="CI225" s="254"/>
      <c r="CK225" s="11" t="s">
        <v>28</v>
      </c>
      <c r="CL225" s="13"/>
      <c r="CM225" s="13" t="s">
        <v>29</v>
      </c>
      <c r="CN225" s="15"/>
      <c r="CP225" s="251" t="s">
        <v>26</v>
      </c>
      <c r="CQ225" s="252"/>
      <c r="CR225" s="253" t="s">
        <v>27</v>
      </c>
      <c r="CS225" s="254"/>
      <c r="CU225" s="38" t="s">
        <v>37</v>
      </c>
      <c r="CW225" s="53" t="s">
        <v>45</v>
      </c>
      <c r="CY225" s="44">
        <f t="shared" si="1492"/>
        <v>2.3199999999999998</v>
      </c>
      <c r="CZ225" s="13">
        <f t="shared" si="1493"/>
        <v>-2.9330739921256191E-2</v>
      </c>
      <c r="DA225" s="13">
        <f t="shared" si="1494"/>
        <v>6.7046985051437202</v>
      </c>
      <c r="DB225" s="48">
        <f t="shared" si="1495"/>
        <v>-2.9330739921256191E-2</v>
      </c>
      <c r="DC225" s="13">
        <f t="shared" si="1496"/>
        <v>-88.397807431637972</v>
      </c>
      <c r="DD225" s="55">
        <f t="shared" si="1497"/>
        <v>-1.5428327912259947</v>
      </c>
      <c r="DE225" s="46">
        <f t="shared" si="1498"/>
        <v>-21.71392737563761</v>
      </c>
    </row>
    <row r="226" spans="1:109" ht="18" customHeight="1" thickTop="1" thickBot="1">
      <c r="D226" s="16">
        <v>0</v>
      </c>
      <c r="E226" s="17">
        <v>0</v>
      </c>
      <c r="F226" s="18">
        <v>1</v>
      </c>
      <c r="G226" s="19">
        <v>0</v>
      </c>
      <c r="H226" s="10"/>
      <c r="I226" s="16">
        <v>0</v>
      </c>
      <c r="J226" s="17">
        <f t="shared" ref="J226" si="2144">-1/($J$4*$B223)</f>
        <v>-2.5203010247543967</v>
      </c>
      <c r="K226" s="18">
        <v>1</v>
      </c>
      <c r="L226" s="19">
        <v>0</v>
      </c>
      <c r="N226" s="1">
        <f t="shared" ref="N226" si="2145">D226*I223+F226*I226-E226*J223-G226*J226</f>
        <v>0</v>
      </c>
      <c r="O226" s="4">
        <f t="shared" ref="O226" si="2146">(D226*J223+E226*I223+F226*J226+G226*I226)</f>
        <v>-2.5203010247543967</v>
      </c>
      <c r="P226" s="2">
        <f t="shared" ref="P226" si="2147">D226*K223+F226*K226-E226*L223-G226*L226</f>
        <v>1</v>
      </c>
      <c r="Q226" s="3">
        <f t="shared" ref="Q226" si="2148">(D226*L223+E226*K223+F226*L226+G226*K226)</f>
        <v>0</v>
      </c>
      <c r="S226" s="16">
        <v>0</v>
      </c>
      <c r="T226" s="17">
        <v>0</v>
      </c>
      <c r="U226" s="18">
        <v>1</v>
      </c>
      <c r="V226" s="19">
        <v>0</v>
      </c>
      <c r="W226" s="20"/>
      <c r="X226" s="1">
        <f t="shared" ref="X226" si="2149">N226*S223+P226*S226-O226*T223-Q226*T226</f>
        <v>0</v>
      </c>
      <c r="Y226" s="4">
        <f t="shared" ref="Y226" si="2150">(N226*T223+O226*S223+P226*T226+Q226*S226)</f>
        <v>-2.5203010247543967</v>
      </c>
      <c r="Z226" s="2">
        <f t="shared" ref="Z226" si="2151">N226*U223+P226*U226-O226*V223-Q226*V226</f>
        <v>-7.7220927226096592</v>
      </c>
      <c r="AA226" s="3">
        <f t="shared" ref="AA226" si="2152">(N226*V223+O226*U223+P226*V226+Q226*U226)</f>
        <v>0</v>
      </c>
      <c r="AB226" s="20"/>
      <c r="AC226" s="16">
        <v>0</v>
      </c>
      <c r="AD226" s="17">
        <f t="shared" ref="AD226" si="2153">-1/($AD$4*$B223)</f>
        <v>-2.8793218621150345</v>
      </c>
      <c r="AE226" s="18">
        <v>1</v>
      </c>
      <c r="AF226" s="19">
        <v>0</v>
      </c>
      <c r="AG226" s="20"/>
      <c r="AH226" s="1">
        <f t="shared" ref="AH226" si="2154">X226*AC223+Z226*AC226-Y226*AD223-AA226*AD226</f>
        <v>0</v>
      </c>
      <c r="AI226" s="4">
        <f t="shared" ref="AI226" si="2155">(X226*AD223+Y226*AC223+Z226*AD226+AA226*AC226)</f>
        <v>19.714089372735003</v>
      </c>
      <c r="AJ226" s="2">
        <f t="shared" ref="AJ226" si="2156">X226*AE223+Z226*AE226-Y226*AF223-AA226*AF226</f>
        <v>-7.7220927226096592</v>
      </c>
      <c r="AK226" s="3">
        <f t="shared" ref="AK226" si="2157">(X226*AF223+Y226*AE223+Z226*AF226+AA226*AE226)</f>
        <v>0</v>
      </c>
      <c r="AL226" s="20"/>
      <c r="AM226" s="16">
        <v>0</v>
      </c>
      <c r="AN226" s="17">
        <v>0</v>
      </c>
      <c r="AO226" s="18">
        <v>1</v>
      </c>
      <c r="AP226" s="19">
        <v>0</v>
      </c>
      <c r="AR226" s="1">
        <f t="shared" ref="AR226" si="2158">AH226*AM223+AJ226*AM226-AI226*AN223-AK226*AN226</f>
        <v>0</v>
      </c>
      <c r="AS226" s="4">
        <f t="shared" ref="AS226" si="2159">(AH226*AN223+AI226*AM223+AJ226*AN226+AK226*AM226)</f>
        <v>19.714089372735003</v>
      </c>
      <c r="AT226" s="2">
        <f t="shared" ref="AT226" si="2160">AH226*AO223+AJ226*AO226-AI226*AP223-AK226*AP226</f>
        <v>63.178635820019082</v>
      </c>
      <c r="AU226" s="3">
        <f t="shared" ref="AU226" si="2161">(AH226*AP223+AI226*AO223+AJ226*AP226+AK226*AO226)</f>
        <v>0</v>
      </c>
      <c r="AV226" s="20"/>
      <c r="AW226" s="16">
        <v>0</v>
      </c>
      <c r="AX226" s="17">
        <f t="shared" ref="AX226" si="2162">-1/($AX$4*$B223)</f>
        <v>-2.8793218621150345</v>
      </c>
      <c r="AY226" s="18">
        <v>1</v>
      </c>
      <c r="AZ226" s="19">
        <v>0</v>
      </c>
      <c r="BA226" s="20"/>
      <c r="BB226" s="1">
        <f t="shared" ref="BB226" si="2163">AR226*AW223+AT226*AW226-AS226*AX223-AU226*AX226</f>
        <v>0</v>
      </c>
      <c r="BC226" s="4">
        <f t="shared" ref="BC226" si="2164">(AR226*AX223+AS226*AW223+AT226*AX226+AU226*AW226)</f>
        <v>-162.19753796244996</v>
      </c>
      <c r="BD226" s="2">
        <f t="shared" ref="BD226" si="2165">AR226*AY223+AT226*AY226-AS226*AZ223-AU226*AZ226</f>
        <v>63.178635820019082</v>
      </c>
      <c r="BE226" s="3">
        <f t="shared" ref="BE226" si="2166">(AR226*AZ223+AS226*AY223+AT226*AZ226+AU226*AY226)</f>
        <v>0</v>
      </c>
      <c r="BF226" s="20"/>
      <c r="BG226" s="16">
        <v>0</v>
      </c>
      <c r="BH226" s="17">
        <v>0</v>
      </c>
      <c r="BI226" s="18">
        <v>1</v>
      </c>
      <c r="BJ226" s="19">
        <v>0</v>
      </c>
      <c r="BK226" s="20"/>
      <c r="BL226" s="1">
        <f t="shared" ref="BL226" si="2167">BB226*BG223+BD226*BG226-BC226*BH223-BE226*BH226</f>
        <v>0</v>
      </c>
      <c r="BM226" s="4">
        <f t="shared" ref="BM226" si="2168">(BB226*BH223+BC226*BG223+BD226*BH226+BE226*BG226)</f>
        <v>-162.19753796244996</v>
      </c>
      <c r="BN226" s="2">
        <f t="shared" ref="BN226" si="2169">BB226*BI223+BD226*BI226-BC226*BJ223-BE226*BJ226</f>
        <v>-498.14398064217573</v>
      </c>
      <c r="BO226" s="3">
        <f t="shared" ref="BO226" si="2170">(BB226*BJ223+BC226*BI223+BD226*BJ226+BE226*BI226)</f>
        <v>0</v>
      </c>
      <c r="BP226" s="20"/>
      <c r="BQ226" s="16">
        <v>0</v>
      </c>
      <c r="BR226" s="17">
        <f t="shared" ref="BR226" si="2171">-1/($BR$4*$B223)</f>
        <v>-2.5203010247543967</v>
      </c>
      <c r="BS226" s="18">
        <v>1</v>
      </c>
      <c r="BT226" s="19">
        <v>0</v>
      </c>
      <c r="BU226" s="20"/>
      <c r="BV226" s="1">
        <f t="shared" ref="BV226" si="2172">BL226*BQ223+BN226*BQ226-BM226*BR223-BO226*BR226</f>
        <v>0</v>
      </c>
      <c r="BW226" s="4">
        <f t="shared" ref="BW226" si="2173">(BL226*BR223+BM226*BQ223+BN226*BR226+BO226*BQ226)</f>
        <v>1093.2752469252598</v>
      </c>
      <c r="BX226" s="2">
        <f t="shared" ref="BX226" si="2174">BL226*BS223+BN226*BS226-BM226*BT223-BO226*BT226</f>
        <v>-498.14398064217573</v>
      </c>
      <c r="BY226" s="3">
        <f t="shared" ref="BY226" si="2175">(BL226*BT223+BM226*BS223+BN226*BT226+BO226*BS226)</f>
        <v>0</v>
      </c>
      <c r="BZ226" s="20"/>
      <c r="CA226" s="16">
        <v>0</v>
      </c>
      <c r="CB226" s="17">
        <v>0</v>
      </c>
      <c r="CC226" s="18">
        <v>1</v>
      </c>
      <c r="CD226" s="19">
        <v>0</v>
      </c>
      <c r="CE226" s="20"/>
      <c r="CF226" s="1">
        <f t="shared" ref="CF226" si="2176">BV226*CA223+BX226*CA226-BW226*CB223-BY226*CB226</f>
        <v>0</v>
      </c>
      <c r="CG226" s="4">
        <f t="shared" ref="CG226" si="2177">(BV226*CB223+BW226*CA223+BX226*CB226+BY226*CA226)</f>
        <v>1093.2752469252598</v>
      </c>
      <c r="CH226" s="2">
        <f t="shared" ref="CH226" si="2178">BV226*CC223+BX226*CC226-BW226*CD223-BY226*CD226</f>
        <v>1482.0612113789725</v>
      </c>
      <c r="CI226" s="3">
        <f t="shared" ref="CI226" si="2179">(BV226*CD223+BW226*CC223+BX226*CD226+BY226*CC226)</f>
        <v>0</v>
      </c>
      <c r="CK226" s="16">
        <f t="shared" ref="CK226" si="2180">1/$CL$4</f>
        <v>1</v>
      </c>
      <c r="CL226" s="17">
        <v>0</v>
      </c>
      <c r="CM226" s="18">
        <v>1</v>
      </c>
      <c r="CN226" s="19">
        <v>0</v>
      </c>
      <c r="CP226" s="1">
        <f t="shared" ref="CP226" si="2181">CF226*CK223+CH226*CK226-CG226*CL223-CI226*CL226</f>
        <v>1482.0612113789725</v>
      </c>
      <c r="CQ226" s="4">
        <f t="shared" ref="CQ226" si="2182">(CF226*CL223+CG226*CK223+CH226*CL226+CI226*CK226)</f>
        <v>1093.2752469252598</v>
      </c>
      <c r="CR226" s="2">
        <f t="shared" ref="CR226" si="2183">CF226*CM223+CH226*CM226-CG226*CN223-CI226*CN226</f>
        <v>1482.0612113789725</v>
      </c>
      <c r="CS226" s="3">
        <f t="shared" ref="CS226" si="2184">(CF226*CN223+CG226*CM223+CH226*CN226+CI226*CM226)</f>
        <v>0</v>
      </c>
      <c r="CU226" s="39">
        <f t="shared" ref="CU226" si="2185">(180/PI())*ATAN(-1*(CQ223/CP223))</f>
        <v>53.584825685452593</v>
      </c>
      <c r="CW226" s="54">
        <f t="shared" ref="CW226" si="2186">20*LOG(((1-(10^(CU223/20)^2)*(1-((1-CW223)/(1+CW223))^2))^0.5))</f>
        <v>-1.7637700219768458E-6</v>
      </c>
      <c r="CY226" s="44">
        <f t="shared" si="1492"/>
        <v>2.34</v>
      </c>
      <c r="CZ226" s="13">
        <f t="shared" si="1493"/>
        <v>-2.7511906056784979E-2</v>
      </c>
      <c r="DA226" s="13">
        <f t="shared" si="1494"/>
        <v>4.9367423565109592</v>
      </c>
      <c r="DB226" s="48">
        <f t="shared" si="1495"/>
        <v>-2.7511906056784979E-2</v>
      </c>
      <c r="DC226" s="13">
        <f t="shared" si="1496"/>
        <v>-87.362600380022357</v>
      </c>
      <c r="DD226" s="55">
        <f t="shared" si="1497"/>
        <v>-1.5247650197354394</v>
      </c>
      <c r="DE226" s="46">
        <f t="shared" si="1498"/>
        <v>-21.99618162962814</v>
      </c>
    </row>
    <row r="227" spans="1:109" ht="18" customHeight="1"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3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0"/>
      <c r="BC227" s="20"/>
      <c r="BD227" s="20"/>
      <c r="BE227" s="20"/>
      <c r="BF227" s="20"/>
      <c r="BG227" s="20"/>
      <c r="BH227" s="20"/>
      <c r="BI227" s="20"/>
      <c r="BJ227" s="20"/>
      <c r="BK227" s="20"/>
      <c r="BL227" s="20"/>
      <c r="BM227" s="20"/>
      <c r="BN227" s="20"/>
      <c r="BO227" s="20"/>
      <c r="BP227" s="20"/>
      <c r="BQ227" s="20"/>
      <c r="BR227" s="20"/>
      <c r="BS227" s="20"/>
      <c r="BT227" s="20"/>
      <c r="BU227" s="20"/>
      <c r="BV227" s="20"/>
      <c r="BW227" s="20"/>
      <c r="BX227" s="20"/>
      <c r="BY227" s="20"/>
      <c r="BZ227" s="20"/>
      <c r="CA227" s="20"/>
      <c r="CB227" s="20"/>
      <c r="CC227" s="20"/>
      <c r="CD227" s="20"/>
      <c r="CE227" s="20"/>
      <c r="CF227" s="20"/>
      <c r="CG227" s="20"/>
      <c r="CH227" s="20"/>
      <c r="CI227" s="20"/>
      <c r="CJ227" s="20"/>
      <c r="CK227" s="20"/>
      <c r="CL227" s="20"/>
      <c r="CY227" s="44">
        <f t="shared" si="1492"/>
        <v>2.36</v>
      </c>
      <c r="CZ227" s="13">
        <f t="shared" si="1493"/>
        <v>-2.5713790674307874E-2</v>
      </c>
      <c r="DA227" s="13">
        <f t="shared" si="1494"/>
        <v>3.1894903489105104</v>
      </c>
      <c r="DB227" s="48">
        <f t="shared" si="1495"/>
        <v>-2.5713790674307874E-2</v>
      </c>
      <c r="DC227" s="13">
        <f t="shared" si="1496"/>
        <v>-86.317691127789431</v>
      </c>
      <c r="DD227" s="55">
        <f t="shared" si="1497"/>
        <v>-1.5065279128994231</v>
      </c>
      <c r="DE227" s="46">
        <f t="shared" si="1498"/>
        <v>-22.287129659674839</v>
      </c>
    </row>
    <row r="228" spans="1:109" ht="18" customHeight="1">
      <c r="CY228" s="44">
        <f t="shared" si="1492"/>
        <v>2.38</v>
      </c>
      <c r="CZ228" s="13">
        <f t="shared" si="1493"/>
        <v>-2.3945217457029839E-2</v>
      </c>
      <c r="DA228" s="13">
        <f t="shared" si="1494"/>
        <v>1.4631365263547202</v>
      </c>
      <c r="DB228" s="48">
        <f t="shared" si="1495"/>
        <v>-2.3945217457029839E-2</v>
      </c>
      <c r="DC228" s="13">
        <f t="shared" si="1496"/>
        <v>-85.262644337019353</v>
      </c>
      <c r="DD228" s="55">
        <f t="shared" si="1497"/>
        <v>-1.4881138726378853</v>
      </c>
      <c r="DE228" s="46">
        <f t="shared" si="1498"/>
        <v>-22.587527266817258</v>
      </c>
    </row>
    <row r="229" spans="1:109" ht="18" customHeight="1" thickBot="1">
      <c r="A229" s="23"/>
      <c r="B229" s="23"/>
      <c r="C229" s="23"/>
      <c r="D229" s="20" t="s">
        <v>15</v>
      </c>
      <c r="E229" s="20"/>
      <c r="F229" s="20"/>
      <c r="G229" s="20"/>
      <c r="H229" s="20"/>
      <c r="I229" s="20" t="s">
        <v>16</v>
      </c>
      <c r="J229" s="20"/>
      <c r="K229" s="20"/>
      <c r="L229" s="20"/>
      <c r="M229" s="23"/>
      <c r="N229" s="23"/>
      <c r="O229" s="24" t="s">
        <v>17</v>
      </c>
      <c r="P229" s="23"/>
      <c r="Q229" s="23"/>
      <c r="R229" s="23"/>
      <c r="S229" s="20"/>
      <c r="T229" s="20" t="s">
        <v>18</v>
      </c>
      <c r="U229" s="23"/>
      <c r="V229" s="23"/>
      <c r="W229" s="23"/>
      <c r="X229" s="23"/>
      <c r="Y229" s="24" t="s">
        <v>19</v>
      </c>
      <c r="Z229" s="23"/>
      <c r="AA229" s="23"/>
      <c r="AB229" s="23"/>
      <c r="AC229" s="24" t="s">
        <v>20</v>
      </c>
      <c r="AD229" s="20"/>
      <c r="AE229" s="20"/>
      <c r="AF229" s="20"/>
      <c r="AG229" s="20"/>
      <c r="AH229" s="23"/>
      <c r="AI229" s="24" t="s">
        <v>21</v>
      </c>
      <c r="AJ229" s="23"/>
      <c r="AK229" s="23"/>
      <c r="AL229" s="20"/>
      <c r="AM229" s="24" t="s">
        <v>31</v>
      </c>
      <c r="AN229" s="20"/>
      <c r="AO229" s="23"/>
      <c r="AP229" s="23"/>
      <c r="AQ229" s="23"/>
      <c r="AR229" s="23"/>
      <c r="AS229" s="24" t="s">
        <v>91</v>
      </c>
      <c r="AT229" s="23"/>
      <c r="AU229" s="23"/>
      <c r="AV229" s="23"/>
      <c r="AW229" s="24" t="s">
        <v>32</v>
      </c>
      <c r="AX229" s="20"/>
      <c r="AY229" s="20"/>
      <c r="AZ229" s="20"/>
      <c r="BA229" s="20"/>
      <c r="BB229" s="23"/>
      <c r="BC229" s="24" t="s">
        <v>22</v>
      </c>
      <c r="BD229" s="23"/>
      <c r="BE229" s="23"/>
      <c r="BF229" s="23"/>
      <c r="BG229" s="24" t="s">
        <v>33</v>
      </c>
      <c r="BH229" s="20"/>
      <c r="BI229" s="23"/>
      <c r="BJ229" s="23"/>
      <c r="BK229" s="23"/>
      <c r="BL229" s="23"/>
      <c r="BM229" s="24" t="s">
        <v>34</v>
      </c>
      <c r="BN229" s="23"/>
      <c r="BO229" s="23"/>
      <c r="BP229" s="23"/>
      <c r="BQ229" s="24" t="s">
        <v>89</v>
      </c>
      <c r="BR229" s="20"/>
      <c r="BS229" s="20"/>
      <c r="BT229" s="20"/>
      <c r="BU229" s="20"/>
      <c r="BV229" s="23"/>
      <c r="BW229" s="24" t="s">
        <v>35</v>
      </c>
      <c r="BX229" s="23"/>
      <c r="BY229" s="23"/>
      <c r="BZ229" s="23"/>
      <c r="CA229" s="24" t="s">
        <v>90</v>
      </c>
      <c r="CB229" s="20"/>
      <c r="CC229" s="23"/>
      <c r="CD229" s="23"/>
      <c r="CE229" s="23"/>
      <c r="CF229" s="23"/>
      <c r="CG229" s="24" t="s">
        <v>92</v>
      </c>
      <c r="CH229" s="23"/>
      <c r="CI229" s="23"/>
      <c r="CJ229" s="23"/>
      <c r="CK229" s="24" t="s">
        <v>36</v>
      </c>
      <c r="CL229" s="24"/>
      <c r="CM229" s="23"/>
      <c r="CN229" s="23"/>
      <c r="CO229" s="23"/>
      <c r="CP229" s="23"/>
      <c r="CQ229" s="24" t="s">
        <v>93</v>
      </c>
      <c r="CR229" s="23"/>
      <c r="CS229" s="23"/>
      <c r="CY229" s="44">
        <f t="shared" si="1492"/>
        <v>2.4</v>
      </c>
      <c r="CZ229" s="13">
        <f t="shared" si="1493"/>
        <v>-2.2214043400649905E-2</v>
      </c>
      <c r="DA229" s="13">
        <f t="shared" si="1494"/>
        <v>-0.24211636038566825</v>
      </c>
      <c r="DB229" s="48">
        <f t="shared" si="1495"/>
        <v>-2.2214043400649905E-2</v>
      </c>
      <c r="DC229" s="13">
        <f t="shared" si="1496"/>
        <v>-84.197358916990353</v>
      </c>
      <c r="DD229" s="55">
        <f t="shared" si="1497"/>
        <v>-1.4695211345848886</v>
      </c>
      <c r="DE229" s="46">
        <f t="shared" si="1498"/>
        <v>-22.898265000238812</v>
      </c>
    </row>
    <row r="230" spans="1:109" ht="18" customHeight="1" thickBot="1">
      <c r="A230" s="23"/>
      <c r="B230" s="33"/>
      <c r="C230" s="23"/>
      <c r="D230" s="7" t="s">
        <v>2</v>
      </c>
      <c r="E230" s="8"/>
      <c r="F230" s="8" t="s">
        <v>3</v>
      </c>
      <c r="G230" s="9"/>
      <c r="H230" s="10"/>
      <c r="I230" s="7" t="s">
        <v>4</v>
      </c>
      <c r="J230" s="8"/>
      <c r="K230" s="8" t="s">
        <v>5</v>
      </c>
      <c r="L230" s="9"/>
      <c r="M230" s="23"/>
      <c r="N230" s="251" t="s">
        <v>79</v>
      </c>
      <c r="O230" s="252"/>
      <c r="P230" s="253" t="s">
        <v>80</v>
      </c>
      <c r="Q230" s="254"/>
      <c r="R230" s="23"/>
      <c r="S230" s="7" t="s">
        <v>11</v>
      </c>
      <c r="T230" s="8"/>
      <c r="U230" s="8" t="s">
        <v>12</v>
      </c>
      <c r="V230" s="9"/>
      <c r="W230" s="20"/>
      <c r="X230" s="251" t="s">
        <v>79</v>
      </c>
      <c r="Y230" s="252"/>
      <c r="Z230" s="253" t="s">
        <v>80</v>
      </c>
      <c r="AA230" s="254"/>
      <c r="AB230" s="20"/>
      <c r="AC230" s="7" t="s">
        <v>4</v>
      </c>
      <c r="AD230" s="8"/>
      <c r="AE230" s="8" t="s">
        <v>5</v>
      </c>
      <c r="AF230" s="9"/>
      <c r="AG230" s="20"/>
      <c r="AH230" s="251" t="s">
        <v>0</v>
      </c>
      <c r="AI230" s="252"/>
      <c r="AJ230" s="253" t="s">
        <v>1</v>
      </c>
      <c r="AK230" s="254"/>
      <c r="AL230" s="20"/>
      <c r="AM230" s="7" t="s">
        <v>11</v>
      </c>
      <c r="AN230" s="8"/>
      <c r="AO230" s="8" t="s">
        <v>12</v>
      </c>
      <c r="AP230" s="9"/>
      <c r="AQ230" s="23"/>
      <c r="AR230" s="251" t="s">
        <v>0</v>
      </c>
      <c r="AS230" s="252"/>
      <c r="AT230" s="253" t="s">
        <v>1</v>
      </c>
      <c r="AU230" s="254"/>
      <c r="AV230" s="36"/>
      <c r="AW230" s="7" t="s">
        <v>4</v>
      </c>
      <c r="AX230" s="8"/>
      <c r="AY230" s="8" t="s">
        <v>5</v>
      </c>
      <c r="AZ230" s="9"/>
      <c r="BA230" s="20"/>
      <c r="BB230" s="251" t="s">
        <v>0</v>
      </c>
      <c r="BC230" s="252"/>
      <c r="BD230" s="253" t="s">
        <v>1</v>
      </c>
      <c r="BE230" s="254"/>
      <c r="BF230" s="36"/>
      <c r="BG230" s="7" t="s">
        <v>11</v>
      </c>
      <c r="BH230" s="8"/>
      <c r="BI230" s="8" t="s">
        <v>12</v>
      </c>
      <c r="BJ230" s="9"/>
      <c r="BK230" s="36"/>
      <c r="BL230" s="251" t="s">
        <v>0</v>
      </c>
      <c r="BM230" s="252"/>
      <c r="BN230" s="253" t="s">
        <v>1</v>
      </c>
      <c r="BO230" s="254"/>
      <c r="BP230" s="36"/>
      <c r="BQ230" s="7" t="s">
        <v>4</v>
      </c>
      <c r="BR230" s="8"/>
      <c r="BS230" s="8" t="s">
        <v>5</v>
      </c>
      <c r="BT230" s="9"/>
      <c r="BU230" s="20"/>
      <c r="BV230" s="251" t="s">
        <v>0</v>
      </c>
      <c r="BW230" s="252"/>
      <c r="BX230" s="253" t="s">
        <v>1</v>
      </c>
      <c r="BY230" s="254"/>
      <c r="BZ230" s="36"/>
      <c r="CA230" s="7" t="s">
        <v>11</v>
      </c>
      <c r="CB230" s="8"/>
      <c r="CC230" s="8" t="s">
        <v>12</v>
      </c>
      <c r="CD230" s="9"/>
      <c r="CE230" s="36"/>
      <c r="CF230" s="251" t="s">
        <v>0</v>
      </c>
      <c r="CG230" s="252"/>
      <c r="CH230" s="253" t="s">
        <v>1</v>
      </c>
      <c r="CI230" s="254"/>
      <c r="CJ230" s="23"/>
      <c r="CK230" s="7" t="s">
        <v>23</v>
      </c>
      <c r="CL230" s="8"/>
      <c r="CM230" s="8" t="s">
        <v>24</v>
      </c>
      <c r="CN230" s="9"/>
      <c r="CO230" s="23"/>
      <c r="CP230" s="251" t="s">
        <v>0</v>
      </c>
      <c r="CQ230" s="252"/>
      <c r="CR230" s="253" t="s">
        <v>1</v>
      </c>
      <c r="CS230" s="254"/>
      <c r="CU230" s="26" t="s">
        <v>25</v>
      </c>
      <c r="CW230" s="50" t="s">
        <v>44</v>
      </c>
      <c r="CY230" s="44">
        <f t="shared" ref="CY230:CY293" si="2187">INDEX(B:B,(ROW()-23)*8+23)</f>
        <v>2.42</v>
      </c>
      <c r="CZ230" s="13">
        <f t="shared" ref="CZ230:CZ293" si="2188">INDEX(CU:CU,(ROW()-23)*8+23)</f>
        <v>-2.0527205350042717E-2</v>
      </c>
      <c r="DA230" s="13">
        <f t="shared" ref="DA230:DA293" si="2189">INDEX(CU:CU,(ROW()-23)*8+26)</f>
        <v>-1.9260635387254768</v>
      </c>
      <c r="DB230" s="48">
        <f t="shared" ref="DB230:DB293" si="2190">CZ230</f>
        <v>-2.0527205350042717E-2</v>
      </c>
      <c r="DC230" s="13">
        <f t="shared" ref="DC230:DC293" si="2191">((DA231-DA230)/(CY231-CY230))</f>
        <v>-83.122029430280833</v>
      </c>
      <c r="DD230" s="55">
        <f t="shared" ref="DD230:DD293" si="2192">PI()*(IF(DC230&lt;0,DC230,(DC231+DC229)/2))/180</f>
        <v>-1.4507530944980269</v>
      </c>
      <c r="DE230" s="46">
        <f t="shared" ref="DE230:DE293" si="2193">INDEX(CW:CW,(ROW()-23)*8+26)</f>
        <v>-23.220371812301561</v>
      </c>
    </row>
    <row r="231" spans="1:109" ht="18" customHeight="1" thickTop="1" thickBot="1">
      <c r="B231" s="34">
        <v>0.6</v>
      </c>
      <c r="D231" s="11">
        <v>1</v>
      </c>
      <c r="E231" s="12">
        <v>0</v>
      </c>
      <c r="F231" s="13">
        <v>0</v>
      </c>
      <c r="G231" s="40">
        <f t="shared" ref="G231" si="2194">-1/($E$4*$B231)</f>
        <v>-1.7508841965192423</v>
      </c>
      <c r="H231" s="10"/>
      <c r="I231" s="11">
        <v>1</v>
      </c>
      <c r="J231" s="12">
        <v>0</v>
      </c>
      <c r="K231" s="13">
        <v>0</v>
      </c>
      <c r="L231" s="14">
        <v>0</v>
      </c>
      <c r="N231" s="1">
        <f t="shared" ref="N231" si="2195">D231*I231+F231*I234-E231*J231-G231*J234</f>
        <v>-3.2656633935566006</v>
      </c>
      <c r="O231" s="4">
        <f t="shared" ref="O231" si="2196">(D231*J231+E231*I231+F231*J234+G231*I234)</f>
        <v>0</v>
      </c>
      <c r="P231" s="2">
        <f t="shared" ref="P231" si="2197">D231*K231+F231*K234-E231*L231-G231*L234</f>
        <v>0</v>
      </c>
      <c r="Q231" s="3">
        <f t="shared" ref="Q231" si="2198">(D231*L231+E231*K231+F231*L234+G231*K234)</f>
        <v>-1.7508841965192423</v>
      </c>
      <c r="S231" s="11">
        <v>1</v>
      </c>
      <c r="T231" s="12">
        <v>0</v>
      </c>
      <c r="U231" s="13">
        <v>0</v>
      </c>
      <c r="V231" s="40">
        <f t="shared" ref="V231" si="2199">-1/($T$4*$B231)</f>
        <v>-3.3453766894152284</v>
      </c>
      <c r="W231" s="20"/>
      <c r="X231" s="1">
        <f t="shared" ref="X231" si="2200">N231*S231+P231*S234-O231*T231-Q231*T234</f>
        <v>-3.2656633935566006</v>
      </c>
      <c r="Y231" s="4">
        <f t="shared" ref="Y231" si="2201">(N231*T231+O231*S231+P231*T234+Q231*S234)</f>
        <v>0</v>
      </c>
      <c r="Z231" s="2">
        <f t="shared" ref="Z231" si="2202">N231*U231+P231*U234-O231*V231-Q231*V234</f>
        <v>0</v>
      </c>
      <c r="AA231" s="3">
        <f t="shared" ref="AA231" si="2203">(N231*V231+O231*U231+P231*V234+Q231*U234)</f>
        <v>9.1739899957616373</v>
      </c>
      <c r="AB231" s="20"/>
      <c r="AC231" s="11">
        <v>1</v>
      </c>
      <c r="AD231" s="12">
        <v>0</v>
      </c>
      <c r="AE231" s="13">
        <v>0</v>
      </c>
      <c r="AF231" s="14">
        <v>0</v>
      </c>
      <c r="AG231" s="20"/>
      <c r="AH231" s="1">
        <f t="shared" ref="AH231" si="2204">X231*AC231+Z231*AC234-Y231*AD231-AA231*AD234</f>
        <v>22.268710898810461</v>
      </c>
      <c r="AI231" s="4">
        <f t="shared" ref="AI231" si="2205">(X231*AD231+Y231*AC231+Z231*AD234+AA231*AC234)</f>
        <v>0</v>
      </c>
      <c r="AJ231" s="2">
        <f t="shared" ref="AJ231" si="2206">X231*AE231+Z231*AE234-Y231*AF231-AA231*AF234</f>
        <v>0</v>
      </c>
      <c r="AK231" s="3">
        <f t="shared" ref="AK231" si="2207">(X231*AF231+Y231*AE231+Z231*AF234+AA231*AE234)</f>
        <v>9.1739899957616373</v>
      </c>
      <c r="AL231" s="20"/>
      <c r="AM231" s="11">
        <v>1</v>
      </c>
      <c r="AN231" s="12">
        <v>0</v>
      </c>
      <c r="AO231" s="13">
        <v>0</v>
      </c>
      <c r="AP231" s="40">
        <f t="shared" ref="AP231" si="2208">-1/($AN$4*$B231)</f>
        <v>-3.4765679321373937</v>
      </c>
      <c r="AR231" s="1">
        <f t="shared" ref="AR231" si="2209">AH231*AM231+AJ231*AM234-AI231*AN231-AK231*AN234</f>
        <v>22.268710898810461</v>
      </c>
      <c r="AS231" s="4">
        <f t="shared" ref="AS231" si="2210">(AH231*AN231+AI231*AM231+AJ231*AN234+AK231*AM234)</f>
        <v>0</v>
      </c>
      <c r="AT231" s="2">
        <f t="shared" ref="AT231" si="2211">AH231*AO231+AJ231*AO234-AI231*AP231-AK231*AP234</f>
        <v>0</v>
      </c>
      <c r="AU231" s="3">
        <f t="shared" ref="AU231" si="2212">(AH231*AP231+AI231*AO231+AJ231*AP234+AK231*AO234)</f>
        <v>-68.244696205081283</v>
      </c>
      <c r="AV231" s="20"/>
      <c r="AW231" s="11">
        <v>1</v>
      </c>
      <c r="AX231" s="12">
        <v>0</v>
      </c>
      <c r="AY231" s="13">
        <v>0</v>
      </c>
      <c r="AZ231" s="14">
        <v>0</v>
      </c>
      <c r="BA231" s="20"/>
      <c r="BB231" s="1">
        <f t="shared" ref="BB231" si="2213">AR231*AW231+AT231*AW234-AS231*AX231-AU231*AX234</f>
        <v>-167.67978666598938</v>
      </c>
      <c r="BC231" s="4">
        <f t="shared" ref="BC231" si="2214">(AR231*AX231+AS231*AW231+AT231*AX234+AU231*AW234)</f>
        <v>0</v>
      </c>
      <c r="BD231" s="2">
        <f t="shared" ref="BD231" si="2215">AR231*AY231+AT231*AY234-AS231*AZ231-AU231*AZ234</f>
        <v>0</v>
      </c>
      <c r="BE231" s="3">
        <f t="shared" ref="BE231" si="2216">(AR231*AZ231+AS231*AY231+AT231*AZ234+AU231*AY234)</f>
        <v>-68.244696205081283</v>
      </c>
      <c r="BF231" s="20"/>
      <c r="BG231" s="11">
        <v>1</v>
      </c>
      <c r="BH231" s="12">
        <v>0</v>
      </c>
      <c r="BI231" s="13">
        <v>0</v>
      </c>
      <c r="BJ231" s="40">
        <f t="shared" ref="BJ231" si="2217">-1/($BH$4*$B231)</f>
        <v>-3.3453766894152284</v>
      </c>
      <c r="BK231" s="20"/>
      <c r="BL231" s="1">
        <f t="shared" ref="BL231" si="2218">BB231*BG231+BD231*BG234-BC231*BH231-BE231*BH234</f>
        <v>-167.67978666598938</v>
      </c>
      <c r="BM231" s="4">
        <f t="shared" ref="BM231" si="2219">(BB231*BH231+BC231*BG231+BD231*BH234+BE231*BG234)</f>
        <v>0</v>
      </c>
      <c r="BN231" s="2">
        <f t="shared" ref="BN231" si="2220">BB231*BI231+BD231*BI234-BC231*BJ231-BE231*BJ234</f>
        <v>0</v>
      </c>
      <c r="BO231" s="3">
        <f t="shared" ref="BO231" si="2221">(BB231*BJ231+BC231*BI231+BD231*BJ234+BE231*BI234)</f>
        <v>492.7073533934381</v>
      </c>
      <c r="BP231" s="20"/>
      <c r="BQ231" s="11">
        <v>1</v>
      </c>
      <c r="BR231" s="12">
        <v>0</v>
      </c>
      <c r="BS231" s="13">
        <v>0</v>
      </c>
      <c r="BT231" s="14">
        <v>0</v>
      </c>
      <c r="BU231" s="20"/>
      <c r="BV231" s="1">
        <f t="shared" ref="BV231" si="2222">BL231*BQ231+BN231*BQ234-BM231*BR231-BO231*BR234</f>
        <v>1032.6986994068022</v>
      </c>
      <c r="BW231" s="4">
        <f t="shared" ref="BW231" si="2223">(BL231*BR231+BM231*BQ231+BN231*BR234+BO231*BQ234)</f>
        <v>0</v>
      </c>
      <c r="BX231" s="2">
        <f t="shared" ref="BX231" si="2224">BL231*BS231+BN231*BS234-BM231*BT231-BO231*BT234</f>
        <v>0</v>
      </c>
      <c r="BY231" s="3">
        <f t="shared" ref="BY231" si="2225">(BL231*BT231+BM231*BS231+BN231*BT234+BO231*BS234)</f>
        <v>492.7073533934381</v>
      </c>
      <c r="BZ231" s="20"/>
      <c r="CA231" s="11">
        <v>1</v>
      </c>
      <c r="CB231" s="12">
        <v>0</v>
      </c>
      <c r="CC231" s="13">
        <v>0</v>
      </c>
      <c r="CD231" s="40">
        <f t="shared" ref="CD231" si="2226">-1/($CB$4*$B231)</f>
        <v>-1.7508841965192423</v>
      </c>
      <c r="CE231" s="20"/>
      <c r="CF231" s="1">
        <f t="shared" ref="CF231" si="2227">BV231*CA231+BX231*CA234-BW231*CB231-BY231*CB234</f>
        <v>1032.6986994068022</v>
      </c>
      <c r="CG231" s="4">
        <f t="shared" ref="CG231" si="2228">(BV231*CB231+BW231*CA231+BX231*CB234+BY231*CA234)</f>
        <v>0</v>
      </c>
      <c r="CH231" s="2">
        <f t="shared" ref="CH231" si="2229">BV231*CC231+BX231*CC234-BW231*CD231-BY231*CD234</f>
        <v>0</v>
      </c>
      <c r="CI231" s="3">
        <f t="shared" ref="CI231" si="2230">(BV231*CD231+BW231*CC231+BX231*CD234+BY231*CC234)</f>
        <v>-1315.4284791639075</v>
      </c>
      <c r="CJ231" s="28"/>
      <c r="CK231" s="11">
        <v>1</v>
      </c>
      <c r="CL231" s="12">
        <v>0</v>
      </c>
      <c r="CM231" s="13">
        <v>0</v>
      </c>
      <c r="CN231" s="14">
        <v>0</v>
      </c>
      <c r="CP231" s="1">
        <f t="shared" ref="CP231" si="2231">CF231*CK231+CH231*CK234-CG231*CL231-CI231*CL234</f>
        <v>1032.6986994068022</v>
      </c>
      <c r="CQ231" s="4">
        <f t="shared" ref="CQ231" si="2232">(CF231*CL231+CG231*CK231+CH231*CL234+CI231*CK234)</f>
        <v>-1315.4284791639075</v>
      </c>
      <c r="CR231" s="2">
        <f t="shared" ref="CR231" si="2233">CF231*CM231+CH231*CM234-CG231*CN231-CI231*CN234</f>
        <v>0</v>
      </c>
      <c r="CS231" s="3">
        <f t="shared" ref="CS231" si="2234">(CF231*CN231+CG231*CM231+CH231*CN234+CI231*CM234)</f>
        <v>-1315.4284791639075</v>
      </c>
      <c r="CU231" s="29">
        <f t="shared" ref="CU231" si="2235">20*LOG(((1+$CL$4)/$CL$4)/((CP231+CP234)^2+(CQ231+CQ234)^2)^0.5)</f>
        <v>-60.531342276931596</v>
      </c>
      <c r="CW231" s="51">
        <f t="shared" ref="CW231" si="2236">((CP231^2+CQ231^2)^0.5)/((CP234^2+CQ234^2)^0.5)</f>
        <v>1.2737780634853206</v>
      </c>
      <c r="CY231" s="44">
        <f t="shared" si="2187"/>
        <v>2.44</v>
      </c>
      <c r="CZ231" s="13">
        <f t="shared" si="2188"/>
        <v>-1.8890769301137235E-2</v>
      </c>
      <c r="DA231" s="13">
        <f t="shared" si="2189"/>
        <v>-3.5885041273310949</v>
      </c>
      <c r="DB231" s="48">
        <f t="shared" si="2190"/>
        <v>-1.8890769301137235E-2</v>
      </c>
      <c r="DC231" s="13">
        <f t="shared" si="2191"/>
        <v>-82.037108749849168</v>
      </c>
      <c r="DD231" s="55">
        <f t="shared" si="2192"/>
        <v>-1.431817656501517</v>
      </c>
      <c r="DE231" s="46">
        <f t="shared" si="2193"/>
        <v>-23.555021730310752</v>
      </c>
    </row>
    <row r="232" spans="1:109" ht="18" customHeight="1" thickBot="1">
      <c r="D232" s="11"/>
      <c r="E232" s="13"/>
      <c r="F232" s="13"/>
      <c r="G232" s="15"/>
      <c r="H232" s="10"/>
      <c r="I232" s="11"/>
      <c r="J232" s="13"/>
      <c r="K232" s="13"/>
      <c r="L232" s="15"/>
      <c r="N232" s="5"/>
      <c r="Q232" s="6"/>
      <c r="S232" s="11"/>
      <c r="T232" s="13"/>
      <c r="U232" s="13"/>
      <c r="V232" s="15"/>
      <c r="W232" s="20"/>
      <c r="X232" s="5"/>
      <c r="AA232" s="6"/>
      <c r="AB232" s="20"/>
      <c r="AC232" s="11"/>
      <c r="AD232" s="13"/>
      <c r="AE232" s="13"/>
      <c r="AF232" s="15"/>
      <c r="AG232" s="20"/>
      <c r="AH232" s="5"/>
      <c r="AK232" s="6"/>
      <c r="AL232" s="20"/>
      <c r="AM232" s="11"/>
      <c r="AN232" s="13"/>
      <c r="AO232" s="13"/>
      <c r="AP232" s="15"/>
      <c r="AR232" s="5"/>
      <c r="AU232" s="6"/>
      <c r="AW232" s="11"/>
      <c r="AX232" s="13"/>
      <c r="AY232" s="13"/>
      <c r="AZ232" s="15"/>
      <c r="BA232" s="20"/>
      <c r="BB232" s="5"/>
      <c r="BE232" s="6"/>
      <c r="BG232" s="11"/>
      <c r="BH232" s="13"/>
      <c r="BI232" s="13"/>
      <c r="BJ232" s="15"/>
      <c r="BL232" s="5"/>
      <c r="BO232" s="6"/>
      <c r="BQ232" s="11"/>
      <c r="BR232" s="13"/>
      <c r="BS232" s="13"/>
      <c r="BT232" s="15"/>
      <c r="BU232" s="20"/>
      <c r="BV232" s="5"/>
      <c r="BY232" s="6"/>
      <c r="CA232" s="11"/>
      <c r="CB232" s="13"/>
      <c r="CC232" s="13"/>
      <c r="CD232" s="15"/>
      <c r="CF232" s="5"/>
      <c r="CI232" s="6"/>
      <c r="CK232" s="11"/>
      <c r="CL232" s="13"/>
      <c r="CM232" s="13"/>
      <c r="CN232" s="15"/>
      <c r="CP232" s="5"/>
      <c r="CS232" s="6"/>
      <c r="CW232" s="52"/>
      <c r="CY232" s="44">
        <f t="shared" si="2187"/>
        <v>2.46</v>
      </c>
      <c r="CZ232" s="13">
        <f t="shared" si="2188"/>
        <v>-1.7309981421797495E-2</v>
      </c>
      <c r="DA232" s="13">
        <f t="shared" si="2189"/>
        <v>-5.2292463023280797</v>
      </c>
      <c r="DB232" s="48">
        <f t="shared" si="2190"/>
        <v>-1.7309981421797495E-2</v>
      </c>
      <c r="DC232" s="13">
        <f t="shared" si="2191"/>
        <v>-80.943272151578427</v>
      </c>
      <c r="DD232" s="55">
        <f t="shared" si="2192"/>
        <v>-1.4127266063828781</v>
      </c>
      <c r="DE232" s="46">
        <f t="shared" si="2193"/>
        <v>-23.903544330382701</v>
      </c>
    </row>
    <row r="233" spans="1:109" ht="18" customHeight="1" thickBot="1">
      <c r="D233" s="11" t="s">
        <v>6</v>
      </c>
      <c r="E233" s="13"/>
      <c r="F233" s="13" t="s">
        <v>7</v>
      </c>
      <c r="G233" s="15"/>
      <c r="H233" s="10"/>
      <c r="I233" s="11" t="s">
        <v>8</v>
      </c>
      <c r="J233" s="13"/>
      <c r="K233" s="13" t="s">
        <v>9</v>
      </c>
      <c r="L233" s="15"/>
      <c r="N233" s="251" t="s">
        <v>26</v>
      </c>
      <c r="O233" s="252"/>
      <c r="P233" s="253" t="s">
        <v>27</v>
      </c>
      <c r="Q233" s="254"/>
      <c r="S233" s="11" t="s">
        <v>13</v>
      </c>
      <c r="T233" s="13"/>
      <c r="U233" s="13" t="s">
        <v>14</v>
      </c>
      <c r="V233" s="15"/>
      <c r="W233" s="20"/>
      <c r="X233" s="251" t="s">
        <v>26</v>
      </c>
      <c r="Y233" s="252"/>
      <c r="Z233" s="253" t="s">
        <v>27</v>
      </c>
      <c r="AA233" s="254"/>
      <c r="AB233" s="20"/>
      <c r="AC233" s="11" t="s">
        <v>8</v>
      </c>
      <c r="AD233" s="13"/>
      <c r="AE233" s="13" t="s">
        <v>9</v>
      </c>
      <c r="AF233" s="15"/>
      <c r="AG233" s="20"/>
      <c r="AH233" s="251" t="s">
        <v>26</v>
      </c>
      <c r="AI233" s="252"/>
      <c r="AJ233" s="253" t="s">
        <v>27</v>
      </c>
      <c r="AK233" s="254"/>
      <c r="AL233" s="20"/>
      <c r="AM233" s="11" t="s">
        <v>13</v>
      </c>
      <c r="AN233" s="13"/>
      <c r="AO233" s="13" t="s">
        <v>14</v>
      </c>
      <c r="AP233" s="15"/>
      <c r="AR233" s="251" t="s">
        <v>26</v>
      </c>
      <c r="AS233" s="252"/>
      <c r="AT233" s="253" t="s">
        <v>27</v>
      </c>
      <c r="AU233" s="254"/>
      <c r="AV233" s="36"/>
      <c r="AW233" s="11" t="s">
        <v>8</v>
      </c>
      <c r="AX233" s="13"/>
      <c r="AY233" s="13" t="s">
        <v>9</v>
      </c>
      <c r="AZ233" s="15"/>
      <c r="BA233" s="20"/>
      <c r="BB233" s="251" t="s">
        <v>26</v>
      </c>
      <c r="BC233" s="252"/>
      <c r="BD233" s="253" t="s">
        <v>27</v>
      </c>
      <c r="BE233" s="254"/>
      <c r="BF233" s="36"/>
      <c r="BG233" s="11" t="s">
        <v>13</v>
      </c>
      <c r="BH233" s="13"/>
      <c r="BI233" s="13" t="s">
        <v>14</v>
      </c>
      <c r="BJ233" s="15"/>
      <c r="BK233" s="36"/>
      <c r="BL233" s="251" t="s">
        <v>26</v>
      </c>
      <c r="BM233" s="252"/>
      <c r="BN233" s="253" t="s">
        <v>27</v>
      </c>
      <c r="BO233" s="254"/>
      <c r="BP233" s="36"/>
      <c r="BQ233" s="11" t="s">
        <v>8</v>
      </c>
      <c r="BR233" s="13"/>
      <c r="BS233" s="13" t="s">
        <v>9</v>
      </c>
      <c r="BT233" s="15"/>
      <c r="BU233" s="20"/>
      <c r="BV233" s="251" t="s">
        <v>26</v>
      </c>
      <c r="BW233" s="252"/>
      <c r="BX233" s="253" t="s">
        <v>27</v>
      </c>
      <c r="BY233" s="254"/>
      <c r="BZ233" s="36"/>
      <c r="CA233" s="11" t="s">
        <v>13</v>
      </c>
      <c r="CB233" s="13"/>
      <c r="CC233" s="13" t="s">
        <v>14</v>
      </c>
      <c r="CD233" s="15"/>
      <c r="CE233" s="36"/>
      <c r="CF233" s="251" t="s">
        <v>26</v>
      </c>
      <c r="CG233" s="252"/>
      <c r="CH233" s="253" t="s">
        <v>27</v>
      </c>
      <c r="CI233" s="254"/>
      <c r="CK233" s="11" t="s">
        <v>28</v>
      </c>
      <c r="CL233" s="13"/>
      <c r="CM233" s="13" t="s">
        <v>29</v>
      </c>
      <c r="CN233" s="15"/>
      <c r="CP233" s="251" t="s">
        <v>26</v>
      </c>
      <c r="CQ233" s="252"/>
      <c r="CR233" s="253" t="s">
        <v>27</v>
      </c>
      <c r="CS233" s="254"/>
      <c r="CU233" s="38" t="s">
        <v>37</v>
      </c>
      <c r="CW233" s="53" t="s">
        <v>45</v>
      </c>
      <c r="CY233" s="44">
        <f t="shared" si="2187"/>
        <v>2.48</v>
      </c>
      <c r="CZ233" s="13">
        <f t="shared" si="2188"/>
        <v>-1.578931991438565E-2</v>
      </c>
      <c r="DA233" s="13">
        <f t="shared" si="2189"/>
        <v>-6.8481117453596498</v>
      </c>
      <c r="DB233" s="48">
        <f t="shared" si="2190"/>
        <v>-1.578931991438565E-2</v>
      </c>
      <c r="DC233" s="13">
        <f t="shared" si="2191"/>
        <v>-79.841383030576793</v>
      </c>
      <c r="DD233" s="55">
        <f t="shared" si="2192"/>
        <v>-1.3934950132294934</v>
      </c>
      <c r="DE233" s="46">
        <f t="shared" si="2193"/>
        <v>-24.26743997393362</v>
      </c>
    </row>
    <row r="234" spans="1:109" ht="18" customHeight="1" thickTop="1" thickBot="1">
      <c r="D234" s="16">
        <v>0</v>
      </c>
      <c r="E234" s="17">
        <v>0</v>
      </c>
      <c r="F234" s="18">
        <v>1</v>
      </c>
      <c r="G234" s="19">
        <v>0</v>
      </c>
      <c r="H234" s="10"/>
      <c r="I234" s="16">
        <v>0</v>
      </c>
      <c r="J234" s="17">
        <f t="shared" ref="J234" si="2237">-1/($J$4*$B231)</f>
        <v>-2.4362909905959169</v>
      </c>
      <c r="K234" s="18">
        <v>1</v>
      </c>
      <c r="L234" s="19">
        <v>0</v>
      </c>
      <c r="N234" s="1">
        <f t="shared" ref="N234" si="2238">D234*I231+F234*I234-E234*J231-G234*J234</f>
        <v>0</v>
      </c>
      <c r="O234" s="4">
        <f t="shared" ref="O234" si="2239">(D234*J231+E234*I231+F234*J234+G234*I234)</f>
        <v>-2.4362909905959169</v>
      </c>
      <c r="P234" s="2">
        <f t="shared" ref="P234" si="2240">D234*K231+F234*K234-E234*L231-G234*L234</f>
        <v>1</v>
      </c>
      <c r="Q234" s="3">
        <f t="shared" ref="Q234" si="2241">(D234*L231+E234*K231+F234*L234+G234*K234)</f>
        <v>0</v>
      </c>
      <c r="S234" s="16">
        <v>0</v>
      </c>
      <c r="T234" s="17">
        <v>0</v>
      </c>
      <c r="U234" s="18">
        <v>1</v>
      </c>
      <c r="V234" s="19">
        <v>0</v>
      </c>
      <c r="W234" s="20"/>
      <c r="X234" s="1">
        <f t="shared" ref="X234" si="2242">N234*S231+P234*S234-O234*T231-Q234*T234</f>
        <v>0</v>
      </c>
      <c r="Y234" s="4">
        <f t="shared" ref="Y234" si="2243">(N234*T231+O234*S231+P234*T234+Q234*S234)</f>
        <v>-2.4362909905959169</v>
      </c>
      <c r="Z234" s="2">
        <f t="shared" ref="Z234" si="2244">N234*U231+P234*U234-O234*V231-Q234*V234</f>
        <v>-7.1503110885719163</v>
      </c>
      <c r="AA234" s="3">
        <f t="shared" ref="AA234" si="2245">(N234*V231+O234*U231+P234*V234+Q234*U234)</f>
        <v>0</v>
      </c>
      <c r="AB234" s="20"/>
      <c r="AC234" s="16">
        <v>0</v>
      </c>
      <c r="AD234" s="17">
        <f t="shared" ref="AD234" si="2246">-1/($AD$4*$B231)</f>
        <v>-2.7833444667112004</v>
      </c>
      <c r="AE234" s="18">
        <v>1</v>
      </c>
      <c r="AF234" s="19">
        <v>0</v>
      </c>
      <c r="AG234" s="20"/>
      <c r="AH234" s="1">
        <f t="shared" ref="AH234" si="2247">X234*AC231+Z234*AC234-Y234*AD231-AA234*AD234</f>
        <v>0</v>
      </c>
      <c r="AI234" s="4">
        <f t="shared" ref="AI234" si="2248">(X234*AD231+Y234*AC231+Z234*AD234+AA234*AC234)</f>
        <v>17.465487813044465</v>
      </c>
      <c r="AJ234" s="2">
        <f t="shared" ref="AJ234" si="2249">X234*AE231+Z234*AE234-Y234*AF231-AA234*AF234</f>
        <v>-7.1503110885719163</v>
      </c>
      <c r="AK234" s="3">
        <f t="shared" ref="AK234" si="2250">(X234*AF231+Y234*AE231+Z234*AF234+AA234*AE234)</f>
        <v>0</v>
      </c>
      <c r="AL234" s="20"/>
      <c r="AM234" s="16">
        <v>0</v>
      </c>
      <c r="AN234" s="17">
        <v>0</v>
      </c>
      <c r="AO234" s="18">
        <v>1</v>
      </c>
      <c r="AP234" s="19">
        <v>0</v>
      </c>
      <c r="AR234" s="1">
        <f t="shared" ref="AR234" si="2251">AH234*AM231+AJ234*AM234-AI234*AN231-AK234*AN234</f>
        <v>0</v>
      </c>
      <c r="AS234" s="4">
        <f t="shared" ref="AS234" si="2252">(AH234*AN231+AI234*AM231+AJ234*AN234+AK234*AM234)</f>
        <v>17.465487813044465</v>
      </c>
      <c r="AT234" s="2">
        <f t="shared" ref="AT234" si="2253">AH234*AO231+AJ234*AO234-AI234*AP231-AK234*AP234</f>
        <v>53.569643761394929</v>
      </c>
      <c r="AU234" s="3">
        <f t="shared" ref="AU234" si="2254">(AH234*AP231+AI234*AO231+AJ234*AP234+AK234*AO234)</f>
        <v>0</v>
      </c>
      <c r="AV234" s="20"/>
      <c r="AW234" s="16">
        <v>0</v>
      </c>
      <c r="AX234" s="17">
        <f t="shared" ref="AX234" si="2255">-1/($AX$4*$B231)</f>
        <v>-2.7833444667112004</v>
      </c>
      <c r="AY234" s="18">
        <v>1</v>
      </c>
      <c r="AZ234" s="19">
        <v>0</v>
      </c>
      <c r="BA234" s="20"/>
      <c r="BB234" s="1">
        <f t="shared" ref="BB234" si="2256">AR234*AW231+AT234*AW234-AS234*AX231-AU234*AX234</f>
        <v>0</v>
      </c>
      <c r="BC234" s="4">
        <f t="shared" ref="BC234" si="2257">(AR234*AX231+AS234*AW231+AT234*AX234+AU234*AW234)</f>
        <v>-131.63728373392428</v>
      </c>
      <c r="BD234" s="2">
        <f t="shared" ref="BD234" si="2258">AR234*AY231+AT234*AY234-AS234*AZ231-AU234*AZ234</f>
        <v>53.569643761394929</v>
      </c>
      <c r="BE234" s="3">
        <f t="shared" ref="BE234" si="2259">(AR234*AZ231+AS234*AY231+AT234*AZ234+AU234*AY234)</f>
        <v>0</v>
      </c>
      <c r="BF234" s="20"/>
      <c r="BG234" s="16">
        <v>0</v>
      </c>
      <c r="BH234" s="17">
        <v>0</v>
      </c>
      <c r="BI234" s="18">
        <v>1</v>
      </c>
      <c r="BJ234" s="19">
        <v>0</v>
      </c>
      <c r="BK234" s="20"/>
      <c r="BL234" s="1">
        <f t="shared" ref="BL234" si="2260">BB234*BG231+BD234*BG234-BC234*BH231-BE234*BH234</f>
        <v>0</v>
      </c>
      <c r="BM234" s="4">
        <f t="shared" ref="BM234" si="2261">(BB234*BH231+BC234*BG231+BD234*BH234+BE234*BG234)</f>
        <v>-131.63728373392428</v>
      </c>
      <c r="BN234" s="2">
        <f t="shared" ref="BN234" si="2262">BB234*BI231+BD234*BI234-BC234*BJ231-BE234*BJ234</f>
        <v>-386.80665670001372</v>
      </c>
      <c r="BO234" s="3">
        <f t="shared" ref="BO234" si="2263">(BB234*BJ231+BC234*BI231+BD234*BJ234+BE234*BI234)</f>
        <v>0</v>
      </c>
      <c r="BP234" s="20"/>
      <c r="BQ234" s="16">
        <v>0</v>
      </c>
      <c r="BR234" s="17">
        <f t="shared" ref="BR234" si="2264">-1/($BR$4*$B231)</f>
        <v>-2.4362909905959169</v>
      </c>
      <c r="BS234" s="18">
        <v>1</v>
      </c>
      <c r="BT234" s="19">
        <v>0</v>
      </c>
      <c r="BU234" s="20"/>
      <c r="BV234" s="1">
        <f t="shared" ref="BV234" si="2265">BL234*BQ231+BN234*BQ234-BM234*BR231-BO234*BR234</f>
        <v>0</v>
      </c>
      <c r="BW234" s="4">
        <f t="shared" ref="BW234" si="2266">(BL234*BR231+BM234*BQ231+BN234*BR234+BO234*BQ234)</f>
        <v>810.73628908684691</v>
      </c>
      <c r="BX234" s="2">
        <f t="shared" ref="BX234" si="2267">BL234*BS231+BN234*BS234-BM234*BT231-BO234*BT234</f>
        <v>-386.80665670001372</v>
      </c>
      <c r="BY234" s="3">
        <f t="shared" ref="BY234" si="2268">(BL234*BT231+BM234*BS231+BN234*BT234+BO234*BS234)</f>
        <v>0</v>
      </c>
      <c r="BZ234" s="20"/>
      <c r="CA234" s="16">
        <v>0</v>
      </c>
      <c r="CB234" s="17">
        <v>0</v>
      </c>
      <c r="CC234" s="18">
        <v>1</v>
      </c>
      <c r="CD234" s="19">
        <v>0</v>
      </c>
      <c r="CE234" s="20"/>
      <c r="CF234" s="1">
        <f t="shared" ref="CF234" si="2269">BV234*CA231+BX234*CA234-BW234*CB231-BY234*CB234</f>
        <v>0</v>
      </c>
      <c r="CG234" s="4">
        <f t="shared" ref="CG234" si="2270">(BV234*CB231+BW234*CA231+BX234*CB234+BY234*CA234)</f>
        <v>810.73628908684691</v>
      </c>
      <c r="CH234" s="2">
        <f t="shared" ref="CH234" si="2271">BV234*CC231+BX234*CC234-BW234*CD231-BY234*CD234</f>
        <v>1032.6986994068025</v>
      </c>
      <c r="CI234" s="3">
        <f t="shared" ref="CI234" si="2272">(BV234*CD231+BW234*CC231+BX234*CD234+BY234*CC234)</f>
        <v>0</v>
      </c>
      <c r="CK234" s="16">
        <f t="shared" ref="CK234" si="2273">1/$CL$4</f>
        <v>1</v>
      </c>
      <c r="CL234" s="17">
        <v>0</v>
      </c>
      <c r="CM234" s="18">
        <v>1</v>
      </c>
      <c r="CN234" s="19">
        <v>0</v>
      </c>
      <c r="CP234" s="1">
        <f t="shared" ref="CP234" si="2274">CF234*CK231+CH234*CK234-CG234*CL231-CI234*CL234</f>
        <v>1032.6986994068025</v>
      </c>
      <c r="CQ234" s="4">
        <f t="shared" ref="CQ234" si="2275">(CF234*CL231+CG234*CK231+CH234*CL234+CI234*CK234)</f>
        <v>810.73628908684691</v>
      </c>
      <c r="CR234" s="2">
        <f t="shared" ref="CR234" si="2276">CF234*CM231+CH234*CM234-CG234*CN231-CI234*CN234</f>
        <v>1032.6986994068025</v>
      </c>
      <c r="CS234" s="3">
        <f t="shared" ref="CS234" si="2277">(CF234*CN231+CG234*CM231+CH234*CN234+CI234*CM234)</f>
        <v>0</v>
      </c>
      <c r="CU234" s="39">
        <f t="shared" ref="CU234" si="2278">(180/PI())*ATAN(-1*(CQ231/CP231))</f>
        <v>51.865732527538547</v>
      </c>
      <c r="CW234" s="54">
        <f t="shared" ref="CW234" si="2279">20*LOG(((1-(10^(CU231/20)^2)*(1-((1-CW231)/(1+CW231))^2))^0.5))</f>
        <v>-3.7871096975898958E-6</v>
      </c>
      <c r="CY234" s="44">
        <f t="shared" si="2187"/>
        <v>2.5</v>
      </c>
      <c r="CZ234" s="13">
        <f t="shared" si="2188"/>
        <v>-1.4332546991167705E-2</v>
      </c>
      <c r="DA234" s="13">
        <f t="shared" si="2189"/>
        <v>-8.4449394059711871</v>
      </c>
      <c r="DB234" s="48">
        <f t="shared" si="2190"/>
        <v>-1.4332546991167705E-2</v>
      </c>
      <c r="DC234" s="13">
        <f t="shared" si="2191"/>
        <v>-78.732460420975428</v>
      </c>
      <c r="DD234" s="55">
        <f t="shared" si="2192"/>
        <v>-1.374140662542142</v>
      </c>
      <c r="DE234" s="46">
        <f t="shared" si="2193"/>
        <v>-24.648401012969892</v>
      </c>
    </row>
    <row r="235" spans="1:109" ht="18" customHeight="1"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3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  <c r="BD235" s="20"/>
      <c r="BE235" s="20"/>
      <c r="BF235" s="20"/>
      <c r="BG235" s="20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BR235" s="20"/>
      <c r="BS235" s="20"/>
      <c r="BT235" s="20"/>
      <c r="BU235" s="20"/>
      <c r="BV235" s="20"/>
      <c r="BW235" s="20"/>
      <c r="BX235" s="20"/>
      <c r="BY235" s="20"/>
      <c r="BZ235" s="20"/>
      <c r="CA235" s="20"/>
      <c r="CB235" s="20"/>
      <c r="CC235" s="20"/>
      <c r="CD235" s="20"/>
      <c r="CE235" s="20"/>
      <c r="CF235" s="20"/>
      <c r="CG235" s="20"/>
      <c r="CH235" s="20"/>
      <c r="CI235" s="20"/>
      <c r="CJ235" s="20"/>
      <c r="CK235" s="20"/>
      <c r="CL235" s="20"/>
      <c r="CY235" s="44">
        <f t="shared" si="2187"/>
        <v>2.52</v>
      </c>
      <c r="CZ235" s="13">
        <f t="shared" si="2188"/>
        <v>-1.2942760363698215E-2</v>
      </c>
      <c r="DA235" s="13">
        <f t="shared" si="2189"/>
        <v>-10.019588614390697</v>
      </c>
      <c r="DB235" s="48">
        <f t="shared" si="2190"/>
        <v>-1.2942760363698215E-2</v>
      </c>
      <c r="DC235" s="13">
        <f t="shared" si="2191"/>
        <v>-77.617648480998739</v>
      </c>
      <c r="DD235" s="55">
        <f t="shared" si="2192"/>
        <v>-1.3546835236490034</v>
      </c>
      <c r="DE235" s="46">
        <f t="shared" si="2193"/>
        <v>-25.048340521614488</v>
      </c>
    </row>
    <row r="236" spans="1:109" ht="18" customHeight="1">
      <c r="CY236" s="44">
        <f t="shared" si="2187"/>
        <v>2.54</v>
      </c>
      <c r="CZ236" s="13">
        <f t="shared" si="2188"/>
        <v>-1.1622443760535927E-2</v>
      </c>
      <c r="DA236" s="13">
        <f t="shared" si="2189"/>
        <v>-11.571941584010673</v>
      </c>
      <c r="DB236" s="48">
        <f t="shared" si="2190"/>
        <v>-1.1622443760535927E-2</v>
      </c>
      <c r="DC236" s="13">
        <f t="shared" si="2191"/>
        <v>-76.498188079691175</v>
      </c>
      <c r="DD236" s="55">
        <f t="shared" si="2192"/>
        <v>-1.3351452538004893</v>
      </c>
      <c r="DE236" s="46">
        <f t="shared" si="2193"/>
        <v>-25.469430619030504</v>
      </c>
    </row>
    <row r="237" spans="1:109" ht="18" customHeight="1" thickBot="1">
      <c r="A237" s="23"/>
      <c r="B237" s="23"/>
      <c r="C237" s="23"/>
      <c r="D237" s="20" t="s">
        <v>15</v>
      </c>
      <c r="E237" s="20"/>
      <c r="F237" s="20"/>
      <c r="G237" s="20"/>
      <c r="H237" s="20"/>
      <c r="I237" s="20" t="s">
        <v>16</v>
      </c>
      <c r="J237" s="20"/>
      <c r="K237" s="20"/>
      <c r="L237" s="20"/>
      <c r="M237" s="23"/>
      <c r="N237" s="23"/>
      <c r="O237" s="24" t="s">
        <v>17</v>
      </c>
      <c r="P237" s="23"/>
      <c r="Q237" s="23"/>
      <c r="R237" s="23"/>
      <c r="S237" s="20"/>
      <c r="T237" s="20" t="s">
        <v>18</v>
      </c>
      <c r="U237" s="23"/>
      <c r="V237" s="23"/>
      <c r="W237" s="23"/>
      <c r="X237" s="23"/>
      <c r="Y237" s="24" t="s">
        <v>19</v>
      </c>
      <c r="Z237" s="23"/>
      <c r="AA237" s="23"/>
      <c r="AB237" s="23"/>
      <c r="AC237" s="24" t="s">
        <v>20</v>
      </c>
      <c r="AD237" s="20"/>
      <c r="AE237" s="20"/>
      <c r="AF237" s="20"/>
      <c r="AG237" s="20"/>
      <c r="AH237" s="23"/>
      <c r="AI237" s="24" t="s">
        <v>21</v>
      </c>
      <c r="AJ237" s="23"/>
      <c r="AK237" s="23"/>
      <c r="AL237" s="20"/>
      <c r="AM237" s="24" t="s">
        <v>31</v>
      </c>
      <c r="AN237" s="20"/>
      <c r="AO237" s="23"/>
      <c r="AP237" s="23"/>
      <c r="AQ237" s="23"/>
      <c r="AR237" s="23"/>
      <c r="AS237" s="24" t="s">
        <v>91</v>
      </c>
      <c r="AT237" s="23"/>
      <c r="AU237" s="23"/>
      <c r="AV237" s="23"/>
      <c r="AW237" s="24" t="s">
        <v>32</v>
      </c>
      <c r="AX237" s="20"/>
      <c r="AY237" s="20"/>
      <c r="AZ237" s="20"/>
      <c r="BA237" s="20"/>
      <c r="BB237" s="23"/>
      <c r="BC237" s="24" t="s">
        <v>22</v>
      </c>
      <c r="BD237" s="23"/>
      <c r="BE237" s="23"/>
      <c r="BF237" s="23"/>
      <c r="BG237" s="24" t="s">
        <v>33</v>
      </c>
      <c r="BH237" s="20"/>
      <c r="BI237" s="23"/>
      <c r="BJ237" s="23"/>
      <c r="BK237" s="23"/>
      <c r="BL237" s="23"/>
      <c r="BM237" s="24" t="s">
        <v>34</v>
      </c>
      <c r="BN237" s="23"/>
      <c r="BO237" s="23"/>
      <c r="BP237" s="23"/>
      <c r="BQ237" s="24" t="s">
        <v>89</v>
      </c>
      <c r="BR237" s="20"/>
      <c r="BS237" s="20"/>
      <c r="BT237" s="20"/>
      <c r="BU237" s="20"/>
      <c r="BV237" s="23"/>
      <c r="BW237" s="24" t="s">
        <v>35</v>
      </c>
      <c r="BX237" s="23"/>
      <c r="BY237" s="23"/>
      <c r="BZ237" s="23"/>
      <c r="CA237" s="24" t="s">
        <v>90</v>
      </c>
      <c r="CB237" s="20"/>
      <c r="CC237" s="23"/>
      <c r="CD237" s="23"/>
      <c r="CE237" s="23"/>
      <c r="CF237" s="23"/>
      <c r="CG237" s="24" t="s">
        <v>92</v>
      </c>
      <c r="CH237" s="23"/>
      <c r="CI237" s="23"/>
      <c r="CJ237" s="23"/>
      <c r="CK237" s="24" t="s">
        <v>36</v>
      </c>
      <c r="CL237" s="24"/>
      <c r="CM237" s="23"/>
      <c r="CN237" s="23"/>
      <c r="CO237" s="23"/>
      <c r="CP237" s="23"/>
      <c r="CQ237" s="24" t="s">
        <v>93</v>
      </c>
      <c r="CR237" s="23"/>
      <c r="CS237" s="23"/>
      <c r="CY237" s="44">
        <f t="shared" si="2187"/>
        <v>2.56</v>
      </c>
      <c r="CZ237" s="13">
        <f t="shared" si="2188"/>
        <v>-1.0373516085688555E-2</v>
      </c>
      <c r="DA237" s="13">
        <f t="shared" si="2189"/>
        <v>-13.101905345604498</v>
      </c>
      <c r="DB237" s="48">
        <f t="shared" si="2190"/>
        <v>-1.0373516085688555E-2</v>
      </c>
      <c r="DC237" s="13">
        <f t="shared" si="2191"/>
        <v>-75.375390591020548</v>
      </c>
      <c r="DD237" s="55">
        <f t="shared" si="2192"/>
        <v>-1.3155487407900632</v>
      </c>
      <c r="DE237" s="46">
        <f t="shared" si="2193"/>
        <v>-25.914153189397112</v>
      </c>
    </row>
    <row r="238" spans="1:109" ht="18" customHeight="1" thickBot="1">
      <c r="A238" s="23"/>
      <c r="B238" s="33"/>
      <c r="C238" s="23"/>
      <c r="D238" s="7" t="s">
        <v>2</v>
      </c>
      <c r="E238" s="8"/>
      <c r="F238" s="8" t="s">
        <v>3</v>
      </c>
      <c r="G238" s="9"/>
      <c r="H238" s="10"/>
      <c r="I238" s="7" t="s">
        <v>4</v>
      </c>
      <c r="J238" s="8"/>
      <c r="K238" s="8" t="s">
        <v>5</v>
      </c>
      <c r="L238" s="9"/>
      <c r="M238" s="23"/>
      <c r="N238" s="251" t="s">
        <v>79</v>
      </c>
      <c r="O238" s="252"/>
      <c r="P238" s="253" t="s">
        <v>80</v>
      </c>
      <c r="Q238" s="254"/>
      <c r="R238" s="23"/>
      <c r="S238" s="7" t="s">
        <v>11</v>
      </c>
      <c r="T238" s="8"/>
      <c r="U238" s="8" t="s">
        <v>12</v>
      </c>
      <c r="V238" s="9"/>
      <c r="W238" s="20"/>
      <c r="X238" s="251" t="s">
        <v>79</v>
      </c>
      <c r="Y238" s="252"/>
      <c r="Z238" s="253" t="s">
        <v>80</v>
      </c>
      <c r="AA238" s="254"/>
      <c r="AB238" s="20"/>
      <c r="AC238" s="7" t="s">
        <v>4</v>
      </c>
      <c r="AD238" s="8"/>
      <c r="AE238" s="8" t="s">
        <v>5</v>
      </c>
      <c r="AF238" s="9"/>
      <c r="AG238" s="20"/>
      <c r="AH238" s="251" t="s">
        <v>0</v>
      </c>
      <c r="AI238" s="252"/>
      <c r="AJ238" s="253" t="s">
        <v>1</v>
      </c>
      <c r="AK238" s="254"/>
      <c r="AL238" s="20"/>
      <c r="AM238" s="7" t="s">
        <v>11</v>
      </c>
      <c r="AN238" s="8"/>
      <c r="AO238" s="8" t="s">
        <v>12</v>
      </c>
      <c r="AP238" s="9"/>
      <c r="AQ238" s="23"/>
      <c r="AR238" s="251" t="s">
        <v>0</v>
      </c>
      <c r="AS238" s="252"/>
      <c r="AT238" s="253" t="s">
        <v>1</v>
      </c>
      <c r="AU238" s="254"/>
      <c r="AV238" s="36"/>
      <c r="AW238" s="7" t="s">
        <v>4</v>
      </c>
      <c r="AX238" s="8"/>
      <c r="AY238" s="8" t="s">
        <v>5</v>
      </c>
      <c r="AZ238" s="9"/>
      <c r="BA238" s="20"/>
      <c r="BB238" s="251" t="s">
        <v>0</v>
      </c>
      <c r="BC238" s="252"/>
      <c r="BD238" s="253" t="s">
        <v>1</v>
      </c>
      <c r="BE238" s="254"/>
      <c r="BF238" s="36"/>
      <c r="BG238" s="7" t="s">
        <v>11</v>
      </c>
      <c r="BH238" s="8"/>
      <c r="BI238" s="8" t="s">
        <v>12</v>
      </c>
      <c r="BJ238" s="9"/>
      <c r="BK238" s="36"/>
      <c r="BL238" s="251" t="s">
        <v>0</v>
      </c>
      <c r="BM238" s="252"/>
      <c r="BN238" s="253" t="s">
        <v>1</v>
      </c>
      <c r="BO238" s="254"/>
      <c r="BP238" s="36"/>
      <c r="BQ238" s="7" t="s">
        <v>4</v>
      </c>
      <c r="BR238" s="8"/>
      <c r="BS238" s="8" t="s">
        <v>5</v>
      </c>
      <c r="BT238" s="9"/>
      <c r="BU238" s="20"/>
      <c r="BV238" s="251" t="s">
        <v>0</v>
      </c>
      <c r="BW238" s="252"/>
      <c r="BX238" s="253" t="s">
        <v>1</v>
      </c>
      <c r="BY238" s="254"/>
      <c r="BZ238" s="36"/>
      <c r="CA238" s="7" t="s">
        <v>11</v>
      </c>
      <c r="CB238" s="8"/>
      <c r="CC238" s="8" t="s">
        <v>12</v>
      </c>
      <c r="CD238" s="9"/>
      <c r="CE238" s="36"/>
      <c r="CF238" s="251" t="s">
        <v>0</v>
      </c>
      <c r="CG238" s="252"/>
      <c r="CH238" s="253" t="s">
        <v>1</v>
      </c>
      <c r="CI238" s="254"/>
      <c r="CJ238" s="23"/>
      <c r="CK238" s="7" t="s">
        <v>23</v>
      </c>
      <c r="CL238" s="8"/>
      <c r="CM238" s="8" t="s">
        <v>24</v>
      </c>
      <c r="CN238" s="9"/>
      <c r="CO238" s="23"/>
      <c r="CP238" s="251" t="s">
        <v>0</v>
      </c>
      <c r="CQ238" s="252"/>
      <c r="CR238" s="253" t="s">
        <v>1</v>
      </c>
      <c r="CS238" s="254"/>
      <c r="CU238" s="26" t="s">
        <v>25</v>
      </c>
      <c r="CW238" s="50" t="s">
        <v>44</v>
      </c>
      <c r="CY238" s="44">
        <f t="shared" si="2187"/>
        <v>2.58</v>
      </c>
      <c r="CZ238" s="13">
        <f t="shared" si="2188"/>
        <v>-9.1973789148917344E-3</v>
      </c>
      <c r="DA238" s="13">
        <f t="shared" si="2189"/>
        <v>-14.60941315742491</v>
      </c>
      <c r="DB238" s="48">
        <f t="shared" si="2190"/>
        <v>-9.1973789148917344E-3</v>
      </c>
      <c r="DC238" s="13">
        <f t="shared" si="2191"/>
        <v>-74.250613967563623</v>
      </c>
      <c r="DD238" s="55">
        <f t="shared" si="2192"/>
        <v>-1.2959176853612755</v>
      </c>
      <c r="DE238" s="46">
        <f t="shared" si="2193"/>
        <v>-26.385366895502472</v>
      </c>
    </row>
    <row r="239" spans="1:109" ht="18" customHeight="1" thickTop="1" thickBot="1">
      <c r="B239" s="34">
        <v>0.62</v>
      </c>
      <c r="D239" s="11">
        <v>1</v>
      </c>
      <c r="E239" s="12">
        <v>0</v>
      </c>
      <c r="F239" s="13">
        <v>0</v>
      </c>
      <c r="G239" s="40">
        <f t="shared" ref="G239" si="2280">-1/($E$4*$B239)</f>
        <v>-1.6944040611476539</v>
      </c>
      <c r="H239" s="10"/>
      <c r="I239" s="11">
        <v>1</v>
      </c>
      <c r="J239" s="12">
        <v>0</v>
      </c>
      <c r="K239" s="13">
        <v>0</v>
      </c>
      <c r="L239" s="14">
        <v>0</v>
      </c>
      <c r="N239" s="1">
        <f t="shared" ref="N239" si="2281">D239*I239+F239*I242-E239*J239-G239*J242</f>
        <v>-2.9948980792933826</v>
      </c>
      <c r="O239" s="4">
        <f t="shared" ref="O239" si="2282">(D239*J239+E239*I239+F239*J242+G239*I242)</f>
        <v>0</v>
      </c>
      <c r="P239" s="2">
        <f t="shared" ref="P239" si="2283">D239*K239+F239*K242-E239*L239-G239*L242</f>
        <v>0</v>
      </c>
      <c r="Q239" s="3">
        <f t="shared" ref="Q239" si="2284">(D239*L239+E239*K239+F239*L242+G239*K242)</f>
        <v>-1.6944040611476539</v>
      </c>
      <c r="S239" s="11">
        <v>1</v>
      </c>
      <c r="T239" s="12">
        <v>0</v>
      </c>
      <c r="U239" s="13">
        <v>0</v>
      </c>
      <c r="V239" s="40">
        <f t="shared" ref="V239" si="2285">-1/($T$4*$B239)</f>
        <v>-3.2374613123373175</v>
      </c>
      <c r="W239" s="20"/>
      <c r="X239" s="1">
        <f t="shared" ref="X239" si="2286">N239*S239+P239*S242-O239*T239-Q239*T242</f>
        <v>-2.9948980792933826</v>
      </c>
      <c r="Y239" s="4">
        <f t="shared" ref="Y239" si="2287">(N239*T239+O239*S239+P239*T242+Q239*S242)</f>
        <v>0</v>
      </c>
      <c r="Z239" s="2">
        <f t="shared" ref="Z239" si="2288">N239*U239+P239*U242-O239*V239-Q239*V242</f>
        <v>0</v>
      </c>
      <c r="AA239" s="3">
        <f t="shared" ref="AA239" si="2289">(N239*V239+O239*U239+P239*V242+Q239*U242)</f>
        <v>8.0014626049580109</v>
      </c>
      <c r="AB239" s="20"/>
      <c r="AC239" s="11">
        <v>1</v>
      </c>
      <c r="AD239" s="12">
        <v>0</v>
      </c>
      <c r="AE239" s="13">
        <v>0</v>
      </c>
      <c r="AF239" s="14">
        <v>0</v>
      </c>
      <c r="AG239" s="20"/>
      <c r="AH239" s="1">
        <f t="shared" ref="AH239" si="2290">X239*AC239+Z239*AC242-Y239*AD239-AA239*AD242</f>
        <v>18.557514824358037</v>
      </c>
      <c r="AI239" s="4">
        <f t="shared" ref="AI239" si="2291">(X239*AD239+Y239*AC239+Z239*AD242+AA239*AC242)</f>
        <v>0</v>
      </c>
      <c r="AJ239" s="2">
        <f t="shared" ref="AJ239" si="2292">X239*AE239+Z239*AE242-Y239*AF239-AA239*AF242</f>
        <v>0</v>
      </c>
      <c r="AK239" s="3">
        <f t="shared" ref="AK239" si="2293">(X239*AF239+Y239*AE239+Z239*AF242+AA239*AE242)</f>
        <v>8.0014626049580109</v>
      </c>
      <c r="AL239" s="20"/>
      <c r="AM239" s="11">
        <v>1</v>
      </c>
      <c r="AN239" s="12">
        <v>0</v>
      </c>
      <c r="AO239" s="13">
        <v>0</v>
      </c>
      <c r="AP239" s="40">
        <f t="shared" ref="AP239" si="2294">-1/($AN$4*$B239)</f>
        <v>-3.3644205794878008</v>
      </c>
      <c r="AR239" s="1">
        <f t="shared" ref="AR239" si="2295">AH239*AM239+AJ239*AM242-AI239*AN239-AK239*AN242</f>
        <v>18.557514824358037</v>
      </c>
      <c r="AS239" s="4">
        <f t="shared" ref="AS239" si="2296">(AH239*AN239+AI239*AM239+AJ239*AN242+AK239*AM242)</f>
        <v>0</v>
      </c>
      <c r="AT239" s="2">
        <f t="shared" ref="AT239" si="2297">AH239*AO239+AJ239*AO242-AI239*AP239-AK239*AP242</f>
        <v>0</v>
      </c>
      <c r="AU239" s="3">
        <f t="shared" ref="AU239" si="2298">(AH239*AP239+AI239*AO239+AJ239*AP242+AK239*AO242)</f>
        <v>-54.433822174262104</v>
      </c>
      <c r="AV239" s="20"/>
      <c r="AW239" s="11">
        <v>1</v>
      </c>
      <c r="AX239" s="12">
        <v>0</v>
      </c>
      <c r="AY239" s="13">
        <v>0</v>
      </c>
      <c r="AZ239" s="14">
        <v>0</v>
      </c>
      <c r="BA239" s="20"/>
      <c r="BB239" s="1">
        <f t="shared" ref="BB239" si="2299">AR239*AW239+AT239*AW242-AS239*AX239-AU239*AX242</f>
        <v>-128.06320557951989</v>
      </c>
      <c r="BC239" s="4">
        <f t="shared" ref="BC239" si="2300">(AR239*AX239+AS239*AW239+AT239*AX242+AU239*AW242)</f>
        <v>0</v>
      </c>
      <c r="BD239" s="2">
        <f t="shared" ref="BD239" si="2301">AR239*AY239+AT239*AY242-AS239*AZ239-AU239*AZ242</f>
        <v>0</v>
      </c>
      <c r="BE239" s="3">
        <f t="shared" ref="BE239" si="2302">(AR239*AZ239+AS239*AY239+AT239*AZ242+AU239*AY242)</f>
        <v>-54.433822174262104</v>
      </c>
      <c r="BF239" s="20"/>
      <c r="BG239" s="11">
        <v>1</v>
      </c>
      <c r="BH239" s="12">
        <v>0</v>
      </c>
      <c r="BI239" s="13">
        <v>0</v>
      </c>
      <c r="BJ239" s="40">
        <f t="shared" ref="BJ239" si="2303">-1/($BH$4*$B239)</f>
        <v>-3.2374613123373175</v>
      </c>
      <c r="BK239" s="20"/>
      <c r="BL239" s="1">
        <f t="shared" ref="BL239" si="2304">BB239*BG239+BD239*BG242-BC239*BH239-BE239*BH242</f>
        <v>-128.06320557951989</v>
      </c>
      <c r="BM239" s="4">
        <f t="shared" ref="BM239" si="2305">(BB239*BH239+BC239*BG239+BD239*BH242+BE239*BG242)</f>
        <v>0</v>
      </c>
      <c r="BN239" s="2">
        <f t="shared" ref="BN239" si="2306">BB239*BI239+BD239*BI242-BC239*BJ239-BE239*BJ242</f>
        <v>0</v>
      </c>
      <c r="BO239" s="3">
        <f t="shared" ref="BO239" si="2307">(BB239*BJ239+BC239*BI239+BD239*BJ242+BE239*BI242)</f>
        <v>360.165851423334</v>
      </c>
      <c r="BP239" s="20"/>
      <c r="BQ239" s="11">
        <v>1</v>
      </c>
      <c r="BR239" s="12">
        <v>0</v>
      </c>
      <c r="BS239" s="13">
        <v>0</v>
      </c>
      <c r="BT239" s="14">
        <v>0</v>
      </c>
      <c r="BU239" s="20"/>
      <c r="BV239" s="1">
        <f t="shared" ref="BV239" si="2308">BL239*BQ239+BN239*BQ242-BM239*BR239-BO239*BR242</f>
        <v>721.10016759110226</v>
      </c>
      <c r="BW239" s="4">
        <f t="shared" ref="BW239" si="2309">(BL239*BR239+BM239*BQ239+BN239*BR242+BO239*BQ242)</f>
        <v>0</v>
      </c>
      <c r="BX239" s="2">
        <f t="shared" ref="BX239" si="2310">BL239*BS239+BN239*BS242-BM239*BT239-BO239*BT242</f>
        <v>0</v>
      </c>
      <c r="BY239" s="3">
        <f t="shared" ref="BY239" si="2311">(BL239*BT239+BM239*BS239+BN239*BT242+BO239*BS242)</f>
        <v>360.165851423334</v>
      </c>
      <c r="BZ239" s="20"/>
      <c r="CA239" s="11">
        <v>1</v>
      </c>
      <c r="CB239" s="12">
        <v>0</v>
      </c>
      <c r="CC239" s="13">
        <v>0</v>
      </c>
      <c r="CD239" s="40">
        <f t="shared" ref="CD239" si="2312">-1/($CB$4*$B239)</f>
        <v>-1.6944040611476539</v>
      </c>
      <c r="CE239" s="20"/>
      <c r="CF239" s="1">
        <f t="shared" ref="CF239" si="2313">BV239*CA239+BX239*CA242-BW239*CB239-BY239*CB242</f>
        <v>721.10016759110226</v>
      </c>
      <c r="CG239" s="4">
        <f t="shared" ref="CG239" si="2314">(BV239*CB239+BW239*CA239+BX239*CB242+BY239*CA242)</f>
        <v>0</v>
      </c>
      <c r="CH239" s="2">
        <f t="shared" ref="CH239" si="2315">BV239*CC239+BX239*CC242-BW239*CD239-BY239*CD242</f>
        <v>0</v>
      </c>
      <c r="CI239" s="3">
        <f t="shared" ref="CI239" si="2316">(BV239*CD239+BW239*CC239+BX239*CD242+BY239*CC242)</f>
        <v>-861.66920103728353</v>
      </c>
      <c r="CJ239" s="28"/>
      <c r="CK239" s="11">
        <v>1</v>
      </c>
      <c r="CL239" s="12">
        <v>0</v>
      </c>
      <c r="CM239" s="13">
        <v>0</v>
      </c>
      <c r="CN239" s="14">
        <v>0</v>
      </c>
      <c r="CP239" s="1">
        <f t="shared" ref="CP239" si="2317">CF239*CK239+CH239*CK242-CG239*CL239-CI239*CL242</f>
        <v>721.10016759110226</v>
      </c>
      <c r="CQ239" s="4">
        <f t="shared" ref="CQ239" si="2318">(CF239*CL239+CG239*CK239+CH239*CL242+CI239*CK242)</f>
        <v>-861.66920103728353</v>
      </c>
      <c r="CR239" s="2">
        <f t="shared" ref="CR239" si="2319">CF239*CM239+CH239*CM242-CG239*CN239-CI239*CN242</f>
        <v>0</v>
      </c>
      <c r="CS239" s="3">
        <f t="shared" ref="CS239" si="2320">(CF239*CN239+CG239*CM239+CH239*CN242+CI239*CM242)</f>
        <v>-861.66920103728353</v>
      </c>
      <c r="CU239" s="29">
        <f t="shared" ref="CU239" si="2321">20*LOG(((1+$CL$4)/$CL$4)/((CP239+CP242)^2+(CQ239+CQ242)^2)^0.5)</f>
        <v>-57.296937366981496</v>
      </c>
      <c r="CW239" s="51">
        <f t="shared" ref="CW239" si="2322">((CP239^2+CQ239^2)^0.5)/((CP242^2+CQ242^2)^0.5)</f>
        <v>1.1949378495475911</v>
      </c>
      <c r="CY239" s="44">
        <f t="shared" si="2187"/>
        <v>2.6</v>
      </c>
      <c r="CZ239" s="13">
        <f t="shared" si="2188"/>
        <v>-8.0949620994634833E-3</v>
      </c>
      <c r="DA239" s="13">
        <f t="shared" si="2189"/>
        <v>-16.094425436776184</v>
      </c>
      <c r="DB239" s="48">
        <f t="shared" si="2190"/>
        <v>-8.0949620994634833E-3</v>
      </c>
      <c r="DC239" s="13">
        <f t="shared" si="2191"/>
        <v>-73.125241131166632</v>
      </c>
      <c r="DD239" s="55">
        <f t="shared" si="2192"/>
        <v>-1.2762762240536403</v>
      </c>
      <c r="DE239" s="46">
        <f t="shared" si="2193"/>
        <v>-26.886396010874471</v>
      </c>
    </row>
    <row r="240" spans="1:109" ht="18" customHeight="1" thickBot="1">
      <c r="D240" s="11"/>
      <c r="E240" s="13"/>
      <c r="F240" s="13"/>
      <c r="G240" s="15"/>
      <c r="H240" s="10"/>
      <c r="I240" s="11"/>
      <c r="J240" s="13"/>
      <c r="K240" s="13"/>
      <c r="L240" s="15"/>
      <c r="N240" s="5"/>
      <c r="Q240" s="6"/>
      <c r="S240" s="11"/>
      <c r="T240" s="13"/>
      <c r="U240" s="13"/>
      <c r="V240" s="15"/>
      <c r="W240" s="20"/>
      <c r="X240" s="5"/>
      <c r="AA240" s="6"/>
      <c r="AB240" s="20"/>
      <c r="AC240" s="11"/>
      <c r="AD240" s="13"/>
      <c r="AE240" s="13"/>
      <c r="AF240" s="15"/>
      <c r="AG240" s="20"/>
      <c r="AH240" s="5"/>
      <c r="AK240" s="6"/>
      <c r="AL240" s="20"/>
      <c r="AM240" s="11"/>
      <c r="AN240" s="13"/>
      <c r="AO240" s="13"/>
      <c r="AP240" s="15"/>
      <c r="AR240" s="5"/>
      <c r="AU240" s="6"/>
      <c r="AW240" s="11"/>
      <c r="AX240" s="13"/>
      <c r="AY240" s="13"/>
      <c r="AZ240" s="15"/>
      <c r="BA240" s="20"/>
      <c r="BB240" s="5"/>
      <c r="BE240" s="6"/>
      <c r="BG240" s="11"/>
      <c r="BH240" s="13"/>
      <c r="BI240" s="13"/>
      <c r="BJ240" s="15"/>
      <c r="BL240" s="5"/>
      <c r="BO240" s="6"/>
      <c r="BQ240" s="11"/>
      <c r="BR240" s="13"/>
      <c r="BS240" s="13"/>
      <c r="BT240" s="15"/>
      <c r="BU240" s="20"/>
      <c r="BV240" s="5"/>
      <c r="BY240" s="6"/>
      <c r="CA240" s="11"/>
      <c r="CB240" s="13"/>
      <c r="CC240" s="13"/>
      <c r="CD240" s="15"/>
      <c r="CF240" s="5"/>
      <c r="CI240" s="6"/>
      <c r="CK240" s="11"/>
      <c r="CL240" s="13"/>
      <c r="CM240" s="13"/>
      <c r="CN240" s="15"/>
      <c r="CP240" s="5"/>
      <c r="CS240" s="6"/>
      <c r="CW240" s="52"/>
      <c r="CY240" s="44">
        <f t="shared" si="2187"/>
        <v>2.62</v>
      </c>
      <c r="CZ240" s="13">
        <f t="shared" si="2188"/>
        <v>-7.0667673093401584E-3</v>
      </c>
      <c r="DA240" s="13">
        <f t="shared" si="2189"/>
        <v>-17.556930259399518</v>
      </c>
      <c r="DB240" s="48">
        <f t="shared" si="2190"/>
        <v>-7.0667673093401584E-3</v>
      </c>
      <c r="DC240" s="13">
        <f t="shared" si="2191"/>
        <v>-72.000660683657998</v>
      </c>
      <c r="DD240" s="55">
        <f t="shared" si="2192"/>
        <v>-1.2566485925410635</v>
      </c>
      <c r="DE240" s="46">
        <f t="shared" si="2193"/>
        <v>-27.421149066531235</v>
      </c>
    </row>
    <row r="241" spans="1:109" ht="18" customHeight="1" thickBot="1">
      <c r="D241" s="11" t="s">
        <v>6</v>
      </c>
      <c r="E241" s="13"/>
      <c r="F241" s="13" t="s">
        <v>7</v>
      </c>
      <c r="G241" s="15"/>
      <c r="H241" s="10"/>
      <c r="I241" s="11" t="s">
        <v>8</v>
      </c>
      <c r="J241" s="13"/>
      <c r="K241" s="13" t="s">
        <v>9</v>
      </c>
      <c r="L241" s="15"/>
      <c r="N241" s="251" t="s">
        <v>26</v>
      </c>
      <c r="O241" s="252"/>
      <c r="P241" s="253" t="s">
        <v>27</v>
      </c>
      <c r="Q241" s="254"/>
      <c r="S241" s="11" t="s">
        <v>13</v>
      </c>
      <c r="T241" s="13"/>
      <c r="U241" s="13" t="s">
        <v>14</v>
      </c>
      <c r="V241" s="15"/>
      <c r="W241" s="20"/>
      <c r="X241" s="251" t="s">
        <v>26</v>
      </c>
      <c r="Y241" s="252"/>
      <c r="Z241" s="253" t="s">
        <v>27</v>
      </c>
      <c r="AA241" s="254"/>
      <c r="AB241" s="20"/>
      <c r="AC241" s="11" t="s">
        <v>8</v>
      </c>
      <c r="AD241" s="13"/>
      <c r="AE241" s="13" t="s">
        <v>9</v>
      </c>
      <c r="AF241" s="15"/>
      <c r="AG241" s="20"/>
      <c r="AH241" s="251" t="s">
        <v>26</v>
      </c>
      <c r="AI241" s="252"/>
      <c r="AJ241" s="253" t="s">
        <v>27</v>
      </c>
      <c r="AK241" s="254"/>
      <c r="AL241" s="20"/>
      <c r="AM241" s="11" t="s">
        <v>13</v>
      </c>
      <c r="AN241" s="13"/>
      <c r="AO241" s="13" t="s">
        <v>14</v>
      </c>
      <c r="AP241" s="15"/>
      <c r="AR241" s="251" t="s">
        <v>26</v>
      </c>
      <c r="AS241" s="252"/>
      <c r="AT241" s="253" t="s">
        <v>27</v>
      </c>
      <c r="AU241" s="254"/>
      <c r="AV241" s="36"/>
      <c r="AW241" s="11" t="s">
        <v>8</v>
      </c>
      <c r="AX241" s="13"/>
      <c r="AY241" s="13" t="s">
        <v>9</v>
      </c>
      <c r="AZ241" s="15"/>
      <c r="BA241" s="20"/>
      <c r="BB241" s="251" t="s">
        <v>26</v>
      </c>
      <c r="BC241" s="252"/>
      <c r="BD241" s="253" t="s">
        <v>27</v>
      </c>
      <c r="BE241" s="254"/>
      <c r="BF241" s="36"/>
      <c r="BG241" s="11" t="s">
        <v>13</v>
      </c>
      <c r="BH241" s="13"/>
      <c r="BI241" s="13" t="s">
        <v>14</v>
      </c>
      <c r="BJ241" s="15"/>
      <c r="BK241" s="36"/>
      <c r="BL241" s="251" t="s">
        <v>26</v>
      </c>
      <c r="BM241" s="252"/>
      <c r="BN241" s="253" t="s">
        <v>27</v>
      </c>
      <c r="BO241" s="254"/>
      <c r="BP241" s="36"/>
      <c r="BQ241" s="11" t="s">
        <v>8</v>
      </c>
      <c r="BR241" s="13"/>
      <c r="BS241" s="13" t="s">
        <v>9</v>
      </c>
      <c r="BT241" s="15"/>
      <c r="BU241" s="20"/>
      <c r="BV241" s="251" t="s">
        <v>26</v>
      </c>
      <c r="BW241" s="252"/>
      <c r="BX241" s="253" t="s">
        <v>27</v>
      </c>
      <c r="BY241" s="254"/>
      <c r="BZ241" s="36"/>
      <c r="CA241" s="11" t="s">
        <v>13</v>
      </c>
      <c r="CB241" s="13"/>
      <c r="CC241" s="13" t="s">
        <v>14</v>
      </c>
      <c r="CD241" s="15"/>
      <c r="CE241" s="36"/>
      <c r="CF241" s="251" t="s">
        <v>26</v>
      </c>
      <c r="CG241" s="252"/>
      <c r="CH241" s="253" t="s">
        <v>27</v>
      </c>
      <c r="CI241" s="254"/>
      <c r="CK241" s="11" t="s">
        <v>28</v>
      </c>
      <c r="CL241" s="13"/>
      <c r="CM241" s="13" t="s">
        <v>29</v>
      </c>
      <c r="CN241" s="15"/>
      <c r="CP241" s="251" t="s">
        <v>26</v>
      </c>
      <c r="CQ241" s="252"/>
      <c r="CR241" s="253" t="s">
        <v>27</v>
      </c>
      <c r="CS241" s="254"/>
      <c r="CU241" s="38" t="s">
        <v>37</v>
      </c>
      <c r="CW241" s="53" t="s">
        <v>45</v>
      </c>
      <c r="CY241" s="44">
        <f t="shared" si="2187"/>
        <v>2.64</v>
      </c>
      <c r="CZ241" s="13">
        <f t="shared" si="2188"/>
        <v>-6.1129093996226029E-3</v>
      </c>
      <c r="DA241" s="13">
        <f t="shared" si="2189"/>
        <v>-18.99694347307268</v>
      </c>
      <c r="DB241" s="48">
        <f t="shared" si="2190"/>
        <v>-6.1129093996226029E-3</v>
      </c>
      <c r="DC241" s="13">
        <f t="shared" si="2191"/>
        <v>-70.878249908271528</v>
      </c>
      <c r="DD241" s="55">
        <f t="shared" si="2192"/>
        <v>-1.237058828950707</v>
      </c>
      <c r="DE241" s="46">
        <f t="shared" si="2193"/>
        <v>-27.994279134861575</v>
      </c>
    </row>
    <row r="242" spans="1:109" ht="18" customHeight="1" thickTop="1" thickBot="1">
      <c r="D242" s="16">
        <v>0</v>
      </c>
      <c r="E242" s="17">
        <v>0</v>
      </c>
      <c r="F242" s="18">
        <v>1</v>
      </c>
      <c r="G242" s="19">
        <v>0</v>
      </c>
      <c r="H242" s="10"/>
      <c r="I242" s="16">
        <v>0</v>
      </c>
      <c r="J242" s="17">
        <f t="shared" ref="J242" si="2323">-1/($J$4*$B239)</f>
        <v>-2.3577009586412099</v>
      </c>
      <c r="K242" s="18">
        <v>1</v>
      </c>
      <c r="L242" s="19">
        <v>0</v>
      </c>
      <c r="N242" s="1">
        <f t="shared" ref="N242" si="2324">D242*I239+F242*I242-E242*J239-G242*J242</f>
        <v>0</v>
      </c>
      <c r="O242" s="4">
        <f t="shared" ref="O242" si="2325">(D242*J239+E242*I239+F242*J242+G242*I242)</f>
        <v>-2.3577009586412099</v>
      </c>
      <c r="P242" s="2">
        <f t="shared" ref="P242" si="2326">D242*K239+F242*K242-E242*L239-G242*L242</f>
        <v>1</v>
      </c>
      <c r="Q242" s="3">
        <f t="shared" ref="Q242" si="2327">(D242*L239+E242*K239+F242*L242+G242*K242)</f>
        <v>0</v>
      </c>
      <c r="S242" s="16">
        <v>0</v>
      </c>
      <c r="T242" s="17">
        <v>0</v>
      </c>
      <c r="U242" s="18">
        <v>1</v>
      </c>
      <c r="V242" s="19">
        <v>0</v>
      </c>
      <c r="W242" s="20"/>
      <c r="X242" s="1">
        <f t="shared" ref="X242" si="2328">N242*S239+P242*S242-O242*T239-Q242*T242</f>
        <v>0</v>
      </c>
      <c r="Y242" s="4">
        <f t="shared" ref="Y242" si="2329">(N242*T239+O242*S239+P242*T242+Q242*S242)</f>
        <v>-2.3577009586412099</v>
      </c>
      <c r="Z242" s="2">
        <f t="shared" ref="Z242" si="2330">N242*U239+P242*U242-O242*V239-Q242*V242</f>
        <v>-6.6329656396615224</v>
      </c>
      <c r="AA242" s="3">
        <f t="shared" ref="AA242" si="2331">(N242*V239+O242*U239+P242*V242+Q242*U242)</f>
        <v>0</v>
      </c>
      <c r="AB242" s="20"/>
      <c r="AC242" s="16">
        <v>0</v>
      </c>
      <c r="AD242" s="17">
        <f t="shared" ref="AD242" si="2332">-1/($AD$4*$B239)</f>
        <v>-2.6935591613334195</v>
      </c>
      <c r="AE242" s="18">
        <v>1</v>
      </c>
      <c r="AF242" s="19">
        <v>0</v>
      </c>
      <c r="AG242" s="20"/>
      <c r="AH242" s="1">
        <f t="shared" ref="AH242" si="2333">X242*AC239+Z242*AC242-Y242*AD239-AA242*AD242</f>
        <v>0</v>
      </c>
      <c r="AI242" s="4">
        <f t="shared" ref="AI242" si="2334">(X242*AD239+Y242*AC239+Z242*AD242+AA242*AC242)</f>
        <v>15.508584406878867</v>
      </c>
      <c r="AJ242" s="2">
        <f t="shared" ref="AJ242" si="2335">X242*AE239+Z242*AE242-Y242*AF239-AA242*AF242</f>
        <v>-6.6329656396615224</v>
      </c>
      <c r="AK242" s="3">
        <f t="shared" ref="AK242" si="2336">(X242*AF239+Y242*AE239+Z242*AF242+AA242*AE242)</f>
        <v>0</v>
      </c>
      <c r="AL242" s="20"/>
      <c r="AM242" s="16">
        <v>0</v>
      </c>
      <c r="AN242" s="17">
        <v>0</v>
      </c>
      <c r="AO242" s="18">
        <v>1</v>
      </c>
      <c r="AP242" s="19">
        <v>0</v>
      </c>
      <c r="AR242" s="1">
        <f t="shared" ref="AR242" si="2337">AH242*AM239+AJ242*AM242-AI242*AN239-AK242*AN242</f>
        <v>0</v>
      </c>
      <c r="AS242" s="4">
        <f t="shared" ref="AS242" si="2338">(AH242*AN239+AI242*AM239+AJ242*AN242+AK242*AM242)</f>
        <v>15.508584406878867</v>
      </c>
      <c r="AT242" s="2">
        <f t="shared" ref="AT242" si="2339">AH242*AO239+AJ242*AO242-AI242*AP239-AK242*AP242</f>
        <v>45.544434897565353</v>
      </c>
      <c r="AU242" s="3">
        <f t="shared" ref="AU242" si="2340">(AH242*AP239+AI242*AO239+AJ242*AP242+AK242*AO242)</f>
        <v>0</v>
      </c>
      <c r="AV242" s="20"/>
      <c r="AW242" s="16">
        <v>0</v>
      </c>
      <c r="AX242" s="17">
        <f t="shared" ref="AX242" si="2341">-1/($AX$4*$B239)</f>
        <v>-2.6935591613334195</v>
      </c>
      <c r="AY242" s="18">
        <v>1</v>
      </c>
      <c r="AZ242" s="19">
        <v>0</v>
      </c>
      <c r="BA242" s="20"/>
      <c r="BB242" s="1">
        <f t="shared" ref="BB242" si="2342">AR242*AW239+AT242*AW242-AS242*AX239-AU242*AX242</f>
        <v>0</v>
      </c>
      <c r="BC242" s="4">
        <f t="shared" ref="BC242" si="2343">(AR242*AX239+AS242*AW239+AT242*AX242+AU242*AW242)</f>
        <v>-107.16804545921178</v>
      </c>
      <c r="BD242" s="2">
        <f t="shared" ref="BD242" si="2344">AR242*AY239+AT242*AY242-AS242*AZ239-AU242*AZ242</f>
        <v>45.544434897565353</v>
      </c>
      <c r="BE242" s="3">
        <f t="shared" ref="BE242" si="2345">(AR242*AZ239+AS242*AY239+AT242*AZ242+AU242*AY242)</f>
        <v>0</v>
      </c>
      <c r="BF242" s="20"/>
      <c r="BG242" s="16">
        <v>0</v>
      </c>
      <c r="BH242" s="17">
        <v>0</v>
      </c>
      <c r="BI242" s="18">
        <v>1</v>
      </c>
      <c r="BJ242" s="19">
        <v>0</v>
      </c>
      <c r="BK242" s="20"/>
      <c r="BL242" s="1">
        <f t="shared" ref="BL242" si="2346">BB242*BG239+BD242*BG242-BC242*BH239-BE242*BH242</f>
        <v>0</v>
      </c>
      <c r="BM242" s="4">
        <f t="shared" ref="BM242" si="2347">(BB242*BH239+BC242*BG239+BD242*BH242+BE242*BG242)</f>
        <v>-107.16804545921178</v>
      </c>
      <c r="BN242" s="2">
        <f t="shared" ref="BN242" si="2348">BB242*BI239+BD242*BI242-BC242*BJ239-BE242*BJ242</f>
        <v>-301.40796619543971</v>
      </c>
      <c r="BO242" s="3">
        <f t="shared" ref="BO242" si="2349">(BB242*BJ239+BC242*BI239+BD242*BJ242+BE242*BI242)</f>
        <v>0</v>
      </c>
      <c r="BP242" s="20"/>
      <c r="BQ242" s="16">
        <v>0</v>
      </c>
      <c r="BR242" s="17">
        <f t="shared" ref="BR242" si="2350">-1/($BR$4*$B239)</f>
        <v>-2.3577009586412099</v>
      </c>
      <c r="BS242" s="18">
        <v>1</v>
      </c>
      <c r="BT242" s="19">
        <v>0</v>
      </c>
      <c r="BU242" s="20"/>
      <c r="BV242" s="1">
        <f t="shared" ref="BV242" si="2351">BL242*BQ239+BN242*BQ242-BM242*BR239-BO242*BR242</f>
        <v>0</v>
      </c>
      <c r="BW242" s="4">
        <f t="shared" ref="BW242" si="2352">(BL242*BR239+BM242*BQ239+BN242*BR242+BO242*BQ242)</f>
        <v>603.46180538187377</v>
      </c>
      <c r="BX242" s="2">
        <f t="shared" ref="BX242" si="2353">BL242*BS239+BN242*BS242-BM242*BT239-BO242*BT242</f>
        <v>-301.40796619543971</v>
      </c>
      <c r="BY242" s="3">
        <f t="shared" ref="BY242" si="2354">(BL242*BT239+BM242*BS239+BN242*BT242+BO242*BS242)</f>
        <v>0</v>
      </c>
      <c r="BZ242" s="20"/>
      <c r="CA242" s="16">
        <v>0</v>
      </c>
      <c r="CB242" s="17">
        <v>0</v>
      </c>
      <c r="CC242" s="18">
        <v>1</v>
      </c>
      <c r="CD242" s="19">
        <v>0</v>
      </c>
      <c r="CE242" s="20"/>
      <c r="CF242" s="1">
        <f t="shared" ref="CF242" si="2355">BV242*CA239+BX242*CA242-BW242*CB239-BY242*CB242</f>
        <v>0</v>
      </c>
      <c r="CG242" s="4">
        <f t="shared" ref="CG242" si="2356">(BV242*CB239+BW242*CA239+BX242*CB242+BY242*CA242)</f>
        <v>603.46180538187377</v>
      </c>
      <c r="CH242" s="2">
        <f t="shared" ref="CH242" si="2357">BV242*CC239+BX242*CC242-BW242*CD239-BY242*CD242</f>
        <v>721.10016759110238</v>
      </c>
      <c r="CI242" s="3">
        <f t="shared" ref="CI242" si="2358">(BV242*CD239+BW242*CC239+BX242*CD242+BY242*CC242)</f>
        <v>0</v>
      </c>
      <c r="CK242" s="16">
        <f t="shared" ref="CK242" si="2359">1/$CL$4</f>
        <v>1</v>
      </c>
      <c r="CL242" s="17">
        <v>0</v>
      </c>
      <c r="CM242" s="18">
        <v>1</v>
      </c>
      <c r="CN242" s="19">
        <v>0</v>
      </c>
      <c r="CP242" s="1">
        <f t="shared" ref="CP242" si="2360">CF242*CK239+CH242*CK242-CG242*CL239-CI242*CL242</f>
        <v>721.10016759110238</v>
      </c>
      <c r="CQ242" s="4">
        <f t="shared" ref="CQ242" si="2361">(CF242*CL239+CG242*CK239+CH242*CL242+CI242*CK242)</f>
        <v>603.46180538187377</v>
      </c>
      <c r="CR242" s="2">
        <f t="shared" ref="CR242" si="2362">CF242*CM239+CH242*CM242-CG242*CN239-CI242*CN242</f>
        <v>721.10016759110238</v>
      </c>
      <c r="CS242" s="3">
        <f t="shared" ref="CS242" si="2363">(CF242*CN239+CG242*CM239+CH242*CN242+CI242*CM242)</f>
        <v>0</v>
      </c>
      <c r="CU242" s="39">
        <f t="shared" ref="CU242" si="2364">(180/PI())*ATAN(-1*(CQ239/CP239))</f>
        <v>50.075241276865938</v>
      </c>
      <c r="CW242" s="54">
        <f t="shared" ref="CW242" si="2365">20*LOG(((1-(10^(CU239/20)^2)*(1-((1-CW239)/(1+CW239))^2))^0.5))</f>
        <v>-8.0288220030818009E-6</v>
      </c>
      <c r="CY242" s="44">
        <f t="shared" si="2187"/>
        <v>2.66</v>
      </c>
      <c r="CZ242" s="13">
        <f t="shared" si="2188"/>
        <v>-5.23315552907148E-3</v>
      </c>
      <c r="DA242" s="13">
        <f t="shared" si="2189"/>
        <v>-20.414508471238111</v>
      </c>
      <c r="DB242" s="48">
        <f t="shared" si="2190"/>
        <v>-5.23315552907148E-3</v>
      </c>
      <c r="DC242" s="13">
        <f t="shared" si="2191"/>
        <v>-69.759360002829965</v>
      </c>
      <c r="DD242" s="55">
        <f t="shared" si="2192"/>
        <v>-1.2175305161334236</v>
      </c>
      <c r="DE242" s="46">
        <f t="shared" si="2193"/>
        <v>-28.611403641984083</v>
      </c>
    </row>
    <row r="243" spans="1:109" ht="18" customHeight="1"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3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  <c r="BD243" s="20"/>
      <c r="BE243" s="20"/>
      <c r="BF243" s="20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  <c r="BW243" s="20"/>
      <c r="BX243" s="20"/>
      <c r="BY243" s="20"/>
      <c r="BZ243" s="20"/>
      <c r="CA243" s="20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Y243" s="44">
        <f t="shared" si="2187"/>
        <v>2.68</v>
      </c>
      <c r="CZ243" s="13">
        <f t="shared" si="2188"/>
        <v>-4.4269619961401201E-3</v>
      </c>
      <c r="DA243" s="13">
        <f t="shared" si="2189"/>
        <v>-21.809695671294712</v>
      </c>
      <c r="DB243" s="48">
        <f t="shared" si="2190"/>
        <v>-4.4269619961401201E-3</v>
      </c>
      <c r="DC243" s="13">
        <f t="shared" si="2191"/>
        <v>-68.645303459716388</v>
      </c>
      <c r="DD243" s="55">
        <f t="shared" si="2192"/>
        <v>-1.1980865614027056</v>
      </c>
      <c r="DE243" s="46">
        <f t="shared" si="2193"/>
        <v>-29.279411496866512</v>
      </c>
    </row>
    <row r="244" spans="1:109" ht="18" customHeight="1">
      <c r="CY244" s="44">
        <f t="shared" si="2187"/>
        <v>2.7</v>
      </c>
      <c r="CZ244" s="13">
        <f t="shared" si="2188"/>
        <v>-3.6935087886976279E-3</v>
      </c>
      <c r="DA244" s="13">
        <f t="shared" si="2189"/>
        <v>-23.182601740489041</v>
      </c>
      <c r="DB244" s="48">
        <f t="shared" si="2190"/>
        <v>-3.6935087886976279E-3</v>
      </c>
      <c r="DC244" s="13">
        <f t="shared" si="2191"/>
        <v>-67.537343485814574</v>
      </c>
      <c r="DD244" s="55">
        <f t="shared" si="2192"/>
        <v>-1.1787490118778086</v>
      </c>
      <c r="DE244" s="46">
        <f t="shared" si="2193"/>
        <v>-30.006901993889482</v>
      </c>
    </row>
    <row r="245" spans="1:109" ht="18" customHeight="1" thickBot="1">
      <c r="A245" s="23"/>
      <c r="B245" s="23"/>
      <c r="C245" s="23"/>
      <c r="D245" s="20" t="s">
        <v>15</v>
      </c>
      <c r="E245" s="20"/>
      <c r="F245" s="20"/>
      <c r="G245" s="20"/>
      <c r="H245" s="20"/>
      <c r="I245" s="20" t="s">
        <v>16</v>
      </c>
      <c r="J245" s="20"/>
      <c r="K245" s="20"/>
      <c r="L245" s="20"/>
      <c r="M245" s="23"/>
      <c r="N245" s="23"/>
      <c r="O245" s="24" t="s">
        <v>17</v>
      </c>
      <c r="P245" s="23"/>
      <c r="Q245" s="23"/>
      <c r="R245" s="23"/>
      <c r="S245" s="20"/>
      <c r="T245" s="20" t="s">
        <v>18</v>
      </c>
      <c r="U245" s="23"/>
      <c r="V245" s="23"/>
      <c r="W245" s="23"/>
      <c r="X245" s="23"/>
      <c r="Y245" s="24" t="s">
        <v>19</v>
      </c>
      <c r="Z245" s="23"/>
      <c r="AA245" s="23"/>
      <c r="AB245" s="23"/>
      <c r="AC245" s="24" t="s">
        <v>20</v>
      </c>
      <c r="AD245" s="20"/>
      <c r="AE245" s="20"/>
      <c r="AF245" s="20"/>
      <c r="AG245" s="20"/>
      <c r="AH245" s="23"/>
      <c r="AI245" s="24" t="s">
        <v>21</v>
      </c>
      <c r="AJ245" s="23"/>
      <c r="AK245" s="23"/>
      <c r="AL245" s="20"/>
      <c r="AM245" s="24" t="s">
        <v>31</v>
      </c>
      <c r="AN245" s="20"/>
      <c r="AO245" s="23"/>
      <c r="AP245" s="23"/>
      <c r="AQ245" s="23"/>
      <c r="AR245" s="23"/>
      <c r="AS245" s="24" t="s">
        <v>91</v>
      </c>
      <c r="AT245" s="23"/>
      <c r="AU245" s="23"/>
      <c r="AV245" s="23"/>
      <c r="AW245" s="24" t="s">
        <v>32</v>
      </c>
      <c r="AX245" s="20"/>
      <c r="AY245" s="20"/>
      <c r="AZ245" s="20"/>
      <c r="BA245" s="20"/>
      <c r="BB245" s="23"/>
      <c r="BC245" s="24" t="s">
        <v>22</v>
      </c>
      <c r="BD245" s="23"/>
      <c r="BE245" s="23"/>
      <c r="BF245" s="23"/>
      <c r="BG245" s="24" t="s">
        <v>33</v>
      </c>
      <c r="BH245" s="20"/>
      <c r="BI245" s="23"/>
      <c r="BJ245" s="23"/>
      <c r="BK245" s="23"/>
      <c r="BL245" s="23"/>
      <c r="BM245" s="24" t="s">
        <v>34</v>
      </c>
      <c r="BN245" s="23"/>
      <c r="BO245" s="23"/>
      <c r="BP245" s="23"/>
      <c r="BQ245" s="24" t="s">
        <v>89</v>
      </c>
      <c r="BR245" s="20"/>
      <c r="BS245" s="20"/>
      <c r="BT245" s="20"/>
      <c r="BU245" s="20"/>
      <c r="BV245" s="23"/>
      <c r="BW245" s="24" t="s">
        <v>35</v>
      </c>
      <c r="BX245" s="23"/>
      <c r="BY245" s="23"/>
      <c r="BZ245" s="23"/>
      <c r="CA245" s="24" t="s">
        <v>90</v>
      </c>
      <c r="CB245" s="20"/>
      <c r="CC245" s="23"/>
      <c r="CD245" s="23"/>
      <c r="CE245" s="23"/>
      <c r="CF245" s="23"/>
      <c r="CG245" s="24" t="s">
        <v>92</v>
      </c>
      <c r="CH245" s="23"/>
      <c r="CI245" s="23"/>
      <c r="CJ245" s="23"/>
      <c r="CK245" s="24" t="s">
        <v>36</v>
      </c>
      <c r="CL245" s="24"/>
      <c r="CM245" s="23"/>
      <c r="CN245" s="23"/>
      <c r="CO245" s="23"/>
      <c r="CP245" s="23"/>
      <c r="CQ245" s="24" t="s">
        <v>93</v>
      </c>
      <c r="CR245" s="23"/>
      <c r="CS245" s="23"/>
      <c r="CY245" s="44">
        <f t="shared" si="2187"/>
        <v>2.72</v>
      </c>
      <c r="CZ245" s="13">
        <f t="shared" si="2188"/>
        <v>-3.0317318687456424E-3</v>
      </c>
      <c r="DA245" s="13">
        <f t="shared" si="2189"/>
        <v>-24.533348610205334</v>
      </c>
      <c r="DB245" s="48">
        <f t="shared" si="2190"/>
        <v>-3.0317318687456424E-3</v>
      </c>
      <c r="DC245" s="13">
        <f t="shared" si="2191"/>
        <v>-66.43668533804761</v>
      </c>
      <c r="DD245" s="55">
        <f t="shared" si="2192"/>
        <v>-1.1595389032603727</v>
      </c>
      <c r="DE245" s="46">
        <f t="shared" si="2193"/>
        <v>-30.804829083265794</v>
      </c>
    </row>
    <row r="246" spans="1:109" ht="18" customHeight="1" thickBot="1">
      <c r="A246" s="23"/>
      <c r="B246" s="33"/>
      <c r="C246" s="23"/>
      <c r="D246" s="7" t="s">
        <v>2</v>
      </c>
      <c r="E246" s="8"/>
      <c r="F246" s="8" t="s">
        <v>3</v>
      </c>
      <c r="G246" s="9"/>
      <c r="H246" s="10"/>
      <c r="I246" s="7" t="s">
        <v>4</v>
      </c>
      <c r="J246" s="8"/>
      <c r="K246" s="8" t="s">
        <v>5</v>
      </c>
      <c r="L246" s="9"/>
      <c r="M246" s="23"/>
      <c r="N246" s="251" t="s">
        <v>79</v>
      </c>
      <c r="O246" s="252"/>
      <c r="P246" s="253" t="s">
        <v>80</v>
      </c>
      <c r="Q246" s="254"/>
      <c r="R246" s="23"/>
      <c r="S246" s="7" t="s">
        <v>11</v>
      </c>
      <c r="T246" s="8"/>
      <c r="U246" s="8" t="s">
        <v>12</v>
      </c>
      <c r="V246" s="9"/>
      <c r="W246" s="20"/>
      <c r="X246" s="251" t="s">
        <v>79</v>
      </c>
      <c r="Y246" s="252"/>
      <c r="Z246" s="253" t="s">
        <v>80</v>
      </c>
      <c r="AA246" s="254"/>
      <c r="AB246" s="20"/>
      <c r="AC246" s="7" t="s">
        <v>4</v>
      </c>
      <c r="AD246" s="8"/>
      <c r="AE246" s="8" t="s">
        <v>5</v>
      </c>
      <c r="AF246" s="9"/>
      <c r="AG246" s="20"/>
      <c r="AH246" s="251" t="s">
        <v>0</v>
      </c>
      <c r="AI246" s="252"/>
      <c r="AJ246" s="253" t="s">
        <v>1</v>
      </c>
      <c r="AK246" s="254"/>
      <c r="AL246" s="20"/>
      <c r="AM246" s="7" t="s">
        <v>11</v>
      </c>
      <c r="AN246" s="8"/>
      <c r="AO246" s="8" t="s">
        <v>12</v>
      </c>
      <c r="AP246" s="9"/>
      <c r="AQ246" s="23"/>
      <c r="AR246" s="251" t="s">
        <v>0</v>
      </c>
      <c r="AS246" s="252"/>
      <c r="AT246" s="253" t="s">
        <v>1</v>
      </c>
      <c r="AU246" s="254"/>
      <c r="AV246" s="36"/>
      <c r="AW246" s="7" t="s">
        <v>4</v>
      </c>
      <c r="AX246" s="8"/>
      <c r="AY246" s="8" t="s">
        <v>5</v>
      </c>
      <c r="AZ246" s="9"/>
      <c r="BA246" s="20"/>
      <c r="BB246" s="251" t="s">
        <v>0</v>
      </c>
      <c r="BC246" s="252"/>
      <c r="BD246" s="253" t="s">
        <v>1</v>
      </c>
      <c r="BE246" s="254"/>
      <c r="BF246" s="36"/>
      <c r="BG246" s="7" t="s">
        <v>11</v>
      </c>
      <c r="BH246" s="8"/>
      <c r="BI246" s="8" t="s">
        <v>12</v>
      </c>
      <c r="BJ246" s="9"/>
      <c r="BK246" s="36"/>
      <c r="BL246" s="251" t="s">
        <v>0</v>
      </c>
      <c r="BM246" s="252"/>
      <c r="BN246" s="253" t="s">
        <v>1</v>
      </c>
      <c r="BO246" s="254"/>
      <c r="BP246" s="36"/>
      <c r="BQ246" s="7" t="s">
        <v>4</v>
      </c>
      <c r="BR246" s="8"/>
      <c r="BS246" s="8" t="s">
        <v>5</v>
      </c>
      <c r="BT246" s="9"/>
      <c r="BU246" s="20"/>
      <c r="BV246" s="251" t="s">
        <v>0</v>
      </c>
      <c r="BW246" s="252"/>
      <c r="BX246" s="253" t="s">
        <v>1</v>
      </c>
      <c r="BY246" s="254"/>
      <c r="BZ246" s="36"/>
      <c r="CA246" s="7" t="s">
        <v>11</v>
      </c>
      <c r="CB246" s="8"/>
      <c r="CC246" s="8" t="s">
        <v>12</v>
      </c>
      <c r="CD246" s="9"/>
      <c r="CE246" s="36"/>
      <c r="CF246" s="251" t="s">
        <v>0</v>
      </c>
      <c r="CG246" s="252"/>
      <c r="CH246" s="253" t="s">
        <v>1</v>
      </c>
      <c r="CI246" s="254"/>
      <c r="CJ246" s="23"/>
      <c r="CK246" s="7" t="s">
        <v>23</v>
      </c>
      <c r="CL246" s="8"/>
      <c r="CM246" s="8" t="s">
        <v>24</v>
      </c>
      <c r="CN246" s="9"/>
      <c r="CO246" s="23"/>
      <c r="CP246" s="251" t="s">
        <v>0</v>
      </c>
      <c r="CQ246" s="252"/>
      <c r="CR246" s="253" t="s">
        <v>1</v>
      </c>
      <c r="CS246" s="254"/>
      <c r="CU246" s="26" t="s">
        <v>25</v>
      </c>
      <c r="CW246" s="50" t="s">
        <v>44</v>
      </c>
      <c r="CY246" s="44">
        <f t="shared" si="2187"/>
        <v>2.74</v>
      </c>
      <c r="CZ246" s="13">
        <f t="shared" si="2188"/>
        <v>-2.440353233807183E-3</v>
      </c>
      <c r="DA246" s="13">
        <f t="shared" si="2189"/>
        <v>-25.862082316966287</v>
      </c>
      <c r="DB246" s="48">
        <f t="shared" si="2190"/>
        <v>-2.440353233807183E-3</v>
      </c>
      <c r="DC246" s="13">
        <f t="shared" si="2191"/>
        <v>-65.344469436841706</v>
      </c>
      <c r="DD246" s="55">
        <f t="shared" si="2192"/>
        <v>-1.1404761396416925</v>
      </c>
      <c r="DE246" s="46">
        <f t="shared" si="2193"/>
        <v>-31.687477795020342</v>
      </c>
    </row>
    <row r="247" spans="1:109" ht="18" customHeight="1" thickTop="1" thickBot="1">
      <c r="B247" s="34">
        <v>0.64</v>
      </c>
      <c r="D247" s="11">
        <v>1</v>
      </c>
      <c r="E247" s="12">
        <v>0</v>
      </c>
      <c r="F247" s="13">
        <v>0</v>
      </c>
      <c r="G247" s="40">
        <f t="shared" ref="G247" si="2366">-1/($E$4*$B247)</f>
        <v>-1.6414539342367895</v>
      </c>
      <c r="H247" s="10"/>
      <c r="I247" s="11">
        <v>1</v>
      </c>
      <c r="J247" s="12">
        <v>0</v>
      </c>
      <c r="K247" s="13">
        <v>0</v>
      </c>
      <c r="L247" s="14">
        <v>0</v>
      </c>
      <c r="N247" s="1">
        <f t="shared" ref="N247" si="2367">D247*I247+F247*I250-E247*J247-G247*J250</f>
        <v>-2.7491182169931054</v>
      </c>
      <c r="O247" s="4">
        <f t="shared" ref="O247" si="2368">(D247*J247+E247*I247+F247*J250+G247*I250)</f>
        <v>0</v>
      </c>
      <c r="P247" s="2">
        <f t="shared" ref="P247" si="2369">D247*K247+F247*K250-E247*L247-G247*L250</f>
        <v>0</v>
      </c>
      <c r="Q247" s="3">
        <f t="shared" ref="Q247" si="2370">(D247*L247+E247*K247+F247*L250+G247*K250)</f>
        <v>-1.6414539342367895</v>
      </c>
      <c r="S247" s="11">
        <v>1</v>
      </c>
      <c r="T247" s="12">
        <v>0</v>
      </c>
      <c r="U247" s="13">
        <v>0</v>
      </c>
      <c r="V247" s="40">
        <f t="shared" ref="V247" si="2371">-1/($T$4*$B247)</f>
        <v>-3.1362906463267768</v>
      </c>
      <c r="W247" s="20"/>
      <c r="X247" s="1">
        <f t="shared" ref="X247" si="2372">N247*S247+P247*S250-O247*T247-Q247*T250</f>
        <v>-2.7491182169931054</v>
      </c>
      <c r="Y247" s="4">
        <f t="shared" ref="Y247" si="2373">(N247*T247+O247*S247+P247*T250+Q247*S250)</f>
        <v>0</v>
      </c>
      <c r="Z247" s="2">
        <f t="shared" ref="Z247" si="2374">N247*U247+P247*U250-O247*V247-Q247*V250</f>
        <v>0</v>
      </c>
      <c r="AA247" s="3">
        <f t="shared" ref="AA247" si="2375">(N247*V247+O247*U247+P247*V250+Q247*U250)</f>
        <v>6.9805798153652336</v>
      </c>
      <c r="AB247" s="20"/>
      <c r="AC247" s="11">
        <v>1</v>
      </c>
      <c r="AD247" s="12">
        <v>0</v>
      </c>
      <c r="AE247" s="13">
        <v>0</v>
      </c>
      <c r="AF247" s="14">
        <v>0</v>
      </c>
      <c r="AG247" s="20"/>
      <c r="AH247" s="1">
        <f t="shared" ref="AH247" si="2376">X247*AC247+Z247*AC250-Y247*AD247-AA247*AD250</f>
        <v>15.465905098818814</v>
      </c>
      <c r="AI247" s="4">
        <f t="shared" ref="AI247" si="2377">(X247*AD247+Y247*AC247+Z247*AD250+AA247*AC250)</f>
        <v>0</v>
      </c>
      <c r="AJ247" s="2">
        <f t="shared" ref="AJ247" si="2378">X247*AE247+Z247*AE250-Y247*AF247-AA247*AF250</f>
        <v>0</v>
      </c>
      <c r="AK247" s="3">
        <f t="shared" ref="AK247" si="2379">(X247*AF247+Y247*AE247+Z247*AF250+AA247*AE250)</f>
        <v>6.9805798153652336</v>
      </c>
      <c r="AL247" s="20"/>
      <c r="AM247" s="11">
        <v>1</v>
      </c>
      <c r="AN247" s="12">
        <v>0</v>
      </c>
      <c r="AO247" s="13">
        <v>0</v>
      </c>
      <c r="AP247" s="40">
        <f t="shared" ref="AP247" si="2380">-1/($AN$4*$B247)</f>
        <v>-3.2592824363788071</v>
      </c>
      <c r="AR247" s="1">
        <f t="shared" ref="AR247" si="2381">AH247*AM247+AJ247*AM250-AI247*AN247-AK247*AN250</f>
        <v>15.465905098818814</v>
      </c>
      <c r="AS247" s="4">
        <f t="shared" ref="AS247" si="2382">(AH247*AN247+AI247*AM247+AJ247*AN250+AK247*AM250)</f>
        <v>0</v>
      </c>
      <c r="AT247" s="2">
        <f t="shared" ref="AT247" si="2383">AH247*AO247+AJ247*AO250-AI247*AP247-AK247*AP250</f>
        <v>0</v>
      </c>
      <c r="AU247" s="3">
        <f t="shared" ref="AU247" si="2384">(AH247*AP247+AI247*AO247+AJ247*AP250+AK247*AO250)</f>
        <v>-43.427173035916368</v>
      </c>
      <c r="AV247" s="20"/>
      <c r="AW247" s="11">
        <v>1</v>
      </c>
      <c r="AX247" s="12">
        <v>0</v>
      </c>
      <c r="AY247" s="13">
        <v>0</v>
      </c>
      <c r="AZ247" s="14">
        <v>0</v>
      </c>
      <c r="BA247" s="20"/>
      <c r="BB247" s="1">
        <f t="shared" ref="BB247" si="2385">AR247*AW247+AT247*AW250-AS247*AX247-AU247*AX250</f>
        <v>-97.85232781470711</v>
      </c>
      <c r="BC247" s="4">
        <f t="shared" ref="BC247" si="2386">(AR247*AX247+AS247*AW247+AT247*AX250+AU247*AW250)</f>
        <v>0</v>
      </c>
      <c r="BD247" s="2">
        <f t="shared" ref="BD247" si="2387">AR247*AY247+AT247*AY250-AS247*AZ247-AU247*AZ250</f>
        <v>0</v>
      </c>
      <c r="BE247" s="3">
        <f t="shared" ref="BE247" si="2388">(AR247*AZ247+AS247*AY247+AT247*AZ250+AU247*AY250)</f>
        <v>-43.427173035916368</v>
      </c>
      <c r="BF247" s="20"/>
      <c r="BG247" s="11">
        <v>1</v>
      </c>
      <c r="BH247" s="12">
        <v>0</v>
      </c>
      <c r="BI247" s="13">
        <v>0</v>
      </c>
      <c r="BJ247" s="40">
        <f t="shared" ref="BJ247" si="2389">-1/($BH$4*$B247)</f>
        <v>-3.1362906463267768</v>
      </c>
      <c r="BK247" s="20"/>
      <c r="BL247" s="1">
        <f t="shared" ref="BL247" si="2390">BB247*BG247+BD247*BG250-BC247*BH247-BE247*BH250</f>
        <v>-97.85232781470711</v>
      </c>
      <c r="BM247" s="4">
        <f t="shared" ref="BM247" si="2391">(BB247*BH247+BC247*BG247+BD247*BH250+BE247*BG250)</f>
        <v>0</v>
      </c>
      <c r="BN247" s="2">
        <f t="shared" ref="BN247" si="2392">BB247*BI247+BD247*BI250-BC247*BJ247-BE247*BJ250</f>
        <v>0</v>
      </c>
      <c r="BO247" s="3">
        <f t="shared" ref="BO247" si="2393">(BB247*BJ247+BC247*BI247+BD247*BJ250+BE247*BI250)</f>
        <v>263.466167410651</v>
      </c>
      <c r="BP247" s="20"/>
      <c r="BQ247" s="11">
        <v>1</v>
      </c>
      <c r="BR247" s="12">
        <v>0</v>
      </c>
      <c r="BS247" s="13">
        <v>0</v>
      </c>
      <c r="BT247" s="14">
        <v>0</v>
      </c>
      <c r="BU247" s="20"/>
      <c r="BV247" s="1">
        <f t="shared" ref="BV247" si="2394">BL247*BQ247+BN247*BQ250-BM247*BR247-BO247*BR250</f>
        <v>503.91040655035965</v>
      </c>
      <c r="BW247" s="4">
        <f t="shared" ref="BW247" si="2395">(BL247*BR247+BM247*BQ247+BN247*BR250+BO247*BQ250)</f>
        <v>0</v>
      </c>
      <c r="BX247" s="2">
        <f t="shared" ref="BX247" si="2396">BL247*BS247+BN247*BS250-BM247*BT247-BO247*BT250</f>
        <v>0</v>
      </c>
      <c r="BY247" s="3">
        <f t="shared" ref="BY247" si="2397">(BL247*BT247+BM247*BS247+BN247*BT250+BO247*BS250)</f>
        <v>263.466167410651</v>
      </c>
      <c r="BZ247" s="20"/>
      <c r="CA247" s="11">
        <v>1</v>
      </c>
      <c r="CB247" s="12">
        <v>0</v>
      </c>
      <c r="CC247" s="13">
        <v>0</v>
      </c>
      <c r="CD247" s="40">
        <f t="shared" ref="CD247" si="2398">-1/($CB$4*$B247)</f>
        <v>-1.6414539342367895</v>
      </c>
      <c r="CE247" s="20"/>
      <c r="CF247" s="1">
        <f t="shared" ref="CF247" si="2399">BV247*CA247+BX247*CA250-BW247*CB247-BY247*CB250</f>
        <v>503.91040655035965</v>
      </c>
      <c r="CG247" s="4">
        <f t="shared" ref="CG247" si="2400">(BV247*CB247+BW247*CA247+BX247*CB250+BY247*CA250)</f>
        <v>0</v>
      </c>
      <c r="CH247" s="2">
        <f t="shared" ref="CH247" si="2401">BV247*CC247+BX247*CC250-BW247*CD247-BY247*CD250</f>
        <v>0</v>
      </c>
      <c r="CI247" s="3">
        <f t="shared" ref="CI247" si="2402">(BV247*CD247+BW247*CC247+BX247*CD250+BY247*CC250)</f>
        <v>-563.6795519242969</v>
      </c>
      <c r="CJ247" s="28"/>
      <c r="CK247" s="11">
        <v>1</v>
      </c>
      <c r="CL247" s="12">
        <v>0</v>
      </c>
      <c r="CM247" s="13">
        <v>0</v>
      </c>
      <c r="CN247" s="14">
        <v>0</v>
      </c>
      <c r="CP247" s="1">
        <f t="shared" ref="CP247" si="2403">CF247*CK247+CH247*CK250-CG247*CL247-CI247*CL250</f>
        <v>503.91040655035965</v>
      </c>
      <c r="CQ247" s="4">
        <f t="shared" ref="CQ247" si="2404">(CF247*CL247+CG247*CK247+CH247*CL250+CI247*CK250)</f>
        <v>-563.6795519242969</v>
      </c>
      <c r="CR247" s="2">
        <f t="shared" ref="CR247" si="2405">CF247*CM247+CH247*CM250-CG247*CN247-CI247*CN250</f>
        <v>0</v>
      </c>
      <c r="CS247" s="3">
        <f t="shared" ref="CS247" si="2406">(CF247*CN247+CG247*CM247+CH247*CN250+CI247*CM250)</f>
        <v>-563.6795519242969</v>
      </c>
      <c r="CU247" s="29">
        <f t="shared" ref="CU247" si="2407">20*LOG(((1+$CL$4)/$CL$4)/((CP247+CP250)^2+(CQ247+CQ250)^2)^0.5)</f>
        <v>-54.101517361267113</v>
      </c>
      <c r="CW247" s="51">
        <f t="shared" ref="CW247" si="2408">((CP247^2+CQ247^2)^0.5)/((CP250^2+CQ250^2)^0.5)</f>
        <v>1.1186126157287477</v>
      </c>
      <c r="CY247" s="44">
        <f t="shared" si="2187"/>
        <v>2.76</v>
      </c>
      <c r="CZ247" s="13">
        <f t="shared" si="2188"/>
        <v>-1.9179088128375254E-3</v>
      </c>
      <c r="DA247" s="13">
        <f t="shared" si="2189"/>
        <v>-27.168971705703093</v>
      </c>
      <c r="DB247" s="48">
        <f t="shared" si="2190"/>
        <v>-1.9179088128375254E-3</v>
      </c>
      <c r="DC247" s="13">
        <f t="shared" si="2191"/>
        <v>-64.261766110909178</v>
      </c>
      <c r="DD247" s="55">
        <f t="shared" si="2192"/>
        <v>-1.1215794017818768</v>
      </c>
      <c r="DE247" s="46">
        <f t="shared" si="2193"/>
        <v>-32.674001783365235</v>
      </c>
    </row>
    <row r="248" spans="1:109" ht="18" customHeight="1" thickBot="1">
      <c r="D248" s="11"/>
      <c r="E248" s="13"/>
      <c r="F248" s="13"/>
      <c r="G248" s="15"/>
      <c r="H248" s="10"/>
      <c r="I248" s="11"/>
      <c r="J248" s="13"/>
      <c r="K248" s="13"/>
      <c r="L248" s="15"/>
      <c r="N248" s="5"/>
      <c r="Q248" s="6"/>
      <c r="S248" s="11"/>
      <c r="T248" s="13"/>
      <c r="U248" s="13"/>
      <c r="V248" s="15"/>
      <c r="W248" s="20"/>
      <c r="X248" s="5"/>
      <c r="AA248" s="6"/>
      <c r="AB248" s="20"/>
      <c r="AC248" s="11"/>
      <c r="AD248" s="13"/>
      <c r="AE248" s="13"/>
      <c r="AF248" s="15"/>
      <c r="AG248" s="20"/>
      <c r="AH248" s="5"/>
      <c r="AK248" s="6"/>
      <c r="AL248" s="20"/>
      <c r="AM248" s="11"/>
      <c r="AN248" s="13"/>
      <c r="AO248" s="13"/>
      <c r="AP248" s="15"/>
      <c r="AR248" s="5"/>
      <c r="AU248" s="6"/>
      <c r="AW248" s="11"/>
      <c r="AX248" s="13"/>
      <c r="AY248" s="13"/>
      <c r="AZ248" s="15"/>
      <c r="BA248" s="20"/>
      <c r="BB248" s="5"/>
      <c r="BE248" s="6"/>
      <c r="BG248" s="11"/>
      <c r="BH248" s="13"/>
      <c r="BI248" s="13"/>
      <c r="BJ248" s="15"/>
      <c r="BL248" s="5"/>
      <c r="BO248" s="6"/>
      <c r="BQ248" s="11"/>
      <c r="BR248" s="13"/>
      <c r="BS248" s="13"/>
      <c r="BT248" s="15"/>
      <c r="BU248" s="20"/>
      <c r="BV248" s="5"/>
      <c r="BY248" s="6"/>
      <c r="CA248" s="11"/>
      <c r="CB248" s="13"/>
      <c r="CC248" s="13"/>
      <c r="CD248" s="15"/>
      <c r="CF248" s="5"/>
      <c r="CI248" s="6"/>
      <c r="CK248" s="11"/>
      <c r="CL248" s="13"/>
      <c r="CM248" s="13"/>
      <c r="CN248" s="15"/>
      <c r="CP248" s="5"/>
      <c r="CS248" s="6"/>
      <c r="CW248" s="52"/>
      <c r="CY248" s="44">
        <f t="shared" si="2187"/>
        <v>2.78</v>
      </c>
      <c r="CZ248" s="13">
        <f t="shared" si="2188"/>
        <v>-1.4627742671343598E-3</v>
      </c>
      <c r="DA248" s="13">
        <f t="shared" si="2189"/>
        <v>-28.454207027921278</v>
      </c>
      <c r="DB248" s="48">
        <f t="shared" si="2190"/>
        <v>-1.4627742671343598E-3</v>
      </c>
      <c r="DC248" s="13">
        <f t="shared" si="2191"/>
        <v>-63.189571821518641</v>
      </c>
      <c r="DD248" s="55">
        <f t="shared" si="2192"/>
        <v>-1.102866081210931</v>
      </c>
      <c r="DE248" s="46">
        <f t="shared" si="2193"/>
        <v>-33.790959576537901</v>
      </c>
    </row>
    <row r="249" spans="1:109" ht="18" customHeight="1" thickBot="1">
      <c r="D249" s="11" t="s">
        <v>6</v>
      </c>
      <c r="E249" s="13"/>
      <c r="F249" s="13" t="s">
        <v>7</v>
      </c>
      <c r="G249" s="15"/>
      <c r="H249" s="10"/>
      <c r="I249" s="11" t="s">
        <v>8</v>
      </c>
      <c r="J249" s="13"/>
      <c r="K249" s="13" t="s">
        <v>9</v>
      </c>
      <c r="L249" s="15"/>
      <c r="N249" s="251" t="s">
        <v>26</v>
      </c>
      <c r="O249" s="252"/>
      <c r="P249" s="253" t="s">
        <v>27</v>
      </c>
      <c r="Q249" s="254"/>
      <c r="S249" s="11" t="s">
        <v>13</v>
      </c>
      <c r="T249" s="13"/>
      <c r="U249" s="13" t="s">
        <v>14</v>
      </c>
      <c r="V249" s="15"/>
      <c r="W249" s="20"/>
      <c r="X249" s="251" t="s">
        <v>26</v>
      </c>
      <c r="Y249" s="252"/>
      <c r="Z249" s="253" t="s">
        <v>27</v>
      </c>
      <c r="AA249" s="254"/>
      <c r="AB249" s="20"/>
      <c r="AC249" s="11" t="s">
        <v>8</v>
      </c>
      <c r="AD249" s="13"/>
      <c r="AE249" s="13" t="s">
        <v>9</v>
      </c>
      <c r="AF249" s="15"/>
      <c r="AG249" s="20"/>
      <c r="AH249" s="251" t="s">
        <v>26</v>
      </c>
      <c r="AI249" s="252"/>
      <c r="AJ249" s="253" t="s">
        <v>27</v>
      </c>
      <c r="AK249" s="254"/>
      <c r="AL249" s="20"/>
      <c r="AM249" s="11" t="s">
        <v>13</v>
      </c>
      <c r="AN249" s="13"/>
      <c r="AO249" s="13" t="s">
        <v>14</v>
      </c>
      <c r="AP249" s="15"/>
      <c r="AR249" s="251" t="s">
        <v>26</v>
      </c>
      <c r="AS249" s="252"/>
      <c r="AT249" s="253" t="s">
        <v>27</v>
      </c>
      <c r="AU249" s="254"/>
      <c r="AV249" s="36"/>
      <c r="AW249" s="11" t="s">
        <v>8</v>
      </c>
      <c r="AX249" s="13"/>
      <c r="AY249" s="13" t="s">
        <v>9</v>
      </c>
      <c r="AZ249" s="15"/>
      <c r="BA249" s="20"/>
      <c r="BB249" s="251" t="s">
        <v>26</v>
      </c>
      <c r="BC249" s="252"/>
      <c r="BD249" s="253" t="s">
        <v>27</v>
      </c>
      <c r="BE249" s="254"/>
      <c r="BF249" s="36"/>
      <c r="BG249" s="11" t="s">
        <v>13</v>
      </c>
      <c r="BH249" s="13"/>
      <c r="BI249" s="13" t="s">
        <v>14</v>
      </c>
      <c r="BJ249" s="15"/>
      <c r="BK249" s="36"/>
      <c r="BL249" s="251" t="s">
        <v>26</v>
      </c>
      <c r="BM249" s="252"/>
      <c r="BN249" s="253" t="s">
        <v>27</v>
      </c>
      <c r="BO249" s="254"/>
      <c r="BP249" s="36"/>
      <c r="BQ249" s="11" t="s">
        <v>8</v>
      </c>
      <c r="BR249" s="13"/>
      <c r="BS249" s="13" t="s">
        <v>9</v>
      </c>
      <c r="BT249" s="15"/>
      <c r="BU249" s="20"/>
      <c r="BV249" s="251" t="s">
        <v>26</v>
      </c>
      <c r="BW249" s="252"/>
      <c r="BX249" s="253" t="s">
        <v>27</v>
      </c>
      <c r="BY249" s="254"/>
      <c r="BZ249" s="36"/>
      <c r="CA249" s="11" t="s">
        <v>13</v>
      </c>
      <c r="CB249" s="13"/>
      <c r="CC249" s="13" t="s">
        <v>14</v>
      </c>
      <c r="CD249" s="15"/>
      <c r="CE249" s="36"/>
      <c r="CF249" s="251" t="s">
        <v>26</v>
      </c>
      <c r="CG249" s="252"/>
      <c r="CH249" s="253" t="s">
        <v>27</v>
      </c>
      <c r="CI249" s="254"/>
      <c r="CK249" s="11" t="s">
        <v>28</v>
      </c>
      <c r="CL249" s="13"/>
      <c r="CM249" s="13" t="s">
        <v>29</v>
      </c>
      <c r="CN249" s="15"/>
      <c r="CP249" s="251" t="s">
        <v>26</v>
      </c>
      <c r="CQ249" s="252"/>
      <c r="CR249" s="253" t="s">
        <v>27</v>
      </c>
      <c r="CS249" s="254"/>
      <c r="CU249" s="38" t="s">
        <v>37</v>
      </c>
      <c r="CW249" s="53" t="s">
        <v>45</v>
      </c>
      <c r="CY249" s="44">
        <f t="shared" si="2187"/>
        <v>2.8</v>
      </c>
      <c r="CZ249" s="13">
        <f t="shared" si="2188"/>
        <v>-1.0731887763981377E-3</v>
      </c>
      <c r="DA249" s="13">
        <f t="shared" si="2189"/>
        <v>-29.717998464351652</v>
      </c>
      <c r="DB249" s="48">
        <f t="shared" si="2190"/>
        <v>-1.0731887763981377E-3</v>
      </c>
      <c r="DC249" s="13">
        <f t="shared" si="2191"/>
        <v>-62.128806712833416</v>
      </c>
      <c r="DD249" s="55">
        <f t="shared" si="2192"/>
        <v>-1.0843522374740981</v>
      </c>
      <c r="DE249" s="46">
        <f t="shared" si="2193"/>
        <v>-35.0767458392368</v>
      </c>
    </row>
    <row r="250" spans="1:109" ht="18" customHeight="1" thickTop="1" thickBot="1">
      <c r="D250" s="16">
        <v>0</v>
      </c>
      <c r="E250" s="17">
        <v>0</v>
      </c>
      <c r="F250" s="18">
        <v>1</v>
      </c>
      <c r="G250" s="19">
        <v>0</v>
      </c>
      <c r="H250" s="10"/>
      <c r="I250" s="16">
        <v>0</v>
      </c>
      <c r="J250" s="17">
        <f t="shared" ref="J250" si="2409">-1/($J$4*$B247)</f>
        <v>-2.2840228036836718</v>
      </c>
      <c r="K250" s="18">
        <v>1</v>
      </c>
      <c r="L250" s="19">
        <v>0</v>
      </c>
      <c r="N250" s="1">
        <f t="shared" ref="N250" si="2410">D250*I247+F250*I250-E250*J247-G250*J250</f>
        <v>0</v>
      </c>
      <c r="O250" s="4">
        <f t="shared" ref="O250" si="2411">(D250*J247+E250*I247+F250*J250+G250*I250)</f>
        <v>-2.2840228036836718</v>
      </c>
      <c r="P250" s="2">
        <f t="shared" ref="P250" si="2412">D250*K247+F250*K250-E250*L247-G250*L250</f>
        <v>1</v>
      </c>
      <c r="Q250" s="3">
        <f t="shared" ref="Q250" si="2413">(D250*L247+E250*K247+F250*L250+G250*K250)</f>
        <v>0</v>
      </c>
      <c r="S250" s="16">
        <v>0</v>
      </c>
      <c r="T250" s="17">
        <v>0</v>
      </c>
      <c r="U250" s="18">
        <v>1</v>
      </c>
      <c r="V250" s="19">
        <v>0</v>
      </c>
      <c r="W250" s="20"/>
      <c r="X250" s="1">
        <f t="shared" ref="X250" si="2414">N250*S247+P250*S250-O250*T247-Q250*T250</f>
        <v>0</v>
      </c>
      <c r="Y250" s="4">
        <f t="shared" ref="Y250" si="2415">(N250*T247+O250*S247+P250*T250+Q250*S250)</f>
        <v>-2.2840228036836718</v>
      </c>
      <c r="Z250" s="2">
        <f t="shared" ref="Z250" si="2416">N250*U247+P250*U250-O250*V247-Q250*V250</f>
        <v>-6.1633593551901598</v>
      </c>
      <c r="AA250" s="3">
        <f t="shared" ref="AA250" si="2417">(N250*V247+O250*U247+P250*V250+Q250*U250)</f>
        <v>0</v>
      </c>
      <c r="AB250" s="20"/>
      <c r="AC250" s="16">
        <v>0</v>
      </c>
      <c r="AD250" s="17">
        <f t="shared" ref="AD250" si="2418">-1/($AD$4*$B247)</f>
        <v>-2.60938543754175</v>
      </c>
      <c r="AE250" s="18">
        <v>1</v>
      </c>
      <c r="AF250" s="19">
        <v>0</v>
      </c>
      <c r="AG250" s="20"/>
      <c r="AH250" s="1">
        <f t="shared" ref="AH250" si="2419">X250*AC247+Z250*AC250-Y250*AD247-AA250*AD250</f>
        <v>0</v>
      </c>
      <c r="AI250" s="4">
        <f t="shared" ref="AI250" si="2420">(X250*AD247+Y250*AC247+Z250*AD250+AA250*AC250)</f>
        <v>13.798557344086241</v>
      </c>
      <c r="AJ250" s="2">
        <f t="shared" ref="AJ250" si="2421">X250*AE247+Z250*AE250-Y250*AF247-AA250*AF250</f>
        <v>-6.1633593551901598</v>
      </c>
      <c r="AK250" s="3">
        <f t="shared" ref="AK250" si="2422">(X250*AF247+Y250*AE247+Z250*AF250+AA250*AE250)</f>
        <v>0</v>
      </c>
      <c r="AL250" s="20"/>
      <c r="AM250" s="16">
        <v>0</v>
      </c>
      <c r="AN250" s="17">
        <v>0</v>
      </c>
      <c r="AO250" s="18">
        <v>1</v>
      </c>
      <c r="AP250" s="19">
        <v>0</v>
      </c>
      <c r="AR250" s="1">
        <f t="shared" ref="AR250" si="2423">AH250*AM247+AJ250*AM250-AI250*AN247-AK250*AN250</f>
        <v>0</v>
      </c>
      <c r="AS250" s="4">
        <f t="shared" ref="AS250" si="2424">(AH250*AN247+AI250*AM247+AJ250*AN250+AK250*AM250)</f>
        <v>13.798557344086241</v>
      </c>
      <c r="AT250" s="2">
        <f t="shared" ref="AT250" si="2425">AH250*AO247+AJ250*AO250-AI250*AP247-AK250*AP250</f>
        <v>38.810036243755924</v>
      </c>
      <c r="AU250" s="3">
        <f t="shared" ref="AU250" si="2426">(AH250*AP247+AI250*AO247+AJ250*AP250+AK250*AO250)</f>
        <v>0</v>
      </c>
      <c r="AV250" s="20"/>
      <c r="AW250" s="16">
        <v>0</v>
      </c>
      <c r="AX250" s="17">
        <f t="shared" ref="AX250" si="2427">-1/($AX$4*$B247)</f>
        <v>-2.60938543754175</v>
      </c>
      <c r="AY250" s="18">
        <v>1</v>
      </c>
      <c r="AZ250" s="19">
        <v>0</v>
      </c>
      <c r="BA250" s="20"/>
      <c r="BB250" s="1">
        <f t="shared" ref="BB250" si="2428">AR250*AW247+AT250*AW250-AS250*AX247-AU250*AX250</f>
        <v>0</v>
      </c>
      <c r="BC250" s="4">
        <f t="shared" ref="BC250" si="2429">(AR250*AX247+AS250*AW247+AT250*AX250+AU250*AW250)</f>
        <v>-87.471786060837985</v>
      </c>
      <c r="BD250" s="2">
        <f t="shared" ref="BD250" si="2430">AR250*AY247+AT250*AY250-AS250*AZ247-AU250*AZ250</f>
        <v>38.810036243755924</v>
      </c>
      <c r="BE250" s="3">
        <f t="shared" ref="BE250" si="2431">(AR250*AZ247+AS250*AY247+AT250*AZ250+AU250*AY250)</f>
        <v>0</v>
      </c>
      <c r="BF250" s="20"/>
      <c r="BG250" s="16">
        <v>0</v>
      </c>
      <c r="BH250" s="17">
        <v>0</v>
      </c>
      <c r="BI250" s="18">
        <v>1</v>
      </c>
      <c r="BJ250" s="19">
        <v>0</v>
      </c>
      <c r="BK250" s="20"/>
      <c r="BL250" s="1">
        <f t="shared" ref="BL250" si="2432">BB250*BG247+BD250*BG250-BC250*BH247-BE250*BH250</f>
        <v>0</v>
      </c>
      <c r="BM250" s="4">
        <f t="shared" ref="BM250" si="2433">(BB250*BH247+BC250*BG247+BD250*BH250+BE250*BG250)</f>
        <v>-87.471786060837985</v>
      </c>
      <c r="BN250" s="2">
        <f t="shared" ref="BN250" si="2434">BB250*BI247+BD250*BI250-BC250*BJ247-BE250*BJ250</f>
        <v>-235.52690819634716</v>
      </c>
      <c r="BO250" s="3">
        <f t="shared" ref="BO250" si="2435">(BB250*BJ247+BC250*BI247+BD250*BJ250+BE250*BI250)</f>
        <v>0</v>
      </c>
      <c r="BP250" s="20"/>
      <c r="BQ250" s="16">
        <v>0</v>
      </c>
      <c r="BR250" s="17">
        <f t="shared" ref="BR250" si="2436">-1/($BR$4*$B247)</f>
        <v>-2.2840228036836718</v>
      </c>
      <c r="BS250" s="18">
        <v>1</v>
      </c>
      <c r="BT250" s="19">
        <v>0</v>
      </c>
      <c r="BU250" s="20"/>
      <c r="BV250" s="1">
        <f t="shared" ref="BV250" si="2437">BL250*BQ247+BN250*BQ250-BM250*BR247-BO250*BR250</f>
        <v>0</v>
      </c>
      <c r="BW250" s="4">
        <f t="shared" ref="BW250" si="2438">(BL250*BR247+BM250*BQ247+BN250*BR250+BO250*BQ250)</f>
        <v>450.47704314072962</v>
      </c>
      <c r="BX250" s="2">
        <f t="shared" ref="BX250" si="2439">BL250*BS247+BN250*BS250-BM250*BT247-BO250*BT250</f>
        <v>-235.52690819634716</v>
      </c>
      <c r="BY250" s="3">
        <f t="shared" ref="BY250" si="2440">(BL250*BT247+BM250*BS247+BN250*BT250+BO250*BS250)</f>
        <v>0</v>
      </c>
      <c r="BZ250" s="20"/>
      <c r="CA250" s="16">
        <v>0</v>
      </c>
      <c r="CB250" s="17">
        <v>0</v>
      </c>
      <c r="CC250" s="18">
        <v>1</v>
      </c>
      <c r="CD250" s="19">
        <v>0</v>
      </c>
      <c r="CE250" s="20"/>
      <c r="CF250" s="1">
        <f t="shared" ref="CF250" si="2441">BV250*CA247+BX250*CA250-BW250*CB247-BY250*CB250</f>
        <v>0</v>
      </c>
      <c r="CG250" s="4">
        <f t="shared" ref="CG250" si="2442">(BV250*CB247+BW250*CA247+BX250*CB250+BY250*CA250)</f>
        <v>450.47704314072962</v>
      </c>
      <c r="CH250" s="2">
        <f t="shared" ref="CH250" si="2443">BV250*CC247+BX250*CC250-BW250*CD247-BY250*CD250</f>
        <v>503.91040655035948</v>
      </c>
      <c r="CI250" s="3">
        <f t="shared" ref="CI250" si="2444">(BV250*CD247+BW250*CC247+BX250*CD250+BY250*CC250)</f>
        <v>0</v>
      </c>
      <c r="CK250" s="16">
        <f t="shared" ref="CK250" si="2445">1/$CL$4</f>
        <v>1</v>
      </c>
      <c r="CL250" s="17">
        <v>0</v>
      </c>
      <c r="CM250" s="18">
        <v>1</v>
      </c>
      <c r="CN250" s="19">
        <v>0</v>
      </c>
      <c r="CP250" s="1">
        <f t="shared" ref="CP250" si="2446">CF250*CK247+CH250*CK250-CG250*CL247-CI250*CL250</f>
        <v>503.91040655035948</v>
      </c>
      <c r="CQ250" s="4">
        <f t="shared" ref="CQ250" si="2447">(CF250*CL247+CG250*CK247+CH250*CL250+CI250*CK250)</f>
        <v>450.47704314072962</v>
      </c>
      <c r="CR250" s="2">
        <f t="shared" ref="CR250" si="2448">CF250*CM247+CH250*CM250-CG250*CN247-CI250*CN250</f>
        <v>503.91040655035948</v>
      </c>
      <c r="CS250" s="3">
        <f t="shared" ref="CS250" si="2449">(CF250*CN247+CG250*CM247+CH250*CN250+CI250*CM250)</f>
        <v>0</v>
      </c>
      <c r="CU250" s="39">
        <f t="shared" ref="CU250" si="2450">(180/PI())*ATAN(-1*(CQ247/CP247))</f>
        <v>48.204365683307493</v>
      </c>
      <c r="CW250" s="54">
        <f t="shared" ref="CW250" si="2451">20*LOG(((1-(10^(CU247/20)^2)*(1-((1-CW247)/(1+CW247))^2))^0.5))</f>
        <v>-1.6837205527568978E-5</v>
      </c>
      <c r="CY250" s="44">
        <f t="shared" si="2187"/>
        <v>2.82</v>
      </c>
      <c r="CZ250" s="13">
        <f t="shared" si="2188"/>
        <v>-7.4727689705954303E-4</v>
      </c>
      <c r="DA250" s="13">
        <f t="shared" si="2189"/>
        <v>-30.960574598608321</v>
      </c>
      <c r="DB250" s="48">
        <f t="shared" si="2190"/>
        <v>-7.4727689705954303E-4</v>
      </c>
      <c r="DC250" s="13">
        <f t="shared" si="2191"/>
        <v>-61.080313336321034</v>
      </c>
      <c r="DD250" s="55">
        <f t="shared" si="2192"/>
        <v>-1.0660525758686046</v>
      </c>
      <c r="DE250" s="46">
        <f t="shared" si="2193"/>
        <v>-36.589920555769318</v>
      </c>
    </row>
    <row r="251" spans="1:109" ht="18" customHeight="1"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3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  <c r="BD251" s="20"/>
      <c r="BE251" s="20"/>
      <c r="BF251" s="20"/>
      <c r="BG251" s="20"/>
      <c r="BH251" s="20"/>
      <c r="BI251" s="20"/>
      <c r="BJ251" s="20"/>
      <c r="BK251" s="20"/>
      <c r="BL251" s="20"/>
      <c r="BM251" s="20"/>
      <c r="BN251" s="20"/>
      <c r="BO251" s="20"/>
      <c r="BP251" s="20"/>
      <c r="BQ251" s="20"/>
      <c r="BR251" s="20"/>
      <c r="BS251" s="20"/>
      <c r="BT251" s="20"/>
      <c r="BU251" s="20"/>
      <c r="BV251" s="20"/>
      <c r="BW251" s="20"/>
      <c r="BX251" s="20"/>
      <c r="BY251" s="20"/>
      <c r="BZ251" s="20"/>
      <c r="CA251" s="20"/>
      <c r="CB251" s="20"/>
      <c r="CC251" s="20"/>
      <c r="CD251" s="20"/>
      <c r="CE251" s="20"/>
      <c r="CF251" s="20"/>
      <c r="CG251" s="20"/>
      <c r="CH251" s="20"/>
      <c r="CI251" s="20"/>
      <c r="CJ251" s="20"/>
      <c r="CK251" s="20"/>
      <c r="CL251" s="20"/>
      <c r="CY251" s="44">
        <f t="shared" si="2187"/>
        <v>2.84</v>
      </c>
      <c r="CZ251" s="13">
        <f t="shared" si="2188"/>
        <v>-4.830685847781131E-4</v>
      </c>
      <c r="DA251" s="13">
        <f t="shared" si="2189"/>
        <v>-32.182180865334743</v>
      </c>
      <c r="DB251" s="48">
        <f t="shared" si="2190"/>
        <v>-4.830685847781131E-4</v>
      </c>
      <c r="DC251" s="13">
        <f t="shared" si="2191"/>
        <v>-60.04485640128182</v>
      </c>
      <c r="DD251" s="55">
        <f t="shared" si="2192"/>
        <v>-1.0479804430895612</v>
      </c>
      <c r="DE251" s="46">
        <f t="shared" si="2193"/>
        <v>-38.426448171238583</v>
      </c>
    </row>
    <row r="252" spans="1:109" ht="18" customHeight="1">
      <c r="CY252" s="44">
        <f t="shared" si="2187"/>
        <v>2.86</v>
      </c>
      <c r="CZ252" s="13">
        <f t="shared" si="2188"/>
        <v>-2.7851747613865898E-4</v>
      </c>
      <c r="DA252" s="13">
        <f t="shared" si="2189"/>
        <v>-33.383077993360381</v>
      </c>
      <c r="DB252" s="48">
        <f t="shared" si="2190"/>
        <v>-2.7851747613865898E-4</v>
      </c>
      <c r="DC252" s="13">
        <f t="shared" si="2191"/>
        <v>-59.023123409701078</v>
      </c>
      <c r="DD252" s="55">
        <f t="shared" si="2192"/>
        <v>-1.0301478383102258</v>
      </c>
      <c r="DE252" s="46">
        <f t="shared" si="2193"/>
        <v>-40.760484574259408</v>
      </c>
    </row>
    <row r="253" spans="1:109" ht="18" customHeight="1" thickBot="1">
      <c r="A253" s="23"/>
      <c r="B253" s="23"/>
      <c r="C253" s="23"/>
      <c r="D253" s="20" t="s">
        <v>15</v>
      </c>
      <c r="E253" s="20"/>
      <c r="F253" s="20"/>
      <c r="G253" s="20"/>
      <c r="H253" s="20"/>
      <c r="I253" s="20" t="s">
        <v>16</v>
      </c>
      <c r="J253" s="20"/>
      <c r="K253" s="20"/>
      <c r="L253" s="20"/>
      <c r="M253" s="23"/>
      <c r="N253" s="23"/>
      <c r="O253" s="24" t="s">
        <v>17</v>
      </c>
      <c r="P253" s="23"/>
      <c r="Q253" s="23"/>
      <c r="R253" s="23"/>
      <c r="S253" s="20"/>
      <c r="T253" s="20" t="s">
        <v>18</v>
      </c>
      <c r="U253" s="23"/>
      <c r="V253" s="23"/>
      <c r="W253" s="23"/>
      <c r="X253" s="23"/>
      <c r="Y253" s="24" t="s">
        <v>19</v>
      </c>
      <c r="Z253" s="23"/>
      <c r="AA253" s="23"/>
      <c r="AB253" s="23"/>
      <c r="AC253" s="24" t="s">
        <v>20</v>
      </c>
      <c r="AD253" s="20"/>
      <c r="AE253" s="20"/>
      <c r="AF253" s="20"/>
      <c r="AG253" s="20"/>
      <c r="AH253" s="23"/>
      <c r="AI253" s="24" t="s">
        <v>21</v>
      </c>
      <c r="AJ253" s="23"/>
      <c r="AK253" s="23"/>
      <c r="AL253" s="20"/>
      <c r="AM253" s="24" t="s">
        <v>31</v>
      </c>
      <c r="AN253" s="20"/>
      <c r="AO253" s="23"/>
      <c r="AP253" s="23"/>
      <c r="AQ253" s="23"/>
      <c r="AR253" s="23"/>
      <c r="AS253" s="24" t="s">
        <v>91</v>
      </c>
      <c r="AT253" s="23"/>
      <c r="AU253" s="23"/>
      <c r="AV253" s="23"/>
      <c r="AW253" s="24" t="s">
        <v>32</v>
      </c>
      <c r="AX253" s="20"/>
      <c r="AY253" s="20"/>
      <c r="AZ253" s="20"/>
      <c r="BA253" s="20"/>
      <c r="BB253" s="23"/>
      <c r="BC253" s="24" t="s">
        <v>22</v>
      </c>
      <c r="BD253" s="23"/>
      <c r="BE253" s="23"/>
      <c r="BF253" s="23"/>
      <c r="BG253" s="24" t="s">
        <v>33</v>
      </c>
      <c r="BH253" s="20"/>
      <c r="BI253" s="23"/>
      <c r="BJ253" s="23"/>
      <c r="BK253" s="23"/>
      <c r="BL253" s="23"/>
      <c r="BM253" s="24" t="s">
        <v>34</v>
      </c>
      <c r="BN253" s="23"/>
      <c r="BO253" s="23"/>
      <c r="BP253" s="23"/>
      <c r="BQ253" s="24" t="s">
        <v>89</v>
      </c>
      <c r="BR253" s="20"/>
      <c r="BS253" s="20"/>
      <c r="BT253" s="20"/>
      <c r="BU253" s="20"/>
      <c r="BV253" s="23"/>
      <c r="BW253" s="24" t="s">
        <v>35</v>
      </c>
      <c r="BX253" s="23"/>
      <c r="BY253" s="23"/>
      <c r="BZ253" s="23"/>
      <c r="CA253" s="24" t="s">
        <v>90</v>
      </c>
      <c r="CB253" s="20"/>
      <c r="CC253" s="23"/>
      <c r="CD253" s="23"/>
      <c r="CE253" s="23"/>
      <c r="CF253" s="23"/>
      <c r="CG253" s="24" t="s">
        <v>92</v>
      </c>
      <c r="CH253" s="23"/>
      <c r="CI253" s="23"/>
      <c r="CJ253" s="23"/>
      <c r="CK253" s="24" t="s">
        <v>36</v>
      </c>
      <c r="CL253" s="24"/>
      <c r="CM253" s="23"/>
      <c r="CN253" s="23"/>
      <c r="CO253" s="23"/>
      <c r="CP253" s="23"/>
      <c r="CQ253" s="24" t="s">
        <v>93</v>
      </c>
      <c r="CR253" s="23"/>
      <c r="CS253" s="23"/>
      <c r="CY253" s="44">
        <f t="shared" si="2187"/>
        <v>2.88</v>
      </c>
      <c r="CZ253" s="13">
        <f t="shared" si="2188"/>
        <v>-1.3151752586605488E-4</v>
      </c>
      <c r="DA253" s="13">
        <f t="shared" si="2189"/>
        <v>-34.563540461554403</v>
      </c>
      <c r="DB253" s="48">
        <f t="shared" si="2190"/>
        <v>-1.3151752586605488E-4</v>
      </c>
      <c r="DC253" s="13">
        <f t="shared" si="2191"/>
        <v>-58.015726041378763</v>
      </c>
      <c r="DD253" s="55">
        <f t="shared" si="2192"/>
        <v>-1.0125654373570754</v>
      </c>
      <c r="DE253" s="46">
        <f t="shared" si="2193"/>
        <v>-43.962407544145854</v>
      </c>
    </row>
    <row r="254" spans="1:109" ht="18" customHeight="1" thickBot="1">
      <c r="A254" s="23"/>
      <c r="B254" s="33"/>
      <c r="C254" s="23"/>
      <c r="D254" s="7" t="s">
        <v>2</v>
      </c>
      <c r="E254" s="8"/>
      <c r="F254" s="8" t="s">
        <v>3</v>
      </c>
      <c r="G254" s="9"/>
      <c r="H254" s="10"/>
      <c r="I254" s="7" t="s">
        <v>4</v>
      </c>
      <c r="J254" s="8"/>
      <c r="K254" s="8" t="s">
        <v>5</v>
      </c>
      <c r="L254" s="9"/>
      <c r="M254" s="23"/>
      <c r="N254" s="251" t="s">
        <v>79</v>
      </c>
      <c r="O254" s="252"/>
      <c r="P254" s="253" t="s">
        <v>80</v>
      </c>
      <c r="Q254" s="254"/>
      <c r="R254" s="23"/>
      <c r="S254" s="7" t="s">
        <v>11</v>
      </c>
      <c r="T254" s="8"/>
      <c r="U254" s="8" t="s">
        <v>12</v>
      </c>
      <c r="V254" s="9"/>
      <c r="W254" s="20"/>
      <c r="X254" s="251" t="s">
        <v>79</v>
      </c>
      <c r="Y254" s="252"/>
      <c r="Z254" s="253" t="s">
        <v>80</v>
      </c>
      <c r="AA254" s="254"/>
      <c r="AB254" s="20"/>
      <c r="AC254" s="7" t="s">
        <v>4</v>
      </c>
      <c r="AD254" s="8"/>
      <c r="AE254" s="8" t="s">
        <v>5</v>
      </c>
      <c r="AF254" s="9"/>
      <c r="AG254" s="20"/>
      <c r="AH254" s="251" t="s">
        <v>0</v>
      </c>
      <c r="AI254" s="252"/>
      <c r="AJ254" s="253" t="s">
        <v>1</v>
      </c>
      <c r="AK254" s="254"/>
      <c r="AL254" s="20"/>
      <c r="AM254" s="7" t="s">
        <v>11</v>
      </c>
      <c r="AN254" s="8"/>
      <c r="AO254" s="8" t="s">
        <v>12</v>
      </c>
      <c r="AP254" s="9"/>
      <c r="AQ254" s="23"/>
      <c r="AR254" s="251" t="s">
        <v>0</v>
      </c>
      <c r="AS254" s="252"/>
      <c r="AT254" s="253" t="s">
        <v>1</v>
      </c>
      <c r="AU254" s="254"/>
      <c r="AV254" s="36"/>
      <c r="AW254" s="7" t="s">
        <v>4</v>
      </c>
      <c r="AX254" s="8"/>
      <c r="AY254" s="8" t="s">
        <v>5</v>
      </c>
      <c r="AZ254" s="9"/>
      <c r="BA254" s="20"/>
      <c r="BB254" s="251" t="s">
        <v>0</v>
      </c>
      <c r="BC254" s="252"/>
      <c r="BD254" s="253" t="s">
        <v>1</v>
      </c>
      <c r="BE254" s="254"/>
      <c r="BF254" s="36"/>
      <c r="BG254" s="7" t="s">
        <v>11</v>
      </c>
      <c r="BH254" s="8"/>
      <c r="BI254" s="8" t="s">
        <v>12</v>
      </c>
      <c r="BJ254" s="9"/>
      <c r="BK254" s="36"/>
      <c r="BL254" s="251" t="s">
        <v>0</v>
      </c>
      <c r="BM254" s="252"/>
      <c r="BN254" s="253" t="s">
        <v>1</v>
      </c>
      <c r="BO254" s="254"/>
      <c r="BP254" s="36"/>
      <c r="BQ254" s="7" t="s">
        <v>4</v>
      </c>
      <c r="BR254" s="8"/>
      <c r="BS254" s="8" t="s">
        <v>5</v>
      </c>
      <c r="BT254" s="9"/>
      <c r="BU254" s="20"/>
      <c r="BV254" s="251" t="s">
        <v>0</v>
      </c>
      <c r="BW254" s="252"/>
      <c r="BX254" s="253" t="s">
        <v>1</v>
      </c>
      <c r="BY254" s="254"/>
      <c r="BZ254" s="36"/>
      <c r="CA254" s="7" t="s">
        <v>11</v>
      </c>
      <c r="CB254" s="8"/>
      <c r="CC254" s="8" t="s">
        <v>12</v>
      </c>
      <c r="CD254" s="9"/>
      <c r="CE254" s="36"/>
      <c r="CF254" s="251" t="s">
        <v>0</v>
      </c>
      <c r="CG254" s="252"/>
      <c r="CH254" s="253" t="s">
        <v>1</v>
      </c>
      <c r="CI254" s="254"/>
      <c r="CJ254" s="23"/>
      <c r="CK254" s="7" t="s">
        <v>23</v>
      </c>
      <c r="CL254" s="8"/>
      <c r="CM254" s="8" t="s">
        <v>24</v>
      </c>
      <c r="CN254" s="9"/>
      <c r="CO254" s="23"/>
      <c r="CP254" s="251" t="s">
        <v>0</v>
      </c>
      <c r="CQ254" s="252"/>
      <c r="CR254" s="253" t="s">
        <v>1</v>
      </c>
      <c r="CS254" s="254"/>
      <c r="CU254" s="26" t="s">
        <v>25</v>
      </c>
      <c r="CW254" s="50" t="s">
        <v>44</v>
      </c>
      <c r="CY254" s="44">
        <f t="shared" si="2187"/>
        <v>2.9</v>
      </c>
      <c r="CZ254" s="13">
        <f t="shared" si="2188"/>
        <v>-3.9918096143107594E-5</v>
      </c>
      <c r="DA254" s="13">
        <f t="shared" si="2189"/>
        <v>-35.72385498238198</v>
      </c>
      <c r="DB254" s="48">
        <f t="shared" si="2190"/>
        <v>-3.9918096143107594E-5</v>
      </c>
      <c r="DC254" s="13">
        <f t="shared" si="2191"/>
        <v>-57.023202164363646</v>
      </c>
      <c r="DD254" s="55">
        <f t="shared" si="2192"/>
        <v>-0.99524262779850226</v>
      </c>
      <c r="DE254" s="46">
        <f t="shared" si="2193"/>
        <v>-49.084618988891428</v>
      </c>
    </row>
    <row r="255" spans="1:109" ht="18" customHeight="1" thickTop="1" thickBot="1">
      <c r="B255" s="34">
        <v>0.66</v>
      </c>
      <c r="D255" s="11">
        <v>1</v>
      </c>
      <c r="E255" s="12">
        <v>0</v>
      </c>
      <c r="F255" s="13">
        <v>0</v>
      </c>
      <c r="G255" s="40">
        <f t="shared" ref="G255" si="2452">-1/($E$4*$B255)</f>
        <v>-1.591712905926584</v>
      </c>
      <c r="H255" s="10"/>
      <c r="I255" s="11">
        <v>1</v>
      </c>
      <c r="J255" s="12">
        <v>0</v>
      </c>
      <c r="K255" s="13">
        <v>0</v>
      </c>
      <c r="L255" s="14">
        <v>0</v>
      </c>
      <c r="N255" s="1">
        <f t="shared" ref="N255" si="2453">D255*I255+F255*I258-E255*J255-G255*J258</f>
        <v>-2.5253416475674384</v>
      </c>
      <c r="O255" s="4">
        <f t="shared" ref="O255" si="2454">(D255*J255+E255*I255+F255*J258+G255*I258)</f>
        <v>0</v>
      </c>
      <c r="P255" s="2">
        <f t="shared" ref="P255" si="2455">D255*K255+F255*K258-E255*L255-G255*L258</f>
        <v>0</v>
      </c>
      <c r="Q255" s="3">
        <f t="shared" ref="Q255" si="2456">(D255*L255+E255*K255+F255*L258+G255*K258)</f>
        <v>-1.591712905926584</v>
      </c>
      <c r="S255" s="11">
        <v>1</v>
      </c>
      <c r="T255" s="12">
        <v>0</v>
      </c>
      <c r="U255" s="13">
        <v>0</v>
      </c>
      <c r="V255" s="40">
        <f t="shared" ref="V255" si="2457">-1/($T$4*$B255)</f>
        <v>-3.0412515358320258</v>
      </c>
      <c r="W255" s="20"/>
      <c r="X255" s="1">
        <f t="shared" ref="X255" si="2458">N255*S255+P255*S258-O255*T255-Q255*T258</f>
        <v>-2.5253416475674384</v>
      </c>
      <c r="Y255" s="4">
        <f t="shared" ref="Y255" si="2459">(N255*T255+O255*S255+P255*T258+Q255*S258)</f>
        <v>0</v>
      </c>
      <c r="Z255" s="2">
        <f t="shared" ref="Z255" si="2460">N255*U255+P255*U258-O255*V255-Q255*V258</f>
        <v>0</v>
      </c>
      <c r="AA255" s="3">
        <f t="shared" ref="AA255" si="2461">(N255*V255+O255*U255+P255*V258+Q255*U258)</f>
        <v>6.0884862582384667</v>
      </c>
      <c r="AB255" s="20"/>
      <c r="AC255" s="11">
        <v>1</v>
      </c>
      <c r="AD255" s="12">
        <v>0</v>
      </c>
      <c r="AE255" s="13">
        <v>0</v>
      </c>
      <c r="AF255" s="14">
        <v>0</v>
      </c>
      <c r="AG255" s="20"/>
      <c r="AH255" s="1">
        <f t="shared" ref="AH255" si="2462">X255*AC255+Z255*AC258-Y255*AD255-AA255*AD258</f>
        <v>12.88043520471912</v>
      </c>
      <c r="AI255" s="4">
        <f t="shared" ref="AI255" si="2463">(X255*AD255+Y255*AC255+Z255*AD258+AA255*AC258)</f>
        <v>0</v>
      </c>
      <c r="AJ255" s="2">
        <f t="shared" ref="AJ255" si="2464">X255*AE255+Z255*AE258-Y255*AF255-AA255*AF258</f>
        <v>0</v>
      </c>
      <c r="AK255" s="3">
        <f t="shared" ref="AK255" si="2465">(X255*AF255+Y255*AE255+Z255*AF258+AA255*AE258)</f>
        <v>6.0884862582384667</v>
      </c>
      <c r="AL255" s="20"/>
      <c r="AM255" s="11">
        <v>1</v>
      </c>
      <c r="AN255" s="12">
        <v>0</v>
      </c>
      <c r="AO255" s="13">
        <v>0</v>
      </c>
      <c r="AP255" s="40">
        <f t="shared" ref="AP255" si="2466">-1/($AN$4*$B255)</f>
        <v>-3.1605163019430851</v>
      </c>
      <c r="AR255" s="1">
        <f t="shared" ref="AR255" si="2467">AH255*AM255+AJ255*AM258-AI255*AN255-AK255*AN258</f>
        <v>12.88043520471912</v>
      </c>
      <c r="AS255" s="4">
        <f t="shared" ref="AS255" si="2468">(AH255*AN255+AI255*AM255+AJ255*AN258+AK255*AM258)</f>
        <v>0</v>
      </c>
      <c r="AT255" s="2">
        <f t="shared" ref="AT255" si="2469">AH255*AO255+AJ255*AO258-AI255*AP255-AK255*AP258</f>
        <v>0</v>
      </c>
      <c r="AU255" s="3">
        <f t="shared" ref="AU255" si="2470">(AH255*AP255+AI255*AO255+AJ255*AP258+AK255*AO258)</f>
        <v>-34.620339182397927</v>
      </c>
      <c r="AV255" s="20"/>
      <c r="AW255" s="11">
        <v>1</v>
      </c>
      <c r="AX255" s="12">
        <v>0</v>
      </c>
      <c r="AY255" s="13">
        <v>0</v>
      </c>
      <c r="AZ255" s="14">
        <v>0</v>
      </c>
      <c r="BA255" s="20"/>
      <c r="BB255" s="1">
        <f t="shared" ref="BB255" si="2471">AR255*AW255+AT255*AW258-AS255*AX255-AU255*AX258</f>
        <v>-74.719864339819267</v>
      </c>
      <c r="BC255" s="4">
        <f t="shared" ref="BC255" si="2472">(AR255*AX255+AS255*AW255+AT255*AX258+AU255*AW258)</f>
        <v>0</v>
      </c>
      <c r="BD255" s="2">
        <f t="shared" ref="BD255" si="2473">AR255*AY255+AT255*AY258-AS255*AZ255-AU255*AZ258</f>
        <v>0</v>
      </c>
      <c r="BE255" s="3">
        <f t="shared" ref="BE255" si="2474">(AR255*AZ255+AS255*AY255+AT255*AZ258+AU255*AY258)</f>
        <v>-34.620339182397927</v>
      </c>
      <c r="BF255" s="20"/>
      <c r="BG255" s="11">
        <v>1</v>
      </c>
      <c r="BH255" s="12">
        <v>0</v>
      </c>
      <c r="BI255" s="13">
        <v>0</v>
      </c>
      <c r="BJ255" s="40">
        <f t="shared" ref="BJ255" si="2475">-1/($BH$4*$B255)</f>
        <v>-3.0412515358320258</v>
      </c>
      <c r="BK255" s="20"/>
      <c r="BL255" s="1">
        <f t="shared" ref="BL255" si="2476">BB255*BG255+BD255*BG258-BC255*BH255-BE255*BH258</f>
        <v>-74.719864339819267</v>
      </c>
      <c r="BM255" s="4">
        <f t="shared" ref="BM255" si="2477">(BB255*BH255+BC255*BG255+BD255*BH258+BE255*BG258)</f>
        <v>0</v>
      </c>
      <c r="BN255" s="2">
        <f t="shared" ref="BN255" si="2478">BB255*BI255+BD255*BI258-BC255*BJ255-BE255*BJ258</f>
        <v>0</v>
      </c>
      <c r="BO255" s="3">
        <f t="shared" ref="BO255" si="2479">(BB255*BJ255+BC255*BI255+BD255*BJ258+BE255*BI258)</f>
        <v>192.62156299823806</v>
      </c>
      <c r="BP255" s="20"/>
      <c r="BQ255" s="11">
        <v>1</v>
      </c>
      <c r="BR255" s="12">
        <v>0</v>
      </c>
      <c r="BS255" s="13">
        <v>0</v>
      </c>
      <c r="BT255" s="14">
        <v>0</v>
      </c>
      <c r="BU255" s="20"/>
      <c r="BV255" s="1">
        <f t="shared" ref="BV255" si="2480">BL255*BQ255+BN255*BQ258-BM255*BR255-BO255*BR258</f>
        <v>351.90029795755453</v>
      </c>
      <c r="BW255" s="4">
        <f t="shared" ref="BW255" si="2481">(BL255*BR255+BM255*BQ255+BN255*BR258+BO255*BQ258)</f>
        <v>0</v>
      </c>
      <c r="BX255" s="2">
        <f t="shared" ref="BX255" si="2482">BL255*BS255+BN255*BS258-BM255*BT255-BO255*BT258</f>
        <v>0</v>
      </c>
      <c r="BY255" s="3">
        <f t="shared" ref="BY255" si="2483">(BL255*BT255+BM255*BS255+BN255*BT258+BO255*BS258)</f>
        <v>192.62156299823806</v>
      </c>
      <c r="BZ255" s="20"/>
      <c r="CA255" s="11">
        <v>1</v>
      </c>
      <c r="CB255" s="12">
        <v>0</v>
      </c>
      <c r="CC255" s="13">
        <v>0</v>
      </c>
      <c r="CD255" s="40">
        <f t="shared" ref="CD255" si="2484">-1/($CB$4*$B255)</f>
        <v>-1.591712905926584</v>
      </c>
      <c r="CE255" s="20"/>
      <c r="CF255" s="1">
        <f t="shared" ref="CF255" si="2485">BV255*CA255+BX255*CA258-BW255*CB255-BY255*CB258</f>
        <v>351.90029795755453</v>
      </c>
      <c r="CG255" s="4">
        <f t="shared" ref="CG255" si="2486">(BV255*CB255+BW255*CA255+BX255*CB258+BY255*CA258)</f>
        <v>0</v>
      </c>
      <c r="CH255" s="2">
        <f t="shared" ref="CH255" si="2487">BV255*CC255+BX255*CC258-BW255*CD255-BY255*CD258</f>
        <v>0</v>
      </c>
      <c r="CI255" s="3">
        <f t="shared" ref="CI255" si="2488">(BV255*CD255+BW255*CC255+BX255*CD258+BY255*CC258)</f>
        <v>-367.50268286021179</v>
      </c>
      <c r="CJ255" s="28"/>
      <c r="CK255" s="11">
        <v>1</v>
      </c>
      <c r="CL255" s="12">
        <v>0</v>
      </c>
      <c r="CM255" s="13">
        <v>0</v>
      </c>
      <c r="CN255" s="14">
        <v>0</v>
      </c>
      <c r="CP255" s="1">
        <f t="shared" ref="CP255" si="2489">CF255*CK255+CH255*CK258-CG255*CL255-CI255*CL258</f>
        <v>351.90029795755453</v>
      </c>
      <c r="CQ255" s="4">
        <f t="shared" ref="CQ255" si="2490">(CF255*CL255+CG255*CK255+CH255*CL258+CI255*CK258)</f>
        <v>-367.50268286021179</v>
      </c>
      <c r="CR255" s="2">
        <f t="shared" ref="CR255" si="2491">CF255*CM255+CH255*CM258-CG255*CN255-CI255*CN258</f>
        <v>0</v>
      </c>
      <c r="CS255" s="3">
        <f t="shared" ref="CS255" si="2492">(CF255*CN255+CG255*CM255+CH255*CN258+CI255*CM258)</f>
        <v>-367.50268286021179</v>
      </c>
      <c r="CU255" s="29">
        <f t="shared" ref="CU255" si="2493">20*LOG(((1+$CL$4)/$CL$4)/((CP255+CP258)^2+(CQ255+CQ258)^2)^0.5)</f>
        <v>-50.936565270592595</v>
      </c>
      <c r="CW255" s="51">
        <f t="shared" ref="CW255" si="2494">((CP255^2+CQ255^2)^0.5)/((CP258^2+CQ258^2)^0.5)</f>
        <v>1.0443415493441999</v>
      </c>
      <c r="CY255" s="44">
        <f t="shared" si="2187"/>
        <v>2.92</v>
      </c>
      <c r="CZ255" s="13">
        <f t="shared" si="2188"/>
        <v>-1.5375937490072711E-6</v>
      </c>
      <c r="DA255" s="13">
        <f t="shared" si="2189"/>
        <v>-36.864319025669253</v>
      </c>
      <c r="DB255" s="48">
        <f t="shared" si="2190"/>
        <v>-1.5375937490072711E-6</v>
      </c>
      <c r="DC255" s="13">
        <f t="shared" si="2191"/>
        <v>-56.04601835547593</v>
      </c>
      <c r="DD255" s="55">
        <f t="shared" si="2192"/>
        <v>-0.97818755293623272</v>
      </c>
      <c r="DE255" s="46">
        <f t="shared" si="2193"/>
        <v>-63.172878816368126</v>
      </c>
    </row>
    <row r="256" spans="1:109" ht="18" customHeight="1" thickBot="1">
      <c r="D256" s="11"/>
      <c r="E256" s="13"/>
      <c r="F256" s="13"/>
      <c r="G256" s="15"/>
      <c r="H256" s="10"/>
      <c r="I256" s="11"/>
      <c r="J256" s="13"/>
      <c r="K256" s="13"/>
      <c r="L256" s="15"/>
      <c r="N256" s="5"/>
      <c r="Q256" s="6"/>
      <c r="S256" s="11"/>
      <c r="T256" s="13"/>
      <c r="U256" s="13"/>
      <c r="V256" s="15"/>
      <c r="W256" s="20"/>
      <c r="X256" s="5"/>
      <c r="AA256" s="6"/>
      <c r="AB256" s="20"/>
      <c r="AC256" s="11"/>
      <c r="AD256" s="13"/>
      <c r="AE256" s="13"/>
      <c r="AF256" s="15"/>
      <c r="AG256" s="20"/>
      <c r="AH256" s="5"/>
      <c r="AK256" s="6"/>
      <c r="AL256" s="20"/>
      <c r="AM256" s="11"/>
      <c r="AN256" s="13"/>
      <c r="AO256" s="13"/>
      <c r="AP256" s="15"/>
      <c r="AR256" s="5"/>
      <c r="AU256" s="6"/>
      <c r="AW256" s="11"/>
      <c r="AX256" s="13"/>
      <c r="AY256" s="13"/>
      <c r="AZ256" s="15"/>
      <c r="BA256" s="20"/>
      <c r="BB256" s="5"/>
      <c r="BE256" s="6"/>
      <c r="BG256" s="11"/>
      <c r="BH256" s="13"/>
      <c r="BI256" s="13"/>
      <c r="BJ256" s="15"/>
      <c r="BL256" s="5"/>
      <c r="BO256" s="6"/>
      <c r="BQ256" s="11"/>
      <c r="BR256" s="13"/>
      <c r="BS256" s="13"/>
      <c r="BT256" s="15"/>
      <c r="BU256" s="20"/>
      <c r="BV256" s="5"/>
      <c r="BY256" s="6"/>
      <c r="CA256" s="11"/>
      <c r="CB256" s="13"/>
      <c r="CC256" s="13"/>
      <c r="CD256" s="15"/>
      <c r="CF256" s="5"/>
      <c r="CI256" s="6"/>
      <c r="CK256" s="11"/>
      <c r="CL256" s="13"/>
      <c r="CM256" s="13"/>
      <c r="CN256" s="15"/>
      <c r="CP256" s="5"/>
      <c r="CS256" s="6"/>
      <c r="CW256" s="52"/>
      <c r="CY256" s="44">
        <f t="shared" si="2187"/>
        <v>2.94</v>
      </c>
      <c r="CZ256" s="13">
        <f t="shared" si="2188"/>
        <v>-1.417574899043591E-5</v>
      </c>
      <c r="DA256" s="13">
        <f t="shared" si="2189"/>
        <v>-37.985239392778773</v>
      </c>
      <c r="DB256" s="48">
        <f t="shared" si="2190"/>
        <v>-1.417574899043591E-5</v>
      </c>
      <c r="DC256" s="13">
        <f t="shared" si="2191"/>
        <v>-55.08457282603127</v>
      </c>
      <c r="DD256" s="55">
        <f t="shared" si="2192"/>
        <v>-0.9614071628688432</v>
      </c>
      <c r="DE256" s="46">
        <f t="shared" si="2193"/>
        <v>-53.471772447706272</v>
      </c>
    </row>
    <row r="257" spans="1:109" ht="18" customHeight="1" thickBot="1">
      <c r="D257" s="11" t="s">
        <v>6</v>
      </c>
      <c r="E257" s="13"/>
      <c r="F257" s="13" t="s">
        <v>7</v>
      </c>
      <c r="G257" s="15"/>
      <c r="H257" s="10"/>
      <c r="I257" s="11" t="s">
        <v>8</v>
      </c>
      <c r="J257" s="13"/>
      <c r="K257" s="13" t="s">
        <v>9</v>
      </c>
      <c r="L257" s="15"/>
      <c r="N257" s="251" t="s">
        <v>26</v>
      </c>
      <c r="O257" s="252"/>
      <c r="P257" s="253" t="s">
        <v>27</v>
      </c>
      <c r="Q257" s="254"/>
      <c r="S257" s="11" t="s">
        <v>13</v>
      </c>
      <c r="T257" s="13"/>
      <c r="U257" s="13" t="s">
        <v>14</v>
      </c>
      <c r="V257" s="15"/>
      <c r="W257" s="20"/>
      <c r="X257" s="251" t="s">
        <v>26</v>
      </c>
      <c r="Y257" s="252"/>
      <c r="Z257" s="253" t="s">
        <v>27</v>
      </c>
      <c r="AA257" s="254"/>
      <c r="AB257" s="20"/>
      <c r="AC257" s="11" t="s">
        <v>8</v>
      </c>
      <c r="AD257" s="13"/>
      <c r="AE257" s="13" t="s">
        <v>9</v>
      </c>
      <c r="AF257" s="15"/>
      <c r="AG257" s="20"/>
      <c r="AH257" s="251" t="s">
        <v>26</v>
      </c>
      <c r="AI257" s="252"/>
      <c r="AJ257" s="253" t="s">
        <v>27</v>
      </c>
      <c r="AK257" s="254"/>
      <c r="AL257" s="20"/>
      <c r="AM257" s="11" t="s">
        <v>13</v>
      </c>
      <c r="AN257" s="13"/>
      <c r="AO257" s="13" t="s">
        <v>14</v>
      </c>
      <c r="AP257" s="15"/>
      <c r="AR257" s="251" t="s">
        <v>26</v>
      </c>
      <c r="AS257" s="252"/>
      <c r="AT257" s="253" t="s">
        <v>27</v>
      </c>
      <c r="AU257" s="254"/>
      <c r="AV257" s="36"/>
      <c r="AW257" s="11" t="s">
        <v>8</v>
      </c>
      <c r="AX257" s="13"/>
      <c r="AY257" s="13" t="s">
        <v>9</v>
      </c>
      <c r="AZ257" s="15"/>
      <c r="BA257" s="20"/>
      <c r="BB257" s="251" t="s">
        <v>26</v>
      </c>
      <c r="BC257" s="252"/>
      <c r="BD257" s="253" t="s">
        <v>27</v>
      </c>
      <c r="BE257" s="254"/>
      <c r="BF257" s="36"/>
      <c r="BG257" s="11" t="s">
        <v>13</v>
      </c>
      <c r="BH257" s="13"/>
      <c r="BI257" s="13" t="s">
        <v>14</v>
      </c>
      <c r="BJ257" s="15"/>
      <c r="BK257" s="36"/>
      <c r="BL257" s="251" t="s">
        <v>26</v>
      </c>
      <c r="BM257" s="252"/>
      <c r="BN257" s="253" t="s">
        <v>27</v>
      </c>
      <c r="BO257" s="254"/>
      <c r="BP257" s="36"/>
      <c r="BQ257" s="11" t="s">
        <v>8</v>
      </c>
      <c r="BR257" s="13"/>
      <c r="BS257" s="13" t="s">
        <v>9</v>
      </c>
      <c r="BT257" s="15"/>
      <c r="BU257" s="20"/>
      <c r="BV257" s="251" t="s">
        <v>26</v>
      </c>
      <c r="BW257" s="252"/>
      <c r="BX257" s="253" t="s">
        <v>27</v>
      </c>
      <c r="BY257" s="254"/>
      <c r="BZ257" s="36"/>
      <c r="CA257" s="11" t="s">
        <v>13</v>
      </c>
      <c r="CB257" s="13"/>
      <c r="CC257" s="13" t="s">
        <v>14</v>
      </c>
      <c r="CD257" s="15"/>
      <c r="CE257" s="36"/>
      <c r="CF257" s="251" t="s">
        <v>26</v>
      </c>
      <c r="CG257" s="252"/>
      <c r="CH257" s="253" t="s">
        <v>27</v>
      </c>
      <c r="CI257" s="254"/>
      <c r="CK257" s="11" t="s">
        <v>28</v>
      </c>
      <c r="CL257" s="13"/>
      <c r="CM257" s="13" t="s">
        <v>29</v>
      </c>
      <c r="CN257" s="15"/>
      <c r="CP257" s="251" t="s">
        <v>26</v>
      </c>
      <c r="CQ257" s="252"/>
      <c r="CR257" s="253" t="s">
        <v>27</v>
      </c>
      <c r="CS257" s="254"/>
      <c r="CU257" s="38" t="s">
        <v>37</v>
      </c>
      <c r="CW257" s="53" t="s">
        <v>45</v>
      </c>
      <c r="CY257" s="44">
        <f t="shared" si="2187"/>
        <v>2.96</v>
      </c>
      <c r="CZ257" s="13">
        <f t="shared" si="2188"/>
        <v>-7.5624628113870248E-5</v>
      </c>
      <c r="DA257" s="13">
        <f t="shared" si="2189"/>
        <v>-39.086930849299399</v>
      </c>
      <c r="DB257" s="48">
        <f t="shared" si="2190"/>
        <v>-7.5624628113870248E-5</v>
      </c>
      <c r="DC257" s="13">
        <f t="shared" si="2191"/>
        <v>-54.139198658278382</v>
      </c>
      <c r="DD257" s="55">
        <f t="shared" si="2192"/>
        <v>-0.94490727097825411</v>
      </c>
      <c r="DE257" s="46">
        <f t="shared" si="2193"/>
        <v>-46.147544485110842</v>
      </c>
    </row>
    <row r="258" spans="1:109" ht="18" customHeight="1" thickTop="1" thickBot="1">
      <c r="D258" s="16">
        <v>0</v>
      </c>
      <c r="E258" s="17">
        <v>0</v>
      </c>
      <c r="F258" s="18">
        <v>1</v>
      </c>
      <c r="G258" s="19">
        <v>0</v>
      </c>
      <c r="H258" s="10"/>
      <c r="I258" s="16">
        <v>0</v>
      </c>
      <c r="J258" s="17">
        <f t="shared" ref="J258" si="2495">-1/($J$4*$B255)</f>
        <v>-2.2148099914508332</v>
      </c>
      <c r="K258" s="18">
        <v>1</v>
      </c>
      <c r="L258" s="19">
        <v>0</v>
      </c>
      <c r="N258" s="1">
        <f t="shared" ref="N258" si="2496">D258*I255+F258*I258-E258*J255-G258*J258</f>
        <v>0</v>
      </c>
      <c r="O258" s="4">
        <f t="shared" ref="O258" si="2497">(D258*J255+E258*I255+F258*J258+G258*I258)</f>
        <v>-2.2148099914508332</v>
      </c>
      <c r="P258" s="2">
        <f t="shared" ref="P258" si="2498">D258*K255+F258*K258-E258*L255-G258*L258</f>
        <v>1</v>
      </c>
      <c r="Q258" s="3">
        <f t="shared" ref="Q258" si="2499">(D258*L255+E258*K255+F258*L258+G258*K258)</f>
        <v>0</v>
      </c>
      <c r="S258" s="16">
        <v>0</v>
      </c>
      <c r="T258" s="17">
        <v>0</v>
      </c>
      <c r="U258" s="18">
        <v>1</v>
      </c>
      <c r="V258" s="19">
        <v>0</v>
      </c>
      <c r="W258" s="20"/>
      <c r="X258" s="1">
        <f t="shared" ref="X258" si="2500">N258*S255+P258*S258-O258*T255-Q258*T258</f>
        <v>0</v>
      </c>
      <c r="Y258" s="4">
        <f t="shared" ref="Y258" si="2501">(N258*T255+O258*S255+P258*T258+Q258*S258)</f>
        <v>-2.2148099914508332</v>
      </c>
      <c r="Z258" s="2">
        <f t="shared" ref="Z258" si="2502">N258*U255+P258*U258-O258*V255-Q258*V258</f>
        <v>-5.7357942880759625</v>
      </c>
      <c r="AA258" s="3">
        <f t="shared" ref="AA258" si="2503">(N258*V255+O258*U255+P258*V258+Q258*U258)</f>
        <v>0</v>
      </c>
      <c r="AB258" s="20"/>
      <c r="AC258" s="16">
        <v>0</v>
      </c>
      <c r="AD258" s="17">
        <f t="shared" ref="AD258" si="2504">-1/($AD$4*$B255)</f>
        <v>-2.5303131515556365</v>
      </c>
      <c r="AE258" s="18">
        <v>1</v>
      </c>
      <c r="AF258" s="19">
        <v>0</v>
      </c>
      <c r="AG258" s="20"/>
      <c r="AH258" s="1">
        <f t="shared" ref="AH258" si="2505">X258*AC255+Z258*AC258-Y258*AD255-AA258*AD258</f>
        <v>0</v>
      </c>
      <c r="AI258" s="4">
        <f t="shared" ref="AI258" si="2506">(X258*AD255+Y258*AC255+Z258*AD258+AA258*AC258)</f>
        <v>12.298545730285474</v>
      </c>
      <c r="AJ258" s="2">
        <f t="shared" ref="AJ258" si="2507">X258*AE255+Z258*AE258-Y258*AF255-AA258*AF258</f>
        <v>-5.7357942880759625</v>
      </c>
      <c r="AK258" s="3">
        <f t="shared" ref="AK258" si="2508">(X258*AF255+Y258*AE255+Z258*AF258+AA258*AE258)</f>
        <v>0</v>
      </c>
      <c r="AL258" s="20"/>
      <c r="AM258" s="16">
        <v>0</v>
      </c>
      <c r="AN258" s="17">
        <v>0</v>
      </c>
      <c r="AO258" s="18">
        <v>1</v>
      </c>
      <c r="AP258" s="19">
        <v>0</v>
      </c>
      <c r="AR258" s="1">
        <f t="shared" ref="AR258" si="2509">AH258*AM255+AJ258*AM258-AI258*AN255-AK258*AN258</f>
        <v>0</v>
      </c>
      <c r="AS258" s="4">
        <f t="shared" ref="AS258" si="2510">(AH258*AN255+AI258*AM255+AJ258*AN258+AK258*AM258)</f>
        <v>12.298545730285474</v>
      </c>
      <c r="AT258" s="2">
        <f t="shared" ref="AT258" si="2511">AH258*AO255+AJ258*AO258-AI258*AP255-AK258*AP258</f>
        <v>33.133959982683798</v>
      </c>
      <c r="AU258" s="3">
        <f t="shared" ref="AU258" si="2512">(AH258*AP255+AI258*AO255+AJ258*AP258+AK258*AO258)</f>
        <v>0</v>
      </c>
      <c r="AV258" s="20"/>
      <c r="AW258" s="16">
        <v>0</v>
      </c>
      <c r="AX258" s="17">
        <f t="shared" ref="AX258" si="2513">-1/($AX$4*$B255)</f>
        <v>-2.5303131515556365</v>
      </c>
      <c r="AY258" s="18">
        <v>1</v>
      </c>
      <c r="AZ258" s="19">
        <v>0</v>
      </c>
      <c r="BA258" s="20"/>
      <c r="BB258" s="1">
        <f t="shared" ref="BB258" si="2514">AR258*AW255+AT258*AW258-AS258*AX255-AU258*AX258</f>
        <v>0</v>
      </c>
      <c r="BC258" s="4">
        <f t="shared" ref="BC258" si="2515">(AR258*AX255+AS258*AW255+AT258*AX258+AU258*AW258)</f>
        <v>-71.540748977017515</v>
      </c>
      <c r="BD258" s="2">
        <f t="shared" ref="BD258" si="2516">AR258*AY255+AT258*AY258-AS258*AZ255-AU258*AZ258</f>
        <v>33.133959982683798</v>
      </c>
      <c r="BE258" s="3">
        <f t="shared" ref="BE258" si="2517">(AR258*AZ255+AS258*AY255+AT258*AZ258+AU258*AY258)</f>
        <v>0</v>
      </c>
      <c r="BF258" s="20"/>
      <c r="BG258" s="16">
        <v>0</v>
      </c>
      <c r="BH258" s="17">
        <v>0</v>
      </c>
      <c r="BI258" s="18">
        <v>1</v>
      </c>
      <c r="BJ258" s="19">
        <v>0</v>
      </c>
      <c r="BK258" s="20"/>
      <c r="BL258" s="1">
        <f t="shared" ref="BL258" si="2518">BB258*BG255+BD258*BG258-BC258*BH255-BE258*BH258</f>
        <v>0</v>
      </c>
      <c r="BM258" s="4">
        <f t="shared" ref="BM258" si="2519">(BB258*BH255+BC258*BG255+BD258*BH258+BE258*BG258)</f>
        <v>-71.540748977017515</v>
      </c>
      <c r="BN258" s="2">
        <f t="shared" ref="BN258" si="2520">BB258*BI255+BD258*BI258-BC258*BJ255-BE258*BJ258</f>
        <v>-184.43945271824415</v>
      </c>
      <c r="BO258" s="3">
        <f t="shared" ref="BO258" si="2521">(BB258*BJ255+BC258*BI255+BD258*BJ258+BE258*BI258)</f>
        <v>0</v>
      </c>
      <c r="BP258" s="20"/>
      <c r="BQ258" s="16">
        <v>0</v>
      </c>
      <c r="BR258" s="17">
        <f t="shared" ref="BR258" si="2522">-1/($BR$4*$B255)</f>
        <v>-2.2148099914508332</v>
      </c>
      <c r="BS258" s="18">
        <v>1</v>
      </c>
      <c r="BT258" s="19">
        <v>0</v>
      </c>
      <c r="BU258" s="20"/>
      <c r="BV258" s="1">
        <f t="shared" ref="BV258" si="2523">BL258*BQ255+BN258*BQ258-BM258*BR255-BO258*BR258</f>
        <v>0</v>
      </c>
      <c r="BW258" s="4">
        <f t="shared" ref="BW258" si="2524">(BL258*BR255+BM258*BQ255+BN258*BR258+BO258*BQ258)</f>
        <v>336.95759372107318</v>
      </c>
      <c r="BX258" s="2">
        <f t="shared" ref="BX258" si="2525">BL258*BS255+BN258*BS258-BM258*BT255-BO258*BT258</f>
        <v>-184.43945271824415</v>
      </c>
      <c r="BY258" s="3">
        <f t="shared" ref="BY258" si="2526">(BL258*BT255+BM258*BS255+BN258*BT258+BO258*BS258)</f>
        <v>0</v>
      </c>
      <c r="BZ258" s="20"/>
      <c r="CA258" s="16">
        <v>0</v>
      </c>
      <c r="CB258" s="17">
        <v>0</v>
      </c>
      <c r="CC258" s="18">
        <v>1</v>
      </c>
      <c r="CD258" s="19">
        <v>0</v>
      </c>
      <c r="CE258" s="20"/>
      <c r="CF258" s="1">
        <f t="shared" ref="CF258" si="2527">BV258*CA255+BX258*CA258-BW258*CB255-BY258*CB258</f>
        <v>0</v>
      </c>
      <c r="CG258" s="4">
        <f t="shared" ref="CG258" si="2528">(BV258*CB255+BW258*CA255+BX258*CB258+BY258*CA258)</f>
        <v>336.95759372107318</v>
      </c>
      <c r="CH258" s="2">
        <f t="shared" ref="CH258" si="2529">BV258*CC255+BX258*CC258-BW258*CD255-BY258*CD258</f>
        <v>351.90029795755447</v>
      </c>
      <c r="CI258" s="3">
        <f t="shared" ref="CI258" si="2530">(BV258*CD255+BW258*CC255+BX258*CD258+BY258*CC258)</f>
        <v>0</v>
      </c>
      <c r="CK258" s="16">
        <f t="shared" ref="CK258" si="2531">1/$CL$4</f>
        <v>1</v>
      </c>
      <c r="CL258" s="17">
        <v>0</v>
      </c>
      <c r="CM258" s="18">
        <v>1</v>
      </c>
      <c r="CN258" s="19">
        <v>0</v>
      </c>
      <c r="CP258" s="1">
        <f t="shared" ref="CP258" si="2532">CF258*CK255+CH258*CK258-CG258*CL255-CI258*CL258</f>
        <v>351.90029795755447</v>
      </c>
      <c r="CQ258" s="4">
        <f t="shared" ref="CQ258" si="2533">(CF258*CL255+CG258*CK255+CH258*CL258+CI258*CK258)</f>
        <v>336.95759372107318</v>
      </c>
      <c r="CR258" s="2">
        <f t="shared" ref="CR258" si="2534">CF258*CM255+CH258*CM258-CG258*CN255-CI258*CN258</f>
        <v>351.90029795755447</v>
      </c>
      <c r="CS258" s="3">
        <f t="shared" ref="CS258" si="2535">(CF258*CN255+CG258*CM255+CH258*CN258+CI258*CM258)</f>
        <v>0</v>
      </c>
      <c r="CU258" s="39">
        <f t="shared" ref="CU258" si="2536">(180/PI())*ATAN(-1*(CQ255/CP255))</f>
        <v>46.242433944214412</v>
      </c>
      <c r="CW258" s="54">
        <f t="shared" ref="CW258" si="2537">20*LOG(((1-(10^(CU255/20)^2)*(1-((1-CW255)/(1+CW255))^2))^0.5))</f>
        <v>-3.4988487671862282E-5</v>
      </c>
      <c r="CY258" s="44">
        <f t="shared" si="2187"/>
        <v>2.98</v>
      </c>
      <c r="CZ258" s="13">
        <f t="shared" si="2188"/>
        <v>-1.8367846785310245E-4</v>
      </c>
      <c r="DA258" s="13">
        <f t="shared" si="2189"/>
        <v>-40.169714822464968</v>
      </c>
      <c r="DB258" s="48">
        <f t="shared" si="2190"/>
        <v>-1.8367846785310245E-4</v>
      </c>
      <c r="DC258" s="13">
        <f t="shared" si="2191"/>
        <v>-53.210167268514702</v>
      </c>
      <c r="DD258" s="55">
        <f t="shared" si="2192"/>
        <v>-0.92869261437249928</v>
      </c>
      <c r="DE258" s="46">
        <f t="shared" si="2193"/>
        <v>-42.241584020141431</v>
      </c>
    </row>
    <row r="259" spans="1:109" ht="18" customHeight="1"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3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  <c r="BB259" s="20"/>
      <c r="BC259" s="20"/>
      <c r="BD259" s="20"/>
      <c r="BE259" s="20"/>
      <c r="BF259" s="20"/>
      <c r="BG259" s="20"/>
      <c r="BH259" s="20"/>
      <c r="BI259" s="20"/>
      <c r="BJ259" s="20"/>
      <c r="BK259" s="20"/>
      <c r="BL259" s="20"/>
      <c r="BM259" s="20"/>
      <c r="BN259" s="20"/>
      <c r="BO259" s="20"/>
      <c r="BP259" s="20"/>
      <c r="BQ259" s="20"/>
      <c r="BR259" s="20"/>
      <c r="BS259" s="20"/>
      <c r="BT259" s="20"/>
      <c r="BU259" s="20"/>
      <c r="BV259" s="20"/>
      <c r="BW259" s="20"/>
      <c r="BX259" s="20"/>
      <c r="BY259" s="20"/>
      <c r="BZ259" s="20"/>
      <c r="CA259" s="20"/>
      <c r="CB259" s="20"/>
      <c r="CC259" s="20"/>
      <c r="CD259" s="20"/>
      <c r="CE259" s="20"/>
      <c r="CF259" s="20"/>
      <c r="CG259" s="20"/>
      <c r="CH259" s="20"/>
      <c r="CI259" s="20"/>
      <c r="CJ259" s="20"/>
      <c r="CK259" s="20"/>
      <c r="CL259" s="20"/>
      <c r="CY259" s="44">
        <f t="shared" si="2187"/>
        <v>3</v>
      </c>
      <c r="CZ259" s="13">
        <f t="shared" si="2188"/>
        <v>-3.3614241762484616E-4</v>
      </c>
      <c r="DA259" s="13">
        <f t="shared" si="2189"/>
        <v>-41.233918167835263</v>
      </c>
      <c r="DB259" s="48">
        <f t="shared" si="2190"/>
        <v>-3.3614241762484616E-4</v>
      </c>
      <c r="DC259" s="13">
        <f t="shared" si="2191"/>
        <v>-51.62797373707339</v>
      </c>
      <c r="DD259" s="55">
        <f t="shared" si="2192"/>
        <v>-0.90107812784509189</v>
      </c>
      <c r="DE259" s="46">
        <f t="shared" si="2193"/>
        <v>-39.565998888207034</v>
      </c>
    </row>
    <row r="260" spans="1:109" ht="18" customHeight="1">
      <c r="CY260" s="44">
        <f t="shared" si="2187"/>
        <v>3.05</v>
      </c>
      <c r="CZ260" s="13">
        <f t="shared" si="2188"/>
        <v>-8.9737926361251855E-4</v>
      </c>
      <c r="DA260" s="13">
        <f t="shared" si="2189"/>
        <v>-43.815316854688923</v>
      </c>
      <c r="DB260" s="48">
        <f t="shared" si="2190"/>
        <v>-8.9737926361251855E-4</v>
      </c>
      <c r="DC260" s="13">
        <f t="shared" si="2191"/>
        <v>-49.451770037689919</v>
      </c>
      <c r="DD260" s="55">
        <f t="shared" si="2192"/>
        <v>-0.86309620809676946</v>
      </c>
      <c r="DE260" s="46">
        <f t="shared" si="2193"/>
        <v>-35.178988977220932</v>
      </c>
    </row>
    <row r="261" spans="1:109" ht="18" customHeight="1" thickBot="1">
      <c r="A261" s="23"/>
      <c r="B261" s="23"/>
      <c r="C261" s="23"/>
      <c r="D261" s="20" t="s">
        <v>15</v>
      </c>
      <c r="E261" s="20"/>
      <c r="F261" s="20"/>
      <c r="G261" s="20"/>
      <c r="H261" s="20"/>
      <c r="I261" s="20" t="s">
        <v>16</v>
      </c>
      <c r="J261" s="20"/>
      <c r="K261" s="20"/>
      <c r="L261" s="20"/>
      <c r="M261" s="23"/>
      <c r="N261" s="23"/>
      <c r="O261" s="24" t="s">
        <v>17</v>
      </c>
      <c r="P261" s="23"/>
      <c r="Q261" s="23"/>
      <c r="R261" s="23"/>
      <c r="S261" s="20"/>
      <c r="T261" s="20" t="s">
        <v>18</v>
      </c>
      <c r="U261" s="23"/>
      <c r="V261" s="23"/>
      <c r="W261" s="23"/>
      <c r="X261" s="23"/>
      <c r="Y261" s="24" t="s">
        <v>19</v>
      </c>
      <c r="Z261" s="23"/>
      <c r="AA261" s="23"/>
      <c r="AB261" s="23"/>
      <c r="AC261" s="24" t="s">
        <v>20</v>
      </c>
      <c r="AD261" s="20"/>
      <c r="AE261" s="20"/>
      <c r="AF261" s="20"/>
      <c r="AG261" s="20"/>
      <c r="AH261" s="23"/>
      <c r="AI261" s="24" t="s">
        <v>21</v>
      </c>
      <c r="AJ261" s="23"/>
      <c r="AK261" s="23"/>
      <c r="AL261" s="20"/>
      <c r="AM261" s="24" t="s">
        <v>31</v>
      </c>
      <c r="AN261" s="20"/>
      <c r="AO261" s="23"/>
      <c r="AP261" s="23"/>
      <c r="AQ261" s="23"/>
      <c r="AR261" s="23"/>
      <c r="AS261" s="24" t="s">
        <v>91</v>
      </c>
      <c r="AT261" s="23"/>
      <c r="AU261" s="23"/>
      <c r="AV261" s="23"/>
      <c r="AW261" s="24" t="s">
        <v>32</v>
      </c>
      <c r="AX261" s="20"/>
      <c r="AY261" s="20"/>
      <c r="AZ261" s="20"/>
      <c r="BA261" s="20"/>
      <c r="BB261" s="23"/>
      <c r="BC261" s="24" t="s">
        <v>22</v>
      </c>
      <c r="BD261" s="23"/>
      <c r="BE261" s="23"/>
      <c r="BF261" s="23"/>
      <c r="BG261" s="24" t="s">
        <v>33</v>
      </c>
      <c r="BH261" s="20"/>
      <c r="BI261" s="23"/>
      <c r="BJ261" s="23"/>
      <c r="BK261" s="23"/>
      <c r="BL261" s="23"/>
      <c r="BM261" s="24" t="s">
        <v>34</v>
      </c>
      <c r="BN261" s="23"/>
      <c r="BO261" s="23"/>
      <c r="BP261" s="23"/>
      <c r="BQ261" s="24" t="s">
        <v>89</v>
      </c>
      <c r="BR261" s="20"/>
      <c r="BS261" s="20"/>
      <c r="BT261" s="20"/>
      <c r="BU261" s="20"/>
      <c r="BV261" s="23"/>
      <c r="BW261" s="24" t="s">
        <v>35</v>
      </c>
      <c r="BX261" s="23"/>
      <c r="BY261" s="23"/>
      <c r="BZ261" s="23"/>
      <c r="CA261" s="24" t="s">
        <v>90</v>
      </c>
      <c r="CB261" s="20"/>
      <c r="CC261" s="23"/>
      <c r="CD261" s="23"/>
      <c r="CE261" s="23"/>
      <c r="CF261" s="23"/>
      <c r="CG261" s="24" t="s">
        <v>92</v>
      </c>
      <c r="CH261" s="23"/>
      <c r="CI261" s="23"/>
      <c r="CJ261" s="23"/>
      <c r="CK261" s="24" t="s">
        <v>36</v>
      </c>
      <c r="CL261" s="24"/>
      <c r="CM261" s="23"/>
      <c r="CN261" s="23"/>
      <c r="CO261" s="23"/>
      <c r="CP261" s="23"/>
      <c r="CQ261" s="24" t="s">
        <v>93</v>
      </c>
      <c r="CR261" s="23"/>
      <c r="CS261" s="23"/>
      <c r="CY261" s="44">
        <f t="shared" si="2187"/>
        <v>3.1</v>
      </c>
      <c r="CZ261" s="13">
        <f t="shared" si="2188"/>
        <v>-1.6894564350348714E-3</v>
      </c>
      <c r="DA261" s="13">
        <f t="shared" si="2189"/>
        <v>-46.287905356573432</v>
      </c>
      <c r="DB261" s="48">
        <f t="shared" si="2190"/>
        <v>-1.6894564350348714E-3</v>
      </c>
      <c r="DC261" s="13">
        <f t="shared" si="2191"/>
        <v>-47.381042624775375</v>
      </c>
      <c r="DD261" s="55">
        <f t="shared" si="2192"/>
        <v>-0.82695519683010654</v>
      </c>
      <c r="DE261" s="46">
        <f t="shared" si="2193"/>
        <v>-32.315888895219537</v>
      </c>
    </row>
    <row r="262" spans="1:109" ht="18" customHeight="1" thickBot="1">
      <c r="A262" s="23"/>
      <c r="B262" s="33"/>
      <c r="C262" s="23"/>
      <c r="D262" s="7" t="s">
        <v>2</v>
      </c>
      <c r="E262" s="8"/>
      <c r="F262" s="8" t="s">
        <v>3</v>
      </c>
      <c r="G262" s="9"/>
      <c r="H262" s="10"/>
      <c r="I262" s="7" t="s">
        <v>4</v>
      </c>
      <c r="J262" s="8"/>
      <c r="K262" s="8" t="s">
        <v>5</v>
      </c>
      <c r="L262" s="9"/>
      <c r="M262" s="23"/>
      <c r="N262" s="251" t="s">
        <v>79</v>
      </c>
      <c r="O262" s="252"/>
      <c r="P262" s="253" t="s">
        <v>80</v>
      </c>
      <c r="Q262" s="254"/>
      <c r="R262" s="23"/>
      <c r="S262" s="7" t="s">
        <v>11</v>
      </c>
      <c r="T262" s="8"/>
      <c r="U262" s="8" t="s">
        <v>12</v>
      </c>
      <c r="V262" s="9"/>
      <c r="W262" s="20"/>
      <c r="X262" s="251" t="s">
        <v>79</v>
      </c>
      <c r="Y262" s="252"/>
      <c r="Z262" s="253" t="s">
        <v>80</v>
      </c>
      <c r="AA262" s="254"/>
      <c r="AB262" s="20"/>
      <c r="AC262" s="7" t="s">
        <v>4</v>
      </c>
      <c r="AD262" s="8"/>
      <c r="AE262" s="8" t="s">
        <v>5</v>
      </c>
      <c r="AF262" s="9"/>
      <c r="AG262" s="20"/>
      <c r="AH262" s="251" t="s">
        <v>0</v>
      </c>
      <c r="AI262" s="252"/>
      <c r="AJ262" s="253" t="s">
        <v>1</v>
      </c>
      <c r="AK262" s="254"/>
      <c r="AL262" s="20"/>
      <c r="AM262" s="7" t="s">
        <v>11</v>
      </c>
      <c r="AN262" s="8"/>
      <c r="AO262" s="8" t="s">
        <v>12</v>
      </c>
      <c r="AP262" s="9"/>
      <c r="AQ262" s="23"/>
      <c r="AR262" s="251" t="s">
        <v>0</v>
      </c>
      <c r="AS262" s="252"/>
      <c r="AT262" s="253" t="s">
        <v>1</v>
      </c>
      <c r="AU262" s="254"/>
      <c r="AV262" s="36"/>
      <c r="AW262" s="7" t="s">
        <v>4</v>
      </c>
      <c r="AX262" s="8"/>
      <c r="AY262" s="8" t="s">
        <v>5</v>
      </c>
      <c r="AZ262" s="9"/>
      <c r="BA262" s="20"/>
      <c r="BB262" s="251" t="s">
        <v>0</v>
      </c>
      <c r="BC262" s="252"/>
      <c r="BD262" s="253" t="s">
        <v>1</v>
      </c>
      <c r="BE262" s="254"/>
      <c r="BF262" s="36"/>
      <c r="BG262" s="7" t="s">
        <v>11</v>
      </c>
      <c r="BH262" s="8"/>
      <c r="BI262" s="8" t="s">
        <v>12</v>
      </c>
      <c r="BJ262" s="9"/>
      <c r="BK262" s="36"/>
      <c r="BL262" s="251" t="s">
        <v>0</v>
      </c>
      <c r="BM262" s="252"/>
      <c r="BN262" s="253" t="s">
        <v>1</v>
      </c>
      <c r="BO262" s="254"/>
      <c r="BP262" s="36"/>
      <c r="BQ262" s="7" t="s">
        <v>4</v>
      </c>
      <c r="BR262" s="8"/>
      <c r="BS262" s="8" t="s">
        <v>5</v>
      </c>
      <c r="BT262" s="9"/>
      <c r="BU262" s="20"/>
      <c r="BV262" s="251" t="s">
        <v>0</v>
      </c>
      <c r="BW262" s="252"/>
      <c r="BX262" s="253" t="s">
        <v>1</v>
      </c>
      <c r="BY262" s="254"/>
      <c r="BZ262" s="36"/>
      <c r="CA262" s="7" t="s">
        <v>11</v>
      </c>
      <c r="CB262" s="8"/>
      <c r="CC262" s="8" t="s">
        <v>12</v>
      </c>
      <c r="CD262" s="9"/>
      <c r="CE262" s="36"/>
      <c r="CF262" s="251" t="s">
        <v>0</v>
      </c>
      <c r="CG262" s="252"/>
      <c r="CH262" s="253" t="s">
        <v>1</v>
      </c>
      <c r="CI262" s="254"/>
      <c r="CJ262" s="23"/>
      <c r="CK262" s="7" t="s">
        <v>23</v>
      </c>
      <c r="CL262" s="8"/>
      <c r="CM262" s="8" t="s">
        <v>24</v>
      </c>
      <c r="CN262" s="9"/>
      <c r="CO262" s="23"/>
      <c r="CP262" s="251" t="s">
        <v>0</v>
      </c>
      <c r="CQ262" s="252"/>
      <c r="CR262" s="253" t="s">
        <v>1</v>
      </c>
      <c r="CS262" s="254"/>
      <c r="CU262" s="26" t="s">
        <v>25</v>
      </c>
      <c r="CW262" s="50" t="s">
        <v>44</v>
      </c>
      <c r="CY262" s="44">
        <f t="shared" si="2187"/>
        <v>3.15</v>
      </c>
      <c r="CZ262" s="13">
        <f t="shared" si="2188"/>
        <v>-2.6806764940580253E-3</v>
      </c>
      <c r="DA262" s="13">
        <f t="shared" si="2189"/>
        <v>-48.656957487812193</v>
      </c>
      <c r="DB262" s="48">
        <f t="shared" si="2190"/>
        <v>-2.6806764940580253E-3</v>
      </c>
      <c r="DC262" s="13">
        <f t="shared" si="2191"/>
        <v>-45.414938945482149</v>
      </c>
      <c r="DD262" s="55">
        <f t="shared" si="2192"/>
        <v>-0.79264021419086506</v>
      </c>
      <c r="DE262" s="46">
        <f t="shared" si="2193"/>
        <v>-30.202672871745936</v>
      </c>
    </row>
    <row r="263" spans="1:109" ht="18" customHeight="1" thickTop="1" thickBot="1">
      <c r="B263" s="34">
        <v>0.68</v>
      </c>
      <c r="D263" s="11">
        <v>1</v>
      </c>
      <c r="E263" s="12">
        <v>0</v>
      </c>
      <c r="F263" s="13">
        <v>0</v>
      </c>
      <c r="G263" s="40">
        <f t="shared" ref="G263" si="2538">-1/($E$4*$B263)</f>
        <v>-1.5448978204581549</v>
      </c>
      <c r="H263" s="10"/>
      <c r="I263" s="11">
        <v>1</v>
      </c>
      <c r="J263" s="12">
        <v>0</v>
      </c>
      <c r="K263" s="13">
        <v>0</v>
      </c>
      <c r="L263" s="14">
        <v>0</v>
      </c>
      <c r="N263" s="1">
        <f t="shared" ref="N263" si="2539">D263*I263+F263*I266-E263*J263-G263*J266</f>
        <v>-2.3210182129765919</v>
      </c>
      <c r="O263" s="4">
        <f t="shared" ref="O263" si="2540">(D263*J263+E263*I263+F263*J266+G263*I266)</f>
        <v>0</v>
      </c>
      <c r="P263" s="2">
        <f t="shared" ref="P263" si="2541">D263*K263+F263*K266-E263*L263-G263*L266</f>
        <v>0</v>
      </c>
      <c r="Q263" s="3">
        <f t="shared" ref="Q263" si="2542">(D263*L263+E263*K263+F263*L266+G263*K266)</f>
        <v>-1.5448978204581549</v>
      </c>
      <c r="S263" s="11">
        <v>1</v>
      </c>
      <c r="T263" s="12">
        <v>0</v>
      </c>
      <c r="U263" s="13">
        <v>0</v>
      </c>
      <c r="V263" s="40">
        <f t="shared" ref="V263" si="2543">-1/($T$4*$B263)</f>
        <v>-2.9518029612487307</v>
      </c>
      <c r="W263" s="20"/>
      <c r="X263" s="1">
        <f t="shared" ref="X263" si="2544">N263*S263+P263*S266-O263*T263-Q263*T266</f>
        <v>-2.3210182129765919</v>
      </c>
      <c r="Y263" s="4">
        <f t="shared" ref="Y263" si="2545">(N263*T263+O263*S263+P263*T266+Q263*S266)</f>
        <v>0</v>
      </c>
      <c r="Z263" s="2">
        <f t="shared" ref="Z263" si="2546">N263*U263+P263*U266-O263*V263-Q263*V266</f>
        <v>0</v>
      </c>
      <c r="AA263" s="3">
        <f t="shared" ref="AA263" si="2547">(N263*V263+O263*U263+P263*V266+Q263*U266)</f>
        <v>5.306290613718387</v>
      </c>
      <c r="AB263" s="20"/>
      <c r="AC263" s="11">
        <v>1</v>
      </c>
      <c r="AD263" s="12">
        <v>0</v>
      </c>
      <c r="AE263" s="13">
        <v>0</v>
      </c>
      <c r="AF263" s="14">
        <v>0</v>
      </c>
      <c r="AG263" s="20"/>
      <c r="AH263" s="1">
        <f t="shared" ref="AH263" si="2548">X263*AC263+Z263*AC266-Y263*AD263-AA263*AD266</f>
        <v>10.710659391542217</v>
      </c>
      <c r="AI263" s="4">
        <f t="shared" ref="AI263" si="2549">(X263*AD263+Y263*AC263+Z263*AD266+AA263*AC266)</f>
        <v>0</v>
      </c>
      <c r="AJ263" s="2">
        <f t="shared" ref="AJ263" si="2550">X263*AE263+Z263*AE266-Y263*AF263-AA263*AF266</f>
        <v>0</v>
      </c>
      <c r="AK263" s="3">
        <f t="shared" ref="AK263" si="2551">(X263*AF263+Y263*AE263+Z263*AF266+AA263*AE266)</f>
        <v>5.306290613718387</v>
      </c>
      <c r="AL263" s="20"/>
      <c r="AM263" s="11">
        <v>1</v>
      </c>
      <c r="AN263" s="12">
        <v>0</v>
      </c>
      <c r="AO263" s="13">
        <v>0</v>
      </c>
      <c r="AP263" s="40">
        <f t="shared" ref="AP263" si="2552">-1/($AN$4*$B263)</f>
        <v>-3.0675599401212299</v>
      </c>
      <c r="AR263" s="1">
        <f t="shared" ref="AR263" si="2553">AH263*AM263+AJ263*AM266-AI263*AN263-AK263*AN266</f>
        <v>10.710659391542217</v>
      </c>
      <c r="AS263" s="4">
        <f t="shared" ref="AS263" si="2554">(AH263*AN263+AI263*AM263+AJ263*AN266+AK263*AM266)</f>
        <v>0</v>
      </c>
      <c r="AT263" s="2">
        <f t="shared" ref="AT263" si="2555">AH263*AO263+AJ263*AO266-AI263*AP263-AK263*AP266</f>
        <v>0</v>
      </c>
      <c r="AU263" s="3">
        <f t="shared" ref="AU263" si="2556">(AH263*AP263+AI263*AO263+AJ263*AP266+AK263*AO266)</f>
        <v>-27.549299068059746</v>
      </c>
      <c r="AV263" s="20"/>
      <c r="AW263" s="11">
        <v>1</v>
      </c>
      <c r="AX263" s="12">
        <v>0</v>
      </c>
      <c r="AY263" s="13">
        <v>0</v>
      </c>
      <c r="AZ263" s="14">
        <v>0</v>
      </c>
      <c r="BA263" s="20"/>
      <c r="BB263" s="1">
        <f t="shared" ref="BB263" si="2557">AR263*AW263+AT263*AW266-AS263*AX263-AU263*AX266</f>
        <v>-56.947448658036699</v>
      </c>
      <c r="BC263" s="4">
        <f t="shared" ref="BC263" si="2558">(AR263*AX263+AS263*AW263+AT263*AX266+AU263*AW266)</f>
        <v>0</v>
      </c>
      <c r="BD263" s="2">
        <f t="shared" ref="BD263" si="2559">AR263*AY263+AT263*AY266-AS263*AZ263-AU263*AZ266</f>
        <v>0</v>
      </c>
      <c r="BE263" s="3">
        <f t="shared" ref="BE263" si="2560">(AR263*AZ263+AS263*AY263+AT263*AZ266+AU263*AY266)</f>
        <v>-27.549299068059746</v>
      </c>
      <c r="BF263" s="20"/>
      <c r="BG263" s="11">
        <v>1</v>
      </c>
      <c r="BH263" s="12">
        <v>0</v>
      </c>
      <c r="BI263" s="13">
        <v>0</v>
      </c>
      <c r="BJ263" s="40">
        <f t="shared" ref="BJ263" si="2561">-1/($BH$4*$B263)</f>
        <v>-2.9518029612487307</v>
      </c>
      <c r="BK263" s="20"/>
      <c r="BL263" s="1">
        <f t="shared" ref="BL263" si="2562">BB263*BG263+BD263*BG266-BC263*BH263-BE263*BH266</f>
        <v>-56.947448658036699</v>
      </c>
      <c r="BM263" s="4">
        <f t="shared" ref="BM263" si="2563">(BB263*BH263+BC263*BG263+BD263*BH266+BE263*BG266)</f>
        <v>0</v>
      </c>
      <c r="BN263" s="2">
        <f t="shared" ref="BN263" si="2564">BB263*BI263+BD263*BI266-BC263*BJ263-BE263*BJ266</f>
        <v>0</v>
      </c>
      <c r="BO263" s="3">
        <f t="shared" ref="BO263" si="2565">(BB263*BJ263+BC263*BI263+BD263*BJ266+BE263*BI266)</f>
        <v>140.54834851629303</v>
      </c>
      <c r="BP263" s="20"/>
      <c r="BQ263" s="11">
        <v>1</v>
      </c>
      <c r="BR263" s="12">
        <v>0</v>
      </c>
      <c r="BS263" s="13">
        <v>0</v>
      </c>
      <c r="BT263" s="14">
        <v>0</v>
      </c>
      <c r="BU263" s="20"/>
      <c r="BV263" s="1">
        <f t="shared" ref="BV263" si="2566">BL263*BQ263+BN263*BQ266-BM263*BR263-BO263*BR266</f>
        <v>245.18491184200417</v>
      </c>
      <c r="BW263" s="4">
        <f t="shared" ref="BW263" si="2567">(BL263*BR263+BM263*BQ263+BN263*BR266+BO263*BQ266)</f>
        <v>0</v>
      </c>
      <c r="BX263" s="2">
        <f t="shared" ref="BX263" si="2568">BL263*BS263+BN263*BS266-BM263*BT263-BO263*BT266</f>
        <v>0</v>
      </c>
      <c r="BY263" s="3">
        <f t="shared" ref="BY263" si="2569">(BL263*BT263+BM263*BS263+BN263*BT266+BO263*BS266)</f>
        <v>140.54834851629303</v>
      </c>
      <c r="BZ263" s="20"/>
      <c r="CA263" s="11">
        <v>1</v>
      </c>
      <c r="CB263" s="12">
        <v>0</v>
      </c>
      <c r="CC263" s="13">
        <v>0</v>
      </c>
      <c r="CD263" s="40">
        <f t="shared" ref="CD263" si="2570">-1/($CB$4*$B263)</f>
        <v>-1.5448978204581549</v>
      </c>
      <c r="CE263" s="20"/>
      <c r="CF263" s="1">
        <f t="shared" ref="CF263" si="2571">BV263*CA263+BX263*CA266-BW263*CB263-BY263*CB266</f>
        <v>245.18491184200417</v>
      </c>
      <c r="CG263" s="4">
        <f t="shared" ref="CG263" si="2572">(BV263*CB263+BW263*CA263+BX263*CB266+BY263*CA266)</f>
        <v>0</v>
      </c>
      <c r="CH263" s="2">
        <f t="shared" ref="CH263" si="2573">BV263*CC263+BX263*CC266-BW263*CD263-BY263*CD266</f>
        <v>0</v>
      </c>
      <c r="CI263" s="3">
        <f t="shared" ref="CI263" si="2574">(BV263*CD263+BW263*CC263+BX263*CD266+BY263*CC266)</f>
        <v>-238.23728739764405</v>
      </c>
      <c r="CJ263" s="28"/>
      <c r="CK263" s="11">
        <v>1</v>
      </c>
      <c r="CL263" s="12">
        <v>0</v>
      </c>
      <c r="CM263" s="13">
        <v>0</v>
      </c>
      <c r="CN263" s="14">
        <v>0</v>
      </c>
      <c r="CP263" s="1">
        <f t="shared" ref="CP263" si="2575">CF263*CK263+CH263*CK266-CG263*CL263-CI263*CL266</f>
        <v>245.18491184200417</v>
      </c>
      <c r="CQ263" s="4">
        <f t="shared" ref="CQ263" si="2576">(CF263*CL263+CG263*CK263+CH263*CL266+CI263*CK266)</f>
        <v>-238.23728739764405</v>
      </c>
      <c r="CR263" s="2">
        <f t="shared" ref="CR263" si="2577">CF263*CM263+CH263*CM266-CG263*CN263-CI263*CN266</f>
        <v>0</v>
      </c>
      <c r="CS263" s="3">
        <f t="shared" ref="CS263" si="2578">(CF263*CN263+CG263*CM263+CH263*CN266+CI263*CM266)</f>
        <v>-238.23728739764405</v>
      </c>
      <c r="CU263" s="29">
        <f t="shared" ref="CU263" si="2579">20*LOG(((1+$CL$4)/$CL$4)/((CP263+CP266)^2+(CQ263+CQ266)^2)^0.5)</f>
        <v>-47.793460780647024</v>
      </c>
      <c r="CW263" s="51">
        <f t="shared" ref="CW263" si="2580">((CP263^2+CQ263^2)^0.5)/((CP266^2+CQ266^2)^0.5)</f>
        <v>0.97167204968684917</v>
      </c>
      <c r="CY263" s="44">
        <f t="shared" si="2187"/>
        <v>3.2</v>
      </c>
      <c r="CZ263" s="13">
        <f t="shared" si="2188"/>
        <v>-3.8411948041497395E-3</v>
      </c>
      <c r="DA263" s="13">
        <f t="shared" si="2189"/>
        <v>-50.927704435086312</v>
      </c>
      <c r="DB263" s="48">
        <f t="shared" si="2190"/>
        <v>-3.8411948041497395E-3</v>
      </c>
      <c r="DC263" s="13">
        <f t="shared" si="2191"/>
        <v>-43.5514121841709</v>
      </c>
      <c r="DD263" s="55">
        <f t="shared" si="2192"/>
        <v>-0.76011553650695729</v>
      </c>
      <c r="DE263" s="46">
        <f t="shared" si="2193"/>
        <v>-28.539288535397031</v>
      </c>
    </row>
    <row r="264" spans="1:109" ht="18" customHeight="1" thickBot="1">
      <c r="D264" s="11"/>
      <c r="E264" s="13"/>
      <c r="F264" s="13"/>
      <c r="G264" s="15"/>
      <c r="H264" s="10"/>
      <c r="I264" s="11"/>
      <c r="J264" s="13"/>
      <c r="K264" s="13"/>
      <c r="L264" s="15"/>
      <c r="N264" s="5"/>
      <c r="Q264" s="6"/>
      <c r="S264" s="11"/>
      <c r="T264" s="13"/>
      <c r="U264" s="13"/>
      <c r="V264" s="15"/>
      <c r="W264" s="20"/>
      <c r="X264" s="5"/>
      <c r="AA264" s="6"/>
      <c r="AB264" s="20"/>
      <c r="AC264" s="11"/>
      <c r="AD264" s="13"/>
      <c r="AE264" s="13"/>
      <c r="AF264" s="15"/>
      <c r="AG264" s="20"/>
      <c r="AH264" s="5"/>
      <c r="AK264" s="6"/>
      <c r="AL264" s="20"/>
      <c r="AM264" s="11"/>
      <c r="AN264" s="13"/>
      <c r="AO264" s="13"/>
      <c r="AP264" s="15"/>
      <c r="AR264" s="5"/>
      <c r="AU264" s="6"/>
      <c r="AW264" s="11"/>
      <c r="AX264" s="13"/>
      <c r="AY264" s="13"/>
      <c r="AZ264" s="15"/>
      <c r="BA264" s="20"/>
      <c r="BB264" s="5"/>
      <c r="BE264" s="6"/>
      <c r="BG264" s="11"/>
      <c r="BH264" s="13"/>
      <c r="BI264" s="13"/>
      <c r="BJ264" s="15"/>
      <c r="BL264" s="5"/>
      <c r="BO264" s="6"/>
      <c r="BQ264" s="11"/>
      <c r="BR264" s="13"/>
      <c r="BS264" s="13"/>
      <c r="BT264" s="15"/>
      <c r="BU264" s="20"/>
      <c r="BV264" s="5"/>
      <c r="BY264" s="6"/>
      <c r="CA264" s="11"/>
      <c r="CB264" s="13"/>
      <c r="CC264" s="13"/>
      <c r="CD264" s="15"/>
      <c r="CF264" s="5"/>
      <c r="CI264" s="6"/>
      <c r="CK264" s="11"/>
      <c r="CL264" s="13"/>
      <c r="CM264" s="13"/>
      <c r="CN264" s="15"/>
      <c r="CP264" s="5"/>
      <c r="CS264" s="6"/>
      <c r="CW264" s="52"/>
      <c r="CY264" s="44">
        <f t="shared" si="2187"/>
        <v>3.25</v>
      </c>
      <c r="CZ264" s="13">
        <f t="shared" si="2188"/>
        <v>-5.1432442199309657E-3</v>
      </c>
      <c r="DA264" s="13">
        <f t="shared" si="2189"/>
        <v>-53.105275044294849</v>
      </c>
      <c r="DB264" s="48">
        <f t="shared" si="2190"/>
        <v>-5.1432442199309657E-3</v>
      </c>
      <c r="DC264" s="13">
        <f t="shared" si="2191"/>
        <v>-41.787509246778718</v>
      </c>
      <c r="DD264" s="55">
        <f t="shared" si="2192"/>
        <v>-0.72932962256386435</v>
      </c>
      <c r="DE264" s="46">
        <f t="shared" si="2193"/>
        <v>-27.177329787566013</v>
      </c>
    </row>
    <row r="265" spans="1:109" ht="18" customHeight="1" thickBot="1">
      <c r="D265" s="11" t="s">
        <v>6</v>
      </c>
      <c r="E265" s="13"/>
      <c r="F265" s="13" t="s">
        <v>7</v>
      </c>
      <c r="G265" s="15"/>
      <c r="H265" s="10"/>
      <c r="I265" s="11" t="s">
        <v>8</v>
      </c>
      <c r="J265" s="13"/>
      <c r="K265" s="13" t="s">
        <v>9</v>
      </c>
      <c r="L265" s="15"/>
      <c r="N265" s="251" t="s">
        <v>26</v>
      </c>
      <c r="O265" s="252"/>
      <c r="P265" s="253" t="s">
        <v>27</v>
      </c>
      <c r="Q265" s="254"/>
      <c r="S265" s="11" t="s">
        <v>13</v>
      </c>
      <c r="T265" s="13"/>
      <c r="U265" s="13" t="s">
        <v>14</v>
      </c>
      <c r="V265" s="15"/>
      <c r="W265" s="20"/>
      <c r="X265" s="251" t="s">
        <v>26</v>
      </c>
      <c r="Y265" s="252"/>
      <c r="Z265" s="253" t="s">
        <v>27</v>
      </c>
      <c r="AA265" s="254"/>
      <c r="AB265" s="20"/>
      <c r="AC265" s="11" t="s">
        <v>8</v>
      </c>
      <c r="AD265" s="13"/>
      <c r="AE265" s="13" t="s">
        <v>9</v>
      </c>
      <c r="AF265" s="15"/>
      <c r="AG265" s="20"/>
      <c r="AH265" s="251" t="s">
        <v>26</v>
      </c>
      <c r="AI265" s="252"/>
      <c r="AJ265" s="253" t="s">
        <v>27</v>
      </c>
      <c r="AK265" s="254"/>
      <c r="AL265" s="20"/>
      <c r="AM265" s="11" t="s">
        <v>13</v>
      </c>
      <c r="AN265" s="13"/>
      <c r="AO265" s="13" t="s">
        <v>14</v>
      </c>
      <c r="AP265" s="15"/>
      <c r="AR265" s="251" t="s">
        <v>26</v>
      </c>
      <c r="AS265" s="252"/>
      <c r="AT265" s="253" t="s">
        <v>27</v>
      </c>
      <c r="AU265" s="254"/>
      <c r="AV265" s="36"/>
      <c r="AW265" s="11" t="s">
        <v>8</v>
      </c>
      <c r="AX265" s="13"/>
      <c r="AY265" s="13" t="s">
        <v>9</v>
      </c>
      <c r="AZ265" s="15"/>
      <c r="BA265" s="20"/>
      <c r="BB265" s="251" t="s">
        <v>26</v>
      </c>
      <c r="BC265" s="252"/>
      <c r="BD265" s="253" t="s">
        <v>27</v>
      </c>
      <c r="BE265" s="254"/>
      <c r="BF265" s="36"/>
      <c r="BG265" s="11" t="s">
        <v>13</v>
      </c>
      <c r="BH265" s="13"/>
      <c r="BI265" s="13" t="s">
        <v>14</v>
      </c>
      <c r="BJ265" s="15"/>
      <c r="BK265" s="36"/>
      <c r="BL265" s="251" t="s">
        <v>26</v>
      </c>
      <c r="BM265" s="252"/>
      <c r="BN265" s="253" t="s">
        <v>27</v>
      </c>
      <c r="BO265" s="254"/>
      <c r="BP265" s="36"/>
      <c r="BQ265" s="11" t="s">
        <v>8</v>
      </c>
      <c r="BR265" s="13"/>
      <c r="BS265" s="13" t="s">
        <v>9</v>
      </c>
      <c r="BT265" s="15"/>
      <c r="BU265" s="20"/>
      <c r="BV265" s="251" t="s">
        <v>26</v>
      </c>
      <c r="BW265" s="252"/>
      <c r="BX265" s="253" t="s">
        <v>27</v>
      </c>
      <c r="BY265" s="254"/>
      <c r="BZ265" s="36"/>
      <c r="CA265" s="11" t="s">
        <v>13</v>
      </c>
      <c r="CB265" s="13"/>
      <c r="CC265" s="13" t="s">
        <v>14</v>
      </c>
      <c r="CD265" s="15"/>
      <c r="CE265" s="36"/>
      <c r="CF265" s="251" t="s">
        <v>26</v>
      </c>
      <c r="CG265" s="252"/>
      <c r="CH265" s="253" t="s">
        <v>27</v>
      </c>
      <c r="CI265" s="254"/>
      <c r="CK265" s="11" t="s">
        <v>28</v>
      </c>
      <c r="CL265" s="13"/>
      <c r="CM265" s="13" t="s">
        <v>29</v>
      </c>
      <c r="CN265" s="15"/>
      <c r="CP265" s="251" t="s">
        <v>26</v>
      </c>
      <c r="CQ265" s="252"/>
      <c r="CR265" s="253" t="s">
        <v>27</v>
      </c>
      <c r="CS265" s="254"/>
      <c r="CU265" s="38" t="s">
        <v>37</v>
      </c>
      <c r="CW265" s="53" t="s">
        <v>45</v>
      </c>
      <c r="CY265" s="44">
        <f t="shared" si="2187"/>
        <v>3.3</v>
      </c>
      <c r="CZ265" s="13">
        <f t="shared" si="2188"/>
        <v>-6.5612548230692229E-3</v>
      </c>
      <c r="DA265" s="13">
        <f t="shared" si="2189"/>
        <v>-55.194650506633778</v>
      </c>
      <c r="DB265" s="48">
        <f t="shared" si="2190"/>
        <v>-6.5612548230692229E-3</v>
      </c>
      <c r="DC265" s="13">
        <f t="shared" si="2191"/>
        <v>-40.119618353771571</v>
      </c>
      <c r="DD265" s="55">
        <f t="shared" si="2192"/>
        <v>-0.70021943491686112</v>
      </c>
      <c r="DE265" s="46">
        <f t="shared" si="2193"/>
        <v>-26.032271263319235</v>
      </c>
    </row>
    <row r="266" spans="1:109" ht="18" customHeight="1" thickTop="1" thickBot="1">
      <c r="D266" s="16">
        <v>0</v>
      </c>
      <c r="E266" s="17">
        <v>0</v>
      </c>
      <c r="F266" s="18">
        <v>1</v>
      </c>
      <c r="G266" s="19">
        <v>0</v>
      </c>
      <c r="H266" s="10"/>
      <c r="I266" s="16">
        <v>0</v>
      </c>
      <c r="J266" s="17">
        <f t="shared" ref="J266" si="2581">-1/($J$4*$B263)</f>
        <v>-2.1496685211140441</v>
      </c>
      <c r="K266" s="18">
        <v>1</v>
      </c>
      <c r="L266" s="19">
        <v>0</v>
      </c>
      <c r="N266" s="1">
        <f t="shared" ref="N266" si="2582">D266*I263+F266*I266-E266*J263-G266*J266</f>
        <v>0</v>
      </c>
      <c r="O266" s="4">
        <f t="shared" ref="O266" si="2583">(D266*J263+E266*I263+F266*J266+G266*I266)</f>
        <v>-2.1496685211140441</v>
      </c>
      <c r="P266" s="2">
        <f t="shared" ref="P266" si="2584">D266*K263+F266*K266-E266*L263-G266*L266</f>
        <v>1</v>
      </c>
      <c r="Q266" s="3">
        <f t="shared" ref="Q266" si="2585">(D266*L263+E266*K263+F266*L266+G266*K266)</f>
        <v>0</v>
      </c>
      <c r="S266" s="16">
        <v>0</v>
      </c>
      <c r="T266" s="17">
        <v>0</v>
      </c>
      <c r="U266" s="18">
        <v>1</v>
      </c>
      <c r="V266" s="19">
        <v>0</v>
      </c>
      <c r="W266" s="20"/>
      <c r="X266" s="1">
        <f t="shared" ref="X266" si="2586">N266*S263+P266*S266-O266*T263-Q266*T266</f>
        <v>0</v>
      </c>
      <c r="Y266" s="4">
        <f t="shared" ref="Y266" si="2587">(N266*T263+O266*S263+P266*T266+Q266*S266)</f>
        <v>-2.1496685211140441</v>
      </c>
      <c r="Z266" s="2">
        <f t="shared" ref="Z266" si="2588">N266*U263+P266*U266-O266*V263-Q266*V266</f>
        <v>-5.3453979063276149</v>
      </c>
      <c r="AA266" s="3">
        <f t="shared" ref="AA266" si="2589">(N266*V263+O266*U263+P266*V266+Q266*U266)</f>
        <v>0</v>
      </c>
      <c r="AB266" s="20"/>
      <c r="AC266" s="16">
        <v>0</v>
      </c>
      <c r="AD266" s="17">
        <f t="shared" ref="AD266" si="2590">-1/($AD$4*$B263)</f>
        <v>-2.4558921765098822</v>
      </c>
      <c r="AE266" s="18">
        <v>1</v>
      </c>
      <c r="AF266" s="19">
        <v>0</v>
      </c>
      <c r="AG266" s="20"/>
      <c r="AH266" s="1">
        <f t="shared" ref="AH266" si="2591">X266*AC263+Z266*AC266-Y266*AD263-AA266*AD266</f>
        <v>0</v>
      </c>
      <c r="AI266" s="4">
        <f t="shared" ref="AI266" si="2592">(X266*AD263+Y266*AC263+Z266*AD266+AA266*AC266)</f>
        <v>10.978052377368249</v>
      </c>
      <c r="AJ266" s="2">
        <f t="shared" ref="AJ266" si="2593">X266*AE263+Z266*AE266-Y266*AF263-AA266*AF266</f>
        <v>-5.3453979063276149</v>
      </c>
      <c r="AK266" s="3">
        <f t="shared" ref="AK266" si="2594">(X266*AF263+Y266*AE263+Z266*AF266+AA266*AE266)</f>
        <v>0</v>
      </c>
      <c r="AL266" s="20"/>
      <c r="AM266" s="16">
        <v>0</v>
      </c>
      <c r="AN266" s="17">
        <v>0</v>
      </c>
      <c r="AO266" s="18">
        <v>1</v>
      </c>
      <c r="AP266" s="19">
        <v>0</v>
      </c>
      <c r="AR266" s="1">
        <f t="shared" ref="AR266" si="2595">AH266*AM263+AJ266*AM266-AI266*AN263-AK266*AN266</f>
        <v>0</v>
      </c>
      <c r="AS266" s="4">
        <f t="shared" ref="AS266" si="2596">(AH266*AN263+AI266*AM263+AJ266*AN266+AK266*AM266)</f>
        <v>10.978052377368249</v>
      </c>
      <c r="AT266" s="2">
        <f t="shared" ref="AT266" si="2597">AH266*AO263+AJ266*AO266-AI266*AP263-AK266*AP266</f>
        <v>28.330435787039857</v>
      </c>
      <c r="AU266" s="3">
        <f t="shared" ref="AU266" si="2598">(AH266*AP263+AI266*AO263+AJ266*AP266+AK266*AO266)</f>
        <v>0</v>
      </c>
      <c r="AV266" s="20"/>
      <c r="AW266" s="16">
        <v>0</v>
      </c>
      <c r="AX266" s="17">
        <f t="shared" ref="AX266" si="2599">-1/($AX$4*$B263)</f>
        <v>-2.4558921765098822</v>
      </c>
      <c r="AY266" s="18">
        <v>1</v>
      </c>
      <c r="AZ266" s="19">
        <v>0</v>
      </c>
      <c r="BA266" s="20"/>
      <c r="BB266" s="1">
        <f t="shared" ref="BB266" si="2600">AR266*AW263+AT266*AW266-AS266*AX263-AU266*AX266</f>
        <v>0</v>
      </c>
      <c r="BC266" s="4">
        <f t="shared" ref="BC266" si="2601">(AR266*AX263+AS266*AW263+AT266*AX266+AU266*AW266)</f>
        <v>-58.598443229138518</v>
      </c>
      <c r="BD266" s="2">
        <f t="shared" ref="BD266" si="2602">AR266*AY263+AT266*AY266-AS266*AZ263-AU266*AZ266</f>
        <v>28.330435787039857</v>
      </c>
      <c r="BE266" s="3">
        <f t="shared" ref="BE266" si="2603">(AR266*AZ263+AS266*AY263+AT266*AZ266+AU266*AY266)</f>
        <v>0</v>
      </c>
      <c r="BF266" s="20"/>
      <c r="BG266" s="16">
        <v>0</v>
      </c>
      <c r="BH266" s="17">
        <v>0</v>
      </c>
      <c r="BI266" s="18">
        <v>1</v>
      </c>
      <c r="BJ266" s="19">
        <v>0</v>
      </c>
      <c r="BK266" s="20"/>
      <c r="BL266" s="1">
        <f t="shared" ref="BL266" si="2604">BB266*BG263+BD266*BG266-BC266*BH263-BE266*BH266</f>
        <v>0</v>
      </c>
      <c r="BM266" s="4">
        <f t="shared" ref="BM266" si="2605">(BB266*BH263+BC266*BG263+BD266*BH266+BE266*BG266)</f>
        <v>-58.598443229138518</v>
      </c>
      <c r="BN266" s="2">
        <f t="shared" ref="BN266" si="2606">BB266*BI263+BD266*BI266-BC266*BJ263-BE266*BJ266</f>
        <v>-144.64062246129686</v>
      </c>
      <c r="BO266" s="3">
        <f t="shared" ref="BO266" si="2607">(BB266*BJ263+BC266*BI263+BD266*BJ266+BE266*BI266)</f>
        <v>0</v>
      </c>
      <c r="BP266" s="20"/>
      <c r="BQ266" s="16">
        <v>0</v>
      </c>
      <c r="BR266" s="17">
        <f t="shared" ref="BR266" si="2608">-1/($BR$4*$B263)</f>
        <v>-2.1496685211140441</v>
      </c>
      <c r="BS266" s="18">
        <v>1</v>
      </c>
      <c r="BT266" s="19">
        <v>0</v>
      </c>
      <c r="BU266" s="20"/>
      <c r="BV266" s="1">
        <f t="shared" ref="BV266" si="2609">BL266*BQ263+BN266*BQ266-BM266*BR263-BO266*BR266</f>
        <v>0</v>
      </c>
      <c r="BW266" s="4">
        <f t="shared" ref="BW266" si="2610">(BL266*BR263+BM266*BQ263+BN266*BR266+BO266*BQ266)</f>
        <v>252.33094975025227</v>
      </c>
      <c r="BX266" s="2">
        <f t="shared" ref="BX266" si="2611">BL266*BS263+BN266*BS266-BM266*BT263-BO266*BT266</f>
        <v>-144.64062246129686</v>
      </c>
      <c r="BY266" s="3">
        <f t="shared" ref="BY266" si="2612">(BL266*BT263+BM266*BS263+BN266*BT266+BO266*BS266)</f>
        <v>0</v>
      </c>
      <c r="BZ266" s="20"/>
      <c r="CA266" s="16">
        <v>0</v>
      </c>
      <c r="CB266" s="17">
        <v>0</v>
      </c>
      <c r="CC266" s="18">
        <v>1</v>
      </c>
      <c r="CD266" s="19">
        <v>0</v>
      </c>
      <c r="CE266" s="20"/>
      <c r="CF266" s="1">
        <f t="shared" ref="CF266" si="2613">BV266*CA263+BX266*CA266-BW266*CB263-BY266*CB266</f>
        <v>0</v>
      </c>
      <c r="CG266" s="4">
        <f t="shared" ref="CG266" si="2614">(BV266*CB263+BW266*CA263+BX266*CB266+BY266*CA266)</f>
        <v>252.33094975025227</v>
      </c>
      <c r="CH266" s="2">
        <f t="shared" ref="CH266" si="2615">BV266*CC263+BX266*CC266-BW266*CD263-BY266*CD266</f>
        <v>245.18491184200411</v>
      </c>
      <c r="CI266" s="3">
        <f t="shared" ref="CI266" si="2616">(BV266*CD263+BW266*CC263+BX266*CD266+BY266*CC266)</f>
        <v>0</v>
      </c>
      <c r="CK266" s="16">
        <f t="shared" ref="CK266" si="2617">1/$CL$4</f>
        <v>1</v>
      </c>
      <c r="CL266" s="17">
        <v>0</v>
      </c>
      <c r="CM266" s="18">
        <v>1</v>
      </c>
      <c r="CN266" s="19">
        <v>0</v>
      </c>
      <c r="CP266" s="1">
        <f t="shared" ref="CP266" si="2618">CF266*CK263+CH266*CK266-CG266*CL263-CI266*CL266</f>
        <v>245.18491184200411</v>
      </c>
      <c r="CQ266" s="4">
        <f t="shared" ref="CQ266" si="2619">(CF266*CL263+CG266*CK263+CH266*CL266+CI266*CK266)</f>
        <v>252.33094975025227</v>
      </c>
      <c r="CR266" s="2">
        <f t="shared" ref="CR266" si="2620">CF266*CM263+CH266*CM266-CG266*CN263-CI266*CN266</f>
        <v>245.18491184200411</v>
      </c>
      <c r="CS266" s="3">
        <f t="shared" ref="CS266" si="2621">(CF266*CN263+CG266*CM263+CH266*CN266+CI266*CM266)</f>
        <v>0</v>
      </c>
      <c r="CU266" s="39">
        <f t="shared" ref="CU266" si="2622">(180/PI())*ATAN(-1*(CQ263/CP263))</f>
        <v>44.176615894766464</v>
      </c>
      <c r="CW266" s="54">
        <f t="shared" ref="CW266" si="2623">20*LOG(((1-(10^(CU263/20)^2)*(1-((1-CW263)/(1+CW263))^2))^0.5))</f>
        <v>-7.2169248579225149E-5</v>
      </c>
      <c r="CY266" s="44">
        <f t="shared" si="2187"/>
        <v>3.35</v>
      </c>
      <c r="CZ266" s="13">
        <f t="shared" si="2188"/>
        <v>-8.0718933012324263E-3</v>
      </c>
      <c r="DA266" s="13">
        <f t="shared" si="2189"/>
        <v>-57.200631424322367</v>
      </c>
      <c r="DB266" s="48">
        <f t="shared" si="2190"/>
        <v>-8.0718933012324263E-3</v>
      </c>
      <c r="DC266" s="13">
        <f t="shared" si="2191"/>
        <v>-38.543676287933543</v>
      </c>
      <c r="DD266" s="55">
        <f t="shared" si="2192"/>
        <v>-0.67271405704730625</v>
      </c>
      <c r="DE266" s="46">
        <f t="shared" si="2193"/>
        <v>-25.051249303872154</v>
      </c>
    </row>
    <row r="267" spans="1:109" ht="18" customHeight="1"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3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  <c r="BB267" s="20"/>
      <c r="BC267" s="20"/>
      <c r="BD267" s="20"/>
      <c r="BE267" s="20"/>
      <c r="BF267" s="20"/>
      <c r="BG267" s="20"/>
      <c r="BH267" s="20"/>
      <c r="BI267" s="20"/>
      <c r="BJ267" s="20"/>
      <c r="BK267" s="20"/>
      <c r="BL267" s="20"/>
      <c r="BM267" s="20"/>
      <c r="BN267" s="20"/>
      <c r="BO267" s="20"/>
      <c r="BP267" s="20"/>
      <c r="BQ267" s="20"/>
      <c r="BR267" s="20"/>
      <c r="BS267" s="20"/>
      <c r="BT267" s="20"/>
      <c r="BU267" s="20"/>
      <c r="BV267" s="20"/>
      <c r="BW267" s="20"/>
      <c r="BX267" s="20"/>
      <c r="BY267" s="20"/>
      <c r="BZ267" s="20"/>
      <c r="CA267" s="20"/>
      <c r="CB267" s="20"/>
      <c r="CC267" s="20"/>
      <c r="CD267" s="20"/>
      <c r="CE267" s="20"/>
      <c r="CF267" s="20"/>
      <c r="CG267" s="20"/>
      <c r="CH267" s="20"/>
      <c r="CI267" s="20"/>
      <c r="CJ267" s="20"/>
      <c r="CK267" s="20"/>
      <c r="CL267" s="20"/>
      <c r="CY267" s="44">
        <f t="shared" si="2187"/>
        <v>3.4</v>
      </c>
      <c r="CZ267" s="13">
        <f t="shared" si="2188"/>
        <v>-9.6540421256145377E-3</v>
      </c>
      <c r="DA267" s="13">
        <f t="shared" si="2189"/>
        <v>-59.127815238719037</v>
      </c>
      <c r="DB267" s="48">
        <f t="shared" si="2190"/>
        <v>-9.6540421256145377E-3</v>
      </c>
      <c r="DC267" s="13">
        <f t="shared" si="2191"/>
        <v>-37.055337826125992</v>
      </c>
      <c r="DD267" s="55">
        <f t="shared" si="2192"/>
        <v>-0.64673765050469667</v>
      </c>
      <c r="DE267" s="46">
        <f t="shared" si="2193"/>
        <v>-24.198908455788505</v>
      </c>
    </row>
    <row r="268" spans="1:109" ht="18" customHeight="1">
      <c r="CY268" s="44">
        <f t="shared" si="2187"/>
        <v>3.45</v>
      </c>
      <c r="CZ268" s="13">
        <f t="shared" si="2188"/>
        <v>-1.1288734840282888E-2</v>
      </c>
      <c r="DA268" s="13">
        <f t="shared" si="2189"/>
        <v>-60.980582130025347</v>
      </c>
      <c r="DB268" s="48">
        <f t="shared" si="2190"/>
        <v>-1.1288734840282888E-2</v>
      </c>
      <c r="DC268" s="13">
        <f t="shared" si="2191"/>
        <v>-35.650111235701289</v>
      </c>
      <c r="DD268" s="55">
        <f t="shared" si="2192"/>
        <v>-0.62221181976521178</v>
      </c>
      <c r="DE268" s="46">
        <f t="shared" si="2193"/>
        <v>-23.450375432110011</v>
      </c>
    </row>
    <row r="269" spans="1:109" ht="18" customHeight="1" thickBot="1">
      <c r="A269" s="23"/>
      <c r="B269" s="23"/>
      <c r="C269" s="23"/>
      <c r="D269" s="20" t="s">
        <v>15</v>
      </c>
      <c r="E269" s="20"/>
      <c r="F269" s="20"/>
      <c r="G269" s="20"/>
      <c r="H269" s="20"/>
      <c r="I269" s="20" t="s">
        <v>16</v>
      </c>
      <c r="J269" s="20"/>
      <c r="K269" s="20"/>
      <c r="L269" s="20"/>
      <c r="M269" s="23"/>
      <c r="N269" s="23"/>
      <c r="O269" s="24" t="s">
        <v>17</v>
      </c>
      <c r="P269" s="23"/>
      <c r="Q269" s="23"/>
      <c r="R269" s="23"/>
      <c r="S269" s="20"/>
      <c r="T269" s="20" t="s">
        <v>18</v>
      </c>
      <c r="U269" s="23"/>
      <c r="V269" s="23"/>
      <c r="W269" s="23"/>
      <c r="X269" s="23"/>
      <c r="Y269" s="24" t="s">
        <v>19</v>
      </c>
      <c r="Z269" s="23"/>
      <c r="AA269" s="23"/>
      <c r="AB269" s="23"/>
      <c r="AC269" s="24" t="s">
        <v>20</v>
      </c>
      <c r="AD269" s="20"/>
      <c r="AE269" s="20"/>
      <c r="AF269" s="20"/>
      <c r="AG269" s="20"/>
      <c r="AH269" s="23"/>
      <c r="AI269" s="24" t="s">
        <v>21</v>
      </c>
      <c r="AJ269" s="23"/>
      <c r="AK269" s="23"/>
      <c r="AL269" s="20"/>
      <c r="AM269" s="24" t="s">
        <v>31</v>
      </c>
      <c r="AN269" s="20"/>
      <c r="AO269" s="23"/>
      <c r="AP269" s="23"/>
      <c r="AQ269" s="23"/>
      <c r="AR269" s="23"/>
      <c r="AS269" s="24" t="s">
        <v>91</v>
      </c>
      <c r="AT269" s="23"/>
      <c r="AU269" s="23"/>
      <c r="AV269" s="23"/>
      <c r="AW269" s="24" t="s">
        <v>32</v>
      </c>
      <c r="AX269" s="20"/>
      <c r="AY269" s="20"/>
      <c r="AZ269" s="20"/>
      <c r="BA269" s="20"/>
      <c r="BB269" s="23"/>
      <c r="BC269" s="24" t="s">
        <v>22</v>
      </c>
      <c r="BD269" s="23"/>
      <c r="BE269" s="23"/>
      <c r="BF269" s="23"/>
      <c r="BG269" s="24" t="s">
        <v>33</v>
      </c>
      <c r="BH269" s="20"/>
      <c r="BI269" s="23"/>
      <c r="BJ269" s="23"/>
      <c r="BK269" s="23"/>
      <c r="BL269" s="23"/>
      <c r="BM269" s="24" t="s">
        <v>34</v>
      </c>
      <c r="BN269" s="23"/>
      <c r="BO269" s="23"/>
      <c r="BP269" s="23"/>
      <c r="BQ269" s="24" t="s">
        <v>89</v>
      </c>
      <c r="BR269" s="20"/>
      <c r="BS269" s="20"/>
      <c r="BT269" s="20"/>
      <c r="BU269" s="20"/>
      <c r="BV269" s="23"/>
      <c r="BW269" s="24" t="s">
        <v>35</v>
      </c>
      <c r="BX269" s="23"/>
      <c r="BY269" s="23"/>
      <c r="BZ269" s="23"/>
      <c r="CA269" s="24" t="s">
        <v>90</v>
      </c>
      <c r="CB269" s="20"/>
      <c r="CC269" s="23"/>
      <c r="CD269" s="23"/>
      <c r="CE269" s="23"/>
      <c r="CF269" s="23"/>
      <c r="CG269" s="24" t="s">
        <v>92</v>
      </c>
      <c r="CH269" s="23"/>
      <c r="CI269" s="23"/>
      <c r="CJ269" s="23"/>
      <c r="CK269" s="24" t="s">
        <v>36</v>
      </c>
      <c r="CL269" s="24"/>
      <c r="CM269" s="23"/>
      <c r="CN269" s="23"/>
      <c r="CO269" s="23"/>
      <c r="CP269" s="23"/>
      <c r="CQ269" s="24" t="s">
        <v>93</v>
      </c>
      <c r="CR269" s="23"/>
      <c r="CS269" s="23"/>
      <c r="CY269" s="44">
        <f t="shared" si="2187"/>
        <v>3.5</v>
      </c>
      <c r="CZ269" s="13">
        <f t="shared" si="2188"/>
        <v>-1.2959060507937279E-2</v>
      </c>
      <c r="DA269" s="13">
        <f t="shared" si="2189"/>
        <v>-62.763087691810405</v>
      </c>
      <c r="DB269" s="48">
        <f t="shared" si="2190"/>
        <v>-1.2959060507937279E-2</v>
      </c>
      <c r="DC269" s="13">
        <f t="shared" si="2191"/>
        <v>-34.323464283946784</v>
      </c>
      <c r="DD269" s="55">
        <f t="shared" si="2192"/>
        <v>-0.59905746244554925</v>
      </c>
      <c r="DE269" s="46">
        <f t="shared" si="2193"/>
        <v>-22.787444765233676</v>
      </c>
    </row>
    <row r="270" spans="1:109" ht="18" customHeight="1" thickBot="1">
      <c r="A270" s="23"/>
      <c r="B270" s="33"/>
      <c r="C270" s="23"/>
      <c r="D270" s="7" t="s">
        <v>2</v>
      </c>
      <c r="E270" s="8"/>
      <c r="F270" s="8" t="s">
        <v>3</v>
      </c>
      <c r="G270" s="9"/>
      <c r="H270" s="10"/>
      <c r="I270" s="7" t="s">
        <v>4</v>
      </c>
      <c r="J270" s="8"/>
      <c r="K270" s="8" t="s">
        <v>5</v>
      </c>
      <c r="L270" s="9"/>
      <c r="M270" s="23"/>
      <c r="N270" s="251" t="s">
        <v>79</v>
      </c>
      <c r="O270" s="252"/>
      <c r="P270" s="253" t="s">
        <v>80</v>
      </c>
      <c r="Q270" s="254"/>
      <c r="R270" s="23"/>
      <c r="S270" s="7" t="s">
        <v>11</v>
      </c>
      <c r="T270" s="8"/>
      <c r="U270" s="8" t="s">
        <v>12</v>
      </c>
      <c r="V270" s="9"/>
      <c r="W270" s="20"/>
      <c r="X270" s="251" t="s">
        <v>79</v>
      </c>
      <c r="Y270" s="252"/>
      <c r="Z270" s="253" t="s">
        <v>80</v>
      </c>
      <c r="AA270" s="254"/>
      <c r="AB270" s="20"/>
      <c r="AC270" s="7" t="s">
        <v>4</v>
      </c>
      <c r="AD270" s="8"/>
      <c r="AE270" s="8" t="s">
        <v>5</v>
      </c>
      <c r="AF270" s="9"/>
      <c r="AG270" s="20"/>
      <c r="AH270" s="251" t="s">
        <v>0</v>
      </c>
      <c r="AI270" s="252"/>
      <c r="AJ270" s="253" t="s">
        <v>1</v>
      </c>
      <c r="AK270" s="254"/>
      <c r="AL270" s="20"/>
      <c r="AM270" s="7" t="s">
        <v>11</v>
      </c>
      <c r="AN270" s="8"/>
      <c r="AO270" s="8" t="s">
        <v>12</v>
      </c>
      <c r="AP270" s="9"/>
      <c r="AQ270" s="23"/>
      <c r="AR270" s="251" t="s">
        <v>0</v>
      </c>
      <c r="AS270" s="252"/>
      <c r="AT270" s="253" t="s">
        <v>1</v>
      </c>
      <c r="AU270" s="254"/>
      <c r="AV270" s="36"/>
      <c r="AW270" s="7" t="s">
        <v>4</v>
      </c>
      <c r="AX270" s="8"/>
      <c r="AY270" s="8" t="s">
        <v>5</v>
      </c>
      <c r="AZ270" s="9"/>
      <c r="BA270" s="20"/>
      <c r="BB270" s="251" t="s">
        <v>0</v>
      </c>
      <c r="BC270" s="252"/>
      <c r="BD270" s="253" t="s">
        <v>1</v>
      </c>
      <c r="BE270" s="254"/>
      <c r="BF270" s="36"/>
      <c r="BG270" s="7" t="s">
        <v>11</v>
      </c>
      <c r="BH270" s="8"/>
      <c r="BI270" s="8" t="s">
        <v>12</v>
      </c>
      <c r="BJ270" s="9"/>
      <c r="BK270" s="36"/>
      <c r="BL270" s="251" t="s">
        <v>0</v>
      </c>
      <c r="BM270" s="252"/>
      <c r="BN270" s="253" t="s">
        <v>1</v>
      </c>
      <c r="BO270" s="254"/>
      <c r="BP270" s="36"/>
      <c r="BQ270" s="7" t="s">
        <v>4</v>
      </c>
      <c r="BR270" s="8"/>
      <c r="BS270" s="8" t="s">
        <v>5</v>
      </c>
      <c r="BT270" s="9"/>
      <c r="BU270" s="20"/>
      <c r="BV270" s="251" t="s">
        <v>0</v>
      </c>
      <c r="BW270" s="252"/>
      <c r="BX270" s="253" t="s">
        <v>1</v>
      </c>
      <c r="BY270" s="254"/>
      <c r="BZ270" s="36"/>
      <c r="CA270" s="7" t="s">
        <v>11</v>
      </c>
      <c r="CB270" s="8"/>
      <c r="CC270" s="8" t="s">
        <v>12</v>
      </c>
      <c r="CD270" s="9"/>
      <c r="CE270" s="36"/>
      <c r="CF270" s="251" t="s">
        <v>0</v>
      </c>
      <c r="CG270" s="252"/>
      <c r="CH270" s="253" t="s">
        <v>1</v>
      </c>
      <c r="CI270" s="254"/>
      <c r="CJ270" s="23"/>
      <c r="CK270" s="7" t="s">
        <v>23</v>
      </c>
      <c r="CL270" s="8"/>
      <c r="CM270" s="8" t="s">
        <v>24</v>
      </c>
      <c r="CN270" s="9"/>
      <c r="CO270" s="23"/>
      <c r="CP270" s="251" t="s">
        <v>0</v>
      </c>
      <c r="CQ270" s="252"/>
      <c r="CR270" s="253" t="s">
        <v>1</v>
      </c>
      <c r="CS270" s="254"/>
      <c r="CU270" s="26" t="s">
        <v>25</v>
      </c>
      <c r="CW270" s="50" t="s">
        <v>44</v>
      </c>
      <c r="CY270" s="44">
        <f t="shared" si="2187"/>
        <v>3.55</v>
      </c>
      <c r="CZ270" s="13">
        <f t="shared" si="2188"/>
        <v>-1.4650047614522089E-2</v>
      </c>
      <c r="DA270" s="13">
        <f t="shared" si="2189"/>
        <v>-64.479260906007738</v>
      </c>
      <c r="DB270" s="48">
        <f t="shared" si="2190"/>
        <v>-1.4650047614522089E-2</v>
      </c>
      <c r="DC270" s="13">
        <f t="shared" si="2191"/>
        <v>-33.070905265559354</v>
      </c>
      <c r="DD270" s="55">
        <f t="shared" si="2192"/>
        <v>-0.57719618349914037</v>
      </c>
      <c r="DE270" s="46">
        <f t="shared" si="2193"/>
        <v>-22.196360728949532</v>
      </c>
    </row>
    <row r="271" spans="1:109" ht="18" customHeight="1" thickTop="1" thickBot="1">
      <c r="B271" s="34">
        <v>0.70000000000000095</v>
      </c>
      <c r="D271" s="11">
        <v>1</v>
      </c>
      <c r="E271" s="12">
        <v>0</v>
      </c>
      <c r="F271" s="13">
        <v>0</v>
      </c>
      <c r="G271" s="40">
        <f t="shared" ref="G271" si="2624">-1/($E$4*$B271)</f>
        <v>-1.500757882730777</v>
      </c>
      <c r="H271" s="10"/>
      <c r="I271" s="11">
        <v>1</v>
      </c>
      <c r="J271" s="12">
        <v>0</v>
      </c>
      <c r="K271" s="13">
        <v>0</v>
      </c>
      <c r="L271" s="14">
        <v>0</v>
      </c>
      <c r="N271" s="1">
        <f t="shared" ref="N271" si="2625">D271*I271+F271*I274-E271*J271-G271*J274</f>
        <v>-2.1339567789395346</v>
      </c>
      <c r="O271" s="4">
        <f t="shared" ref="O271" si="2626">(D271*J271+E271*I271+F271*J274+G271*I274)</f>
        <v>0</v>
      </c>
      <c r="P271" s="2">
        <f t="shared" ref="P271" si="2627">D271*K271+F271*K274-E271*L271-G271*L274</f>
        <v>0</v>
      </c>
      <c r="Q271" s="3">
        <f t="shared" ref="Q271" si="2628">(D271*L271+E271*K271+F271*L274+G271*K274)</f>
        <v>-1.500757882730777</v>
      </c>
      <c r="S271" s="11">
        <v>1</v>
      </c>
      <c r="T271" s="12">
        <v>0</v>
      </c>
      <c r="U271" s="13">
        <v>0</v>
      </c>
      <c r="V271" s="40">
        <f t="shared" ref="V271" si="2629">-1/($T$4*$B271)</f>
        <v>-2.8674657337844778</v>
      </c>
      <c r="W271" s="20"/>
      <c r="X271" s="1">
        <f t="shared" ref="X271" si="2630">N271*S271+P271*S274-O271*T271-Q271*T274</f>
        <v>-2.1339567789395346</v>
      </c>
      <c r="Y271" s="4">
        <f t="shared" ref="Y271" si="2631">(N271*T271+O271*S271+P271*T274+Q271*S274)</f>
        <v>0</v>
      </c>
      <c r="Z271" s="2">
        <f t="shared" ref="Z271" si="2632">N271*U271+P271*U274-O271*V271-Q271*V274</f>
        <v>0</v>
      </c>
      <c r="AA271" s="3">
        <f t="shared" ref="AA271" si="2633">(N271*V271+O271*U271+P271*V274+Q271*U274)</f>
        <v>4.618290058255436</v>
      </c>
      <c r="AB271" s="20"/>
      <c r="AC271" s="11">
        <v>1</v>
      </c>
      <c r="AD271" s="12">
        <v>0</v>
      </c>
      <c r="AE271" s="13">
        <v>0</v>
      </c>
      <c r="AF271" s="14">
        <v>0</v>
      </c>
      <c r="AG271" s="20"/>
      <c r="AH271" s="1">
        <f t="shared" ref="AH271" si="2634">X271*AC271+Z271*AC274-Y271*AD271-AA271*AD274</f>
        <v>8.8840078604712627</v>
      </c>
      <c r="AI271" s="4">
        <f t="shared" ref="AI271" si="2635">(X271*AD271+Y271*AC271+Z271*AD274+AA271*AC274)</f>
        <v>0</v>
      </c>
      <c r="AJ271" s="2">
        <f t="shared" ref="AJ271" si="2636">X271*AE271+Z271*AE274-Y271*AF271-AA271*AF274</f>
        <v>0</v>
      </c>
      <c r="AK271" s="3">
        <f t="shared" ref="AK271" si="2637">(X271*AF271+Y271*AE271+Z271*AF274+AA271*AE274)</f>
        <v>4.618290058255436</v>
      </c>
      <c r="AL271" s="20"/>
      <c r="AM271" s="11">
        <v>1</v>
      </c>
      <c r="AN271" s="12">
        <v>0</v>
      </c>
      <c r="AO271" s="13">
        <v>0</v>
      </c>
      <c r="AP271" s="40">
        <f t="shared" ref="AP271" si="2638">-1/($AN$4*$B271)</f>
        <v>-2.9799153704034769</v>
      </c>
      <c r="AR271" s="1">
        <f t="shared" ref="AR271" si="2639">AH271*AM271+AJ271*AM274-AI271*AN271-AK271*AN274</f>
        <v>8.8840078604712627</v>
      </c>
      <c r="AS271" s="4">
        <f t="shared" ref="AS271" si="2640">(AH271*AN271+AI271*AM271+AJ271*AN274+AK271*AM274)</f>
        <v>0</v>
      </c>
      <c r="AT271" s="2">
        <f t="shared" ref="AT271" si="2641">AH271*AO271+AJ271*AO274-AI271*AP271-AK271*AP274</f>
        <v>0</v>
      </c>
      <c r="AU271" s="3">
        <f t="shared" ref="AU271" si="2642">(AH271*AP271+AI271*AO271+AJ271*AP274+AK271*AO274)</f>
        <v>-21.855301515948188</v>
      </c>
      <c r="AV271" s="20"/>
      <c r="AW271" s="11">
        <v>1</v>
      </c>
      <c r="AX271" s="12">
        <v>0</v>
      </c>
      <c r="AY271" s="13">
        <v>0</v>
      </c>
      <c r="AZ271" s="14">
        <v>0</v>
      </c>
      <c r="BA271" s="20"/>
      <c r="BB271" s="1">
        <f t="shared" ref="BB271" si="2643">AR271*AW271+AT271*AW274-AS271*AX271-AU271*AX274</f>
        <v>-43.256705747573776</v>
      </c>
      <c r="BC271" s="4">
        <f t="shared" ref="BC271" si="2644">(AR271*AX271+AS271*AW271+AT271*AX274+AU271*AW274)</f>
        <v>0</v>
      </c>
      <c r="BD271" s="2">
        <f t="shared" ref="BD271" si="2645">AR271*AY271+AT271*AY274-AS271*AZ271-AU271*AZ274</f>
        <v>0</v>
      </c>
      <c r="BE271" s="3">
        <f t="shared" ref="BE271" si="2646">(AR271*AZ271+AS271*AY271+AT271*AZ274+AU271*AY274)</f>
        <v>-21.855301515948188</v>
      </c>
      <c r="BF271" s="20"/>
      <c r="BG271" s="11">
        <v>1</v>
      </c>
      <c r="BH271" s="12">
        <v>0</v>
      </c>
      <c r="BI271" s="13">
        <v>0</v>
      </c>
      <c r="BJ271" s="40">
        <f t="shared" ref="BJ271" si="2647">-1/($BH$4*$B271)</f>
        <v>-2.8674657337844778</v>
      </c>
      <c r="BK271" s="20"/>
      <c r="BL271" s="1">
        <f t="shared" ref="BL271" si="2648">BB271*BG271+BD271*BG274-BC271*BH271-BE271*BH274</f>
        <v>-43.256705747573776</v>
      </c>
      <c r="BM271" s="4">
        <f t="shared" ref="BM271" si="2649">(BB271*BH271+BC271*BG271+BD271*BH274+BE271*BG274)</f>
        <v>0</v>
      </c>
      <c r="BN271" s="2">
        <f t="shared" ref="BN271" si="2650">BB271*BI271+BD271*BI274-BC271*BJ271-BE271*BJ274</f>
        <v>0</v>
      </c>
      <c r="BO271" s="3">
        <f t="shared" ref="BO271" si="2651">(BB271*BJ271+BC271*BI271+BD271*BJ274+BE271*BI274)</f>
        <v>102.18181997161768</v>
      </c>
      <c r="BP271" s="20"/>
      <c r="BQ271" s="11">
        <v>1</v>
      </c>
      <c r="BR271" s="12">
        <v>0</v>
      </c>
      <c r="BS271" s="13">
        <v>0</v>
      </c>
      <c r="BT271" s="14">
        <v>0</v>
      </c>
      <c r="BU271" s="20"/>
      <c r="BV271" s="1">
        <f t="shared" ref="BV271" si="2652">BL271*BQ271+BN271*BQ274-BM271*BR271-BO271*BR274</f>
        <v>170.12442059489399</v>
      </c>
      <c r="BW271" s="4">
        <f t="shared" ref="BW271" si="2653">(BL271*BR271+BM271*BQ271+BN271*BR274+BO271*BQ274)</f>
        <v>0</v>
      </c>
      <c r="BX271" s="2">
        <f t="shared" ref="BX271" si="2654">BL271*BS271+BN271*BS274-BM271*BT271-BO271*BT274</f>
        <v>0</v>
      </c>
      <c r="BY271" s="3">
        <f t="shared" ref="BY271" si="2655">(BL271*BT271+BM271*BS271+BN271*BT274+BO271*BS274)</f>
        <v>102.18181997161768</v>
      </c>
      <c r="BZ271" s="20"/>
      <c r="CA271" s="11">
        <v>1</v>
      </c>
      <c r="CB271" s="12">
        <v>0</v>
      </c>
      <c r="CC271" s="13">
        <v>0</v>
      </c>
      <c r="CD271" s="40">
        <f t="shared" ref="CD271" si="2656">-1/($CB$4*$B271)</f>
        <v>-1.500757882730777</v>
      </c>
      <c r="CE271" s="20"/>
      <c r="CF271" s="1">
        <f t="shared" ref="CF271" si="2657">BV271*CA271+BX271*CA274-BW271*CB271-BY271*CB274</f>
        <v>170.12442059489399</v>
      </c>
      <c r="CG271" s="4">
        <f t="shared" ref="CG271" si="2658">(BV271*CB271+BW271*CA271+BX271*CB274+BY271*CA274)</f>
        <v>0</v>
      </c>
      <c r="CH271" s="2">
        <f t="shared" ref="CH271" si="2659">BV271*CC271+BX271*CC274-BW271*CD271-BY271*CD274</f>
        <v>0</v>
      </c>
      <c r="CI271" s="3">
        <f t="shared" ref="CI271" si="2660">(BV271*CD271+BW271*CC271+BX271*CD274+BY271*CC274)</f>
        <v>-153.13374528117561</v>
      </c>
      <c r="CJ271" s="28"/>
      <c r="CK271" s="11">
        <v>1</v>
      </c>
      <c r="CL271" s="12">
        <v>0</v>
      </c>
      <c r="CM271" s="13">
        <v>0</v>
      </c>
      <c r="CN271" s="14">
        <v>0</v>
      </c>
      <c r="CP271" s="1">
        <f t="shared" ref="CP271" si="2661">CF271*CK271+CH271*CK274-CG271*CL271-CI271*CL274</f>
        <v>170.12442059489399</v>
      </c>
      <c r="CQ271" s="4">
        <f t="shared" ref="CQ271" si="2662">(CF271*CL271+CG271*CK271+CH271*CL274+CI271*CK274)</f>
        <v>-153.13374528117561</v>
      </c>
      <c r="CR271" s="2">
        <f t="shared" ref="CR271" si="2663">CF271*CM271+CH271*CM274-CG271*CN271-CI271*CN274</f>
        <v>0</v>
      </c>
      <c r="CS271" s="3">
        <f t="shared" ref="CS271" si="2664">(CF271*CN271+CG271*CM271+CH271*CN274+CI271*CM274)</f>
        <v>-153.13374528117561</v>
      </c>
      <c r="CU271" s="29">
        <f t="shared" ref="CU271" si="2665">20*LOG(((1+$CL$4)/$CL$4)/((CP271+CP274)^2+(CQ271+CQ274)^2)^0.5)</f>
        <v>-44.663307674874922</v>
      </c>
      <c r="CW271" s="51">
        <f t="shared" ref="CW271" si="2666">((CP271^2+CQ271^2)^0.5)/((CP274^2+CQ274^2)^0.5)</f>
        <v>0.90014512678536396</v>
      </c>
      <c r="CY271" s="44">
        <f t="shared" si="2187"/>
        <v>3.6</v>
      </c>
      <c r="CZ271" s="13">
        <f t="shared" si="2188"/>
        <v>-1.634853546264483E-2</v>
      </c>
      <c r="DA271" s="13">
        <f t="shared" si="2189"/>
        <v>-66.132806169285715</v>
      </c>
      <c r="DB271" s="48">
        <f t="shared" si="2190"/>
        <v>-1.634853546264483E-2</v>
      </c>
      <c r="DC271" s="13">
        <f t="shared" si="2191"/>
        <v>-31.888043301076266</v>
      </c>
      <c r="DD271" s="55">
        <f t="shared" si="2192"/>
        <v>-0.55655134762230229</v>
      </c>
      <c r="DE271" s="46">
        <f t="shared" si="2193"/>
        <v>-21.666455052500496</v>
      </c>
    </row>
    <row r="272" spans="1:109" ht="18" customHeight="1" thickBot="1">
      <c r="D272" s="11"/>
      <c r="E272" s="13"/>
      <c r="F272" s="13"/>
      <c r="G272" s="15"/>
      <c r="H272" s="10"/>
      <c r="I272" s="11"/>
      <c r="J272" s="13"/>
      <c r="K272" s="13"/>
      <c r="L272" s="15"/>
      <c r="N272" s="5"/>
      <c r="Q272" s="6"/>
      <c r="S272" s="11"/>
      <c r="T272" s="13"/>
      <c r="U272" s="13"/>
      <c r="V272" s="15"/>
      <c r="W272" s="20"/>
      <c r="X272" s="5"/>
      <c r="AA272" s="6"/>
      <c r="AB272" s="20"/>
      <c r="AC272" s="11"/>
      <c r="AD272" s="13"/>
      <c r="AE272" s="13"/>
      <c r="AF272" s="15"/>
      <c r="AG272" s="20"/>
      <c r="AH272" s="5"/>
      <c r="AK272" s="6"/>
      <c r="AL272" s="20"/>
      <c r="AM272" s="11"/>
      <c r="AN272" s="13"/>
      <c r="AO272" s="13"/>
      <c r="AP272" s="15"/>
      <c r="AR272" s="5"/>
      <c r="AU272" s="6"/>
      <c r="AW272" s="11"/>
      <c r="AX272" s="13"/>
      <c r="AY272" s="13"/>
      <c r="AZ272" s="15"/>
      <c r="BA272" s="20"/>
      <c r="BB272" s="5"/>
      <c r="BE272" s="6"/>
      <c r="BG272" s="11"/>
      <c r="BH272" s="13"/>
      <c r="BI272" s="13"/>
      <c r="BJ272" s="15"/>
      <c r="BL272" s="5"/>
      <c r="BO272" s="6"/>
      <c r="BQ272" s="11"/>
      <c r="BR272" s="13"/>
      <c r="BS272" s="13"/>
      <c r="BT272" s="15"/>
      <c r="BU272" s="20"/>
      <c r="BV272" s="5"/>
      <c r="BY272" s="6"/>
      <c r="CA272" s="11"/>
      <c r="CB272" s="13"/>
      <c r="CC272" s="13"/>
      <c r="CD272" s="15"/>
      <c r="CF272" s="5"/>
      <c r="CI272" s="6"/>
      <c r="CK272" s="11"/>
      <c r="CL272" s="13"/>
      <c r="CM272" s="13"/>
      <c r="CN272" s="15"/>
      <c r="CP272" s="5"/>
      <c r="CS272" s="6"/>
      <c r="CW272" s="52"/>
      <c r="CY272" s="44">
        <f t="shared" si="2187"/>
        <v>3.65</v>
      </c>
      <c r="CZ272" s="13">
        <f t="shared" si="2188"/>
        <v>-1.8043039220554506E-2</v>
      </c>
      <c r="DA272" s="13">
        <f t="shared" si="2189"/>
        <v>-67.727208334339522</v>
      </c>
      <c r="DB272" s="48">
        <f t="shared" si="2190"/>
        <v>-1.8043039220554506E-2</v>
      </c>
      <c r="DC272" s="13">
        <f t="shared" si="2191"/>
        <v>-30.77063174135629</v>
      </c>
      <c r="DD272" s="55">
        <f t="shared" si="2192"/>
        <v>-0.53704883680534354</v>
      </c>
      <c r="DE272" s="46">
        <f t="shared" si="2193"/>
        <v>-21.189272054151125</v>
      </c>
    </row>
    <row r="273" spans="1:109" ht="18" customHeight="1" thickBot="1">
      <c r="D273" s="11" t="s">
        <v>6</v>
      </c>
      <c r="E273" s="13"/>
      <c r="F273" s="13" t="s">
        <v>7</v>
      </c>
      <c r="G273" s="15"/>
      <c r="H273" s="10"/>
      <c r="I273" s="11" t="s">
        <v>8</v>
      </c>
      <c r="J273" s="13"/>
      <c r="K273" s="13" t="s">
        <v>9</v>
      </c>
      <c r="L273" s="15"/>
      <c r="N273" s="251" t="s">
        <v>26</v>
      </c>
      <c r="O273" s="252"/>
      <c r="P273" s="253" t="s">
        <v>27</v>
      </c>
      <c r="Q273" s="254"/>
      <c r="S273" s="11" t="s">
        <v>13</v>
      </c>
      <c r="T273" s="13"/>
      <c r="U273" s="13" t="s">
        <v>14</v>
      </c>
      <c r="V273" s="15"/>
      <c r="W273" s="20"/>
      <c r="X273" s="251" t="s">
        <v>26</v>
      </c>
      <c r="Y273" s="252"/>
      <c r="Z273" s="253" t="s">
        <v>27</v>
      </c>
      <c r="AA273" s="254"/>
      <c r="AB273" s="20"/>
      <c r="AC273" s="11" t="s">
        <v>8</v>
      </c>
      <c r="AD273" s="13"/>
      <c r="AE273" s="13" t="s">
        <v>9</v>
      </c>
      <c r="AF273" s="15"/>
      <c r="AG273" s="20"/>
      <c r="AH273" s="251" t="s">
        <v>26</v>
      </c>
      <c r="AI273" s="252"/>
      <c r="AJ273" s="253" t="s">
        <v>27</v>
      </c>
      <c r="AK273" s="254"/>
      <c r="AL273" s="20"/>
      <c r="AM273" s="11" t="s">
        <v>13</v>
      </c>
      <c r="AN273" s="13"/>
      <c r="AO273" s="13" t="s">
        <v>14</v>
      </c>
      <c r="AP273" s="15"/>
      <c r="AR273" s="251" t="s">
        <v>26</v>
      </c>
      <c r="AS273" s="252"/>
      <c r="AT273" s="253" t="s">
        <v>27</v>
      </c>
      <c r="AU273" s="254"/>
      <c r="AV273" s="36"/>
      <c r="AW273" s="11" t="s">
        <v>8</v>
      </c>
      <c r="AX273" s="13"/>
      <c r="AY273" s="13" t="s">
        <v>9</v>
      </c>
      <c r="AZ273" s="15"/>
      <c r="BA273" s="20"/>
      <c r="BB273" s="251" t="s">
        <v>26</v>
      </c>
      <c r="BC273" s="252"/>
      <c r="BD273" s="253" t="s">
        <v>27</v>
      </c>
      <c r="BE273" s="254"/>
      <c r="BF273" s="36"/>
      <c r="BG273" s="11" t="s">
        <v>13</v>
      </c>
      <c r="BH273" s="13"/>
      <c r="BI273" s="13" t="s">
        <v>14</v>
      </c>
      <c r="BJ273" s="15"/>
      <c r="BK273" s="36"/>
      <c r="BL273" s="251" t="s">
        <v>26</v>
      </c>
      <c r="BM273" s="252"/>
      <c r="BN273" s="253" t="s">
        <v>27</v>
      </c>
      <c r="BO273" s="254"/>
      <c r="BP273" s="36"/>
      <c r="BQ273" s="11" t="s">
        <v>8</v>
      </c>
      <c r="BR273" s="13"/>
      <c r="BS273" s="13" t="s">
        <v>9</v>
      </c>
      <c r="BT273" s="15"/>
      <c r="BU273" s="20"/>
      <c r="BV273" s="251" t="s">
        <v>26</v>
      </c>
      <c r="BW273" s="252"/>
      <c r="BX273" s="253" t="s">
        <v>27</v>
      </c>
      <c r="BY273" s="254"/>
      <c r="BZ273" s="36"/>
      <c r="CA273" s="11" t="s">
        <v>13</v>
      </c>
      <c r="CB273" s="13"/>
      <c r="CC273" s="13" t="s">
        <v>14</v>
      </c>
      <c r="CD273" s="15"/>
      <c r="CE273" s="36"/>
      <c r="CF273" s="251" t="s">
        <v>26</v>
      </c>
      <c r="CG273" s="252"/>
      <c r="CH273" s="253" t="s">
        <v>27</v>
      </c>
      <c r="CI273" s="254"/>
      <c r="CK273" s="11" t="s">
        <v>28</v>
      </c>
      <c r="CL273" s="13"/>
      <c r="CM273" s="13" t="s">
        <v>29</v>
      </c>
      <c r="CN273" s="15"/>
      <c r="CP273" s="251" t="s">
        <v>26</v>
      </c>
      <c r="CQ273" s="252"/>
      <c r="CR273" s="253" t="s">
        <v>27</v>
      </c>
      <c r="CS273" s="254"/>
      <c r="CU273" s="38" t="s">
        <v>37</v>
      </c>
      <c r="CW273" s="53" t="s">
        <v>45</v>
      </c>
      <c r="CY273" s="44">
        <f t="shared" si="2187"/>
        <v>3.7</v>
      </c>
      <c r="CZ273" s="13">
        <f t="shared" si="2188"/>
        <v>-1.9723613281696781E-2</v>
      </c>
      <c r="DA273" s="13">
        <f t="shared" si="2189"/>
        <v>-69.265739921407345</v>
      </c>
      <c r="DB273" s="48">
        <f t="shared" si="2190"/>
        <v>-1.9723613281696781E-2</v>
      </c>
      <c r="DC273" s="13">
        <f t="shared" si="2191"/>
        <v>-29.714598025335981</v>
      </c>
      <c r="DD273" s="55">
        <f t="shared" si="2192"/>
        <v>-0.51861757144871834</v>
      </c>
      <c r="DE273" s="46">
        <f t="shared" si="2193"/>
        <v>-20.757985495731546</v>
      </c>
    </row>
    <row r="274" spans="1:109" ht="18" customHeight="1" thickTop="1" thickBot="1">
      <c r="D274" s="16">
        <v>0</v>
      </c>
      <c r="E274" s="17">
        <v>0</v>
      </c>
      <c r="F274" s="18">
        <v>1</v>
      </c>
      <c r="G274" s="19">
        <v>0</v>
      </c>
      <c r="H274" s="10"/>
      <c r="I274" s="16">
        <v>0</v>
      </c>
      <c r="J274" s="17">
        <f t="shared" ref="J274" si="2667">-1/($J$4*$B271)</f>
        <v>-2.0882494205107829</v>
      </c>
      <c r="K274" s="18">
        <v>1</v>
      </c>
      <c r="L274" s="19">
        <v>0</v>
      </c>
      <c r="N274" s="1">
        <f t="shared" ref="N274" si="2668">D274*I271+F274*I274-E274*J271-G274*J274</f>
        <v>0</v>
      </c>
      <c r="O274" s="4">
        <f t="shared" ref="O274" si="2669">(D274*J271+E274*I271+F274*J274+G274*I274)</f>
        <v>-2.0882494205107829</v>
      </c>
      <c r="P274" s="2">
        <f t="shared" ref="P274" si="2670">D274*K271+F274*K274-E274*L271-G274*L274</f>
        <v>1</v>
      </c>
      <c r="Q274" s="3">
        <f t="shared" ref="Q274" si="2671">(D274*L271+E274*K271+F274*L274+G274*K274)</f>
        <v>0</v>
      </c>
      <c r="S274" s="16">
        <v>0</v>
      </c>
      <c r="T274" s="17">
        <v>0</v>
      </c>
      <c r="U274" s="18">
        <v>1</v>
      </c>
      <c r="V274" s="19">
        <v>0</v>
      </c>
      <c r="W274" s="20"/>
      <c r="X274" s="1">
        <f t="shared" ref="X274" si="2672">N274*S271+P274*S274-O274*T271-Q274*T274</f>
        <v>0</v>
      </c>
      <c r="Y274" s="4">
        <f t="shared" ref="Y274" si="2673">(N274*T271+O274*S271+P274*T274+Q274*S274)</f>
        <v>-2.0882494205107829</v>
      </c>
      <c r="Z274" s="2">
        <f t="shared" ref="Z274" si="2674">N274*U271+P274*U274-O274*V271-Q274*V274</f>
        <v>-4.9879836569099627</v>
      </c>
      <c r="AA274" s="3">
        <f t="shared" ref="AA274" si="2675">(N274*V271+O274*U271+P274*V274+Q274*U274)</f>
        <v>0</v>
      </c>
      <c r="AB274" s="20"/>
      <c r="AC274" s="16">
        <v>0</v>
      </c>
      <c r="AD274" s="17">
        <f t="shared" ref="AD274" si="2676">-1/($AD$4*$B271)</f>
        <v>-2.385723828609597</v>
      </c>
      <c r="AE274" s="18">
        <v>1</v>
      </c>
      <c r="AF274" s="19">
        <v>0</v>
      </c>
      <c r="AG274" s="20"/>
      <c r="AH274" s="1">
        <f t="shared" ref="AH274" si="2677">X274*AC271+Z274*AC274-Y274*AD271-AA274*AD274</f>
        <v>0</v>
      </c>
      <c r="AI274" s="4">
        <f t="shared" ref="AI274" si="2678">(X274*AD271+Y274*AC271+Z274*AD274+AA274*AC274)</f>
        <v>9.8117020464945526</v>
      </c>
      <c r="AJ274" s="2">
        <f t="shared" ref="AJ274" si="2679">X274*AE271+Z274*AE274-Y274*AF271-AA274*AF274</f>
        <v>-4.9879836569099627</v>
      </c>
      <c r="AK274" s="3">
        <f t="shared" ref="AK274" si="2680">(X274*AF271+Y274*AE271+Z274*AF274+AA274*AE274)</f>
        <v>0</v>
      </c>
      <c r="AL274" s="20"/>
      <c r="AM274" s="16">
        <v>0</v>
      </c>
      <c r="AN274" s="17">
        <v>0</v>
      </c>
      <c r="AO274" s="18">
        <v>1</v>
      </c>
      <c r="AP274" s="19">
        <v>0</v>
      </c>
      <c r="AR274" s="1">
        <f t="shared" ref="AR274" si="2681">AH274*AM271+AJ274*AM274-AI274*AN271-AK274*AN274</f>
        <v>0</v>
      </c>
      <c r="AS274" s="4">
        <f t="shared" ref="AS274" si="2682">(AH274*AN271+AI274*AM271+AJ274*AN274+AK274*AM274)</f>
        <v>9.8117020464945526</v>
      </c>
      <c r="AT274" s="2">
        <f t="shared" ref="AT274" si="2683">AH274*AO271+AJ274*AO274-AI274*AP271-AK274*AP274</f>
        <v>24.250058081258402</v>
      </c>
      <c r="AU274" s="3">
        <f t="shared" ref="AU274" si="2684">(AH274*AP271+AI274*AO271+AJ274*AP274+AK274*AO274)</f>
        <v>0</v>
      </c>
      <c r="AV274" s="20"/>
      <c r="AW274" s="16">
        <v>0</v>
      </c>
      <c r="AX274" s="17">
        <f t="shared" ref="AX274" si="2685">-1/($AX$4*$B271)</f>
        <v>-2.385723828609597</v>
      </c>
      <c r="AY274" s="18">
        <v>1</v>
      </c>
      <c r="AZ274" s="19">
        <v>0</v>
      </c>
      <c r="BA274" s="20"/>
      <c r="BB274" s="1">
        <f t="shared" ref="BB274" si="2686">AR274*AW271+AT274*AW274-AS274*AX271-AU274*AX274</f>
        <v>0</v>
      </c>
      <c r="BC274" s="4">
        <f t="shared" ref="BC274" si="2687">(AR274*AX271+AS274*AW271+AT274*AX274+AU274*AW274)</f>
        <v>-48.042239363130342</v>
      </c>
      <c r="BD274" s="2">
        <f t="shared" ref="BD274" si="2688">AR274*AY271+AT274*AY274-AS274*AZ271-AU274*AZ274</f>
        <v>24.250058081258402</v>
      </c>
      <c r="BE274" s="3">
        <f t="shared" ref="BE274" si="2689">(AR274*AZ271+AS274*AY271+AT274*AZ274+AU274*AY274)</f>
        <v>0</v>
      </c>
      <c r="BF274" s="20"/>
      <c r="BG274" s="16">
        <v>0</v>
      </c>
      <c r="BH274" s="17">
        <v>0</v>
      </c>
      <c r="BI274" s="18">
        <v>1</v>
      </c>
      <c r="BJ274" s="19">
        <v>0</v>
      </c>
      <c r="BK274" s="20"/>
      <c r="BL274" s="1">
        <f t="shared" ref="BL274" si="2690">BB274*BG271+BD274*BG274-BC274*BH271-BE274*BH274</f>
        <v>0</v>
      </c>
      <c r="BM274" s="4">
        <f t="shared" ref="BM274" si="2691">(BB274*BH271+BC274*BG271+BD274*BH274+BE274*BG274)</f>
        <v>-48.042239363130342</v>
      </c>
      <c r="BN274" s="2">
        <f t="shared" ref="BN274" si="2692">BB274*BI271+BD274*BI274-BC274*BJ271-BE274*BJ274</f>
        <v>-113.50941706678967</v>
      </c>
      <c r="BO274" s="3">
        <f t="shared" ref="BO274" si="2693">(BB274*BJ271+BC274*BI271+BD274*BJ274+BE274*BI274)</f>
        <v>0</v>
      </c>
      <c r="BP274" s="20"/>
      <c r="BQ274" s="16">
        <v>0</v>
      </c>
      <c r="BR274" s="17">
        <f t="shared" ref="BR274" si="2694">-1/($BR$4*$B271)</f>
        <v>-2.0882494205107829</v>
      </c>
      <c r="BS274" s="18">
        <v>1</v>
      </c>
      <c r="BT274" s="19">
        <v>0</v>
      </c>
      <c r="BU274" s="20"/>
      <c r="BV274" s="1">
        <f t="shared" ref="BV274" si="2695">BL274*BQ271+BN274*BQ274-BM274*BR271-BO274*BR274</f>
        <v>0</v>
      </c>
      <c r="BW274" s="4">
        <f t="shared" ref="BW274" si="2696">(BL274*BR271+BM274*BQ271+BN274*BR274+BO274*BQ274)</f>
        <v>188.99373504910994</v>
      </c>
      <c r="BX274" s="2">
        <f t="shared" ref="BX274" si="2697">BL274*BS271+BN274*BS274-BM274*BT271-BO274*BT274</f>
        <v>-113.50941706678967</v>
      </c>
      <c r="BY274" s="3">
        <f t="shared" ref="BY274" si="2698">(BL274*BT271+BM274*BS271+BN274*BT274+BO274*BS274)</f>
        <v>0</v>
      </c>
      <c r="BZ274" s="20"/>
      <c r="CA274" s="16">
        <v>0</v>
      </c>
      <c r="CB274" s="17">
        <v>0</v>
      </c>
      <c r="CC274" s="18">
        <v>1</v>
      </c>
      <c r="CD274" s="19">
        <v>0</v>
      </c>
      <c r="CE274" s="20"/>
      <c r="CF274" s="1">
        <f t="shared" ref="CF274" si="2699">BV274*CA271+BX274*CA274-BW274*CB271-BY274*CB274</f>
        <v>0</v>
      </c>
      <c r="CG274" s="4">
        <f t="shared" ref="CG274" si="2700">(BV274*CB271+BW274*CA271+BX274*CB274+BY274*CA274)</f>
        <v>188.99373504910994</v>
      </c>
      <c r="CH274" s="2">
        <f t="shared" ref="CH274" si="2701">BV274*CC271+BX274*CC274-BW274*CD271-BY274*CD274</f>
        <v>170.12442059489402</v>
      </c>
      <c r="CI274" s="3">
        <f t="shared" ref="CI274" si="2702">(BV274*CD271+BW274*CC271+BX274*CD274+BY274*CC274)</f>
        <v>0</v>
      </c>
      <c r="CK274" s="16">
        <f t="shared" ref="CK274" si="2703">1/$CL$4</f>
        <v>1</v>
      </c>
      <c r="CL274" s="17">
        <v>0</v>
      </c>
      <c r="CM274" s="18">
        <v>1</v>
      </c>
      <c r="CN274" s="19">
        <v>0</v>
      </c>
      <c r="CP274" s="1">
        <f t="shared" ref="CP274" si="2704">CF274*CK271+CH274*CK274-CG274*CL271-CI274*CL274</f>
        <v>170.12442059489402</v>
      </c>
      <c r="CQ274" s="4">
        <f t="shared" ref="CQ274" si="2705">(CF274*CL271+CG274*CK271+CH274*CL274+CI274*CK274)</f>
        <v>188.99373504910994</v>
      </c>
      <c r="CR274" s="2">
        <f t="shared" ref="CR274" si="2706">CF274*CM271+CH274*CM274-CG274*CN271-CI274*CN274</f>
        <v>170.12442059489402</v>
      </c>
      <c r="CS274" s="3">
        <f t="shared" ref="CS274" si="2707">(CF274*CN271+CG274*CM271+CH274*CN274+CI274*CM274)</f>
        <v>0</v>
      </c>
      <c r="CU274" s="39">
        <f t="shared" ref="CU274" si="2708">(180/PI())*ATAN(-1*(CQ271/CP271))</f>
        <v>41.991262386249545</v>
      </c>
      <c r="CW274" s="54">
        <f t="shared" ref="CW274" si="2709">20*LOG(((1-(10^(CU271/20)^2)*(1-((1-CW271)/(1+CW271))^2))^0.5))</f>
        <v>-1.4799938998382277E-4</v>
      </c>
      <c r="CY274" s="44">
        <f t="shared" si="2187"/>
        <v>3.75</v>
      </c>
      <c r="CZ274" s="13">
        <f t="shared" si="2188"/>
        <v>-2.1381716374553984E-2</v>
      </c>
      <c r="DA274" s="13">
        <f t="shared" si="2189"/>
        <v>-70.751469822674139</v>
      </c>
      <c r="DB274" s="48">
        <f t="shared" si="2190"/>
        <v>-2.1381716374553984E-2</v>
      </c>
      <c r="DC274" s="13">
        <f t="shared" si="2191"/>
        <v>-28.716062841452402</v>
      </c>
      <c r="DD274" s="55">
        <f t="shared" si="2192"/>
        <v>-0.50118984479294282</v>
      </c>
      <c r="DE274" s="46">
        <f t="shared" si="2193"/>
        <v>-20.366997423292879</v>
      </c>
    </row>
    <row r="275" spans="1:109" ht="18" customHeight="1"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3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  <c r="BB275" s="20"/>
      <c r="BC275" s="20"/>
      <c r="BD275" s="20"/>
      <c r="BE275" s="20"/>
      <c r="BF275" s="20"/>
      <c r="BG275" s="20"/>
      <c r="BH275" s="20"/>
      <c r="BI275" s="20"/>
      <c r="BJ275" s="20"/>
      <c r="BK275" s="20"/>
      <c r="BL275" s="20"/>
      <c r="BM275" s="20"/>
      <c r="BN275" s="20"/>
      <c r="BO275" s="20"/>
      <c r="BP275" s="20"/>
      <c r="BQ275" s="20"/>
      <c r="BR275" s="20"/>
      <c r="BS275" s="20"/>
      <c r="BT275" s="20"/>
      <c r="BU275" s="20"/>
      <c r="BV275" s="20"/>
      <c r="BW275" s="20"/>
      <c r="BX275" s="20"/>
      <c r="BY275" s="20"/>
      <c r="BZ275" s="20"/>
      <c r="CA275" s="20"/>
      <c r="CB275" s="20"/>
      <c r="CC275" s="20"/>
      <c r="CD275" s="20"/>
      <c r="CE275" s="20"/>
      <c r="CF275" s="20"/>
      <c r="CG275" s="20"/>
      <c r="CH275" s="20"/>
      <c r="CI275" s="20"/>
      <c r="CJ275" s="20"/>
      <c r="CK275" s="20"/>
      <c r="CL275" s="20"/>
      <c r="CY275" s="44">
        <f t="shared" si="2187"/>
        <v>3.8</v>
      </c>
      <c r="CZ275" s="13">
        <f t="shared" si="2188"/>
        <v>-2.3010080895609235E-2</v>
      </c>
      <c r="DA275" s="13">
        <f t="shared" si="2189"/>
        <v>-72.187272964746754</v>
      </c>
      <c r="DB275" s="48">
        <f t="shared" si="2190"/>
        <v>-2.3010080895609235E-2</v>
      </c>
      <c r="DC275" s="13">
        <f t="shared" si="2191"/>
        <v>-27.771350973124378</v>
      </c>
      <c r="DD275" s="55">
        <f t="shared" si="2192"/>
        <v>-0.48470151220795166</v>
      </c>
      <c r="DE275" s="46">
        <f t="shared" si="2193"/>
        <v>-20.011654610809995</v>
      </c>
    </row>
    <row r="276" spans="1:109" ht="18" customHeight="1">
      <c r="CY276" s="44">
        <f t="shared" si="2187"/>
        <v>3.85</v>
      </c>
      <c r="CZ276" s="13">
        <f t="shared" si="2188"/>
        <v>-2.4602588176140545E-2</v>
      </c>
      <c r="DA276" s="13">
        <f t="shared" si="2189"/>
        <v>-73.57584051340298</v>
      </c>
      <c r="DB276" s="48">
        <f t="shared" si="2190"/>
        <v>-2.4602588176140545E-2</v>
      </c>
      <c r="DC276" s="13">
        <f t="shared" si="2191"/>
        <v>-26.876995784560147</v>
      </c>
      <c r="DD276" s="55">
        <f t="shared" si="2192"/>
        <v>-0.46909206948521109</v>
      </c>
      <c r="DE276" s="46">
        <f t="shared" si="2193"/>
        <v>-19.688043346213504</v>
      </c>
    </row>
    <row r="277" spans="1:109" ht="18" customHeight="1" thickBot="1">
      <c r="A277" s="23"/>
      <c r="B277" s="23"/>
      <c r="C277" s="23"/>
      <c r="D277" s="20" t="s">
        <v>15</v>
      </c>
      <c r="E277" s="20"/>
      <c r="F277" s="20"/>
      <c r="G277" s="20"/>
      <c r="H277" s="20"/>
      <c r="I277" s="20" t="s">
        <v>16</v>
      </c>
      <c r="J277" s="20"/>
      <c r="K277" s="20"/>
      <c r="L277" s="20"/>
      <c r="M277" s="23"/>
      <c r="N277" s="23"/>
      <c r="O277" s="24" t="s">
        <v>17</v>
      </c>
      <c r="P277" s="23"/>
      <c r="Q277" s="23"/>
      <c r="R277" s="23"/>
      <c r="S277" s="20"/>
      <c r="T277" s="20" t="s">
        <v>18</v>
      </c>
      <c r="U277" s="23"/>
      <c r="V277" s="23"/>
      <c r="W277" s="23"/>
      <c r="X277" s="23"/>
      <c r="Y277" s="24" t="s">
        <v>19</v>
      </c>
      <c r="Z277" s="23"/>
      <c r="AA277" s="23"/>
      <c r="AB277" s="23"/>
      <c r="AC277" s="24" t="s">
        <v>20</v>
      </c>
      <c r="AD277" s="20"/>
      <c r="AE277" s="20"/>
      <c r="AF277" s="20"/>
      <c r="AG277" s="20"/>
      <c r="AH277" s="23"/>
      <c r="AI277" s="24" t="s">
        <v>21</v>
      </c>
      <c r="AJ277" s="23"/>
      <c r="AK277" s="23"/>
      <c r="AL277" s="20"/>
      <c r="AM277" s="24" t="s">
        <v>31</v>
      </c>
      <c r="AN277" s="20"/>
      <c r="AO277" s="23"/>
      <c r="AP277" s="23"/>
      <c r="AQ277" s="23"/>
      <c r="AR277" s="23"/>
      <c r="AS277" s="24" t="s">
        <v>91</v>
      </c>
      <c r="AT277" s="23"/>
      <c r="AU277" s="23"/>
      <c r="AV277" s="23"/>
      <c r="AW277" s="24" t="s">
        <v>32</v>
      </c>
      <c r="AX277" s="20"/>
      <c r="AY277" s="20"/>
      <c r="AZ277" s="20"/>
      <c r="BA277" s="20"/>
      <c r="BB277" s="23"/>
      <c r="BC277" s="24" t="s">
        <v>22</v>
      </c>
      <c r="BD277" s="23"/>
      <c r="BE277" s="23"/>
      <c r="BF277" s="23"/>
      <c r="BG277" s="24" t="s">
        <v>33</v>
      </c>
      <c r="BH277" s="20"/>
      <c r="BI277" s="23"/>
      <c r="BJ277" s="23"/>
      <c r="BK277" s="23"/>
      <c r="BL277" s="23"/>
      <c r="BM277" s="24" t="s">
        <v>34</v>
      </c>
      <c r="BN277" s="23"/>
      <c r="BO277" s="23"/>
      <c r="BP277" s="23"/>
      <c r="BQ277" s="24" t="s">
        <v>89</v>
      </c>
      <c r="BR277" s="20"/>
      <c r="BS277" s="20"/>
      <c r="BT277" s="20"/>
      <c r="BU277" s="20"/>
      <c r="BV277" s="23"/>
      <c r="BW277" s="24" t="s">
        <v>35</v>
      </c>
      <c r="BX277" s="23"/>
      <c r="BY277" s="23"/>
      <c r="BZ277" s="23"/>
      <c r="CA277" s="24" t="s">
        <v>90</v>
      </c>
      <c r="CB277" s="20"/>
      <c r="CC277" s="23"/>
      <c r="CD277" s="23"/>
      <c r="CE277" s="23"/>
      <c r="CF277" s="23"/>
      <c r="CG277" s="24" t="s">
        <v>92</v>
      </c>
      <c r="CH277" s="23"/>
      <c r="CI277" s="23"/>
      <c r="CJ277" s="23"/>
      <c r="CK277" s="24" t="s">
        <v>36</v>
      </c>
      <c r="CL277" s="24"/>
      <c r="CM277" s="23"/>
      <c r="CN277" s="23"/>
      <c r="CO277" s="23"/>
      <c r="CP277" s="23"/>
      <c r="CQ277" s="24" t="s">
        <v>93</v>
      </c>
      <c r="CR277" s="23"/>
      <c r="CS277" s="23"/>
      <c r="CY277" s="44">
        <f t="shared" si="2187"/>
        <v>3.9</v>
      </c>
      <c r="CZ277" s="13">
        <f t="shared" si="2188"/>
        <v>-2.6154150799771937E-2</v>
      </c>
      <c r="DA277" s="13">
        <f t="shared" si="2189"/>
        <v>-74.919690302630983</v>
      </c>
      <c r="DB277" s="48">
        <f t="shared" si="2190"/>
        <v>-2.6154150799771937E-2</v>
      </c>
      <c r="DC277" s="13">
        <f t="shared" si="2191"/>
        <v>-26.029738932649455</v>
      </c>
      <c r="DD277" s="55">
        <f t="shared" si="2192"/>
        <v>-0.45430464780928753</v>
      </c>
      <c r="DE277" s="46">
        <f t="shared" si="2193"/>
        <v>-19.392837807306339</v>
      </c>
    </row>
    <row r="278" spans="1:109" ht="18" customHeight="1" thickBot="1">
      <c r="A278" s="23"/>
      <c r="B278" s="33"/>
      <c r="C278" s="23"/>
      <c r="D278" s="7" t="s">
        <v>2</v>
      </c>
      <c r="E278" s="8"/>
      <c r="F278" s="8" t="s">
        <v>3</v>
      </c>
      <c r="G278" s="9"/>
      <c r="H278" s="10"/>
      <c r="I278" s="7" t="s">
        <v>4</v>
      </c>
      <c r="J278" s="8"/>
      <c r="K278" s="8" t="s">
        <v>5</v>
      </c>
      <c r="L278" s="9"/>
      <c r="M278" s="23"/>
      <c r="N278" s="251" t="s">
        <v>79</v>
      </c>
      <c r="O278" s="252"/>
      <c r="P278" s="253" t="s">
        <v>80</v>
      </c>
      <c r="Q278" s="254"/>
      <c r="R278" s="23"/>
      <c r="S278" s="7" t="s">
        <v>11</v>
      </c>
      <c r="T278" s="8"/>
      <c r="U278" s="8" t="s">
        <v>12</v>
      </c>
      <c r="V278" s="9"/>
      <c r="W278" s="20"/>
      <c r="X278" s="251" t="s">
        <v>79</v>
      </c>
      <c r="Y278" s="252"/>
      <c r="Z278" s="253" t="s">
        <v>80</v>
      </c>
      <c r="AA278" s="254"/>
      <c r="AB278" s="20"/>
      <c r="AC278" s="7" t="s">
        <v>4</v>
      </c>
      <c r="AD278" s="8"/>
      <c r="AE278" s="8" t="s">
        <v>5</v>
      </c>
      <c r="AF278" s="9"/>
      <c r="AG278" s="20"/>
      <c r="AH278" s="251" t="s">
        <v>0</v>
      </c>
      <c r="AI278" s="252"/>
      <c r="AJ278" s="253" t="s">
        <v>1</v>
      </c>
      <c r="AK278" s="254"/>
      <c r="AL278" s="20"/>
      <c r="AM278" s="7" t="s">
        <v>11</v>
      </c>
      <c r="AN278" s="8"/>
      <c r="AO278" s="8" t="s">
        <v>12</v>
      </c>
      <c r="AP278" s="9"/>
      <c r="AQ278" s="23"/>
      <c r="AR278" s="251" t="s">
        <v>0</v>
      </c>
      <c r="AS278" s="252"/>
      <c r="AT278" s="253" t="s">
        <v>1</v>
      </c>
      <c r="AU278" s="254"/>
      <c r="AV278" s="36"/>
      <c r="AW278" s="7" t="s">
        <v>4</v>
      </c>
      <c r="AX278" s="8"/>
      <c r="AY278" s="8" t="s">
        <v>5</v>
      </c>
      <c r="AZ278" s="9"/>
      <c r="BA278" s="20"/>
      <c r="BB278" s="251" t="s">
        <v>0</v>
      </c>
      <c r="BC278" s="252"/>
      <c r="BD278" s="253" t="s">
        <v>1</v>
      </c>
      <c r="BE278" s="254"/>
      <c r="BF278" s="36"/>
      <c r="BG278" s="7" t="s">
        <v>11</v>
      </c>
      <c r="BH278" s="8"/>
      <c r="BI278" s="8" t="s">
        <v>12</v>
      </c>
      <c r="BJ278" s="9"/>
      <c r="BK278" s="36"/>
      <c r="BL278" s="251" t="s">
        <v>0</v>
      </c>
      <c r="BM278" s="252"/>
      <c r="BN278" s="253" t="s">
        <v>1</v>
      </c>
      <c r="BO278" s="254"/>
      <c r="BP278" s="36"/>
      <c r="BQ278" s="7" t="s">
        <v>4</v>
      </c>
      <c r="BR278" s="8"/>
      <c r="BS278" s="8" t="s">
        <v>5</v>
      </c>
      <c r="BT278" s="9"/>
      <c r="BU278" s="20"/>
      <c r="BV278" s="251" t="s">
        <v>0</v>
      </c>
      <c r="BW278" s="252"/>
      <c r="BX278" s="253" t="s">
        <v>1</v>
      </c>
      <c r="BY278" s="254"/>
      <c r="BZ278" s="36"/>
      <c r="CA278" s="7" t="s">
        <v>11</v>
      </c>
      <c r="CB278" s="8"/>
      <c r="CC278" s="8" t="s">
        <v>12</v>
      </c>
      <c r="CD278" s="9"/>
      <c r="CE278" s="36"/>
      <c r="CF278" s="251" t="s">
        <v>0</v>
      </c>
      <c r="CG278" s="252"/>
      <c r="CH278" s="253" t="s">
        <v>1</v>
      </c>
      <c r="CI278" s="254"/>
      <c r="CJ278" s="23"/>
      <c r="CK278" s="7" t="s">
        <v>23</v>
      </c>
      <c r="CL278" s="8"/>
      <c r="CM278" s="8" t="s">
        <v>24</v>
      </c>
      <c r="CN278" s="9"/>
      <c r="CO278" s="23"/>
      <c r="CP278" s="251" t="s">
        <v>0</v>
      </c>
      <c r="CQ278" s="252"/>
      <c r="CR278" s="253" t="s">
        <v>1</v>
      </c>
      <c r="CS278" s="254"/>
      <c r="CU278" s="26" t="s">
        <v>25</v>
      </c>
      <c r="CW278" s="50" t="s">
        <v>44</v>
      </c>
      <c r="CY278" s="44">
        <f t="shared" si="2187"/>
        <v>3.95</v>
      </c>
      <c r="CZ278" s="13">
        <f t="shared" si="2188"/>
        <v>-2.7660602630281389E-2</v>
      </c>
      <c r="DA278" s="13">
        <f t="shared" si="2189"/>
        <v>-76.221177249263462</v>
      </c>
      <c r="DB278" s="48">
        <f t="shared" si="2190"/>
        <v>-2.7660602630281389E-2</v>
      </c>
      <c r="DC278" s="13">
        <f t="shared" si="2191"/>
        <v>-25.22652657468597</v>
      </c>
      <c r="DD278" s="55">
        <f t="shared" si="2192"/>
        <v>-0.44028594757011741</v>
      </c>
      <c r="DE278" s="46">
        <f t="shared" si="2193"/>
        <v>-19.123185961163347</v>
      </c>
    </row>
    <row r="279" spans="1:109" ht="18" customHeight="1" thickTop="1" thickBot="1">
      <c r="B279" s="34">
        <v>0.72000000000000097</v>
      </c>
      <c r="D279" s="11">
        <v>1</v>
      </c>
      <c r="E279" s="12">
        <v>0</v>
      </c>
      <c r="F279" s="13">
        <v>0</v>
      </c>
      <c r="G279" s="40">
        <f t="shared" ref="G279" si="2710">-1/($E$4*$B279)</f>
        <v>-1.4590701637660333</v>
      </c>
      <c r="H279" s="10"/>
      <c r="I279" s="11">
        <v>1</v>
      </c>
      <c r="J279" s="12">
        <v>0</v>
      </c>
      <c r="K279" s="13">
        <v>0</v>
      </c>
      <c r="L279" s="14">
        <v>0</v>
      </c>
      <c r="N279" s="1">
        <f t="shared" ref="N279" si="2711">D279*I279+F279*I282-E279*J279-G279*J282</f>
        <v>-1.962266245525409</v>
      </c>
      <c r="O279" s="4">
        <f t="shared" ref="O279" si="2712">(D279*J279+E279*I279+F279*J282+G279*I282)</f>
        <v>0</v>
      </c>
      <c r="P279" s="2">
        <f t="shared" ref="P279" si="2713">D279*K279+F279*K282-E279*L279-G279*L282</f>
        <v>0</v>
      </c>
      <c r="Q279" s="3">
        <f t="shared" ref="Q279" si="2714">(D279*L279+E279*K279+F279*L282+G279*K282)</f>
        <v>-1.4590701637660333</v>
      </c>
      <c r="S279" s="11">
        <v>1</v>
      </c>
      <c r="T279" s="12">
        <v>0</v>
      </c>
      <c r="U279" s="13">
        <v>0</v>
      </c>
      <c r="V279" s="40">
        <f t="shared" ref="V279" si="2715">-1/($T$4*$B279)</f>
        <v>-2.78781390784602</v>
      </c>
      <c r="W279" s="20"/>
      <c r="X279" s="1">
        <f t="shared" ref="X279" si="2716">N279*S279+P279*S282-O279*T279-Q279*T282</f>
        <v>-1.962266245525409</v>
      </c>
      <c r="Y279" s="4">
        <f t="shared" ref="Y279" si="2717">(N279*T279+O279*S279+P279*T282+Q279*S282)</f>
        <v>0</v>
      </c>
      <c r="Z279" s="2">
        <f t="shared" ref="Z279" si="2718">N279*U279+P279*U282-O279*V279-Q279*V282</f>
        <v>0</v>
      </c>
      <c r="AA279" s="3">
        <f t="shared" ref="AA279" si="2719">(N279*V279+O279*U279+P279*V282+Q279*U282)</f>
        <v>4.0113629664064945</v>
      </c>
      <c r="AB279" s="20"/>
      <c r="AC279" s="11">
        <v>1</v>
      </c>
      <c r="AD279" s="12">
        <v>0</v>
      </c>
      <c r="AE279" s="13">
        <v>0</v>
      </c>
      <c r="AF279" s="14">
        <v>0</v>
      </c>
      <c r="AG279" s="20"/>
      <c r="AH279" s="1">
        <f t="shared" ref="AH279" si="2720">X279*AC279+Z279*AC282-Y279*AD279-AA279*AD282</f>
        <v>7.3419045182393639</v>
      </c>
      <c r="AI279" s="4">
        <f t="shared" ref="AI279" si="2721">(X279*AD279+Y279*AC279+Z279*AD282+AA279*AC282)</f>
        <v>0</v>
      </c>
      <c r="AJ279" s="2">
        <f t="shared" ref="AJ279" si="2722">X279*AE279+Z279*AE282-Y279*AF279-AA279*AF282</f>
        <v>0</v>
      </c>
      <c r="AK279" s="3">
        <f t="shared" ref="AK279" si="2723">(X279*AF279+Y279*AE279+Z279*AF282+AA279*AE282)</f>
        <v>4.0113629664064945</v>
      </c>
      <c r="AL279" s="20"/>
      <c r="AM279" s="11">
        <v>1</v>
      </c>
      <c r="AN279" s="12">
        <v>0</v>
      </c>
      <c r="AO279" s="13">
        <v>0</v>
      </c>
      <c r="AP279" s="40">
        <f t="shared" ref="AP279" si="2724">-1/($AN$4*$B279)</f>
        <v>-2.8971399434478244</v>
      </c>
      <c r="AR279" s="1">
        <f t="shared" ref="AR279" si="2725">AH279*AM279+AJ279*AM282-AI279*AN279-AK279*AN282</f>
        <v>7.3419045182393639</v>
      </c>
      <c r="AS279" s="4">
        <f t="shared" ref="AS279" si="2726">(AH279*AN279+AI279*AM279+AJ279*AN282+AK279*AM282)</f>
        <v>0</v>
      </c>
      <c r="AT279" s="2">
        <f t="shared" ref="AT279" si="2727">AH279*AO279+AJ279*AO282-AI279*AP279-AK279*AP282</f>
        <v>0</v>
      </c>
      <c r="AU279" s="3">
        <f t="shared" ref="AU279" si="2728">(AH279*AP279+AI279*AO279+AJ279*AP282+AK279*AO282)</f>
        <v>-17.259161874364821</v>
      </c>
      <c r="AV279" s="20"/>
      <c r="AW279" s="11">
        <v>1</v>
      </c>
      <c r="AX279" s="12">
        <v>0</v>
      </c>
      <c r="AY279" s="13">
        <v>0</v>
      </c>
      <c r="AZ279" s="14">
        <v>0</v>
      </c>
      <c r="BA279" s="20"/>
      <c r="BB279" s="1">
        <f t="shared" ref="BB279" si="2729">AR279*AW279+AT279*AW282-AS279*AX279-AU279*AX282</f>
        <v>-32.689922734332441</v>
      </c>
      <c r="BC279" s="4">
        <f t="shared" ref="BC279" si="2730">(AR279*AX279+AS279*AW279+AT279*AX282+AU279*AW282)</f>
        <v>0</v>
      </c>
      <c r="BD279" s="2">
        <f t="shared" ref="BD279" si="2731">AR279*AY279+AT279*AY282-AS279*AZ279-AU279*AZ282</f>
        <v>0</v>
      </c>
      <c r="BE279" s="3">
        <f t="shared" ref="BE279" si="2732">(AR279*AZ279+AS279*AY279+AT279*AZ282+AU279*AY282)</f>
        <v>-17.259161874364821</v>
      </c>
      <c r="BF279" s="20"/>
      <c r="BG279" s="11">
        <v>1</v>
      </c>
      <c r="BH279" s="12">
        <v>0</v>
      </c>
      <c r="BI279" s="13">
        <v>0</v>
      </c>
      <c r="BJ279" s="40">
        <f t="shared" ref="BJ279" si="2733">-1/($BH$4*$B279)</f>
        <v>-2.78781390784602</v>
      </c>
      <c r="BK279" s="20"/>
      <c r="BL279" s="1">
        <f t="shared" ref="BL279" si="2734">BB279*BG279+BD279*BG282-BC279*BH279-BE279*BH282</f>
        <v>-32.689922734332441</v>
      </c>
      <c r="BM279" s="4">
        <f t="shared" ref="BM279" si="2735">(BB279*BH279+BC279*BG279+BD279*BH282+BE279*BG282)</f>
        <v>0</v>
      </c>
      <c r="BN279" s="2">
        <f t="shared" ref="BN279" si="2736">BB279*BI279+BD279*BI282-BC279*BJ279-BE279*BJ282</f>
        <v>0</v>
      </c>
      <c r="BO279" s="3">
        <f t="shared" ref="BO279" si="2737">(BB279*BJ279+BC279*BI279+BD279*BJ282+BE279*BI282)</f>
        <v>73.874259370818947</v>
      </c>
      <c r="BP279" s="20"/>
      <c r="BQ279" s="11">
        <v>1</v>
      </c>
      <c r="BR279" s="12">
        <v>0</v>
      </c>
      <c r="BS279" s="13">
        <v>0</v>
      </c>
      <c r="BT279" s="14">
        <v>0</v>
      </c>
      <c r="BU279" s="20"/>
      <c r="BV279" s="1">
        <f t="shared" ref="BV279" si="2738">BL279*BQ279+BN279*BQ282-BM279*BR279-BO279*BR282</f>
        <v>117.29273771739417</v>
      </c>
      <c r="BW279" s="4">
        <f t="shared" ref="BW279" si="2739">(BL279*BR279+BM279*BQ279+BN279*BR282+BO279*BQ282)</f>
        <v>0</v>
      </c>
      <c r="BX279" s="2">
        <f t="shared" ref="BX279" si="2740">BL279*BS279+BN279*BS282-BM279*BT279-BO279*BT282</f>
        <v>0</v>
      </c>
      <c r="BY279" s="3">
        <f t="shared" ref="BY279" si="2741">(BL279*BT279+BM279*BS279+BN279*BT282+BO279*BS282)</f>
        <v>73.874259370818947</v>
      </c>
      <c r="BZ279" s="20"/>
      <c r="CA279" s="11">
        <v>1</v>
      </c>
      <c r="CB279" s="12">
        <v>0</v>
      </c>
      <c r="CC279" s="13">
        <v>0</v>
      </c>
      <c r="CD279" s="40">
        <f t="shared" ref="CD279" si="2742">-1/($CB$4*$B279)</f>
        <v>-1.4590701637660333</v>
      </c>
      <c r="CE279" s="20"/>
      <c r="CF279" s="1">
        <f t="shared" ref="CF279" si="2743">BV279*CA279+BX279*CA282-BW279*CB279-BY279*CB282</f>
        <v>117.29273771739417</v>
      </c>
      <c r="CG279" s="4">
        <f t="shared" ref="CG279" si="2744">(BV279*CB279+BW279*CA279+BX279*CB282+BY279*CA282)</f>
        <v>0</v>
      </c>
      <c r="CH279" s="2">
        <f t="shared" ref="CH279" si="2745">BV279*CC279+BX279*CC282-BW279*CD279-BY279*CD282</f>
        <v>0</v>
      </c>
      <c r="CI279" s="3">
        <f t="shared" ref="CI279" si="2746">(BV279*CD279+BW279*CC279+BX279*CD282+BY279*CC282)</f>
        <v>-97.264074659065756</v>
      </c>
      <c r="CJ279" s="28"/>
      <c r="CK279" s="11">
        <v>1</v>
      </c>
      <c r="CL279" s="12">
        <v>0</v>
      </c>
      <c r="CM279" s="13">
        <v>0</v>
      </c>
      <c r="CN279" s="14">
        <v>0</v>
      </c>
      <c r="CP279" s="1">
        <f t="shared" ref="CP279" si="2747">CF279*CK279+CH279*CK282-CG279*CL279-CI279*CL282</f>
        <v>117.29273771739417</v>
      </c>
      <c r="CQ279" s="4">
        <f t="shared" ref="CQ279" si="2748">(CF279*CL279+CG279*CK279+CH279*CL282+CI279*CK282)</f>
        <v>-97.264074659065756</v>
      </c>
      <c r="CR279" s="2">
        <f t="shared" ref="CR279" si="2749">CF279*CM279+CH279*CM282-CG279*CN279-CI279*CN282</f>
        <v>0</v>
      </c>
      <c r="CS279" s="3">
        <f t="shared" ref="CS279" si="2750">(CF279*CN279+CG279*CM279+CH279*CN282+CI279*CM282)</f>
        <v>-97.264074659065756</v>
      </c>
      <c r="CU279" s="29">
        <f t="shared" ref="CU279" si="2751">20*LOG(((1+$CL$4)/$CL$4)/((CP279+CP282)^2+(CQ279+CQ282)^2)^0.5)</f>
        <v>-41.53673535694</v>
      </c>
      <c r="CW279" s="51">
        <f t="shared" ref="CW279" si="2752">((CP279^2+CQ279^2)^0.5)/((CP282^2+CQ282^2)^0.5)</f>
        <v>0.82927780404516571</v>
      </c>
      <c r="CY279" s="44">
        <f t="shared" si="2187"/>
        <v>4.0000000000000098</v>
      </c>
      <c r="CZ279" s="13">
        <f t="shared" si="2188"/>
        <v>-2.9118596861956936E-2</v>
      </c>
      <c r="DA279" s="13">
        <f t="shared" si="2189"/>
        <v>-77.482503577998003</v>
      </c>
      <c r="DB279" s="48">
        <f t="shared" si="2190"/>
        <v>-2.9118596861956936E-2</v>
      </c>
      <c r="DC279" s="13">
        <f t="shared" si="2191"/>
        <v>-24.464503077156593</v>
      </c>
      <c r="DD279" s="55">
        <f t="shared" si="2192"/>
        <v>-0.42698612856066692</v>
      </c>
      <c r="DE279" s="46">
        <f t="shared" si="2193"/>
        <v>-18.876622287389115</v>
      </c>
    </row>
    <row r="280" spans="1:109" ht="18" customHeight="1" thickBot="1">
      <c r="D280" s="11"/>
      <c r="E280" s="13"/>
      <c r="F280" s="13"/>
      <c r="G280" s="15"/>
      <c r="H280" s="10"/>
      <c r="I280" s="11"/>
      <c r="J280" s="13"/>
      <c r="K280" s="13"/>
      <c r="L280" s="15"/>
      <c r="N280" s="5"/>
      <c r="Q280" s="6"/>
      <c r="S280" s="11"/>
      <c r="T280" s="13"/>
      <c r="U280" s="13"/>
      <c r="V280" s="15"/>
      <c r="W280" s="20"/>
      <c r="X280" s="5"/>
      <c r="AA280" s="6"/>
      <c r="AB280" s="20"/>
      <c r="AC280" s="11"/>
      <c r="AD280" s="13"/>
      <c r="AE280" s="13"/>
      <c r="AF280" s="15"/>
      <c r="AG280" s="20"/>
      <c r="AH280" s="5"/>
      <c r="AK280" s="6"/>
      <c r="AL280" s="20"/>
      <c r="AM280" s="11"/>
      <c r="AN280" s="13"/>
      <c r="AO280" s="13"/>
      <c r="AP280" s="15"/>
      <c r="AR280" s="5"/>
      <c r="AU280" s="6"/>
      <c r="AW280" s="11"/>
      <c r="AX280" s="13"/>
      <c r="AY280" s="13"/>
      <c r="AZ280" s="15"/>
      <c r="BA280" s="20"/>
      <c r="BB280" s="5"/>
      <c r="BE280" s="6"/>
      <c r="BG280" s="11"/>
      <c r="BH280" s="13"/>
      <c r="BI280" s="13"/>
      <c r="BJ280" s="15"/>
      <c r="BL280" s="5"/>
      <c r="BO280" s="6"/>
      <c r="BQ280" s="11"/>
      <c r="BR280" s="13"/>
      <c r="BS280" s="13"/>
      <c r="BT280" s="15"/>
      <c r="BU280" s="20"/>
      <c r="BV280" s="5"/>
      <c r="BY280" s="6"/>
      <c r="CA280" s="11"/>
      <c r="CB280" s="13"/>
      <c r="CC280" s="13"/>
      <c r="CD280" s="15"/>
      <c r="CF280" s="5"/>
      <c r="CI280" s="6"/>
      <c r="CK280" s="11"/>
      <c r="CL280" s="13"/>
      <c r="CM280" s="13"/>
      <c r="CN280" s="15"/>
      <c r="CP280" s="5"/>
      <c r="CS280" s="6"/>
      <c r="CW280" s="52"/>
      <c r="CY280" s="44">
        <f t="shared" si="2187"/>
        <v>4.0500000000000096</v>
      </c>
      <c r="CZ280" s="13">
        <f t="shared" si="2188"/>
        <v>-3.0525512145623997E-2</v>
      </c>
      <c r="DA280" s="13">
        <f t="shared" si="2189"/>
        <v>-78.705728731855828</v>
      </c>
      <c r="DB280" s="48">
        <f t="shared" si="2190"/>
        <v>-3.0525512145623997E-2</v>
      </c>
      <c r="DC280" s="13">
        <f t="shared" si="2191"/>
        <v>-23.741003012635705</v>
      </c>
      <c r="DD280" s="55">
        <f t="shared" si="2192"/>
        <v>-0.41435867029638596</v>
      </c>
      <c r="DE280" s="46">
        <f t="shared" si="2193"/>
        <v>-18.651000035099855</v>
      </c>
    </row>
    <row r="281" spans="1:109" ht="18" customHeight="1" thickBot="1">
      <c r="D281" s="11" t="s">
        <v>6</v>
      </c>
      <c r="E281" s="13"/>
      <c r="F281" s="13" t="s">
        <v>7</v>
      </c>
      <c r="G281" s="15"/>
      <c r="H281" s="10"/>
      <c r="I281" s="11" t="s">
        <v>8</v>
      </c>
      <c r="J281" s="13"/>
      <c r="K281" s="13" t="s">
        <v>9</v>
      </c>
      <c r="L281" s="15"/>
      <c r="N281" s="251" t="s">
        <v>26</v>
      </c>
      <c r="O281" s="252"/>
      <c r="P281" s="253" t="s">
        <v>27</v>
      </c>
      <c r="Q281" s="254"/>
      <c r="S281" s="11" t="s">
        <v>13</v>
      </c>
      <c r="T281" s="13"/>
      <c r="U281" s="13" t="s">
        <v>14</v>
      </c>
      <c r="V281" s="15"/>
      <c r="W281" s="20"/>
      <c r="X281" s="251" t="s">
        <v>26</v>
      </c>
      <c r="Y281" s="252"/>
      <c r="Z281" s="253" t="s">
        <v>27</v>
      </c>
      <c r="AA281" s="254"/>
      <c r="AB281" s="20"/>
      <c r="AC281" s="11" t="s">
        <v>8</v>
      </c>
      <c r="AD281" s="13"/>
      <c r="AE281" s="13" t="s">
        <v>9</v>
      </c>
      <c r="AF281" s="15"/>
      <c r="AG281" s="20"/>
      <c r="AH281" s="251" t="s">
        <v>26</v>
      </c>
      <c r="AI281" s="252"/>
      <c r="AJ281" s="253" t="s">
        <v>27</v>
      </c>
      <c r="AK281" s="254"/>
      <c r="AL281" s="20"/>
      <c r="AM281" s="11" t="s">
        <v>13</v>
      </c>
      <c r="AN281" s="13"/>
      <c r="AO281" s="13" t="s">
        <v>14</v>
      </c>
      <c r="AP281" s="15"/>
      <c r="AR281" s="251" t="s">
        <v>26</v>
      </c>
      <c r="AS281" s="252"/>
      <c r="AT281" s="253" t="s">
        <v>27</v>
      </c>
      <c r="AU281" s="254"/>
      <c r="AV281" s="36"/>
      <c r="AW281" s="11" t="s">
        <v>8</v>
      </c>
      <c r="AX281" s="13"/>
      <c r="AY281" s="13" t="s">
        <v>9</v>
      </c>
      <c r="AZ281" s="15"/>
      <c r="BA281" s="20"/>
      <c r="BB281" s="251" t="s">
        <v>26</v>
      </c>
      <c r="BC281" s="252"/>
      <c r="BD281" s="253" t="s">
        <v>27</v>
      </c>
      <c r="BE281" s="254"/>
      <c r="BF281" s="36"/>
      <c r="BG281" s="11" t="s">
        <v>13</v>
      </c>
      <c r="BH281" s="13"/>
      <c r="BI281" s="13" t="s">
        <v>14</v>
      </c>
      <c r="BJ281" s="15"/>
      <c r="BK281" s="36"/>
      <c r="BL281" s="251" t="s">
        <v>26</v>
      </c>
      <c r="BM281" s="252"/>
      <c r="BN281" s="253" t="s">
        <v>27</v>
      </c>
      <c r="BO281" s="254"/>
      <c r="BP281" s="36"/>
      <c r="BQ281" s="11" t="s">
        <v>8</v>
      </c>
      <c r="BR281" s="13"/>
      <c r="BS281" s="13" t="s">
        <v>9</v>
      </c>
      <c r="BT281" s="15"/>
      <c r="BU281" s="20"/>
      <c r="BV281" s="251" t="s">
        <v>26</v>
      </c>
      <c r="BW281" s="252"/>
      <c r="BX281" s="253" t="s">
        <v>27</v>
      </c>
      <c r="BY281" s="254"/>
      <c r="BZ281" s="36"/>
      <c r="CA281" s="11" t="s">
        <v>13</v>
      </c>
      <c r="CB281" s="13"/>
      <c r="CC281" s="13" t="s">
        <v>14</v>
      </c>
      <c r="CD281" s="15"/>
      <c r="CE281" s="36"/>
      <c r="CF281" s="251" t="s">
        <v>26</v>
      </c>
      <c r="CG281" s="252"/>
      <c r="CH281" s="253" t="s">
        <v>27</v>
      </c>
      <c r="CI281" s="254"/>
      <c r="CK281" s="11" t="s">
        <v>28</v>
      </c>
      <c r="CL281" s="13"/>
      <c r="CM281" s="13" t="s">
        <v>29</v>
      </c>
      <c r="CN281" s="15"/>
      <c r="CP281" s="251" t="s">
        <v>26</v>
      </c>
      <c r="CQ281" s="252"/>
      <c r="CR281" s="253" t="s">
        <v>27</v>
      </c>
      <c r="CS281" s="254"/>
      <c r="CU281" s="38" t="s">
        <v>37</v>
      </c>
      <c r="CW281" s="53" t="s">
        <v>45</v>
      </c>
      <c r="CY281" s="44">
        <f t="shared" si="2187"/>
        <v>4.0999999999999996</v>
      </c>
      <c r="CZ281" s="13">
        <f t="shared" si="2188"/>
        <v>-3.187936665396713E-2</v>
      </c>
      <c r="DA281" s="13">
        <f t="shared" si="2189"/>
        <v>-79.892778882487377</v>
      </c>
      <c r="DB281" s="48">
        <f t="shared" si="2190"/>
        <v>-3.187936665396713E-2</v>
      </c>
      <c r="DC281" s="13">
        <f t="shared" si="2191"/>
        <v>-23.053542054036882</v>
      </c>
      <c r="DD281" s="55">
        <f t="shared" si="2192"/>
        <v>-0.40236021308992009</v>
      </c>
      <c r="DE281" s="46">
        <f t="shared" si="2193"/>
        <v>-18.44443794388593</v>
      </c>
    </row>
    <row r="282" spans="1:109" ht="18" customHeight="1" thickTop="1" thickBot="1">
      <c r="D282" s="16">
        <v>0</v>
      </c>
      <c r="E282" s="17">
        <v>0</v>
      </c>
      <c r="F282" s="18">
        <v>1</v>
      </c>
      <c r="G282" s="19">
        <v>0</v>
      </c>
      <c r="H282" s="10"/>
      <c r="I282" s="16">
        <v>0</v>
      </c>
      <c r="J282" s="17">
        <f t="shared" ref="J282" si="2753">-1/($J$4*$B279)</f>
        <v>-2.0302424921632611</v>
      </c>
      <c r="K282" s="18">
        <v>1</v>
      </c>
      <c r="L282" s="19">
        <v>0</v>
      </c>
      <c r="N282" s="1">
        <f t="shared" ref="N282" si="2754">D282*I279+F282*I282-E282*J279-G282*J282</f>
        <v>0</v>
      </c>
      <c r="O282" s="4">
        <f t="shared" ref="O282" si="2755">(D282*J279+E282*I279+F282*J282+G282*I282)</f>
        <v>-2.0302424921632611</v>
      </c>
      <c r="P282" s="2">
        <f t="shared" ref="P282" si="2756">D282*K279+F282*K282-E282*L279-G282*L282</f>
        <v>1</v>
      </c>
      <c r="Q282" s="3">
        <f t="shared" ref="Q282" si="2757">(D282*L279+E282*K279+F282*L282+G282*K282)</f>
        <v>0</v>
      </c>
      <c r="S282" s="16">
        <v>0</v>
      </c>
      <c r="T282" s="17">
        <v>0</v>
      </c>
      <c r="U282" s="18">
        <v>1</v>
      </c>
      <c r="V282" s="19">
        <v>0</v>
      </c>
      <c r="W282" s="20"/>
      <c r="X282" s="1">
        <f t="shared" ref="X282" si="2758">N282*S279+P282*S282-O282*T279-Q282*T282</f>
        <v>0</v>
      </c>
      <c r="Y282" s="4">
        <f t="shared" ref="Y282" si="2759">(N282*T279+O282*S279+P282*T282+Q282*S282)</f>
        <v>-2.0302424921632611</v>
      </c>
      <c r="Z282" s="2">
        <f t="shared" ref="Z282" si="2760">N282*U279+P282*U282-O282*V279-Q282*V282</f>
        <v>-4.6599382559527038</v>
      </c>
      <c r="AA282" s="3">
        <f t="shared" ref="AA282" si="2761">(N282*V279+O282*U279+P282*V282+Q282*U282)</f>
        <v>0</v>
      </c>
      <c r="AB282" s="20"/>
      <c r="AC282" s="16">
        <v>0</v>
      </c>
      <c r="AD282" s="17">
        <f t="shared" ref="AD282" si="2762">-1/($AD$4*$B279)</f>
        <v>-2.3194537222593303</v>
      </c>
      <c r="AE282" s="18">
        <v>1</v>
      </c>
      <c r="AF282" s="19">
        <v>0</v>
      </c>
      <c r="AG282" s="20"/>
      <c r="AH282" s="1">
        <f t="shared" ref="AH282" si="2763">X282*AC279+Z282*AC282-Y282*AD279-AA282*AD282</f>
        <v>0</v>
      </c>
      <c r="AI282" s="4">
        <f t="shared" ref="AI282" si="2764">(X282*AD279+Y282*AC279+Z282*AD282+AA282*AC282)</f>
        <v>8.7782686411048907</v>
      </c>
      <c r="AJ282" s="2">
        <f t="shared" ref="AJ282" si="2765">X282*AE279+Z282*AE282-Y282*AF279-AA282*AF282</f>
        <v>-4.6599382559527038</v>
      </c>
      <c r="AK282" s="3">
        <f t="shared" ref="AK282" si="2766">(X282*AF279+Y282*AE279+Z282*AF282+AA282*AE282)</f>
        <v>0</v>
      </c>
      <c r="AL282" s="20"/>
      <c r="AM282" s="16">
        <v>0</v>
      </c>
      <c r="AN282" s="17">
        <v>0</v>
      </c>
      <c r="AO282" s="18">
        <v>1</v>
      </c>
      <c r="AP282" s="19">
        <v>0</v>
      </c>
      <c r="AR282" s="1">
        <f t="shared" ref="AR282" si="2767">AH282*AM279+AJ282*AM282-AI282*AN279-AK282*AN282</f>
        <v>0</v>
      </c>
      <c r="AS282" s="4">
        <f t="shared" ref="AS282" si="2768">(AH282*AN279+AI282*AM279+AJ282*AN282+AK282*AM282)</f>
        <v>8.7782686411048907</v>
      </c>
      <c r="AT282" s="2">
        <f t="shared" ref="AT282" si="2769">AH282*AO279+AJ282*AO282-AI282*AP279-AK282*AP282</f>
        <v>20.771934458507729</v>
      </c>
      <c r="AU282" s="3">
        <f t="shared" ref="AU282" si="2770">(AH282*AP279+AI282*AO279+AJ282*AP282+AK282*AO282)</f>
        <v>0</v>
      </c>
      <c r="AV282" s="20"/>
      <c r="AW282" s="16">
        <v>0</v>
      </c>
      <c r="AX282" s="17">
        <f t="shared" ref="AX282" si="2771">-1/($AX$4*$B279)</f>
        <v>-2.3194537222593303</v>
      </c>
      <c r="AY282" s="18">
        <v>1</v>
      </c>
      <c r="AZ282" s="19">
        <v>0</v>
      </c>
      <c r="BA282" s="20"/>
      <c r="BB282" s="1">
        <f t="shared" ref="BB282" si="2772">AR282*AW279+AT282*AW282-AS282*AX279-AU282*AX282</f>
        <v>0</v>
      </c>
      <c r="BC282" s="4">
        <f t="shared" ref="BC282" si="2773">(AR282*AX279+AS282*AW279+AT282*AX282+AU282*AW282)</f>
        <v>-39.401272057207706</v>
      </c>
      <c r="BD282" s="2">
        <f t="shared" ref="BD282" si="2774">AR282*AY279+AT282*AY282-AS282*AZ279-AU282*AZ282</f>
        <v>20.771934458507729</v>
      </c>
      <c r="BE282" s="3">
        <f t="shared" ref="BE282" si="2775">(AR282*AZ279+AS282*AY279+AT282*AZ282+AU282*AY282)</f>
        <v>0</v>
      </c>
      <c r="BF282" s="20"/>
      <c r="BG282" s="16">
        <v>0</v>
      </c>
      <c r="BH282" s="17">
        <v>0</v>
      </c>
      <c r="BI282" s="18">
        <v>1</v>
      </c>
      <c r="BJ282" s="19">
        <v>0</v>
      </c>
      <c r="BK282" s="20"/>
      <c r="BL282" s="1">
        <f t="shared" ref="BL282" si="2776">BB282*BG279+BD282*BG282-BC282*BH279-BE282*BH282</f>
        <v>0</v>
      </c>
      <c r="BM282" s="4">
        <f t="shared" ref="BM282" si="2777">(BB282*BH279+BC282*BG279+BD282*BH282+BE282*BG282)</f>
        <v>-39.401272057207706</v>
      </c>
      <c r="BN282" s="2">
        <f t="shared" ref="BN282" si="2778">BB282*BI279+BD282*BI282-BC282*BJ279-BE282*BJ282</f>
        <v>-89.071479769400682</v>
      </c>
      <c r="BO282" s="3">
        <f t="shared" ref="BO282" si="2779">(BB282*BJ279+BC282*BI279+BD282*BJ282+BE282*BI282)</f>
        <v>0</v>
      </c>
      <c r="BP282" s="20"/>
      <c r="BQ282" s="16">
        <v>0</v>
      </c>
      <c r="BR282" s="17">
        <f t="shared" ref="BR282" si="2780">-1/($BR$4*$B279)</f>
        <v>-2.0302424921632611</v>
      </c>
      <c r="BS282" s="18">
        <v>1</v>
      </c>
      <c r="BT282" s="19">
        <v>0</v>
      </c>
      <c r="BU282" s="20"/>
      <c r="BV282" s="1">
        <f t="shared" ref="BV282" si="2781">BL282*BQ279+BN282*BQ282-BM282*BR279-BO282*BR282</f>
        <v>0</v>
      </c>
      <c r="BW282" s="4">
        <f t="shared" ref="BW282" si="2782">(BL282*BR279+BM282*BQ279+BN282*BR282+BO282*BQ282)</f>
        <v>141.43543101048982</v>
      </c>
      <c r="BX282" s="2">
        <f t="shared" ref="BX282" si="2783">BL282*BS279+BN282*BS282-BM282*BT279-BO282*BT282</f>
        <v>-89.071479769400682</v>
      </c>
      <c r="BY282" s="3">
        <f t="shared" ref="BY282" si="2784">(BL282*BT279+BM282*BS279+BN282*BT282+BO282*BS282)</f>
        <v>0</v>
      </c>
      <c r="BZ282" s="20"/>
      <c r="CA282" s="16">
        <v>0</v>
      </c>
      <c r="CB282" s="17">
        <v>0</v>
      </c>
      <c r="CC282" s="18">
        <v>1</v>
      </c>
      <c r="CD282" s="19">
        <v>0</v>
      </c>
      <c r="CE282" s="20"/>
      <c r="CF282" s="1">
        <f t="shared" ref="CF282" si="2785">BV282*CA279+BX282*CA282-BW282*CB279-BY282*CB282</f>
        <v>0</v>
      </c>
      <c r="CG282" s="4">
        <f t="shared" ref="CG282" si="2786">(BV282*CB279+BW282*CA279+BX282*CB282+BY282*CA282)</f>
        <v>141.43543101048982</v>
      </c>
      <c r="CH282" s="2">
        <f t="shared" ref="CH282" si="2787">BV282*CC279+BX282*CC282-BW282*CD279-BY282*CD282</f>
        <v>117.29273771739419</v>
      </c>
      <c r="CI282" s="3">
        <f t="shared" ref="CI282" si="2788">(BV282*CD279+BW282*CC279+BX282*CD282+BY282*CC282)</f>
        <v>0</v>
      </c>
      <c r="CK282" s="16">
        <f t="shared" ref="CK282" si="2789">1/$CL$4</f>
        <v>1</v>
      </c>
      <c r="CL282" s="17">
        <v>0</v>
      </c>
      <c r="CM282" s="18">
        <v>1</v>
      </c>
      <c r="CN282" s="19">
        <v>0</v>
      </c>
      <c r="CP282" s="1">
        <f t="shared" ref="CP282" si="2790">CF282*CK279+CH282*CK282-CG282*CL279-CI282*CL282</f>
        <v>117.29273771739419</v>
      </c>
      <c r="CQ282" s="4">
        <f t="shared" ref="CQ282" si="2791">(CF282*CL279+CG282*CK279+CH282*CL282+CI282*CK282)</f>
        <v>141.43543101048982</v>
      </c>
      <c r="CR282" s="2">
        <f t="shared" ref="CR282" si="2792">CF282*CM279+CH282*CM282-CG282*CN279-CI282*CN282</f>
        <v>117.29273771739419</v>
      </c>
      <c r="CS282" s="3">
        <f t="shared" ref="CS282" si="2793">(CF282*CN279+CG282*CM279+CH282*CN282+CI282*CM282)</f>
        <v>0</v>
      </c>
      <c r="CU282" s="39">
        <f t="shared" ref="CU282" si="2794">(180/PI())*ATAN(-1*(CQ279/CP279))</f>
        <v>39.666951454749139</v>
      </c>
      <c r="CW282" s="54">
        <f t="shared" ref="CW282" si="2795">20*LOG(((1-(10^(CU279/20)^2)*(1-((1-CW279)/(1+CW279))^2))^0.5))</f>
        <v>-3.0222235808937E-4</v>
      </c>
      <c r="CY282" s="44">
        <f t="shared" si="2187"/>
        <v>4.1500000000000101</v>
      </c>
      <c r="CZ282" s="13">
        <f t="shared" si="2188"/>
        <v>-3.3178739815527623E-2</v>
      </c>
      <c r="DA282" s="13">
        <f t="shared" si="2189"/>
        <v>-81.045455985189463</v>
      </c>
      <c r="DB282" s="48">
        <f t="shared" si="2190"/>
        <v>-3.3178739815527623E-2</v>
      </c>
      <c r="DC282" s="13">
        <f t="shared" si="2191"/>
        <v>-22.399807232176919</v>
      </c>
      <c r="DD282" s="55">
        <f t="shared" si="2192"/>
        <v>-0.39095038801352511</v>
      </c>
      <c r="DE282" s="46">
        <f t="shared" si="2193"/>
        <v>-18.255277837465929</v>
      </c>
    </row>
    <row r="283" spans="1:109" ht="18" customHeight="1"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3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  <c r="BB283" s="20"/>
      <c r="BC283" s="20"/>
      <c r="BD283" s="20"/>
      <c r="BE283" s="20"/>
      <c r="BF283" s="20"/>
      <c r="BG283" s="20"/>
      <c r="BH283" s="20"/>
      <c r="BI283" s="20"/>
      <c r="BJ283" s="20"/>
      <c r="BK283" s="20"/>
      <c r="BL283" s="20"/>
      <c r="BM283" s="20"/>
      <c r="BN283" s="20"/>
      <c r="BO283" s="20"/>
      <c r="BP283" s="20"/>
      <c r="BQ283" s="20"/>
      <c r="BR283" s="20"/>
      <c r="BS283" s="20"/>
      <c r="BT283" s="20"/>
      <c r="BU283" s="20"/>
      <c r="BV283" s="20"/>
      <c r="BW283" s="20"/>
      <c r="BX283" s="20"/>
      <c r="BY283" s="20"/>
      <c r="BZ283" s="20"/>
      <c r="CA283" s="20"/>
      <c r="CB283" s="20"/>
      <c r="CC283" s="20"/>
      <c r="CD283" s="20"/>
      <c r="CE283" s="20"/>
      <c r="CF283" s="20"/>
      <c r="CG283" s="20"/>
      <c r="CH283" s="20"/>
      <c r="CI283" s="20"/>
      <c r="CJ283" s="20"/>
      <c r="CK283" s="20"/>
      <c r="CL283" s="20"/>
      <c r="CY283" s="44">
        <f t="shared" si="2187"/>
        <v>4.2000000000000099</v>
      </c>
      <c r="CZ283" s="13">
        <f t="shared" si="2188"/>
        <v>-3.4422701355061446E-2</v>
      </c>
      <c r="DA283" s="13">
        <f t="shared" si="2189"/>
        <v>-82.165446346798305</v>
      </c>
      <c r="DB283" s="48">
        <f t="shared" si="2190"/>
        <v>-3.4422701355061446E-2</v>
      </c>
      <c r="DC283" s="13">
        <f t="shared" si="2191"/>
        <v>-21.777646908107691</v>
      </c>
      <c r="DD283" s="55">
        <f t="shared" si="2192"/>
        <v>-0.38009164188324218</v>
      </c>
      <c r="DE283" s="46">
        <f t="shared" si="2193"/>
        <v>-18.08205050316117</v>
      </c>
    </row>
    <row r="284" spans="1:109" ht="18" customHeight="1">
      <c r="CY284" s="44">
        <f t="shared" si="2187"/>
        <v>4.2500000000000098</v>
      </c>
      <c r="CZ284" s="13">
        <f t="shared" si="2188"/>
        <v>-3.5610747219617107E-2</v>
      </c>
      <c r="DA284" s="13">
        <f t="shared" si="2189"/>
        <v>-83.254328692203686</v>
      </c>
      <c r="DB284" s="48">
        <f t="shared" si="2190"/>
        <v>-3.5610747219617107E-2</v>
      </c>
      <c r="DC284" s="13">
        <f t="shared" si="2191"/>
        <v>-21.185060721045165</v>
      </c>
      <c r="DD284" s="55">
        <f t="shared" si="2192"/>
        <v>-0.36974906181716205</v>
      </c>
      <c r="DE284" s="46">
        <f t="shared" si="2193"/>
        <v>-17.923447965195098</v>
      </c>
    </row>
    <row r="285" spans="1:109" ht="18" customHeight="1" thickBot="1">
      <c r="A285" s="23"/>
      <c r="B285" s="23"/>
      <c r="C285" s="23"/>
      <c r="D285" s="20" t="s">
        <v>15</v>
      </c>
      <c r="E285" s="20"/>
      <c r="F285" s="20"/>
      <c r="G285" s="20"/>
      <c r="H285" s="20"/>
      <c r="I285" s="20" t="s">
        <v>16</v>
      </c>
      <c r="J285" s="20"/>
      <c r="K285" s="20"/>
      <c r="L285" s="20"/>
      <c r="M285" s="23"/>
      <c r="N285" s="23"/>
      <c r="O285" s="24" t="s">
        <v>17</v>
      </c>
      <c r="P285" s="23"/>
      <c r="Q285" s="23"/>
      <c r="R285" s="23"/>
      <c r="S285" s="20"/>
      <c r="T285" s="20" t="s">
        <v>18</v>
      </c>
      <c r="U285" s="23"/>
      <c r="V285" s="23"/>
      <c r="W285" s="23"/>
      <c r="X285" s="23"/>
      <c r="Y285" s="24" t="s">
        <v>19</v>
      </c>
      <c r="Z285" s="23"/>
      <c r="AA285" s="23"/>
      <c r="AB285" s="23"/>
      <c r="AC285" s="24" t="s">
        <v>20</v>
      </c>
      <c r="AD285" s="20"/>
      <c r="AE285" s="20"/>
      <c r="AF285" s="20"/>
      <c r="AG285" s="20"/>
      <c r="AH285" s="23"/>
      <c r="AI285" s="24" t="s">
        <v>21</v>
      </c>
      <c r="AJ285" s="23"/>
      <c r="AK285" s="23"/>
      <c r="AL285" s="20"/>
      <c r="AM285" s="24" t="s">
        <v>31</v>
      </c>
      <c r="AN285" s="20"/>
      <c r="AO285" s="23"/>
      <c r="AP285" s="23"/>
      <c r="AQ285" s="23"/>
      <c r="AR285" s="23"/>
      <c r="AS285" s="24" t="s">
        <v>91</v>
      </c>
      <c r="AT285" s="23"/>
      <c r="AU285" s="23"/>
      <c r="AV285" s="23"/>
      <c r="AW285" s="24" t="s">
        <v>32</v>
      </c>
      <c r="AX285" s="20"/>
      <c r="AY285" s="20"/>
      <c r="AZ285" s="20"/>
      <c r="BA285" s="20"/>
      <c r="BB285" s="23"/>
      <c r="BC285" s="24" t="s">
        <v>22</v>
      </c>
      <c r="BD285" s="23"/>
      <c r="BE285" s="23"/>
      <c r="BF285" s="23"/>
      <c r="BG285" s="24" t="s">
        <v>33</v>
      </c>
      <c r="BH285" s="20"/>
      <c r="BI285" s="23"/>
      <c r="BJ285" s="23"/>
      <c r="BK285" s="23"/>
      <c r="BL285" s="23"/>
      <c r="BM285" s="24" t="s">
        <v>34</v>
      </c>
      <c r="BN285" s="23"/>
      <c r="BO285" s="23"/>
      <c r="BP285" s="23"/>
      <c r="BQ285" s="24" t="s">
        <v>89</v>
      </c>
      <c r="BR285" s="20"/>
      <c r="BS285" s="20"/>
      <c r="BT285" s="20"/>
      <c r="BU285" s="20"/>
      <c r="BV285" s="23"/>
      <c r="BW285" s="24" t="s">
        <v>35</v>
      </c>
      <c r="BX285" s="23"/>
      <c r="BY285" s="23"/>
      <c r="BZ285" s="23"/>
      <c r="CA285" s="24" t="s">
        <v>90</v>
      </c>
      <c r="CB285" s="20"/>
      <c r="CC285" s="23"/>
      <c r="CD285" s="23"/>
      <c r="CE285" s="23"/>
      <c r="CF285" s="23"/>
      <c r="CG285" s="24" t="s">
        <v>92</v>
      </c>
      <c r="CH285" s="23"/>
      <c r="CI285" s="23"/>
      <c r="CJ285" s="23"/>
      <c r="CK285" s="24" t="s">
        <v>36</v>
      </c>
      <c r="CL285" s="24"/>
      <c r="CM285" s="23"/>
      <c r="CN285" s="23"/>
      <c r="CO285" s="23"/>
      <c r="CP285" s="23"/>
      <c r="CQ285" s="24" t="s">
        <v>93</v>
      </c>
      <c r="CR285" s="23"/>
      <c r="CS285" s="23"/>
      <c r="CY285" s="44">
        <f t="shared" si="2187"/>
        <v>4.3000000000000096</v>
      </c>
      <c r="CZ285" s="13">
        <f t="shared" si="2188"/>
        <v>-3.6742741936346753E-2</v>
      </c>
      <c r="DA285" s="13">
        <f t="shared" si="2189"/>
        <v>-84.31358172825594</v>
      </c>
      <c r="DB285" s="48">
        <f t="shared" si="2190"/>
        <v>-3.6742741936346753E-2</v>
      </c>
      <c r="DC285" s="13">
        <f t="shared" si="2191"/>
        <v>-20.620189701510007</v>
      </c>
      <c r="DD285" s="55">
        <f t="shared" si="2192"/>
        <v>-0.35989020267717636</v>
      </c>
      <c r="DE285" s="46">
        <f t="shared" si="2193"/>
        <v>-17.778300748633534</v>
      </c>
    </row>
    <row r="286" spans="1:109" ht="18" customHeight="1" thickBot="1">
      <c r="A286" s="23"/>
      <c r="B286" s="33"/>
      <c r="C286" s="23"/>
      <c r="D286" s="7" t="s">
        <v>2</v>
      </c>
      <c r="E286" s="8"/>
      <c r="F286" s="8" t="s">
        <v>3</v>
      </c>
      <c r="G286" s="9"/>
      <c r="H286" s="10"/>
      <c r="I286" s="7" t="s">
        <v>4</v>
      </c>
      <c r="J286" s="8"/>
      <c r="K286" s="8" t="s">
        <v>5</v>
      </c>
      <c r="L286" s="9"/>
      <c r="M286" s="23"/>
      <c r="N286" s="251" t="s">
        <v>79</v>
      </c>
      <c r="O286" s="252"/>
      <c r="P286" s="253" t="s">
        <v>80</v>
      </c>
      <c r="Q286" s="254"/>
      <c r="R286" s="23"/>
      <c r="S286" s="7" t="s">
        <v>11</v>
      </c>
      <c r="T286" s="8"/>
      <c r="U286" s="8" t="s">
        <v>12</v>
      </c>
      <c r="V286" s="9"/>
      <c r="W286" s="20"/>
      <c r="X286" s="251" t="s">
        <v>79</v>
      </c>
      <c r="Y286" s="252"/>
      <c r="Z286" s="253" t="s">
        <v>80</v>
      </c>
      <c r="AA286" s="254"/>
      <c r="AB286" s="20"/>
      <c r="AC286" s="7" t="s">
        <v>4</v>
      </c>
      <c r="AD286" s="8"/>
      <c r="AE286" s="8" t="s">
        <v>5</v>
      </c>
      <c r="AF286" s="9"/>
      <c r="AG286" s="20"/>
      <c r="AH286" s="251" t="s">
        <v>0</v>
      </c>
      <c r="AI286" s="252"/>
      <c r="AJ286" s="253" t="s">
        <v>1</v>
      </c>
      <c r="AK286" s="254"/>
      <c r="AL286" s="20"/>
      <c r="AM286" s="7" t="s">
        <v>11</v>
      </c>
      <c r="AN286" s="8"/>
      <c r="AO286" s="8" t="s">
        <v>12</v>
      </c>
      <c r="AP286" s="9"/>
      <c r="AQ286" s="23"/>
      <c r="AR286" s="251" t="s">
        <v>0</v>
      </c>
      <c r="AS286" s="252"/>
      <c r="AT286" s="253" t="s">
        <v>1</v>
      </c>
      <c r="AU286" s="254"/>
      <c r="AV286" s="36"/>
      <c r="AW286" s="7" t="s">
        <v>4</v>
      </c>
      <c r="AX286" s="8"/>
      <c r="AY286" s="8" t="s">
        <v>5</v>
      </c>
      <c r="AZ286" s="9"/>
      <c r="BA286" s="20"/>
      <c r="BB286" s="251" t="s">
        <v>0</v>
      </c>
      <c r="BC286" s="252"/>
      <c r="BD286" s="253" t="s">
        <v>1</v>
      </c>
      <c r="BE286" s="254"/>
      <c r="BF286" s="36"/>
      <c r="BG286" s="7" t="s">
        <v>11</v>
      </c>
      <c r="BH286" s="8"/>
      <c r="BI286" s="8" t="s">
        <v>12</v>
      </c>
      <c r="BJ286" s="9"/>
      <c r="BK286" s="36"/>
      <c r="BL286" s="251" t="s">
        <v>0</v>
      </c>
      <c r="BM286" s="252"/>
      <c r="BN286" s="253" t="s">
        <v>1</v>
      </c>
      <c r="BO286" s="254"/>
      <c r="BP286" s="36"/>
      <c r="BQ286" s="7" t="s">
        <v>4</v>
      </c>
      <c r="BR286" s="8"/>
      <c r="BS286" s="8" t="s">
        <v>5</v>
      </c>
      <c r="BT286" s="9"/>
      <c r="BU286" s="20"/>
      <c r="BV286" s="251" t="s">
        <v>0</v>
      </c>
      <c r="BW286" s="252"/>
      <c r="BX286" s="253" t="s">
        <v>1</v>
      </c>
      <c r="BY286" s="254"/>
      <c r="BZ286" s="36"/>
      <c r="CA286" s="7" t="s">
        <v>11</v>
      </c>
      <c r="CB286" s="8"/>
      <c r="CC286" s="8" t="s">
        <v>12</v>
      </c>
      <c r="CD286" s="9"/>
      <c r="CE286" s="36"/>
      <c r="CF286" s="251" t="s">
        <v>0</v>
      </c>
      <c r="CG286" s="252"/>
      <c r="CH286" s="253" t="s">
        <v>1</v>
      </c>
      <c r="CI286" s="254"/>
      <c r="CJ286" s="23"/>
      <c r="CK286" s="7" t="s">
        <v>23</v>
      </c>
      <c r="CL286" s="8"/>
      <c r="CM286" s="8" t="s">
        <v>24</v>
      </c>
      <c r="CN286" s="9"/>
      <c r="CO286" s="23"/>
      <c r="CP286" s="251" t="s">
        <v>0</v>
      </c>
      <c r="CQ286" s="252"/>
      <c r="CR286" s="253" t="s">
        <v>1</v>
      </c>
      <c r="CS286" s="254"/>
      <c r="CU286" s="26" t="s">
        <v>25</v>
      </c>
      <c r="CW286" s="50" t="s">
        <v>44</v>
      </c>
      <c r="CY286" s="44">
        <f t="shared" si="2187"/>
        <v>4.3500000000000103</v>
      </c>
      <c r="CZ286" s="13">
        <f t="shared" si="2188"/>
        <v>-3.7818866933921835E-2</v>
      </c>
      <c r="DA286" s="13">
        <f t="shared" si="2189"/>
        <v>-85.344591213331455</v>
      </c>
      <c r="DB286" s="48">
        <f t="shared" si="2190"/>
        <v>-3.7818866933921835E-2</v>
      </c>
      <c r="DC286" s="13">
        <f t="shared" si="2191"/>
        <v>-20.081306683825701</v>
      </c>
      <c r="DD286" s="55">
        <f t="shared" si="2192"/>
        <v>-0.35048491973550239</v>
      </c>
      <c r="DE286" s="46">
        <f t="shared" si="2193"/>
        <v>-17.645559079889573</v>
      </c>
    </row>
    <row r="287" spans="1:109" ht="18" customHeight="1" thickTop="1" thickBot="1">
      <c r="B287" s="34">
        <v>0.74000000000000099</v>
      </c>
      <c r="D287" s="11">
        <v>1</v>
      </c>
      <c r="E287" s="12">
        <v>0</v>
      </c>
      <c r="F287" s="13">
        <v>0</v>
      </c>
      <c r="G287" s="40">
        <f t="shared" ref="G287" si="2796">-1/($E$4*$B287)</f>
        <v>-1.4196358350156</v>
      </c>
      <c r="H287" s="10"/>
      <c r="I287" s="11">
        <v>1</v>
      </c>
      <c r="J287" s="12">
        <v>0</v>
      </c>
      <c r="K287" s="13">
        <v>0</v>
      </c>
      <c r="L287" s="14">
        <v>0</v>
      </c>
      <c r="N287" s="1">
        <f t="shared" ref="N287" si="2797">D287*I287+F287*I290-E287*J287-G287*J290</f>
        <v>-1.8043075633315775</v>
      </c>
      <c r="O287" s="4">
        <f t="shared" ref="O287" si="2798">(D287*J287+E287*I287+F287*J290+G287*I290)</f>
        <v>0</v>
      </c>
      <c r="P287" s="2">
        <f t="shared" ref="P287" si="2799">D287*K287+F287*K290-E287*L287-G287*L290</f>
        <v>0</v>
      </c>
      <c r="Q287" s="3">
        <f t="shared" ref="Q287" si="2800">(D287*L287+E287*K287+F287*L290+G287*K290)</f>
        <v>-1.4196358350156</v>
      </c>
      <c r="S287" s="11">
        <v>1</v>
      </c>
      <c r="T287" s="12">
        <v>0</v>
      </c>
      <c r="U287" s="13">
        <v>0</v>
      </c>
      <c r="V287" s="40">
        <f t="shared" ref="V287" si="2801">-1/($T$4*$B287)</f>
        <v>-2.7124675860123437</v>
      </c>
      <c r="W287" s="20"/>
      <c r="X287" s="1">
        <f t="shared" ref="X287" si="2802">N287*S287+P287*S290-O287*T287-Q287*T290</f>
        <v>-1.8043075633315775</v>
      </c>
      <c r="Y287" s="4">
        <f t="shared" ref="Y287" si="2803">(N287*T287+O287*S287+P287*T290+Q287*S290)</f>
        <v>0</v>
      </c>
      <c r="Z287" s="2">
        <f t="shared" ref="Z287" si="2804">N287*U287+P287*U290-O287*V287-Q287*V290</f>
        <v>0</v>
      </c>
      <c r="AA287" s="3">
        <f t="shared" ref="AA287" si="2805">(N287*V287+O287*U287+P287*V290+Q287*U290)</f>
        <v>3.4744899457182177</v>
      </c>
      <c r="AB287" s="20"/>
      <c r="AC287" s="11">
        <v>1</v>
      </c>
      <c r="AD287" s="12">
        <v>0</v>
      </c>
      <c r="AE287" s="13">
        <v>0</v>
      </c>
      <c r="AF287" s="14">
        <v>0</v>
      </c>
      <c r="AG287" s="20"/>
      <c r="AH287" s="1">
        <f t="shared" ref="AH287" si="2806">X287*AC287+Z287*AC290-Y287*AD287-AA287*AD290</f>
        <v>6.0368024623915186</v>
      </c>
      <c r="AI287" s="4">
        <f t="shared" ref="AI287" si="2807">(X287*AD287+Y287*AC287+Z287*AD290+AA287*AC290)</f>
        <v>0</v>
      </c>
      <c r="AJ287" s="2">
        <f t="shared" ref="AJ287" si="2808">X287*AE287+Z287*AE290-Y287*AF287-AA287*AF290</f>
        <v>0</v>
      </c>
      <c r="AK287" s="3">
        <f t="shared" ref="AK287" si="2809">(X287*AF287+Y287*AE287+Z287*AF290+AA287*AE290)</f>
        <v>3.4744899457182177</v>
      </c>
      <c r="AL287" s="20"/>
      <c r="AM287" s="11">
        <v>1</v>
      </c>
      <c r="AN287" s="12">
        <v>0</v>
      </c>
      <c r="AO287" s="13">
        <v>0</v>
      </c>
      <c r="AP287" s="40">
        <f t="shared" ref="AP287" si="2810">-1/($AN$4*$B287)</f>
        <v>-2.8188388638951807</v>
      </c>
      <c r="AR287" s="1">
        <f t="shared" ref="AR287" si="2811">AH287*AM287+AJ287*AM290-AI287*AN287-AK287*AN290</f>
        <v>6.0368024623915186</v>
      </c>
      <c r="AS287" s="4">
        <f t="shared" ref="AS287" si="2812">(AH287*AN287+AI287*AM287+AJ287*AN290+AK287*AM290)</f>
        <v>0</v>
      </c>
      <c r="AT287" s="2">
        <f t="shared" ref="AT287" si="2813">AH287*AO287+AJ287*AO290-AI287*AP287-AK287*AP290</f>
        <v>0</v>
      </c>
      <c r="AU287" s="3">
        <f t="shared" ref="AU287" si="2814">(AH287*AP287+AI287*AO287+AJ287*AP290+AK287*AO290)</f>
        <v>-13.542283448929119</v>
      </c>
      <c r="AV287" s="20"/>
      <c r="AW287" s="11">
        <v>1</v>
      </c>
      <c r="AX287" s="12">
        <v>0</v>
      </c>
      <c r="AY287" s="13">
        <v>0</v>
      </c>
      <c r="AZ287" s="14">
        <v>0</v>
      </c>
      <c r="BA287" s="20"/>
      <c r="BB287" s="1">
        <f t="shared" ref="BB287" si="2815">AR287*AW287+AT287*AW290-AS287*AX287-AU287*AX290</f>
        <v>-24.52495945994211</v>
      </c>
      <c r="BC287" s="4">
        <f t="shared" ref="BC287" si="2816">(AR287*AX287+AS287*AW287+AT287*AX290+AU287*AW290)</f>
        <v>0</v>
      </c>
      <c r="BD287" s="2">
        <f t="shared" ref="BD287" si="2817">AR287*AY287+AT287*AY290-AS287*AZ287-AU287*AZ290</f>
        <v>0</v>
      </c>
      <c r="BE287" s="3">
        <f t="shared" ref="BE287" si="2818">(AR287*AZ287+AS287*AY287+AT287*AZ290+AU287*AY290)</f>
        <v>-13.542283448929119</v>
      </c>
      <c r="BF287" s="20"/>
      <c r="BG287" s="11">
        <v>1</v>
      </c>
      <c r="BH287" s="12">
        <v>0</v>
      </c>
      <c r="BI287" s="13">
        <v>0</v>
      </c>
      <c r="BJ287" s="40">
        <f t="shared" ref="BJ287" si="2819">-1/($BH$4*$B287)</f>
        <v>-2.7124675860123437</v>
      </c>
      <c r="BK287" s="20"/>
      <c r="BL287" s="1">
        <f t="shared" ref="BL287" si="2820">BB287*BG287+BD287*BG290-BC287*BH287-BE287*BH290</f>
        <v>-24.52495945994211</v>
      </c>
      <c r="BM287" s="4">
        <f t="shared" ref="BM287" si="2821">(BB287*BH287+BC287*BG287+BD287*BH290+BE287*BG290)</f>
        <v>0</v>
      </c>
      <c r="BN287" s="2">
        <f t="shared" ref="BN287" si="2822">BB287*BI287+BD287*BI290-BC287*BJ287-BE287*BJ290</f>
        <v>0</v>
      </c>
      <c r="BO287" s="3">
        <f t="shared" ref="BO287" si="2823">(BB287*BJ287+BC287*BI287+BD287*BJ290+BE287*BI290)</f>
        <v>52.980874134430643</v>
      </c>
      <c r="BP287" s="20"/>
      <c r="BQ287" s="11">
        <v>1</v>
      </c>
      <c r="BR287" s="12">
        <v>0</v>
      </c>
      <c r="BS287" s="13">
        <v>0</v>
      </c>
      <c r="BT287" s="14">
        <v>0</v>
      </c>
      <c r="BU287" s="20"/>
      <c r="BV287" s="1">
        <f t="shared" ref="BV287" si="2824">BL287*BQ287+BN287*BQ290-BM287*BR287-BO287*BR290</f>
        <v>80.131926751633102</v>
      </c>
      <c r="BW287" s="4">
        <f t="shared" ref="BW287" si="2825">(BL287*BR287+BM287*BQ287+BN287*BR290+BO287*BQ290)</f>
        <v>0</v>
      </c>
      <c r="BX287" s="2">
        <f t="shared" ref="BX287" si="2826">BL287*BS287+BN287*BS290-BM287*BT287-BO287*BT290</f>
        <v>0</v>
      </c>
      <c r="BY287" s="3">
        <f t="shared" ref="BY287" si="2827">(BL287*BT287+BM287*BS287+BN287*BT290+BO287*BS290)</f>
        <v>52.980874134430643</v>
      </c>
      <c r="BZ287" s="20"/>
      <c r="CA287" s="11">
        <v>1</v>
      </c>
      <c r="CB287" s="12">
        <v>0</v>
      </c>
      <c r="CC287" s="13">
        <v>0</v>
      </c>
      <c r="CD287" s="40">
        <f t="shared" ref="CD287" si="2828">-1/($CB$4*$B287)</f>
        <v>-1.4196358350156</v>
      </c>
      <c r="CE287" s="20"/>
      <c r="CF287" s="1">
        <f t="shared" ref="CF287" si="2829">BV287*CA287+BX287*CA290-BW287*CB287-BY287*CB290</f>
        <v>80.131926751633102</v>
      </c>
      <c r="CG287" s="4">
        <f t="shared" ref="CG287" si="2830">(BV287*CB287+BW287*CA287+BX287*CB290+BY287*CA290)</f>
        <v>0</v>
      </c>
      <c r="CH287" s="2">
        <f t="shared" ref="CH287" si="2831">BV287*CC287+BX287*CC290-BW287*CD287-BY287*CD290</f>
        <v>0</v>
      </c>
      <c r="CI287" s="3">
        <f t="shared" ref="CI287" si="2832">(BV287*CD287+BW287*CC287+BX287*CD290+BY287*CC290)</f>
        <v>-60.777280611032914</v>
      </c>
      <c r="CJ287" s="28"/>
      <c r="CK287" s="11">
        <v>1</v>
      </c>
      <c r="CL287" s="12">
        <v>0</v>
      </c>
      <c r="CM287" s="13">
        <v>0</v>
      </c>
      <c r="CN287" s="14">
        <v>0</v>
      </c>
      <c r="CP287" s="1">
        <f t="shared" ref="CP287" si="2833">CF287*CK287+CH287*CK290-CG287*CL287-CI287*CL290</f>
        <v>80.131926751633102</v>
      </c>
      <c r="CQ287" s="4">
        <f t="shared" ref="CQ287" si="2834">(CF287*CL287+CG287*CK287+CH287*CL290+CI287*CK290)</f>
        <v>-60.777280611032914</v>
      </c>
      <c r="CR287" s="2">
        <f t="shared" ref="CR287" si="2835">CF287*CM287+CH287*CM290-CG287*CN287-CI287*CN290</f>
        <v>0</v>
      </c>
      <c r="CS287" s="3">
        <f t="shared" ref="CS287" si="2836">(CF287*CN287+CG287*CM287+CH287*CN290+CI287*CM290)</f>
        <v>-60.777280611032914</v>
      </c>
      <c r="CU287" s="29">
        <f t="shared" ref="CU287" si="2837">20*LOG(((1+$CL$4)/$CL$4)/((CP287+CP290)^2+(CQ287+CQ290)^2)^0.5)</f>
        <v>-38.403664074590928</v>
      </c>
      <c r="CW287" s="51">
        <f t="shared" ref="CW287" si="2838">((CP287^2+CQ287^2)^0.5)/((CP290^2+CQ290^2)^0.5)</f>
        <v>0.75854022391525522</v>
      </c>
      <c r="CY287" s="44">
        <f t="shared" si="2187"/>
        <v>4.4000000000000101</v>
      </c>
      <c r="CZ287" s="13">
        <f t="shared" si="2188"/>
        <v>-3.8839574359179722E-2</v>
      </c>
      <c r="DA287" s="13">
        <f t="shared" si="2189"/>
        <v>-86.348656547522737</v>
      </c>
      <c r="DB287" s="48">
        <f t="shared" si="2190"/>
        <v>-3.8839574359179722E-2</v>
      </c>
      <c r="DC287" s="13">
        <f t="shared" si="2191"/>
        <v>-19.566807109299944</v>
      </c>
      <c r="DD287" s="55">
        <f t="shared" si="2192"/>
        <v>-0.34150520815991797</v>
      </c>
      <c r="DE287" s="46">
        <f t="shared" si="2193"/>
        <v>-17.524277222582867</v>
      </c>
    </row>
    <row r="288" spans="1:109" ht="18" customHeight="1" thickBot="1">
      <c r="D288" s="11"/>
      <c r="E288" s="13"/>
      <c r="F288" s="13"/>
      <c r="G288" s="15"/>
      <c r="H288" s="10"/>
      <c r="I288" s="11"/>
      <c r="J288" s="13"/>
      <c r="K288" s="13"/>
      <c r="L288" s="15"/>
      <c r="N288" s="5"/>
      <c r="Q288" s="6"/>
      <c r="S288" s="11"/>
      <c r="T288" s="13"/>
      <c r="U288" s="13"/>
      <c r="V288" s="15"/>
      <c r="W288" s="20"/>
      <c r="X288" s="5"/>
      <c r="AA288" s="6"/>
      <c r="AB288" s="20"/>
      <c r="AC288" s="11"/>
      <c r="AD288" s="13"/>
      <c r="AE288" s="13"/>
      <c r="AF288" s="15"/>
      <c r="AG288" s="20"/>
      <c r="AH288" s="5"/>
      <c r="AK288" s="6"/>
      <c r="AL288" s="20"/>
      <c r="AM288" s="11"/>
      <c r="AN288" s="13"/>
      <c r="AO288" s="13"/>
      <c r="AP288" s="15"/>
      <c r="AR288" s="5"/>
      <c r="AU288" s="6"/>
      <c r="AW288" s="11"/>
      <c r="AX288" s="13"/>
      <c r="AY288" s="13"/>
      <c r="AZ288" s="15"/>
      <c r="BA288" s="20"/>
      <c r="BB288" s="5"/>
      <c r="BE288" s="6"/>
      <c r="BG288" s="11"/>
      <c r="BH288" s="13"/>
      <c r="BI288" s="13"/>
      <c r="BJ288" s="15"/>
      <c r="BL288" s="5"/>
      <c r="BO288" s="6"/>
      <c r="BQ288" s="11"/>
      <c r="BR288" s="13"/>
      <c r="BS288" s="13"/>
      <c r="BT288" s="15"/>
      <c r="BU288" s="20"/>
      <c r="BV288" s="5"/>
      <c r="BY288" s="6"/>
      <c r="CA288" s="11"/>
      <c r="CB288" s="13"/>
      <c r="CC288" s="13"/>
      <c r="CD288" s="15"/>
      <c r="CF288" s="5"/>
      <c r="CI288" s="6"/>
      <c r="CK288" s="11"/>
      <c r="CL288" s="13"/>
      <c r="CM288" s="13"/>
      <c r="CN288" s="15"/>
      <c r="CP288" s="5"/>
      <c r="CS288" s="6"/>
      <c r="CW288" s="52"/>
      <c r="CY288" s="44">
        <f t="shared" si="2187"/>
        <v>4.4500000000000099</v>
      </c>
      <c r="CZ288" s="13">
        <f t="shared" si="2188"/>
        <v>-3.9805545930695185E-2</v>
      </c>
      <c r="DA288" s="13">
        <f t="shared" si="2189"/>
        <v>-87.32699690298773</v>
      </c>
      <c r="DB288" s="48">
        <f t="shared" si="2190"/>
        <v>-3.9805545930695185E-2</v>
      </c>
      <c r="DC288" s="13">
        <f t="shared" si="2191"/>
        <v>-19.075200278603358</v>
      </c>
      <c r="DD288" s="55">
        <f t="shared" si="2192"/>
        <v>-0.33292505033896824</v>
      </c>
      <c r="DE288" s="46">
        <f t="shared" si="2193"/>
        <v>-17.413600333069141</v>
      </c>
    </row>
    <row r="289" spans="1:109" ht="18" customHeight="1" thickBot="1">
      <c r="D289" s="11" t="s">
        <v>6</v>
      </c>
      <c r="E289" s="13"/>
      <c r="F289" s="13" t="s">
        <v>7</v>
      </c>
      <c r="G289" s="15"/>
      <c r="H289" s="10"/>
      <c r="I289" s="11" t="s">
        <v>8</v>
      </c>
      <c r="J289" s="13"/>
      <c r="K289" s="13" t="s">
        <v>9</v>
      </c>
      <c r="L289" s="15"/>
      <c r="N289" s="251" t="s">
        <v>26</v>
      </c>
      <c r="O289" s="252"/>
      <c r="P289" s="253" t="s">
        <v>27</v>
      </c>
      <c r="Q289" s="254"/>
      <c r="S289" s="11" t="s">
        <v>13</v>
      </c>
      <c r="T289" s="13"/>
      <c r="U289" s="13" t="s">
        <v>14</v>
      </c>
      <c r="V289" s="15"/>
      <c r="W289" s="20"/>
      <c r="X289" s="251" t="s">
        <v>26</v>
      </c>
      <c r="Y289" s="252"/>
      <c r="Z289" s="253" t="s">
        <v>27</v>
      </c>
      <c r="AA289" s="254"/>
      <c r="AB289" s="20"/>
      <c r="AC289" s="11" t="s">
        <v>8</v>
      </c>
      <c r="AD289" s="13"/>
      <c r="AE289" s="13" t="s">
        <v>9</v>
      </c>
      <c r="AF289" s="15"/>
      <c r="AG289" s="20"/>
      <c r="AH289" s="251" t="s">
        <v>26</v>
      </c>
      <c r="AI289" s="252"/>
      <c r="AJ289" s="253" t="s">
        <v>27</v>
      </c>
      <c r="AK289" s="254"/>
      <c r="AL289" s="20"/>
      <c r="AM289" s="11" t="s">
        <v>13</v>
      </c>
      <c r="AN289" s="13"/>
      <c r="AO289" s="13" t="s">
        <v>14</v>
      </c>
      <c r="AP289" s="15"/>
      <c r="AR289" s="251" t="s">
        <v>26</v>
      </c>
      <c r="AS289" s="252"/>
      <c r="AT289" s="253" t="s">
        <v>27</v>
      </c>
      <c r="AU289" s="254"/>
      <c r="AV289" s="36"/>
      <c r="AW289" s="11" t="s">
        <v>8</v>
      </c>
      <c r="AX289" s="13"/>
      <c r="AY289" s="13" t="s">
        <v>9</v>
      </c>
      <c r="AZ289" s="15"/>
      <c r="BA289" s="20"/>
      <c r="BB289" s="251" t="s">
        <v>26</v>
      </c>
      <c r="BC289" s="252"/>
      <c r="BD289" s="253" t="s">
        <v>27</v>
      </c>
      <c r="BE289" s="254"/>
      <c r="BF289" s="36"/>
      <c r="BG289" s="11" t="s">
        <v>13</v>
      </c>
      <c r="BH289" s="13"/>
      <c r="BI289" s="13" t="s">
        <v>14</v>
      </c>
      <c r="BJ289" s="15"/>
      <c r="BK289" s="36"/>
      <c r="BL289" s="251" t="s">
        <v>26</v>
      </c>
      <c r="BM289" s="252"/>
      <c r="BN289" s="253" t="s">
        <v>27</v>
      </c>
      <c r="BO289" s="254"/>
      <c r="BP289" s="36"/>
      <c r="BQ289" s="11" t="s">
        <v>8</v>
      </c>
      <c r="BR289" s="13"/>
      <c r="BS289" s="13" t="s">
        <v>9</v>
      </c>
      <c r="BT289" s="15"/>
      <c r="BU289" s="20"/>
      <c r="BV289" s="251" t="s">
        <v>26</v>
      </c>
      <c r="BW289" s="252"/>
      <c r="BX289" s="253" t="s">
        <v>27</v>
      </c>
      <c r="BY289" s="254"/>
      <c r="BZ289" s="36"/>
      <c r="CA289" s="11" t="s">
        <v>13</v>
      </c>
      <c r="CB289" s="13"/>
      <c r="CC289" s="13" t="s">
        <v>14</v>
      </c>
      <c r="CD289" s="15"/>
      <c r="CE289" s="36"/>
      <c r="CF289" s="251" t="s">
        <v>26</v>
      </c>
      <c r="CG289" s="252"/>
      <c r="CH289" s="253" t="s">
        <v>27</v>
      </c>
      <c r="CI289" s="254"/>
      <c r="CK289" s="11" t="s">
        <v>28</v>
      </c>
      <c r="CL289" s="13"/>
      <c r="CM289" s="13" t="s">
        <v>29</v>
      </c>
      <c r="CN289" s="15"/>
      <c r="CP289" s="251" t="s">
        <v>26</v>
      </c>
      <c r="CQ289" s="252"/>
      <c r="CR289" s="253" t="s">
        <v>27</v>
      </c>
      <c r="CS289" s="254"/>
      <c r="CU289" s="38" t="s">
        <v>37</v>
      </c>
      <c r="CW289" s="53" t="s">
        <v>45</v>
      </c>
      <c r="CY289" s="44">
        <f t="shared" si="2187"/>
        <v>4.5000000000000098</v>
      </c>
      <c r="CZ289" s="13">
        <f t="shared" si="2188"/>
        <v>-4.0717656387883293E-2</v>
      </c>
      <c r="DA289" s="13">
        <f t="shared" si="2189"/>
        <v>-88.280756916917895</v>
      </c>
      <c r="DB289" s="48">
        <f t="shared" si="2190"/>
        <v>-4.0717656387883293E-2</v>
      </c>
      <c r="DC289" s="13">
        <f t="shared" si="2191"/>
        <v>-18.605101087065417</v>
      </c>
      <c r="DD289" s="55">
        <f t="shared" si="2192"/>
        <v>-0.32472027163566769</v>
      </c>
      <c r="DE289" s="46">
        <f t="shared" si="2193"/>
        <v>-17.312753357737702</v>
      </c>
    </row>
    <row r="290" spans="1:109" ht="18" customHeight="1" thickTop="1" thickBot="1">
      <c r="D290" s="16">
        <v>0</v>
      </c>
      <c r="E290" s="17">
        <v>0</v>
      </c>
      <c r="F290" s="18">
        <v>1</v>
      </c>
      <c r="G290" s="19">
        <v>0</v>
      </c>
      <c r="H290" s="10"/>
      <c r="I290" s="16">
        <v>0</v>
      </c>
      <c r="J290" s="17">
        <f t="shared" ref="J290" si="2839">-1/($J$4*$B287)</f>
        <v>-1.9753710734561458</v>
      </c>
      <c r="K290" s="18">
        <v>1</v>
      </c>
      <c r="L290" s="19">
        <v>0</v>
      </c>
      <c r="N290" s="1">
        <f t="shared" ref="N290" si="2840">D290*I287+F290*I290-E290*J287-G290*J290</f>
        <v>0</v>
      </c>
      <c r="O290" s="4">
        <f t="shared" ref="O290" si="2841">(D290*J287+E290*I287+F290*J290+G290*I290)</f>
        <v>-1.9753710734561458</v>
      </c>
      <c r="P290" s="2">
        <f t="shared" ref="P290" si="2842">D290*K287+F290*K290-E290*L287-G290*L290</f>
        <v>1</v>
      </c>
      <c r="Q290" s="3">
        <f t="shared" ref="Q290" si="2843">(D290*L287+E290*K287+F290*L290+G290*K290)</f>
        <v>0</v>
      </c>
      <c r="S290" s="16">
        <v>0</v>
      </c>
      <c r="T290" s="17">
        <v>0</v>
      </c>
      <c r="U290" s="18">
        <v>1</v>
      </c>
      <c r="V290" s="19">
        <v>0</v>
      </c>
      <c r="W290" s="20"/>
      <c r="X290" s="1">
        <f t="shared" ref="X290" si="2844">N290*S287+P290*S290-O290*T287-Q290*T290</f>
        <v>0</v>
      </c>
      <c r="Y290" s="4">
        <f t="shared" ref="Y290" si="2845">(N290*T287+O290*S287+P290*T290+Q290*S290)</f>
        <v>-1.9753710734561458</v>
      </c>
      <c r="Z290" s="2">
        <f t="shared" ref="Z290" si="2846">N290*U287+P290*U290-O290*V287-Q290*V290</f>
        <v>-4.3581300070962037</v>
      </c>
      <c r="AA290" s="3">
        <f t="shared" ref="AA290" si="2847">(N290*V287+O290*U287+P290*V290+Q290*U290)</f>
        <v>0</v>
      </c>
      <c r="AB290" s="20"/>
      <c r="AC290" s="16">
        <v>0</v>
      </c>
      <c r="AD290" s="17">
        <f t="shared" ref="AD290" si="2848">-1/($AD$4*$B287)</f>
        <v>-2.2567657838198887</v>
      </c>
      <c r="AE290" s="18">
        <v>1</v>
      </c>
      <c r="AF290" s="19">
        <v>0</v>
      </c>
      <c r="AG290" s="20"/>
      <c r="AH290" s="1">
        <f t="shared" ref="AH290" si="2849">X290*AC287+Z290*AC290-Y290*AD287-AA290*AD290</f>
        <v>0</v>
      </c>
      <c r="AI290" s="4">
        <f t="shared" ref="AI290" si="2850">(X290*AD287+Y290*AC287+Z290*AD290+AA290*AC290)</f>
        <v>7.8599076079972958</v>
      </c>
      <c r="AJ290" s="2">
        <f t="shared" ref="AJ290" si="2851">X290*AE287+Z290*AE290-Y290*AF287-AA290*AF290</f>
        <v>-4.3581300070962037</v>
      </c>
      <c r="AK290" s="3">
        <f t="shared" ref="AK290" si="2852">(X290*AF287+Y290*AE287+Z290*AF290+AA290*AE290)</f>
        <v>0</v>
      </c>
      <c r="AL290" s="20"/>
      <c r="AM290" s="16">
        <v>0</v>
      </c>
      <c r="AN290" s="17">
        <v>0</v>
      </c>
      <c r="AO290" s="18">
        <v>1</v>
      </c>
      <c r="AP290" s="19">
        <v>0</v>
      </c>
      <c r="AR290" s="1">
        <f t="shared" ref="AR290" si="2853">AH290*AM287+AJ290*AM290-AI290*AN287-AK290*AN290</f>
        <v>0</v>
      </c>
      <c r="AS290" s="4">
        <f t="shared" ref="AS290" si="2854">(AH290*AN287+AI290*AM287+AJ290*AN290+AK290*AM290)</f>
        <v>7.8599076079972958</v>
      </c>
      <c r="AT290" s="2">
        <f t="shared" ref="AT290" si="2855">AH290*AO287+AJ290*AO290-AI290*AP287-AK290*AP290</f>
        <v>17.797683024951979</v>
      </c>
      <c r="AU290" s="3">
        <f t="shared" ref="AU290" si="2856">(AH290*AP287+AI290*AO287+AJ290*AP290+AK290*AO290)</f>
        <v>0</v>
      </c>
      <c r="AV290" s="20"/>
      <c r="AW290" s="16">
        <v>0</v>
      </c>
      <c r="AX290" s="17">
        <f t="shared" ref="AX290" si="2857">-1/($AX$4*$B287)</f>
        <v>-2.2567657838198887</v>
      </c>
      <c r="AY290" s="18">
        <v>1</v>
      </c>
      <c r="AZ290" s="19">
        <v>0</v>
      </c>
      <c r="BA290" s="20"/>
      <c r="BB290" s="1">
        <f t="shared" ref="BB290" si="2858">AR290*AW287+AT290*AW290-AS290*AX287-AU290*AX290</f>
        <v>0</v>
      </c>
      <c r="BC290" s="4">
        <f t="shared" ref="BC290" si="2859">(AR290*AX287+AS290*AW287+AT290*AX290+AU290*AW290)</f>
        <v>-32.305294473986386</v>
      </c>
      <c r="BD290" s="2">
        <f t="shared" ref="BD290" si="2860">AR290*AY287+AT290*AY290-AS290*AZ287-AU290*AZ290</f>
        <v>17.797683024951979</v>
      </c>
      <c r="BE290" s="3">
        <f t="shared" ref="BE290" si="2861">(AR290*AZ287+AS290*AY287+AT290*AZ290+AU290*AY290)</f>
        <v>0</v>
      </c>
      <c r="BF290" s="20"/>
      <c r="BG290" s="16">
        <v>0</v>
      </c>
      <c r="BH290" s="17">
        <v>0</v>
      </c>
      <c r="BI290" s="18">
        <v>1</v>
      </c>
      <c r="BJ290" s="19">
        <v>0</v>
      </c>
      <c r="BK290" s="20"/>
      <c r="BL290" s="1">
        <f t="shared" ref="BL290" si="2862">BB290*BG287+BD290*BG290-BC290*BH287-BE290*BH290</f>
        <v>0</v>
      </c>
      <c r="BM290" s="4">
        <f t="shared" ref="BM290" si="2863">(BB290*BH287+BC290*BG287+BD290*BH290+BE290*BG290)</f>
        <v>-32.305294473986386</v>
      </c>
      <c r="BN290" s="2">
        <f t="shared" ref="BN290" si="2864">BB290*BI287+BD290*BI290-BC290*BJ287-BE290*BJ290</f>
        <v>-69.829381092319778</v>
      </c>
      <c r="BO290" s="3">
        <f t="shared" ref="BO290" si="2865">(BB290*BJ287+BC290*BI287+BD290*BJ290+BE290*BI290)</f>
        <v>0</v>
      </c>
      <c r="BP290" s="20"/>
      <c r="BQ290" s="16">
        <v>0</v>
      </c>
      <c r="BR290" s="17">
        <f t="shared" ref="BR290" si="2866">-1/($BR$4*$B287)</f>
        <v>-1.9753710734561458</v>
      </c>
      <c r="BS290" s="18">
        <v>1</v>
      </c>
      <c r="BT290" s="19">
        <v>0</v>
      </c>
      <c r="BU290" s="20"/>
      <c r="BV290" s="1">
        <f t="shared" ref="BV290" si="2867">BL290*BQ287+BN290*BQ290-BM290*BR287-BO290*BR290</f>
        <v>0</v>
      </c>
      <c r="BW290" s="4">
        <f t="shared" ref="BW290" si="2868">(BL290*BR287+BM290*BQ287+BN290*BR290+BO290*BQ290)</f>
        <v>105.63364501312762</v>
      </c>
      <c r="BX290" s="2">
        <f t="shared" ref="BX290" si="2869">BL290*BS287+BN290*BS290-BM290*BT287-BO290*BT290</f>
        <v>-69.829381092319778</v>
      </c>
      <c r="BY290" s="3">
        <f t="shared" ref="BY290" si="2870">(BL290*BT287+BM290*BS287+BN290*BT290+BO290*BS290)</f>
        <v>0</v>
      </c>
      <c r="BZ290" s="20"/>
      <c r="CA290" s="16">
        <v>0</v>
      </c>
      <c r="CB290" s="17">
        <v>0</v>
      </c>
      <c r="CC290" s="18">
        <v>1</v>
      </c>
      <c r="CD290" s="19">
        <v>0</v>
      </c>
      <c r="CE290" s="20"/>
      <c r="CF290" s="1">
        <f t="shared" ref="CF290" si="2871">BV290*CA287+BX290*CA290-BW290*CB287-BY290*CB290</f>
        <v>0</v>
      </c>
      <c r="CG290" s="4">
        <f t="shared" ref="CG290" si="2872">(BV290*CB287+BW290*CA287+BX290*CB290+BY290*CA290)</f>
        <v>105.63364501312762</v>
      </c>
      <c r="CH290" s="2">
        <f t="shared" ref="CH290" si="2873">BV290*CC287+BX290*CC290-BW290*CD287-BY290*CD290</f>
        <v>80.131926751633131</v>
      </c>
      <c r="CI290" s="3">
        <f t="shared" ref="CI290" si="2874">(BV290*CD287+BW290*CC287+BX290*CD290+BY290*CC290)</f>
        <v>0</v>
      </c>
      <c r="CK290" s="16">
        <f t="shared" ref="CK290" si="2875">1/$CL$4</f>
        <v>1</v>
      </c>
      <c r="CL290" s="17">
        <v>0</v>
      </c>
      <c r="CM290" s="18">
        <v>1</v>
      </c>
      <c r="CN290" s="19">
        <v>0</v>
      </c>
      <c r="CP290" s="1">
        <f t="shared" ref="CP290" si="2876">CF290*CK287+CH290*CK290-CG290*CL287-CI290*CL290</f>
        <v>80.131926751633131</v>
      </c>
      <c r="CQ290" s="4">
        <f t="shared" ref="CQ290" si="2877">(CF290*CL287+CG290*CK287+CH290*CL290+CI290*CK290)</f>
        <v>105.63364501312762</v>
      </c>
      <c r="CR290" s="2">
        <f t="shared" ref="CR290" si="2878">CF290*CM287+CH290*CM290-CG290*CN287-CI290*CN290</f>
        <v>80.131926751633131</v>
      </c>
      <c r="CS290" s="3">
        <f t="shared" ref="CS290" si="2879">(CF290*CN287+CG290*CM287+CH290*CN290+CI290*CM290)</f>
        <v>0</v>
      </c>
      <c r="CU290" s="39">
        <f t="shared" ref="CU290" si="2880">(180/PI())*ATAN(-1*(CQ287/CP287))</f>
        <v>37.179052652321722</v>
      </c>
      <c r="CW290" s="54">
        <f t="shared" ref="CW290" si="2881">20*LOG(((1-(10^(CU287/20)^2)*(1-((1-CW287)/(1+CW287))^2))^0.5))</f>
        <v>-6.1543567715747344E-4</v>
      </c>
      <c r="CY290" s="44">
        <f t="shared" si="2187"/>
        <v>4.5500000000000096</v>
      </c>
      <c r="CZ290" s="13">
        <f t="shared" si="2188"/>
        <v>-4.1576941116323908E-2</v>
      </c>
      <c r="DA290" s="13">
        <f t="shared" si="2189"/>
        <v>-89.211011971271162</v>
      </c>
      <c r="DB290" s="48">
        <f t="shared" si="2190"/>
        <v>-4.1576941116323908E-2</v>
      </c>
      <c r="DC290" s="13">
        <f t="shared" si="2191"/>
        <v>3581.8447777419274</v>
      </c>
      <c r="DD290" s="55">
        <f t="shared" si="2192"/>
        <v>-0.31703441746943029</v>
      </c>
      <c r="DE290" s="46">
        <f t="shared" si="2193"/>
        <v>-17.22103159760789</v>
      </c>
    </row>
    <row r="291" spans="1:109" ht="18" customHeight="1"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3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  <c r="BB291" s="20"/>
      <c r="BC291" s="20"/>
      <c r="BD291" s="20"/>
      <c r="BE291" s="20"/>
      <c r="BF291" s="20"/>
      <c r="BG291" s="20"/>
      <c r="BH291" s="20"/>
      <c r="BI291" s="20"/>
      <c r="BJ291" s="20"/>
      <c r="BK291" s="20"/>
      <c r="BL291" s="20"/>
      <c r="BM291" s="20"/>
      <c r="BN291" s="20"/>
      <c r="BO291" s="20"/>
      <c r="BP291" s="20"/>
      <c r="BQ291" s="20"/>
      <c r="BR291" s="20"/>
      <c r="BS291" s="20"/>
      <c r="BT291" s="20"/>
      <c r="BU291" s="20"/>
      <c r="BV291" s="20"/>
      <c r="BW291" s="20"/>
      <c r="BX291" s="20"/>
      <c r="BY291" s="20"/>
      <c r="BZ291" s="20"/>
      <c r="CA291" s="20"/>
      <c r="CB291" s="20"/>
      <c r="CC291" s="20"/>
      <c r="CD291" s="20"/>
      <c r="CE291" s="20"/>
      <c r="CF291" s="20"/>
      <c r="CG291" s="20"/>
      <c r="CH291" s="20"/>
      <c r="CI291" s="20"/>
      <c r="CJ291" s="20"/>
      <c r="CK291" s="20"/>
      <c r="CL291" s="20"/>
      <c r="CY291" s="44">
        <f t="shared" si="2187"/>
        <v>4.6000000000000103</v>
      </c>
      <c r="CZ291" s="13">
        <f t="shared" si="2188"/>
        <v>-4.2384567554604978E-2</v>
      </c>
      <c r="DA291" s="13">
        <f t="shared" si="2189"/>
        <v>89.881226915827767</v>
      </c>
      <c r="DB291" s="48">
        <f t="shared" si="2190"/>
        <v>-4.2384567554604978E-2</v>
      </c>
      <c r="DC291" s="13">
        <f t="shared" si="2191"/>
        <v>-17.724367075708535</v>
      </c>
      <c r="DD291" s="55">
        <f t="shared" si="2192"/>
        <v>-0.30934856330319299</v>
      </c>
      <c r="DE291" s="46">
        <f t="shared" si="2193"/>
        <v>-17.13779264425439</v>
      </c>
    </row>
    <row r="292" spans="1:109" ht="18" customHeight="1">
      <c r="CY292" s="44">
        <f t="shared" si="2187"/>
        <v>4.6500000000000101</v>
      </c>
      <c r="CZ292" s="13">
        <f t="shared" si="2188"/>
        <v>-4.3141810014565227E-2</v>
      </c>
      <c r="DA292" s="13">
        <f t="shared" si="2189"/>
        <v>88.995008562042344</v>
      </c>
      <c r="DB292" s="48">
        <f t="shared" si="2190"/>
        <v>-4.3141810014565227E-2</v>
      </c>
      <c r="DC292" s="13">
        <f t="shared" si="2191"/>
        <v>-17.311422609315972</v>
      </c>
      <c r="DD292" s="55">
        <f t="shared" si="2192"/>
        <v>-0.30214132273675171</v>
      </c>
      <c r="DE292" s="46">
        <f t="shared" si="2193"/>
        <v>-17.062449451205929</v>
      </c>
    </row>
    <row r="293" spans="1:109" ht="18" customHeight="1" thickBot="1">
      <c r="A293" s="23"/>
      <c r="B293" s="23"/>
      <c r="C293" s="23"/>
      <c r="D293" s="20" t="s">
        <v>15</v>
      </c>
      <c r="E293" s="20"/>
      <c r="F293" s="20"/>
      <c r="G293" s="20"/>
      <c r="H293" s="20"/>
      <c r="I293" s="20" t="s">
        <v>16</v>
      </c>
      <c r="J293" s="20"/>
      <c r="K293" s="20"/>
      <c r="L293" s="20"/>
      <c r="M293" s="23"/>
      <c r="N293" s="23"/>
      <c r="O293" s="24" t="s">
        <v>17</v>
      </c>
      <c r="P293" s="23"/>
      <c r="Q293" s="23"/>
      <c r="R293" s="23"/>
      <c r="S293" s="20"/>
      <c r="T293" s="20" t="s">
        <v>18</v>
      </c>
      <c r="U293" s="23"/>
      <c r="V293" s="23"/>
      <c r="W293" s="23"/>
      <c r="X293" s="23"/>
      <c r="Y293" s="24" t="s">
        <v>19</v>
      </c>
      <c r="Z293" s="23"/>
      <c r="AA293" s="23"/>
      <c r="AB293" s="23"/>
      <c r="AC293" s="24" t="s">
        <v>20</v>
      </c>
      <c r="AD293" s="20"/>
      <c r="AE293" s="20"/>
      <c r="AF293" s="20"/>
      <c r="AG293" s="20"/>
      <c r="AH293" s="23"/>
      <c r="AI293" s="24" t="s">
        <v>21</v>
      </c>
      <c r="AJ293" s="23"/>
      <c r="AK293" s="23"/>
      <c r="AL293" s="20"/>
      <c r="AM293" s="24" t="s">
        <v>31</v>
      </c>
      <c r="AN293" s="20"/>
      <c r="AO293" s="23"/>
      <c r="AP293" s="23"/>
      <c r="AQ293" s="23"/>
      <c r="AR293" s="23"/>
      <c r="AS293" s="24" t="s">
        <v>91</v>
      </c>
      <c r="AT293" s="23"/>
      <c r="AU293" s="23"/>
      <c r="AV293" s="23"/>
      <c r="AW293" s="24" t="s">
        <v>32</v>
      </c>
      <c r="AX293" s="20"/>
      <c r="AY293" s="20"/>
      <c r="AZ293" s="20"/>
      <c r="BA293" s="20"/>
      <c r="BB293" s="23"/>
      <c r="BC293" s="24" t="s">
        <v>22</v>
      </c>
      <c r="BD293" s="23"/>
      <c r="BE293" s="23"/>
      <c r="BF293" s="23"/>
      <c r="BG293" s="24" t="s">
        <v>33</v>
      </c>
      <c r="BH293" s="20"/>
      <c r="BI293" s="23"/>
      <c r="BJ293" s="23"/>
      <c r="BK293" s="23"/>
      <c r="BL293" s="23"/>
      <c r="BM293" s="24" t="s">
        <v>34</v>
      </c>
      <c r="BN293" s="23"/>
      <c r="BO293" s="23"/>
      <c r="BP293" s="23"/>
      <c r="BQ293" s="24" t="s">
        <v>89</v>
      </c>
      <c r="BR293" s="20"/>
      <c r="BS293" s="20"/>
      <c r="BT293" s="20"/>
      <c r="BU293" s="20"/>
      <c r="BV293" s="23"/>
      <c r="BW293" s="24" t="s">
        <v>35</v>
      </c>
      <c r="BX293" s="23"/>
      <c r="BY293" s="23"/>
      <c r="BZ293" s="23"/>
      <c r="CA293" s="24" t="s">
        <v>90</v>
      </c>
      <c r="CB293" s="20"/>
      <c r="CC293" s="23"/>
      <c r="CD293" s="23"/>
      <c r="CE293" s="23"/>
      <c r="CF293" s="23"/>
      <c r="CG293" s="24" t="s">
        <v>92</v>
      </c>
      <c r="CH293" s="23"/>
      <c r="CI293" s="23"/>
      <c r="CJ293" s="23"/>
      <c r="CK293" s="24" t="s">
        <v>36</v>
      </c>
      <c r="CL293" s="24"/>
      <c r="CM293" s="23"/>
      <c r="CN293" s="23"/>
      <c r="CO293" s="23"/>
      <c r="CP293" s="23"/>
      <c r="CQ293" s="24" t="s">
        <v>93</v>
      </c>
      <c r="CR293" s="23"/>
      <c r="CS293" s="23"/>
      <c r="CY293" s="44">
        <f t="shared" si="2187"/>
        <v>4.7000000000000099</v>
      </c>
      <c r="CZ293" s="13">
        <f t="shared" si="2188"/>
        <v>-4.3850027573730632E-2</v>
      </c>
      <c r="DA293" s="13">
        <f t="shared" si="2189"/>
        <v>88.129437431576548</v>
      </c>
      <c r="DB293" s="48">
        <f t="shared" si="2190"/>
        <v>-4.3850027573730632E-2</v>
      </c>
      <c r="DC293" s="13">
        <f t="shared" si="2191"/>
        <v>-16.915353412896426</v>
      </c>
      <c r="DD293" s="55">
        <f t="shared" si="2192"/>
        <v>-0.29522861119350247</v>
      </c>
      <c r="DE293" s="46">
        <f t="shared" si="2193"/>
        <v>-16.994464351441721</v>
      </c>
    </row>
    <row r="294" spans="1:109" ht="18" customHeight="1" thickBot="1">
      <c r="A294" s="23"/>
      <c r="B294" s="33"/>
      <c r="C294" s="23"/>
      <c r="D294" s="7" t="s">
        <v>2</v>
      </c>
      <c r="E294" s="8"/>
      <c r="F294" s="8" t="s">
        <v>3</v>
      </c>
      <c r="G294" s="9"/>
      <c r="H294" s="10"/>
      <c r="I294" s="7" t="s">
        <v>4</v>
      </c>
      <c r="J294" s="8"/>
      <c r="K294" s="8" t="s">
        <v>5</v>
      </c>
      <c r="L294" s="9"/>
      <c r="M294" s="23"/>
      <c r="N294" s="251" t="s">
        <v>79</v>
      </c>
      <c r="O294" s="252"/>
      <c r="P294" s="253" t="s">
        <v>80</v>
      </c>
      <c r="Q294" s="254"/>
      <c r="R294" s="23"/>
      <c r="S294" s="7" t="s">
        <v>11</v>
      </c>
      <c r="T294" s="8"/>
      <c r="U294" s="8" t="s">
        <v>12</v>
      </c>
      <c r="V294" s="9"/>
      <c r="W294" s="20"/>
      <c r="X294" s="251" t="s">
        <v>79</v>
      </c>
      <c r="Y294" s="252"/>
      <c r="Z294" s="253" t="s">
        <v>80</v>
      </c>
      <c r="AA294" s="254"/>
      <c r="AB294" s="20"/>
      <c r="AC294" s="7" t="s">
        <v>4</v>
      </c>
      <c r="AD294" s="8"/>
      <c r="AE294" s="8" t="s">
        <v>5</v>
      </c>
      <c r="AF294" s="9"/>
      <c r="AG294" s="20"/>
      <c r="AH294" s="251" t="s">
        <v>0</v>
      </c>
      <c r="AI294" s="252"/>
      <c r="AJ294" s="253" t="s">
        <v>1</v>
      </c>
      <c r="AK294" s="254"/>
      <c r="AL294" s="20"/>
      <c r="AM294" s="7" t="s">
        <v>11</v>
      </c>
      <c r="AN294" s="8"/>
      <c r="AO294" s="8" t="s">
        <v>12</v>
      </c>
      <c r="AP294" s="9"/>
      <c r="AQ294" s="23"/>
      <c r="AR294" s="251" t="s">
        <v>0</v>
      </c>
      <c r="AS294" s="252"/>
      <c r="AT294" s="253" t="s">
        <v>1</v>
      </c>
      <c r="AU294" s="254"/>
      <c r="AV294" s="36"/>
      <c r="AW294" s="7" t="s">
        <v>4</v>
      </c>
      <c r="AX294" s="8"/>
      <c r="AY294" s="8" t="s">
        <v>5</v>
      </c>
      <c r="AZ294" s="9"/>
      <c r="BA294" s="20"/>
      <c r="BB294" s="251" t="s">
        <v>0</v>
      </c>
      <c r="BC294" s="252"/>
      <c r="BD294" s="253" t="s">
        <v>1</v>
      </c>
      <c r="BE294" s="254"/>
      <c r="BF294" s="36"/>
      <c r="BG294" s="7" t="s">
        <v>11</v>
      </c>
      <c r="BH294" s="8"/>
      <c r="BI294" s="8" t="s">
        <v>12</v>
      </c>
      <c r="BJ294" s="9"/>
      <c r="BK294" s="36"/>
      <c r="BL294" s="251" t="s">
        <v>0</v>
      </c>
      <c r="BM294" s="252"/>
      <c r="BN294" s="253" t="s">
        <v>1</v>
      </c>
      <c r="BO294" s="254"/>
      <c r="BP294" s="36"/>
      <c r="BQ294" s="7" t="s">
        <v>4</v>
      </c>
      <c r="BR294" s="8"/>
      <c r="BS294" s="8" t="s">
        <v>5</v>
      </c>
      <c r="BT294" s="9"/>
      <c r="BU294" s="20"/>
      <c r="BV294" s="251" t="s">
        <v>0</v>
      </c>
      <c r="BW294" s="252"/>
      <c r="BX294" s="253" t="s">
        <v>1</v>
      </c>
      <c r="BY294" s="254"/>
      <c r="BZ294" s="36"/>
      <c r="CA294" s="7" t="s">
        <v>11</v>
      </c>
      <c r="CB294" s="8"/>
      <c r="CC294" s="8" t="s">
        <v>12</v>
      </c>
      <c r="CD294" s="9"/>
      <c r="CE294" s="36"/>
      <c r="CF294" s="251" t="s">
        <v>0</v>
      </c>
      <c r="CG294" s="252"/>
      <c r="CH294" s="253" t="s">
        <v>1</v>
      </c>
      <c r="CI294" s="254"/>
      <c r="CJ294" s="23"/>
      <c r="CK294" s="7" t="s">
        <v>23</v>
      </c>
      <c r="CL294" s="8"/>
      <c r="CM294" s="8" t="s">
        <v>24</v>
      </c>
      <c r="CN294" s="9"/>
      <c r="CO294" s="23"/>
      <c r="CP294" s="251" t="s">
        <v>0</v>
      </c>
      <c r="CQ294" s="252"/>
      <c r="CR294" s="253" t="s">
        <v>1</v>
      </c>
      <c r="CS294" s="254"/>
      <c r="CU294" s="26" t="s">
        <v>25</v>
      </c>
      <c r="CW294" s="50" t="s">
        <v>44</v>
      </c>
      <c r="CY294" s="44">
        <f t="shared" ref="CY294:CY357" si="2882">INDEX(B:B,(ROW()-23)*8+23)</f>
        <v>4.7500000000000098</v>
      </c>
      <c r="CZ294" s="13">
        <f t="shared" ref="CZ294:CZ357" si="2883">INDEX(CU:CU,(ROW()-23)*8+23)</f>
        <v>-4.4510644725648238E-2</v>
      </c>
      <c r="DA294" s="13">
        <f t="shared" ref="DA294:DA357" si="2884">INDEX(CU:CU,(ROW()-23)*8+26)</f>
        <v>87.28366976093173</v>
      </c>
      <c r="DB294" s="48">
        <f t="shared" ref="DB294:DB357" si="2885">CZ294</f>
        <v>-4.4510644725648238E-2</v>
      </c>
      <c r="DC294" s="13">
        <f t="shared" ref="DC294:DC357" si="2886">((DA295-DA294)/(CY295-CY294))</f>
        <v>-16.535195681153201</v>
      </c>
      <c r="DD294" s="55">
        <f t="shared" ref="DD294:DD357" si="2887">PI()*(IF(DC294&lt;0,DC294,(DC295+DC293)/2))/180</f>
        <v>-0.28859360709766985</v>
      </c>
      <c r="DE294" s="46">
        <f t="shared" ref="DE294:DE357" si="2888">INDEX(CW:CW,(ROW()-23)*8+26)</f>
        <v>-16.93334386783857</v>
      </c>
    </row>
    <row r="295" spans="1:109" ht="18" customHeight="1" thickTop="1" thickBot="1">
      <c r="B295" s="34">
        <v>0.76000000000000101</v>
      </c>
      <c r="D295" s="11">
        <v>1</v>
      </c>
      <c r="E295" s="12">
        <v>0</v>
      </c>
      <c r="F295" s="13">
        <v>0</v>
      </c>
      <c r="G295" s="40">
        <f t="shared" ref="G295" si="2889">-1/($E$4*$B295)</f>
        <v>-1.3822769972520315</v>
      </c>
      <c r="H295" s="10"/>
      <c r="I295" s="11">
        <v>1</v>
      </c>
      <c r="J295" s="12">
        <v>0</v>
      </c>
      <c r="K295" s="13">
        <v>0</v>
      </c>
      <c r="L295" s="14">
        <v>0</v>
      </c>
      <c r="N295" s="1">
        <f t="shared" ref="N295" si="2890">D295*I295+F295*I298-E295*J295-G295*J298</f>
        <v>-1.6586544696682339</v>
      </c>
      <c r="O295" s="4">
        <f t="shared" ref="O295" si="2891">(D295*J295+E295*I295+F295*J298+G295*I298)</f>
        <v>0</v>
      </c>
      <c r="P295" s="2">
        <f t="shared" ref="P295" si="2892">D295*K295+F295*K298-E295*L295-G295*L298</f>
        <v>0</v>
      </c>
      <c r="Q295" s="3">
        <f t="shared" ref="Q295" si="2893">(D295*L295+E295*K295+F295*L298+G295*K298)</f>
        <v>-1.3822769972520315</v>
      </c>
      <c r="S295" s="11">
        <v>1</v>
      </c>
      <c r="T295" s="12">
        <v>0</v>
      </c>
      <c r="U295" s="13">
        <v>0</v>
      </c>
      <c r="V295" s="40">
        <f t="shared" ref="V295" si="2894">-1/($T$4*$B295)</f>
        <v>-2.6410868600646507</v>
      </c>
      <c r="W295" s="20"/>
      <c r="X295" s="1">
        <f t="shared" ref="X295" si="2895">N295*S295+P295*S298-O295*T295-Q295*T298</f>
        <v>-1.6586544696682339</v>
      </c>
      <c r="Y295" s="4">
        <f t="shared" ref="Y295" si="2896">(N295*T295+O295*S295+P295*T298+Q295*S298)</f>
        <v>0</v>
      </c>
      <c r="Z295" s="2">
        <f t="shared" ref="Z295" si="2897">N295*U295+P295*U298-O295*V295-Q295*V298</f>
        <v>0</v>
      </c>
      <c r="AA295" s="3">
        <f t="shared" ref="AA295" si="2898">(N295*V295+O295*U295+P295*V298+Q295*U298)</f>
        <v>2.9983735279762431</v>
      </c>
      <c r="AB295" s="20"/>
      <c r="AC295" s="11">
        <v>1</v>
      </c>
      <c r="AD295" s="12">
        <v>0</v>
      </c>
      <c r="AE295" s="13">
        <v>0</v>
      </c>
      <c r="AF295" s="14">
        <v>0</v>
      </c>
      <c r="AG295" s="20"/>
      <c r="AH295" s="1">
        <f t="shared" ref="AH295" si="2899">X295*AC295+Z295*AC298-Y295*AD295-AA295*AD298</f>
        <v>4.9299031894575602</v>
      </c>
      <c r="AI295" s="4">
        <f t="shared" ref="AI295" si="2900">(X295*AD295+Y295*AC295+Z295*AD298+AA295*AC298)</f>
        <v>0</v>
      </c>
      <c r="AJ295" s="2">
        <f t="shared" ref="AJ295" si="2901">X295*AE295+Z295*AE298-Y295*AF295-AA295*AF298</f>
        <v>0</v>
      </c>
      <c r="AK295" s="3">
        <f t="shared" ref="AK295" si="2902">(X295*AF295+Y295*AE295+Z295*AF298+AA295*AE298)</f>
        <v>2.9983735279762431</v>
      </c>
      <c r="AL295" s="20"/>
      <c r="AM295" s="11">
        <v>1</v>
      </c>
      <c r="AN295" s="12">
        <v>0</v>
      </c>
      <c r="AO295" s="13">
        <v>0</v>
      </c>
      <c r="AP295" s="40">
        <f t="shared" ref="AP295" si="2903">-1/($AN$4*$B295)</f>
        <v>-2.7446588937926757</v>
      </c>
      <c r="AR295" s="1">
        <f t="shared" ref="AR295" si="2904">AH295*AM295+AJ295*AM298-AI295*AN295-AK295*AN298</f>
        <v>4.9299031894575602</v>
      </c>
      <c r="AS295" s="4">
        <f t="shared" ref="AS295" si="2905">(AH295*AN295+AI295*AM295+AJ295*AN298+AK295*AM298)</f>
        <v>0</v>
      </c>
      <c r="AT295" s="2">
        <f t="shared" ref="AT295" si="2906">AH295*AO295+AJ295*AO298-AI295*AP295-AK295*AP298</f>
        <v>0</v>
      </c>
      <c r="AU295" s="3">
        <f t="shared" ref="AU295" si="2907">(AH295*AP295+AI295*AO295+AJ295*AP298+AK295*AO298)</f>
        <v>-10.532529106505327</v>
      </c>
      <c r="AV295" s="20"/>
      <c r="AW295" s="11">
        <v>1</v>
      </c>
      <c r="AX295" s="12">
        <v>0</v>
      </c>
      <c r="AY295" s="13">
        <v>0</v>
      </c>
      <c r="AZ295" s="14">
        <v>0</v>
      </c>
      <c r="BA295" s="20"/>
      <c r="BB295" s="1">
        <f t="shared" ref="BB295" si="2908">AR295*AW295+AT295*AW298-AS295*AX295-AU295*AX298</f>
        <v>-18.21403623875262</v>
      </c>
      <c r="BC295" s="4">
        <f t="shared" ref="BC295" si="2909">(AR295*AX295+AS295*AW295+AT295*AX298+AU295*AW298)</f>
        <v>0</v>
      </c>
      <c r="BD295" s="2">
        <f t="shared" ref="BD295" si="2910">AR295*AY295+AT295*AY298-AS295*AZ295-AU295*AZ298</f>
        <v>0</v>
      </c>
      <c r="BE295" s="3">
        <f t="shared" ref="BE295" si="2911">(AR295*AZ295+AS295*AY295+AT295*AZ298+AU295*AY298)</f>
        <v>-10.532529106505327</v>
      </c>
      <c r="BF295" s="20"/>
      <c r="BG295" s="11">
        <v>1</v>
      </c>
      <c r="BH295" s="12">
        <v>0</v>
      </c>
      <c r="BI295" s="13">
        <v>0</v>
      </c>
      <c r="BJ295" s="40">
        <f t="shared" ref="BJ295" si="2912">-1/($BH$4*$B295)</f>
        <v>-2.6410868600646507</v>
      </c>
      <c r="BK295" s="20"/>
      <c r="BL295" s="1">
        <f t="shared" ref="BL295" si="2913">BB295*BG295+BD295*BG298-BC295*BH295-BE295*BH298</f>
        <v>-18.21403623875262</v>
      </c>
      <c r="BM295" s="4">
        <f t="shared" ref="BM295" si="2914">(BB295*BH295+BC295*BG295+BD295*BH298+BE295*BG298)</f>
        <v>0</v>
      </c>
      <c r="BN295" s="2">
        <f t="shared" ref="BN295" si="2915">BB295*BI295+BD295*BI298-BC295*BJ295-BE295*BJ298</f>
        <v>0</v>
      </c>
      <c r="BO295" s="3">
        <f t="shared" ref="BO295" si="2916">(BB295*BJ295+BC295*BI295+BD295*BJ298+BE295*BI298)</f>
        <v>37.572322672405583</v>
      </c>
      <c r="BP295" s="20"/>
      <c r="BQ295" s="11">
        <v>1</v>
      </c>
      <c r="BR295" s="12">
        <v>0</v>
      </c>
      <c r="BS295" s="13">
        <v>0</v>
      </c>
      <c r="BT295" s="14">
        <v>0</v>
      </c>
      <c r="BU295" s="20"/>
      <c r="BV295" s="1">
        <f t="shared" ref="BV295" si="2917">BL295*BQ295+BN295*BQ298-BM295*BR295-BO295*BR298</f>
        <v>54.05210420009815</v>
      </c>
      <c r="BW295" s="4">
        <f t="shared" ref="BW295" si="2918">(BL295*BR295+BM295*BQ295+BN295*BR298+BO295*BQ298)</f>
        <v>0</v>
      </c>
      <c r="BX295" s="2">
        <f t="shared" ref="BX295" si="2919">BL295*BS295+BN295*BS298-BM295*BT295-BO295*BT298</f>
        <v>0</v>
      </c>
      <c r="BY295" s="3">
        <f t="shared" ref="BY295" si="2920">(BL295*BT295+BM295*BS295+BN295*BT298+BO295*BS298)</f>
        <v>37.572322672405583</v>
      </c>
      <c r="BZ295" s="20"/>
      <c r="CA295" s="11">
        <v>1</v>
      </c>
      <c r="CB295" s="12">
        <v>0</v>
      </c>
      <c r="CC295" s="13">
        <v>0</v>
      </c>
      <c r="CD295" s="40">
        <f t="shared" ref="CD295" si="2921">-1/($CB$4*$B295)</f>
        <v>-1.3822769972520315</v>
      </c>
      <c r="CE295" s="20"/>
      <c r="CF295" s="1">
        <f t="shared" ref="CF295" si="2922">BV295*CA295+BX295*CA298-BW295*CB295-BY295*CB298</f>
        <v>54.05210420009815</v>
      </c>
      <c r="CG295" s="4">
        <f t="shared" ref="CG295" si="2923">(BV295*CB295+BW295*CA295+BX295*CB298+BY295*CA298)</f>
        <v>0</v>
      </c>
      <c r="CH295" s="2">
        <f t="shared" ref="CH295" si="2924">BV295*CC295+BX295*CC298-BW295*CD295-BY295*CD298</f>
        <v>0</v>
      </c>
      <c r="CI295" s="3">
        <f t="shared" ref="CI295" si="2925">(BV295*CD295+BW295*CC295+BX295*CD298+BY295*CC298)</f>
        <v>-37.142657616460006</v>
      </c>
      <c r="CJ295" s="28"/>
      <c r="CK295" s="11">
        <v>1</v>
      </c>
      <c r="CL295" s="12">
        <v>0</v>
      </c>
      <c r="CM295" s="13">
        <v>0</v>
      </c>
      <c r="CN295" s="14">
        <v>0</v>
      </c>
      <c r="CP295" s="1">
        <f t="shared" ref="CP295" si="2926">CF295*CK295+CH295*CK298-CG295*CL295-CI295*CL298</f>
        <v>54.05210420009815</v>
      </c>
      <c r="CQ295" s="4">
        <f t="shared" ref="CQ295" si="2927">(CF295*CL295+CG295*CK295+CH295*CL298+CI295*CK298)</f>
        <v>-37.142657616460006</v>
      </c>
      <c r="CR295" s="2">
        <f t="shared" ref="CR295" si="2928">CF295*CM295+CH295*CM298-CG295*CN295-CI295*CN298</f>
        <v>0</v>
      </c>
      <c r="CS295" s="3">
        <f t="shared" ref="CS295" si="2929">(CF295*CN295+CG295*CM295+CH295*CN298+CI295*CM298)</f>
        <v>-37.142657616460006</v>
      </c>
      <c r="CU295" s="29">
        <f t="shared" ref="CU295" si="2930">20*LOG(((1+$CL$4)/$CL$4)/((CP295+CP298)^2+(CQ295+CQ298)^2)^0.5)</f>
        <v>-35.25302361571184</v>
      </c>
      <c r="CW295" s="51">
        <f t="shared" ref="CW295" si="2931">((CP295^2+CQ295^2)^0.5)/((CP298^2+CQ298^2)^0.5)</f>
        <v>0.68732374259061624</v>
      </c>
      <c r="CY295" s="44">
        <f t="shared" si="2882"/>
        <v>4.8000000000000096</v>
      </c>
      <c r="CZ295" s="13">
        <f t="shared" si="2883"/>
        <v>-4.5125134499944153E-2</v>
      </c>
      <c r="DA295" s="13">
        <f t="shared" si="2884"/>
        <v>86.456909976874073</v>
      </c>
      <c r="DB295" s="48">
        <f t="shared" si="2885"/>
        <v>-4.5125134499944153E-2</v>
      </c>
      <c r="DC295" s="13">
        <f t="shared" si="2886"/>
        <v>-16.170051838162518</v>
      </c>
      <c r="DD295" s="55">
        <f t="shared" si="2887"/>
        <v>-0.2822206447940972</v>
      </c>
      <c r="DE295" s="46">
        <f t="shared" si="2888"/>
        <v>-16.878634191889908</v>
      </c>
    </row>
    <row r="296" spans="1:109" ht="18" customHeight="1" thickBot="1">
      <c r="D296" s="11"/>
      <c r="E296" s="13"/>
      <c r="F296" s="13"/>
      <c r="G296" s="15"/>
      <c r="H296" s="10"/>
      <c r="I296" s="11"/>
      <c r="J296" s="13"/>
      <c r="K296" s="13"/>
      <c r="L296" s="15"/>
      <c r="N296" s="5"/>
      <c r="Q296" s="6"/>
      <c r="S296" s="11"/>
      <c r="T296" s="13"/>
      <c r="U296" s="13"/>
      <c r="V296" s="15"/>
      <c r="W296" s="20"/>
      <c r="X296" s="5"/>
      <c r="AA296" s="6"/>
      <c r="AB296" s="20"/>
      <c r="AC296" s="11"/>
      <c r="AD296" s="13"/>
      <c r="AE296" s="13"/>
      <c r="AF296" s="15"/>
      <c r="AG296" s="20"/>
      <c r="AH296" s="5"/>
      <c r="AK296" s="6"/>
      <c r="AL296" s="20"/>
      <c r="AM296" s="11"/>
      <c r="AN296" s="13"/>
      <c r="AO296" s="13"/>
      <c r="AP296" s="15"/>
      <c r="AR296" s="5"/>
      <c r="AU296" s="6"/>
      <c r="AW296" s="11"/>
      <c r="AX296" s="13"/>
      <c r="AY296" s="13"/>
      <c r="AZ296" s="15"/>
      <c r="BA296" s="20"/>
      <c r="BB296" s="5"/>
      <c r="BE296" s="6"/>
      <c r="BG296" s="11"/>
      <c r="BH296" s="13"/>
      <c r="BI296" s="13"/>
      <c r="BJ296" s="15"/>
      <c r="BL296" s="5"/>
      <c r="BO296" s="6"/>
      <c r="BQ296" s="11"/>
      <c r="BR296" s="13"/>
      <c r="BS296" s="13"/>
      <c r="BT296" s="15"/>
      <c r="BU296" s="20"/>
      <c r="BV296" s="5"/>
      <c r="BY296" s="6"/>
      <c r="CA296" s="11"/>
      <c r="CB296" s="13"/>
      <c r="CC296" s="13"/>
      <c r="CD296" s="15"/>
      <c r="CF296" s="5"/>
      <c r="CI296" s="6"/>
      <c r="CK296" s="11"/>
      <c r="CL296" s="13"/>
      <c r="CM296" s="13"/>
      <c r="CN296" s="15"/>
      <c r="CP296" s="5"/>
      <c r="CS296" s="6"/>
      <c r="CW296" s="52"/>
      <c r="CY296" s="44">
        <f t="shared" si="2882"/>
        <v>4.8500000000000103</v>
      </c>
      <c r="CZ296" s="13">
        <f t="shared" si="2883"/>
        <v>-4.5695003789064943E-2</v>
      </c>
      <c r="DA296" s="13">
        <f t="shared" si="2884"/>
        <v>85.648407384965935</v>
      </c>
      <c r="DB296" s="48">
        <f t="shared" si="2885"/>
        <v>-4.5695003789064943E-2</v>
      </c>
      <c r="DC296" s="13">
        <f t="shared" si="2886"/>
        <v>-15.819085534391263</v>
      </c>
      <c r="DD296" s="55">
        <f t="shared" si="2887"/>
        <v>-0.27609512722973423</v>
      </c>
      <c r="DE296" s="46">
        <f t="shared" si="2888"/>
        <v>-16.829917228554304</v>
      </c>
    </row>
    <row r="297" spans="1:109" ht="18" customHeight="1" thickBot="1">
      <c r="D297" s="11" t="s">
        <v>6</v>
      </c>
      <c r="E297" s="13"/>
      <c r="F297" s="13" t="s">
        <v>7</v>
      </c>
      <c r="G297" s="15"/>
      <c r="H297" s="10"/>
      <c r="I297" s="11" t="s">
        <v>8</v>
      </c>
      <c r="J297" s="13"/>
      <c r="K297" s="13" t="s">
        <v>9</v>
      </c>
      <c r="L297" s="15"/>
      <c r="N297" s="251" t="s">
        <v>26</v>
      </c>
      <c r="O297" s="252"/>
      <c r="P297" s="253" t="s">
        <v>27</v>
      </c>
      <c r="Q297" s="254"/>
      <c r="S297" s="11" t="s">
        <v>13</v>
      </c>
      <c r="T297" s="13"/>
      <c r="U297" s="13" t="s">
        <v>14</v>
      </c>
      <c r="V297" s="15"/>
      <c r="W297" s="20"/>
      <c r="X297" s="251" t="s">
        <v>26</v>
      </c>
      <c r="Y297" s="252"/>
      <c r="Z297" s="253" t="s">
        <v>27</v>
      </c>
      <c r="AA297" s="254"/>
      <c r="AB297" s="20"/>
      <c r="AC297" s="11" t="s">
        <v>8</v>
      </c>
      <c r="AD297" s="13"/>
      <c r="AE297" s="13" t="s">
        <v>9</v>
      </c>
      <c r="AF297" s="15"/>
      <c r="AG297" s="20"/>
      <c r="AH297" s="251" t="s">
        <v>26</v>
      </c>
      <c r="AI297" s="252"/>
      <c r="AJ297" s="253" t="s">
        <v>27</v>
      </c>
      <c r="AK297" s="254"/>
      <c r="AL297" s="20"/>
      <c r="AM297" s="11" t="s">
        <v>13</v>
      </c>
      <c r="AN297" s="13"/>
      <c r="AO297" s="13" t="s">
        <v>14</v>
      </c>
      <c r="AP297" s="15"/>
      <c r="AR297" s="251" t="s">
        <v>26</v>
      </c>
      <c r="AS297" s="252"/>
      <c r="AT297" s="253" t="s">
        <v>27</v>
      </c>
      <c r="AU297" s="254"/>
      <c r="AV297" s="36"/>
      <c r="AW297" s="11" t="s">
        <v>8</v>
      </c>
      <c r="AX297" s="13"/>
      <c r="AY297" s="13" t="s">
        <v>9</v>
      </c>
      <c r="AZ297" s="15"/>
      <c r="BA297" s="20"/>
      <c r="BB297" s="251" t="s">
        <v>26</v>
      </c>
      <c r="BC297" s="252"/>
      <c r="BD297" s="253" t="s">
        <v>27</v>
      </c>
      <c r="BE297" s="254"/>
      <c r="BF297" s="36"/>
      <c r="BG297" s="11" t="s">
        <v>13</v>
      </c>
      <c r="BH297" s="13"/>
      <c r="BI297" s="13" t="s">
        <v>14</v>
      </c>
      <c r="BJ297" s="15"/>
      <c r="BK297" s="36"/>
      <c r="BL297" s="251" t="s">
        <v>26</v>
      </c>
      <c r="BM297" s="252"/>
      <c r="BN297" s="253" t="s">
        <v>27</v>
      </c>
      <c r="BO297" s="254"/>
      <c r="BP297" s="36"/>
      <c r="BQ297" s="11" t="s">
        <v>8</v>
      </c>
      <c r="BR297" s="13"/>
      <c r="BS297" s="13" t="s">
        <v>9</v>
      </c>
      <c r="BT297" s="15"/>
      <c r="BU297" s="20"/>
      <c r="BV297" s="251" t="s">
        <v>26</v>
      </c>
      <c r="BW297" s="252"/>
      <c r="BX297" s="253" t="s">
        <v>27</v>
      </c>
      <c r="BY297" s="254"/>
      <c r="BZ297" s="36"/>
      <c r="CA297" s="11" t="s">
        <v>13</v>
      </c>
      <c r="CB297" s="13"/>
      <c r="CC297" s="13" t="s">
        <v>14</v>
      </c>
      <c r="CD297" s="15"/>
      <c r="CE297" s="36"/>
      <c r="CF297" s="251" t="s">
        <v>26</v>
      </c>
      <c r="CG297" s="252"/>
      <c r="CH297" s="253" t="s">
        <v>27</v>
      </c>
      <c r="CI297" s="254"/>
      <c r="CK297" s="11" t="s">
        <v>28</v>
      </c>
      <c r="CL297" s="13"/>
      <c r="CM297" s="13" t="s">
        <v>29</v>
      </c>
      <c r="CN297" s="15"/>
      <c r="CP297" s="251" t="s">
        <v>26</v>
      </c>
      <c r="CQ297" s="252"/>
      <c r="CR297" s="253" t="s">
        <v>27</v>
      </c>
      <c r="CS297" s="254"/>
      <c r="CU297" s="38" t="s">
        <v>37</v>
      </c>
      <c r="CW297" s="53" t="s">
        <v>45</v>
      </c>
      <c r="CY297" s="44">
        <f t="shared" si="2882"/>
        <v>4.9000000000000101</v>
      </c>
      <c r="CZ297" s="13">
        <f t="shared" si="2883"/>
        <v>-4.6221780642405508E-2</v>
      </c>
      <c r="DA297" s="13">
        <f t="shared" si="2884"/>
        <v>84.857453108246375</v>
      </c>
      <c r="DB297" s="48">
        <f t="shared" si="2885"/>
        <v>-4.6221780642405508E-2</v>
      </c>
      <c r="DC297" s="13">
        <f t="shared" si="2886"/>
        <v>-15.481517026672462</v>
      </c>
      <c r="DD297" s="55">
        <f t="shared" si="2887"/>
        <v>-0.2702034453189972</v>
      </c>
      <c r="DE297" s="46">
        <f t="shared" si="2888"/>
        <v>-16.786807123057159</v>
      </c>
    </row>
    <row r="298" spans="1:109" ht="18" customHeight="1" thickTop="1" thickBot="1">
      <c r="D298" s="16">
        <v>0</v>
      </c>
      <c r="E298" s="17">
        <v>0</v>
      </c>
      <c r="F298" s="18">
        <v>1</v>
      </c>
      <c r="G298" s="19">
        <v>0</v>
      </c>
      <c r="H298" s="10"/>
      <c r="I298" s="16">
        <v>0</v>
      </c>
      <c r="J298" s="17">
        <f t="shared" ref="J298" si="2932">-1/($J$4*$B295)</f>
        <v>-1.9233876241546686</v>
      </c>
      <c r="K298" s="18">
        <v>1</v>
      </c>
      <c r="L298" s="19">
        <v>0</v>
      </c>
      <c r="N298" s="1">
        <f t="shared" ref="N298" si="2933">D298*I295+F298*I298-E298*J295-G298*J298</f>
        <v>0</v>
      </c>
      <c r="O298" s="4">
        <f t="shared" ref="O298" si="2934">(D298*J295+E298*I295+F298*J298+G298*I298)</f>
        <v>-1.9233876241546686</v>
      </c>
      <c r="P298" s="2">
        <f t="shared" ref="P298" si="2935">D298*K295+F298*K298-E298*L295-G298*L298</f>
        <v>1</v>
      </c>
      <c r="Q298" s="3">
        <f t="shared" ref="Q298" si="2936">(D298*L295+E298*K295+F298*L298+G298*K298)</f>
        <v>0</v>
      </c>
      <c r="S298" s="16">
        <v>0</v>
      </c>
      <c r="T298" s="17">
        <v>0</v>
      </c>
      <c r="U298" s="18">
        <v>1</v>
      </c>
      <c r="V298" s="19">
        <v>0</v>
      </c>
      <c r="W298" s="20"/>
      <c r="X298" s="1">
        <f t="shared" ref="X298" si="2937">N298*S295+P298*S298-O298*T295-Q298*T298</f>
        <v>0</v>
      </c>
      <c r="Y298" s="4">
        <f t="shared" ref="Y298" si="2938">(N298*T295+O298*S295+P298*T298+Q298*S298)</f>
        <v>-1.9233876241546686</v>
      </c>
      <c r="Z298" s="2">
        <f t="shared" ref="Z298" si="2939">N298*U295+P298*U298-O298*V295-Q298*V298</f>
        <v>-4.0798337809658625</v>
      </c>
      <c r="AA298" s="3">
        <f t="shared" ref="AA298" si="2940">(N298*V295+O298*U295+P298*V298+Q298*U298)</f>
        <v>0</v>
      </c>
      <c r="AB298" s="20"/>
      <c r="AC298" s="16">
        <v>0</v>
      </c>
      <c r="AD298" s="17">
        <f t="shared" ref="AD298" si="2941">-1/($AD$4*$B295)</f>
        <v>-2.1973772105614708</v>
      </c>
      <c r="AE298" s="18">
        <v>1</v>
      </c>
      <c r="AF298" s="19">
        <v>0</v>
      </c>
      <c r="AG298" s="20"/>
      <c r="AH298" s="1">
        <f t="shared" ref="AH298" si="2942">X298*AC295+Z298*AC298-Y298*AD295-AA298*AD298</f>
        <v>0</v>
      </c>
      <c r="AI298" s="4">
        <f t="shared" ref="AI298" si="2943">(X298*AD295+Y298*AC295+Z298*AD298+AA298*AC298)</f>
        <v>7.0415461490185569</v>
      </c>
      <c r="AJ298" s="2">
        <f t="shared" ref="AJ298" si="2944">X298*AE295+Z298*AE298-Y298*AF295-AA298*AF298</f>
        <v>-4.0798337809658625</v>
      </c>
      <c r="AK298" s="3">
        <f t="shared" ref="AK298" si="2945">(X298*AF295+Y298*AE295+Z298*AF298+AA298*AE298)</f>
        <v>0</v>
      </c>
      <c r="AL298" s="20"/>
      <c r="AM298" s="16">
        <v>0</v>
      </c>
      <c r="AN298" s="17">
        <v>0</v>
      </c>
      <c r="AO298" s="18">
        <v>1</v>
      </c>
      <c r="AP298" s="19">
        <v>0</v>
      </c>
      <c r="AR298" s="1">
        <f t="shared" ref="AR298" si="2946">AH298*AM295+AJ298*AM298-AI298*AN295-AK298*AN298</f>
        <v>0</v>
      </c>
      <c r="AS298" s="4">
        <f t="shared" ref="AS298" si="2947">(AH298*AN295+AI298*AM295+AJ298*AN298+AK298*AM298)</f>
        <v>7.0415461490185569</v>
      </c>
      <c r="AT298" s="2">
        <f t="shared" ref="AT298" si="2948">AH298*AO295+AJ298*AO298-AI298*AP295-AK298*AP298</f>
        <v>15.246808482989486</v>
      </c>
      <c r="AU298" s="3">
        <f t="shared" ref="AU298" si="2949">(AH298*AP295+AI298*AO295+AJ298*AP298+AK298*AO298)</f>
        <v>0</v>
      </c>
      <c r="AV298" s="20"/>
      <c r="AW298" s="16">
        <v>0</v>
      </c>
      <c r="AX298" s="17">
        <f t="shared" ref="AX298" si="2950">-1/($AX$4*$B295)</f>
        <v>-2.1973772105614708</v>
      </c>
      <c r="AY298" s="18">
        <v>1</v>
      </c>
      <c r="AZ298" s="19">
        <v>0</v>
      </c>
      <c r="BA298" s="20"/>
      <c r="BB298" s="1">
        <f t="shared" ref="BB298" si="2951">AR298*AW295+AT298*AW298-AS298*AX295-AU298*AX298</f>
        <v>0</v>
      </c>
      <c r="BC298" s="4">
        <f t="shared" ref="BC298" si="2952">(AR298*AX295+AS298*AW295+AT298*AX298+AU298*AW298)</f>
        <v>-26.461443345297852</v>
      </c>
      <c r="BD298" s="2">
        <f t="shared" ref="BD298" si="2953">AR298*AY295+AT298*AY298-AS298*AZ295-AU298*AZ298</f>
        <v>15.246808482989486</v>
      </c>
      <c r="BE298" s="3">
        <f t="shared" ref="BE298" si="2954">(AR298*AZ295+AS298*AY295+AT298*AZ298+AU298*AY298)</f>
        <v>0</v>
      </c>
      <c r="BF298" s="20"/>
      <c r="BG298" s="16">
        <v>0</v>
      </c>
      <c r="BH298" s="17">
        <v>0</v>
      </c>
      <c r="BI298" s="18">
        <v>1</v>
      </c>
      <c r="BJ298" s="19">
        <v>0</v>
      </c>
      <c r="BK298" s="20"/>
      <c r="BL298" s="1">
        <f t="shared" ref="BL298" si="2955">BB298*BG295+BD298*BG298-BC298*BH295-BE298*BH298</f>
        <v>0</v>
      </c>
      <c r="BM298" s="4">
        <f t="shared" ref="BM298" si="2956">(BB298*BH295+BC298*BG295+BD298*BH298+BE298*BG298)</f>
        <v>-26.461443345297852</v>
      </c>
      <c r="BN298" s="2">
        <f t="shared" ref="BN298" si="2957">BB298*BI295+BD298*BI298-BC298*BJ295-BE298*BJ298</f>
        <v>-54.640161834621857</v>
      </c>
      <c r="BO298" s="3">
        <f t="shared" ref="BO298" si="2958">(BB298*BJ295+BC298*BI295+BD298*BJ298+BE298*BI298)</f>
        <v>0</v>
      </c>
      <c r="BP298" s="20"/>
      <c r="BQ298" s="16">
        <v>0</v>
      </c>
      <c r="BR298" s="17">
        <f t="shared" ref="BR298" si="2959">-1/($BR$4*$B295)</f>
        <v>-1.9233876241546686</v>
      </c>
      <c r="BS298" s="18">
        <v>1</v>
      </c>
      <c r="BT298" s="19">
        <v>0</v>
      </c>
      <c r="BU298" s="20"/>
      <c r="BV298" s="1">
        <f t="shared" ref="BV298" si="2960">BL298*BQ295+BN298*BQ298-BM298*BR295-BO298*BR298</f>
        <v>0</v>
      </c>
      <c r="BW298" s="4">
        <f t="shared" ref="BW298" si="2961">(BL298*BR295+BM298*BQ295+BN298*BR298+BO298*BQ298)</f>
        <v>78.63276770922208</v>
      </c>
      <c r="BX298" s="2">
        <f t="shared" ref="BX298" si="2962">BL298*BS295+BN298*BS298-BM298*BT295-BO298*BT298</f>
        <v>-54.640161834621857</v>
      </c>
      <c r="BY298" s="3">
        <f t="shared" ref="BY298" si="2963">(BL298*BT295+BM298*BS295+BN298*BT298+BO298*BS298)</f>
        <v>0</v>
      </c>
      <c r="BZ298" s="20"/>
      <c r="CA298" s="16">
        <v>0</v>
      </c>
      <c r="CB298" s="17">
        <v>0</v>
      </c>
      <c r="CC298" s="18">
        <v>1</v>
      </c>
      <c r="CD298" s="19">
        <v>0</v>
      </c>
      <c r="CE298" s="20"/>
      <c r="CF298" s="1">
        <f t="shared" ref="CF298" si="2964">BV298*CA295+BX298*CA298-BW298*CB295-BY298*CB298</f>
        <v>0</v>
      </c>
      <c r="CG298" s="4">
        <f t="shared" ref="CG298" si="2965">(BV298*CB295+BW298*CA295+BX298*CB298+BY298*CA298)</f>
        <v>78.63276770922208</v>
      </c>
      <c r="CH298" s="2">
        <f t="shared" ref="CH298" si="2966">BV298*CC295+BX298*CC298-BW298*CD295-BY298*CD298</f>
        <v>54.052104200098135</v>
      </c>
      <c r="CI298" s="3">
        <f t="shared" ref="CI298" si="2967">(BV298*CD295+BW298*CC295+BX298*CD298+BY298*CC298)</f>
        <v>0</v>
      </c>
      <c r="CK298" s="16">
        <f t="shared" ref="CK298" si="2968">1/$CL$4</f>
        <v>1</v>
      </c>
      <c r="CL298" s="17">
        <v>0</v>
      </c>
      <c r="CM298" s="18">
        <v>1</v>
      </c>
      <c r="CN298" s="19">
        <v>0</v>
      </c>
      <c r="CP298" s="1">
        <f t="shared" ref="CP298" si="2969">CF298*CK295+CH298*CK298-CG298*CL295-CI298*CL298</f>
        <v>54.052104200098135</v>
      </c>
      <c r="CQ298" s="4">
        <f t="shared" ref="CQ298" si="2970">(CF298*CL295+CG298*CK295+CH298*CL298+CI298*CK298)</f>
        <v>78.63276770922208</v>
      </c>
      <c r="CR298" s="2">
        <f t="shared" ref="CR298" si="2971">CF298*CM295+CH298*CM298-CG298*CN295-CI298*CN298</f>
        <v>54.052104200098135</v>
      </c>
      <c r="CS298" s="3">
        <f t="shared" ref="CS298" si="2972">(CF298*CN295+CG298*CM295+CH298*CN298+CI298*CM298)</f>
        <v>0</v>
      </c>
      <c r="CU298" s="39">
        <f t="shared" ref="CU298" si="2973">(180/PI())*ATAN(-1*(CQ295/CP295))</f>
        <v>34.495446570398464</v>
      </c>
      <c r="CW298" s="54">
        <f t="shared" ref="CW298" si="2974">20*LOG(((1-(10^(CU295/20)^2)*(1-((1-CW295)/(1+CW295))^2))^0.5))</f>
        <v>-1.2513218172620797E-3</v>
      </c>
      <c r="CY298" s="44">
        <f t="shared" si="2882"/>
        <v>4.9500000000000099</v>
      </c>
      <c r="CZ298" s="13">
        <f t="shared" si="2883"/>
        <v>-4.670700331087696E-2</v>
      </c>
      <c r="DA298" s="13">
        <f t="shared" si="2884"/>
        <v>84.083377256912755</v>
      </c>
      <c r="DB298" s="48">
        <f t="shared" si="2885"/>
        <v>-4.670700331087696E-2</v>
      </c>
      <c r="DC298" s="13">
        <f t="shared" si="2886"/>
        <v>-15.156618915738189</v>
      </c>
      <c r="DD298" s="55">
        <f t="shared" si="2887"/>
        <v>-0.2645329035496844</v>
      </c>
      <c r="DE298" s="46">
        <f t="shared" si="2888"/>
        <v>-16.748947199887422</v>
      </c>
    </row>
    <row r="299" spans="1:109" ht="18" customHeight="1"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3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20"/>
      <c r="BC299" s="20"/>
      <c r="BD299" s="20"/>
      <c r="BE299" s="20"/>
      <c r="BF299" s="20"/>
      <c r="BG299" s="20"/>
      <c r="BH299" s="20"/>
      <c r="BI299" s="20"/>
      <c r="BJ299" s="20"/>
      <c r="BK299" s="20"/>
      <c r="BL299" s="20"/>
      <c r="BM299" s="20"/>
      <c r="BN299" s="20"/>
      <c r="BO299" s="20"/>
      <c r="BP299" s="20"/>
      <c r="BQ299" s="20"/>
      <c r="BR299" s="20"/>
      <c r="BS299" s="20"/>
      <c r="BT299" s="20"/>
      <c r="BU299" s="20"/>
      <c r="BV299" s="20"/>
      <c r="BW299" s="20"/>
      <c r="BX299" s="20"/>
      <c r="BY299" s="20"/>
      <c r="BZ299" s="20"/>
      <c r="CA299" s="20"/>
      <c r="CB299" s="20"/>
      <c r="CC299" s="20"/>
      <c r="CD299" s="20"/>
      <c r="CE299" s="20"/>
      <c r="CF299" s="20"/>
      <c r="CG299" s="20"/>
      <c r="CH299" s="20"/>
      <c r="CI299" s="20"/>
      <c r="CJ299" s="20"/>
      <c r="CK299" s="20"/>
      <c r="CL299" s="20"/>
      <c r="CY299" s="44">
        <f t="shared" si="2882"/>
        <v>5.0000000000000098</v>
      </c>
      <c r="CZ299" s="13">
        <f t="shared" si="2883"/>
        <v>-4.7152210845821878E-2</v>
      </c>
      <c r="DA299" s="13">
        <f t="shared" si="2884"/>
        <v>83.325546311125848</v>
      </c>
      <c r="DB299" s="48">
        <f t="shared" si="2885"/>
        <v>-4.7152210845821878E-2</v>
      </c>
      <c r="DC299" s="13">
        <f t="shared" si="2886"/>
        <v>-14.843712216427374</v>
      </c>
      <c r="DD299" s="55">
        <f t="shared" si="2887"/>
        <v>-0.25907165139516281</v>
      </c>
      <c r="DE299" s="46">
        <f t="shared" si="2888"/>
        <v>-16.716007255869357</v>
      </c>
    </row>
    <row r="300" spans="1:109" ht="18" customHeight="1">
      <c r="CY300" s="44">
        <f t="shared" si="2882"/>
        <v>5.0500000000000096</v>
      </c>
      <c r="CZ300" s="13">
        <f t="shared" si="2883"/>
        <v>-4.7558935075353616E-2</v>
      </c>
      <c r="DA300" s="13">
        <f t="shared" si="2884"/>
        <v>82.583360700304482</v>
      </c>
      <c r="DB300" s="48">
        <f t="shared" si="2885"/>
        <v>-4.7558935075353616E-2</v>
      </c>
      <c r="DC300" s="13">
        <f t="shared" si="2886"/>
        <v>-14.542162736446549</v>
      </c>
      <c r="DD300" s="55">
        <f t="shared" si="2887"/>
        <v>-0.2538086201118207</v>
      </c>
      <c r="DE300" s="46">
        <f t="shared" si="2888"/>
        <v>-16.687681158651074</v>
      </c>
    </row>
    <row r="301" spans="1:109" ht="18" customHeight="1" thickBot="1">
      <c r="A301" s="23"/>
      <c r="B301" s="23"/>
      <c r="C301" s="23"/>
      <c r="D301" s="20" t="s">
        <v>15</v>
      </c>
      <c r="E301" s="20"/>
      <c r="F301" s="20"/>
      <c r="G301" s="20"/>
      <c r="H301" s="20"/>
      <c r="I301" s="20" t="s">
        <v>16</v>
      </c>
      <c r="J301" s="20"/>
      <c r="K301" s="20"/>
      <c r="L301" s="20"/>
      <c r="M301" s="23"/>
      <c r="N301" s="23"/>
      <c r="O301" s="24" t="s">
        <v>17</v>
      </c>
      <c r="P301" s="23"/>
      <c r="Q301" s="23"/>
      <c r="R301" s="23"/>
      <c r="S301" s="20"/>
      <c r="T301" s="20" t="s">
        <v>18</v>
      </c>
      <c r="U301" s="23"/>
      <c r="V301" s="23"/>
      <c r="W301" s="23"/>
      <c r="X301" s="23"/>
      <c r="Y301" s="24" t="s">
        <v>19</v>
      </c>
      <c r="Z301" s="23"/>
      <c r="AA301" s="23"/>
      <c r="AB301" s="23"/>
      <c r="AC301" s="24" t="s">
        <v>20</v>
      </c>
      <c r="AD301" s="20"/>
      <c r="AE301" s="20"/>
      <c r="AF301" s="20"/>
      <c r="AG301" s="20"/>
      <c r="AH301" s="23"/>
      <c r="AI301" s="24" t="s">
        <v>21</v>
      </c>
      <c r="AJ301" s="23"/>
      <c r="AK301" s="23"/>
      <c r="AL301" s="20"/>
      <c r="AM301" s="24" t="s">
        <v>31</v>
      </c>
      <c r="AN301" s="20"/>
      <c r="AO301" s="23"/>
      <c r="AP301" s="23"/>
      <c r="AQ301" s="23"/>
      <c r="AR301" s="23"/>
      <c r="AS301" s="24" t="s">
        <v>91</v>
      </c>
      <c r="AT301" s="23"/>
      <c r="AU301" s="23"/>
      <c r="AV301" s="23"/>
      <c r="AW301" s="24" t="s">
        <v>32</v>
      </c>
      <c r="AX301" s="20"/>
      <c r="AY301" s="20"/>
      <c r="AZ301" s="20"/>
      <c r="BA301" s="20"/>
      <c r="BB301" s="23"/>
      <c r="BC301" s="24" t="s">
        <v>22</v>
      </c>
      <c r="BD301" s="23"/>
      <c r="BE301" s="23"/>
      <c r="BF301" s="23"/>
      <c r="BG301" s="24" t="s">
        <v>33</v>
      </c>
      <c r="BH301" s="20"/>
      <c r="BI301" s="23"/>
      <c r="BJ301" s="23"/>
      <c r="BK301" s="23"/>
      <c r="BL301" s="23"/>
      <c r="BM301" s="24" t="s">
        <v>34</v>
      </c>
      <c r="BN301" s="23"/>
      <c r="BO301" s="23"/>
      <c r="BP301" s="23"/>
      <c r="BQ301" s="24" t="s">
        <v>89</v>
      </c>
      <c r="BR301" s="20"/>
      <c r="BS301" s="20"/>
      <c r="BT301" s="20"/>
      <c r="BU301" s="20"/>
      <c r="BV301" s="23"/>
      <c r="BW301" s="24" t="s">
        <v>35</v>
      </c>
      <c r="BX301" s="23"/>
      <c r="BY301" s="23"/>
      <c r="BZ301" s="23"/>
      <c r="CA301" s="24" t="s">
        <v>90</v>
      </c>
      <c r="CB301" s="20"/>
      <c r="CC301" s="23"/>
      <c r="CD301" s="23"/>
      <c r="CE301" s="23"/>
      <c r="CF301" s="23"/>
      <c r="CG301" s="24" t="s">
        <v>92</v>
      </c>
      <c r="CH301" s="23"/>
      <c r="CI301" s="23"/>
      <c r="CJ301" s="23"/>
      <c r="CK301" s="24" t="s">
        <v>36</v>
      </c>
      <c r="CL301" s="24"/>
      <c r="CM301" s="23"/>
      <c r="CN301" s="23"/>
      <c r="CO301" s="23"/>
      <c r="CP301" s="23"/>
      <c r="CQ301" s="24" t="s">
        <v>93</v>
      </c>
      <c r="CR301" s="23"/>
      <c r="CS301" s="23"/>
      <c r="CY301" s="44">
        <f t="shared" si="2882"/>
        <v>5.1000000000000103</v>
      </c>
      <c r="CZ301" s="13">
        <f t="shared" si="2883"/>
        <v>-4.7928693799014682E-2</v>
      </c>
      <c r="DA301" s="13">
        <f t="shared" si="2884"/>
        <v>81.856252563482144</v>
      </c>
      <c r="DB301" s="48">
        <f t="shared" si="2885"/>
        <v>-4.7928693799014682E-2</v>
      </c>
      <c r="DC301" s="13">
        <f t="shared" si="2886"/>
        <v>-14.251377740704692</v>
      </c>
      <c r="DD301" s="55">
        <f t="shared" si="2887"/>
        <v>-0.24873346452072759</v>
      </c>
      <c r="DE301" s="46">
        <f t="shared" si="2888"/>
        <v>-16.663684709670935</v>
      </c>
    </row>
    <row r="302" spans="1:109" ht="18" customHeight="1" thickBot="1">
      <c r="A302" s="23"/>
      <c r="B302" s="33"/>
      <c r="C302" s="23"/>
      <c r="D302" s="7" t="s">
        <v>2</v>
      </c>
      <c r="E302" s="8"/>
      <c r="F302" s="8" t="s">
        <v>3</v>
      </c>
      <c r="G302" s="9"/>
      <c r="H302" s="10"/>
      <c r="I302" s="7" t="s">
        <v>4</v>
      </c>
      <c r="J302" s="8"/>
      <c r="K302" s="8" t="s">
        <v>5</v>
      </c>
      <c r="L302" s="9"/>
      <c r="M302" s="23"/>
      <c r="N302" s="251" t="s">
        <v>79</v>
      </c>
      <c r="O302" s="252"/>
      <c r="P302" s="253" t="s">
        <v>80</v>
      </c>
      <c r="Q302" s="254"/>
      <c r="R302" s="23"/>
      <c r="S302" s="7" t="s">
        <v>11</v>
      </c>
      <c r="T302" s="8"/>
      <c r="U302" s="8" t="s">
        <v>12</v>
      </c>
      <c r="V302" s="9"/>
      <c r="W302" s="20"/>
      <c r="X302" s="251" t="s">
        <v>79</v>
      </c>
      <c r="Y302" s="252"/>
      <c r="Z302" s="253" t="s">
        <v>80</v>
      </c>
      <c r="AA302" s="254"/>
      <c r="AB302" s="20"/>
      <c r="AC302" s="7" t="s">
        <v>4</v>
      </c>
      <c r="AD302" s="8"/>
      <c r="AE302" s="8" t="s">
        <v>5</v>
      </c>
      <c r="AF302" s="9"/>
      <c r="AG302" s="20"/>
      <c r="AH302" s="251" t="s">
        <v>0</v>
      </c>
      <c r="AI302" s="252"/>
      <c r="AJ302" s="253" t="s">
        <v>1</v>
      </c>
      <c r="AK302" s="254"/>
      <c r="AL302" s="20"/>
      <c r="AM302" s="7" t="s">
        <v>11</v>
      </c>
      <c r="AN302" s="8"/>
      <c r="AO302" s="8" t="s">
        <v>12</v>
      </c>
      <c r="AP302" s="9"/>
      <c r="AQ302" s="23"/>
      <c r="AR302" s="251" t="s">
        <v>0</v>
      </c>
      <c r="AS302" s="252"/>
      <c r="AT302" s="253" t="s">
        <v>1</v>
      </c>
      <c r="AU302" s="254"/>
      <c r="AV302" s="36"/>
      <c r="AW302" s="7" t="s">
        <v>4</v>
      </c>
      <c r="AX302" s="8"/>
      <c r="AY302" s="8" t="s">
        <v>5</v>
      </c>
      <c r="AZ302" s="9"/>
      <c r="BA302" s="20"/>
      <c r="BB302" s="251" t="s">
        <v>0</v>
      </c>
      <c r="BC302" s="252"/>
      <c r="BD302" s="253" t="s">
        <v>1</v>
      </c>
      <c r="BE302" s="254"/>
      <c r="BF302" s="36"/>
      <c r="BG302" s="7" t="s">
        <v>11</v>
      </c>
      <c r="BH302" s="8"/>
      <c r="BI302" s="8" t="s">
        <v>12</v>
      </c>
      <c r="BJ302" s="9"/>
      <c r="BK302" s="36"/>
      <c r="BL302" s="251" t="s">
        <v>0</v>
      </c>
      <c r="BM302" s="252"/>
      <c r="BN302" s="253" t="s">
        <v>1</v>
      </c>
      <c r="BO302" s="254"/>
      <c r="BP302" s="36"/>
      <c r="BQ302" s="7" t="s">
        <v>4</v>
      </c>
      <c r="BR302" s="8"/>
      <c r="BS302" s="8" t="s">
        <v>5</v>
      </c>
      <c r="BT302" s="9"/>
      <c r="BU302" s="20"/>
      <c r="BV302" s="251" t="s">
        <v>0</v>
      </c>
      <c r="BW302" s="252"/>
      <c r="BX302" s="253" t="s">
        <v>1</v>
      </c>
      <c r="BY302" s="254"/>
      <c r="BZ302" s="36"/>
      <c r="CA302" s="7" t="s">
        <v>11</v>
      </c>
      <c r="CB302" s="8"/>
      <c r="CC302" s="8" t="s">
        <v>12</v>
      </c>
      <c r="CD302" s="9"/>
      <c r="CE302" s="36"/>
      <c r="CF302" s="251" t="s">
        <v>0</v>
      </c>
      <c r="CG302" s="252"/>
      <c r="CH302" s="253" t="s">
        <v>1</v>
      </c>
      <c r="CI302" s="254"/>
      <c r="CJ302" s="23"/>
      <c r="CK302" s="7" t="s">
        <v>23</v>
      </c>
      <c r="CL302" s="8"/>
      <c r="CM302" s="8" t="s">
        <v>24</v>
      </c>
      <c r="CN302" s="9"/>
      <c r="CO302" s="23"/>
      <c r="CP302" s="251" t="s">
        <v>0</v>
      </c>
      <c r="CQ302" s="252"/>
      <c r="CR302" s="253" t="s">
        <v>1</v>
      </c>
      <c r="CS302" s="254"/>
      <c r="CU302" s="26" t="s">
        <v>25</v>
      </c>
      <c r="CW302" s="50" t="s">
        <v>44</v>
      </c>
      <c r="CY302" s="44">
        <f t="shared" si="2882"/>
        <v>5.1500000000000101</v>
      </c>
      <c r="CZ302" s="13">
        <f t="shared" si="2883"/>
        <v>-4.8262985057861529E-2</v>
      </c>
      <c r="DA302" s="13">
        <f t="shared" si="2884"/>
        <v>81.143683676446912</v>
      </c>
      <c r="DB302" s="48">
        <f t="shared" si="2885"/>
        <v>-4.8262985057861529E-2</v>
      </c>
      <c r="DC302" s="13">
        <f t="shared" si="2886"/>
        <v>-13.970802879351304</v>
      </c>
      <c r="DD302" s="55">
        <f t="shared" si="2887"/>
        <v>-0.24383650939178436</v>
      </c>
      <c r="DE302" s="46">
        <f t="shared" si="2888"/>
        <v>-16.643753737006534</v>
      </c>
    </row>
    <row r="303" spans="1:109" ht="18" customHeight="1" thickTop="1" thickBot="1">
      <c r="B303" s="34">
        <v>0.78000000000000103</v>
      </c>
      <c r="D303" s="11">
        <v>1</v>
      </c>
      <c r="E303" s="12">
        <v>0</v>
      </c>
      <c r="F303" s="13">
        <v>0</v>
      </c>
      <c r="G303" s="40">
        <f t="shared" ref="G303" si="2975">-1/($E$4*$B303)</f>
        <v>-1.3468339973224923</v>
      </c>
      <c r="H303" s="10"/>
      <c r="I303" s="11">
        <v>1</v>
      </c>
      <c r="J303" s="12">
        <v>0</v>
      </c>
      <c r="K303" s="13">
        <v>0</v>
      </c>
      <c r="L303" s="14">
        <v>0</v>
      </c>
      <c r="N303" s="1">
        <f t="shared" ref="N303" si="2976">D303*I303+F303*I306-E303*J303-G303*J306</f>
        <v>-1.5240611796192836</v>
      </c>
      <c r="O303" s="4">
        <f t="shared" ref="O303" si="2977">(D303*J303+E303*I303+F303*J306+G303*I306)</f>
        <v>0</v>
      </c>
      <c r="P303" s="2">
        <f t="shared" ref="P303" si="2978">D303*K303+F303*K306-E303*L303-G303*L306</f>
        <v>0</v>
      </c>
      <c r="Q303" s="3">
        <f t="shared" ref="Q303" si="2979">(D303*L303+E303*K303+F303*L306+G303*K306)</f>
        <v>-1.3468339973224923</v>
      </c>
      <c r="S303" s="11">
        <v>1</v>
      </c>
      <c r="T303" s="12">
        <v>0</v>
      </c>
      <c r="U303" s="13">
        <v>0</v>
      </c>
      <c r="V303" s="40">
        <f t="shared" ref="V303" si="2980">-1/($T$4*$B303)</f>
        <v>-2.5733666841655567</v>
      </c>
      <c r="W303" s="20"/>
      <c r="X303" s="1">
        <f t="shared" ref="X303" si="2981">N303*S303+P303*S306-O303*T303-Q303*T306</f>
        <v>-1.5240611796192836</v>
      </c>
      <c r="Y303" s="4">
        <f t="shared" ref="Y303" si="2982">(N303*T303+O303*S303+P303*T306+Q303*S306)</f>
        <v>0</v>
      </c>
      <c r="Z303" s="2">
        <f t="shared" ref="Z303" si="2983">N303*U303+P303*U306-O303*V303-Q303*V306</f>
        <v>0</v>
      </c>
      <c r="AA303" s="3">
        <f t="shared" ref="AA303" si="2984">(N303*V303+O303*U303+P303*V306+Q303*U306)</f>
        <v>2.5751342669398305</v>
      </c>
      <c r="AB303" s="20"/>
      <c r="AC303" s="11">
        <v>1</v>
      </c>
      <c r="AD303" s="12">
        <v>0</v>
      </c>
      <c r="AE303" s="13">
        <v>0</v>
      </c>
      <c r="AF303" s="14">
        <v>0</v>
      </c>
      <c r="AG303" s="20"/>
      <c r="AH303" s="1">
        <f t="shared" ref="AH303" si="2985">X303*AC303+Z303*AC306-Y303*AD303-AA303*AD306</f>
        <v>3.9893893687848481</v>
      </c>
      <c r="AI303" s="4">
        <f t="shared" ref="AI303" si="2986">(X303*AD303+Y303*AC303+Z303*AD306+AA303*AC306)</f>
        <v>0</v>
      </c>
      <c r="AJ303" s="2">
        <f t="shared" ref="AJ303" si="2987">X303*AE303+Z303*AE306-Y303*AF303-AA303*AF306</f>
        <v>0</v>
      </c>
      <c r="AK303" s="3">
        <f t="shared" ref="AK303" si="2988">(X303*AF303+Y303*AE303+Z303*AF306+AA303*AE306)</f>
        <v>2.5751342669398305</v>
      </c>
      <c r="AL303" s="20"/>
      <c r="AM303" s="11">
        <v>1</v>
      </c>
      <c r="AN303" s="12">
        <v>0</v>
      </c>
      <c r="AO303" s="13">
        <v>0</v>
      </c>
      <c r="AP303" s="40">
        <f t="shared" ref="AP303" si="2989">-1/($AN$4*$B303)</f>
        <v>-2.6742830247210687</v>
      </c>
      <c r="AR303" s="1">
        <f t="shared" ref="AR303" si="2990">AH303*AM303+AJ303*AM306-AI303*AN303-AK303*AN306</f>
        <v>3.9893893687848481</v>
      </c>
      <c r="AS303" s="4">
        <f t="shared" ref="AS303" si="2991">(AH303*AN303+AI303*AM303+AJ303*AN306+AK303*AM306)</f>
        <v>0</v>
      </c>
      <c r="AT303" s="2">
        <f t="shared" ref="AT303" si="2992">AH303*AO303+AJ303*AO306-AI303*AP303-AK303*AP306</f>
        <v>0</v>
      </c>
      <c r="AU303" s="3">
        <f t="shared" ref="AU303" si="2993">(AH303*AP303+AI303*AO303+AJ303*AP306+AK303*AO306)</f>
        <v>-8.0936220010041886</v>
      </c>
      <c r="AV303" s="20"/>
      <c r="AW303" s="11">
        <v>1</v>
      </c>
      <c r="AX303" s="12">
        <v>0</v>
      </c>
      <c r="AY303" s="13">
        <v>0</v>
      </c>
      <c r="AZ303" s="14">
        <v>0</v>
      </c>
      <c r="BA303" s="20"/>
      <c r="BB303" s="1">
        <f t="shared" ref="BB303" si="2994">AR303*AW303+AT303*AW306-AS303*AX303-AU303*AX306</f>
        <v>-13.339332179020545</v>
      </c>
      <c r="BC303" s="4">
        <f t="shared" ref="BC303" si="2995">(AR303*AX303+AS303*AW303+AT303*AX306+AU303*AW306)</f>
        <v>0</v>
      </c>
      <c r="BD303" s="2">
        <f t="shared" ref="BD303" si="2996">AR303*AY303+AT303*AY306-AS303*AZ303-AU303*AZ306</f>
        <v>0</v>
      </c>
      <c r="BE303" s="3">
        <f t="shared" ref="BE303" si="2997">(AR303*AZ303+AS303*AY303+AT303*AZ306+AU303*AY306)</f>
        <v>-8.0936220010041886</v>
      </c>
      <c r="BF303" s="20"/>
      <c r="BG303" s="11">
        <v>1</v>
      </c>
      <c r="BH303" s="12">
        <v>0</v>
      </c>
      <c r="BI303" s="13">
        <v>0</v>
      </c>
      <c r="BJ303" s="40">
        <f t="shared" ref="BJ303" si="2998">-1/($BH$4*$B303)</f>
        <v>-2.5733666841655567</v>
      </c>
      <c r="BK303" s="20"/>
      <c r="BL303" s="1">
        <f t="shared" ref="BL303" si="2999">BB303*BG303+BD303*BG306-BC303*BH303-BE303*BH306</f>
        <v>-13.339332179020545</v>
      </c>
      <c r="BM303" s="4">
        <f t="shared" ref="BM303" si="3000">(BB303*BH303+BC303*BG303+BD303*BH306+BE303*BG306)</f>
        <v>0</v>
      </c>
      <c r="BN303" s="2">
        <f t="shared" ref="BN303" si="3001">BB303*BI303+BD303*BI306-BC303*BJ303-BE303*BJ306</f>
        <v>0</v>
      </c>
      <c r="BO303" s="3">
        <f t="shared" ref="BO303" si="3002">(BB303*BJ303+BC303*BI303+BD303*BJ306+BE303*BI306)</f>
        <v>26.233371017504819</v>
      </c>
      <c r="BP303" s="20"/>
      <c r="BQ303" s="11">
        <v>1</v>
      </c>
      <c r="BR303" s="12">
        <v>0</v>
      </c>
      <c r="BS303" s="13">
        <v>0</v>
      </c>
      <c r="BT303" s="14">
        <v>0</v>
      </c>
      <c r="BU303" s="20"/>
      <c r="BV303" s="1">
        <f t="shared" ref="BV303" si="3003">BL303*BQ303+BN303*BQ306-BM303*BR303-BO303*BR306</f>
        <v>35.823841253984796</v>
      </c>
      <c r="BW303" s="4">
        <f t="shared" ref="BW303" si="3004">(BL303*BR303+BM303*BQ303+BN303*BR306+BO303*BQ306)</f>
        <v>0</v>
      </c>
      <c r="BX303" s="2">
        <f t="shared" ref="BX303" si="3005">BL303*BS303+BN303*BS306-BM303*BT303-BO303*BT306</f>
        <v>0</v>
      </c>
      <c r="BY303" s="3">
        <f t="shared" ref="BY303" si="3006">(BL303*BT303+BM303*BS303+BN303*BT306+BO303*BS306)</f>
        <v>26.233371017504819</v>
      </c>
      <c r="BZ303" s="20"/>
      <c r="CA303" s="11">
        <v>1</v>
      </c>
      <c r="CB303" s="12">
        <v>0</v>
      </c>
      <c r="CC303" s="13">
        <v>0</v>
      </c>
      <c r="CD303" s="40">
        <f t="shared" ref="CD303" si="3007">-1/($CB$4*$B303)</f>
        <v>-1.3468339973224923</v>
      </c>
      <c r="CE303" s="20"/>
      <c r="CF303" s="1">
        <f t="shared" ref="CF303" si="3008">BV303*CA303+BX303*CA306-BW303*CB303-BY303*CB306</f>
        <v>35.823841253984796</v>
      </c>
      <c r="CG303" s="4">
        <f t="shared" ref="CG303" si="3009">(BV303*CB303+BW303*CA303+BX303*CB306+BY303*CA306)</f>
        <v>0</v>
      </c>
      <c r="CH303" s="2">
        <f t="shared" ref="CH303" si="3010">BV303*CC303+BX303*CC306-BW303*CD303-BY303*CD306</f>
        <v>0</v>
      </c>
      <c r="CI303" s="3">
        <f t="shared" ref="CI303" si="3011">(BV303*CD303+BW303*CC303+BX303*CD306+BY303*CC306)</f>
        <v>-22.015396298045932</v>
      </c>
      <c r="CJ303" s="28"/>
      <c r="CK303" s="11">
        <v>1</v>
      </c>
      <c r="CL303" s="12">
        <v>0</v>
      </c>
      <c r="CM303" s="13">
        <v>0</v>
      </c>
      <c r="CN303" s="14">
        <v>0</v>
      </c>
      <c r="CP303" s="1">
        <f t="shared" ref="CP303" si="3012">CF303*CK303+CH303*CK306-CG303*CL303-CI303*CL306</f>
        <v>35.823841253984796</v>
      </c>
      <c r="CQ303" s="4">
        <f t="shared" ref="CQ303" si="3013">(CF303*CL303+CG303*CK303+CH303*CL306+CI303*CK306)</f>
        <v>-22.015396298045932</v>
      </c>
      <c r="CR303" s="2">
        <f t="shared" ref="CR303" si="3014">CF303*CM303+CH303*CM306-CG303*CN303-CI303*CN306</f>
        <v>0</v>
      </c>
      <c r="CS303" s="3">
        <f t="shared" ref="CS303" si="3015">(CF303*CN303+CG303*CM303+CH303*CN306+CI303*CM306)</f>
        <v>-22.015396298045932</v>
      </c>
      <c r="CU303" s="29">
        <f t="shared" ref="CU303" si="3016">20*LOG(((1+$CL$4)/$CL$4)/((CP303+CP306)^2+(CQ303+CQ306)^2)^0.5)</f>
        <v>-32.072420906940906</v>
      </c>
      <c r="CW303" s="51">
        <f t="shared" ref="CW303" si="3017">((CP303^2+CQ303^2)^0.5)/((CP306^2+CQ306^2)^0.5)</f>
        <v>0.61489369120819937</v>
      </c>
      <c r="CY303" s="44">
        <f t="shared" si="2882"/>
        <v>5.2000000000000099</v>
      </c>
      <c r="CZ303" s="13">
        <f t="shared" si="2883"/>
        <v>-4.8563282351905726E-2</v>
      </c>
      <c r="DA303" s="13">
        <f t="shared" si="2884"/>
        <v>80.445143532479349</v>
      </c>
      <c r="DB303" s="48">
        <f t="shared" si="2885"/>
        <v>-4.8563282351905726E-2</v>
      </c>
      <c r="DC303" s="13">
        <f t="shared" si="2886"/>
        <v>-13.699919359006051</v>
      </c>
      <c r="DD303" s="55">
        <f t="shared" si="2887"/>
        <v>-0.23910870007236665</v>
      </c>
      <c r="DE303" s="46">
        <f t="shared" si="2888"/>
        <v>-16.627642388746303</v>
      </c>
    </row>
    <row r="304" spans="1:109" ht="18" customHeight="1" thickBot="1">
      <c r="D304" s="11"/>
      <c r="E304" s="13"/>
      <c r="F304" s="13"/>
      <c r="G304" s="15"/>
      <c r="H304" s="10"/>
      <c r="I304" s="11"/>
      <c r="J304" s="13"/>
      <c r="K304" s="13"/>
      <c r="L304" s="15"/>
      <c r="N304" s="5"/>
      <c r="Q304" s="6"/>
      <c r="S304" s="11"/>
      <c r="T304" s="13"/>
      <c r="U304" s="13"/>
      <c r="V304" s="15"/>
      <c r="W304" s="20"/>
      <c r="X304" s="5"/>
      <c r="AA304" s="6"/>
      <c r="AB304" s="20"/>
      <c r="AC304" s="11"/>
      <c r="AD304" s="13"/>
      <c r="AE304" s="13"/>
      <c r="AF304" s="15"/>
      <c r="AG304" s="20"/>
      <c r="AH304" s="5"/>
      <c r="AK304" s="6"/>
      <c r="AL304" s="20"/>
      <c r="AM304" s="11"/>
      <c r="AN304" s="13"/>
      <c r="AO304" s="13"/>
      <c r="AP304" s="15"/>
      <c r="AR304" s="5"/>
      <c r="AU304" s="6"/>
      <c r="AW304" s="11"/>
      <c r="AX304" s="13"/>
      <c r="AY304" s="13"/>
      <c r="AZ304" s="15"/>
      <c r="BA304" s="20"/>
      <c r="BB304" s="5"/>
      <c r="BE304" s="6"/>
      <c r="BG304" s="11"/>
      <c r="BH304" s="13"/>
      <c r="BI304" s="13"/>
      <c r="BJ304" s="15"/>
      <c r="BL304" s="5"/>
      <c r="BO304" s="6"/>
      <c r="BQ304" s="11"/>
      <c r="BR304" s="13"/>
      <c r="BS304" s="13"/>
      <c r="BT304" s="15"/>
      <c r="BU304" s="20"/>
      <c r="BV304" s="5"/>
      <c r="BY304" s="6"/>
      <c r="CA304" s="11"/>
      <c r="CB304" s="13"/>
      <c r="CC304" s="13"/>
      <c r="CD304" s="15"/>
      <c r="CF304" s="5"/>
      <c r="CI304" s="6"/>
      <c r="CK304" s="11"/>
      <c r="CL304" s="13"/>
      <c r="CM304" s="13"/>
      <c r="CN304" s="15"/>
      <c r="CP304" s="5"/>
      <c r="CS304" s="6"/>
      <c r="CW304" s="52"/>
      <c r="CY304" s="44">
        <f t="shared" si="2882"/>
        <v>5.2500000000000098</v>
      </c>
      <c r="CZ304" s="13">
        <f t="shared" si="2883"/>
        <v>-4.883103069036393E-2</v>
      </c>
      <c r="DA304" s="13">
        <f t="shared" si="2884"/>
        <v>79.760147564529049</v>
      </c>
      <c r="DB304" s="48">
        <f t="shared" si="2885"/>
        <v>-4.883103069036393E-2</v>
      </c>
      <c r="DC304" s="13">
        <f t="shared" si="2886"/>
        <v>-13.438241337942477</v>
      </c>
      <c r="DD304" s="55">
        <f t="shared" si="2887"/>
        <v>-0.23454155702470419</v>
      </c>
      <c r="DE304" s="46">
        <f t="shared" si="2888"/>
        <v>-16.615121601862914</v>
      </c>
    </row>
    <row r="305" spans="1:109" ht="18" customHeight="1" thickBot="1">
      <c r="D305" s="11" t="s">
        <v>6</v>
      </c>
      <c r="E305" s="13"/>
      <c r="F305" s="13" t="s">
        <v>7</v>
      </c>
      <c r="G305" s="15"/>
      <c r="H305" s="10"/>
      <c r="I305" s="11" t="s">
        <v>8</v>
      </c>
      <c r="J305" s="13"/>
      <c r="K305" s="13" t="s">
        <v>9</v>
      </c>
      <c r="L305" s="15"/>
      <c r="N305" s="251" t="s">
        <v>26</v>
      </c>
      <c r="O305" s="252"/>
      <c r="P305" s="253" t="s">
        <v>27</v>
      </c>
      <c r="Q305" s="254"/>
      <c r="S305" s="11" t="s">
        <v>13</v>
      </c>
      <c r="T305" s="13"/>
      <c r="U305" s="13" t="s">
        <v>14</v>
      </c>
      <c r="V305" s="15"/>
      <c r="W305" s="20"/>
      <c r="X305" s="251" t="s">
        <v>26</v>
      </c>
      <c r="Y305" s="252"/>
      <c r="Z305" s="253" t="s">
        <v>27</v>
      </c>
      <c r="AA305" s="254"/>
      <c r="AB305" s="20"/>
      <c r="AC305" s="11" t="s">
        <v>8</v>
      </c>
      <c r="AD305" s="13"/>
      <c r="AE305" s="13" t="s">
        <v>9</v>
      </c>
      <c r="AF305" s="15"/>
      <c r="AG305" s="20"/>
      <c r="AH305" s="251" t="s">
        <v>26</v>
      </c>
      <c r="AI305" s="252"/>
      <c r="AJ305" s="253" t="s">
        <v>27</v>
      </c>
      <c r="AK305" s="254"/>
      <c r="AL305" s="20"/>
      <c r="AM305" s="11" t="s">
        <v>13</v>
      </c>
      <c r="AN305" s="13"/>
      <c r="AO305" s="13" t="s">
        <v>14</v>
      </c>
      <c r="AP305" s="15"/>
      <c r="AR305" s="251" t="s">
        <v>26</v>
      </c>
      <c r="AS305" s="252"/>
      <c r="AT305" s="253" t="s">
        <v>27</v>
      </c>
      <c r="AU305" s="254"/>
      <c r="AV305" s="36"/>
      <c r="AW305" s="11" t="s">
        <v>8</v>
      </c>
      <c r="AX305" s="13"/>
      <c r="AY305" s="13" t="s">
        <v>9</v>
      </c>
      <c r="AZ305" s="15"/>
      <c r="BA305" s="20"/>
      <c r="BB305" s="251" t="s">
        <v>26</v>
      </c>
      <c r="BC305" s="252"/>
      <c r="BD305" s="253" t="s">
        <v>27</v>
      </c>
      <c r="BE305" s="254"/>
      <c r="BF305" s="36"/>
      <c r="BG305" s="11" t="s">
        <v>13</v>
      </c>
      <c r="BH305" s="13"/>
      <c r="BI305" s="13" t="s">
        <v>14</v>
      </c>
      <c r="BJ305" s="15"/>
      <c r="BK305" s="36"/>
      <c r="BL305" s="251" t="s">
        <v>26</v>
      </c>
      <c r="BM305" s="252"/>
      <c r="BN305" s="253" t="s">
        <v>27</v>
      </c>
      <c r="BO305" s="254"/>
      <c r="BP305" s="36"/>
      <c r="BQ305" s="11" t="s">
        <v>8</v>
      </c>
      <c r="BR305" s="13"/>
      <c r="BS305" s="13" t="s">
        <v>9</v>
      </c>
      <c r="BT305" s="15"/>
      <c r="BU305" s="20"/>
      <c r="BV305" s="251" t="s">
        <v>26</v>
      </c>
      <c r="BW305" s="252"/>
      <c r="BX305" s="253" t="s">
        <v>27</v>
      </c>
      <c r="BY305" s="254"/>
      <c r="BZ305" s="36"/>
      <c r="CA305" s="11" t="s">
        <v>13</v>
      </c>
      <c r="CB305" s="13"/>
      <c r="CC305" s="13" t="s">
        <v>14</v>
      </c>
      <c r="CD305" s="15"/>
      <c r="CE305" s="36"/>
      <c r="CF305" s="251" t="s">
        <v>26</v>
      </c>
      <c r="CG305" s="252"/>
      <c r="CH305" s="253" t="s">
        <v>27</v>
      </c>
      <c r="CI305" s="254"/>
      <c r="CK305" s="11" t="s">
        <v>28</v>
      </c>
      <c r="CL305" s="13"/>
      <c r="CM305" s="13" t="s">
        <v>29</v>
      </c>
      <c r="CN305" s="15"/>
      <c r="CP305" s="251" t="s">
        <v>26</v>
      </c>
      <c r="CQ305" s="252"/>
      <c r="CR305" s="253" t="s">
        <v>27</v>
      </c>
      <c r="CS305" s="254"/>
      <c r="CU305" s="38" t="s">
        <v>37</v>
      </c>
      <c r="CW305" s="53" t="s">
        <v>45</v>
      </c>
      <c r="CY305" s="44">
        <f t="shared" si="2882"/>
        <v>5.3000000000000096</v>
      </c>
      <c r="CZ305" s="13">
        <f t="shared" si="2883"/>
        <v>-4.9067643372388156E-2</v>
      </c>
      <c r="DA305" s="13">
        <f t="shared" si="2884"/>
        <v>79.088235497631928</v>
      </c>
      <c r="DB305" s="48">
        <f t="shared" si="2885"/>
        <v>-4.9067643372388156E-2</v>
      </c>
      <c r="DC305" s="13">
        <f t="shared" si="2886"/>
        <v>-13.185313527307683</v>
      </c>
      <c r="DD305" s="55">
        <f t="shared" si="2887"/>
        <v>-0.23012713395926632</v>
      </c>
      <c r="DE305" s="46">
        <f t="shared" si="2888"/>
        <v>-16.605977725182736</v>
      </c>
    </row>
    <row r="306" spans="1:109" ht="18" customHeight="1" thickTop="1" thickBot="1">
      <c r="D306" s="16">
        <v>0</v>
      </c>
      <c r="E306" s="17">
        <v>0</v>
      </c>
      <c r="F306" s="18">
        <v>1</v>
      </c>
      <c r="G306" s="19">
        <v>0</v>
      </c>
      <c r="H306" s="10"/>
      <c r="I306" s="16">
        <v>0</v>
      </c>
      <c r="J306" s="17">
        <f t="shared" ref="J306" si="3018">-1/($J$4*$B303)</f>
        <v>-1.8740699927660873</v>
      </c>
      <c r="K306" s="18">
        <v>1</v>
      </c>
      <c r="L306" s="19">
        <v>0</v>
      </c>
      <c r="N306" s="1">
        <f t="shared" ref="N306" si="3019">D306*I303+F306*I306-E306*J303-G306*J306</f>
        <v>0</v>
      </c>
      <c r="O306" s="4">
        <f t="shared" ref="O306" si="3020">(D306*J303+E306*I303+F306*J306+G306*I306)</f>
        <v>-1.8740699927660873</v>
      </c>
      <c r="P306" s="2">
        <f t="shared" ref="P306" si="3021">D306*K303+F306*K306-E306*L303-G306*L306</f>
        <v>1</v>
      </c>
      <c r="Q306" s="3">
        <f t="shared" ref="Q306" si="3022">(D306*L303+E306*K303+F306*L306+G306*K306)</f>
        <v>0</v>
      </c>
      <c r="S306" s="16">
        <v>0</v>
      </c>
      <c r="T306" s="17">
        <v>0</v>
      </c>
      <c r="U306" s="18">
        <v>1</v>
      </c>
      <c r="V306" s="19">
        <v>0</v>
      </c>
      <c r="W306" s="20"/>
      <c r="X306" s="1">
        <f t="shared" ref="X306" si="3023">N306*S303+P306*S306-O306*T303-Q306*T306</f>
        <v>0</v>
      </c>
      <c r="Y306" s="4">
        <f t="shared" ref="Y306" si="3024">(N306*T303+O306*S303+P306*T306+Q306*S306)</f>
        <v>-1.8740699927660873</v>
      </c>
      <c r="Z306" s="2">
        <f t="shared" ref="Z306" si="3025">N306*U303+P306*U306-O306*V303-Q306*V306</f>
        <v>-3.8226692831786346</v>
      </c>
      <c r="AA306" s="3">
        <f t="shared" ref="AA306" si="3026">(N306*V303+O306*U303+P306*V306+Q306*U306)</f>
        <v>0</v>
      </c>
      <c r="AB306" s="20"/>
      <c r="AC306" s="16">
        <v>0</v>
      </c>
      <c r="AD306" s="17">
        <f t="shared" ref="AD306" si="3027">-1/($AD$4*$B303)</f>
        <v>-2.1410342051624589</v>
      </c>
      <c r="AE306" s="18">
        <v>1</v>
      </c>
      <c r="AF306" s="19">
        <v>0</v>
      </c>
      <c r="AG306" s="20"/>
      <c r="AH306" s="1">
        <f t="shared" ref="AH306" si="3028">X306*AC303+Z306*AC306-Y306*AD303-AA306*AD306</f>
        <v>0</v>
      </c>
      <c r="AI306" s="4">
        <f t="shared" ref="AI306" si="3029">(X306*AD303+Y306*AC303+Z306*AD306+AA306*AC306)</f>
        <v>6.3103956975432274</v>
      </c>
      <c r="AJ306" s="2">
        <f t="shared" ref="AJ306" si="3030">X306*AE303+Z306*AE306-Y306*AF303-AA306*AF306</f>
        <v>-3.8226692831786346</v>
      </c>
      <c r="AK306" s="3">
        <f t="shared" ref="AK306" si="3031">(X306*AF303+Y306*AE303+Z306*AF306+AA306*AE306)</f>
        <v>0</v>
      </c>
      <c r="AL306" s="20"/>
      <c r="AM306" s="16">
        <v>0</v>
      </c>
      <c r="AN306" s="17">
        <v>0</v>
      </c>
      <c r="AO306" s="18">
        <v>1</v>
      </c>
      <c r="AP306" s="19">
        <v>0</v>
      </c>
      <c r="AR306" s="1">
        <f t="shared" ref="AR306" si="3032">AH306*AM303+AJ306*AM306-AI306*AN303-AK306*AN306</f>
        <v>0</v>
      </c>
      <c r="AS306" s="4">
        <f t="shared" ref="AS306" si="3033">(AH306*AN303+AI306*AM303+AJ306*AN306+AK306*AM306)</f>
        <v>6.3103956975432274</v>
      </c>
      <c r="AT306" s="2">
        <f t="shared" ref="AT306" si="3034">AH306*AO303+AJ306*AO306-AI306*AP303-AK306*AP306</f>
        <v>13.053114810034085</v>
      </c>
      <c r="AU306" s="3">
        <f t="shared" ref="AU306" si="3035">(AH306*AP303+AI306*AO303+AJ306*AP306+AK306*AO306)</f>
        <v>0</v>
      </c>
      <c r="AV306" s="20"/>
      <c r="AW306" s="16">
        <v>0</v>
      </c>
      <c r="AX306" s="17">
        <f t="shared" ref="AX306" si="3036">-1/($AX$4*$B303)</f>
        <v>-2.1410342051624589</v>
      </c>
      <c r="AY306" s="18">
        <v>1</v>
      </c>
      <c r="AZ306" s="19">
        <v>0</v>
      </c>
      <c r="BA306" s="20"/>
      <c r="BB306" s="1">
        <f t="shared" ref="BB306" si="3037">AR306*AW303+AT306*AW306-AS306*AX303-AU306*AX306</f>
        <v>0</v>
      </c>
      <c r="BC306" s="4">
        <f t="shared" ref="BC306" si="3038">(AR306*AX303+AS306*AW303+AT306*AX306+AU306*AW306)</f>
        <v>-21.636769594652421</v>
      </c>
      <c r="BD306" s="2">
        <f t="shared" ref="BD306" si="3039">AR306*AY303+AT306*AY306-AS306*AZ303-AU306*AZ306</f>
        <v>13.053114810034085</v>
      </c>
      <c r="BE306" s="3">
        <f t="shared" ref="BE306" si="3040">(AR306*AZ303+AS306*AY303+AT306*AZ306+AU306*AY306)</f>
        <v>0</v>
      </c>
      <c r="BF306" s="20"/>
      <c r="BG306" s="16">
        <v>0</v>
      </c>
      <c r="BH306" s="17">
        <v>0</v>
      </c>
      <c r="BI306" s="18">
        <v>1</v>
      </c>
      <c r="BJ306" s="19">
        <v>0</v>
      </c>
      <c r="BK306" s="20"/>
      <c r="BL306" s="1">
        <f t="shared" ref="BL306" si="3041">BB306*BG303+BD306*BG306-BC306*BH303-BE306*BH306</f>
        <v>0</v>
      </c>
      <c r="BM306" s="4">
        <f t="shared" ref="BM306" si="3042">(BB306*BH303+BC306*BG303+BD306*BH306+BE306*BG306)</f>
        <v>-21.636769594652421</v>
      </c>
      <c r="BN306" s="2">
        <f t="shared" ref="BN306" si="3043">BB306*BI303+BD306*BI306-BC306*BJ303-BE306*BJ306</f>
        <v>-42.626227217810751</v>
      </c>
      <c r="BO306" s="3">
        <f t="shared" ref="BO306" si="3044">(BB306*BJ303+BC306*BI303+BD306*BJ306+BE306*BI306)</f>
        <v>0</v>
      </c>
      <c r="BP306" s="20"/>
      <c r="BQ306" s="16">
        <v>0</v>
      </c>
      <c r="BR306" s="17">
        <f t="shared" ref="BR306" si="3045">-1/($BR$4*$B303)</f>
        <v>-1.8740699927660873</v>
      </c>
      <c r="BS306" s="18">
        <v>1</v>
      </c>
      <c r="BT306" s="19">
        <v>0</v>
      </c>
      <c r="BU306" s="20"/>
      <c r="BV306" s="1">
        <f t="shared" ref="BV306" si="3046">BL306*BQ303+BN306*BQ306-BM306*BR303-BO306*BR306</f>
        <v>0</v>
      </c>
      <c r="BW306" s="4">
        <f t="shared" ref="BW306" si="3047">(BL306*BR303+BM306*BQ303+BN306*BR306+BO306*BQ306)</f>
        <v>58.247763739075765</v>
      </c>
      <c r="BX306" s="2">
        <f t="shared" ref="BX306" si="3048">BL306*BS303+BN306*BS306-BM306*BT303-BO306*BT306</f>
        <v>-42.626227217810751</v>
      </c>
      <c r="BY306" s="3">
        <f t="shared" ref="BY306" si="3049">(BL306*BT303+BM306*BS303+BN306*BT306+BO306*BS306)</f>
        <v>0</v>
      </c>
      <c r="BZ306" s="20"/>
      <c r="CA306" s="16">
        <v>0</v>
      </c>
      <c r="CB306" s="17">
        <v>0</v>
      </c>
      <c r="CC306" s="18">
        <v>1</v>
      </c>
      <c r="CD306" s="19">
        <v>0</v>
      </c>
      <c r="CE306" s="20"/>
      <c r="CF306" s="1">
        <f t="shared" ref="CF306" si="3050">BV306*CA303+BX306*CA306-BW306*CB303-BY306*CB306</f>
        <v>0</v>
      </c>
      <c r="CG306" s="4">
        <f t="shared" ref="CG306" si="3051">(BV306*CB303+BW306*CA303+BX306*CB306+BY306*CA306)</f>
        <v>58.247763739075765</v>
      </c>
      <c r="CH306" s="2">
        <f t="shared" ref="CH306" si="3052">BV306*CC303+BX306*CC306-BW306*CD303-BY306*CD306</f>
        <v>35.823841253984781</v>
      </c>
      <c r="CI306" s="3">
        <f t="shared" ref="CI306" si="3053">(BV306*CD303+BW306*CC303+BX306*CD306+BY306*CC306)</f>
        <v>0</v>
      </c>
      <c r="CK306" s="16">
        <f t="shared" ref="CK306" si="3054">1/$CL$4</f>
        <v>1</v>
      </c>
      <c r="CL306" s="17">
        <v>0</v>
      </c>
      <c r="CM306" s="18">
        <v>1</v>
      </c>
      <c r="CN306" s="19">
        <v>0</v>
      </c>
      <c r="CP306" s="1">
        <f t="shared" ref="CP306" si="3055">CF306*CK303+CH306*CK306-CG306*CL303-CI306*CL306</f>
        <v>35.823841253984781</v>
      </c>
      <c r="CQ306" s="4">
        <f t="shared" ref="CQ306" si="3056">(CF306*CL303+CG306*CK303+CH306*CL306+CI306*CK306)</f>
        <v>58.247763739075765</v>
      </c>
      <c r="CR306" s="2">
        <f t="shared" ref="CR306" si="3057">CF306*CM303+CH306*CM306-CG306*CN303-CI306*CN306</f>
        <v>35.823841253984781</v>
      </c>
      <c r="CS306" s="3">
        <f t="shared" ref="CS306" si="3058">(CF306*CN303+CG306*CM303+CH306*CN306+CI306*CM306)</f>
        <v>0</v>
      </c>
      <c r="CU306" s="39">
        <f t="shared" ref="CU306" si="3059">(180/PI())*ATAN(-1*(CQ303/CP303))</f>
        <v>31.572635741254498</v>
      </c>
      <c r="CW306" s="54">
        <f t="shared" ref="CW306" si="3060">20*LOG(((1-(10^(CU303/20)^2)*(1-((1-CW303)/(1+CW303))^2))^0.5))</f>
        <v>-2.5423859886533483E-3</v>
      </c>
      <c r="CY306" s="44">
        <f t="shared" si="2882"/>
        <v>5.3500000000000103</v>
      </c>
      <c r="CZ306" s="13">
        <f t="shared" si="2883"/>
        <v>-4.9274499407056152E-2</v>
      </c>
      <c r="DA306" s="13">
        <f t="shared" si="2884"/>
        <v>78.428969821266534</v>
      </c>
      <c r="DB306" s="48">
        <f t="shared" si="2885"/>
        <v>-4.9274499407056152E-2</v>
      </c>
      <c r="DC306" s="13">
        <f t="shared" si="2886"/>
        <v>-12.940708981755382</v>
      </c>
      <c r="DD306" s="55">
        <f t="shared" si="2887"/>
        <v>-0.22585797927403423</v>
      </c>
      <c r="DE306" s="46">
        <f t="shared" si="2888"/>
        <v>-16.600011278070269</v>
      </c>
    </row>
    <row r="307" spans="1:109" ht="18" customHeight="1"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3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  <c r="BB307" s="20"/>
      <c r="BC307" s="20"/>
      <c r="BD307" s="20"/>
      <c r="BE307" s="20"/>
      <c r="BF307" s="20"/>
      <c r="BG307" s="20"/>
      <c r="BH307" s="20"/>
      <c r="BI307" s="20"/>
      <c r="BJ307" s="20"/>
      <c r="BK307" s="20"/>
      <c r="BL307" s="20"/>
      <c r="BM307" s="20"/>
      <c r="BN307" s="20"/>
      <c r="BO307" s="20"/>
      <c r="BP307" s="20"/>
      <c r="BQ307" s="20"/>
      <c r="BR307" s="20"/>
      <c r="BS307" s="20"/>
      <c r="BT307" s="20"/>
      <c r="BU307" s="20"/>
      <c r="BV307" s="20"/>
      <c r="BW307" s="20"/>
      <c r="BX307" s="20"/>
      <c r="BY307" s="20"/>
      <c r="BZ307" s="20"/>
      <c r="CA307" s="20"/>
      <c r="CB307" s="20"/>
      <c r="CC307" s="20"/>
      <c r="CD307" s="20"/>
      <c r="CE307" s="20"/>
      <c r="CF307" s="20"/>
      <c r="CG307" s="20"/>
      <c r="CH307" s="20"/>
      <c r="CI307" s="20"/>
      <c r="CJ307" s="20"/>
      <c r="CK307" s="20"/>
      <c r="CL307" s="20"/>
      <c r="CY307" s="44">
        <f t="shared" si="2882"/>
        <v>5.4000000000000101</v>
      </c>
      <c r="CZ307" s="13">
        <f t="shared" si="2883"/>
        <v>-4.9452941491322636E-2</v>
      </c>
      <c r="DA307" s="13">
        <f t="shared" si="2884"/>
        <v>77.781934372178767</v>
      </c>
      <c r="DB307" s="48">
        <f t="shared" si="2885"/>
        <v>-4.9452941491322636E-2</v>
      </c>
      <c r="DC307" s="13">
        <f t="shared" si="2886"/>
        <v>-12.704027064094463</v>
      </c>
      <c r="DD307" s="55">
        <f t="shared" si="2887"/>
        <v>-0.22172710053091707</v>
      </c>
      <c r="DE307" s="46">
        <f t="shared" si="2888"/>
        <v>-16.597035828989959</v>
      </c>
    </row>
    <row r="308" spans="1:109" ht="18" customHeight="1">
      <c r="CY308" s="44">
        <f t="shared" si="2882"/>
        <v>5.4500000000000099</v>
      </c>
      <c r="CZ308" s="13">
        <f t="shared" si="2883"/>
        <v>-4.9604274473721226E-2</v>
      </c>
      <c r="DA308" s="13">
        <f t="shared" si="2884"/>
        <v>77.146733018974047</v>
      </c>
      <c r="DB308" s="48">
        <f t="shared" si="2885"/>
        <v>-4.9604274473721226E-2</v>
      </c>
      <c r="DC308" s="13">
        <f t="shared" si="2886"/>
        <v>-12.474891569731925</v>
      </c>
      <c r="DD308" s="55">
        <f t="shared" si="2887"/>
        <v>-0.21772793172110588</v>
      </c>
      <c r="DE308" s="46">
        <f t="shared" si="2888"/>
        <v>-16.596876980247146</v>
      </c>
    </row>
    <row r="309" spans="1:109" ht="18" customHeight="1" thickBot="1">
      <c r="A309" s="23"/>
      <c r="B309" s="23"/>
      <c r="C309" s="23"/>
      <c r="D309" s="20" t="s">
        <v>15</v>
      </c>
      <c r="E309" s="20"/>
      <c r="F309" s="20"/>
      <c r="G309" s="20"/>
      <c r="H309" s="20"/>
      <c r="I309" s="20" t="s">
        <v>16</v>
      </c>
      <c r="J309" s="20"/>
      <c r="K309" s="20"/>
      <c r="L309" s="20"/>
      <c r="M309" s="23"/>
      <c r="N309" s="23"/>
      <c r="O309" s="24" t="s">
        <v>17</v>
      </c>
      <c r="P309" s="23"/>
      <c r="Q309" s="23"/>
      <c r="R309" s="23"/>
      <c r="S309" s="20"/>
      <c r="T309" s="20" t="s">
        <v>18</v>
      </c>
      <c r="U309" s="23"/>
      <c r="V309" s="23"/>
      <c r="W309" s="23"/>
      <c r="X309" s="23"/>
      <c r="Y309" s="24" t="s">
        <v>19</v>
      </c>
      <c r="Z309" s="23"/>
      <c r="AA309" s="23"/>
      <c r="AB309" s="23"/>
      <c r="AC309" s="24" t="s">
        <v>20</v>
      </c>
      <c r="AD309" s="20"/>
      <c r="AE309" s="20"/>
      <c r="AF309" s="20"/>
      <c r="AG309" s="20"/>
      <c r="AH309" s="23"/>
      <c r="AI309" s="24" t="s">
        <v>21</v>
      </c>
      <c r="AJ309" s="23"/>
      <c r="AK309" s="23"/>
      <c r="AL309" s="20"/>
      <c r="AM309" s="24" t="s">
        <v>31</v>
      </c>
      <c r="AN309" s="20"/>
      <c r="AO309" s="23"/>
      <c r="AP309" s="23"/>
      <c r="AQ309" s="23"/>
      <c r="AR309" s="23"/>
      <c r="AS309" s="24" t="s">
        <v>91</v>
      </c>
      <c r="AT309" s="23"/>
      <c r="AU309" s="23"/>
      <c r="AV309" s="23"/>
      <c r="AW309" s="24" t="s">
        <v>32</v>
      </c>
      <c r="AX309" s="20"/>
      <c r="AY309" s="20"/>
      <c r="AZ309" s="20"/>
      <c r="BA309" s="20"/>
      <c r="BB309" s="23"/>
      <c r="BC309" s="24" t="s">
        <v>22</v>
      </c>
      <c r="BD309" s="23"/>
      <c r="BE309" s="23"/>
      <c r="BF309" s="23"/>
      <c r="BG309" s="24" t="s">
        <v>33</v>
      </c>
      <c r="BH309" s="20"/>
      <c r="BI309" s="23"/>
      <c r="BJ309" s="23"/>
      <c r="BK309" s="23"/>
      <c r="BL309" s="23"/>
      <c r="BM309" s="24" t="s">
        <v>34</v>
      </c>
      <c r="BN309" s="23"/>
      <c r="BO309" s="23"/>
      <c r="BP309" s="23"/>
      <c r="BQ309" s="24" t="s">
        <v>89</v>
      </c>
      <c r="BR309" s="20"/>
      <c r="BS309" s="20"/>
      <c r="BT309" s="20"/>
      <c r="BU309" s="20"/>
      <c r="BV309" s="23"/>
      <c r="BW309" s="24" t="s">
        <v>35</v>
      </c>
      <c r="BX309" s="23"/>
      <c r="BY309" s="23"/>
      <c r="BZ309" s="23"/>
      <c r="CA309" s="24" t="s">
        <v>90</v>
      </c>
      <c r="CB309" s="20"/>
      <c r="CC309" s="23"/>
      <c r="CD309" s="23"/>
      <c r="CE309" s="23"/>
      <c r="CF309" s="23"/>
      <c r="CG309" s="24" t="s">
        <v>92</v>
      </c>
      <c r="CH309" s="23"/>
      <c r="CI309" s="23"/>
      <c r="CJ309" s="23"/>
      <c r="CK309" s="24" t="s">
        <v>36</v>
      </c>
      <c r="CL309" s="24"/>
      <c r="CM309" s="23"/>
      <c r="CN309" s="23"/>
      <c r="CO309" s="23"/>
      <c r="CP309" s="23"/>
      <c r="CQ309" s="24" t="s">
        <v>93</v>
      </c>
      <c r="CR309" s="23"/>
      <c r="CS309" s="23"/>
      <c r="CY309" s="44">
        <f t="shared" si="2882"/>
        <v>5.5000000000000098</v>
      </c>
      <c r="CZ309" s="13">
        <f t="shared" si="2883"/>
        <v>-4.9729764239660405E-2</v>
      </c>
      <c r="DA309" s="13">
        <f t="shared" si="2884"/>
        <v>76.522988440487453</v>
      </c>
      <c r="DB309" s="48">
        <f t="shared" si="2885"/>
        <v>-4.9729764239660405E-2</v>
      </c>
      <c r="DC309" s="13">
        <f t="shared" si="2886"/>
        <v>-12.252948997831981</v>
      </c>
      <c r="DD309" s="55">
        <f t="shared" si="2887"/>
        <v>-0.21385430309110759</v>
      </c>
      <c r="DE309" s="46">
        <f t="shared" si="2888"/>
        <v>-16.599371447026957</v>
      </c>
    </row>
    <row r="310" spans="1:109" ht="18" customHeight="1" thickBot="1">
      <c r="A310" s="23"/>
      <c r="B310" s="33"/>
      <c r="C310" s="23"/>
      <c r="D310" s="7" t="s">
        <v>2</v>
      </c>
      <c r="E310" s="8"/>
      <c r="F310" s="8" t="s">
        <v>3</v>
      </c>
      <c r="G310" s="9"/>
      <c r="H310" s="10"/>
      <c r="I310" s="7" t="s">
        <v>4</v>
      </c>
      <c r="J310" s="8"/>
      <c r="K310" s="8" t="s">
        <v>5</v>
      </c>
      <c r="L310" s="9"/>
      <c r="M310" s="23"/>
      <c r="N310" s="251" t="s">
        <v>79</v>
      </c>
      <c r="O310" s="252"/>
      <c r="P310" s="253" t="s">
        <v>80</v>
      </c>
      <c r="Q310" s="254"/>
      <c r="R310" s="23"/>
      <c r="S310" s="7" t="s">
        <v>11</v>
      </c>
      <c r="T310" s="8"/>
      <c r="U310" s="8" t="s">
        <v>12</v>
      </c>
      <c r="V310" s="9"/>
      <c r="W310" s="20"/>
      <c r="X310" s="251" t="s">
        <v>79</v>
      </c>
      <c r="Y310" s="252"/>
      <c r="Z310" s="253" t="s">
        <v>80</v>
      </c>
      <c r="AA310" s="254"/>
      <c r="AB310" s="20"/>
      <c r="AC310" s="7" t="s">
        <v>4</v>
      </c>
      <c r="AD310" s="8"/>
      <c r="AE310" s="8" t="s">
        <v>5</v>
      </c>
      <c r="AF310" s="9"/>
      <c r="AG310" s="20"/>
      <c r="AH310" s="251" t="s">
        <v>0</v>
      </c>
      <c r="AI310" s="252"/>
      <c r="AJ310" s="253" t="s">
        <v>1</v>
      </c>
      <c r="AK310" s="254"/>
      <c r="AL310" s="20"/>
      <c r="AM310" s="7" t="s">
        <v>11</v>
      </c>
      <c r="AN310" s="8"/>
      <c r="AO310" s="8" t="s">
        <v>12</v>
      </c>
      <c r="AP310" s="9"/>
      <c r="AQ310" s="23"/>
      <c r="AR310" s="251" t="s">
        <v>0</v>
      </c>
      <c r="AS310" s="252"/>
      <c r="AT310" s="253" t="s">
        <v>1</v>
      </c>
      <c r="AU310" s="254"/>
      <c r="AV310" s="36"/>
      <c r="AW310" s="7" t="s">
        <v>4</v>
      </c>
      <c r="AX310" s="8"/>
      <c r="AY310" s="8" t="s">
        <v>5</v>
      </c>
      <c r="AZ310" s="9"/>
      <c r="BA310" s="20"/>
      <c r="BB310" s="251" t="s">
        <v>0</v>
      </c>
      <c r="BC310" s="252"/>
      <c r="BD310" s="253" t="s">
        <v>1</v>
      </c>
      <c r="BE310" s="254"/>
      <c r="BF310" s="36"/>
      <c r="BG310" s="7" t="s">
        <v>11</v>
      </c>
      <c r="BH310" s="8"/>
      <c r="BI310" s="8" t="s">
        <v>12</v>
      </c>
      <c r="BJ310" s="9"/>
      <c r="BK310" s="36"/>
      <c r="BL310" s="251" t="s">
        <v>0</v>
      </c>
      <c r="BM310" s="252"/>
      <c r="BN310" s="253" t="s">
        <v>1</v>
      </c>
      <c r="BO310" s="254"/>
      <c r="BP310" s="36"/>
      <c r="BQ310" s="7" t="s">
        <v>4</v>
      </c>
      <c r="BR310" s="8"/>
      <c r="BS310" s="8" t="s">
        <v>5</v>
      </c>
      <c r="BT310" s="9"/>
      <c r="BU310" s="20"/>
      <c r="BV310" s="251" t="s">
        <v>0</v>
      </c>
      <c r="BW310" s="252"/>
      <c r="BX310" s="253" t="s">
        <v>1</v>
      </c>
      <c r="BY310" s="254"/>
      <c r="BZ310" s="36"/>
      <c r="CA310" s="7" t="s">
        <v>11</v>
      </c>
      <c r="CB310" s="8"/>
      <c r="CC310" s="8" t="s">
        <v>12</v>
      </c>
      <c r="CD310" s="9"/>
      <c r="CE310" s="36"/>
      <c r="CF310" s="251" t="s">
        <v>0</v>
      </c>
      <c r="CG310" s="252"/>
      <c r="CH310" s="253" t="s">
        <v>1</v>
      </c>
      <c r="CI310" s="254"/>
      <c r="CJ310" s="23"/>
      <c r="CK310" s="7" t="s">
        <v>23</v>
      </c>
      <c r="CL310" s="8"/>
      <c r="CM310" s="8" t="s">
        <v>24</v>
      </c>
      <c r="CN310" s="9"/>
      <c r="CO310" s="23"/>
      <c r="CP310" s="251" t="s">
        <v>0</v>
      </c>
      <c r="CQ310" s="252"/>
      <c r="CR310" s="253" t="s">
        <v>1</v>
      </c>
      <c r="CS310" s="254"/>
      <c r="CU310" s="26" t="s">
        <v>25</v>
      </c>
      <c r="CW310" s="50" t="s">
        <v>44</v>
      </c>
      <c r="CY310" s="44">
        <f t="shared" si="2882"/>
        <v>5.5500000000000096</v>
      </c>
      <c r="CZ310" s="13">
        <f t="shared" si="2883"/>
        <v>-4.9830636961400755E-2</v>
      </c>
      <c r="DA310" s="13">
        <f t="shared" si="2884"/>
        <v>75.910340990595856</v>
      </c>
      <c r="DB310" s="48">
        <f t="shared" si="2885"/>
        <v>-4.9830636961400755E-2</v>
      </c>
      <c r="DC310" s="13">
        <f t="shared" si="2886"/>
        <v>-12.037866957121082</v>
      </c>
      <c r="DD310" s="55">
        <f t="shared" si="2887"/>
        <v>-0.21010041331879392</v>
      </c>
      <c r="DE310" s="46">
        <f t="shared" si="2888"/>
        <v>-16.604366220391576</v>
      </c>
    </row>
    <row r="311" spans="1:109" ht="18" customHeight="1" thickTop="1" thickBot="1">
      <c r="B311" s="34">
        <v>0.80000000000000104</v>
      </c>
      <c r="D311" s="11">
        <v>1</v>
      </c>
      <c r="E311" s="12">
        <v>0</v>
      </c>
      <c r="F311" s="13">
        <v>0</v>
      </c>
      <c r="G311" s="40">
        <f t="shared" ref="G311" si="3061">-1/($E$4*$B311)</f>
        <v>-1.3131631473894301</v>
      </c>
      <c r="H311" s="10"/>
      <c r="I311" s="11">
        <v>1</v>
      </c>
      <c r="J311" s="12">
        <v>0</v>
      </c>
      <c r="K311" s="13">
        <v>0</v>
      </c>
      <c r="L311" s="14">
        <v>0</v>
      </c>
      <c r="N311" s="1">
        <f t="shared" ref="N311" si="3062">D311*I311+F311*I314-E311*J311-G311*J314</f>
        <v>-1.3994356588755816</v>
      </c>
      <c r="O311" s="4">
        <f t="shared" ref="O311" si="3063">(D311*J311+E311*I311+F311*J314+G311*I314)</f>
        <v>0</v>
      </c>
      <c r="P311" s="2">
        <f t="shared" ref="P311" si="3064">D311*K311+F311*K314-E311*L311-G311*L314</f>
        <v>0</v>
      </c>
      <c r="Q311" s="3">
        <f t="shared" ref="Q311" si="3065">(D311*L311+E311*K311+F311*L314+G311*K314)</f>
        <v>-1.3131631473894301</v>
      </c>
      <c r="S311" s="11">
        <v>1</v>
      </c>
      <c r="T311" s="12">
        <v>0</v>
      </c>
      <c r="U311" s="13">
        <v>0</v>
      </c>
      <c r="V311" s="40">
        <f t="shared" ref="V311" si="3066">-1/($T$4*$B311)</f>
        <v>-2.5090325170614176</v>
      </c>
      <c r="W311" s="20"/>
      <c r="X311" s="1">
        <f t="shared" ref="X311" si="3067">N311*S311+P311*S314-O311*T311-Q311*T314</f>
        <v>-1.3994356588755816</v>
      </c>
      <c r="Y311" s="4">
        <f t="shared" ref="Y311" si="3068">(N311*T311+O311*S311+P311*T314+Q311*S314)</f>
        <v>0</v>
      </c>
      <c r="Z311" s="2">
        <f t="shared" ref="Z311" si="3069">N311*U311+P311*U314-O311*V311-Q311*V314</f>
        <v>0</v>
      </c>
      <c r="AA311" s="3">
        <f t="shared" ref="AA311" si="3070">(N311*V311+O311*U311+P311*V314+Q311*U314)</f>
        <v>2.1980664262646741</v>
      </c>
      <c r="AB311" s="20"/>
      <c r="AC311" s="11">
        <v>1</v>
      </c>
      <c r="AD311" s="12">
        <v>0</v>
      </c>
      <c r="AE311" s="13">
        <v>0</v>
      </c>
      <c r="AF311" s="14">
        <v>0</v>
      </c>
      <c r="AG311" s="20"/>
      <c r="AH311" s="1">
        <f t="shared" ref="AH311" si="3071">X311*AC311+Z311*AC314-Y311*AD311-AA311*AD314</f>
        <v>3.189046359879995</v>
      </c>
      <c r="AI311" s="4">
        <f t="shared" ref="AI311" si="3072">(X311*AD311+Y311*AC311+Z311*AD314+AA311*AC314)</f>
        <v>0</v>
      </c>
      <c r="AJ311" s="2">
        <f t="shared" ref="AJ311" si="3073">X311*AE311+Z311*AE314-Y311*AF311-AA311*AF314</f>
        <v>0</v>
      </c>
      <c r="AK311" s="3">
        <f t="shared" ref="AK311" si="3074">(X311*AF311+Y311*AE311+Z311*AF314+AA311*AE314)</f>
        <v>2.1980664262646741</v>
      </c>
      <c r="AL311" s="20"/>
      <c r="AM311" s="11">
        <v>1</v>
      </c>
      <c r="AN311" s="12">
        <v>0</v>
      </c>
      <c r="AO311" s="13">
        <v>0</v>
      </c>
      <c r="AP311" s="40">
        <f t="shared" ref="AP311" si="3075">-1/($AN$4*$B311)</f>
        <v>-2.6074259491030425</v>
      </c>
      <c r="AR311" s="1">
        <f t="shared" ref="AR311" si="3076">AH311*AM311+AJ311*AM314-AI311*AN311-AK311*AN314</f>
        <v>3.189046359879995</v>
      </c>
      <c r="AS311" s="4">
        <f t="shared" ref="AS311" si="3077">(AH311*AN311+AI311*AM311+AJ311*AN314+AK311*AM314)</f>
        <v>0</v>
      </c>
      <c r="AT311" s="2">
        <f t="shared" ref="AT311" si="3078">AH311*AO311+AJ311*AO314-AI311*AP311-AK311*AP314</f>
        <v>0</v>
      </c>
      <c r="AU311" s="3">
        <f t="shared" ref="AU311" si="3079">(AH311*AP311+AI311*AO311+AJ311*AP314+AK311*AO314)</f>
        <v>-6.117135805379025</v>
      </c>
      <c r="AV311" s="20"/>
      <c r="AW311" s="11">
        <v>1</v>
      </c>
      <c r="AX311" s="12">
        <v>0</v>
      </c>
      <c r="AY311" s="13">
        <v>0</v>
      </c>
      <c r="AZ311" s="14">
        <v>0</v>
      </c>
      <c r="BA311" s="20"/>
      <c r="BB311" s="1">
        <f t="shared" ref="BB311" si="3080">AR311*AW311+AT311*AW314-AS311*AX311-AU311*AX314</f>
        <v>-9.5805257121369909</v>
      </c>
      <c r="BC311" s="4">
        <f t="shared" ref="BC311" si="3081">(AR311*AX311+AS311*AW311+AT311*AX314+AU311*AW314)</f>
        <v>0</v>
      </c>
      <c r="BD311" s="2">
        <f t="shared" ref="BD311" si="3082">AR311*AY311+AT311*AY314-AS311*AZ311-AU311*AZ314</f>
        <v>0</v>
      </c>
      <c r="BE311" s="3">
        <f t="shared" ref="BE311" si="3083">(AR311*AZ311+AS311*AY311+AT311*AZ314+AU311*AY314)</f>
        <v>-6.117135805379025</v>
      </c>
      <c r="BF311" s="20"/>
      <c r="BG311" s="11">
        <v>1</v>
      </c>
      <c r="BH311" s="12">
        <v>0</v>
      </c>
      <c r="BI311" s="13">
        <v>0</v>
      </c>
      <c r="BJ311" s="40">
        <f t="shared" ref="BJ311" si="3084">-1/($BH$4*$B311)</f>
        <v>-2.5090325170614176</v>
      </c>
      <c r="BK311" s="20"/>
      <c r="BL311" s="1">
        <f t="shared" ref="BL311" si="3085">BB311*BG311+BD311*BG314-BC311*BH311-BE311*BH314</f>
        <v>-9.5805257121369909</v>
      </c>
      <c r="BM311" s="4">
        <f t="shared" ref="BM311" si="3086">(BB311*BH311+BC311*BG311+BD311*BH314+BE311*BG314)</f>
        <v>0</v>
      </c>
      <c r="BN311" s="2">
        <f t="shared" ref="BN311" si="3087">BB311*BI311+BD311*BI314-BC311*BJ311-BE311*BJ314</f>
        <v>0</v>
      </c>
      <c r="BO311" s="3">
        <f t="shared" ref="BO311" si="3088">(BB311*BJ311+BC311*BI311+BD311*BJ314+BE311*BI314)</f>
        <v>17.920714736915681</v>
      </c>
      <c r="BP311" s="20"/>
      <c r="BQ311" s="11">
        <v>1</v>
      </c>
      <c r="BR311" s="12">
        <v>0</v>
      </c>
      <c r="BS311" s="13">
        <v>0</v>
      </c>
      <c r="BT311" s="14">
        <v>0</v>
      </c>
      <c r="BU311" s="20"/>
      <c r="BV311" s="1">
        <f t="shared" ref="BV311" si="3089">BL311*BQ311+BN311*BQ314-BM311*BR311-BO311*BR314</f>
        <v>23.164531181803326</v>
      </c>
      <c r="BW311" s="4">
        <f t="shared" ref="BW311" si="3090">(BL311*BR311+BM311*BQ311+BN311*BR314+BO311*BQ314)</f>
        <v>0</v>
      </c>
      <c r="BX311" s="2">
        <f t="shared" ref="BX311" si="3091">BL311*BS311+BN311*BS314-BM311*BT311-BO311*BT314</f>
        <v>0</v>
      </c>
      <c r="BY311" s="3">
        <f t="shared" ref="BY311" si="3092">(BL311*BT311+BM311*BS311+BN311*BT314+BO311*BS314)</f>
        <v>17.920714736915681</v>
      </c>
      <c r="BZ311" s="20"/>
      <c r="CA311" s="11">
        <v>1</v>
      </c>
      <c r="CB311" s="12">
        <v>0</v>
      </c>
      <c r="CC311" s="13">
        <v>0</v>
      </c>
      <c r="CD311" s="40">
        <f t="shared" ref="CD311" si="3093">-1/($CB$4*$B311)</f>
        <v>-1.3131631473894301</v>
      </c>
      <c r="CE311" s="20"/>
      <c r="CF311" s="1">
        <f t="shared" ref="CF311" si="3094">BV311*CA311+BX311*CA314-BW311*CB311-BY311*CB314</f>
        <v>23.164531181803326</v>
      </c>
      <c r="CG311" s="4">
        <f t="shared" ref="CG311" si="3095">(BV311*CB311+BW311*CA311+BX311*CB314+BY311*CA314)</f>
        <v>0</v>
      </c>
      <c r="CH311" s="2">
        <f t="shared" ref="CH311" si="3096">BV311*CC311+BX311*CC314-BW311*CD311-BY311*CD314</f>
        <v>0</v>
      </c>
      <c r="CI311" s="3">
        <f t="shared" ref="CI311" si="3097">(BV311*CD311+BW311*CC311+BX311*CD314+BY311*CC314)</f>
        <v>-12.498093937581771</v>
      </c>
      <c r="CJ311" s="28"/>
      <c r="CK311" s="11">
        <v>1</v>
      </c>
      <c r="CL311" s="12">
        <v>0</v>
      </c>
      <c r="CM311" s="13">
        <v>0</v>
      </c>
      <c r="CN311" s="14">
        <v>0</v>
      </c>
      <c r="CP311" s="1">
        <f t="shared" ref="CP311" si="3098">CF311*CK311+CH311*CK314-CG311*CL311-CI311*CL314</f>
        <v>23.164531181803326</v>
      </c>
      <c r="CQ311" s="4">
        <f t="shared" ref="CQ311" si="3099">(CF311*CL311+CG311*CK311+CH311*CL314+CI311*CK314)</f>
        <v>-12.498093937581771</v>
      </c>
      <c r="CR311" s="2">
        <f t="shared" ref="CR311" si="3100">CF311*CM311+CH311*CM314-CG311*CN311-CI311*CN314</f>
        <v>0</v>
      </c>
      <c r="CS311" s="3">
        <f t="shared" ref="CS311" si="3101">(CF311*CN311+CG311*CM311+CH311*CN314+CI311*CM314)</f>
        <v>-12.498093937581771</v>
      </c>
      <c r="CU311" s="29">
        <f t="shared" ref="CU311" si="3102">20*LOG(((1+$CL$4)/$CL$4)/((CP311+CP314)^2+(CQ311+CQ314)^2)^0.5)</f>
        <v>-28.847774818410258</v>
      </c>
      <c r="CW311" s="51">
        <f t="shared" ref="CW311" si="3103">((CP311^2+CQ311^2)^0.5)/((CP314^2+CQ314^2)^0.5)</f>
        <v>0.54031554274212734</v>
      </c>
      <c r="CY311" s="44">
        <f t="shared" si="2882"/>
        <v>5.6000000000000103</v>
      </c>
      <c r="CZ311" s="13">
        <f t="shared" si="2883"/>
        <v>-4.9908078662363499E-2</v>
      </c>
      <c r="DA311" s="13">
        <f t="shared" si="2884"/>
        <v>75.308447642739793</v>
      </c>
      <c r="DB311" s="48">
        <f t="shared" si="2885"/>
        <v>-4.9908078662363499E-2</v>
      </c>
      <c r="DC311" s="13">
        <f t="shared" si="2886"/>
        <v>-11.829332695292052</v>
      </c>
      <c r="DD311" s="55">
        <f t="shared" si="2887"/>
        <v>-0.20646080384666143</v>
      </c>
      <c r="DE311" s="46">
        <f t="shared" si="2888"/>
        <v>-16.61171780521018</v>
      </c>
    </row>
    <row r="312" spans="1:109" ht="18" customHeight="1" thickBot="1">
      <c r="D312" s="11"/>
      <c r="E312" s="13"/>
      <c r="F312" s="13"/>
      <c r="G312" s="15"/>
      <c r="H312" s="10"/>
      <c r="I312" s="11"/>
      <c r="J312" s="13"/>
      <c r="K312" s="13"/>
      <c r="L312" s="15"/>
      <c r="N312" s="5"/>
      <c r="Q312" s="6"/>
      <c r="S312" s="11"/>
      <c r="T312" s="13"/>
      <c r="U312" s="13"/>
      <c r="V312" s="15"/>
      <c r="W312" s="20"/>
      <c r="X312" s="5"/>
      <c r="AA312" s="6"/>
      <c r="AB312" s="20"/>
      <c r="AC312" s="11"/>
      <c r="AD312" s="13"/>
      <c r="AE312" s="13"/>
      <c r="AF312" s="15"/>
      <c r="AG312" s="20"/>
      <c r="AH312" s="5"/>
      <c r="AK312" s="6"/>
      <c r="AL312" s="20"/>
      <c r="AM312" s="11"/>
      <c r="AN312" s="13"/>
      <c r="AO312" s="13"/>
      <c r="AP312" s="15"/>
      <c r="AR312" s="5"/>
      <c r="AU312" s="6"/>
      <c r="AW312" s="11"/>
      <c r="AX312" s="13"/>
      <c r="AY312" s="13"/>
      <c r="AZ312" s="15"/>
      <c r="BA312" s="20"/>
      <c r="BB312" s="5"/>
      <c r="BE312" s="6"/>
      <c r="BG312" s="11"/>
      <c r="BH312" s="13"/>
      <c r="BI312" s="13"/>
      <c r="BJ312" s="15"/>
      <c r="BL312" s="5"/>
      <c r="BO312" s="6"/>
      <c r="BQ312" s="11"/>
      <c r="BR312" s="13"/>
      <c r="BS312" s="13"/>
      <c r="BT312" s="15"/>
      <c r="BU312" s="20"/>
      <c r="BV312" s="5"/>
      <c r="BY312" s="6"/>
      <c r="CA312" s="11"/>
      <c r="CB312" s="13"/>
      <c r="CC312" s="13"/>
      <c r="CD312" s="15"/>
      <c r="CF312" s="5"/>
      <c r="CI312" s="6"/>
      <c r="CK312" s="11"/>
      <c r="CL312" s="13"/>
      <c r="CM312" s="13"/>
      <c r="CN312" s="15"/>
      <c r="CP312" s="5"/>
      <c r="CS312" s="6"/>
      <c r="CW312" s="52"/>
      <c r="CY312" s="44">
        <f t="shared" si="2882"/>
        <v>5.6500000000000101</v>
      </c>
      <c r="CZ312" s="13">
        <f t="shared" si="2883"/>
        <v>-4.9963235051217345E-2</v>
      </c>
      <c r="DA312" s="13">
        <f t="shared" si="2884"/>
        <v>74.716981007975193</v>
      </c>
      <c r="DB312" s="48">
        <f t="shared" si="2885"/>
        <v>-4.9963235051217345E-2</v>
      </c>
      <c r="DC312" s="13">
        <f t="shared" si="2886"/>
        <v>-11.627051741821829</v>
      </c>
      <c r="DD312" s="55">
        <f t="shared" si="2887"/>
        <v>-0.2029303351945326</v>
      </c>
      <c r="DE312" s="46">
        <f t="shared" si="2888"/>
        <v>-16.621291525121038</v>
      </c>
    </row>
    <row r="313" spans="1:109" ht="18" customHeight="1" thickBot="1">
      <c r="D313" s="11" t="s">
        <v>6</v>
      </c>
      <c r="E313" s="13"/>
      <c r="F313" s="13" t="s">
        <v>7</v>
      </c>
      <c r="G313" s="15"/>
      <c r="H313" s="10"/>
      <c r="I313" s="11" t="s">
        <v>8</v>
      </c>
      <c r="J313" s="13"/>
      <c r="K313" s="13" t="s">
        <v>9</v>
      </c>
      <c r="L313" s="15"/>
      <c r="N313" s="251" t="s">
        <v>26</v>
      </c>
      <c r="O313" s="252"/>
      <c r="P313" s="253" t="s">
        <v>27</v>
      </c>
      <c r="Q313" s="254"/>
      <c r="S313" s="11" t="s">
        <v>13</v>
      </c>
      <c r="T313" s="13"/>
      <c r="U313" s="13" t="s">
        <v>14</v>
      </c>
      <c r="V313" s="15"/>
      <c r="W313" s="20"/>
      <c r="X313" s="251" t="s">
        <v>26</v>
      </c>
      <c r="Y313" s="252"/>
      <c r="Z313" s="253" t="s">
        <v>27</v>
      </c>
      <c r="AA313" s="254"/>
      <c r="AB313" s="20"/>
      <c r="AC313" s="11" t="s">
        <v>8</v>
      </c>
      <c r="AD313" s="13"/>
      <c r="AE313" s="13" t="s">
        <v>9</v>
      </c>
      <c r="AF313" s="15"/>
      <c r="AG313" s="20"/>
      <c r="AH313" s="251" t="s">
        <v>26</v>
      </c>
      <c r="AI313" s="252"/>
      <c r="AJ313" s="253" t="s">
        <v>27</v>
      </c>
      <c r="AK313" s="254"/>
      <c r="AL313" s="20"/>
      <c r="AM313" s="11" t="s">
        <v>13</v>
      </c>
      <c r="AN313" s="13"/>
      <c r="AO313" s="13" t="s">
        <v>14</v>
      </c>
      <c r="AP313" s="15"/>
      <c r="AR313" s="251" t="s">
        <v>26</v>
      </c>
      <c r="AS313" s="252"/>
      <c r="AT313" s="253" t="s">
        <v>27</v>
      </c>
      <c r="AU313" s="254"/>
      <c r="AV313" s="36"/>
      <c r="AW313" s="11" t="s">
        <v>8</v>
      </c>
      <c r="AX313" s="13"/>
      <c r="AY313" s="13" t="s">
        <v>9</v>
      </c>
      <c r="AZ313" s="15"/>
      <c r="BA313" s="20"/>
      <c r="BB313" s="251" t="s">
        <v>26</v>
      </c>
      <c r="BC313" s="252"/>
      <c r="BD313" s="253" t="s">
        <v>27</v>
      </c>
      <c r="BE313" s="254"/>
      <c r="BF313" s="36"/>
      <c r="BG313" s="11" t="s">
        <v>13</v>
      </c>
      <c r="BH313" s="13"/>
      <c r="BI313" s="13" t="s">
        <v>14</v>
      </c>
      <c r="BJ313" s="15"/>
      <c r="BK313" s="36"/>
      <c r="BL313" s="251" t="s">
        <v>26</v>
      </c>
      <c r="BM313" s="252"/>
      <c r="BN313" s="253" t="s">
        <v>27</v>
      </c>
      <c r="BO313" s="254"/>
      <c r="BP313" s="36"/>
      <c r="BQ313" s="11" t="s">
        <v>8</v>
      </c>
      <c r="BR313" s="13"/>
      <c r="BS313" s="13" t="s">
        <v>9</v>
      </c>
      <c r="BT313" s="15"/>
      <c r="BU313" s="20"/>
      <c r="BV313" s="251" t="s">
        <v>26</v>
      </c>
      <c r="BW313" s="252"/>
      <c r="BX313" s="253" t="s">
        <v>27</v>
      </c>
      <c r="BY313" s="254"/>
      <c r="BZ313" s="36"/>
      <c r="CA313" s="11" t="s">
        <v>13</v>
      </c>
      <c r="CB313" s="13"/>
      <c r="CC313" s="13" t="s">
        <v>14</v>
      </c>
      <c r="CD313" s="15"/>
      <c r="CE313" s="36"/>
      <c r="CF313" s="251" t="s">
        <v>26</v>
      </c>
      <c r="CG313" s="252"/>
      <c r="CH313" s="253" t="s">
        <v>27</v>
      </c>
      <c r="CI313" s="254"/>
      <c r="CK313" s="11" t="s">
        <v>28</v>
      </c>
      <c r="CL313" s="13"/>
      <c r="CM313" s="13" t="s">
        <v>29</v>
      </c>
      <c r="CN313" s="15"/>
      <c r="CP313" s="251" t="s">
        <v>26</v>
      </c>
      <c r="CQ313" s="252"/>
      <c r="CR313" s="253" t="s">
        <v>27</v>
      </c>
      <c r="CS313" s="254"/>
      <c r="CU313" s="38" t="s">
        <v>37</v>
      </c>
      <c r="CW313" s="53" t="s">
        <v>45</v>
      </c>
      <c r="CY313" s="44">
        <f t="shared" si="2882"/>
        <v>5.7000000000000099</v>
      </c>
      <c r="CZ313" s="13">
        <f t="shared" si="2883"/>
        <v>-4.9997211586375392E-2</v>
      </c>
      <c r="DA313" s="13">
        <f t="shared" si="2884"/>
        <v>74.135628420884103</v>
      </c>
      <c r="DB313" s="48">
        <f t="shared" si="2885"/>
        <v>-4.9997211586375392E-2</v>
      </c>
      <c r="DC313" s="13">
        <f t="shared" si="2886"/>
        <v>-11.430746654918137</v>
      </c>
      <c r="DD313" s="55">
        <f t="shared" si="2887"/>
        <v>-0.19950416508964955</v>
      </c>
      <c r="DE313" s="46">
        <f t="shared" si="2888"/>
        <v>-16.632960887592628</v>
      </c>
    </row>
    <row r="314" spans="1:109" ht="18" customHeight="1" thickTop="1" thickBot="1">
      <c r="D314" s="16">
        <v>0</v>
      </c>
      <c r="E314" s="17">
        <v>0</v>
      </c>
      <c r="F314" s="18">
        <v>1</v>
      </c>
      <c r="G314" s="19">
        <v>0</v>
      </c>
      <c r="H314" s="10"/>
      <c r="I314" s="16">
        <v>0</v>
      </c>
      <c r="J314" s="17">
        <f t="shared" ref="J314" si="3104">-1/($J$4*$B311)</f>
        <v>-1.827218242946935</v>
      </c>
      <c r="K314" s="18">
        <v>1</v>
      </c>
      <c r="L314" s="19">
        <v>0</v>
      </c>
      <c r="N314" s="1">
        <f t="shared" ref="N314" si="3105">D314*I311+F314*I314-E314*J311-G314*J314</f>
        <v>0</v>
      </c>
      <c r="O314" s="4">
        <f t="shared" ref="O314" si="3106">(D314*J311+E314*I311+F314*J314+G314*I314)</f>
        <v>-1.827218242946935</v>
      </c>
      <c r="P314" s="2">
        <f t="shared" ref="P314" si="3107">D314*K311+F314*K314-E314*L311-G314*L314</f>
        <v>1</v>
      </c>
      <c r="Q314" s="3">
        <f t="shared" ref="Q314" si="3108">(D314*L311+E314*K311+F314*L314+G314*K314)</f>
        <v>0</v>
      </c>
      <c r="S314" s="16">
        <v>0</v>
      </c>
      <c r="T314" s="17">
        <v>0</v>
      </c>
      <c r="U314" s="18">
        <v>1</v>
      </c>
      <c r="V314" s="19">
        <v>0</v>
      </c>
      <c r="W314" s="20"/>
      <c r="X314" s="1">
        <f t="shared" ref="X314" si="3109">N314*S311+P314*S314-O314*T311-Q314*T314</f>
        <v>0</v>
      </c>
      <c r="Y314" s="4">
        <f t="shared" ref="Y314" si="3110">(N314*T311+O314*S311+P314*T314+Q314*S314)</f>
        <v>-1.827218242946935</v>
      </c>
      <c r="Z314" s="2">
        <f t="shared" ref="Z314" si="3111">N314*U311+P314*U314-O314*V311-Q314*V314</f>
        <v>-3.5845499873216893</v>
      </c>
      <c r="AA314" s="3">
        <f t="shared" ref="AA314" si="3112">(N314*V311+O314*U311+P314*V314+Q314*U314)</f>
        <v>0</v>
      </c>
      <c r="AB314" s="20"/>
      <c r="AC314" s="16">
        <v>0</v>
      </c>
      <c r="AD314" s="17">
        <f t="shared" ref="AD314" si="3113">-1/($AD$4*$B311)</f>
        <v>-2.0875083500333975</v>
      </c>
      <c r="AE314" s="18">
        <v>1</v>
      </c>
      <c r="AF314" s="19">
        <v>0</v>
      </c>
      <c r="AG314" s="20"/>
      <c r="AH314" s="1">
        <f t="shared" ref="AH314" si="3114">X314*AC311+Z314*AC314-Y314*AD311-AA314*AD314</f>
        <v>0</v>
      </c>
      <c r="AI314" s="4">
        <f t="shared" ref="AI314" si="3115">(X314*AD311+Y314*AC311+Z314*AD314+AA314*AC314)</f>
        <v>5.6555597866992011</v>
      </c>
      <c r="AJ314" s="2">
        <f t="shared" ref="AJ314" si="3116">X314*AE311+Z314*AE314-Y314*AF311-AA314*AF314</f>
        <v>-3.5845499873216893</v>
      </c>
      <c r="AK314" s="3">
        <f t="shared" ref="AK314" si="3117">(X314*AF311+Y314*AE311+Z314*AF314+AA314*AE314)</f>
        <v>0</v>
      </c>
      <c r="AL314" s="20"/>
      <c r="AM314" s="16">
        <v>0</v>
      </c>
      <c r="AN314" s="17">
        <v>0</v>
      </c>
      <c r="AO314" s="18">
        <v>1</v>
      </c>
      <c r="AP314" s="19">
        <v>0</v>
      </c>
      <c r="AR314" s="1">
        <f t="shared" ref="AR314" si="3118">AH314*AM311+AJ314*AM314-AI314*AN311-AK314*AN314</f>
        <v>0</v>
      </c>
      <c r="AS314" s="4">
        <f t="shared" ref="AS314" si="3119">(AH314*AN311+AI314*AM311+AJ314*AN314+AK314*AM314)</f>
        <v>5.6555597866992011</v>
      </c>
      <c r="AT314" s="2">
        <f t="shared" ref="AT314" si="3120">AH314*AO311+AJ314*AO314-AI314*AP311-AK314*AP314</f>
        <v>11.161903357221476</v>
      </c>
      <c r="AU314" s="3">
        <f t="shared" ref="AU314" si="3121">(AH314*AP311+AI314*AO311+AJ314*AP314+AK314*AO314)</f>
        <v>0</v>
      </c>
      <c r="AV314" s="20"/>
      <c r="AW314" s="16">
        <v>0</v>
      </c>
      <c r="AX314" s="17">
        <f t="shared" ref="AX314" si="3122">-1/($AX$4*$B311)</f>
        <v>-2.0875083500333975</v>
      </c>
      <c r="AY314" s="18">
        <v>1</v>
      </c>
      <c r="AZ314" s="19">
        <v>0</v>
      </c>
      <c r="BA314" s="20"/>
      <c r="BB314" s="1">
        <f t="shared" ref="BB314" si="3123">AR314*AW311+AT314*AW314-AS314*AX311-AU314*AX314</f>
        <v>0</v>
      </c>
      <c r="BC314" s="4">
        <f t="shared" ref="BC314" si="3124">(AR314*AX311+AS314*AW311+AT314*AX314+AU314*AW314)</f>
        <v>-17.645006673766442</v>
      </c>
      <c r="BD314" s="2">
        <f t="shared" ref="BD314" si="3125">AR314*AY311+AT314*AY314-AS314*AZ311-AU314*AZ314</f>
        <v>11.161903357221476</v>
      </c>
      <c r="BE314" s="3">
        <f t="shared" ref="BE314" si="3126">(AR314*AZ311+AS314*AY311+AT314*AZ314+AU314*AY314)</f>
        <v>0</v>
      </c>
      <c r="BF314" s="20"/>
      <c r="BG314" s="16">
        <v>0</v>
      </c>
      <c r="BH314" s="17">
        <v>0</v>
      </c>
      <c r="BI314" s="18">
        <v>1</v>
      </c>
      <c r="BJ314" s="19">
        <v>0</v>
      </c>
      <c r="BK314" s="20"/>
      <c r="BL314" s="1">
        <f t="shared" ref="BL314" si="3127">BB314*BG311+BD314*BG314-BC314*BH311-BE314*BH314</f>
        <v>0</v>
      </c>
      <c r="BM314" s="4">
        <f t="shared" ref="BM314" si="3128">(BB314*BH311+BC314*BG311+BD314*BH314+BE314*BG314)</f>
        <v>-17.645006673766442</v>
      </c>
      <c r="BN314" s="2">
        <f t="shared" ref="BN314" si="3129">BB314*BI311+BD314*BI314-BC314*BJ311-BE314*BJ314</f>
        <v>-33.109992151024251</v>
      </c>
      <c r="BO314" s="3">
        <f t="shared" ref="BO314" si="3130">(BB314*BJ311+BC314*BI311+BD314*BJ314+BE314*BI314)</f>
        <v>0</v>
      </c>
      <c r="BP314" s="20"/>
      <c r="BQ314" s="16">
        <v>0</v>
      </c>
      <c r="BR314" s="17">
        <f t="shared" ref="BR314" si="3131">-1/($BR$4*$B311)</f>
        <v>-1.827218242946935</v>
      </c>
      <c r="BS314" s="18">
        <v>1</v>
      </c>
      <c r="BT314" s="19">
        <v>0</v>
      </c>
      <c r="BU314" s="20"/>
      <c r="BV314" s="1">
        <f t="shared" ref="BV314" si="3132">BL314*BQ311+BN314*BQ314-BM314*BR311-BO314*BR314</f>
        <v>0</v>
      </c>
      <c r="BW314" s="4">
        <f t="shared" ref="BW314" si="3133">(BL314*BR311+BM314*BQ311+BN314*BR314+BO314*BQ314)</f>
        <v>42.854175008414899</v>
      </c>
      <c r="BX314" s="2">
        <f t="shared" ref="BX314" si="3134">BL314*BS311+BN314*BS314-BM314*BT311-BO314*BT314</f>
        <v>-33.109992151024251</v>
      </c>
      <c r="BY314" s="3">
        <f t="shared" ref="BY314" si="3135">(BL314*BT311+BM314*BS311+BN314*BT314+BO314*BS314)</f>
        <v>0</v>
      </c>
      <c r="BZ314" s="20"/>
      <c r="CA314" s="16">
        <v>0</v>
      </c>
      <c r="CB314" s="17">
        <v>0</v>
      </c>
      <c r="CC314" s="18">
        <v>1</v>
      </c>
      <c r="CD314" s="19">
        <v>0</v>
      </c>
      <c r="CE314" s="20"/>
      <c r="CF314" s="1">
        <f t="shared" ref="CF314" si="3136">BV314*CA311+BX314*CA314-BW314*CB311-BY314*CB314</f>
        <v>0</v>
      </c>
      <c r="CG314" s="4">
        <f t="shared" ref="CG314" si="3137">(BV314*CB311+BW314*CA311+BX314*CB314+BY314*CA314)</f>
        <v>42.854175008414899</v>
      </c>
      <c r="CH314" s="2">
        <f t="shared" ref="CH314" si="3138">BV314*CC311+BX314*CC314-BW314*CD311-BY314*CD314</f>
        <v>23.164531181803312</v>
      </c>
      <c r="CI314" s="3">
        <f t="shared" ref="CI314" si="3139">(BV314*CD311+BW314*CC311+BX314*CD314+BY314*CC314)</f>
        <v>0</v>
      </c>
      <c r="CK314" s="16">
        <f t="shared" ref="CK314" si="3140">1/$CL$4</f>
        <v>1</v>
      </c>
      <c r="CL314" s="17">
        <v>0</v>
      </c>
      <c r="CM314" s="18">
        <v>1</v>
      </c>
      <c r="CN314" s="19">
        <v>0</v>
      </c>
      <c r="CP314" s="1">
        <f t="shared" ref="CP314" si="3141">CF314*CK311+CH314*CK314-CG314*CL311-CI314*CL314</f>
        <v>23.164531181803312</v>
      </c>
      <c r="CQ314" s="4">
        <f t="shared" ref="CQ314" si="3142">(CF314*CL311+CG314*CK311+CH314*CL314+CI314*CK314)</f>
        <v>42.854175008414899</v>
      </c>
      <c r="CR314" s="2">
        <f t="shared" ref="CR314" si="3143">CF314*CM311+CH314*CM314-CG314*CN311-CI314*CN314</f>
        <v>23.164531181803312</v>
      </c>
      <c r="CS314" s="3">
        <f t="shared" ref="CS314" si="3144">(CF314*CN311+CG314*CM311+CH314*CN314+CI314*CM314)</f>
        <v>0</v>
      </c>
      <c r="CU314" s="39">
        <f t="shared" ref="CU314" si="3145">(180/PI())*ATAN(-1*(CQ311/CP311))</f>
        <v>28.348450383217529</v>
      </c>
      <c r="CW314" s="54">
        <f t="shared" ref="CW314" si="3146">20*LOG(((1-(10^(CU311/20)^2)*(1-((1-CW311)/(1+CW311))^2))^0.5))</f>
        <v>-5.1612265387693708E-3</v>
      </c>
      <c r="CY314" s="44">
        <f t="shared" si="2882"/>
        <v>5.7500000000000098</v>
      </c>
      <c r="CZ314" s="13">
        <f t="shared" si="2883"/>
        <v>-5.0011073736267585E-2</v>
      </c>
      <c r="DA314" s="13">
        <f t="shared" si="2884"/>
        <v>73.564091088138198</v>
      </c>
      <c r="DB314" s="48">
        <f t="shared" si="2885"/>
        <v>-5.0011073736267585E-2</v>
      </c>
      <c r="DC314" s="13">
        <f t="shared" si="2886"/>
        <v>-11.240155864033778</v>
      </c>
      <c r="DD314" s="55">
        <f t="shared" si="2887"/>
        <v>-0.19617772826473751</v>
      </c>
      <c r="DE314" s="46">
        <f t="shared" si="2888"/>
        <v>-16.646607002977678</v>
      </c>
    </row>
    <row r="315" spans="1:109" ht="18" customHeight="1"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3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20"/>
      <c r="BC315" s="20"/>
      <c r="BD315" s="20"/>
      <c r="BE315" s="20"/>
      <c r="BF315" s="20"/>
      <c r="BG315" s="20"/>
      <c r="BH315" s="20"/>
      <c r="BI315" s="20"/>
      <c r="BJ315" s="20"/>
      <c r="BK315" s="20"/>
      <c r="BL315" s="20"/>
      <c r="BM315" s="20"/>
      <c r="BN315" s="20"/>
      <c r="BO315" s="20"/>
      <c r="BP315" s="20"/>
      <c r="BQ315" s="20"/>
      <c r="BR315" s="20"/>
      <c r="BS315" s="20"/>
      <c r="BT315" s="20"/>
      <c r="BU315" s="20"/>
      <c r="BV315" s="20"/>
      <c r="BW315" s="20"/>
      <c r="BX315" s="20"/>
      <c r="BY315" s="20"/>
      <c r="BZ315" s="20"/>
      <c r="CA315" s="20"/>
      <c r="CB315" s="20"/>
      <c r="CC315" s="20"/>
      <c r="CD315" s="20"/>
      <c r="CE315" s="20"/>
      <c r="CF315" s="20"/>
      <c r="CG315" s="20"/>
      <c r="CH315" s="20"/>
      <c r="CI315" s="20"/>
      <c r="CJ315" s="20"/>
      <c r="CK315" s="20"/>
      <c r="CL315" s="20"/>
      <c r="CY315" s="44">
        <f t="shared" si="2882"/>
        <v>5.8000000000000096</v>
      </c>
      <c r="CZ315" s="13">
        <f t="shared" si="2883"/>
        <v>-5.0005847404790874E-2</v>
      </c>
      <c r="DA315" s="13">
        <f t="shared" si="2884"/>
        <v>73.002083294936511</v>
      </c>
      <c r="DB315" s="48">
        <f t="shared" si="2885"/>
        <v>-5.0005847404790874E-2</v>
      </c>
      <c r="DC315" s="13">
        <f t="shared" si="2886"/>
        <v>-11.055032600140592</v>
      </c>
      <c r="DD315" s="55">
        <f t="shared" si="2887"/>
        <v>-0.19294671778776307</v>
      </c>
      <c r="DE315" s="46">
        <f t="shared" si="2888"/>
        <v>-16.662118052177842</v>
      </c>
    </row>
    <row r="316" spans="1:109" ht="18" customHeight="1">
      <c r="CY316" s="44">
        <f t="shared" si="2882"/>
        <v>5.8500000000000103</v>
      </c>
      <c r="CZ316" s="13">
        <f t="shared" si="2883"/>
        <v>-4.9982519495155267E-2</v>
      </c>
      <c r="DA316" s="13">
        <f t="shared" si="2884"/>
        <v>72.449331664929474</v>
      </c>
      <c r="DB316" s="48">
        <f t="shared" si="2885"/>
        <v>-4.9982519495155267E-2</v>
      </c>
      <c r="DC316" s="13">
        <f t="shared" si="2886"/>
        <v>-10.875143906610031</v>
      </c>
      <c r="DD316" s="55">
        <f t="shared" si="2887"/>
        <v>-0.18980706779854375</v>
      </c>
      <c r="DE316" s="46">
        <f t="shared" si="2888"/>
        <v>-16.679388798152139</v>
      </c>
    </row>
    <row r="317" spans="1:109" ht="18" customHeight="1" thickBot="1">
      <c r="A317" s="23"/>
      <c r="B317" s="23"/>
      <c r="C317" s="23"/>
      <c r="D317" s="20" t="s">
        <v>15</v>
      </c>
      <c r="E317" s="20"/>
      <c r="F317" s="20"/>
      <c r="G317" s="20"/>
      <c r="H317" s="20"/>
      <c r="I317" s="20" t="s">
        <v>16</v>
      </c>
      <c r="J317" s="20"/>
      <c r="K317" s="20"/>
      <c r="L317" s="20"/>
      <c r="M317" s="23"/>
      <c r="N317" s="23"/>
      <c r="O317" s="24" t="s">
        <v>17</v>
      </c>
      <c r="P317" s="23"/>
      <c r="Q317" s="23"/>
      <c r="R317" s="23"/>
      <c r="S317" s="20"/>
      <c r="T317" s="20" t="s">
        <v>18</v>
      </c>
      <c r="U317" s="23"/>
      <c r="V317" s="23"/>
      <c r="W317" s="23"/>
      <c r="X317" s="23"/>
      <c r="Y317" s="24" t="s">
        <v>19</v>
      </c>
      <c r="Z317" s="23"/>
      <c r="AA317" s="23"/>
      <c r="AB317" s="23"/>
      <c r="AC317" s="24" t="s">
        <v>20</v>
      </c>
      <c r="AD317" s="20"/>
      <c r="AE317" s="20"/>
      <c r="AF317" s="20"/>
      <c r="AG317" s="20"/>
      <c r="AH317" s="23"/>
      <c r="AI317" s="24" t="s">
        <v>21</v>
      </c>
      <c r="AJ317" s="23"/>
      <c r="AK317" s="23"/>
      <c r="AL317" s="20"/>
      <c r="AM317" s="24" t="s">
        <v>31</v>
      </c>
      <c r="AN317" s="20"/>
      <c r="AO317" s="23"/>
      <c r="AP317" s="23"/>
      <c r="AQ317" s="23"/>
      <c r="AR317" s="23"/>
      <c r="AS317" s="24" t="s">
        <v>91</v>
      </c>
      <c r="AT317" s="23"/>
      <c r="AU317" s="23"/>
      <c r="AV317" s="23"/>
      <c r="AW317" s="24" t="s">
        <v>32</v>
      </c>
      <c r="AX317" s="20"/>
      <c r="AY317" s="20"/>
      <c r="AZ317" s="20"/>
      <c r="BA317" s="20"/>
      <c r="BB317" s="23"/>
      <c r="BC317" s="24" t="s">
        <v>22</v>
      </c>
      <c r="BD317" s="23"/>
      <c r="BE317" s="23"/>
      <c r="BF317" s="23"/>
      <c r="BG317" s="24" t="s">
        <v>33</v>
      </c>
      <c r="BH317" s="20"/>
      <c r="BI317" s="23"/>
      <c r="BJ317" s="23"/>
      <c r="BK317" s="23"/>
      <c r="BL317" s="23"/>
      <c r="BM317" s="24" t="s">
        <v>34</v>
      </c>
      <c r="BN317" s="23"/>
      <c r="BO317" s="23"/>
      <c r="BP317" s="23"/>
      <c r="BQ317" s="24" t="s">
        <v>89</v>
      </c>
      <c r="BR317" s="20"/>
      <c r="BS317" s="20"/>
      <c r="BT317" s="20"/>
      <c r="BU317" s="20"/>
      <c r="BV317" s="23"/>
      <c r="BW317" s="24" t="s">
        <v>35</v>
      </c>
      <c r="BX317" s="23"/>
      <c r="BY317" s="23"/>
      <c r="BZ317" s="23"/>
      <c r="CA317" s="24" t="s">
        <v>90</v>
      </c>
      <c r="CB317" s="20"/>
      <c r="CC317" s="23"/>
      <c r="CD317" s="23"/>
      <c r="CE317" s="23"/>
      <c r="CF317" s="23"/>
      <c r="CG317" s="24" t="s">
        <v>92</v>
      </c>
      <c r="CH317" s="23"/>
      <c r="CI317" s="23"/>
      <c r="CJ317" s="23"/>
      <c r="CK317" s="24" t="s">
        <v>36</v>
      </c>
      <c r="CL317" s="24"/>
      <c r="CM317" s="23"/>
      <c r="CN317" s="23"/>
      <c r="CO317" s="23"/>
      <c r="CP317" s="23"/>
      <c r="CQ317" s="24" t="s">
        <v>93</v>
      </c>
      <c r="CR317" s="23"/>
      <c r="CS317" s="23"/>
      <c r="CY317" s="44">
        <f t="shared" si="2882"/>
        <v>5.9000000000000101</v>
      </c>
      <c r="CZ317" s="13">
        <f t="shared" si="2883"/>
        <v>-4.9942038588493907E-2</v>
      </c>
      <c r="DA317" s="13">
        <f t="shared" si="2884"/>
        <v>71.905574469598974</v>
      </c>
      <c r="DB317" s="48">
        <f t="shared" si="2885"/>
        <v>-4.9942038588493907E-2</v>
      </c>
      <c r="DC317" s="13">
        <f t="shared" si="2886"/>
        <v>-10.700269724134765</v>
      </c>
      <c r="DD317" s="55">
        <f t="shared" si="2887"/>
        <v>-0.18675493753761702</v>
      </c>
      <c r="DE317" s="46">
        <f t="shared" si="2888"/>
        <v>-16.698320137049731</v>
      </c>
    </row>
    <row r="318" spans="1:109" ht="18" customHeight="1" thickBot="1">
      <c r="A318" s="23"/>
      <c r="B318" s="33"/>
      <c r="C318" s="23"/>
      <c r="D318" s="7" t="s">
        <v>2</v>
      </c>
      <c r="E318" s="8"/>
      <c r="F318" s="8" t="s">
        <v>3</v>
      </c>
      <c r="G318" s="9"/>
      <c r="H318" s="10"/>
      <c r="I318" s="7" t="s">
        <v>4</v>
      </c>
      <c r="J318" s="8"/>
      <c r="K318" s="8" t="s">
        <v>5</v>
      </c>
      <c r="L318" s="9"/>
      <c r="M318" s="23"/>
      <c r="N318" s="251" t="s">
        <v>79</v>
      </c>
      <c r="O318" s="252"/>
      <c r="P318" s="253" t="s">
        <v>80</v>
      </c>
      <c r="Q318" s="254"/>
      <c r="R318" s="23"/>
      <c r="S318" s="7" t="s">
        <v>11</v>
      </c>
      <c r="T318" s="8"/>
      <c r="U318" s="8" t="s">
        <v>12</v>
      </c>
      <c r="V318" s="9"/>
      <c r="W318" s="20"/>
      <c r="X318" s="251" t="s">
        <v>79</v>
      </c>
      <c r="Y318" s="252"/>
      <c r="Z318" s="253" t="s">
        <v>80</v>
      </c>
      <c r="AA318" s="254"/>
      <c r="AB318" s="20"/>
      <c r="AC318" s="7" t="s">
        <v>4</v>
      </c>
      <c r="AD318" s="8"/>
      <c r="AE318" s="8" t="s">
        <v>5</v>
      </c>
      <c r="AF318" s="9"/>
      <c r="AG318" s="20"/>
      <c r="AH318" s="251" t="s">
        <v>0</v>
      </c>
      <c r="AI318" s="252"/>
      <c r="AJ318" s="253" t="s">
        <v>1</v>
      </c>
      <c r="AK318" s="254"/>
      <c r="AL318" s="20"/>
      <c r="AM318" s="7" t="s">
        <v>11</v>
      </c>
      <c r="AN318" s="8"/>
      <c r="AO318" s="8" t="s">
        <v>12</v>
      </c>
      <c r="AP318" s="9"/>
      <c r="AQ318" s="23"/>
      <c r="AR318" s="251" t="s">
        <v>0</v>
      </c>
      <c r="AS318" s="252"/>
      <c r="AT318" s="253" t="s">
        <v>1</v>
      </c>
      <c r="AU318" s="254"/>
      <c r="AV318" s="36"/>
      <c r="AW318" s="7" t="s">
        <v>4</v>
      </c>
      <c r="AX318" s="8"/>
      <c r="AY318" s="8" t="s">
        <v>5</v>
      </c>
      <c r="AZ318" s="9"/>
      <c r="BA318" s="20"/>
      <c r="BB318" s="251" t="s">
        <v>0</v>
      </c>
      <c r="BC318" s="252"/>
      <c r="BD318" s="253" t="s">
        <v>1</v>
      </c>
      <c r="BE318" s="254"/>
      <c r="BF318" s="36"/>
      <c r="BG318" s="7" t="s">
        <v>11</v>
      </c>
      <c r="BH318" s="8"/>
      <c r="BI318" s="8" t="s">
        <v>12</v>
      </c>
      <c r="BJ318" s="9"/>
      <c r="BK318" s="36"/>
      <c r="BL318" s="251" t="s">
        <v>0</v>
      </c>
      <c r="BM318" s="252"/>
      <c r="BN318" s="253" t="s">
        <v>1</v>
      </c>
      <c r="BO318" s="254"/>
      <c r="BP318" s="36"/>
      <c r="BQ318" s="7" t="s">
        <v>4</v>
      </c>
      <c r="BR318" s="8"/>
      <c r="BS318" s="8" t="s">
        <v>5</v>
      </c>
      <c r="BT318" s="9"/>
      <c r="BU318" s="20"/>
      <c r="BV318" s="251" t="s">
        <v>0</v>
      </c>
      <c r="BW318" s="252"/>
      <c r="BX318" s="253" t="s">
        <v>1</v>
      </c>
      <c r="BY318" s="254"/>
      <c r="BZ318" s="36"/>
      <c r="CA318" s="7" t="s">
        <v>11</v>
      </c>
      <c r="CB318" s="8"/>
      <c r="CC318" s="8" t="s">
        <v>12</v>
      </c>
      <c r="CD318" s="9"/>
      <c r="CE318" s="36"/>
      <c r="CF318" s="251" t="s">
        <v>0</v>
      </c>
      <c r="CG318" s="252"/>
      <c r="CH318" s="253" t="s">
        <v>1</v>
      </c>
      <c r="CI318" s="254"/>
      <c r="CJ318" s="23"/>
      <c r="CK318" s="7" t="s">
        <v>23</v>
      </c>
      <c r="CL318" s="8"/>
      <c r="CM318" s="8" t="s">
        <v>24</v>
      </c>
      <c r="CN318" s="9"/>
      <c r="CO318" s="23"/>
      <c r="CP318" s="251" t="s">
        <v>0</v>
      </c>
      <c r="CQ318" s="252"/>
      <c r="CR318" s="253" t="s">
        <v>1</v>
      </c>
      <c r="CS318" s="254"/>
      <c r="CU318" s="26" t="s">
        <v>25</v>
      </c>
      <c r="CW318" s="50" t="s">
        <v>44</v>
      </c>
      <c r="CY318" s="44">
        <f t="shared" si="2882"/>
        <v>5.9500000000000099</v>
      </c>
      <c r="CZ318" s="13">
        <f t="shared" si="2883"/>
        <v>-4.9885315716689221E-2</v>
      </c>
      <c r="DA318" s="13">
        <f t="shared" si="2884"/>
        <v>71.370560983392238</v>
      </c>
      <c r="DB318" s="48">
        <f t="shared" si="2885"/>
        <v>-4.9885315716689221E-2</v>
      </c>
      <c r="DC318" s="13">
        <f t="shared" si="2886"/>
        <v>-10.530202043707172</v>
      </c>
      <c r="DD318" s="55">
        <f t="shared" si="2887"/>
        <v>-0.18378669656292598</v>
      </c>
      <c r="DE318" s="46">
        <f t="shared" si="2888"/>
        <v>-16.71881868520973</v>
      </c>
    </row>
    <row r="319" spans="1:109" ht="18" customHeight="1" thickTop="1" thickBot="1">
      <c r="B319" s="34">
        <v>0.80500000000000005</v>
      </c>
      <c r="D319" s="11">
        <v>1</v>
      </c>
      <c r="E319" s="12">
        <v>0</v>
      </c>
      <c r="F319" s="13">
        <v>0</v>
      </c>
      <c r="G319" s="40">
        <f t="shared" ref="G319" si="3147">-1/($E$4*$B319)</f>
        <v>-1.3050068545485034</v>
      </c>
      <c r="H319" s="10"/>
      <c r="I319" s="11">
        <v>1</v>
      </c>
      <c r="J319" s="12">
        <v>0</v>
      </c>
      <c r="K319" s="13">
        <v>0</v>
      </c>
      <c r="L319" s="14">
        <v>0</v>
      </c>
      <c r="N319" s="1">
        <f t="shared" ref="N319" si="3148">D319*I319+F319*I322-E319*J319-G319*J322</f>
        <v>-1.36972157197697</v>
      </c>
      <c r="O319" s="4">
        <f t="shared" ref="O319" si="3149">(D319*J319+E319*I319+F319*J322+G319*I322)</f>
        <v>0</v>
      </c>
      <c r="P319" s="2">
        <f t="shared" ref="P319" si="3150">D319*K319+F319*K322-E319*L319-G319*L322</f>
        <v>0</v>
      </c>
      <c r="Q319" s="3">
        <f t="shared" ref="Q319" si="3151">(D319*L319+E319*K319+F319*L322+G319*K322)</f>
        <v>-1.3050068545485034</v>
      </c>
      <c r="S319" s="11">
        <v>1</v>
      </c>
      <c r="T319" s="12">
        <v>0</v>
      </c>
      <c r="U319" s="13">
        <v>0</v>
      </c>
      <c r="V319" s="40">
        <f t="shared" ref="V319" si="3152">-1/($T$4*$B319)</f>
        <v>-2.4934484641604184</v>
      </c>
      <c r="W319" s="20"/>
      <c r="X319" s="1">
        <f t="shared" ref="X319" si="3153">N319*S319+P319*S322-O319*T319-Q319*T322</f>
        <v>-1.36972157197697</v>
      </c>
      <c r="Y319" s="4">
        <f t="shared" ref="Y319" si="3154">(N319*T319+O319*S319+P319*T322+Q319*S322)</f>
        <v>0</v>
      </c>
      <c r="Z319" s="2">
        <f t="shared" ref="Z319" si="3155">N319*U319+P319*U322-O319*V319-Q319*V322</f>
        <v>0</v>
      </c>
      <c r="AA319" s="3">
        <f t="shared" ref="AA319" si="3156">(N319*V319+O319*U319+P319*V322+Q319*U322)</f>
        <v>2.1103232954248661</v>
      </c>
      <c r="AB319" s="20"/>
      <c r="AC319" s="11">
        <v>1</v>
      </c>
      <c r="AD319" s="12">
        <v>0</v>
      </c>
      <c r="AE319" s="13">
        <v>0</v>
      </c>
      <c r="AF319" s="14">
        <v>0</v>
      </c>
      <c r="AG319" s="20"/>
      <c r="AH319" s="1">
        <f t="shared" ref="AH319" si="3157">X319*AC319+Z319*AC322-Y319*AD319-AA319*AD322</f>
        <v>3.0082337079926296</v>
      </c>
      <c r="AI319" s="4">
        <f t="shared" ref="AI319" si="3158">(X319*AD319+Y319*AC319+Z319*AD322+AA319*AC322)</f>
        <v>0</v>
      </c>
      <c r="AJ319" s="2">
        <f t="shared" ref="AJ319" si="3159">X319*AE319+Z319*AE322-Y319*AF319-AA319*AF322</f>
        <v>0</v>
      </c>
      <c r="AK319" s="3">
        <f t="shared" ref="AK319" si="3160">(X319*AF319+Y319*AE319+Z319*AF322+AA319*AE322)</f>
        <v>2.1103232954248661</v>
      </c>
      <c r="AL319" s="20"/>
      <c r="AM319" s="11">
        <v>1</v>
      </c>
      <c r="AN319" s="12">
        <v>0</v>
      </c>
      <c r="AO319" s="13">
        <v>0</v>
      </c>
      <c r="AP319" s="40">
        <f t="shared" ref="AP319" si="3161">-1/($AN$4*$B319)</f>
        <v>-2.5912307568725916</v>
      </c>
      <c r="AR319" s="1">
        <f t="shared" ref="AR319" si="3162">AH319*AM319+AJ319*AM322-AI319*AN319-AK319*AN322</f>
        <v>3.0082337079926296</v>
      </c>
      <c r="AS319" s="4">
        <f t="shared" ref="AS319" si="3163">(AH319*AN319+AI319*AM319+AJ319*AN322+AK319*AM322)</f>
        <v>0</v>
      </c>
      <c r="AT319" s="2">
        <f t="shared" ref="AT319" si="3164">AH319*AO319+AJ319*AO322-AI319*AP319-AK319*AP322</f>
        <v>0</v>
      </c>
      <c r="AU319" s="3">
        <f t="shared" ref="AU319" si="3165">(AH319*AP319+AI319*AO319+AJ319*AP322+AK319*AO322)</f>
        <v>-5.6847044125865178</v>
      </c>
      <c r="AV319" s="20"/>
      <c r="AW319" s="11">
        <v>1</v>
      </c>
      <c r="AX319" s="12">
        <v>0</v>
      </c>
      <c r="AY319" s="13">
        <v>0</v>
      </c>
      <c r="AZ319" s="14">
        <v>0</v>
      </c>
      <c r="BA319" s="20"/>
      <c r="BB319" s="1">
        <f t="shared" ref="BB319" si="3166">AR319*AW319+AT319*AW322-AS319*AX319-AU319*AX322</f>
        <v>-8.7849269665376255</v>
      </c>
      <c r="BC319" s="4">
        <f t="shared" ref="BC319" si="3167">(AR319*AX319+AS319*AW319+AT319*AX322+AU319*AW322)</f>
        <v>0</v>
      </c>
      <c r="BD319" s="2">
        <f t="shared" ref="BD319" si="3168">AR319*AY319+AT319*AY322-AS319*AZ319-AU319*AZ322</f>
        <v>0</v>
      </c>
      <c r="BE319" s="3">
        <f t="shared" ref="BE319" si="3169">(AR319*AZ319+AS319*AY319+AT319*AZ322+AU319*AY322)</f>
        <v>-5.6847044125865178</v>
      </c>
      <c r="BF319" s="20"/>
      <c r="BG319" s="11">
        <v>1</v>
      </c>
      <c r="BH319" s="12">
        <v>0</v>
      </c>
      <c r="BI319" s="13">
        <v>0</v>
      </c>
      <c r="BJ319" s="40">
        <f t="shared" ref="BJ319" si="3170">-1/($BH$4*$B319)</f>
        <v>-2.4934484641604184</v>
      </c>
      <c r="BK319" s="20"/>
      <c r="BL319" s="1">
        <f t="shared" ref="BL319" si="3171">BB319*BG319+BD319*BG322-BC319*BH319-BE319*BH322</f>
        <v>-8.7849269665376255</v>
      </c>
      <c r="BM319" s="4">
        <f t="shared" ref="BM319" si="3172">(BB319*BH319+BC319*BG319+BD319*BH322+BE319*BG322)</f>
        <v>0</v>
      </c>
      <c r="BN319" s="2">
        <f t="shared" ref="BN319" si="3173">BB319*BI319+BD319*BI322-BC319*BJ319-BE319*BJ322</f>
        <v>0</v>
      </c>
      <c r="BO319" s="3">
        <f t="shared" ref="BO319" si="3174">(BB319*BJ319+BC319*BI319+BD319*BJ322+BE319*BI322)</f>
        <v>16.220058239888168</v>
      </c>
      <c r="BP319" s="20"/>
      <c r="BQ319" s="11">
        <v>1</v>
      </c>
      <c r="BR319" s="12">
        <v>0</v>
      </c>
      <c r="BS319" s="13">
        <v>0</v>
      </c>
      <c r="BT319" s="14">
        <v>0</v>
      </c>
      <c r="BU319" s="20"/>
      <c r="BV319" s="1">
        <f t="shared" ref="BV319" si="3175">BL319*BQ319+BN319*BQ322-BM319*BR319-BO319*BR322</f>
        <v>20.668574963982081</v>
      </c>
      <c r="BW319" s="4">
        <f t="shared" ref="BW319" si="3176">(BL319*BR319+BM319*BQ319+BN319*BR322+BO319*BQ322)</f>
        <v>0</v>
      </c>
      <c r="BX319" s="2">
        <f t="shared" ref="BX319" si="3177">BL319*BS319+BN319*BS322-BM319*BT319-BO319*BT322</f>
        <v>0</v>
      </c>
      <c r="BY319" s="3">
        <f t="shared" ref="BY319" si="3178">(BL319*BT319+BM319*BS319+BN319*BT322+BO319*BS322)</f>
        <v>16.220058239888168</v>
      </c>
      <c r="BZ319" s="20"/>
      <c r="CA319" s="11">
        <v>1</v>
      </c>
      <c r="CB319" s="12">
        <v>0</v>
      </c>
      <c r="CC319" s="13">
        <v>0</v>
      </c>
      <c r="CD319" s="40">
        <f t="shared" ref="CD319" si="3179">-1/($CB$4*$B319)</f>
        <v>-1.3050068545485034</v>
      </c>
      <c r="CE319" s="20"/>
      <c r="CF319" s="1">
        <f t="shared" ref="CF319" si="3180">BV319*CA319+BX319*CA322-BW319*CB319-BY319*CB322</f>
        <v>20.668574963982081</v>
      </c>
      <c r="CG319" s="4">
        <f t="shared" ref="CG319" si="3181">(BV319*CB319+BW319*CA319+BX319*CB322+BY319*CA322)</f>
        <v>0</v>
      </c>
      <c r="CH319" s="2">
        <f t="shared" ref="CH319" si="3182">BV319*CC319+BX319*CC322-BW319*CD319-BY319*CD322</f>
        <v>0</v>
      </c>
      <c r="CI319" s="3">
        <f t="shared" ref="CI319" si="3183">(BV319*CD319+BW319*CC319+BX319*CD322+BY319*CC322)</f>
        <v>-10.752573761858034</v>
      </c>
      <c r="CJ319" s="28"/>
      <c r="CK319" s="11">
        <v>1</v>
      </c>
      <c r="CL319" s="12">
        <v>0</v>
      </c>
      <c r="CM319" s="13">
        <v>0</v>
      </c>
      <c r="CN319" s="14">
        <v>0</v>
      </c>
      <c r="CP319" s="1">
        <f t="shared" ref="CP319" si="3184">CF319*CK319+CH319*CK322-CG319*CL319-CI319*CL322</f>
        <v>20.668574963982081</v>
      </c>
      <c r="CQ319" s="4">
        <f t="shared" ref="CQ319" si="3185">(CF319*CL319+CG319*CK319+CH319*CL322+CI319*CK322)</f>
        <v>-10.752573761858034</v>
      </c>
      <c r="CR319" s="2">
        <f t="shared" ref="CR319" si="3186">CF319*CM319+CH319*CM322-CG319*CN319-CI319*CN322</f>
        <v>0</v>
      </c>
      <c r="CS319" s="3">
        <f t="shared" ref="CS319" si="3187">(CF319*CN319+CG319*CM319+CH319*CN322+CI319*CM322)</f>
        <v>-10.752573761858034</v>
      </c>
      <c r="CU319" s="29">
        <f t="shared" ref="CU319" si="3188">20*LOG(((1+$CL$4)/$CL$4)/((CP319+CP322)^2+(CQ319+CQ322)^2)^0.5)</f>
        <v>-28.032893620158646</v>
      </c>
      <c r="CW319" s="51">
        <f t="shared" ref="CW319" si="3189">((CP319^2+CQ319^2)^0.5)/((CP322^2+CQ322^2)^0.5)</f>
        <v>0.52119773850137696</v>
      </c>
      <c r="CY319" s="44">
        <f t="shared" si="2882"/>
        <v>6.0000000000000204</v>
      </c>
      <c r="CZ319" s="13">
        <f t="shared" si="2883"/>
        <v>-4.9813225211287754E-2</v>
      </c>
      <c r="DA319" s="13">
        <f t="shared" si="2884"/>
        <v>70.844050881206769</v>
      </c>
      <c r="DB319" s="48">
        <f t="shared" si="2885"/>
        <v>-4.9813225211287754E-2</v>
      </c>
      <c r="DC319" s="13">
        <f t="shared" si="2886"/>
        <v>-10.364744122162543</v>
      </c>
      <c r="DD319" s="55">
        <f t="shared" si="2887"/>
        <v>-0.18089891105846576</v>
      </c>
      <c r="DE319" s="46">
        <f t="shared" si="2888"/>
        <v>-16.740796398690389</v>
      </c>
    </row>
    <row r="320" spans="1:109" ht="18" customHeight="1" thickBot="1">
      <c r="D320" s="11"/>
      <c r="E320" s="13"/>
      <c r="F320" s="13"/>
      <c r="G320" s="15"/>
      <c r="H320" s="10"/>
      <c r="I320" s="11"/>
      <c r="J320" s="13"/>
      <c r="K320" s="13"/>
      <c r="L320" s="15"/>
      <c r="N320" s="5"/>
      <c r="Q320" s="6"/>
      <c r="S320" s="11"/>
      <c r="T320" s="13"/>
      <c r="U320" s="13"/>
      <c r="V320" s="15"/>
      <c r="W320" s="20"/>
      <c r="X320" s="5"/>
      <c r="AA320" s="6"/>
      <c r="AB320" s="20"/>
      <c r="AC320" s="11"/>
      <c r="AD320" s="13"/>
      <c r="AE320" s="13"/>
      <c r="AF320" s="15"/>
      <c r="AG320" s="20"/>
      <c r="AH320" s="5"/>
      <c r="AK320" s="6"/>
      <c r="AL320" s="20"/>
      <c r="AM320" s="11"/>
      <c r="AN320" s="13"/>
      <c r="AO320" s="13"/>
      <c r="AP320" s="15"/>
      <c r="AR320" s="5"/>
      <c r="AU320" s="6"/>
      <c r="AW320" s="11"/>
      <c r="AX320" s="13"/>
      <c r="AY320" s="13"/>
      <c r="AZ320" s="15"/>
      <c r="BA320" s="20"/>
      <c r="BB320" s="5"/>
      <c r="BE320" s="6"/>
      <c r="BG320" s="11"/>
      <c r="BH320" s="13"/>
      <c r="BI320" s="13"/>
      <c r="BJ320" s="15"/>
      <c r="BL320" s="5"/>
      <c r="BO320" s="6"/>
      <c r="BQ320" s="11"/>
      <c r="BR320" s="13"/>
      <c r="BS320" s="13"/>
      <c r="BT320" s="15"/>
      <c r="BU320" s="20"/>
      <c r="BV320" s="5"/>
      <c r="BY320" s="6"/>
      <c r="CA320" s="11"/>
      <c r="CB320" s="13"/>
      <c r="CC320" s="13"/>
      <c r="CD320" s="15"/>
      <c r="CF320" s="5"/>
      <c r="CI320" s="6"/>
      <c r="CK320" s="11"/>
      <c r="CL320" s="13"/>
      <c r="CM320" s="13"/>
      <c r="CN320" s="15"/>
      <c r="CP320" s="5"/>
      <c r="CS320" s="6"/>
      <c r="CW320" s="52"/>
      <c r="CY320" s="44">
        <f t="shared" si="2882"/>
        <v>6.0500000000000203</v>
      </c>
      <c r="CZ320" s="13">
        <f t="shared" si="2883"/>
        <v>-4.9726605612872538E-2</v>
      </c>
      <c r="DA320" s="13">
        <f t="shared" si="2884"/>
        <v>70.325813675098644</v>
      </c>
      <c r="DB320" s="48">
        <f t="shared" si="2885"/>
        <v>-4.9726605612872538E-2</v>
      </c>
      <c r="DC320" s="13">
        <f t="shared" si="2886"/>
        <v>-10.203709755257684</v>
      </c>
      <c r="DD320" s="55">
        <f t="shared" si="2887"/>
        <v>-0.17808833114711137</v>
      </c>
      <c r="DE320" s="46">
        <f t="shared" si="2888"/>
        <v>-16.76417022233974</v>
      </c>
    </row>
    <row r="321" spans="1:109" ht="18" customHeight="1" thickBot="1">
      <c r="D321" s="11" t="s">
        <v>6</v>
      </c>
      <c r="E321" s="13"/>
      <c r="F321" s="13" t="s">
        <v>7</v>
      </c>
      <c r="G321" s="15"/>
      <c r="H321" s="10"/>
      <c r="I321" s="11" t="s">
        <v>8</v>
      </c>
      <c r="J321" s="13"/>
      <c r="K321" s="13" t="s">
        <v>9</v>
      </c>
      <c r="L321" s="15"/>
      <c r="N321" s="251" t="s">
        <v>26</v>
      </c>
      <c r="O321" s="252"/>
      <c r="P321" s="253" t="s">
        <v>27</v>
      </c>
      <c r="Q321" s="254"/>
      <c r="S321" s="11" t="s">
        <v>13</v>
      </c>
      <c r="T321" s="13"/>
      <c r="U321" s="13" t="s">
        <v>14</v>
      </c>
      <c r="V321" s="15"/>
      <c r="W321" s="20"/>
      <c r="X321" s="251" t="s">
        <v>26</v>
      </c>
      <c r="Y321" s="252"/>
      <c r="Z321" s="253" t="s">
        <v>27</v>
      </c>
      <c r="AA321" s="254"/>
      <c r="AB321" s="20"/>
      <c r="AC321" s="11" t="s">
        <v>8</v>
      </c>
      <c r="AD321" s="13"/>
      <c r="AE321" s="13" t="s">
        <v>9</v>
      </c>
      <c r="AF321" s="15"/>
      <c r="AG321" s="20"/>
      <c r="AH321" s="251" t="s">
        <v>26</v>
      </c>
      <c r="AI321" s="252"/>
      <c r="AJ321" s="253" t="s">
        <v>27</v>
      </c>
      <c r="AK321" s="254"/>
      <c r="AL321" s="20"/>
      <c r="AM321" s="11" t="s">
        <v>13</v>
      </c>
      <c r="AN321" s="13"/>
      <c r="AO321" s="13" t="s">
        <v>14</v>
      </c>
      <c r="AP321" s="15"/>
      <c r="AR321" s="251" t="s">
        <v>26</v>
      </c>
      <c r="AS321" s="252"/>
      <c r="AT321" s="253" t="s">
        <v>27</v>
      </c>
      <c r="AU321" s="254"/>
      <c r="AV321" s="36"/>
      <c r="AW321" s="11" t="s">
        <v>8</v>
      </c>
      <c r="AX321" s="13"/>
      <c r="AY321" s="13" t="s">
        <v>9</v>
      </c>
      <c r="AZ321" s="15"/>
      <c r="BA321" s="20"/>
      <c r="BB321" s="251" t="s">
        <v>26</v>
      </c>
      <c r="BC321" s="252"/>
      <c r="BD321" s="253" t="s">
        <v>27</v>
      </c>
      <c r="BE321" s="254"/>
      <c r="BF321" s="36"/>
      <c r="BG321" s="11" t="s">
        <v>13</v>
      </c>
      <c r="BH321" s="13"/>
      <c r="BI321" s="13" t="s">
        <v>14</v>
      </c>
      <c r="BJ321" s="15"/>
      <c r="BK321" s="36"/>
      <c r="BL321" s="251" t="s">
        <v>26</v>
      </c>
      <c r="BM321" s="252"/>
      <c r="BN321" s="253" t="s">
        <v>27</v>
      </c>
      <c r="BO321" s="254"/>
      <c r="BP321" s="36"/>
      <c r="BQ321" s="11" t="s">
        <v>8</v>
      </c>
      <c r="BR321" s="13"/>
      <c r="BS321" s="13" t="s">
        <v>9</v>
      </c>
      <c r="BT321" s="15"/>
      <c r="BU321" s="20"/>
      <c r="BV321" s="251" t="s">
        <v>26</v>
      </c>
      <c r="BW321" s="252"/>
      <c r="BX321" s="253" t="s">
        <v>27</v>
      </c>
      <c r="BY321" s="254"/>
      <c r="BZ321" s="36"/>
      <c r="CA321" s="11" t="s">
        <v>13</v>
      </c>
      <c r="CB321" s="13"/>
      <c r="CC321" s="13" t="s">
        <v>14</v>
      </c>
      <c r="CD321" s="15"/>
      <c r="CE321" s="36"/>
      <c r="CF321" s="251" t="s">
        <v>26</v>
      </c>
      <c r="CG321" s="252"/>
      <c r="CH321" s="253" t="s">
        <v>27</v>
      </c>
      <c r="CI321" s="254"/>
      <c r="CK321" s="11" t="s">
        <v>28</v>
      </c>
      <c r="CL321" s="13"/>
      <c r="CM321" s="13" t="s">
        <v>29</v>
      </c>
      <c r="CN321" s="15"/>
      <c r="CP321" s="251" t="s">
        <v>26</v>
      </c>
      <c r="CQ321" s="252"/>
      <c r="CR321" s="253" t="s">
        <v>27</v>
      </c>
      <c r="CS321" s="254"/>
      <c r="CU321" s="38" t="s">
        <v>37</v>
      </c>
      <c r="CW321" s="53" t="s">
        <v>45</v>
      </c>
      <c r="CY321" s="44">
        <f t="shared" si="2882"/>
        <v>6.1000000000000201</v>
      </c>
      <c r="CZ321" s="13">
        <f t="shared" si="2883"/>
        <v>-4.9626260627094403E-2</v>
      </c>
      <c r="DA321" s="13">
        <f t="shared" si="2884"/>
        <v>69.815628187335761</v>
      </c>
      <c r="DB321" s="48">
        <f t="shared" si="2885"/>
        <v>-4.9626260627094403E-2</v>
      </c>
      <c r="DC321" s="13">
        <f t="shared" si="2886"/>
        <v>-10.046922603700956</v>
      </c>
      <c r="DD321" s="55">
        <f t="shared" si="2887"/>
        <v>-0.17535187912762312</v>
      </c>
      <c r="DE321" s="46">
        <f t="shared" si="2888"/>
        <v>-16.78886176574613</v>
      </c>
    </row>
    <row r="322" spans="1:109" ht="18" customHeight="1" thickTop="1" thickBot="1">
      <c r="D322" s="16">
        <v>0</v>
      </c>
      <c r="E322" s="17">
        <v>0</v>
      </c>
      <c r="F322" s="18">
        <v>1</v>
      </c>
      <c r="G322" s="19">
        <v>0</v>
      </c>
      <c r="H322" s="10"/>
      <c r="I322" s="16">
        <v>0</v>
      </c>
      <c r="J322" s="17">
        <f t="shared" ref="J322" si="3190">-1/($J$4*$B319)</f>
        <v>-1.8158690613137267</v>
      </c>
      <c r="K322" s="18">
        <v>1</v>
      </c>
      <c r="L322" s="19">
        <v>0</v>
      </c>
      <c r="N322" s="1">
        <f t="shared" ref="N322" si="3191">D322*I319+F322*I322-E322*J319-G322*J322</f>
        <v>0</v>
      </c>
      <c r="O322" s="4">
        <f t="shared" ref="O322" si="3192">(D322*J319+E322*I319+F322*J322+G322*I322)</f>
        <v>-1.8158690613137267</v>
      </c>
      <c r="P322" s="2">
        <f t="shared" ref="P322" si="3193">D322*K319+F322*K322-E322*L319-G322*L322</f>
        <v>1</v>
      </c>
      <c r="Q322" s="3">
        <f t="shared" ref="Q322" si="3194">(D322*L319+E322*K319+F322*L322+G322*K322)</f>
        <v>0</v>
      </c>
      <c r="S322" s="16">
        <v>0</v>
      </c>
      <c r="T322" s="17">
        <v>0</v>
      </c>
      <c r="U322" s="18">
        <v>1</v>
      </c>
      <c r="V322" s="19">
        <v>0</v>
      </c>
      <c r="W322" s="20"/>
      <c r="X322" s="1">
        <f t="shared" ref="X322" si="3195">N322*S319+P322*S322-O322*T319-Q322*T322</f>
        <v>0</v>
      </c>
      <c r="Y322" s="4">
        <f t="shared" ref="Y322" si="3196">(N322*T319+O322*S319+P322*T322+Q322*S322)</f>
        <v>-1.8158690613137267</v>
      </c>
      <c r="Z322" s="2">
        <f t="shared" ref="Z322" si="3197">N322*U319+P322*U322-O322*V319-Q322*V322</f>
        <v>-3.5277759220491323</v>
      </c>
      <c r="AA322" s="3">
        <f t="shared" ref="AA322" si="3198">(N322*V319+O322*U319+P322*V322+Q322*U322)</f>
        <v>0</v>
      </c>
      <c r="AB322" s="20"/>
      <c r="AC322" s="16">
        <v>0</v>
      </c>
      <c r="AD322" s="17">
        <f t="shared" ref="AD322" si="3199">-1/($AD$4*$B319)</f>
        <v>-2.0745424596605218</v>
      </c>
      <c r="AE322" s="18">
        <v>1</v>
      </c>
      <c r="AF322" s="19">
        <v>0</v>
      </c>
      <c r="AG322" s="20"/>
      <c r="AH322" s="1">
        <f t="shared" ref="AH322" si="3200">X322*AC319+Z322*AC322-Y322*AD319-AA322*AD322</f>
        <v>0</v>
      </c>
      <c r="AI322" s="4">
        <f t="shared" ref="AI322" si="3201">(X322*AD319+Y322*AC319+Z322*AD322+AA322*AC322)</f>
        <v>5.5026518771452455</v>
      </c>
      <c r="AJ322" s="2">
        <f t="shared" ref="AJ322" si="3202">X322*AE319+Z322*AE322-Y322*AF319-AA322*AF322</f>
        <v>-3.5277759220491323</v>
      </c>
      <c r="AK322" s="3">
        <f t="shared" ref="AK322" si="3203">(X322*AF319+Y322*AE319+Z322*AF322+AA322*AE322)</f>
        <v>0</v>
      </c>
      <c r="AL322" s="20"/>
      <c r="AM322" s="16">
        <v>0</v>
      </c>
      <c r="AN322" s="17">
        <v>0</v>
      </c>
      <c r="AO322" s="18">
        <v>1</v>
      </c>
      <c r="AP322" s="19">
        <v>0</v>
      </c>
      <c r="AR322" s="1">
        <f t="shared" ref="AR322" si="3204">AH322*AM319+AJ322*AM322-AI322*AN319-AK322*AN322</f>
        <v>0</v>
      </c>
      <c r="AS322" s="4">
        <f t="shared" ref="AS322" si="3205">(AH322*AN319+AI322*AM319+AJ322*AN322+AK322*AM322)</f>
        <v>5.5026518771452455</v>
      </c>
      <c r="AT322" s="2">
        <f t="shared" ref="AT322" si="3206">AH322*AO319+AJ322*AO322-AI322*AP319-AK322*AP322</f>
        <v>10.730864866372329</v>
      </c>
      <c r="AU322" s="3">
        <f t="shared" ref="AU322" si="3207">(AH322*AP319+AI322*AO319+AJ322*AP322+AK322*AO322)</f>
        <v>0</v>
      </c>
      <c r="AV322" s="20"/>
      <c r="AW322" s="16">
        <v>0</v>
      </c>
      <c r="AX322" s="17">
        <f t="shared" ref="AX322" si="3208">-1/($AX$4*$B319)</f>
        <v>-2.0745424596605218</v>
      </c>
      <c r="AY322" s="18">
        <v>1</v>
      </c>
      <c r="AZ322" s="19">
        <v>0</v>
      </c>
      <c r="BA322" s="20"/>
      <c r="BB322" s="1">
        <f t="shared" ref="BB322" si="3209">AR322*AW319+AT322*AW322-AS322*AX319-AU322*AX322</f>
        <v>0</v>
      </c>
      <c r="BC322" s="4">
        <f t="shared" ref="BC322" si="3210">(AR322*AX319+AS322*AW319+AT322*AX322+AU322*AW322)</f>
        <v>-16.758982917023481</v>
      </c>
      <c r="BD322" s="2">
        <f t="shared" ref="BD322" si="3211">AR322*AY319+AT322*AY322-AS322*AZ319-AU322*AZ322</f>
        <v>10.730864866372329</v>
      </c>
      <c r="BE322" s="3">
        <f t="shared" ref="BE322" si="3212">(AR322*AZ319+AS322*AY319+AT322*AZ322+AU322*AY322)</f>
        <v>0</v>
      </c>
      <c r="BF322" s="20"/>
      <c r="BG322" s="16">
        <v>0</v>
      </c>
      <c r="BH322" s="17">
        <v>0</v>
      </c>
      <c r="BI322" s="18">
        <v>1</v>
      </c>
      <c r="BJ322" s="19">
        <v>0</v>
      </c>
      <c r="BK322" s="20"/>
      <c r="BL322" s="1">
        <f t="shared" ref="BL322" si="3213">BB322*BG319+BD322*BG322-BC322*BH319-BE322*BH322</f>
        <v>0</v>
      </c>
      <c r="BM322" s="4">
        <f t="shared" ref="BM322" si="3214">(BB322*BH319+BC322*BG319+BD322*BH322+BE322*BG322)</f>
        <v>-16.758982917023481</v>
      </c>
      <c r="BN322" s="2">
        <f t="shared" ref="BN322" si="3215">BB322*BI319+BD322*BI322-BC322*BJ319-BE322*BJ322</f>
        <v>-31.05679534897056</v>
      </c>
      <c r="BO322" s="3">
        <f t="shared" ref="BO322" si="3216">(BB322*BJ319+BC322*BI319+BD322*BJ322+BE322*BI322)</f>
        <v>0</v>
      </c>
      <c r="BP322" s="20"/>
      <c r="BQ322" s="16">
        <v>0</v>
      </c>
      <c r="BR322" s="17">
        <f t="shared" ref="BR322" si="3217">-1/($BR$4*$B319)</f>
        <v>-1.8158690613137267</v>
      </c>
      <c r="BS322" s="18">
        <v>1</v>
      </c>
      <c r="BT322" s="19">
        <v>0</v>
      </c>
      <c r="BU322" s="20"/>
      <c r="BV322" s="1">
        <f t="shared" ref="BV322" si="3218">BL322*BQ319+BN322*BQ322-BM322*BR319-BO322*BR322</f>
        <v>0</v>
      </c>
      <c r="BW322" s="4">
        <f t="shared" ref="BW322" si="3219">(BL322*BR319+BM322*BQ319+BN322*BR322+BO322*BQ322)</f>
        <v>39.636090900724206</v>
      </c>
      <c r="BX322" s="2">
        <f t="shared" ref="BX322" si="3220">BL322*BS319+BN322*BS322-BM322*BT319-BO322*BT322</f>
        <v>-31.05679534897056</v>
      </c>
      <c r="BY322" s="3">
        <f t="shared" ref="BY322" si="3221">(BL322*BT319+BM322*BS319+BN322*BT322+BO322*BS322)</f>
        <v>0</v>
      </c>
      <c r="BZ322" s="20"/>
      <c r="CA322" s="16">
        <v>0</v>
      </c>
      <c r="CB322" s="17">
        <v>0</v>
      </c>
      <c r="CC322" s="18">
        <v>1</v>
      </c>
      <c r="CD322" s="19">
        <v>0</v>
      </c>
      <c r="CE322" s="20"/>
      <c r="CF322" s="1">
        <f t="shared" ref="CF322" si="3222">BV322*CA319+BX322*CA322-BW322*CB319-BY322*CB322</f>
        <v>0</v>
      </c>
      <c r="CG322" s="4">
        <f t="shared" ref="CG322" si="3223">(BV322*CB319+BW322*CA319+BX322*CB322+BY322*CA322)</f>
        <v>39.636090900724206</v>
      </c>
      <c r="CH322" s="2">
        <f t="shared" ref="CH322" si="3224">BV322*CC319+BX322*CC322-BW322*CD319-BY322*CD322</f>
        <v>20.668574963982095</v>
      </c>
      <c r="CI322" s="3">
        <f t="shared" ref="CI322" si="3225">(BV322*CD319+BW322*CC319+BX322*CD322+BY322*CC322)</f>
        <v>0</v>
      </c>
      <c r="CK322" s="16">
        <f t="shared" ref="CK322" si="3226">1/$CL$4</f>
        <v>1</v>
      </c>
      <c r="CL322" s="17">
        <v>0</v>
      </c>
      <c r="CM322" s="18">
        <v>1</v>
      </c>
      <c r="CN322" s="19">
        <v>0</v>
      </c>
      <c r="CP322" s="1">
        <f t="shared" ref="CP322" si="3227">CF322*CK319+CH322*CK322-CG322*CL319-CI322*CL322</f>
        <v>20.668574963982095</v>
      </c>
      <c r="CQ322" s="4">
        <f t="shared" ref="CQ322" si="3228">(CF322*CL319+CG322*CK319+CH322*CL322+CI322*CK322)</f>
        <v>39.636090900724206</v>
      </c>
      <c r="CR322" s="2">
        <f t="shared" ref="CR322" si="3229">CF322*CM319+CH322*CM322-CG322*CN319-CI322*CN322</f>
        <v>20.668574963982095</v>
      </c>
      <c r="CS322" s="3">
        <f t="shared" ref="CS322" si="3230">(CF322*CN319+CG322*CM319+CH322*CN322+CI322*CM322)</f>
        <v>0</v>
      </c>
      <c r="CU322" s="39">
        <f t="shared" ref="CU322" si="3231">(180/PI())*ATAN(-1*(CQ319/CP319))</f>
        <v>27.485155050157747</v>
      </c>
      <c r="CW322" s="54">
        <f t="shared" ref="CW322" si="3232">20*LOG(((1-(10^(CU319/20)^2)*(1-((1-CW319)/(1+CW319))^2))^0.5))</f>
        <v>-6.1587705327958032E-3</v>
      </c>
      <c r="CY322" s="44">
        <f t="shared" si="2882"/>
        <v>6.1500000000000199</v>
      </c>
      <c r="CZ322" s="13">
        <f t="shared" si="2883"/>
        <v>-4.9512960115580013E-2</v>
      </c>
      <c r="DA322" s="13">
        <f t="shared" si="2884"/>
        <v>69.313282057150715</v>
      </c>
      <c r="DB322" s="48">
        <f t="shared" si="2885"/>
        <v>-4.9512960115580013E-2</v>
      </c>
      <c r="DC322" s="13">
        <f t="shared" si="2886"/>
        <v>-9.8942155679157295</v>
      </c>
      <c r="DD322" s="55">
        <f t="shared" si="2887"/>
        <v>-0.17268663856221012</v>
      </c>
      <c r="DE322" s="46">
        <f t="shared" si="2888"/>
        <v>-16.814797003673881</v>
      </c>
    </row>
    <row r="323" spans="1:109" ht="18" customHeight="1"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3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  <c r="BG323" s="20"/>
      <c r="BH323" s="20"/>
      <c r="BI323" s="20"/>
      <c r="BJ323" s="20"/>
      <c r="BK323" s="20"/>
      <c r="BL323" s="20"/>
      <c r="BM323" s="20"/>
      <c r="BN323" s="20"/>
      <c r="BO323" s="20"/>
      <c r="BP323" s="20"/>
      <c r="BQ323" s="20"/>
      <c r="BR323" s="20"/>
      <c r="BS323" s="20"/>
      <c r="BT323" s="20"/>
      <c r="BU323" s="20"/>
      <c r="BV323" s="20"/>
      <c r="BW323" s="20"/>
      <c r="BX323" s="20"/>
      <c r="BY323" s="20"/>
      <c r="BZ323" s="20"/>
      <c r="CA323" s="20"/>
      <c r="CB323" s="20"/>
      <c r="CC323" s="20"/>
      <c r="CD323" s="20"/>
      <c r="CE323" s="20"/>
      <c r="CF323" s="20"/>
      <c r="CG323" s="20"/>
      <c r="CH323" s="20"/>
      <c r="CI323" s="20"/>
      <c r="CJ323" s="20"/>
      <c r="CK323" s="20"/>
      <c r="CL323" s="20"/>
      <c r="CY323" s="44">
        <f t="shared" si="2882"/>
        <v>6.2000000000000197</v>
      </c>
      <c r="CZ323" s="13">
        <f t="shared" si="2883"/>
        <v>-4.9387441111354569E-2</v>
      </c>
      <c r="DA323" s="13">
        <f t="shared" si="2884"/>
        <v>68.818571278754931</v>
      </c>
      <c r="DB323" s="48">
        <f t="shared" si="2885"/>
        <v>-4.9387441111354569E-2</v>
      </c>
      <c r="DC323" s="13">
        <f t="shared" si="2886"/>
        <v>-9.745430207682805</v>
      </c>
      <c r="DD323" s="55">
        <f t="shared" si="2887"/>
        <v>-0.17008984414737974</v>
      </c>
      <c r="DE323" s="46">
        <f t="shared" si="2888"/>
        <v>-16.841905998842854</v>
      </c>
    </row>
    <row r="324" spans="1:109" ht="18" customHeight="1">
      <c r="CY324" s="44">
        <f t="shared" si="2882"/>
        <v>6.2500000000000204</v>
      </c>
      <c r="CZ324" s="13">
        <f t="shared" si="2883"/>
        <v>-4.925040884997979E-2</v>
      </c>
      <c r="DA324" s="13">
        <f t="shared" si="2884"/>
        <v>68.331299768370783</v>
      </c>
      <c r="DB324" s="48">
        <f t="shared" si="2885"/>
        <v>-4.925040884997979E-2</v>
      </c>
      <c r="DC324" s="13">
        <f t="shared" si="2886"/>
        <v>-9.6004162031465849</v>
      </c>
      <c r="DD324" s="55">
        <f t="shared" si="2887"/>
        <v>-0.1675588723067207</v>
      </c>
      <c r="DE324" s="46">
        <f t="shared" si="2888"/>
        <v>-16.870122645119949</v>
      </c>
    </row>
    <row r="325" spans="1:109" ht="18" customHeight="1" thickBot="1">
      <c r="A325" s="23"/>
      <c r="B325" s="23"/>
      <c r="C325" s="23"/>
      <c r="D325" s="20" t="s">
        <v>15</v>
      </c>
      <c r="E325" s="20"/>
      <c r="F325" s="20"/>
      <c r="G325" s="20"/>
      <c r="H325" s="20"/>
      <c r="I325" s="20" t="s">
        <v>16</v>
      </c>
      <c r="J325" s="20"/>
      <c r="K325" s="20"/>
      <c r="L325" s="20"/>
      <c r="M325" s="23"/>
      <c r="N325" s="23"/>
      <c r="O325" s="24" t="s">
        <v>17</v>
      </c>
      <c r="P325" s="23"/>
      <c r="Q325" s="23"/>
      <c r="R325" s="23"/>
      <c r="S325" s="20"/>
      <c r="T325" s="20" t="s">
        <v>18</v>
      </c>
      <c r="U325" s="23"/>
      <c r="V325" s="23"/>
      <c r="W325" s="23"/>
      <c r="X325" s="23"/>
      <c r="Y325" s="24" t="s">
        <v>19</v>
      </c>
      <c r="Z325" s="23"/>
      <c r="AA325" s="23"/>
      <c r="AB325" s="23"/>
      <c r="AC325" s="24" t="s">
        <v>20</v>
      </c>
      <c r="AD325" s="20"/>
      <c r="AE325" s="20"/>
      <c r="AF325" s="20"/>
      <c r="AG325" s="20"/>
      <c r="AH325" s="23"/>
      <c r="AI325" s="24" t="s">
        <v>21</v>
      </c>
      <c r="AJ325" s="23"/>
      <c r="AK325" s="23"/>
      <c r="AL325" s="20"/>
      <c r="AM325" s="24" t="s">
        <v>31</v>
      </c>
      <c r="AN325" s="20"/>
      <c r="AO325" s="23"/>
      <c r="AP325" s="23"/>
      <c r="AQ325" s="23"/>
      <c r="AR325" s="23"/>
      <c r="AS325" s="24" t="s">
        <v>91</v>
      </c>
      <c r="AT325" s="23"/>
      <c r="AU325" s="23"/>
      <c r="AV325" s="23"/>
      <c r="AW325" s="24" t="s">
        <v>32</v>
      </c>
      <c r="AX325" s="20"/>
      <c r="AY325" s="20"/>
      <c r="AZ325" s="20"/>
      <c r="BA325" s="20"/>
      <c r="BB325" s="23"/>
      <c r="BC325" s="24" t="s">
        <v>22</v>
      </c>
      <c r="BD325" s="23"/>
      <c r="BE325" s="23"/>
      <c r="BF325" s="23"/>
      <c r="BG325" s="24" t="s">
        <v>33</v>
      </c>
      <c r="BH325" s="20"/>
      <c r="BI325" s="23"/>
      <c r="BJ325" s="23"/>
      <c r="BK325" s="23"/>
      <c r="BL325" s="23"/>
      <c r="BM325" s="24" t="s">
        <v>34</v>
      </c>
      <c r="BN325" s="23"/>
      <c r="BO325" s="23"/>
      <c r="BP325" s="23"/>
      <c r="BQ325" s="24" t="s">
        <v>89</v>
      </c>
      <c r="BR325" s="20"/>
      <c r="BS325" s="20"/>
      <c r="BT325" s="20"/>
      <c r="BU325" s="20"/>
      <c r="BV325" s="23"/>
      <c r="BW325" s="24" t="s">
        <v>35</v>
      </c>
      <c r="BX325" s="23"/>
      <c r="BY325" s="23"/>
      <c r="BZ325" s="23"/>
      <c r="CA325" s="24" t="s">
        <v>90</v>
      </c>
      <c r="CB325" s="20"/>
      <c r="CC325" s="23"/>
      <c r="CD325" s="23"/>
      <c r="CE325" s="23"/>
      <c r="CF325" s="23"/>
      <c r="CG325" s="24" t="s">
        <v>92</v>
      </c>
      <c r="CH325" s="23"/>
      <c r="CI325" s="23"/>
      <c r="CJ325" s="23"/>
      <c r="CK325" s="24" t="s">
        <v>36</v>
      </c>
      <c r="CL325" s="24"/>
      <c r="CM325" s="23"/>
      <c r="CN325" s="23"/>
      <c r="CO325" s="23"/>
      <c r="CP325" s="23"/>
      <c r="CQ325" s="24" t="s">
        <v>93</v>
      </c>
      <c r="CR325" s="23"/>
      <c r="CS325" s="23"/>
      <c r="CY325" s="44">
        <f t="shared" si="2882"/>
        <v>6.3000000000000203</v>
      </c>
      <c r="CZ325" s="13">
        <f t="shared" si="2883"/>
        <v>-4.910253780873098E-2</v>
      </c>
      <c r="DA325" s="13">
        <f t="shared" si="2884"/>
        <v>67.851278958213456</v>
      </c>
      <c r="DB325" s="48">
        <f t="shared" si="2885"/>
        <v>-4.910253780873098E-2</v>
      </c>
      <c r="DC325" s="13">
        <f t="shared" si="2886"/>
        <v>-9.4590308539321537</v>
      </c>
      <c r="DD325" s="55">
        <f t="shared" si="2887"/>
        <v>-0.16509123244884691</v>
      </c>
      <c r="DE325" s="46">
        <f t="shared" si="2888"/>
        <v>-16.899384429387055</v>
      </c>
    </row>
    <row r="326" spans="1:109" ht="18" customHeight="1" thickBot="1">
      <c r="A326" s="23"/>
      <c r="B326" s="33"/>
      <c r="C326" s="23"/>
      <c r="D326" s="7" t="s">
        <v>2</v>
      </c>
      <c r="E326" s="8"/>
      <c r="F326" s="8" t="s">
        <v>3</v>
      </c>
      <c r="G326" s="9"/>
      <c r="H326" s="10"/>
      <c r="I326" s="7" t="s">
        <v>4</v>
      </c>
      <c r="J326" s="8"/>
      <c r="K326" s="8" t="s">
        <v>5</v>
      </c>
      <c r="L326" s="9"/>
      <c r="M326" s="23"/>
      <c r="N326" s="251" t="s">
        <v>79</v>
      </c>
      <c r="O326" s="252"/>
      <c r="P326" s="253" t="s">
        <v>80</v>
      </c>
      <c r="Q326" s="254"/>
      <c r="R326" s="23"/>
      <c r="S326" s="7" t="s">
        <v>11</v>
      </c>
      <c r="T326" s="8"/>
      <c r="U326" s="8" t="s">
        <v>12</v>
      </c>
      <c r="V326" s="9"/>
      <c r="W326" s="20"/>
      <c r="X326" s="251" t="s">
        <v>79</v>
      </c>
      <c r="Y326" s="252"/>
      <c r="Z326" s="253" t="s">
        <v>80</v>
      </c>
      <c r="AA326" s="254"/>
      <c r="AB326" s="20"/>
      <c r="AC326" s="7" t="s">
        <v>4</v>
      </c>
      <c r="AD326" s="8"/>
      <c r="AE326" s="8" t="s">
        <v>5</v>
      </c>
      <c r="AF326" s="9"/>
      <c r="AG326" s="20"/>
      <c r="AH326" s="251" t="s">
        <v>0</v>
      </c>
      <c r="AI326" s="252"/>
      <c r="AJ326" s="253" t="s">
        <v>1</v>
      </c>
      <c r="AK326" s="254"/>
      <c r="AL326" s="20"/>
      <c r="AM326" s="7" t="s">
        <v>11</v>
      </c>
      <c r="AN326" s="8"/>
      <c r="AO326" s="8" t="s">
        <v>12</v>
      </c>
      <c r="AP326" s="9"/>
      <c r="AQ326" s="23"/>
      <c r="AR326" s="251" t="s">
        <v>0</v>
      </c>
      <c r="AS326" s="252"/>
      <c r="AT326" s="253" t="s">
        <v>1</v>
      </c>
      <c r="AU326" s="254"/>
      <c r="AV326" s="36"/>
      <c r="AW326" s="7" t="s">
        <v>4</v>
      </c>
      <c r="AX326" s="8"/>
      <c r="AY326" s="8" t="s">
        <v>5</v>
      </c>
      <c r="AZ326" s="9"/>
      <c r="BA326" s="20"/>
      <c r="BB326" s="251" t="s">
        <v>0</v>
      </c>
      <c r="BC326" s="252"/>
      <c r="BD326" s="253" t="s">
        <v>1</v>
      </c>
      <c r="BE326" s="254"/>
      <c r="BF326" s="36"/>
      <c r="BG326" s="7" t="s">
        <v>11</v>
      </c>
      <c r="BH326" s="8"/>
      <c r="BI326" s="8" t="s">
        <v>12</v>
      </c>
      <c r="BJ326" s="9"/>
      <c r="BK326" s="36"/>
      <c r="BL326" s="251" t="s">
        <v>0</v>
      </c>
      <c r="BM326" s="252"/>
      <c r="BN326" s="253" t="s">
        <v>1</v>
      </c>
      <c r="BO326" s="254"/>
      <c r="BP326" s="36"/>
      <c r="BQ326" s="7" t="s">
        <v>4</v>
      </c>
      <c r="BR326" s="8"/>
      <c r="BS326" s="8" t="s">
        <v>5</v>
      </c>
      <c r="BT326" s="9"/>
      <c r="BU326" s="20"/>
      <c r="BV326" s="251" t="s">
        <v>0</v>
      </c>
      <c r="BW326" s="252"/>
      <c r="BX326" s="253" t="s">
        <v>1</v>
      </c>
      <c r="BY326" s="254"/>
      <c r="BZ326" s="36"/>
      <c r="CA326" s="7" t="s">
        <v>11</v>
      </c>
      <c r="CB326" s="8"/>
      <c r="CC326" s="8" t="s">
        <v>12</v>
      </c>
      <c r="CD326" s="9"/>
      <c r="CE326" s="36"/>
      <c r="CF326" s="251" t="s">
        <v>0</v>
      </c>
      <c r="CG326" s="252"/>
      <c r="CH326" s="253" t="s">
        <v>1</v>
      </c>
      <c r="CI326" s="254"/>
      <c r="CJ326" s="23"/>
      <c r="CK326" s="7" t="s">
        <v>23</v>
      </c>
      <c r="CL326" s="8"/>
      <c r="CM326" s="8" t="s">
        <v>24</v>
      </c>
      <c r="CN326" s="9"/>
      <c r="CO326" s="23"/>
      <c r="CP326" s="251" t="s">
        <v>0</v>
      </c>
      <c r="CQ326" s="252"/>
      <c r="CR326" s="253" t="s">
        <v>1</v>
      </c>
      <c r="CS326" s="254"/>
      <c r="CU326" s="26" t="s">
        <v>25</v>
      </c>
      <c r="CW326" s="50" t="s">
        <v>44</v>
      </c>
      <c r="CY326" s="44">
        <f t="shared" si="2882"/>
        <v>6.3500000000000201</v>
      </c>
      <c r="CZ326" s="13">
        <f t="shared" si="2883"/>
        <v>-4.8944472747329257E-2</v>
      </c>
      <c r="DA326" s="13">
        <f t="shared" si="2884"/>
        <v>67.37832741551685</v>
      </c>
      <c r="DB326" s="48">
        <f t="shared" si="2885"/>
        <v>-4.8944472747329257E-2</v>
      </c>
      <c r="DC326" s="13">
        <f t="shared" si="2886"/>
        <v>-9.3211386134320033</v>
      </c>
      <c r="DD326" s="55">
        <f t="shared" si="2887"/>
        <v>-0.16268455883916741</v>
      </c>
      <c r="DE326" s="46">
        <f t="shared" si="2888"/>
        <v>-16.929632210516978</v>
      </c>
    </row>
    <row r="327" spans="1:109" ht="18" customHeight="1" thickTop="1" thickBot="1">
      <c r="B327" s="34">
        <v>0.81</v>
      </c>
      <c r="D327" s="11">
        <v>1</v>
      </c>
      <c r="E327" s="12">
        <v>0</v>
      </c>
      <c r="F327" s="13">
        <v>0</v>
      </c>
      <c r="G327" s="40">
        <f t="shared" ref="G327" si="3233">-1/($E$4*$B327)</f>
        <v>-1.29695125668092</v>
      </c>
      <c r="H327" s="10"/>
      <c r="I327" s="11">
        <v>1</v>
      </c>
      <c r="J327" s="12">
        <v>0</v>
      </c>
      <c r="K327" s="13">
        <v>0</v>
      </c>
      <c r="L327" s="14">
        <v>0</v>
      </c>
      <c r="N327" s="1">
        <f t="shared" ref="N327" si="3234">D327*I327+F327*I330-E327*J327-G327*J330</f>
        <v>-1.3405560458472423</v>
      </c>
      <c r="O327" s="4">
        <f t="shared" ref="O327" si="3235">(D327*J327+E327*I327+F327*J330+G327*I330)</f>
        <v>0</v>
      </c>
      <c r="P327" s="2">
        <f t="shared" ref="P327" si="3236">D327*K327+F327*K330-E327*L327-G327*L330</f>
        <v>0</v>
      </c>
      <c r="Q327" s="3">
        <f t="shared" ref="Q327" si="3237">(D327*L327+E327*K327+F327*L330+G327*K330)</f>
        <v>-1.29695125668092</v>
      </c>
      <c r="S327" s="11">
        <v>1</v>
      </c>
      <c r="T327" s="12">
        <v>0</v>
      </c>
      <c r="U327" s="13">
        <v>0</v>
      </c>
      <c r="V327" s="40">
        <f t="shared" ref="V327" si="3238">-1/($T$4*$B327)</f>
        <v>-2.478056806974243</v>
      </c>
      <c r="W327" s="20"/>
      <c r="X327" s="1">
        <f t="shared" ref="X327" si="3239">N327*S327+P327*S330-O327*T327-Q327*T330</f>
        <v>-1.3405560458472423</v>
      </c>
      <c r="Y327" s="4">
        <f t="shared" ref="Y327" si="3240">(N327*T327+O327*S327+P327*T330+Q327*S330)</f>
        <v>0</v>
      </c>
      <c r="Z327" s="2">
        <f t="shared" ref="Z327" si="3241">N327*U327+P327*U330-O327*V327-Q327*V330</f>
        <v>0</v>
      </c>
      <c r="AA327" s="3">
        <f t="shared" ref="AA327" si="3242">(N327*V327+O327*U327+P327*V330+Q327*U330)</f>
        <v>2.0250227778613143</v>
      </c>
      <c r="AB327" s="20"/>
      <c r="AC327" s="11">
        <v>1</v>
      </c>
      <c r="AD327" s="12">
        <v>0</v>
      </c>
      <c r="AE327" s="13">
        <v>0</v>
      </c>
      <c r="AF327" s="14">
        <v>0</v>
      </c>
      <c r="AG327" s="20"/>
      <c r="AH327" s="1">
        <f t="shared" ref="AH327" si="3243">X327*AC327+Z327*AC330-Y327*AD327-AA327*AD330</f>
        <v>2.8345076161708564</v>
      </c>
      <c r="AI327" s="4">
        <f t="shared" ref="AI327" si="3244">(X327*AD327+Y327*AC327+Z327*AD330+AA327*AC330)</f>
        <v>0</v>
      </c>
      <c r="AJ327" s="2">
        <f t="shared" ref="AJ327" si="3245">X327*AE327+Z327*AE330-Y327*AF327-AA327*AF330</f>
        <v>0</v>
      </c>
      <c r="AK327" s="3">
        <f t="shared" ref="AK327" si="3246">(X327*AF327+Y327*AE327+Z327*AF330+AA327*AE330)</f>
        <v>2.0250227778613143</v>
      </c>
      <c r="AL327" s="20"/>
      <c r="AM327" s="11">
        <v>1</v>
      </c>
      <c r="AN327" s="12">
        <v>0</v>
      </c>
      <c r="AO327" s="13">
        <v>0</v>
      </c>
      <c r="AP327" s="40">
        <f t="shared" ref="AP327" si="3247">-1/($AN$4*$B327)</f>
        <v>-2.5752355052869587</v>
      </c>
      <c r="AR327" s="1">
        <f t="shared" ref="AR327" si="3248">AH327*AM327+AJ327*AM330-AI327*AN327-AK327*AN330</f>
        <v>2.8345076161708564</v>
      </c>
      <c r="AS327" s="4">
        <f t="shared" ref="AS327" si="3249">(AH327*AN327+AI327*AM327+AJ327*AN330+AK327*AM330)</f>
        <v>0</v>
      </c>
      <c r="AT327" s="2">
        <f t="shared" ref="AT327" si="3250">AH327*AO327+AJ327*AO330-AI327*AP327-AK327*AP330</f>
        <v>0</v>
      </c>
      <c r="AU327" s="3">
        <f t="shared" ref="AU327" si="3251">(AH327*AP327+AI327*AO327+AJ327*AP330+AK327*AO330)</f>
        <v>-5.2745018753081734</v>
      </c>
      <c r="AV327" s="20"/>
      <c r="AW327" s="11">
        <v>1</v>
      </c>
      <c r="AX327" s="12">
        <v>0</v>
      </c>
      <c r="AY327" s="13">
        <v>0</v>
      </c>
      <c r="AZ327" s="14">
        <v>0</v>
      </c>
      <c r="BA327" s="20"/>
      <c r="BB327" s="1">
        <f t="shared" ref="BB327" si="3252">AR327*AW327+AT327*AW330-AS327*AX327-AU327*AX330</f>
        <v>-8.0401261684934795</v>
      </c>
      <c r="BC327" s="4">
        <f t="shared" ref="BC327" si="3253">(AR327*AX327+AS327*AW327+AT327*AX330+AU327*AW330)</f>
        <v>0</v>
      </c>
      <c r="BD327" s="2">
        <f t="shared" ref="BD327" si="3254">AR327*AY327+AT327*AY330-AS327*AZ327-AU327*AZ330</f>
        <v>0</v>
      </c>
      <c r="BE327" s="3">
        <f t="shared" ref="BE327" si="3255">(AR327*AZ327+AS327*AY327+AT327*AZ330+AU327*AY330)</f>
        <v>-5.2745018753081734</v>
      </c>
      <c r="BF327" s="20"/>
      <c r="BG327" s="11">
        <v>1</v>
      </c>
      <c r="BH327" s="12">
        <v>0</v>
      </c>
      <c r="BI327" s="13">
        <v>0</v>
      </c>
      <c r="BJ327" s="40">
        <f t="shared" ref="BJ327" si="3256">-1/($BH$4*$B327)</f>
        <v>-2.478056806974243</v>
      </c>
      <c r="BK327" s="20"/>
      <c r="BL327" s="1">
        <f t="shared" ref="BL327" si="3257">BB327*BG327+BD327*BG330-BC327*BH327-BE327*BH330</f>
        <v>-8.0401261684934795</v>
      </c>
      <c r="BM327" s="4">
        <f t="shared" ref="BM327" si="3258">(BB327*BH327+BC327*BG327+BD327*BH330+BE327*BG330)</f>
        <v>0</v>
      </c>
      <c r="BN327" s="2">
        <f t="shared" ref="BN327" si="3259">BB327*BI327+BD327*BI330-BC327*BJ327-BE327*BJ330</f>
        <v>0</v>
      </c>
      <c r="BO327" s="3">
        <f t="shared" ref="BO327" si="3260">(BB327*BJ327+BC327*BI327+BD327*BJ330+BE327*BI330)</f>
        <v>14.649387505458835</v>
      </c>
      <c r="BP327" s="20"/>
      <c r="BQ327" s="11">
        <v>1</v>
      </c>
      <c r="BR327" s="12">
        <v>0</v>
      </c>
      <c r="BS327" s="13">
        <v>0</v>
      </c>
      <c r="BT327" s="14">
        <v>0</v>
      </c>
      <c r="BU327" s="20"/>
      <c r="BV327" s="1">
        <f t="shared" ref="BV327" si="3261">BL327*BQ327+BN327*BQ330-BM327*BR327-BO327*BR330</f>
        <v>18.397037385060404</v>
      </c>
      <c r="BW327" s="4">
        <f t="shared" ref="BW327" si="3262">(BL327*BR327+BM327*BQ327+BN327*BR330+BO327*BQ330)</f>
        <v>0</v>
      </c>
      <c r="BX327" s="2">
        <f t="shared" ref="BX327" si="3263">BL327*BS327+BN327*BS330-BM327*BT327-BO327*BT330</f>
        <v>0</v>
      </c>
      <c r="BY327" s="3">
        <f t="shared" ref="BY327" si="3264">(BL327*BT327+BM327*BS327+BN327*BT330+BO327*BS330)</f>
        <v>14.649387505458835</v>
      </c>
      <c r="BZ327" s="20"/>
      <c r="CA327" s="11">
        <v>1</v>
      </c>
      <c r="CB327" s="12">
        <v>0</v>
      </c>
      <c r="CC327" s="13">
        <v>0</v>
      </c>
      <c r="CD327" s="40">
        <f t="shared" ref="CD327" si="3265">-1/($CB$4*$B327)</f>
        <v>-1.29695125668092</v>
      </c>
      <c r="CE327" s="20"/>
      <c r="CF327" s="1">
        <f t="shared" ref="CF327" si="3266">BV327*CA327+BX327*CA330-BW327*CB327-BY327*CB330</f>
        <v>18.397037385060404</v>
      </c>
      <c r="CG327" s="4">
        <f t="shared" ref="CG327" si="3267">(BV327*CB327+BW327*CA327+BX327*CB330+BY327*CA330)</f>
        <v>0</v>
      </c>
      <c r="CH327" s="2">
        <f t="shared" ref="CH327" si="3268">BV327*CC327+BX327*CC330-BW327*CD327-BY327*CD330</f>
        <v>0</v>
      </c>
      <c r="CI327" s="3">
        <f t="shared" ref="CI327" si="3269">(BV327*CD327+BW327*CC327+BX327*CD330+BY327*CC330)</f>
        <v>-9.2106732503011219</v>
      </c>
      <c r="CJ327" s="28"/>
      <c r="CK327" s="11">
        <v>1</v>
      </c>
      <c r="CL327" s="12">
        <v>0</v>
      </c>
      <c r="CM327" s="13">
        <v>0</v>
      </c>
      <c r="CN327" s="14">
        <v>0</v>
      </c>
      <c r="CP327" s="1">
        <f t="shared" ref="CP327" si="3270">CF327*CK327+CH327*CK330-CG327*CL327-CI327*CL330</f>
        <v>18.397037385060404</v>
      </c>
      <c r="CQ327" s="4">
        <f t="shared" ref="CQ327" si="3271">(CF327*CL327+CG327*CK327+CH327*CL330+CI327*CK330)</f>
        <v>-9.2106732503011219</v>
      </c>
      <c r="CR327" s="2">
        <f t="shared" ref="CR327" si="3272">CF327*CM327+CH327*CM330-CG327*CN327-CI327*CN330</f>
        <v>0</v>
      </c>
      <c r="CS327" s="3">
        <f t="shared" ref="CS327" si="3273">(CF327*CN327+CG327*CM327+CH327*CN330+CI327*CM330)</f>
        <v>-9.2106732503011219</v>
      </c>
      <c r="CU327" s="29">
        <f t="shared" ref="CU327" si="3274">20*LOG(((1+$CL$4)/$CL$4)/((CP327+CP330)^2+(CQ327+CQ330)^2)^0.5)</f>
        <v>-27.213993343063564</v>
      </c>
      <c r="CW327" s="51">
        <f t="shared" ref="CW327" si="3275">((CP327^2+CQ327^2)^0.5)/((CP330^2+CQ330^2)^0.5)</f>
        <v>0.50184591949970936</v>
      </c>
      <c r="CY327" s="44">
        <f t="shared" si="2882"/>
        <v>6.4000000000000199</v>
      </c>
      <c r="CZ327" s="13">
        <f t="shared" si="2883"/>
        <v>-4.877682974468163E-2</v>
      </c>
      <c r="DA327" s="13">
        <f t="shared" si="2884"/>
        <v>66.912270484845251</v>
      </c>
      <c r="DB327" s="48">
        <f t="shared" si="2885"/>
        <v>-4.877682974468163E-2</v>
      </c>
      <c r="DC327" s="13">
        <f t="shared" si="2886"/>
        <v>-9.1866106555264402</v>
      </c>
      <c r="DD327" s="55">
        <f t="shared" si="2887"/>
        <v>-0.16033660303773101</v>
      </c>
      <c r="DE327" s="46">
        <f t="shared" si="2888"/>
        <v>-16.960810014039357</v>
      </c>
    </row>
    <row r="328" spans="1:109" ht="18" customHeight="1" thickBot="1">
      <c r="D328" s="11"/>
      <c r="E328" s="13"/>
      <c r="F328" s="13"/>
      <c r="G328" s="15"/>
      <c r="H328" s="10"/>
      <c r="I328" s="11"/>
      <c r="J328" s="13"/>
      <c r="K328" s="13"/>
      <c r="L328" s="15"/>
      <c r="N328" s="5"/>
      <c r="Q328" s="6"/>
      <c r="S328" s="11"/>
      <c r="T328" s="13"/>
      <c r="U328" s="13"/>
      <c r="V328" s="15"/>
      <c r="W328" s="20"/>
      <c r="X328" s="5"/>
      <c r="AA328" s="6"/>
      <c r="AB328" s="20"/>
      <c r="AC328" s="11"/>
      <c r="AD328" s="13"/>
      <c r="AE328" s="13"/>
      <c r="AF328" s="15"/>
      <c r="AG328" s="20"/>
      <c r="AH328" s="5"/>
      <c r="AK328" s="6"/>
      <c r="AL328" s="20"/>
      <c r="AM328" s="11"/>
      <c r="AN328" s="13"/>
      <c r="AO328" s="13"/>
      <c r="AP328" s="15"/>
      <c r="AR328" s="5"/>
      <c r="AU328" s="6"/>
      <c r="AW328" s="11"/>
      <c r="AX328" s="13"/>
      <c r="AY328" s="13"/>
      <c r="AZ328" s="15"/>
      <c r="BA328" s="20"/>
      <c r="BB328" s="5"/>
      <c r="BE328" s="6"/>
      <c r="BG328" s="11"/>
      <c r="BH328" s="13"/>
      <c r="BI328" s="13"/>
      <c r="BJ328" s="15"/>
      <c r="BL328" s="5"/>
      <c r="BO328" s="6"/>
      <c r="BQ328" s="11"/>
      <c r="BR328" s="13"/>
      <c r="BS328" s="13"/>
      <c r="BT328" s="15"/>
      <c r="BU328" s="20"/>
      <c r="BV328" s="5"/>
      <c r="BY328" s="6"/>
      <c r="CA328" s="11"/>
      <c r="CB328" s="13"/>
      <c r="CC328" s="13"/>
      <c r="CD328" s="15"/>
      <c r="CF328" s="5"/>
      <c r="CI328" s="6"/>
      <c r="CK328" s="11"/>
      <c r="CL328" s="13"/>
      <c r="CM328" s="13"/>
      <c r="CN328" s="15"/>
      <c r="CP328" s="5"/>
      <c r="CS328" s="6"/>
      <c r="CW328" s="52"/>
      <c r="CY328" s="44">
        <f t="shared" si="2882"/>
        <v>6.4500000000000197</v>
      </c>
      <c r="CZ328" s="13">
        <f t="shared" si="2883"/>
        <v>-4.860019722691522E-2</v>
      </c>
      <c r="DA328" s="13">
        <f t="shared" si="2884"/>
        <v>66.452939952068931</v>
      </c>
      <c r="DB328" s="48">
        <f t="shared" si="2885"/>
        <v>-4.860019722691522E-2</v>
      </c>
      <c r="DC328" s="13">
        <f t="shared" si="2886"/>
        <v>-9.0553244712656209</v>
      </c>
      <c r="DD328" s="55">
        <f t="shared" si="2887"/>
        <v>-0.15804522685999975</v>
      </c>
      <c r="DE328" s="46">
        <f t="shared" si="2888"/>
        <v>-16.992864841215535</v>
      </c>
    </row>
    <row r="329" spans="1:109" ht="18" customHeight="1" thickBot="1">
      <c r="D329" s="11" t="s">
        <v>6</v>
      </c>
      <c r="E329" s="13"/>
      <c r="F329" s="13" t="s">
        <v>7</v>
      </c>
      <c r="G329" s="15"/>
      <c r="H329" s="10"/>
      <c r="I329" s="11" t="s">
        <v>8</v>
      </c>
      <c r="J329" s="13"/>
      <c r="K329" s="13" t="s">
        <v>9</v>
      </c>
      <c r="L329" s="15"/>
      <c r="N329" s="251" t="s">
        <v>26</v>
      </c>
      <c r="O329" s="252"/>
      <c r="P329" s="253" t="s">
        <v>27</v>
      </c>
      <c r="Q329" s="254"/>
      <c r="S329" s="11" t="s">
        <v>13</v>
      </c>
      <c r="T329" s="13"/>
      <c r="U329" s="13" t="s">
        <v>14</v>
      </c>
      <c r="V329" s="15"/>
      <c r="W329" s="20"/>
      <c r="X329" s="251" t="s">
        <v>26</v>
      </c>
      <c r="Y329" s="252"/>
      <c r="Z329" s="253" t="s">
        <v>27</v>
      </c>
      <c r="AA329" s="254"/>
      <c r="AB329" s="20"/>
      <c r="AC329" s="11" t="s">
        <v>8</v>
      </c>
      <c r="AD329" s="13"/>
      <c r="AE329" s="13" t="s">
        <v>9</v>
      </c>
      <c r="AF329" s="15"/>
      <c r="AG329" s="20"/>
      <c r="AH329" s="251" t="s">
        <v>26</v>
      </c>
      <c r="AI329" s="252"/>
      <c r="AJ329" s="253" t="s">
        <v>27</v>
      </c>
      <c r="AK329" s="254"/>
      <c r="AL329" s="20"/>
      <c r="AM329" s="11" t="s">
        <v>13</v>
      </c>
      <c r="AN329" s="13"/>
      <c r="AO329" s="13" t="s">
        <v>14</v>
      </c>
      <c r="AP329" s="15"/>
      <c r="AR329" s="251" t="s">
        <v>26</v>
      </c>
      <c r="AS329" s="252"/>
      <c r="AT329" s="253" t="s">
        <v>27</v>
      </c>
      <c r="AU329" s="254"/>
      <c r="AV329" s="36"/>
      <c r="AW329" s="11" t="s">
        <v>8</v>
      </c>
      <c r="AX329" s="13"/>
      <c r="AY329" s="13" t="s">
        <v>9</v>
      </c>
      <c r="AZ329" s="15"/>
      <c r="BA329" s="20"/>
      <c r="BB329" s="251" t="s">
        <v>26</v>
      </c>
      <c r="BC329" s="252"/>
      <c r="BD329" s="253" t="s">
        <v>27</v>
      </c>
      <c r="BE329" s="254"/>
      <c r="BF329" s="36"/>
      <c r="BG329" s="11" t="s">
        <v>13</v>
      </c>
      <c r="BH329" s="13"/>
      <c r="BI329" s="13" t="s">
        <v>14</v>
      </c>
      <c r="BJ329" s="15"/>
      <c r="BK329" s="36"/>
      <c r="BL329" s="251" t="s">
        <v>26</v>
      </c>
      <c r="BM329" s="252"/>
      <c r="BN329" s="253" t="s">
        <v>27</v>
      </c>
      <c r="BO329" s="254"/>
      <c r="BP329" s="36"/>
      <c r="BQ329" s="11" t="s">
        <v>8</v>
      </c>
      <c r="BR329" s="13"/>
      <c r="BS329" s="13" t="s">
        <v>9</v>
      </c>
      <c r="BT329" s="15"/>
      <c r="BU329" s="20"/>
      <c r="BV329" s="251" t="s">
        <v>26</v>
      </c>
      <c r="BW329" s="252"/>
      <c r="BX329" s="253" t="s">
        <v>27</v>
      </c>
      <c r="BY329" s="254"/>
      <c r="BZ329" s="36"/>
      <c r="CA329" s="11" t="s">
        <v>13</v>
      </c>
      <c r="CB329" s="13"/>
      <c r="CC329" s="13" t="s">
        <v>14</v>
      </c>
      <c r="CD329" s="15"/>
      <c r="CE329" s="36"/>
      <c r="CF329" s="251" t="s">
        <v>26</v>
      </c>
      <c r="CG329" s="252"/>
      <c r="CH329" s="253" t="s">
        <v>27</v>
      </c>
      <c r="CI329" s="254"/>
      <c r="CK329" s="11" t="s">
        <v>28</v>
      </c>
      <c r="CL329" s="13"/>
      <c r="CM329" s="13" t="s">
        <v>29</v>
      </c>
      <c r="CN329" s="15"/>
      <c r="CP329" s="251" t="s">
        <v>26</v>
      </c>
      <c r="CQ329" s="252"/>
      <c r="CR329" s="253" t="s">
        <v>27</v>
      </c>
      <c r="CS329" s="254"/>
      <c r="CU329" s="38" t="s">
        <v>37</v>
      </c>
      <c r="CW329" s="53" t="s">
        <v>45</v>
      </c>
      <c r="CY329" s="44">
        <f t="shared" si="2882"/>
        <v>6.5000000000000204</v>
      </c>
      <c r="CZ329" s="13">
        <f t="shared" si="2883"/>
        <v>-4.8415136982764208E-2</v>
      </c>
      <c r="DA329" s="13">
        <f t="shared" si="2884"/>
        <v>66.000173728505644</v>
      </c>
      <c r="DB329" s="48">
        <f t="shared" si="2885"/>
        <v>-4.8415136982764208E-2</v>
      </c>
      <c r="DC329" s="13">
        <f t="shared" si="2886"/>
        <v>-8.9271634932160602</v>
      </c>
      <c r="DD329" s="55">
        <f t="shared" si="2887"/>
        <v>-0.15580839582045872</v>
      </c>
      <c r="DE329" s="46">
        <f t="shared" si="2888"/>
        <v>-17.025746491359133</v>
      </c>
    </row>
    <row r="330" spans="1:109" ht="18" customHeight="1" thickTop="1" thickBot="1">
      <c r="D330" s="16">
        <v>0</v>
      </c>
      <c r="E330" s="17">
        <v>0</v>
      </c>
      <c r="F330" s="18">
        <v>1</v>
      </c>
      <c r="G330" s="19">
        <v>0</v>
      </c>
      <c r="H330" s="10"/>
      <c r="I330" s="16">
        <v>0</v>
      </c>
      <c r="J330" s="17">
        <f t="shared" ref="J330" si="3276">-1/($J$4*$B327)</f>
        <v>-1.8046599930340121</v>
      </c>
      <c r="K330" s="18">
        <v>1</v>
      </c>
      <c r="L330" s="19">
        <v>0</v>
      </c>
      <c r="N330" s="1">
        <f t="shared" ref="N330" si="3277">D330*I327+F330*I330-E330*J327-G330*J330</f>
        <v>0</v>
      </c>
      <c r="O330" s="4">
        <f t="shared" ref="O330" si="3278">(D330*J327+E330*I327+F330*J330+G330*I330)</f>
        <v>-1.8046599930340121</v>
      </c>
      <c r="P330" s="2">
        <f t="shared" ref="P330" si="3279">D330*K327+F330*K330-E330*L327-G330*L330</f>
        <v>1</v>
      </c>
      <c r="Q330" s="3">
        <f t="shared" ref="Q330" si="3280">(D330*L327+E330*K327+F330*L330+G330*K330)</f>
        <v>0</v>
      </c>
      <c r="S330" s="16">
        <v>0</v>
      </c>
      <c r="T330" s="17">
        <v>0</v>
      </c>
      <c r="U330" s="18">
        <v>1</v>
      </c>
      <c r="V330" s="19">
        <v>0</v>
      </c>
      <c r="W330" s="20"/>
      <c r="X330" s="1">
        <f t="shared" ref="X330" si="3281">N330*S327+P330*S330-O330*T327-Q330*T330</f>
        <v>0</v>
      </c>
      <c r="Y330" s="4">
        <f t="shared" ref="Y330" si="3282">(N330*T327+O330*S327+P330*T330+Q330*S330)</f>
        <v>-1.8046599930340121</v>
      </c>
      <c r="Z330" s="2">
        <f t="shared" ref="Z330" si="3283">N330*U327+P330*U330-O330*V327-Q330*V330</f>
        <v>-3.4720499800120237</v>
      </c>
      <c r="AA330" s="3">
        <f t="shared" ref="AA330" si="3284">(N330*V327+O330*U327+P330*V330+Q330*U330)</f>
        <v>0</v>
      </c>
      <c r="AB330" s="20"/>
      <c r="AC330" s="16">
        <v>0</v>
      </c>
      <c r="AD330" s="17">
        <f t="shared" ref="AD330" si="3285">-1/($AD$4*$B327)</f>
        <v>-2.0617366420082965</v>
      </c>
      <c r="AE330" s="18">
        <v>1</v>
      </c>
      <c r="AF330" s="19">
        <v>0</v>
      </c>
      <c r="AG330" s="20"/>
      <c r="AH330" s="1">
        <f t="shared" ref="AH330" si="3286">X330*AC327+Z330*AC330-Y330*AD327-AA330*AD330</f>
        <v>0</v>
      </c>
      <c r="AI330" s="4">
        <f t="shared" ref="AI330" si="3287">(X330*AD327+Y330*AC327+Z330*AD330+AA330*AC330)</f>
        <v>5.3537926736409505</v>
      </c>
      <c r="AJ330" s="2">
        <f t="shared" ref="AJ330" si="3288">X330*AE327+Z330*AE330-Y330*AF327-AA330*AF330</f>
        <v>-3.4720499800120237</v>
      </c>
      <c r="AK330" s="3">
        <f t="shared" ref="AK330" si="3289">(X330*AF327+Y330*AE327+Z330*AF330+AA330*AE330)</f>
        <v>0</v>
      </c>
      <c r="AL330" s="20"/>
      <c r="AM330" s="16">
        <v>0</v>
      </c>
      <c r="AN330" s="17">
        <v>0</v>
      </c>
      <c r="AO330" s="18">
        <v>1</v>
      </c>
      <c r="AP330" s="19">
        <v>0</v>
      </c>
      <c r="AR330" s="1">
        <f t="shared" ref="AR330" si="3290">AH330*AM327+AJ330*AM330-AI330*AN327-AK330*AN330</f>
        <v>0</v>
      </c>
      <c r="AS330" s="4">
        <f t="shared" ref="AS330" si="3291">(AH330*AN327+AI330*AM327+AJ330*AN330+AK330*AM330)</f>
        <v>5.3537926736409505</v>
      </c>
      <c r="AT330" s="2">
        <f t="shared" ref="AT330" si="3292">AH330*AO327+AJ330*AO330-AI330*AP327-AK330*AP330</f>
        <v>10.315227001093346</v>
      </c>
      <c r="AU330" s="3">
        <f t="shared" ref="AU330" si="3293">(AH330*AP327+AI330*AO327+AJ330*AP330+AK330*AO330)</f>
        <v>0</v>
      </c>
      <c r="AV330" s="20"/>
      <c r="AW330" s="16">
        <v>0</v>
      </c>
      <c r="AX330" s="17">
        <f t="shared" ref="AX330" si="3294">-1/($AX$4*$B327)</f>
        <v>-2.0617366420082965</v>
      </c>
      <c r="AY330" s="18">
        <v>1</v>
      </c>
      <c r="AZ330" s="19">
        <v>0</v>
      </c>
      <c r="BA330" s="20"/>
      <c r="BB330" s="1">
        <f t="shared" ref="BB330" si="3295">AR330*AW327+AT330*AW330-AS330*AX327-AU330*AX330</f>
        <v>0</v>
      </c>
      <c r="BC330" s="4">
        <f t="shared" ref="BC330" si="3296">(AR330*AX327+AS330*AW327+AT330*AX330+AU330*AW330)</f>
        <v>-15.913488805146557</v>
      </c>
      <c r="BD330" s="2">
        <f t="shared" ref="BD330" si="3297">AR330*AY327+AT330*AY330-AS330*AZ327-AU330*AZ330</f>
        <v>10.315227001093346</v>
      </c>
      <c r="BE330" s="3">
        <f t="shared" ref="BE330" si="3298">(AR330*AZ327+AS330*AY327+AT330*AZ330+AU330*AY330)</f>
        <v>0</v>
      </c>
      <c r="BF330" s="20"/>
      <c r="BG330" s="16">
        <v>0</v>
      </c>
      <c r="BH330" s="17">
        <v>0</v>
      </c>
      <c r="BI330" s="18">
        <v>1</v>
      </c>
      <c r="BJ330" s="19">
        <v>0</v>
      </c>
      <c r="BK330" s="20"/>
      <c r="BL330" s="1">
        <f t="shared" ref="BL330" si="3299">BB330*BG327+BD330*BG330-BC330*BH327-BE330*BH330</f>
        <v>0</v>
      </c>
      <c r="BM330" s="4">
        <f t="shared" ref="BM330" si="3300">(BB330*BH327+BC330*BG327+BD330*BH330+BE330*BG330)</f>
        <v>-15.913488805146557</v>
      </c>
      <c r="BN330" s="2">
        <f t="shared" ref="BN330" si="3301">BB330*BI327+BD330*BI330-BC330*BJ327-BE330*BJ330</f>
        <v>-29.119302255208488</v>
      </c>
      <c r="BO330" s="3">
        <f t="shared" ref="BO330" si="3302">(BB330*BJ327+BC330*BI327+BD330*BJ330+BE330*BI330)</f>
        <v>0</v>
      </c>
      <c r="BP330" s="20"/>
      <c r="BQ330" s="16">
        <v>0</v>
      </c>
      <c r="BR330" s="17">
        <f t="shared" ref="BR330" si="3303">-1/($BR$4*$B327)</f>
        <v>-1.8046599930340121</v>
      </c>
      <c r="BS330" s="18">
        <v>1</v>
      </c>
      <c r="BT330" s="19">
        <v>0</v>
      </c>
      <c r="BU330" s="20"/>
      <c r="BV330" s="1">
        <f t="shared" ref="BV330" si="3304">BL330*BQ327+BN330*BQ330-BM330*BR327-BO330*BR330</f>
        <v>0</v>
      </c>
      <c r="BW330" s="4">
        <f t="shared" ref="BW330" si="3305">(BL330*BR327+BM330*BQ327+BN330*BR330+BO330*BQ330)</f>
        <v>36.636950999893287</v>
      </c>
      <c r="BX330" s="2">
        <f t="shared" ref="BX330" si="3306">BL330*BS327+BN330*BS330-BM330*BT327-BO330*BT330</f>
        <v>-29.119302255208488</v>
      </c>
      <c r="BY330" s="3">
        <f t="shared" ref="BY330" si="3307">(BL330*BT327+BM330*BS327+BN330*BT330+BO330*BS330)</f>
        <v>0</v>
      </c>
      <c r="BZ330" s="20"/>
      <c r="CA330" s="16">
        <v>0</v>
      </c>
      <c r="CB330" s="17">
        <v>0</v>
      </c>
      <c r="CC330" s="18">
        <v>1</v>
      </c>
      <c r="CD330" s="19">
        <v>0</v>
      </c>
      <c r="CE330" s="20"/>
      <c r="CF330" s="1">
        <f t="shared" ref="CF330" si="3308">BV330*CA327+BX330*CA330-BW330*CB327-BY330*CB330</f>
        <v>0</v>
      </c>
      <c r="CG330" s="4">
        <f t="shared" ref="CG330" si="3309">(BV330*CB327+BW330*CA327+BX330*CB330+BY330*CA330)</f>
        <v>36.636950999893287</v>
      </c>
      <c r="CH330" s="2">
        <f t="shared" ref="CH330" si="3310">BV330*CC327+BX330*CC330-BW330*CD327-BY330*CD330</f>
        <v>18.397037385060401</v>
      </c>
      <c r="CI330" s="3">
        <f t="shared" ref="CI330" si="3311">(BV330*CD327+BW330*CC327+BX330*CD330+BY330*CC330)</f>
        <v>0</v>
      </c>
      <c r="CK330" s="16">
        <f t="shared" ref="CK330" si="3312">1/$CL$4</f>
        <v>1</v>
      </c>
      <c r="CL330" s="17">
        <v>0</v>
      </c>
      <c r="CM330" s="18">
        <v>1</v>
      </c>
      <c r="CN330" s="19">
        <v>0</v>
      </c>
      <c r="CP330" s="1">
        <f t="shared" ref="CP330" si="3313">CF330*CK327+CH330*CK330-CG330*CL327-CI330*CL330</f>
        <v>18.397037385060401</v>
      </c>
      <c r="CQ330" s="4">
        <f t="shared" ref="CQ330" si="3314">(CF330*CL327+CG330*CK327+CH330*CL330+CI330*CK330)</f>
        <v>36.636950999893287</v>
      </c>
      <c r="CR330" s="2">
        <f t="shared" ref="CR330" si="3315">CF330*CM327+CH330*CM330-CG330*CN327-CI330*CN330</f>
        <v>18.397037385060401</v>
      </c>
      <c r="CS330" s="3">
        <f t="shared" ref="CS330" si="3316">(CF330*CN327+CG330*CM327+CH330*CN330+CI330*CM330)</f>
        <v>0</v>
      </c>
      <c r="CU330" s="39">
        <f t="shared" ref="CU330" si="3317">(180/PI())*ATAN(-1*(CQ327/CP327))</f>
        <v>26.595326521570598</v>
      </c>
      <c r="CW330" s="54">
        <f t="shared" ref="CW330" si="3318">20*LOG(((1-(10^(CU327/20)^2)*(1-((1-CW327)/(1+CW327))^2))^0.5))</f>
        <v>-7.3473702337201064E-3</v>
      </c>
      <c r="CY330" s="44">
        <f t="shared" si="2882"/>
        <v>6.5500000000000203</v>
      </c>
      <c r="CZ330" s="13">
        <f t="shared" si="2883"/>
        <v>-4.8222185163044384E-2</v>
      </c>
      <c r="DA330" s="13">
        <f t="shared" si="2884"/>
        <v>65.553815553844842</v>
      </c>
      <c r="DB330" s="48">
        <f t="shared" si="2885"/>
        <v>-4.8222185163044384E-2</v>
      </c>
      <c r="DC330" s="13">
        <f t="shared" si="2886"/>
        <v>-8.8020167453794649</v>
      </c>
      <c r="DD330" s="55">
        <f t="shared" si="2887"/>
        <v>-0.15362417302254705</v>
      </c>
      <c r="DE330" s="46">
        <f t="shared" si="2888"/>
        <v>-17.059407396346394</v>
      </c>
    </row>
    <row r="331" spans="1:109" ht="18" customHeight="1"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3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  <c r="BD331" s="20"/>
      <c r="BE331" s="20"/>
      <c r="BF331" s="20"/>
      <c r="BG331" s="20"/>
      <c r="BH331" s="20"/>
      <c r="BI331" s="20"/>
      <c r="BJ331" s="20"/>
      <c r="BK331" s="20"/>
      <c r="BL331" s="20"/>
      <c r="BM331" s="20"/>
      <c r="BN331" s="20"/>
      <c r="BO331" s="20"/>
      <c r="BP331" s="20"/>
      <c r="BQ331" s="20"/>
      <c r="BR331" s="20"/>
      <c r="BS331" s="20"/>
      <c r="BT331" s="20"/>
      <c r="BU331" s="20"/>
      <c r="BV331" s="20"/>
      <c r="BW331" s="20"/>
      <c r="BX331" s="20"/>
      <c r="BY331" s="20"/>
      <c r="BZ331" s="20"/>
      <c r="CA331" s="20"/>
      <c r="CB331" s="20"/>
      <c r="CC331" s="20"/>
      <c r="CD331" s="20"/>
      <c r="CE331" s="20"/>
      <c r="CF331" s="20"/>
      <c r="CG331" s="20"/>
      <c r="CH331" s="20"/>
      <c r="CI331" s="20"/>
      <c r="CJ331" s="20"/>
      <c r="CK331" s="20"/>
      <c r="CL331" s="20"/>
      <c r="CY331" s="44">
        <f t="shared" si="2882"/>
        <v>6.6000000000000201</v>
      </c>
      <c r="CZ331" s="13">
        <f t="shared" si="2883"/>
        <v>-4.8021853261457234E-2</v>
      </c>
      <c r="DA331" s="13">
        <f t="shared" si="2884"/>
        <v>65.113714716575871</v>
      </c>
      <c r="DB331" s="48">
        <f t="shared" si="2885"/>
        <v>-4.8021853261457234E-2</v>
      </c>
      <c r="DC331" s="13">
        <f t="shared" si="2886"/>
        <v>-8.6797785167556487</v>
      </c>
      <c r="DD331" s="55">
        <f t="shared" si="2887"/>
        <v>-0.15149071346125587</v>
      </c>
      <c r="DE331" s="46">
        <f t="shared" si="2888"/>
        <v>-17.093802466358269</v>
      </c>
    </row>
    <row r="332" spans="1:109" ht="18" customHeight="1">
      <c r="CY332" s="44">
        <f t="shared" si="2882"/>
        <v>6.6500000000000199</v>
      </c>
      <c r="CZ332" s="13">
        <f t="shared" si="2883"/>
        <v>-4.7814629074568696E-2</v>
      </c>
      <c r="DA332" s="13">
        <f t="shared" si="2884"/>
        <v>64.67972579073809</v>
      </c>
      <c r="DB332" s="48">
        <f t="shared" si="2885"/>
        <v>-4.7814629074568696E-2</v>
      </c>
      <c r="DC332" s="13">
        <f t="shared" si="2886"/>
        <v>-8.5603480567860704</v>
      </c>
      <c r="DD332" s="55">
        <f t="shared" si="2887"/>
        <v>-0.14940625870761542</v>
      </c>
      <c r="DE332" s="46">
        <f t="shared" si="2888"/>
        <v>-17.128888945978954</v>
      </c>
    </row>
    <row r="333" spans="1:109" ht="18" customHeight="1" thickBot="1">
      <c r="A333" s="23"/>
      <c r="B333" s="23"/>
      <c r="C333" s="23"/>
      <c r="D333" s="20" t="s">
        <v>15</v>
      </c>
      <c r="E333" s="20"/>
      <c r="F333" s="20"/>
      <c r="G333" s="20"/>
      <c r="H333" s="20"/>
      <c r="I333" s="20" t="s">
        <v>16</v>
      </c>
      <c r="J333" s="20"/>
      <c r="K333" s="20"/>
      <c r="L333" s="20"/>
      <c r="M333" s="23"/>
      <c r="N333" s="23"/>
      <c r="O333" s="24" t="s">
        <v>17</v>
      </c>
      <c r="P333" s="23"/>
      <c r="Q333" s="23"/>
      <c r="R333" s="23"/>
      <c r="S333" s="20"/>
      <c r="T333" s="20" t="s">
        <v>18</v>
      </c>
      <c r="U333" s="23"/>
      <c r="V333" s="23"/>
      <c r="W333" s="23"/>
      <c r="X333" s="23"/>
      <c r="Y333" s="24" t="s">
        <v>19</v>
      </c>
      <c r="Z333" s="23"/>
      <c r="AA333" s="23"/>
      <c r="AB333" s="23"/>
      <c r="AC333" s="24" t="s">
        <v>20</v>
      </c>
      <c r="AD333" s="20"/>
      <c r="AE333" s="20"/>
      <c r="AF333" s="20"/>
      <c r="AG333" s="20"/>
      <c r="AH333" s="23"/>
      <c r="AI333" s="24" t="s">
        <v>21</v>
      </c>
      <c r="AJ333" s="23"/>
      <c r="AK333" s="23"/>
      <c r="AL333" s="20"/>
      <c r="AM333" s="24" t="s">
        <v>31</v>
      </c>
      <c r="AN333" s="20"/>
      <c r="AO333" s="23"/>
      <c r="AP333" s="23"/>
      <c r="AQ333" s="23"/>
      <c r="AR333" s="23"/>
      <c r="AS333" s="24" t="s">
        <v>91</v>
      </c>
      <c r="AT333" s="23"/>
      <c r="AU333" s="23"/>
      <c r="AV333" s="23"/>
      <c r="AW333" s="24" t="s">
        <v>32</v>
      </c>
      <c r="AX333" s="20"/>
      <c r="AY333" s="20"/>
      <c r="AZ333" s="20"/>
      <c r="BA333" s="20"/>
      <c r="BB333" s="23"/>
      <c r="BC333" s="24" t="s">
        <v>22</v>
      </c>
      <c r="BD333" s="23"/>
      <c r="BE333" s="23"/>
      <c r="BF333" s="23"/>
      <c r="BG333" s="24" t="s">
        <v>33</v>
      </c>
      <c r="BH333" s="20"/>
      <c r="BI333" s="23"/>
      <c r="BJ333" s="23"/>
      <c r="BK333" s="23"/>
      <c r="BL333" s="23"/>
      <c r="BM333" s="24" t="s">
        <v>34</v>
      </c>
      <c r="BN333" s="23"/>
      <c r="BO333" s="23"/>
      <c r="BP333" s="23"/>
      <c r="BQ333" s="24" t="s">
        <v>89</v>
      </c>
      <c r="BR333" s="20"/>
      <c r="BS333" s="20"/>
      <c r="BT333" s="20"/>
      <c r="BU333" s="20"/>
      <c r="BV333" s="23"/>
      <c r="BW333" s="24" t="s">
        <v>35</v>
      </c>
      <c r="BX333" s="23"/>
      <c r="BY333" s="23"/>
      <c r="BZ333" s="23"/>
      <c r="CA333" s="24" t="s">
        <v>90</v>
      </c>
      <c r="CB333" s="20"/>
      <c r="CC333" s="23"/>
      <c r="CD333" s="23"/>
      <c r="CE333" s="23"/>
      <c r="CF333" s="23"/>
      <c r="CG333" s="24" t="s">
        <v>92</v>
      </c>
      <c r="CH333" s="23"/>
      <c r="CI333" s="23"/>
      <c r="CJ333" s="23"/>
      <c r="CK333" s="24" t="s">
        <v>36</v>
      </c>
      <c r="CL333" s="24"/>
      <c r="CM333" s="23"/>
      <c r="CN333" s="23"/>
      <c r="CO333" s="23"/>
      <c r="CP333" s="23"/>
      <c r="CQ333" s="24" t="s">
        <v>93</v>
      </c>
      <c r="CR333" s="23"/>
      <c r="CS333" s="23"/>
      <c r="CY333" s="44">
        <f t="shared" si="2882"/>
        <v>6.7000000000000197</v>
      </c>
      <c r="CZ333" s="13">
        <f t="shared" si="2883"/>
        <v>-4.7600977639145184E-2</v>
      </c>
      <c r="DA333" s="13">
        <f t="shared" si="2884"/>
        <v>64.251708387898788</v>
      </c>
      <c r="DB333" s="48">
        <f t="shared" si="2885"/>
        <v>-4.7600977639145184E-2</v>
      </c>
      <c r="DC333" s="13">
        <f t="shared" si="2886"/>
        <v>-8.4436292910490565</v>
      </c>
      <c r="DD333" s="55">
        <f t="shared" si="2887"/>
        <v>-0.14736913194664061</v>
      </c>
      <c r="DE333" s="46">
        <f t="shared" si="2888"/>
        <v>-17.164626279856659</v>
      </c>
    </row>
    <row r="334" spans="1:109" ht="18" customHeight="1" thickBot="1">
      <c r="A334" s="23"/>
      <c r="B334" s="33"/>
      <c r="C334" s="23"/>
      <c r="D334" s="7" t="s">
        <v>2</v>
      </c>
      <c r="E334" s="8"/>
      <c r="F334" s="8" t="s">
        <v>3</v>
      </c>
      <c r="G334" s="9"/>
      <c r="H334" s="10"/>
      <c r="I334" s="7" t="s">
        <v>4</v>
      </c>
      <c r="J334" s="8"/>
      <c r="K334" s="8" t="s">
        <v>5</v>
      </c>
      <c r="L334" s="9"/>
      <c r="M334" s="23"/>
      <c r="N334" s="251" t="s">
        <v>79</v>
      </c>
      <c r="O334" s="252"/>
      <c r="P334" s="253" t="s">
        <v>80</v>
      </c>
      <c r="Q334" s="254"/>
      <c r="R334" s="23"/>
      <c r="S334" s="7" t="s">
        <v>11</v>
      </c>
      <c r="T334" s="8"/>
      <c r="U334" s="8" t="s">
        <v>12</v>
      </c>
      <c r="V334" s="9"/>
      <c r="W334" s="20"/>
      <c r="X334" s="251" t="s">
        <v>79</v>
      </c>
      <c r="Y334" s="252"/>
      <c r="Z334" s="253" t="s">
        <v>80</v>
      </c>
      <c r="AA334" s="254"/>
      <c r="AB334" s="20"/>
      <c r="AC334" s="7" t="s">
        <v>4</v>
      </c>
      <c r="AD334" s="8"/>
      <c r="AE334" s="8" t="s">
        <v>5</v>
      </c>
      <c r="AF334" s="9"/>
      <c r="AG334" s="20"/>
      <c r="AH334" s="251" t="s">
        <v>0</v>
      </c>
      <c r="AI334" s="252"/>
      <c r="AJ334" s="253" t="s">
        <v>1</v>
      </c>
      <c r="AK334" s="254"/>
      <c r="AL334" s="20"/>
      <c r="AM334" s="7" t="s">
        <v>11</v>
      </c>
      <c r="AN334" s="8"/>
      <c r="AO334" s="8" t="s">
        <v>12</v>
      </c>
      <c r="AP334" s="9"/>
      <c r="AQ334" s="23"/>
      <c r="AR334" s="251" t="s">
        <v>0</v>
      </c>
      <c r="AS334" s="252"/>
      <c r="AT334" s="253" t="s">
        <v>1</v>
      </c>
      <c r="AU334" s="254"/>
      <c r="AV334" s="36"/>
      <c r="AW334" s="7" t="s">
        <v>4</v>
      </c>
      <c r="AX334" s="8"/>
      <c r="AY334" s="8" t="s">
        <v>5</v>
      </c>
      <c r="AZ334" s="9"/>
      <c r="BA334" s="20"/>
      <c r="BB334" s="251" t="s">
        <v>0</v>
      </c>
      <c r="BC334" s="252"/>
      <c r="BD334" s="253" t="s">
        <v>1</v>
      </c>
      <c r="BE334" s="254"/>
      <c r="BF334" s="36"/>
      <c r="BG334" s="7" t="s">
        <v>11</v>
      </c>
      <c r="BH334" s="8"/>
      <c r="BI334" s="8" t="s">
        <v>12</v>
      </c>
      <c r="BJ334" s="9"/>
      <c r="BK334" s="36"/>
      <c r="BL334" s="251" t="s">
        <v>0</v>
      </c>
      <c r="BM334" s="252"/>
      <c r="BN334" s="253" t="s">
        <v>1</v>
      </c>
      <c r="BO334" s="254"/>
      <c r="BP334" s="36"/>
      <c r="BQ334" s="7" t="s">
        <v>4</v>
      </c>
      <c r="BR334" s="8"/>
      <c r="BS334" s="8" t="s">
        <v>5</v>
      </c>
      <c r="BT334" s="9"/>
      <c r="BU334" s="20"/>
      <c r="BV334" s="251" t="s">
        <v>0</v>
      </c>
      <c r="BW334" s="252"/>
      <c r="BX334" s="253" t="s">
        <v>1</v>
      </c>
      <c r="BY334" s="254"/>
      <c r="BZ334" s="36"/>
      <c r="CA334" s="7" t="s">
        <v>11</v>
      </c>
      <c r="CB334" s="8"/>
      <c r="CC334" s="8" t="s">
        <v>12</v>
      </c>
      <c r="CD334" s="9"/>
      <c r="CE334" s="36"/>
      <c r="CF334" s="251" t="s">
        <v>0</v>
      </c>
      <c r="CG334" s="252"/>
      <c r="CH334" s="253" t="s">
        <v>1</v>
      </c>
      <c r="CI334" s="254"/>
      <c r="CJ334" s="23"/>
      <c r="CK334" s="7" t="s">
        <v>23</v>
      </c>
      <c r="CL334" s="8"/>
      <c r="CM334" s="8" t="s">
        <v>24</v>
      </c>
      <c r="CN334" s="9"/>
      <c r="CO334" s="23"/>
      <c r="CP334" s="251" t="s">
        <v>0</v>
      </c>
      <c r="CQ334" s="252"/>
      <c r="CR334" s="253" t="s">
        <v>1</v>
      </c>
      <c r="CS334" s="254"/>
      <c r="CU334" s="26" t="s">
        <v>25</v>
      </c>
      <c r="CW334" s="50" t="s">
        <v>44</v>
      </c>
      <c r="CY334" s="44">
        <f t="shared" si="2882"/>
        <v>6.7500000000000204</v>
      </c>
      <c r="CZ334" s="13">
        <f t="shared" si="2883"/>
        <v>-4.7381342145469102E-2</v>
      </c>
      <c r="DA334" s="13">
        <f t="shared" si="2884"/>
        <v>63.829526923346329</v>
      </c>
      <c r="DB334" s="48">
        <f t="shared" si="2885"/>
        <v>-4.7381342145469102E-2</v>
      </c>
      <c r="DC334" s="13">
        <f t="shared" si="2886"/>
        <v>-8.3295305557057322</v>
      </c>
      <c r="DD334" s="55">
        <f t="shared" si="2887"/>
        <v>-0.14537773334253798</v>
      </c>
      <c r="DE334" s="46">
        <f t="shared" si="2888"/>
        <v>-17.200975987200113</v>
      </c>
    </row>
    <row r="335" spans="1:109" ht="18" customHeight="1" thickTop="1" thickBot="1">
      <c r="B335" s="34">
        <v>0.81499999999999995</v>
      </c>
      <c r="D335" s="11">
        <v>1</v>
      </c>
      <c r="E335" s="12">
        <v>0</v>
      </c>
      <c r="F335" s="13">
        <v>0</v>
      </c>
      <c r="G335" s="40">
        <f t="shared" ref="G335" si="3319">-1/($E$4*$B335)</f>
        <v>-1.2889945005049637</v>
      </c>
      <c r="H335" s="10"/>
      <c r="I335" s="11">
        <v>1</v>
      </c>
      <c r="J335" s="12">
        <v>0</v>
      </c>
      <c r="K335" s="13">
        <v>0</v>
      </c>
      <c r="L335" s="14">
        <v>0</v>
      </c>
      <c r="N335" s="1">
        <f t="shared" ref="N335" si="3320">D335*I335+F335*I338-E335*J335-G335*J338</f>
        <v>-1.3119256602512341</v>
      </c>
      <c r="O335" s="4">
        <f t="shared" ref="O335" si="3321">(D335*J335+E335*I335+F335*J338+G335*I338)</f>
        <v>0</v>
      </c>
      <c r="P335" s="2">
        <f t="shared" ref="P335" si="3322">D335*K335+F335*K338-E335*L335-G335*L338</f>
        <v>0</v>
      </c>
      <c r="Q335" s="3">
        <f t="shared" ref="Q335" si="3323">(D335*L335+E335*K335+F335*L338+G335*K338)</f>
        <v>-1.2889945005049637</v>
      </c>
      <c r="S335" s="11">
        <v>1</v>
      </c>
      <c r="T335" s="12">
        <v>0</v>
      </c>
      <c r="U335" s="13">
        <v>0</v>
      </c>
      <c r="V335" s="40">
        <f t="shared" ref="V335" si="3324">-1/($T$4*$B335)</f>
        <v>-2.4628540044774687</v>
      </c>
      <c r="W335" s="20"/>
      <c r="X335" s="1">
        <f t="shared" ref="X335" si="3325">N335*S335+P335*S338-O335*T335-Q335*T338</f>
        <v>-1.3119256602512341</v>
      </c>
      <c r="Y335" s="4">
        <f t="shared" ref="Y335" si="3326">(N335*T335+O335*S335+P335*T338+Q335*S338)</f>
        <v>0</v>
      </c>
      <c r="Z335" s="2">
        <f t="shared" ref="Z335" si="3327">N335*U335+P335*U338-O335*V335-Q335*V338</f>
        <v>0</v>
      </c>
      <c r="AA335" s="3">
        <f t="shared" ref="AA335" si="3328">(N335*V335+O335*U335+P335*V338+Q335*U338)</f>
        <v>1.9420868654215353</v>
      </c>
      <c r="AB335" s="20"/>
      <c r="AC335" s="11">
        <v>1</v>
      </c>
      <c r="AD335" s="12">
        <v>0</v>
      </c>
      <c r="AE335" s="13">
        <v>0</v>
      </c>
      <c r="AF335" s="14">
        <v>0</v>
      </c>
      <c r="AG335" s="20"/>
      <c r="AH335" s="1">
        <f t="shared" ref="AH335" si="3329">X335*AC335+Z335*AC338-Y335*AD335-AA335*AD338</f>
        <v>2.6675811353881747</v>
      </c>
      <c r="AI335" s="4">
        <f t="shared" ref="AI335" si="3330">(X335*AD335+Y335*AC335+Z335*AD338+AA335*AC338)</f>
        <v>0</v>
      </c>
      <c r="AJ335" s="2">
        <f t="shared" ref="AJ335" si="3331">X335*AE335+Z335*AE338-Y335*AF335-AA335*AF338</f>
        <v>0</v>
      </c>
      <c r="AK335" s="3">
        <f t="shared" ref="AK335" si="3332">(X335*AF335+Y335*AE335+Z335*AF338+AA335*AE338)</f>
        <v>1.9420868654215353</v>
      </c>
      <c r="AL335" s="20"/>
      <c r="AM335" s="11">
        <v>1</v>
      </c>
      <c r="AN335" s="12">
        <v>0</v>
      </c>
      <c r="AO335" s="13">
        <v>0</v>
      </c>
      <c r="AP335" s="40">
        <f t="shared" ref="AP335" si="3333">-1/($AN$4*$B335)</f>
        <v>-2.5594365144569773</v>
      </c>
      <c r="AR335" s="1">
        <f t="shared" ref="AR335" si="3334">AH335*AM335+AJ335*AM338-AI335*AN335-AK335*AN338</f>
        <v>2.6675811353881747</v>
      </c>
      <c r="AS335" s="4">
        <f t="shared" ref="AS335" si="3335">(AH335*AN335+AI335*AM335+AJ335*AN338+AK335*AM338)</f>
        <v>0</v>
      </c>
      <c r="AT335" s="2">
        <f t="shared" ref="AT335" si="3336">AH335*AO335+AJ335*AO338-AI335*AP335-AK335*AP338</f>
        <v>0</v>
      </c>
      <c r="AU335" s="3">
        <f t="shared" ref="AU335" si="3337">(AH335*AP335+AI335*AO335+AJ335*AP338+AK335*AO338)</f>
        <v>-4.8854176977675605</v>
      </c>
      <c r="AV335" s="20"/>
      <c r="AW335" s="11">
        <v>1</v>
      </c>
      <c r="AX335" s="12">
        <v>0</v>
      </c>
      <c r="AY335" s="13">
        <v>0</v>
      </c>
      <c r="AZ335" s="14">
        <v>0</v>
      </c>
      <c r="BA335" s="20"/>
      <c r="BB335" s="1">
        <f t="shared" ref="BB335" si="3338">AR335*AW335+AT335*AW338-AS335*AX335-AU335*AX338</f>
        <v>-7.3430694044800306</v>
      </c>
      <c r="BC335" s="4">
        <f t="shared" ref="BC335" si="3339">(AR335*AX335+AS335*AW335+AT335*AX338+AU335*AW338)</f>
        <v>0</v>
      </c>
      <c r="BD335" s="2">
        <f t="shared" ref="BD335" si="3340">AR335*AY335+AT335*AY338-AS335*AZ335-AU335*AZ338</f>
        <v>0</v>
      </c>
      <c r="BE335" s="3">
        <f t="shared" ref="BE335" si="3341">(AR335*AZ335+AS335*AY335+AT335*AZ338+AU335*AY338)</f>
        <v>-4.8854176977675605</v>
      </c>
      <c r="BF335" s="20"/>
      <c r="BG335" s="11">
        <v>1</v>
      </c>
      <c r="BH335" s="12">
        <v>0</v>
      </c>
      <c r="BI335" s="13">
        <v>0</v>
      </c>
      <c r="BJ335" s="40">
        <f t="shared" ref="BJ335" si="3342">-1/($BH$4*$B335)</f>
        <v>-2.4628540044774687</v>
      </c>
      <c r="BK335" s="20"/>
      <c r="BL335" s="1">
        <f t="shared" ref="BL335" si="3343">BB335*BG335+BD335*BG338-BC335*BH335-BE335*BH338</f>
        <v>-7.3430694044800306</v>
      </c>
      <c r="BM335" s="4">
        <f t="shared" ref="BM335" si="3344">(BB335*BH335+BC335*BG335+BD335*BH338+BE335*BG338)</f>
        <v>0</v>
      </c>
      <c r="BN335" s="2">
        <f t="shared" ref="BN335" si="3345">BB335*BI335+BD335*BI338-BC335*BJ335-BE335*BJ338</f>
        <v>0</v>
      </c>
      <c r="BO335" s="3">
        <f t="shared" ref="BO335" si="3346">(BB335*BJ335+BC335*BI335+BD335*BJ338+BE335*BI338)</f>
        <v>13.199490190212064</v>
      </c>
      <c r="BP335" s="20"/>
      <c r="BQ335" s="11">
        <v>1</v>
      </c>
      <c r="BR335" s="12">
        <v>0</v>
      </c>
      <c r="BS335" s="13">
        <v>0</v>
      </c>
      <c r="BT335" s="14">
        <v>0</v>
      </c>
      <c r="BU335" s="20"/>
      <c r="BV335" s="1">
        <f t="shared" ref="BV335" si="3347">BL335*BQ335+BN335*BQ338-BM335*BR335-BO335*BR338</f>
        <v>16.331383869782179</v>
      </c>
      <c r="BW335" s="4">
        <f t="shared" ref="BW335" si="3348">(BL335*BR335+BM335*BQ335+BN335*BR338+BO335*BQ338)</f>
        <v>0</v>
      </c>
      <c r="BX335" s="2">
        <f t="shared" ref="BX335" si="3349">BL335*BS335+BN335*BS338-BM335*BT335-BO335*BT338</f>
        <v>0</v>
      </c>
      <c r="BY335" s="3">
        <f t="shared" ref="BY335" si="3350">(BL335*BT335+BM335*BS335+BN335*BT338+BO335*BS338)</f>
        <v>13.199490190212064</v>
      </c>
      <c r="BZ335" s="20"/>
      <c r="CA335" s="11">
        <v>1</v>
      </c>
      <c r="CB335" s="12">
        <v>0</v>
      </c>
      <c r="CC335" s="13">
        <v>0</v>
      </c>
      <c r="CD335" s="40">
        <f t="shared" ref="CD335" si="3351">-1/($CB$4*$B335)</f>
        <v>-1.2889945005049637</v>
      </c>
      <c r="CE335" s="20"/>
      <c r="CF335" s="1">
        <f t="shared" ref="CF335" si="3352">BV335*CA335+BX335*CA338-BW335*CB335-BY335*CB338</f>
        <v>16.331383869782179</v>
      </c>
      <c r="CG335" s="4">
        <f t="shared" ref="CG335" si="3353">(BV335*CB335+BW335*CA335+BX335*CB338+BY335*CA338)</f>
        <v>0</v>
      </c>
      <c r="CH335" s="2">
        <f t="shared" ref="CH335" si="3354">BV335*CC335+BX335*CC338-BW335*CD335-BY335*CD338</f>
        <v>0</v>
      </c>
      <c r="CI335" s="3">
        <f t="shared" ref="CI335" si="3355">(BV335*CD335+BW335*CC335+BX335*CD338+BY335*CC338)</f>
        <v>-7.8515738035726379</v>
      </c>
      <c r="CJ335" s="28"/>
      <c r="CK335" s="11">
        <v>1</v>
      </c>
      <c r="CL335" s="12">
        <v>0</v>
      </c>
      <c r="CM335" s="13">
        <v>0</v>
      </c>
      <c r="CN335" s="14">
        <v>0</v>
      </c>
      <c r="CP335" s="1">
        <f t="shared" ref="CP335" si="3356">CF335*CK335+CH335*CK338-CG335*CL335-CI335*CL338</f>
        <v>16.331383869782179</v>
      </c>
      <c r="CQ335" s="4">
        <f t="shared" ref="CQ335" si="3357">(CF335*CL335+CG335*CK335+CH335*CL338+CI335*CK338)</f>
        <v>-7.8515738035726379</v>
      </c>
      <c r="CR335" s="2">
        <f t="shared" ref="CR335" si="3358">CF335*CM335+CH335*CM338-CG335*CN335-CI335*CN338</f>
        <v>0</v>
      </c>
      <c r="CS335" s="3">
        <f t="shared" ref="CS335" si="3359">(CF335*CN335+CG335*CM335+CH335*CN338+CI335*CM338)</f>
        <v>-7.8515738035726379</v>
      </c>
      <c r="CU335" s="29">
        <f t="shared" ref="CU335" si="3360">20*LOG(((1+$CL$4)/$CL$4)/((CP335+CP338)^2+(CQ335+CQ338)^2)^0.5)</f>
        <v>-26.390794431574911</v>
      </c>
      <c r="CW335" s="51">
        <f t="shared" ref="CW335" si="3361">((CP335^2+CQ335^2)^0.5)/((CP338^2+CQ338^2)^0.5)</f>
        <v>0.48223407161360798</v>
      </c>
      <c r="CY335" s="44">
        <f t="shared" si="2882"/>
        <v>6.8000000000000203</v>
      </c>
      <c r="CZ335" s="13">
        <f t="shared" si="2883"/>
        <v>-4.7156144825614615E-2</v>
      </c>
      <c r="DA335" s="13">
        <f t="shared" si="2884"/>
        <v>63.413050395561044</v>
      </c>
      <c r="DB335" s="48">
        <f t="shared" si="2885"/>
        <v>-4.7156144825614615E-2</v>
      </c>
      <c r="DC335" s="13">
        <f t="shared" si="2886"/>
        <v>-8.2179643493376204</v>
      </c>
      <c r="DD335" s="55">
        <f t="shared" si="2887"/>
        <v>-0.14343053570745495</v>
      </c>
      <c r="DE335" s="46">
        <f t="shared" si="2888"/>
        <v>-17.237901544444934</v>
      </c>
    </row>
    <row r="336" spans="1:109" ht="18" customHeight="1" thickBot="1">
      <c r="D336" s="11"/>
      <c r="E336" s="13"/>
      <c r="F336" s="13"/>
      <c r="G336" s="15"/>
      <c r="H336" s="10"/>
      <c r="I336" s="11"/>
      <c r="J336" s="13"/>
      <c r="K336" s="13"/>
      <c r="L336" s="15"/>
      <c r="N336" s="5"/>
      <c r="Q336" s="6"/>
      <c r="S336" s="11"/>
      <c r="T336" s="13"/>
      <c r="U336" s="13"/>
      <c r="V336" s="15"/>
      <c r="W336" s="20"/>
      <c r="X336" s="5"/>
      <c r="AA336" s="6"/>
      <c r="AB336" s="20"/>
      <c r="AC336" s="11"/>
      <c r="AD336" s="13"/>
      <c r="AE336" s="13"/>
      <c r="AF336" s="15"/>
      <c r="AG336" s="20"/>
      <c r="AH336" s="5"/>
      <c r="AK336" s="6"/>
      <c r="AL336" s="20"/>
      <c r="AM336" s="11"/>
      <c r="AN336" s="13"/>
      <c r="AO336" s="13"/>
      <c r="AP336" s="15"/>
      <c r="AR336" s="5"/>
      <c r="AU336" s="6"/>
      <c r="AW336" s="11"/>
      <c r="AX336" s="13"/>
      <c r="AY336" s="13"/>
      <c r="AZ336" s="15"/>
      <c r="BA336" s="20"/>
      <c r="BB336" s="5"/>
      <c r="BE336" s="6"/>
      <c r="BG336" s="11"/>
      <c r="BH336" s="13"/>
      <c r="BI336" s="13"/>
      <c r="BJ336" s="15"/>
      <c r="BL336" s="5"/>
      <c r="BO336" s="6"/>
      <c r="BQ336" s="11"/>
      <c r="BR336" s="13"/>
      <c r="BS336" s="13"/>
      <c r="BT336" s="15"/>
      <c r="BU336" s="20"/>
      <c r="BV336" s="5"/>
      <c r="BY336" s="6"/>
      <c r="CA336" s="11"/>
      <c r="CB336" s="13"/>
      <c r="CC336" s="13"/>
      <c r="CD336" s="15"/>
      <c r="CF336" s="5"/>
      <c r="CI336" s="6"/>
      <c r="CK336" s="11"/>
      <c r="CL336" s="13"/>
      <c r="CM336" s="13"/>
      <c r="CN336" s="15"/>
      <c r="CP336" s="5"/>
      <c r="CS336" s="6"/>
      <c r="CW336" s="52"/>
      <c r="CY336" s="44">
        <f t="shared" si="2882"/>
        <v>6.8500000000000201</v>
      </c>
      <c r="CZ336" s="13">
        <f t="shared" si="2883"/>
        <v>-4.6925787815848108E-2</v>
      </c>
      <c r="DA336" s="13">
        <f t="shared" si="2884"/>
        <v>63.002152178094164</v>
      </c>
      <c r="DB336" s="48">
        <f t="shared" si="2885"/>
        <v>-4.6925787815848108E-2</v>
      </c>
      <c r="DC336" s="13">
        <f t="shared" si="2886"/>
        <v>-8.1088471008920067</v>
      </c>
      <c r="DD336" s="55">
        <f t="shared" si="2887"/>
        <v>-0.14152608045136233</v>
      </c>
      <c r="DE336" s="46">
        <f t="shared" si="2888"/>
        <v>-17.275368275486443</v>
      </c>
    </row>
    <row r="337" spans="1:109" ht="18" customHeight="1" thickBot="1">
      <c r="D337" s="11" t="s">
        <v>6</v>
      </c>
      <c r="E337" s="13"/>
      <c r="F337" s="13" t="s">
        <v>7</v>
      </c>
      <c r="G337" s="15"/>
      <c r="H337" s="10"/>
      <c r="I337" s="11" t="s">
        <v>8</v>
      </c>
      <c r="J337" s="13"/>
      <c r="K337" s="13" t="s">
        <v>9</v>
      </c>
      <c r="L337" s="15"/>
      <c r="N337" s="251" t="s">
        <v>26</v>
      </c>
      <c r="O337" s="252"/>
      <c r="P337" s="253" t="s">
        <v>27</v>
      </c>
      <c r="Q337" s="254"/>
      <c r="S337" s="11" t="s">
        <v>13</v>
      </c>
      <c r="T337" s="13"/>
      <c r="U337" s="13" t="s">
        <v>14</v>
      </c>
      <c r="V337" s="15"/>
      <c r="W337" s="20"/>
      <c r="X337" s="251" t="s">
        <v>26</v>
      </c>
      <c r="Y337" s="252"/>
      <c r="Z337" s="253" t="s">
        <v>27</v>
      </c>
      <c r="AA337" s="254"/>
      <c r="AB337" s="20"/>
      <c r="AC337" s="11" t="s">
        <v>8</v>
      </c>
      <c r="AD337" s="13"/>
      <c r="AE337" s="13" t="s">
        <v>9</v>
      </c>
      <c r="AF337" s="15"/>
      <c r="AG337" s="20"/>
      <c r="AH337" s="251" t="s">
        <v>26</v>
      </c>
      <c r="AI337" s="252"/>
      <c r="AJ337" s="253" t="s">
        <v>27</v>
      </c>
      <c r="AK337" s="254"/>
      <c r="AL337" s="20"/>
      <c r="AM337" s="11" t="s">
        <v>13</v>
      </c>
      <c r="AN337" s="13"/>
      <c r="AO337" s="13" t="s">
        <v>14</v>
      </c>
      <c r="AP337" s="15"/>
      <c r="AR337" s="251" t="s">
        <v>26</v>
      </c>
      <c r="AS337" s="252"/>
      <c r="AT337" s="253" t="s">
        <v>27</v>
      </c>
      <c r="AU337" s="254"/>
      <c r="AV337" s="36"/>
      <c r="AW337" s="11" t="s">
        <v>8</v>
      </c>
      <c r="AX337" s="13"/>
      <c r="AY337" s="13" t="s">
        <v>9</v>
      </c>
      <c r="AZ337" s="15"/>
      <c r="BA337" s="20"/>
      <c r="BB337" s="251" t="s">
        <v>26</v>
      </c>
      <c r="BC337" s="252"/>
      <c r="BD337" s="253" t="s">
        <v>27</v>
      </c>
      <c r="BE337" s="254"/>
      <c r="BF337" s="36"/>
      <c r="BG337" s="11" t="s">
        <v>13</v>
      </c>
      <c r="BH337" s="13"/>
      <c r="BI337" s="13" t="s">
        <v>14</v>
      </c>
      <c r="BJ337" s="15"/>
      <c r="BK337" s="36"/>
      <c r="BL337" s="251" t="s">
        <v>26</v>
      </c>
      <c r="BM337" s="252"/>
      <c r="BN337" s="253" t="s">
        <v>27</v>
      </c>
      <c r="BO337" s="254"/>
      <c r="BP337" s="36"/>
      <c r="BQ337" s="11" t="s">
        <v>8</v>
      </c>
      <c r="BR337" s="13"/>
      <c r="BS337" s="13" t="s">
        <v>9</v>
      </c>
      <c r="BT337" s="15"/>
      <c r="BU337" s="20"/>
      <c r="BV337" s="251" t="s">
        <v>26</v>
      </c>
      <c r="BW337" s="252"/>
      <c r="BX337" s="253" t="s">
        <v>27</v>
      </c>
      <c r="BY337" s="254"/>
      <c r="BZ337" s="36"/>
      <c r="CA337" s="11" t="s">
        <v>13</v>
      </c>
      <c r="CB337" s="13"/>
      <c r="CC337" s="13" t="s">
        <v>14</v>
      </c>
      <c r="CD337" s="15"/>
      <c r="CE337" s="36"/>
      <c r="CF337" s="251" t="s">
        <v>26</v>
      </c>
      <c r="CG337" s="252"/>
      <c r="CH337" s="253" t="s">
        <v>27</v>
      </c>
      <c r="CI337" s="254"/>
      <c r="CK337" s="11" t="s">
        <v>28</v>
      </c>
      <c r="CL337" s="13"/>
      <c r="CM337" s="13" t="s">
        <v>29</v>
      </c>
      <c r="CN337" s="15"/>
      <c r="CP337" s="251" t="s">
        <v>26</v>
      </c>
      <c r="CQ337" s="252"/>
      <c r="CR337" s="253" t="s">
        <v>27</v>
      </c>
      <c r="CS337" s="254"/>
      <c r="CU337" s="38" t="s">
        <v>37</v>
      </c>
      <c r="CW337" s="53" t="s">
        <v>45</v>
      </c>
      <c r="CY337" s="44">
        <f t="shared" si="2882"/>
        <v>6.9000000000000199</v>
      </c>
      <c r="CZ337" s="13">
        <f t="shared" si="2883"/>
        <v>-4.6690653992676717E-2</v>
      </c>
      <c r="DA337" s="13">
        <f t="shared" si="2884"/>
        <v>62.596709823049565</v>
      </c>
      <c r="DB337" s="48">
        <f t="shared" si="2885"/>
        <v>-4.6690653992676717E-2</v>
      </c>
      <c r="DC337" s="13">
        <f t="shared" si="2886"/>
        <v>-8.0020989525813775</v>
      </c>
      <c r="DD337" s="55">
        <f t="shared" si="2887"/>
        <v>-0.13966297379293463</v>
      </c>
      <c r="DE337" s="46">
        <f t="shared" si="2888"/>
        <v>-17.31334324892045</v>
      </c>
    </row>
    <row r="338" spans="1:109" ht="18" customHeight="1" thickTop="1" thickBot="1">
      <c r="D338" s="16">
        <v>0</v>
      </c>
      <c r="E338" s="17">
        <v>0</v>
      </c>
      <c r="F338" s="18">
        <v>1</v>
      </c>
      <c r="G338" s="19">
        <v>0</v>
      </c>
      <c r="H338" s="10"/>
      <c r="I338" s="16">
        <v>0</v>
      </c>
      <c r="J338" s="17">
        <f t="shared" ref="J338" si="3362">-1/($J$4*$B335)</f>
        <v>-1.7935884593344171</v>
      </c>
      <c r="K338" s="18">
        <v>1</v>
      </c>
      <c r="L338" s="19">
        <v>0</v>
      </c>
      <c r="N338" s="1">
        <f t="shared" ref="N338" si="3363">D338*I335+F338*I338-E338*J335-G338*J338</f>
        <v>0</v>
      </c>
      <c r="O338" s="4">
        <f t="shared" ref="O338" si="3364">(D338*J335+E338*I335+F338*J338+G338*I338)</f>
        <v>-1.7935884593344171</v>
      </c>
      <c r="P338" s="2">
        <f t="shared" ref="P338" si="3365">D338*K335+F338*K338-E338*L335-G338*L338</f>
        <v>1</v>
      </c>
      <c r="Q338" s="3">
        <f t="shared" ref="Q338" si="3366">(D338*L335+E338*K335+F338*L338+G338*K338)</f>
        <v>0</v>
      </c>
      <c r="S338" s="16">
        <v>0</v>
      </c>
      <c r="T338" s="17">
        <v>0</v>
      </c>
      <c r="U338" s="18">
        <v>1</v>
      </c>
      <c r="V338" s="19">
        <v>0</v>
      </c>
      <c r="W338" s="20"/>
      <c r="X338" s="1">
        <f t="shared" ref="X338" si="3367">N338*S335+P338*S338-O338*T335-Q338*T338</f>
        <v>0</v>
      </c>
      <c r="Y338" s="4">
        <f t="shared" ref="Y338" si="3368">(N338*T335+O338*S335+P338*T338+Q338*S338)</f>
        <v>-1.7935884593344171</v>
      </c>
      <c r="Z338" s="2">
        <f t="shared" ref="Z338" si="3369">N338*U335+P338*U338-O338*V335-Q338*V338</f>
        <v>-3.417346519456343</v>
      </c>
      <c r="AA338" s="3">
        <f t="shared" ref="AA338" si="3370">(N338*V335+O338*U335+P338*V338+Q338*U338)</f>
        <v>0</v>
      </c>
      <c r="AB338" s="20"/>
      <c r="AC338" s="16">
        <v>0</v>
      </c>
      <c r="AD338" s="17">
        <f t="shared" ref="AD338" si="3371">-1/($AD$4*$B335)</f>
        <v>-2.0490879509530311</v>
      </c>
      <c r="AE338" s="18">
        <v>1</v>
      </c>
      <c r="AF338" s="19">
        <v>0</v>
      </c>
      <c r="AG338" s="20"/>
      <c r="AH338" s="1">
        <f t="shared" ref="AH338" si="3372">X338*AC335+Z338*AC338-Y338*AD335-AA338*AD338</f>
        <v>0</v>
      </c>
      <c r="AI338" s="4">
        <f t="shared" ref="AI338" si="3373">(X338*AD335+Y338*AC335+Z338*AD338+AA338*AC338)</f>
        <v>5.2088551179148528</v>
      </c>
      <c r="AJ338" s="2">
        <f t="shared" ref="AJ338" si="3374">X338*AE335+Z338*AE338-Y338*AF335-AA338*AF338</f>
        <v>-3.417346519456343</v>
      </c>
      <c r="AK338" s="3">
        <f t="shared" ref="AK338" si="3375">(X338*AF335+Y338*AE335+Z338*AF338+AA338*AE338)</f>
        <v>0</v>
      </c>
      <c r="AL338" s="20"/>
      <c r="AM338" s="16">
        <v>0</v>
      </c>
      <c r="AN338" s="17">
        <v>0</v>
      </c>
      <c r="AO338" s="18">
        <v>1</v>
      </c>
      <c r="AP338" s="19">
        <v>0</v>
      </c>
      <c r="AR338" s="1">
        <f t="shared" ref="AR338" si="3376">AH338*AM335+AJ338*AM338-AI338*AN335-AK338*AN338</f>
        <v>0</v>
      </c>
      <c r="AS338" s="4">
        <f t="shared" ref="AS338" si="3377">(AH338*AN335+AI338*AM335+AJ338*AN338+AK338*AM338)</f>
        <v>5.2088551179148528</v>
      </c>
      <c r="AT338" s="2">
        <f t="shared" ref="AT338" si="3378">AH338*AO335+AJ338*AO338-AI338*AP335-AK338*AP338</f>
        <v>9.9143874678510358</v>
      </c>
      <c r="AU338" s="3">
        <f t="shared" ref="AU338" si="3379">(AH338*AP335+AI338*AO335+AJ338*AP338+AK338*AO338)</f>
        <v>0</v>
      </c>
      <c r="AV338" s="20"/>
      <c r="AW338" s="16">
        <v>0</v>
      </c>
      <c r="AX338" s="17">
        <f t="shared" ref="AX338" si="3380">-1/($AX$4*$B335)</f>
        <v>-2.0490879509530311</v>
      </c>
      <c r="AY338" s="18">
        <v>1</v>
      </c>
      <c r="AZ338" s="19">
        <v>0</v>
      </c>
      <c r="BA338" s="20"/>
      <c r="BB338" s="1">
        <f t="shared" ref="BB338" si="3381">AR338*AW335+AT338*AW338-AS338*AX335-AU338*AX338</f>
        <v>0</v>
      </c>
      <c r="BC338" s="4">
        <f t="shared" ref="BC338" si="3382">(AR338*AX335+AS338*AW335+AT338*AX338+AU338*AW338)</f>
        <v>-15.106596783538437</v>
      </c>
      <c r="BD338" s="2">
        <f t="shared" ref="BD338" si="3383">AR338*AY335+AT338*AY338-AS338*AZ335-AU338*AZ338</f>
        <v>9.9143874678510358</v>
      </c>
      <c r="BE338" s="3">
        <f t="shared" ref="BE338" si="3384">(AR338*AZ335+AS338*AY335+AT338*AZ338+AU338*AY338)</f>
        <v>0</v>
      </c>
      <c r="BF338" s="20"/>
      <c r="BG338" s="16">
        <v>0</v>
      </c>
      <c r="BH338" s="17">
        <v>0</v>
      </c>
      <c r="BI338" s="18">
        <v>1</v>
      </c>
      <c r="BJ338" s="19">
        <v>0</v>
      </c>
      <c r="BK338" s="20"/>
      <c r="BL338" s="1">
        <f t="shared" ref="BL338" si="3385">BB338*BG335+BD338*BG338-BC338*BH335-BE338*BH338</f>
        <v>0</v>
      </c>
      <c r="BM338" s="4">
        <f t="shared" ref="BM338" si="3386">(BB338*BH335+BC338*BG335+BD338*BH338+BE338*BG338)</f>
        <v>-15.106596783538437</v>
      </c>
      <c r="BN338" s="2">
        <f t="shared" ref="BN338" si="3387">BB338*BI335+BD338*BI338-BC338*BJ335-BE338*BJ338</f>
        <v>-27.290954914513051</v>
      </c>
      <c r="BO338" s="3">
        <f t="shared" ref="BO338" si="3388">(BB338*BJ335+BC338*BI335+BD338*BJ338+BE338*BI338)</f>
        <v>0</v>
      </c>
      <c r="BP338" s="20"/>
      <c r="BQ338" s="16">
        <v>0</v>
      </c>
      <c r="BR338" s="17">
        <f t="shared" ref="BR338" si="3389">-1/($BR$4*$B335)</f>
        <v>-1.7935884593344171</v>
      </c>
      <c r="BS338" s="18">
        <v>1</v>
      </c>
      <c r="BT338" s="19">
        <v>0</v>
      </c>
      <c r="BU338" s="20"/>
      <c r="BV338" s="1">
        <f t="shared" ref="BV338" si="3390">BL338*BQ335+BN338*BQ338-BM338*BR335-BO338*BR338</f>
        <v>0</v>
      </c>
      <c r="BW338" s="4">
        <f t="shared" ref="BW338" si="3391">(BL338*BR335+BM338*BQ335+BN338*BR338+BO338*BQ338)</f>
        <v>33.842144995348065</v>
      </c>
      <c r="BX338" s="2">
        <f t="shared" ref="BX338" si="3392">BL338*BS335+BN338*BS338-BM338*BT335-BO338*BT338</f>
        <v>-27.290954914513051</v>
      </c>
      <c r="BY338" s="3">
        <f t="shared" ref="BY338" si="3393">(BL338*BT335+BM338*BS335+BN338*BT338+BO338*BS338)</f>
        <v>0</v>
      </c>
      <c r="BZ338" s="20"/>
      <c r="CA338" s="16">
        <v>0</v>
      </c>
      <c r="CB338" s="17">
        <v>0</v>
      </c>
      <c r="CC338" s="18">
        <v>1</v>
      </c>
      <c r="CD338" s="19">
        <v>0</v>
      </c>
      <c r="CE338" s="20"/>
      <c r="CF338" s="1">
        <f t="shared" ref="CF338" si="3394">BV338*CA335+BX338*CA338-BW338*CB335-BY338*CB338</f>
        <v>0</v>
      </c>
      <c r="CG338" s="4">
        <f t="shared" ref="CG338" si="3395">(BV338*CB335+BW338*CA335+BX338*CB338+BY338*CA338)</f>
        <v>33.842144995348065</v>
      </c>
      <c r="CH338" s="2">
        <f t="shared" ref="CH338" si="3396">BV338*CC335+BX338*CC338-BW338*CD335-BY338*CD338</f>
        <v>16.331383869782186</v>
      </c>
      <c r="CI338" s="3">
        <f t="shared" ref="CI338" si="3397">(BV338*CD335+BW338*CC335+BX338*CD338+BY338*CC338)</f>
        <v>0</v>
      </c>
      <c r="CK338" s="16">
        <f t="shared" ref="CK338" si="3398">1/$CL$4</f>
        <v>1</v>
      </c>
      <c r="CL338" s="17">
        <v>0</v>
      </c>
      <c r="CM338" s="18">
        <v>1</v>
      </c>
      <c r="CN338" s="19">
        <v>0</v>
      </c>
      <c r="CP338" s="1">
        <f t="shared" ref="CP338" si="3399">CF338*CK335+CH338*CK338-CG338*CL335-CI338*CL338</f>
        <v>16.331383869782186</v>
      </c>
      <c r="CQ338" s="4">
        <f t="shared" ref="CQ338" si="3400">(CF338*CL335+CG338*CK335+CH338*CL338+CI338*CK338)</f>
        <v>33.842144995348065</v>
      </c>
      <c r="CR338" s="2">
        <f t="shared" ref="CR338" si="3401">CF338*CM335+CH338*CM338-CG338*CN335-CI338*CN338</f>
        <v>16.331383869782186</v>
      </c>
      <c r="CS338" s="3">
        <f t="shared" ref="CS338" si="3402">(CF338*CN335+CG338*CM335+CH338*CN338+CI338*CM338)</f>
        <v>0</v>
      </c>
      <c r="CU338" s="39">
        <f t="shared" ref="CU338" si="3403">(180/PI())*ATAN(-1*(CQ335/CP335))</f>
        <v>25.676664487699149</v>
      </c>
      <c r="CW338" s="54">
        <f t="shared" ref="CW338" si="3404">20*LOG(((1-(10^(CU335/20)^2)*(1-((1-CW335)/(1+CW335))^2))^0.5))</f>
        <v>-8.7624835883218649E-3</v>
      </c>
      <c r="CY338" s="44">
        <f t="shared" si="2882"/>
        <v>6.9500000000000197</v>
      </c>
      <c r="CZ338" s="13">
        <f t="shared" si="2883"/>
        <v>-4.645110778225179E-2</v>
      </c>
      <c r="DA338" s="13">
        <f t="shared" si="2884"/>
        <v>62.196604875420498</v>
      </c>
      <c r="DB338" s="48">
        <f t="shared" si="2885"/>
        <v>-4.645110778225179E-2</v>
      </c>
      <c r="DC338" s="13">
        <f t="shared" si="2886"/>
        <v>-7.8976435566636685</v>
      </c>
      <c r="DD338" s="55">
        <f t="shared" si="2887"/>
        <v>-0.13783988321269636</v>
      </c>
      <c r="DE338" s="46">
        <f t="shared" si="2888"/>
        <v>-17.351795181782187</v>
      </c>
    </row>
    <row r="339" spans="1:109" ht="18" customHeight="1"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3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/>
      <c r="BE339" s="20"/>
      <c r="BF339" s="20"/>
      <c r="BG339" s="20"/>
      <c r="BH339" s="20"/>
      <c r="BI339" s="20"/>
      <c r="BJ339" s="20"/>
      <c r="BK339" s="20"/>
      <c r="BL339" s="20"/>
      <c r="BM339" s="20"/>
      <c r="BN339" s="20"/>
      <c r="BO339" s="20"/>
      <c r="BP339" s="20"/>
      <c r="BQ339" s="20"/>
      <c r="BR339" s="20"/>
      <c r="BS339" s="20"/>
      <c r="BT339" s="20"/>
      <c r="BU339" s="20"/>
      <c r="BV339" s="20"/>
      <c r="BW339" s="20"/>
      <c r="BX339" s="20"/>
      <c r="BY339" s="20"/>
      <c r="BZ339" s="20"/>
      <c r="CA339" s="20"/>
      <c r="CB339" s="20"/>
      <c r="CC339" s="20"/>
      <c r="CD339" s="20"/>
      <c r="CE339" s="20"/>
      <c r="CF339" s="20"/>
      <c r="CG339" s="20"/>
      <c r="CH339" s="20"/>
      <c r="CI339" s="20"/>
      <c r="CJ339" s="20"/>
      <c r="CK339" s="20"/>
      <c r="CL339" s="20"/>
      <c r="CY339" s="44">
        <f t="shared" si="2882"/>
        <v>7.0000000000000204</v>
      </c>
      <c r="CZ339" s="13">
        <f t="shared" si="2883"/>
        <v>-4.6207495942939436E-2</v>
      </c>
      <c r="DA339" s="13">
        <f t="shared" si="2884"/>
        <v>61.801722697587309</v>
      </c>
      <c r="DB339" s="48">
        <f t="shared" si="2885"/>
        <v>-4.6207495942939436E-2</v>
      </c>
      <c r="DC339" s="13">
        <f t="shared" si="2886"/>
        <v>-7.7954078851016382</v>
      </c>
      <c r="DD339" s="55">
        <f t="shared" si="2887"/>
        <v>-0.13605553413095142</v>
      </c>
      <c r="DE339" s="46">
        <f t="shared" si="2888"/>
        <v>-17.390694349318231</v>
      </c>
    </row>
    <row r="340" spans="1:109" ht="18" customHeight="1">
      <c r="CY340" s="44">
        <f t="shared" si="2882"/>
        <v>7.0500000000000203</v>
      </c>
      <c r="CZ340" s="13">
        <f t="shared" si="2883"/>
        <v>-4.5960148321149079E-2</v>
      </c>
      <c r="DA340" s="13">
        <f t="shared" si="2884"/>
        <v>61.411952303332228</v>
      </c>
      <c r="DB340" s="48">
        <f t="shared" si="2885"/>
        <v>-4.5960148321149079E-2</v>
      </c>
      <c r="DC340" s="13">
        <f t="shared" si="2886"/>
        <v>-7.6953220512065732</v>
      </c>
      <c r="DD340" s="55">
        <f t="shared" si="2887"/>
        <v>-0.13430870679487839</v>
      </c>
      <c r="DE340" s="46">
        <f t="shared" si="2888"/>
        <v>-17.430012500359467</v>
      </c>
    </row>
    <row r="341" spans="1:109" ht="18" customHeight="1" thickBot="1">
      <c r="A341" s="23"/>
      <c r="B341" s="23"/>
      <c r="C341" s="23"/>
      <c r="D341" s="20" t="s">
        <v>15</v>
      </c>
      <c r="E341" s="20"/>
      <c r="F341" s="20"/>
      <c r="G341" s="20"/>
      <c r="H341" s="20"/>
      <c r="I341" s="20" t="s">
        <v>16</v>
      </c>
      <c r="J341" s="20"/>
      <c r="K341" s="20"/>
      <c r="L341" s="20"/>
      <c r="M341" s="23"/>
      <c r="N341" s="23"/>
      <c r="O341" s="24" t="s">
        <v>17</v>
      </c>
      <c r="P341" s="23"/>
      <c r="Q341" s="23"/>
      <c r="R341" s="23"/>
      <c r="S341" s="20"/>
      <c r="T341" s="20" t="s">
        <v>18</v>
      </c>
      <c r="U341" s="23"/>
      <c r="V341" s="23"/>
      <c r="W341" s="23"/>
      <c r="X341" s="23"/>
      <c r="Y341" s="24" t="s">
        <v>19</v>
      </c>
      <c r="Z341" s="23"/>
      <c r="AA341" s="23"/>
      <c r="AB341" s="23"/>
      <c r="AC341" s="24" t="s">
        <v>20</v>
      </c>
      <c r="AD341" s="20"/>
      <c r="AE341" s="20"/>
      <c r="AF341" s="20"/>
      <c r="AG341" s="20"/>
      <c r="AH341" s="23"/>
      <c r="AI341" s="24" t="s">
        <v>21</v>
      </c>
      <c r="AJ341" s="23"/>
      <c r="AK341" s="23"/>
      <c r="AL341" s="20"/>
      <c r="AM341" s="24" t="s">
        <v>31</v>
      </c>
      <c r="AN341" s="20"/>
      <c r="AO341" s="23"/>
      <c r="AP341" s="23"/>
      <c r="AQ341" s="23"/>
      <c r="AR341" s="23"/>
      <c r="AS341" s="24" t="s">
        <v>91</v>
      </c>
      <c r="AT341" s="23"/>
      <c r="AU341" s="23"/>
      <c r="AV341" s="23"/>
      <c r="AW341" s="24" t="s">
        <v>32</v>
      </c>
      <c r="AX341" s="20"/>
      <c r="AY341" s="20"/>
      <c r="AZ341" s="20"/>
      <c r="BA341" s="20"/>
      <c r="BB341" s="23"/>
      <c r="BC341" s="24" t="s">
        <v>22</v>
      </c>
      <c r="BD341" s="23"/>
      <c r="BE341" s="23"/>
      <c r="BF341" s="23"/>
      <c r="BG341" s="24" t="s">
        <v>33</v>
      </c>
      <c r="BH341" s="20"/>
      <c r="BI341" s="23"/>
      <c r="BJ341" s="23"/>
      <c r="BK341" s="23"/>
      <c r="BL341" s="23"/>
      <c r="BM341" s="24" t="s">
        <v>34</v>
      </c>
      <c r="BN341" s="23"/>
      <c r="BO341" s="23"/>
      <c r="BP341" s="23"/>
      <c r="BQ341" s="24" t="s">
        <v>89</v>
      </c>
      <c r="BR341" s="20"/>
      <c r="BS341" s="20"/>
      <c r="BT341" s="20"/>
      <c r="BU341" s="20"/>
      <c r="BV341" s="23"/>
      <c r="BW341" s="24" t="s">
        <v>35</v>
      </c>
      <c r="BX341" s="23"/>
      <c r="BY341" s="23"/>
      <c r="BZ341" s="23"/>
      <c r="CA341" s="24" t="s">
        <v>90</v>
      </c>
      <c r="CB341" s="20"/>
      <c r="CC341" s="23"/>
      <c r="CD341" s="23"/>
      <c r="CE341" s="23"/>
      <c r="CF341" s="23"/>
      <c r="CG341" s="24" t="s">
        <v>92</v>
      </c>
      <c r="CH341" s="23"/>
      <c r="CI341" s="23"/>
      <c r="CJ341" s="23"/>
      <c r="CK341" s="24" t="s">
        <v>36</v>
      </c>
      <c r="CL341" s="24"/>
      <c r="CM341" s="23"/>
      <c r="CN341" s="23"/>
      <c r="CO341" s="23"/>
      <c r="CP341" s="23"/>
      <c r="CQ341" s="24" t="s">
        <v>93</v>
      </c>
      <c r="CR341" s="23"/>
      <c r="CS341" s="23"/>
      <c r="CY341" s="44">
        <f t="shared" si="2882"/>
        <v>7.1000000000000201</v>
      </c>
      <c r="CZ341" s="13">
        <f t="shared" si="2883"/>
        <v>-4.5709378580562933E-2</v>
      </c>
      <c r="DA341" s="13">
        <f t="shared" si="2884"/>
        <v>61.027186200771901</v>
      </c>
      <c r="DB341" s="48">
        <f t="shared" si="2885"/>
        <v>-4.5709378580562933E-2</v>
      </c>
      <c r="DC341" s="13">
        <f t="shared" si="2886"/>
        <v>-7.5973191424073416</v>
      </c>
      <c r="DD341" s="55">
        <f t="shared" si="2887"/>
        <v>-0.13259823335980009</v>
      </c>
      <c r="DE341" s="46">
        <f t="shared" si="2888"/>
        <v>-17.469722777901062</v>
      </c>
    </row>
    <row r="342" spans="1:109" ht="18" customHeight="1" thickBot="1">
      <c r="A342" s="23"/>
      <c r="B342" s="33"/>
      <c r="C342" s="23"/>
      <c r="D342" s="7" t="s">
        <v>2</v>
      </c>
      <c r="E342" s="8"/>
      <c r="F342" s="8" t="s">
        <v>3</v>
      </c>
      <c r="G342" s="9"/>
      <c r="H342" s="10"/>
      <c r="I342" s="7" t="s">
        <v>4</v>
      </c>
      <c r="J342" s="8"/>
      <c r="K342" s="8" t="s">
        <v>5</v>
      </c>
      <c r="L342" s="9"/>
      <c r="M342" s="23"/>
      <c r="N342" s="251" t="s">
        <v>79</v>
      </c>
      <c r="O342" s="252"/>
      <c r="P342" s="253" t="s">
        <v>80</v>
      </c>
      <c r="Q342" s="254"/>
      <c r="R342" s="23"/>
      <c r="S342" s="7" t="s">
        <v>11</v>
      </c>
      <c r="T342" s="8"/>
      <c r="U342" s="8" t="s">
        <v>12</v>
      </c>
      <c r="V342" s="9"/>
      <c r="W342" s="20"/>
      <c r="X342" s="251" t="s">
        <v>79</v>
      </c>
      <c r="Y342" s="252"/>
      <c r="Z342" s="253" t="s">
        <v>80</v>
      </c>
      <c r="AA342" s="254"/>
      <c r="AB342" s="20"/>
      <c r="AC342" s="7" t="s">
        <v>4</v>
      </c>
      <c r="AD342" s="8"/>
      <c r="AE342" s="8" t="s">
        <v>5</v>
      </c>
      <c r="AF342" s="9"/>
      <c r="AG342" s="20"/>
      <c r="AH342" s="251" t="s">
        <v>0</v>
      </c>
      <c r="AI342" s="252"/>
      <c r="AJ342" s="253" t="s">
        <v>1</v>
      </c>
      <c r="AK342" s="254"/>
      <c r="AL342" s="20"/>
      <c r="AM342" s="7" t="s">
        <v>11</v>
      </c>
      <c r="AN342" s="8"/>
      <c r="AO342" s="8" t="s">
        <v>12</v>
      </c>
      <c r="AP342" s="9"/>
      <c r="AQ342" s="23"/>
      <c r="AR342" s="251" t="s">
        <v>0</v>
      </c>
      <c r="AS342" s="252"/>
      <c r="AT342" s="253" t="s">
        <v>1</v>
      </c>
      <c r="AU342" s="254"/>
      <c r="AV342" s="36"/>
      <c r="AW342" s="7" t="s">
        <v>4</v>
      </c>
      <c r="AX342" s="8"/>
      <c r="AY342" s="8" t="s">
        <v>5</v>
      </c>
      <c r="AZ342" s="9"/>
      <c r="BA342" s="20"/>
      <c r="BB342" s="251" t="s">
        <v>0</v>
      </c>
      <c r="BC342" s="252"/>
      <c r="BD342" s="253" t="s">
        <v>1</v>
      </c>
      <c r="BE342" s="254"/>
      <c r="BF342" s="36"/>
      <c r="BG342" s="7" t="s">
        <v>11</v>
      </c>
      <c r="BH342" s="8"/>
      <c r="BI342" s="8" t="s">
        <v>12</v>
      </c>
      <c r="BJ342" s="9"/>
      <c r="BK342" s="36"/>
      <c r="BL342" s="251" t="s">
        <v>0</v>
      </c>
      <c r="BM342" s="252"/>
      <c r="BN342" s="253" t="s">
        <v>1</v>
      </c>
      <c r="BO342" s="254"/>
      <c r="BP342" s="36"/>
      <c r="BQ342" s="7" t="s">
        <v>4</v>
      </c>
      <c r="BR342" s="8"/>
      <c r="BS342" s="8" t="s">
        <v>5</v>
      </c>
      <c r="BT342" s="9"/>
      <c r="BU342" s="20"/>
      <c r="BV342" s="251" t="s">
        <v>0</v>
      </c>
      <c r="BW342" s="252"/>
      <c r="BX342" s="253" t="s">
        <v>1</v>
      </c>
      <c r="BY342" s="254"/>
      <c r="BZ342" s="36"/>
      <c r="CA342" s="7" t="s">
        <v>11</v>
      </c>
      <c r="CB342" s="8"/>
      <c r="CC342" s="8" t="s">
        <v>12</v>
      </c>
      <c r="CD342" s="9"/>
      <c r="CE342" s="36"/>
      <c r="CF342" s="251" t="s">
        <v>0</v>
      </c>
      <c r="CG342" s="252"/>
      <c r="CH342" s="253" t="s">
        <v>1</v>
      </c>
      <c r="CI342" s="254"/>
      <c r="CJ342" s="23"/>
      <c r="CK342" s="7" t="s">
        <v>23</v>
      </c>
      <c r="CL342" s="8"/>
      <c r="CM342" s="8" t="s">
        <v>24</v>
      </c>
      <c r="CN342" s="9"/>
      <c r="CO342" s="23"/>
      <c r="CP342" s="251" t="s">
        <v>0</v>
      </c>
      <c r="CQ342" s="252"/>
      <c r="CR342" s="253" t="s">
        <v>1</v>
      </c>
      <c r="CS342" s="254"/>
      <c r="CU342" s="26" t="s">
        <v>25</v>
      </c>
      <c r="CW342" s="50" t="s">
        <v>44</v>
      </c>
      <c r="CY342" s="44">
        <f t="shared" si="2882"/>
        <v>7.1500000000000199</v>
      </c>
      <c r="CZ342" s="13">
        <f t="shared" si="2883"/>
        <v>-4.5455484905036356E-2</v>
      </c>
      <c r="DA342" s="13">
        <f t="shared" si="2884"/>
        <v>60.647320243651535</v>
      </c>
      <c r="DB342" s="48">
        <f t="shared" si="2885"/>
        <v>-4.5455484905036356E-2</v>
      </c>
      <c r="DC342" s="13">
        <f t="shared" si="2886"/>
        <v>-7.5013350633786313</v>
      </c>
      <c r="DD342" s="55">
        <f t="shared" si="2887"/>
        <v>-0.13092299515125463</v>
      </c>
      <c r="DE342" s="46">
        <f t="shared" si="2888"/>
        <v>-17.509799644525735</v>
      </c>
    </row>
    <row r="343" spans="1:109" ht="18" customHeight="1" thickTop="1" thickBot="1">
      <c r="B343" s="34">
        <v>0.82</v>
      </c>
      <c r="D343" s="11">
        <v>1</v>
      </c>
      <c r="E343" s="12">
        <v>0</v>
      </c>
      <c r="F343" s="13">
        <v>0</v>
      </c>
      <c r="G343" s="40">
        <f t="shared" ref="G343" si="3405">-1/($E$4*$B343)</f>
        <v>-1.281134777940909</v>
      </c>
      <c r="H343" s="10"/>
      <c r="I343" s="11">
        <v>1</v>
      </c>
      <c r="J343" s="12">
        <v>0</v>
      </c>
      <c r="K343" s="13">
        <v>0</v>
      </c>
      <c r="L343" s="14">
        <v>0</v>
      </c>
      <c r="N343" s="1">
        <f t="shared" ref="N343" si="3406">D343*I343+F343*I346-E343*J343-G343*J346</f>
        <v>-1.2838174028560028</v>
      </c>
      <c r="O343" s="4">
        <f t="shared" ref="O343" si="3407">(D343*J343+E343*I343+F343*J346+G343*I346)</f>
        <v>0</v>
      </c>
      <c r="P343" s="2">
        <f t="shared" ref="P343" si="3408">D343*K343+F343*K346-E343*L343-G343*L346</f>
        <v>0</v>
      </c>
      <c r="Q343" s="3">
        <f t="shared" ref="Q343" si="3409">(D343*L343+E343*K343+F343*L346+G343*K346)</f>
        <v>-1.281134777940909</v>
      </c>
      <c r="S343" s="11">
        <v>1</v>
      </c>
      <c r="T343" s="12">
        <v>0</v>
      </c>
      <c r="U343" s="13">
        <v>0</v>
      </c>
      <c r="V343" s="40">
        <f t="shared" ref="V343" si="3410">-1/($T$4*$B343)</f>
        <v>-2.4478366020111428</v>
      </c>
      <c r="W343" s="20"/>
      <c r="X343" s="1">
        <f t="shared" ref="X343" si="3411">N343*S343+P343*S346-O343*T343-Q343*T346</f>
        <v>-1.2838174028560028</v>
      </c>
      <c r="Y343" s="4">
        <f t="shared" ref="Y343" si="3412">(N343*T343+O343*S343+P343*T346+Q343*S346)</f>
        <v>0</v>
      </c>
      <c r="Z343" s="2">
        <f t="shared" ref="Z343" si="3413">N343*U343+P343*U346-O343*V343-Q343*V346</f>
        <v>0</v>
      </c>
      <c r="AA343" s="3">
        <f t="shared" ref="AA343" si="3414">(N343*V343+O343*U343+P343*V346+Q343*U346)</f>
        <v>1.8614404510688993</v>
      </c>
      <c r="AB343" s="20"/>
      <c r="AC343" s="11">
        <v>1</v>
      </c>
      <c r="AD343" s="12">
        <v>0</v>
      </c>
      <c r="AE343" s="13">
        <v>0</v>
      </c>
      <c r="AF343" s="14">
        <v>0</v>
      </c>
      <c r="AG343" s="20"/>
      <c r="AH343" s="1">
        <f t="shared" ref="AH343" si="3415">X343*AC343+Z343*AC346-Y343*AD343-AA343*AD346</f>
        <v>2.5071801431891352</v>
      </c>
      <c r="AI343" s="4">
        <f t="shared" ref="AI343" si="3416">(X343*AD343+Y343*AC343+Z343*AD346+AA343*AC346)</f>
        <v>0</v>
      </c>
      <c r="AJ343" s="2">
        <f t="shared" ref="AJ343" si="3417">X343*AE343+Z343*AE346-Y343*AF343-AA343*AF346</f>
        <v>0</v>
      </c>
      <c r="AK343" s="3">
        <f t="shared" ref="AK343" si="3418">(X343*AF343+Y343*AE343+Z343*AF346+AA343*AE346)</f>
        <v>1.8614404510688993</v>
      </c>
      <c r="AL343" s="20"/>
      <c r="AM343" s="11">
        <v>1</v>
      </c>
      <c r="AN343" s="12">
        <v>0</v>
      </c>
      <c r="AO343" s="13">
        <v>0</v>
      </c>
      <c r="AP343" s="40">
        <f t="shared" ref="AP343" si="3419">-1/($AN$4*$B343)</f>
        <v>-2.543830194246874</v>
      </c>
      <c r="AR343" s="1">
        <f t="shared" ref="AR343" si="3420">AH343*AM343+AJ343*AM346-AI343*AN343-AK343*AN346</f>
        <v>2.5071801431891352</v>
      </c>
      <c r="AS343" s="4">
        <f t="shared" ref="AS343" si="3421">(AH343*AN343+AI343*AM343+AJ343*AN346+AK343*AM346)</f>
        <v>0</v>
      </c>
      <c r="AT343" s="2">
        <f t="shared" ref="AT343" si="3422">AH343*AO343+AJ343*AO346-AI343*AP343-AK343*AP346</f>
        <v>0</v>
      </c>
      <c r="AU343" s="3">
        <f t="shared" ref="AU343" si="3423">(AH343*AP343+AI343*AO343+AJ343*AP346+AK343*AO346)</f>
        <v>-4.5164000995918236</v>
      </c>
      <c r="AV343" s="20"/>
      <c r="AW343" s="11">
        <v>1</v>
      </c>
      <c r="AX343" s="12">
        <v>0</v>
      </c>
      <c r="AY343" s="13">
        <v>0</v>
      </c>
      <c r="AZ343" s="14">
        <v>0</v>
      </c>
      <c r="BA343" s="20"/>
      <c r="BB343" s="1">
        <f t="shared" ref="BB343" si="3424">AR343*AW343+AT343*AW346-AS343*AX343-AU343*AX346</f>
        <v>-6.6908909982641465</v>
      </c>
      <c r="BC343" s="4">
        <f t="shared" ref="BC343" si="3425">(AR343*AX343+AS343*AW343+AT343*AX346+AU343*AW346)</f>
        <v>0</v>
      </c>
      <c r="BD343" s="2">
        <f t="shared" ref="BD343" si="3426">AR343*AY343+AT343*AY346-AS343*AZ343-AU343*AZ346</f>
        <v>0</v>
      </c>
      <c r="BE343" s="3">
        <f t="shared" ref="BE343" si="3427">(AR343*AZ343+AS343*AY343+AT343*AZ346+AU343*AY346)</f>
        <v>-4.5164000995918236</v>
      </c>
      <c r="BF343" s="20"/>
      <c r="BG343" s="11">
        <v>1</v>
      </c>
      <c r="BH343" s="12">
        <v>0</v>
      </c>
      <c r="BI343" s="13">
        <v>0</v>
      </c>
      <c r="BJ343" s="40">
        <f t="shared" ref="BJ343" si="3428">-1/($BH$4*$B343)</f>
        <v>-2.4478366020111428</v>
      </c>
      <c r="BK343" s="20"/>
      <c r="BL343" s="1">
        <f t="shared" ref="BL343" si="3429">BB343*BG343+BD343*BG346-BC343*BH343-BE343*BH346</f>
        <v>-6.6908909982641465</v>
      </c>
      <c r="BM343" s="4">
        <f t="shared" ref="BM343" si="3430">(BB343*BH343+BC343*BG343+BD343*BH346+BE343*BG346)</f>
        <v>0</v>
      </c>
      <c r="BN343" s="2">
        <f t="shared" ref="BN343" si="3431">BB343*BI343+BD343*BI346-BC343*BJ343-BE343*BJ346</f>
        <v>0</v>
      </c>
      <c r="BO343" s="3">
        <f t="shared" ref="BO343" si="3432">(BB343*BJ343+BC343*BI343+BD343*BJ346+BE343*BI346)</f>
        <v>11.861807786026027</v>
      </c>
      <c r="BP343" s="20"/>
      <c r="BQ343" s="11">
        <v>1</v>
      </c>
      <c r="BR343" s="12">
        <v>0</v>
      </c>
      <c r="BS343" s="13">
        <v>0</v>
      </c>
      <c r="BT343" s="14">
        <v>0</v>
      </c>
      <c r="BU343" s="20"/>
      <c r="BV343" s="1">
        <f t="shared" ref="BV343" si="3433">BL343*BQ343+BN343*BQ346-BM343*BR343-BO343*BR346</f>
        <v>14.454583714864421</v>
      </c>
      <c r="BW343" s="4">
        <f t="shared" ref="BW343" si="3434">(BL343*BR343+BM343*BQ343+BN343*BR346+BO343*BQ346)</f>
        <v>0</v>
      </c>
      <c r="BX343" s="2">
        <f t="shared" ref="BX343" si="3435">BL343*BS343+BN343*BS346-BM343*BT343-BO343*BT346</f>
        <v>0</v>
      </c>
      <c r="BY343" s="3">
        <f t="shared" ref="BY343" si="3436">(BL343*BT343+BM343*BS343+BN343*BT346+BO343*BS346)</f>
        <v>11.861807786026027</v>
      </c>
      <c r="BZ343" s="20"/>
      <c r="CA343" s="11">
        <v>1</v>
      </c>
      <c r="CB343" s="12">
        <v>0</v>
      </c>
      <c r="CC343" s="13">
        <v>0</v>
      </c>
      <c r="CD343" s="40">
        <f t="shared" ref="CD343" si="3437">-1/($CB$4*$B343)</f>
        <v>-1.281134777940909</v>
      </c>
      <c r="CE343" s="20"/>
      <c r="CF343" s="1">
        <f t="shared" ref="CF343" si="3438">BV343*CA343+BX343*CA346-BW343*CB343-BY343*CB346</f>
        <v>14.454583714864421</v>
      </c>
      <c r="CG343" s="4">
        <f t="shared" ref="CG343" si="3439">(BV343*CB343+BW343*CA343+BX343*CB346+BY343*CA346)</f>
        <v>0</v>
      </c>
      <c r="CH343" s="2">
        <f t="shared" ref="CH343" si="3440">BV343*CC343+BX343*CC346-BW343*CD343-BY343*CD346</f>
        <v>0</v>
      </c>
      <c r="CI343" s="3">
        <f t="shared" ref="CI343" si="3441">(BV343*CD343+BW343*CC343+BX343*CD346+BY343*CC346)</f>
        <v>-6.656462111745082</v>
      </c>
      <c r="CJ343" s="28"/>
      <c r="CK343" s="11">
        <v>1</v>
      </c>
      <c r="CL343" s="12">
        <v>0</v>
      </c>
      <c r="CM343" s="13">
        <v>0</v>
      </c>
      <c r="CN343" s="14">
        <v>0</v>
      </c>
      <c r="CP343" s="1">
        <f t="shared" ref="CP343" si="3442">CF343*CK343+CH343*CK346-CG343*CL343-CI343*CL346</f>
        <v>14.454583714864421</v>
      </c>
      <c r="CQ343" s="4">
        <f t="shared" ref="CQ343" si="3443">(CF343*CL343+CG343*CK343+CH343*CL346+CI343*CK346)</f>
        <v>-6.656462111745082</v>
      </c>
      <c r="CR343" s="2">
        <f t="shared" ref="CR343" si="3444">CF343*CM343+CH343*CM346-CG343*CN343-CI343*CN346</f>
        <v>0</v>
      </c>
      <c r="CS343" s="3">
        <f t="shared" ref="CS343" si="3445">(CF343*CN343+CG343*CM343+CH343*CN346+CI343*CM346)</f>
        <v>-6.656462111745082</v>
      </c>
      <c r="CU343" s="29">
        <f t="shared" ref="CU343" si="3446">20*LOG(((1+$CL$4)/$CL$4)/((CP343+CP346)^2+(CQ343+CQ346)^2)^0.5)</f>
        <v>-25.563010288660024</v>
      </c>
      <c r="CW343" s="51">
        <f t="shared" ref="CW343" si="3447">((CP343^2+CQ343^2)^0.5)/((CP346^2+CQ346^2)^0.5)</f>
        <v>0.46233361971239245</v>
      </c>
      <c r="CY343" s="44">
        <f t="shared" si="2882"/>
        <v>7.2000000000000197</v>
      </c>
      <c r="CZ343" s="13">
        <f t="shared" si="2883"/>
        <v>-4.5198750675542979E-2</v>
      </c>
      <c r="DA343" s="13">
        <f t="shared" si="2884"/>
        <v>60.272253490482605</v>
      </c>
      <c r="DB343" s="48">
        <f t="shared" si="2885"/>
        <v>-4.5198750675542979E-2</v>
      </c>
      <c r="DC343" s="13">
        <f t="shared" si="2886"/>
        <v>-7.4073083888041333</v>
      </c>
      <c r="DD343" s="55">
        <f t="shared" si="2887"/>
        <v>-0.1292819200952284</v>
      </c>
      <c r="DE343" s="46">
        <f t="shared" si="2888"/>
        <v>-17.550218812335714</v>
      </c>
    </row>
    <row r="344" spans="1:109" ht="18" customHeight="1" thickBot="1">
      <c r="D344" s="11"/>
      <c r="E344" s="13"/>
      <c r="F344" s="13"/>
      <c r="G344" s="15"/>
      <c r="H344" s="10"/>
      <c r="I344" s="11"/>
      <c r="J344" s="13"/>
      <c r="K344" s="13"/>
      <c r="L344" s="15"/>
      <c r="N344" s="5"/>
      <c r="Q344" s="6"/>
      <c r="S344" s="11"/>
      <c r="T344" s="13"/>
      <c r="U344" s="13"/>
      <c r="V344" s="15"/>
      <c r="W344" s="20"/>
      <c r="X344" s="5"/>
      <c r="AA344" s="6"/>
      <c r="AB344" s="20"/>
      <c r="AC344" s="11"/>
      <c r="AD344" s="13"/>
      <c r="AE344" s="13"/>
      <c r="AF344" s="15"/>
      <c r="AG344" s="20"/>
      <c r="AH344" s="5"/>
      <c r="AK344" s="6"/>
      <c r="AL344" s="20"/>
      <c r="AM344" s="11"/>
      <c r="AN344" s="13"/>
      <c r="AO344" s="13"/>
      <c r="AP344" s="15"/>
      <c r="AR344" s="5"/>
      <c r="AU344" s="6"/>
      <c r="AW344" s="11"/>
      <c r="AX344" s="13"/>
      <c r="AY344" s="13"/>
      <c r="AZ344" s="15"/>
      <c r="BA344" s="20"/>
      <c r="BB344" s="5"/>
      <c r="BE344" s="6"/>
      <c r="BG344" s="11"/>
      <c r="BH344" s="13"/>
      <c r="BI344" s="13"/>
      <c r="BJ344" s="15"/>
      <c r="BL344" s="5"/>
      <c r="BO344" s="6"/>
      <c r="BQ344" s="11"/>
      <c r="BR344" s="13"/>
      <c r="BS344" s="13"/>
      <c r="BT344" s="15"/>
      <c r="BU344" s="20"/>
      <c r="BV344" s="5"/>
      <c r="BY344" s="6"/>
      <c r="CA344" s="11"/>
      <c r="CB344" s="13"/>
      <c r="CC344" s="13"/>
      <c r="CD344" s="15"/>
      <c r="CF344" s="5"/>
      <c r="CI344" s="6"/>
      <c r="CK344" s="11"/>
      <c r="CL344" s="13"/>
      <c r="CM344" s="13"/>
      <c r="CN344" s="15"/>
      <c r="CP344" s="5"/>
      <c r="CS344" s="6"/>
      <c r="CW344" s="52"/>
      <c r="CY344" s="44">
        <f t="shared" si="2882"/>
        <v>7.2500000000000204</v>
      </c>
      <c r="CZ344" s="13">
        <f t="shared" si="2883"/>
        <v>-4.4939445121614165E-2</v>
      </c>
      <c r="DA344" s="13">
        <f t="shared" si="2884"/>
        <v>59.901888071042393</v>
      </c>
      <c r="DB344" s="48">
        <f t="shared" si="2885"/>
        <v>-4.4939445121614165E-2</v>
      </c>
      <c r="DC344" s="13">
        <f t="shared" si="2886"/>
        <v>-7.3151802251153955</v>
      </c>
      <c r="DD344" s="55">
        <f t="shared" si="2887"/>
        <v>-0.12767398030504365</v>
      </c>
      <c r="DE344" s="46">
        <f t="shared" si="2888"/>
        <v>-17.59095717708421</v>
      </c>
    </row>
    <row r="345" spans="1:109" ht="18" customHeight="1" thickBot="1">
      <c r="D345" s="11" t="s">
        <v>6</v>
      </c>
      <c r="E345" s="13"/>
      <c r="F345" s="13" t="s">
        <v>7</v>
      </c>
      <c r="G345" s="15"/>
      <c r="H345" s="10"/>
      <c r="I345" s="11" t="s">
        <v>8</v>
      </c>
      <c r="J345" s="13"/>
      <c r="K345" s="13" t="s">
        <v>9</v>
      </c>
      <c r="L345" s="15"/>
      <c r="N345" s="251" t="s">
        <v>26</v>
      </c>
      <c r="O345" s="252"/>
      <c r="P345" s="253" t="s">
        <v>27</v>
      </c>
      <c r="Q345" s="254"/>
      <c r="S345" s="11" t="s">
        <v>13</v>
      </c>
      <c r="T345" s="13"/>
      <c r="U345" s="13" t="s">
        <v>14</v>
      </c>
      <c r="V345" s="15"/>
      <c r="W345" s="20"/>
      <c r="X345" s="251" t="s">
        <v>26</v>
      </c>
      <c r="Y345" s="252"/>
      <c r="Z345" s="253" t="s">
        <v>27</v>
      </c>
      <c r="AA345" s="254"/>
      <c r="AB345" s="20"/>
      <c r="AC345" s="11" t="s">
        <v>8</v>
      </c>
      <c r="AD345" s="13"/>
      <c r="AE345" s="13" t="s">
        <v>9</v>
      </c>
      <c r="AF345" s="15"/>
      <c r="AG345" s="20"/>
      <c r="AH345" s="251" t="s">
        <v>26</v>
      </c>
      <c r="AI345" s="252"/>
      <c r="AJ345" s="253" t="s">
        <v>27</v>
      </c>
      <c r="AK345" s="254"/>
      <c r="AL345" s="20"/>
      <c r="AM345" s="11" t="s">
        <v>13</v>
      </c>
      <c r="AN345" s="13"/>
      <c r="AO345" s="13" t="s">
        <v>14</v>
      </c>
      <c r="AP345" s="15"/>
      <c r="AR345" s="251" t="s">
        <v>26</v>
      </c>
      <c r="AS345" s="252"/>
      <c r="AT345" s="253" t="s">
        <v>27</v>
      </c>
      <c r="AU345" s="254"/>
      <c r="AV345" s="36"/>
      <c r="AW345" s="11" t="s">
        <v>8</v>
      </c>
      <c r="AX345" s="13"/>
      <c r="AY345" s="13" t="s">
        <v>9</v>
      </c>
      <c r="AZ345" s="15"/>
      <c r="BA345" s="20"/>
      <c r="BB345" s="251" t="s">
        <v>26</v>
      </c>
      <c r="BC345" s="252"/>
      <c r="BD345" s="253" t="s">
        <v>27</v>
      </c>
      <c r="BE345" s="254"/>
      <c r="BF345" s="36"/>
      <c r="BG345" s="11" t="s">
        <v>13</v>
      </c>
      <c r="BH345" s="13"/>
      <c r="BI345" s="13" t="s">
        <v>14</v>
      </c>
      <c r="BJ345" s="15"/>
      <c r="BK345" s="36"/>
      <c r="BL345" s="251" t="s">
        <v>26</v>
      </c>
      <c r="BM345" s="252"/>
      <c r="BN345" s="253" t="s">
        <v>27</v>
      </c>
      <c r="BO345" s="254"/>
      <c r="BP345" s="36"/>
      <c r="BQ345" s="11" t="s">
        <v>8</v>
      </c>
      <c r="BR345" s="13"/>
      <c r="BS345" s="13" t="s">
        <v>9</v>
      </c>
      <c r="BT345" s="15"/>
      <c r="BU345" s="20"/>
      <c r="BV345" s="251" t="s">
        <v>26</v>
      </c>
      <c r="BW345" s="252"/>
      <c r="BX345" s="253" t="s">
        <v>27</v>
      </c>
      <c r="BY345" s="254"/>
      <c r="BZ345" s="36"/>
      <c r="CA345" s="11" t="s">
        <v>13</v>
      </c>
      <c r="CB345" s="13"/>
      <c r="CC345" s="13" t="s">
        <v>14</v>
      </c>
      <c r="CD345" s="15"/>
      <c r="CE345" s="36"/>
      <c r="CF345" s="251" t="s">
        <v>26</v>
      </c>
      <c r="CG345" s="252"/>
      <c r="CH345" s="253" t="s">
        <v>27</v>
      </c>
      <c r="CI345" s="254"/>
      <c r="CK345" s="11" t="s">
        <v>28</v>
      </c>
      <c r="CL345" s="13"/>
      <c r="CM345" s="13" t="s">
        <v>29</v>
      </c>
      <c r="CN345" s="15"/>
      <c r="CP345" s="251" t="s">
        <v>26</v>
      </c>
      <c r="CQ345" s="252"/>
      <c r="CR345" s="253" t="s">
        <v>27</v>
      </c>
      <c r="CS345" s="254"/>
      <c r="CU345" s="38" t="s">
        <v>37</v>
      </c>
      <c r="CW345" s="53" t="s">
        <v>45</v>
      </c>
      <c r="CY345" s="44">
        <f t="shared" si="2882"/>
        <v>7.3000000000000203</v>
      </c>
      <c r="CZ345" s="13">
        <f t="shared" si="2883"/>
        <v>-4.4677823947774677E-2</v>
      </c>
      <c r="DA345" s="13">
        <f t="shared" si="2884"/>
        <v>59.536129059786624</v>
      </c>
      <c r="DB345" s="48">
        <f t="shared" si="2885"/>
        <v>-4.4677823947774677E-2</v>
      </c>
      <c r="DC345" s="13">
        <f t="shared" si="2886"/>
        <v>-7.2248940805880837</v>
      </c>
      <c r="DD345" s="55">
        <f t="shared" si="2887"/>
        <v>-0.12609818981411058</v>
      </c>
      <c r="DE345" s="46">
        <f t="shared" si="2888"/>
        <v>-17.631992756221958</v>
      </c>
    </row>
    <row r="346" spans="1:109" ht="18" customHeight="1" thickTop="1" thickBot="1">
      <c r="D346" s="16">
        <v>0</v>
      </c>
      <c r="E346" s="17">
        <v>0</v>
      </c>
      <c r="F346" s="18">
        <v>1</v>
      </c>
      <c r="G346" s="19">
        <v>0</v>
      </c>
      <c r="H346" s="10"/>
      <c r="I346" s="16">
        <v>0</v>
      </c>
      <c r="J346" s="17">
        <f t="shared" ref="J346" si="3448">-1/($J$4*$B343)</f>
        <v>-1.7826519443384758</v>
      </c>
      <c r="K346" s="18">
        <v>1</v>
      </c>
      <c r="L346" s="19">
        <v>0</v>
      </c>
      <c r="N346" s="1">
        <f t="shared" ref="N346" si="3449">D346*I343+F346*I346-E346*J343-G346*J346</f>
        <v>0</v>
      </c>
      <c r="O346" s="4">
        <f t="shared" ref="O346" si="3450">(D346*J343+E346*I343+F346*J346+G346*I346)</f>
        <v>-1.7826519443384758</v>
      </c>
      <c r="P346" s="2">
        <f t="shared" ref="P346" si="3451">D346*K343+F346*K346-E346*L343-G346*L346</f>
        <v>1</v>
      </c>
      <c r="Q346" s="3">
        <f t="shared" ref="Q346" si="3452">(D346*L343+E346*K343+F346*L346+G346*K346)</f>
        <v>0</v>
      </c>
      <c r="S346" s="16">
        <v>0</v>
      </c>
      <c r="T346" s="17">
        <v>0</v>
      </c>
      <c r="U346" s="18">
        <v>1</v>
      </c>
      <c r="V346" s="19">
        <v>0</v>
      </c>
      <c r="W346" s="20"/>
      <c r="X346" s="1">
        <f t="shared" ref="X346" si="3453">N346*S343+P346*S346-O346*T343-Q346*T346</f>
        <v>0</v>
      </c>
      <c r="Y346" s="4">
        <f t="shared" ref="Y346" si="3454">(N346*T343+O346*S343+P346*T346+Q346*S346)</f>
        <v>-1.7826519443384758</v>
      </c>
      <c r="Z346" s="2">
        <f t="shared" ref="Z346" si="3455">N346*U343+P346*U346-O346*V343-Q346*V346</f>
        <v>-3.3636406779980517</v>
      </c>
      <c r="AA346" s="3">
        <f t="shared" ref="AA346" si="3456">(N346*V343+O346*U343+P346*V346+Q346*U346)</f>
        <v>0</v>
      </c>
      <c r="AB346" s="20"/>
      <c r="AC346" s="16">
        <v>0</v>
      </c>
      <c r="AD346" s="17">
        <f t="shared" ref="AD346" si="3457">-1/($AD$4*$B343)</f>
        <v>-2.0365935122277077</v>
      </c>
      <c r="AE346" s="18">
        <v>1</v>
      </c>
      <c r="AF346" s="19">
        <v>0</v>
      </c>
      <c r="AG346" s="20"/>
      <c r="AH346" s="1">
        <f t="shared" ref="AH346" si="3458">X346*AC343+Z346*AC346-Y346*AD343-AA346*AD346</f>
        <v>0</v>
      </c>
      <c r="AI346" s="4">
        <f t="shared" ref="AI346" si="3459">(X346*AD343+Y346*AC343+Z346*AD346+AA346*AC346)</f>
        <v>5.0677168379375637</v>
      </c>
      <c r="AJ346" s="2">
        <f t="shared" ref="AJ346" si="3460">X346*AE343+Z346*AE346-Y346*AF343-AA346*AF346</f>
        <v>-3.3636406779980517</v>
      </c>
      <c r="AK346" s="3">
        <f t="shared" ref="AK346" si="3461">(X346*AF343+Y346*AE343+Z346*AF346+AA346*AE346)</f>
        <v>0</v>
      </c>
      <c r="AL346" s="20"/>
      <c r="AM346" s="16">
        <v>0</v>
      </c>
      <c r="AN346" s="17">
        <v>0</v>
      </c>
      <c r="AO346" s="18">
        <v>1</v>
      </c>
      <c r="AP346" s="19">
        <v>0</v>
      </c>
      <c r="AR346" s="1">
        <f t="shared" ref="AR346" si="3462">AH346*AM343+AJ346*AM346-AI346*AN343-AK346*AN346</f>
        <v>0</v>
      </c>
      <c r="AS346" s="4">
        <f t="shared" ref="AS346" si="3463">(AH346*AN343+AI346*AM343+AJ346*AN346+AK346*AM346)</f>
        <v>5.0677168379375637</v>
      </c>
      <c r="AT346" s="2">
        <f t="shared" ref="AT346" si="3464">AH346*AO343+AJ346*AO346-AI346*AP343-AK346*AP346</f>
        <v>9.5277704302408139</v>
      </c>
      <c r="AU346" s="3">
        <f t="shared" ref="AU346" si="3465">(AH346*AP343+AI346*AO343+AJ346*AP346+AK346*AO346)</f>
        <v>0</v>
      </c>
      <c r="AV346" s="20"/>
      <c r="AW346" s="16">
        <v>0</v>
      </c>
      <c r="AX346" s="17">
        <f t="shared" ref="AX346" si="3466">-1/($AX$4*$B343)</f>
        <v>-2.0365935122277077</v>
      </c>
      <c r="AY346" s="18">
        <v>1</v>
      </c>
      <c r="AZ346" s="19">
        <v>0</v>
      </c>
      <c r="BA346" s="20"/>
      <c r="BB346" s="1">
        <f t="shared" ref="BB346" si="3467">AR346*AW343+AT346*AW346-AS346*AX343-AU346*AX346</f>
        <v>0</v>
      </c>
      <c r="BC346" s="4">
        <f t="shared" ref="BC346" si="3468">(AR346*AX343+AS346*AW343+AT346*AX346+AU346*AW346)</f>
        <v>-14.336478606285873</v>
      </c>
      <c r="BD346" s="2">
        <f t="shared" ref="BD346" si="3469">AR346*AY343+AT346*AY346-AS346*AZ343-AU346*AZ346</f>
        <v>9.5277704302408139</v>
      </c>
      <c r="BE346" s="3">
        <f t="shared" ref="BE346" si="3470">(AR346*AZ343+AS346*AY343+AT346*AZ346+AU346*AY346)</f>
        <v>0</v>
      </c>
      <c r="BF346" s="20"/>
      <c r="BG346" s="16">
        <v>0</v>
      </c>
      <c r="BH346" s="17">
        <v>0</v>
      </c>
      <c r="BI346" s="18">
        <v>1</v>
      </c>
      <c r="BJ346" s="19">
        <v>0</v>
      </c>
      <c r="BK346" s="20"/>
      <c r="BL346" s="1">
        <f t="shared" ref="BL346" si="3471">BB346*BG343+BD346*BG346-BC346*BH343-BE346*BH346</f>
        <v>0</v>
      </c>
      <c r="BM346" s="4">
        <f t="shared" ref="BM346" si="3472">(BB346*BH343+BC346*BG343+BD346*BH346+BE346*BG346)</f>
        <v>-14.336478606285873</v>
      </c>
      <c r="BN346" s="2">
        <f t="shared" ref="BN346" si="3473">BB346*BI343+BD346*BI346-BC346*BJ343-BE346*BJ346</f>
        <v>-25.56558664617544</v>
      </c>
      <c r="BO346" s="3">
        <f t="shared" ref="BO346" si="3474">(BB346*BJ343+BC346*BI343+BD346*BJ346+BE346*BI346)</f>
        <v>0</v>
      </c>
      <c r="BP346" s="20"/>
      <c r="BQ346" s="16">
        <v>0</v>
      </c>
      <c r="BR346" s="17">
        <f t="shared" ref="BR346" si="3475">-1/($BR$4*$B343)</f>
        <v>-1.7826519443384758</v>
      </c>
      <c r="BS346" s="18">
        <v>1</v>
      </c>
      <c r="BT346" s="19">
        <v>0</v>
      </c>
      <c r="BU346" s="20"/>
      <c r="BV346" s="1">
        <f t="shared" ref="BV346" si="3476">BL346*BQ343+BN346*BQ346-BM346*BR343-BO346*BR346</f>
        <v>0</v>
      </c>
      <c r="BW346" s="4">
        <f t="shared" ref="BW346" si="3477">(BL346*BR343+BM346*BQ343+BN346*BR346+BO346*BQ346)</f>
        <v>31.238064136672548</v>
      </c>
      <c r="BX346" s="2">
        <f t="shared" ref="BX346" si="3478">BL346*BS343+BN346*BS346-BM346*BT343-BO346*BT346</f>
        <v>-25.56558664617544</v>
      </c>
      <c r="BY346" s="3">
        <f t="shared" ref="BY346" si="3479">(BL346*BT343+BM346*BS343+BN346*BT346+BO346*BS346)</f>
        <v>0</v>
      </c>
      <c r="BZ346" s="20"/>
      <c r="CA346" s="16">
        <v>0</v>
      </c>
      <c r="CB346" s="17">
        <v>0</v>
      </c>
      <c r="CC346" s="18">
        <v>1</v>
      </c>
      <c r="CD346" s="19">
        <v>0</v>
      </c>
      <c r="CE346" s="20"/>
      <c r="CF346" s="1">
        <f t="shared" ref="CF346" si="3480">BV346*CA343+BX346*CA346-BW346*CB343-BY346*CB346</f>
        <v>0</v>
      </c>
      <c r="CG346" s="4">
        <f t="shared" ref="CG346" si="3481">(BV346*CB343+BW346*CA343+BX346*CB346+BY346*CA346)</f>
        <v>31.238064136672548</v>
      </c>
      <c r="CH346" s="2">
        <f t="shared" ref="CH346" si="3482">BV346*CC343+BX346*CC346-BW346*CD343-BY346*CD346</f>
        <v>14.45458371486442</v>
      </c>
      <c r="CI346" s="3">
        <f t="shared" ref="CI346" si="3483">(BV346*CD343+BW346*CC343+BX346*CD346+BY346*CC346)</f>
        <v>0</v>
      </c>
      <c r="CK346" s="16">
        <f t="shared" ref="CK346" si="3484">1/$CL$4</f>
        <v>1</v>
      </c>
      <c r="CL346" s="17">
        <v>0</v>
      </c>
      <c r="CM346" s="18">
        <v>1</v>
      </c>
      <c r="CN346" s="19">
        <v>0</v>
      </c>
      <c r="CP346" s="1">
        <f t="shared" ref="CP346" si="3485">CF346*CK343+CH346*CK346-CG346*CL343-CI346*CL346</f>
        <v>14.45458371486442</v>
      </c>
      <c r="CQ346" s="4">
        <f t="shared" ref="CQ346" si="3486">(CF346*CL343+CG346*CK343+CH346*CL346+CI346*CK346)</f>
        <v>31.238064136672548</v>
      </c>
      <c r="CR346" s="2">
        <f t="shared" ref="CR346" si="3487">CF346*CM343+CH346*CM346-CG346*CN343-CI346*CN346</f>
        <v>14.45458371486442</v>
      </c>
      <c r="CS346" s="3">
        <f t="shared" ref="CS346" si="3488">(CF346*CN343+CG346*CM343+CH346*CN346+CI346*CM346)</f>
        <v>0</v>
      </c>
      <c r="CU346" s="39">
        <f t="shared" ref="CU346" si="3489">(180/PI())*ATAN(-1*(CQ343/CP343))</f>
        <v>24.726483493674415</v>
      </c>
      <c r="CW346" s="54">
        <f t="shared" ref="CW346" si="3490">20*LOG(((1-(10^(CU343/20)^2)*(1-((1-CW343)/(1+CW343))^2))^0.5))</f>
        <v>-1.0445470057472898E-2</v>
      </c>
      <c r="CY346" s="44">
        <f t="shared" si="2882"/>
        <v>7.3500000000000201</v>
      </c>
      <c r="CZ346" s="13">
        <f t="shared" si="2883"/>
        <v>-4.4414129935553506E-2</v>
      </c>
      <c r="DA346" s="13">
        <f t="shared" si="2884"/>
        <v>59.174884355757221</v>
      </c>
      <c r="DB346" s="48">
        <f t="shared" si="2885"/>
        <v>-4.4414129935553506E-2</v>
      </c>
      <c r="DC346" s="13">
        <f t="shared" si="2886"/>
        <v>-7.1363957432302785</v>
      </c>
      <c r="DD346" s="55">
        <f t="shared" si="2887"/>
        <v>-0.1245536024446762</v>
      </c>
      <c r="DE346" s="46">
        <f t="shared" si="2888"/>
        <v>-17.673304630594394</v>
      </c>
    </row>
    <row r="347" spans="1:109" ht="18" customHeight="1"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3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/>
      <c r="BF347" s="20"/>
      <c r="BG347" s="20"/>
      <c r="BH347" s="20"/>
      <c r="BI347" s="20"/>
      <c r="BJ347" s="20"/>
      <c r="BK347" s="20"/>
      <c r="BL347" s="20"/>
      <c r="BM347" s="20"/>
      <c r="BN347" s="20"/>
      <c r="BO347" s="20"/>
      <c r="BP347" s="20"/>
      <c r="BQ347" s="20"/>
      <c r="BR347" s="20"/>
      <c r="BS347" s="20"/>
      <c r="BT347" s="20"/>
      <c r="BU347" s="20"/>
      <c r="BV347" s="20"/>
      <c r="BW347" s="20"/>
      <c r="BX347" s="20"/>
      <c r="BY347" s="20"/>
      <c r="BZ347" s="20"/>
      <c r="CA347" s="20"/>
      <c r="CB347" s="20"/>
      <c r="CC347" s="20"/>
      <c r="CD347" s="20"/>
      <c r="CE347" s="20"/>
      <c r="CF347" s="20"/>
      <c r="CG347" s="20"/>
      <c r="CH347" s="20"/>
      <c r="CI347" s="20"/>
      <c r="CJ347" s="20"/>
      <c r="CK347" s="20"/>
      <c r="CL347" s="20"/>
      <c r="CY347" s="44">
        <f t="shared" si="2882"/>
        <v>7.4000000000000199</v>
      </c>
      <c r="CZ347" s="13">
        <f t="shared" si="2883"/>
        <v>-4.4148593521639565E-2</v>
      </c>
      <c r="DA347" s="13">
        <f t="shared" si="2884"/>
        <v>58.818064568595709</v>
      </c>
      <c r="DB347" s="48">
        <f t="shared" si="2885"/>
        <v>-4.4148593521639565E-2</v>
      </c>
      <c r="DC347" s="13">
        <f t="shared" si="2886"/>
        <v>-7.0496331659420512</v>
      </c>
      <c r="DD347" s="55">
        <f t="shared" si="2887"/>
        <v>-0.12303930980348057</v>
      </c>
      <c r="DE347" s="46">
        <f t="shared" si="2888"/>
        <v>-17.714872889548843</v>
      </c>
    </row>
    <row r="348" spans="1:109" ht="18" customHeight="1">
      <c r="CY348" s="44">
        <f t="shared" si="2882"/>
        <v>7.4500000000000197</v>
      </c>
      <c r="CZ348" s="13">
        <f t="shared" si="2883"/>
        <v>-4.3881433352865554E-2</v>
      </c>
      <c r="DA348" s="13">
        <f t="shared" si="2884"/>
        <v>58.465582910298608</v>
      </c>
      <c r="DB348" s="48">
        <f t="shared" si="2885"/>
        <v>-4.3881433352865554E-2</v>
      </c>
      <c r="DC348" s="13">
        <f t="shared" si="2886"/>
        <v>-6.9645563584491734</v>
      </c>
      <c r="DD348" s="55">
        <f t="shared" si="2887"/>
        <v>-0.12155443939564446</v>
      </c>
      <c r="DE348" s="46">
        <f t="shared" si="2888"/>
        <v>-17.756678579222267</v>
      </c>
    </row>
    <row r="349" spans="1:109" ht="18" customHeight="1" thickBot="1">
      <c r="A349" s="23"/>
      <c r="B349" s="23"/>
      <c r="C349" s="23"/>
      <c r="D349" s="20" t="s">
        <v>15</v>
      </c>
      <c r="E349" s="20"/>
      <c r="F349" s="20"/>
      <c r="G349" s="20"/>
      <c r="H349" s="20"/>
      <c r="I349" s="20" t="s">
        <v>16</v>
      </c>
      <c r="J349" s="20"/>
      <c r="K349" s="20"/>
      <c r="L349" s="20"/>
      <c r="M349" s="23"/>
      <c r="N349" s="23"/>
      <c r="O349" s="24" t="s">
        <v>17</v>
      </c>
      <c r="P349" s="23"/>
      <c r="Q349" s="23"/>
      <c r="R349" s="23"/>
      <c r="S349" s="20"/>
      <c r="T349" s="20" t="s">
        <v>18</v>
      </c>
      <c r="U349" s="23"/>
      <c r="V349" s="23"/>
      <c r="W349" s="23"/>
      <c r="X349" s="23"/>
      <c r="Y349" s="24" t="s">
        <v>19</v>
      </c>
      <c r="Z349" s="23"/>
      <c r="AA349" s="23"/>
      <c r="AB349" s="23"/>
      <c r="AC349" s="24" t="s">
        <v>20</v>
      </c>
      <c r="AD349" s="20"/>
      <c r="AE349" s="20"/>
      <c r="AF349" s="20"/>
      <c r="AG349" s="20"/>
      <c r="AH349" s="23"/>
      <c r="AI349" s="24" t="s">
        <v>21</v>
      </c>
      <c r="AJ349" s="23"/>
      <c r="AK349" s="23"/>
      <c r="AL349" s="20"/>
      <c r="AM349" s="24" t="s">
        <v>31</v>
      </c>
      <c r="AN349" s="20"/>
      <c r="AO349" s="23"/>
      <c r="AP349" s="23"/>
      <c r="AQ349" s="23"/>
      <c r="AR349" s="23"/>
      <c r="AS349" s="24" t="s">
        <v>91</v>
      </c>
      <c r="AT349" s="23"/>
      <c r="AU349" s="23"/>
      <c r="AV349" s="23"/>
      <c r="AW349" s="24" t="s">
        <v>32</v>
      </c>
      <c r="AX349" s="20"/>
      <c r="AY349" s="20"/>
      <c r="AZ349" s="20"/>
      <c r="BA349" s="20"/>
      <c r="BB349" s="23"/>
      <c r="BC349" s="24" t="s">
        <v>22</v>
      </c>
      <c r="BD349" s="23"/>
      <c r="BE349" s="23"/>
      <c r="BF349" s="23"/>
      <c r="BG349" s="24" t="s">
        <v>33</v>
      </c>
      <c r="BH349" s="20"/>
      <c r="BI349" s="23"/>
      <c r="BJ349" s="23"/>
      <c r="BK349" s="23"/>
      <c r="BL349" s="23"/>
      <c r="BM349" s="24" t="s">
        <v>34</v>
      </c>
      <c r="BN349" s="23"/>
      <c r="BO349" s="23"/>
      <c r="BP349" s="23"/>
      <c r="BQ349" s="24" t="s">
        <v>89</v>
      </c>
      <c r="BR349" s="20"/>
      <c r="BS349" s="20"/>
      <c r="BT349" s="20"/>
      <c r="BU349" s="20"/>
      <c r="BV349" s="23"/>
      <c r="BW349" s="24" t="s">
        <v>35</v>
      </c>
      <c r="BX349" s="23"/>
      <c r="BY349" s="23"/>
      <c r="BZ349" s="23"/>
      <c r="CA349" s="24" t="s">
        <v>90</v>
      </c>
      <c r="CB349" s="20"/>
      <c r="CC349" s="23"/>
      <c r="CD349" s="23"/>
      <c r="CE349" s="23"/>
      <c r="CF349" s="23"/>
      <c r="CG349" s="24" t="s">
        <v>92</v>
      </c>
      <c r="CH349" s="23"/>
      <c r="CI349" s="23"/>
      <c r="CJ349" s="23"/>
      <c r="CK349" s="24" t="s">
        <v>36</v>
      </c>
      <c r="CL349" s="24"/>
      <c r="CM349" s="23"/>
      <c r="CN349" s="23"/>
      <c r="CO349" s="23"/>
      <c r="CP349" s="23"/>
      <c r="CQ349" s="24" t="s">
        <v>93</v>
      </c>
      <c r="CR349" s="23"/>
      <c r="CS349" s="23"/>
      <c r="CY349" s="44">
        <f t="shared" si="2882"/>
        <v>7.5000000000000204</v>
      </c>
      <c r="CZ349" s="13">
        <f t="shared" si="2883"/>
        <v>-4.3612856818619906E-2</v>
      </c>
      <c r="DA349" s="13">
        <f t="shared" si="2884"/>
        <v>58.117355092376144</v>
      </c>
      <c r="DB349" s="48">
        <f t="shared" si="2885"/>
        <v>-4.3612856818619906E-2</v>
      </c>
      <c r="DC349" s="13">
        <f t="shared" si="2886"/>
        <v>-6.8811172855703511</v>
      </c>
      <c r="DD349" s="55">
        <f t="shared" si="2887"/>
        <v>-0.12009815284909751</v>
      </c>
      <c r="DE349" s="46">
        <f t="shared" si="2888"/>
        <v>-17.798703653806868</v>
      </c>
    </row>
    <row r="350" spans="1:109" ht="18" customHeight="1" thickBot="1">
      <c r="A350" s="23"/>
      <c r="B350" s="33"/>
      <c r="C350" s="23"/>
      <c r="D350" s="7" t="s">
        <v>2</v>
      </c>
      <c r="E350" s="8"/>
      <c r="F350" s="8" t="s">
        <v>3</v>
      </c>
      <c r="G350" s="9"/>
      <c r="H350" s="10"/>
      <c r="I350" s="7" t="s">
        <v>4</v>
      </c>
      <c r="J350" s="8"/>
      <c r="K350" s="8" t="s">
        <v>5</v>
      </c>
      <c r="L350" s="9"/>
      <c r="M350" s="23"/>
      <c r="N350" s="251" t="s">
        <v>79</v>
      </c>
      <c r="O350" s="252"/>
      <c r="P350" s="253" t="s">
        <v>80</v>
      </c>
      <c r="Q350" s="254"/>
      <c r="R350" s="23"/>
      <c r="S350" s="7" t="s">
        <v>11</v>
      </c>
      <c r="T350" s="8"/>
      <c r="U350" s="8" t="s">
        <v>12</v>
      </c>
      <c r="V350" s="9"/>
      <c r="W350" s="20"/>
      <c r="X350" s="251" t="s">
        <v>79</v>
      </c>
      <c r="Y350" s="252"/>
      <c r="Z350" s="253" t="s">
        <v>80</v>
      </c>
      <c r="AA350" s="254"/>
      <c r="AB350" s="20"/>
      <c r="AC350" s="7" t="s">
        <v>4</v>
      </c>
      <c r="AD350" s="8"/>
      <c r="AE350" s="8" t="s">
        <v>5</v>
      </c>
      <c r="AF350" s="9"/>
      <c r="AG350" s="20"/>
      <c r="AH350" s="251" t="s">
        <v>0</v>
      </c>
      <c r="AI350" s="252"/>
      <c r="AJ350" s="253" t="s">
        <v>1</v>
      </c>
      <c r="AK350" s="254"/>
      <c r="AL350" s="20"/>
      <c r="AM350" s="7" t="s">
        <v>11</v>
      </c>
      <c r="AN350" s="8"/>
      <c r="AO350" s="8" t="s">
        <v>12</v>
      </c>
      <c r="AP350" s="9"/>
      <c r="AQ350" s="23"/>
      <c r="AR350" s="251" t="s">
        <v>0</v>
      </c>
      <c r="AS350" s="252"/>
      <c r="AT350" s="253" t="s">
        <v>1</v>
      </c>
      <c r="AU350" s="254"/>
      <c r="AV350" s="36"/>
      <c r="AW350" s="7" t="s">
        <v>4</v>
      </c>
      <c r="AX350" s="8"/>
      <c r="AY350" s="8" t="s">
        <v>5</v>
      </c>
      <c r="AZ350" s="9"/>
      <c r="BA350" s="20"/>
      <c r="BB350" s="251" t="s">
        <v>0</v>
      </c>
      <c r="BC350" s="252"/>
      <c r="BD350" s="253" t="s">
        <v>1</v>
      </c>
      <c r="BE350" s="254"/>
      <c r="BF350" s="36"/>
      <c r="BG350" s="7" t="s">
        <v>11</v>
      </c>
      <c r="BH350" s="8"/>
      <c r="BI350" s="8" t="s">
        <v>12</v>
      </c>
      <c r="BJ350" s="9"/>
      <c r="BK350" s="36"/>
      <c r="BL350" s="251" t="s">
        <v>0</v>
      </c>
      <c r="BM350" s="252"/>
      <c r="BN350" s="253" t="s">
        <v>1</v>
      </c>
      <c r="BO350" s="254"/>
      <c r="BP350" s="36"/>
      <c r="BQ350" s="7" t="s">
        <v>4</v>
      </c>
      <c r="BR350" s="8"/>
      <c r="BS350" s="8" t="s">
        <v>5</v>
      </c>
      <c r="BT350" s="9"/>
      <c r="BU350" s="20"/>
      <c r="BV350" s="251" t="s">
        <v>0</v>
      </c>
      <c r="BW350" s="252"/>
      <c r="BX350" s="253" t="s">
        <v>1</v>
      </c>
      <c r="BY350" s="254"/>
      <c r="BZ350" s="36"/>
      <c r="CA350" s="7" t="s">
        <v>11</v>
      </c>
      <c r="CB350" s="8"/>
      <c r="CC350" s="8" t="s">
        <v>12</v>
      </c>
      <c r="CD350" s="9"/>
      <c r="CE350" s="36"/>
      <c r="CF350" s="251" t="s">
        <v>0</v>
      </c>
      <c r="CG350" s="252"/>
      <c r="CH350" s="253" t="s">
        <v>1</v>
      </c>
      <c r="CI350" s="254"/>
      <c r="CJ350" s="23"/>
      <c r="CK350" s="7" t="s">
        <v>23</v>
      </c>
      <c r="CL350" s="8"/>
      <c r="CM350" s="8" t="s">
        <v>24</v>
      </c>
      <c r="CN350" s="9"/>
      <c r="CO350" s="23"/>
      <c r="CP350" s="251" t="s">
        <v>0</v>
      </c>
      <c r="CQ350" s="252"/>
      <c r="CR350" s="253" t="s">
        <v>1</v>
      </c>
      <c r="CS350" s="254"/>
      <c r="CU350" s="26" t="s">
        <v>25</v>
      </c>
      <c r="CW350" s="50" t="s">
        <v>44</v>
      </c>
      <c r="CY350" s="44">
        <f t="shared" si="2882"/>
        <v>7.5500000000000203</v>
      </c>
      <c r="CZ350" s="13">
        <f t="shared" si="2883"/>
        <v>-4.3343060561404093E-2</v>
      </c>
      <c r="DA350" s="13">
        <f t="shared" si="2884"/>
        <v>57.773299228097628</v>
      </c>
      <c r="DB350" s="48">
        <f t="shared" si="2885"/>
        <v>-4.3343060561404093E-2</v>
      </c>
      <c r="DC350" s="13">
        <f t="shared" si="2886"/>
        <v>-6.7992697713944734</v>
      </c>
      <c r="DD350" s="55">
        <f t="shared" si="2887"/>
        <v>-0.11866964424215573</v>
      </c>
      <c r="DE350" s="46">
        <f t="shared" si="2888"/>
        <v>-17.840930929595068</v>
      </c>
    </row>
    <row r="351" spans="1:109" ht="18" customHeight="1" thickTop="1" thickBot="1">
      <c r="B351" s="34">
        <v>0.82499999999999996</v>
      </c>
      <c r="D351" s="11">
        <v>1</v>
      </c>
      <c r="E351" s="12">
        <v>0</v>
      </c>
      <c r="F351" s="13">
        <v>0</v>
      </c>
      <c r="G351" s="40">
        <f t="shared" ref="G351" si="3491">-1/($E$4*$B351)</f>
        <v>-1.2733703247412673</v>
      </c>
      <c r="H351" s="10"/>
      <c r="I351" s="11">
        <v>1</v>
      </c>
      <c r="J351" s="12">
        <v>0</v>
      </c>
      <c r="K351" s="13">
        <v>0</v>
      </c>
      <c r="L351" s="14">
        <v>0</v>
      </c>
      <c r="N351" s="1">
        <f t="shared" ref="N351" si="3492">D351*I351+F351*I354-E351*J351-G351*J354</f>
        <v>-1.2562186544431611</v>
      </c>
      <c r="O351" s="4">
        <f t="shared" ref="O351" si="3493">(D351*J351+E351*I351+F351*J354+G351*I354)</f>
        <v>0</v>
      </c>
      <c r="P351" s="2">
        <f t="shared" ref="P351" si="3494">D351*K351+F351*K354-E351*L351-G351*L354</f>
        <v>0</v>
      </c>
      <c r="Q351" s="3">
        <f t="shared" ref="Q351" si="3495">(D351*L351+E351*K351+F351*L354+G351*K354)</f>
        <v>-1.2733703247412673</v>
      </c>
      <c r="S351" s="11">
        <v>1</v>
      </c>
      <c r="T351" s="12">
        <v>0</v>
      </c>
      <c r="U351" s="13">
        <v>0</v>
      </c>
      <c r="V351" s="40">
        <f t="shared" ref="V351" si="3496">-1/($T$4*$B351)</f>
        <v>-2.4330012286656206</v>
      </c>
      <c r="W351" s="20"/>
      <c r="X351" s="1">
        <f t="shared" ref="X351" si="3497">N351*S351+P351*S354-O351*T351-Q351*T354</f>
        <v>-1.2562186544431611</v>
      </c>
      <c r="Y351" s="4">
        <f t="shared" ref="Y351" si="3498">(N351*T351+O351*S351+P351*T354+Q351*S354)</f>
        <v>0</v>
      </c>
      <c r="Z351" s="2">
        <f t="shared" ref="Z351" si="3499">N351*U351+P351*U354-O351*V351-Q351*V354</f>
        <v>0</v>
      </c>
      <c r="AA351" s="3">
        <f t="shared" ref="AA351" si="3500">(N351*V351+O351*U351+P351*V354+Q351*U354)</f>
        <v>1.783011204991616</v>
      </c>
      <c r="AB351" s="20"/>
      <c r="AC351" s="11">
        <v>1</v>
      </c>
      <c r="AD351" s="12">
        <v>0</v>
      </c>
      <c r="AE351" s="13">
        <v>0</v>
      </c>
      <c r="AF351" s="14">
        <v>0</v>
      </c>
      <c r="AG351" s="20"/>
      <c r="AH351" s="1">
        <f t="shared" ref="AH351" si="3501">X351*AC351+Z351*AC354-Y351*AD351-AA351*AD354</f>
        <v>2.3530427066459181</v>
      </c>
      <c r="AI351" s="4">
        <f t="shared" ref="AI351" si="3502">(X351*AD351+Y351*AC351+Z351*AD354+AA351*AC354)</f>
        <v>0</v>
      </c>
      <c r="AJ351" s="2">
        <f t="shared" ref="AJ351" si="3503">X351*AE351+Z351*AE354-Y351*AF351-AA351*AF354</f>
        <v>0</v>
      </c>
      <c r="AK351" s="3">
        <f t="shared" ref="AK351" si="3504">(X351*AF351+Y351*AE351+Z351*AF354+AA351*AE354)</f>
        <v>1.783011204991616</v>
      </c>
      <c r="AL351" s="20"/>
      <c r="AM351" s="11">
        <v>1</v>
      </c>
      <c r="AN351" s="12">
        <v>0</v>
      </c>
      <c r="AO351" s="13">
        <v>0</v>
      </c>
      <c r="AP351" s="40">
        <f t="shared" ref="AP351" si="3505">-1/($AN$4*$B351)</f>
        <v>-2.5284130415544683</v>
      </c>
      <c r="AR351" s="1">
        <f t="shared" ref="AR351" si="3506">AH351*AM351+AJ351*AM354-AI351*AN351-AK351*AN354</f>
        <v>2.3530427066459181</v>
      </c>
      <c r="AS351" s="4">
        <f t="shared" ref="AS351" si="3507">(AH351*AN351+AI351*AM351+AJ351*AN354+AK351*AM354)</f>
        <v>0</v>
      </c>
      <c r="AT351" s="2">
        <f t="shared" ref="AT351" si="3508">AH351*AO351+AJ351*AO354-AI351*AP351-AK351*AP354</f>
        <v>0</v>
      </c>
      <c r="AU351" s="3">
        <f t="shared" ref="AU351" si="3509">(AH351*AP351+AI351*AO351+AJ351*AP354+AK351*AO354)</f>
        <v>-4.1664526618265487</v>
      </c>
      <c r="AV351" s="20"/>
      <c r="AW351" s="11">
        <v>1</v>
      </c>
      <c r="AX351" s="12">
        <v>0</v>
      </c>
      <c r="AY351" s="13">
        <v>0</v>
      </c>
      <c r="AZ351" s="14">
        <v>0</v>
      </c>
      <c r="BA351" s="20"/>
      <c r="BB351" s="1">
        <f t="shared" ref="BB351" si="3510">AR351*AW351+AT351*AW354-AS351*AX351-AU351*AX354</f>
        <v>-6.0809012657970465</v>
      </c>
      <c r="BC351" s="4">
        <f t="shared" ref="BC351" si="3511">(AR351*AX351+AS351*AW351+AT351*AX354+AU351*AW354)</f>
        <v>0</v>
      </c>
      <c r="BD351" s="2">
        <f t="shared" ref="BD351" si="3512">AR351*AY351+AT351*AY354-AS351*AZ351-AU351*AZ354</f>
        <v>0</v>
      </c>
      <c r="BE351" s="3">
        <f t="shared" ref="BE351" si="3513">(AR351*AZ351+AS351*AY351+AT351*AZ354+AU351*AY354)</f>
        <v>-4.1664526618265487</v>
      </c>
      <c r="BF351" s="20"/>
      <c r="BG351" s="11">
        <v>1</v>
      </c>
      <c r="BH351" s="12">
        <v>0</v>
      </c>
      <c r="BI351" s="13">
        <v>0</v>
      </c>
      <c r="BJ351" s="40">
        <f t="shared" ref="BJ351" si="3514">-1/($BH$4*$B351)</f>
        <v>-2.4330012286656206</v>
      </c>
      <c r="BK351" s="20"/>
      <c r="BL351" s="1">
        <f t="shared" ref="BL351" si="3515">BB351*BG351+BD351*BG354-BC351*BH351-BE351*BH354</f>
        <v>-6.0809012657970465</v>
      </c>
      <c r="BM351" s="4">
        <f t="shared" ref="BM351" si="3516">(BB351*BH351+BC351*BG351+BD351*BH354+BE351*BG354)</f>
        <v>0</v>
      </c>
      <c r="BN351" s="2">
        <f t="shared" ref="BN351" si="3517">BB351*BI351+BD351*BI354-BC351*BJ351-BE351*BJ354</f>
        <v>0</v>
      </c>
      <c r="BO351" s="3">
        <f t="shared" ref="BO351" si="3518">(BB351*BJ351+BC351*BI351+BD351*BJ354+BE351*BI354)</f>
        <v>10.628387589251993</v>
      </c>
      <c r="BP351" s="20"/>
      <c r="BQ351" s="11">
        <v>1</v>
      </c>
      <c r="BR351" s="12">
        <v>0</v>
      </c>
      <c r="BS351" s="13">
        <v>0</v>
      </c>
      <c r="BT351" s="14">
        <v>0</v>
      </c>
      <c r="BU351" s="20"/>
      <c r="BV351" s="1">
        <f t="shared" ref="BV351" si="3519">BL351*BQ351+BN351*BQ354-BM351*BR351-BO351*BR354</f>
        <v>12.750985954752835</v>
      </c>
      <c r="BW351" s="4">
        <f t="shared" ref="BW351" si="3520">(BL351*BR351+BM351*BQ351+BN351*BR354+BO351*BQ354)</f>
        <v>0</v>
      </c>
      <c r="BX351" s="2">
        <f t="shared" ref="BX351" si="3521">BL351*BS351+BN351*BS354-BM351*BT351-BO351*BT354</f>
        <v>0</v>
      </c>
      <c r="BY351" s="3">
        <f t="shared" ref="BY351" si="3522">(BL351*BT351+BM351*BS351+BN351*BT354+BO351*BS354)</f>
        <v>10.628387589251993</v>
      </c>
      <c r="BZ351" s="20"/>
      <c r="CA351" s="11">
        <v>1</v>
      </c>
      <c r="CB351" s="12">
        <v>0</v>
      </c>
      <c r="CC351" s="13">
        <v>0</v>
      </c>
      <c r="CD351" s="40">
        <f t="shared" ref="CD351" si="3523">-1/($CB$4*$B351)</f>
        <v>-1.2733703247412673</v>
      </c>
      <c r="CE351" s="20"/>
      <c r="CF351" s="1">
        <f t="shared" ref="CF351" si="3524">BV351*CA351+BX351*CA354-BW351*CB351-BY351*CB354</f>
        <v>12.750985954752835</v>
      </c>
      <c r="CG351" s="4">
        <f t="shared" ref="CG351" si="3525">(BV351*CB351+BW351*CA351+BX351*CB354+BY351*CA354)</f>
        <v>0</v>
      </c>
      <c r="CH351" s="2">
        <f t="shared" ref="CH351" si="3526">BV351*CC351+BX351*CC354-BW351*CD351-BY351*CD354</f>
        <v>0</v>
      </c>
      <c r="CI351" s="3">
        <f t="shared" ref="CI351" si="3527">(BV351*CD351+BW351*CC351+BX351*CD354+BY351*CC354)</f>
        <v>-5.608339536722962</v>
      </c>
      <c r="CJ351" s="28"/>
      <c r="CK351" s="11">
        <v>1</v>
      </c>
      <c r="CL351" s="12">
        <v>0</v>
      </c>
      <c r="CM351" s="13">
        <v>0</v>
      </c>
      <c r="CN351" s="14">
        <v>0</v>
      </c>
      <c r="CP351" s="1">
        <f t="shared" ref="CP351" si="3528">CF351*CK351+CH351*CK354-CG351*CL351-CI351*CL354</f>
        <v>12.750985954752835</v>
      </c>
      <c r="CQ351" s="4">
        <f t="shared" ref="CQ351" si="3529">(CF351*CL351+CG351*CK351+CH351*CL354+CI351*CK354)</f>
        <v>-5.608339536722962</v>
      </c>
      <c r="CR351" s="2">
        <f t="shared" ref="CR351" si="3530">CF351*CM351+CH351*CM354-CG351*CN351-CI351*CN354</f>
        <v>0</v>
      </c>
      <c r="CS351" s="3">
        <f t="shared" ref="CS351" si="3531">(CF351*CN351+CG351*CM351+CH351*CN354+CI351*CM354)</f>
        <v>-5.608339536722962</v>
      </c>
      <c r="CU351" s="29">
        <f t="shared" ref="CU351" si="3532">20*LOG(((1+$CL$4)/$CL$4)/((CP351+CP354)^2+(CQ351+CQ354)^2)^0.5)</f>
        <v>-24.730348451655885</v>
      </c>
      <c r="CW351" s="51">
        <f t="shared" ref="CW351" si="3533">((CP351^2+CQ351^2)^0.5)/((CP354^2+CQ354^2)^0.5)</f>
        <v>0.44211306395120881</v>
      </c>
      <c r="CY351" s="44">
        <f t="shared" si="2882"/>
        <v>7.6000000000000201</v>
      </c>
      <c r="CZ351" s="13">
        <f t="shared" si="2883"/>
        <v>-4.307223096620718E-2</v>
      </c>
      <c r="DA351" s="13">
        <f t="shared" si="2884"/>
        <v>57.433335739527905</v>
      </c>
      <c r="DB351" s="48">
        <f t="shared" si="2885"/>
        <v>-4.307223096620718E-2</v>
      </c>
      <c r="DC351" s="13">
        <f t="shared" si="2886"/>
        <v>-6.7189694089848002</v>
      </c>
      <c r="DD351" s="55">
        <f t="shared" si="2887"/>
        <v>-0.11726813852756224</v>
      </c>
      <c r="DE351" s="46">
        <f t="shared" si="2888"/>
        <v>-17.883344041628568</v>
      </c>
    </row>
    <row r="352" spans="1:109" ht="18" customHeight="1" thickBot="1">
      <c r="D352" s="11"/>
      <c r="E352" s="13"/>
      <c r="F352" s="13"/>
      <c r="G352" s="15"/>
      <c r="H352" s="10"/>
      <c r="I352" s="11"/>
      <c r="J352" s="13"/>
      <c r="K352" s="13"/>
      <c r="L352" s="15"/>
      <c r="N352" s="5"/>
      <c r="Q352" s="6"/>
      <c r="S352" s="11"/>
      <c r="T352" s="13"/>
      <c r="U352" s="13"/>
      <c r="V352" s="15"/>
      <c r="W352" s="20"/>
      <c r="X352" s="5"/>
      <c r="AA352" s="6"/>
      <c r="AB352" s="20"/>
      <c r="AC352" s="11"/>
      <c r="AD352" s="13"/>
      <c r="AE352" s="13"/>
      <c r="AF352" s="15"/>
      <c r="AG352" s="20"/>
      <c r="AH352" s="5"/>
      <c r="AK352" s="6"/>
      <c r="AL352" s="20"/>
      <c r="AM352" s="11"/>
      <c r="AN352" s="13"/>
      <c r="AO352" s="13"/>
      <c r="AP352" s="15"/>
      <c r="AR352" s="5"/>
      <c r="AU352" s="6"/>
      <c r="AW352" s="11"/>
      <c r="AX352" s="13"/>
      <c r="AY352" s="13"/>
      <c r="AZ352" s="15"/>
      <c r="BA352" s="20"/>
      <c r="BB352" s="5"/>
      <c r="BE352" s="6"/>
      <c r="BG352" s="11"/>
      <c r="BH352" s="13"/>
      <c r="BI352" s="13"/>
      <c r="BJ352" s="15"/>
      <c r="BL352" s="5"/>
      <c r="BO352" s="6"/>
      <c r="BQ352" s="11"/>
      <c r="BR352" s="13"/>
      <c r="BS352" s="13"/>
      <c r="BT352" s="15"/>
      <c r="BU352" s="20"/>
      <c r="BV352" s="5"/>
      <c r="BY352" s="6"/>
      <c r="CA352" s="11"/>
      <c r="CB352" s="13"/>
      <c r="CC352" s="13"/>
      <c r="CD352" s="15"/>
      <c r="CF352" s="5"/>
      <c r="CI352" s="6"/>
      <c r="CK352" s="11"/>
      <c r="CL352" s="13"/>
      <c r="CM352" s="13"/>
      <c r="CN352" s="15"/>
      <c r="CP352" s="5"/>
      <c r="CS352" s="6"/>
      <c r="CW352" s="52"/>
      <c r="CY352" s="44">
        <f t="shared" si="2882"/>
        <v>7.6500000000000199</v>
      </c>
      <c r="CZ352" s="13">
        <f t="shared" si="2883"/>
        <v>-4.2800544629372869E-2</v>
      </c>
      <c r="DA352" s="13">
        <f t="shared" si="2884"/>
        <v>57.097387269078666</v>
      </c>
      <c r="DB352" s="48">
        <f t="shared" si="2885"/>
        <v>-4.2800544629372869E-2</v>
      </c>
      <c r="DC352" s="13">
        <f t="shared" si="2886"/>
        <v>-6.6401734752430981</v>
      </c>
      <c r="DD352" s="55">
        <f t="shared" si="2887"/>
        <v>-0.11589289004658623</v>
      </c>
      <c r="DE352" s="46">
        <f t="shared" si="2888"/>
        <v>-17.925927402784016</v>
      </c>
    </row>
    <row r="353" spans="1:109" ht="18" customHeight="1" thickBot="1">
      <c r="D353" s="11" t="s">
        <v>6</v>
      </c>
      <c r="E353" s="13"/>
      <c r="F353" s="13" t="s">
        <v>7</v>
      </c>
      <c r="G353" s="15"/>
      <c r="H353" s="10"/>
      <c r="I353" s="11" t="s">
        <v>8</v>
      </c>
      <c r="J353" s="13"/>
      <c r="K353" s="13" t="s">
        <v>9</v>
      </c>
      <c r="L353" s="15"/>
      <c r="N353" s="251" t="s">
        <v>26</v>
      </c>
      <c r="O353" s="252"/>
      <c r="P353" s="253" t="s">
        <v>27</v>
      </c>
      <c r="Q353" s="254"/>
      <c r="S353" s="11" t="s">
        <v>13</v>
      </c>
      <c r="T353" s="13"/>
      <c r="U353" s="13" t="s">
        <v>14</v>
      </c>
      <c r="V353" s="15"/>
      <c r="W353" s="20"/>
      <c r="X353" s="251" t="s">
        <v>26</v>
      </c>
      <c r="Y353" s="252"/>
      <c r="Z353" s="253" t="s">
        <v>27</v>
      </c>
      <c r="AA353" s="254"/>
      <c r="AB353" s="20"/>
      <c r="AC353" s="11" t="s">
        <v>8</v>
      </c>
      <c r="AD353" s="13"/>
      <c r="AE353" s="13" t="s">
        <v>9</v>
      </c>
      <c r="AF353" s="15"/>
      <c r="AG353" s="20"/>
      <c r="AH353" s="251" t="s">
        <v>26</v>
      </c>
      <c r="AI353" s="252"/>
      <c r="AJ353" s="253" t="s">
        <v>27</v>
      </c>
      <c r="AK353" s="254"/>
      <c r="AL353" s="20"/>
      <c r="AM353" s="11" t="s">
        <v>13</v>
      </c>
      <c r="AN353" s="13"/>
      <c r="AO353" s="13" t="s">
        <v>14</v>
      </c>
      <c r="AP353" s="15"/>
      <c r="AR353" s="251" t="s">
        <v>26</v>
      </c>
      <c r="AS353" s="252"/>
      <c r="AT353" s="253" t="s">
        <v>27</v>
      </c>
      <c r="AU353" s="254"/>
      <c r="AV353" s="36"/>
      <c r="AW353" s="11" t="s">
        <v>8</v>
      </c>
      <c r="AX353" s="13"/>
      <c r="AY353" s="13" t="s">
        <v>9</v>
      </c>
      <c r="AZ353" s="15"/>
      <c r="BA353" s="20"/>
      <c r="BB353" s="251" t="s">
        <v>26</v>
      </c>
      <c r="BC353" s="252"/>
      <c r="BD353" s="253" t="s">
        <v>27</v>
      </c>
      <c r="BE353" s="254"/>
      <c r="BF353" s="36"/>
      <c r="BG353" s="11" t="s">
        <v>13</v>
      </c>
      <c r="BH353" s="13"/>
      <c r="BI353" s="13" t="s">
        <v>14</v>
      </c>
      <c r="BJ353" s="15"/>
      <c r="BK353" s="36"/>
      <c r="BL353" s="251" t="s">
        <v>26</v>
      </c>
      <c r="BM353" s="252"/>
      <c r="BN353" s="253" t="s">
        <v>27</v>
      </c>
      <c r="BO353" s="254"/>
      <c r="BP353" s="36"/>
      <c r="BQ353" s="11" t="s">
        <v>8</v>
      </c>
      <c r="BR353" s="13"/>
      <c r="BS353" s="13" t="s">
        <v>9</v>
      </c>
      <c r="BT353" s="15"/>
      <c r="BU353" s="20"/>
      <c r="BV353" s="251" t="s">
        <v>26</v>
      </c>
      <c r="BW353" s="252"/>
      <c r="BX353" s="253" t="s">
        <v>27</v>
      </c>
      <c r="BY353" s="254"/>
      <c r="BZ353" s="36"/>
      <c r="CA353" s="11" t="s">
        <v>13</v>
      </c>
      <c r="CB353" s="13"/>
      <c r="CC353" s="13" t="s">
        <v>14</v>
      </c>
      <c r="CD353" s="15"/>
      <c r="CE353" s="36"/>
      <c r="CF353" s="251" t="s">
        <v>26</v>
      </c>
      <c r="CG353" s="252"/>
      <c r="CH353" s="253" t="s">
        <v>27</v>
      </c>
      <c r="CI353" s="254"/>
      <c r="CK353" s="11" t="s">
        <v>28</v>
      </c>
      <c r="CL353" s="13"/>
      <c r="CM353" s="13" t="s">
        <v>29</v>
      </c>
      <c r="CN353" s="15"/>
      <c r="CP353" s="251" t="s">
        <v>26</v>
      </c>
      <c r="CQ353" s="252"/>
      <c r="CR353" s="253" t="s">
        <v>27</v>
      </c>
      <c r="CS353" s="254"/>
      <c r="CU353" s="38" t="s">
        <v>37</v>
      </c>
      <c r="CW353" s="53" t="s">
        <v>45</v>
      </c>
      <c r="CY353" s="44">
        <f t="shared" si="2882"/>
        <v>7.7000000000000197</v>
      </c>
      <c r="CZ353" s="13">
        <f t="shared" si="2883"/>
        <v>-4.252816880768024E-2</v>
      </c>
      <c r="DA353" s="13">
        <f t="shared" si="2884"/>
        <v>56.765378595316513</v>
      </c>
      <c r="DB353" s="48">
        <f t="shared" si="2885"/>
        <v>-4.252816880768024E-2</v>
      </c>
      <c r="DC353" s="13">
        <f t="shared" si="2886"/>
        <v>-6.5628408506099367</v>
      </c>
      <c r="DD353" s="55">
        <f t="shared" si="2887"/>
        <v>-0.1145431811275287</v>
      </c>
      <c r="DE353" s="46">
        <f t="shared" si="2888"/>
        <v>-17.968666165140384</v>
      </c>
    </row>
    <row r="354" spans="1:109" ht="18" customHeight="1" thickTop="1" thickBot="1">
      <c r="D354" s="16">
        <v>0</v>
      </c>
      <c r="E354" s="17">
        <v>0</v>
      </c>
      <c r="F354" s="18">
        <v>1</v>
      </c>
      <c r="G354" s="19">
        <v>0</v>
      </c>
      <c r="H354" s="10"/>
      <c r="I354" s="16">
        <v>0</v>
      </c>
      <c r="J354" s="17">
        <f t="shared" ref="J354" si="3534">-1/($J$4*$B351)</f>
        <v>-1.7718479931606668</v>
      </c>
      <c r="K354" s="18">
        <v>1</v>
      </c>
      <c r="L354" s="19">
        <v>0</v>
      </c>
      <c r="N354" s="1">
        <f t="shared" ref="N354" si="3535">D354*I351+F354*I354-E354*J351-G354*J354</f>
        <v>0</v>
      </c>
      <c r="O354" s="4">
        <f t="shared" ref="O354" si="3536">(D354*J351+E354*I351+F354*J354+G354*I354)</f>
        <v>-1.7718479931606668</v>
      </c>
      <c r="P354" s="2">
        <f t="shared" ref="P354" si="3537">D354*K351+F354*K354-E354*L351-G354*L354</f>
        <v>1</v>
      </c>
      <c r="Q354" s="3">
        <f t="shared" ref="Q354" si="3538">(D354*L351+E354*K351+F354*L354+G354*K354)</f>
        <v>0</v>
      </c>
      <c r="S354" s="16">
        <v>0</v>
      </c>
      <c r="T354" s="17">
        <v>0</v>
      </c>
      <c r="U354" s="18">
        <v>1</v>
      </c>
      <c r="V354" s="19">
        <v>0</v>
      </c>
      <c r="W354" s="20"/>
      <c r="X354" s="1">
        <f t="shared" ref="X354" si="3539">N354*S351+P354*S354-O354*T351-Q354*T354</f>
        <v>0</v>
      </c>
      <c r="Y354" s="4">
        <f t="shared" ref="Y354" si="3540">(N354*T351+O354*S351+P354*T354+Q354*S354)</f>
        <v>-1.7718479931606668</v>
      </c>
      <c r="Z354" s="2">
        <f t="shared" ref="Z354" si="3541">N354*U351+P354*U354-O354*V351-Q354*V354</f>
        <v>-3.3109083443686167</v>
      </c>
      <c r="AA354" s="3">
        <f t="shared" ref="AA354" si="3542">(N354*V351+O354*U351+P354*V354+Q354*U354)</f>
        <v>0</v>
      </c>
      <c r="AB354" s="20"/>
      <c r="AC354" s="16">
        <v>0</v>
      </c>
      <c r="AD354" s="17">
        <f t="shared" ref="AD354" si="3543">-1/($AD$4*$B351)</f>
        <v>-2.0242505212445092</v>
      </c>
      <c r="AE354" s="18">
        <v>1</v>
      </c>
      <c r="AF354" s="19">
        <v>0</v>
      </c>
      <c r="AG354" s="20"/>
      <c r="AH354" s="1">
        <f t="shared" ref="AH354" si="3544">X354*AC351+Z354*AC354-Y354*AD351-AA354*AD354</f>
        <v>0</v>
      </c>
      <c r="AI354" s="4">
        <f t="shared" ref="AI354" si="3545">(X354*AD351+Y354*AC351+Z354*AD354+AA354*AC354)</f>
        <v>4.9302599487203009</v>
      </c>
      <c r="AJ354" s="2">
        <f t="shared" ref="AJ354" si="3546">X354*AE351+Z354*AE354-Y354*AF351-AA354*AF354</f>
        <v>-3.3109083443686167</v>
      </c>
      <c r="AK354" s="3">
        <f t="shared" ref="AK354" si="3547">(X354*AF351+Y354*AE351+Z354*AF354+AA354*AE354)</f>
        <v>0</v>
      </c>
      <c r="AL354" s="20"/>
      <c r="AM354" s="16">
        <v>0</v>
      </c>
      <c r="AN354" s="17">
        <v>0</v>
      </c>
      <c r="AO354" s="18">
        <v>1</v>
      </c>
      <c r="AP354" s="19">
        <v>0</v>
      </c>
      <c r="AR354" s="1">
        <f t="shared" ref="AR354" si="3548">AH354*AM351+AJ354*AM354-AI354*AN351-AK354*AN354</f>
        <v>0</v>
      </c>
      <c r="AS354" s="4">
        <f t="shared" ref="AS354" si="3549">(AH354*AN351+AI354*AM351+AJ354*AN354+AK354*AM354)</f>
        <v>4.9302599487203009</v>
      </c>
      <c r="AT354" s="2">
        <f t="shared" ref="AT354" si="3550">AH354*AO351+AJ354*AO354-AI354*AP351-AK354*AP354</f>
        <v>9.1548252082294557</v>
      </c>
      <c r="AU354" s="3">
        <f t="shared" ref="AU354" si="3551">(AH354*AP351+AI354*AO351+AJ354*AP354+AK354*AO354)</f>
        <v>0</v>
      </c>
      <c r="AV354" s="20"/>
      <c r="AW354" s="16">
        <v>0</v>
      </c>
      <c r="AX354" s="17">
        <f t="shared" ref="AX354" si="3552">-1/($AX$4*$B351)</f>
        <v>-2.0242505212445092</v>
      </c>
      <c r="AY354" s="18">
        <v>1</v>
      </c>
      <c r="AZ354" s="19">
        <v>0</v>
      </c>
      <c r="BA354" s="20"/>
      <c r="BB354" s="1">
        <f t="shared" ref="BB354" si="3553">AR354*AW351+AT354*AW354-AS354*AX351-AU354*AX354</f>
        <v>0</v>
      </c>
      <c r="BC354" s="4">
        <f t="shared" ref="BC354" si="3554">(AR354*AX351+AS354*AW351+AT354*AX354+AU354*AW354)</f>
        <v>-13.601399750940548</v>
      </c>
      <c r="BD354" s="2">
        <f t="shared" ref="BD354" si="3555">AR354*AY351+AT354*AY354-AS354*AZ351-AU354*AZ354</f>
        <v>9.1548252082294557</v>
      </c>
      <c r="BE354" s="3">
        <f t="shared" ref="BE354" si="3556">(AR354*AZ351+AS354*AY351+AT354*AZ354+AU354*AY354)</f>
        <v>0</v>
      </c>
      <c r="BF354" s="20"/>
      <c r="BG354" s="16">
        <v>0</v>
      </c>
      <c r="BH354" s="17">
        <v>0</v>
      </c>
      <c r="BI354" s="18">
        <v>1</v>
      </c>
      <c r="BJ354" s="19">
        <v>0</v>
      </c>
      <c r="BK354" s="20"/>
      <c r="BL354" s="1">
        <f t="shared" ref="BL354" si="3557">BB354*BG351+BD354*BG354-BC354*BH351-BE354*BH354</f>
        <v>0</v>
      </c>
      <c r="BM354" s="4">
        <f t="shared" ref="BM354" si="3558">(BB354*BH351+BC354*BG351+BD354*BH354+BE354*BG354)</f>
        <v>-13.601399750940548</v>
      </c>
      <c r="BN354" s="2">
        <f t="shared" ref="BN354" si="3559">BB354*BI351+BD354*BI354-BC354*BJ351-BE354*BJ354</f>
        <v>-23.937397097381165</v>
      </c>
      <c r="BO354" s="3">
        <f t="shared" ref="BO354" si="3560">(BB354*BJ351+BC354*BI351+BD354*BJ354+BE354*BI354)</f>
        <v>0</v>
      </c>
      <c r="BP354" s="20"/>
      <c r="BQ354" s="16">
        <v>0</v>
      </c>
      <c r="BR354" s="17">
        <f t="shared" ref="BR354" si="3561">-1/($BR$4*$B351)</f>
        <v>-1.7718479931606668</v>
      </c>
      <c r="BS354" s="18">
        <v>1</v>
      </c>
      <c r="BT354" s="19">
        <v>0</v>
      </c>
      <c r="BU354" s="20"/>
      <c r="BV354" s="1">
        <f t="shared" ref="BV354" si="3562">BL354*BQ351+BN354*BQ354-BM354*BR351-BO354*BR354</f>
        <v>0</v>
      </c>
      <c r="BW354" s="4">
        <f t="shared" ref="BW354" si="3563">(BL354*BR351+BM354*BQ351+BN354*BR354+BO354*BQ354)</f>
        <v>28.812029257544243</v>
      </c>
      <c r="BX354" s="2">
        <f t="shared" ref="BX354" si="3564">BL354*BS351+BN354*BS354-BM354*BT351-BO354*BT354</f>
        <v>-23.937397097381165</v>
      </c>
      <c r="BY354" s="3">
        <f t="shared" ref="BY354" si="3565">(BL354*BT351+BM354*BS351+BN354*BT354+BO354*BS354)</f>
        <v>0</v>
      </c>
      <c r="BZ354" s="20"/>
      <c r="CA354" s="16">
        <v>0</v>
      </c>
      <c r="CB354" s="17">
        <v>0</v>
      </c>
      <c r="CC354" s="18">
        <v>1</v>
      </c>
      <c r="CD354" s="19">
        <v>0</v>
      </c>
      <c r="CE354" s="20"/>
      <c r="CF354" s="1">
        <f t="shared" ref="CF354" si="3566">BV354*CA351+BX354*CA354-BW354*CB351-BY354*CB354</f>
        <v>0</v>
      </c>
      <c r="CG354" s="4">
        <f t="shared" ref="CG354" si="3567">(BV354*CB351+BW354*CA351+BX354*CB354+BY354*CA354)</f>
        <v>28.812029257544243</v>
      </c>
      <c r="CH354" s="2">
        <f t="shared" ref="CH354" si="3568">BV354*CC351+BX354*CC354-BW354*CD351-BY354*CD354</f>
        <v>12.750985954752842</v>
      </c>
      <c r="CI354" s="3">
        <f t="shared" ref="CI354" si="3569">(BV354*CD351+BW354*CC351+BX354*CD354+BY354*CC354)</f>
        <v>0</v>
      </c>
      <c r="CK354" s="16">
        <f t="shared" ref="CK354" si="3570">1/$CL$4</f>
        <v>1</v>
      </c>
      <c r="CL354" s="17">
        <v>0</v>
      </c>
      <c r="CM354" s="18">
        <v>1</v>
      </c>
      <c r="CN354" s="19">
        <v>0</v>
      </c>
      <c r="CP354" s="1">
        <f t="shared" ref="CP354" si="3571">CF354*CK351+CH354*CK354-CG354*CL351-CI354*CL354</f>
        <v>12.750985954752842</v>
      </c>
      <c r="CQ354" s="4">
        <f t="shared" ref="CQ354" si="3572">(CF354*CL351+CG354*CK351+CH354*CL354+CI354*CK354)</f>
        <v>28.812029257544243</v>
      </c>
      <c r="CR354" s="2">
        <f t="shared" ref="CR354" si="3573">CF354*CM351+CH354*CM354-CG354*CN351-CI354*CN354</f>
        <v>12.750985954752842</v>
      </c>
      <c r="CS354" s="3">
        <f t="shared" ref="CS354" si="3574">(CF354*CN351+CG354*CM351+CH354*CN354+CI354*CM354)</f>
        <v>0</v>
      </c>
      <c r="CU354" s="39">
        <f t="shared" ref="CU354" si="3575">(180/PI())*ATAN(-1*(CQ351/CP351))</f>
        <v>23.74160985427137</v>
      </c>
      <c r="CW354" s="54">
        <f t="shared" ref="CW354" si="3576">20*LOG(((1-(10^(CU351/20)^2)*(1-((1-CW351)/(1+CW351))^2))^0.5))</f>
        <v>-1.2444178833364008E-2</v>
      </c>
      <c r="CY354" s="44">
        <f t="shared" si="2882"/>
        <v>7.7500000000000204</v>
      </c>
      <c r="CZ354" s="13">
        <f t="shared" si="2883"/>
        <v>-4.2255261848289871E-2</v>
      </c>
      <c r="DA354" s="13">
        <f t="shared" si="2884"/>
        <v>56.437236552786011</v>
      </c>
      <c r="DB354" s="48">
        <f t="shared" si="2885"/>
        <v>-4.2255261848289871E-2</v>
      </c>
      <c r="DC354" s="13">
        <f t="shared" si="2886"/>
        <v>-6.4869319432820651</v>
      </c>
      <c r="DD354" s="55">
        <f t="shared" si="2887"/>
        <v>-0.11321832076306609</v>
      </c>
      <c r="DE354" s="46">
        <f t="shared" si="2888"/>
        <v>-18.011546183487212</v>
      </c>
    </row>
    <row r="355" spans="1:109" ht="18" customHeight="1"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3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/>
      <c r="BT355" s="20"/>
      <c r="BU355" s="20"/>
      <c r="BV355" s="20"/>
      <c r="BW355" s="20"/>
      <c r="BX355" s="20"/>
      <c r="BY355" s="20"/>
      <c r="BZ355" s="20"/>
      <c r="CA355" s="20"/>
      <c r="CB355" s="20"/>
      <c r="CC355" s="20"/>
      <c r="CD355" s="20"/>
      <c r="CE355" s="20"/>
      <c r="CF355" s="20"/>
      <c r="CG355" s="20"/>
      <c r="CH355" s="20"/>
      <c r="CI355" s="20"/>
      <c r="CJ355" s="20"/>
      <c r="CK355" s="20"/>
      <c r="CL355" s="20"/>
      <c r="CY355" s="44">
        <f t="shared" si="2882"/>
        <v>7.80000000000003</v>
      </c>
      <c r="CZ355" s="13">
        <f t="shared" si="2883"/>
        <v>-4.1981973600277341E-2</v>
      </c>
      <c r="DA355" s="13">
        <f t="shared" si="2884"/>
        <v>56.112889955621846</v>
      </c>
      <c r="DB355" s="48">
        <f t="shared" si="2885"/>
        <v>-4.1981973600277341E-2</v>
      </c>
      <c r="DC355" s="13">
        <f t="shared" si="2886"/>
        <v>-6.412408617663937</v>
      </c>
      <c r="DD355" s="55">
        <f t="shared" si="2887"/>
        <v>-0.11191764336149392</v>
      </c>
      <c r="DE355" s="46">
        <f t="shared" si="2888"/>
        <v>-18.054553980837071</v>
      </c>
    </row>
    <row r="356" spans="1:109" ht="18" customHeight="1">
      <c r="CY356" s="44">
        <f t="shared" si="2882"/>
        <v>7.8500000000000298</v>
      </c>
      <c r="CZ356" s="13">
        <f t="shared" si="2883"/>
        <v>-4.1708445808394383E-2</v>
      </c>
      <c r="DA356" s="13">
        <f t="shared" si="2884"/>
        <v>55.79226952473865</v>
      </c>
      <c r="DB356" s="48">
        <f t="shared" si="2885"/>
        <v>-4.1708445808394383E-2</v>
      </c>
      <c r="DC356" s="13">
        <f t="shared" si="2886"/>
        <v>-6.3392341267868169</v>
      </c>
      <c r="DD356" s="55">
        <f t="shared" si="2887"/>
        <v>-0.11064050756721762</v>
      </c>
      <c r="DE356" s="46">
        <f t="shared" si="2888"/>
        <v>-18.097676715821457</v>
      </c>
    </row>
    <row r="357" spans="1:109" ht="18" customHeight="1" thickBot="1">
      <c r="A357" s="23"/>
      <c r="B357" s="23"/>
      <c r="C357" s="23"/>
      <c r="D357" s="20" t="s">
        <v>15</v>
      </c>
      <c r="E357" s="20"/>
      <c r="F357" s="20"/>
      <c r="G357" s="20"/>
      <c r="H357" s="20"/>
      <c r="I357" s="20" t="s">
        <v>16</v>
      </c>
      <c r="J357" s="20"/>
      <c r="K357" s="20"/>
      <c r="L357" s="20"/>
      <c r="M357" s="23"/>
      <c r="N357" s="23"/>
      <c r="O357" s="24" t="s">
        <v>17</v>
      </c>
      <c r="P357" s="23"/>
      <c r="Q357" s="23"/>
      <c r="R357" s="23"/>
      <c r="S357" s="20"/>
      <c r="T357" s="20" t="s">
        <v>18</v>
      </c>
      <c r="U357" s="23"/>
      <c r="V357" s="23"/>
      <c r="W357" s="23"/>
      <c r="X357" s="23"/>
      <c r="Y357" s="24" t="s">
        <v>19</v>
      </c>
      <c r="Z357" s="23"/>
      <c r="AA357" s="23"/>
      <c r="AB357" s="23"/>
      <c r="AC357" s="24" t="s">
        <v>20</v>
      </c>
      <c r="AD357" s="20"/>
      <c r="AE357" s="20"/>
      <c r="AF357" s="20"/>
      <c r="AG357" s="20"/>
      <c r="AH357" s="23"/>
      <c r="AI357" s="24" t="s">
        <v>21</v>
      </c>
      <c r="AJ357" s="23"/>
      <c r="AK357" s="23"/>
      <c r="AL357" s="20"/>
      <c r="AM357" s="24" t="s">
        <v>31</v>
      </c>
      <c r="AN357" s="20"/>
      <c r="AO357" s="23"/>
      <c r="AP357" s="23"/>
      <c r="AQ357" s="23"/>
      <c r="AR357" s="23"/>
      <c r="AS357" s="24" t="s">
        <v>91</v>
      </c>
      <c r="AT357" s="23"/>
      <c r="AU357" s="23"/>
      <c r="AV357" s="23"/>
      <c r="AW357" s="24" t="s">
        <v>32</v>
      </c>
      <c r="AX357" s="20"/>
      <c r="AY357" s="20"/>
      <c r="AZ357" s="20"/>
      <c r="BA357" s="20"/>
      <c r="BB357" s="23"/>
      <c r="BC357" s="24" t="s">
        <v>22</v>
      </c>
      <c r="BD357" s="23"/>
      <c r="BE357" s="23"/>
      <c r="BF357" s="23"/>
      <c r="BG357" s="24" t="s">
        <v>33</v>
      </c>
      <c r="BH357" s="20"/>
      <c r="BI357" s="23"/>
      <c r="BJ357" s="23"/>
      <c r="BK357" s="23"/>
      <c r="BL357" s="23"/>
      <c r="BM357" s="24" t="s">
        <v>34</v>
      </c>
      <c r="BN357" s="23"/>
      <c r="BO357" s="23"/>
      <c r="BP357" s="23"/>
      <c r="BQ357" s="24" t="s">
        <v>89</v>
      </c>
      <c r="BR357" s="20"/>
      <c r="BS357" s="20"/>
      <c r="BT357" s="20"/>
      <c r="BU357" s="20"/>
      <c r="BV357" s="23"/>
      <c r="BW357" s="24" t="s">
        <v>35</v>
      </c>
      <c r="BX357" s="23"/>
      <c r="BY357" s="23"/>
      <c r="BZ357" s="23"/>
      <c r="CA357" s="24" t="s">
        <v>90</v>
      </c>
      <c r="CB357" s="20"/>
      <c r="CC357" s="23"/>
      <c r="CD357" s="23"/>
      <c r="CE357" s="23"/>
      <c r="CF357" s="23"/>
      <c r="CG357" s="24" t="s">
        <v>92</v>
      </c>
      <c r="CH357" s="23"/>
      <c r="CI357" s="23"/>
      <c r="CJ357" s="23"/>
      <c r="CK357" s="24" t="s">
        <v>36</v>
      </c>
      <c r="CL357" s="24"/>
      <c r="CM357" s="23"/>
      <c r="CN357" s="23"/>
      <c r="CO357" s="23"/>
      <c r="CP357" s="23"/>
      <c r="CQ357" s="24" t="s">
        <v>93</v>
      </c>
      <c r="CR357" s="23"/>
      <c r="CS357" s="23"/>
      <c r="CY357" s="44">
        <f t="shared" si="2882"/>
        <v>7.9000000000000199</v>
      </c>
      <c r="CZ357" s="13">
        <f t="shared" si="2883"/>
        <v>-4.1434812489745038E-2</v>
      </c>
      <c r="DA357" s="13">
        <f t="shared" si="2884"/>
        <v>55.475307818399372</v>
      </c>
      <c r="DB357" s="48">
        <f t="shared" si="2885"/>
        <v>-4.1434812489745038E-2</v>
      </c>
      <c r="DC357" s="13">
        <f t="shared" si="2886"/>
        <v>-6.2673730484371157</v>
      </c>
      <c r="DD357" s="55">
        <f t="shared" si="2887"/>
        <v>-0.10938629514598172</v>
      </c>
      <c r="DE357" s="46">
        <f t="shared" si="2888"/>
        <v>-18.140902151853091</v>
      </c>
    </row>
    <row r="358" spans="1:109" ht="18" customHeight="1" thickBot="1">
      <c r="A358" s="23"/>
      <c r="B358" s="33"/>
      <c r="C358" s="23"/>
      <c r="D358" s="7" t="s">
        <v>2</v>
      </c>
      <c r="E358" s="8"/>
      <c r="F358" s="8" t="s">
        <v>3</v>
      </c>
      <c r="G358" s="9"/>
      <c r="H358" s="10"/>
      <c r="I358" s="7" t="s">
        <v>4</v>
      </c>
      <c r="J358" s="8"/>
      <c r="K358" s="8" t="s">
        <v>5</v>
      </c>
      <c r="L358" s="9"/>
      <c r="M358" s="23"/>
      <c r="N358" s="251" t="s">
        <v>79</v>
      </c>
      <c r="O358" s="252"/>
      <c r="P358" s="253" t="s">
        <v>80</v>
      </c>
      <c r="Q358" s="254"/>
      <c r="R358" s="23"/>
      <c r="S358" s="7" t="s">
        <v>11</v>
      </c>
      <c r="T358" s="8"/>
      <c r="U358" s="8" t="s">
        <v>12</v>
      </c>
      <c r="V358" s="9"/>
      <c r="W358" s="20"/>
      <c r="X358" s="251" t="s">
        <v>79</v>
      </c>
      <c r="Y358" s="252"/>
      <c r="Z358" s="253" t="s">
        <v>80</v>
      </c>
      <c r="AA358" s="254"/>
      <c r="AB358" s="20"/>
      <c r="AC358" s="7" t="s">
        <v>4</v>
      </c>
      <c r="AD358" s="8"/>
      <c r="AE358" s="8" t="s">
        <v>5</v>
      </c>
      <c r="AF358" s="9"/>
      <c r="AG358" s="20"/>
      <c r="AH358" s="251" t="s">
        <v>0</v>
      </c>
      <c r="AI358" s="252"/>
      <c r="AJ358" s="253" t="s">
        <v>1</v>
      </c>
      <c r="AK358" s="254"/>
      <c r="AL358" s="20"/>
      <c r="AM358" s="7" t="s">
        <v>11</v>
      </c>
      <c r="AN358" s="8"/>
      <c r="AO358" s="8" t="s">
        <v>12</v>
      </c>
      <c r="AP358" s="9"/>
      <c r="AQ358" s="23"/>
      <c r="AR358" s="251" t="s">
        <v>0</v>
      </c>
      <c r="AS358" s="252"/>
      <c r="AT358" s="253" t="s">
        <v>1</v>
      </c>
      <c r="AU358" s="254"/>
      <c r="AV358" s="36"/>
      <c r="AW358" s="7" t="s">
        <v>4</v>
      </c>
      <c r="AX358" s="8"/>
      <c r="AY358" s="8" t="s">
        <v>5</v>
      </c>
      <c r="AZ358" s="9"/>
      <c r="BA358" s="20"/>
      <c r="BB358" s="251" t="s">
        <v>0</v>
      </c>
      <c r="BC358" s="252"/>
      <c r="BD358" s="253" t="s">
        <v>1</v>
      </c>
      <c r="BE358" s="254"/>
      <c r="BF358" s="36"/>
      <c r="BG358" s="7" t="s">
        <v>11</v>
      </c>
      <c r="BH358" s="8"/>
      <c r="BI358" s="8" t="s">
        <v>12</v>
      </c>
      <c r="BJ358" s="9"/>
      <c r="BK358" s="36"/>
      <c r="BL358" s="251" t="s">
        <v>0</v>
      </c>
      <c r="BM358" s="252"/>
      <c r="BN358" s="253" t="s">
        <v>1</v>
      </c>
      <c r="BO358" s="254"/>
      <c r="BP358" s="36"/>
      <c r="BQ358" s="7" t="s">
        <v>4</v>
      </c>
      <c r="BR358" s="8"/>
      <c r="BS358" s="8" t="s">
        <v>5</v>
      </c>
      <c r="BT358" s="9"/>
      <c r="BU358" s="20"/>
      <c r="BV358" s="251" t="s">
        <v>0</v>
      </c>
      <c r="BW358" s="252"/>
      <c r="BX358" s="253" t="s">
        <v>1</v>
      </c>
      <c r="BY358" s="254"/>
      <c r="BZ358" s="36"/>
      <c r="CA358" s="7" t="s">
        <v>11</v>
      </c>
      <c r="CB358" s="8"/>
      <c r="CC358" s="8" t="s">
        <v>12</v>
      </c>
      <c r="CD358" s="9"/>
      <c r="CE358" s="36"/>
      <c r="CF358" s="251" t="s">
        <v>0</v>
      </c>
      <c r="CG358" s="252"/>
      <c r="CH358" s="253" t="s">
        <v>1</v>
      </c>
      <c r="CI358" s="254"/>
      <c r="CJ358" s="23"/>
      <c r="CK358" s="7" t="s">
        <v>23</v>
      </c>
      <c r="CL358" s="8"/>
      <c r="CM358" s="8" t="s">
        <v>24</v>
      </c>
      <c r="CN358" s="9"/>
      <c r="CO358" s="23"/>
      <c r="CP358" s="251" t="s">
        <v>0</v>
      </c>
      <c r="CQ358" s="252"/>
      <c r="CR358" s="253" t="s">
        <v>1</v>
      </c>
      <c r="CS358" s="254"/>
      <c r="CU358" s="26" t="s">
        <v>25</v>
      </c>
      <c r="CW358" s="50" t="s">
        <v>44</v>
      </c>
      <c r="CY358" s="44">
        <f t="shared" ref="CY358:CY389" si="3577">INDEX(B:B,(ROW()-23)*8+23)</f>
        <v>7.9500000000000304</v>
      </c>
      <c r="CZ358" s="13">
        <f t="shared" ref="CZ358:CZ389" si="3578">INDEX(CU:CU,(ROW()-23)*8+23)</f>
        <v>-4.1161200294000735E-2</v>
      </c>
      <c r="DA358" s="13">
        <f t="shared" ref="DA358:DA389" si="3579">INDEX(CU:CU,(ROW()-23)*8+26)</f>
        <v>55.161939165977451</v>
      </c>
      <c r="DB358" s="48">
        <f t="shared" ref="DB358:DB389" si="3580">CZ358</f>
        <v>-4.1161200294000735E-2</v>
      </c>
      <c r="DC358" s="13">
        <f t="shared" ref="DC358:DC389" si="3581">((DA359-DA358)/(CY359-CY358))</f>
        <v>-6.1967912247765122</v>
      </c>
      <c r="DD358" s="55">
        <f t="shared" ref="DD358:DD389" si="3582">PI()*(IF(DC358&lt;0,DC358,(DC359+DC357)/2))/180</f>
        <v>-0.10815440993104215</v>
      </c>
      <c r="DE358" s="46">
        <f t="shared" ref="DE358:DE389" si="3583">INDEX(CW:CW,(ROW()-23)*8+26)</f>
        <v>-18.184218627948454</v>
      </c>
    </row>
    <row r="359" spans="1:109" ht="18" customHeight="1" thickTop="1" thickBot="1">
      <c r="B359" s="34">
        <v>0.83</v>
      </c>
      <c r="D359" s="11">
        <v>1</v>
      </c>
      <c r="E359" s="12">
        <v>0</v>
      </c>
      <c r="F359" s="13">
        <v>0</v>
      </c>
      <c r="G359" s="40">
        <f t="shared" ref="G359" si="3584">-1/($E$4*$B359)</f>
        <v>-1.2656994191705366</v>
      </c>
      <c r="H359" s="10"/>
      <c r="I359" s="11">
        <v>1</v>
      </c>
      <c r="J359" s="12">
        <v>0</v>
      </c>
      <c r="K359" s="13">
        <v>0</v>
      </c>
      <c r="L359" s="14">
        <v>0</v>
      </c>
      <c r="N359" s="1">
        <f t="shared" ref="N359" si="3585">D359*I359+F359*I362-E359*J359-G359*J362</f>
        <v>-1.2291171747428891</v>
      </c>
      <c r="O359" s="4">
        <f t="shared" ref="O359" si="3586">(D359*J359+E359*I359+F359*J362+G359*I362)</f>
        <v>0</v>
      </c>
      <c r="P359" s="2">
        <f t="shared" ref="P359" si="3587">D359*K359+F359*K362-E359*L359-G359*L362</f>
        <v>0</v>
      </c>
      <c r="Q359" s="3">
        <f t="shared" ref="Q359" si="3588">(D359*L359+E359*K359+F359*L362+G359*K362)</f>
        <v>-1.2656994191705366</v>
      </c>
      <c r="S359" s="11">
        <v>1</v>
      </c>
      <c r="T359" s="12">
        <v>0</v>
      </c>
      <c r="U359" s="13">
        <v>0</v>
      </c>
      <c r="V359" s="40">
        <f t="shared" ref="V359" si="3589">-1/($T$4*$B359)</f>
        <v>-2.4183445947579965</v>
      </c>
      <c r="W359" s="20"/>
      <c r="X359" s="1">
        <f t="shared" ref="X359" si="3590">N359*S359+P359*S362-O359*T359-Q359*T362</f>
        <v>-1.2291171747428891</v>
      </c>
      <c r="Y359" s="4">
        <f t="shared" ref="Y359" si="3591">(N359*T359+O359*S359+P359*T362+Q359*S362)</f>
        <v>0</v>
      </c>
      <c r="Z359" s="2">
        <f t="shared" ref="Z359" si="3592">N359*U359+P359*U362-O359*V359-Q359*V362</f>
        <v>0</v>
      </c>
      <c r="AA359" s="3">
        <f t="shared" ref="AA359" si="3593">(N359*V359+O359*U359+P359*V362+Q359*U362)</f>
        <v>1.7067294566931488</v>
      </c>
      <c r="AB359" s="20"/>
      <c r="AC359" s="11">
        <v>1</v>
      </c>
      <c r="AD359" s="12">
        <v>0</v>
      </c>
      <c r="AE359" s="13">
        <v>0</v>
      </c>
      <c r="AF359" s="14">
        <v>0</v>
      </c>
      <c r="AG359" s="20"/>
      <c r="AH359" s="1">
        <f t="shared" ref="AH359" si="3594">X359*AC359+Z359*AC362-Y359*AD359-AA359*AD362</f>
        <v>2.2049184802883559</v>
      </c>
      <c r="AI359" s="4">
        <f t="shared" ref="AI359" si="3595">(X359*AD359+Y359*AC359+Z359*AD362+AA359*AC362)</f>
        <v>0</v>
      </c>
      <c r="AJ359" s="2">
        <f t="shared" ref="AJ359" si="3596">X359*AE359+Z359*AE362-Y359*AF359-AA359*AF362</f>
        <v>0</v>
      </c>
      <c r="AK359" s="3">
        <f t="shared" ref="AK359" si="3597">(X359*AF359+Y359*AE359+Z359*AF362+AA359*AE362)</f>
        <v>1.7067294566931488</v>
      </c>
      <c r="AL359" s="20"/>
      <c r="AM359" s="11">
        <v>1</v>
      </c>
      <c r="AN359" s="12">
        <v>0</v>
      </c>
      <c r="AO359" s="13">
        <v>0</v>
      </c>
      <c r="AP359" s="40">
        <f t="shared" ref="AP359" si="3598">-1/($AN$4*$B359)</f>
        <v>-2.5131816376896827</v>
      </c>
      <c r="AR359" s="1">
        <f t="shared" ref="AR359" si="3599">AH359*AM359+AJ359*AM362-AI359*AN359-AK359*AN362</f>
        <v>2.2049184802883559</v>
      </c>
      <c r="AS359" s="4">
        <f t="shared" ref="AS359" si="3600">(AH359*AN359+AI359*AM359+AJ359*AN362+AK359*AM362)</f>
        <v>0</v>
      </c>
      <c r="AT359" s="2">
        <f t="shared" ref="AT359" si="3601">AH359*AO359+AJ359*AO362-AI359*AP359-AK359*AP362</f>
        <v>0</v>
      </c>
      <c r="AU359" s="3">
        <f t="shared" ref="AU359" si="3602">(AH359*AP359+AI359*AO359+AJ359*AP362+AK359*AO362)</f>
        <v>-3.8346311805701876</v>
      </c>
      <c r="AV359" s="20"/>
      <c r="AW359" s="11">
        <v>1</v>
      </c>
      <c r="AX359" s="12">
        <v>0</v>
      </c>
      <c r="AY359" s="13">
        <v>0</v>
      </c>
      <c r="AZ359" s="14">
        <v>0</v>
      </c>
      <c r="BA359" s="20"/>
      <c r="BB359" s="1">
        <f t="shared" ref="BB359" si="3603">AR359*AW359+AT359*AW362-AS359*AX359-AU359*AX362</f>
        <v>-5.5105751184959351</v>
      </c>
      <c r="BC359" s="4">
        <f t="shared" ref="BC359" si="3604">(AR359*AX359+AS359*AW359+AT359*AX362+AU359*AW362)</f>
        <v>0</v>
      </c>
      <c r="BD359" s="2">
        <f t="shared" ref="BD359" si="3605">AR359*AY359+AT359*AY362-AS359*AZ359-AU359*AZ362</f>
        <v>0</v>
      </c>
      <c r="BE359" s="3">
        <f t="shared" ref="BE359" si="3606">(AR359*AZ359+AS359*AY359+AT359*AZ362+AU359*AY362)</f>
        <v>-3.8346311805701876</v>
      </c>
      <c r="BF359" s="20"/>
      <c r="BG359" s="11">
        <v>1</v>
      </c>
      <c r="BH359" s="12">
        <v>0</v>
      </c>
      <c r="BI359" s="13">
        <v>0</v>
      </c>
      <c r="BJ359" s="40">
        <f t="shared" ref="BJ359" si="3607">-1/($BH$4*$B359)</f>
        <v>-2.4183445947579965</v>
      </c>
      <c r="BK359" s="20"/>
      <c r="BL359" s="1">
        <f t="shared" ref="BL359" si="3608">BB359*BG359+BD359*BG362-BC359*BH359-BE359*BH362</f>
        <v>-5.5105751184959351</v>
      </c>
      <c r="BM359" s="4">
        <f t="shared" ref="BM359" si="3609">(BB359*BH359+BC359*BG359+BD359*BH362+BE359*BG362)</f>
        <v>0</v>
      </c>
      <c r="BN359" s="2">
        <f t="shared" ref="BN359" si="3610">BB359*BI359+BD359*BI362-BC359*BJ359-BE359*BJ362</f>
        <v>0</v>
      </c>
      <c r="BO359" s="3">
        <f t="shared" ref="BO359" si="3611">(BB359*BJ359+BC359*BI359+BD359*BJ362+BE359*BI362)</f>
        <v>9.4918383712523617</v>
      </c>
      <c r="BP359" s="20"/>
      <c r="BQ359" s="11">
        <v>1</v>
      </c>
      <c r="BR359" s="12">
        <v>0</v>
      </c>
      <c r="BS359" s="13">
        <v>0</v>
      </c>
      <c r="BT359" s="14">
        <v>0</v>
      </c>
      <c r="BU359" s="20"/>
      <c r="BV359" s="1">
        <f t="shared" ref="BV359" si="3612">BL359*BQ359+BN359*BQ362-BM359*BR359-BO359*BR362</f>
        <v>11.206205827100266</v>
      </c>
      <c r="BW359" s="4">
        <f t="shared" ref="BW359" si="3613">(BL359*BR359+BM359*BQ359+BN359*BR362+BO359*BQ362)</f>
        <v>0</v>
      </c>
      <c r="BX359" s="2">
        <f t="shared" ref="BX359" si="3614">BL359*BS359+BN359*BS362-BM359*BT359-BO359*BT362</f>
        <v>0</v>
      </c>
      <c r="BY359" s="3">
        <f t="shared" ref="BY359" si="3615">(BL359*BT359+BM359*BS359+BN359*BT362+BO359*BS362)</f>
        <v>9.4918383712523617</v>
      </c>
      <c r="BZ359" s="20"/>
      <c r="CA359" s="11">
        <v>1</v>
      </c>
      <c r="CB359" s="12">
        <v>0</v>
      </c>
      <c r="CC359" s="13">
        <v>0</v>
      </c>
      <c r="CD359" s="40">
        <f t="shared" ref="CD359" si="3616">-1/($CB$4*$B359)</f>
        <v>-1.2656994191705366</v>
      </c>
      <c r="CE359" s="20"/>
      <c r="CF359" s="1">
        <f t="shared" ref="CF359" si="3617">BV359*CA359+BX359*CA362-BW359*CB359-BY359*CB362</f>
        <v>11.206205827100266</v>
      </c>
      <c r="CG359" s="4">
        <f t="shared" ref="CG359" si="3618">(BV359*CB359+BW359*CA359+BX359*CB362+BY359*CA362)</f>
        <v>0</v>
      </c>
      <c r="CH359" s="2">
        <f t="shared" ref="CH359" si="3619">BV359*CC359+BX359*CC362-BW359*CD359-BY359*CD362</f>
        <v>0</v>
      </c>
      <c r="CI359" s="3">
        <f t="shared" ref="CI359" si="3620">(BV359*CD359+BW359*CC359+BX359*CD362+BY359*CC362)</f>
        <v>-4.6918498352139277</v>
      </c>
      <c r="CJ359" s="28"/>
      <c r="CK359" s="11">
        <v>1</v>
      </c>
      <c r="CL359" s="12">
        <v>0</v>
      </c>
      <c r="CM359" s="13">
        <v>0</v>
      </c>
      <c r="CN359" s="14">
        <v>0</v>
      </c>
      <c r="CP359" s="1">
        <f t="shared" ref="CP359" si="3621">CF359*CK359+CH359*CK362-CG359*CL359-CI359*CL362</f>
        <v>11.206205827100266</v>
      </c>
      <c r="CQ359" s="4">
        <f t="shared" ref="CQ359" si="3622">(CF359*CL359+CG359*CK359+CH359*CL362+CI359*CK362)</f>
        <v>-4.6918498352139277</v>
      </c>
      <c r="CR359" s="2">
        <f t="shared" ref="CR359" si="3623">CF359*CM359+CH359*CM362-CG359*CN359-CI359*CN362</f>
        <v>0</v>
      </c>
      <c r="CS359" s="3">
        <f t="shared" ref="CS359" si="3624">(CF359*CN359+CG359*CM359+CH359*CN362+CI359*CM362)</f>
        <v>-4.6918498352139277</v>
      </c>
      <c r="CU359" s="29">
        <f t="shared" ref="CU359" si="3625">20*LOG(((1+$CL$4)/$CL$4)/((CP359+CP362)^2+(CQ359+CQ362)^2)^0.5)</f>
        <v>-23.892512359969373</v>
      </c>
      <c r="CW359" s="51">
        <f t="shared" ref="CW359" si="3626">((CP359^2+CQ359^2)^0.5)/((CP362^2+CQ362^2)^0.5)</f>
        <v>0.4215375578930719</v>
      </c>
      <c r="CY359" s="44">
        <f t="shared" si="3577"/>
        <v>8.0000000000000302</v>
      </c>
      <c r="CZ359" s="13">
        <f t="shared" si="3578"/>
        <v>-4.08877288478465E-2</v>
      </c>
      <c r="DA359" s="13">
        <f t="shared" si="3579"/>
        <v>54.852099604738626</v>
      </c>
      <c r="DB359" s="48">
        <f t="shared" si="3580"/>
        <v>-4.08877288478465E-2</v>
      </c>
      <c r="DC359" s="13">
        <f t="shared" si="3581"/>
        <v>-6.1274557052243379</v>
      </c>
      <c r="DD359" s="55">
        <f t="shared" si="3582"/>
        <v>-0.1069442768262758</v>
      </c>
      <c r="DE359" s="46">
        <f t="shared" si="3583"/>
        <v>-18.227615031107412</v>
      </c>
    </row>
    <row r="360" spans="1:109" ht="18" customHeight="1" thickBot="1">
      <c r="D360" s="11"/>
      <c r="E360" s="13"/>
      <c r="F360" s="13"/>
      <c r="G360" s="15"/>
      <c r="H360" s="10"/>
      <c r="I360" s="11"/>
      <c r="J360" s="13"/>
      <c r="K360" s="13"/>
      <c r="L360" s="15"/>
      <c r="N360" s="5"/>
      <c r="Q360" s="6"/>
      <c r="S360" s="11"/>
      <c r="T360" s="13"/>
      <c r="U360" s="13"/>
      <c r="V360" s="15"/>
      <c r="W360" s="20"/>
      <c r="X360" s="5"/>
      <c r="AA360" s="6"/>
      <c r="AB360" s="20"/>
      <c r="AC360" s="11"/>
      <c r="AD360" s="13"/>
      <c r="AE360" s="13"/>
      <c r="AF360" s="15"/>
      <c r="AG360" s="20"/>
      <c r="AH360" s="5"/>
      <c r="AK360" s="6"/>
      <c r="AL360" s="20"/>
      <c r="AM360" s="11"/>
      <c r="AN360" s="13"/>
      <c r="AO360" s="13"/>
      <c r="AP360" s="15"/>
      <c r="AR360" s="5"/>
      <c r="AU360" s="6"/>
      <c r="AW360" s="11"/>
      <c r="AX360" s="13"/>
      <c r="AY360" s="13"/>
      <c r="AZ360" s="15"/>
      <c r="BA360" s="20"/>
      <c r="BB360" s="5"/>
      <c r="BE360" s="6"/>
      <c r="BG360" s="11"/>
      <c r="BH360" s="13"/>
      <c r="BI360" s="13"/>
      <c r="BJ360" s="15"/>
      <c r="BL360" s="5"/>
      <c r="BO360" s="6"/>
      <c r="BQ360" s="11"/>
      <c r="BR360" s="13"/>
      <c r="BS360" s="13"/>
      <c r="BT360" s="15"/>
      <c r="BU360" s="20"/>
      <c r="BV360" s="5"/>
      <c r="BY360" s="6"/>
      <c r="CA360" s="11"/>
      <c r="CB360" s="13"/>
      <c r="CC360" s="13"/>
      <c r="CD360" s="15"/>
      <c r="CF360" s="5"/>
      <c r="CI360" s="6"/>
      <c r="CK360" s="11"/>
      <c r="CL360" s="13"/>
      <c r="CM360" s="13"/>
      <c r="CN360" s="15"/>
      <c r="CP360" s="5"/>
      <c r="CS360" s="6"/>
      <c r="CW360" s="52"/>
      <c r="CY360" s="44">
        <f t="shared" si="3577"/>
        <v>8.0500000000000291</v>
      </c>
      <c r="CZ360" s="13">
        <f t="shared" si="3578"/>
        <v>-4.0614511084202311E-2</v>
      </c>
      <c r="DA360" s="13">
        <f t="shared" si="3579"/>
        <v>54.545726819477416</v>
      </c>
      <c r="DB360" s="48">
        <f t="shared" si="3580"/>
        <v>-4.0614511084202311E-2</v>
      </c>
      <c r="DC360" s="13">
        <f t="shared" si="3581"/>
        <v>-6.0593346924101459</v>
      </c>
      <c r="DD360" s="55">
        <f t="shared" si="3582"/>
        <v>-0.1057553408628749</v>
      </c>
      <c r="DE360" s="46">
        <f t="shared" si="3583"/>
        <v>-18.27108077016139</v>
      </c>
    </row>
    <row r="361" spans="1:109" ht="18" customHeight="1" thickBot="1">
      <c r="D361" s="11" t="s">
        <v>6</v>
      </c>
      <c r="E361" s="13"/>
      <c r="F361" s="13" t="s">
        <v>7</v>
      </c>
      <c r="G361" s="15"/>
      <c r="H361" s="10"/>
      <c r="I361" s="11" t="s">
        <v>8</v>
      </c>
      <c r="J361" s="13"/>
      <c r="K361" s="13" t="s">
        <v>9</v>
      </c>
      <c r="L361" s="15"/>
      <c r="N361" s="251" t="s">
        <v>26</v>
      </c>
      <c r="O361" s="252"/>
      <c r="P361" s="253" t="s">
        <v>27</v>
      </c>
      <c r="Q361" s="254"/>
      <c r="S361" s="11" t="s">
        <v>13</v>
      </c>
      <c r="T361" s="13"/>
      <c r="U361" s="13" t="s">
        <v>14</v>
      </c>
      <c r="V361" s="15"/>
      <c r="W361" s="20"/>
      <c r="X361" s="251" t="s">
        <v>26</v>
      </c>
      <c r="Y361" s="252"/>
      <c r="Z361" s="253" t="s">
        <v>27</v>
      </c>
      <c r="AA361" s="254"/>
      <c r="AB361" s="20"/>
      <c r="AC361" s="11" t="s">
        <v>8</v>
      </c>
      <c r="AD361" s="13"/>
      <c r="AE361" s="13" t="s">
        <v>9</v>
      </c>
      <c r="AF361" s="15"/>
      <c r="AG361" s="20"/>
      <c r="AH361" s="251" t="s">
        <v>26</v>
      </c>
      <c r="AI361" s="252"/>
      <c r="AJ361" s="253" t="s">
        <v>27</v>
      </c>
      <c r="AK361" s="254"/>
      <c r="AL361" s="20"/>
      <c r="AM361" s="11" t="s">
        <v>13</v>
      </c>
      <c r="AN361" s="13"/>
      <c r="AO361" s="13" t="s">
        <v>14</v>
      </c>
      <c r="AP361" s="15"/>
      <c r="AR361" s="251" t="s">
        <v>26</v>
      </c>
      <c r="AS361" s="252"/>
      <c r="AT361" s="253" t="s">
        <v>27</v>
      </c>
      <c r="AU361" s="254"/>
      <c r="AV361" s="36"/>
      <c r="AW361" s="11" t="s">
        <v>8</v>
      </c>
      <c r="AX361" s="13"/>
      <c r="AY361" s="13" t="s">
        <v>9</v>
      </c>
      <c r="AZ361" s="15"/>
      <c r="BA361" s="20"/>
      <c r="BB361" s="251" t="s">
        <v>26</v>
      </c>
      <c r="BC361" s="252"/>
      <c r="BD361" s="253" t="s">
        <v>27</v>
      </c>
      <c r="BE361" s="254"/>
      <c r="BF361" s="36"/>
      <c r="BG361" s="11" t="s">
        <v>13</v>
      </c>
      <c r="BH361" s="13"/>
      <c r="BI361" s="13" t="s">
        <v>14</v>
      </c>
      <c r="BJ361" s="15"/>
      <c r="BK361" s="36"/>
      <c r="BL361" s="251" t="s">
        <v>26</v>
      </c>
      <c r="BM361" s="252"/>
      <c r="BN361" s="253" t="s">
        <v>27</v>
      </c>
      <c r="BO361" s="254"/>
      <c r="BP361" s="36"/>
      <c r="BQ361" s="11" t="s">
        <v>8</v>
      </c>
      <c r="BR361" s="13"/>
      <c r="BS361" s="13" t="s">
        <v>9</v>
      </c>
      <c r="BT361" s="15"/>
      <c r="BU361" s="20"/>
      <c r="BV361" s="251" t="s">
        <v>26</v>
      </c>
      <c r="BW361" s="252"/>
      <c r="BX361" s="253" t="s">
        <v>27</v>
      </c>
      <c r="BY361" s="254"/>
      <c r="BZ361" s="36"/>
      <c r="CA361" s="11" t="s">
        <v>13</v>
      </c>
      <c r="CB361" s="13"/>
      <c r="CC361" s="13" t="s">
        <v>14</v>
      </c>
      <c r="CD361" s="15"/>
      <c r="CE361" s="36"/>
      <c r="CF361" s="251" t="s">
        <v>26</v>
      </c>
      <c r="CG361" s="252"/>
      <c r="CH361" s="253" t="s">
        <v>27</v>
      </c>
      <c r="CI361" s="254"/>
      <c r="CK361" s="11" t="s">
        <v>28</v>
      </c>
      <c r="CL361" s="13"/>
      <c r="CM361" s="13" t="s">
        <v>29</v>
      </c>
      <c r="CN361" s="15"/>
      <c r="CP361" s="251" t="s">
        <v>26</v>
      </c>
      <c r="CQ361" s="252"/>
      <c r="CR361" s="253" t="s">
        <v>27</v>
      </c>
      <c r="CS361" s="254"/>
      <c r="CU361" s="38" t="s">
        <v>37</v>
      </c>
      <c r="CW361" s="53" t="s">
        <v>45</v>
      </c>
      <c r="CY361" s="44">
        <f t="shared" si="3577"/>
        <v>8.1000000000000298</v>
      </c>
      <c r="CZ361" s="13">
        <f t="shared" si="3578"/>
        <v>-4.0341653556901017E-2</v>
      </c>
      <c r="DA361" s="13">
        <f t="shared" si="3579"/>
        <v>54.242760084856904</v>
      </c>
      <c r="DB361" s="48">
        <f t="shared" si="3580"/>
        <v>-4.0341653556901017E-2</v>
      </c>
      <c r="DC361" s="13">
        <f t="shared" si="3581"/>
        <v>-5.992397491006102</v>
      </c>
      <c r="DD361" s="55">
        <f t="shared" si="3582"/>
        <v>-0.10458706630630377</v>
      </c>
      <c r="DE361" s="46">
        <f t="shared" si="3583"/>
        <v>-18.314605750997867</v>
      </c>
    </row>
    <row r="362" spans="1:109" ht="18" customHeight="1" thickTop="1" thickBot="1">
      <c r="D362" s="16">
        <v>0</v>
      </c>
      <c r="E362" s="17">
        <v>0</v>
      </c>
      <c r="F362" s="18">
        <v>1</v>
      </c>
      <c r="G362" s="19">
        <v>0</v>
      </c>
      <c r="H362" s="10"/>
      <c r="I362" s="16">
        <v>0</v>
      </c>
      <c r="J362" s="17">
        <f t="shared" ref="J362" si="3627">-1/($J$4*$B359)</f>
        <v>-1.7611742100693373</v>
      </c>
      <c r="K362" s="18">
        <v>1</v>
      </c>
      <c r="L362" s="19">
        <v>0</v>
      </c>
      <c r="N362" s="1">
        <f t="shared" ref="N362" si="3628">D362*I359+F362*I362-E362*J359-G362*J362</f>
        <v>0</v>
      </c>
      <c r="O362" s="4">
        <f t="shared" ref="O362" si="3629">(D362*J359+E362*I359+F362*J362+G362*I362)</f>
        <v>-1.7611742100693373</v>
      </c>
      <c r="P362" s="2">
        <f t="shared" ref="P362" si="3630">D362*K359+F362*K362-E362*L359-G362*L362</f>
        <v>1</v>
      </c>
      <c r="Q362" s="3">
        <f t="shared" ref="Q362" si="3631">(D362*L359+E362*K359+F362*L362+G362*K362)</f>
        <v>0</v>
      </c>
      <c r="S362" s="16">
        <v>0</v>
      </c>
      <c r="T362" s="17">
        <v>0</v>
      </c>
      <c r="U362" s="18">
        <v>1</v>
      </c>
      <c r="V362" s="19">
        <v>0</v>
      </c>
      <c r="W362" s="20"/>
      <c r="X362" s="1">
        <f t="shared" ref="X362" si="3632">N362*S359+P362*S362-O362*T359-Q362*T362</f>
        <v>0</v>
      </c>
      <c r="Y362" s="4">
        <f t="shared" ref="Y362" si="3633">(N362*T359+O362*S359+P362*T362+Q362*S362)</f>
        <v>-1.7611742100693373</v>
      </c>
      <c r="Z362" s="2">
        <f t="shared" ref="Z362" si="3634">N362*U359+P362*U362-O362*V359-Q362*V362</f>
        <v>-3.2591261313483662</v>
      </c>
      <c r="AA362" s="3">
        <f t="shared" ref="AA362" si="3635">(N362*V359+O362*U359+P362*V362+Q362*U362)</f>
        <v>0</v>
      </c>
      <c r="AB362" s="20"/>
      <c r="AC362" s="16">
        <v>0</v>
      </c>
      <c r="AD362" s="17">
        <f t="shared" ref="AD362" si="3636">-1/($AD$4*$B359)</f>
        <v>-2.0120562409960483</v>
      </c>
      <c r="AE362" s="18">
        <v>1</v>
      </c>
      <c r="AF362" s="19">
        <v>0</v>
      </c>
      <c r="AG362" s="20"/>
      <c r="AH362" s="1">
        <f t="shared" ref="AH362" si="3637">X362*AC359+Z362*AC362-Y362*AD359-AA362*AD362</f>
        <v>0</v>
      </c>
      <c r="AI362" s="4">
        <f t="shared" ref="AI362" si="3638">(X362*AD359+Y362*AC359+Z362*AD362+AA362*AC362)</f>
        <v>4.7963708627034496</v>
      </c>
      <c r="AJ362" s="2">
        <f t="shared" ref="AJ362" si="3639">X362*AE359+Z362*AE362-Y362*AF359-AA362*AF362</f>
        <v>-3.2591261313483662</v>
      </c>
      <c r="AK362" s="3">
        <f t="shared" ref="AK362" si="3640">(X362*AF359+Y362*AE359+Z362*AF362+AA362*AE362)</f>
        <v>0</v>
      </c>
      <c r="AL362" s="20"/>
      <c r="AM362" s="16">
        <v>0</v>
      </c>
      <c r="AN362" s="17">
        <v>0</v>
      </c>
      <c r="AO362" s="18">
        <v>1</v>
      </c>
      <c r="AP362" s="19">
        <v>0</v>
      </c>
      <c r="AR362" s="1">
        <f t="shared" ref="AR362" si="3641">AH362*AM359+AJ362*AM362-AI362*AN359-AK362*AN362</f>
        <v>0</v>
      </c>
      <c r="AS362" s="4">
        <f t="shared" ref="AS362" si="3642">(AH362*AN359+AI362*AM359+AJ362*AN362+AK362*AM362)</f>
        <v>4.7963708627034496</v>
      </c>
      <c r="AT362" s="2">
        <f t="shared" ref="AT362" si="3643">AH362*AO359+AJ362*AO362-AI362*AP359-AK362*AP362</f>
        <v>8.7950250483477639</v>
      </c>
      <c r="AU362" s="3">
        <f t="shared" ref="AU362" si="3644">(AH362*AP359+AI362*AO359+AJ362*AP362+AK362*AO362)</f>
        <v>0</v>
      </c>
      <c r="AV362" s="20"/>
      <c r="AW362" s="16">
        <v>0</v>
      </c>
      <c r="AX362" s="17">
        <f t="shared" ref="AX362" si="3645">-1/($AX$4*$B359)</f>
        <v>-2.0120562409960483</v>
      </c>
      <c r="AY362" s="18">
        <v>1</v>
      </c>
      <c r="AZ362" s="19">
        <v>0</v>
      </c>
      <c r="BA362" s="20"/>
      <c r="BB362" s="1">
        <f t="shared" ref="BB362" si="3646">AR362*AW359+AT362*AW362-AS362*AX359-AU362*AX362</f>
        <v>0</v>
      </c>
      <c r="BC362" s="4">
        <f t="shared" ref="BC362" si="3647">(AR362*AX359+AS362*AW359+AT362*AX362+AU362*AW362)</f>
        <v>-12.89971417554124</v>
      </c>
      <c r="BD362" s="2">
        <f t="shared" ref="BD362" si="3648">AR362*AY359+AT362*AY362-AS362*AZ359-AU362*AZ362</f>
        <v>8.7950250483477639</v>
      </c>
      <c r="BE362" s="3">
        <f t="shared" ref="BE362" si="3649">(AR362*AZ359+AS362*AY359+AT362*AZ362+AU362*AY362)</f>
        <v>0</v>
      </c>
      <c r="BF362" s="20"/>
      <c r="BG362" s="16">
        <v>0</v>
      </c>
      <c r="BH362" s="17">
        <v>0</v>
      </c>
      <c r="BI362" s="18">
        <v>1</v>
      </c>
      <c r="BJ362" s="19">
        <v>0</v>
      </c>
      <c r="BK362" s="20"/>
      <c r="BL362" s="1">
        <f t="shared" ref="BL362" si="3650">BB362*BG359+BD362*BG362-BC362*BH359-BE362*BH362</f>
        <v>0</v>
      </c>
      <c r="BM362" s="4">
        <f t="shared" ref="BM362" si="3651">(BB362*BH359+BC362*BG359+BD362*BH362+BE362*BG362)</f>
        <v>-12.89971417554124</v>
      </c>
      <c r="BN362" s="2">
        <f t="shared" ref="BN362" si="3652">BB362*BI359+BD362*BI362-BC362*BJ359-BE362*BJ362</f>
        <v>-22.400929001995497</v>
      </c>
      <c r="BO362" s="3">
        <f t="shared" ref="BO362" si="3653">(BB362*BJ359+BC362*BI359+BD362*BJ362+BE362*BI362)</f>
        <v>0</v>
      </c>
      <c r="BP362" s="20"/>
      <c r="BQ362" s="16">
        <v>0</v>
      </c>
      <c r="BR362" s="17">
        <f t="shared" ref="BR362" si="3654">-1/($BR$4*$B359)</f>
        <v>-1.7611742100693373</v>
      </c>
      <c r="BS362" s="18">
        <v>1</v>
      </c>
      <c r="BT362" s="19">
        <v>0</v>
      </c>
      <c r="BU362" s="20"/>
      <c r="BV362" s="1">
        <f t="shared" ref="BV362" si="3655">BL362*BQ359+BN362*BQ362-BM362*BR359-BO362*BR362</f>
        <v>0</v>
      </c>
      <c r="BW362" s="4">
        <f t="shared" ref="BW362" si="3656">(BL362*BR359+BM362*BQ359+BN362*BR362+BO362*BQ362)</f>
        <v>26.552224264367489</v>
      </c>
      <c r="BX362" s="2">
        <f t="shared" ref="BX362" si="3657">BL362*BS359+BN362*BS362-BM362*BT359-BO362*BT362</f>
        <v>-22.400929001995497</v>
      </c>
      <c r="BY362" s="3">
        <f t="shared" ref="BY362" si="3658">(BL362*BT359+BM362*BS359+BN362*BT362+BO362*BS362)</f>
        <v>0</v>
      </c>
      <c r="BZ362" s="20"/>
      <c r="CA362" s="16">
        <v>0</v>
      </c>
      <c r="CB362" s="17">
        <v>0</v>
      </c>
      <c r="CC362" s="18">
        <v>1</v>
      </c>
      <c r="CD362" s="19">
        <v>0</v>
      </c>
      <c r="CE362" s="20"/>
      <c r="CF362" s="1">
        <f t="shared" ref="CF362" si="3659">BV362*CA359+BX362*CA362-BW362*CB359-BY362*CB362</f>
        <v>0</v>
      </c>
      <c r="CG362" s="4">
        <f t="shared" ref="CG362" si="3660">(BV362*CB359+BW362*CA359+BX362*CB362+BY362*CA362)</f>
        <v>26.552224264367489</v>
      </c>
      <c r="CH362" s="2">
        <f t="shared" ref="CH362" si="3661">BV362*CC359+BX362*CC362-BW362*CD359-BY362*CD362</f>
        <v>11.206205827100266</v>
      </c>
      <c r="CI362" s="3">
        <f t="shared" ref="CI362" si="3662">(BV362*CD359+BW362*CC359+BX362*CD362+BY362*CC362)</f>
        <v>0</v>
      </c>
      <c r="CK362" s="16">
        <f t="shared" ref="CK362" si="3663">1/$CL$4</f>
        <v>1</v>
      </c>
      <c r="CL362" s="17">
        <v>0</v>
      </c>
      <c r="CM362" s="18">
        <v>1</v>
      </c>
      <c r="CN362" s="19">
        <v>0</v>
      </c>
      <c r="CP362" s="1">
        <f t="shared" ref="CP362" si="3664">CF362*CK359+CH362*CK362-CG362*CL359-CI362*CL362</f>
        <v>11.206205827100266</v>
      </c>
      <c r="CQ362" s="4">
        <f t="shared" ref="CQ362" si="3665">(CF362*CL359+CG362*CK359+CH362*CL362+CI362*CK362)</f>
        <v>26.552224264367489</v>
      </c>
      <c r="CR362" s="2">
        <f t="shared" ref="CR362" si="3666">CF362*CM359+CH362*CM362-CG362*CN359-CI362*CN362</f>
        <v>11.206205827100266</v>
      </c>
      <c r="CS362" s="3">
        <f t="shared" ref="CS362" si="3667">(CF362*CN359+CG362*CM359+CH362*CN362+CI362*CM362)</f>
        <v>0</v>
      </c>
      <c r="CU362" s="39">
        <f t="shared" ref="CU362" si="3668">(180/PI())*ATAN(-1*(CQ359/CP359))</f>
        <v>22.718240504476089</v>
      </c>
      <c r="CW362" s="54">
        <f t="shared" ref="CW362" si="3669">20*LOG(((1-(10^(CU359/20)^2)*(1-((1-CW359)/(1+CW359))^2))^0.5))</f>
        <v>-1.4813344451298335E-2</v>
      </c>
      <c r="CY362" s="44">
        <f t="shared" si="3577"/>
        <v>8.1500000000000306</v>
      </c>
      <c r="CZ362" s="13">
        <f t="shared" si="3578"/>
        <v>-4.0069256741355995E-2</v>
      </c>
      <c r="DA362" s="13">
        <f t="shared" si="3579"/>
        <v>53.943140210306595</v>
      </c>
      <c r="DB362" s="48">
        <f t="shared" si="3580"/>
        <v>-4.0069256741355995E-2</v>
      </c>
      <c r="DC362" s="13">
        <f t="shared" si="3581"/>
        <v>-5.926614459259822</v>
      </c>
      <c r="DD362" s="55">
        <f t="shared" si="3582"/>
        <v>-0.10343893581038723</v>
      </c>
      <c r="DE362" s="46">
        <f t="shared" si="3583"/>
        <v>-18.358180353084116</v>
      </c>
    </row>
    <row r="363" spans="1:109" ht="18" customHeight="1"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3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  <c r="BB363" s="20"/>
      <c r="BC363" s="20"/>
      <c r="BD363" s="20"/>
      <c r="BE363" s="20"/>
      <c r="BF363" s="20"/>
      <c r="BG363" s="20"/>
      <c r="BH363" s="20"/>
      <c r="BI363" s="20"/>
      <c r="BJ363" s="20"/>
      <c r="BK363" s="20"/>
      <c r="BL363" s="20"/>
      <c r="BM363" s="20"/>
      <c r="BN363" s="20"/>
      <c r="BO363" s="20"/>
      <c r="BP363" s="20"/>
      <c r="BQ363" s="20"/>
      <c r="BR363" s="20"/>
      <c r="BS363" s="20"/>
      <c r="BT363" s="20"/>
      <c r="BU363" s="20"/>
      <c r="BV363" s="20"/>
      <c r="BW363" s="20"/>
      <c r="BX363" s="20"/>
      <c r="BY363" s="20"/>
      <c r="BZ363" s="20"/>
      <c r="CA363" s="20"/>
      <c r="CB363" s="20"/>
      <c r="CC363" s="20"/>
      <c r="CD363" s="20"/>
      <c r="CE363" s="20"/>
      <c r="CF363" s="20"/>
      <c r="CG363" s="20"/>
      <c r="CH363" s="20"/>
      <c r="CI363" s="20"/>
      <c r="CJ363" s="20"/>
      <c r="CK363" s="20"/>
      <c r="CL363" s="20"/>
      <c r="CY363" s="44">
        <f t="shared" si="3577"/>
        <v>8.2000000000000295</v>
      </c>
      <c r="CZ363" s="13">
        <f t="shared" si="3578"/>
        <v>-3.9797415321824424E-2</v>
      </c>
      <c r="DA363" s="13">
        <f t="shared" si="3579"/>
        <v>53.64680948734361</v>
      </c>
      <c r="DB363" s="48">
        <f t="shared" si="3580"/>
        <v>-3.9797415321824424E-2</v>
      </c>
      <c r="DC363" s="13">
        <f t="shared" si="3581"/>
        <v>-5.8619569630764676</v>
      </c>
      <c r="DD363" s="55">
        <f t="shared" si="3582"/>
        <v>-0.10231044961589202</v>
      </c>
      <c r="DE363" s="46">
        <f t="shared" si="3583"/>
        <v>-18.401795407211253</v>
      </c>
    </row>
    <row r="364" spans="1:109" ht="18" customHeight="1">
      <c r="CY364" s="44">
        <f t="shared" si="3577"/>
        <v>8.2500000000000302</v>
      </c>
      <c r="CZ364" s="13">
        <f t="shared" si="3578"/>
        <v>-3.9526218465817525E-2</v>
      </c>
      <c r="DA364" s="13">
        <f t="shared" si="3579"/>
        <v>53.353711639189783</v>
      </c>
      <c r="DB364" s="48">
        <f t="shared" si="3580"/>
        <v>-3.9526218465817525E-2</v>
      </c>
      <c r="DC364" s="13">
        <f t="shared" si="3581"/>
        <v>-5.7983973324843232</v>
      </c>
      <c r="DD364" s="55">
        <f t="shared" si="3582"/>
        <v>-0.10120112479070779</v>
      </c>
      <c r="DE364" s="46">
        <f t="shared" si="3583"/>
        <v>-18.445442174388482</v>
      </c>
    </row>
    <row r="365" spans="1:109" ht="18" customHeight="1" thickBot="1">
      <c r="A365" s="23"/>
      <c r="B365" s="23"/>
      <c r="C365" s="23"/>
      <c r="D365" s="20" t="s">
        <v>15</v>
      </c>
      <c r="E365" s="20"/>
      <c r="F365" s="20"/>
      <c r="G365" s="20"/>
      <c r="H365" s="20"/>
      <c r="I365" s="20" t="s">
        <v>16</v>
      </c>
      <c r="J365" s="20"/>
      <c r="K365" s="20"/>
      <c r="L365" s="20"/>
      <c r="M365" s="23"/>
      <c r="N365" s="23"/>
      <c r="O365" s="24" t="s">
        <v>17</v>
      </c>
      <c r="P365" s="23"/>
      <c r="Q365" s="23"/>
      <c r="R365" s="23"/>
      <c r="S365" s="20"/>
      <c r="T365" s="20" t="s">
        <v>18</v>
      </c>
      <c r="U365" s="23"/>
      <c r="V365" s="23"/>
      <c r="W365" s="23"/>
      <c r="X365" s="23"/>
      <c r="Y365" s="24" t="s">
        <v>19</v>
      </c>
      <c r="Z365" s="23"/>
      <c r="AA365" s="23"/>
      <c r="AB365" s="23"/>
      <c r="AC365" s="24" t="s">
        <v>20</v>
      </c>
      <c r="AD365" s="20"/>
      <c r="AE365" s="20"/>
      <c r="AF365" s="20"/>
      <c r="AG365" s="20"/>
      <c r="AH365" s="23"/>
      <c r="AI365" s="24" t="s">
        <v>21</v>
      </c>
      <c r="AJ365" s="23"/>
      <c r="AK365" s="23"/>
      <c r="AL365" s="20"/>
      <c r="AM365" s="24" t="s">
        <v>31</v>
      </c>
      <c r="AN365" s="20"/>
      <c r="AO365" s="23"/>
      <c r="AP365" s="23"/>
      <c r="AQ365" s="23"/>
      <c r="AR365" s="23"/>
      <c r="AS365" s="24" t="s">
        <v>91</v>
      </c>
      <c r="AT365" s="23"/>
      <c r="AU365" s="23"/>
      <c r="AV365" s="23"/>
      <c r="AW365" s="24" t="s">
        <v>32</v>
      </c>
      <c r="AX365" s="20"/>
      <c r="AY365" s="20"/>
      <c r="AZ365" s="20"/>
      <c r="BA365" s="20"/>
      <c r="BB365" s="23"/>
      <c r="BC365" s="24" t="s">
        <v>22</v>
      </c>
      <c r="BD365" s="23"/>
      <c r="BE365" s="23"/>
      <c r="BF365" s="23"/>
      <c r="BG365" s="24" t="s">
        <v>33</v>
      </c>
      <c r="BH365" s="20"/>
      <c r="BI365" s="23"/>
      <c r="BJ365" s="23"/>
      <c r="BK365" s="23"/>
      <c r="BL365" s="23"/>
      <c r="BM365" s="24" t="s">
        <v>34</v>
      </c>
      <c r="BN365" s="23"/>
      <c r="BO365" s="23"/>
      <c r="BP365" s="23"/>
      <c r="BQ365" s="24" t="s">
        <v>89</v>
      </c>
      <c r="BR365" s="20"/>
      <c r="BS365" s="20"/>
      <c r="BT365" s="20"/>
      <c r="BU365" s="20"/>
      <c r="BV365" s="23"/>
      <c r="BW365" s="24" t="s">
        <v>35</v>
      </c>
      <c r="BX365" s="23"/>
      <c r="BY365" s="23"/>
      <c r="BZ365" s="23"/>
      <c r="CA365" s="24" t="s">
        <v>90</v>
      </c>
      <c r="CB365" s="20"/>
      <c r="CC365" s="23"/>
      <c r="CD365" s="23"/>
      <c r="CE365" s="23"/>
      <c r="CF365" s="23"/>
      <c r="CG365" s="24" t="s">
        <v>92</v>
      </c>
      <c r="CH365" s="23"/>
      <c r="CI365" s="23"/>
      <c r="CJ365" s="23"/>
      <c r="CK365" s="24" t="s">
        <v>36</v>
      </c>
      <c r="CL365" s="24"/>
      <c r="CM365" s="23"/>
      <c r="CN365" s="23"/>
      <c r="CO365" s="23"/>
      <c r="CP365" s="23"/>
      <c r="CQ365" s="24" t="s">
        <v>93</v>
      </c>
      <c r="CR365" s="23"/>
      <c r="CS365" s="23"/>
      <c r="CY365" s="44">
        <f t="shared" si="3577"/>
        <v>8.3000000000000291</v>
      </c>
      <c r="CZ365" s="13">
        <f t="shared" si="3578"/>
        <v>-3.9255750086166143E-2</v>
      </c>
      <c r="DA365" s="13">
        <f t="shared" si="3579"/>
        <v>53.063791772565573</v>
      </c>
      <c r="DB365" s="48">
        <f t="shared" si="3580"/>
        <v>-3.9255750086166143E-2</v>
      </c>
      <c r="DC365" s="13">
        <f t="shared" si="3581"/>
        <v>-5.735908820352396</v>
      </c>
      <c r="DD365" s="55">
        <f t="shared" si="3582"/>
        <v>-0.10011049450933324</v>
      </c>
      <c r="DE365" s="46">
        <f t="shared" si="3583"/>
        <v>-18.489112325822106</v>
      </c>
    </row>
    <row r="366" spans="1:109" ht="18" customHeight="1" thickBot="1">
      <c r="A366" s="23"/>
      <c r="B366" s="33"/>
      <c r="C366" s="23"/>
      <c r="D366" s="7" t="s">
        <v>2</v>
      </c>
      <c r="E366" s="8"/>
      <c r="F366" s="8" t="s">
        <v>3</v>
      </c>
      <c r="G366" s="9"/>
      <c r="H366" s="10"/>
      <c r="I366" s="7" t="s">
        <v>4</v>
      </c>
      <c r="J366" s="8"/>
      <c r="K366" s="8" t="s">
        <v>5</v>
      </c>
      <c r="L366" s="9"/>
      <c r="M366" s="23"/>
      <c r="N366" s="251" t="s">
        <v>79</v>
      </c>
      <c r="O366" s="252"/>
      <c r="P366" s="253" t="s">
        <v>80</v>
      </c>
      <c r="Q366" s="254"/>
      <c r="R366" s="23"/>
      <c r="S366" s="7" t="s">
        <v>11</v>
      </c>
      <c r="T366" s="8"/>
      <c r="U366" s="8" t="s">
        <v>12</v>
      </c>
      <c r="V366" s="9"/>
      <c r="W366" s="20"/>
      <c r="X366" s="251" t="s">
        <v>79</v>
      </c>
      <c r="Y366" s="252"/>
      <c r="Z366" s="253" t="s">
        <v>80</v>
      </c>
      <c r="AA366" s="254"/>
      <c r="AB366" s="20"/>
      <c r="AC366" s="7" t="s">
        <v>4</v>
      </c>
      <c r="AD366" s="8"/>
      <c r="AE366" s="8" t="s">
        <v>5</v>
      </c>
      <c r="AF366" s="9"/>
      <c r="AG366" s="20"/>
      <c r="AH366" s="251" t="s">
        <v>0</v>
      </c>
      <c r="AI366" s="252"/>
      <c r="AJ366" s="253" t="s">
        <v>1</v>
      </c>
      <c r="AK366" s="254"/>
      <c r="AL366" s="20"/>
      <c r="AM366" s="7" t="s">
        <v>11</v>
      </c>
      <c r="AN366" s="8"/>
      <c r="AO366" s="8" t="s">
        <v>12</v>
      </c>
      <c r="AP366" s="9"/>
      <c r="AQ366" s="23"/>
      <c r="AR366" s="251" t="s">
        <v>0</v>
      </c>
      <c r="AS366" s="252"/>
      <c r="AT366" s="253" t="s">
        <v>1</v>
      </c>
      <c r="AU366" s="254"/>
      <c r="AV366" s="36"/>
      <c r="AW366" s="7" t="s">
        <v>4</v>
      </c>
      <c r="AX366" s="8"/>
      <c r="AY366" s="8" t="s">
        <v>5</v>
      </c>
      <c r="AZ366" s="9"/>
      <c r="BA366" s="20"/>
      <c r="BB366" s="251" t="s">
        <v>0</v>
      </c>
      <c r="BC366" s="252"/>
      <c r="BD366" s="253" t="s">
        <v>1</v>
      </c>
      <c r="BE366" s="254"/>
      <c r="BF366" s="36"/>
      <c r="BG366" s="7" t="s">
        <v>11</v>
      </c>
      <c r="BH366" s="8"/>
      <c r="BI366" s="8" t="s">
        <v>12</v>
      </c>
      <c r="BJ366" s="9"/>
      <c r="BK366" s="36"/>
      <c r="BL366" s="251" t="s">
        <v>0</v>
      </c>
      <c r="BM366" s="252"/>
      <c r="BN366" s="253" t="s">
        <v>1</v>
      </c>
      <c r="BO366" s="254"/>
      <c r="BP366" s="36"/>
      <c r="BQ366" s="7" t="s">
        <v>4</v>
      </c>
      <c r="BR366" s="8"/>
      <c r="BS366" s="8" t="s">
        <v>5</v>
      </c>
      <c r="BT366" s="9"/>
      <c r="BU366" s="20"/>
      <c r="BV366" s="251" t="s">
        <v>0</v>
      </c>
      <c r="BW366" s="252"/>
      <c r="BX366" s="253" t="s">
        <v>1</v>
      </c>
      <c r="BY366" s="254"/>
      <c r="BZ366" s="36"/>
      <c r="CA366" s="7" t="s">
        <v>11</v>
      </c>
      <c r="CB366" s="8"/>
      <c r="CC366" s="8" t="s">
        <v>12</v>
      </c>
      <c r="CD366" s="9"/>
      <c r="CE366" s="36"/>
      <c r="CF366" s="251" t="s">
        <v>0</v>
      </c>
      <c r="CG366" s="252"/>
      <c r="CH366" s="253" t="s">
        <v>1</v>
      </c>
      <c r="CI366" s="254"/>
      <c r="CJ366" s="23"/>
      <c r="CK366" s="7" t="s">
        <v>23</v>
      </c>
      <c r="CL366" s="8"/>
      <c r="CM366" s="8" t="s">
        <v>24</v>
      </c>
      <c r="CN366" s="9"/>
      <c r="CO366" s="23"/>
      <c r="CP366" s="251" t="s">
        <v>0</v>
      </c>
      <c r="CQ366" s="252"/>
      <c r="CR366" s="253" t="s">
        <v>1</v>
      </c>
      <c r="CS366" s="254"/>
      <c r="CU366" s="26" t="s">
        <v>25</v>
      </c>
      <c r="CW366" s="50" t="s">
        <v>44</v>
      </c>
      <c r="CY366" s="44">
        <f t="shared" si="3577"/>
        <v>8.3500000000000298</v>
      </c>
      <c r="CZ366" s="13">
        <f t="shared" si="3578"/>
        <v>-3.8986089091304695E-2</v>
      </c>
      <c r="DA366" s="13">
        <f t="shared" si="3579"/>
        <v>52.776996331547949</v>
      </c>
      <c r="DB366" s="48">
        <f t="shared" si="3580"/>
        <v>-3.8986089091304695E-2</v>
      </c>
      <c r="DC366" s="13">
        <f t="shared" si="3581"/>
        <v>-5.6744655632193188</v>
      </c>
      <c r="DD366" s="55">
        <f t="shared" si="3582"/>
        <v>-9.9038107369211564E-2</v>
      </c>
      <c r="DE366" s="46">
        <f t="shared" si="3583"/>
        <v>-18.53279792391551</v>
      </c>
    </row>
    <row r="367" spans="1:109" ht="18" customHeight="1" thickTop="1" thickBot="1">
      <c r="B367" s="34">
        <v>0.83499999999999996</v>
      </c>
      <c r="D367" s="11">
        <v>1</v>
      </c>
      <c r="E367" s="12">
        <v>0</v>
      </c>
      <c r="F367" s="13">
        <v>0</v>
      </c>
      <c r="G367" s="40">
        <f t="shared" ref="G367" si="3670">-1/($E$4*$B367)</f>
        <v>-1.2581203807323897</v>
      </c>
      <c r="H367" s="10"/>
      <c r="I367" s="11">
        <v>1</v>
      </c>
      <c r="J367" s="12">
        <v>0</v>
      </c>
      <c r="K367" s="13">
        <v>0</v>
      </c>
      <c r="L367" s="14">
        <v>0</v>
      </c>
      <c r="N367" s="1">
        <f t="shared" ref="N367" si="3671">D367*I367+F367*I370-E367*J367-G367*J370</f>
        <v>-1.2025010888599468</v>
      </c>
      <c r="O367" s="4">
        <f t="shared" ref="O367" si="3672">(D367*J367+E367*I367+F367*J370+G367*I370)</f>
        <v>0</v>
      </c>
      <c r="P367" s="2">
        <f t="shared" ref="P367" si="3673">D367*K367+F367*K370-E367*L367-G367*L370</f>
        <v>0</v>
      </c>
      <c r="Q367" s="3">
        <f t="shared" ref="Q367" si="3674">(D367*L367+E367*K367+F367*L370+G367*K370)</f>
        <v>-1.2581203807323897</v>
      </c>
      <c r="S367" s="11">
        <v>1</v>
      </c>
      <c r="T367" s="12">
        <v>0</v>
      </c>
      <c r="U367" s="13">
        <v>0</v>
      </c>
      <c r="V367" s="40">
        <f t="shared" ref="V367" si="3675">-1/($T$4*$B367)</f>
        <v>-2.4038634894001643</v>
      </c>
      <c r="W367" s="20"/>
      <c r="X367" s="1">
        <f t="shared" ref="X367" si="3676">N367*S367+P367*S370-O367*T367-Q367*T370</f>
        <v>-1.2025010888599468</v>
      </c>
      <c r="Y367" s="4">
        <f t="shared" ref="Y367" si="3677">(N367*T367+O367*S367+P367*T370+Q367*S370)</f>
        <v>0</v>
      </c>
      <c r="Z367" s="2">
        <f t="shared" ref="Z367" si="3678">N367*U367+P367*U370-O367*V367-Q367*V370</f>
        <v>0</v>
      </c>
      <c r="AA367" s="3">
        <f t="shared" ref="AA367" si="3679">(N367*V367+O367*U367+P367*V370+Q367*U370)</f>
        <v>1.632528082741979</v>
      </c>
      <c r="AB367" s="20"/>
      <c r="AC367" s="11">
        <v>1</v>
      </c>
      <c r="AD367" s="12">
        <v>0</v>
      </c>
      <c r="AE367" s="13">
        <v>0</v>
      </c>
      <c r="AF367" s="14">
        <v>0</v>
      </c>
      <c r="AG367" s="20"/>
      <c r="AH367" s="1">
        <f t="shared" ref="AH367" si="3680">X367*AC367+Z367*AC370-Y367*AD367-AA367*AD370</f>
        <v>2.0625681369009139</v>
      </c>
      <c r="AI367" s="4">
        <f t="shared" ref="AI367" si="3681">(X367*AD367+Y367*AC367+Z367*AD370+AA367*AC370)</f>
        <v>0</v>
      </c>
      <c r="AJ367" s="2">
        <f t="shared" ref="AJ367" si="3682">X367*AE367+Z367*AE370-Y367*AF367-AA367*AF370</f>
        <v>0</v>
      </c>
      <c r="AK367" s="3">
        <f t="shared" ref="AK367" si="3683">(X367*AF367+Y367*AE367+Z367*AF370+AA367*AE370)</f>
        <v>1.632528082741979</v>
      </c>
      <c r="AL367" s="20"/>
      <c r="AM367" s="11">
        <v>1</v>
      </c>
      <c r="AN367" s="12">
        <v>0</v>
      </c>
      <c r="AO367" s="13">
        <v>0</v>
      </c>
      <c r="AP367" s="40">
        <f t="shared" ref="AP367" si="3684">-1/($AN$4*$B367)</f>
        <v>-2.4981326458472295</v>
      </c>
      <c r="AR367" s="1">
        <f t="shared" ref="AR367" si="3685">AH367*AM367+AJ367*AM370-AI367*AN367-AK367*AN370</f>
        <v>2.0625681369009139</v>
      </c>
      <c r="AS367" s="4">
        <f t="shared" ref="AS367" si="3686">(AH367*AN367+AI367*AM367+AJ367*AN370+AK367*AM370)</f>
        <v>0</v>
      </c>
      <c r="AT367" s="2">
        <f t="shared" ref="AT367" si="3687">AH367*AO367+AJ367*AO370-AI367*AP367-AK367*AP370</f>
        <v>0</v>
      </c>
      <c r="AU367" s="3">
        <f t="shared" ref="AU367" si="3688">(AH367*AP367+AI367*AO367+AJ367*AP370+AK367*AO370)</f>
        <v>-3.5200407143344918</v>
      </c>
      <c r="AV367" s="20"/>
      <c r="AW367" s="11">
        <v>1</v>
      </c>
      <c r="AX367" s="12">
        <v>0</v>
      </c>
      <c r="AY367" s="13">
        <v>0</v>
      </c>
      <c r="AZ367" s="14">
        <v>0</v>
      </c>
      <c r="BA367" s="20"/>
      <c r="BB367" s="1">
        <f t="shared" ref="BB367" si="3689">AR367*AW367+AT367*AW370-AS367*AX367-AU367*AX370</f>
        <v>-4.9775414522064256</v>
      </c>
      <c r="BC367" s="4">
        <f t="shared" ref="BC367" si="3690">(AR367*AX367+AS367*AW367+AT367*AX370+AU367*AW370)</f>
        <v>0</v>
      </c>
      <c r="BD367" s="2">
        <f t="shared" ref="BD367" si="3691">AR367*AY367+AT367*AY370-AS367*AZ367-AU367*AZ370</f>
        <v>0</v>
      </c>
      <c r="BE367" s="3">
        <f t="shared" ref="BE367" si="3692">(AR367*AZ367+AS367*AY367+AT367*AZ370+AU367*AY370)</f>
        <v>-3.5200407143344918</v>
      </c>
      <c r="BF367" s="20"/>
      <c r="BG367" s="11">
        <v>1</v>
      </c>
      <c r="BH367" s="12">
        <v>0</v>
      </c>
      <c r="BI367" s="13">
        <v>0</v>
      </c>
      <c r="BJ367" s="40">
        <f t="shared" ref="BJ367" si="3693">-1/($BH$4*$B367)</f>
        <v>-2.4038634894001643</v>
      </c>
      <c r="BK367" s="20"/>
      <c r="BL367" s="1">
        <f t="shared" ref="BL367" si="3694">BB367*BG367+BD367*BG370-BC367*BH367-BE367*BH370</f>
        <v>-4.9775414522064256</v>
      </c>
      <c r="BM367" s="4">
        <f t="shared" ref="BM367" si="3695">(BB367*BH367+BC367*BG367+BD367*BH370+BE367*BG370)</f>
        <v>0</v>
      </c>
      <c r="BN367" s="2">
        <f t="shared" ref="BN367" si="3696">BB367*BI367+BD367*BI370-BC367*BJ367-BE367*BJ370</f>
        <v>0</v>
      </c>
      <c r="BO367" s="3">
        <f t="shared" ref="BO367" si="3697">(BB367*BJ367+BC367*BI367+BD367*BJ370+BE367*BI370)</f>
        <v>8.4452894496004074</v>
      </c>
      <c r="BP367" s="20"/>
      <c r="BQ367" s="11">
        <v>1</v>
      </c>
      <c r="BR367" s="12">
        <v>0</v>
      </c>
      <c r="BS367" s="13">
        <v>0</v>
      </c>
      <c r="BT367" s="14">
        <v>0</v>
      </c>
      <c r="BU367" s="20"/>
      <c r="BV367" s="1">
        <f t="shared" ref="BV367" si="3698">BL367*BQ367+BN367*BQ370-BM367*BR367-BO367*BR370</f>
        <v>9.8070208944064277</v>
      </c>
      <c r="BW367" s="4">
        <f t="shared" ref="BW367" si="3699">(BL367*BR367+BM367*BQ367+BN367*BR370+BO367*BQ370)</f>
        <v>0</v>
      </c>
      <c r="BX367" s="2">
        <f t="shared" ref="BX367" si="3700">BL367*BS367+BN367*BS370-BM367*BT367-BO367*BT370</f>
        <v>0</v>
      </c>
      <c r="BY367" s="3">
        <f t="shared" ref="BY367" si="3701">(BL367*BT367+BM367*BS367+BN367*BT370+BO367*BS370)</f>
        <v>8.4452894496004074</v>
      </c>
      <c r="BZ367" s="20"/>
      <c r="CA367" s="11">
        <v>1</v>
      </c>
      <c r="CB367" s="12">
        <v>0</v>
      </c>
      <c r="CC367" s="13">
        <v>0</v>
      </c>
      <c r="CD367" s="40">
        <f t="shared" ref="CD367" si="3702">-1/($CB$4*$B367)</f>
        <v>-1.2581203807323897</v>
      </c>
      <c r="CE367" s="20"/>
      <c r="CF367" s="1">
        <f t="shared" ref="CF367" si="3703">BV367*CA367+BX367*CA370-BW367*CB367-BY367*CB370</f>
        <v>9.8070208944064277</v>
      </c>
      <c r="CG367" s="4">
        <f t="shared" ref="CG367" si="3704">(BV367*CB367+BW367*CA367+BX367*CB370+BY367*CA370)</f>
        <v>0</v>
      </c>
      <c r="CH367" s="2">
        <f t="shared" ref="CH367" si="3705">BV367*CC367+BX367*CC370-BW367*CD367-BY367*CD370</f>
        <v>0</v>
      </c>
      <c r="CI367" s="3">
        <f t="shared" ref="CI367" si="3706">(BV367*CD367+BW367*CC367+BX367*CD370+BY367*CC370)</f>
        <v>-3.8931234119207083</v>
      </c>
      <c r="CJ367" s="28"/>
      <c r="CK367" s="11">
        <v>1</v>
      </c>
      <c r="CL367" s="12">
        <v>0</v>
      </c>
      <c r="CM367" s="13">
        <v>0</v>
      </c>
      <c r="CN367" s="14">
        <v>0</v>
      </c>
      <c r="CP367" s="1">
        <f t="shared" ref="CP367" si="3707">CF367*CK367+CH367*CK370-CG367*CL367-CI367*CL370</f>
        <v>9.8070208944064277</v>
      </c>
      <c r="CQ367" s="4">
        <f t="shared" ref="CQ367" si="3708">(CF367*CL367+CG367*CK367+CH367*CL370+CI367*CK370)</f>
        <v>-3.8931234119207083</v>
      </c>
      <c r="CR367" s="2">
        <f t="shared" ref="CR367" si="3709">CF367*CM367+CH367*CM370-CG367*CN367-CI367*CN370</f>
        <v>0</v>
      </c>
      <c r="CS367" s="3">
        <f t="shared" ref="CS367" si="3710">(CF367*CN367+CG367*CM367+CH367*CN370+CI367*CM370)</f>
        <v>-3.8931234119207083</v>
      </c>
      <c r="CU367" s="29">
        <f t="shared" ref="CU367" si="3711">20*LOG(((1+$CL$4)/$CL$4)/((CP367+CP370)^2+(CQ367+CQ370)^2)^0.5)</f>
        <v>-23.049203912016178</v>
      </c>
      <c r="CW367" s="51">
        <f t="shared" ref="CW367" si="3712">((CP367^2+CQ367^2)^0.5)/((CP370^2+CQ370^2)^0.5)</f>
        <v>0.40056841920367586</v>
      </c>
      <c r="CY367" s="44">
        <f t="shared" si="3577"/>
        <v>8.4000000000000306</v>
      </c>
      <c r="CZ367" s="13">
        <f t="shared" si="3578"/>
        <v>-3.8717309624242663E-2</v>
      </c>
      <c r="DA367" s="13">
        <f t="shared" si="3579"/>
        <v>52.493273053386979</v>
      </c>
      <c r="DB367" s="48">
        <f t="shared" si="3580"/>
        <v>-3.8717309624242663E-2</v>
      </c>
      <c r="DC367" s="13">
        <f t="shared" si="3581"/>
        <v>-5.6140425441182407</v>
      </c>
      <c r="DD367" s="55">
        <f t="shared" si="3582"/>
        <v>-9.7983526741902319E-2</v>
      </c>
      <c r="DE367" s="46">
        <f t="shared" si="3583"/>
        <v>-18.576491404232495</v>
      </c>
    </row>
    <row r="368" spans="1:109" ht="18" customHeight="1" thickBot="1">
      <c r="D368" s="11"/>
      <c r="E368" s="13"/>
      <c r="F368" s="13"/>
      <c r="G368" s="15"/>
      <c r="H368" s="10"/>
      <c r="I368" s="11"/>
      <c r="J368" s="13"/>
      <c r="K368" s="13"/>
      <c r="L368" s="15"/>
      <c r="N368" s="5"/>
      <c r="Q368" s="6"/>
      <c r="S368" s="11"/>
      <c r="T368" s="13"/>
      <c r="U368" s="13"/>
      <c r="V368" s="15"/>
      <c r="W368" s="20"/>
      <c r="X368" s="5"/>
      <c r="AA368" s="6"/>
      <c r="AB368" s="20"/>
      <c r="AC368" s="11"/>
      <c r="AD368" s="13"/>
      <c r="AE368" s="13"/>
      <c r="AF368" s="15"/>
      <c r="AG368" s="20"/>
      <c r="AH368" s="5"/>
      <c r="AK368" s="6"/>
      <c r="AL368" s="20"/>
      <c r="AM368" s="11"/>
      <c r="AN368" s="13"/>
      <c r="AO368" s="13"/>
      <c r="AP368" s="15"/>
      <c r="AR368" s="5"/>
      <c r="AU368" s="6"/>
      <c r="AW368" s="11"/>
      <c r="AX368" s="13"/>
      <c r="AY368" s="13"/>
      <c r="AZ368" s="15"/>
      <c r="BA368" s="20"/>
      <c r="BB368" s="5"/>
      <c r="BE368" s="6"/>
      <c r="BG368" s="11"/>
      <c r="BH368" s="13"/>
      <c r="BI368" s="13"/>
      <c r="BJ368" s="15"/>
      <c r="BL368" s="5"/>
      <c r="BO368" s="6"/>
      <c r="BQ368" s="11"/>
      <c r="BR368" s="13"/>
      <c r="BS368" s="13"/>
      <c r="BT368" s="15"/>
      <c r="BU368" s="20"/>
      <c r="BV368" s="5"/>
      <c r="BY368" s="6"/>
      <c r="CA368" s="11"/>
      <c r="CB368" s="13"/>
      <c r="CC368" s="13"/>
      <c r="CD368" s="15"/>
      <c r="CF368" s="5"/>
      <c r="CI368" s="6"/>
      <c r="CK368" s="11"/>
      <c r="CL368" s="13"/>
      <c r="CM368" s="13"/>
      <c r="CN368" s="15"/>
      <c r="CP368" s="5"/>
      <c r="CS368" s="6"/>
      <c r="CW368" s="52"/>
      <c r="CY368" s="44">
        <f t="shared" si="3577"/>
        <v>8.4500000000000295</v>
      </c>
      <c r="CZ368" s="13">
        <f t="shared" si="3578"/>
        <v>-3.8449481290705224E-2</v>
      </c>
      <c r="DA368" s="13">
        <f t="shared" si="3579"/>
        <v>52.212570926181073</v>
      </c>
      <c r="DB368" s="48">
        <f t="shared" si="3580"/>
        <v>-3.8449481290705224E-2</v>
      </c>
      <c r="DC368" s="13">
        <f t="shared" si="3581"/>
        <v>-5.5546155572738263</v>
      </c>
      <c r="DD368" s="55">
        <f t="shared" si="3582"/>
        <v>-9.6946330156927926E-2</v>
      </c>
      <c r="DE368" s="46">
        <f t="shared" si="3583"/>
        <v>-18.620185558371045</v>
      </c>
    </row>
    <row r="369" spans="1:109" ht="18" customHeight="1" thickBot="1">
      <c r="D369" s="11" t="s">
        <v>6</v>
      </c>
      <c r="E369" s="13"/>
      <c r="F369" s="13" t="s">
        <v>7</v>
      </c>
      <c r="G369" s="15"/>
      <c r="H369" s="10"/>
      <c r="I369" s="11" t="s">
        <v>8</v>
      </c>
      <c r="J369" s="13"/>
      <c r="K369" s="13" t="s">
        <v>9</v>
      </c>
      <c r="L369" s="15"/>
      <c r="N369" s="251" t="s">
        <v>26</v>
      </c>
      <c r="O369" s="252"/>
      <c r="P369" s="253" t="s">
        <v>27</v>
      </c>
      <c r="Q369" s="254"/>
      <c r="S369" s="11" t="s">
        <v>13</v>
      </c>
      <c r="T369" s="13"/>
      <c r="U369" s="13" t="s">
        <v>14</v>
      </c>
      <c r="V369" s="15"/>
      <c r="W369" s="20"/>
      <c r="X369" s="251" t="s">
        <v>26</v>
      </c>
      <c r="Y369" s="252"/>
      <c r="Z369" s="253" t="s">
        <v>27</v>
      </c>
      <c r="AA369" s="254"/>
      <c r="AB369" s="20"/>
      <c r="AC369" s="11" t="s">
        <v>8</v>
      </c>
      <c r="AD369" s="13"/>
      <c r="AE369" s="13" t="s">
        <v>9</v>
      </c>
      <c r="AF369" s="15"/>
      <c r="AG369" s="20"/>
      <c r="AH369" s="251" t="s">
        <v>26</v>
      </c>
      <c r="AI369" s="252"/>
      <c r="AJ369" s="253" t="s">
        <v>27</v>
      </c>
      <c r="AK369" s="254"/>
      <c r="AL369" s="20"/>
      <c r="AM369" s="11" t="s">
        <v>13</v>
      </c>
      <c r="AN369" s="13"/>
      <c r="AO369" s="13" t="s">
        <v>14</v>
      </c>
      <c r="AP369" s="15"/>
      <c r="AR369" s="251" t="s">
        <v>26</v>
      </c>
      <c r="AS369" s="252"/>
      <c r="AT369" s="253" t="s">
        <v>27</v>
      </c>
      <c r="AU369" s="254"/>
      <c r="AV369" s="36"/>
      <c r="AW369" s="11" t="s">
        <v>8</v>
      </c>
      <c r="AX369" s="13"/>
      <c r="AY369" s="13" t="s">
        <v>9</v>
      </c>
      <c r="AZ369" s="15"/>
      <c r="BA369" s="20"/>
      <c r="BB369" s="251" t="s">
        <v>26</v>
      </c>
      <c r="BC369" s="252"/>
      <c r="BD369" s="253" t="s">
        <v>27</v>
      </c>
      <c r="BE369" s="254"/>
      <c r="BF369" s="36"/>
      <c r="BG369" s="11" t="s">
        <v>13</v>
      </c>
      <c r="BH369" s="13"/>
      <c r="BI369" s="13" t="s">
        <v>14</v>
      </c>
      <c r="BJ369" s="15"/>
      <c r="BK369" s="36"/>
      <c r="BL369" s="251" t="s">
        <v>26</v>
      </c>
      <c r="BM369" s="252"/>
      <c r="BN369" s="253" t="s">
        <v>27</v>
      </c>
      <c r="BO369" s="254"/>
      <c r="BP369" s="36"/>
      <c r="BQ369" s="11" t="s">
        <v>8</v>
      </c>
      <c r="BR369" s="13"/>
      <c r="BS369" s="13" t="s">
        <v>9</v>
      </c>
      <c r="BT369" s="15"/>
      <c r="BU369" s="20"/>
      <c r="BV369" s="251" t="s">
        <v>26</v>
      </c>
      <c r="BW369" s="252"/>
      <c r="BX369" s="253" t="s">
        <v>27</v>
      </c>
      <c r="BY369" s="254"/>
      <c r="BZ369" s="36"/>
      <c r="CA369" s="11" t="s">
        <v>13</v>
      </c>
      <c r="CB369" s="13"/>
      <c r="CC369" s="13" t="s">
        <v>14</v>
      </c>
      <c r="CD369" s="15"/>
      <c r="CE369" s="36"/>
      <c r="CF369" s="251" t="s">
        <v>26</v>
      </c>
      <c r="CG369" s="252"/>
      <c r="CH369" s="253" t="s">
        <v>27</v>
      </c>
      <c r="CI369" s="254"/>
      <c r="CK369" s="11" t="s">
        <v>28</v>
      </c>
      <c r="CL369" s="13"/>
      <c r="CM369" s="13" t="s">
        <v>29</v>
      </c>
      <c r="CN369" s="15"/>
      <c r="CP369" s="251" t="s">
        <v>26</v>
      </c>
      <c r="CQ369" s="252"/>
      <c r="CR369" s="253" t="s">
        <v>27</v>
      </c>
      <c r="CS369" s="254"/>
      <c r="CU369" s="38" t="s">
        <v>37</v>
      </c>
      <c r="CW369" s="53" t="s">
        <v>45</v>
      </c>
      <c r="CY369" s="44">
        <f t="shared" si="3577"/>
        <v>8.5000000000000302</v>
      </c>
      <c r="CZ369" s="13">
        <f t="shared" si="3578"/>
        <v>-3.8182669376945415E-2</v>
      </c>
      <c r="DA369" s="13">
        <f t="shared" si="3579"/>
        <v>51.934840148317377</v>
      </c>
      <c r="DB369" s="48">
        <f t="shared" si="3580"/>
        <v>-3.8182669376945415E-2</v>
      </c>
      <c r="DC369" s="13">
        <f t="shared" si="3581"/>
        <v>-5.4961611745652057</v>
      </c>
      <c r="DD369" s="55">
        <f t="shared" si="3582"/>
        <v>-9.5926108716441666E-2</v>
      </c>
      <c r="DE369" s="46">
        <f t="shared" si="3583"/>
        <v>-18.663873517693116</v>
      </c>
    </row>
    <row r="370" spans="1:109" ht="18" customHeight="1" thickTop="1" thickBot="1">
      <c r="D370" s="16">
        <v>0</v>
      </c>
      <c r="E370" s="17">
        <v>0</v>
      </c>
      <c r="F370" s="18">
        <v>1</v>
      </c>
      <c r="G370" s="19">
        <v>0</v>
      </c>
      <c r="H370" s="10"/>
      <c r="I370" s="16">
        <v>0</v>
      </c>
      <c r="J370" s="17">
        <f t="shared" ref="J370" si="3713">-1/($J$4*$B367)</f>
        <v>-1.7506282567156288</v>
      </c>
      <c r="K370" s="18">
        <v>1</v>
      </c>
      <c r="L370" s="19">
        <v>0</v>
      </c>
      <c r="N370" s="1">
        <f t="shared" ref="N370" si="3714">D370*I367+F370*I370-E370*J367-G370*J370</f>
        <v>0</v>
      </c>
      <c r="O370" s="4">
        <f t="shared" ref="O370" si="3715">(D370*J367+E370*I367+F370*J370+G370*I370)</f>
        <v>-1.7506282567156288</v>
      </c>
      <c r="P370" s="2">
        <f t="shared" ref="P370" si="3716">D370*K367+F370*K370-E370*L367-G370*L370</f>
        <v>1</v>
      </c>
      <c r="Q370" s="3">
        <f t="shared" ref="Q370" si="3717">(D370*L367+E370*K367+F370*L370+G370*K370)</f>
        <v>0</v>
      </c>
      <c r="S370" s="16">
        <v>0</v>
      </c>
      <c r="T370" s="17">
        <v>0</v>
      </c>
      <c r="U370" s="18">
        <v>1</v>
      </c>
      <c r="V370" s="19">
        <v>0</v>
      </c>
      <c r="W370" s="20"/>
      <c r="X370" s="1">
        <f t="shared" ref="X370" si="3718">N370*S367+P370*S370-O370*T367-Q370*T370</f>
        <v>0</v>
      </c>
      <c r="Y370" s="4">
        <f t="shared" ref="Y370" si="3719">(N370*T367+O370*S367+P370*T370+Q370*S370)</f>
        <v>-1.7506282567156288</v>
      </c>
      <c r="Z370" s="2">
        <f t="shared" ref="Z370" si="3720">N370*U367+P370*U370-O370*V367-Q370*V370</f>
        <v>-3.2082713498309579</v>
      </c>
      <c r="AA370" s="3">
        <f t="shared" ref="AA370" si="3721">(N370*V367+O370*U367+P370*V370+Q370*U370)</f>
        <v>0</v>
      </c>
      <c r="AB370" s="20"/>
      <c r="AC370" s="16">
        <v>0</v>
      </c>
      <c r="AD370" s="17">
        <f t="shared" ref="AD370" si="3722">-1/($AD$4*$B367)</f>
        <v>-2.000008000032</v>
      </c>
      <c r="AE370" s="18">
        <v>1</v>
      </c>
      <c r="AF370" s="19">
        <v>0</v>
      </c>
      <c r="AG370" s="20"/>
      <c r="AH370" s="1">
        <f t="shared" ref="AH370" si="3723">X370*AC367+Z370*AC370-Y370*AD367-AA370*AD370</f>
        <v>0</v>
      </c>
      <c r="AI370" s="4">
        <f t="shared" ref="AI370" si="3724">(X370*AD367+Y370*AC367+Z370*AD370+AA370*AC370)</f>
        <v>4.6659401092197497</v>
      </c>
      <c r="AJ370" s="2">
        <f t="shared" ref="AJ370" si="3725">X370*AE367+Z370*AE370-Y370*AF367-AA370*AF370</f>
        <v>-3.2082713498309579</v>
      </c>
      <c r="AK370" s="3">
        <f t="shared" ref="AK370" si="3726">(X370*AF367+Y370*AE367+Z370*AF370+AA370*AE370)</f>
        <v>0</v>
      </c>
      <c r="AL370" s="20"/>
      <c r="AM370" s="16">
        <v>0</v>
      </c>
      <c r="AN370" s="17">
        <v>0</v>
      </c>
      <c r="AO370" s="18">
        <v>1</v>
      </c>
      <c r="AP370" s="19">
        <v>0</v>
      </c>
      <c r="AR370" s="1">
        <f t="shared" ref="AR370" si="3727">AH370*AM367+AJ370*AM370-AI370*AN367-AK370*AN370</f>
        <v>0</v>
      </c>
      <c r="AS370" s="4">
        <f t="shared" ref="AS370" si="3728">(AH370*AN367+AI370*AM367+AJ370*AN370+AK370*AM370)</f>
        <v>4.6659401092197497</v>
      </c>
      <c r="AT370" s="2">
        <f t="shared" ref="AT370" si="3729">AH370*AO367+AJ370*AO370-AI370*AP367-AK370*AP370</f>
        <v>8.4478659605788877</v>
      </c>
      <c r="AU370" s="3">
        <f t="shared" ref="AU370" si="3730">(AH370*AP367+AI370*AO367+AJ370*AP370+AK370*AO370)</f>
        <v>0</v>
      </c>
      <c r="AV370" s="20"/>
      <c r="AW370" s="16">
        <v>0</v>
      </c>
      <c r="AX370" s="17">
        <f t="shared" ref="AX370" si="3731">-1/($AX$4*$B367)</f>
        <v>-2.000008000032</v>
      </c>
      <c r="AY370" s="18">
        <v>1</v>
      </c>
      <c r="AZ370" s="19">
        <v>0</v>
      </c>
      <c r="BA370" s="20"/>
      <c r="BB370" s="1">
        <f t="shared" ref="BB370" si="3732">AR370*AW367+AT370*AW370-AS370*AX367-AU370*AX370</f>
        <v>0</v>
      </c>
      <c r="BC370" s="4">
        <f t="shared" ref="BC370" si="3733">(AR370*AX367+AS370*AW367+AT370*AX370+AU370*AW370)</f>
        <v>-12.229859395136042</v>
      </c>
      <c r="BD370" s="2">
        <f t="shared" ref="BD370" si="3734">AR370*AY367+AT370*AY370-AS370*AZ367-AU370*AZ370</f>
        <v>8.4478659605788877</v>
      </c>
      <c r="BE370" s="3">
        <f t="shared" ref="BE370" si="3735">(AR370*AZ367+AS370*AY367+AT370*AZ370+AU370*AY370)</f>
        <v>0</v>
      </c>
      <c r="BF370" s="20"/>
      <c r="BG370" s="16">
        <v>0</v>
      </c>
      <c r="BH370" s="17">
        <v>0</v>
      </c>
      <c r="BI370" s="18">
        <v>1</v>
      </c>
      <c r="BJ370" s="19">
        <v>0</v>
      </c>
      <c r="BK370" s="20"/>
      <c r="BL370" s="1">
        <f t="shared" ref="BL370" si="3736">BB370*BG367+BD370*BG370-BC370*BH367-BE370*BH370</f>
        <v>0</v>
      </c>
      <c r="BM370" s="4">
        <f t="shared" ref="BM370" si="3737">(BB370*BH367+BC370*BG367+BD370*BH370+BE370*BG370)</f>
        <v>-12.229859395136042</v>
      </c>
      <c r="BN370" s="2">
        <f t="shared" ref="BN370" si="3738">BB370*BI367+BD370*BI370-BC370*BJ367-BE370*BJ370</f>
        <v>-20.951046519886223</v>
      </c>
      <c r="BO370" s="3">
        <f t="shared" ref="BO370" si="3739">(BB370*BJ367+BC370*BI367+BD370*BJ370+BE370*BI370)</f>
        <v>0</v>
      </c>
      <c r="BP370" s="20"/>
      <c r="BQ370" s="16">
        <v>0</v>
      </c>
      <c r="BR370" s="17">
        <f t="shared" ref="BR370" si="3740">-1/($BR$4*$B367)</f>
        <v>-1.7506282567156288</v>
      </c>
      <c r="BS370" s="18">
        <v>1</v>
      </c>
      <c r="BT370" s="19">
        <v>0</v>
      </c>
      <c r="BU370" s="20"/>
      <c r="BV370" s="1">
        <f t="shared" ref="BV370" si="3741">BL370*BQ367+BN370*BQ370-BM370*BR367-BO370*BR370</f>
        <v>0</v>
      </c>
      <c r="BW370" s="4">
        <f t="shared" ref="BW370" si="3742">(BL370*BR367+BM370*BQ367+BN370*BR370+BO370*BQ370)</f>
        <v>24.447634650340415</v>
      </c>
      <c r="BX370" s="2">
        <f t="shared" ref="BX370" si="3743">BL370*BS367+BN370*BS370-BM370*BT367-BO370*BT370</f>
        <v>-20.951046519886223</v>
      </c>
      <c r="BY370" s="3">
        <f t="shared" ref="BY370" si="3744">(BL370*BT367+BM370*BS367+BN370*BT370+BO370*BS370)</f>
        <v>0</v>
      </c>
      <c r="BZ370" s="20"/>
      <c r="CA370" s="16">
        <v>0</v>
      </c>
      <c r="CB370" s="17">
        <v>0</v>
      </c>
      <c r="CC370" s="18">
        <v>1</v>
      </c>
      <c r="CD370" s="19">
        <v>0</v>
      </c>
      <c r="CE370" s="20"/>
      <c r="CF370" s="1">
        <f t="shared" ref="CF370" si="3745">BV370*CA367+BX370*CA370-BW370*CB367-BY370*CB370</f>
        <v>0</v>
      </c>
      <c r="CG370" s="4">
        <f t="shared" ref="CG370" si="3746">(BV370*CB367+BW370*CA367+BX370*CB370+BY370*CA370)</f>
        <v>24.447634650340415</v>
      </c>
      <c r="CH370" s="2">
        <f t="shared" ref="CH370" si="3747">BV370*CC367+BX370*CC370-BW370*CD367-BY370*CD370</f>
        <v>9.8070208944064241</v>
      </c>
      <c r="CI370" s="3">
        <f t="shared" ref="CI370" si="3748">(BV370*CD367+BW370*CC367+BX370*CD370+BY370*CC370)</f>
        <v>0</v>
      </c>
      <c r="CK370" s="16">
        <f t="shared" ref="CK370" si="3749">1/$CL$4</f>
        <v>1</v>
      </c>
      <c r="CL370" s="17">
        <v>0</v>
      </c>
      <c r="CM370" s="18">
        <v>1</v>
      </c>
      <c r="CN370" s="19">
        <v>0</v>
      </c>
      <c r="CP370" s="1">
        <f t="shared" ref="CP370" si="3750">CF370*CK367+CH370*CK370-CG370*CL367-CI370*CL370</f>
        <v>9.8070208944064241</v>
      </c>
      <c r="CQ370" s="4">
        <f t="shared" ref="CQ370" si="3751">(CF370*CL367+CG370*CK367+CH370*CL370+CI370*CK370)</f>
        <v>24.447634650340415</v>
      </c>
      <c r="CR370" s="2">
        <f t="shared" ref="CR370" si="3752">CF370*CM367+CH370*CM370-CG370*CN367-CI370*CN370</f>
        <v>9.8070208944064241</v>
      </c>
      <c r="CS370" s="3">
        <f t="shared" ref="CS370" si="3753">(CF370*CN367+CG370*CM367+CH370*CN370+CI370*CM370)</f>
        <v>0</v>
      </c>
      <c r="CU370" s="39">
        <f t="shared" ref="CU370" si="3754">(180/PI())*ATAN(-1*(CQ367/CP367))</f>
        <v>21.651745829585611</v>
      </c>
      <c r="CW370" s="54">
        <f t="shared" ref="CW370" si="3755">20*LOG(((1-(10^(CU367/20)^2)*(1-((1-CW367)/(1+CW367))^2))^0.5))</f>
        <v>-1.7614583987173634E-2</v>
      </c>
      <c r="CY370" s="44">
        <f t="shared" si="3577"/>
        <v>8.5500000000000291</v>
      </c>
      <c r="CZ370" s="13">
        <f t="shared" si="3578"/>
        <v>-3.7916935057614572E-2</v>
      </c>
      <c r="DA370" s="13">
        <f t="shared" si="3579"/>
        <v>51.660032089589123</v>
      </c>
      <c r="DB370" s="48">
        <f t="shared" si="3580"/>
        <v>-3.7916935057614572E-2</v>
      </c>
      <c r="DC370" s="13">
        <f t="shared" si="3581"/>
        <v>-5.4386567136599888</v>
      </c>
      <c r="DD370" s="55">
        <f t="shared" si="3582"/>
        <v>-9.4922466539061265E-2</v>
      </c>
      <c r="DE370" s="46">
        <f t="shared" si="3583"/>
        <v>-18.707548737866993</v>
      </c>
    </row>
    <row r="371" spans="1:109" ht="18" customHeight="1"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3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  <c r="BD371" s="20"/>
      <c r="BE371" s="20"/>
      <c r="BF371" s="20"/>
      <c r="BG371" s="20"/>
      <c r="BH371" s="20"/>
      <c r="BI371" s="20"/>
      <c r="BJ371" s="20"/>
      <c r="BK371" s="20"/>
      <c r="BL371" s="20"/>
      <c r="BM371" s="20"/>
      <c r="BN371" s="20"/>
      <c r="BO371" s="20"/>
      <c r="BP371" s="20"/>
      <c r="BQ371" s="20"/>
      <c r="BR371" s="20"/>
      <c r="BS371" s="20"/>
      <c r="BT371" s="20"/>
      <c r="BU371" s="20"/>
      <c r="BV371" s="20"/>
      <c r="BW371" s="20"/>
      <c r="BX371" s="20"/>
      <c r="BY371" s="20"/>
      <c r="BZ371" s="20"/>
      <c r="CA371" s="20"/>
      <c r="CB371" s="20"/>
      <c r="CC371" s="20"/>
      <c r="CD371" s="20"/>
      <c r="CE371" s="20"/>
      <c r="CF371" s="20"/>
      <c r="CG371" s="20"/>
      <c r="CH371" s="20"/>
      <c r="CI371" s="20"/>
      <c r="CJ371" s="20"/>
      <c r="CK371" s="20"/>
      <c r="CL371" s="20"/>
      <c r="CY371" s="44">
        <f t="shared" si="3577"/>
        <v>8.6000000000000298</v>
      </c>
      <c r="CZ371" s="13">
        <f t="shared" si="3578"/>
        <v>-3.7652335594207977E-2</v>
      </c>
      <c r="DA371" s="13">
        <f t="shared" si="3579"/>
        <v>51.38809925390612</v>
      </c>
      <c r="DB371" s="48">
        <f t="shared" si="3580"/>
        <v>-3.7652335594207977E-2</v>
      </c>
      <c r="DC371" s="13">
        <f t="shared" si="3581"/>
        <v>-5.382080207711434</v>
      </c>
      <c r="DD371" s="55">
        <f t="shared" si="3582"/>
        <v>-9.3935020230984836E-2</v>
      </c>
      <c r="DE371" s="46">
        <f t="shared" si="3583"/>
        <v>-18.751204984171604</v>
      </c>
    </row>
    <row r="372" spans="1:109" ht="18" customHeight="1">
      <c r="CY372" s="44">
        <f t="shared" si="3577"/>
        <v>8.6500000000000306</v>
      </c>
      <c r="CZ372" s="13">
        <f t="shared" si="3578"/>
        <v>-3.7388924524400943E-2</v>
      </c>
      <c r="DA372" s="13">
        <f t="shared" si="3579"/>
        <v>51.118995243520544</v>
      </c>
      <c r="DB372" s="48">
        <f t="shared" si="3580"/>
        <v>-3.7388924524400943E-2</v>
      </c>
      <c r="DC372" s="13">
        <f t="shared" si="3581"/>
        <v>-5.326410376544402</v>
      </c>
      <c r="DD372" s="55">
        <f t="shared" si="3582"/>
        <v>-9.2963398383090756E-2</v>
      </c>
      <c r="DE372" s="46">
        <f t="shared" si="3583"/>
        <v>-18.794836317527224</v>
      </c>
    </row>
    <row r="373" spans="1:109" ht="18" customHeight="1" thickBot="1">
      <c r="A373" s="23"/>
      <c r="B373" s="23"/>
      <c r="C373" s="23"/>
      <c r="D373" s="20" t="s">
        <v>15</v>
      </c>
      <c r="E373" s="20"/>
      <c r="F373" s="20"/>
      <c r="G373" s="20"/>
      <c r="H373" s="20"/>
      <c r="I373" s="20" t="s">
        <v>16</v>
      </c>
      <c r="J373" s="20"/>
      <c r="K373" s="20"/>
      <c r="L373" s="20"/>
      <c r="M373" s="23"/>
      <c r="N373" s="23"/>
      <c r="O373" s="24" t="s">
        <v>17</v>
      </c>
      <c r="P373" s="23"/>
      <c r="Q373" s="23"/>
      <c r="R373" s="23"/>
      <c r="S373" s="20"/>
      <c r="T373" s="20" t="s">
        <v>18</v>
      </c>
      <c r="U373" s="23"/>
      <c r="V373" s="23"/>
      <c r="W373" s="23"/>
      <c r="X373" s="23"/>
      <c r="Y373" s="24" t="s">
        <v>19</v>
      </c>
      <c r="Z373" s="23"/>
      <c r="AA373" s="23"/>
      <c r="AB373" s="23"/>
      <c r="AC373" s="24" t="s">
        <v>20</v>
      </c>
      <c r="AD373" s="20"/>
      <c r="AE373" s="20"/>
      <c r="AF373" s="20"/>
      <c r="AG373" s="20"/>
      <c r="AH373" s="23"/>
      <c r="AI373" s="24" t="s">
        <v>21</v>
      </c>
      <c r="AJ373" s="23"/>
      <c r="AK373" s="23"/>
      <c r="AL373" s="20"/>
      <c r="AM373" s="24" t="s">
        <v>31</v>
      </c>
      <c r="AN373" s="20"/>
      <c r="AO373" s="23"/>
      <c r="AP373" s="23"/>
      <c r="AQ373" s="23"/>
      <c r="AR373" s="23"/>
      <c r="AS373" s="24" t="s">
        <v>91</v>
      </c>
      <c r="AT373" s="23"/>
      <c r="AU373" s="23"/>
      <c r="AV373" s="23"/>
      <c r="AW373" s="24" t="s">
        <v>32</v>
      </c>
      <c r="AX373" s="20"/>
      <c r="AY373" s="20"/>
      <c r="AZ373" s="20"/>
      <c r="BA373" s="20"/>
      <c r="BB373" s="23"/>
      <c r="BC373" s="24" t="s">
        <v>22</v>
      </c>
      <c r="BD373" s="23"/>
      <c r="BE373" s="23"/>
      <c r="BF373" s="23"/>
      <c r="BG373" s="24" t="s">
        <v>33</v>
      </c>
      <c r="BH373" s="20"/>
      <c r="BI373" s="23"/>
      <c r="BJ373" s="23"/>
      <c r="BK373" s="23"/>
      <c r="BL373" s="23"/>
      <c r="BM373" s="24" t="s">
        <v>34</v>
      </c>
      <c r="BN373" s="23"/>
      <c r="BO373" s="23"/>
      <c r="BP373" s="23"/>
      <c r="BQ373" s="24" t="s">
        <v>89</v>
      </c>
      <c r="BR373" s="20"/>
      <c r="BS373" s="20"/>
      <c r="BT373" s="20"/>
      <c r="BU373" s="20"/>
      <c r="BV373" s="23"/>
      <c r="BW373" s="24" t="s">
        <v>35</v>
      </c>
      <c r="BX373" s="23"/>
      <c r="BY373" s="23"/>
      <c r="BZ373" s="23"/>
      <c r="CA373" s="24" t="s">
        <v>90</v>
      </c>
      <c r="CB373" s="20"/>
      <c r="CC373" s="23"/>
      <c r="CD373" s="23"/>
      <c r="CE373" s="23"/>
      <c r="CF373" s="23"/>
      <c r="CG373" s="24" t="s">
        <v>92</v>
      </c>
      <c r="CH373" s="23"/>
      <c r="CI373" s="23"/>
      <c r="CJ373" s="23"/>
      <c r="CK373" s="24" t="s">
        <v>36</v>
      </c>
      <c r="CL373" s="24"/>
      <c r="CM373" s="23"/>
      <c r="CN373" s="23"/>
      <c r="CO373" s="23"/>
      <c r="CP373" s="23"/>
      <c r="CQ373" s="24" t="s">
        <v>93</v>
      </c>
      <c r="CR373" s="23"/>
      <c r="CS373" s="23"/>
      <c r="CY373" s="44">
        <f t="shared" si="3577"/>
        <v>8.7000000000000295</v>
      </c>
      <c r="CZ373" s="13">
        <f t="shared" si="3578"/>
        <v>-3.712675184274665E-2</v>
      </c>
      <c r="DA373" s="13">
        <f t="shared" si="3579"/>
        <v>50.85267472469333</v>
      </c>
      <c r="DB373" s="48">
        <f t="shared" si="3580"/>
        <v>-3.712675184274665E-2</v>
      </c>
      <c r="DC373" s="13">
        <f t="shared" si="3581"/>
        <v>-5.2716265992339792</v>
      </c>
      <c r="DD373" s="55">
        <f t="shared" si="3582"/>
        <v>-9.2007241092344511E-2</v>
      </c>
      <c r="DE373" s="46">
        <f t="shared" si="3583"/>
        <v>-18.838437081208738</v>
      </c>
    </row>
    <row r="374" spans="1:109" ht="18" customHeight="1" thickBot="1">
      <c r="A374" s="23"/>
      <c r="B374" s="33"/>
      <c r="C374" s="23"/>
      <c r="D374" s="7" t="s">
        <v>2</v>
      </c>
      <c r="E374" s="8"/>
      <c r="F374" s="8" t="s">
        <v>3</v>
      </c>
      <c r="G374" s="9"/>
      <c r="H374" s="10"/>
      <c r="I374" s="7" t="s">
        <v>4</v>
      </c>
      <c r="J374" s="8"/>
      <c r="K374" s="8" t="s">
        <v>5</v>
      </c>
      <c r="L374" s="9"/>
      <c r="M374" s="23"/>
      <c r="N374" s="251" t="s">
        <v>79</v>
      </c>
      <c r="O374" s="252"/>
      <c r="P374" s="253" t="s">
        <v>80</v>
      </c>
      <c r="Q374" s="254"/>
      <c r="R374" s="23"/>
      <c r="S374" s="7" t="s">
        <v>11</v>
      </c>
      <c r="T374" s="8"/>
      <c r="U374" s="8" t="s">
        <v>12</v>
      </c>
      <c r="V374" s="9"/>
      <c r="W374" s="20"/>
      <c r="X374" s="251" t="s">
        <v>79</v>
      </c>
      <c r="Y374" s="252"/>
      <c r="Z374" s="253" t="s">
        <v>80</v>
      </c>
      <c r="AA374" s="254"/>
      <c r="AB374" s="20"/>
      <c r="AC374" s="7" t="s">
        <v>4</v>
      </c>
      <c r="AD374" s="8"/>
      <c r="AE374" s="8" t="s">
        <v>5</v>
      </c>
      <c r="AF374" s="9"/>
      <c r="AG374" s="20"/>
      <c r="AH374" s="251" t="s">
        <v>0</v>
      </c>
      <c r="AI374" s="252"/>
      <c r="AJ374" s="253" t="s">
        <v>1</v>
      </c>
      <c r="AK374" s="254"/>
      <c r="AL374" s="20"/>
      <c r="AM374" s="7" t="s">
        <v>11</v>
      </c>
      <c r="AN374" s="8"/>
      <c r="AO374" s="8" t="s">
        <v>12</v>
      </c>
      <c r="AP374" s="9"/>
      <c r="AQ374" s="23"/>
      <c r="AR374" s="251" t="s">
        <v>0</v>
      </c>
      <c r="AS374" s="252"/>
      <c r="AT374" s="253" t="s">
        <v>1</v>
      </c>
      <c r="AU374" s="254"/>
      <c r="AV374" s="36"/>
      <c r="AW374" s="7" t="s">
        <v>4</v>
      </c>
      <c r="AX374" s="8"/>
      <c r="AY374" s="8" t="s">
        <v>5</v>
      </c>
      <c r="AZ374" s="9"/>
      <c r="BA374" s="20"/>
      <c r="BB374" s="251" t="s">
        <v>0</v>
      </c>
      <c r="BC374" s="252"/>
      <c r="BD374" s="253" t="s">
        <v>1</v>
      </c>
      <c r="BE374" s="254"/>
      <c r="BF374" s="36"/>
      <c r="BG374" s="7" t="s">
        <v>11</v>
      </c>
      <c r="BH374" s="8"/>
      <c r="BI374" s="8" t="s">
        <v>12</v>
      </c>
      <c r="BJ374" s="9"/>
      <c r="BK374" s="36"/>
      <c r="BL374" s="251" t="s">
        <v>0</v>
      </c>
      <c r="BM374" s="252"/>
      <c r="BN374" s="253" t="s">
        <v>1</v>
      </c>
      <c r="BO374" s="254"/>
      <c r="BP374" s="36"/>
      <c r="BQ374" s="7" t="s">
        <v>4</v>
      </c>
      <c r="BR374" s="8"/>
      <c r="BS374" s="8" t="s">
        <v>5</v>
      </c>
      <c r="BT374" s="9"/>
      <c r="BU374" s="20"/>
      <c r="BV374" s="251" t="s">
        <v>0</v>
      </c>
      <c r="BW374" s="252"/>
      <c r="BX374" s="253" t="s">
        <v>1</v>
      </c>
      <c r="BY374" s="254"/>
      <c r="BZ374" s="36"/>
      <c r="CA374" s="7" t="s">
        <v>11</v>
      </c>
      <c r="CB374" s="8"/>
      <c r="CC374" s="8" t="s">
        <v>12</v>
      </c>
      <c r="CD374" s="9"/>
      <c r="CE374" s="36"/>
      <c r="CF374" s="251" t="s">
        <v>0</v>
      </c>
      <c r="CG374" s="252"/>
      <c r="CH374" s="253" t="s">
        <v>1</v>
      </c>
      <c r="CI374" s="254"/>
      <c r="CJ374" s="23"/>
      <c r="CK374" s="7" t="s">
        <v>23</v>
      </c>
      <c r="CL374" s="8"/>
      <c r="CM374" s="8" t="s">
        <v>24</v>
      </c>
      <c r="CN374" s="9"/>
      <c r="CO374" s="23"/>
      <c r="CP374" s="251" t="s">
        <v>0</v>
      </c>
      <c r="CQ374" s="252"/>
      <c r="CR374" s="253" t="s">
        <v>1</v>
      </c>
      <c r="CS374" s="254"/>
      <c r="CU374" s="26" t="s">
        <v>25</v>
      </c>
      <c r="CW374" s="50" t="s">
        <v>44</v>
      </c>
      <c r="CY374" s="44">
        <f t="shared" si="3577"/>
        <v>8.7500000000000302</v>
      </c>
      <c r="CZ374" s="13">
        <f t="shared" si="3578"/>
        <v>-3.6865864173115895E-2</v>
      </c>
      <c r="DA374" s="13">
        <f t="shared" si="3579"/>
        <v>50.589093394731627</v>
      </c>
      <c r="DB374" s="48">
        <f t="shared" si="3580"/>
        <v>-3.6865864173115895E-2</v>
      </c>
      <c r="DC374" s="13">
        <f t="shared" si="3581"/>
        <v>-5.2177088880088407</v>
      </c>
      <c r="DD374" s="55">
        <f t="shared" si="3582"/>
        <v>-9.1066199506326342E-2</v>
      </c>
      <c r="DE374" s="46">
        <f t="shared" si="3583"/>
        <v>-18.882001888202797</v>
      </c>
    </row>
    <row r="375" spans="1:109" ht="18" customHeight="1" thickTop="1" thickBot="1">
      <c r="B375" s="34">
        <v>0.84</v>
      </c>
      <c r="D375" s="11">
        <v>1</v>
      </c>
      <c r="E375" s="12">
        <v>0</v>
      </c>
      <c r="F375" s="13">
        <v>0</v>
      </c>
      <c r="G375" s="40">
        <f t="shared" ref="G375" si="3756">-1/($E$4*$B375)</f>
        <v>-1.250631568942316</v>
      </c>
      <c r="H375" s="10"/>
      <c r="I375" s="11">
        <v>1</v>
      </c>
      <c r="J375" s="12">
        <v>0</v>
      </c>
      <c r="K375" s="13">
        <v>0</v>
      </c>
      <c r="L375" s="14">
        <v>0</v>
      </c>
      <c r="N375" s="1">
        <f t="shared" ref="N375" si="3757">D375*I375+F375*I378-E375*J375-G375*J378</f>
        <v>-1.1763588742635718</v>
      </c>
      <c r="O375" s="4">
        <f t="shared" ref="O375" si="3758">(D375*J375+E375*I375+F375*J378+G375*I378)</f>
        <v>0</v>
      </c>
      <c r="P375" s="2">
        <f t="shared" ref="P375" si="3759">D375*K375+F375*K378-E375*L375-G375*L378</f>
        <v>0</v>
      </c>
      <c r="Q375" s="3">
        <f t="shared" ref="Q375" si="3760">(D375*L375+E375*K375+F375*L378+G375*K378)</f>
        <v>-1.250631568942316</v>
      </c>
      <c r="S375" s="11">
        <v>1</v>
      </c>
      <c r="T375" s="12">
        <v>0</v>
      </c>
      <c r="U375" s="13">
        <v>0</v>
      </c>
      <c r="V375" s="40">
        <f t="shared" ref="V375" si="3761">-1/($T$4*$B375)</f>
        <v>-2.3895547781537347</v>
      </c>
      <c r="W375" s="20"/>
      <c r="X375" s="1">
        <f t="shared" ref="X375" si="3762">N375*S375+P375*S378-O375*T375-Q375*T378</f>
        <v>-1.1763588742635718</v>
      </c>
      <c r="Y375" s="4">
        <f t="shared" ref="Y375" si="3763">(N375*T375+O375*S375+P375*T378+Q375*S378)</f>
        <v>0</v>
      </c>
      <c r="Z375" s="2">
        <f t="shared" ref="Z375" si="3764">N375*U375+P375*U378-O375*V375-Q375*V378</f>
        <v>0</v>
      </c>
      <c r="AA375" s="3">
        <f t="shared" ref="AA375" si="3765">(N375*V375+O375*U375+P375*V378+Q375*U378)</f>
        <v>1.5603423998777506</v>
      </c>
      <c r="AB375" s="20"/>
      <c r="AC375" s="11">
        <v>1</v>
      </c>
      <c r="AD375" s="12">
        <v>0</v>
      </c>
      <c r="AE375" s="13">
        <v>0</v>
      </c>
      <c r="AF375" s="14">
        <v>0</v>
      </c>
      <c r="AG375" s="20"/>
      <c r="AH375" s="1">
        <f t="shared" ref="AH375" si="3766">X375*AC375+Z375*AC378-Y375*AD375-AA375*AD378</f>
        <v>1.9257628292182942</v>
      </c>
      <c r="AI375" s="4">
        <f t="shared" ref="AI375" si="3767">(X375*AD375+Y375*AC375+Z375*AD378+AA375*AC378)</f>
        <v>0</v>
      </c>
      <c r="AJ375" s="2">
        <f t="shared" ref="AJ375" si="3768">X375*AE375+Z375*AE378-Y375*AF375-AA375*AF378</f>
        <v>0</v>
      </c>
      <c r="AK375" s="3">
        <f t="shared" ref="AK375" si="3769">(X375*AF375+Y375*AE375+Z375*AF378+AA375*AE378)</f>
        <v>1.5603423998777506</v>
      </c>
      <c r="AL375" s="20"/>
      <c r="AM375" s="11">
        <v>1</v>
      </c>
      <c r="AN375" s="12">
        <v>0</v>
      </c>
      <c r="AO375" s="13">
        <v>0</v>
      </c>
      <c r="AP375" s="40">
        <f t="shared" ref="AP375" si="3770">-1/($AN$4*$B375)</f>
        <v>-2.4832628086695672</v>
      </c>
      <c r="AR375" s="1">
        <f t="shared" ref="AR375" si="3771">AH375*AM375+AJ375*AM378-AI375*AN375-AK375*AN378</f>
        <v>1.9257628292182942</v>
      </c>
      <c r="AS375" s="4">
        <f t="shared" ref="AS375" si="3772">(AH375*AN375+AI375*AM375+AJ375*AN378+AK375*AM378)</f>
        <v>0</v>
      </c>
      <c r="AT375" s="2">
        <f t="shared" ref="AT375" si="3773">AH375*AO375+AJ375*AO378-AI375*AP375-AK375*AP378</f>
        <v>0</v>
      </c>
      <c r="AU375" s="3">
        <f t="shared" ref="AU375" si="3774">(AH375*AP375+AI375*AO375+AJ375*AP378+AK375*AO378)</f>
        <v>-3.2218328122383229</v>
      </c>
      <c r="AV375" s="20"/>
      <c r="AW375" s="11">
        <v>1</v>
      </c>
      <c r="AX375" s="12">
        <v>0</v>
      </c>
      <c r="AY375" s="13">
        <v>0</v>
      </c>
      <c r="AZ375" s="14">
        <v>0</v>
      </c>
      <c r="BA375" s="20"/>
      <c r="BB375" s="1">
        <f t="shared" ref="BB375" si="3775">AR375*AW375+AT375*AW378-AS375*AX375-AU375*AX378</f>
        <v>-4.4795732640760786</v>
      </c>
      <c r="BC375" s="4">
        <f t="shared" ref="BC375" si="3776">(AR375*AX375+AS375*AW375+AT375*AX378+AU375*AW378)</f>
        <v>0</v>
      </c>
      <c r="BD375" s="2">
        <f t="shared" ref="BD375" si="3777">AR375*AY375+AT375*AY378-AS375*AZ375-AU375*AZ378</f>
        <v>0</v>
      </c>
      <c r="BE375" s="3">
        <f t="shared" ref="BE375" si="3778">(AR375*AZ375+AS375*AY375+AT375*AZ378+AU375*AY378)</f>
        <v>-3.2218328122383229</v>
      </c>
      <c r="BF375" s="20"/>
      <c r="BG375" s="11">
        <v>1</v>
      </c>
      <c r="BH375" s="12">
        <v>0</v>
      </c>
      <c r="BI375" s="13">
        <v>0</v>
      </c>
      <c r="BJ375" s="40">
        <f t="shared" ref="BJ375" si="3779">-1/($BH$4*$B375)</f>
        <v>-2.3895547781537347</v>
      </c>
      <c r="BK375" s="20"/>
      <c r="BL375" s="1">
        <f t="shared" ref="BL375" si="3780">BB375*BG375+BD375*BG378-BC375*BH375-BE375*BH378</f>
        <v>-4.4795732640760786</v>
      </c>
      <c r="BM375" s="4">
        <f t="shared" ref="BM375" si="3781">(BB375*BH375+BC375*BG375+BD375*BH378+BE375*BG378)</f>
        <v>0</v>
      </c>
      <c r="BN375" s="2">
        <f t="shared" ref="BN375" si="3782">BB375*BI375+BD375*BI378-BC375*BJ375-BE375*BJ378</f>
        <v>0</v>
      </c>
      <c r="BO375" s="3">
        <f t="shared" ref="BO375" si="3783">(BB375*BJ375+BC375*BI375+BD375*BJ378+BE375*BI378)</f>
        <v>7.482352885024393</v>
      </c>
      <c r="BP375" s="20"/>
      <c r="BQ375" s="11">
        <v>1</v>
      </c>
      <c r="BR375" s="12">
        <v>0</v>
      </c>
      <c r="BS375" s="13">
        <v>0</v>
      </c>
      <c r="BT375" s="14">
        <v>0</v>
      </c>
      <c r="BU375" s="20"/>
      <c r="BV375" s="1">
        <f t="shared" ref="BV375" si="3784">BL375*BQ375+BN375*BQ378-BM375*BR375-BO375*BR378</f>
        <v>8.5412759660984161</v>
      </c>
      <c r="BW375" s="4">
        <f t="shared" ref="BW375" si="3785">(BL375*BR375+BM375*BQ375+BN375*BR378+BO375*BQ378)</f>
        <v>0</v>
      </c>
      <c r="BX375" s="2">
        <f t="shared" ref="BX375" si="3786">BL375*BS375+BN375*BS378-BM375*BT375-BO375*BT378</f>
        <v>0</v>
      </c>
      <c r="BY375" s="3">
        <f t="shared" ref="BY375" si="3787">(BL375*BT375+BM375*BS375+BN375*BT378+BO375*BS378)</f>
        <v>7.482352885024393</v>
      </c>
      <c r="BZ375" s="20"/>
      <c r="CA375" s="11">
        <v>1</v>
      </c>
      <c r="CB375" s="12">
        <v>0</v>
      </c>
      <c r="CC375" s="13">
        <v>0</v>
      </c>
      <c r="CD375" s="40">
        <f t="shared" ref="CD375" si="3788">-1/($CB$4*$B375)</f>
        <v>-1.250631568942316</v>
      </c>
      <c r="CE375" s="20"/>
      <c r="CF375" s="1">
        <f t="shared" ref="CF375" si="3789">BV375*CA375+BX375*CA378-BW375*CB375-BY375*CB378</f>
        <v>8.5412759660984161</v>
      </c>
      <c r="CG375" s="4">
        <f t="shared" ref="CG375" si="3790">(BV375*CB375+BW375*CA375+BX375*CB378+BY375*CA378)</f>
        <v>0</v>
      </c>
      <c r="CH375" s="2">
        <f t="shared" ref="CH375" si="3791">BV375*CC375+BX375*CC378-BW375*CD375-BY375*CD378</f>
        <v>0</v>
      </c>
      <c r="CI375" s="3">
        <f t="shared" ref="CI375" si="3792">(BV375*CD375+BW375*CC375+BX375*CD378+BY375*CC378)</f>
        <v>-3.1996364772265649</v>
      </c>
      <c r="CJ375" s="28"/>
      <c r="CK375" s="11">
        <v>1</v>
      </c>
      <c r="CL375" s="12">
        <v>0</v>
      </c>
      <c r="CM375" s="13">
        <v>0</v>
      </c>
      <c r="CN375" s="14">
        <v>0</v>
      </c>
      <c r="CP375" s="1">
        <f t="shared" ref="CP375" si="3793">CF375*CK375+CH375*CK378-CG375*CL375-CI375*CL378</f>
        <v>8.5412759660984161</v>
      </c>
      <c r="CQ375" s="4">
        <f t="shared" ref="CQ375" si="3794">(CF375*CL375+CG375*CK375+CH375*CL378+CI375*CK378)</f>
        <v>-3.1996364772265649</v>
      </c>
      <c r="CR375" s="2">
        <f t="shared" ref="CR375" si="3795">CF375*CM375+CH375*CM378-CG375*CN375-CI375*CN378</f>
        <v>0</v>
      </c>
      <c r="CS375" s="3">
        <f t="shared" ref="CS375" si="3796">(CF375*CN375+CG375*CM375+CH375*CN378+CI375*CM378)</f>
        <v>-3.1996364772265649</v>
      </c>
      <c r="CU375" s="29">
        <f t="shared" ref="CU375" si="3797">20*LOG(((1+$CL$4)/$CL$4)/((CP375+CP378)^2+(CQ375+CQ378)^2)^0.5)</f>
        <v>-22.200127071245213</v>
      </c>
      <c r="CW375" s="51">
        <f t="shared" ref="CW375" si="3798">((CP375^2+CQ375^2)^0.5)/((CP378^2+CQ378^2)^0.5)</f>
        <v>0.37916256311485813</v>
      </c>
      <c r="CY375" s="44">
        <f t="shared" si="3577"/>
        <v>8.8000000000000291</v>
      </c>
      <c r="CZ375" s="13">
        <f t="shared" si="3578"/>
        <v>-3.6606304933176723E-2</v>
      </c>
      <c r="DA375" s="13">
        <f t="shared" si="3579"/>
        <v>50.328207950331191</v>
      </c>
      <c r="DB375" s="48">
        <f t="shared" si="3580"/>
        <v>-3.6606304933176723E-2</v>
      </c>
      <c r="DC375" s="13">
        <f t="shared" si="3581"/>
        <v>-5.1646378633989061</v>
      </c>
      <c r="DD375" s="55">
        <f t="shared" si="3582"/>
        <v>-9.0139935389476039E-2</v>
      </c>
      <c r="DE375" s="46">
        <f t="shared" si="3583"/>
        <v>-18.925525609181356</v>
      </c>
    </row>
    <row r="376" spans="1:109" ht="18" customHeight="1" thickBot="1">
      <c r="D376" s="11"/>
      <c r="E376" s="13"/>
      <c r="F376" s="13"/>
      <c r="G376" s="15"/>
      <c r="H376" s="10"/>
      <c r="I376" s="11"/>
      <c r="J376" s="13"/>
      <c r="K376" s="13"/>
      <c r="L376" s="15"/>
      <c r="N376" s="5"/>
      <c r="Q376" s="6"/>
      <c r="S376" s="11"/>
      <c r="T376" s="13"/>
      <c r="U376" s="13"/>
      <c r="V376" s="15"/>
      <c r="W376" s="20"/>
      <c r="X376" s="5"/>
      <c r="AA376" s="6"/>
      <c r="AB376" s="20"/>
      <c r="AC376" s="11"/>
      <c r="AD376" s="13"/>
      <c r="AE376" s="13"/>
      <c r="AF376" s="15"/>
      <c r="AG376" s="20"/>
      <c r="AH376" s="5"/>
      <c r="AK376" s="6"/>
      <c r="AL376" s="20"/>
      <c r="AM376" s="11"/>
      <c r="AN376" s="13"/>
      <c r="AO376" s="13"/>
      <c r="AP376" s="15"/>
      <c r="AR376" s="5"/>
      <c r="AU376" s="6"/>
      <c r="AW376" s="11"/>
      <c r="AX376" s="13"/>
      <c r="AY376" s="13"/>
      <c r="AZ376" s="15"/>
      <c r="BA376" s="20"/>
      <c r="BB376" s="5"/>
      <c r="BE376" s="6"/>
      <c r="BG376" s="11"/>
      <c r="BH376" s="13"/>
      <c r="BI376" s="13"/>
      <c r="BJ376" s="15"/>
      <c r="BL376" s="5"/>
      <c r="BO376" s="6"/>
      <c r="BQ376" s="11"/>
      <c r="BR376" s="13"/>
      <c r="BS376" s="13"/>
      <c r="BT376" s="15"/>
      <c r="BU376" s="20"/>
      <c r="BV376" s="5"/>
      <c r="BY376" s="6"/>
      <c r="CA376" s="11"/>
      <c r="CB376" s="13"/>
      <c r="CC376" s="13"/>
      <c r="CD376" s="15"/>
      <c r="CF376" s="5"/>
      <c r="CI376" s="6"/>
      <c r="CK376" s="11"/>
      <c r="CL376" s="13"/>
      <c r="CM376" s="13"/>
      <c r="CN376" s="15"/>
      <c r="CP376" s="5"/>
      <c r="CS376" s="6"/>
      <c r="CW376" s="52"/>
      <c r="CY376" s="44">
        <f t="shared" si="3577"/>
        <v>8.8500000000000298</v>
      </c>
      <c r="CZ376" s="13">
        <f t="shared" si="3578"/>
        <v>-3.6348114491366698E-2</v>
      </c>
      <c r="DA376" s="13">
        <f t="shared" si="3579"/>
        <v>50.069976057161242</v>
      </c>
      <c r="DB376" s="48">
        <f t="shared" si="3580"/>
        <v>-3.6348114491366698E-2</v>
      </c>
      <c r="DC376" s="13">
        <f t="shared" si="3581"/>
        <v>-5.112394730561574</v>
      </c>
      <c r="DD376" s="55">
        <f t="shared" si="3582"/>
        <v>-8.9228120709907835E-2</v>
      </c>
      <c r="DE376" s="46">
        <f t="shared" si="3583"/>
        <v>-18.969003361049221</v>
      </c>
    </row>
    <row r="377" spans="1:109" ht="18" customHeight="1" thickBot="1">
      <c r="D377" s="11" t="s">
        <v>6</v>
      </c>
      <c r="E377" s="13"/>
      <c r="F377" s="13" t="s">
        <v>7</v>
      </c>
      <c r="G377" s="15"/>
      <c r="H377" s="10"/>
      <c r="I377" s="11" t="s">
        <v>8</v>
      </c>
      <c r="J377" s="13"/>
      <c r="K377" s="13" t="s">
        <v>9</v>
      </c>
      <c r="L377" s="15"/>
      <c r="N377" s="251" t="s">
        <v>26</v>
      </c>
      <c r="O377" s="252"/>
      <c r="P377" s="253" t="s">
        <v>27</v>
      </c>
      <c r="Q377" s="254"/>
      <c r="S377" s="11" t="s">
        <v>13</v>
      </c>
      <c r="T377" s="13"/>
      <c r="U377" s="13" t="s">
        <v>14</v>
      </c>
      <c r="V377" s="15"/>
      <c r="W377" s="20"/>
      <c r="X377" s="251" t="s">
        <v>26</v>
      </c>
      <c r="Y377" s="252"/>
      <c r="Z377" s="253" t="s">
        <v>27</v>
      </c>
      <c r="AA377" s="254"/>
      <c r="AB377" s="20"/>
      <c r="AC377" s="11" t="s">
        <v>8</v>
      </c>
      <c r="AD377" s="13"/>
      <c r="AE377" s="13" t="s">
        <v>9</v>
      </c>
      <c r="AF377" s="15"/>
      <c r="AG377" s="20"/>
      <c r="AH377" s="251" t="s">
        <v>26</v>
      </c>
      <c r="AI377" s="252"/>
      <c r="AJ377" s="253" t="s">
        <v>27</v>
      </c>
      <c r="AK377" s="254"/>
      <c r="AL377" s="20"/>
      <c r="AM377" s="11" t="s">
        <v>13</v>
      </c>
      <c r="AN377" s="13"/>
      <c r="AO377" s="13" t="s">
        <v>14</v>
      </c>
      <c r="AP377" s="15"/>
      <c r="AR377" s="251" t="s">
        <v>26</v>
      </c>
      <c r="AS377" s="252"/>
      <c r="AT377" s="253" t="s">
        <v>27</v>
      </c>
      <c r="AU377" s="254"/>
      <c r="AV377" s="36"/>
      <c r="AW377" s="11" t="s">
        <v>8</v>
      </c>
      <c r="AX377" s="13"/>
      <c r="AY377" s="13" t="s">
        <v>9</v>
      </c>
      <c r="AZ377" s="15"/>
      <c r="BA377" s="20"/>
      <c r="BB377" s="251" t="s">
        <v>26</v>
      </c>
      <c r="BC377" s="252"/>
      <c r="BD377" s="253" t="s">
        <v>27</v>
      </c>
      <c r="BE377" s="254"/>
      <c r="BF377" s="36"/>
      <c r="BG377" s="11" t="s">
        <v>13</v>
      </c>
      <c r="BH377" s="13"/>
      <c r="BI377" s="13" t="s">
        <v>14</v>
      </c>
      <c r="BJ377" s="15"/>
      <c r="BK377" s="36"/>
      <c r="BL377" s="251" t="s">
        <v>26</v>
      </c>
      <c r="BM377" s="252"/>
      <c r="BN377" s="253" t="s">
        <v>27</v>
      </c>
      <c r="BO377" s="254"/>
      <c r="BP377" s="36"/>
      <c r="BQ377" s="11" t="s">
        <v>8</v>
      </c>
      <c r="BR377" s="13"/>
      <c r="BS377" s="13" t="s">
        <v>9</v>
      </c>
      <c r="BT377" s="15"/>
      <c r="BU377" s="20"/>
      <c r="BV377" s="251" t="s">
        <v>26</v>
      </c>
      <c r="BW377" s="252"/>
      <c r="BX377" s="253" t="s">
        <v>27</v>
      </c>
      <c r="BY377" s="254"/>
      <c r="BZ377" s="36"/>
      <c r="CA377" s="11" t="s">
        <v>13</v>
      </c>
      <c r="CB377" s="13"/>
      <c r="CC377" s="13" t="s">
        <v>14</v>
      </c>
      <c r="CD377" s="15"/>
      <c r="CE377" s="36"/>
      <c r="CF377" s="251" t="s">
        <v>26</v>
      </c>
      <c r="CG377" s="252"/>
      <c r="CH377" s="253" t="s">
        <v>27</v>
      </c>
      <c r="CI377" s="254"/>
      <c r="CK377" s="11" t="s">
        <v>28</v>
      </c>
      <c r="CL377" s="13"/>
      <c r="CM377" s="13" t="s">
        <v>29</v>
      </c>
      <c r="CN377" s="15"/>
      <c r="CP377" s="251" t="s">
        <v>26</v>
      </c>
      <c r="CQ377" s="252"/>
      <c r="CR377" s="253" t="s">
        <v>27</v>
      </c>
      <c r="CS377" s="254"/>
      <c r="CU377" s="38" t="s">
        <v>37</v>
      </c>
      <c r="CW377" s="53" t="s">
        <v>45</v>
      </c>
      <c r="CY377" s="44">
        <f t="shared" si="3577"/>
        <v>8.9000000000000306</v>
      </c>
      <c r="CZ377" s="13">
        <f t="shared" si="3578"/>
        <v>-3.609133031661111E-2</v>
      </c>
      <c r="DA377" s="13">
        <f t="shared" si="3579"/>
        <v>49.814356320633159</v>
      </c>
      <c r="DB377" s="48">
        <f t="shared" si="3580"/>
        <v>-3.609133031661111E-2</v>
      </c>
      <c r="DC377" s="13">
        <f t="shared" si="3581"/>
        <v>-5.0609612567255278</v>
      </c>
      <c r="DD377" s="55">
        <f t="shared" si="3582"/>
        <v>-8.8330437245730475E-2</v>
      </c>
      <c r="DE377" s="46">
        <f t="shared" si="3583"/>
        <v>-19.012430496042146</v>
      </c>
    </row>
    <row r="378" spans="1:109" ht="18" customHeight="1" thickTop="1" thickBot="1">
      <c r="D378" s="16">
        <v>0</v>
      </c>
      <c r="E378" s="17">
        <v>0</v>
      </c>
      <c r="F378" s="18">
        <v>1</v>
      </c>
      <c r="G378" s="19">
        <v>0</v>
      </c>
      <c r="H378" s="10"/>
      <c r="I378" s="16">
        <v>0</v>
      </c>
      <c r="J378" s="17">
        <f t="shared" ref="J378" si="3799">-1/($J$4*$B375)</f>
        <v>-1.7402078504256546</v>
      </c>
      <c r="K378" s="18">
        <v>1</v>
      </c>
      <c r="L378" s="19">
        <v>0</v>
      </c>
      <c r="N378" s="1">
        <f t="shared" ref="N378" si="3800">D378*I375+F378*I378-E378*J375-G378*J378</f>
        <v>0</v>
      </c>
      <c r="O378" s="4">
        <f t="shared" ref="O378" si="3801">(D378*J375+E378*I375+F378*J378+G378*I378)</f>
        <v>-1.7402078504256546</v>
      </c>
      <c r="P378" s="2">
        <f t="shared" ref="P378" si="3802">D378*K375+F378*K378-E378*L375-G378*L378</f>
        <v>1</v>
      </c>
      <c r="Q378" s="3">
        <f t="shared" ref="Q378" si="3803">(D378*L375+E378*K375+F378*L378+G378*K378)</f>
        <v>0</v>
      </c>
      <c r="S378" s="16">
        <v>0</v>
      </c>
      <c r="T378" s="17">
        <v>0</v>
      </c>
      <c r="U378" s="18">
        <v>1</v>
      </c>
      <c r="V378" s="19">
        <v>0</v>
      </c>
      <c r="W378" s="20"/>
      <c r="X378" s="1">
        <f t="shared" ref="X378" si="3804">N378*S375+P378*S378-O378*T375-Q378*T378</f>
        <v>0</v>
      </c>
      <c r="Y378" s="4">
        <f t="shared" ref="Y378" si="3805">(N378*T375+O378*S375+P378*T378+Q378*S378)</f>
        <v>-1.7402078504256546</v>
      </c>
      <c r="Z378" s="2">
        <f t="shared" ref="Z378" si="3806">N378*U375+P378*U378-O378*V375-Q378*V378</f>
        <v>-3.158321983965263</v>
      </c>
      <c r="AA378" s="3">
        <f t="shared" ref="AA378" si="3807">(N378*V375+O378*U375+P378*V378+Q378*U378)</f>
        <v>0</v>
      </c>
      <c r="AB378" s="20"/>
      <c r="AC378" s="16">
        <v>0</v>
      </c>
      <c r="AD378" s="17">
        <f t="shared" ref="AD378" si="3808">-1/($AD$4*$B375)</f>
        <v>-1.9881031905080002</v>
      </c>
      <c r="AE378" s="18">
        <v>1</v>
      </c>
      <c r="AF378" s="19">
        <v>0</v>
      </c>
      <c r="AG378" s="20"/>
      <c r="AH378" s="1">
        <f t="shared" ref="AH378" si="3809">X378*AC375+Z378*AC378-Y378*AD375-AA378*AD378</f>
        <v>0</v>
      </c>
      <c r="AI378" s="4">
        <f t="shared" ref="AI378" si="3810">(X378*AD375+Y378*AC375+Z378*AD378+AA378*AC378)</f>
        <v>4.5388621625472414</v>
      </c>
      <c r="AJ378" s="2">
        <f t="shared" ref="AJ378" si="3811">X378*AE375+Z378*AE378-Y378*AF375-AA378*AF378</f>
        <v>-3.158321983965263</v>
      </c>
      <c r="AK378" s="3">
        <f t="shared" ref="AK378" si="3812">(X378*AF375+Y378*AE375+Z378*AF378+AA378*AE378)</f>
        <v>0</v>
      </c>
      <c r="AL378" s="20"/>
      <c r="AM378" s="16">
        <v>0</v>
      </c>
      <c r="AN378" s="17">
        <v>0</v>
      </c>
      <c r="AO378" s="18">
        <v>1</v>
      </c>
      <c r="AP378" s="19">
        <v>0</v>
      </c>
      <c r="AR378" s="1">
        <f t="shared" ref="AR378" si="3813">AH378*AM375+AJ378*AM378-AI378*AN375-AK378*AN378</f>
        <v>0</v>
      </c>
      <c r="AS378" s="4">
        <f t="shared" ref="AS378" si="3814">(AH378*AN375+AI378*AM375+AJ378*AN378+AK378*AM378)</f>
        <v>4.5388621625472414</v>
      </c>
      <c r="AT378" s="2">
        <f t="shared" ref="AT378" si="3815">AH378*AO375+AJ378*AO378-AI378*AP375-AK378*AP378</f>
        <v>8.1128656179658236</v>
      </c>
      <c r="AU378" s="3">
        <f t="shared" ref="AU378" si="3816">(AH378*AP375+AI378*AO375+AJ378*AP378+AK378*AO378)</f>
        <v>0</v>
      </c>
      <c r="AV378" s="20"/>
      <c r="AW378" s="16">
        <v>0</v>
      </c>
      <c r="AX378" s="17">
        <f t="shared" ref="AX378" si="3817">-1/($AX$4*$B375)</f>
        <v>-1.9881031905080002</v>
      </c>
      <c r="AY378" s="18">
        <v>1</v>
      </c>
      <c r="AZ378" s="19">
        <v>0</v>
      </c>
      <c r="BA378" s="20"/>
      <c r="BB378" s="1">
        <f t="shared" ref="BB378" si="3818">AR378*AW375+AT378*AW378-AS378*AX375-AU378*AX378</f>
        <v>0</v>
      </c>
      <c r="BC378" s="4">
        <f t="shared" ref="BC378" si="3819">(AR378*AX375+AS378*AW375+AT378*AX378+AU378*AW378)</f>
        <v>-11.590351856693273</v>
      </c>
      <c r="BD378" s="2">
        <f t="shared" ref="BD378" si="3820">AR378*AY375+AT378*AY378-AS378*AZ375-AU378*AZ378</f>
        <v>8.1128656179658236</v>
      </c>
      <c r="BE378" s="3">
        <f t="shared" ref="BE378" si="3821">(AR378*AZ375+AS378*AY375+AT378*AZ378+AU378*AY378)</f>
        <v>0</v>
      </c>
      <c r="BF378" s="20"/>
      <c r="BG378" s="16">
        <v>0</v>
      </c>
      <c r="BH378" s="17">
        <v>0</v>
      </c>
      <c r="BI378" s="18">
        <v>1</v>
      </c>
      <c r="BJ378" s="19">
        <v>0</v>
      </c>
      <c r="BK378" s="20"/>
      <c r="BL378" s="1">
        <f t="shared" ref="BL378" si="3822">BB378*BG375+BD378*BG378-BC378*BH375-BE378*BH378</f>
        <v>0</v>
      </c>
      <c r="BM378" s="4">
        <f t="shared" ref="BM378" si="3823">(BB378*BH375+BC378*BG375+BD378*BH378+BE378*BG378)</f>
        <v>-11.590351856693273</v>
      </c>
      <c r="BN378" s="2">
        <f t="shared" ref="BN378" si="3824">BB378*BI375+BD378*BI378-BC378*BJ375-BE378*BJ378</f>
        <v>-19.582915041678596</v>
      </c>
      <c r="BO378" s="3">
        <f t="shared" ref="BO378" si="3825">(BB378*BJ375+BC378*BI375+BD378*BJ378+BE378*BI378)</f>
        <v>0</v>
      </c>
      <c r="BP378" s="20"/>
      <c r="BQ378" s="16">
        <v>0</v>
      </c>
      <c r="BR378" s="17">
        <f t="shared" ref="BR378" si="3826">-1/($BR$4*$B375)</f>
        <v>-1.7402078504256546</v>
      </c>
      <c r="BS378" s="18">
        <v>1</v>
      </c>
      <c r="BT378" s="19">
        <v>0</v>
      </c>
      <c r="BU378" s="20"/>
      <c r="BV378" s="1">
        <f t="shared" ref="BV378" si="3827">BL378*BQ375+BN378*BQ378-BM378*BR375-BO378*BR378</f>
        <v>0</v>
      </c>
      <c r="BW378" s="4">
        <f t="shared" ref="BW378" si="3828">(BL378*BR375+BM378*BQ375+BN378*BR378+BO378*BQ378)</f>
        <v>22.487990633054451</v>
      </c>
      <c r="BX378" s="2">
        <f t="shared" ref="BX378" si="3829">BL378*BS375+BN378*BS378-BM378*BT375-BO378*BT378</f>
        <v>-19.582915041678596</v>
      </c>
      <c r="BY378" s="3">
        <f t="shared" ref="BY378" si="3830">(BL378*BT375+BM378*BS375+BN378*BT378+BO378*BS378)</f>
        <v>0</v>
      </c>
      <c r="BZ378" s="20"/>
      <c r="CA378" s="16">
        <v>0</v>
      </c>
      <c r="CB378" s="17">
        <v>0</v>
      </c>
      <c r="CC378" s="18">
        <v>1</v>
      </c>
      <c r="CD378" s="19">
        <v>0</v>
      </c>
      <c r="CE378" s="20"/>
      <c r="CF378" s="1">
        <f t="shared" ref="CF378" si="3831">BV378*CA375+BX378*CA378-BW378*CB375-BY378*CB378</f>
        <v>0</v>
      </c>
      <c r="CG378" s="4">
        <f t="shared" ref="CG378" si="3832">(BV378*CB375+BW378*CA375+BX378*CB378+BY378*CA378)</f>
        <v>22.487990633054451</v>
      </c>
      <c r="CH378" s="2">
        <f t="shared" ref="CH378" si="3833">BV378*CC375+BX378*CC378-BW378*CD375-BY378*CD378</f>
        <v>8.5412759660983966</v>
      </c>
      <c r="CI378" s="3">
        <f t="shared" ref="CI378" si="3834">(BV378*CD375+BW378*CC375+BX378*CD378+BY378*CC378)</f>
        <v>0</v>
      </c>
      <c r="CK378" s="16">
        <f t="shared" ref="CK378" si="3835">1/$CL$4</f>
        <v>1</v>
      </c>
      <c r="CL378" s="17">
        <v>0</v>
      </c>
      <c r="CM378" s="18">
        <v>1</v>
      </c>
      <c r="CN378" s="19">
        <v>0</v>
      </c>
      <c r="CP378" s="1">
        <f t="shared" ref="CP378" si="3836">CF378*CK375+CH378*CK378-CG378*CL375-CI378*CL378</f>
        <v>8.5412759660983966</v>
      </c>
      <c r="CQ378" s="4">
        <f t="shared" ref="CQ378" si="3837">(CF378*CL375+CG378*CK375+CH378*CL378+CI378*CK378)</f>
        <v>22.487990633054451</v>
      </c>
      <c r="CR378" s="2">
        <f t="shared" ref="CR378" si="3838">CF378*CM375+CH378*CM378-CG378*CN375-CI378*CN378</f>
        <v>8.5412759660983966</v>
      </c>
      <c r="CS378" s="3">
        <f t="shared" ref="CS378" si="3839">(CF378*CN375+CG378*CM375+CH378*CN378+CI378*CM378)</f>
        <v>0</v>
      </c>
      <c r="CU378" s="39">
        <f t="shared" ref="CU378" si="3840">(180/PI())*ATAN(-1*(CQ375/CP375))</f>
        <v>20.536388067441919</v>
      </c>
      <c r="CW378" s="54">
        <f t="shared" ref="CW378" si="3841">20*LOG(((1-(10^(CU375/20)^2)*(1-((1-CW375)/(1+CW375))^2))^0.5))</f>
        <v>-2.0915655946694138E-2</v>
      </c>
      <c r="CY378" s="44">
        <f t="shared" si="3577"/>
        <v>8.9500000000000295</v>
      </c>
      <c r="CZ378" s="13">
        <f t="shared" si="3578"/>
        <v>-3.5835987121149847E-2</v>
      </c>
      <c r="DA378" s="13">
        <f t="shared" si="3579"/>
        <v>49.561308257796888</v>
      </c>
      <c r="DB378" s="48">
        <f t="shared" si="3580"/>
        <v>-3.5835987121149847E-2</v>
      </c>
      <c r="DC378" s="13">
        <f t="shared" si="3581"/>
        <v>-5.0103197496803631</v>
      </c>
      <c r="DD378" s="55">
        <f t="shared" si="3582"/>
        <v>-8.7446576209620444E-2</v>
      </c>
      <c r="DE378" s="46">
        <f t="shared" si="3583"/>
        <v>-19.055802591343266</v>
      </c>
    </row>
    <row r="379" spans="1:109" ht="18" customHeight="1"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3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  <c r="BA379" s="20"/>
      <c r="BB379" s="20"/>
      <c r="BC379" s="20"/>
      <c r="BD379" s="20"/>
      <c r="BE379" s="20"/>
      <c r="BF379" s="20"/>
      <c r="BG379" s="20"/>
      <c r="BH379" s="20"/>
      <c r="BI379" s="20"/>
      <c r="BJ379" s="20"/>
      <c r="BK379" s="20"/>
      <c r="BL379" s="20"/>
      <c r="BM379" s="20"/>
      <c r="BN379" s="20"/>
      <c r="BO379" s="20"/>
      <c r="BP379" s="20"/>
      <c r="BQ379" s="20"/>
      <c r="BR379" s="20"/>
      <c r="BS379" s="20"/>
      <c r="BT379" s="20"/>
      <c r="BU379" s="20"/>
      <c r="BV379" s="20"/>
      <c r="BW379" s="20"/>
      <c r="BX379" s="20"/>
      <c r="BY379" s="20"/>
      <c r="BZ379" s="20"/>
      <c r="CA379" s="20"/>
      <c r="CB379" s="20"/>
      <c r="CC379" s="20"/>
      <c r="CD379" s="20"/>
      <c r="CE379" s="20"/>
      <c r="CF379" s="20"/>
      <c r="CG379" s="20"/>
      <c r="CH379" s="20"/>
      <c r="CI379" s="20"/>
      <c r="CJ379" s="20"/>
      <c r="CK379" s="20"/>
      <c r="CL379" s="20"/>
      <c r="CY379" s="44">
        <f t="shared" si="3577"/>
        <v>9.0000000000000302</v>
      </c>
      <c r="CZ379" s="13">
        <f t="shared" si="3578"/>
        <v>-3.558211699678708E-2</v>
      </c>
      <c r="DA379" s="13">
        <f t="shared" si="3579"/>
        <v>49.310792270312866</v>
      </c>
      <c r="DB379" s="48">
        <f t="shared" si="3580"/>
        <v>-3.558211699678708E-2</v>
      </c>
      <c r="DC379" s="13">
        <f t="shared" si="3581"/>
        <v>-4.9604530372729618</v>
      </c>
      <c r="DD379" s="55">
        <f t="shared" si="3582"/>
        <v>-8.6576237890966176E-2</v>
      </c>
      <c r="DE379" s="46">
        <f t="shared" si="3583"/>
        <v>-19.099115439190292</v>
      </c>
    </row>
    <row r="380" spans="1:109" ht="18" customHeight="1">
      <c r="CY380" s="44">
        <f t="shared" si="3577"/>
        <v>9.0500000000000291</v>
      </c>
      <c r="CZ380" s="13">
        <f t="shared" si="3578"/>
        <v>-3.5329749544839424E-2</v>
      </c>
      <c r="DA380" s="13">
        <f t="shared" si="3579"/>
        <v>49.062769618449224</v>
      </c>
      <c r="DB380" s="48">
        <f t="shared" si="3580"/>
        <v>-3.5329749544839424E-2</v>
      </c>
      <c r="DC380" s="13">
        <f t="shared" si="3581"/>
        <v>-4.9113444478373234</v>
      </c>
      <c r="DD380" s="55">
        <f t="shared" si="3582"/>
        <v>-8.5719131314304198E-2</v>
      </c>
      <c r="DE380" s="46">
        <f t="shared" si="3583"/>
        <v>-19.142365037449423</v>
      </c>
    </row>
    <row r="381" spans="1:109" ht="18" customHeight="1" thickBot="1">
      <c r="A381" s="23"/>
      <c r="B381" s="23"/>
      <c r="C381" s="23"/>
      <c r="D381" s="20" t="s">
        <v>15</v>
      </c>
      <c r="E381" s="20"/>
      <c r="F381" s="20"/>
      <c r="G381" s="20"/>
      <c r="H381" s="20"/>
      <c r="I381" s="20" t="s">
        <v>16</v>
      </c>
      <c r="J381" s="20"/>
      <c r="K381" s="20"/>
      <c r="L381" s="20"/>
      <c r="M381" s="23"/>
      <c r="N381" s="23"/>
      <c r="O381" s="24" t="s">
        <v>17</v>
      </c>
      <c r="P381" s="23"/>
      <c r="Q381" s="23"/>
      <c r="R381" s="23"/>
      <c r="S381" s="20"/>
      <c r="T381" s="20" t="s">
        <v>18</v>
      </c>
      <c r="U381" s="23"/>
      <c r="V381" s="23"/>
      <c r="W381" s="23"/>
      <c r="X381" s="23"/>
      <c r="Y381" s="24" t="s">
        <v>19</v>
      </c>
      <c r="Z381" s="23"/>
      <c r="AA381" s="23"/>
      <c r="AB381" s="23"/>
      <c r="AC381" s="24" t="s">
        <v>20</v>
      </c>
      <c r="AD381" s="20"/>
      <c r="AE381" s="20"/>
      <c r="AF381" s="20"/>
      <c r="AG381" s="20"/>
      <c r="AH381" s="23"/>
      <c r="AI381" s="24" t="s">
        <v>21</v>
      </c>
      <c r="AJ381" s="23"/>
      <c r="AK381" s="23"/>
      <c r="AL381" s="20"/>
      <c r="AM381" s="24" t="s">
        <v>31</v>
      </c>
      <c r="AN381" s="20"/>
      <c r="AO381" s="23"/>
      <c r="AP381" s="23"/>
      <c r="AQ381" s="23"/>
      <c r="AR381" s="23"/>
      <c r="AS381" s="24" t="s">
        <v>91</v>
      </c>
      <c r="AT381" s="23"/>
      <c r="AU381" s="23"/>
      <c r="AV381" s="23"/>
      <c r="AW381" s="24" t="s">
        <v>32</v>
      </c>
      <c r="AX381" s="20"/>
      <c r="AY381" s="20"/>
      <c r="AZ381" s="20"/>
      <c r="BA381" s="20"/>
      <c r="BB381" s="23"/>
      <c r="BC381" s="24" t="s">
        <v>22</v>
      </c>
      <c r="BD381" s="23"/>
      <c r="BE381" s="23"/>
      <c r="BF381" s="23"/>
      <c r="BG381" s="24" t="s">
        <v>33</v>
      </c>
      <c r="BH381" s="20"/>
      <c r="BI381" s="23"/>
      <c r="BJ381" s="23"/>
      <c r="BK381" s="23"/>
      <c r="BL381" s="23"/>
      <c r="BM381" s="24" t="s">
        <v>34</v>
      </c>
      <c r="BN381" s="23"/>
      <c r="BO381" s="23"/>
      <c r="BP381" s="23"/>
      <c r="BQ381" s="24" t="s">
        <v>89</v>
      </c>
      <c r="BR381" s="20"/>
      <c r="BS381" s="20"/>
      <c r="BT381" s="20"/>
      <c r="BU381" s="20"/>
      <c r="BV381" s="23"/>
      <c r="BW381" s="24" t="s">
        <v>35</v>
      </c>
      <c r="BX381" s="23"/>
      <c r="BY381" s="23"/>
      <c r="BZ381" s="23"/>
      <c r="CA381" s="24" t="s">
        <v>90</v>
      </c>
      <c r="CB381" s="20"/>
      <c r="CC381" s="23"/>
      <c r="CD381" s="23"/>
      <c r="CE381" s="23"/>
      <c r="CF381" s="23"/>
      <c r="CG381" s="24" t="s">
        <v>92</v>
      </c>
      <c r="CH381" s="23"/>
      <c r="CI381" s="23"/>
      <c r="CJ381" s="23"/>
      <c r="CK381" s="24" t="s">
        <v>36</v>
      </c>
      <c r="CL381" s="24"/>
      <c r="CM381" s="23"/>
      <c r="CN381" s="23"/>
      <c r="CO381" s="23"/>
      <c r="CP381" s="23"/>
      <c r="CQ381" s="24" t="s">
        <v>93</v>
      </c>
      <c r="CR381" s="23"/>
      <c r="CS381" s="23"/>
      <c r="CY381" s="44">
        <f t="shared" si="3577"/>
        <v>9.1000000000000298</v>
      </c>
      <c r="CZ381" s="13">
        <f t="shared" si="3578"/>
        <v>-3.5078912000077081E-2</v>
      </c>
      <c r="DA381" s="13">
        <f t="shared" si="3579"/>
        <v>48.817202396057354</v>
      </c>
      <c r="DB381" s="48">
        <f t="shared" si="3580"/>
        <v>-3.5078912000077081E-2</v>
      </c>
      <c r="DC381" s="13">
        <f t="shared" si="3581"/>
        <v>-4.8629777915233081</v>
      </c>
      <c r="DD381" s="55">
        <f t="shared" si="3582"/>
        <v>-8.4874973913444118E-2</v>
      </c>
      <c r="DE381" s="46">
        <f t="shared" si="3583"/>
        <v>-19.185547580630217</v>
      </c>
    </row>
    <row r="382" spans="1:109" ht="18" customHeight="1" thickBot="1">
      <c r="A382" s="23"/>
      <c r="B382" s="33"/>
      <c r="C382" s="23"/>
      <c r="D382" s="7" t="s">
        <v>2</v>
      </c>
      <c r="E382" s="8"/>
      <c r="F382" s="8" t="s">
        <v>3</v>
      </c>
      <c r="G382" s="9"/>
      <c r="H382" s="10"/>
      <c r="I382" s="7" t="s">
        <v>4</v>
      </c>
      <c r="J382" s="8"/>
      <c r="K382" s="8" t="s">
        <v>5</v>
      </c>
      <c r="L382" s="9"/>
      <c r="M382" s="23"/>
      <c r="N382" s="251" t="s">
        <v>79</v>
      </c>
      <c r="O382" s="252"/>
      <c r="P382" s="253" t="s">
        <v>80</v>
      </c>
      <c r="Q382" s="254"/>
      <c r="R382" s="23"/>
      <c r="S382" s="7" t="s">
        <v>11</v>
      </c>
      <c r="T382" s="8"/>
      <c r="U382" s="8" t="s">
        <v>12</v>
      </c>
      <c r="V382" s="9"/>
      <c r="W382" s="20"/>
      <c r="X382" s="251" t="s">
        <v>79</v>
      </c>
      <c r="Y382" s="252"/>
      <c r="Z382" s="253" t="s">
        <v>80</v>
      </c>
      <c r="AA382" s="254"/>
      <c r="AB382" s="20"/>
      <c r="AC382" s="7" t="s">
        <v>4</v>
      </c>
      <c r="AD382" s="8"/>
      <c r="AE382" s="8" t="s">
        <v>5</v>
      </c>
      <c r="AF382" s="9"/>
      <c r="AG382" s="20"/>
      <c r="AH382" s="251" t="s">
        <v>0</v>
      </c>
      <c r="AI382" s="252"/>
      <c r="AJ382" s="253" t="s">
        <v>1</v>
      </c>
      <c r="AK382" s="254"/>
      <c r="AL382" s="20"/>
      <c r="AM382" s="7" t="s">
        <v>11</v>
      </c>
      <c r="AN382" s="8"/>
      <c r="AO382" s="8" t="s">
        <v>12</v>
      </c>
      <c r="AP382" s="9"/>
      <c r="AQ382" s="23"/>
      <c r="AR382" s="251" t="s">
        <v>0</v>
      </c>
      <c r="AS382" s="252"/>
      <c r="AT382" s="253" t="s">
        <v>1</v>
      </c>
      <c r="AU382" s="254"/>
      <c r="AV382" s="36"/>
      <c r="AW382" s="7" t="s">
        <v>4</v>
      </c>
      <c r="AX382" s="8"/>
      <c r="AY382" s="8" t="s">
        <v>5</v>
      </c>
      <c r="AZ382" s="9"/>
      <c r="BA382" s="20"/>
      <c r="BB382" s="251" t="s">
        <v>0</v>
      </c>
      <c r="BC382" s="252"/>
      <c r="BD382" s="253" t="s">
        <v>1</v>
      </c>
      <c r="BE382" s="254"/>
      <c r="BF382" s="36"/>
      <c r="BG382" s="7" t="s">
        <v>11</v>
      </c>
      <c r="BH382" s="8"/>
      <c r="BI382" s="8" t="s">
        <v>12</v>
      </c>
      <c r="BJ382" s="9"/>
      <c r="BK382" s="36"/>
      <c r="BL382" s="251" t="s">
        <v>0</v>
      </c>
      <c r="BM382" s="252"/>
      <c r="BN382" s="253" t="s">
        <v>1</v>
      </c>
      <c r="BO382" s="254"/>
      <c r="BP382" s="36"/>
      <c r="BQ382" s="7" t="s">
        <v>4</v>
      </c>
      <c r="BR382" s="8"/>
      <c r="BS382" s="8" t="s">
        <v>5</v>
      </c>
      <c r="BT382" s="9"/>
      <c r="BU382" s="20"/>
      <c r="BV382" s="251" t="s">
        <v>0</v>
      </c>
      <c r="BW382" s="252"/>
      <c r="BX382" s="253" t="s">
        <v>1</v>
      </c>
      <c r="BY382" s="254"/>
      <c r="BZ382" s="36"/>
      <c r="CA382" s="7" t="s">
        <v>11</v>
      </c>
      <c r="CB382" s="8"/>
      <c r="CC382" s="8" t="s">
        <v>12</v>
      </c>
      <c r="CD382" s="9"/>
      <c r="CE382" s="36"/>
      <c r="CF382" s="251" t="s">
        <v>0</v>
      </c>
      <c r="CG382" s="252"/>
      <c r="CH382" s="253" t="s">
        <v>1</v>
      </c>
      <c r="CI382" s="254"/>
      <c r="CJ382" s="23"/>
      <c r="CK382" s="7" t="s">
        <v>23</v>
      </c>
      <c r="CL382" s="8"/>
      <c r="CM382" s="8" t="s">
        <v>24</v>
      </c>
      <c r="CN382" s="9"/>
      <c r="CO382" s="23"/>
      <c r="CP382" s="251" t="s">
        <v>0</v>
      </c>
      <c r="CQ382" s="252"/>
      <c r="CR382" s="253" t="s">
        <v>1</v>
      </c>
      <c r="CS382" s="254"/>
      <c r="CU382" s="26" t="s">
        <v>25</v>
      </c>
      <c r="CW382" s="50" t="s">
        <v>44</v>
      </c>
      <c r="CY382" s="44">
        <f t="shared" si="3577"/>
        <v>9.1500000000000306</v>
      </c>
      <c r="CZ382" s="13">
        <f t="shared" si="3578"/>
        <v>-3.4829629348934597E-2</v>
      </c>
      <c r="DA382" s="13">
        <f t="shared" si="3579"/>
        <v>48.574053506481185</v>
      </c>
      <c r="DB382" s="48">
        <f t="shared" si="3580"/>
        <v>-3.4829629348934597E-2</v>
      </c>
      <c r="DC382" s="13">
        <f t="shared" si="3581"/>
        <v>-4.8153373424701904</v>
      </c>
      <c r="DD382" s="55">
        <f t="shared" si="3582"/>
        <v>-8.4043491220338606E-2</v>
      </c>
      <c r="DE382" s="46">
        <f t="shared" si="3583"/>
        <v>-19.228659451319384</v>
      </c>
    </row>
    <row r="383" spans="1:109" ht="18" customHeight="1" thickTop="1" thickBot="1">
      <c r="B383" s="34">
        <v>0.84499999999999997</v>
      </c>
      <c r="D383" s="11">
        <v>1</v>
      </c>
      <c r="E383" s="12">
        <v>0</v>
      </c>
      <c r="F383" s="13">
        <v>0</v>
      </c>
      <c r="G383" s="40">
        <f t="shared" ref="G383" si="3842">-1/($E$4*$B383)</f>
        <v>-1.2432313821438405</v>
      </c>
      <c r="H383" s="10"/>
      <c r="I383" s="11">
        <v>1</v>
      </c>
      <c r="J383" s="12">
        <v>0</v>
      </c>
      <c r="K383" s="13">
        <v>0</v>
      </c>
      <c r="L383" s="14">
        <v>0</v>
      </c>
      <c r="N383" s="1">
        <f t="shared" ref="N383" si="3843">D383*I383+F383*I386-E383*J383-G383*J386</f>
        <v>-1.1506793483146613</v>
      </c>
      <c r="O383" s="4">
        <f t="shared" ref="O383" si="3844">(D383*J383+E383*I383+F383*J386+G383*I386)</f>
        <v>0</v>
      </c>
      <c r="P383" s="2">
        <f t="shared" ref="P383" si="3845">D383*K383+F383*K386-E383*L383-G383*L386</f>
        <v>0</v>
      </c>
      <c r="Q383" s="3">
        <f t="shared" ref="Q383" si="3846">(D383*L383+E383*K383+F383*L386+G383*K386)</f>
        <v>-1.2432313821438405</v>
      </c>
      <c r="S383" s="11">
        <v>1</v>
      </c>
      <c r="T383" s="12">
        <v>0</v>
      </c>
      <c r="U383" s="13">
        <v>0</v>
      </c>
      <c r="V383" s="40">
        <f t="shared" ref="V383" si="3847">-1/($T$4*$B383)</f>
        <v>-2.3754154007682096</v>
      </c>
      <c r="W383" s="20"/>
      <c r="X383" s="1">
        <f t="shared" ref="X383" si="3848">N383*S383+P383*S386-O383*T383-Q383*T386</f>
        <v>-1.1506793483146613</v>
      </c>
      <c r="Y383" s="4">
        <f t="shared" ref="Y383" si="3849">(N383*T383+O383*S383+P383*T386+Q383*S386)</f>
        <v>0</v>
      </c>
      <c r="Z383" s="2">
        <f t="shared" ref="Z383" si="3850">N383*U383+P383*U386-O383*V383-Q383*V386</f>
        <v>0</v>
      </c>
      <c r="AA383" s="3">
        <f t="shared" ref="AA383" si="3851">(N383*V383+O383*U383+P383*V386+Q383*U386)</f>
        <v>1.4901100631887327</v>
      </c>
      <c r="AB383" s="20"/>
      <c r="AC383" s="11">
        <v>1</v>
      </c>
      <c r="AD383" s="12">
        <v>0</v>
      </c>
      <c r="AE383" s="13">
        <v>0</v>
      </c>
      <c r="AF383" s="14">
        <v>0</v>
      </c>
      <c r="AG383" s="20"/>
      <c r="AH383" s="1">
        <f t="shared" ref="AH383" si="3852">X383*AC383+Z383*AC386-Y383*AD383-AA383*AD386</f>
        <v>1.7942836806796842</v>
      </c>
      <c r="AI383" s="4">
        <f t="shared" ref="AI383" si="3853">(X383*AD383+Y383*AC383+Z383*AD386+AA383*AC386)</f>
        <v>0</v>
      </c>
      <c r="AJ383" s="2">
        <f t="shared" ref="AJ383" si="3854">X383*AE383+Z383*AE386-Y383*AF383-AA383*AF386</f>
        <v>0</v>
      </c>
      <c r="AK383" s="3">
        <f t="shared" ref="AK383" si="3855">(X383*AF383+Y383*AE383+Z383*AF386+AA383*AE386)</f>
        <v>1.4901100631887327</v>
      </c>
      <c r="AL383" s="20"/>
      <c r="AM383" s="11">
        <v>1</v>
      </c>
      <c r="AN383" s="12">
        <v>0</v>
      </c>
      <c r="AO383" s="13">
        <v>0</v>
      </c>
      <c r="AP383" s="40">
        <f t="shared" ref="AP383" si="3856">-1/($AN$4*$B383)</f>
        <v>-2.4685689458963744</v>
      </c>
      <c r="AR383" s="1">
        <f t="shared" ref="AR383" si="3857">AH383*AM383+AJ383*AM386-AI383*AN383-AK383*AN386</f>
        <v>1.7942836806796842</v>
      </c>
      <c r="AS383" s="4">
        <f t="shared" ref="AS383" si="3858">(AH383*AN383+AI383*AM383+AJ383*AN386+AK383*AM386)</f>
        <v>0</v>
      </c>
      <c r="AT383" s="2">
        <f t="shared" ref="AT383" si="3859">AH383*AO383+AJ383*AO386-AI383*AP383-AK383*AP386</f>
        <v>0</v>
      </c>
      <c r="AU383" s="3">
        <f t="shared" ref="AU383" si="3860">(AH383*AP383+AI383*AO383+AJ383*AP386+AK383*AO386)</f>
        <v>-2.9392029110657818</v>
      </c>
      <c r="AV383" s="20"/>
      <c r="AW383" s="11">
        <v>1</v>
      </c>
      <c r="AX383" s="12">
        <v>0</v>
      </c>
      <c r="AY383" s="13">
        <v>0</v>
      </c>
      <c r="AZ383" s="14">
        <v>0</v>
      </c>
      <c r="BA383" s="20"/>
      <c r="BB383" s="1">
        <f t="shared" ref="BB383" si="3861">AR383*AW383+AT383*AW386-AS383*AX383-AU383*AX386</f>
        <v>-4.0145784440940888</v>
      </c>
      <c r="BC383" s="4">
        <f t="shared" ref="BC383" si="3862">(AR383*AX383+AS383*AW383+AT383*AX386+AU383*AW386)</f>
        <v>0</v>
      </c>
      <c r="BD383" s="2">
        <f t="shared" ref="BD383" si="3863">AR383*AY383+AT383*AY386-AS383*AZ383-AU383*AZ386</f>
        <v>0</v>
      </c>
      <c r="BE383" s="3">
        <f t="shared" ref="BE383" si="3864">(AR383*AZ383+AS383*AY383+AT383*AZ386+AU383*AY386)</f>
        <v>-2.9392029110657818</v>
      </c>
      <c r="BF383" s="20"/>
      <c r="BG383" s="11">
        <v>1</v>
      </c>
      <c r="BH383" s="12">
        <v>0</v>
      </c>
      <c r="BI383" s="13">
        <v>0</v>
      </c>
      <c r="BJ383" s="40">
        <f t="shared" ref="BJ383" si="3865">-1/($BH$4*$B383)</f>
        <v>-2.3754154007682096</v>
      </c>
      <c r="BK383" s="20"/>
      <c r="BL383" s="1">
        <f t="shared" ref="BL383" si="3866">BB383*BG383+BD383*BG386-BC383*BH383-BE383*BH386</f>
        <v>-4.0145784440940888</v>
      </c>
      <c r="BM383" s="4">
        <f t="shared" ref="BM383" si="3867">(BB383*BH383+BC383*BG383+BD383*BH386+BE383*BG386)</f>
        <v>0</v>
      </c>
      <c r="BN383" s="2">
        <f t="shared" ref="BN383" si="3868">BB383*BI383+BD383*BI386-BC383*BJ383-BE383*BJ386</f>
        <v>0</v>
      </c>
      <c r="BO383" s="3">
        <f t="shared" ref="BO383" si="3869">(BB383*BJ383+BC383*BI383+BD383*BJ386+BE383*BI386)</f>
        <v>6.597088552627393</v>
      </c>
      <c r="BP383" s="20"/>
      <c r="BQ383" s="11">
        <v>1</v>
      </c>
      <c r="BR383" s="12">
        <v>0</v>
      </c>
      <c r="BS383" s="13">
        <v>0</v>
      </c>
      <c r="BT383" s="14">
        <v>0</v>
      </c>
      <c r="BU383" s="20"/>
      <c r="BV383" s="1">
        <f t="shared" ref="BV383" si="3870">BL383*BQ383+BN383*BQ386-BM383*BR383-BO383*BR386</f>
        <v>7.3977960446133002</v>
      </c>
      <c r="BW383" s="4">
        <f t="shared" ref="BW383" si="3871">(BL383*BR383+BM383*BQ383+BN383*BR386+BO383*BQ386)</f>
        <v>0</v>
      </c>
      <c r="BX383" s="2">
        <f t="shared" ref="BX383" si="3872">BL383*BS383+BN383*BS386-BM383*BT383-BO383*BT386</f>
        <v>0</v>
      </c>
      <c r="BY383" s="3">
        <f t="shared" ref="BY383" si="3873">(BL383*BT383+BM383*BS383+BN383*BT386+BO383*BS386)</f>
        <v>6.597088552627393</v>
      </c>
      <c r="BZ383" s="20"/>
      <c r="CA383" s="11">
        <v>1</v>
      </c>
      <c r="CB383" s="12">
        <v>0</v>
      </c>
      <c r="CC383" s="13">
        <v>0</v>
      </c>
      <c r="CD383" s="40">
        <f t="shared" ref="CD383" si="3874">-1/($CB$4*$B383)</f>
        <v>-1.2432313821438405</v>
      </c>
      <c r="CE383" s="20"/>
      <c r="CF383" s="1">
        <f t="shared" ref="CF383" si="3875">BV383*CA383+BX383*CA386-BW383*CB383-BY383*CB386</f>
        <v>7.3977960446133002</v>
      </c>
      <c r="CG383" s="4">
        <f t="shared" ref="CG383" si="3876">(BV383*CB383+BW383*CA383+BX383*CB386+BY383*CA386)</f>
        <v>0</v>
      </c>
      <c r="CH383" s="2">
        <f t="shared" ref="CH383" si="3877">BV383*CC383+BX383*CC386-BW383*CD383-BY383*CD386</f>
        <v>0</v>
      </c>
      <c r="CI383" s="3">
        <f t="shared" ref="CI383" si="3878">(BV383*CD383+BW383*CC383+BX383*CD386+BY383*CC386)</f>
        <v>-2.6000836487354375</v>
      </c>
      <c r="CJ383" s="28"/>
      <c r="CK383" s="11">
        <v>1</v>
      </c>
      <c r="CL383" s="12">
        <v>0</v>
      </c>
      <c r="CM383" s="13">
        <v>0</v>
      </c>
      <c r="CN383" s="14">
        <v>0</v>
      </c>
      <c r="CP383" s="1">
        <f t="shared" ref="CP383" si="3879">CF383*CK383+CH383*CK386-CG383*CL383-CI383*CL386</f>
        <v>7.3977960446133002</v>
      </c>
      <c r="CQ383" s="4">
        <f t="shared" ref="CQ383" si="3880">(CF383*CL383+CG383*CK383+CH383*CL386+CI383*CK386)</f>
        <v>-2.6000836487354375</v>
      </c>
      <c r="CR383" s="2">
        <f t="shared" ref="CR383" si="3881">CF383*CM383+CH383*CM386-CG383*CN383-CI383*CN386</f>
        <v>0</v>
      </c>
      <c r="CS383" s="3">
        <f t="shared" ref="CS383" si="3882">(CF383*CN383+CG383*CM383+CH383*CN386+CI383*CM386)</f>
        <v>-2.6000836487354375</v>
      </c>
      <c r="CU383" s="29">
        <f t="shared" ref="CU383" si="3883">20*LOG(((1+$CL$4)/$CL$4)/((CP383+CP386)^2+(CQ383+CQ386)^2)^0.5)</f>
        <v>-21.344992863062203</v>
      </c>
      <c r="CW383" s="51">
        <f t="shared" ref="CW383" si="3884">((CP383^2+CQ383^2)^0.5)/((CP386^2+CQ386^2)^0.5)</f>
        <v>0.3572718493287988</v>
      </c>
      <c r="CY383" s="44">
        <f t="shared" si="3577"/>
        <v>9.2000000000000295</v>
      </c>
      <c r="CZ383" s="13">
        <f t="shared" si="3578"/>
        <v>-3.4581924442243131E-2</v>
      </c>
      <c r="DA383" s="13">
        <f t="shared" si="3579"/>
        <v>48.333286639357681</v>
      </c>
      <c r="DB383" s="48">
        <f t="shared" si="3580"/>
        <v>-3.4581924442243131E-2</v>
      </c>
      <c r="DC383" s="13">
        <f t="shared" si="3581"/>
        <v>-4.7684078217796646</v>
      </c>
      <c r="DD383" s="55">
        <f t="shared" si="3582"/>
        <v>-8.322441656790612E-2</v>
      </c>
      <c r="DE383" s="46">
        <f t="shared" si="3583"/>
        <v>-19.271697212011581</v>
      </c>
    </row>
    <row r="384" spans="1:109" ht="18" customHeight="1" thickBot="1">
      <c r="D384" s="11"/>
      <c r="E384" s="13"/>
      <c r="F384" s="13"/>
      <c r="G384" s="15"/>
      <c r="H384" s="10"/>
      <c r="I384" s="11"/>
      <c r="J384" s="13"/>
      <c r="K384" s="13"/>
      <c r="L384" s="15"/>
      <c r="N384" s="5"/>
      <c r="Q384" s="6"/>
      <c r="S384" s="11"/>
      <c r="T384" s="13"/>
      <c r="U384" s="13"/>
      <c r="V384" s="15"/>
      <c r="W384" s="20"/>
      <c r="X384" s="5"/>
      <c r="AA384" s="6"/>
      <c r="AB384" s="20"/>
      <c r="AC384" s="11"/>
      <c r="AD384" s="13"/>
      <c r="AE384" s="13"/>
      <c r="AF384" s="15"/>
      <c r="AG384" s="20"/>
      <c r="AH384" s="5"/>
      <c r="AK384" s="6"/>
      <c r="AL384" s="20"/>
      <c r="AM384" s="11"/>
      <c r="AN384" s="13"/>
      <c r="AO384" s="13"/>
      <c r="AP384" s="15"/>
      <c r="AR384" s="5"/>
      <c r="AU384" s="6"/>
      <c r="AW384" s="11"/>
      <c r="AX384" s="13"/>
      <c r="AY384" s="13"/>
      <c r="AZ384" s="15"/>
      <c r="BA384" s="20"/>
      <c r="BB384" s="5"/>
      <c r="BE384" s="6"/>
      <c r="BG384" s="11"/>
      <c r="BH384" s="13"/>
      <c r="BI384" s="13"/>
      <c r="BJ384" s="15"/>
      <c r="BL384" s="5"/>
      <c r="BO384" s="6"/>
      <c r="BQ384" s="11"/>
      <c r="BR384" s="13"/>
      <c r="BS384" s="13"/>
      <c r="BT384" s="15"/>
      <c r="BU384" s="20"/>
      <c r="BV384" s="5"/>
      <c r="BY384" s="6"/>
      <c r="CA384" s="11"/>
      <c r="CB384" s="13"/>
      <c r="CC384" s="13"/>
      <c r="CD384" s="15"/>
      <c r="CF384" s="5"/>
      <c r="CI384" s="6"/>
      <c r="CK384" s="11"/>
      <c r="CL384" s="13"/>
      <c r="CM384" s="13"/>
      <c r="CN384" s="15"/>
      <c r="CP384" s="5"/>
      <c r="CS384" s="6"/>
      <c r="CW384" s="52"/>
      <c r="CY384" s="44">
        <f t="shared" si="3577"/>
        <v>9.2500000000000302</v>
      </c>
      <c r="CZ384" s="13">
        <f t="shared" si="3578"/>
        <v>-3.433581810273155E-2</v>
      </c>
      <c r="DA384" s="13">
        <f t="shared" si="3579"/>
        <v>48.094866248268694</v>
      </c>
      <c r="DB384" s="48">
        <f t="shared" si="3580"/>
        <v>-3.433581810273155E-2</v>
      </c>
      <c r="DC384" s="13">
        <f t="shared" si="3581"/>
        <v>-4.7221743812493893</v>
      </c>
      <c r="DD384" s="55">
        <f t="shared" si="3582"/>
        <v>-8.2417490806127827E-2</v>
      </c>
      <c r="DE384" s="46">
        <f t="shared" si="3583"/>
        <v>-19.314657597317872</v>
      </c>
    </row>
    <row r="385" spans="1:109" ht="18" customHeight="1" thickBot="1">
      <c r="D385" s="11" t="s">
        <v>6</v>
      </c>
      <c r="E385" s="13"/>
      <c r="F385" s="13" t="s">
        <v>7</v>
      </c>
      <c r="G385" s="15"/>
      <c r="H385" s="10"/>
      <c r="I385" s="11" t="s">
        <v>8</v>
      </c>
      <c r="J385" s="13"/>
      <c r="K385" s="13" t="s">
        <v>9</v>
      </c>
      <c r="L385" s="15"/>
      <c r="N385" s="251" t="s">
        <v>26</v>
      </c>
      <c r="O385" s="252"/>
      <c r="P385" s="253" t="s">
        <v>27</v>
      </c>
      <c r="Q385" s="254"/>
      <c r="S385" s="11" t="s">
        <v>13</v>
      </c>
      <c r="T385" s="13"/>
      <c r="U385" s="13" t="s">
        <v>14</v>
      </c>
      <c r="V385" s="15"/>
      <c r="W385" s="20"/>
      <c r="X385" s="251" t="s">
        <v>26</v>
      </c>
      <c r="Y385" s="252"/>
      <c r="Z385" s="253" t="s">
        <v>27</v>
      </c>
      <c r="AA385" s="254"/>
      <c r="AB385" s="20"/>
      <c r="AC385" s="11" t="s">
        <v>8</v>
      </c>
      <c r="AD385" s="13"/>
      <c r="AE385" s="13" t="s">
        <v>9</v>
      </c>
      <c r="AF385" s="15"/>
      <c r="AG385" s="20"/>
      <c r="AH385" s="251" t="s">
        <v>26</v>
      </c>
      <c r="AI385" s="252"/>
      <c r="AJ385" s="253" t="s">
        <v>27</v>
      </c>
      <c r="AK385" s="254"/>
      <c r="AL385" s="20"/>
      <c r="AM385" s="11" t="s">
        <v>13</v>
      </c>
      <c r="AN385" s="13"/>
      <c r="AO385" s="13" t="s">
        <v>14</v>
      </c>
      <c r="AP385" s="15"/>
      <c r="AR385" s="251" t="s">
        <v>26</v>
      </c>
      <c r="AS385" s="252"/>
      <c r="AT385" s="253" t="s">
        <v>27</v>
      </c>
      <c r="AU385" s="254"/>
      <c r="AV385" s="36"/>
      <c r="AW385" s="11" t="s">
        <v>8</v>
      </c>
      <c r="AX385" s="13"/>
      <c r="AY385" s="13" t="s">
        <v>9</v>
      </c>
      <c r="AZ385" s="15"/>
      <c r="BA385" s="20"/>
      <c r="BB385" s="251" t="s">
        <v>26</v>
      </c>
      <c r="BC385" s="252"/>
      <c r="BD385" s="253" t="s">
        <v>27</v>
      </c>
      <c r="BE385" s="254"/>
      <c r="BF385" s="36"/>
      <c r="BG385" s="11" t="s">
        <v>13</v>
      </c>
      <c r="BH385" s="13"/>
      <c r="BI385" s="13" t="s">
        <v>14</v>
      </c>
      <c r="BJ385" s="15"/>
      <c r="BK385" s="36"/>
      <c r="BL385" s="251" t="s">
        <v>26</v>
      </c>
      <c r="BM385" s="252"/>
      <c r="BN385" s="253" t="s">
        <v>27</v>
      </c>
      <c r="BO385" s="254"/>
      <c r="BP385" s="36"/>
      <c r="BQ385" s="11" t="s">
        <v>8</v>
      </c>
      <c r="BR385" s="13"/>
      <c r="BS385" s="13" t="s">
        <v>9</v>
      </c>
      <c r="BT385" s="15"/>
      <c r="BU385" s="20"/>
      <c r="BV385" s="251" t="s">
        <v>26</v>
      </c>
      <c r="BW385" s="252"/>
      <c r="BX385" s="253" t="s">
        <v>27</v>
      </c>
      <c r="BY385" s="254"/>
      <c r="BZ385" s="36"/>
      <c r="CA385" s="11" t="s">
        <v>13</v>
      </c>
      <c r="CB385" s="13"/>
      <c r="CC385" s="13" t="s">
        <v>14</v>
      </c>
      <c r="CD385" s="15"/>
      <c r="CE385" s="36"/>
      <c r="CF385" s="251" t="s">
        <v>26</v>
      </c>
      <c r="CG385" s="252"/>
      <c r="CH385" s="253" t="s">
        <v>27</v>
      </c>
      <c r="CI385" s="254"/>
      <c r="CK385" s="11" t="s">
        <v>28</v>
      </c>
      <c r="CL385" s="13"/>
      <c r="CM385" s="13" t="s">
        <v>29</v>
      </c>
      <c r="CN385" s="15"/>
      <c r="CP385" s="251" t="s">
        <v>26</v>
      </c>
      <c r="CQ385" s="252"/>
      <c r="CR385" s="253" t="s">
        <v>27</v>
      </c>
      <c r="CS385" s="254"/>
      <c r="CU385" s="38" t="s">
        <v>37</v>
      </c>
      <c r="CW385" s="53" t="s">
        <v>45</v>
      </c>
      <c r="CY385" s="44">
        <f t="shared" si="3577"/>
        <v>9.3000000000000291</v>
      </c>
      <c r="CZ385" s="13">
        <f t="shared" si="3578"/>
        <v>-3.409132922754058E-2</v>
      </c>
      <c r="DA385" s="13">
        <f t="shared" si="3579"/>
        <v>47.85875752920623</v>
      </c>
      <c r="DB385" s="48">
        <f t="shared" si="3580"/>
        <v>-3.409132922754058E-2</v>
      </c>
      <c r="DC385" s="13">
        <f t="shared" si="3581"/>
        <v>-4.6766225878278833</v>
      </c>
      <c r="DD385" s="55">
        <f t="shared" si="3582"/>
        <v>-8.1622462030734255E-2</v>
      </c>
      <c r="DE385" s="46">
        <f t="shared" si="3583"/>
        <v>-19.357537506531109</v>
      </c>
    </row>
    <row r="386" spans="1:109" ht="18" customHeight="1" thickTop="1" thickBot="1">
      <c r="D386" s="16">
        <v>0</v>
      </c>
      <c r="E386" s="17">
        <v>0</v>
      </c>
      <c r="F386" s="18">
        <v>1</v>
      </c>
      <c r="G386" s="19">
        <v>0</v>
      </c>
      <c r="H386" s="10"/>
      <c r="I386" s="16">
        <v>0</v>
      </c>
      <c r="J386" s="17">
        <f t="shared" ref="J386" si="3885">-1/($J$4*$B383)</f>
        <v>-1.7299107625533137</v>
      </c>
      <c r="K386" s="18">
        <v>1</v>
      </c>
      <c r="L386" s="19">
        <v>0</v>
      </c>
      <c r="N386" s="1">
        <f t="shared" ref="N386" si="3886">D386*I383+F386*I386-E386*J383-G386*J386</f>
        <v>0</v>
      </c>
      <c r="O386" s="4">
        <f t="shared" ref="O386" si="3887">(D386*J383+E386*I383+F386*J386+G386*I386)</f>
        <v>-1.7299107625533137</v>
      </c>
      <c r="P386" s="2">
        <f t="shared" ref="P386" si="3888">D386*K383+F386*K386-E386*L383-G386*L386</f>
        <v>1</v>
      </c>
      <c r="Q386" s="3">
        <f t="shared" ref="Q386" si="3889">(D386*L383+E386*K383+F386*L386+G386*K386)</f>
        <v>0</v>
      </c>
      <c r="S386" s="16">
        <v>0</v>
      </c>
      <c r="T386" s="17">
        <v>0</v>
      </c>
      <c r="U386" s="18">
        <v>1</v>
      </c>
      <c r="V386" s="19">
        <v>0</v>
      </c>
      <c r="W386" s="20"/>
      <c r="X386" s="1">
        <f t="shared" ref="X386" si="3890">N386*S383+P386*S386-O386*T383-Q386*T386</f>
        <v>0</v>
      </c>
      <c r="Y386" s="4">
        <f t="shared" ref="Y386" si="3891">(N386*T383+O386*S383+P386*T386+Q386*S386)</f>
        <v>-1.7299107625533137</v>
      </c>
      <c r="Z386" s="2">
        <f t="shared" ref="Z386" si="3892">N386*U383+P386*U386-O386*V383-Q386*V386</f>
        <v>-3.1092566673238187</v>
      </c>
      <c r="AA386" s="3">
        <f t="shared" ref="AA386" si="3893">(N386*V383+O386*U383+P386*V386+Q386*U386)</f>
        <v>0</v>
      </c>
      <c r="AB386" s="20"/>
      <c r="AC386" s="16">
        <v>0</v>
      </c>
      <c r="AD386" s="17">
        <f t="shared" ref="AD386" si="3894">-1/($AD$4*$B383)</f>
        <v>-1.9763392663038111</v>
      </c>
      <c r="AE386" s="18">
        <v>1</v>
      </c>
      <c r="AF386" s="19">
        <v>0</v>
      </c>
      <c r="AG386" s="20"/>
      <c r="AH386" s="1">
        <f t="shared" ref="AH386" si="3895">X386*AC383+Z386*AC386-Y386*AD383-AA386*AD386</f>
        <v>0</v>
      </c>
      <c r="AI386" s="4">
        <f t="shared" ref="AI386" si="3896">(X386*AD383+Y386*AC383+Z386*AD386+AA386*AC386)</f>
        <v>4.4150352780956741</v>
      </c>
      <c r="AJ386" s="2">
        <f t="shared" ref="AJ386" si="3897">X386*AE383+Z386*AE386-Y386*AF383-AA386*AF386</f>
        <v>-3.1092566673238187</v>
      </c>
      <c r="AK386" s="3">
        <f t="shared" ref="AK386" si="3898">(X386*AF383+Y386*AE383+Z386*AF386+AA386*AE386)</f>
        <v>0</v>
      </c>
      <c r="AL386" s="20"/>
      <c r="AM386" s="16">
        <v>0</v>
      </c>
      <c r="AN386" s="17">
        <v>0</v>
      </c>
      <c r="AO386" s="18">
        <v>1</v>
      </c>
      <c r="AP386" s="19">
        <v>0</v>
      </c>
      <c r="AR386" s="1">
        <f t="shared" ref="AR386" si="3899">AH386*AM383+AJ386*AM386-AI386*AN383-AK386*AN386</f>
        <v>0</v>
      </c>
      <c r="AS386" s="4">
        <f t="shared" ref="AS386" si="3900">(AH386*AN383+AI386*AM383+AJ386*AN386+AK386*AM386)</f>
        <v>4.4150352780956741</v>
      </c>
      <c r="AT386" s="2">
        <f t="shared" ref="AT386" si="3901">AH386*AO383+AJ386*AO386-AI386*AP383-AK386*AP386</f>
        <v>7.7895623152201265</v>
      </c>
      <c r="AU386" s="3">
        <f t="shared" ref="AU386" si="3902">(AH386*AP383+AI386*AO383+AJ386*AP386+AK386*AO386)</f>
        <v>0</v>
      </c>
      <c r="AV386" s="20"/>
      <c r="AW386" s="16">
        <v>0</v>
      </c>
      <c r="AX386" s="17">
        <f t="shared" ref="AX386" si="3903">-1/($AX$4*$B383)</f>
        <v>-1.9763392663038111</v>
      </c>
      <c r="AY386" s="18">
        <v>1</v>
      </c>
      <c r="AZ386" s="19">
        <v>0</v>
      </c>
      <c r="BA386" s="20"/>
      <c r="BB386" s="1">
        <f t="shared" ref="BB386" si="3904">AR386*AW383+AT386*AW386-AS386*AX383-AU386*AX386</f>
        <v>0</v>
      </c>
      <c r="BC386" s="4">
        <f t="shared" ref="BC386" si="3905">(AR386*AX383+AS386*AW383+AT386*AX386+AU386*AW386)</f>
        <v>-10.979782592794287</v>
      </c>
      <c r="BD386" s="2">
        <f t="shared" ref="BD386" si="3906">AR386*AY383+AT386*AY386-AS386*AZ383-AU386*AZ386</f>
        <v>7.7895623152201265</v>
      </c>
      <c r="BE386" s="3">
        <f t="shared" ref="BE386" si="3907">(AR386*AZ383+AS386*AY383+AT386*AZ386+AU386*AY386)</f>
        <v>0</v>
      </c>
      <c r="BF386" s="20"/>
      <c r="BG386" s="16">
        <v>0</v>
      </c>
      <c r="BH386" s="17">
        <v>0</v>
      </c>
      <c r="BI386" s="18">
        <v>1</v>
      </c>
      <c r="BJ386" s="19">
        <v>0</v>
      </c>
      <c r="BK386" s="20"/>
      <c r="BL386" s="1">
        <f t="shared" ref="BL386" si="3908">BB386*BG383+BD386*BG386-BC386*BH383-BE386*BH386</f>
        <v>0</v>
      </c>
      <c r="BM386" s="4">
        <f t="shared" ref="BM386" si="3909">(BB386*BH383+BC386*BG383+BD386*BH386+BE386*BG386)</f>
        <v>-10.979782592794287</v>
      </c>
      <c r="BN386" s="2">
        <f t="shared" ref="BN386" si="3910">BB386*BI383+BD386*BI386-BC386*BJ383-BE386*BJ386</f>
        <v>-18.291982352790125</v>
      </c>
      <c r="BO386" s="3">
        <f t="shared" ref="BO386" si="3911">(BB386*BJ383+BC386*BI383+BD386*BJ386+BE386*BI386)</f>
        <v>0</v>
      </c>
      <c r="BP386" s="20"/>
      <c r="BQ386" s="16">
        <v>0</v>
      </c>
      <c r="BR386" s="17">
        <f t="shared" ref="BR386" si="3912">-1/($BR$4*$B383)</f>
        <v>-1.7299107625533137</v>
      </c>
      <c r="BS386" s="18">
        <v>1</v>
      </c>
      <c r="BT386" s="19">
        <v>0</v>
      </c>
      <c r="BU386" s="20"/>
      <c r="BV386" s="1">
        <f t="shared" ref="BV386" si="3913">BL386*BQ383+BN386*BQ386-BM386*BR383-BO386*BR386</f>
        <v>0</v>
      </c>
      <c r="BW386" s="4">
        <f t="shared" ref="BW386" si="3914">(BL386*BR383+BM386*BQ383+BN386*BR386+BO386*BQ386)</f>
        <v>20.663714547732635</v>
      </c>
      <c r="BX386" s="2">
        <f t="shared" ref="BX386" si="3915">BL386*BS383+BN386*BS386-BM386*BT383-BO386*BT386</f>
        <v>-18.291982352790125</v>
      </c>
      <c r="BY386" s="3">
        <f t="shared" ref="BY386" si="3916">(BL386*BT383+BM386*BS383+BN386*BT386+BO386*BS386)</f>
        <v>0</v>
      </c>
      <c r="BZ386" s="20"/>
      <c r="CA386" s="16">
        <v>0</v>
      </c>
      <c r="CB386" s="17">
        <v>0</v>
      </c>
      <c r="CC386" s="18">
        <v>1</v>
      </c>
      <c r="CD386" s="19">
        <v>0</v>
      </c>
      <c r="CE386" s="20"/>
      <c r="CF386" s="1">
        <f t="shared" ref="CF386" si="3917">BV386*CA383+BX386*CA386-BW386*CB383-BY386*CB386</f>
        <v>0</v>
      </c>
      <c r="CG386" s="4">
        <f t="shared" ref="CG386" si="3918">(BV386*CB383+BW386*CA383+BX386*CB386+BY386*CA386)</f>
        <v>20.663714547732635</v>
      </c>
      <c r="CH386" s="2">
        <f t="shared" ref="CH386" si="3919">BV386*CC383+BX386*CC386-BW386*CD383-BY386*CD386</f>
        <v>7.3977960446133046</v>
      </c>
      <c r="CI386" s="3">
        <f t="shared" ref="CI386" si="3920">(BV386*CD383+BW386*CC383+BX386*CD386+BY386*CC386)</f>
        <v>0</v>
      </c>
      <c r="CK386" s="16">
        <f t="shared" ref="CK386" si="3921">1/$CL$4</f>
        <v>1</v>
      </c>
      <c r="CL386" s="17">
        <v>0</v>
      </c>
      <c r="CM386" s="18">
        <v>1</v>
      </c>
      <c r="CN386" s="19">
        <v>0</v>
      </c>
      <c r="CP386" s="1">
        <f t="shared" ref="CP386" si="3922">CF386*CK383+CH386*CK386-CG386*CL383-CI386*CL386</f>
        <v>7.3977960446133046</v>
      </c>
      <c r="CQ386" s="4">
        <f t="shared" ref="CQ386" si="3923">(CF386*CL383+CG386*CK383+CH386*CL386+CI386*CK386)</f>
        <v>20.663714547732635</v>
      </c>
      <c r="CR386" s="2">
        <f t="shared" ref="CR386" si="3924">CF386*CM383+CH386*CM386-CG386*CN383-CI386*CN386</f>
        <v>7.3977960446133046</v>
      </c>
      <c r="CS386" s="3">
        <f t="shared" ref="CS386" si="3925">(CF386*CN383+CG386*CM383+CH386*CN386+CI386*CM386)</f>
        <v>0</v>
      </c>
      <c r="CU386" s="39">
        <f t="shared" ref="CU386" si="3926">(180/PI())*ATAN(-1*(CQ383/CP383))</f>
        <v>19.364909039034181</v>
      </c>
      <c r="CW386" s="54">
        <f t="shared" ref="CW386" si="3927">20*LOG(((1-(10^(CU383/20)^2)*(1-((1-CW383)/(1+CW383))^2))^0.5))</f>
        <v>-2.4788426671131999E-2</v>
      </c>
      <c r="CY386" s="44">
        <f t="shared" si="3577"/>
        <v>9.3500000000000298</v>
      </c>
      <c r="CZ386" s="13">
        <f t="shared" si="3578"/>
        <v>-3.384847488599714E-2</v>
      </c>
      <c r="DA386" s="13">
        <f t="shared" si="3579"/>
        <v>47.624926399814832</v>
      </c>
      <c r="DB386" s="48">
        <f t="shared" si="3580"/>
        <v>-3.384847488599714E-2</v>
      </c>
      <c r="DC386" s="13">
        <f t="shared" si="3581"/>
        <v>-4.6317384087513656</v>
      </c>
      <c r="DD386" s="55">
        <f t="shared" si="3582"/>
        <v>-8.0839085323794274E-2</v>
      </c>
      <c r="DE386" s="46">
        <f t="shared" si="3583"/>
        <v>-19.400333996529639</v>
      </c>
    </row>
    <row r="387" spans="1:109" ht="18" customHeight="1"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3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  <c r="BG387" s="20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BR387" s="20"/>
      <c r="BS387" s="20"/>
      <c r="BT387" s="20"/>
      <c r="BU387" s="20"/>
      <c r="BV387" s="20"/>
      <c r="BW387" s="20"/>
      <c r="BX387" s="20"/>
      <c r="BY387" s="20"/>
      <c r="BZ387" s="20"/>
      <c r="CA387" s="20"/>
      <c r="CB387" s="20"/>
      <c r="CC387" s="20"/>
      <c r="CD387" s="20"/>
      <c r="CE387" s="20"/>
      <c r="CF387" s="20"/>
      <c r="CG387" s="20"/>
      <c r="CH387" s="20"/>
      <c r="CI387" s="20"/>
      <c r="CJ387" s="20"/>
      <c r="CK387" s="20"/>
      <c r="CL387" s="20"/>
      <c r="CY387" s="44">
        <f t="shared" si="3577"/>
        <v>9.4000000000000306</v>
      </c>
      <c r="CZ387" s="13">
        <f t="shared" si="3578"/>
        <v>-3.3607270412787445E-2</v>
      </c>
      <c r="DA387" s="13">
        <f t="shared" si="3579"/>
        <v>47.393339479377261</v>
      </c>
      <c r="DB387" s="48">
        <f t="shared" si="3580"/>
        <v>-3.3607270412787445E-2</v>
      </c>
      <c r="DC387" s="13">
        <f t="shared" si="3581"/>
        <v>-4.5875081973278053</v>
      </c>
      <c r="DD387" s="55">
        <f t="shared" si="3582"/>
        <v>-8.0067122505599941E-2</v>
      </c>
      <c r="DE387" s="46">
        <f t="shared" si="3583"/>
        <v>-19.443044275007995</v>
      </c>
    </row>
    <row r="388" spans="1:109" ht="18" customHeight="1">
      <c r="CY388" s="44">
        <f t="shared" si="3577"/>
        <v>9.4500000000000295</v>
      </c>
      <c r="CZ388" s="13">
        <f t="shared" si="3578"/>
        <v>-3.3367729496855403E-2</v>
      </c>
      <c r="DA388" s="13">
        <f t="shared" si="3579"/>
        <v>47.163964069510875</v>
      </c>
      <c r="DB388" s="48">
        <f t="shared" si="3580"/>
        <v>-3.3367729496855403E-2</v>
      </c>
      <c r="DC388" s="13">
        <f t="shared" si="3581"/>
        <v>-4.5439186793381543</v>
      </c>
      <c r="DD388" s="55">
        <f t="shared" si="3582"/>
        <v>-7.9306341897323232E-2</v>
      </c>
      <c r="DE388" s="46">
        <f t="shared" si="3583"/>
        <v>-19.485665694009096</v>
      </c>
    </row>
    <row r="389" spans="1:109" ht="18" customHeight="1" thickBot="1">
      <c r="A389" s="23"/>
      <c r="B389" s="23"/>
      <c r="C389" s="23"/>
      <c r="D389" s="20" t="s">
        <v>15</v>
      </c>
      <c r="E389" s="20"/>
      <c r="F389" s="20"/>
      <c r="G389" s="20"/>
      <c r="H389" s="20"/>
      <c r="I389" s="20" t="s">
        <v>16</v>
      </c>
      <c r="J389" s="20"/>
      <c r="K389" s="20"/>
      <c r="L389" s="20"/>
      <c r="M389" s="23"/>
      <c r="N389" s="23"/>
      <c r="O389" s="24" t="s">
        <v>17</v>
      </c>
      <c r="P389" s="23"/>
      <c r="Q389" s="23"/>
      <c r="R389" s="23"/>
      <c r="S389" s="20"/>
      <c r="T389" s="20" t="s">
        <v>18</v>
      </c>
      <c r="U389" s="23"/>
      <c r="V389" s="23"/>
      <c r="W389" s="23"/>
      <c r="X389" s="23"/>
      <c r="Y389" s="24" t="s">
        <v>19</v>
      </c>
      <c r="Z389" s="23"/>
      <c r="AA389" s="23"/>
      <c r="AB389" s="23"/>
      <c r="AC389" s="24" t="s">
        <v>20</v>
      </c>
      <c r="AD389" s="20"/>
      <c r="AE389" s="20"/>
      <c r="AF389" s="20"/>
      <c r="AG389" s="20"/>
      <c r="AH389" s="23"/>
      <c r="AI389" s="24" t="s">
        <v>21</v>
      </c>
      <c r="AJ389" s="23"/>
      <c r="AK389" s="23"/>
      <c r="AL389" s="20"/>
      <c r="AM389" s="24" t="s">
        <v>31</v>
      </c>
      <c r="AN389" s="20"/>
      <c r="AO389" s="23"/>
      <c r="AP389" s="23"/>
      <c r="AQ389" s="23"/>
      <c r="AR389" s="23"/>
      <c r="AS389" s="24" t="s">
        <v>91</v>
      </c>
      <c r="AT389" s="23"/>
      <c r="AU389" s="23"/>
      <c r="AV389" s="23"/>
      <c r="AW389" s="24" t="s">
        <v>32</v>
      </c>
      <c r="AX389" s="20"/>
      <c r="AY389" s="20"/>
      <c r="AZ389" s="20"/>
      <c r="BA389" s="20"/>
      <c r="BB389" s="23"/>
      <c r="BC389" s="24" t="s">
        <v>22</v>
      </c>
      <c r="BD389" s="23"/>
      <c r="BE389" s="23"/>
      <c r="BF389" s="23"/>
      <c r="BG389" s="24" t="s">
        <v>33</v>
      </c>
      <c r="BH389" s="20"/>
      <c r="BI389" s="23"/>
      <c r="BJ389" s="23"/>
      <c r="BK389" s="23"/>
      <c r="BL389" s="23"/>
      <c r="BM389" s="24" t="s">
        <v>34</v>
      </c>
      <c r="BN389" s="23"/>
      <c r="BO389" s="23"/>
      <c r="BP389" s="23"/>
      <c r="BQ389" s="24" t="s">
        <v>89</v>
      </c>
      <c r="BR389" s="20"/>
      <c r="BS389" s="20"/>
      <c r="BT389" s="20"/>
      <c r="BU389" s="20"/>
      <c r="BV389" s="23"/>
      <c r="BW389" s="24" t="s">
        <v>35</v>
      </c>
      <c r="BX389" s="23"/>
      <c r="BY389" s="23"/>
      <c r="BZ389" s="23"/>
      <c r="CA389" s="24" t="s">
        <v>90</v>
      </c>
      <c r="CB389" s="20"/>
      <c r="CC389" s="23"/>
      <c r="CD389" s="23"/>
      <c r="CE389" s="23"/>
      <c r="CF389" s="23"/>
      <c r="CG389" s="24" t="s">
        <v>92</v>
      </c>
      <c r="CH389" s="23"/>
      <c r="CI389" s="23"/>
      <c r="CJ389" s="23"/>
      <c r="CK389" s="24" t="s">
        <v>36</v>
      </c>
      <c r="CL389" s="24"/>
      <c r="CM389" s="23"/>
      <c r="CN389" s="23"/>
      <c r="CO389" s="23"/>
      <c r="CP389" s="23"/>
      <c r="CQ389" s="24" t="s">
        <v>93</v>
      </c>
      <c r="CR389" s="23"/>
      <c r="CS389" s="23"/>
      <c r="CY389" s="44">
        <f t="shared" si="3577"/>
        <v>9.5000000000000302</v>
      </c>
      <c r="CZ389" s="13">
        <f t="shared" si="3578"/>
        <v>-3.3129864266113397E-2</v>
      </c>
      <c r="DA389" s="13">
        <f t="shared" si="3579"/>
        <v>46.936768135543964</v>
      </c>
      <c r="DB389" s="48">
        <f t="shared" si="3580"/>
        <v>-3.3129864266113397E-2</v>
      </c>
      <c r="DC389" s="13">
        <f t="shared" si="3581"/>
        <v>-4.5009569400225296</v>
      </c>
      <c r="DD389" s="55">
        <f t="shared" si="3582"/>
        <v>-7.8556518093882075E-2</v>
      </c>
      <c r="DE389" s="46">
        <f t="shared" si="3583"/>
        <v>-19.528195743751368</v>
      </c>
    </row>
    <row r="390" spans="1:109" ht="18" customHeight="1" thickBot="1">
      <c r="A390" s="23"/>
      <c r="B390" s="33"/>
      <c r="C390" s="23"/>
      <c r="D390" s="7" t="s">
        <v>2</v>
      </c>
      <c r="E390" s="8"/>
      <c r="F390" s="8" t="s">
        <v>3</v>
      </c>
      <c r="G390" s="9"/>
      <c r="H390" s="10"/>
      <c r="I390" s="7" t="s">
        <v>4</v>
      </c>
      <c r="J390" s="8"/>
      <c r="K390" s="8" t="s">
        <v>5</v>
      </c>
      <c r="L390" s="9"/>
      <c r="M390" s="23"/>
      <c r="N390" s="251" t="s">
        <v>79</v>
      </c>
      <c r="O390" s="252"/>
      <c r="P390" s="253" t="s">
        <v>80</v>
      </c>
      <c r="Q390" s="254"/>
      <c r="R390" s="23"/>
      <c r="S390" s="7" t="s">
        <v>11</v>
      </c>
      <c r="T390" s="8"/>
      <c r="U390" s="8" t="s">
        <v>12</v>
      </c>
      <c r="V390" s="9"/>
      <c r="W390" s="20"/>
      <c r="X390" s="251" t="s">
        <v>79</v>
      </c>
      <c r="Y390" s="252"/>
      <c r="Z390" s="253" t="s">
        <v>80</v>
      </c>
      <c r="AA390" s="254"/>
      <c r="AB390" s="20"/>
      <c r="AC390" s="7" t="s">
        <v>4</v>
      </c>
      <c r="AD390" s="8"/>
      <c r="AE390" s="8" t="s">
        <v>5</v>
      </c>
      <c r="AF390" s="9"/>
      <c r="AG390" s="20"/>
      <c r="AH390" s="251" t="s">
        <v>0</v>
      </c>
      <c r="AI390" s="252"/>
      <c r="AJ390" s="253" t="s">
        <v>1</v>
      </c>
      <c r="AK390" s="254"/>
      <c r="AL390" s="20"/>
      <c r="AM390" s="7" t="s">
        <v>11</v>
      </c>
      <c r="AN390" s="8"/>
      <c r="AO390" s="8" t="s">
        <v>12</v>
      </c>
      <c r="AP390" s="9"/>
      <c r="AQ390" s="23"/>
      <c r="AR390" s="251" t="s">
        <v>0</v>
      </c>
      <c r="AS390" s="252"/>
      <c r="AT390" s="253" t="s">
        <v>1</v>
      </c>
      <c r="AU390" s="254"/>
      <c r="AV390" s="36"/>
      <c r="AW390" s="7" t="s">
        <v>4</v>
      </c>
      <c r="AX390" s="8"/>
      <c r="AY390" s="8" t="s">
        <v>5</v>
      </c>
      <c r="AZ390" s="9"/>
      <c r="BA390" s="20"/>
      <c r="BB390" s="251" t="s">
        <v>0</v>
      </c>
      <c r="BC390" s="252"/>
      <c r="BD390" s="253" t="s">
        <v>1</v>
      </c>
      <c r="BE390" s="254"/>
      <c r="BF390" s="36"/>
      <c r="BG390" s="7" t="s">
        <v>11</v>
      </c>
      <c r="BH390" s="8"/>
      <c r="BI390" s="8" t="s">
        <v>12</v>
      </c>
      <c r="BJ390" s="9"/>
      <c r="BK390" s="36"/>
      <c r="BL390" s="251" t="s">
        <v>0</v>
      </c>
      <c r="BM390" s="252"/>
      <c r="BN390" s="253" t="s">
        <v>1</v>
      </c>
      <c r="BO390" s="254"/>
      <c r="BP390" s="36"/>
      <c r="BQ390" s="7" t="s">
        <v>4</v>
      </c>
      <c r="BR390" s="8"/>
      <c r="BS390" s="8" t="s">
        <v>5</v>
      </c>
      <c r="BT390" s="9"/>
      <c r="BU390" s="20"/>
      <c r="BV390" s="251" t="s">
        <v>0</v>
      </c>
      <c r="BW390" s="252"/>
      <c r="BX390" s="253" t="s">
        <v>1</v>
      </c>
      <c r="BY390" s="254"/>
      <c r="BZ390" s="36"/>
      <c r="CA390" s="7" t="s">
        <v>11</v>
      </c>
      <c r="CB390" s="8"/>
      <c r="CC390" s="8" t="s">
        <v>12</v>
      </c>
      <c r="CD390" s="9"/>
      <c r="CE390" s="36"/>
      <c r="CF390" s="251" t="s">
        <v>0</v>
      </c>
      <c r="CG390" s="252"/>
      <c r="CH390" s="253" t="s">
        <v>1</v>
      </c>
      <c r="CI390" s="254"/>
      <c r="CJ390" s="23"/>
      <c r="CK390" s="7" t="s">
        <v>23</v>
      </c>
      <c r="CL390" s="8"/>
      <c r="CM390" s="8" t="s">
        <v>24</v>
      </c>
      <c r="CN390" s="9"/>
      <c r="CO390" s="23"/>
      <c r="CP390" s="251" t="s">
        <v>0</v>
      </c>
      <c r="CQ390" s="252"/>
      <c r="CR390" s="253" t="s">
        <v>1</v>
      </c>
      <c r="CS390" s="254"/>
      <c r="CU390" s="26" t="s">
        <v>25</v>
      </c>
      <c r="CW390" s="50" t="s">
        <v>44</v>
      </c>
      <c r="CY390" s="44">
        <f t="shared" ref="CY390:CY395" si="3928">INDEX(B:B,(ROW()-23)*8+23)</f>
        <v>9.5500000000000291</v>
      </c>
      <c r="CZ390" s="13">
        <f t="shared" ref="CZ390:CZ395" si="3929">INDEX(CU:CU,(ROW()-23)*8+23)</f>
        <v>-3.2893685368245398E-2</v>
      </c>
      <c r="DA390" s="13">
        <f t="shared" ref="DA390:DA395" si="3930">INDEX(CU:CU,(ROW()-23)*8+26)</f>
        <v>46.711720288542843</v>
      </c>
      <c r="DB390" s="48">
        <f t="shared" ref="DB390:DB395" si="3931">CZ390</f>
        <v>-3.2893685368245398E-2</v>
      </c>
      <c r="DC390" s="13">
        <f t="shared" ref="DC390:DC395" si="3932">((DA391-DA390)/(CY391-CY390))</f>
        <v>-4.4586104116171379</v>
      </c>
      <c r="DD390" s="55">
        <f t="shared" ref="DD390:DD395" si="3933">PI()*(IF(DC390&lt;0,DC390,(DC391+DC389)/2))/180</f>
        <v>-7.7817431746418697E-2</v>
      </c>
      <c r="DE390" s="46">
        <f t="shared" ref="DE390:DE395" si="3934">INDEX(CW:CW,(ROW()-23)*8+26)</f>
        <v>-19.570632046729383</v>
      </c>
    </row>
    <row r="391" spans="1:109" ht="18" customHeight="1" thickTop="1" thickBot="1">
      <c r="B391" s="34">
        <v>0.85</v>
      </c>
      <c r="D391" s="11">
        <v>1</v>
      </c>
      <c r="E391" s="12">
        <v>0</v>
      </c>
      <c r="F391" s="13">
        <v>0</v>
      </c>
      <c r="G391" s="40">
        <f t="shared" ref="G391" si="3935">-1/($E$4*$B391)</f>
        <v>-1.2359182563665241</v>
      </c>
      <c r="H391" s="10"/>
      <c r="I391" s="11">
        <v>1</v>
      </c>
      <c r="J391" s="12">
        <v>0</v>
      </c>
      <c r="K391" s="13">
        <v>0</v>
      </c>
      <c r="L391" s="14">
        <v>0</v>
      </c>
      <c r="N391" s="1">
        <f t="shared" ref="N391" si="3936">D391*I391+F391*I394-E391*J391-G391*J394</f>
        <v>-1.1254516563050188</v>
      </c>
      <c r="O391" s="4">
        <f t="shared" ref="O391" si="3937">(D391*J391+E391*I391+F391*J394+G391*I394)</f>
        <v>0</v>
      </c>
      <c r="P391" s="2">
        <f t="shared" ref="P391" si="3938">D391*K391+F391*K394-E391*L391-G391*L394</f>
        <v>0</v>
      </c>
      <c r="Q391" s="3">
        <f t="shared" ref="Q391" si="3939">(D391*L391+E391*K391+F391*L394+G391*K394)</f>
        <v>-1.2359182563665241</v>
      </c>
      <c r="S391" s="11">
        <v>1</v>
      </c>
      <c r="T391" s="12">
        <v>0</v>
      </c>
      <c r="U391" s="13">
        <v>0</v>
      </c>
      <c r="V391" s="40">
        <f t="shared" ref="V391" si="3940">-1/($T$4*$B391)</f>
        <v>-2.361442368998985</v>
      </c>
      <c r="W391" s="20"/>
      <c r="X391" s="1">
        <f t="shared" ref="X391" si="3941">N391*S391+P391*S394-O391*T391-Q391*T394</f>
        <v>-1.1254516563050188</v>
      </c>
      <c r="Y391" s="4">
        <f t="shared" ref="Y391" si="3942">(N391*T391+O391*S391+P391*T394+Q391*S394)</f>
        <v>0</v>
      </c>
      <c r="Z391" s="2">
        <f t="shared" ref="Z391" si="3943">N391*U391+P391*U394-O391*V391-Q391*V394</f>
        <v>0</v>
      </c>
      <c r="AA391" s="3">
        <f t="shared" ref="AA391" si="3944">(N391*V391+O391*U391+P391*V394+Q391*U394)</f>
        <v>1.4217709690922307</v>
      </c>
      <c r="AB391" s="20"/>
      <c r="AC391" s="11">
        <v>1</v>
      </c>
      <c r="AD391" s="12">
        <v>0</v>
      </c>
      <c r="AE391" s="13">
        <v>0</v>
      </c>
      <c r="AF391" s="14">
        <v>0</v>
      </c>
      <c r="AG391" s="20"/>
      <c r="AH391" s="1">
        <f t="shared" ref="AH391" si="3945">X391*AC391+Z391*AC394-Y391*AD391-AA391*AD394</f>
        <v>1.6679213035209681</v>
      </c>
      <c r="AI391" s="4">
        <f t="shared" ref="AI391" si="3946">(X391*AD391+Y391*AC391+Z391*AD394+AA391*AC394)</f>
        <v>0</v>
      </c>
      <c r="AJ391" s="2">
        <f t="shared" ref="AJ391" si="3947">X391*AE391+Z391*AE394-Y391*AF391-AA391*AF394</f>
        <v>0</v>
      </c>
      <c r="AK391" s="3">
        <f t="shared" ref="AK391" si="3948">(X391*AF391+Y391*AE391+Z391*AF394+AA391*AE394)</f>
        <v>1.4217709690922307</v>
      </c>
      <c r="AL391" s="20"/>
      <c r="AM391" s="11">
        <v>1</v>
      </c>
      <c r="AN391" s="12">
        <v>0</v>
      </c>
      <c r="AO391" s="13">
        <v>0</v>
      </c>
      <c r="AP391" s="40">
        <f t="shared" ref="AP391" si="3949">-1/($AN$4*$B391)</f>
        <v>-2.454047952096984</v>
      </c>
      <c r="AR391" s="1">
        <f t="shared" ref="AR391" si="3950">AH391*AM391+AJ391*AM394-AI391*AN391-AK391*AN394</f>
        <v>1.6679213035209681</v>
      </c>
      <c r="AS391" s="4">
        <f t="shared" ref="AS391" si="3951">(AH391*AN391+AI391*AM391+AJ391*AN394+AK391*AM394)</f>
        <v>0</v>
      </c>
      <c r="AT391" s="2">
        <f t="shared" ref="AT391" si="3952">AH391*AO391+AJ391*AO394-AI391*AP391-AK391*AP394</f>
        <v>0</v>
      </c>
      <c r="AU391" s="3">
        <f t="shared" ref="AU391" si="3953">(AH391*AP391+AI391*AO391+AJ391*AP394+AK391*AO394)</f>
        <v>-2.6713878900723333</v>
      </c>
      <c r="AV391" s="20"/>
      <c r="AW391" s="11">
        <v>1</v>
      </c>
      <c r="AX391" s="12">
        <v>0</v>
      </c>
      <c r="AY391" s="13">
        <v>0</v>
      </c>
      <c r="AZ391" s="14">
        <v>0</v>
      </c>
      <c r="BA391" s="20"/>
      <c r="BB391" s="1">
        <f t="shared" ref="BB391" si="3954">AR391*AW391+AT391*AW394-AS391*AX391-AU391*AX394</f>
        <v>-3.5805911922005409</v>
      </c>
      <c r="BC391" s="4">
        <f t="shared" ref="BC391" si="3955">(AR391*AX391+AS391*AW391+AT391*AX394+AU391*AW394)</f>
        <v>0</v>
      </c>
      <c r="BD391" s="2">
        <f t="shared" ref="BD391" si="3956">AR391*AY391+AT391*AY394-AS391*AZ391-AU391*AZ394</f>
        <v>0</v>
      </c>
      <c r="BE391" s="3">
        <f t="shared" ref="BE391" si="3957">(AR391*AZ391+AS391*AY391+AT391*AZ394+AU391*AY394)</f>
        <v>-2.6713878900723333</v>
      </c>
      <c r="BF391" s="20"/>
      <c r="BG391" s="11">
        <v>1</v>
      </c>
      <c r="BH391" s="12">
        <v>0</v>
      </c>
      <c r="BI391" s="13">
        <v>0</v>
      </c>
      <c r="BJ391" s="40">
        <f t="shared" ref="BJ391" si="3958">-1/($BH$4*$B391)</f>
        <v>-2.361442368998985</v>
      </c>
      <c r="BK391" s="20"/>
      <c r="BL391" s="1">
        <f t="shared" ref="BL391" si="3959">BB391*BG391+BD391*BG394-BC391*BH391-BE391*BH394</f>
        <v>-3.5805911922005409</v>
      </c>
      <c r="BM391" s="4">
        <f t="shared" ref="BM391" si="3960">(BB391*BH391+BC391*BG391+BD391*BH394+BE391*BG394)</f>
        <v>0</v>
      </c>
      <c r="BN391" s="2">
        <f t="shared" ref="BN391" si="3961">BB391*BI391+BD391*BI394-BC391*BJ391-BE391*BJ394</f>
        <v>0</v>
      </c>
      <c r="BO391" s="3">
        <f t="shared" ref="BO391" si="3962">(BB391*BJ391+BC391*BI391+BD391*BJ394+BE391*BI394)</f>
        <v>5.7839718572546115</v>
      </c>
      <c r="BP391" s="20"/>
      <c r="BQ391" s="11">
        <v>1</v>
      </c>
      <c r="BR391" s="12">
        <v>0</v>
      </c>
      <c r="BS391" s="13">
        <v>0</v>
      </c>
      <c r="BT391" s="14">
        <v>0</v>
      </c>
      <c r="BU391" s="20"/>
      <c r="BV391" s="1">
        <f t="shared" ref="BV391" si="3963">BL391*BQ391+BN391*BQ394-BM391*BR391-BO391*BR394</f>
        <v>6.3663065906392768</v>
      </c>
      <c r="BW391" s="4">
        <f t="shared" ref="BW391" si="3964">(BL391*BR391+BM391*BQ391+BN391*BR394+BO391*BQ394)</f>
        <v>0</v>
      </c>
      <c r="BX391" s="2">
        <f t="shared" ref="BX391" si="3965">BL391*BS391+BN391*BS394-BM391*BT391-BO391*BT394</f>
        <v>0</v>
      </c>
      <c r="BY391" s="3">
        <f t="shared" ref="BY391" si="3966">(BL391*BT391+BM391*BS391+BN391*BT394+BO391*BS394)</f>
        <v>5.7839718572546115</v>
      </c>
      <c r="BZ391" s="20"/>
      <c r="CA391" s="11">
        <v>1</v>
      </c>
      <c r="CB391" s="12">
        <v>0</v>
      </c>
      <c r="CC391" s="13">
        <v>0</v>
      </c>
      <c r="CD391" s="40">
        <f t="shared" ref="CD391" si="3967">-1/($CB$4*$B391)</f>
        <v>-1.2359182563665241</v>
      </c>
      <c r="CE391" s="20"/>
      <c r="CF391" s="1">
        <f t="shared" ref="CF391" si="3968">BV391*CA391+BX391*CA394-BW391*CB391-BY391*CB394</f>
        <v>6.3663065906392768</v>
      </c>
      <c r="CG391" s="4">
        <f t="shared" ref="CG391" si="3969">(BV391*CB391+BW391*CA391+BX391*CB394+BY391*CA394)</f>
        <v>0</v>
      </c>
      <c r="CH391" s="2">
        <f t="shared" ref="CH391" si="3970">BV391*CC391+BX391*CC394-BW391*CD391-BY391*CD394</f>
        <v>0</v>
      </c>
      <c r="CI391" s="3">
        <f t="shared" ref="CI391" si="3971">(BV391*CD391+BW391*CC391+BX391*CD394+BY391*CC394)</f>
        <v>-2.0842626837429945</v>
      </c>
      <c r="CJ391" s="28"/>
      <c r="CK391" s="11">
        <v>1</v>
      </c>
      <c r="CL391" s="12">
        <v>0</v>
      </c>
      <c r="CM391" s="13">
        <v>0</v>
      </c>
      <c r="CN391" s="14">
        <v>0</v>
      </c>
      <c r="CP391" s="1">
        <f t="shared" ref="CP391" si="3972">CF391*CK391+CH391*CK394-CG391*CL391-CI391*CL394</f>
        <v>6.3663065906392768</v>
      </c>
      <c r="CQ391" s="4">
        <f t="shared" ref="CQ391" si="3973">(CF391*CL391+CG391*CK391+CH391*CL394+CI391*CK394)</f>
        <v>-2.0842626837429945</v>
      </c>
      <c r="CR391" s="2">
        <f t="shared" ref="CR391" si="3974">CF391*CM391+CH391*CM394-CG391*CN391-CI391*CN394</f>
        <v>0</v>
      </c>
      <c r="CS391" s="3">
        <f t="shared" ref="CS391" si="3975">(CF391*CN391+CG391*CM391+CH391*CN394+CI391*CM394)</f>
        <v>-2.0842626837429945</v>
      </c>
      <c r="CU391" s="29">
        <f t="shared" ref="CU391" si="3976">20*LOG(((1+$CL$4)/$CL$4)/((CP391+CP394)^2+(CQ391+CQ394)^2)^0.5)</f>
        <v>-20.483526211755763</v>
      </c>
      <c r="CW391" s="51">
        <f t="shared" ref="CW391" si="3977">((CP391^2+CQ391^2)^0.5)/((CP394^2+CQ394^2)^0.5)</f>
        <v>0.33484233584987771</v>
      </c>
      <c r="CY391" s="44">
        <f t="shared" si="3928"/>
        <v>9.6000000000000298</v>
      </c>
      <c r="CZ391" s="13">
        <f t="shared" si="3929"/>
        <v>-3.265920204769731E-2</v>
      </c>
      <c r="DA391" s="13">
        <f t="shared" si="3930"/>
        <v>46.488789767961983</v>
      </c>
      <c r="DB391" s="48">
        <f t="shared" si="3931"/>
        <v>-3.265920204769731E-2</v>
      </c>
      <c r="DC391" s="13">
        <f t="shared" si="3932"/>
        <v>-4.4168668614241193</v>
      </c>
      <c r="DD391" s="55">
        <f t="shared" si="3933"/>
        <v>-7.7088869354078993E-2</v>
      </c>
      <c r="DE391" s="46">
        <f t="shared" si="3934"/>
        <v>-19.61297235208135</v>
      </c>
    </row>
    <row r="392" spans="1:109" ht="18" customHeight="1" thickBot="1">
      <c r="D392" s="11"/>
      <c r="E392" s="13"/>
      <c r="F392" s="13"/>
      <c r="G392" s="15"/>
      <c r="H392" s="10"/>
      <c r="I392" s="11"/>
      <c r="J392" s="13"/>
      <c r="K392" s="13"/>
      <c r="L392" s="15"/>
      <c r="N392" s="5"/>
      <c r="Q392" s="6"/>
      <c r="S392" s="11"/>
      <c r="T392" s="13"/>
      <c r="U392" s="13"/>
      <c r="V392" s="15"/>
      <c r="W392" s="20"/>
      <c r="X392" s="5"/>
      <c r="AA392" s="6"/>
      <c r="AB392" s="20"/>
      <c r="AC392" s="11"/>
      <c r="AD392" s="13"/>
      <c r="AE392" s="13"/>
      <c r="AF392" s="15"/>
      <c r="AG392" s="20"/>
      <c r="AH392" s="5"/>
      <c r="AK392" s="6"/>
      <c r="AL392" s="20"/>
      <c r="AM392" s="11"/>
      <c r="AN392" s="13"/>
      <c r="AO392" s="13"/>
      <c r="AP392" s="15"/>
      <c r="AR392" s="5"/>
      <c r="AU392" s="6"/>
      <c r="AW392" s="11"/>
      <c r="AX392" s="13"/>
      <c r="AY392" s="13"/>
      <c r="AZ392" s="15"/>
      <c r="BA392" s="20"/>
      <c r="BB392" s="5"/>
      <c r="BE392" s="6"/>
      <c r="BG392" s="11"/>
      <c r="BH392" s="13"/>
      <c r="BI392" s="13"/>
      <c r="BJ392" s="15"/>
      <c r="BL392" s="5"/>
      <c r="BO392" s="6"/>
      <c r="BQ392" s="11"/>
      <c r="BR392" s="13"/>
      <c r="BS392" s="13"/>
      <c r="BT392" s="15"/>
      <c r="BU392" s="20"/>
      <c r="BV392" s="5"/>
      <c r="BY392" s="6"/>
      <c r="CA392" s="11"/>
      <c r="CB392" s="13"/>
      <c r="CC392" s="13"/>
      <c r="CD392" s="15"/>
      <c r="CF392" s="5"/>
      <c r="CI392" s="6"/>
      <c r="CK392" s="11"/>
      <c r="CL392" s="13"/>
      <c r="CM392" s="13"/>
      <c r="CN392" s="15"/>
      <c r="CP392" s="5"/>
      <c r="CS392" s="6"/>
      <c r="CW392" s="52"/>
      <c r="CY392" s="44">
        <f t="shared" si="3928"/>
        <v>9.6500000000000306</v>
      </c>
      <c r="CZ392" s="13">
        <f t="shared" si="3929"/>
        <v>-3.2426422219098333E-2</v>
      </c>
      <c r="DA392" s="13">
        <f t="shared" si="3930"/>
        <v>46.267946424890773</v>
      </c>
      <c r="DB392" s="48">
        <f t="shared" si="3931"/>
        <v>-3.2426422219098333E-2</v>
      </c>
      <c r="DC392" s="13">
        <f t="shared" si="3932"/>
        <v>-4.3757143803770271</v>
      </c>
      <c r="DD392" s="55">
        <f t="shared" si="3933"/>
        <v>-7.6370623064442686E-2</v>
      </c>
      <c r="DE392" s="46">
        <f t="shared" si="3934"/>
        <v>-19.65521453020472</v>
      </c>
    </row>
    <row r="393" spans="1:109" ht="18" customHeight="1" thickBot="1">
      <c r="D393" s="11" t="s">
        <v>6</v>
      </c>
      <c r="E393" s="13"/>
      <c r="F393" s="13" t="s">
        <v>7</v>
      </c>
      <c r="G393" s="15"/>
      <c r="H393" s="10"/>
      <c r="I393" s="11" t="s">
        <v>8</v>
      </c>
      <c r="J393" s="13"/>
      <c r="K393" s="13" t="s">
        <v>9</v>
      </c>
      <c r="L393" s="15"/>
      <c r="N393" s="251" t="s">
        <v>26</v>
      </c>
      <c r="O393" s="252"/>
      <c r="P393" s="253" t="s">
        <v>27</v>
      </c>
      <c r="Q393" s="254"/>
      <c r="S393" s="11" t="s">
        <v>13</v>
      </c>
      <c r="T393" s="13"/>
      <c r="U393" s="13" t="s">
        <v>14</v>
      </c>
      <c r="V393" s="15"/>
      <c r="W393" s="20"/>
      <c r="X393" s="251" t="s">
        <v>26</v>
      </c>
      <c r="Y393" s="252"/>
      <c r="Z393" s="253" t="s">
        <v>27</v>
      </c>
      <c r="AA393" s="254"/>
      <c r="AB393" s="20"/>
      <c r="AC393" s="11" t="s">
        <v>8</v>
      </c>
      <c r="AD393" s="13"/>
      <c r="AE393" s="13" t="s">
        <v>9</v>
      </c>
      <c r="AF393" s="15"/>
      <c r="AG393" s="20"/>
      <c r="AH393" s="251" t="s">
        <v>26</v>
      </c>
      <c r="AI393" s="252"/>
      <c r="AJ393" s="253" t="s">
        <v>27</v>
      </c>
      <c r="AK393" s="254"/>
      <c r="AL393" s="20"/>
      <c r="AM393" s="11" t="s">
        <v>13</v>
      </c>
      <c r="AN393" s="13"/>
      <c r="AO393" s="13" t="s">
        <v>14</v>
      </c>
      <c r="AP393" s="15"/>
      <c r="AR393" s="251" t="s">
        <v>26</v>
      </c>
      <c r="AS393" s="252"/>
      <c r="AT393" s="253" t="s">
        <v>27</v>
      </c>
      <c r="AU393" s="254"/>
      <c r="AV393" s="36"/>
      <c r="AW393" s="11" t="s">
        <v>8</v>
      </c>
      <c r="AX393" s="13"/>
      <c r="AY393" s="13" t="s">
        <v>9</v>
      </c>
      <c r="AZ393" s="15"/>
      <c r="BA393" s="20"/>
      <c r="BB393" s="251" t="s">
        <v>26</v>
      </c>
      <c r="BC393" s="252"/>
      <c r="BD393" s="253" t="s">
        <v>27</v>
      </c>
      <c r="BE393" s="254"/>
      <c r="BF393" s="36"/>
      <c r="BG393" s="11" t="s">
        <v>13</v>
      </c>
      <c r="BH393" s="13"/>
      <c r="BI393" s="13" t="s">
        <v>14</v>
      </c>
      <c r="BJ393" s="15"/>
      <c r="BK393" s="36"/>
      <c r="BL393" s="251" t="s">
        <v>26</v>
      </c>
      <c r="BM393" s="252"/>
      <c r="BN393" s="253" t="s">
        <v>27</v>
      </c>
      <c r="BO393" s="254"/>
      <c r="BP393" s="36"/>
      <c r="BQ393" s="11" t="s">
        <v>8</v>
      </c>
      <c r="BR393" s="13"/>
      <c r="BS393" s="13" t="s">
        <v>9</v>
      </c>
      <c r="BT393" s="15"/>
      <c r="BU393" s="20"/>
      <c r="BV393" s="251" t="s">
        <v>26</v>
      </c>
      <c r="BW393" s="252"/>
      <c r="BX393" s="253" t="s">
        <v>27</v>
      </c>
      <c r="BY393" s="254"/>
      <c r="BZ393" s="36"/>
      <c r="CA393" s="11" t="s">
        <v>13</v>
      </c>
      <c r="CB393" s="13"/>
      <c r="CC393" s="13" t="s">
        <v>14</v>
      </c>
      <c r="CD393" s="15"/>
      <c r="CE393" s="36"/>
      <c r="CF393" s="251" t="s">
        <v>26</v>
      </c>
      <c r="CG393" s="252"/>
      <c r="CH393" s="253" t="s">
        <v>27</v>
      </c>
      <c r="CI393" s="254"/>
      <c r="CK393" s="11" t="s">
        <v>28</v>
      </c>
      <c r="CL393" s="13"/>
      <c r="CM393" s="13" t="s">
        <v>29</v>
      </c>
      <c r="CN393" s="15"/>
      <c r="CP393" s="251" t="s">
        <v>26</v>
      </c>
      <c r="CQ393" s="252"/>
      <c r="CR393" s="253" t="s">
        <v>27</v>
      </c>
      <c r="CS393" s="254"/>
      <c r="CU393" s="38" t="s">
        <v>37</v>
      </c>
      <c r="CW393" s="53" t="s">
        <v>45</v>
      </c>
      <c r="CY393" s="44">
        <f t="shared" si="3928"/>
        <v>9.7000000000000295</v>
      </c>
      <c r="CZ393" s="13">
        <f t="shared" si="3929"/>
        <v>-3.2195352537243233E-2</v>
      </c>
      <c r="DA393" s="13">
        <f t="shared" si="3930"/>
        <v>46.049160705871927</v>
      </c>
      <c r="DB393" s="48">
        <f t="shared" si="3931"/>
        <v>-3.2195352537243233E-2</v>
      </c>
      <c r="DC393" s="13">
        <f t="shared" si="3932"/>
        <v>-4.3351413720904564</v>
      </c>
      <c r="DD393" s="55">
        <f t="shared" si="3933"/>
        <v>-7.5662490482403075E-2</v>
      </c>
      <c r="DE393" s="46">
        <f t="shared" si="3934"/>
        <v>-19.697356567610768</v>
      </c>
    </row>
    <row r="394" spans="1:109" ht="18" customHeight="1" thickTop="1" thickBot="1">
      <c r="D394" s="16">
        <v>0</v>
      </c>
      <c r="E394" s="17">
        <v>0</v>
      </c>
      <c r="F394" s="18">
        <v>1</v>
      </c>
      <c r="G394" s="19">
        <v>0</v>
      </c>
      <c r="H394" s="10"/>
      <c r="I394" s="16">
        <v>0</v>
      </c>
      <c r="J394" s="17">
        <f t="shared" ref="J394" si="3978">-1/($J$4*$B391)</f>
        <v>-1.7197348168912352</v>
      </c>
      <c r="K394" s="18">
        <v>1</v>
      </c>
      <c r="L394" s="19">
        <v>0</v>
      </c>
      <c r="N394" s="1">
        <f t="shared" ref="N394" si="3979">D394*I391+F394*I394-E394*J391-G394*J394</f>
        <v>0</v>
      </c>
      <c r="O394" s="4">
        <f t="shared" ref="O394" si="3980">(D394*J391+E394*I391+F394*J394+G394*I394)</f>
        <v>-1.7197348168912352</v>
      </c>
      <c r="P394" s="2">
        <f t="shared" ref="P394" si="3981">D394*K391+F394*K394-E394*L391-G394*L394</f>
        <v>1</v>
      </c>
      <c r="Q394" s="3">
        <f t="shared" ref="Q394" si="3982">(D394*L391+E394*K391+F394*L394+G394*K394)</f>
        <v>0</v>
      </c>
      <c r="S394" s="16">
        <v>0</v>
      </c>
      <c r="T394" s="17">
        <v>0</v>
      </c>
      <c r="U394" s="18">
        <v>1</v>
      </c>
      <c r="V394" s="19">
        <v>0</v>
      </c>
      <c r="W394" s="20"/>
      <c r="X394" s="1">
        <f t="shared" ref="X394" si="3983">N394*S391+P394*S394-O394*T391-Q394*T394</f>
        <v>0</v>
      </c>
      <c r="Y394" s="4">
        <f t="shared" ref="Y394" si="3984">(N394*T391+O394*S391+P394*T394+Q394*S394)</f>
        <v>-1.7197348168912352</v>
      </c>
      <c r="Z394" s="2">
        <f t="shared" ref="Z394" si="3985">N394*U391+P394*U394-O394*V391-Q394*V394</f>
        <v>-3.061054660049674</v>
      </c>
      <c r="AA394" s="3">
        <f t="shared" ref="AA394" si="3986">(N394*V391+O394*U391+P394*V394+Q394*U394)</f>
        <v>0</v>
      </c>
      <c r="AB394" s="20"/>
      <c r="AC394" s="16">
        <v>0</v>
      </c>
      <c r="AD394" s="17">
        <f t="shared" ref="AD394" si="3987">-1/($AD$4*$B391)</f>
        <v>-1.9647137412079061</v>
      </c>
      <c r="AE394" s="18">
        <v>1</v>
      </c>
      <c r="AF394" s="19">
        <v>0</v>
      </c>
      <c r="AG394" s="20"/>
      <c r="AH394" s="1">
        <f t="shared" ref="AH394" si="3988">X394*AC391+Z394*AC394-Y394*AD391-AA394*AD394</f>
        <v>0</v>
      </c>
      <c r="AI394" s="4">
        <f t="shared" ref="AI394" si="3989">(X394*AD391+Y394*AC391+Z394*AD394+AA394*AC394)</f>
        <v>4.2943613362968547</v>
      </c>
      <c r="AJ394" s="2">
        <f t="shared" ref="AJ394" si="3990">X394*AE391+Z394*AE394-Y394*AF391-AA394*AF394</f>
        <v>-3.061054660049674</v>
      </c>
      <c r="AK394" s="3">
        <f t="shared" ref="AK394" si="3991">(X394*AF391+Y394*AE391+Z394*AF394+AA394*AE394)</f>
        <v>0</v>
      </c>
      <c r="AL394" s="20"/>
      <c r="AM394" s="16">
        <v>0</v>
      </c>
      <c r="AN394" s="17">
        <v>0</v>
      </c>
      <c r="AO394" s="18">
        <v>1</v>
      </c>
      <c r="AP394" s="19">
        <v>0</v>
      </c>
      <c r="AR394" s="1">
        <f t="shared" ref="AR394" si="3992">AH394*AM391+AJ394*AM394-AI394*AN391-AK394*AN394</f>
        <v>0</v>
      </c>
      <c r="AS394" s="4">
        <f t="shared" ref="AS394" si="3993">(AH394*AN391+AI394*AM391+AJ394*AN394+AK394*AM394)</f>
        <v>4.2943613362968547</v>
      </c>
      <c r="AT394" s="2">
        <f t="shared" ref="AT394" si="3994">AH394*AO391+AJ394*AO394-AI394*AP391-AK394*AP394</f>
        <v>7.4775139828540897</v>
      </c>
      <c r="AU394" s="3">
        <f t="shared" ref="AU394" si="3995">(AH394*AP391+AI394*AO391+AJ394*AP394+AK394*AO394)</f>
        <v>0</v>
      </c>
      <c r="AV394" s="20"/>
      <c r="AW394" s="16">
        <v>0</v>
      </c>
      <c r="AX394" s="17">
        <f t="shared" ref="AX394" si="3996">-1/($AX$4*$B391)</f>
        <v>-1.9647137412079061</v>
      </c>
      <c r="AY394" s="18">
        <v>1</v>
      </c>
      <c r="AZ394" s="19">
        <v>0</v>
      </c>
      <c r="BA394" s="20"/>
      <c r="BB394" s="1">
        <f t="shared" ref="BB394" si="3997">AR394*AW391+AT394*AW394-AS394*AX391-AU394*AX394</f>
        <v>0</v>
      </c>
      <c r="BC394" s="4">
        <f t="shared" ref="BC394" si="3998">(AR394*AX391+AS394*AW391+AT394*AX394+AU394*AW394)</f>
        <v>-10.396813135890834</v>
      </c>
      <c r="BD394" s="2">
        <f t="shared" ref="BD394" si="3999">AR394*AY391+AT394*AY394-AS394*AZ391-AU394*AZ394</f>
        <v>7.4775139828540897</v>
      </c>
      <c r="BE394" s="3">
        <f t="shared" ref="BE394" si="4000">(AR394*AZ391+AS394*AY391+AT394*AZ394+AU394*AY394)</f>
        <v>0</v>
      </c>
      <c r="BF394" s="20"/>
      <c r="BG394" s="16">
        <v>0</v>
      </c>
      <c r="BH394" s="17">
        <v>0</v>
      </c>
      <c r="BI394" s="18">
        <v>1</v>
      </c>
      <c r="BJ394" s="19">
        <v>0</v>
      </c>
      <c r="BK394" s="20"/>
      <c r="BL394" s="1">
        <f t="shared" ref="BL394" si="4001">BB394*BG391+BD394*BG394-BC394*BH391-BE394*BH394</f>
        <v>0</v>
      </c>
      <c r="BM394" s="4">
        <f t="shared" ref="BM394" si="4002">(BB394*BH391+BC394*BG391+BD394*BH394+BE394*BG394)</f>
        <v>-10.396813135890834</v>
      </c>
      <c r="BN394" s="2">
        <f t="shared" ref="BN394" si="4003">BB394*BI391+BD394*BI394-BC394*BJ391-BE394*BJ394</f>
        <v>-17.073961058803725</v>
      </c>
      <c r="BO394" s="3">
        <f t="shared" ref="BO394" si="4004">(BB394*BJ391+BC394*BI391+BD394*BJ394+BE394*BI394)</f>
        <v>0</v>
      </c>
      <c r="BP394" s="20"/>
      <c r="BQ394" s="16">
        <v>0</v>
      </c>
      <c r="BR394" s="17">
        <f t="shared" ref="BR394" si="4005">-1/($BR$4*$B391)</f>
        <v>-1.7197348168912352</v>
      </c>
      <c r="BS394" s="18">
        <v>1</v>
      </c>
      <c r="BT394" s="19">
        <v>0</v>
      </c>
      <c r="BU394" s="20"/>
      <c r="BV394" s="1">
        <f t="shared" ref="BV394" si="4006">BL394*BQ391+BN394*BQ394-BM394*BR391-BO394*BR394</f>
        <v>0</v>
      </c>
      <c r="BW394" s="4">
        <f t="shared" ref="BW394" si="4007">(BL394*BR391+BM394*BQ391+BN394*BR394+BO394*BQ394)</f>
        <v>18.965872159179071</v>
      </c>
      <c r="BX394" s="2">
        <f t="shared" ref="BX394" si="4008">BL394*BS391+BN394*BS394-BM394*BT391-BO394*BT394</f>
        <v>-17.073961058803725</v>
      </c>
      <c r="BY394" s="3">
        <f t="shared" ref="BY394" si="4009">(BL394*BT391+BM394*BS391+BN394*BT394+BO394*BS394)</f>
        <v>0</v>
      </c>
      <c r="BZ394" s="20"/>
      <c r="CA394" s="16">
        <v>0</v>
      </c>
      <c r="CB394" s="17">
        <v>0</v>
      </c>
      <c r="CC394" s="18">
        <v>1</v>
      </c>
      <c r="CD394" s="19">
        <v>0</v>
      </c>
      <c r="CE394" s="20"/>
      <c r="CF394" s="1">
        <f t="shared" ref="CF394" si="4010">BV394*CA391+BX394*CA394-BW394*CB391-BY394*CB394</f>
        <v>0</v>
      </c>
      <c r="CG394" s="4">
        <f t="shared" ref="CG394" si="4011">(BV394*CB391+BW394*CA391+BX394*CB394+BY394*CA394)</f>
        <v>18.965872159179071</v>
      </c>
      <c r="CH394" s="2">
        <f t="shared" ref="CH394" si="4012">BV394*CC391+BX394*CC394-BW394*CD391-BY394*CD394</f>
        <v>6.366306590639276</v>
      </c>
      <c r="CI394" s="3">
        <f t="shared" ref="CI394" si="4013">(BV394*CD391+BW394*CC391+BX394*CD394+BY394*CC394)</f>
        <v>0</v>
      </c>
      <c r="CK394" s="16">
        <f t="shared" ref="CK394" si="4014">1/$CL$4</f>
        <v>1</v>
      </c>
      <c r="CL394" s="17">
        <v>0</v>
      </c>
      <c r="CM394" s="18">
        <v>1</v>
      </c>
      <c r="CN394" s="19">
        <v>0</v>
      </c>
      <c r="CP394" s="1">
        <f t="shared" ref="CP394" si="4015">CF394*CK391+CH394*CK394-CG394*CL391-CI394*CL394</f>
        <v>6.366306590639276</v>
      </c>
      <c r="CQ394" s="4">
        <f t="shared" ref="CQ394" si="4016">(CF394*CL391+CG394*CK391+CH394*CL394+CI394*CK394)</f>
        <v>18.965872159179071</v>
      </c>
      <c r="CR394" s="2">
        <f t="shared" ref="CR394" si="4017">CF394*CM391+CH394*CM394-CG394*CN391-CI394*CN394</f>
        <v>6.366306590639276</v>
      </c>
      <c r="CS394" s="3">
        <f t="shared" ref="CS394" si="4018">(CF394*CN391+CG394*CM391+CH394*CN394+CI394*CM394)</f>
        <v>0</v>
      </c>
      <c r="CU394" s="39">
        <f t="shared" ref="CU394" si="4019">(180/PI())*ATAN(-1*(CQ391/CP391))</f>
        <v>18.127909455352047</v>
      </c>
      <c r="CW394" s="54">
        <f t="shared" ref="CW394" si="4020">20*LOG(((1-(10^(CU391/20)^2)*(1-((1-CW391)/(1+CW391))^2))^0.5))</f>
        <v>-2.9304647943296337E-2</v>
      </c>
      <c r="CY394" s="44">
        <f t="shared" si="3928"/>
        <v>9.7500000000000409</v>
      </c>
      <c r="CZ394" s="13">
        <f t="shared" si="3929"/>
        <v>-3.1965998463798814E-2</v>
      </c>
      <c r="DA394" s="13">
        <f t="shared" si="3930"/>
        <v>45.832403637267355</v>
      </c>
      <c r="DB394" s="48">
        <f t="shared" si="3931"/>
        <v>-3.1965998463798814E-2</v>
      </c>
      <c r="DC394" s="13">
        <f t="shared" si="3932"/>
        <v>-4.2951365423535952</v>
      </c>
      <c r="DD394" s="55">
        <f t="shared" si="3933"/>
        <v>-7.4964274486795116E-2</v>
      </c>
      <c r="DE394" s="46">
        <f t="shared" si="3934"/>
        <v>-19.739396562005432</v>
      </c>
    </row>
    <row r="395" spans="1:109" ht="18" customHeight="1"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3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  <c r="BG395" s="20"/>
      <c r="BH395" s="20"/>
      <c r="BI395" s="20"/>
      <c r="BJ395" s="20"/>
      <c r="BK395" s="20"/>
      <c r="BL395" s="20"/>
      <c r="BM395" s="20"/>
      <c r="BN395" s="20"/>
      <c r="BO395" s="20"/>
      <c r="BP395" s="20"/>
      <c r="BQ395" s="20"/>
      <c r="BR395" s="20"/>
      <c r="BS395" s="20"/>
      <c r="BT395" s="20"/>
      <c r="BU395" s="20"/>
      <c r="BV395" s="20"/>
      <c r="BW395" s="20"/>
      <c r="BX395" s="20"/>
      <c r="BY395" s="20"/>
      <c r="BZ395" s="20"/>
      <c r="CA395" s="20"/>
      <c r="CB395" s="20"/>
      <c r="CC395" s="20"/>
      <c r="CD395" s="20"/>
      <c r="CE395" s="20"/>
      <c r="CF395" s="20"/>
      <c r="CG395" s="20"/>
      <c r="CH395" s="20"/>
      <c r="CI395" s="20"/>
      <c r="CJ395" s="20"/>
      <c r="CK395" s="20"/>
      <c r="CL395" s="20"/>
      <c r="CY395" s="44">
        <f t="shared" si="3928"/>
        <v>9.8000000000000398</v>
      </c>
      <c r="CZ395" s="13">
        <f t="shared" si="3929"/>
        <v>-3.1738364330885546E-2</v>
      </c>
      <c r="DA395" s="13">
        <f t="shared" si="3930"/>
        <v>45.617646810149679</v>
      </c>
      <c r="DB395" s="48">
        <f t="shared" si="3931"/>
        <v>-3.1738364330885546E-2</v>
      </c>
      <c r="DC395" s="13">
        <f t="shared" si="3932"/>
        <v>-4.2556888890640572</v>
      </c>
      <c r="DD395" s="55">
        <f t="shared" si="3933"/>
        <v>-7.42757830547075E-2</v>
      </c>
      <c r="DE395" s="46">
        <f t="shared" si="3934"/>
        <v>-19.781332717586849</v>
      </c>
    </row>
    <row r="396" spans="1:109" ht="18" customHeight="1">
      <c r="CY396" s="44">
        <f t="shared" ref="CY396:CY401" si="4021">INDEX(B:B,(ROW()-23)*8+23)</f>
        <v>9.8500000000000405</v>
      </c>
      <c r="CZ396" s="13">
        <f t="shared" ref="CZ396:CZ401" si="4022">INDEX(CU:CU,(ROW()-23)*8+23)</f>
        <v>-3.1512453401683301E-2</v>
      </c>
      <c r="DA396" s="13">
        <f t="shared" ref="DA396:DA401" si="4023">INDEX(CU:CU,(ROW()-23)*8+26)</f>
        <v>45.404862365696474</v>
      </c>
      <c r="DB396" s="48">
        <f t="shared" ref="DB396:DB400" si="4024">CZ396</f>
        <v>-3.1512453401683301E-2</v>
      </c>
      <c r="DC396" s="13">
        <f t="shared" ref="DC396:DC399" si="4025">((DA397-DA396)/(CY397-CY396))</f>
        <v>-4.2167876925669576</v>
      </c>
      <c r="DD396" s="55">
        <f t="shared" ref="DD396:DD398" si="4026">PI()*(IF(DC396&lt;0,DC396,(DC397+DC395)/2))/180</f>
        <v>-7.3596829092867827E-2</v>
      </c>
      <c r="DE396" s="46">
        <f t="shared" ref="DE396:DE401" si="4027">INDEX(CW:CW,(ROW()-23)*8+26)</f>
        <v>-19.823163340546909</v>
      </c>
    </row>
    <row r="397" spans="1:109" ht="18" customHeight="1" thickBot="1">
      <c r="A397" s="23"/>
      <c r="B397" s="23"/>
      <c r="C397" s="23"/>
      <c r="D397" s="20" t="s">
        <v>15</v>
      </c>
      <c r="E397" s="20"/>
      <c r="F397" s="20"/>
      <c r="G397" s="20"/>
      <c r="H397" s="20"/>
      <c r="I397" s="20" t="s">
        <v>16</v>
      </c>
      <c r="J397" s="20"/>
      <c r="K397" s="20"/>
      <c r="L397" s="20"/>
      <c r="M397" s="23"/>
      <c r="N397" s="23"/>
      <c r="O397" s="24" t="s">
        <v>17</v>
      </c>
      <c r="P397" s="23"/>
      <c r="Q397" s="23"/>
      <c r="R397" s="23"/>
      <c r="S397" s="20"/>
      <c r="T397" s="20" t="s">
        <v>18</v>
      </c>
      <c r="U397" s="23"/>
      <c r="V397" s="23"/>
      <c r="W397" s="23"/>
      <c r="X397" s="23"/>
      <c r="Y397" s="24" t="s">
        <v>19</v>
      </c>
      <c r="Z397" s="23"/>
      <c r="AA397" s="23"/>
      <c r="AB397" s="23"/>
      <c r="AC397" s="24" t="s">
        <v>20</v>
      </c>
      <c r="AD397" s="20"/>
      <c r="AE397" s="20"/>
      <c r="AF397" s="20"/>
      <c r="AG397" s="20"/>
      <c r="AH397" s="23"/>
      <c r="AI397" s="24" t="s">
        <v>21</v>
      </c>
      <c r="AJ397" s="23"/>
      <c r="AK397" s="23"/>
      <c r="AL397" s="20"/>
      <c r="AM397" s="24" t="s">
        <v>31</v>
      </c>
      <c r="AN397" s="20"/>
      <c r="AO397" s="23"/>
      <c r="AP397" s="23"/>
      <c r="AQ397" s="23"/>
      <c r="AR397" s="23"/>
      <c r="AS397" s="24" t="s">
        <v>91</v>
      </c>
      <c r="AT397" s="23"/>
      <c r="AU397" s="23"/>
      <c r="AV397" s="23"/>
      <c r="AW397" s="24" t="s">
        <v>32</v>
      </c>
      <c r="AX397" s="20"/>
      <c r="AY397" s="20"/>
      <c r="AZ397" s="20"/>
      <c r="BA397" s="20"/>
      <c r="BB397" s="23"/>
      <c r="BC397" s="24" t="s">
        <v>22</v>
      </c>
      <c r="BD397" s="23"/>
      <c r="BE397" s="23"/>
      <c r="BF397" s="23"/>
      <c r="BG397" s="24" t="s">
        <v>33</v>
      </c>
      <c r="BH397" s="20"/>
      <c r="BI397" s="23"/>
      <c r="BJ397" s="23"/>
      <c r="BK397" s="23"/>
      <c r="BL397" s="23"/>
      <c r="BM397" s="24" t="s">
        <v>34</v>
      </c>
      <c r="BN397" s="23"/>
      <c r="BO397" s="23"/>
      <c r="BP397" s="23"/>
      <c r="BQ397" s="24" t="s">
        <v>89</v>
      </c>
      <c r="BR397" s="20"/>
      <c r="BS397" s="20"/>
      <c r="BT397" s="20"/>
      <c r="BU397" s="20"/>
      <c r="BV397" s="23"/>
      <c r="BW397" s="24" t="s">
        <v>35</v>
      </c>
      <c r="BX397" s="23"/>
      <c r="BY397" s="23"/>
      <c r="BZ397" s="23"/>
      <c r="CA397" s="24" t="s">
        <v>90</v>
      </c>
      <c r="CB397" s="20"/>
      <c r="CC397" s="23"/>
      <c r="CD397" s="23"/>
      <c r="CE397" s="23"/>
      <c r="CF397" s="23"/>
      <c r="CG397" s="24" t="s">
        <v>92</v>
      </c>
      <c r="CH397" s="23"/>
      <c r="CI397" s="23"/>
      <c r="CJ397" s="23"/>
      <c r="CK397" s="24" t="s">
        <v>36</v>
      </c>
      <c r="CL397" s="24"/>
      <c r="CM397" s="23"/>
      <c r="CN397" s="23"/>
      <c r="CO397" s="23"/>
      <c r="CP397" s="23"/>
      <c r="CQ397" s="24" t="s">
        <v>93</v>
      </c>
      <c r="CR397" s="23"/>
      <c r="CS397" s="23"/>
      <c r="CY397" s="44">
        <f t="shared" si="4021"/>
        <v>9.9000000000000394</v>
      </c>
      <c r="CZ397" s="13">
        <f t="shared" si="4022"/>
        <v>-3.1288267928182831E-2</v>
      </c>
      <c r="DA397" s="13">
        <f t="shared" si="4023"/>
        <v>45.19402298106813</v>
      </c>
      <c r="DB397" s="48">
        <f t="shared" si="4024"/>
        <v>-3.1288267928182831E-2</v>
      </c>
      <c r="DC397" s="13">
        <f t="shared" si="4025"/>
        <v>-4.1784225063875029</v>
      </c>
      <c r="DD397" s="55">
        <f t="shared" si="4026"/>
        <v>-7.2927230275895719E-2</v>
      </c>
      <c r="DE397" s="46">
        <f t="shared" si="4027"/>
        <v>-19.864886834770566</v>
      </c>
    </row>
    <row r="398" spans="1:109" ht="18" customHeight="1" thickBot="1">
      <c r="A398" s="23"/>
      <c r="B398" s="33"/>
      <c r="C398" s="23"/>
      <c r="D398" s="7" t="s">
        <v>2</v>
      </c>
      <c r="E398" s="8"/>
      <c r="F398" s="8" t="s">
        <v>3</v>
      </c>
      <c r="G398" s="9"/>
      <c r="H398" s="10"/>
      <c r="I398" s="7" t="s">
        <v>4</v>
      </c>
      <c r="J398" s="8"/>
      <c r="K398" s="8" t="s">
        <v>5</v>
      </c>
      <c r="L398" s="9"/>
      <c r="M398" s="23"/>
      <c r="N398" s="251" t="s">
        <v>79</v>
      </c>
      <c r="O398" s="252"/>
      <c r="P398" s="253" t="s">
        <v>80</v>
      </c>
      <c r="Q398" s="254"/>
      <c r="R398" s="23"/>
      <c r="S398" s="7" t="s">
        <v>11</v>
      </c>
      <c r="T398" s="8"/>
      <c r="U398" s="8" t="s">
        <v>12</v>
      </c>
      <c r="V398" s="9"/>
      <c r="W398" s="20"/>
      <c r="X398" s="251" t="s">
        <v>79</v>
      </c>
      <c r="Y398" s="252"/>
      <c r="Z398" s="253" t="s">
        <v>80</v>
      </c>
      <c r="AA398" s="254"/>
      <c r="AB398" s="20"/>
      <c r="AC398" s="7" t="s">
        <v>4</v>
      </c>
      <c r="AD398" s="8"/>
      <c r="AE398" s="8" t="s">
        <v>5</v>
      </c>
      <c r="AF398" s="9"/>
      <c r="AG398" s="20"/>
      <c r="AH398" s="251" t="s">
        <v>0</v>
      </c>
      <c r="AI398" s="252"/>
      <c r="AJ398" s="253" t="s">
        <v>1</v>
      </c>
      <c r="AK398" s="254"/>
      <c r="AL398" s="20"/>
      <c r="AM398" s="7" t="s">
        <v>11</v>
      </c>
      <c r="AN398" s="8"/>
      <c r="AO398" s="8" t="s">
        <v>12</v>
      </c>
      <c r="AP398" s="9"/>
      <c r="AQ398" s="23"/>
      <c r="AR398" s="251" t="s">
        <v>0</v>
      </c>
      <c r="AS398" s="252"/>
      <c r="AT398" s="253" t="s">
        <v>1</v>
      </c>
      <c r="AU398" s="254"/>
      <c r="AV398" s="36"/>
      <c r="AW398" s="7" t="s">
        <v>4</v>
      </c>
      <c r="AX398" s="8"/>
      <c r="AY398" s="8" t="s">
        <v>5</v>
      </c>
      <c r="AZ398" s="9"/>
      <c r="BA398" s="20"/>
      <c r="BB398" s="251" t="s">
        <v>0</v>
      </c>
      <c r="BC398" s="252"/>
      <c r="BD398" s="253" t="s">
        <v>1</v>
      </c>
      <c r="BE398" s="254"/>
      <c r="BF398" s="36"/>
      <c r="BG398" s="7" t="s">
        <v>11</v>
      </c>
      <c r="BH398" s="8"/>
      <c r="BI398" s="8" t="s">
        <v>12</v>
      </c>
      <c r="BJ398" s="9"/>
      <c r="BK398" s="36"/>
      <c r="BL398" s="251" t="s">
        <v>0</v>
      </c>
      <c r="BM398" s="252"/>
      <c r="BN398" s="253" t="s">
        <v>1</v>
      </c>
      <c r="BO398" s="254"/>
      <c r="BP398" s="36"/>
      <c r="BQ398" s="7" t="s">
        <v>4</v>
      </c>
      <c r="BR398" s="8"/>
      <c r="BS398" s="8" t="s">
        <v>5</v>
      </c>
      <c r="BT398" s="9"/>
      <c r="BU398" s="20"/>
      <c r="BV398" s="251" t="s">
        <v>0</v>
      </c>
      <c r="BW398" s="252"/>
      <c r="BX398" s="253" t="s">
        <v>1</v>
      </c>
      <c r="BY398" s="254"/>
      <c r="BZ398" s="36"/>
      <c r="CA398" s="7" t="s">
        <v>11</v>
      </c>
      <c r="CB398" s="8"/>
      <c r="CC398" s="8" t="s">
        <v>12</v>
      </c>
      <c r="CD398" s="9"/>
      <c r="CE398" s="36"/>
      <c r="CF398" s="251" t="s">
        <v>0</v>
      </c>
      <c r="CG398" s="252"/>
      <c r="CH398" s="253" t="s">
        <v>1</v>
      </c>
      <c r="CI398" s="254"/>
      <c r="CJ398" s="23"/>
      <c r="CK398" s="7" t="s">
        <v>23</v>
      </c>
      <c r="CL398" s="8"/>
      <c r="CM398" s="8" t="s">
        <v>24</v>
      </c>
      <c r="CN398" s="9"/>
      <c r="CO398" s="23"/>
      <c r="CP398" s="251" t="s">
        <v>0</v>
      </c>
      <c r="CQ398" s="252"/>
      <c r="CR398" s="253" t="s">
        <v>1</v>
      </c>
      <c r="CS398" s="254"/>
      <c r="CU398" s="26" t="s">
        <v>25</v>
      </c>
      <c r="CW398" s="50" t="s">
        <v>44</v>
      </c>
      <c r="CY398" s="44">
        <f t="shared" si="4021"/>
        <v>9.9500000000000401</v>
      </c>
      <c r="CZ398" s="13">
        <f t="shared" si="4022"/>
        <v>-3.1065809206231899E-2</v>
      </c>
      <c r="DA398" s="13">
        <f t="shared" si="4023"/>
        <v>44.985101855748752</v>
      </c>
      <c r="DB398" s="48">
        <f t="shared" si="4024"/>
        <v>-3.1065809206231899E-2</v>
      </c>
      <c r="DC398" s="13">
        <f t="shared" si="4025"/>
        <v>-4.1405831483350246</v>
      </c>
      <c r="DD398" s="55">
        <f t="shared" si="4026"/>
        <v>-7.2266808891038939E-2</v>
      </c>
      <c r="DE398" s="46">
        <f t="shared" si="4027"/>
        <v>-19.906501697719964</v>
      </c>
    </row>
    <row r="399" spans="1:109" ht="18" customHeight="1" thickTop="1" thickBot="1">
      <c r="B399" s="34">
        <v>0.85499999999999998</v>
      </c>
      <c r="D399" s="11">
        <v>1</v>
      </c>
      <c r="E399" s="12">
        <v>0</v>
      </c>
      <c r="F399" s="13">
        <v>0</v>
      </c>
      <c r="G399" s="40">
        <f t="shared" ref="G399" si="4028">-1/($E$4*$B399)</f>
        <v>-1.2286906642240296</v>
      </c>
      <c r="H399" s="10"/>
      <c r="I399" s="11">
        <v>1</v>
      </c>
      <c r="J399" s="12">
        <v>0</v>
      </c>
      <c r="K399" s="13">
        <v>0</v>
      </c>
      <c r="L399" s="14">
        <v>0</v>
      </c>
      <c r="N399" s="1">
        <f t="shared" ref="N399" si="4029">D399*I399+F399*I402-E399*J399-G399*J402</f>
        <v>-1.1006652599847828</v>
      </c>
      <c r="O399" s="4">
        <f t="shared" ref="O399" si="4030">(D399*J399+E399*I399+F399*J402+G399*I402)</f>
        <v>0</v>
      </c>
      <c r="P399" s="2">
        <f t="shared" ref="P399" si="4031">D399*K399+F399*K402-E399*L399-G399*L402</f>
        <v>0</v>
      </c>
      <c r="Q399" s="3">
        <f t="shared" ref="Q399" si="4032">(D399*L399+E399*K399+F399*L402+G399*K402)</f>
        <v>-1.2286906642240296</v>
      </c>
      <c r="S399" s="11">
        <v>1</v>
      </c>
      <c r="T399" s="12">
        <v>0</v>
      </c>
      <c r="U399" s="13">
        <v>0</v>
      </c>
      <c r="V399" s="40">
        <f t="shared" ref="V399" si="4033">-1/($T$4*$B399)</f>
        <v>-2.3476327645019146</v>
      </c>
      <c r="W399" s="20"/>
      <c r="X399" s="1">
        <f t="shared" ref="X399" si="4034">N399*S399+P399*S402-O399*T399-Q399*T402</f>
        <v>-1.1006652599847828</v>
      </c>
      <c r="Y399" s="4">
        <f t="shared" ref="Y399" si="4035">(N399*T399+O399*S399+P399*T402+Q399*S402)</f>
        <v>0</v>
      </c>
      <c r="Z399" s="2">
        <f t="shared" ref="Z399" si="4036">N399*U399+P399*U402-O399*V399-Q399*V402</f>
        <v>0</v>
      </c>
      <c r="AA399" s="3">
        <f t="shared" ref="AA399" si="4037">(N399*V399+O399*U399+P399*V402+Q399*U402)</f>
        <v>1.3552671628652646</v>
      </c>
      <c r="AB399" s="20"/>
      <c r="AC399" s="11">
        <v>1</v>
      </c>
      <c r="AD399" s="12">
        <v>0</v>
      </c>
      <c r="AE399" s="13">
        <v>0</v>
      </c>
      <c r="AF399" s="14">
        <v>0</v>
      </c>
      <c r="AG399" s="20"/>
      <c r="AH399" s="1">
        <f t="shared" ref="AH399" si="4038">X399*AC399+Z399*AC402-Y399*AD399-AA399*AD402</f>
        <v>1.5464753425951616</v>
      </c>
      <c r="AI399" s="4">
        <f t="shared" ref="AI399" si="4039">(X399*AD399+Y399*AC399+Z399*AD402+AA399*AC402)</f>
        <v>0</v>
      </c>
      <c r="AJ399" s="2">
        <f t="shared" ref="AJ399" si="4040">X399*AE399+Z399*AE402-Y399*AF399-AA399*AF402</f>
        <v>0</v>
      </c>
      <c r="AK399" s="3">
        <f t="shared" ref="AK399" si="4041">(X399*AF399+Y399*AE399+Z399*AF402+AA399*AE402)</f>
        <v>1.3552671628652646</v>
      </c>
      <c r="AL399" s="20"/>
      <c r="AM399" s="11">
        <v>1</v>
      </c>
      <c r="AN399" s="12">
        <v>0</v>
      </c>
      <c r="AO399" s="13">
        <v>0</v>
      </c>
      <c r="AP399" s="40">
        <f t="shared" ref="AP399" si="4042">-1/($AN$4*$B399)</f>
        <v>-2.4396967944823817</v>
      </c>
      <c r="AR399" s="1">
        <f t="shared" ref="AR399" si="4043">AH399*AM399+AJ399*AM402-AI399*AN399-AK399*AN402</f>
        <v>1.5464753425951616</v>
      </c>
      <c r="AS399" s="4">
        <f t="shared" ref="AS399" si="4044">(AH399*AN399+AI399*AM399+AJ399*AN402+AK399*AM402)</f>
        <v>0</v>
      </c>
      <c r="AT399" s="2">
        <f t="shared" ref="AT399" si="4045">AH399*AO399+AJ399*AO402-AI399*AP399-AK399*AP402</f>
        <v>0</v>
      </c>
      <c r="AU399" s="3">
        <f t="shared" ref="AU399" si="4046">(AH399*AP399+AI399*AO399+AJ399*AP402+AK399*AO402)</f>
        <v>-2.4176637732101947</v>
      </c>
      <c r="AV399" s="20"/>
      <c r="AW399" s="11">
        <v>1</v>
      </c>
      <c r="AX399" s="12">
        <v>0</v>
      </c>
      <c r="AY399" s="13">
        <v>0</v>
      </c>
      <c r="AZ399" s="14">
        <v>0</v>
      </c>
      <c r="BA399" s="20"/>
      <c r="BB399" s="1">
        <f t="shared" ref="BB399" si="4047">AR399*AW399+AT399*AW402-AS399*AX399-AU399*AX402</f>
        <v>-3.1757640156734115</v>
      </c>
      <c r="BC399" s="4">
        <f t="shared" ref="BC399" si="4048">(AR399*AX399+AS399*AW399+AT399*AX402+AU399*AW402)</f>
        <v>0</v>
      </c>
      <c r="BD399" s="2">
        <f t="shared" ref="BD399" si="4049">AR399*AY399+AT399*AY402-AS399*AZ399-AU399*AZ402</f>
        <v>0</v>
      </c>
      <c r="BE399" s="3">
        <f t="shared" ref="BE399" si="4050">(AR399*AZ399+AS399*AY399+AT399*AZ402+AU399*AY402)</f>
        <v>-2.4176637732101947</v>
      </c>
      <c r="BF399" s="20"/>
      <c r="BG399" s="11">
        <v>1</v>
      </c>
      <c r="BH399" s="12">
        <v>0</v>
      </c>
      <c r="BI399" s="13">
        <v>0</v>
      </c>
      <c r="BJ399" s="40">
        <f t="shared" ref="BJ399" si="4051">-1/($BH$4*$B399)</f>
        <v>-2.3476327645019146</v>
      </c>
      <c r="BK399" s="20"/>
      <c r="BL399" s="1">
        <f t="shared" ref="BL399" si="4052">BB399*BG399+BD399*BG402-BC399*BH399-BE399*BH402</f>
        <v>-3.1757640156734115</v>
      </c>
      <c r="BM399" s="4">
        <f t="shared" ref="BM399" si="4053">(BB399*BH399+BC399*BG399+BD399*BH402+BE399*BG402)</f>
        <v>0</v>
      </c>
      <c r="BN399" s="2">
        <f t="shared" ref="BN399" si="4054">BB399*BI399+BD399*BI402-BC399*BJ399-BE399*BJ402</f>
        <v>0</v>
      </c>
      <c r="BO399" s="3">
        <f t="shared" ref="BO399" si="4055">(BB399*BJ399+BC399*BI399+BD399*BJ402+BE399*BI402)</f>
        <v>5.0378638823108783</v>
      </c>
      <c r="BP399" s="20"/>
      <c r="BQ399" s="11">
        <v>1</v>
      </c>
      <c r="BR399" s="12">
        <v>0</v>
      </c>
      <c r="BS399" s="13">
        <v>0</v>
      </c>
      <c r="BT399" s="14">
        <v>0</v>
      </c>
      <c r="BU399" s="20"/>
      <c r="BV399" s="1">
        <f t="shared" ref="BV399" si="4056">BL399*BQ399+BN399*BQ402-BM399*BR399-BO399*BR402</f>
        <v>5.4373604673599623</v>
      </c>
      <c r="BW399" s="4">
        <f t="shared" ref="BW399" si="4057">(BL399*BR399+BM399*BQ399+BN399*BR402+BO399*BQ402)</f>
        <v>0</v>
      </c>
      <c r="BX399" s="2">
        <f t="shared" ref="BX399" si="4058">BL399*BS399+BN399*BS402-BM399*BT399-BO399*BT402</f>
        <v>0</v>
      </c>
      <c r="BY399" s="3">
        <f t="shared" ref="BY399" si="4059">(BL399*BT399+BM399*BS399+BN399*BT402+BO399*BS402)</f>
        <v>5.0378638823108783</v>
      </c>
      <c r="BZ399" s="20"/>
      <c r="CA399" s="11">
        <v>1</v>
      </c>
      <c r="CB399" s="12">
        <v>0</v>
      </c>
      <c r="CC399" s="13">
        <v>0</v>
      </c>
      <c r="CD399" s="40">
        <f t="shared" ref="CD399" si="4060">-1/($CB$4*$B399)</f>
        <v>-1.2286906642240296</v>
      </c>
      <c r="CE399" s="20"/>
      <c r="CF399" s="1">
        <f t="shared" ref="CF399" si="4061">BV399*CA399+BX399*CA402-BW399*CB399-BY399*CB402</f>
        <v>5.4373604673599623</v>
      </c>
      <c r="CG399" s="4">
        <f t="shared" ref="CG399" si="4062">(BV399*CB399+BW399*CA399+BX399*CB402+BY399*CA402)</f>
        <v>0</v>
      </c>
      <c r="CH399" s="2">
        <f t="shared" ref="CH399" si="4063">BV399*CC399+BX399*CC402-BW399*CD399-BY399*CD402</f>
        <v>0</v>
      </c>
      <c r="CI399" s="3">
        <f t="shared" ref="CI399" si="4064">(BV399*CD399+BW399*CC399+BX399*CD402+BY399*CC402)</f>
        <v>-1.6429701619551134</v>
      </c>
      <c r="CJ399" s="28"/>
      <c r="CK399" s="11">
        <v>1</v>
      </c>
      <c r="CL399" s="12">
        <v>0</v>
      </c>
      <c r="CM399" s="13">
        <v>0</v>
      </c>
      <c r="CN399" s="14">
        <v>0</v>
      </c>
      <c r="CP399" s="1">
        <f t="shared" ref="CP399" si="4065">CF399*CK399+CH399*CK402-CG399*CL399-CI399*CL402</f>
        <v>5.4373604673599623</v>
      </c>
      <c r="CQ399" s="4">
        <f t="shared" ref="CQ399" si="4066">(CF399*CL399+CG399*CK399+CH399*CL402+CI399*CK402)</f>
        <v>-1.6429701619551134</v>
      </c>
      <c r="CR399" s="2">
        <f t="shared" ref="CR399" si="4067">CF399*CM399+CH399*CM402-CG399*CN399-CI399*CN402</f>
        <v>0</v>
      </c>
      <c r="CS399" s="3">
        <f t="shared" ref="CS399" si="4068">(CF399*CN399+CG399*CM399+CH399*CN402+CI399*CM402)</f>
        <v>-1.6429701619551134</v>
      </c>
      <c r="CU399" s="29">
        <f t="shared" ref="CU399" si="4069">20*LOG(((1+$CL$4)/$CL$4)/((CP399+CP402)^2+(CQ399+CQ402)^2)^0.5)</f>
        <v>-19.615475206373311</v>
      </c>
      <c r="CW399" s="51">
        <f t="shared" ref="CW399" si="4070">((CP399^2+CQ399^2)^0.5)/((CP402^2+CQ402^2)^0.5)</f>
        <v>0.31181344118750942</v>
      </c>
      <c r="CY399" s="44">
        <f t="shared" si="4021"/>
        <v>10</v>
      </c>
      <c r="CZ399" s="13">
        <f t="shared" si="4022"/>
        <v>-3.0845077627996761E-2</v>
      </c>
      <c r="DA399" s="13">
        <f t="shared" si="4023"/>
        <v>44.778072698332167</v>
      </c>
      <c r="DB399" s="48">
        <f t="shared" si="4024"/>
        <v>-3.0845077627996761E-2</v>
      </c>
      <c r="DC399" s="13">
        <f t="shared" si="4025"/>
        <v>-4.1032596919625899</v>
      </c>
      <c r="DD399" s="55"/>
      <c r="DE399" s="46">
        <f t="shared" si="4027"/>
        <v>-19.948006516495855</v>
      </c>
    </row>
    <row r="400" spans="1:109" ht="18" customHeight="1" thickBot="1">
      <c r="D400" s="11"/>
      <c r="E400" s="13"/>
      <c r="F400" s="13"/>
      <c r="G400" s="15"/>
      <c r="H400" s="10"/>
      <c r="I400" s="11"/>
      <c r="J400" s="13"/>
      <c r="K400" s="13"/>
      <c r="L400" s="15"/>
      <c r="N400" s="5"/>
      <c r="Q400" s="6"/>
      <c r="S400" s="11"/>
      <c r="T400" s="13"/>
      <c r="U400" s="13"/>
      <c r="V400" s="15"/>
      <c r="W400" s="20"/>
      <c r="X400" s="5"/>
      <c r="AA400" s="6"/>
      <c r="AB400" s="20"/>
      <c r="AC400" s="11"/>
      <c r="AD400" s="13"/>
      <c r="AE400" s="13"/>
      <c r="AF400" s="15"/>
      <c r="AG400" s="20"/>
      <c r="AH400" s="5"/>
      <c r="AK400" s="6"/>
      <c r="AL400" s="20"/>
      <c r="AM400" s="11"/>
      <c r="AN400" s="13"/>
      <c r="AO400" s="13"/>
      <c r="AP400" s="15"/>
      <c r="AR400" s="5"/>
      <c r="AU400" s="6"/>
      <c r="AW400" s="11"/>
      <c r="AX400" s="13"/>
      <c r="AY400" s="13"/>
      <c r="AZ400" s="15"/>
      <c r="BA400" s="20"/>
      <c r="BB400" s="5"/>
      <c r="BE400" s="6"/>
      <c r="BG400" s="11"/>
      <c r="BH400" s="13"/>
      <c r="BI400" s="13"/>
      <c r="BJ400" s="15"/>
      <c r="BL400" s="5"/>
      <c r="BO400" s="6"/>
      <c r="BQ400" s="11"/>
      <c r="BR400" s="13"/>
      <c r="BS400" s="13"/>
      <c r="BT400" s="15"/>
      <c r="BU400" s="20"/>
      <c r="BV400" s="5"/>
      <c r="BY400" s="6"/>
      <c r="CA400" s="11"/>
      <c r="CB400" s="13"/>
      <c r="CC400" s="13"/>
      <c r="CD400" s="15"/>
      <c r="CF400" s="5"/>
      <c r="CI400" s="6"/>
      <c r="CK400" s="11"/>
      <c r="CL400" s="13"/>
      <c r="CM400" s="13"/>
      <c r="CN400" s="15"/>
      <c r="CP400" s="5"/>
      <c r="CS400" s="6"/>
      <c r="CW400" s="52"/>
      <c r="CY400" s="44">
        <f t="shared" si="4021"/>
        <v>10.050000000000001</v>
      </c>
      <c r="CZ400" s="13">
        <f t="shared" si="4022"/>
        <v>-3.0626072731925764E-2</v>
      </c>
      <c r="DA400" s="13">
        <f t="shared" si="4023"/>
        <v>44.572909713734035</v>
      </c>
      <c r="DB400" s="48">
        <f t="shared" si="4024"/>
        <v>-3.0626072731925764E-2</v>
      </c>
      <c r="DC400" s="13"/>
      <c r="DD400" s="55"/>
      <c r="DE400" s="46">
        <f t="shared" si="4027"/>
        <v>-19.989399964071836</v>
      </c>
    </row>
    <row r="401" spans="1:109" ht="18" customHeight="1" thickBot="1">
      <c r="D401" s="11" t="s">
        <v>6</v>
      </c>
      <c r="E401" s="13"/>
      <c r="F401" s="13" t="s">
        <v>7</v>
      </c>
      <c r="G401" s="15"/>
      <c r="H401" s="10"/>
      <c r="I401" s="11" t="s">
        <v>8</v>
      </c>
      <c r="J401" s="13"/>
      <c r="K401" s="13" t="s">
        <v>9</v>
      </c>
      <c r="L401" s="15"/>
      <c r="N401" s="251" t="s">
        <v>26</v>
      </c>
      <c r="O401" s="252"/>
      <c r="P401" s="253" t="s">
        <v>27</v>
      </c>
      <c r="Q401" s="254"/>
      <c r="S401" s="11" t="s">
        <v>13</v>
      </c>
      <c r="T401" s="13"/>
      <c r="U401" s="13" t="s">
        <v>14</v>
      </c>
      <c r="V401" s="15"/>
      <c r="W401" s="20"/>
      <c r="X401" s="251" t="s">
        <v>26</v>
      </c>
      <c r="Y401" s="252"/>
      <c r="Z401" s="253" t="s">
        <v>27</v>
      </c>
      <c r="AA401" s="254"/>
      <c r="AB401" s="20"/>
      <c r="AC401" s="11" t="s">
        <v>8</v>
      </c>
      <c r="AD401" s="13"/>
      <c r="AE401" s="13" t="s">
        <v>9</v>
      </c>
      <c r="AF401" s="15"/>
      <c r="AG401" s="20"/>
      <c r="AH401" s="251" t="s">
        <v>26</v>
      </c>
      <c r="AI401" s="252"/>
      <c r="AJ401" s="253" t="s">
        <v>27</v>
      </c>
      <c r="AK401" s="254"/>
      <c r="AL401" s="20"/>
      <c r="AM401" s="11" t="s">
        <v>13</v>
      </c>
      <c r="AN401" s="13"/>
      <c r="AO401" s="13" t="s">
        <v>14</v>
      </c>
      <c r="AP401" s="15"/>
      <c r="AR401" s="251" t="s">
        <v>26</v>
      </c>
      <c r="AS401" s="252"/>
      <c r="AT401" s="253" t="s">
        <v>27</v>
      </c>
      <c r="AU401" s="254"/>
      <c r="AV401" s="36"/>
      <c r="AW401" s="11" t="s">
        <v>8</v>
      </c>
      <c r="AX401" s="13"/>
      <c r="AY401" s="13" t="s">
        <v>9</v>
      </c>
      <c r="AZ401" s="15"/>
      <c r="BA401" s="20"/>
      <c r="BB401" s="251" t="s">
        <v>26</v>
      </c>
      <c r="BC401" s="252"/>
      <c r="BD401" s="253" t="s">
        <v>27</v>
      </c>
      <c r="BE401" s="254"/>
      <c r="BF401" s="36"/>
      <c r="BG401" s="11" t="s">
        <v>13</v>
      </c>
      <c r="BH401" s="13"/>
      <c r="BI401" s="13" t="s">
        <v>14</v>
      </c>
      <c r="BJ401" s="15"/>
      <c r="BK401" s="36"/>
      <c r="BL401" s="251" t="s">
        <v>26</v>
      </c>
      <c r="BM401" s="252"/>
      <c r="BN401" s="253" t="s">
        <v>27</v>
      </c>
      <c r="BO401" s="254"/>
      <c r="BP401" s="36"/>
      <c r="BQ401" s="11" t="s">
        <v>8</v>
      </c>
      <c r="BR401" s="13"/>
      <c r="BS401" s="13" t="s">
        <v>9</v>
      </c>
      <c r="BT401" s="15"/>
      <c r="BU401" s="20"/>
      <c r="BV401" s="251" t="s">
        <v>26</v>
      </c>
      <c r="BW401" s="252"/>
      <c r="BX401" s="253" t="s">
        <v>27</v>
      </c>
      <c r="BY401" s="254"/>
      <c r="BZ401" s="36"/>
      <c r="CA401" s="11" t="s">
        <v>13</v>
      </c>
      <c r="CB401" s="13"/>
      <c r="CC401" s="13" t="s">
        <v>14</v>
      </c>
      <c r="CD401" s="15"/>
      <c r="CE401" s="36"/>
      <c r="CF401" s="251" t="s">
        <v>26</v>
      </c>
      <c r="CG401" s="252"/>
      <c r="CH401" s="253" t="s">
        <v>27</v>
      </c>
      <c r="CI401" s="254"/>
      <c r="CK401" s="11" t="s">
        <v>28</v>
      </c>
      <c r="CL401" s="13"/>
      <c r="CM401" s="13" t="s">
        <v>29</v>
      </c>
      <c r="CN401" s="15"/>
      <c r="CP401" s="251" t="s">
        <v>26</v>
      </c>
      <c r="CQ401" s="252"/>
      <c r="CR401" s="253" t="s">
        <v>27</v>
      </c>
      <c r="CS401" s="254"/>
      <c r="CU401" s="38" t="s">
        <v>37</v>
      </c>
      <c r="CW401" s="53" t="s">
        <v>45</v>
      </c>
      <c r="CY401" s="1">
        <f t="shared" si="4021"/>
        <v>10.1</v>
      </c>
      <c r="CZ401" s="18">
        <f t="shared" si="4022"/>
        <v>-3.04087932504074E-2</v>
      </c>
      <c r="DA401" s="18">
        <f t="shared" si="4023"/>
        <v>44.369587590815804</v>
      </c>
      <c r="DB401" s="58"/>
      <c r="DC401" s="18"/>
      <c r="DD401" s="144"/>
      <c r="DE401" s="59">
        <f t="shared" si="4027"/>
        <v>-20.030680795683896</v>
      </c>
    </row>
    <row r="402" spans="1:109" ht="18" customHeight="1" thickTop="1" thickBot="1">
      <c r="D402" s="16">
        <v>0</v>
      </c>
      <c r="E402" s="17">
        <v>0</v>
      </c>
      <c r="F402" s="18">
        <v>1</v>
      </c>
      <c r="G402" s="19">
        <v>0</v>
      </c>
      <c r="H402" s="10"/>
      <c r="I402" s="16">
        <v>0</v>
      </c>
      <c r="J402" s="17">
        <f t="shared" ref="J402" si="4071">-1/($J$4*$B399)</f>
        <v>-1.7096778881374852</v>
      </c>
      <c r="K402" s="18">
        <v>1</v>
      </c>
      <c r="L402" s="19">
        <v>0</v>
      </c>
      <c r="N402" s="1">
        <f t="shared" ref="N402" si="4072">D402*I399+F402*I402-E402*J399-G402*J402</f>
        <v>0</v>
      </c>
      <c r="O402" s="4">
        <f t="shared" ref="O402" si="4073">(D402*J399+E402*I399+F402*J402+G402*I402)</f>
        <v>-1.7096778881374852</v>
      </c>
      <c r="P402" s="2">
        <f t="shared" ref="P402" si="4074">D402*K399+F402*K402-E402*L399-G402*L402</f>
        <v>1</v>
      </c>
      <c r="Q402" s="3">
        <f t="shared" ref="Q402" si="4075">(D402*L399+E402*K399+F402*L402+G402*K402)</f>
        <v>0</v>
      </c>
      <c r="S402" s="16">
        <v>0</v>
      </c>
      <c r="T402" s="17">
        <v>0</v>
      </c>
      <c r="U402" s="18">
        <v>1</v>
      </c>
      <c r="V402" s="19">
        <v>0</v>
      </c>
      <c r="W402" s="20"/>
      <c r="X402" s="1">
        <f t="shared" ref="X402" si="4076">N402*S399+P402*S402-O402*T399-Q402*T402</f>
        <v>0</v>
      </c>
      <c r="Y402" s="4">
        <f t="shared" ref="Y402" si="4077">(N402*T399+O402*S399+P402*T402+Q402*S402)</f>
        <v>-1.7096778881374852</v>
      </c>
      <c r="Z402" s="2">
        <f t="shared" ref="Z402" si="4078">N402*U399+P402*U402-O402*V399-Q402*V402</f>
        <v>-3.0136958269359999</v>
      </c>
      <c r="AA402" s="3">
        <f t="shared" ref="AA402" si="4079">(N402*V399+O402*U399+P402*V402+Q402*U402)</f>
        <v>0</v>
      </c>
      <c r="AB402" s="20"/>
      <c r="AC402" s="16">
        <v>0</v>
      </c>
      <c r="AD402" s="17">
        <f t="shared" ref="AD402" si="4080">-1/($AD$4*$B399)</f>
        <v>-1.9532241871657543</v>
      </c>
      <c r="AE402" s="18">
        <v>1</v>
      </c>
      <c r="AF402" s="19">
        <v>0</v>
      </c>
      <c r="AG402" s="20"/>
      <c r="AH402" s="1">
        <f t="shared" ref="AH402" si="4081">X402*AC399+Z402*AC402-Y402*AD399-AA402*AD402</f>
        <v>0</v>
      </c>
      <c r="AI402" s="4">
        <f t="shared" ref="AI402" si="4082">(X402*AD399+Y402*AC399+Z402*AD402+AA402*AC402)</f>
        <v>4.176745693794409</v>
      </c>
      <c r="AJ402" s="2">
        <f t="shared" ref="AJ402" si="4083">X402*AE399+Z402*AE402-Y402*AF399-AA402*AF402</f>
        <v>-3.0136958269359999</v>
      </c>
      <c r="AK402" s="3">
        <f t="shared" ref="AK402" si="4084">(X402*AF399+Y402*AE399+Z402*AF402+AA402*AE402)</f>
        <v>0</v>
      </c>
      <c r="AL402" s="20"/>
      <c r="AM402" s="16">
        <v>0</v>
      </c>
      <c r="AN402" s="17">
        <v>0</v>
      </c>
      <c r="AO402" s="18">
        <v>1</v>
      </c>
      <c r="AP402" s="19">
        <v>0</v>
      </c>
      <c r="AR402" s="1">
        <f t="shared" ref="AR402" si="4085">AH402*AM399+AJ402*AM402-AI402*AN399-AK402*AN402</f>
        <v>0</v>
      </c>
      <c r="AS402" s="4">
        <f t="shared" ref="AS402" si="4086">(AH402*AN399+AI402*AM399+AJ402*AN402+AK402*AM402)</f>
        <v>4.176745693794409</v>
      </c>
      <c r="AT402" s="2">
        <f t="shared" ref="AT402" si="4087">AH402*AO399+AJ402*AO402-AI402*AP399-AK402*AP402</f>
        <v>7.1762972535823115</v>
      </c>
      <c r="AU402" s="3">
        <f t="shared" ref="AU402" si="4088">(AH402*AP399+AI402*AO399+AJ402*AP402+AK402*AO402)</f>
        <v>0</v>
      </c>
      <c r="AV402" s="20"/>
      <c r="AW402" s="16">
        <v>0</v>
      </c>
      <c r="AX402" s="17">
        <f t="shared" ref="AX402" si="4089">-1/($AX$4*$B399)</f>
        <v>-1.9532241871657543</v>
      </c>
      <c r="AY402" s="18">
        <v>1</v>
      </c>
      <c r="AZ402" s="19">
        <v>0</v>
      </c>
      <c r="BA402" s="20"/>
      <c r="BB402" s="1">
        <f t="shared" ref="BB402" si="4090">AR402*AW399+AT402*AW402-AS402*AX399-AU402*AX402</f>
        <v>0</v>
      </c>
      <c r="BC402" s="4">
        <f t="shared" ref="BC402" si="4091">(AR402*AX399+AS402*AW399+AT402*AX402+AU402*AW402)</f>
        <v>-9.8401716761937372</v>
      </c>
      <c r="BD402" s="2">
        <f t="shared" ref="BD402" si="4092">AR402*AY399+AT402*AY402-AS402*AZ399-AU402*AZ402</f>
        <v>7.1762972535823115</v>
      </c>
      <c r="BE402" s="3">
        <f t="shared" ref="BE402" si="4093">(AR402*AZ399+AS402*AY399+AT402*AZ402+AU402*AY402)</f>
        <v>0</v>
      </c>
      <c r="BF402" s="20"/>
      <c r="BG402" s="16">
        <v>0</v>
      </c>
      <c r="BH402" s="17">
        <v>0</v>
      </c>
      <c r="BI402" s="18">
        <v>1</v>
      </c>
      <c r="BJ402" s="19">
        <v>0</v>
      </c>
      <c r="BK402" s="20"/>
      <c r="BL402" s="1">
        <f t="shared" ref="BL402" si="4094">BB402*BG399+BD402*BG402-BC402*BH399-BE402*BH402</f>
        <v>0</v>
      </c>
      <c r="BM402" s="4">
        <f t="shared" ref="BM402" si="4095">(BB402*BH399+BC402*BG399+BD402*BH402+BE402*BG402)</f>
        <v>-9.8401716761937372</v>
      </c>
      <c r="BN402" s="2">
        <f t="shared" ref="BN402" si="4096">BB402*BI399+BD402*BI402-BC402*BJ399-BE402*BJ402</f>
        <v>-15.924812181773831</v>
      </c>
      <c r="BO402" s="3">
        <f t="shared" ref="BO402" si="4097">(BB402*BJ399+BC402*BI399+BD402*BJ402+BE402*BI402)</f>
        <v>0</v>
      </c>
      <c r="BP402" s="20"/>
      <c r="BQ402" s="16">
        <v>0</v>
      </c>
      <c r="BR402" s="17">
        <f t="shared" ref="BR402" si="4098">-1/($BR$4*$B399)</f>
        <v>-1.7096778881374852</v>
      </c>
      <c r="BS402" s="18">
        <v>1</v>
      </c>
      <c r="BT402" s="19">
        <v>0</v>
      </c>
      <c r="BU402" s="20"/>
      <c r="BV402" s="1">
        <f t="shared" ref="BV402" si="4099">BL402*BQ399+BN402*BQ402-BM402*BR399-BO402*BR402</f>
        <v>0</v>
      </c>
      <c r="BW402" s="4">
        <f t="shared" ref="BW402" si="4100">(BL402*BR399+BM402*BQ399+BN402*BR402+BO402*BQ402)</f>
        <v>17.386127583727443</v>
      </c>
      <c r="BX402" s="2">
        <f t="shared" ref="BX402" si="4101">BL402*BS399+BN402*BS402-BM402*BT399-BO402*BT402</f>
        <v>-15.924812181773831</v>
      </c>
      <c r="BY402" s="3">
        <f t="shared" ref="BY402" si="4102">(BL402*BT399+BM402*BS399+BN402*BT402+BO402*BS402)</f>
        <v>0</v>
      </c>
      <c r="BZ402" s="20"/>
      <c r="CA402" s="16">
        <v>0</v>
      </c>
      <c r="CB402" s="17">
        <v>0</v>
      </c>
      <c r="CC402" s="18">
        <v>1</v>
      </c>
      <c r="CD402" s="19">
        <v>0</v>
      </c>
      <c r="CE402" s="20"/>
      <c r="CF402" s="1">
        <f t="shared" ref="CF402" si="4103">BV402*CA399+BX402*CA402-BW402*CB399-BY402*CB402</f>
        <v>0</v>
      </c>
      <c r="CG402" s="4">
        <f t="shared" ref="CG402" si="4104">(BV402*CB399+BW402*CA399+BX402*CB402+BY402*CA402)</f>
        <v>17.386127583727443</v>
      </c>
      <c r="CH402" s="2">
        <f t="shared" ref="CH402" si="4105">BV402*CC399+BX402*CC402-BW402*CD399-BY402*CD402</f>
        <v>5.4373604673599658</v>
      </c>
      <c r="CI402" s="3">
        <f t="shared" ref="CI402" si="4106">(BV402*CD399+BW402*CC399+BX402*CD402+BY402*CC402)</f>
        <v>0</v>
      </c>
      <c r="CK402" s="16">
        <f t="shared" ref="CK402" si="4107">1/$CL$4</f>
        <v>1</v>
      </c>
      <c r="CL402" s="17">
        <v>0</v>
      </c>
      <c r="CM402" s="18">
        <v>1</v>
      </c>
      <c r="CN402" s="19">
        <v>0</v>
      </c>
      <c r="CP402" s="1">
        <f t="shared" ref="CP402" si="4108">CF402*CK399+CH402*CK402-CG402*CL399-CI402*CL402</f>
        <v>5.4373604673599658</v>
      </c>
      <c r="CQ402" s="4">
        <f t="shared" ref="CQ402" si="4109">(CF402*CL399+CG402*CK399+CH402*CL402+CI402*CK402)</f>
        <v>17.386127583727443</v>
      </c>
      <c r="CR402" s="2">
        <f t="shared" ref="CR402" si="4110">CF402*CM399+CH402*CM402-CG402*CN399-CI402*CN402</f>
        <v>5.4373604673599658</v>
      </c>
      <c r="CS402" s="3">
        <f t="shared" ref="CS402" si="4111">(CF402*CN399+CG402*CM399+CH402*CN402+CI402*CM402)</f>
        <v>0</v>
      </c>
      <c r="CU402" s="39">
        <f t="shared" ref="CU402" si="4112">(180/PI())*ATAN(-1*(CQ399/CP399))</f>
        <v>16.812884156204159</v>
      </c>
      <c r="CW402" s="54">
        <f t="shared" ref="CW402" si="4113">20*LOG(((1-(10^(CU399/20)^2)*(1-((1-CW399)/(1+CW399))^2))^0.5))</f>
        <v>-3.4528103319844274E-2</v>
      </c>
      <c r="CY402" s="20"/>
      <c r="CZ402" s="20"/>
      <c r="DA402" s="20"/>
      <c r="DB402" s="142"/>
      <c r="DC402" s="20"/>
      <c r="DD402" s="20"/>
      <c r="DE402" s="20"/>
    </row>
    <row r="403" spans="1:109" ht="18" customHeight="1"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3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  <c r="BG403" s="20"/>
      <c r="BH403" s="20"/>
      <c r="BI403" s="20"/>
      <c r="BJ403" s="20"/>
      <c r="BK403" s="20"/>
      <c r="BL403" s="20"/>
      <c r="BM403" s="20"/>
      <c r="BN403" s="20"/>
      <c r="BO403" s="20"/>
      <c r="BP403" s="20"/>
      <c r="BQ403" s="20"/>
      <c r="BR403" s="20"/>
      <c r="BS403" s="20"/>
      <c r="BT403" s="20"/>
      <c r="BU403" s="20"/>
      <c r="BV403" s="20"/>
      <c r="BW403" s="20"/>
      <c r="BX403" s="20"/>
      <c r="BY403" s="20"/>
      <c r="BZ403" s="20"/>
      <c r="CA403" s="20"/>
      <c r="CB403" s="20"/>
      <c r="CC403" s="20"/>
      <c r="CD403" s="20"/>
      <c r="CE403" s="20"/>
      <c r="CF403" s="20"/>
      <c r="CG403" s="20"/>
      <c r="CH403" s="20"/>
      <c r="CI403" s="20"/>
      <c r="CJ403" s="20"/>
      <c r="CK403" s="20"/>
      <c r="CL403" s="20"/>
      <c r="CY403" s="20"/>
      <c r="CZ403" s="20"/>
      <c r="DA403" s="20"/>
      <c r="DB403" s="142"/>
      <c r="DC403" s="20"/>
      <c r="DD403" s="20"/>
      <c r="DE403" s="20"/>
    </row>
    <row r="404" spans="1:109" ht="18" customHeight="1">
      <c r="CY404" s="20"/>
      <c r="CZ404" s="20"/>
      <c r="DA404" s="20"/>
      <c r="DB404" s="142"/>
      <c r="DC404" s="20"/>
      <c r="DD404" s="20"/>
      <c r="DE404" s="20"/>
    </row>
    <row r="405" spans="1:109" ht="18" customHeight="1" thickBot="1">
      <c r="A405" s="23"/>
      <c r="B405" s="23"/>
      <c r="C405" s="23"/>
      <c r="D405" s="20" t="s">
        <v>15</v>
      </c>
      <c r="E405" s="20"/>
      <c r="F405" s="20"/>
      <c r="G405" s="20"/>
      <c r="H405" s="20"/>
      <c r="I405" s="20" t="s">
        <v>16</v>
      </c>
      <c r="J405" s="20"/>
      <c r="K405" s="20"/>
      <c r="L405" s="20"/>
      <c r="M405" s="23"/>
      <c r="N405" s="23"/>
      <c r="O405" s="24" t="s">
        <v>17</v>
      </c>
      <c r="P405" s="23"/>
      <c r="Q405" s="23"/>
      <c r="R405" s="23"/>
      <c r="S405" s="20"/>
      <c r="T405" s="20" t="s">
        <v>18</v>
      </c>
      <c r="U405" s="23"/>
      <c r="V405" s="23"/>
      <c r="W405" s="23"/>
      <c r="X405" s="23"/>
      <c r="Y405" s="24" t="s">
        <v>19</v>
      </c>
      <c r="Z405" s="23"/>
      <c r="AA405" s="23"/>
      <c r="AB405" s="23"/>
      <c r="AC405" s="24" t="s">
        <v>20</v>
      </c>
      <c r="AD405" s="20"/>
      <c r="AE405" s="20"/>
      <c r="AF405" s="20"/>
      <c r="AG405" s="20"/>
      <c r="AH405" s="23"/>
      <c r="AI405" s="24" t="s">
        <v>21</v>
      </c>
      <c r="AJ405" s="23"/>
      <c r="AK405" s="23"/>
      <c r="AL405" s="20"/>
      <c r="AM405" s="24" t="s">
        <v>31</v>
      </c>
      <c r="AN405" s="20"/>
      <c r="AO405" s="23"/>
      <c r="AP405" s="23"/>
      <c r="AQ405" s="23"/>
      <c r="AR405" s="23"/>
      <c r="AS405" s="24" t="s">
        <v>91</v>
      </c>
      <c r="AT405" s="23"/>
      <c r="AU405" s="23"/>
      <c r="AV405" s="23"/>
      <c r="AW405" s="24" t="s">
        <v>32</v>
      </c>
      <c r="AX405" s="20"/>
      <c r="AY405" s="20"/>
      <c r="AZ405" s="20"/>
      <c r="BA405" s="20"/>
      <c r="BB405" s="23"/>
      <c r="BC405" s="24" t="s">
        <v>22</v>
      </c>
      <c r="BD405" s="23"/>
      <c r="BE405" s="23"/>
      <c r="BF405" s="23"/>
      <c r="BG405" s="24" t="s">
        <v>33</v>
      </c>
      <c r="BH405" s="20"/>
      <c r="BI405" s="23"/>
      <c r="BJ405" s="23"/>
      <c r="BK405" s="23"/>
      <c r="BL405" s="23"/>
      <c r="BM405" s="24" t="s">
        <v>34</v>
      </c>
      <c r="BN405" s="23"/>
      <c r="BO405" s="23"/>
      <c r="BP405" s="23"/>
      <c r="BQ405" s="24" t="s">
        <v>89</v>
      </c>
      <c r="BR405" s="20"/>
      <c r="BS405" s="20"/>
      <c r="BT405" s="20"/>
      <c r="BU405" s="20"/>
      <c r="BV405" s="23"/>
      <c r="BW405" s="24" t="s">
        <v>35</v>
      </c>
      <c r="BX405" s="23"/>
      <c r="BY405" s="23"/>
      <c r="BZ405" s="23"/>
      <c r="CA405" s="24" t="s">
        <v>90</v>
      </c>
      <c r="CB405" s="20"/>
      <c r="CC405" s="23"/>
      <c r="CD405" s="23"/>
      <c r="CE405" s="23"/>
      <c r="CF405" s="23"/>
      <c r="CG405" s="24" t="s">
        <v>92</v>
      </c>
      <c r="CH405" s="23"/>
      <c r="CI405" s="23"/>
      <c r="CJ405" s="23"/>
      <c r="CK405" s="24" t="s">
        <v>36</v>
      </c>
      <c r="CL405" s="24"/>
      <c r="CM405" s="23"/>
      <c r="CN405" s="23"/>
      <c r="CO405" s="23"/>
      <c r="CP405" s="23"/>
      <c r="CQ405" s="24" t="s">
        <v>93</v>
      </c>
      <c r="CR405" s="23"/>
      <c r="CS405" s="23"/>
      <c r="CY405" s="20"/>
      <c r="CZ405" s="20"/>
      <c r="DA405" s="20"/>
      <c r="DB405" s="142"/>
      <c r="DC405" s="20"/>
      <c r="DD405" s="20"/>
      <c r="DE405" s="20"/>
    </row>
    <row r="406" spans="1:109" ht="18" customHeight="1" thickBot="1">
      <c r="A406" s="23"/>
      <c r="B406" s="33"/>
      <c r="C406" s="23"/>
      <c r="D406" s="7" t="s">
        <v>2</v>
      </c>
      <c r="E406" s="8"/>
      <c r="F406" s="8" t="s">
        <v>3</v>
      </c>
      <c r="G406" s="9"/>
      <c r="H406" s="10"/>
      <c r="I406" s="7" t="s">
        <v>4</v>
      </c>
      <c r="J406" s="8"/>
      <c r="K406" s="8" t="s">
        <v>5</v>
      </c>
      <c r="L406" s="9"/>
      <c r="M406" s="23"/>
      <c r="N406" s="251" t="s">
        <v>79</v>
      </c>
      <c r="O406" s="252"/>
      <c r="P406" s="253" t="s">
        <v>80</v>
      </c>
      <c r="Q406" s="254"/>
      <c r="R406" s="23"/>
      <c r="S406" s="7" t="s">
        <v>11</v>
      </c>
      <c r="T406" s="8"/>
      <c r="U406" s="8" t="s">
        <v>12</v>
      </c>
      <c r="V406" s="9"/>
      <c r="W406" s="20"/>
      <c r="X406" s="251" t="s">
        <v>79</v>
      </c>
      <c r="Y406" s="252"/>
      <c r="Z406" s="253" t="s">
        <v>80</v>
      </c>
      <c r="AA406" s="254"/>
      <c r="AB406" s="20"/>
      <c r="AC406" s="7" t="s">
        <v>4</v>
      </c>
      <c r="AD406" s="8"/>
      <c r="AE406" s="8" t="s">
        <v>5</v>
      </c>
      <c r="AF406" s="9"/>
      <c r="AG406" s="20"/>
      <c r="AH406" s="251" t="s">
        <v>0</v>
      </c>
      <c r="AI406" s="252"/>
      <c r="AJ406" s="253" t="s">
        <v>1</v>
      </c>
      <c r="AK406" s="254"/>
      <c r="AL406" s="20"/>
      <c r="AM406" s="7" t="s">
        <v>11</v>
      </c>
      <c r="AN406" s="8"/>
      <c r="AO406" s="8" t="s">
        <v>12</v>
      </c>
      <c r="AP406" s="9"/>
      <c r="AQ406" s="23"/>
      <c r="AR406" s="251" t="s">
        <v>0</v>
      </c>
      <c r="AS406" s="252"/>
      <c r="AT406" s="253" t="s">
        <v>1</v>
      </c>
      <c r="AU406" s="254"/>
      <c r="AV406" s="36"/>
      <c r="AW406" s="7" t="s">
        <v>4</v>
      </c>
      <c r="AX406" s="8"/>
      <c r="AY406" s="8" t="s">
        <v>5</v>
      </c>
      <c r="AZ406" s="9"/>
      <c r="BA406" s="20"/>
      <c r="BB406" s="251" t="s">
        <v>0</v>
      </c>
      <c r="BC406" s="252"/>
      <c r="BD406" s="253" t="s">
        <v>1</v>
      </c>
      <c r="BE406" s="254"/>
      <c r="BF406" s="36"/>
      <c r="BG406" s="7" t="s">
        <v>11</v>
      </c>
      <c r="BH406" s="8"/>
      <c r="BI406" s="8" t="s">
        <v>12</v>
      </c>
      <c r="BJ406" s="9"/>
      <c r="BK406" s="36"/>
      <c r="BL406" s="251" t="s">
        <v>0</v>
      </c>
      <c r="BM406" s="252"/>
      <c r="BN406" s="253" t="s">
        <v>1</v>
      </c>
      <c r="BO406" s="254"/>
      <c r="BP406" s="36"/>
      <c r="BQ406" s="7" t="s">
        <v>4</v>
      </c>
      <c r="BR406" s="8"/>
      <c r="BS406" s="8" t="s">
        <v>5</v>
      </c>
      <c r="BT406" s="9"/>
      <c r="BU406" s="20"/>
      <c r="BV406" s="251" t="s">
        <v>0</v>
      </c>
      <c r="BW406" s="252"/>
      <c r="BX406" s="253" t="s">
        <v>1</v>
      </c>
      <c r="BY406" s="254"/>
      <c r="BZ406" s="36"/>
      <c r="CA406" s="7" t="s">
        <v>11</v>
      </c>
      <c r="CB406" s="8"/>
      <c r="CC406" s="8" t="s">
        <v>12</v>
      </c>
      <c r="CD406" s="9"/>
      <c r="CE406" s="36"/>
      <c r="CF406" s="251" t="s">
        <v>0</v>
      </c>
      <c r="CG406" s="252"/>
      <c r="CH406" s="253" t="s">
        <v>1</v>
      </c>
      <c r="CI406" s="254"/>
      <c r="CJ406" s="23"/>
      <c r="CK406" s="7" t="s">
        <v>23</v>
      </c>
      <c r="CL406" s="8"/>
      <c r="CM406" s="8" t="s">
        <v>24</v>
      </c>
      <c r="CN406" s="9"/>
      <c r="CO406" s="23"/>
      <c r="CP406" s="251" t="s">
        <v>0</v>
      </c>
      <c r="CQ406" s="252"/>
      <c r="CR406" s="253" t="s">
        <v>1</v>
      </c>
      <c r="CS406" s="254"/>
      <c r="CU406" s="26" t="s">
        <v>25</v>
      </c>
      <c r="CW406" s="50" t="s">
        <v>44</v>
      </c>
      <c r="CY406" s="20"/>
      <c r="CZ406" s="20"/>
      <c r="DA406" s="20"/>
      <c r="DB406" s="142"/>
      <c r="DC406" s="20"/>
      <c r="DD406" s="20"/>
      <c r="DE406" s="20"/>
    </row>
    <row r="407" spans="1:109" ht="18" customHeight="1" thickTop="1" thickBot="1">
      <c r="B407" s="34">
        <v>0.86</v>
      </c>
      <c r="D407" s="11">
        <v>1</v>
      </c>
      <c r="E407" s="12">
        <v>0</v>
      </c>
      <c r="F407" s="13">
        <v>0</v>
      </c>
      <c r="G407" s="40">
        <f t="shared" ref="G407" si="4114">-1/($E$4*$B407)</f>
        <v>-1.2215471138506342</v>
      </c>
      <c r="H407" s="10"/>
      <c r="I407" s="11">
        <v>1</v>
      </c>
      <c r="J407" s="12">
        <v>0</v>
      </c>
      <c r="K407" s="13">
        <v>0</v>
      </c>
      <c r="L407" s="14">
        <v>0</v>
      </c>
      <c r="N407" s="1">
        <f t="shared" ref="N407" si="4115">D407*I407+F407*I410-E407*J407-G407*J410</f>
        <v>-1.0763099265554033</v>
      </c>
      <c r="O407" s="4">
        <f t="shared" ref="O407" si="4116">(D407*J407+E407*I407+F407*J410+G407*I410)</f>
        <v>0</v>
      </c>
      <c r="P407" s="2">
        <f t="shared" ref="P407" si="4117">D407*K407+F407*K410-E407*L407-G407*L410</f>
        <v>0</v>
      </c>
      <c r="Q407" s="3">
        <f t="shared" ref="Q407" si="4118">(D407*L407+E407*K407+F407*L410+G407*K410)</f>
        <v>-1.2215471138506342</v>
      </c>
      <c r="S407" s="11">
        <v>1</v>
      </c>
      <c r="T407" s="12">
        <v>0</v>
      </c>
      <c r="U407" s="13">
        <v>0</v>
      </c>
      <c r="V407" s="40">
        <f t="shared" ref="V407" si="4119">-1/($T$4*$B407)</f>
        <v>-2.3339837368013221</v>
      </c>
      <c r="W407" s="20"/>
      <c r="X407" s="1">
        <f t="shared" ref="X407" si="4120">N407*S407+P407*S410-O407*T407-Q407*T410</f>
        <v>-1.0763099265554033</v>
      </c>
      <c r="Y407" s="4">
        <f t="shared" ref="Y407" si="4121">(N407*T407+O407*S407+P407*T410+Q407*S410)</f>
        <v>0</v>
      </c>
      <c r="Z407" s="2">
        <f t="shared" ref="Z407" si="4122">N407*U407+P407*U410-O407*V407-Q407*V410</f>
        <v>0</v>
      </c>
      <c r="AA407" s="3">
        <f t="shared" ref="AA407" si="4123">(N407*V407+O407*U407+P407*V410+Q407*U410)</f>
        <v>1.2905427504875024</v>
      </c>
      <c r="AB407" s="20"/>
      <c r="AC407" s="11">
        <v>1</v>
      </c>
      <c r="AD407" s="12">
        <v>0</v>
      </c>
      <c r="AE407" s="13">
        <v>0</v>
      </c>
      <c r="AF407" s="14">
        <v>0</v>
      </c>
      <c r="AG407" s="20"/>
      <c r="AH407" s="1">
        <f t="shared" ref="AH407" si="4124">X407*AC407+Z407*AC410-Y407*AD407-AA407*AD410</f>
        <v>1.4297540434145803</v>
      </c>
      <c r="AI407" s="4">
        <f t="shared" ref="AI407" si="4125">(X407*AD407+Y407*AC407+Z407*AD410+AA407*AC410)</f>
        <v>0</v>
      </c>
      <c r="AJ407" s="2">
        <f t="shared" ref="AJ407" si="4126">X407*AE407+Z407*AE410-Y407*AF407-AA407*AF410</f>
        <v>0</v>
      </c>
      <c r="AK407" s="3">
        <f t="shared" ref="AK407" si="4127">(X407*AF407+Y407*AE407+Z407*AF410+AA407*AE410)</f>
        <v>1.2905427504875024</v>
      </c>
      <c r="AL407" s="20"/>
      <c r="AM407" s="11">
        <v>1</v>
      </c>
      <c r="AN407" s="12">
        <v>0</v>
      </c>
      <c r="AO407" s="13">
        <v>0</v>
      </c>
      <c r="AP407" s="40">
        <f t="shared" ref="AP407" si="4128">-1/($AN$4*$B407)</f>
        <v>-2.4255125107935309</v>
      </c>
      <c r="AR407" s="1">
        <f t="shared" ref="AR407" si="4129">AH407*AM407+AJ407*AM410-AI407*AN407-AK407*AN410</f>
        <v>1.4297540434145803</v>
      </c>
      <c r="AS407" s="4">
        <f t="shared" ref="AS407" si="4130">(AH407*AN407+AI407*AM407+AJ407*AN410+AK407*AM410)</f>
        <v>0</v>
      </c>
      <c r="AT407" s="2">
        <f t="shared" ref="AT407" si="4131">AH407*AO407+AJ407*AO410-AI407*AP407-AK407*AP410</f>
        <v>0</v>
      </c>
      <c r="AU407" s="3">
        <f t="shared" ref="AU407" si="4132">(AH407*AP407+AI407*AO407+AJ407*AP410+AK407*AO410)</f>
        <v>-2.1773435691721996</v>
      </c>
      <c r="AV407" s="20"/>
      <c r="AW407" s="11">
        <v>1</v>
      </c>
      <c r="AX407" s="12">
        <v>0</v>
      </c>
      <c r="AY407" s="13">
        <v>0</v>
      </c>
      <c r="AZ407" s="14">
        <v>0</v>
      </c>
      <c r="BA407" s="20"/>
      <c r="BB407" s="1">
        <f t="shared" ref="BB407" si="4133">AR407*AW407+AT407*AW410-AS407*AX407-AU407*AX410</f>
        <v>-2.7983602649933204</v>
      </c>
      <c r="BC407" s="4">
        <f t="shared" ref="BC407" si="4134">(AR407*AX407+AS407*AW407+AT407*AX410+AU407*AW410)</f>
        <v>0</v>
      </c>
      <c r="BD407" s="2">
        <f t="shared" ref="BD407" si="4135">AR407*AY407+AT407*AY410-AS407*AZ407-AU407*AZ410</f>
        <v>0</v>
      </c>
      <c r="BE407" s="3">
        <f t="shared" ref="BE407" si="4136">(AR407*AZ407+AS407*AY407+AT407*AZ410+AU407*AY410)</f>
        <v>-2.1773435691721996</v>
      </c>
      <c r="BF407" s="20"/>
      <c r="BG407" s="11">
        <v>1</v>
      </c>
      <c r="BH407" s="12">
        <v>0</v>
      </c>
      <c r="BI407" s="13">
        <v>0</v>
      </c>
      <c r="BJ407" s="40">
        <f t="shared" ref="BJ407" si="4137">-1/($BH$4*$B407)</f>
        <v>-2.3339837368013221</v>
      </c>
      <c r="BK407" s="20"/>
      <c r="BL407" s="1">
        <f t="shared" ref="BL407" si="4138">BB407*BG407+BD407*BG410-BC407*BH407-BE407*BH410</f>
        <v>-2.7983602649933204</v>
      </c>
      <c r="BM407" s="4">
        <f t="shared" ref="BM407" si="4139">(BB407*BH407+BC407*BG407+BD407*BH410+BE407*BG410)</f>
        <v>0</v>
      </c>
      <c r="BN407" s="2">
        <f t="shared" ref="BN407" si="4140">BB407*BI407+BD407*BI410-BC407*BJ407-BE407*BJ410</f>
        <v>0</v>
      </c>
      <c r="BO407" s="3">
        <f t="shared" ref="BO407" si="4141">(BB407*BJ407+BC407*BI407+BD407*BJ410+BE407*BI410)</f>
        <v>4.3539837790332481</v>
      </c>
      <c r="BP407" s="20"/>
      <c r="BQ407" s="11">
        <v>1</v>
      </c>
      <c r="BR407" s="12">
        <v>0</v>
      </c>
      <c r="BS407" s="13">
        <v>0</v>
      </c>
      <c r="BT407" s="14">
        <v>0</v>
      </c>
      <c r="BU407" s="20"/>
      <c r="BV407" s="1">
        <f t="shared" ref="BV407" si="4142">BL407*BQ407+BN407*BQ410-BM407*BR407-BO407*BR410</f>
        <v>4.602270982024911</v>
      </c>
      <c r="BW407" s="4">
        <f t="shared" ref="BW407" si="4143">(BL407*BR407+BM407*BQ407+BN407*BR410+BO407*BQ410)</f>
        <v>0</v>
      </c>
      <c r="BX407" s="2">
        <f t="shared" ref="BX407" si="4144">BL407*BS407+BN407*BS410-BM407*BT407-BO407*BT410</f>
        <v>0</v>
      </c>
      <c r="BY407" s="3">
        <f t="shared" ref="BY407" si="4145">(BL407*BT407+BM407*BS407+BN407*BT410+BO407*BS410)</f>
        <v>4.3539837790332481</v>
      </c>
      <c r="BZ407" s="20"/>
      <c r="CA407" s="11">
        <v>1</v>
      </c>
      <c r="CB407" s="12">
        <v>0</v>
      </c>
      <c r="CC407" s="13">
        <v>0</v>
      </c>
      <c r="CD407" s="40">
        <f t="shared" ref="CD407" si="4146">-1/($CB$4*$B407)</f>
        <v>-1.2215471138506342</v>
      </c>
      <c r="CE407" s="20"/>
      <c r="CF407" s="1">
        <f t="shared" ref="CF407" si="4147">BV407*CA407+BX407*CA410-BW407*CB407-BY407*CB410</f>
        <v>4.602270982024911</v>
      </c>
      <c r="CG407" s="4">
        <f t="shared" ref="CG407" si="4148">(BV407*CB407+BW407*CA407+BX407*CB410+BY407*CA410)</f>
        <v>0</v>
      </c>
      <c r="CH407" s="2">
        <f t="shared" ref="CH407" si="4149">BV407*CC407+BX407*CC410-BW407*CD407-BY407*CD410</f>
        <v>0</v>
      </c>
      <c r="CI407" s="3">
        <f t="shared" ref="CI407" si="4150">(BV407*CD407+BW407*CC407+BX407*CD410+BY407*CC410)</f>
        <v>-1.2679070562178056</v>
      </c>
      <c r="CJ407" s="28"/>
      <c r="CK407" s="11">
        <v>1</v>
      </c>
      <c r="CL407" s="12">
        <v>0</v>
      </c>
      <c r="CM407" s="13">
        <v>0</v>
      </c>
      <c r="CN407" s="14">
        <v>0</v>
      </c>
      <c r="CP407" s="1">
        <f t="shared" ref="CP407" si="4151">CF407*CK407+CH407*CK410-CG407*CL407-CI407*CL410</f>
        <v>4.602270982024911</v>
      </c>
      <c r="CQ407" s="4">
        <f t="shared" ref="CQ407" si="4152">(CF407*CL407+CG407*CK407+CH407*CL410+CI407*CK410)</f>
        <v>-1.2679070562178056</v>
      </c>
      <c r="CR407" s="2">
        <f t="shared" ref="CR407" si="4153">CF407*CM407+CH407*CM410-CG407*CN407-CI407*CN410</f>
        <v>0</v>
      </c>
      <c r="CS407" s="3">
        <f t="shared" ref="CS407" si="4154">(CF407*CN407+CG407*CM407+CH407*CN410+CI407*CM410)</f>
        <v>-1.2679070562178056</v>
      </c>
      <c r="CU407" s="29">
        <f t="shared" ref="CU407" si="4155">20*LOG(((1+$CL$4)/$CL$4)/((CP407+CP410)^2+(CQ407+CQ410)^2)^0.5)</f>
        <v>-18.740623565574698</v>
      </c>
      <c r="CW407" s="51">
        <f t="shared" ref="CW407" si="4156">((CP407^2+CQ407^2)^0.5)/((CP410^2+CQ410^2)^0.5)</f>
        <v>0.28811703563709523</v>
      </c>
      <c r="CY407" s="20"/>
      <c r="CZ407" s="20"/>
      <c r="DA407" s="20"/>
      <c r="DB407" s="142"/>
      <c r="DC407" s="20"/>
      <c r="DD407" s="20"/>
      <c r="DE407" s="20"/>
    </row>
    <row r="408" spans="1:109" ht="18" customHeight="1" thickBot="1">
      <c r="D408" s="11"/>
      <c r="E408" s="13"/>
      <c r="F408" s="13"/>
      <c r="G408" s="15"/>
      <c r="H408" s="10"/>
      <c r="I408" s="11"/>
      <c r="J408" s="13"/>
      <c r="K408" s="13"/>
      <c r="L408" s="15"/>
      <c r="N408" s="5"/>
      <c r="Q408" s="6"/>
      <c r="S408" s="11"/>
      <c r="T408" s="13"/>
      <c r="U408" s="13"/>
      <c r="V408" s="15"/>
      <c r="W408" s="20"/>
      <c r="X408" s="5"/>
      <c r="AA408" s="6"/>
      <c r="AB408" s="20"/>
      <c r="AC408" s="11"/>
      <c r="AD408" s="13"/>
      <c r="AE408" s="13"/>
      <c r="AF408" s="15"/>
      <c r="AG408" s="20"/>
      <c r="AH408" s="5"/>
      <c r="AK408" s="6"/>
      <c r="AL408" s="20"/>
      <c r="AM408" s="11"/>
      <c r="AN408" s="13"/>
      <c r="AO408" s="13"/>
      <c r="AP408" s="15"/>
      <c r="AR408" s="5"/>
      <c r="AU408" s="6"/>
      <c r="AW408" s="11"/>
      <c r="AX408" s="13"/>
      <c r="AY408" s="13"/>
      <c r="AZ408" s="15"/>
      <c r="BA408" s="20"/>
      <c r="BB408" s="5"/>
      <c r="BE408" s="6"/>
      <c r="BG408" s="11"/>
      <c r="BH408" s="13"/>
      <c r="BI408" s="13"/>
      <c r="BJ408" s="15"/>
      <c r="BL408" s="5"/>
      <c r="BO408" s="6"/>
      <c r="BQ408" s="11"/>
      <c r="BR408" s="13"/>
      <c r="BS408" s="13"/>
      <c r="BT408" s="15"/>
      <c r="BU408" s="20"/>
      <c r="BV408" s="5"/>
      <c r="BY408" s="6"/>
      <c r="CA408" s="11"/>
      <c r="CB408" s="13"/>
      <c r="CC408" s="13"/>
      <c r="CD408" s="15"/>
      <c r="CF408" s="5"/>
      <c r="CI408" s="6"/>
      <c r="CK408" s="11"/>
      <c r="CL408" s="13"/>
      <c r="CM408" s="13"/>
      <c r="CN408" s="15"/>
      <c r="CP408" s="5"/>
      <c r="CS408" s="6"/>
      <c r="CW408" s="52"/>
      <c r="CY408" s="20"/>
      <c r="CZ408" s="20"/>
      <c r="DA408" s="20"/>
      <c r="DB408" s="142"/>
      <c r="DC408" s="20"/>
      <c r="DD408" s="20"/>
      <c r="DE408" s="20"/>
    </row>
    <row r="409" spans="1:109" ht="18" customHeight="1" thickBot="1">
      <c r="D409" s="11" t="s">
        <v>6</v>
      </c>
      <c r="E409" s="13"/>
      <c r="F409" s="13" t="s">
        <v>7</v>
      </c>
      <c r="G409" s="15"/>
      <c r="H409" s="10"/>
      <c r="I409" s="11" t="s">
        <v>8</v>
      </c>
      <c r="J409" s="13"/>
      <c r="K409" s="13" t="s">
        <v>9</v>
      </c>
      <c r="L409" s="15"/>
      <c r="N409" s="251" t="s">
        <v>26</v>
      </c>
      <c r="O409" s="252"/>
      <c r="P409" s="253" t="s">
        <v>27</v>
      </c>
      <c r="Q409" s="254"/>
      <c r="S409" s="11" t="s">
        <v>13</v>
      </c>
      <c r="T409" s="13"/>
      <c r="U409" s="13" t="s">
        <v>14</v>
      </c>
      <c r="V409" s="15"/>
      <c r="W409" s="20"/>
      <c r="X409" s="251" t="s">
        <v>26</v>
      </c>
      <c r="Y409" s="252"/>
      <c r="Z409" s="253" t="s">
        <v>27</v>
      </c>
      <c r="AA409" s="254"/>
      <c r="AB409" s="20"/>
      <c r="AC409" s="11" t="s">
        <v>8</v>
      </c>
      <c r="AD409" s="13"/>
      <c r="AE409" s="13" t="s">
        <v>9</v>
      </c>
      <c r="AF409" s="15"/>
      <c r="AG409" s="20"/>
      <c r="AH409" s="251" t="s">
        <v>26</v>
      </c>
      <c r="AI409" s="252"/>
      <c r="AJ409" s="253" t="s">
        <v>27</v>
      </c>
      <c r="AK409" s="254"/>
      <c r="AL409" s="20"/>
      <c r="AM409" s="11" t="s">
        <v>13</v>
      </c>
      <c r="AN409" s="13"/>
      <c r="AO409" s="13" t="s">
        <v>14</v>
      </c>
      <c r="AP409" s="15"/>
      <c r="AR409" s="251" t="s">
        <v>26</v>
      </c>
      <c r="AS409" s="252"/>
      <c r="AT409" s="253" t="s">
        <v>27</v>
      </c>
      <c r="AU409" s="254"/>
      <c r="AV409" s="36"/>
      <c r="AW409" s="11" t="s">
        <v>8</v>
      </c>
      <c r="AX409" s="13"/>
      <c r="AY409" s="13" t="s">
        <v>9</v>
      </c>
      <c r="AZ409" s="15"/>
      <c r="BA409" s="20"/>
      <c r="BB409" s="251" t="s">
        <v>26</v>
      </c>
      <c r="BC409" s="252"/>
      <c r="BD409" s="253" t="s">
        <v>27</v>
      </c>
      <c r="BE409" s="254"/>
      <c r="BF409" s="36"/>
      <c r="BG409" s="11" t="s">
        <v>13</v>
      </c>
      <c r="BH409" s="13"/>
      <c r="BI409" s="13" t="s">
        <v>14</v>
      </c>
      <c r="BJ409" s="15"/>
      <c r="BK409" s="36"/>
      <c r="BL409" s="251" t="s">
        <v>26</v>
      </c>
      <c r="BM409" s="252"/>
      <c r="BN409" s="253" t="s">
        <v>27</v>
      </c>
      <c r="BO409" s="254"/>
      <c r="BP409" s="36"/>
      <c r="BQ409" s="11" t="s">
        <v>8</v>
      </c>
      <c r="BR409" s="13"/>
      <c r="BS409" s="13" t="s">
        <v>9</v>
      </c>
      <c r="BT409" s="15"/>
      <c r="BU409" s="20"/>
      <c r="BV409" s="251" t="s">
        <v>26</v>
      </c>
      <c r="BW409" s="252"/>
      <c r="BX409" s="253" t="s">
        <v>27</v>
      </c>
      <c r="BY409" s="254"/>
      <c r="BZ409" s="36"/>
      <c r="CA409" s="11" t="s">
        <v>13</v>
      </c>
      <c r="CB409" s="13"/>
      <c r="CC409" s="13" t="s">
        <v>14</v>
      </c>
      <c r="CD409" s="15"/>
      <c r="CE409" s="36"/>
      <c r="CF409" s="251" t="s">
        <v>26</v>
      </c>
      <c r="CG409" s="252"/>
      <c r="CH409" s="253" t="s">
        <v>27</v>
      </c>
      <c r="CI409" s="254"/>
      <c r="CK409" s="11" t="s">
        <v>28</v>
      </c>
      <c r="CL409" s="13"/>
      <c r="CM409" s="13" t="s">
        <v>29</v>
      </c>
      <c r="CN409" s="15"/>
      <c r="CP409" s="251" t="s">
        <v>26</v>
      </c>
      <c r="CQ409" s="252"/>
      <c r="CR409" s="253" t="s">
        <v>27</v>
      </c>
      <c r="CS409" s="254"/>
      <c r="CU409" s="38" t="s">
        <v>37</v>
      </c>
      <c r="CW409" s="53" t="s">
        <v>45</v>
      </c>
      <c r="CY409" s="20"/>
      <c r="CZ409" s="20"/>
      <c r="DA409" s="20"/>
      <c r="DB409" s="142"/>
      <c r="DC409" s="20"/>
      <c r="DD409" s="20"/>
      <c r="DE409" s="20"/>
    </row>
    <row r="410" spans="1:109" ht="18" customHeight="1" thickTop="1" thickBot="1">
      <c r="D410" s="16">
        <v>0</v>
      </c>
      <c r="E410" s="17">
        <v>0</v>
      </c>
      <c r="F410" s="18">
        <v>1</v>
      </c>
      <c r="G410" s="19">
        <v>0</v>
      </c>
      <c r="H410" s="10"/>
      <c r="I410" s="16">
        <v>0</v>
      </c>
      <c r="J410" s="17">
        <f t="shared" ref="J410" si="4157">-1/($J$4*$B407)</f>
        <v>-1.6997379004157558</v>
      </c>
      <c r="K410" s="18">
        <v>1</v>
      </c>
      <c r="L410" s="19">
        <v>0</v>
      </c>
      <c r="N410" s="1">
        <f t="shared" ref="N410" si="4158">D410*I407+F410*I410-E410*J407-G410*J410</f>
        <v>0</v>
      </c>
      <c r="O410" s="4">
        <f t="shared" ref="O410" si="4159">(D410*J407+E410*I407+F410*J410+G410*I410)</f>
        <v>-1.6997379004157558</v>
      </c>
      <c r="P410" s="2">
        <f t="shared" ref="P410" si="4160">D410*K407+F410*K410-E410*L407-G410*L410</f>
        <v>1</v>
      </c>
      <c r="Q410" s="3">
        <f t="shared" ref="Q410" si="4161">(D410*L407+E410*K407+F410*L410+G410*K410)</f>
        <v>0</v>
      </c>
      <c r="S410" s="16">
        <v>0</v>
      </c>
      <c r="T410" s="17">
        <v>0</v>
      </c>
      <c r="U410" s="18">
        <v>1</v>
      </c>
      <c r="V410" s="19">
        <v>0</v>
      </c>
      <c r="W410" s="20"/>
      <c r="X410" s="1">
        <f t="shared" ref="X410" si="4162">N410*S407+P410*S410-O410*T407-Q410*T410</f>
        <v>0</v>
      </c>
      <c r="Y410" s="4">
        <f t="shared" ref="Y410" si="4163">(N410*T407+O410*S407+P410*T410+Q410*S410)</f>
        <v>-1.6997379004157558</v>
      </c>
      <c r="Z410" s="2">
        <f t="shared" ref="Z410" si="4164">N410*U407+P410*U410-O410*V407-Q410*V410</f>
        <v>-2.9671606163951991</v>
      </c>
      <c r="AA410" s="3">
        <f t="shared" ref="AA410" si="4165">(N410*V407+O410*U407+P410*V410+Q410*U410)</f>
        <v>0</v>
      </c>
      <c r="AB410" s="20"/>
      <c r="AC410" s="16">
        <v>0</v>
      </c>
      <c r="AD410" s="17">
        <f t="shared" ref="AD410" si="4166">-1/($AD$4*$B407)</f>
        <v>-1.9418682325892096</v>
      </c>
      <c r="AE410" s="18">
        <v>1</v>
      </c>
      <c r="AF410" s="19">
        <v>0</v>
      </c>
      <c r="AG410" s="20"/>
      <c r="AH410" s="1">
        <f t="shared" ref="AH410" si="4167">X410*AC407+Z410*AC410-Y410*AD407-AA410*AD410</f>
        <v>0</v>
      </c>
      <c r="AI410" s="4">
        <f t="shared" ref="AI410" si="4168">(X410*AD407+Y410*AC407+Z410*AD410+AA410*AC410)</f>
        <v>4.0620970415518993</v>
      </c>
      <c r="AJ410" s="2">
        <f t="shared" ref="AJ410" si="4169">X410*AE407+Z410*AE410-Y410*AF407-AA410*AF410</f>
        <v>-2.9671606163951991</v>
      </c>
      <c r="AK410" s="3">
        <f t="shared" ref="AK410" si="4170">(X410*AF407+Y410*AE407+Z410*AF410+AA410*AE410)</f>
        <v>0</v>
      </c>
      <c r="AL410" s="20"/>
      <c r="AM410" s="16">
        <v>0</v>
      </c>
      <c r="AN410" s="17">
        <v>0</v>
      </c>
      <c r="AO410" s="18">
        <v>1</v>
      </c>
      <c r="AP410" s="19">
        <v>0</v>
      </c>
      <c r="AR410" s="1">
        <f t="shared" ref="AR410" si="4171">AH410*AM407+AJ410*AM410-AI410*AN407-AK410*AN410</f>
        <v>0</v>
      </c>
      <c r="AS410" s="4">
        <f t="shared" ref="AS410" si="4172">(AH410*AN407+AI410*AM407+AJ410*AN410+AK410*AM410)</f>
        <v>4.0620970415518993</v>
      </c>
      <c r="AT410" s="2">
        <f t="shared" ref="AT410" si="4173">AH410*AO407+AJ410*AO410-AI410*AP407-AK410*AP410</f>
        <v>6.8855065779463214</v>
      </c>
      <c r="AU410" s="3">
        <f t="shared" ref="AU410" si="4174">(AH410*AP407+AI410*AO407+AJ410*AP410+AK410*AO410)</f>
        <v>0</v>
      </c>
      <c r="AV410" s="20"/>
      <c r="AW410" s="16">
        <v>0</v>
      </c>
      <c r="AX410" s="17">
        <f t="shared" ref="AX410" si="4175">-1/($AX$4*$B407)</f>
        <v>-1.9418682325892096</v>
      </c>
      <c r="AY410" s="18">
        <v>1</v>
      </c>
      <c r="AZ410" s="19">
        <v>0</v>
      </c>
      <c r="BA410" s="20"/>
      <c r="BB410" s="1">
        <f t="shared" ref="BB410" si="4176">AR410*AW407+AT410*AW410-AS410*AX407-AU410*AX410</f>
        <v>0</v>
      </c>
      <c r="BC410" s="4">
        <f t="shared" ref="BC410" si="4177">(AR410*AX407+AS410*AW407+AT410*AX410+AU410*AW410)</f>
        <v>-9.3086494474461006</v>
      </c>
      <c r="BD410" s="2">
        <f t="shared" ref="BD410" si="4178">AR410*AY407+AT410*AY410-AS410*AZ407-AU410*AZ410</f>
        <v>6.8855065779463214</v>
      </c>
      <c r="BE410" s="3">
        <f t="shared" ref="BE410" si="4179">(AR410*AZ407+AS410*AY407+AT410*AZ410+AU410*AY410)</f>
        <v>0</v>
      </c>
      <c r="BF410" s="20"/>
      <c r="BG410" s="16">
        <v>0</v>
      </c>
      <c r="BH410" s="17">
        <v>0</v>
      </c>
      <c r="BI410" s="18">
        <v>1</v>
      </c>
      <c r="BJ410" s="19">
        <v>0</v>
      </c>
      <c r="BK410" s="20"/>
      <c r="BL410" s="1">
        <f t="shared" ref="BL410" si="4180">BB410*BG407+BD410*BG410-BC410*BH407-BE410*BH410</f>
        <v>0</v>
      </c>
      <c r="BM410" s="4">
        <f t="shared" ref="BM410" si="4181">(BB410*BH407+BC410*BG407+BD410*BH410+BE410*BG410)</f>
        <v>-9.3086494474461006</v>
      </c>
      <c r="BN410" s="2">
        <f t="shared" ref="BN410" si="4182">BB410*BI407+BD410*BI410-BC410*BJ407-BE410*BJ410</f>
        <v>-14.84072984397749</v>
      </c>
      <c r="BO410" s="3">
        <f t="shared" ref="BO410" si="4183">(BB410*BJ407+BC410*BI407+BD410*BJ410+BE410*BI410)</f>
        <v>0</v>
      </c>
      <c r="BP410" s="20"/>
      <c r="BQ410" s="16">
        <v>0</v>
      </c>
      <c r="BR410" s="17">
        <f t="shared" ref="BR410" si="4184">-1/($BR$4*$B407)</f>
        <v>-1.6997379004157558</v>
      </c>
      <c r="BS410" s="18">
        <v>1</v>
      </c>
      <c r="BT410" s="19">
        <v>0</v>
      </c>
      <c r="BU410" s="20"/>
      <c r="BV410" s="1">
        <f t="shared" ref="BV410" si="4185">BL410*BQ407+BN410*BQ410-BM410*BR407-BO410*BR410</f>
        <v>0</v>
      </c>
      <c r="BW410" s="4">
        <f t="shared" ref="BW410" si="4186">(BL410*BR407+BM410*BQ407+BN410*BR410+BO410*BQ410)</f>
        <v>15.916701538193646</v>
      </c>
      <c r="BX410" s="2">
        <f t="shared" ref="BX410" si="4187">BL410*BS407+BN410*BS410-BM410*BT407-BO410*BT410</f>
        <v>-14.84072984397749</v>
      </c>
      <c r="BY410" s="3">
        <f t="shared" ref="BY410" si="4188">(BL410*BT407+BM410*BS407+BN410*BT410+BO410*BS410)</f>
        <v>0</v>
      </c>
      <c r="BZ410" s="20"/>
      <c r="CA410" s="16">
        <v>0</v>
      </c>
      <c r="CB410" s="17">
        <v>0</v>
      </c>
      <c r="CC410" s="18">
        <v>1</v>
      </c>
      <c r="CD410" s="19">
        <v>0</v>
      </c>
      <c r="CE410" s="20"/>
      <c r="CF410" s="1">
        <f t="shared" ref="CF410" si="4189">BV410*CA407+BX410*CA410-BW410*CB407-BY410*CB410</f>
        <v>0</v>
      </c>
      <c r="CG410" s="4">
        <f t="shared" ref="CG410" si="4190">(BV410*CB407+BW410*CA407+BX410*CB410+BY410*CA410)</f>
        <v>15.916701538193646</v>
      </c>
      <c r="CH410" s="2">
        <f t="shared" ref="CH410" si="4191">BV410*CC407+BX410*CC410-BW410*CD407-BY410*CD410</f>
        <v>4.6022709820249066</v>
      </c>
      <c r="CI410" s="3">
        <f t="shared" ref="CI410" si="4192">(BV410*CD407+BW410*CC407+BX410*CD410+BY410*CC410)</f>
        <v>0</v>
      </c>
      <c r="CK410" s="16">
        <f t="shared" ref="CK410" si="4193">1/$CL$4</f>
        <v>1</v>
      </c>
      <c r="CL410" s="17">
        <v>0</v>
      </c>
      <c r="CM410" s="18">
        <v>1</v>
      </c>
      <c r="CN410" s="19">
        <v>0</v>
      </c>
      <c r="CP410" s="1">
        <f t="shared" ref="CP410" si="4194">CF410*CK407+CH410*CK410-CG410*CL407-CI410*CL410</f>
        <v>4.6022709820249066</v>
      </c>
      <c r="CQ410" s="4">
        <f t="shared" ref="CQ410" si="4195">(CF410*CL407+CG410*CK407+CH410*CL410+CI410*CK410)</f>
        <v>15.916701538193646</v>
      </c>
      <c r="CR410" s="2">
        <f t="shared" ref="CR410" si="4196">CF410*CM407+CH410*CM410-CG410*CN407-CI410*CN410</f>
        <v>4.6022709820249066</v>
      </c>
      <c r="CS410" s="3">
        <f t="shared" ref="CS410" si="4197">(CF410*CN407+CG410*CM407+CH410*CN410+CI410*CM410)</f>
        <v>0</v>
      </c>
      <c r="CU410" s="39">
        <f t="shared" ref="CU410" si="4198">(180/PI())*ATAN(-1*(CQ407/CP407))</f>
        <v>15.402666340931443</v>
      </c>
      <c r="CW410" s="54">
        <f t="shared" ref="CW410" si="4199">20*LOG(((1-(10^(CU407/20)^2)*(1-((1-CW407)/(1+CW407))^2))^0.5))</f>
        <v>-4.0500809417200703E-2</v>
      </c>
      <c r="CY410" s="20"/>
      <c r="CZ410" s="20"/>
      <c r="DA410" s="20"/>
      <c r="DB410" s="142"/>
      <c r="DC410" s="20"/>
      <c r="DD410" s="20"/>
      <c r="DE410" s="20"/>
    </row>
    <row r="411" spans="1:109" ht="18" customHeight="1"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3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  <c r="BV411" s="20"/>
      <c r="BW411" s="20"/>
      <c r="BX411" s="20"/>
      <c r="BY411" s="20"/>
      <c r="BZ411" s="20"/>
      <c r="CA411" s="20"/>
      <c r="CB411" s="20"/>
      <c r="CC411" s="20"/>
      <c r="CD411" s="20"/>
      <c r="CE411" s="20"/>
      <c r="CF411" s="20"/>
      <c r="CG411" s="20"/>
      <c r="CH411" s="20"/>
      <c r="CI411" s="20"/>
      <c r="CJ411" s="20"/>
      <c r="CK411" s="20"/>
      <c r="CL411" s="20"/>
      <c r="CY411" s="20"/>
      <c r="CZ411" s="20"/>
      <c r="DA411" s="20"/>
      <c r="DB411" s="142"/>
      <c r="DC411" s="20"/>
      <c r="DD411" s="20"/>
      <c r="DE411" s="20"/>
    </row>
    <row r="412" spans="1:109" ht="18" customHeight="1">
      <c r="CY412" s="20"/>
      <c r="CZ412" s="20"/>
      <c r="DA412" s="20"/>
      <c r="DB412" s="142"/>
      <c r="DC412" s="20"/>
      <c r="DD412" s="20"/>
      <c r="DE412" s="20"/>
    </row>
    <row r="413" spans="1:109" ht="18" customHeight="1" thickBot="1">
      <c r="A413" s="23"/>
      <c r="B413" s="23"/>
      <c r="C413" s="23"/>
      <c r="D413" s="20" t="s">
        <v>15</v>
      </c>
      <c r="E413" s="20"/>
      <c r="F413" s="20"/>
      <c r="G413" s="20"/>
      <c r="H413" s="20"/>
      <c r="I413" s="20" t="s">
        <v>16</v>
      </c>
      <c r="J413" s="20"/>
      <c r="K413" s="20"/>
      <c r="L413" s="20"/>
      <c r="M413" s="23"/>
      <c r="N413" s="23"/>
      <c r="O413" s="24" t="s">
        <v>17</v>
      </c>
      <c r="P413" s="23"/>
      <c r="Q413" s="23"/>
      <c r="R413" s="23"/>
      <c r="S413" s="20"/>
      <c r="T413" s="20" t="s">
        <v>18</v>
      </c>
      <c r="U413" s="23"/>
      <c r="V413" s="23"/>
      <c r="W413" s="23"/>
      <c r="X413" s="23"/>
      <c r="Y413" s="24" t="s">
        <v>19</v>
      </c>
      <c r="Z413" s="23"/>
      <c r="AA413" s="23"/>
      <c r="AB413" s="23"/>
      <c r="AC413" s="24" t="s">
        <v>20</v>
      </c>
      <c r="AD413" s="20"/>
      <c r="AE413" s="20"/>
      <c r="AF413" s="20"/>
      <c r="AG413" s="20"/>
      <c r="AH413" s="23"/>
      <c r="AI413" s="24" t="s">
        <v>21</v>
      </c>
      <c r="AJ413" s="23"/>
      <c r="AK413" s="23"/>
      <c r="AL413" s="20"/>
      <c r="AM413" s="24" t="s">
        <v>31</v>
      </c>
      <c r="AN413" s="20"/>
      <c r="AO413" s="23"/>
      <c r="AP413" s="23"/>
      <c r="AQ413" s="23"/>
      <c r="AR413" s="23"/>
      <c r="AS413" s="24" t="s">
        <v>91</v>
      </c>
      <c r="AT413" s="23"/>
      <c r="AU413" s="23"/>
      <c r="AV413" s="23"/>
      <c r="AW413" s="24" t="s">
        <v>32</v>
      </c>
      <c r="AX413" s="20"/>
      <c r="AY413" s="20"/>
      <c r="AZ413" s="20"/>
      <c r="BA413" s="20"/>
      <c r="BB413" s="23"/>
      <c r="BC413" s="24" t="s">
        <v>22</v>
      </c>
      <c r="BD413" s="23"/>
      <c r="BE413" s="23"/>
      <c r="BF413" s="23"/>
      <c r="BG413" s="24" t="s">
        <v>33</v>
      </c>
      <c r="BH413" s="20"/>
      <c r="BI413" s="23"/>
      <c r="BJ413" s="23"/>
      <c r="BK413" s="23"/>
      <c r="BL413" s="23"/>
      <c r="BM413" s="24" t="s">
        <v>34</v>
      </c>
      <c r="BN413" s="23"/>
      <c r="BO413" s="23"/>
      <c r="BP413" s="23"/>
      <c r="BQ413" s="24" t="s">
        <v>89</v>
      </c>
      <c r="BR413" s="20"/>
      <c r="BS413" s="20"/>
      <c r="BT413" s="20"/>
      <c r="BU413" s="20"/>
      <c r="BV413" s="23"/>
      <c r="BW413" s="24" t="s">
        <v>35</v>
      </c>
      <c r="BX413" s="23"/>
      <c r="BY413" s="23"/>
      <c r="BZ413" s="23"/>
      <c r="CA413" s="24" t="s">
        <v>90</v>
      </c>
      <c r="CB413" s="20"/>
      <c r="CC413" s="23"/>
      <c r="CD413" s="23"/>
      <c r="CE413" s="23"/>
      <c r="CF413" s="23"/>
      <c r="CG413" s="24" t="s">
        <v>92</v>
      </c>
      <c r="CH413" s="23"/>
      <c r="CI413" s="23"/>
      <c r="CJ413" s="23"/>
      <c r="CK413" s="24" t="s">
        <v>36</v>
      </c>
      <c r="CL413" s="24"/>
      <c r="CM413" s="23"/>
      <c r="CN413" s="23"/>
      <c r="CO413" s="23"/>
      <c r="CP413" s="23"/>
      <c r="CQ413" s="24" t="s">
        <v>93</v>
      </c>
      <c r="CR413" s="23"/>
      <c r="CS413" s="23"/>
      <c r="CY413" s="20"/>
      <c r="CZ413" s="20"/>
      <c r="DA413" s="20"/>
      <c r="DB413" s="142"/>
      <c r="DC413" s="20"/>
      <c r="DD413" s="20"/>
      <c r="DE413" s="20"/>
    </row>
    <row r="414" spans="1:109" ht="18" customHeight="1" thickBot="1">
      <c r="A414" s="23"/>
      <c r="B414" s="33"/>
      <c r="C414" s="23"/>
      <c r="D414" s="7" t="s">
        <v>2</v>
      </c>
      <c r="E414" s="8"/>
      <c r="F414" s="8" t="s">
        <v>3</v>
      </c>
      <c r="G414" s="9"/>
      <c r="H414" s="10"/>
      <c r="I414" s="7" t="s">
        <v>4</v>
      </c>
      <c r="J414" s="8"/>
      <c r="K414" s="8" t="s">
        <v>5</v>
      </c>
      <c r="L414" s="9"/>
      <c r="M414" s="23"/>
      <c r="N414" s="251" t="s">
        <v>79</v>
      </c>
      <c r="O414" s="252"/>
      <c r="P414" s="253" t="s">
        <v>80</v>
      </c>
      <c r="Q414" s="254"/>
      <c r="R414" s="23"/>
      <c r="S414" s="7" t="s">
        <v>11</v>
      </c>
      <c r="T414" s="8"/>
      <c r="U414" s="8" t="s">
        <v>12</v>
      </c>
      <c r="V414" s="9"/>
      <c r="W414" s="20"/>
      <c r="X414" s="251" t="s">
        <v>79</v>
      </c>
      <c r="Y414" s="252"/>
      <c r="Z414" s="253" t="s">
        <v>80</v>
      </c>
      <c r="AA414" s="254"/>
      <c r="AB414" s="20"/>
      <c r="AC414" s="7" t="s">
        <v>4</v>
      </c>
      <c r="AD414" s="8"/>
      <c r="AE414" s="8" t="s">
        <v>5</v>
      </c>
      <c r="AF414" s="9"/>
      <c r="AG414" s="20"/>
      <c r="AH414" s="251" t="s">
        <v>0</v>
      </c>
      <c r="AI414" s="252"/>
      <c r="AJ414" s="253" t="s">
        <v>1</v>
      </c>
      <c r="AK414" s="254"/>
      <c r="AL414" s="20"/>
      <c r="AM414" s="7" t="s">
        <v>11</v>
      </c>
      <c r="AN414" s="8"/>
      <c r="AO414" s="8" t="s">
        <v>12</v>
      </c>
      <c r="AP414" s="9"/>
      <c r="AQ414" s="23"/>
      <c r="AR414" s="251" t="s">
        <v>0</v>
      </c>
      <c r="AS414" s="252"/>
      <c r="AT414" s="253" t="s">
        <v>1</v>
      </c>
      <c r="AU414" s="254"/>
      <c r="AV414" s="36"/>
      <c r="AW414" s="7" t="s">
        <v>4</v>
      </c>
      <c r="AX414" s="8"/>
      <c r="AY414" s="8" t="s">
        <v>5</v>
      </c>
      <c r="AZ414" s="9"/>
      <c r="BA414" s="20"/>
      <c r="BB414" s="251" t="s">
        <v>0</v>
      </c>
      <c r="BC414" s="252"/>
      <c r="BD414" s="253" t="s">
        <v>1</v>
      </c>
      <c r="BE414" s="254"/>
      <c r="BF414" s="36"/>
      <c r="BG414" s="7" t="s">
        <v>11</v>
      </c>
      <c r="BH414" s="8"/>
      <c r="BI414" s="8" t="s">
        <v>12</v>
      </c>
      <c r="BJ414" s="9"/>
      <c r="BK414" s="36"/>
      <c r="BL414" s="251" t="s">
        <v>0</v>
      </c>
      <c r="BM414" s="252"/>
      <c r="BN414" s="253" t="s">
        <v>1</v>
      </c>
      <c r="BO414" s="254"/>
      <c r="BP414" s="36"/>
      <c r="BQ414" s="7" t="s">
        <v>4</v>
      </c>
      <c r="BR414" s="8"/>
      <c r="BS414" s="8" t="s">
        <v>5</v>
      </c>
      <c r="BT414" s="9"/>
      <c r="BU414" s="20"/>
      <c r="BV414" s="251" t="s">
        <v>0</v>
      </c>
      <c r="BW414" s="252"/>
      <c r="BX414" s="253" t="s">
        <v>1</v>
      </c>
      <c r="BY414" s="254"/>
      <c r="BZ414" s="36"/>
      <c r="CA414" s="7" t="s">
        <v>11</v>
      </c>
      <c r="CB414" s="8"/>
      <c r="CC414" s="8" t="s">
        <v>12</v>
      </c>
      <c r="CD414" s="9"/>
      <c r="CE414" s="36"/>
      <c r="CF414" s="251" t="s">
        <v>0</v>
      </c>
      <c r="CG414" s="252"/>
      <c r="CH414" s="253" t="s">
        <v>1</v>
      </c>
      <c r="CI414" s="254"/>
      <c r="CJ414" s="23"/>
      <c r="CK414" s="7" t="s">
        <v>23</v>
      </c>
      <c r="CL414" s="8"/>
      <c r="CM414" s="8" t="s">
        <v>24</v>
      </c>
      <c r="CN414" s="9"/>
      <c r="CO414" s="23"/>
      <c r="CP414" s="251" t="s">
        <v>0</v>
      </c>
      <c r="CQ414" s="252"/>
      <c r="CR414" s="253" t="s">
        <v>1</v>
      </c>
      <c r="CS414" s="254"/>
      <c r="CU414" s="26" t="s">
        <v>25</v>
      </c>
      <c r="CW414" s="50" t="s">
        <v>44</v>
      </c>
      <c r="CY414" s="20"/>
      <c r="CZ414" s="20"/>
      <c r="DA414" s="20"/>
      <c r="DB414" s="142"/>
      <c r="DC414" s="20"/>
      <c r="DD414" s="20"/>
      <c r="DE414" s="20"/>
    </row>
    <row r="415" spans="1:109" ht="18" customHeight="1" thickTop="1" thickBot="1">
      <c r="B415" s="34">
        <v>0.86499999999999999</v>
      </c>
      <c r="D415" s="11">
        <v>1</v>
      </c>
      <c r="E415" s="12">
        <v>0</v>
      </c>
      <c r="F415" s="13">
        <v>0</v>
      </c>
      <c r="G415" s="40">
        <f t="shared" ref="G415" si="4200">-1/($E$4*$B415)</f>
        <v>-1.2144861478746189</v>
      </c>
      <c r="H415" s="10"/>
      <c r="I415" s="11">
        <v>1</v>
      </c>
      <c r="J415" s="12">
        <v>0</v>
      </c>
      <c r="K415" s="13">
        <v>0</v>
      </c>
      <c r="L415" s="14">
        <v>0</v>
      </c>
      <c r="N415" s="1">
        <f t="shared" ref="N415" si="4201">D415*I415+F415*I418-E415*J415-G415*J418</f>
        <v>-1.0523757181066871</v>
      </c>
      <c r="O415" s="4">
        <f t="shared" ref="O415" si="4202">(D415*J415+E415*I415+F415*J418+G415*I418)</f>
        <v>0</v>
      </c>
      <c r="P415" s="2">
        <f t="shared" ref="P415" si="4203">D415*K415+F415*K418-E415*L415-G415*L418</f>
        <v>0</v>
      </c>
      <c r="Q415" s="3">
        <f t="shared" ref="Q415" si="4204">(D415*L415+E415*K415+F415*L418+G415*K418)</f>
        <v>-1.2144861478746189</v>
      </c>
      <c r="S415" s="11">
        <v>1</v>
      </c>
      <c r="T415" s="12">
        <v>0</v>
      </c>
      <c r="U415" s="13">
        <v>0</v>
      </c>
      <c r="V415" s="40">
        <f t="shared" ref="V415" si="4205">-1/($T$4*$B415)</f>
        <v>-2.3204925013284821</v>
      </c>
      <c r="W415" s="20"/>
      <c r="X415" s="1">
        <f t="shared" ref="X415" si="4206">N415*S415+P415*S418-O415*T415-Q415*T418</f>
        <v>-1.0523757181066871</v>
      </c>
      <c r="Y415" s="4">
        <f t="shared" ref="Y415" si="4207">(N415*T415+O415*S415+P415*T418+Q415*S418)</f>
        <v>0</v>
      </c>
      <c r="Z415" s="2">
        <f t="shared" ref="Z415" si="4208">N415*U415+P415*U418-O415*V415-Q415*V418</f>
        <v>0</v>
      </c>
      <c r="AA415" s="3">
        <f t="shared" ref="AA415" si="4209">(N415*V415+O415*U415+P415*V418+Q415*U418)</f>
        <v>1.2275438145721249</v>
      </c>
      <c r="AB415" s="20"/>
      <c r="AC415" s="11">
        <v>1</v>
      </c>
      <c r="AD415" s="12">
        <v>0</v>
      </c>
      <c r="AE415" s="13">
        <v>0</v>
      </c>
      <c r="AF415" s="14">
        <v>0</v>
      </c>
      <c r="AG415" s="20"/>
      <c r="AH415" s="1">
        <f t="shared" ref="AH415" si="4210">X415*AC415+Z415*AC418-Y415*AD415-AA415*AD418</f>
        <v>1.3175738430042148</v>
      </c>
      <c r="AI415" s="4">
        <f t="shared" ref="AI415" si="4211">(X415*AD415+Y415*AC415+Z415*AD418+AA415*AC418)</f>
        <v>0</v>
      </c>
      <c r="AJ415" s="2">
        <f t="shared" ref="AJ415" si="4212">X415*AE415+Z415*AE418-Y415*AF415-AA415*AF418</f>
        <v>0</v>
      </c>
      <c r="AK415" s="3">
        <f t="shared" ref="AK415" si="4213">(X415*AF415+Y415*AE415+Z415*AF418+AA415*AE418)</f>
        <v>1.2275438145721249</v>
      </c>
      <c r="AL415" s="20"/>
      <c r="AM415" s="11">
        <v>1</v>
      </c>
      <c r="AN415" s="12">
        <v>0</v>
      </c>
      <c r="AO415" s="13">
        <v>0</v>
      </c>
      <c r="AP415" s="40">
        <f t="shared" ref="AP415" si="4214">-1/($AN$4*$B415)</f>
        <v>-2.4114922072629326</v>
      </c>
      <c r="AR415" s="1">
        <f t="shared" ref="AR415" si="4215">AH415*AM415+AJ415*AM418-AI415*AN415-AK415*AN418</f>
        <v>1.3175738430042148</v>
      </c>
      <c r="AS415" s="4">
        <f t="shared" ref="AS415" si="4216">(AH415*AN415+AI415*AM415+AJ415*AN418+AK415*AM418)</f>
        <v>0</v>
      </c>
      <c r="AT415" s="2">
        <f t="shared" ref="AT415" si="4217">AH415*AO415+AJ415*AO418-AI415*AP415-AK415*AP418</f>
        <v>0</v>
      </c>
      <c r="AU415" s="3">
        <f t="shared" ref="AU415" si="4218">(AH415*AP415+AI415*AO415+AJ415*AP418+AK415*AO418)</f>
        <v>-1.9497752403260133</v>
      </c>
      <c r="AV415" s="20"/>
      <c r="AW415" s="11">
        <v>1</v>
      </c>
      <c r="AX415" s="12">
        <v>0</v>
      </c>
      <c r="AY415" s="13">
        <v>0</v>
      </c>
      <c r="AZ415" s="14">
        <v>0</v>
      </c>
      <c r="BA415" s="20"/>
      <c r="BB415" s="1">
        <f t="shared" ref="BB415" si="4219">AR415*AW415+AT415*AW418-AS415*AX415-AU415*AX418</f>
        <v>-2.4467471695913292</v>
      </c>
      <c r="BC415" s="4">
        <f t="shared" ref="BC415" si="4220">(AR415*AX415+AS415*AW415+AT415*AX418+AU415*AW418)</f>
        <v>0</v>
      </c>
      <c r="BD415" s="2">
        <f t="shared" ref="BD415" si="4221">AR415*AY415+AT415*AY418-AS415*AZ415-AU415*AZ418</f>
        <v>0</v>
      </c>
      <c r="BE415" s="3">
        <f t="shared" ref="BE415" si="4222">(AR415*AZ415+AS415*AY415+AT415*AZ418+AU415*AY418)</f>
        <v>-1.9497752403260133</v>
      </c>
      <c r="BF415" s="20"/>
      <c r="BG415" s="11">
        <v>1</v>
      </c>
      <c r="BH415" s="12">
        <v>0</v>
      </c>
      <c r="BI415" s="13">
        <v>0</v>
      </c>
      <c r="BJ415" s="40">
        <f t="shared" ref="BJ415" si="4223">-1/($BH$4*$B415)</f>
        <v>-2.3204925013284821</v>
      </c>
      <c r="BK415" s="20"/>
      <c r="BL415" s="1">
        <f t="shared" ref="BL415" si="4224">BB415*BG415+BD415*BG418-BC415*BH415-BE415*BH418</f>
        <v>-2.4467471695913292</v>
      </c>
      <c r="BM415" s="4">
        <f t="shared" ref="BM415" si="4225">(BB415*BH415+BC415*BG415+BD415*BH418+BE415*BG418)</f>
        <v>0</v>
      </c>
      <c r="BN415" s="2">
        <f t="shared" ref="BN415" si="4226">BB415*BI415+BD415*BI418-BC415*BJ415-BE415*BJ418</f>
        <v>0</v>
      </c>
      <c r="BO415" s="3">
        <f t="shared" ref="BO415" si="4227">(BB415*BJ415+BC415*BI415+BD415*BJ418+BE415*BI418)</f>
        <v>3.7278832193573539</v>
      </c>
      <c r="BP415" s="20"/>
      <c r="BQ415" s="11">
        <v>1</v>
      </c>
      <c r="BR415" s="12">
        <v>0</v>
      </c>
      <c r="BS415" s="13">
        <v>0</v>
      </c>
      <c r="BT415" s="14">
        <v>0</v>
      </c>
      <c r="BU415" s="20"/>
      <c r="BV415" s="1">
        <f t="shared" ref="BV415" si="4228">BL415*BQ415+BN415*BQ418-BM415*BR415-BO415*BR418</f>
        <v>3.8530504960600154</v>
      </c>
      <c r="BW415" s="4">
        <f t="shared" ref="BW415" si="4229">(BL415*BR415+BM415*BQ415+BN415*BR418+BO415*BQ418)</f>
        <v>0</v>
      </c>
      <c r="BX415" s="2">
        <f t="shared" ref="BX415" si="4230">BL415*BS415+BN415*BS418-BM415*BT415-BO415*BT418</f>
        <v>0</v>
      </c>
      <c r="BY415" s="3">
        <f t="shared" ref="BY415" si="4231">(BL415*BT415+BM415*BS415+BN415*BT418+BO415*BS418)</f>
        <v>3.7278832193573539</v>
      </c>
      <c r="BZ415" s="20"/>
      <c r="CA415" s="11">
        <v>1</v>
      </c>
      <c r="CB415" s="12">
        <v>0</v>
      </c>
      <c r="CC415" s="13">
        <v>0</v>
      </c>
      <c r="CD415" s="40">
        <f t="shared" ref="CD415" si="4232">-1/($CB$4*$B415)</f>
        <v>-1.2144861478746189</v>
      </c>
      <c r="CE415" s="20"/>
      <c r="CF415" s="1">
        <f t="shared" ref="CF415" si="4233">BV415*CA415+BX415*CA418-BW415*CB415-BY415*CB418</f>
        <v>3.8530504960600154</v>
      </c>
      <c r="CG415" s="4">
        <f t="shared" ref="CG415" si="4234">(BV415*CB415+BW415*CA415+BX415*CB418+BY415*CA418)</f>
        <v>0</v>
      </c>
      <c r="CH415" s="2">
        <f t="shared" ref="CH415" si="4235">BV415*CC415+BX415*CC418-BW415*CD415-BY415*CD418</f>
        <v>0</v>
      </c>
      <c r="CI415" s="3">
        <f t="shared" ref="CI415" si="4236">(BV415*CD415+BW415*CC415+BX415*CD418+BY415*CC418)</f>
        <v>-0.95159323516896421</v>
      </c>
      <c r="CJ415" s="28"/>
      <c r="CK415" s="11">
        <v>1</v>
      </c>
      <c r="CL415" s="12">
        <v>0</v>
      </c>
      <c r="CM415" s="13">
        <v>0</v>
      </c>
      <c r="CN415" s="14">
        <v>0</v>
      </c>
      <c r="CP415" s="1">
        <f t="shared" ref="CP415" si="4237">CF415*CK415+CH415*CK418-CG415*CL415-CI415*CL418</f>
        <v>3.8530504960600154</v>
      </c>
      <c r="CQ415" s="4">
        <f t="shared" ref="CQ415" si="4238">(CF415*CL415+CG415*CK415+CH415*CL418+CI415*CK418)</f>
        <v>-0.95159323516896421</v>
      </c>
      <c r="CR415" s="2">
        <f t="shared" ref="CR415" si="4239">CF415*CM415+CH415*CM418-CG415*CN415-CI415*CN418</f>
        <v>0</v>
      </c>
      <c r="CS415" s="3">
        <f t="shared" ref="CS415" si="4240">(CF415*CN415+CG415*CM415+CH415*CN418+CI415*CM418)</f>
        <v>-0.95159323516896421</v>
      </c>
      <c r="CU415" s="29">
        <f t="shared" ref="CU415" si="4241">20*LOG(((1+$CL$4)/$CL$4)/((CP415+CP418)^2+(CQ415+CQ418)^2)^0.5)</f>
        <v>-17.858807303654501</v>
      </c>
      <c r="CW415" s="51">
        <f t="shared" ref="CW415" si="4242">((CP415^2+CQ415^2)^0.5)/((CP418^2+CQ418^2)^0.5)</f>
        <v>0.26367652710863976</v>
      </c>
      <c r="CY415" s="20"/>
      <c r="CZ415" s="20"/>
      <c r="DA415" s="20"/>
      <c r="DB415" s="142"/>
      <c r="DC415" s="20"/>
      <c r="DD415" s="20"/>
      <c r="DE415" s="20"/>
    </row>
    <row r="416" spans="1:109" ht="18" customHeight="1" thickBot="1">
      <c r="D416" s="11"/>
      <c r="E416" s="13"/>
      <c r="F416" s="13"/>
      <c r="G416" s="15"/>
      <c r="H416" s="10"/>
      <c r="I416" s="11"/>
      <c r="J416" s="13"/>
      <c r="K416" s="13"/>
      <c r="L416" s="15"/>
      <c r="N416" s="5"/>
      <c r="Q416" s="6"/>
      <c r="S416" s="11"/>
      <c r="T416" s="13"/>
      <c r="U416" s="13"/>
      <c r="V416" s="15"/>
      <c r="W416" s="20"/>
      <c r="X416" s="5"/>
      <c r="AA416" s="6"/>
      <c r="AB416" s="20"/>
      <c r="AC416" s="11"/>
      <c r="AD416" s="13"/>
      <c r="AE416" s="13"/>
      <c r="AF416" s="15"/>
      <c r="AG416" s="20"/>
      <c r="AH416" s="5"/>
      <c r="AK416" s="6"/>
      <c r="AL416" s="20"/>
      <c r="AM416" s="11"/>
      <c r="AN416" s="13"/>
      <c r="AO416" s="13"/>
      <c r="AP416" s="15"/>
      <c r="AR416" s="5"/>
      <c r="AU416" s="6"/>
      <c r="AW416" s="11"/>
      <c r="AX416" s="13"/>
      <c r="AY416" s="13"/>
      <c r="AZ416" s="15"/>
      <c r="BA416" s="20"/>
      <c r="BB416" s="5"/>
      <c r="BE416" s="6"/>
      <c r="BG416" s="11"/>
      <c r="BH416" s="13"/>
      <c r="BI416" s="13"/>
      <c r="BJ416" s="15"/>
      <c r="BL416" s="5"/>
      <c r="BO416" s="6"/>
      <c r="BQ416" s="11"/>
      <c r="BR416" s="13"/>
      <c r="BS416" s="13"/>
      <c r="BT416" s="15"/>
      <c r="BU416" s="20"/>
      <c r="BV416" s="5"/>
      <c r="BY416" s="6"/>
      <c r="CA416" s="11"/>
      <c r="CB416" s="13"/>
      <c r="CC416" s="13"/>
      <c r="CD416" s="15"/>
      <c r="CF416" s="5"/>
      <c r="CI416" s="6"/>
      <c r="CK416" s="11"/>
      <c r="CL416" s="13"/>
      <c r="CM416" s="13"/>
      <c r="CN416" s="15"/>
      <c r="CP416" s="5"/>
      <c r="CS416" s="6"/>
      <c r="CW416" s="52"/>
      <c r="CY416" s="20"/>
      <c r="CZ416" s="20"/>
      <c r="DA416" s="20"/>
      <c r="DB416" s="142"/>
      <c r="DC416" s="20"/>
      <c r="DD416" s="20"/>
      <c r="DE416" s="20"/>
    </row>
    <row r="417" spans="1:109" ht="18" customHeight="1" thickBot="1">
      <c r="D417" s="11" t="s">
        <v>6</v>
      </c>
      <c r="E417" s="13"/>
      <c r="F417" s="13" t="s">
        <v>7</v>
      </c>
      <c r="G417" s="15"/>
      <c r="H417" s="10"/>
      <c r="I417" s="11" t="s">
        <v>8</v>
      </c>
      <c r="J417" s="13"/>
      <c r="K417" s="13" t="s">
        <v>9</v>
      </c>
      <c r="L417" s="15"/>
      <c r="N417" s="251" t="s">
        <v>26</v>
      </c>
      <c r="O417" s="252"/>
      <c r="P417" s="253" t="s">
        <v>27</v>
      </c>
      <c r="Q417" s="254"/>
      <c r="S417" s="11" t="s">
        <v>13</v>
      </c>
      <c r="T417" s="13"/>
      <c r="U417" s="13" t="s">
        <v>14</v>
      </c>
      <c r="V417" s="15"/>
      <c r="W417" s="20"/>
      <c r="X417" s="251" t="s">
        <v>26</v>
      </c>
      <c r="Y417" s="252"/>
      <c r="Z417" s="253" t="s">
        <v>27</v>
      </c>
      <c r="AA417" s="254"/>
      <c r="AB417" s="20"/>
      <c r="AC417" s="11" t="s">
        <v>8</v>
      </c>
      <c r="AD417" s="13"/>
      <c r="AE417" s="13" t="s">
        <v>9</v>
      </c>
      <c r="AF417" s="15"/>
      <c r="AG417" s="20"/>
      <c r="AH417" s="251" t="s">
        <v>26</v>
      </c>
      <c r="AI417" s="252"/>
      <c r="AJ417" s="253" t="s">
        <v>27</v>
      </c>
      <c r="AK417" s="254"/>
      <c r="AL417" s="20"/>
      <c r="AM417" s="11" t="s">
        <v>13</v>
      </c>
      <c r="AN417" s="13"/>
      <c r="AO417" s="13" t="s">
        <v>14</v>
      </c>
      <c r="AP417" s="15"/>
      <c r="AR417" s="251" t="s">
        <v>26</v>
      </c>
      <c r="AS417" s="252"/>
      <c r="AT417" s="253" t="s">
        <v>27</v>
      </c>
      <c r="AU417" s="254"/>
      <c r="AV417" s="36"/>
      <c r="AW417" s="11" t="s">
        <v>8</v>
      </c>
      <c r="AX417" s="13"/>
      <c r="AY417" s="13" t="s">
        <v>9</v>
      </c>
      <c r="AZ417" s="15"/>
      <c r="BA417" s="20"/>
      <c r="BB417" s="251" t="s">
        <v>26</v>
      </c>
      <c r="BC417" s="252"/>
      <c r="BD417" s="253" t="s">
        <v>27</v>
      </c>
      <c r="BE417" s="254"/>
      <c r="BF417" s="36"/>
      <c r="BG417" s="11" t="s">
        <v>13</v>
      </c>
      <c r="BH417" s="13"/>
      <c r="BI417" s="13" t="s">
        <v>14</v>
      </c>
      <c r="BJ417" s="15"/>
      <c r="BK417" s="36"/>
      <c r="BL417" s="251" t="s">
        <v>26</v>
      </c>
      <c r="BM417" s="252"/>
      <c r="BN417" s="253" t="s">
        <v>27</v>
      </c>
      <c r="BO417" s="254"/>
      <c r="BP417" s="36"/>
      <c r="BQ417" s="11" t="s">
        <v>8</v>
      </c>
      <c r="BR417" s="13"/>
      <c r="BS417" s="13" t="s">
        <v>9</v>
      </c>
      <c r="BT417" s="15"/>
      <c r="BU417" s="20"/>
      <c r="BV417" s="251" t="s">
        <v>26</v>
      </c>
      <c r="BW417" s="252"/>
      <c r="BX417" s="253" t="s">
        <v>27</v>
      </c>
      <c r="BY417" s="254"/>
      <c r="BZ417" s="36"/>
      <c r="CA417" s="11" t="s">
        <v>13</v>
      </c>
      <c r="CB417" s="13"/>
      <c r="CC417" s="13" t="s">
        <v>14</v>
      </c>
      <c r="CD417" s="15"/>
      <c r="CE417" s="36"/>
      <c r="CF417" s="251" t="s">
        <v>26</v>
      </c>
      <c r="CG417" s="252"/>
      <c r="CH417" s="253" t="s">
        <v>27</v>
      </c>
      <c r="CI417" s="254"/>
      <c r="CK417" s="11" t="s">
        <v>28</v>
      </c>
      <c r="CL417" s="13"/>
      <c r="CM417" s="13" t="s">
        <v>29</v>
      </c>
      <c r="CN417" s="15"/>
      <c r="CP417" s="251" t="s">
        <v>26</v>
      </c>
      <c r="CQ417" s="252"/>
      <c r="CR417" s="253" t="s">
        <v>27</v>
      </c>
      <c r="CS417" s="254"/>
      <c r="CU417" s="38" t="s">
        <v>37</v>
      </c>
      <c r="CW417" s="53" t="s">
        <v>45</v>
      </c>
      <c r="CY417" s="20"/>
      <c r="CZ417" s="20"/>
      <c r="DA417" s="20"/>
      <c r="DB417" s="142"/>
      <c r="DC417" s="20"/>
      <c r="DD417" s="20"/>
      <c r="DE417" s="20"/>
    </row>
    <row r="418" spans="1:109" ht="18" customHeight="1" thickTop="1" thickBot="1">
      <c r="D418" s="16">
        <v>0</v>
      </c>
      <c r="E418" s="17">
        <v>0</v>
      </c>
      <c r="F418" s="18">
        <v>1</v>
      </c>
      <c r="G418" s="19">
        <v>0</v>
      </c>
      <c r="H418" s="10"/>
      <c r="I418" s="16">
        <v>0</v>
      </c>
      <c r="J418" s="17">
        <f t="shared" ref="J418" si="4243">-1/($J$4*$B415)</f>
        <v>-1.6899128258468785</v>
      </c>
      <c r="K418" s="18">
        <v>1</v>
      </c>
      <c r="L418" s="19">
        <v>0</v>
      </c>
      <c r="N418" s="1">
        <f t="shared" ref="N418" si="4244">D418*I415+F418*I418-E418*J415-G418*J418</f>
        <v>0</v>
      </c>
      <c r="O418" s="4">
        <f t="shared" ref="O418" si="4245">(D418*J415+E418*I415+F418*J418+G418*I418)</f>
        <v>-1.6899128258468785</v>
      </c>
      <c r="P418" s="2">
        <f t="shared" ref="P418" si="4246">D418*K415+F418*K418-E418*L415-G418*L418</f>
        <v>1</v>
      </c>
      <c r="Q418" s="3">
        <f t="shared" ref="Q418" si="4247">(D418*L415+E418*K415+F418*L418+G418*K418)</f>
        <v>0</v>
      </c>
      <c r="S418" s="16">
        <v>0</v>
      </c>
      <c r="T418" s="17">
        <v>0</v>
      </c>
      <c r="U418" s="18">
        <v>1</v>
      </c>
      <c r="V418" s="19">
        <v>0</v>
      </c>
      <c r="W418" s="20"/>
      <c r="X418" s="1">
        <f t="shared" ref="X418" si="4248">N418*S415+P418*S418-O418*T415-Q418*T418</f>
        <v>0</v>
      </c>
      <c r="Y418" s="4">
        <f t="shared" ref="Y418" si="4249">(N418*T415+O418*S415+P418*T418+Q418*S418)</f>
        <v>-1.6899128258468785</v>
      </c>
      <c r="Z418" s="2">
        <f t="shared" ref="Z418" si="4250">N418*U415+P418*U418-O418*V415-Q418*V418</f>
        <v>-2.9214300402765065</v>
      </c>
      <c r="AA418" s="3">
        <f t="shared" ref="AA418" si="4251">(N418*V415+O418*U415+P418*V418+Q418*U418)</f>
        <v>0</v>
      </c>
      <c r="AB418" s="20"/>
      <c r="AC418" s="16">
        <v>0</v>
      </c>
      <c r="AD418" s="17">
        <f t="shared" ref="AD418" si="4252">-1/($AD$4*$B415)</f>
        <v>-1.9306435607245318</v>
      </c>
      <c r="AE418" s="18">
        <v>1</v>
      </c>
      <c r="AF418" s="19">
        <v>0</v>
      </c>
      <c r="AG418" s="20"/>
      <c r="AH418" s="1">
        <f t="shared" ref="AH418" si="4253">X418*AC415+Z418*AC418-Y418*AD415-AA418*AD418</f>
        <v>0</v>
      </c>
      <c r="AI418" s="4">
        <f t="shared" ref="AI418" si="4254">(X418*AD415+Y418*AC415+Z418*AD418+AA418*AC418)</f>
        <v>3.9503272695201685</v>
      </c>
      <c r="AJ418" s="2">
        <f t="shared" ref="AJ418" si="4255">X418*AE415+Z418*AE418-Y418*AF415-AA418*AF418</f>
        <v>-2.9214300402765065</v>
      </c>
      <c r="AK418" s="3">
        <f t="shared" ref="AK418" si="4256">(X418*AF415+Y418*AE415+Z418*AF418+AA418*AE418)</f>
        <v>0</v>
      </c>
      <c r="AL418" s="20"/>
      <c r="AM418" s="16">
        <v>0</v>
      </c>
      <c r="AN418" s="17">
        <v>0</v>
      </c>
      <c r="AO418" s="18">
        <v>1</v>
      </c>
      <c r="AP418" s="19">
        <v>0</v>
      </c>
      <c r="AR418" s="1">
        <f t="shared" ref="AR418" si="4257">AH418*AM415+AJ418*AM418-AI418*AN415-AK418*AN418</f>
        <v>0</v>
      </c>
      <c r="AS418" s="4">
        <f t="shared" ref="AS418" si="4258">(AH418*AN415+AI418*AM415+AJ418*AN418+AK418*AM418)</f>
        <v>3.9503272695201685</v>
      </c>
      <c r="AT418" s="2">
        <f t="shared" ref="AT418" si="4259">AH418*AO415+AJ418*AO418-AI418*AP415-AK418*AP418</f>
        <v>6.604753386309639</v>
      </c>
      <c r="AU418" s="3">
        <f t="shared" ref="AU418" si="4260">(AH418*AP415+AI418*AO415+AJ418*AP418+AK418*AO418)</f>
        <v>0</v>
      </c>
      <c r="AV418" s="20"/>
      <c r="AW418" s="16">
        <v>0</v>
      </c>
      <c r="AX418" s="17">
        <f t="shared" ref="AX418" si="4261">-1/($AX$4*$B415)</f>
        <v>-1.9306435607245318</v>
      </c>
      <c r="AY418" s="18">
        <v>1</v>
      </c>
      <c r="AZ418" s="19">
        <v>0</v>
      </c>
      <c r="BA418" s="20"/>
      <c r="BB418" s="1">
        <f t="shared" ref="BB418" si="4262">AR418*AW415+AT418*AW418-AS418*AX415-AU418*AX418</f>
        <v>0</v>
      </c>
      <c r="BC418" s="4">
        <f t="shared" ref="BC418" si="4263">(AR418*AX415+AS418*AW415+AT418*AX418+AU418*AW418)</f>
        <v>-8.8010973259320835</v>
      </c>
      <c r="BD418" s="2">
        <f t="shared" ref="BD418" si="4264">AR418*AY415+AT418*AY418-AS418*AZ415-AU418*AZ418</f>
        <v>6.604753386309639</v>
      </c>
      <c r="BE418" s="3">
        <f t="shared" ref="BE418" si="4265">(AR418*AZ415+AS418*AY415+AT418*AZ418+AU418*AY418)</f>
        <v>0</v>
      </c>
      <c r="BF418" s="20"/>
      <c r="BG418" s="16">
        <v>0</v>
      </c>
      <c r="BH418" s="17">
        <v>0</v>
      </c>
      <c r="BI418" s="18">
        <v>1</v>
      </c>
      <c r="BJ418" s="19">
        <v>0</v>
      </c>
      <c r="BK418" s="20"/>
      <c r="BL418" s="1">
        <f t="shared" ref="BL418" si="4266">BB418*BG415+BD418*BG418-BC418*BH415-BE418*BH418</f>
        <v>0</v>
      </c>
      <c r="BM418" s="4">
        <f t="shared" ref="BM418" si="4267">(BB418*BH415+BC418*BG415+BD418*BH418+BE418*BG418)</f>
        <v>-8.8010973259320835</v>
      </c>
      <c r="BN418" s="2">
        <f t="shared" ref="BN418" si="4268">BB418*BI415+BD418*BI418-BC418*BJ415-BE418*BJ418</f>
        <v>-13.818126961977917</v>
      </c>
      <c r="BO418" s="3">
        <f t="shared" ref="BO418" si="4269">(BB418*BJ415+BC418*BI415+BD418*BJ418+BE418*BI418)</f>
        <v>0</v>
      </c>
      <c r="BP418" s="20"/>
      <c r="BQ418" s="16">
        <v>0</v>
      </c>
      <c r="BR418" s="17">
        <f t="shared" ref="BR418" si="4270">-1/($BR$4*$B415)</f>
        <v>-1.6899128258468785</v>
      </c>
      <c r="BS418" s="18">
        <v>1</v>
      </c>
      <c r="BT418" s="19">
        <v>0</v>
      </c>
      <c r="BU418" s="20"/>
      <c r="BV418" s="1">
        <f t="shared" ref="BV418" si="4271">BL418*BQ415+BN418*BQ418-BM418*BR415-BO418*BR418</f>
        <v>0</v>
      </c>
      <c r="BW418" s="4">
        <f t="shared" ref="BW418" si="4272">(BL418*BR415+BM418*BQ415+BN418*BR418+BO418*BQ418)</f>
        <v>14.550332656294962</v>
      </c>
      <c r="BX418" s="2">
        <f t="shared" ref="BX418" si="4273">BL418*BS415+BN418*BS418-BM418*BT415-BO418*BT418</f>
        <v>-13.818126961977917</v>
      </c>
      <c r="BY418" s="3">
        <f t="shared" ref="BY418" si="4274">(BL418*BT415+BM418*BS415+BN418*BT418+BO418*BS418)</f>
        <v>0</v>
      </c>
      <c r="BZ418" s="20"/>
      <c r="CA418" s="16">
        <v>0</v>
      </c>
      <c r="CB418" s="17">
        <v>0</v>
      </c>
      <c r="CC418" s="18">
        <v>1</v>
      </c>
      <c r="CD418" s="19">
        <v>0</v>
      </c>
      <c r="CE418" s="20"/>
      <c r="CF418" s="1">
        <f t="shared" ref="CF418" si="4275">BV418*CA415+BX418*CA418-BW418*CB415-BY418*CB418</f>
        <v>0</v>
      </c>
      <c r="CG418" s="4">
        <f t="shared" ref="CG418" si="4276">(BV418*CB415+BW418*CA415+BX418*CB418+BY418*CA418)</f>
        <v>14.550332656294962</v>
      </c>
      <c r="CH418" s="2">
        <f t="shared" ref="CH418" si="4277">BV418*CC415+BX418*CC418-BW418*CD415-BY418*CD418</f>
        <v>3.8530504960600247</v>
      </c>
      <c r="CI418" s="3">
        <f t="shared" ref="CI418" si="4278">(BV418*CD415+BW418*CC415+BX418*CD418+BY418*CC418)</f>
        <v>0</v>
      </c>
      <c r="CK418" s="16">
        <f t="shared" ref="CK418" si="4279">1/$CL$4</f>
        <v>1</v>
      </c>
      <c r="CL418" s="17">
        <v>0</v>
      </c>
      <c r="CM418" s="18">
        <v>1</v>
      </c>
      <c r="CN418" s="19">
        <v>0</v>
      </c>
      <c r="CP418" s="1">
        <f t="shared" ref="CP418" si="4280">CF418*CK415+CH418*CK418-CG418*CL415-CI418*CL418</f>
        <v>3.8530504960600247</v>
      </c>
      <c r="CQ418" s="4">
        <f t="shared" ref="CQ418" si="4281">(CF418*CL415+CG418*CK415+CH418*CL418+CI418*CK418)</f>
        <v>14.550332656294962</v>
      </c>
      <c r="CR418" s="2">
        <f t="shared" ref="CR418" si="4282">CF418*CM415+CH418*CM418-CG418*CN415-CI418*CN418</f>
        <v>3.8530504960600247</v>
      </c>
      <c r="CS418" s="3">
        <f t="shared" ref="CS418" si="4283">(CF418*CN415+CG418*CM415+CH418*CN418+CI418*CM418)</f>
        <v>0</v>
      </c>
      <c r="CU418" s="39">
        <f t="shared" ref="CU418" si="4284">(180/PI())*ATAN(-1*(CQ415/CP415))</f>
        <v>13.872808297050183</v>
      </c>
      <c r="CW418" s="54">
        <f t="shared" ref="CW418" si="4285">20*LOG(((1-(10^(CU415/20)^2)*(1-((1-CW415)/(1+CW415))^2))^0.5))</f>
        <v>-4.7219571815002151E-2</v>
      </c>
      <c r="CY418" s="20"/>
      <c r="CZ418" s="20"/>
      <c r="DA418" s="20"/>
      <c r="DB418" s="142"/>
      <c r="DC418" s="20"/>
      <c r="DD418" s="20"/>
      <c r="DE418" s="20"/>
    </row>
    <row r="419" spans="1:109" ht="18" customHeight="1"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3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  <c r="BG419" s="20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BR419" s="20"/>
      <c r="BS419" s="20"/>
      <c r="BT419" s="20"/>
      <c r="BU419" s="20"/>
      <c r="BV419" s="20"/>
      <c r="BW419" s="20"/>
      <c r="BX419" s="20"/>
      <c r="BY419" s="20"/>
      <c r="BZ419" s="20"/>
      <c r="CA419" s="20"/>
      <c r="CB419" s="20"/>
      <c r="CC419" s="20"/>
      <c r="CD419" s="20"/>
      <c r="CE419" s="20"/>
      <c r="CF419" s="20"/>
      <c r="CG419" s="20"/>
      <c r="CH419" s="20"/>
      <c r="CI419" s="20"/>
      <c r="CJ419" s="20"/>
      <c r="CK419" s="20"/>
      <c r="CL419" s="20"/>
      <c r="CY419" s="20"/>
      <c r="CZ419" s="20"/>
      <c r="DA419" s="20"/>
      <c r="DB419" s="142"/>
      <c r="DC419" s="20"/>
      <c r="DD419" s="20"/>
      <c r="DE419" s="20"/>
    </row>
    <row r="420" spans="1:109" ht="18" customHeight="1">
      <c r="CY420" s="20"/>
      <c r="CZ420" s="20"/>
      <c r="DA420" s="20"/>
      <c r="DB420" s="142"/>
      <c r="DC420" s="20"/>
      <c r="DD420" s="20"/>
      <c r="DE420" s="20"/>
    </row>
    <row r="421" spans="1:109" ht="18" customHeight="1" thickBot="1">
      <c r="A421" s="23"/>
      <c r="B421" s="23"/>
      <c r="C421" s="23"/>
      <c r="D421" s="20" t="s">
        <v>15</v>
      </c>
      <c r="E421" s="20"/>
      <c r="F421" s="20"/>
      <c r="G421" s="20"/>
      <c r="H421" s="20"/>
      <c r="I421" s="20" t="s">
        <v>16</v>
      </c>
      <c r="J421" s="20"/>
      <c r="K421" s="20"/>
      <c r="L421" s="20"/>
      <c r="M421" s="23"/>
      <c r="N421" s="23"/>
      <c r="O421" s="24" t="s">
        <v>17</v>
      </c>
      <c r="P421" s="23"/>
      <c r="Q421" s="23"/>
      <c r="R421" s="23"/>
      <c r="S421" s="20"/>
      <c r="T421" s="20" t="s">
        <v>18</v>
      </c>
      <c r="U421" s="23"/>
      <c r="V421" s="23"/>
      <c r="W421" s="23"/>
      <c r="X421" s="23"/>
      <c r="Y421" s="24" t="s">
        <v>19</v>
      </c>
      <c r="Z421" s="23"/>
      <c r="AA421" s="23"/>
      <c r="AB421" s="23"/>
      <c r="AC421" s="24" t="s">
        <v>20</v>
      </c>
      <c r="AD421" s="20"/>
      <c r="AE421" s="20"/>
      <c r="AF421" s="20"/>
      <c r="AG421" s="20"/>
      <c r="AH421" s="23"/>
      <c r="AI421" s="24" t="s">
        <v>21</v>
      </c>
      <c r="AJ421" s="23"/>
      <c r="AK421" s="23"/>
      <c r="AL421" s="20"/>
      <c r="AM421" s="24" t="s">
        <v>31</v>
      </c>
      <c r="AN421" s="20"/>
      <c r="AO421" s="23"/>
      <c r="AP421" s="23"/>
      <c r="AQ421" s="23"/>
      <c r="AR421" s="23"/>
      <c r="AS421" s="24" t="s">
        <v>91</v>
      </c>
      <c r="AT421" s="23"/>
      <c r="AU421" s="23"/>
      <c r="AV421" s="23"/>
      <c r="AW421" s="24" t="s">
        <v>32</v>
      </c>
      <c r="AX421" s="20"/>
      <c r="AY421" s="20"/>
      <c r="AZ421" s="20"/>
      <c r="BA421" s="20"/>
      <c r="BB421" s="23"/>
      <c r="BC421" s="24" t="s">
        <v>22</v>
      </c>
      <c r="BD421" s="23"/>
      <c r="BE421" s="23"/>
      <c r="BF421" s="23"/>
      <c r="BG421" s="24" t="s">
        <v>33</v>
      </c>
      <c r="BH421" s="20"/>
      <c r="BI421" s="23"/>
      <c r="BJ421" s="23"/>
      <c r="BK421" s="23"/>
      <c r="BL421" s="23"/>
      <c r="BM421" s="24" t="s">
        <v>34</v>
      </c>
      <c r="BN421" s="23"/>
      <c r="BO421" s="23"/>
      <c r="BP421" s="23"/>
      <c r="BQ421" s="24" t="s">
        <v>89</v>
      </c>
      <c r="BR421" s="20"/>
      <c r="BS421" s="20"/>
      <c r="BT421" s="20"/>
      <c r="BU421" s="20"/>
      <c r="BV421" s="23"/>
      <c r="BW421" s="24" t="s">
        <v>35</v>
      </c>
      <c r="BX421" s="23"/>
      <c r="BY421" s="23"/>
      <c r="BZ421" s="23"/>
      <c r="CA421" s="24" t="s">
        <v>90</v>
      </c>
      <c r="CB421" s="20"/>
      <c r="CC421" s="23"/>
      <c r="CD421" s="23"/>
      <c r="CE421" s="23"/>
      <c r="CF421" s="23"/>
      <c r="CG421" s="24" t="s">
        <v>92</v>
      </c>
      <c r="CH421" s="23"/>
      <c r="CI421" s="23"/>
      <c r="CJ421" s="23"/>
      <c r="CK421" s="24" t="s">
        <v>36</v>
      </c>
      <c r="CL421" s="24"/>
      <c r="CM421" s="23"/>
      <c r="CN421" s="23"/>
      <c r="CO421" s="23"/>
      <c r="CP421" s="23"/>
      <c r="CQ421" s="24" t="s">
        <v>93</v>
      </c>
      <c r="CR421" s="23"/>
      <c r="CS421" s="23"/>
      <c r="CY421" s="20"/>
      <c r="CZ421" s="20"/>
      <c r="DA421" s="20"/>
      <c r="DB421" s="142"/>
      <c r="DC421" s="20"/>
      <c r="DD421" s="20"/>
      <c r="DE421" s="20"/>
    </row>
    <row r="422" spans="1:109" ht="18" customHeight="1" thickBot="1">
      <c r="A422" s="23"/>
      <c r="B422" s="33"/>
      <c r="C422" s="23"/>
      <c r="D422" s="7" t="s">
        <v>2</v>
      </c>
      <c r="E422" s="8"/>
      <c r="F422" s="8" t="s">
        <v>3</v>
      </c>
      <c r="G422" s="9"/>
      <c r="H422" s="10"/>
      <c r="I422" s="7" t="s">
        <v>4</v>
      </c>
      <c r="J422" s="8"/>
      <c r="K422" s="8" t="s">
        <v>5</v>
      </c>
      <c r="L422" s="9"/>
      <c r="M422" s="23"/>
      <c r="N422" s="251" t="s">
        <v>79</v>
      </c>
      <c r="O422" s="252"/>
      <c r="P422" s="253" t="s">
        <v>80</v>
      </c>
      <c r="Q422" s="254"/>
      <c r="R422" s="23"/>
      <c r="S422" s="7" t="s">
        <v>11</v>
      </c>
      <c r="T422" s="8"/>
      <c r="U422" s="8" t="s">
        <v>12</v>
      </c>
      <c r="V422" s="9"/>
      <c r="W422" s="20"/>
      <c r="X422" s="251" t="s">
        <v>79</v>
      </c>
      <c r="Y422" s="252"/>
      <c r="Z422" s="253" t="s">
        <v>80</v>
      </c>
      <c r="AA422" s="254"/>
      <c r="AB422" s="20"/>
      <c r="AC422" s="7" t="s">
        <v>4</v>
      </c>
      <c r="AD422" s="8"/>
      <c r="AE422" s="8" t="s">
        <v>5</v>
      </c>
      <c r="AF422" s="9"/>
      <c r="AG422" s="20"/>
      <c r="AH422" s="251" t="s">
        <v>0</v>
      </c>
      <c r="AI422" s="252"/>
      <c r="AJ422" s="253" t="s">
        <v>1</v>
      </c>
      <c r="AK422" s="254"/>
      <c r="AL422" s="20"/>
      <c r="AM422" s="7" t="s">
        <v>11</v>
      </c>
      <c r="AN422" s="8"/>
      <c r="AO422" s="8" t="s">
        <v>12</v>
      </c>
      <c r="AP422" s="9"/>
      <c r="AQ422" s="23"/>
      <c r="AR422" s="251" t="s">
        <v>0</v>
      </c>
      <c r="AS422" s="252"/>
      <c r="AT422" s="253" t="s">
        <v>1</v>
      </c>
      <c r="AU422" s="254"/>
      <c r="AV422" s="36"/>
      <c r="AW422" s="7" t="s">
        <v>4</v>
      </c>
      <c r="AX422" s="8"/>
      <c r="AY422" s="8" t="s">
        <v>5</v>
      </c>
      <c r="AZ422" s="9"/>
      <c r="BA422" s="20"/>
      <c r="BB422" s="251" t="s">
        <v>0</v>
      </c>
      <c r="BC422" s="252"/>
      <c r="BD422" s="253" t="s">
        <v>1</v>
      </c>
      <c r="BE422" s="254"/>
      <c r="BF422" s="36"/>
      <c r="BG422" s="7" t="s">
        <v>11</v>
      </c>
      <c r="BH422" s="8"/>
      <c r="BI422" s="8" t="s">
        <v>12</v>
      </c>
      <c r="BJ422" s="9"/>
      <c r="BK422" s="36"/>
      <c r="BL422" s="251" t="s">
        <v>0</v>
      </c>
      <c r="BM422" s="252"/>
      <c r="BN422" s="253" t="s">
        <v>1</v>
      </c>
      <c r="BO422" s="254"/>
      <c r="BP422" s="36"/>
      <c r="BQ422" s="7" t="s">
        <v>4</v>
      </c>
      <c r="BR422" s="8"/>
      <c r="BS422" s="8" t="s">
        <v>5</v>
      </c>
      <c r="BT422" s="9"/>
      <c r="BU422" s="20"/>
      <c r="BV422" s="251" t="s">
        <v>0</v>
      </c>
      <c r="BW422" s="252"/>
      <c r="BX422" s="253" t="s">
        <v>1</v>
      </c>
      <c r="BY422" s="254"/>
      <c r="BZ422" s="36"/>
      <c r="CA422" s="7" t="s">
        <v>11</v>
      </c>
      <c r="CB422" s="8"/>
      <c r="CC422" s="8" t="s">
        <v>12</v>
      </c>
      <c r="CD422" s="9"/>
      <c r="CE422" s="36"/>
      <c r="CF422" s="251" t="s">
        <v>0</v>
      </c>
      <c r="CG422" s="252"/>
      <c r="CH422" s="253" t="s">
        <v>1</v>
      </c>
      <c r="CI422" s="254"/>
      <c r="CJ422" s="23"/>
      <c r="CK422" s="7" t="s">
        <v>23</v>
      </c>
      <c r="CL422" s="8"/>
      <c r="CM422" s="8" t="s">
        <v>24</v>
      </c>
      <c r="CN422" s="9"/>
      <c r="CO422" s="23"/>
      <c r="CP422" s="251" t="s">
        <v>0</v>
      </c>
      <c r="CQ422" s="252"/>
      <c r="CR422" s="253" t="s">
        <v>1</v>
      </c>
      <c r="CS422" s="254"/>
      <c r="CU422" s="26" t="s">
        <v>25</v>
      </c>
      <c r="CW422" s="50" t="s">
        <v>44</v>
      </c>
      <c r="CY422" s="20"/>
      <c r="CZ422" s="20"/>
      <c r="DA422" s="20"/>
      <c r="DB422" s="142"/>
      <c r="DC422" s="20"/>
      <c r="DD422" s="20"/>
      <c r="DE422" s="20"/>
    </row>
    <row r="423" spans="1:109" ht="18" customHeight="1" thickTop="1" thickBot="1">
      <c r="B423" s="34">
        <v>0.87</v>
      </c>
      <c r="D423" s="11">
        <v>1</v>
      </c>
      <c r="E423" s="12">
        <v>0</v>
      </c>
      <c r="F423" s="13">
        <v>0</v>
      </c>
      <c r="G423" s="40">
        <f t="shared" ref="G423" si="4286">-1/($E$4*$B423)</f>
        <v>-1.2075063424270638</v>
      </c>
      <c r="H423" s="10"/>
      <c r="I423" s="11">
        <v>1</v>
      </c>
      <c r="J423" s="12">
        <v>0</v>
      </c>
      <c r="K423" s="13">
        <v>0</v>
      </c>
      <c r="L423" s="14">
        <v>0</v>
      </c>
      <c r="N423" s="1">
        <f t="shared" ref="N423" si="4287">D423*I423+F423*I426-E423*J423-G423*J426</f>
        <v>-1.0288529814775749</v>
      </c>
      <c r="O423" s="4">
        <f t="shared" ref="O423" si="4288">(D423*J423+E423*I423+F423*J426+G423*I426)</f>
        <v>0</v>
      </c>
      <c r="P423" s="2">
        <f t="shared" ref="P423" si="4289">D423*K423+F423*K426-E423*L423-G423*L426</f>
        <v>0</v>
      </c>
      <c r="Q423" s="3">
        <f t="shared" ref="Q423" si="4290">(D423*L423+E423*K423+F423*L426+G423*K426)</f>
        <v>-1.2075063424270638</v>
      </c>
      <c r="S423" s="11">
        <v>1</v>
      </c>
      <c r="T423" s="12">
        <v>0</v>
      </c>
      <c r="U423" s="13">
        <v>0</v>
      </c>
      <c r="V423" s="40">
        <f t="shared" ref="V423" si="4291">-1/($T$4*$B423)</f>
        <v>-2.3071563375277435</v>
      </c>
      <c r="W423" s="20"/>
      <c r="X423" s="1">
        <f t="shared" ref="X423" si="4292">N423*S423+P423*S426-O423*T423-Q423*T426</f>
        <v>-1.0288529814775749</v>
      </c>
      <c r="Y423" s="4">
        <f t="shared" ref="Y423" si="4293">(N423*T423+O423*S423+P423*T426+Q423*S426)</f>
        <v>0</v>
      </c>
      <c r="Z423" s="2">
        <f t="shared" ref="Z423" si="4294">N423*U423+P423*U426-O423*V423-Q423*V426</f>
        <v>0</v>
      </c>
      <c r="AA423" s="3">
        <f t="shared" ref="AA423" si="4295">(N423*V423+O423*U423+P423*V426+Q423*U426)</f>
        <v>1.1662183341732371</v>
      </c>
      <c r="AB423" s="20"/>
      <c r="AC423" s="11">
        <v>1</v>
      </c>
      <c r="AD423" s="12">
        <v>0</v>
      </c>
      <c r="AE423" s="13">
        <v>0</v>
      </c>
      <c r="AF423" s="14">
        <v>0</v>
      </c>
      <c r="AG423" s="20"/>
      <c r="AH423" s="1">
        <f t="shared" ref="AH423" si="4296">X423*AC423+Z423*AC426-Y423*AD423-AA423*AD426</f>
        <v>1.2097589822453445</v>
      </c>
      <c r="AI423" s="4">
        <f t="shared" ref="AI423" si="4297">(X423*AD423+Y423*AC423+Z423*AD426+AA423*AC426)</f>
        <v>0</v>
      </c>
      <c r="AJ423" s="2">
        <f t="shared" ref="AJ423" si="4298">X423*AE423+Z423*AE426-Y423*AF423-AA423*AF426</f>
        <v>0</v>
      </c>
      <c r="AK423" s="3">
        <f t="shared" ref="AK423" si="4299">(X423*AF423+Y423*AE423+Z423*AF426+AA423*AE426)</f>
        <v>1.1662183341732371</v>
      </c>
      <c r="AL423" s="20"/>
      <c r="AM423" s="11">
        <v>1</v>
      </c>
      <c r="AN423" s="12">
        <v>0</v>
      </c>
      <c r="AO423" s="13">
        <v>0</v>
      </c>
      <c r="AP423" s="40">
        <f t="shared" ref="AP423" si="4300">-1/($AN$4*$B423)</f>
        <v>-2.3976330566464785</v>
      </c>
      <c r="AR423" s="1">
        <f t="shared" ref="AR423" si="4301">AH423*AM423+AJ423*AM426-AI423*AN423-AK423*AN426</f>
        <v>1.2097589822453445</v>
      </c>
      <c r="AS423" s="4">
        <f t="shared" ref="AS423" si="4302">(AH423*AN423+AI423*AM423+AJ423*AN426+AK423*AM426)</f>
        <v>0</v>
      </c>
      <c r="AT423" s="2">
        <f t="shared" ref="AT423" si="4303">AH423*AO423+AJ423*AO426-AI423*AP423-AK423*AP426</f>
        <v>0</v>
      </c>
      <c r="AU423" s="3">
        <f t="shared" ref="AU423" si="4304">(AH423*AP423+AI423*AO423+AJ423*AP426+AK423*AO426)</f>
        <v>-1.7343397922332013</v>
      </c>
      <c r="AV423" s="20"/>
      <c r="AW423" s="11">
        <v>1</v>
      </c>
      <c r="AX423" s="12">
        <v>0</v>
      </c>
      <c r="AY423" s="13">
        <v>0</v>
      </c>
      <c r="AZ423" s="14">
        <v>0</v>
      </c>
      <c r="BA423" s="20"/>
      <c r="BB423" s="1">
        <f t="shared" ref="BB423" si="4305">AR423*AW423+AT423*AW426-AS423*AX423-AU423*AX426</f>
        <v>-2.1193893378300581</v>
      </c>
      <c r="BC423" s="4">
        <f t="shared" ref="BC423" si="4306">(AR423*AX423+AS423*AW423+AT423*AX426+AU423*AW426)</f>
        <v>0</v>
      </c>
      <c r="BD423" s="2">
        <f t="shared" ref="BD423" si="4307">AR423*AY423+AT423*AY426-AS423*AZ423-AU423*AZ426</f>
        <v>0</v>
      </c>
      <c r="BE423" s="3">
        <f t="shared" ref="BE423" si="4308">(AR423*AZ423+AS423*AY423+AT423*AZ426+AU423*AY426)</f>
        <v>-1.7343397922332013</v>
      </c>
      <c r="BF423" s="20"/>
      <c r="BG423" s="11">
        <v>1</v>
      </c>
      <c r="BH423" s="12">
        <v>0</v>
      </c>
      <c r="BI423" s="13">
        <v>0</v>
      </c>
      <c r="BJ423" s="40">
        <f t="shared" ref="BJ423" si="4309">-1/($BH$4*$B423)</f>
        <v>-2.3071563375277435</v>
      </c>
      <c r="BK423" s="20"/>
      <c r="BL423" s="1">
        <f t="shared" ref="BL423" si="4310">BB423*BG423+BD423*BG426-BC423*BH423-BE423*BH426</f>
        <v>-2.1193893378300581</v>
      </c>
      <c r="BM423" s="4">
        <f t="shared" ref="BM423" si="4311">(BB423*BH423+BC423*BG423+BD423*BH426+BE423*BG426)</f>
        <v>0</v>
      </c>
      <c r="BN423" s="2">
        <f t="shared" ref="BN423" si="4312">BB423*BI423+BD423*BI426-BC423*BJ423-BE423*BJ426</f>
        <v>0</v>
      </c>
      <c r="BO423" s="3">
        <f t="shared" ref="BO423" si="4313">(BB423*BJ423+BC423*BI423+BD423*BJ426+BE423*BI426)</f>
        <v>3.1554227502301453</v>
      </c>
      <c r="BP423" s="20"/>
      <c r="BQ423" s="11">
        <v>1</v>
      </c>
      <c r="BR423" s="12">
        <v>0</v>
      </c>
      <c r="BS423" s="13">
        <v>0</v>
      </c>
      <c r="BT423" s="14">
        <v>0</v>
      </c>
      <c r="BU423" s="20"/>
      <c r="BV423" s="1">
        <f t="shared" ref="BV423" si="4314">BL423*BQ423+BN423*BQ426-BM423*BR423-BO423*BR426</f>
        <v>3.1823541227955232</v>
      </c>
      <c r="BW423" s="4">
        <f t="shared" ref="BW423" si="4315">(BL423*BR423+BM423*BQ423+BN423*BR426+BO423*BQ426)</f>
        <v>0</v>
      </c>
      <c r="BX423" s="2">
        <f t="shared" ref="BX423" si="4316">BL423*BS423+BN423*BS426-BM423*BT423-BO423*BT426</f>
        <v>0</v>
      </c>
      <c r="BY423" s="3">
        <f t="shared" ref="BY423" si="4317">(BL423*BT423+BM423*BS423+BN423*BT426+BO423*BS426)</f>
        <v>3.1554227502301453</v>
      </c>
      <c r="BZ423" s="20"/>
      <c r="CA423" s="11">
        <v>1</v>
      </c>
      <c r="CB423" s="12">
        <v>0</v>
      </c>
      <c r="CC423" s="13">
        <v>0</v>
      </c>
      <c r="CD423" s="40">
        <f t="shared" ref="CD423" si="4318">-1/($CB$4*$B423)</f>
        <v>-1.2075063424270638</v>
      </c>
      <c r="CE423" s="20"/>
      <c r="CF423" s="1">
        <f t="shared" ref="CF423" si="4319">BV423*CA423+BX423*CA426-BW423*CB423-BY423*CB426</f>
        <v>3.1823541227955232</v>
      </c>
      <c r="CG423" s="4">
        <f t="shared" ref="CG423" si="4320">(BV423*CB423+BW423*CA423+BX423*CB426+BY423*CA426)</f>
        <v>0</v>
      </c>
      <c r="CH423" s="2">
        <f t="shared" ref="CH423" si="4321">BV423*CC423+BX423*CC426-BW423*CD423-BY423*CD426</f>
        <v>0</v>
      </c>
      <c r="CI423" s="3">
        <f t="shared" ref="CI423" si="4322">(BV423*CD423+BW423*CC423+BX423*CD426+BY423*CC426)</f>
        <v>-0.68729003689436396</v>
      </c>
      <c r="CJ423" s="28"/>
      <c r="CK423" s="11">
        <v>1</v>
      </c>
      <c r="CL423" s="12">
        <v>0</v>
      </c>
      <c r="CM423" s="13">
        <v>0</v>
      </c>
      <c r="CN423" s="14">
        <v>0</v>
      </c>
      <c r="CP423" s="1">
        <f t="shared" ref="CP423" si="4323">CF423*CK423+CH423*CK426-CG423*CL423-CI423*CL426</f>
        <v>3.1823541227955232</v>
      </c>
      <c r="CQ423" s="4">
        <f t="shared" ref="CQ423" si="4324">(CF423*CL423+CG423*CK423+CH423*CL426+CI423*CK426)</f>
        <v>-0.68729003689436396</v>
      </c>
      <c r="CR423" s="2">
        <f t="shared" ref="CR423" si="4325">CF423*CM423+CH423*CM426-CG423*CN423-CI423*CN426</f>
        <v>0</v>
      </c>
      <c r="CS423" s="3">
        <f t="shared" ref="CS423" si="4326">(CF423*CN423+CG423*CM423+CH423*CN426+CI423*CM426)</f>
        <v>-0.68729003689436396</v>
      </c>
      <c r="CU423" s="29">
        <f t="shared" ref="CU423" si="4327">20*LOG(((1+$CL$4)/$CL$4)/((CP423+CP426)^2+(CQ423+CQ426)^2)^0.5)</f>
        <v>-16.969936893172367</v>
      </c>
      <c r="CW423" s="51">
        <f t="shared" ref="CW423" si="4328">((CP423^2+CQ423^2)^0.5)/((CP426^2+CQ426^2)^0.5)</f>
        <v>0.23840611191843381</v>
      </c>
      <c r="CY423" s="20"/>
      <c r="CZ423" s="20"/>
      <c r="DA423" s="20"/>
      <c r="DB423" s="142"/>
      <c r="DC423" s="20"/>
      <c r="DD423" s="20"/>
      <c r="DE423" s="20"/>
    </row>
    <row r="424" spans="1:109" ht="18" customHeight="1" thickBot="1">
      <c r="D424" s="11"/>
      <c r="E424" s="13"/>
      <c r="F424" s="13"/>
      <c r="G424" s="15"/>
      <c r="H424" s="10"/>
      <c r="I424" s="11"/>
      <c r="J424" s="13"/>
      <c r="K424" s="13"/>
      <c r="L424" s="15"/>
      <c r="N424" s="5"/>
      <c r="Q424" s="6"/>
      <c r="S424" s="11"/>
      <c r="T424" s="13"/>
      <c r="U424" s="13"/>
      <c r="V424" s="15"/>
      <c r="W424" s="20"/>
      <c r="X424" s="5"/>
      <c r="AA424" s="6"/>
      <c r="AB424" s="20"/>
      <c r="AC424" s="11"/>
      <c r="AD424" s="13"/>
      <c r="AE424" s="13"/>
      <c r="AF424" s="15"/>
      <c r="AG424" s="20"/>
      <c r="AH424" s="5"/>
      <c r="AK424" s="6"/>
      <c r="AL424" s="20"/>
      <c r="AM424" s="11"/>
      <c r="AN424" s="13"/>
      <c r="AO424" s="13"/>
      <c r="AP424" s="15"/>
      <c r="AR424" s="5"/>
      <c r="AU424" s="6"/>
      <c r="AW424" s="11"/>
      <c r="AX424" s="13"/>
      <c r="AY424" s="13"/>
      <c r="AZ424" s="15"/>
      <c r="BA424" s="20"/>
      <c r="BB424" s="5"/>
      <c r="BE424" s="6"/>
      <c r="BG424" s="11"/>
      <c r="BH424" s="13"/>
      <c r="BI424" s="13"/>
      <c r="BJ424" s="15"/>
      <c r="BL424" s="5"/>
      <c r="BO424" s="6"/>
      <c r="BQ424" s="11"/>
      <c r="BR424" s="13"/>
      <c r="BS424" s="13"/>
      <c r="BT424" s="15"/>
      <c r="BU424" s="20"/>
      <c r="BV424" s="5"/>
      <c r="BY424" s="6"/>
      <c r="CA424" s="11"/>
      <c r="CB424" s="13"/>
      <c r="CC424" s="13"/>
      <c r="CD424" s="15"/>
      <c r="CF424" s="5"/>
      <c r="CI424" s="6"/>
      <c r="CK424" s="11"/>
      <c r="CL424" s="13"/>
      <c r="CM424" s="13"/>
      <c r="CN424" s="15"/>
      <c r="CP424" s="5"/>
      <c r="CS424" s="6"/>
      <c r="CW424" s="52"/>
      <c r="CY424" s="20"/>
      <c r="CZ424" s="20"/>
      <c r="DA424" s="20"/>
      <c r="DB424" s="142"/>
      <c r="DC424" s="20"/>
      <c r="DD424" s="20"/>
      <c r="DE424" s="20"/>
    </row>
    <row r="425" spans="1:109" ht="18" customHeight="1" thickBot="1">
      <c r="D425" s="11" t="s">
        <v>6</v>
      </c>
      <c r="E425" s="13"/>
      <c r="F425" s="13" t="s">
        <v>7</v>
      </c>
      <c r="G425" s="15"/>
      <c r="H425" s="10"/>
      <c r="I425" s="11" t="s">
        <v>8</v>
      </c>
      <c r="J425" s="13"/>
      <c r="K425" s="13" t="s">
        <v>9</v>
      </c>
      <c r="L425" s="15"/>
      <c r="N425" s="251" t="s">
        <v>26</v>
      </c>
      <c r="O425" s="252"/>
      <c r="P425" s="253" t="s">
        <v>27</v>
      </c>
      <c r="Q425" s="254"/>
      <c r="S425" s="11" t="s">
        <v>13</v>
      </c>
      <c r="T425" s="13"/>
      <c r="U425" s="13" t="s">
        <v>14</v>
      </c>
      <c r="V425" s="15"/>
      <c r="W425" s="20"/>
      <c r="X425" s="251" t="s">
        <v>26</v>
      </c>
      <c r="Y425" s="252"/>
      <c r="Z425" s="253" t="s">
        <v>27</v>
      </c>
      <c r="AA425" s="254"/>
      <c r="AB425" s="20"/>
      <c r="AC425" s="11" t="s">
        <v>8</v>
      </c>
      <c r="AD425" s="13"/>
      <c r="AE425" s="13" t="s">
        <v>9</v>
      </c>
      <c r="AF425" s="15"/>
      <c r="AG425" s="20"/>
      <c r="AH425" s="251" t="s">
        <v>26</v>
      </c>
      <c r="AI425" s="252"/>
      <c r="AJ425" s="253" t="s">
        <v>27</v>
      </c>
      <c r="AK425" s="254"/>
      <c r="AL425" s="20"/>
      <c r="AM425" s="11" t="s">
        <v>13</v>
      </c>
      <c r="AN425" s="13"/>
      <c r="AO425" s="13" t="s">
        <v>14</v>
      </c>
      <c r="AP425" s="15"/>
      <c r="AR425" s="251" t="s">
        <v>26</v>
      </c>
      <c r="AS425" s="252"/>
      <c r="AT425" s="253" t="s">
        <v>27</v>
      </c>
      <c r="AU425" s="254"/>
      <c r="AV425" s="36"/>
      <c r="AW425" s="11" t="s">
        <v>8</v>
      </c>
      <c r="AX425" s="13"/>
      <c r="AY425" s="13" t="s">
        <v>9</v>
      </c>
      <c r="AZ425" s="15"/>
      <c r="BA425" s="20"/>
      <c r="BB425" s="251" t="s">
        <v>26</v>
      </c>
      <c r="BC425" s="252"/>
      <c r="BD425" s="253" t="s">
        <v>27</v>
      </c>
      <c r="BE425" s="254"/>
      <c r="BF425" s="36"/>
      <c r="BG425" s="11" t="s">
        <v>13</v>
      </c>
      <c r="BH425" s="13"/>
      <c r="BI425" s="13" t="s">
        <v>14</v>
      </c>
      <c r="BJ425" s="15"/>
      <c r="BK425" s="36"/>
      <c r="BL425" s="251" t="s">
        <v>26</v>
      </c>
      <c r="BM425" s="252"/>
      <c r="BN425" s="253" t="s">
        <v>27</v>
      </c>
      <c r="BO425" s="254"/>
      <c r="BP425" s="36"/>
      <c r="BQ425" s="11" t="s">
        <v>8</v>
      </c>
      <c r="BR425" s="13"/>
      <c r="BS425" s="13" t="s">
        <v>9</v>
      </c>
      <c r="BT425" s="15"/>
      <c r="BU425" s="20"/>
      <c r="BV425" s="251" t="s">
        <v>26</v>
      </c>
      <c r="BW425" s="252"/>
      <c r="BX425" s="253" t="s">
        <v>27</v>
      </c>
      <c r="BY425" s="254"/>
      <c r="BZ425" s="36"/>
      <c r="CA425" s="11" t="s">
        <v>13</v>
      </c>
      <c r="CB425" s="13"/>
      <c r="CC425" s="13" t="s">
        <v>14</v>
      </c>
      <c r="CD425" s="15"/>
      <c r="CE425" s="36"/>
      <c r="CF425" s="251" t="s">
        <v>26</v>
      </c>
      <c r="CG425" s="252"/>
      <c r="CH425" s="253" t="s">
        <v>27</v>
      </c>
      <c r="CI425" s="254"/>
      <c r="CK425" s="11" t="s">
        <v>28</v>
      </c>
      <c r="CL425" s="13"/>
      <c r="CM425" s="13" t="s">
        <v>29</v>
      </c>
      <c r="CN425" s="15"/>
      <c r="CP425" s="251" t="s">
        <v>26</v>
      </c>
      <c r="CQ425" s="252"/>
      <c r="CR425" s="253" t="s">
        <v>27</v>
      </c>
      <c r="CS425" s="254"/>
      <c r="CU425" s="38" t="s">
        <v>37</v>
      </c>
      <c r="CW425" s="53" t="s">
        <v>45</v>
      </c>
      <c r="CY425" s="20"/>
      <c r="CZ425" s="20"/>
      <c r="DA425" s="20"/>
      <c r="DB425" s="142"/>
      <c r="DC425" s="20"/>
      <c r="DD425" s="20"/>
      <c r="DE425" s="20"/>
    </row>
    <row r="426" spans="1:109" ht="18" customHeight="1" thickTop="1" thickBot="1">
      <c r="D426" s="16">
        <v>0</v>
      </c>
      <c r="E426" s="17">
        <v>0</v>
      </c>
      <c r="F426" s="18">
        <v>1</v>
      </c>
      <c r="G426" s="19">
        <v>0</v>
      </c>
      <c r="H426" s="10"/>
      <c r="I426" s="16">
        <v>0</v>
      </c>
      <c r="J426" s="17">
        <f t="shared" ref="J426" si="4329">-1/($J$4*$B423)</f>
        <v>-1.6802006831695977</v>
      </c>
      <c r="K426" s="18">
        <v>1</v>
      </c>
      <c r="L426" s="19">
        <v>0</v>
      </c>
      <c r="N426" s="1">
        <f t="shared" ref="N426" si="4330">D426*I423+F426*I426-E426*J423-G426*J426</f>
        <v>0</v>
      </c>
      <c r="O426" s="4">
        <f t="shared" ref="O426" si="4331">(D426*J423+E426*I423+F426*J426+G426*I426)</f>
        <v>-1.6802006831695977</v>
      </c>
      <c r="P426" s="2">
        <f t="shared" ref="P426" si="4332">D426*K423+F426*K426-E426*L423-G426*L426</f>
        <v>1</v>
      </c>
      <c r="Q426" s="3">
        <f t="shared" ref="Q426" si="4333">(D426*L423+E426*K423+F426*L426+G426*K426)</f>
        <v>0</v>
      </c>
      <c r="S426" s="16">
        <v>0</v>
      </c>
      <c r="T426" s="17">
        <v>0</v>
      </c>
      <c r="U426" s="18">
        <v>1</v>
      </c>
      <c r="V426" s="19">
        <v>0</v>
      </c>
      <c r="W426" s="20"/>
      <c r="X426" s="1">
        <f t="shared" ref="X426" si="4334">N426*S423+P426*S426-O426*T423-Q426*T426</f>
        <v>0</v>
      </c>
      <c r="Y426" s="4">
        <f t="shared" ref="Y426" si="4335">(N426*T423+O426*S423+P426*T426+Q426*S426)</f>
        <v>-1.6802006831695977</v>
      </c>
      <c r="Z426" s="2">
        <f t="shared" ref="Z426" si="4336">N426*U423+P426*U426-O426*V423-Q426*V426</f>
        <v>-2.8764856544931816</v>
      </c>
      <c r="AA426" s="3">
        <f t="shared" ref="AA426" si="4337">(N426*V423+O426*U423+P426*V426+Q426*U426)</f>
        <v>0</v>
      </c>
      <c r="AB426" s="20"/>
      <c r="AC426" s="16">
        <v>0</v>
      </c>
      <c r="AD426" s="17">
        <f t="shared" ref="AD426" si="4338">-1/($AD$4*$B423)</f>
        <v>-1.91954790807669</v>
      </c>
      <c r="AE426" s="18">
        <v>1</v>
      </c>
      <c r="AF426" s="19">
        <v>0</v>
      </c>
      <c r="AG426" s="20"/>
      <c r="AH426" s="1">
        <f t="shared" ref="AH426" si="4339">X426*AC423+Z426*AC426-Y426*AD423-AA426*AD426</f>
        <v>0</v>
      </c>
      <c r="AI426" s="4">
        <f t="shared" ref="AI426" si="4340">(X426*AD423+Y426*AC423+Z426*AD426+AA426*AC426)</f>
        <v>3.8413513375253974</v>
      </c>
      <c r="AJ426" s="2">
        <f t="shared" ref="AJ426" si="4341">X426*AE423+Z426*AE426-Y426*AF423-AA426*AF426</f>
        <v>-2.8764856544931816</v>
      </c>
      <c r="AK426" s="3">
        <f t="shared" ref="AK426" si="4342">(X426*AF423+Y426*AE423+Z426*AF426+AA426*AE426)</f>
        <v>0</v>
      </c>
      <c r="AL426" s="20"/>
      <c r="AM426" s="16">
        <v>0</v>
      </c>
      <c r="AN426" s="17">
        <v>0</v>
      </c>
      <c r="AO426" s="18">
        <v>1</v>
      </c>
      <c r="AP426" s="19">
        <v>0</v>
      </c>
      <c r="AR426" s="1">
        <f t="shared" ref="AR426" si="4343">AH426*AM423+AJ426*AM426-AI426*AN423-AK426*AN426</f>
        <v>0</v>
      </c>
      <c r="AS426" s="4">
        <f t="shared" ref="AS426" si="4344">(AH426*AN423+AI426*AM423+AJ426*AN426+AK426*AM426)</f>
        <v>3.8413513375253974</v>
      </c>
      <c r="AT426" s="2">
        <f t="shared" ref="AT426" si="4345">AH426*AO423+AJ426*AO426-AI426*AP423-AK426*AP426</f>
        <v>6.3336652945508742</v>
      </c>
      <c r="AU426" s="3">
        <f t="shared" ref="AU426" si="4346">(AH426*AP423+AI426*AO423+AJ426*AP426+AK426*AO426)</f>
        <v>0</v>
      </c>
      <c r="AV426" s="20"/>
      <c r="AW426" s="16">
        <v>0</v>
      </c>
      <c r="AX426" s="17">
        <f t="shared" ref="AX426" si="4347">-1/($AX$4*$B423)</f>
        <v>-1.91954790807669</v>
      </c>
      <c r="AY426" s="18">
        <v>1</v>
      </c>
      <c r="AZ426" s="19">
        <v>0</v>
      </c>
      <c r="BA426" s="20"/>
      <c r="BB426" s="1">
        <f t="shared" ref="BB426" si="4348">AR426*AW423+AT426*AW426-AS426*AX423-AU426*AX426</f>
        <v>0</v>
      </c>
      <c r="BC426" s="4">
        <f t="shared" ref="BC426" si="4349">(AR426*AX423+AS426*AW423+AT426*AX426+AU426*AW426)</f>
        <v>-8.3164226290876648</v>
      </c>
      <c r="BD426" s="2">
        <f t="shared" ref="BD426" si="4350">AR426*AY423+AT426*AY426-AS426*AZ423-AU426*AZ426</f>
        <v>6.3336652945508742</v>
      </c>
      <c r="BE426" s="3">
        <f t="shared" ref="BE426" si="4351">(AR426*AZ423+AS426*AY423+AT426*AZ426+AU426*AY426)</f>
        <v>0</v>
      </c>
      <c r="BF426" s="20"/>
      <c r="BG426" s="16">
        <v>0</v>
      </c>
      <c r="BH426" s="17">
        <v>0</v>
      </c>
      <c r="BI426" s="18">
        <v>1</v>
      </c>
      <c r="BJ426" s="19">
        <v>0</v>
      </c>
      <c r="BK426" s="20"/>
      <c r="BL426" s="1">
        <f t="shared" ref="BL426" si="4352">BB426*BG423+BD426*BG426-BC426*BH423-BE426*BH426</f>
        <v>0</v>
      </c>
      <c r="BM426" s="4">
        <f t="shared" ref="BM426" si="4353">(BB426*BH423+BC426*BG423+BD426*BH426+BE426*BG426)</f>
        <v>-8.3164226290876648</v>
      </c>
      <c r="BN426" s="2">
        <f t="shared" ref="BN426" si="4354">BB426*BI423+BD426*BI426-BC426*BJ423-BE426*BJ426</f>
        <v>-12.853621879707871</v>
      </c>
      <c r="BO426" s="3">
        <f t="shared" ref="BO426" si="4355">(BB426*BJ423+BC426*BI423+BD426*BJ426+BE426*BI426)</f>
        <v>0</v>
      </c>
      <c r="BP426" s="20"/>
      <c r="BQ426" s="16">
        <v>0</v>
      </c>
      <c r="BR426" s="17">
        <f t="shared" ref="BR426" si="4356">-1/($BR$4*$B423)</f>
        <v>-1.6802006831695977</v>
      </c>
      <c r="BS426" s="18">
        <v>1</v>
      </c>
      <c r="BT426" s="19">
        <v>0</v>
      </c>
      <c r="BU426" s="20"/>
      <c r="BV426" s="1">
        <f t="shared" ref="BV426" si="4357">BL426*BQ423+BN426*BQ426-BM426*BR423-BO426*BR426</f>
        <v>0</v>
      </c>
      <c r="BW426" s="4">
        <f t="shared" ref="BW426" si="4358">(BL426*BR423+BM426*BQ423+BN426*BR426+BO426*BQ426)</f>
        <v>13.28024163440119</v>
      </c>
      <c r="BX426" s="2">
        <f t="shared" ref="BX426" si="4359">BL426*BS423+BN426*BS426-BM426*BT423-BO426*BT426</f>
        <v>-12.853621879707871</v>
      </c>
      <c r="BY426" s="3">
        <f t="shared" ref="BY426" si="4360">(BL426*BT423+BM426*BS423+BN426*BT426+BO426*BS426)</f>
        <v>0</v>
      </c>
      <c r="BZ426" s="20"/>
      <c r="CA426" s="16">
        <v>0</v>
      </c>
      <c r="CB426" s="17">
        <v>0</v>
      </c>
      <c r="CC426" s="18">
        <v>1</v>
      </c>
      <c r="CD426" s="19">
        <v>0</v>
      </c>
      <c r="CE426" s="20"/>
      <c r="CF426" s="1">
        <f t="shared" ref="CF426" si="4361">BV426*CA423+BX426*CA426-BW426*CB423-BY426*CB426</f>
        <v>0</v>
      </c>
      <c r="CG426" s="4">
        <f t="shared" ref="CG426" si="4362">(BV426*CB423+BW426*CA423+BX426*CB426+BY426*CA426)</f>
        <v>13.28024163440119</v>
      </c>
      <c r="CH426" s="2">
        <f t="shared" ref="CH426" si="4363">BV426*CC423+BX426*CC426-BW426*CD423-BY426*CD426</f>
        <v>3.1823541227955214</v>
      </c>
      <c r="CI426" s="3">
        <f t="shared" ref="CI426" si="4364">(BV426*CD423+BW426*CC423+BX426*CD426+BY426*CC426)</f>
        <v>0</v>
      </c>
      <c r="CK426" s="16">
        <f t="shared" ref="CK426" si="4365">1/$CL$4</f>
        <v>1</v>
      </c>
      <c r="CL426" s="17">
        <v>0</v>
      </c>
      <c r="CM426" s="18">
        <v>1</v>
      </c>
      <c r="CN426" s="19">
        <v>0</v>
      </c>
      <c r="CP426" s="1">
        <f t="shared" ref="CP426" si="4366">CF426*CK423+CH426*CK426-CG426*CL423-CI426*CL426</f>
        <v>3.1823541227955214</v>
      </c>
      <c r="CQ426" s="4">
        <f t="shared" ref="CQ426" si="4367">(CF426*CL423+CG426*CK423+CH426*CL426+CI426*CK426)</f>
        <v>13.28024163440119</v>
      </c>
      <c r="CR426" s="2">
        <f t="shared" ref="CR426" si="4368">CF426*CM423+CH426*CM426-CG426*CN423-CI426*CN426</f>
        <v>3.1823541227955214</v>
      </c>
      <c r="CS426" s="3">
        <f t="shared" ref="CS426" si="4369">(CF426*CN423+CG426*CM423+CH426*CN426+CI426*CM426)</f>
        <v>0</v>
      </c>
      <c r="CU426" s="39">
        <f t="shared" ref="CU426" si="4370">(180/PI())*ATAN(-1*(CQ423/CP423))</f>
        <v>12.186939626036986</v>
      </c>
      <c r="CW426" s="54">
        <f t="shared" ref="CW426" si="4371">20*LOG(((1-(10^(CU423/20)^2)*(1-((1-CW423)/(1+CW423))^2))^0.5))</f>
        <v>-5.4597004472315261E-2</v>
      </c>
      <c r="CY426" s="20"/>
      <c r="CZ426" s="20"/>
      <c r="DA426" s="20"/>
      <c r="DB426" s="142"/>
      <c r="DC426" s="20"/>
      <c r="DD426" s="20"/>
      <c r="DE426" s="20"/>
    </row>
    <row r="427" spans="1:109" ht="18" customHeight="1"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3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  <c r="BG427" s="20"/>
      <c r="BH427" s="20"/>
      <c r="BI427" s="20"/>
      <c r="BJ427" s="20"/>
      <c r="BK427" s="20"/>
      <c r="BL427" s="20"/>
      <c r="BM427" s="20"/>
      <c r="BN427" s="20"/>
      <c r="BO427" s="20"/>
      <c r="BP427" s="20"/>
      <c r="BQ427" s="20"/>
      <c r="BR427" s="20"/>
      <c r="BS427" s="20"/>
      <c r="BT427" s="20"/>
      <c r="BU427" s="20"/>
      <c r="BV427" s="20"/>
      <c r="BW427" s="20"/>
      <c r="BX427" s="20"/>
      <c r="BY427" s="20"/>
      <c r="BZ427" s="20"/>
      <c r="CA427" s="20"/>
      <c r="CB427" s="20"/>
      <c r="CC427" s="20"/>
      <c r="CD427" s="20"/>
      <c r="CE427" s="20"/>
      <c r="CF427" s="20"/>
      <c r="CG427" s="20"/>
      <c r="CH427" s="20"/>
      <c r="CI427" s="20"/>
      <c r="CJ427" s="20"/>
      <c r="CK427" s="20"/>
      <c r="CL427" s="20"/>
      <c r="CY427" s="20"/>
      <c r="CZ427" s="20"/>
      <c r="DA427" s="20"/>
      <c r="DB427" s="142"/>
      <c r="DC427" s="20"/>
      <c r="DD427" s="20"/>
      <c r="DE427" s="20"/>
    </row>
    <row r="428" spans="1:109" ht="18" customHeight="1">
      <c r="CY428" s="20"/>
      <c r="CZ428" s="20"/>
      <c r="DA428" s="20"/>
      <c r="DB428" s="142"/>
      <c r="DC428" s="20"/>
      <c r="DD428" s="20"/>
      <c r="DE428" s="20"/>
    </row>
    <row r="429" spans="1:109" ht="18" customHeight="1" thickBot="1">
      <c r="A429" s="23"/>
      <c r="B429" s="23"/>
      <c r="C429" s="23"/>
      <c r="D429" s="20" t="s">
        <v>15</v>
      </c>
      <c r="E429" s="20"/>
      <c r="F429" s="20"/>
      <c r="G429" s="20"/>
      <c r="H429" s="20"/>
      <c r="I429" s="20" t="s">
        <v>16</v>
      </c>
      <c r="J429" s="20"/>
      <c r="K429" s="20"/>
      <c r="L429" s="20"/>
      <c r="M429" s="23"/>
      <c r="N429" s="23"/>
      <c r="O429" s="24" t="s">
        <v>17</v>
      </c>
      <c r="P429" s="23"/>
      <c r="Q429" s="23"/>
      <c r="R429" s="23"/>
      <c r="S429" s="20"/>
      <c r="T429" s="20" t="s">
        <v>18</v>
      </c>
      <c r="U429" s="23"/>
      <c r="V429" s="23"/>
      <c r="W429" s="23"/>
      <c r="X429" s="23"/>
      <c r="Y429" s="24" t="s">
        <v>19</v>
      </c>
      <c r="Z429" s="23"/>
      <c r="AA429" s="23"/>
      <c r="AB429" s="23"/>
      <c r="AC429" s="24" t="s">
        <v>20</v>
      </c>
      <c r="AD429" s="20"/>
      <c r="AE429" s="20"/>
      <c r="AF429" s="20"/>
      <c r="AG429" s="20"/>
      <c r="AH429" s="23"/>
      <c r="AI429" s="24" t="s">
        <v>21</v>
      </c>
      <c r="AJ429" s="23"/>
      <c r="AK429" s="23"/>
      <c r="AL429" s="20"/>
      <c r="AM429" s="24" t="s">
        <v>31</v>
      </c>
      <c r="AN429" s="20"/>
      <c r="AO429" s="23"/>
      <c r="AP429" s="23"/>
      <c r="AQ429" s="23"/>
      <c r="AR429" s="23"/>
      <c r="AS429" s="24" t="s">
        <v>91</v>
      </c>
      <c r="AT429" s="23"/>
      <c r="AU429" s="23"/>
      <c r="AV429" s="23"/>
      <c r="AW429" s="24" t="s">
        <v>32</v>
      </c>
      <c r="AX429" s="20"/>
      <c r="AY429" s="20"/>
      <c r="AZ429" s="20"/>
      <c r="BA429" s="20"/>
      <c r="BB429" s="23"/>
      <c r="BC429" s="24" t="s">
        <v>22</v>
      </c>
      <c r="BD429" s="23"/>
      <c r="BE429" s="23"/>
      <c r="BF429" s="23"/>
      <c r="BG429" s="24" t="s">
        <v>33</v>
      </c>
      <c r="BH429" s="20"/>
      <c r="BI429" s="23"/>
      <c r="BJ429" s="23"/>
      <c r="BK429" s="23"/>
      <c r="BL429" s="23"/>
      <c r="BM429" s="24" t="s">
        <v>34</v>
      </c>
      <c r="BN429" s="23"/>
      <c r="BO429" s="23"/>
      <c r="BP429" s="23"/>
      <c r="BQ429" s="24" t="s">
        <v>89</v>
      </c>
      <c r="BR429" s="20"/>
      <c r="BS429" s="20"/>
      <c r="BT429" s="20"/>
      <c r="BU429" s="20"/>
      <c r="BV429" s="23"/>
      <c r="BW429" s="24" t="s">
        <v>35</v>
      </c>
      <c r="BX429" s="23"/>
      <c r="BY429" s="23"/>
      <c r="BZ429" s="23"/>
      <c r="CA429" s="24" t="s">
        <v>90</v>
      </c>
      <c r="CB429" s="20"/>
      <c r="CC429" s="23"/>
      <c r="CD429" s="23"/>
      <c r="CE429" s="23"/>
      <c r="CF429" s="23"/>
      <c r="CG429" s="24" t="s">
        <v>92</v>
      </c>
      <c r="CH429" s="23"/>
      <c r="CI429" s="23"/>
      <c r="CJ429" s="23"/>
      <c r="CK429" s="24" t="s">
        <v>36</v>
      </c>
      <c r="CL429" s="24"/>
      <c r="CM429" s="23"/>
      <c r="CN429" s="23"/>
      <c r="CO429" s="23"/>
      <c r="CP429" s="23"/>
      <c r="CQ429" s="24" t="s">
        <v>93</v>
      </c>
      <c r="CR429" s="23"/>
      <c r="CS429" s="23"/>
      <c r="CY429" s="20"/>
      <c r="CZ429" s="20"/>
      <c r="DA429" s="20"/>
      <c r="DB429" s="142"/>
      <c r="DC429" s="20"/>
      <c r="DD429" s="20"/>
      <c r="DE429" s="20"/>
    </row>
    <row r="430" spans="1:109" ht="18" customHeight="1" thickBot="1">
      <c r="A430" s="23"/>
      <c r="B430" s="33"/>
      <c r="C430" s="23"/>
      <c r="D430" s="7" t="s">
        <v>2</v>
      </c>
      <c r="E430" s="8"/>
      <c r="F430" s="8" t="s">
        <v>3</v>
      </c>
      <c r="G430" s="9"/>
      <c r="H430" s="10"/>
      <c r="I430" s="7" t="s">
        <v>4</v>
      </c>
      <c r="J430" s="8"/>
      <c r="K430" s="8" t="s">
        <v>5</v>
      </c>
      <c r="L430" s="9"/>
      <c r="M430" s="23"/>
      <c r="N430" s="251" t="s">
        <v>79</v>
      </c>
      <c r="O430" s="252"/>
      <c r="P430" s="253" t="s">
        <v>80</v>
      </c>
      <c r="Q430" s="254"/>
      <c r="R430" s="23"/>
      <c r="S430" s="7" t="s">
        <v>11</v>
      </c>
      <c r="T430" s="8"/>
      <c r="U430" s="8" t="s">
        <v>12</v>
      </c>
      <c r="V430" s="9"/>
      <c r="W430" s="20"/>
      <c r="X430" s="251" t="s">
        <v>79</v>
      </c>
      <c r="Y430" s="252"/>
      <c r="Z430" s="253" t="s">
        <v>80</v>
      </c>
      <c r="AA430" s="254"/>
      <c r="AB430" s="20"/>
      <c r="AC430" s="7" t="s">
        <v>4</v>
      </c>
      <c r="AD430" s="8"/>
      <c r="AE430" s="8" t="s">
        <v>5</v>
      </c>
      <c r="AF430" s="9"/>
      <c r="AG430" s="20"/>
      <c r="AH430" s="251" t="s">
        <v>0</v>
      </c>
      <c r="AI430" s="252"/>
      <c r="AJ430" s="253" t="s">
        <v>1</v>
      </c>
      <c r="AK430" s="254"/>
      <c r="AL430" s="20"/>
      <c r="AM430" s="7" t="s">
        <v>11</v>
      </c>
      <c r="AN430" s="8"/>
      <c r="AO430" s="8" t="s">
        <v>12</v>
      </c>
      <c r="AP430" s="9"/>
      <c r="AQ430" s="23"/>
      <c r="AR430" s="251" t="s">
        <v>0</v>
      </c>
      <c r="AS430" s="252"/>
      <c r="AT430" s="253" t="s">
        <v>1</v>
      </c>
      <c r="AU430" s="254"/>
      <c r="AV430" s="36"/>
      <c r="AW430" s="7" t="s">
        <v>4</v>
      </c>
      <c r="AX430" s="8"/>
      <c r="AY430" s="8" t="s">
        <v>5</v>
      </c>
      <c r="AZ430" s="9"/>
      <c r="BA430" s="20"/>
      <c r="BB430" s="251" t="s">
        <v>0</v>
      </c>
      <c r="BC430" s="252"/>
      <c r="BD430" s="253" t="s">
        <v>1</v>
      </c>
      <c r="BE430" s="254"/>
      <c r="BF430" s="36"/>
      <c r="BG430" s="7" t="s">
        <v>11</v>
      </c>
      <c r="BH430" s="8"/>
      <c r="BI430" s="8" t="s">
        <v>12</v>
      </c>
      <c r="BJ430" s="9"/>
      <c r="BK430" s="36"/>
      <c r="BL430" s="251" t="s">
        <v>0</v>
      </c>
      <c r="BM430" s="252"/>
      <c r="BN430" s="253" t="s">
        <v>1</v>
      </c>
      <c r="BO430" s="254"/>
      <c r="BP430" s="36"/>
      <c r="BQ430" s="7" t="s">
        <v>4</v>
      </c>
      <c r="BR430" s="8"/>
      <c r="BS430" s="8" t="s">
        <v>5</v>
      </c>
      <c r="BT430" s="9"/>
      <c r="BU430" s="20"/>
      <c r="BV430" s="251" t="s">
        <v>0</v>
      </c>
      <c r="BW430" s="252"/>
      <c r="BX430" s="253" t="s">
        <v>1</v>
      </c>
      <c r="BY430" s="254"/>
      <c r="BZ430" s="36"/>
      <c r="CA430" s="7" t="s">
        <v>11</v>
      </c>
      <c r="CB430" s="8"/>
      <c r="CC430" s="8" t="s">
        <v>12</v>
      </c>
      <c r="CD430" s="9"/>
      <c r="CE430" s="36"/>
      <c r="CF430" s="251" t="s">
        <v>0</v>
      </c>
      <c r="CG430" s="252"/>
      <c r="CH430" s="253" t="s">
        <v>1</v>
      </c>
      <c r="CI430" s="254"/>
      <c r="CJ430" s="23"/>
      <c r="CK430" s="7" t="s">
        <v>23</v>
      </c>
      <c r="CL430" s="8"/>
      <c r="CM430" s="8" t="s">
        <v>24</v>
      </c>
      <c r="CN430" s="9"/>
      <c r="CO430" s="23"/>
      <c r="CP430" s="251" t="s">
        <v>0</v>
      </c>
      <c r="CQ430" s="252"/>
      <c r="CR430" s="253" t="s">
        <v>1</v>
      </c>
      <c r="CS430" s="254"/>
      <c r="CU430" s="26" t="s">
        <v>25</v>
      </c>
      <c r="CW430" s="50" t="s">
        <v>44</v>
      </c>
      <c r="CY430" s="20"/>
      <c r="CZ430" s="20"/>
      <c r="DA430" s="20"/>
      <c r="DB430" s="142"/>
      <c r="DC430" s="20"/>
      <c r="DD430" s="20"/>
      <c r="DE430" s="20"/>
    </row>
    <row r="431" spans="1:109" ht="18" customHeight="1" thickTop="1" thickBot="1">
      <c r="B431" s="34">
        <v>0.875</v>
      </c>
      <c r="D431" s="11">
        <v>1</v>
      </c>
      <c r="E431" s="12">
        <v>0</v>
      </c>
      <c r="F431" s="13">
        <v>0</v>
      </c>
      <c r="G431" s="40">
        <f t="shared" ref="G431" si="4372">-1/($E$4*$B431)</f>
        <v>-1.2006063061846233</v>
      </c>
      <c r="H431" s="10"/>
      <c r="I431" s="11">
        <v>1</v>
      </c>
      <c r="J431" s="12">
        <v>0</v>
      </c>
      <c r="K431" s="13">
        <v>0</v>
      </c>
      <c r="L431" s="14">
        <v>0</v>
      </c>
      <c r="N431" s="1">
        <f t="shared" ref="N431" si="4373">D431*I431+F431*I434-E431*J431-G431*J434</f>
        <v>-1.0057323385213075</v>
      </c>
      <c r="O431" s="4">
        <f t="shared" ref="O431" si="4374">(D431*J431+E431*I431+F431*J434+G431*I434)</f>
        <v>0</v>
      </c>
      <c r="P431" s="2">
        <f t="shared" ref="P431" si="4375">D431*K431+F431*K434-E431*L431-G431*L434</f>
        <v>0</v>
      </c>
      <c r="Q431" s="3">
        <f t="shared" ref="Q431" si="4376">(D431*L431+E431*K431+F431*L434+G431*K434)</f>
        <v>-1.2006063061846233</v>
      </c>
      <c r="S431" s="11">
        <v>1</v>
      </c>
      <c r="T431" s="12">
        <v>0</v>
      </c>
      <c r="U431" s="13">
        <v>0</v>
      </c>
      <c r="V431" s="40">
        <f t="shared" ref="V431" si="4377">-1/($T$4*$B431)</f>
        <v>-2.2939725870275849</v>
      </c>
      <c r="W431" s="20"/>
      <c r="X431" s="1">
        <f t="shared" ref="X431" si="4378">N431*S431+P431*S434-O431*T431-Q431*T434</f>
        <v>-1.0057323385213075</v>
      </c>
      <c r="Y431" s="4">
        <f t="shared" ref="Y431" si="4379">(N431*T431+O431*S431+P431*T434+Q431*S434)</f>
        <v>0</v>
      </c>
      <c r="Z431" s="2">
        <f t="shared" ref="Z431" si="4380">N431*U431+P431*U434-O431*V431-Q431*V434</f>
        <v>0</v>
      </c>
      <c r="AA431" s="3">
        <f t="shared" ref="AA431" si="4381">(N431*V431+O431*U431+P431*V434+Q431*U434)</f>
        <v>1.1065161082704031</v>
      </c>
      <c r="AB431" s="20"/>
      <c r="AC431" s="11">
        <v>1</v>
      </c>
      <c r="AD431" s="12">
        <v>0</v>
      </c>
      <c r="AE431" s="13">
        <v>0</v>
      </c>
      <c r="AF431" s="14">
        <v>0</v>
      </c>
      <c r="AG431" s="20"/>
      <c r="AH431" s="1">
        <f t="shared" ref="AH431" si="4382">X431*AC431+Z431*AC434-Y431*AD431-AA431*AD434</f>
        <v>1.1061411384715414</v>
      </c>
      <c r="AI431" s="4">
        <f t="shared" ref="AI431" si="4383">(X431*AD431+Y431*AC431+Z431*AD434+AA431*AC434)</f>
        <v>0</v>
      </c>
      <c r="AJ431" s="2">
        <f t="shared" ref="AJ431" si="4384">X431*AE431+Z431*AE434-Y431*AF431-AA431*AF434</f>
        <v>0</v>
      </c>
      <c r="AK431" s="3">
        <f t="shared" ref="AK431" si="4385">(X431*AF431+Y431*AE431+Z431*AF434+AA431*AE434)</f>
        <v>1.1065161082704031</v>
      </c>
      <c r="AL431" s="20"/>
      <c r="AM431" s="11">
        <v>1</v>
      </c>
      <c r="AN431" s="12">
        <v>0</v>
      </c>
      <c r="AO431" s="13">
        <v>0</v>
      </c>
      <c r="AP431" s="40">
        <f t="shared" ref="AP431" si="4386">-1/($AN$4*$B431)</f>
        <v>-2.3839322963227847</v>
      </c>
      <c r="AR431" s="1">
        <f t="shared" ref="AR431" si="4387">AH431*AM431+AJ431*AM434-AI431*AN431-AK431*AN434</f>
        <v>1.1061411384715414</v>
      </c>
      <c r="AS431" s="4">
        <f t="shared" ref="AS431" si="4388">(AH431*AN431+AI431*AM431+AJ431*AN434+AK431*AM434)</f>
        <v>0</v>
      </c>
      <c r="AT431" s="2">
        <f t="shared" ref="AT431" si="4389">AH431*AO431+AJ431*AO434-AI431*AP431-AK431*AP434</f>
        <v>0</v>
      </c>
      <c r="AU431" s="3">
        <f t="shared" ref="AU431" si="4390">(AH431*AP431+AI431*AO431+AJ431*AP434+AK431*AO434)</f>
        <v>-1.530449476023158</v>
      </c>
      <c r="AV431" s="20"/>
      <c r="AW431" s="11">
        <v>1</v>
      </c>
      <c r="AX431" s="12">
        <v>0</v>
      </c>
      <c r="AY431" s="13">
        <v>0</v>
      </c>
      <c r="AZ431" s="14">
        <v>0</v>
      </c>
      <c r="BA431" s="20"/>
      <c r="BB431" s="1">
        <f t="shared" ref="BB431" si="4391">AR431*AW431+AT431*AW434-AS431*AX431-AU431*AX434</f>
        <v>-1.8148426882736781</v>
      </c>
      <c r="BC431" s="4">
        <f t="shared" ref="BC431" si="4392">(AR431*AX431+AS431*AW431+AT431*AX434+AU431*AW434)</f>
        <v>0</v>
      </c>
      <c r="BD431" s="2">
        <f t="shared" ref="BD431" si="4393">AR431*AY431+AT431*AY434-AS431*AZ431-AU431*AZ434</f>
        <v>0</v>
      </c>
      <c r="BE431" s="3">
        <f t="shared" ref="BE431" si="4394">(AR431*AZ431+AS431*AY431+AT431*AZ434+AU431*AY434)</f>
        <v>-1.530449476023158</v>
      </c>
      <c r="BF431" s="20"/>
      <c r="BG431" s="11">
        <v>1</v>
      </c>
      <c r="BH431" s="12">
        <v>0</v>
      </c>
      <c r="BI431" s="13">
        <v>0</v>
      </c>
      <c r="BJ431" s="40">
        <f t="shared" ref="BJ431" si="4395">-1/($BH$4*$B431)</f>
        <v>-2.2939725870275849</v>
      </c>
      <c r="BK431" s="20"/>
      <c r="BL431" s="1">
        <f t="shared" ref="BL431" si="4396">BB431*BG431+BD431*BG434-BC431*BH431-BE431*BH434</f>
        <v>-1.8148426882736781</v>
      </c>
      <c r="BM431" s="4">
        <f t="shared" ref="BM431" si="4397">(BB431*BH431+BC431*BG431+BD431*BH434+BE431*BG434)</f>
        <v>0</v>
      </c>
      <c r="BN431" s="2">
        <f t="shared" ref="BN431" si="4398">BB431*BI431+BD431*BI434-BC431*BJ431-BE431*BJ434</f>
        <v>0</v>
      </c>
      <c r="BO431" s="3">
        <f t="shared" ref="BO431" si="4399">(BB431*BJ431+BC431*BI431+BD431*BJ434+BE431*BI434)</f>
        <v>2.6327499006441082</v>
      </c>
      <c r="BP431" s="20"/>
      <c r="BQ431" s="11">
        <v>1</v>
      </c>
      <c r="BR431" s="12">
        <v>0</v>
      </c>
      <c r="BS431" s="13">
        <v>0</v>
      </c>
      <c r="BT431" s="14">
        <v>0</v>
      </c>
      <c r="BU431" s="20"/>
      <c r="BV431" s="1">
        <f t="shared" ref="BV431" si="4400">BL431*BQ431+BN431*BQ434-BM431*BR431-BO431*BR434</f>
        <v>2.5834280752222321</v>
      </c>
      <c r="BW431" s="4">
        <f t="shared" ref="BW431" si="4401">(BL431*BR431+BM431*BQ431+BN431*BR434+BO431*BQ434)</f>
        <v>0</v>
      </c>
      <c r="BX431" s="2">
        <f t="shared" ref="BX431" si="4402">BL431*BS431+BN431*BS434-BM431*BT431-BO431*BT434</f>
        <v>0</v>
      </c>
      <c r="BY431" s="3">
        <f t="shared" ref="BY431" si="4403">(BL431*BT431+BM431*BS431+BN431*BT434+BO431*BS434)</f>
        <v>2.6327499006441082</v>
      </c>
      <c r="BZ431" s="20"/>
      <c r="CA431" s="11">
        <v>1</v>
      </c>
      <c r="CB431" s="12">
        <v>0</v>
      </c>
      <c r="CC431" s="13">
        <v>0</v>
      </c>
      <c r="CD431" s="40">
        <f t="shared" ref="CD431" si="4404">-1/($CB$4*$B431)</f>
        <v>-1.2006063061846233</v>
      </c>
      <c r="CE431" s="20"/>
      <c r="CF431" s="1">
        <f t="shared" ref="CF431" si="4405">BV431*CA431+BX431*CA434-BW431*CB431-BY431*CB434</f>
        <v>2.5834280752222321</v>
      </c>
      <c r="CG431" s="4">
        <f t="shared" ref="CG431" si="4406">(BV431*CB431+BW431*CA431+BX431*CB434+BY431*CA434)</f>
        <v>0</v>
      </c>
      <c r="CH431" s="2">
        <f t="shared" ref="CH431" si="4407">BV431*CC431+BX431*CC434-BW431*CD431-BY431*CD434</f>
        <v>0</v>
      </c>
      <c r="CI431" s="3">
        <f t="shared" ref="CI431" si="4408">(BV431*CD431+BW431*CC431+BX431*CD434+BY431*CC434)</f>
        <v>-0.46893013804210693</v>
      </c>
      <c r="CJ431" s="28"/>
      <c r="CK431" s="11">
        <v>1</v>
      </c>
      <c r="CL431" s="12">
        <v>0</v>
      </c>
      <c r="CM431" s="13">
        <v>0</v>
      </c>
      <c r="CN431" s="14">
        <v>0</v>
      </c>
      <c r="CP431" s="1">
        <f t="shared" ref="CP431" si="4409">CF431*CK431+CH431*CK434-CG431*CL431-CI431*CL434</f>
        <v>2.5834280752222321</v>
      </c>
      <c r="CQ431" s="4">
        <f t="shared" ref="CQ431" si="4410">(CF431*CL431+CG431*CK431+CH431*CL434+CI431*CK434)</f>
        <v>-0.46893013804210693</v>
      </c>
      <c r="CR431" s="2">
        <f t="shared" ref="CR431" si="4411">CF431*CM431+CH431*CM434-CG431*CN431-CI431*CN434</f>
        <v>0</v>
      </c>
      <c r="CS431" s="3">
        <f t="shared" ref="CS431" si="4412">(CF431*CN431+CG431*CM431+CH431*CN434+CI431*CM434)</f>
        <v>-0.46893013804210693</v>
      </c>
      <c r="CU431" s="29">
        <f t="shared" ref="CU431" si="4413">20*LOG(((1+$CL$4)/$CL$4)/((CP431+CP434)^2+(CQ431+CQ434)^2)^0.5)</f>
        <v>-16.074026581742647</v>
      </c>
      <c r="CW431" s="51">
        <f t="shared" ref="CW431" si="4414">((CP431^2+CQ431^2)^0.5)/((CP434^2+CQ434^2)^0.5)</f>
        <v>0.21221061762191418</v>
      </c>
      <c r="CY431" s="20"/>
      <c r="CZ431" s="20"/>
      <c r="DA431" s="20"/>
      <c r="DB431" s="142"/>
      <c r="DC431" s="20"/>
      <c r="DD431" s="20"/>
      <c r="DE431" s="20"/>
    </row>
    <row r="432" spans="1:109" ht="18" customHeight="1" thickBot="1">
      <c r="D432" s="11"/>
      <c r="E432" s="13"/>
      <c r="F432" s="13"/>
      <c r="G432" s="15"/>
      <c r="H432" s="10"/>
      <c r="I432" s="11"/>
      <c r="J432" s="13"/>
      <c r="K432" s="13"/>
      <c r="L432" s="15"/>
      <c r="N432" s="5"/>
      <c r="Q432" s="6"/>
      <c r="S432" s="11"/>
      <c r="T432" s="13"/>
      <c r="U432" s="13"/>
      <c r="V432" s="15"/>
      <c r="W432" s="20"/>
      <c r="X432" s="5"/>
      <c r="AA432" s="6"/>
      <c r="AB432" s="20"/>
      <c r="AC432" s="11"/>
      <c r="AD432" s="13"/>
      <c r="AE432" s="13"/>
      <c r="AF432" s="15"/>
      <c r="AG432" s="20"/>
      <c r="AH432" s="5"/>
      <c r="AK432" s="6"/>
      <c r="AL432" s="20"/>
      <c r="AM432" s="11"/>
      <c r="AN432" s="13"/>
      <c r="AO432" s="13"/>
      <c r="AP432" s="15"/>
      <c r="AR432" s="5"/>
      <c r="AU432" s="6"/>
      <c r="AW432" s="11"/>
      <c r="AX432" s="13"/>
      <c r="AY432" s="13"/>
      <c r="AZ432" s="15"/>
      <c r="BA432" s="20"/>
      <c r="BB432" s="5"/>
      <c r="BE432" s="6"/>
      <c r="BG432" s="11"/>
      <c r="BH432" s="13"/>
      <c r="BI432" s="13"/>
      <c r="BJ432" s="15"/>
      <c r="BL432" s="5"/>
      <c r="BO432" s="6"/>
      <c r="BQ432" s="11"/>
      <c r="BR432" s="13"/>
      <c r="BS432" s="13"/>
      <c r="BT432" s="15"/>
      <c r="BU432" s="20"/>
      <c r="BV432" s="5"/>
      <c r="BY432" s="6"/>
      <c r="CA432" s="11"/>
      <c r="CB432" s="13"/>
      <c r="CC432" s="13"/>
      <c r="CD432" s="15"/>
      <c r="CF432" s="5"/>
      <c r="CI432" s="6"/>
      <c r="CK432" s="11"/>
      <c r="CL432" s="13"/>
      <c r="CM432" s="13"/>
      <c r="CN432" s="15"/>
      <c r="CP432" s="5"/>
      <c r="CS432" s="6"/>
      <c r="CW432" s="52"/>
      <c r="CY432" s="20"/>
      <c r="CZ432" s="20"/>
      <c r="DA432" s="20"/>
      <c r="DB432" s="142"/>
      <c r="DC432" s="20"/>
      <c r="DD432" s="20"/>
      <c r="DE432" s="20"/>
    </row>
    <row r="433" spans="1:109" ht="18" customHeight="1" thickBot="1">
      <c r="D433" s="11" t="s">
        <v>6</v>
      </c>
      <c r="E433" s="13"/>
      <c r="F433" s="13" t="s">
        <v>7</v>
      </c>
      <c r="G433" s="15"/>
      <c r="H433" s="10"/>
      <c r="I433" s="11" t="s">
        <v>8</v>
      </c>
      <c r="J433" s="13"/>
      <c r="K433" s="13" t="s">
        <v>9</v>
      </c>
      <c r="L433" s="15"/>
      <c r="N433" s="251" t="s">
        <v>26</v>
      </c>
      <c r="O433" s="252"/>
      <c r="P433" s="253" t="s">
        <v>27</v>
      </c>
      <c r="Q433" s="254"/>
      <c r="S433" s="11" t="s">
        <v>13</v>
      </c>
      <c r="T433" s="13"/>
      <c r="U433" s="13" t="s">
        <v>14</v>
      </c>
      <c r="V433" s="15"/>
      <c r="W433" s="20"/>
      <c r="X433" s="251" t="s">
        <v>26</v>
      </c>
      <c r="Y433" s="252"/>
      <c r="Z433" s="253" t="s">
        <v>27</v>
      </c>
      <c r="AA433" s="254"/>
      <c r="AB433" s="20"/>
      <c r="AC433" s="11" t="s">
        <v>8</v>
      </c>
      <c r="AD433" s="13"/>
      <c r="AE433" s="13" t="s">
        <v>9</v>
      </c>
      <c r="AF433" s="15"/>
      <c r="AG433" s="20"/>
      <c r="AH433" s="251" t="s">
        <v>26</v>
      </c>
      <c r="AI433" s="252"/>
      <c r="AJ433" s="253" t="s">
        <v>27</v>
      </c>
      <c r="AK433" s="254"/>
      <c r="AL433" s="20"/>
      <c r="AM433" s="11" t="s">
        <v>13</v>
      </c>
      <c r="AN433" s="13"/>
      <c r="AO433" s="13" t="s">
        <v>14</v>
      </c>
      <c r="AP433" s="15"/>
      <c r="AR433" s="251" t="s">
        <v>26</v>
      </c>
      <c r="AS433" s="252"/>
      <c r="AT433" s="253" t="s">
        <v>27</v>
      </c>
      <c r="AU433" s="254"/>
      <c r="AV433" s="36"/>
      <c r="AW433" s="11" t="s">
        <v>8</v>
      </c>
      <c r="AX433" s="13"/>
      <c r="AY433" s="13" t="s">
        <v>9</v>
      </c>
      <c r="AZ433" s="15"/>
      <c r="BA433" s="20"/>
      <c r="BB433" s="251" t="s">
        <v>26</v>
      </c>
      <c r="BC433" s="252"/>
      <c r="BD433" s="253" t="s">
        <v>27</v>
      </c>
      <c r="BE433" s="254"/>
      <c r="BF433" s="36"/>
      <c r="BG433" s="11" t="s">
        <v>13</v>
      </c>
      <c r="BH433" s="13"/>
      <c r="BI433" s="13" t="s">
        <v>14</v>
      </c>
      <c r="BJ433" s="15"/>
      <c r="BK433" s="36"/>
      <c r="BL433" s="251" t="s">
        <v>26</v>
      </c>
      <c r="BM433" s="252"/>
      <c r="BN433" s="253" t="s">
        <v>27</v>
      </c>
      <c r="BO433" s="254"/>
      <c r="BP433" s="36"/>
      <c r="BQ433" s="11" t="s">
        <v>8</v>
      </c>
      <c r="BR433" s="13"/>
      <c r="BS433" s="13" t="s">
        <v>9</v>
      </c>
      <c r="BT433" s="15"/>
      <c r="BU433" s="20"/>
      <c r="BV433" s="251" t="s">
        <v>26</v>
      </c>
      <c r="BW433" s="252"/>
      <c r="BX433" s="253" t="s">
        <v>27</v>
      </c>
      <c r="BY433" s="254"/>
      <c r="BZ433" s="36"/>
      <c r="CA433" s="11" t="s">
        <v>13</v>
      </c>
      <c r="CB433" s="13"/>
      <c r="CC433" s="13" t="s">
        <v>14</v>
      </c>
      <c r="CD433" s="15"/>
      <c r="CE433" s="36"/>
      <c r="CF433" s="251" t="s">
        <v>26</v>
      </c>
      <c r="CG433" s="252"/>
      <c r="CH433" s="253" t="s">
        <v>27</v>
      </c>
      <c r="CI433" s="254"/>
      <c r="CK433" s="11" t="s">
        <v>28</v>
      </c>
      <c r="CL433" s="13"/>
      <c r="CM433" s="13" t="s">
        <v>29</v>
      </c>
      <c r="CN433" s="15"/>
      <c r="CP433" s="251" t="s">
        <v>26</v>
      </c>
      <c r="CQ433" s="252"/>
      <c r="CR433" s="253" t="s">
        <v>27</v>
      </c>
      <c r="CS433" s="254"/>
      <c r="CU433" s="38" t="s">
        <v>37</v>
      </c>
      <c r="CW433" s="53" t="s">
        <v>45</v>
      </c>
      <c r="CY433" s="20"/>
      <c r="CZ433" s="20"/>
      <c r="DA433" s="20"/>
      <c r="DB433" s="142"/>
      <c r="DC433" s="20"/>
      <c r="DD433" s="20"/>
      <c r="DE433" s="20"/>
    </row>
    <row r="434" spans="1:109" ht="18" customHeight="1" thickTop="1" thickBot="1">
      <c r="D434" s="16">
        <v>0</v>
      </c>
      <c r="E434" s="17">
        <v>0</v>
      </c>
      <c r="F434" s="18">
        <v>1</v>
      </c>
      <c r="G434" s="19">
        <v>0</v>
      </c>
      <c r="H434" s="10"/>
      <c r="I434" s="16">
        <v>0</v>
      </c>
      <c r="J434" s="17">
        <f t="shared" ref="J434" si="4415">-1/($J$4*$B431)</f>
        <v>-1.6705995364086286</v>
      </c>
      <c r="K434" s="18">
        <v>1</v>
      </c>
      <c r="L434" s="19">
        <v>0</v>
      </c>
      <c r="N434" s="1">
        <f t="shared" ref="N434" si="4416">D434*I431+F434*I434-E434*J431-G434*J434</f>
        <v>0</v>
      </c>
      <c r="O434" s="4">
        <f t="shared" ref="O434" si="4417">(D434*J431+E434*I431+F434*J434+G434*I434)</f>
        <v>-1.6705995364086286</v>
      </c>
      <c r="P434" s="2">
        <f t="shared" ref="P434" si="4418">D434*K431+F434*K434-E434*L431-G434*L434</f>
        <v>1</v>
      </c>
      <c r="Q434" s="3">
        <f t="shared" ref="Q434" si="4419">(D434*L431+E434*K431+F434*L434+G434*K434)</f>
        <v>0</v>
      </c>
      <c r="S434" s="16">
        <v>0</v>
      </c>
      <c r="T434" s="17">
        <v>0</v>
      </c>
      <c r="U434" s="18">
        <v>1</v>
      </c>
      <c r="V434" s="19">
        <v>0</v>
      </c>
      <c r="W434" s="20"/>
      <c r="X434" s="1">
        <f t="shared" ref="X434" si="4420">N434*S431+P434*S434-O434*T431-Q434*T434</f>
        <v>0</v>
      </c>
      <c r="Y434" s="4">
        <f t="shared" ref="Y434" si="4421">(N434*T431+O434*S431+P434*T434+Q434*S434)</f>
        <v>-1.6705995364086286</v>
      </c>
      <c r="Z434" s="2">
        <f t="shared" ref="Z434" si="4422">N434*U431+P434*U434-O434*V431-Q434*V434</f>
        <v>-2.8323095404223855</v>
      </c>
      <c r="AA434" s="3">
        <f t="shared" ref="AA434" si="4423">(N434*V431+O434*U431+P434*V434+Q434*U434)</f>
        <v>0</v>
      </c>
      <c r="AB434" s="20"/>
      <c r="AC434" s="16">
        <v>0</v>
      </c>
      <c r="AD434" s="17">
        <f t="shared" ref="AD434" si="4424">-1/($AD$4*$B431)</f>
        <v>-1.90857906288768</v>
      </c>
      <c r="AE434" s="18">
        <v>1</v>
      </c>
      <c r="AF434" s="19">
        <v>0</v>
      </c>
      <c r="AG434" s="20"/>
      <c r="AH434" s="1">
        <f t="shared" ref="AH434" si="4425">X434*AC431+Z434*AC434-Y434*AD431-AA434*AD434</f>
        <v>0</v>
      </c>
      <c r="AI434" s="4">
        <f t="shared" ref="AI434" si="4426">(X434*AD431+Y434*AC431+Z434*AD434+AA434*AC434)</f>
        <v>3.7350871520585631</v>
      </c>
      <c r="AJ434" s="2">
        <f t="shared" ref="AJ434" si="4427">X434*AE431+Z434*AE434-Y434*AF431-AA434*AF434</f>
        <v>-2.8323095404223855</v>
      </c>
      <c r="AK434" s="3">
        <f t="shared" ref="AK434" si="4428">(X434*AF431+Y434*AE431+Z434*AF434+AA434*AE434)</f>
        <v>0</v>
      </c>
      <c r="AL434" s="20"/>
      <c r="AM434" s="16">
        <v>0</v>
      </c>
      <c r="AN434" s="17">
        <v>0</v>
      </c>
      <c r="AO434" s="18">
        <v>1</v>
      </c>
      <c r="AP434" s="19">
        <v>0</v>
      </c>
      <c r="AR434" s="1">
        <f t="shared" ref="AR434" si="4429">AH434*AM431+AJ434*AM434-AI434*AN431-AK434*AN434</f>
        <v>0</v>
      </c>
      <c r="AS434" s="4">
        <f t="shared" ref="AS434" si="4430">(AH434*AN431+AI434*AM431+AJ434*AN434+AK434*AM434)</f>
        <v>3.7350871520585631</v>
      </c>
      <c r="AT434" s="2">
        <f t="shared" ref="AT434" si="4431">AH434*AO431+AJ434*AO434-AI434*AP431-AK434*AP434</f>
        <v>6.071885350950315</v>
      </c>
      <c r="AU434" s="3">
        <f t="shared" ref="AU434" si="4432">(AH434*AP431+AI434*AO431+AJ434*AP434+AK434*AO434)</f>
        <v>0</v>
      </c>
      <c r="AV434" s="20"/>
      <c r="AW434" s="16">
        <v>0</v>
      </c>
      <c r="AX434" s="17">
        <f t="shared" ref="AX434" si="4433">-1/($AX$4*$B431)</f>
        <v>-1.90857906288768</v>
      </c>
      <c r="AY434" s="18">
        <v>1</v>
      </c>
      <c r="AZ434" s="19">
        <v>0</v>
      </c>
      <c r="BA434" s="20"/>
      <c r="BB434" s="1">
        <f t="shared" ref="BB434" si="4434">AR434*AW431+AT434*AW434-AS434*AX431-AU434*AX434</f>
        <v>0</v>
      </c>
      <c r="BC434" s="4">
        <f t="shared" ref="BC434" si="4435">(AR434*AX431+AS434*AW431+AT434*AX434+AU434*AW434)</f>
        <v>-7.8535861010196211</v>
      </c>
      <c r="BD434" s="2">
        <f t="shared" ref="BD434" si="4436">AR434*AY431+AT434*AY434-AS434*AZ431-AU434*AZ434</f>
        <v>6.071885350950315</v>
      </c>
      <c r="BE434" s="3">
        <f t="shared" ref="BE434" si="4437">(AR434*AZ431+AS434*AY431+AT434*AZ434+AU434*AY434)</f>
        <v>0</v>
      </c>
      <c r="BF434" s="20"/>
      <c r="BG434" s="16">
        <v>0</v>
      </c>
      <c r="BH434" s="17">
        <v>0</v>
      </c>
      <c r="BI434" s="18">
        <v>1</v>
      </c>
      <c r="BJ434" s="19">
        <v>0</v>
      </c>
      <c r="BK434" s="20"/>
      <c r="BL434" s="1">
        <f t="shared" ref="BL434" si="4438">BB434*BG431+BD434*BG434-BC434*BH431-BE434*BH434</f>
        <v>0</v>
      </c>
      <c r="BM434" s="4">
        <f t="shared" ref="BM434" si="4439">(BB434*BH431+BC434*BG431+BD434*BH434+BE434*BG434)</f>
        <v>-7.8535861010196211</v>
      </c>
      <c r="BN434" s="2">
        <f t="shared" ref="BN434" si="4440">BB434*BI431+BD434*BI434-BC434*BJ431-BE434*BJ434</f>
        <v>-11.944025874649551</v>
      </c>
      <c r="BO434" s="3">
        <f t="shared" ref="BO434" si="4441">(BB434*BJ431+BC434*BI431+BD434*BJ434+BE434*BI434)</f>
        <v>0</v>
      </c>
      <c r="BP434" s="20"/>
      <c r="BQ434" s="16">
        <v>0</v>
      </c>
      <c r="BR434" s="17">
        <f t="shared" ref="BR434" si="4442">-1/($BR$4*$B431)</f>
        <v>-1.6705995364086286</v>
      </c>
      <c r="BS434" s="18">
        <v>1</v>
      </c>
      <c r="BT434" s="19">
        <v>0</v>
      </c>
      <c r="BU434" s="20"/>
      <c r="BV434" s="1">
        <f t="shared" ref="BV434" si="4443">BL434*BQ431+BN434*BQ434-BM434*BR431-BO434*BR434</f>
        <v>0</v>
      </c>
      <c r="BW434" s="4">
        <f t="shared" ref="BW434" si="4444">(BL434*BR431+BM434*BQ431+BN434*BR434+BO434*BQ434)</f>
        <v>12.100097988022585</v>
      </c>
      <c r="BX434" s="2">
        <f t="shared" ref="BX434" si="4445">BL434*BS431+BN434*BS434-BM434*BT431-BO434*BT434</f>
        <v>-11.944025874649551</v>
      </c>
      <c r="BY434" s="3">
        <f t="shared" ref="BY434" si="4446">(BL434*BT431+BM434*BS431+BN434*BT434+BO434*BS434)</f>
        <v>0</v>
      </c>
      <c r="BZ434" s="20"/>
      <c r="CA434" s="16">
        <v>0</v>
      </c>
      <c r="CB434" s="17">
        <v>0</v>
      </c>
      <c r="CC434" s="18">
        <v>1</v>
      </c>
      <c r="CD434" s="19">
        <v>0</v>
      </c>
      <c r="CE434" s="20"/>
      <c r="CF434" s="1">
        <f t="shared" ref="CF434" si="4447">BV434*CA431+BX434*CA434-BW434*CB431-BY434*CB434</f>
        <v>0</v>
      </c>
      <c r="CG434" s="4">
        <f t="shared" ref="CG434" si="4448">(BV434*CB431+BW434*CA431+BX434*CB434+BY434*CA434)</f>
        <v>12.100097988022585</v>
      </c>
      <c r="CH434" s="2">
        <f t="shared" ref="CH434" si="4449">BV434*CC431+BX434*CC434-BW434*CD431-BY434*CD434</f>
        <v>2.5834280752222369</v>
      </c>
      <c r="CI434" s="3">
        <f t="shared" ref="CI434" si="4450">(BV434*CD431+BW434*CC431+BX434*CD434+BY434*CC434)</f>
        <v>0</v>
      </c>
      <c r="CK434" s="16">
        <f t="shared" ref="CK434" si="4451">1/$CL$4</f>
        <v>1</v>
      </c>
      <c r="CL434" s="17">
        <v>0</v>
      </c>
      <c r="CM434" s="18">
        <v>1</v>
      </c>
      <c r="CN434" s="19">
        <v>0</v>
      </c>
      <c r="CP434" s="1">
        <f t="shared" ref="CP434" si="4452">CF434*CK431+CH434*CK434-CG434*CL431-CI434*CL434</f>
        <v>2.5834280752222369</v>
      </c>
      <c r="CQ434" s="4">
        <f t="shared" ref="CQ434" si="4453">(CF434*CL431+CG434*CK431+CH434*CL434+CI434*CK434)</f>
        <v>12.100097988022585</v>
      </c>
      <c r="CR434" s="2">
        <f t="shared" ref="CR434" si="4454">CF434*CM431+CH434*CM434-CG434*CN431-CI434*CN434</f>
        <v>2.5834280752222369</v>
      </c>
      <c r="CS434" s="3">
        <f t="shared" ref="CS434" si="4455">(CF434*CN431+CG434*CM431+CH434*CN434+CI434*CM434)</f>
        <v>0</v>
      </c>
      <c r="CU434" s="39">
        <f t="shared" ref="CU434" si="4456">(180/PI())*ATAN(-1*(CQ431/CP431))</f>
        <v>10.28801303602213</v>
      </c>
      <c r="CW434" s="54">
        <f t="shared" ref="CW434" si="4457">20*LOG(((1-(10^(CU431/20)^2)*(1-((1-CW431)/(1+CW431))^2))^0.5))</f>
        <v>-6.2397722339442505E-2</v>
      </c>
      <c r="CY434" s="20"/>
      <c r="CZ434" s="20"/>
      <c r="DA434" s="20"/>
      <c r="DB434" s="142"/>
      <c r="DC434" s="20"/>
      <c r="DD434" s="20"/>
      <c r="DE434" s="20"/>
    </row>
    <row r="435" spans="1:109" ht="18" customHeight="1"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3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  <c r="BD435" s="20"/>
      <c r="BE435" s="20"/>
      <c r="BF435" s="20"/>
      <c r="BG435" s="20"/>
      <c r="BH435" s="20"/>
      <c r="BI435" s="20"/>
      <c r="BJ435" s="20"/>
      <c r="BK435" s="20"/>
      <c r="BL435" s="20"/>
      <c r="BM435" s="20"/>
      <c r="BN435" s="20"/>
      <c r="BO435" s="20"/>
      <c r="BP435" s="20"/>
      <c r="BQ435" s="20"/>
      <c r="BR435" s="20"/>
      <c r="BS435" s="20"/>
      <c r="BT435" s="20"/>
      <c r="BU435" s="20"/>
      <c r="BV435" s="20"/>
      <c r="BW435" s="20"/>
      <c r="BX435" s="20"/>
      <c r="BY435" s="20"/>
      <c r="BZ435" s="20"/>
      <c r="CA435" s="20"/>
      <c r="CB435" s="20"/>
      <c r="CC435" s="20"/>
      <c r="CD435" s="20"/>
      <c r="CE435" s="20"/>
      <c r="CF435" s="20"/>
      <c r="CG435" s="20"/>
      <c r="CH435" s="20"/>
      <c r="CI435" s="20"/>
      <c r="CJ435" s="20"/>
      <c r="CK435" s="20"/>
      <c r="CL435" s="20"/>
      <c r="CY435" s="20"/>
      <c r="CZ435" s="20"/>
      <c r="DA435" s="20"/>
      <c r="DB435" s="142"/>
      <c r="DC435" s="20"/>
      <c r="DD435" s="20"/>
      <c r="DE435" s="20"/>
    </row>
    <row r="436" spans="1:109" ht="18" customHeight="1">
      <c r="CY436" s="20"/>
      <c r="CZ436" s="20"/>
      <c r="DA436" s="20"/>
      <c r="DB436" s="142"/>
      <c r="DC436" s="20"/>
      <c r="DD436" s="20"/>
      <c r="DE436" s="20"/>
    </row>
    <row r="437" spans="1:109" ht="18" customHeight="1" thickBot="1">
      <c r="A437" s="23"/>
      <c r="B437" s="23"/>
      <c r="C437" s="23"/>
      <c r="D437" s="20" t="s">
        <v>15</v>
      </c>
      <c r="E437" s="20"/>
      <c r="F437" s="20"/>
      <c r="G437" s="20"/>
      <c r="H437" s="20"/>
      <c r="I437" s="20" t="s">
        <v>16</v>
      </c>
      <c r="J437" s="20"/>
      <c r="K437" s="20"/>
      <c r="L437" s="20"/>
      <c r="M437" s="23"/>
      <c r="N437" s="23"/>
      <c r="O437" s="24" t="s">
        <v>17</v>
      </c>
      <c r="P437" s="23"/>
      <c r="Q437" s="23"/>
      <c r="R437" s="23"/>
      <c r="S437" s="20"/>
      <c r="T437" s="20" t="s">
        <v>18</v>
      </c>
      <c r="U437" s="23"/>
      <c r="V437" s="23"/>
      <c r="W437" s="23"/>
      <c r="X437" s="23"/>
      <c r="Y437" s="24" t="s">
        <v>19</v>
      </c>
      <c r="Z437" s="23"/>
      <c r="AA437" s="23"/>
      <c r="AB437" s="23"/>
      <c r="AC437" s="24" t="s">
        <v>20</v>
      </c>
      <c r="AD437" s="20"/>
      <c r="AE437" s="20"/>
      <c r="AF437" s="20"/>
      <c r="AG437" s="20"/>
      <c r="AH437" s="23"/>
      <c r="AI437" s="24" t="s">
        <v>21</v>
      </c>
      <c r="AJ437" s="23"/>
      <c r="AK437" s="23"/>
      <c r="AL437" s="20"/>
      <c r="AM437" s="24" t="s">
        <v>31</v>
      </c>
      <c r="AN437" s="20"/>
      <c r="AO437" s="23"/>
      <c r="AP437" s="23"/>
      <c r="AQ437" s="23"/>
      <c r="AR437" s="23"/>
      <c r="AS437" s="24" t="s">
        <v>91</v>
      </c>
      <c r="AT437" s="23"/>
      <c r="AU437" s="23"/>
      <c r="AV437" s="23"/>
      <c r="AW437" s="24" t="s">
        <v>32</v>
      </c>
      <c r="AX437" s="20"/>
      <c r="AY437" s="20"/>
      <c r="AZ437" s="20"/>
      <c r="BA437" s="20"/>
      <c r="BB437" s="23"/>
      <c r="BC437" s="24" t="s">
        <v>22</v>
      </c>
      <c r="BD437" s="23"/>
      <c r="BE437" s="23"/>
      <c r="BF437" s="23"/>
      <c r="BG437" s="24" t="s">
        <v>33</v>
      </c>
      <c r="BH437" s="20"/>
      <c r="BI437" s="23"/>
      <c r="BJ437" s="23"/>
      <c r="BK437" s="23"/>
      <c r="BL437" s="23"/>
      <c r="BM437" s="24" t="s">
        <v>34</v>
      </c>
      <c r="BN437" s="23"/>
      <c r="BO437" s="23"/>
      <c r="BP437" s="23"/>
      <c r="BQ437" s="24" t="s">
        <v>89</v>
      </c>
      <c r="BR437" s="20"/>
      <c r="BS437" s="20"/>
      <c r="BT437" s="20"/>
      <c r="BU437" s="20"/>
      <c r="BV437" s="23"/>
      <c r="BW437" s="24" t="s">
        <v>35</v>
      </c>
      <c r="BX437" s="23"/>
      <c r="BY437" s="23"/>
      <c r="BZ437" s="23"/>
      <c r="CA437" s="24" t="s">
        <v>90</v>
      </c>
      <c r="CB437" s="20"/>
      <c r="CC437" s="23"/>
      <c r="CD437" s="23"/>
      <c r="CE437" s="23"/>
      <c r="CF437" s="23"/>
      <c r="CG437" s="24" t="s">
        <v>92</v>
      </c>
      <c r="CH437" s="23"/>
      <c r="CI437" s="23"/>
      <c r="CJ437" s="23"/>
      <c r="CK437" s="24" t="s">
        <v>36</v>
      </c>
      <c r="CL437" s="24"/>
      <c r="CM437" s="23"/>
      <c r="CN437" s="23"/>
      <c r="CO437" s="23"/>
      <c r="CP437" s="23"/>
      <c r="CQ437" s="24" t="s">
        <v>93</v>
      </c>
      <c r="CR437" s="23"/>
      <c r="CS437" s="23"/>
      <c r="CY437" s="20"/>
      <c r="CZ437" s="20"/>
      <c r="DA437" s="20"/>
      <c r="DB437" s="142"/>
      <c r="DC437" s="20"/>
      <c r="DD437" s="20"/>
      <c r="DE437" s="20"/>
    </row>
    <row r="438" spans="1:109" ht="18" customHeight="1" thickBot="1">
      <c r="A438" s="23"/>
      <c r="B438" s="33"/>
      <c r="C438" s="23"/>
      <c r="D438" s="7" t="s">
        <v>2</v>
      </c>
      <c r="E438" s="8"/>
      <c r="F438" s="8" t="s">
        <v>3</v>
      </c>
      <c r="G438" s="9"/>
      <c r="H438" s="10"/>
      <c r="I438" s="7" t="s">
        <v>4</v>
      </c>
      <c r="J438" s="8"/>
      <c r="K438" s="8" t="s">
        <v>5</v>
      </c>
      <c r="L438" s="9"/>
      <c r="M438" s="23"/>
      <c r="N438" s="251" t="s">
        <v>79</v>
      </c>
      <c r="O438" s="252"/>
      <c r="P438" s="253" t="s">
        <v>80</v>
      </c>
      <c r="Q438" s="254"/>
      <c r="R438" s="23"/>
      <c r="S438" s="7" t="s">
        <v>11</v>
      </c>
      <c r="T438" s="8"/>
      <c r="U438" s="8" t="s">
        <v>12</v>
      </c>
      <c r="V438" s="9"/>
      <c r="W438" s="20"/>
      <c r="X438" s="251" t="s">
        <v>79</v>
      </c>
      <c r="Y438" s="252"/>
      <c r="Z438" s="253" t="s">
        <v>80</v>
      </c>
      <c r="AA438" s="254"/>
      <c r="AB438" s="20"/>
      <c r="AC438" s="7" t="s">
        <v>4</v>
      </c>
      <c r="AD438" s="8"/>
      <c r="AE438" s="8" t="s">
        <v>5</v>
      </c>
      <c r="AF438" s="9"/>
      <c r="AG438" s="20"/>
      <c r="AH438" s="251" t="s">
        <v>0</v>
      </c>
      <c r="AI438" s="252"/>
      <c r="AJ438" s="253" t="s">
        <v>1</v>
      </c>
      <c r="AK438" s="254"/>
      <c r="AL438" s="20"/>
      <c r="AM438" s="7" t="s">
        <v>11</v>
      </c>
      <c r="AN438" s="8"/>
      <c r="AO438" s="8" t="s">
        <v>12</v>
      </c>
      <c r="AP438" s="9"/>
      <c r="AQ438" s="23"/>
      <c r="AR438" s="251" t="s">
        <v>0</v>
      </c>
      <c r="AS438" s="252"/>
      <c r="AT438" s="253" t="s">
        <v>1</v>
      </c>
      <c r="AU438" s="254"/>
      <c r="AV438" s="36"/>
      <c r="AW438" s="7" t="s">
        <v>4</v>
      </c>
      <c r="AX438" s="8"/>
      <c r="AY438" s="8" t="s">
        <v>5</v>
      </c>
      <c r="AZ438" s="9"/>
      <c r="BA438" s="20"/>
      <c r="BB438" s="251" t="s">
        <v>0</v>
      </c>
      <c r="BC438" s="252"/>
      <c r="BD438" s="253" t="s">
        <v>1</v>
      </c>
      <c r="BE438" s="254"/>
      <c r="BF438" s="36"/>
      <c r="BG438" s="7" t="s">
        <v>11</v>
      </c>
      <c r="BH438" s="8"/>
      <c r="BI438" s="8" t="s">
        <v>12</v>
      </c>
      <c r="BJ438" s="9"/>
      <c r="BK438" s="36"/>
      <c r="BL438" s="251" t="s">
        <v>0</v>
      </c>
      <c r="BM438" s="252"/>
      <c r="BN438" s="253" t="s">
        <v>1</v>
      </c>
      <c r="BO438" s="254"/>
      <c r="BP438" s="36"/>
      <c r="BQ438" s="7" t="s">
        <v>4</v>
      </c>
      <c r="BR438" s="8"/>
      <c r="BS438" s="8" t="s">
        <v>5</v>
      </c>
      <c r="BT438" s="9"/>
      <c r="BU438" s="20"/>
      <c r="BV438" s="251" t="s">
        <v>0</v>
      </c>
      <c r="BW438" s="252"/>
      <c r="BX438" s="253" t="s">
        <v>1</v>
      </c>
      <c r="BY438" s="254"/>
      <c r="BZ438" s="36"/>
      <c r="CA438" s="7" t="s">
        <v>11</v>
      </c>
      <c r="CB438" s="8"/>
      <c r="CC438" s="8" t="s">
        <v>12</v>
      </c>
      <c r="CD438" s="9"/>
      <c r="CE438" s="36"/>
      <c r="CF438" s="251" t="s">
        <v>0</v>
      </c>
      <c r="CG438" s="252"/>
      <c r="CH438" s="253" t="s">
        <v>1</v>
      </c>
      <c r="CI438" s="254"/>
      <c r="CJ438" s="23"/>
      <c r="CK438" s="7" t="s">
        <v>23</v>
      </c>
      <c r="CL438" s="8"/>
      <c r="CM438" s="8" t="s">
        <v>24</v>
      </c>
      <c r="CN438" s="9"/>
      <c r="CO438" s="23"/>
      <c r="CP438" s="251" t="s">
        <v>0</v>
      </c>
      <c r="CQ438" s="252"/>
      <c r="CR438" s="253" t="s">
        <v>1</v>
      </c>
      <c r="CS438" s="254"/>
      <c r="CU438" s="26" t="s">
        <v>25</v>
      </c>
      <c r="CW438" s="50" t="s">
        <v>44</v>
      </c>
      <c r="CY438" s="20"/>
      <c r="CZ438" s="20"/>
      <c r="DA438" s="20"/>
      <c r="DB438" s="142"/>
      <c r="DC438" s="20"/>
      <c r="DD438" s="20"/>
      <c r="DE438" s="20"/>
    </row>
    <row r="439" spans="1:109" ht="18" customHeight="1" thickTop="1" thickBot="1">
      <c r="B439" s="34">
        <v>0.88</v>
      </c>
      <c r="D439" s="11">
        <v>1</v>
      </c>
      <c r="E439" s="12">
        <v>0</v>
      </c>
      <c r="F439" s="13">
        <v>0</v>
      </c>
      <c r="G439" s="40">
        <f t="shared" ref="G439" si="4458">-1/($E$4*$B439)</f>
        <v>-1.1937846794449378</v>
      </c>
      <c r="H439" s="10"/>
      <c r="I439" s="11">
        <v>1</v>
      </c>
      <c r="J439" s="12">
        <v>0</v>
      </c>
      <c r="K439" s="13">
        <v>0</v>
      </c>
      <c r="L439" s="14">
        <v>0</v>
      </c>
      <c r="N439" s="1">
        <f t="shared" ref="N439" si="4459">D439*I439+F439*I442-E439*J439-G439*J442</f>
        <v>-0.98300467675668401</v>
      </c>
      <c r="O439" s="4">
        <f t="shared" ref="O439" si="4460">(D439*J439+E439*I439+F439*J442+G439*I442)</f>
        <v>0</v>
      </c>
      <c r="P439" s="2">
        <f t="shared" ref="P439" si="4461">D439*K439+F439*K442-E439*L439-G439*L442</f>
        <v>0</v>
      </c>
      <c r="Q439" s="3">
        <f t="shared" ref="Q439" si="4462">(D439*L439+E439*K439+F439*L442+G439*K442)</f>
        <v>-1.1937846794449378</v>
      </c>
      <c r="S439" s="11">
        <v>1</v>
      </c>
      <c r="T439" s="12">
        <v>0</v>
      </c>
      <c r="U439" s="13">
        <v>0</v>
      </c>
      <c r="V439" s="40">
        <f t="shared" ref="V439" si="4463">-1/($T$4*$B439)</f>
        <v>-2.2809386518740191</v>
      </c>
      <c r="W439" s="20"/>
      <c r="X439" s="1">
        <f t="shared" ref="X439" si="4464">N439*S439+P439*S442-O439*T439-Q439*T442</f>
        <v>-0.98300467675668401</v>
      </c>
      <c r="Y439" s="4">
        <f t="shared" ref="Y439" si="4465">(N439*T439+O439*S439+P439*T442+Q439*S442)</f>
        <v>0</v>
      </c>
      <c r="Z439" s="2">
        <f t="shared" ref="Z439" si="4466">N439*U439+P439*U442-O439*V439-Q439*V442</f>
        <v>0</v>
      </c>
      <c r="AA439" s="3">
        <f t="shared" ref="AA439" si="4467">(N439*V439+O439*U439+P439*V442+Q439*U442)</f>
        <v>1.0483886827423088</v>
      </c>
      <c r="AB439" s="20"/>
      <c r="AC439" s="11">
        <v>1</v>
      </c>
      <c r="AD439" s="12">
        <v>0</v>
      </c>
      <c r="AE439" s="13">
        <v>0</v>
      </c>
      <c r="AF439" s="14">
        <v>0</v>
      </c>
      <c r="AG439" s="20"/>
      <c r="AH439" s="1">
        <f t="shared" ref="AH439" si="4468">X439*AC439+Z439*AC442-Y439*AD439-AA439*AD442</f>
        <v>1.0065590771570314</v>
      </c>
      <c r="AI439" s="4">
        <f t="shared" ref="AI439" si="4469">(X439*AD439+Y439*AC439+Z439*AD442+AA439*AC442)</f>
        <v>0</v>
      </c>
      <c r="AJ439" s="2">
        <f t="shared" ref="AJ439" si="4470">X439*AE439+Z439*AE442-Y439*AF439-AA439*AF442</f>
        <v>0</v>
      </c>
      <c r="AK439" s="3">
        <f t="shared" ref="AK439" si="4471">(X439*AF439+Y439*AE439+Z439*AF442+AA439*AE442)</f>
        <v>1.0483886827423088</v>
      </c>
      <c r="AL439" s="20"/>
      <c r="AM439" s="11">
        <v>1</v>
      </c>
      <c r="AN439" s="12">
        <v>0</v>
      </c>
      <c r="AO439" s="13">
        <v>0</v>
      </c>
      <c r="AP439" s="40">
        <f t="shared" ref="AP439" si="4472">-1/($AN$4*$B439)</f>
        <v>-2.3703872264573143</v>
      </c>
      <c r="AR439" s="1">
        <f t="shared" ref="AR439" si="4473">AH439*AM439+AJ439*AM442-AI439*AN439-AK439*AN442</f>
        <v>1.0065590771570314</v>
      </c>
      <c r="AS439" s="4">
        <f t="shared" ref="AS439" si="4474">(AH439*AN439+AI439*AM439+AJ439*AN442+AK439*AM442)</f>
        <v>0</v>
      </c>
      <c r="AT439" s="2">
        <f t="shared" ref="AT439" si="4475">AH439*AO439+AJ439*AO442-AI439*AP439-AK439*AP442</f>
        <v>0</v>
      </c>
      <c r="AU439" s="3">
        <f t="shared" ref="AU439" si="4476">(AH439*AP439+AI439*AO439+AJ439*AP442+AK439*AO442)</f>
        <v>-1.3375460964253805</v>
      </c>
      <c r="AV439" s="20"/>
      <c r="AW439" s="11">
        <v>1</v>
      </c>
      <c r="AX439" s="12">
        <v>0</v>
      </c>
      <c r="AY439" s="13">
        <v>0</v>
      </c>
      <c r="AZ439" s="14">
        <v>0</v>
      </c>
      <c r="BA439" s="20"/>
      <c r="BB439" s="1">
        <f t="shared" ref="BB439" si="4477">AR439*AW439+AT439*AW442-AS439*AX439-AU439*AX442</f>
        <v>-1.5317487817907514</v>
      </c>
      <c r="BC439" s="4">
        <f t="shared" ref="BC439" si="4478">(AR439*AX439+AS439*AW439+AT439*AX442+AU439*AW442)</f>
        <v>0</v>
      </c>
      <c r="BD439" s="2">
        <f t="shared" ref="BD439" si="4479">AR439*AY439+AT439*AY442-AS439*AZ439-AU439*AZ442</f>
        <v>0</v>
      </c>
      <c r="BE439" s="3">
        <f t="shared" ref="BE439" si="4480">(AR439*AZ439+AS439*AY439+AT439*AZ442+AU439*AY442)</f>
        <v>-1.3375460964253805</v>
      </c>
      <c r="BF439" s="20"/>
      <c r="BG439" s="11">
        <v>1</v>
      </c>
      <c r="BH439" s="12">
        <v>0</v>
      </c>
      <c r="BI439" s="13">
        <v>0</v>
      </c>
      <c r="BJ439" s="40">
        <f t="shared" ref="BJ439" si="4481">-1/($BH$4*$B439)</f>
        <v>-2.2809386518740191</v>
      </c>
      <c r="BK439" s="20"/>
      <c r="BL439" s="1">
        <f t="shared" ref="BL439" si="4482">BB439*BG439+BD439*BG442-BC439*BH439-BE439*BH442</f>
        <v>-1.5317487817907514</v>
      </c>
      <c r="BM439" s="4">
        <f t="shared" ref="BM439" si="4483">(BB439*BH439+BC439*BG439+BD439*BH442+BE439*BG442)</f>
        <v>0</v>
      </c>
      <c r="BN439" s="2">
        <f t="shared" ref="BN439" si="4484">BB439*BI439+BD439*BI442-BC439*BJ439-BE439*BJ442</f>
        <v>0</v>
      </c>
      <c r="BO439" s="3">
        <f t="shared" ref="BO439" si="4485">(BB439*BJ439+BC439*BI439+BD439*BJ442+BE439*BI442)</f>
        <v>2.156278904922087</v>
      </c>
      <c r="BP439" s="20"/>
      <c r="BQ439" s="11">
        <v>1</v>
      </c>
      <c r="BR439" s="12">
        <v>0</v>
      </c>
      <c r="BS439" s="13">
        <v>0</v>
      </c>
      <c r="BT439" s="14">
        <v>0</v>
      </c>
      <c r="BU439" s="20"/>
      <c r="BV439" s="1">
        <f t="shared" ref="BV439" si="4486">BL439*BQ439+BN439*BQ442-BM439*BR439-BO439*BR442</f>
        <v>2.0500622654413236</v>
      </c>
      <c r="BW439" s="4">
        <f t="shared" ref="BW439" si="4487">(BL439*BR439+BM439*BQ439+BN439*BR442+BO439*BQ442)</f>
        <v>0</v>
      </c>
      <c r="BX439" s="2">
        <f t="shared" ref="BX439" si="4488">BL439*BS439+BN439*BS442-BM439*BT439-BO439*BT442</f>
        <v>0</v>
      </c>
      <c r="BY439" s="3">
        <f t="shared" ref="BY439" si="4489">(BL439*BT439+BM439*BS439+BN439*BT442+BO439*BS442)</f>
        <v>2.156278904922087</v>
      </c>
      <c r="BZ439" s="20"/>
      <c r="CA439" s="11">
        <v>1</v>
      </c>
      <c r="CB439" s="12">
        <v>0</v>
      </c>
      <c r="CC439" s="13">
        <v>0</v>
      </c>
      <c r="CD439" s="40">
        <f t="shared" ref="CD439" si="4490">-1/($CB$4*$B439)</f>
        <v>-1.1937846794449378</v>
      </c>
      <c r="CE439" s="20"/>
      <c r="CF439" s="1">
        <f t="shared" ref="CF439" si="4491">BV439*CA439+BX439*CA442-BW439*CB439-BY439*CB442</f>
        <v>2.0500622654413236</v>
      </c>
      <c r="CG439" s="4">
        <f t="shared" ref="CG439" si="4492">(BV439*CB439+BW439*CA439+BX439*CB442+BY439*CA442)</f>
        <v>0</v>
      </c>
      <c r="CH439" s="2">
        <f t="shared" ref="CH439" si="4493">BV439*CC439+BX439*CC442-BW439*CD439-BY439*CD442</f>
        <v>0</v>
      </c>
      <c r="CI439" s="3">
        <f t="shared" ref="CI439" si="4494">(BV439*CD439+BW439*CC439+BX439*CD442+BY439*CC442)</f>
        <v>-0.29105401946994647</v>
      </c>
      <c r="CJ439" s="28"/>
      <c r="CK439" s="11">
        <v>1</v>
      </c>
      <c r="CL439" s="12">
        <v>0</v>
      </c>
      <c r="CM439" s="13">
        <v>0</v>
      </c>
      <c r="CN439" s="14">
        <v>0</v>
      </c>
      <c r="CP439" s="1">
        <f t="shared" ref="CP439" si="4495">CF439*CK439+CH439*CK442-CG439*CL439-CI439*CL442</f>
        <v>2.0500622654413236</v>
      </c>
      <c r="CQ439" s="4">
        <f t="shared" ref="CQ439" si="4496">(CF439*CL439+CG439*CK439+CH439*CL442+CI439*CK442)</f>
        <v>-0.29105401946994647</v>
      </c>
      <c r="CR439" s="2">
        <f t="shared" ref="CR439" si="4497">CF439*CM439+CH439*CM442-CG439*CN439-CI439*CN442</f>
        <v>0</v>
      </c>
      <c r="CS439" s="3">
        <f t="shared" ref="CS439" si="4498">(CF439*CN439+CG439*CM439+CH439*CN442+CI439*CM442)</f>
        <v>-0.29105401946994647</v>
      </c>
      <c r="CU439" s="29">
        <f t="shared" ref="CU439" si="4499">20*LOG(((1+$CL$4)/$CL$4)/((CP439+CP442)^2+(CQ439+CQ442)^2)^0.5)</f>
        <v>-15.171232952121169</v>
      </c>
      <c r="CW439" s="51">
        <f t="shared" ref="CW439" si="4500">((CP439^2+CQ439^2)^0.5)/((CP442^2+CQ442^2)^0.5)</f>
        <v>0.18498703957122387</v>
      </c>
      <c r="CY439" s="20"/>
      <c r="CZ439" s="20"/>
      <c r="DA439" s="20"/>
      <c r="DB439" s="142"/>
      <c r="DC439" s="20"/>
      <c r="DD439" s="20"/>
      <c r="DE439" s="20"/>
    </row>
    <row r="440" spans="1:109" ht="18" customHeight="1" thickBot="1">
      <c r="D440" s="11"/>
      <c r="E440" s="13"/>
      <c r="F440" s="13"/>
      <c r="G440" s="15"/>
      <c r="H440" s="10"/>
      <c r="I440" s="11"/>
      <c r="J440" s="13"/>
      <c r="K440" s="13"/>
      <c r="L440" s="15"/>
      <c r="N440" s="5"/>
      <c r="Q440" s="6"/>
      <c r="S440" s="11"/>
      <c r="T440" s="13"/>
      <c r="U440" s="13"/>
      <c r="V440" s="15"/>
      <c r="W440" s="20"/>
      <c r="X440" s="5"/>
      <c r="AA440" s="6"/>
      <c r="AB440" s="20"/>
      <c r="AC440" s="11"/>
      <c r="AD440" s="13"/>
      <c r="AE440" s="13"/>
      <c r="AF440" s="15"/>
      <c r="AG440" s="20"/>
      <c r="AH440" s="5"/>
      <c r="AK440" s="6"/>
      <c r="AL440" s="20"/>
      <c r="AM440" s="11"/>
      <c r="AN440" s="13"/>
      <c r="AO440" s="13"/>
      <c r="AP440" s="15"/>
      <c r="AR440" s="5"/>
      <c r="AU440" s="6"/>
      <c r="AW440" s="11"/>
      <c r="AX440" s="13"/>
      <c r="AY440" s="13"/>
      <c r="AZ440" s="15"/>
      <c r="BA440" s="20"/>
      <c r="BB440" s="5"/>
      <c r="BE440" s="6"/>
      <c r="BG440" s="11"/>
      <c r="BH440" s="13"/>
      <c r="BI440" s="13"/>
      <c r="BJ440" s="15"/>
      <c r="BL440" s="5"/>
      <c r="BO440" s="6"/>
      <c r="BQ440" s="11"/>
      <c r="BR440" s="13"/>
      <c r="BS440" s="13"/>
      <c r="BT440" s="15"/>
      <c r="BU440" s="20"/>
      <c r="BV440" s="5"/>
      <c r="BY440" s="6"/>
      <c r="CA440" s="11"/>
      <c r="CB440" s="13"/>
      <c r="CC440" s="13"/>
      <c r="CD440" s="15"/>
      <c r="CF440" s="5"/>
      <c r="CI440" s="6"/>
      <c r="CK440" s="11"/>
      <c r="CL440" s="13"/>
      <c r="CM440" s="13"/>
      <c r="CN440" s="15"/>
      <c r="CP440" s="5"/>
      <c r="CS440" s="6"/>
      <c r="CW440" s="52"/>
      <c r="CY440" s="20"/>
      <c r="CZ440" s="20"/>
      <c r="DA440" s="20"/>
      <c r="DB440" s="142"/>
      <c r="DC440" s="20"/>
      <c r="DD440" s="20"/>
      <c r="DE440" s="20"/>
    </row>
    <row r="441" spans="1:109" ht="18" customHeight="1" thickBot="1">
      <c r="D441" s="11" t="s">
        <v>6</v>
      </c>
      <c r="E441" s="13"/>
      <c r="F441" s="13" t="s">
        <v>7</v>
      </c>
      <c r="G441" s="15"/>
      <c r="H441" s="10"/>
      <c r="I441" s="11" t="s">
        <v>8</v>
      </c>
      <c r="J441" s="13"/>
      <c r="K441" s="13" t="s">
        <v>9</v>
      </c>
      <c r="L441" s="15"/>
      <c r="N441" s="251" t="s">
        <v>26</v>
      </c>
      <c r="O441" s="252"/>
      <c r="P441" s="253" t="s">
        <v>27</v>
      </c>
      <c r="Q441" s="254"/>
      <c r="S441" s="11" t="s">
        <v>13</v>
      </c>
      <c r="T441" s="13"/>
      <c r="U441" s="13" t="s">
        <v>14</v>
      </c>
      <c r="V441" s="15"/>
      <c r="W441" s="20"/>
      <c r="X441" s="251" t="s">
        <v>26</v>
      </c>
      <c r="Y441" s="252"/>
      <c r="Z441" s="253" t="s">
        <v>27</v>
      </c>
      <c r="AA441" s="254"/>
      <c r="AB441" s="20"/>
      <c r="AC441" s="11" t="s">
        <v>8</v>
      </c>
      <c r="AD441" s="13"/>
      <c r="AE441" s="13" t="s">
        <v>9</v>
      </c>
      <c r="AF441" s="15"/>
      <c r="AG441" s="20"/>
      <c r="AH441" s="251" t="s">
        <v>26</v>
      </c>
      <c r="AI441" s="252"/>
      <c r="AJ441" s="253" t="s">
        <v>27</v>
      </c>
      <c r="AK441" s="254"/>
      <c r="AL441" s="20"/>
      <c r="AM441" s="11" t="s">
        <v>13</v>
      </c>
      <c r="AN441" s="13"/>
      <c r="AO441" s="13" t="s">
        <v>14</v>
      </c>
      <c r="AP441" s="15"/>
      <c r="AR441" s="251" t="s">
        <v>26</v>
      </c>
      <c r="AS441" s="252"/>
      <c r="AT441" s="253" t="s">
        <v>27</v>
      </c>
      <c r="AU441" s="254"/>
      <c r="AV441" s="36"/>
      <c r="AW441" s="11" t="s">
        <v>8</v>
      </c>
      <c r="AX441" s="13"/>
      <c r="AY441" s="13" t="s">
        <v>9</v>
      </c>
      <c r="AZ441" s="15"/>
      <c r="BA441" s="20"/>
      <c r="BB441" s="251" t="s">
        <v>26</v>
      </c>
      <c r="BC441" s="252"/>
      <c r="BD441" s="253" t="s">
        <v>27</v>
      </c>
      <c r="BE441" s="254"/>
      <c r="BF441" s="36"/>
      <c r="BG441" s="11" t="s">
        <v>13</v>
      </c>
      <c r="BH441" s="13"/>
      <c r="BI441" s="13" t="s">
        <v>14</v>
      </c>
      <c r="BJ441" s="15"/>
      <c r="BK441" s="36"/>
      <c r="BL441" s="251" t="s">
        <v>26</v>
      </c>
      <c r="BM441" s="252"/>
      <c r="BN441" s="253" t="s">
        <v>27</v>
      </c>
      <c r="BO441" s="254"/>
      <c r="BP441" s="36"/>
      <c r="BQ441" s="11" t="s">
        <v>8</v>
      </c>
      <c r="BR441" s="13"/>
      <c r="BS441" s="13" t="s">
        <v>9</v>
      </c>
      <c r="BT441" s="15"/>
      <c r="BU441" s="20"/>
      <c r="BV441" s="251" t="s">
        <v>26</v>
      </c>
      <c r="BW441" s="252"/>
      <c r="BX441" s="253" t="s">
        <v>27</v>
      </c>
      <c r="BY441" s="254"/>
      <c r="BZ441" s="36"/>
      <c r="CA441" s="11" t="s">
        <v>13</v>
      </c>
      <c r="CB441" s="13"/>
      <c r="CC441" s="13" t="s">
        <v>14</v>
      </c>
      <c r="CD441" s="15"/>
      <c r="CE441" s="36"/>
      <c r="CF441" s="251" t="s">
        <v>26</v>
      </c>
      <c r="CG441" s="252"/>
      <c r="CH441" s="253" t="s">
        <v>27</v>
      </c>
      <c r="CI441" s="254"/>
      <c r="CK441" s="11" t="s">
        <v>28</v>
      </c>
      <c r="CL441" s="13"/>
      <c r="CM441" s="13" t="s">
        <v>29</v>
      </c>
      <c r="CN441" s="15"/>
      <c r="CP441" s="251" t="s">
        <v>26</v>
      </c>
      <c r="CQ441" s="252"/>
      <c r="CR441" s="253" t="s">
        <v>27</v>
      </c>
      <c r="CS441" s="254"/>
      <c r="CU441" s="38" t="s">
        <v>37</v>
      </c>
      <c r="CW441" s="53" t="s">
        <v>45</v>
      </c>
      <c r="CY441" s="20"/>
      <c r="CZ441" s="20"/>
      <c r="DA441" s="20"/>
      <c r="DB441" s="142"/>
      <c r="DC441" s="20"/>
      <c r="DD441" s="20"/>
      <c r="DE441" s="20"/>
    </row>
    <row r="442" spans="1:109" ht="18" customHeight="1" thickTop="1" thickBot="1">
      <c r="D442" s="16">
        <v>0</v>
      </c>
      <c r="E442" s="17">
        <v>0</v>
      </c>
      <c r="F442" s="18">
        <v>1</v>
      </c>
      <c r="G442" s="19">
        <v>0</v>
      </c>
      <c r="H442" s="10"/>
      <c r="I442" s="16">
        <v>0</v>
      </c>
      <c r="J442" s="17">
        <f t="shared" ref="J442" si="4501">-1/($J$4*$B439)</f>
        <v>-1.6611074935881252</v>
      </c>
      <c r="K442" s="18">
        <v>1</v>
      </c>
      <c r="L442" s="19">
        <v>0</v>
      </c>
      <c r="N442" s="1">
        <f t="shared" ref="N442" si="4502">D442*I439+F442*I442-E442*J439-G442*J442</f>
        <v>0</v>
      </c>
      <c r="O442" s="4">
        <f t="shared" ref="O442" si="4503">(D442*J439+E442*I439+F442*J442+G442*I442)</f>
        <v>-1.6611074935881252</v>
      </c>
      <c r="P442" s="2">
        <f t="shared" ref="P442" si="4504">D442*K439+F442*K442-E442*L439-G442*L442</f>
        <v>1</v>
      </c>
      <c r="Q442" s="3">
        <f t="shared" ref="Q442" si="4505">(D442*L439+E442*K439+F442*L442+G442*K442)</f>
        <v>0</v>
      </c>
      <c r="S442" s="16">
        <v>0</v>
      </c>
      <c r="T442" s="17">
        <v>0</v>
      </c>
      <c r="U442" s="18">
        <v>1</v>
      </c>
      <c r="V442" s="19">
        <v>0</v>
      </c>
      <c r="W442" s="20"/>
      <c r="X442" s="1">
        <f t="shared" ref="X442" si="4506">N442*S439+P442*S442-O442*T439-Q442*T442</f>
        <v>0</v>
      </c>
      <c r="Y442" s="4">
        <f t="shared" ref="Y442" si="4507">(N442*T439+O442*S439+P442*T442+Q442*S442)</f>
        <v>-1.6611074935881252</v>
      </c>
      <c r="Z442" s="2">
        <f t="shared" ref="Z442" si="4508">N442*U439+P442*U442-O442*V439-Q442*V442</f>
        <v>-2.7888842870427291</v>
      </c>
      <c r="AA442" s="3">
        <f t="shared" ref="AA442" si="4509">(N442*V439+O442*U439+P442*V442+Q442*U442)</f>
        <v>0</v>
      </c>
      <c r="AB442" s="20"/>
      <c r="AC442" s="16">
        <v>0</v>
      </c>
      <c r="AD442" s="17">
        <f t="shared" ref="AD442" si="4510">-1/($AD$4*$B439)</f>
        <v>-1.8977348636667275</v>
      </c>
      <c r="AE442" s="18">
        <v>1</v>
      </c>
      <c r="AF442" s="19">
        <v>0</v>
      </c>
      <c r="AG442" s="20"/>
      <c r="AH442" s="1">
        <f t="shared" ref="AH442" si="4511">X442*AC439+Z442*AC442-Y442*AD439-AA442*AD442</f>
        <v>0</v>
      </c>
      <c r="AI442" s="4">
        <f t="shared" ref="AI442" si="4512">(X442*AD439+Y442*AC439+Z442*AD442+AA442*AC442)</f>
        <v>3.6314554486651867</v>
      </c>
      <c r="AJ442" s="2">
        <f t="shared" ref="AJ442" si="4513">X442*AE439+Z442*AE442-Y442*AF439-AA442*AF442</f>
        <v>-2.7888842870427291</v>
      </c>
      <c r="AK442" s="3">
        <f t="shared" ref="AK442" si="4514">(X442*AF439+Y442*AE439+Z442*AF442+AA442*AE442)</f>
        <v>0</v>
      </c>
      <c r="AL442" s="20"/>
      <c r="AM442" s="16">
        <v>0</v>
      </c>
      <c r="AN442" s="17">
        <v>0</v>
      </c>
      <c r="AO442" s="18">
        <v>1</v>
      </c>
      <c r="AP442" s="19">
        <v>0</v>
      </c>
      <c r="AR442" s="1">
        <f t="shared" ref="AR442" si="4515">AH442*AM439+AJ442*AM442-AI442*AN439-AK442*AN442</f>
        <v>0</v>
      </c>
      <c r="AS442" s="4">
        <f t="shared" ref="AS442" si="4516">(AH442*AN439+AI442*AM439+AJ442*AN442+AK442*AM442)</f>
        <v>3.6314554486651867</v>
      </c>
      <c r="AT442" s="2">
        <f t="shared" ref="AT442" si="4517">AH442*AO439+AJ442*AO442-AI442*AP439-AK442*AP442</f>
        <v>5.8190713219220456</v>
      </c>
      <c r="AU442" s="3">
        <f t="shared" ref="AU442" si="4518">(AH442*AP439+AI442*AO439+AJ442*AP442+AK442*AO442)</f>
        <v>0</v>
      </c>
      <c r="AV442" s="20"/>
      <c r="AW442" s="16">
        <v>0</v>
      </c>
      <c r="AX442" s="17">
        <f t="shared" ref="AX442" si="4519">-1/($AX$4*$B439)</f>
        <v>-1.8977348636667275</v>
      </c>
      <c r="AY442" s="18">
        <v>1</v>
      </c>
      <c r="AZ442" s="19">
        <v>0</v>
      </c>
      <c r="BA442" s="20"/>
      <c r="BB442" s="1">
        <f t="shared" ref="BB442" si="4520">AR442*AW439+AT442*AW442-AS442*AX439-AU442*AX442</f>
        <v>0</v>
      </c>
      <c r="BC442" s="4">
        <f t="shared" ref="BC442" si="4521">(AR442*AX439+AS442*AW439+AT442*AX442+AU442*AW442)</f>
        <v>-7.4115990731095094</v>
      </c>
      <c r="BD442" s="2">
        <f t="shared" ref="BD442" si="4522">AR442*AY439+AT442*AY442-AS442*AZ439-AU442*AZ442</f>
        <v>5.8190713219220456</v>
      </c>
      <c r="BE442" s="3">
        <f t="shared" ref="BE442" si="4523">(AR442*AZ439+AS442*AY439+AT442*AZ442+AU442*AY442)</f>
        <v>0</v>
      </c>
      <c r="BF442" s="20"/>
      <c r="BG442" s="16">
        <v>0</v>
      </c>
      <c r="BH442" s="17">
        <v>0</v>
      </c>
      <c r="BI442" s="18">
        <v>1</v>
      </c>
      <c r="BJ442" s="19">
        <v>0</v>
      </c>
      <c r="BK442" s="20"/>
      <c r="BL442" s="1">
        <f t="shared" ref="BL442" si="4524">BB442*BG439+BD442*BG442-BC442*BH439-BE442*BH442</f>
        <v>0</v>
      </c>
      <c r="BM442" s="4">
        <f t="shared" ref="BM442" si="4525">(BB442*BH439+BC442*BG439+BD442*BH442+BE442*BG442)</f>
        <v>-7.4115990731095094</v>
      </c>
      <c r="BN442" s="2">
        <f t="shared" ref="BN442" si="4526">BB442*BI439+BD442*BI442-BC442*BJ439-BE442*BJ442</f>
        <v>-11.086331476127089</v>
      </c>
      <c r="BO442" s="3">
        <f t="shared" ref="BO442" si="4527">(BB442*BJ439+BC442*BI439+BD442*BJ442+BE442*BI442)</f>
        <v>0</v>
      </c>
      <c r="BP442" s="20"/>
      <c r="BQ442" s="16">
        <v>0</v>
      </c>
      <c r="BR442" s="17">
        <f t="shared" ref="BR442" si="4528">-1/($BR$4*$B439)</f>
        <v>-1.6611074935881252</v>
      </c>
      <c r="BS442" s="18">
        <v>1</v>
      </c>
      <c r="BT442" s="19">
        <v>0</v>
      </c>
      <c r="BU442" s="20"/>
      <c r="BV442" s="1">
        <f t="shared" ref="BV442" si="4529">BL442*BQ439+BN442*BQ442-BM442*BR439-BO442*BR442</f>
        <v>0</v>
      </c>
      <c r="BW442" s="4">
        <f t="shared" ref="BW442" si="4530">(BL442*BR439+BM442*BQ439+BN442*BR442+BO442*BQ442)</f>
        <v>11.003989218287099</v>
      </c>
      <c r="BX442" s="2">
        <f t="shared" ref="BX442" si="4531">BL442*BS439+BN442*BS442-BM442*BT439-BO442*BT442</f>
        <v>-11.086331476127089</v>
      </c>
      <c r="BY442" s="3">
        <f t="shared" ref="BY442" si="4532">(BL442*BT439+BM442*BS439+BN442*BT442+BO442*BS442)</f>
        <v>0</v>
      </c>
      <c r="BZ442" s="20"/>
      <c r="CA442" s="16">
        <v>0</v>
      </c>
      <c r="CB442" s="17">
        <v>0</v>
      </c>
      <c r="CC442" s="18">
        <v>1</v>
      </c>
      <c r="CD442" s="19">
        <v>0</v>
      </c>
      <c r="CE442" s="20"/>
      <c r="CF442" s="1">
        <f t="shared" ref="CF442" si="4533">BV442*CA439+BX442*CA442-BW442*CB439-BY442*CB442</f>
        <v>0</v>
      </c>
      <c r="CG442" s="4">
        <f t="shared" ref="CG442" si="4534">(BV442*CB439+BW442*CA439+BX442*CB442+BY442*CA442)</f>
        <v>11.003989218287099</v>
      </c>
      <c r="CH442" s="2">
        <f t="shared" ref="CH442" si="4535">BV442*CC439+BX442*CC442-BW442*CD439-BY442*CD442</f>
        <v>2.0500622654413281</v>
      </c>
      <c r="CI442" s="3">
        <f t="shared" ref="CI442" si="4536">(BV442*CD439+BW442*CC439+BX442*CD442+BY442*CC442)</f>
        <v>0</v>
      </c>
      <c r="CK442" s="16">
        <f t="shared" ref="CK442" si="4537">1/$CL$4</f>
        <v>1</v>
      </c>
      <c r="CL442" s="17">
        <v>0</v>
      </c>
      <c r="CM442" s="18">
        <v>1</v>
      </c>
      <c r="CN442" s="19">
        <v>0</v>
      </c>
      <c r="CP442" s="1">
        <f t="shared" ref="CP442" si="4538">CF442*CK439+CH442*CK442-CG442*CL439-CI442*CL442</f>
        <v>2.0500622654413281</v>
      </c>
      <c r="CQ442" s="4">
        <f t="shared" ref="CQ442" si="4539">(CF442*CL439+CG442*CK439+CH442*CL442+CI442*CK442)</f>
        <v>11.003989218287099</v>
      </c>
      <c r="CR442" s="2">
        <f t="shared" ref="CR442" si="4540">CF442*CM439+CH442*CM442-CG442*CN439-CI442*CN442</f>
        <v>2.0500622654413281</v>
      </c>
      <c r="CS442" s="3">
        <f t="shared" ref="CS442" si="4541">(CF442*CN439+CG442*CM439+CH442*CN442+CI442*CM442)</f>
        <v>0</v>
      </c>
      <c r="CU442" s="39">
        <f t="shared" ref="CU442" si="4542">(180/PI())*ATAN(-1*(CQ439/CP439))</f>
        <v>8.0804662248097969</v>
      </c>
      <c r="CW442" s="54">
        <f t="shared" ref="CW442" si="4543">20*LOG(((1-(10^(CU439/20)^2)*(1-((1-CW439)/(1+CW439))^2))^0.5))</f>
        <v>-7.0135380676306772E-2</v>
      </c>
      <c r="CY442" s="20"/>
      <c r="CZ442" s="20"/>
      <c r="DA442" s="20"/>
      <c r="DB442" s="142"/>
      <c r="DC442" s="20"/>
      <c r="DD442" s="20"/>
      <c r="DE442" s="20"/>
    </row>
    <row r="443" spans="1:109" ht="18" customHeight="1"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3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  <c r="BD443" s="20"/>
      <c r="BE443" s="20"/>
      <c r="BF443" s="20"/>
      <c r="BG443" s="20"/>
      <c r="BH443" s="20"/>
      <c r="BI443" s="20"/>
      <c r="BJ443" s="20"/>
      <c r="BK443" s="20"/>
      <c r="BL443" s="20"/>
      <c r="BM443" s="20"/>
      <c r="BN443" s="20"/>
      <c r="BO443" s="20"/>
      <c r="BP443" s="20"/>
      <c r="BQ443" s="20"/>
      <c r="BR443" s="20"/>
      <c r="BS443" s="20"/>
      <c r="BT443" s="20"/>
      <c r="BU443" s="20"/>
      <c r="BV443" s="20"/>
      <c r="BW443" s="20"/>
      <c r="BX443" s="20"/>
      <c r="BY443" s="20"/>
      <c r="BZ443" s="20"/>
      <c r="CA443" s="20"/>
      <c r="CB443" s="20"/>
      <c r="CC443" s="20"/>
      <c r="CD443" s="20"/>
      <c r="CE443" s="20"/>
      <c r="CF443" s="20"/>
      <c r="CG443" s="20"/>
      <c r="CH443" s="20"/>
      <c r="CI443" s="20"/>
      <c r="CJ443" s="20"/>
      <c r="CK443" s="20"/>
      <c r="CL443" s="20"/>
      <c r="CY443" s="20"/>
      <c r="CZ443" s="20"/>
      <c r="DA443" s="20"/>
      <c r="DB443" s="142"/>
      <c r="DC443" s="20"/>
      <c r="DD443" s="20"/>
      <c r="DE443" s="20"/>
    </row>
    <row r="444" spans="1:109" ht="18" customHeight="1">
      <c r="CY444" s="20"/>
      <c r="CZ444" s="20"/>
      <c r="DA444" s="20"/>
      <c r="DB444" s="142"/>
      <c r="DC444" s="20"/>
      <c r="DD444" s="20"/>
      <c r="DE444" s="20"/>
    </row>
    <row r="445" spans="1:109" ht="18" customHeight="1" thickBot="1">
      <c r="A445" s="23"/>
      <c r="B445" s="23"/>
      <c r="C445" s="23"/>
      <c r="D445" s="20" t="s">
        <v>15</v>
      </c>
      <c r="E445" s="20"/>
      <c r="F445" s="20"/>
      <c r="G445" s="20"/>
      <c r="H445" s="20"/>
      <c r="I445" s="20" t="s">
        <v>16</v>
      </c>
      <c r="J445" s="20"/>
      <c r="K445" s="20"/>
      <c r="L445" s="20"/>
      <c r="M445" s="23"/>
      <c r="N445" s="23"/>
      <c r="O445" s="24" t="s">
        <v>17</v>
      </c>
      <c r="P445" s="23"/>
      <c r="Q445" s="23"/>
      <c r="R445" s="23"/>
      <c r="S445" s="20"/>
      <c r="T445" s="20" t="s">
        <v>18</v>
      </c>
      <c r="U445" s="23"/>
      <c r="V445" s="23"/>
      <c r="W445" s="23"/>
      <c r="X445" s="23"/>
      <c r="Y445" s="24" t="s">
        <v>19</v>
      </c>
      <c r="Z445" s="23"/>
      <c r="AA445" s="23"/>
      <c r="AB445" s="23"/>
      <c r="AC445" s="24" t="s">
        <v>20</v>
      </c>
      <c r="AD445" s="20"/>
      <c r="AE445" s="20"/>
      <c r="AF445" s="20"/>
      <c r="AG445" s="20"/>
      <c r="AH445" s="23"/>
      <c r="AI445" s="24" t="s">
        <v>21</v>
      </c>
      <c r="AJ445" s="23"/>
      <c r="AK445" s="23"/>
      <c r="AL445" s="20"/>
      <c r="AM445" s="24" t="s">
        <v>31</v>
      </c>
      <c r="AN445" s="20"/>
      <c r="AO445" s="23"/>
      <c r="AP445" s="23"/>
      <c r="AQ445" s="23"/>
      <c r="AR445" s="23"/>
      <c r="AS445" s="24" t="s">
        <v>91</v>
      </c>
      <c r="AT445" s="23"/>
      <c r="AU445" s="23"/>
      <c r="AV445" s="23"/>
      <c r="AW445" s="24" t="s">
        <v>32</v>
      </c>
      <c r="AX445" s="20"/>
      <c r="AY445" s="20"/>
      <c r="AZ445" s="20"/>
      <c r="BA445" s="20"/>
      <c r="BB445" s="23"/>
      <c r="BC445" s="24" t="s">
        <v>22</v>
      </c>
      <c r="BD445" s="23"/>
      <c r="BE445" s="23"/>
      <c r="BF445" s="23"/>
      <c r="BG445" s="24" t="s">
        <v>33</v>
      </c>
      <c r="BH445" s="20"/>
      <c r="BI445" s="23"/>
      <c r="BJ445" s="23"/>
      <c r="BK445" s="23"/>
      <c r="BL445" s="23"/>
      <c r="BM445" s="24" t="s">
        <v>34</v>
      </c>
      <c r="BN445" s="23"/>
      <c r="BO445" s="23"/>
      <c r="BP445" s="23"/>
      <c r="BQ445" s="24" t="s">
        <v>89</v>
      </c>
      <c r="BR445" s="20"/>
      <c r="BS445" s="20"/>
      <c r="BT445" s="20"/>
      <c r="BU445" s="20"/>
      <c r="BV445" s="23"/>
      <c r="BW445" s="24" t="s">
        <v>35</v>
      </c>
      <c r="BX445" s="23"/>
      <c r="BY445" s="23"/>
      <c r="BZ445" s="23"/>
      <c r="CA445" s="24" t="s">
        <v>90</v>
      </c>
      <c r="CB445" s="20"/>
      <c r="CC445" s="23"/>
      <c r="CD445" s="23"/>
      <c r="CE445" s="23"/>
      <c r="CF445" s="23"/>
      <c r="CG445" s="24" t="s">
        <v>92</v>
      </c>
      <c r="CH445" s="23"/>
      <c r="CI445" s="23"/>
      <c r="CJ445" s="23"/>
      <c r="CK445" s="24" t="s">
        <v>36</v>
      </c>
      <c r="CL445" s="24"/>
      <c r="CM445" s="23"/>
      <c r="CN445" s="23"/>
      <c r="CO445" s="23"/>
      <c r="CP445" s="23"/>
      <c r="CQ445" s="24" t="s">
        <v>93</v>
      </c>
      <c r="CR445" s="23"/>
      <c r="CS445" s="23"/>
      <c r="CY445" s="20"/>
      <c r="CZ445" s="20"/>
      <c r="DA445" s="20"/>
      <c r="DB445" s="142"/>
      <c r="DC445" s="20"/>
      <c r="DD445" s="20"/>
      <c r="DE445" s="20"/>
    </row>
    <row r="446" spans="1:109" ht="18" customHeight="1" thickBot="1">
      <c r="A446" s="23"/>
      <c r="B446" s="33"/>
      <c r="C446" s="23"/>
      <c r="D446" s="7" t="s">
        <v>2</v>
      </c>
      <c r="E446" s="8"/>
      <c r="F446" s="8" t="s">
        <v>3</v>
      </c>
      <c r="G446" s="9"/>
      <c r="H446" s="10"/>
      <c r="I446" s="7" t="s">
        <v>4</v>
      </c>
      <c r="J446" s="8"/>
      <c r="K446" s="8" t="s">
        <v>5</v>
      </c>
      <c r="L446" s="9"/>
      <c r="M446" s="23"/>
      <c r="N446" s="251" t="s">
        <v>79</v>
      </c>
      <c r="O446" s="252"/>
      <c r="P446" s="253" t="s">
        <v>80</v>
      </c>
      <c r="Q446" s="254"/>
      <c r="R446" s="23"/>
      <c r="S446" s="7" t="s">
        <v>11</v>
      </c>
      <c r="T446" s="8"/>
      <c r="U446" s="8" t="s">
        <v>12</v>
      </c>
      <c r="V446" s="9"/>
      <c r="W446" s="20"/>
      <c r="X446" s="251" t="s">
        <v>79</v>
      </c>
      <c r="Y446" s="252"/>
      <c r="Z446" s="253" t="s">
        <v>80</v>
      </c>
      <c r="AA446" s="254"/>
      <c r="AB446" s="20"/>
      <c r="AC446" s="7" t="s">
        <v>4</v>
      </c>
      <c r="AD446" s="8"/>
      <c r="AE446" s="8" t="s">
        <v>5</v>
      </c>
      <c r="AF446" s="9"/>
      <c r="AG446" s="20"/>
      <c r="AH446" s="251" t="s">
        <v>0</v>
      </c>
      <c r="AI446" s="252"/>
      <c r="AJ446" s="253" t="s">
        <v>1</v>
      </c>
      <c r="AK446" s="254"/>
      <c r="AL446" s="20"/>
      <c r="AM446" s="7" t="s">
        <v>11</v>
      </c>
      <c r="AN446" s="8"/>
      <c r="AO446" s="8" t="s">
        <v>12</v>
      </c>
      <c r="AP446" s="9"/>
      <c r="AQ446" s="23"/>
      <c r="AR446" s="251" t="s">
        <v>0</v>
      </c>
      <c r="AS446" s="252"/>
      <c r="AT446" s="253" t="s">
        <v>1</v>
      </c>
      <c r="AU446" s="254"/>
      <c r="AV446" s="36"/>
      <c r="AW446" s="7" t="s">
        <v>4</v>
      </c>
      <c r="AX446" s="8"/>
      <c r="AY446" s="8" t="s">
        <v>5</v>
      </c>
      <c r="AZ446" s="9"/>
      <c r="BA446" s="20"/>
      <c r="BB446" s="251" t="s">
        <v>0</v>
      </c>
      <c r="BC446" s="252"/>
      <c r="BD446" s="253" t="s">
        <v>1</v>
      </c>
      <c r="BE446" s="254"/>
      <c r="BF446" s="36"/>
      <c r="BG446" s="7" t="s">
        <v>11</v>
      </c>
      <c r="BH446" s="8"/>
      <c r="BI446" s="8" t="s">
        <v>12</v>
      </c>
      <c r="BJ446" s="9"/>
      <c r="BK446" s="36"/>
      <c r="BL446" s="251" t="s">
        <v>0</v>
      </c>
      <c r="BM446" s="252"/>
      <c r="BN446" s="253" t="s">
        <v>1</v>
      </c>
      <c r="BO446" s="254"/>
      <c r="BP446" s="36"/>
      <c r="BQ446" s="7" t="s">
        <v>4</v>
      </c>
      <c r="BR446" s="8"/>
      <c r="BS446" s="8" t="s">
        <v>5</v>
      </c>
      <c r="BT446" s="9"/>
      <c r="BU446" s="20"/>
      <c r="BV446" s="251" t="s">
        <v>0</v>
      </c>
      <c r="BW446" s="252"/>
      <c r="BX446" s="253" t="s">
        <v>1</v>
      </c>
      <c r="BY446" s="254"/>
      <c r="BZ446" s="36"/>
      <c r="CA446" s="7" t="s">
        <v>11</v>
      </c>
      <c r="CB446" s="8"/>
      <c r="CC446" s="8" t="s">
        <v>12</v>
      </c>
      <c r="CD446" s="9"/>
      <c r="CE446" s="36"/>
      <c r="CF446" s="251" t="s">
        <v>0</v>
      </c>
      <c r="CG446" s="252"/>
      <c r="CH446" s="253" t="s">
        <v>1</v>
      </c>
      <c r="CI446" s="254"/>
      <c r="CJ446" s="23"/>
      <c r="CK446" s="7" t="s">
        <v>23</v>
      </c>
      <c r="CL446" s="8"/>
      <c r="CM446" s="8" t="s">
        <v>24</v>
      </c>
      <c r="CN446" s="9"/>
      <c r="CO446" s="23"/>
      <c r="CP446" s="251" t="s">
        <v>0</v>
      </c>
      <c r="CQ446" s="252"/>
      <c r="CR446" s="253" t="s">
        <v>1</v>
      </c>
      <c r="CS446" s="254"/>
      <c r="CU446" s="26" t="s">
        <v>25</v>
      </c>
      <c r="CW446" s="50" t="s">
        <v>44</v>
      </c>
      <c r="CY446" s="20"/>
      <c r="CZ446" s="20"/>
      <c r="DA446" s="20"/>
      <c r="DB446" s="142"/>
      <c r="DC446" s="20"/>
      <c r="DD446" s="20"/>
      <c r="DE446" s="20"/>
    </row>
    <row r="447" spans="1:109" ht="18" customHeight="1" thickTop="1" thickBot="1">
      <c r="B447" s="34">
        <v>0.88500000000000001</v>
      </c>
      <c r="D447" s="11">
        <v>1</v>
      </c>
      <c r="E447" s="12">
        <v>0</v>
      </c>
      <c r="F447" s="13">
        <v>0</v>
      </c>
      <c r="G447" s="40">
        <f t="shared" ref="G447" si="4544">-1/($E$4*$B447)</f>
        <v>-1.1870401332333846</v>
      </c>
      <c r="H447" s="10"/>
      <c r="I447" s="11">
        <v>1</v>
      </c>
      <c r="J447" s="12">
        <v>0</v>
      </c>
      <c r="K447" s="13">
        <v>0</v>
      </c>
      <c r="L447" s="14">
        <v>0</v>
      </c>
      <c r="N447" s="1">
        <f t="shared" ref="N447" si="4545">D447*I447+F447*I450-E447*J447-G447*J450</f>
        <v>-0.96066114038798078</v>
      </c>
      <c r="O447" s="4">
        <f t="shared" ref="O447" si="4546">(D447*J447+E447*I447+F447*J450+G447*I450)</f>
        <v>0</v>
      </c>
      <c r="P447" s="2">
        <f t="shared" ref="P447" si="4547">D447*K447+F447*K450-E447*L447-G447*L450</f>
        <v>0</v>
      </c>
      <c r="Q447" s="3">
        <f t="shared" ref="Q447" si="4548">(D447*L447+E447*K447+F447*L450+G447*K450)</f>
        <v>-1.1870401332333846</v>
      </c>
      <c r="S447" s="11">
        <v>1</v>
      </c>
      <c r="T447" s="12">
        <v>0</v>
      </c>
      <c r="U447" s="13">
        <v>0</v>
      </c>
      <c r="V447" s="40">
        <f t="shared" ref="V447" si="4549">-1/($T$4*$B447)</f>
        <v>-2.2680519928238834</v>
      </c>
      <c r="W447" s="20"/>
      <c r="X447" s="1">
        <f t="shared" ref="X447" si="4550">N447*S447+P447*S450-O447*T447-Q447*T450</f>
        <v>-0.96066114038798078</v>
      </c>
      <c r="Y447" s="4">
        <f t="shared" ref="Y447" si="4551">(N447*T447+O447*S447+P447*T450+Q447*S450)</f>
        <v>0</v>
      </c>
      <c r="Z447" s="2">
        <f t="shared" ref="Z447" si="4552">N447*U447+P447*U450-O447*V447-Q447*V450</f>
        <v>0</v>
      </c>
      <c r="AA447" s="3">
        <f t="shared" ref="AA447" si="4553">(N447*V447+O447*U447+P447*V450+Q447*U450)</f>
        <v>0.99178928065203942</v>
      </c>
      <c r="AB447" s="20"/>
      <c r="AC447" s="11">
        <v>1</v>
      </c>
      <c r="AD447" s="12">
        <v>0</v>
      </c>
      <c r="AE447" s="13">
        <v>0</v>
      </c>
      <c r="AF447" s="14">
        <v>0</v>
      </c>
      <c r="AG447" s="20"/>
      <c r="AH447" s="1">
        <f t="shared" ref="AH447" si="4554">X447*AC447+Z447*AC450-Y447*AD447-AA447*AD450</f>
        <v>0.91085832160953473</v>
      </c>
      <c r="AI447" s="4">
        <f t="shared" ref="AI447" si="4555">(X447*AD447+Y447*AC447+Z447*AD450+AA447*AC450)</f>
        <v>0</v>
      </c>
      <c r="AJ447" s="2">
        <f t="shared" ref="AJ447" si="4556">X447*AE447+Z447*AE450-Y447*AF447-AA447*AF450</f>
        <v>0</v>
      </c>
      <c r="AK447" s="3">
        <f t="shared" ref="AK447" si="4557">(X447*AF447+Y447*AE447+Z447*AF450+AA447*AE450)</f>
        <v>0.99178928065203942</v>
      </c>
      <c r="AL447" s="20"/>
      <c r="AM447" s="11">
        <v>1</v>
      </c>
      <c r="AN447" s="12">
        <v>0</v>
      </c>
      <c r="AO447" s="13">
        <v>0</v>
      </c>
      <c r="AP447" s="40">
        <f t="shared" ref="AP447" si="4558">-1/($AN$4*$B447)</f>
        <v>-2.3569952082287418</v>
      </c>
      <c r="AR447" s="1">
        <f t="shared" ref="AR447" si="4559">AH447*AM447+AJ447*AM450-AI447*AN447-AK447*AN450</f>
        <v>0.91085832160953473</v>
      </c>
      <c r="AS447" s="4">
        <f t="shared" ref="AS447" si="4560">(AH447*AN447+AI447*AM447+AJ447*AN450+AK447*AM450)</f>
        <v>0</v>
      </c>
      <c r="AT447" s="2">
        <f t="shared" ref="AT447" si="4561">AH447*AO447+AJ447*AO450-AI447*AP447-AK447*AP450</f>
        <v>0</v>
      </c>
      <c r="AU447" s="3">
        <f t="shared" ref="AU447" si="4562">(AH447*AP447+AI447*AO447+AJ447*AP450+AK447*AO450)</f>
        <v>-1.1550994187569079</v>
      </c>
      <c r="AV447" s="20"/>
      <c r="AW447" s="11">
        <v>1</v>
      </c>
      <c r="AX447" s="12">
        <v>0</v>
      </c>
      <c r="AY447" s="13">
        <v>0</v>
      </c>
      <c r="AZ447" s="14">
        <v>0</v>
      </c>
      <c r="BA447" s="20"/>
      <c r="BB447" s="1">
        <f t="shared" ref="BB447" si="4563">AR447*AW447+AT447*AW450-AS447*AX447-AU447*AX450</f>
        <v>-1.268829526321559</v>
      </c>
      <c r="BC447" s="4">
        <f t="shared" ref="BC447" si="4564">(AR447*AX447+AS447*AW447+AT447*AX450+AU447*AW450)</f>
        <v>0</v>
      </c>
      <c r="BD447" s="2">
        <f t="shared" ref="BD447" si="4565">AR447*AY447+AT447*AY450-AS447*AZ447-AU447*AZ450</f>
        <v>0</v>
      </c>
      <c r="BE447" s="3">
        <f t="shared" ref="BE447" si="4566">(AR447*AZ447+AS447*AY447+AT447*AZ450+AU447*AY450)</f>
        <v>-1.1550994187569079</v>
      </c>
      <c r="BF447" s="20"/>
      <c r="BG447" s="11">
        <v>1</v>
      </c>
      <c r="BH447" s="12">
        <v>0</v>
      </c>
      <c r="BI447" s="13">
        <v>0</v>
      </c>
      <c r="BJ447" s="40">
        <f t="shared" ref="BJ447" si="4567">-1/($BH$4*$B447)</f>
        <v>-2.2680519928238834</v>
      </c>
      <c r="BK447" s="20"/>
      <c r="BL447" s="1">
        <f t="shared" ref="BL447" si="4568">BB447*BG447+BD447*BG450-BC447*BH447-BE447*BH450</f>
        <v>-1.268829526321559</v>
      </c>
      <c r="BM447" s="4">
        <f t="shared" ref="BM447" si="4569">(BB447*BH447+BC447*BG447+BD447*BH450+BE447*BG450)</f>
        <v>0</v>
      </c>
      <c r="BN447" s="2">
        <f t="shared" ref="BN447" si="4570">BB447*BI447+BD447*BI450-BC447*BJ447-BE447*BJ450</f>
        <v>0</v>
      </c>
      <c r="BO447" s="3">
        <f t="shared" ref="BO447" si="4571">(BB447*BJ447+BC447*BI447+BD447*BJ450+BE447*BI450)</f>
        <v>1.7226719169704878</v>
      </c>
      <c r="BP447" s="20"/>
      <c r="BQ447" s="11">
        <v>1</v>
      </c>
      <c r="BR447" s="12">
        <v>0</v>
      </c>
      <c r="BS447" s="13">
        <v>0</v>
      </c>
      <c r="BT447" s="14">
        <v>0</v>
      </c>
      <c r="BU447" s="20"/>
      <c r="BV447" s="1">
        <f t="shared" ref="BV447" si="4572">BL447*BQ447+BN447*BQ450-BM447*BR447-BO447*BR450</f>
        <v>1.5765467930464387</v>
      </c>
      <c r="BW447" s="4">
        <f t="shared" ref="BW447" si="4573">(BL447*BR447+BM447*BQ447+BN447*BR450+BO447*BQ450)</f>
        <v>0</v>
      </c>
      <c r="BX447" s="2">
        <f t="shared" ref="BX447" si="4574">BL447*BS447+BN447*BS450-BM447*BT447-BO447*BT450</f>
        <v>0</v>
      </c>
      <c r="BY447" s="3">
        <f t="shared" ref="BY447" si="4575">(BL447*BT447+BM447*BS447+BN447*BT450+BO447*BS450)</f>
        <v>1.7226719169704878</v>
      </c>
      <c r="BZ447" s="20"/>
      <c r="CA447" s="11">
        <v>1</v>
      </c>
      <c r="CB447" s="12">
        <v>0</v>
      </c>
      <c r="CC447" s="13">
        <v>0</v>
      </c>
      <c r="CD447" s="40">
        <f t="shared" ref="CD447" si="4576">-1/($CB$4*$B447)</f>
        <v>-1.1870401332333846</v>
      </c>
      <c r="CE447" s="20"/>
      <c r="CF447" s="1">
        <f t="shared" ref="CF447" si="4577">BV447*CA447+BX447*CA450-BW447*CB447-BY447*CB450</f>
        <v>1.5765467930464387</v>
      </c>
      <c r="CG447" s="4">
        <f t="shared" ref="CG447" si="4578">(BV447*CB447+BW447*CA447+BX447*CB450+BY447*CA450)</f>
        <v>0</v>
      </c>
      <c r="CH447" s="2">
        <f t="shared" ref="CH447" si="4579">BV447*CC447+BX447*CC450-BW447*CD447-BY447*CD450</f>
        <v>0</v>
      </c>
      <c r="CI447" s="3">
        <f t="shared" ref="CI447" si="4580">(BV447*CD447+BW447*CC447+BX447*CD450+BY447*CC450)</f>
        <v>-0.14875239829602216</v>
      </c>
      <c r="CJ447" s="28"/>
      <c r="CK447" s="11">
        <v>1</v>
      </c>
      <c r="CL447" s="12">
        <v>0</v>
      </c>
      <c r="CM447" s="13">
        <v>0</v>
      </c>
      <c r="CN447" s="14">
        <v>0</v>
      </c>
      <c r="CP447" s="1">
        <f t="shared" ref="CP447" si="4581">CF447*CK447+CH447*CK450-CG447*CL447-CI447*CL450</f>
        <v>1.5765467930464387</v>
      </c>
      <c r="CQ447" s="4">
        <f t="shared" ref="CQ447" si="4582">(CF447*CL447+CG447*CK447+CH447*CL450+CI447*CK450)</f>
        <v>-0.14875239829602216</v>
      </c>
      <c r="CR447" s="2">
        <f t="shared" ref="CR447" si="4583">CF447*CM447+CH447*CM450-CG447*CN447-CI447*CN450</f>
        <v>0</v>
      </c>
      <c r="CS447" s="3">
        <f t="shared" ref="CS447" si="4584">(CF447*CN447+CG447*CM447+CH447*CN450+CI447*CM450)</f>
        <v>-0.14875239829602216</v>
      </c>
      <c r="CU447" s="29">
        <f t="shared" ref="CU447" si="4585">20*LOG(((1+$CL$4)/$CL$4)/((CP447+CP450)^2+(CQ447+CQ450)^2)^0.5)</f>
        <v>-14.261905299761249</v>
      </c>
      <c r="CW447" s="51">
        <f t="shared" ref="CW447" si="4586">((CP447^2+CQ447^2)^0.5)/((CP450^2+CQ450^2)^0.5)</f>
        <v>0.15663084211430947</v>
      </c>
      <c r="CY447" s="35"/>
      <c r="CZ447" s="35"/>
    </row>
    <row r="448" spans="1:109" ht="18" customHeight="1" thickBot="1">
      <c r="D448" s="11"/>
      <c r="E448" s="13"/>
      <c r="F448" s="13"/>
      <c r="G448" s="15"/>
      <c r="H448" s="10"/>
      <c r="I448" s="11"/>
      <c r="J448" s="13"/>
      <c r="K448" s="13"/>
      <c r="L448" s="15"/>
      <c r="N448" s="5"/>
      <c r="Q448" s="6"/>
      <c r="S448" s="11"/>
      <c r="T448" s="13"/>
      <c r="U448" s="13"/>
      <c r="V448" s="15"/>
      <c r="W448" s="20"/>
      <c r="X448" s="5"/>
      <c r="AA448" s="6"/>
      <c r="AB448" s="20"/>
      <c r="AC448" s="11"/>
      <c r="AD448" s="13"/>
      <c r="AE448" s="13"/>
      <c r="AF448" s="15"/>
      <c r="AG448" s="20"/>
      <c r="AH448" s="5"/>
      <c r="AK448" s="6"/>
      <c r="AL448" s="20"/>
      <c r="AM448" s="11"/>
      <c r="AN448" s="13"/>
      <c r="AO448" s="13"/>
      <c r="AP448" s="15"/>
      <c r="AR448" s="5"/>
      <c r="AU448" s="6"/>
      <c r="AW448" s="11"/>
      <c r="AX448" s="13"/>
      <c r="AY448" s="13"/>
      <c r="AZ448" s="15"/>
      <c r="BA448" s="20"/>
      <c r="BB448" s="5"/>
      <c r="BE448" s="6"/>
      <c r="BG448" s="11"/>
      <c r="BH448" s="13"/>
      <c r="BI448" s="13"/>
      <c r="BJ448" s="15"/>
      <c r="BL448" s="5"/>
      <c r="BO448" s="6"/>
      <c r="BQ448" s="11"/>
      <c r="BR448" s="13"/>
      <c r="BS448" s="13"/>
      <c r="BT448" s="15"/>
      <c r="BU448" s="20"/>
      <c r="BV448" s="5"/>
      <c r="BY448" s="6"/>
      <c r="CA448" s="11"/>
      <c r="CB448" s="13"/>
      <c r="CC448" s="13"/>
      <c r="CD448" s="15"/>
      <c r="CF448" s="5"/>
      <c r="CI448" s="6"/>
      <c r="CK448" s="11"/>
      <c r="CL448" s="13"/>
      <c r="CM448" s="13"/>
      <c r="CN448" s="15"/>
      <c r="CP448" s="5"/>
      <c r="CS448" s="6"/>
      <c r="CW448" s="52"/>
      <c r="CY448" s="35"/>
      <c r="CZ448" s="35"/>
    </row>
    <row r="449" spans="1:104" ht="18" customHeight="1" thickBot="1">
      <c r="D449" s="11" t="s">
        <v>6</v>
      </c>
      <c r="E449" s="13"/>
      <c r="F449" s="13" t="s">
        <v>7</v>
      </c>
      <c r="G449" s="15"/>
      <c r="H449" s="10"/>
      <c r="I449" s="11" t="s">
        <v>8</v>
      </c>
      <c r="J449" s="13"/>
      <c r="K449" s="13" t="s">
        <v>9</v>
      </c>
      <c r="L449" s="15"/>
      <c r="N449" s="251" t="s">
        <v>26</v>
      </c>
      <c r="O449" s="252"/>
      <c r="P449" s="253" t="s">
        <v>27</v>
      </c>
      <c r="Q449" s="254"/>
      <c r="S449" s="11" t="s">
        <v>13</v>
      </c>
      <c r="T449" s="13"/>
      <c r="U449" s="13" t="s">
        <v>14</v>
      </c>
      <c r="V449" s="15"/>
      <c r="W449" s="20"/>
      <c r="X449" s="251" t="s">
        <v>26</v>
      </c>
      <c r="Y449" s="252"/>
      <c r="Z449" s="253" t="s">
        <v>27</v>
      </c>
      <c r="AA449" s="254"/>
      <c r="AB449" s="20"/>
      <c r="AC449" s="11" t="s">
        <v>8</v>
      </c>
      <c r="AD449" s="13"/>
      <c r="AE449" s="13" t="s">
        <v>9</v>
      </c>
      <c r="AF449" s="15"/>
      <c r="AG449" s="20"/>
      <c r="AH449" s="251" t="s">
        <v>26</v>
      </c>
      <c r="AI449" s="252"/>
      <c r="AJ449" s="253" t="s">
        <v>27</v>
      </c>
      <c r="AK449" s="254"/>
      <c r="AL449" s="20"/>
      <c r="AM449" s="11" t="s">
        <v>13</v>
      </c>
      <c r="AN449" s="13"/>
      <c r="AO449" s="13" t="s">
        <v>14</v>
      </c>
      <c r="AP449" s="15"/>
      <c r="AR449" s="251" t="s">
        <v>26</v>
      </c>
      <c r="AS449" s="252"/>
      <c r="AT449" s="253" t="s">
        <v>27</v>
      </c>
      <c r="AU449" s="254"/>
      <c r="AV449" s="36"/>
      <c r="AW449" s="11" t="s">
        <v>8</v>
      </c>
      <c r="AX449" s="13"/>
      <c r="AY449" s="13" t="s">
        <v>9</v>
      </c>
      <c r="AZ449" s="15"/>
      <c r="BA449" s="20"/>
      <c r="BB449" s="251" t="s">
        <v>26</v>
      </c>
      <c r="BC449" s="252"/>
      <c r="BD449" s="253" t="s">
        <v>27</v>
      </c>
      <c r="BE449" s="254"/>
      <c r="BF449" s="36"/>
      <c r="BG449" s="11" t="s">
        <v>13</v>
      </c>
      <c r="BH449" s="13"/>
      <c r="BI449" s="13" t="s">
        <v>14</v>
      </c>
      <c r="BJ449" s="15"/>
      <c r="BK449" s="36"/>
      <c r="BL449" s="251" t="s">
        <v>26</v>
      </c>
      <c r="BM449" s="252"/>
      <c r="BN449" s="253" t="s">
        <v>27</v>
      </c>
      <c r="BO449" s="254"/>
      <c r="BP449" s="36"/>
      <c r="BQ449" s="11" t="s">
        <v>8</v>
      </c>
      <c r="BR449" s="13"/>
      <c r="BS449" s="13" t="s">
        <v>9</v>
      </c>
      <c r="BT449" s="15"/>
      <c r="BU449" s="20"/>
      <c r="BV449" s="251" t="s">
        <v>26</v>
      </c>
      <c r="BW449" s="252"/>
      <c r="BX449" s="253" t="s">
        <v>27</v>
      </c>
      <c r="BY449" s="254"/>
      <c r="BZ449" s="36"/>
      <c r="CA449" s="11" t="s">
        <v>13</v>
      </c>
      <c r="CB449" s="13"/>
      <c r="CC449" s="13" t="s">
        <v>14</v>
      </c>
      <c r="CD449" s="15"/>
      <c r="CE449" s="36"/>
      <c r="CF449" s="251" t="s">
        <v>26</v>
      </c>
      <c r="CG449" s="252"/>
      <c r="CH449" s="253" t="s">
        <v>27</v>
      </c>
      <c r="CI449" s="254"/>
      <c r="CK449" s="11" t="s">
        <v>28</v>
      </c>
      <c r="CL449" s="13"/>
      <c r="CM449" s="13" t="s">
        <v>29</v>
      </c>
      <c r="CN449" s="15"/>
      <c r="CP449" s="251" t="s">
        <v>26</v>
      </c>
      <c r="CQ449" s="252"/>
      <c r="CR449" s="253" t="s">
        <v>27</v>
      </c>
      <c r="CS449" s="254"/>
      <c r="CU449" s="38" t="s">
        <v>37</v>
      </c>
      <c r="CW449" s="53" t="s">
        <v>45</v>
      </c>
      <c r="CY449" s="35"/>
      <c r="CZ449" s="35"/>
    </row>
    <row r="450" spans="1:104" ht="18" customHeight="1" thickTop="1" thickBot="1">
      <c r="D450" s="16">
        <v>0</v>
      </c>
      <c r="E450" s="17">
        <v>0</v>
      </c>
      <c r="F450" s="18">
        <v>1</v>
      </c>
      <c r="G450" s="19">
        <v>0</v>
      </c>
      <c r="H450" s="10"/>
      <c r="I450" s="16">
        <v>0</v>
      </c>
      <c r="J450" s="17">
        <f t="shared" ref="J450" si="4587">-1/($J$4*$B447)</f>
        <v>-1.6517227054887571</v>
      </c>
      <c r="K450" s="18">
        <v>1</v>
      </c>
      <c r="L450" s="19">
        <v>0</v>
      </c>
      <c r="N450" s="1">
        <f t="shared" ref="N450" si="4588">D450*I447+F450*I450-E450*J447-G450*J450</f>
        <v>0</v>
      </c>
      <c r="O450" s="4">
        <f t="shared" ref="O450" si="4589">(D450*J447+E450*I447+F450*J450+G450*I450)</f>
        <v>-1.6517227054887571</v>
      </c>
      <c r="P450" s="2">
        <f t="shared" ref="P450" si="4590">D450*K447+F450*K450-E450*L447-G450*L450</f>
        <v>1</v>
      </c>
      <c r="Q450" s="3">
        <f t="shared" ref="Q450" si="4591">(D450*L447+E450*K447+F450*L450+G450*K450)</f>
        <v>0</v>
      </c>
      <c r="S450" s="16">
        <v>0</v>
      </c>
      <c r="T450" s="17">
        <v>0</v>
      </c>
      <c r="U450" s="18">
        <v>1</v>
      </c>
      <c r="V450" s="19">
        <v>0</v>
      </c>
      <c r="W450" s="20"/>
      <c r="X450" s="1">
        <f t="shared" ref="X450" si="4592">N450*S447+P450*S450-O450*T447-Q450*T450</f>
        <v>0</v>
      </c>
      <c r="Y450" s="4">
        <f t="shared" ref="Y450" si="4593">(N450*T447+O450*S447+P450*T450+Q450*S450)</f>
        <v>-1.6517227054887571</v>
      </c>
      <c r="Z450" s="2">
        <f t="shared" ref="Z450" si="4594">N450*U447+P450*U450-O450*V447-Q450*V450</f>
        <v>-2.7461929737762318</v>
      </c>
      <c r="AA450" s="3">
        <f t="shared" ref="AA450" si="4595">(N450*V447+O450*U447+P450*V450+Q450*U450)</f>
        <v>0</v>
      </c>
      <c r="AB450" s="20"/>
      <c r="AC450" s="16">
        <v>0</v>
      </c>
      <c r="AD450" s="17">
        <f t="shared" ref="AD450" si="4596">-1/($AD$4*$B447)</f>
        <v>-1.8870131977703051</v>
      </c>
      <c r="AE450" s="18">
        <v>1</v>
      </c>
      <c r="AF450" s="19">
        <v>0</v>
      </c>
      <c r="AG450" s="20"/>
      <c r="AH450" s="1">
        <f t="shared" ref="AH450" si="4597">X450*AC447+Z450*AC450-Y450*AD447-AA450*AD450</f>
        <v>0</v>
      </c>
      <c r="AI450" s="4">
        <f t="shared" ref="AI450" si="4598">(X450*AD447+Y450*AC447+Z450*AD450+AA450*AC450)</f>
        <v>3.5303796796510736</v>
      </c>
      <c r="AJ450" s="2">
        <f t="shared" ref="AJ450" si="4599">X450*AE447+Z450*AE450-Y450*AF447-AA450*AF450</f>
        <v>-2.7461929737762318</v>
      </c>
      <c r="AK450" s="3">
        <f t="shared" ref="AK450" si="4600">(X450*AF447+Y450*AE447+Z450*AF450+AA450*AE450)</f>
        <v>0</v>
      </c>
      <c r="AL450" s="20"/>
      <c r="AM450" s="16">
        <v>0</v>
      </c>
      <c r="AN450" s="17">
        <v>0</v>
      </c>
      <c r="AO450" s="18">
        <v>1</v>
      </c>
      <c r="AP450" s="19">
        <v>0</v>
      </c>
      <c r="AR450" s="1">
        <f t="shared" ref="AR450" si="4601">AH450*AM447+AJ450*AM450-AI450*AN447-AK450*AN450</f>
        <v>0</v>
      </c>
      <c r="AS450" s="4">
        <f t="shared" ref="AS450" si="4602">(AH450*AN447+AI450*AM447+AJ450*AN450+AK450*AM450)</f>
        <v>3.5303796796510736</v>
      </c>
      <c r="AT450" s="2">
        <f t="shared" ref="AT450" si="4603">AH450*AO447+AJ450*AO450-AI450*AP447-AK450*AP450</f>
        <v>5.5748950143894689</v>
      </c>
      <c r="AU450" s="3">
        <f t="shared" ref="AU450" si="4604">(AH450*AP447+AI450*AO447+AJ450*AP450+AK450*AO450)</f>
        <v>0</v>
      </c>
      <c r="AV450" s="20"/>
      <c r="AW450" s="16">
        <v>0</v>
      </c>
      <c r="AX450" s="17">
        <f t="shared" ref="AX450" si="4605">-1/($AX$4*$B447)</f>
        <v>-1.8870131977703051</v>
      </c>
      <c r="AY450" s="18">
        <v>1</v>
      </c>
      <c r="AZ450" s="19">
        <v>0</v>
      </c>
      <c r="BA450" s="20"/>
      <c r="BB450" s="1">
        <f t="shared" ref="BB450" si="4606">AR450*AW447+AT450*AW450-AS450*AX447-AU450*AX450</f>
        <v>0</v>
      </c>
      <c r="BC450" s="4">
        <f t="shared" ref="BC450" si="4607">(AR450*AX447+AS450*AW447+AT450*AX450+AU450*AW450)</f>
        <v>-6.9895207886857289</v>
      </c>
      <c r="BD450" s="2">
        <f t="shared" ref="BD450" si="4608">AR450*AY447+AT450*AY450-AS450*AZ447-AU450*AZ450</f>
        <v>5.5748950143894689</v>
      </c>
      <c r="BE450" s="3">
        <f t="shared" ref="BE450" si="4609">(AR450*AZ447+AS450*AY447+AT450*AZ450+AU450*AY450)</f>
        <v>0</v>
      </c>
      <c r="BF450" s="20"/>
      <c r="BG450" s="16">
        <v>0</v>
      </c>
      <c r="BH450" s="17">
        <v>0</v>
      </c>
      <c r="BI450" s="18">
        <v>1</v>
      </c>
      <c r="BJ450" s="19">
        <v>0</v>
      </c>
      <c r="BK450" s="20"/>
      <c r="BL450" s="1">
        <f t="shared" ref="BL450" si="4610">BB450*BG447+BD450*BG450-BC450*BH447-BE450*BH450</f>
        <v>0</v>
      </c>
      <c r="BM450" s="4">
        <f t="shared" ref="BM450" si="4611">(BB450*BH447+BC450*BG447+BD450*BH450+BE450*BG450)</f>
        <v>-6.9895207886857289</v>
      </c>
      <c r="BN450" s="2">
        <f t="shared" ref="BN450" si="4612">BB450*BI447+BD450*BI450-BC450*BJ447-BE450*BJ450</f>
        <v>-10.27770153927316</v>
      </c>
      <c r="BO450" s="3">
        <f t="shared" ref="BO450" si="4613">(BB450*BJ447+BC450*BI447+BD450*BJ450+BE450*BI450)</f>
        <v>0</v>
      </c>
      <c r="BP450" s="20"/>
      <c r="BQ450" s="16">
        <v>0</v>
      </c>
      <c r="BR450" s="17">
        <f t="shared" ref="BR450" si="4614">-1/($BR$4*$B447)</f>
        <v>-1.6517227054887571</v>
      </c>
      <c r="BS450" s="18">
        <v>1</v>
      </c>
      <c r="BT450" s="19">
        <v>0</v>
      </c>
      <c r="BU450" s="20"/>
      <c r="BV450" s="1">
        <f t="shared" ref="BV450" si="4615">BL450*BQ447+BN450*BQ450-BM450*BR447-BO450*BR450</f>
        <v>0</v>
      </c>
      <c r="BW450" s="4">
        <f t="shared" ref="BW450" si="4616">(BL450*BR447+BM450*BQ447+BN450*BR450+BO450*BQ450)</f>
        <v>9.9863922039684976</v>
      </c>
      <c r="BX450" s="2">
        <f t="shared" ref="BX450" si="4617">BL450*BS447+BN450*BS450-BM450*BT447-BO450*BT450</f>
        <v>-10.27770153927316</v>
      </c>
      <c r="BY450" s="3">
        <f t="shared" ref="BY450" si="4618">(BL450*BT447+BM450*BS447+BN450*BT450+BO450*BS450)</f>
        <v>0</v>
      </c>
      <c r="BZ450" s="20"/>
      <c r="CA450" s="16">
        <v>0</v>
      </c>
      <c r="CB450" s="17">
        <v>0</v>
      </c>
      <c r="CC450" s="18">
        <v>1</v>
      </c>
      <c r="CD450" s="19">
        <v>0</v>
      </c>
      <c r="CE450" s="20"/>
      <c r="CF450" s="1">
        <f t="shared" ref="CF450" si="4619">BV450*CA447+BX450*CA450-BW450*CB447-BY450*CB450</f>
        <v>0</v>
      </c>
      <c r="CG450" s="4">
        <f t="shared" ref="CG450" si="4620">(BV450*CB447+BW450*CA447+BX450*CB450+BY450*CA450)</f>
        <v>9.9863922039684976</v>
      </c>
      <c r="CH450" s="2">
        <f t="shared" ref="CH450" si="4621">BV450*CC447+BX450*CC450-BW450*CD447-BY450*CD450</f>
        <v>1.5765467930464396</v>
      </c>
      <c r="CI450" s="3">
        <f t="shared" ref="CI450" si="4622">(BV450*CD447+BW450*CC447+BX450*CD450+BY450*CC450)</f>
        <v>0</v>
      </c>
      <c r="CK450" s="16">
        <f t="shared" ref="CK450" si="4623">1/$CL$4</f>
        <v>1</v>
      </c>
      <c r="CL450" s="17">
        <v>0</v>
      </c>
      <c r="CM450" s="18">
        <v>1</v>
      </c>
      <c r="CN450" s="19">
        <v>0</v>
      </c>
      <c r="CP450" s="1">
        <f t="shared" ref="CP450" si="4624">CF450*CK447+CH450*CK450-CG450*CL447-CI450*CL450</f>
        <v>1.5765467930464396</v>
      </c>
      <c r="CQ450" s="4">
        <f t="shared" ref="CQ450" si="4625">(CF450*CL447+CG450*CK447+CH450*CL450+CI450*CK450)</f>
        <v>9.9863922039684976</v>
      </c>
      <c r="CR450" s="2">
        <f t="shared" ref="CR450" si="4626">CF450*CM447+CH450*CM450-CG450*CN447-CI450*CN450</f>
        <v>1.5765467930464396</v>
      </c>
      <c r="CS450" s="3">
        <f t="shared" ref="CS450" si="4627">(CF450*CN447+CG450*CM447+CH450*CN450+CI450*CM450)</f>
        <v>0</v>
      </c>
      <c r="CU450" s="39">
        <f t="shared" ref="CU450" si="4628">(180/PI())*ATAN(-1*(CQ447/CP447))</f>
        <v>5.3900887086832663</v>
      </c>
      <c r="CW450" s="54">
        <f t="shared" ref="CW450" si="4629">20*LOG(((1-(10^(CU447/20)^2)*(1-((1-CW447)/(1+CW447))^2))^0.5))</f>
        <v>-7.6909737635944303E-2</v>
      </c>
      <c r="CY450" s="35"/>
      <c r="CZ450" s="35"/>
    </row>
    <row r="451" spans="1:104" ht="18" customHeight="1"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3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  <c r="BD451" s="20"/>
      <c r="BE451" s="20"/>
      <c r="BF451" s="20"/>
      <c r="BG451" s="20"/>
      <c r="BH451" s="20"/>
      <c r="BI451" s="20"/>
      <c r="BJ451" s="20"/>
      <c r="BK451" s="20"/>
      <c r="BL451" s="20"/>
      <c r="BM451" s="20"/>
      <c r="BN451" s="20"/>
      <c r="BO451" s="20"/>
      <c r="BP451" s="20"/>
      <c r="BQ451" s="20"/>
      <c r="BR451" s="20"/>
      <c r="BS451" s="20"/>
      <c r="BT451" s="20"/>
      <c r="BU451" s="20"/>
      <c r="BV451" s="20"/>
      <c r="BW451" s="20"/>
      <c r="BX451" s="20"/>
      <c r="BY451" s="20"/>
      <c r="BZ451" s="20"/>
      <c r="CA451" s="20"/>
      <c r="CB451" s="20"/>
      <c r="CC451" s="20"/>
      <c r="CD451" s="20"/>
      <c r="CE451" s="20"/>
      <c r="CF451" s="20"/>
      <c r="CG451" s="20"/>
      <c r="CH451" s="20"/>
      <c r="CI451" s="20"/>
      <c r="CJ451" s="20"/>
      <c r="CK451" s="20"/>
      <c r="CL451" s="20"/>
      <c r="CY451" s="35"/>
      <c r="CZ451" s="35"/>
    </row>
    <row r="452" spans="1:104" ht="18" customHeight="1">
      <c r="CY452" s="35"/>
      <c r="CZ452" s="35"/>
    </row>
    <row r="453" spans="1:104" ht="18" customHeight="1" thickBot="1">
      <c r="A453" s="23"/>
      <c r="B453" s="23"/>
      <c r="C453" s="23"/>
      <c r="D453" s="20" t="s">
        <v>15</v>
      </c>
      <c r="E453" s="20"/>
      <c r="F453" s="20"/>
      <c r="G453" s="20"/>
      <c r="H453" s="20"/>
      <c r="I453" s="20" t="s">
        <v>16</v>
      </c>
      <c r="J453" s="20"/>
      <c r="K453" s="20"/>
      <c r="L453" s="20"/>
      <c r="M453" s="23"/>
      <c r="N453" s="23"/>
      <c r="O453" s="24" t="s">
        <v>17</v>
      </c>
      <c r="P453" s="23"/>
      <c r="Q453" s="23"/>
      <c r="R453" s="23"/>
      <c r="S453" s="20"/>
      <c r="T453" s="20" t="s">
        <v>18</v>
      </c>
      <c r="U453" s="23"/>
      <c r="V453" s="23"/>
      <c r="W453" s="23"/>
      <c r="X453" s="23"/>
      <c r="Y453" s="24" t="s">
        <v>19</v>
      </c>
      <c r="Z453" s="23"/>
      <c r="AA453" s="23"/>
      <c r="AB453" s="23"/>
      <c r="AC453" s="24" t="s">
        <v>20</v>
      </c>
      <c r="AD453" s="20"/>
      <c r="AE453" s="20"/>
      <c r="AF453" s="20"/>
      <c r="AG453" s="20"/>
      <c r="AH453" s="23"/>
      <c r="AI453" s="24" t="s">
        <v>21</v>
      </c>
      <c r="AJ453" s="23"/>
      <c r="AK453" s="23"/>
      <c r="AL453" s="20"/>
      <c r="AM453" s="24" t="s">
        <v>31</v>
      </c>
      <c r="AN453" s="20"/>
      <c r="AO453" s="23"/>
      <c r="AP453" s="23"/>
      <c r="AQ453" s="23"/>
      <c r="AR453" s="23"/>
      <c r="AS453" s="24" t="s">
        <v>91</v>
      </c>
      <c r="AT453" s="23"/>
      <c r="AU453" s="23"/>
      <c r="AV453" s="23"/>
      <c r="AW453" s="24" t="s">
        <v>32</v>
      </c>
      <c r="AX453" s="20"/>
      <c r="AY453" s="20"/>
      <c r="AZ453" s="20"/>
      <c r="BA453" s="20"/>
      <c r="BB453" s="23"/>
      <c r="BC453" s="24" t="s">
        <v>22</v>
      </c>
      <c r="BD453" s="23"/>
      <c r="BE453" s="23"/>
      <c r="BF453" s="23"/>
      <c r="BG453" s="24" t="s">
        <v>33</v>
      </c>
      <c r="BH453" s="20"/>
      <c r="BI453" s="23"/>
      <c r="BJ453" s="23"/>
      <c r="BK453" s="23"/>
      <c r="BL453" s="23"/>
      <c r="BM453" s="24" t="s">
        <v>34</v>
      </c>
      <c r="BN453" s="23"/>
      <c r="BO453" s="23"/>
      <c r="BP453" s="23"/>
      <c r="BQ453" s="24" t="s">
        <v>89</v>
      </c>
      <c r="BR453" s="20"/>
      <c r="BS453" s="20"/>
      <c r="BT453" s="20"/>
      <c r="BU453" s="20"/>
      <c r="BV453" s="23"/>
      <c r="BW453" s="24" t="s">
        <v>35</v>
      </c>
      <c r="BX453" s="23"/>
      <c r="BY453" s="23"/>
      <c r="BZ453" s="23"/>
      <c r="CA453" s="24" t="s">
        <v>90</v>
      </c>
      <c r="CB453" s="20"/>
      <c r="CC453" s="23"/>
      <c r="CD453" s="23"/>
      <c r="CE453" s="23"/>
      <c r="CF453" s="23"/>
      <c r="CG453" s="24" t="s">
        <v>92</v>
      </c>
      <c r="CH453" s="23"/>
      <c r="CI453" s="23"/>
      <c r="CJ453" s="23"/>
      <c r="CK453" s="24" t="s">
        <v>36</v>
      </c>
      <c r="CL453" s="24"/>
      <c r="CM453" s="23"/>
      <c r="CN453" s="23"/>
      <c r="CO453" s="23"/>
      <c r="CP453" s="23"/>
      <c r="CQ453" s="24" t="s">
        <v>93</v>
      </c>
      <c r="CR453" s="23"/>
      <c r="CS453" s="23"/>
      <c r="CY453" s="35"/>
      <c r="CZ453" s="35"/>
    </row>
    <row r="454" spans="1:104" ht="18" customHeight="1" thickBot="1">
      <c r="A454" s="23"/>
      <c r="B454" s="33"/>
      <c r="C454" s="23"/>
      <c r="D454" s="7" t="s">
        <v>2</v>
      </c>
      <c r="E454" s="8"/>
      <c r="F454" s="8" t="s">
        <v>3</v>
      </c>
      <c r="G454" s="9"/>
      <c r="H454" s="10"/>
      <c r="I454" s="7" t="s">
        <v>4</v>
      </c>
      <c r="J454" s="8"/>
      <c r="K454" s="8" t="s">
        <v>5</v>
      </c>
      <c r="L454" s="9"/>
      <c r="M454" s="23"/>
      <c r="N454" s="251" t="s">
        <v>79</v>
      </c>
      <c r="O454" s="252"/>
      <c r="P454" s="253" t="s">
        <v>80</v>
      </c>
      <c r="Q454" s="254"/>
      <c r="R454" s="23"/>
      <c r="S454" s="7" t="s">
        <v>11</v>
      </c>
      <c r="T454" s="8"/>
      <c r="U454" s="8" t="s">
        <v>12</v>
      </c>
      <c r="V454" s="9"/>
      <c r="W454" s="20"/>
      <c r="X454" s="251" t="s">
        <v>79</v>
      </c>
      <c r="Y454" s="252"/>
      <c r="Z454" s="253" t="s">
        <v>80</v>
      </c>
      <c r="AA454" s="254"/>
      <c r="AB454" s="20"/>
      <c r="AC454" s="7" t="s">
        <v>4</v>
      </c>
      <c r="AD454" s="8"/>
      <c r="AE454" s="8" t="s">
        <v>5</v>
      </c>
      <c r="AF454" s="9"/>
      <c r="AG454" s="20"/>
      <c r="AH454" s="251" t="s">
        <v>0</v>
      </c>
      <c r="AI454" s="252"/>
      <c r="AJ454" s="253" t="s">
        <v>1</v>
      </c>
      <c r="AK454" s="254"/>
      <c r="AL454" s="20"/>
      <c r="AM454" s="7" t="s">
        <v>11</v>
      </c>
      <c r="AN454" s="8"/>
      <c r="AO454" s="8" t="s">
        <v>12</v>
      </c>
      <c r="AP454" s="9"/>
      <c r="AQ454" s="23"/>
      <c r="AR454" s="251" t="s">
        <v>0</v>
      </c>
      <c r="AS454" s="252"/>
      <c r="AT454" s="253" t="s">
        <v>1</v>
      </c>
      <c r="AU454" s="254"/>
      <c r="AV454" s="36"/>
      <c r="AW454" s="7" t="s">
        <v>4</v>
      </c>
      <c r="AX454" s="8"/>
      <c r="AY454" s="8" t="s">
        <v>5</v>
      </c>
      <c r="AZ454" s="9"/>
      <c r="BA454" s="20"/>
      <c r="BB454" s="251" t="s">
        <v>0</v>
      </c>
      <c r="BC454" s="252"/>
      <c r="BD454" s="253" t="s">
        <v>1</v>
      </c>
      <c r="BE454" s="254"/>
      <c r="BF454" s="36"/>
      <c r="BG454" s="7" t="s">
        <v>11</v>
      </c>
      <c r="BH454" s="8"/>
      <c r="BI454" s="8" t="s">
        <v>12</v>
      </c>
      <c r="BJ454" s="9"/>
      <c r="BK454" s="36"/>
      <c r="BL454" s="251" t="s">
        <v>0</v>
      </c>
      <c r="BM454" s="252"/>
      <c r="BN454" s="253" t="s">
        <v>1</v>
      </c>
      <c r="BO454" s="254"/>
      <c r="BP454" s="36"/>
      <c r="BQ454" s="7" t="s">
        <v>4</v>
      </c>
      <c r="BR454" s="8"/>
      <c r="BS454" s="8" t="s">
        <v>5</v>
      </c>
      <c r="BT454" s="9"/>
      <c r="BU454" s="20"/>
      <c r="BV454" s="251" t="s">
        <v>0</v>
      </c>
      <c r="BW454" s="252"/>
      <c r="BX454" s="253" t="s">
        <v>1</v>
      </c>
      <c r="BY454" s="254"/>
      <c r="BZ454" s="36"/>
      <c r="CA454" s="7" t="s">
        <v>11</v>
      </c>
      <c r="CB454" s="8"/>
      <c r="CC454" s="8" t="s">
        <v>12</v>
      </c>
      <c r="CD454" s="9"/>
      <c r="CE454" s="36"/>
      <c r="CF454" s="251" t="s">
        <v>0</v>
      </c>
      <c r="CG454" s="252"/>
      <c r="CH454" s="253" t="s">
        <v>1</v>
      </c>
      <c r="CI454" s="254"/>
      <c r="CJ454" s="23"/>
      <c r="CK454" s="7" t="s">
        <v>23</v>
      </c>
      <c r="CL454" s="8"/>
      <c r="CM454" s="8" t="s">
        <v>24</v>
      </c>
      <c r="CN454" s="9"/>
      <c r="CO454" s="23"/>
      <c r="CP454" s="251" t="s">
        <v>0</v>
      </c>
      <c r="CQ454" s="252"/>
      <c r="CR454" s="253" t="s">
        <v>1</v>
      </c>
      <c r="CS454" s="254"/>
      <c r="CU454" s="26" t="s">
        <v>25</v>
      </c>
      <c r="CW454" s="50" t="s">
        <v>44</v>
      </c>
      <c r="CY454" s="35"/>
      <c r="CZ454" s="35"/>
    </row>
    <row r="455" spans="1:104" ht="18" customHeight="1" thickTop="1" thickBot="1">
      <c r="B455" s="34">
        <v>0.89</v>
      </c>
      <c r="D455" s="11">
        <v>1</v>
      </c>
      <c r="E455" s="12">
        <v>0</v>
      </c>
      <c r="F455" s="13">
        <v>0</v>
      </c>
      <c r="G455" s="40">
        <f t="shared" ref="G455" si="4630">-1/($E$4*$B455)</f>
        <v>-1.1803713684399386</v>
      </c>
      <c r="H455" s="10"/>
      <c r="I455" s="11">
        <v>1</v>
      </c>
      <c r="J455" s="12">
        <v>0</v>
      </c>
      <c r="K455" s="13">
        <v>0</v>
      </c>
      <c r="L455" s="14">
        <v>0</v>
      </c>
      <c r="N455" s="1">
        <f t="shared" ref="N455" si="4631">D455*I455+F455*I458-E455*J455-G455*J458</f>
        <v>-0.93869312167703067</v>
      </c>
      <c r="O455" s="4">
        <f t="shared" ref="O455" si="4632">(D455*J455+E455*I455+F455*J458+G455*I458)</f>
        <v>0</v>
      </c>
      <c r="P455" s="2">
        <f t="shared" ref="P455" si="4633">D455*K455+F455*K458-E455*L455-G455*L458</f>
        <v>0</v>
      </c>
      <c r="Q455" s="3">
        <f t="shared" ref="Q455" si="4634">(D455*L455+E455*K455+F455*L458+G455*K458)</f>
        <v>-1.1803713684399386</v>
      </c>
      <c r="S455" s="11">
        <v>1</v>
      </c>
      <c r="T455" s="12">
        <v>0</v>
      </c>
      <c r="U455" s="13">
        <v>0</v>
      </c>
      <c r="V455" s="40">
        <f t="shared" ref="V455" si="4635">-1/($T$4*$B455)</f>
        <v>-2.2553101276956595</v>
      </c>
      <c r="W455" s="20"/>
      <c r="X455" s="1">
        <f t="shared" ref="X455" si="4636">N455*S455+P455*S458-O455*T455-Q455*T458</f>
        <v>-0.93869312167703067</v>
      </c>
      <c r="Y455" s="4">
        <f t="shared" ref="Y455" si="4637">(N455*T455+O455*S455+P455*T458+Q455*S458)</f>
        <v>0</v>
      </c>
      <c r="Z455" s="2">
        <f t="shared" ref="Z455" si="4638">N455*U455+P455*U458-O455*V455-Q455*V458</f>
        <v>0</v>
      </c>
      <c r="AA455" s="3">
        <f t="shared" ref="AA455" si="4639">(N455*V455+O455*U455+P455*V458+Q455*U458)</f>
        <v>0.93667273567652254</v>
      </c>
      <c r="AB455" s="20"/>
      <c r="AC455" s="11">
        <v>1</v>
      </c>
      <c r="AD455" s="12">
        <v>0</v>
      </c>
      <c r="AE455" s="13">
        <v>0</v>
      </c>
      <c r="AF455" s="14">
        <v>0</v>
      </c>
      <c r="AG455" s="20"/>
      <c r="AH455" s="1">
        <f t="shared" ref="AH455" si="4640">X455*AC455+Z455*AC458-Y455*AD455-AA455*AD458</f>
        <v>0.81889083964734577</v>
      </c>
      <c r="AI455" s="4">
        <f t="shared" ref="AI455" si="4641">(X455*AD455+Y455*AC455+Z455*AD458+AA455*AC458)</f>
        <v>0</v>
      </c>
      <c r="AJ455" s="2">
        <f t="shared" ref="AJ455" si="4642">X455*AE455+Z455*AE458-Y455*AF455-AA455*AF458</f>
        <v>0</v>
      </c>
      <c r="AK455" s="3">
        <f t="shared" ref="AK455" si="4643">(X455*AF455+Y455*AE455+Z455*AF458+AA455*AE458)</f>
        <v>0.93667273567652254</v>
      </c>
      <c r="AL455" s="20"/>
      <c r="AM455" s="11">
        <v>1</v>
      </c>
      <c r="AN455" s="12">
        <v>0</v>
      </c>
      <c r="AO455" s="13">
        <v>0</v>
      </c>
      <c r="AP455" s="40">
        <f t="shared" ref="AP455" si="4644">-1/($AN$4*$B455)</f>
        <v>-2.3437536621150969</v>
      </c>
      <c r="AR455" s="1">
        <f t="shared" ref="AR455" si="4645">AH455*AM455+AJ455*AM458-AI455*AN455-AK455*AN458</f>
        <v>0.81889083964734577</v>
      </c>
      <c r="AS455" s="4">
        <f t="shared" ref="AS455" si="4646">(AH455*AN455+AI455*AM455+AJ455*AN458+AK455*AM458)</f>
        <v>0</v>
      </c>
      <c r="AT455" s="2">
        <f t="shared" ref="AT455" si="4647">AH455*AO455+AJ455*AO458-AI455*AP455-AK455*AP458</f>
        <v>0</v>
      </c>
      <c r="AU455" s="3">
        <f t="shared" ref="AU455" si="4648">(AH455*AP455+AI455*AO455+AJ455*AP458+AK455*AO458)</f>
        <v>-0.98260566861945065</v>
      </c>
      <c r="AV455" s="20"/>
      <c r="AW455" s="11">
        <v>1</v>
      </c>
      <c r="AX455" s="12">
        <v>0</v>
      </c>
      <c r="AY455" s="13">
        <v>0</v>
      </c>
      <c r="AZ455" s="14">
        <v>0</v>
      </c>
      <c r="BA455" s="20"/>
      <c r="BB455" s="1">
        <f t="shared" ref="BB455" si="4649">AR455*AW455+AT455*AW458-AS455*AX455-AU455*AX458</f>
        <v>-1.0248822282477152</v>
      </c>
      <c r="BC455" s="4">
        <f t="shared" ref="BC455" si="4650">(AR455*AX455+AS455*AW455+AT455*AX458+AU455*AW458)</f>
        <v>0</v>
      </c>
      <c r="BD455" s="2">
        <f t="shared" ref="BD455" si="4651">AR455*AY455+AT455*AY458-AS455*AZ455-AU455*AZ458</f>
        <v>0</v>
      </c>
      <c r="BE455" s="3">
        <f t="shared" ref="BE455" si="4652">(AR455*AZ455+AS455*AY455+AT455*AZ458+AU455*AY458)</f>
        <v>-0.98260566861945065</v>
      </c>
      <c r="BF455" s="20"/>
      <c r="BG455" s="11">
        <v>1</v>
      </c>
      <c r="BH455" s="12">
        <v>0</v>
      </c>
      <c r="BI455" s="13">
        <v>0</v>
      </c>
      <c r="BJ455" s="40">
        <f t="shared" ref="BJ455" si="4653">-1/($BH$4*$B455)</f>
        <v>-2.2553101276956595</v>
      </c>
      <c r="BK455" s="20"/>
      <c r="BL455" s="1">
        <f t="shared" ref="BL455" si="4654">BB455*BG455+BD455*BG458-BC455*BH455-BE455*BH458</f>
        <v>-1.0248822282477152</v>
      </c>
      <c r="BM455" s="4">
        <f t="shared" ref="BM455" si="4655">(BB455*BH455+BC455*BG455+BD455*BH458+BE455*BG458)</f>
        <v>0</v>
      </c>
      <c r="BN455" s="2">
        <f t="shared" ref="BN455" si="4656">BB455*BI455+BD455*BI458-BC455*BJ455-BE455*BJ458</f>
        <v>0</v>
      </c>
      <c r="BO455" s="3">
        <f t="shared" ref="BO455" si="4657">(BB455*BJ455+BC455*BI455+BD455*BJ458+BE455*BI458)</f>
        <v>1.3288216004429161</v>
      </c>
      <c r="BP455" s="20"/>
      <c r="BQ455" s="11">
        <v>1</v>
      </c>
      <c r="BR455" s="12">
        <v>0</v>
      </c>
      <c r="BS455" s="13">
        <v>0</v>
      </c>
      <c r="BT455" s="14">
        <v>0</v>
      </c>
      <c r="BU455" s="20"/>
      <c r="BV455" s="1">
        <f t="shared" ref="BV455" si="4658">BL455*BQ455+BN455*BQ458-BM455*BR455-BO455*BR458</f>
        <v>1.1576319919331768</v>
      </c>
      <c r="BW455" s="4">
        <f t="shared" ref="BW455" si="4659">(BL455*BR455+BM455*BQ455+BN455*BR458+BO455*BQ458)</f>
        <v>0</v>
      </c>
      <c r="BX455" s="2">
        <f t="shared" ref="BX455" si="4660">BL455*BS455+BN455*BS458-BM455*BT455-BO455*BT458</f>
        <v>0</v>
      </c>
      <c r="BY455" s="3">
        <f t="shared" ref="BY455" si="4661">(BL455*BT455+BM455*BS455+BN455*BT458+BO455*BS458)</f>
        <v>1.3288216004429161</v>
      </c>
      <c r="BZ455" s="20"/>
      <c r="CA455" s="11">
        <v>1</v>
      </c>
      <c r="CB455" s="12">
        <v>0</v>
      </c>
      <c r="CC455" s="13">
        <v>0</v>
      </c>
      <c r="CD455" s="40">
        <f t="shared" ref="CD455" si="4662">-1/($CB$4*$B455)</f>
        <v>-1.1803713684399386</v>
      </c>
      <c r="CE455" s="20"/>
      <c r="CF455" s="1">
        <f t="shared" ref="CF455" si="4663">BV455*CA455+BX455*CA458-BW455*CB455-BY455*CB458</f>
        <v>1.1576319919331768</v>
      </c>
      <c r="CG455" s="4">
        <f t="shared" ref="CG455" si="4664">(BV455*CB455+BW455*CA455+BX455*CB458+BY455*CA458)</f>
        <v>0</v>
      </c>
      <c r="CH455" s="2">
        <f t="shared" ref="CH455" si="4665">BV455*CC455+BX455*CC458-BW455*CD455-BY455*CD458</f>
        <v>0</v>
      </c>
      <c r="CI455" s="3">
        <f t="shared" ref="CI455" si="4666">(BV455*CD455+BW455*CC455+BX455*CD458+BY455*CC458)</f>
        <v>-3.7614058025099872E-2</v>
      </c>
      <c r="CJ455" s="28"/>
      <c r="CK455" s="11">
        <v>1</v>
      </c>
      <c r="CL455" s="12">
        <v>0</v>
      </c>
      <c r="CM455" s="13">
        <v>0</v>
      </c>
      <c r="CN455" s="14">
        <v>0</v>
      </c>
      <c r="CP455" s="1">
        <f t="shared" ref="CP455" si="4667">CF455*CK455+CH455*CK458-CG455*CL455-CI455*CL458</f>
        <v>1.1576319919331768</v>
      </c>
      <c r="CQ455" s="4">
        <f t="shared" ref="CQ455" si="4668">(CF455*CL455+CG455*CK455+CH455*CL458+CI455*CK458)</f>
        <v>-3.7614058025099872E-2</v>
      </c>
      <c r="CR455" s="2">
        <f t="shared" ref="CR455" si="4669">CF455*CM455+CH455*CM458-CG455*CN455-CI455*CN458</f>
        <v>0</v>
      </c>
      <c r="CS455" s="3">
        <f t="shared" ref="CS455" si="4670">(CF455*CN455+CG455*CM455+CH455*CN458+CI455*CM458)</f>
        <v>-3.7614058025099872E-2</v>
      </c>
      <c r="CU455" s="29">
        <f t="shared" ref="CU455" si="4671">20*LOG(((1+$CL$4)/$CL$4)/((CP455+CP458)^2+(CQ455+CQ458)^2)^0.5)</f>
        <v>-13.346650890752496</v>
      </c>
      <c r="CW455" s="51">
        <f t="shared" ref="CW455" si="4672">((CP455^2+CQ455^2)^0.5)/((CP458^2+CQ458^2)^0.5)</f>
        <v>0.12705675530649535</v>
      </c>
      <c r="CY455" s="35"/>
      <c r="CZ455" s="35"/>
    </row>
    <row r="456" spans="1:104" ht="18" customHeight="1" thickBot="1">
      <c r="D456" s="11"/>
      <c r="E456" s="13"/>
      <c r="F456" s="13"/>
      <c r="G456" s="15"/>
      <c r="H456" s="10"/>
      <c r="I456" s="11"/>
      <c r="J456" s="13"/>
      <c r="K456" s="13"/>
      <c r="L456" s="15"/>
      <c r="N456" s="5"/>
      <c r="Q456" s="6"/>
      <c r="S456" s="11"/>
      <c r="T456" s="13"/>
      <c r="U456" s="13"/>
      <c r="V456" s="15"/>
      <c r="W456" s="20"/>
      <c r="X456" s="5"/>
      <c r="AA456" s="6"/>
      <c r="AB456" s="20"/>
      <c r="AC456" s="11"/>
      <c r="AD456" s="13"/>
      <c r="AE456" s="13"/>
      <c r="AF456" s="15"/>
      <c r="AG456" s="20"/>
      <c r="AH456" s="5"/>
      <c r="AK456" s="6"/>
      <c r="AL456" s="20"/>
      <c r="AM456" s="11"/>
      <c r="AN456" s="13"/>
      <c r="AO456" s="13"/>
      <c r="AP456" s="15"/>
      <c r="AR456" s="5"/>
      <c r="AU456" s="6"/>
      <c r="AW456" s="11"/>
      <c r="AX456" s="13"/>
      <c r="AY456" s="13"/>
      <c r="AZ456" s="15"/>
      <c r="BA456" s="20"/>
      <c r="BB456" s="5"/>
      <c r="BE456" s="6"/>
      <c r="BG456" s="11"/>
      <c r="BH456" s="13"/>
      <c r="BI456" s="13"/>
      <c r="BJ456" s="15"/>
      <c r="BL456" s="5"/>
      <c r="BO456" s="6"/>
      <c r="BQ456" s="11"/>
      <c r="BR456" s="13"/>
      <c r="BS456" s="13"/>
      <c r="BT456" s="15"/>
      <c r="BU456" s="20"/>
      <c r="BV456" s="5"/>
      <c r="BY456" s="6"/>
      <c r="CA456" s="11"/>
      <c r="CB456" s="13"/>
      <c r="CC456" s="13"/>
      <c r="CD456" s="15"/>
      <c r="CF456" s="5"/>
      <c r="CI456" s="6"/>
      <c r="CK456" s="11"/>
      <c r="CL456" s="13"/>
      <c r="CM456" s="13"/>
      <c r="CN456" s="15"/>
      <c r="CP456" s="5"/>
      <c r="CS456" s="6"/>
      <c r="CW456" s="52"/>
      <c r="CY456" s="35"/>
      <c r="CZ456" s="35"/>
    </row>
    <row r="457" spans="1:104" ht="18" customHeight="1" thickBot="1">
      <c r="D457" s="11" t="s">
        <v>6</v>
      </c>
      <c r="E457" s="13"/>
      <c r="F457" s="13" t="s">
        <v>7</v>
      </c>
      <c r="G457" s="15"/>
      <c r="H457" s="10"/>
      <c r="I457" s="11" t="s">
        <v>8</v>
      </c>
      <c r="J457" s="13"/>
      <c r="K457" s="13" t="s">
        <v>9</v>
      </c>
      <c r="L457" s="15"/>
      <c r="N457" s="251" t="s">
        <v>26</v>
      </c>
      <c r="O457" s="252"/>
      <c r="P457" s="253" t="s">
        <v>27</v>
      </c>
      <c r="Q457" s="254"/>
      <c r="S457" s="11" t="s">
        <v>13</v>
      </c>
      <c r="T457" s="13"/>
      <c r="U457" s="13" t="s">
        <v>14</v>
      </c>
      <c r="V457" s="15"/>
      <c r="W457" s="20"/>
      <c r="X457" s="251" t="s">
        <v>26</v>
      </c>
      <c r="Y457" s="252"/>
      <c r="Z457" s="253" t="s">
        <v>27</v>
      </c>
      <c r="AA457" s="254"/>
      <c r="AB457" s="20"/>
      <c r="AC457" s="11" t="s">
        <v>8</v>
      </c>
      <c r="AD457" s="13"/>
      <c r="AE457" s="13" t="s">
        <v>9</v>
      </c>
      <c r="AF457" s="15"/>
      <c r="AG457" s="20"/>
      <c r="AH457" s="251" t="s">
        <v>26</v>
      </c>
      <c r="AI457" s="252"/>
      <c r="AJ457" s="253" t="s">
        <v>27</v>
      </c>
      <c r="AK457" s="254"/>
      <c r="AL457" s="20"/>
      <c r="AM457" s="11" t="s">
        <v>13</v>
      </c>
      <c r="AN457" s="13"/>
      <c r="AO457" s="13" t="s">
        <v>14</v>
      </c>
      <c r="AP457" s="15"/>
      <c r="AR457" s="251" t="s">
        <v>26</v>
      </c>
      <c r="AS457" s="252"/>
      <c r="AT457" s="253" t="s">
        <v>27</v>
      </c>
      <c r="AU457" s="254"/>
      <c r="AV457" s="36"/>
      <c r="AW457" s="11" t="s">
        <v>8</v>
      </c>
      <c r="AX457" s="13"/>
      <c r="AY457" s="13" t="s">
        <v>9</v>
      </c>
      <c r="AZ457" s="15"/>
      <c r="BA457" s="20"/>
      <c r="BB457" s="251" t="s">
        <v>26</v>
      </c>
      <c r="BC457" s="252"/>
      <c r="BD457" s="253" t="s">
        <v>27</v>
      </c>
      <c r="BE457" s="254"/>
      <c r="BF457" s="36"/>
      <c r="BG457" s="11" t="s">
        <v>13</v>
      </c>
      <c r="BH457" s="13"/>
      <c r="BI457" s="13" t="s">
        <v>14</v>
      </c>
      <c r="BJ457" s="15"/>
      <c r="BK457" s="36"/>
      <c r="BL457" s="251" t="s">
        <v>26</v>
      </c>
      <c r="BM457" s="252"/>
      <c r="BN457" s="253" t="s">
        <v>27</v>
      </c>
      <c r="BO457" s="254"/>
      <c r="BP457" s="36"/>
      <c r="BQ457" s="11" t="s">
        <v>8</v>
      </c>
      <c r="BR457" s="13"/>
      <c r="BS457" s="13" t="s">
        <v>9</v>
      </c>
      <c r="BT457" s="15"/>
      <c r="BU457" s="20"/>
      <c r="BV457" s="251" t="s">
        <v>26</v>
      </c>
      <c r="BW457" s="252"/>
      <c r="BX457" s="253" t="s">
        <v>27</v>
      </c>
      <c r="BY457" s="254"/>
      <c r="BZ457" s="36"/>
      <c r="CA457" s="11" t="s">
        <v>13</v>
      </c>
      <c r="CB457" s="13"/>
      <c r="CC457" s="13" t="s">
        <v>14</v>
      </c>
      <c r="CD457" s="15"/>
      <c r="CE457" s="36"/>
      <c r="CF457" s="251" t="s">
        <v>26</v>
      </c>
      <c r="CG457" s="252"/>
      <c r="CH457" s="253" t="s">
        <v>27</v>
      </c>
      <c r="CI457" s="254"/>
      <c r="CK457" s="11" t="s">
        <v>28</v>
      </c>
      <c r="CL457" s="13"/>
      <c r="CM457" s="13" t="s">
        <v>29</v>
      </c>
      <c r="CN457" s="15"/>
      <c r="CP457" s="251" t="s">
        <v>26</v>
      </c>
      <c r="CQ457" s="252"/>
      <c r="CR457" s="253" t="s">
        <v>27</v>
      </c>
      <c r="CS457" s="254"/>
      <c r="CU457" s="38" t="s">
        <v>37</v>
      </c>
      <c r="CW457" s="53" t="s">
        <v>45</v>
      </c>
      <c r="CY457" s="35"/>
      <c r="CZ457" s="35"/>
    </row>
    <row r="458" spans="1:104" ht="18" customHeight="1" thickTop="1" thickBot="1">
      <c r="D458" s="16">
        <v>0</v>
      </c>
      <c r="E458" s="17">
        <v>0</v>
      </c>
      <c r="F458" s="18">
        <v>1</v>
      </c>
      <c r="G458" s="19">
        <v>0</v>
      </c>
      <c r="H458" s="10"/>
      <c r="I458" s="16">
        <v>0</v>
      </c>
      <c r="J458" s="17">
        <f t="shared" ref="J458" si="4673">-1/($J$4*$B455)</f>
        <v>-1.6424433644466852</v>
      </c>
      <c r="K458" s="18">
        <v>1</v>
      </c>
      <c r="L458" s="19">
        <v>0</v>
      </c>
      <c r="N458" s="1">
        <f t="shared" ref="N458" si="4674">D458*I455+F458*I458-E458*J455-G458*J458</f>
        <v>0</v>
      </c>
      <c r="O458" s="4">
        <f t="shared" ref="O458" si="4675">(D458*J455+E458*I455+F458*J458+G458*I458)</f>
        <v>-1.6424433644466852</v>
      </c>
      <c r="P458" s="2">
        <f t="shared" ref="P458" si="4676">D458*K455+F458*K458-E458*L455-G458*L458</f>
        <v>1</v>
      </c>
      <c r="Q458" s="3">
        <f t="shared" ref="Q458" si="4677">(D458*L455+E458*K455+F458*L458+G458*K458)</f>
        <v>0</v>
      </c>
      <c r="S458" s="16">
        <v>0</v>
      </c>
      <c r="T458" s="17">
        <v>0</v>
      </c>
      <c r="U458" s="18">
        <v>1</v>
      </c>
      <c r="V458" s="19">
        <v>0</v>
      </c>
      <c r="W458" s="20"/>
      <c r="X458" s="1">
        <f t="shared" ref="X458" si="4678">N458*S455+P458*S458-O458*T455-Q458*T458</f>
        <v>0</v>
      </c>
      <c r="Y458" s="4">
        <f t="shared" ref="Y458" si="4679">(N458*T455+O458*S455+P458*T458+Q458*S458)</f>
        <v>-1.6424433644466852</v>
      </c>
      <c r="Z458" s="2">
        <f t="shared" ref="Z458" si="4680">N458*U455+P458*U458-O458*V455-Q458*V458</f>
        <v>-2.7042191540031419</v>
      </c>
      <c r="AA458" s="3">
        <f t="shared" ref="AA458" si="4681">(N458*V455+O458*U455+P458*V458+Q458*U458)</f>
        <v>0</v>
      </c>
      <c r="AB458" s="20"/>
      <c r="AC458" s="16">
        <v>0</v>
      </c>
      <c r="AD458" s="17">
        <f t="shared" ref="AD458" si="4682">-1/($AD$4*$B455)</f>
        <v>-1.8764120000300226</v>
      </c>
      <c r="AE458" s="18">
        <v>1</v>
      </c>
      <c r="AF458" s="19">
        <v>0</v>
      </c>
      <c r="AG458" s="20"/>
      <c r="AH458" s="1">
        <f t="shared" ref="AH458" si="4683">X458*AC455+Z458*AC458-Y458*AD455-AA458*AD458</f>
        <v>0</v>
      </c>
      <c r="AI458" s="4">
        <f t="shared" ref="AI458" si="4684">(X458*AD455+Y458*AC455+Z458*AD458+AA458*AC458)</f>
        <v>3.4317859068358461</v>
      </c>
      <c r="AJ458" s="2">
        <f t="shared" ref="AJ458" si="4685">X458*AE455+Z458*AE458-Y458*AF455-AA458*AF458</f>
        <v>-2.7042191540031419</v>
      </c>
      <c r="AK458" s="3">
        <f t="shared" ref="AK458" si="4686">(X458*AF455+Y458*AE455+Z458*AF458+AA458*AE458)</f>
        <v>0</v>
      </c>
      <c r="AL458" s="20"/>
      <c r="AM458" s="16">
        <v>0</v>
      </c>
      <c r="AN458" s="17">
        <v>0</v>
      </c>
      <c r="AO458" s="18">
        <v>1</v>
      </c>
      <c r="AP458" s="19">
        <v>0</v>
      </c>
      <c r="AR458" s="1">
        <f t="shared" ref="AR458" si="4687">AH458*AM455+AJ458*AM458-AI458*AN455-AK458*AN458</f>
        <v>0</v>
      </c>
      <c r="AS458" s="4">
        <f t="shared" ref="AS458" si="4688">(AH458*AN455+AI458*AM455+AJ458*AN458+AK458*AM458)</f>
        <v>3.4317859068358461</v>
      </c>
      <c r="AT458" s="2">
        <f t="shared" ref="AT458" si="4689">AH458*AO455+AJ458*AO458-AI458*AP455-AK458*AP458</f>
        <v>5.3390416327383514</v>
      </c>
      <c r="AU458" s="3">
        <f t="shared" ref="AU458" si="4690">(AH458*AP455+AI458*AO455+AJ458*AP458+AK458*AO458)</f>
        <v>0</v>
      </c>
      <c r="AV458" s="20"/>
      <c r="AW458" s="16">
        <v>0</v>
      </c>
      <c r="AX458" s="17">
        <f t="shared" ref="AX458" si="4691">-1/($AX$4*$B455)</f>
        <v>-1.8764120000300226</v>
      </c>
      <c r="AY458" s="18">
        <v>1</v>
      </c>
      <c r="AZ458" s="19">
        <v>0</v>
      </c>
      <c r="BA458" s="20"/>
      <c r="BB458" s="1">
        <f t="shared" ref="BB458" si="4692">AR458*AW455+AT458*AW458-AS458*AX455-AU458*AX458</f>
        <v>0</v>
      </c>
      <c r="BC458" s="4">
        <f t="shared" ref="BC458" si="4693">(AR458*AX455+AS458*AW455+AT458*AX458+AU458*AW458)</f>
        <v>-6.586455881494282</v>
      </c>
      <c r="BD458" s="2">
        <f t="shared" ref="BD458" si="4694">AR458*AY455+AT458*AY458-AS458*AZ455-AU458*AZ458</f>
        <v>5.3390416327383514</v>
      </c>
      <c r="BE458" s="3">
        <f t="shared" ref="BE458" si="4695">(AR458*AZ455+AS458*AY455+AT458*AZ458+AU458*AY458)</f>
        <v>0</v>
      </c>
      <c r="BF458" s="20"/>
      <c r="BG458" s="16">
        <v>0</v>
      </c>
      <c r="BH458" s="17">
        <v>0</v>
      </c>
      <c r="BI458" s="18">
        <v>1</v>
      </c>
      <c r="BJ458" s="19">
        <v>0</v>
      </c>
      <c r="BK458" s="20"/>
      <c r="BL458" s="1">
        <f t="shared" ref="BL458" si="4696">BB458*BG455+BD458*BG458-BC458*BH455-BE458*BH458</f>
        <v>0</v>
      </c>
      <c r="BM458" s="4">
        <f t="shared" ref="BM458" si="4697">(BB458*BH455+BC458*BG455+BD458*BH458+BE458*BG458)</f>
        <v>-6.586455881494282</v>
      </c>
      <c r="BN458" s="2">
        <f t="shared" ref="BN458" si="4698">BB458*BI455+BD458*BI458-BC458*BJ455-BE458*BJ458</f>
        <v>-9.5154590224163442</v>
      </c>
      <c r="BO458" s="3">
        <f t="shared" ref="BO458" si="4699">(BB458*BJ455+BC458*BI455+BD458*BJ458+BE458*BI458)</f>
        <v>0</v>
      </c>
      <c r="BP458" s="20"/>
      <c r="BQ458" s="16">
        <v>0</v>
      </c>
      <c r="BR458" s="17">
        <f t="shared" ref="BR458" si="4700">-1/($BR$4*$B455)</f>
        <v>-1.6424433644466852</v>
      </c>
      <c r="BS458" s="18">
        <v>1</v>
      </c>
      <c r="BT458" s="19">
        <v>0</v>
      </c>
      <c r="BU458" s="20"/>
      <c r="BV458" s="1">
        <f t="shared" ref="BV458" si="4701">BL458*BQ455+BN458*BQ458-BM458*BR455-BO458*BR458</f>
        <v>0</v>
      </c>
      <c r="BW458" s="4">
        <f t="shared" ref="BW458" si="4702">(BL458*BR455+BM458*BQ455+BN458*BR458+BO458*BQ458)</f>
        <v>9.0421466495377842</v>
      </c>
      <c r="BX458" s="2">
        <f t="shared" ref="BX458" si="4703">BL458*BS455+BN458*BS458-BM458*BT455-BO458*BT458</f>
        <v>-9.5154590224163442</v>
      </c>
      <c r="BY458" s="3">
        <f t="shared" ref="BY458" si="4704">(BL458*BT455+BM458*BS455+BN458*BT458+BO458*BS458)</f>
        <v>0</v>
      </c>
      <c r="BZ458" s="20"/>
      <c r="CA458" s="16">
        <v>0</v>
      </c>
      <c r="CB458" s="17">
        <v>0</v>
      </c>
      <c r="CC458" s="18">
        <v>1</v>
      </c>
      <c r="CD458" s="19">
        <v>0</v>
      </c>
      <c r="CE458" s="20"/>
      <c r="CF458" s="1">
        <f t="shared" ref="CF458" si="4705">BV458*CA455+BX458*CA458-BW458*CB455-BY458*CB458</f>
        <v>0</v>
      </c>
      <c r="CG458" s="4">
        <f t="shared" ref="CG458" si="4706">(BV458*CB455+BW458*CA455+BX458*CB458+BY458*CA458)</f>
        <v>9.0421466495377842</v>
      </c>
      <c r="CH458" s="2">
        <f t="shared" ref="CH458" si="4707">BV458*CC455+BX458*CC458-BW458*CD455-BY458*CD458</f>
        <v>1.1576319919331759</v>
      </c>
      <c r="CI458" s="3">
        <f t="shared" ref="CI458" si="4708">(BV458*CD455+BW458*CC455+BX458*CD458+BY458*CC458)</f>
        <v>0</v>
      </c>
      <c r="CK458" s="16">
        <f t="shared" ref="CK458" si="4709">1/$CL$4</f>
        <v>1</v>
      </c>
      <c r="CL458" s="17">
        <v>0</v>
      </c>
      <c r="CM458" s="18">
        <v>1</v>
      </c>
      <c r="CN458" s="19">
        <v>0</v>
      </c>
      <c r="CP458" s="1">
        <f t="shared" ref="CP458" si="4710">CF458*CK455+CH458*CK458-CG458*CL455-CI458*CL458</f>
        <v>1.1576319919331759</v>
      </c>
      <c r="CQ458" s="4">
        <f t="shared" ref="CQ458" si="4711">(CF458*CL455+CG458*CK455+CH458*CL458+CI458*CK458)</f>
        <v>9.0421466495377842</v>
      </c>
      <c r="CR458" s="2">
        <f t="shared" ref="CR458" si="4712">CF458*CM455+CH458*CM458-CG458*CN455-CI458*CN458</f>
        <v>1.1576319919331759</v>
      </c>
      <c r="CS458" s="3">
        <f t="shared" ref="CS458" si="4713">(CF458*CN455+CG458*CM455+CH458*CN458+CI458*CM458)</f>
        <v>0</v>
      </c>
      <c r="CU458" s="39">
        <f t="shared" ref="CU458" si="4714">(180/PI())*ATAN(-1*(CQ455/CP455))</f>
        <v>1.8610135589678025</v>
      </c>
      <c r="CW458" s="54">
        <f t="shared" ref="CW458" si="4715">20*LOG(((1-(10^(CU455/20)^2)*(1-((1-CW455)/(1+CW455))^2))^0.5))</f>
        <v>-8.1159064984085288E-2</v>
      </c>
      <c r="CY458" s="35"/>
      <c r="CZ458" s="35"/>
    </row>
    <row r="459" spans="1:104" ht="18" customHeight="1"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3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  <c r="BD459" s="20"/>
      <c r="BE459" s="20"/>
      <c r="BF459" s="20"/>
      <c r="BG459" s="20"/>
      <c r="BH459" s="20"/>
      <c r="BI459" s="20"/>
      <c r="BJ459" s="20"/>
      <c r="BK459" s="20"/>
      <c r="BL459" s="20"/>
      <c r="BM459" s="20"/>
      <c r="BN459" s="20"/>
      <c r="BO459" s="20"/>
      <c r="BP459" s="20"/>
      <c r="BQ459" s="20"/>
      <c r="BR459" s="20"/>
      <c r="BS459" s="20"/>
      <c r="BT459" s="20"/>
      <c r="BU459" s="20"/>
      <c r="BV459" s="20"/>
      <c r="BW459" s="20"/>
      <c r="BX459" s="20"/>
      <c r="BY459" s="20"/>
      <c r="BZ459" s="20"/>
      <c r="CA459" s="20"/>
      <c r="CB459" s="20"/>
      <c r="CC459" s="20"/>
      <c r="CD459" s="20"/>
      <c r="CE459" s="20"/>
      <c r="CF459" s="20"/>
      <c r="CG459" s="20"/>
      <c r="CH459" s="20"/>
      <c r="CI459" s="20"/>
      <c r="CJ459" s="20"/>
      <c r="CK459" s="20"/>
      <c r="CL459" s="20"/>
      <c r="CY459" s="35"/>
      <c r="CZ459" s="35"/>
    </row>
    <row r="460" spans="1:104" ht="18" customHeight="1">
      <c r="CY460" s="35"/>
      <c r="CZ460" s="35"/>
    </row>
    <row r="461" spans="1:104" ht="18" customHeight="1" thickBot="1">
      <c r="A461" s="23"/>
      <c r="B461" s="23"/>
      <c r="C461" s="23"/>
      <c r="D461" s="20" t="s">
        <v>15</v>
      </c>
      <c r="E461" s="20"/>
      <c r="F461" s="20"/>
      <c r="G461" s="20"/>
      <c r="H461" s="20"/>
      <c r="I461" s="20" t="s">
        <v>16</v>
      </c>
      <c r="J461" s="20"/>
      <c r="K461" s="20"/>
      <c r="L461" s="20"/>
      <c r="M461" s="23"/>
      <c r="N461" s="23"/>
      <c r="O461" s="24" t="s">
        <v>17</v>
      </c>
      <c r="P461" s="23"/>
      <c r="Q461" s="23"/>
      <c r="R461" s="23"/>
      <c r="S461" s="20"/>
      <c r="T461" s="20" t="s">
        <v>18</v>
      </c>
      <c r="U461" s="23"/>
      <c r="V461" s="23"/>
      <c r="W461" s="23"/>
      <c r="X461" s="23"/>
      <c r="Y461" s="24" t="s">
        <v>19</v>
      </c>
      <c r="Z461" s="23"/>
      <c r="AA461" s="23"/>
      <c r="AB461" s="23"/>
      <c r="AC461" s="24" t="s">
        <v>20</v>
      </c>
      <c r="AD461" s="20"/>
      <c r="AE461" s="20"/>
      <c r="AF461" s="20"/>
      <c r="AG461" s="20"/>
      <c r="AH461" s="23"/>
      <c r="AI461" s="24" t="s">
        <v>21</v>
      </c>
      <c r="AJ461" s="23"/>
      <c r="AK461" s="23"/>
      <c r="AL461" s="20"/>
      <c r="AM461" s="24" t="s">
        <v>31</v>
      </c>
      <c r="AN461" s="20"/>
      <c r="AO461" s="23"/>
      <c r="AP461" s="23"/>
      <c r="AQ461" s="23"/>
      <c r="AR461" s="23"/>
      <c r="AS461" s="24" t="s">
        <v>91</v>
      </c>
      <c r="AT461" s="23"/>
      <c r="AU461" s="23"/>
      <c r="AV461" s="23"/>
      <c r="AW461" s="24" t="s">
        <v>32</v>
      </c>
      <c r="AX461" s="20"/>
      <c r="AY461" s="20"/>
      <c r="AZ461" s="20"/>
      <c r="BA461" s="20"/>
      <c r="BB461" s="23"/>
      <c r="BC461" s="24" t="s">
        <v>22</v>
      </c>
      <c r="BD461" s="23"/>
      <c r="BE461" s="23"/>
      <c r="BF461" s="23"/>
      <c r="BG461" s="24" t="s">
        <v>33</v>
      </c>
      <c r="BH461" s="20"/>
      <c r="BI461" s="23"/>
      <c r="BJ461" s="23"/>
      <c r="BK461" s="23"/>
      <c r="BL461" s="23"/>
      <c r="BM461" s="24" t="s">
        <v>34</v>
      </c>
      <c r="BN461" s="23"/>
      <c r="BO461" s="23"/>
      <c r="BP461" s="23"/>
      <c r="BQ461" s="24" t="s">
        <v>89</v>
      </c>
      <c r="BR461" s="20"/>
      <c r="BS461" s="20"/>
      <c r="BT461" s="20"/>
      <c r="BU461" s="20"/>
      <c r="BV461" s="23"/>
      <c r="BW461" s="24" t="s">
        <v>35</v>
      </c>
      <c r="BX461" s="23"/>
      <c r="BY461" s="23"/>
      <c r="BZ461" s="23"/>
      <c r="CA461" s="24" t="s">
        <v>90</v>
      </c>
      <c r="CB461" s="20"/>
      <c r="CC461" s="23"/>
      <c r="CD461" s="23"/>
      <c r="CE461" s="23"/>
      <c r="CF461" s="23"/>
      <c r="CG461" s="24" t="s">
        <v>92</v>
      </c>
      <c r="CH461" s="23"/>
      <c r="CI461" s="23"/>
      <c r="CJ461" s="23"/>
      <c r="CK461" s="24" t="s">
        <v>36</v>
      </c>
      <c r="CL461" s="24"/>
      <c r="CM461" s="23"/>
      <c r="CN461" s="23"/>
      <c r="CO461" s="23"/>
      <c r="CP461" s="23"/>
      <c r="CQ461" s="24" t="s">
        <v>93</v>
      </c>
      <c r="CR461" s="23"/>
      <c r="CS461" s="23"/>
      <c r="CY461" s="35"/>
      <c r="CZ461" s="35"/>
    </row>
    <row r="462" spans="1:104" ht="18" customHeight="1" thickBot="1">
      <c r="A462" s="23"/>
      <c r="B462" s="33"/>
      <c r="C462" s="23"/>
      <c r="D462" s="7" t="s">
        <v>2</v>
      </c>
      <c r="E462" s="8"/>
      <c r="F462" s="8" t="s">
        <v>3</v>
      </c>
      <c r="G462" s="9"/>
      <c r="H462" s="10"/>
      <c r="I462" s="7" t="s">
        <v>4</v>
      </c>
      <c r="J462" s="8"/>
      <c r="K462" s="8" t="s">
        <v>5</v>
      </c>
      <c r="L462" s="9"/>
      <c r="M462" s="23"/>
      <c r="N462" s="251" t="s">
        <v>79</v>
      </c>
      <c r="O462" s="252"/>
      <c r="P462" s="253" t="s">
        <v>80</v>
      </c>
      <c r="Q462" s="254"/>
      <c r="R462" s="23"/>
      <c r="S462" s="7" t="s">
        <v>11</v>
      </c>
      <c r="T462" s="8"/>
      <c r="U462" s="8" t="s">
        <v>12</v>
      </c>
      <c r="V462" s="9"/>
      <c r="W462" s="20"/>
      <c r="X462" s="251" t="s">
        <v>79</v>
      </c>
      <c r="Y462" s="252"/>
      <c r="Z462" s="253" t="s">
        <v>80</v>
      </c>
      <c r="AA462" s="254"/>
      <c r="AB462" s="20"/>
      <c r="AC462" s="7" t="s">
        <v>4</v>
      </c>
      <c r="AD462" s="8"/>
      <c r="AE462" s="8" t="s">
        <v>5</v>
      </c>
      <c r="AF462" s="9"/>
      <c r="AG462" s="20"/>
      <c r="AH462" s="251" t="s">
        <v>0</v>
      </c>
      <c r="AI462" s="252"/>
      <c r="AJ462" s="253" t="s">
        <v>1</v>
      </c>
      <c r="AK462" s="254"/>
      <c r="AL462" s="20"/>
      <c r="AM462" s="7" t="s">
        <v>11</v>
      </c>
      <c r="AN462" s="8"/>
      <c r="AO462" s="8" t="s">
        <v>12</v>
      </c>
      <c r="AP462" s="9"/>
      <c r="AQ462" s="23"/>
      <c r="AR462" s="251" t="s">
        <v>0</v>
      </c>
      <c r="AS462" s="252"/>
      <c r="AT462" s="253" t="s">
        <v>1</v>
      </c>
      <c r="AU462" s="254"/>
      <c r="AV462" s="36"/>
      <c r="AW462" s="7" t="s">
        <v>4</v>
      </c>
      <c r="AX462" s="8"/>
      <c r="AY462" s="8" t="s">
        <v>5</v>
      </c>
      <c r="AZ462" s="9"/>
      <c r="BA462" s="20"/>
      <c r="BB462" s="251" t="s">
        <v>0</v>
      </c>
      <c r="BC462" s="252"/>
      <c r="BD462" s="253" t="s">
        <v>1</v>
      </c>
      <c r="BE462" s="254"/>
      <c r="BF462" s="36"/>
      <c r="BG462" s="7" t="s">
        <v>11</v>
      </c>
      <c r="BH462" s="8"/>
      <c r="BI462" s="8" t="s">
        <v>12</v>
      </c>
      <c r="BJ462" s="9"/>
      <c r="BK462" s="36"/>
      <c r="BL462" s="251" t="s">
        <v>0</v>
      </c>
      <c r="BM462" s="252"/>
      <c r="BN462" s="253" t="s">
        <v>1</v>
      </c>
      <c r="BO462" s="254"/>
      <c r="BP462" s="36"/>
      <c r="BQ462" s="7" t="s">
        <v>4</v>
      </c>
      <c r="BR462" s="8"/>
      <c r="BS462" s="8" t="s">
        <v>5</v>
      </c>
      <c r="BT462" s="9"/>
      <c r="BU462" s="20"/>
      <c r="BV462" s="251" t="s">
        <v>0</v>
      </c>
      <c r="BW462" s="252"/>
      <c r="BX462" s="253" t="s">
        <v>1</v>
      </c>
      <c r="BY462" s="254"/>
      <c r="BZ462" s="36"/>
      <c r="CA462" s="7" t="s">
        <v>11</v>
      </c>
      <c r="CB462" s="8"/>
      <c r="CC462" s="8" t="s">
        <v>12</v>
      </c>
      <c r="CD462" s="9"/>
      <c r="CE462" s="36"/>
      <c r="CF462" s="251" t="s">
        <v>0</v>
      </c>
      <c r="CG462" s="252"/>
      <c r="CH462" s="253" t="s">
        <v>1</v>
      </c>
      <c r="CI462" s="254"/>
      <c r="CJ462" s="23"/>
      <c r="CK462" s="7" t="s">
        <v>23</v>
      </c>
      <c r="CL462" s="8"/>
      <c r="CM462" s="8" t="s">
        <v>24</v>
      </c>
      <c r="CN462" s="9"/>
      <c r="CO462" s="23"/>
      <c r="CP462" s="251" t="s">
        <v>0</v>
      </c>
      <c r="CQ462" s="252"/>
      <c r="CR462" s="253" t="s">
        <v>1</v>
      </c>
      <c r="CS462" s="254"/>
      <c r="CU462" s="26" t="s">
        <v>25</v>
      </c>
      <c r="CW462" s="50" t="s">
        <v>44</v>
      </c>
      <c r="CY462" s="35"/>
      <c r="CZ462" s="35"/>
    </row>
    <row r="463" spans="1:104" ht="18" customHeight="1" thickTop="1" thickBot="1">
      <c r="B463" s="34">
        <v>0.89500000000000002</v>
      </c>
      <c r="D463" s="11">
        <v>1</v>
      </c>
      <c r="E463" s="12">
        <v>0</v>
      </c>
      <c r="F463" s="13">
        <v>0</v>
      </c>
      <c r="G463" s="40">
        <f t="shared" ref="G463" si="4716">-1/($E$4*$B463)</f>
        <v>-1.173777114984967</v>
      </c>
      <c r="H463" s="10"/>
      <c r="I463" s="11">
        <v>1</v>
      </c>
      <c r="J463" s="12">
        <v>0</v>
      </c>
      <c r="K463" s="13">
        <v>0</v>
      </c>
      <c r="L463" s="14">
        <v>0</v>
      </c>
      <c r="N463" s="1">
        <f t="shared" ref="N463" si="4717">D463*I463+F463*I466-E463*J463-G463*J466</f>
        <v>-0.9170922526517602</v>
      </c>
      <c r="O463" s="4">
        <f t="shared" ref="O463" si="4718">(D463*J463+E463*I463+F463*J466+G463*I466)</f>
        <v>0</v>
      </c>
      <c r="P463" s="2">
        <f t="shared" ref="P463" si="4719">D463*K463+F463*K466-E463*L463-G463*L466</f>
        <v>0</v>
      </c>
      <c r="Q463" s="3">
        <f t="shared" ref="Q463" si="4720">(D463*L463+E463*K463+F463*L466+G463*K466)</f>
        <v>-1.173777114984967</v>
      </c>
      <c r="S463" s="11">
        <v>1</v>
      </c>
      <c r="T463" s="12">
        <v>0</v>
      </c>
      <c r="U463" s="13">
        <v>0</v>
      </c>
      <c r="V463" s="40">
        <f t="shared" ref="V463" si="4721">-1/($T$4*$B463)</f>
        <v>-2.2427106297755719</v>
      </c>
      <c r="W463" s="20"/>
      <c r="X463" s="1">
        <f t="shared" ref="X463" si="4722">N463*S463+P463*S466-O463*T463-Q463*T466</f>
        <v>-0.9170922526517602</v>
      </c>
      <c r="Y463" s="4">
        <f t="shared" ref="Y463" si="4723">(N463*T463+O463*S463+P463*T466+Q463*S466)</f>
        <v>0</v>
      </c>
      <c r="Z463" s="2">
        <f t="shared" ref="Z463" si="4724">N463*U463+P463*U466-O463*V463-Q463*V466</f>
        <v>0</v>
      </c>
      <c r="AA463" s="3">
        <f t="shared" ref="AA463" si="4725">(N463*V463+O463*U463+P463*V466+Q463*U466)</f>
        <v>0.88299542852196011</v>
      </c>
      <c r="AB463" s="20"/>
      <c r="AC463" s="11">
        <v>1</v>
      </c>
      <c r="AD463" s="12">
        <v>0</v>
      </c>
      <c r="AE463" s="13">
        <v>0</v>
      </c>
      <c r="AF463" s="14">
        <v>0</v>
      </c>
      <c r="AG463" s="20"/>
      <c r="AH463" s="1">
        <f t="shared" ref="AH463" si="4726">X463*AC463+Z463*AC466-Y463*AD463-AA463*AD466</f>
        <v>0.73051474630324509</v>
      </c>
      <c r="AI463" s="4">
        <f t="shared" ref="AI463" si="4727">(X463*AD463+Y463*AC463+Z463*AD466+AA463*AC466)</f>
        <v>0</v>
      </c>
      <c r="AJ463" s="2">
        <f t="shared" ref="AJ463" si="4728">X463*AE463+Z463*AE466-Y463*AF463-AA463*AF466</f>
        <v>0</v>
      </c>
      <c r="AK463" s="3">
        <f t="shared" ref="AK463" si="4729">(X463*AF463+Y463*AE463+Z463*AF466+AA463*AE466)</f>
        <v>0.88299542852196011</v>
      </c>
      <c r="AL463" s="20"/>
      <c r="AM463" s="11">
        <v>1</v>
      </c>
      <c r="AN463" s="12">
        <v>0</v>
      </c>
      <c r="AO463" s="13">
        <v>0</v>
      </c>
      <c r="AP463" s="40">
        <f t="shared" ref="AP463" si="4730">-1/($AN$4*$B463)</f>
        <v>-2.3306600662373591</v>
      </c>
      <c r="AR463" s="1">
        <f t="shared" ref="AR463" si="4731">AH463*AM463+AJ463*AM466-AI463*AN463-AK463*AN466</f>
        <v>0.73051474630324509</v>
      </c>
      <c r="AS463" s="4">
        <f t="shared" ref="AS463" si="4732">(AH463*AN463+AI463*AM463+AJ463*AN466+AK463*AM466)</f>
        <v>0</v>
      </c>
      <c r="AT463" s="2">
        <f t="shared" ref="AT463" si="4733">AH463*AO463+AJ463*AO466-AI463*AP463-AK463*AP466</f>
        <v>0</v>
      </c>
      <c r="AU463" s="3">
        <f t="shared" ref="AU463" si="4734">(AH463*AP463+AI463*AO463+AJ463*AP466+AK463*AO466)</f>
        <v>-0.81958611848452856</v>
      </c>
      <c r="AV463" s="20"/>
      <c r="AW463" s="11">
        <v>1</v>
      </c>
      <c r="AX463" s="12">
        <v>0</v>
      </c>
      <c r="AY463" s="13">
        <v>0</v>
      </c>
      <c r="AZ463" s="14">
        <v>0</v>
      </c>
      <c r="BA463" s="20"/>
      <c r="BB463" s="1">
        <f t="shared" ref="BB463" si="4735">AR463*AW463+AT463*AW466-AS463*AX463-AU463*AX466</f>
        <v>-0.79877496624014444</v>
      </c>
      <c r="BC463" s="4">
        <f t="shared" ref="BC463" si="4736">(AR463*AX463+AS463*AW463+AT463*AX466+AU463*AW466)</f>
        <v>0</v>
      </c>
      <c r="BD463" s="2">
        <f t="shared" ref="BD463" si="4737">AR463*AY463+AT463*AY466-AS463*AZ463-AU463*AZ466</f>
        <v>0</v>
      </c>
      <c r="BE463" s="3">
        <f t="shared" ref="BE463" si="4738">(AR463*AZ463+AS463*AY463+AT463*AZ466+AU463*AY466)</f>
        <v>-0.81958611848452856</v>
      </c>
      <c r="BF463" s="20"/>
      <c r="BG463" s="11">
        <v>1</v>
      </c>
      <c r="BH463" s="12">
        <v>0</v>
      </c>
      <c r="BI463" s="13">
        <v>0</v>
      </c>
      <c r="BJ463" s="40">
        <f t="shared" ref="BJ463" si="4739">-1/($BH$4*$B463)</f>
        <v>-2.2427106297755719</v>
      </c>
      <c r="BK463" s="20"/>
      <c r="BL463" s="1">
        <f t="shared" ref="BL463" si="4740">BB463*BG463+BD463*BG466-BC463*BH463-BE463*BH466</f>
        <v>-0.79877496624014444</v>
      </c>
      <c r="BM463" s="4">
        <f t="shared" ref="BM463" si="4741">(BB463*BH463+BC463*BG463+BD463*BH466+BE463*BG466)</f>
        <v>0</v>
      </c>
      <c r="BN463" s="2">
        <f t="shared" ref="BN463" si="4742">BB463*BI463+BD463*BI466-BC463*BJ463-BE463*BJ466</f>
        <v>0</v>
      </c>
      <c r="BO463" s="3">
        <f t="shared" ref="BO463" si="4743">(BB463*BJ463+BC463*BI463+BD463*BJ466+BE463*BI466)</f>
        <v>0.97183498910086685</v>
      </c>
      <c r="BP463" s="20"/>
      <c r="BQ463" s="11">
        <v>1</v>
      </c>
      <c r="BR463" s="12">
        <v>0</v>
      </c>
      <c r="BS463" s="13">
        <v>0</v>
      </c>
      <c r="BT463" s="14">
        <v>0</v>
      </c>
      <c r="BU463" s="20"/>
      <c r="BV463" s="1">
        <f t="shared" ref="BV463" si="4744">BL463*BQ463+BN463*BQ466-BM463*BR463-BO463*BR466</f>
        <v>0.78849173429102182</v>
      </c>
      <c r="BW463" s="4">
        <f t="shared" ref="BW463" si="4745">(BL463*BR463+BM463*BQ463+BN463*BR466+BO463*BQ466)</f>
        <v>0</v>
      </c>
      <c r="BX463" s="2">
        <f t="shared" ref="BX463" si="4746">BL463*BS463+BN463*BS466-BM463*BT463-BO463*BT466</f>
        <v>0</v>
      </c>
      <c r="BY463" s="3">
        <f t="shared" ref="BY463" si="4747">(BL463*BT463+BM463*BS463+BN463*BT466+BO463*BS466)</f>
        <v>0.97183498910086685</v>
      </c>
      <c r="BZ463" s="20"/>
      <c r="CA463" s="11">
        <v>1</v>
      </c>
      <c r="CB463" s="12">
        <v>0</v>
      </c>
      <c r="CC463" s="13">
        <v>0</v>
      </c>
      <c r="CD463" s="40">
        <f t="shared" ref="CD463" si="4748">-1/($CB$4*$B463)</f>
        <v>-1.173777114984967</v>
      </c>
      <c r="CE463" s="20"/>
      <c r="CF463" s="1">
        <f t="shared" ref="CF463" si="4749">BV463*CA463+BX463*CA466-BW463*CB463-BY463*CB466</f>
        <v>0.78849173429102182</v>
      </c>
      <c r="CG463" s="4">
        <f t="shared" ref="CG463" si="4750">(BV463*CB463+BW463*CA463+BX463*CB466+BY463*CA466)</f>
        <v>0</v>
      </c>
      <c r="CH463" s="2">
        <f t="shared" ref="CH463" si="4751">BV463*CC463+BX463*CC466-BW463*CD463-BY463*CD466</f>
        <v>0</v>
      </c>
      <c r="CI463" s="3">
        <f t="shared" ref="CI463" si="4752">(BV463*CD463+BW463*CC463+BX463*CD466+BY463*CC466)</f>
        <v>4.6321436035258179E-2</v>
      </c>
      <c r="CJ463" s="28"/>
      <c r="CK463" s="11">
        <v>1</v>
      </c>
      <c r="CL463" s="12">
        <v>0</v>
      </c>
      <c r="CM463" s="13">
        <v>0</v>
      </c>
      <c r="CN463" s="14">
        <v>0</v>
      </c>
      <c r="CP463" s="1">
        <f t="shared" ref="CP463" si="4753">CF463*CK463+CH463*CK466-CG463*CL463-CI463*CL466</f>
        <v>0.78849173429102182</v>
      </c>
      <c r="CQ463" s="4">
        <f t="shared" ref="CQ463" si="4754">(CF463*CL463+CG463*CK463+CH463*CL466+CI463*CK466)</f>
        <v>4.6321436035258179E-2</v>
      </c>
      <c r="CR463" s="2">
        <f t="shared" ref="CR463" si="4755">CF463*CM463+CH463*CM466-CG463*CN463-CI463*CN466</f>
        <v>0</v>
      </c>
      <c r="CS463" s="3">
        <f t="shared" ref="CS463" si="4756">(CF463*CN463+CG463*CM463+CH463*CN466+CI463*CM466)</f>
        <v>4.6321436035258179E-2</v>
      </c>
      <c r="CU463" s="29">
        <f t="shared" ref="CU463" si="4757">20*LOG(((1+$CL$4)/$CL$4)/((CP463+CP466)^2+(CQ463+CQ466)^2)^0.5)</f>
        <v>-12.426418542930923</v>
      </c>
      <c r="CW463" s="51">
        <f t="shared" ref="CW463" si="4758">((CP463^2+CQ463^2)^0.5)/((CP466^2+CQ466^2)^0.5)</f>
        <v>9.6271566958859342E-2</v>
      </c>
      <c r="CY463" s="35"/>
      <c r="CZ463" s="35"/>
    </row>
    <row r="464" spans="1:104" ht="18" customHeight="1" thickBot="1">
      <c r="D464" s="11"/>
      <c r="E464" s="13"/>
      <c r="F464" s="13"/>
      <c r="G464" s="15"/>
      <c r="H464" s="10"/>
      <c r="I464" s="11"/>
      <c r="J464" s="13"/>
      <c r="K464" s="13"/>
      <c r="L464" s="15"/>
      <c r="N464" s="5"/>
      <c r="Q464" s="6"/>
      <c r="S464" s="11"/>
      <c r="T464" s="13"/>
      <c r="U464" s="13"/>
      <c r="V464" s="15"/>
      <c r="W464" s="20"/>
      <c r="X464" s="5"/>
      <c r="AA464" s="6"/>
      <c r="AB464" s="20"/>
      <c r="AC464" s="11"/>
      <c r="AD464" s="13"/>
      <c r="AE464" s="13"/>
      <c r="AF464" s="15"/>
      <c r="AG464" s="20"/>
      <c r="AH464" s="5"/>
      <c r="AK464" s="6"/>
      <c r="AL464" s="20"/>
      <c r="AM464" s="11"/>
      <c r="AN464" s="13"/>
      <c r="AO464" s="13"/>
      <c r="AP464" s="15"/>
      <c r="AR464" s="5"/>
      <c r="AU464" s="6"/>
      <c r="AW464" s="11"/>
      <c r="AX464" s="13"/>
      <c r="AY464" s="13"/>
      <c r="AZ464" s="15"/>
      <c r="BA464" s="20"/>
      <c r="BB464" s="5"/>
      <c r="BE464" s="6"/>
      <c r="BG464" s="11"/>
      <c r="BH464" s="13"/>
      <c r="BI464" s="13"/>
      <c r="BJ464" s="15"/>
      <c r="BL464" s="5"/>
      <c r="BO464" s="6"/>
      <c r="BQ464" s="11"/>
      <c r="BR464" s="13"/>
      <c r="BS464" s="13"/>
      <c r="BT464" s="15"/>
      <c r="BU464" s="20"/>
      <c r="BV464" s="5"/>
      <c r="BY464" s="6"/>
      <c r="CA464" s="11"/>
      <c r="CB464" s="13"/>
      <c r="CC464" s="13"/>
      <c r="CD464" s="15"/>
      <c r="CF464" s="5"/>
      <c r="CI464" s="6"/>
      <c r="CK464" s="11"/>
      <c r="CL464" s="13"/>
      <c r="CM464" s="13"/>
      <c r="CN464" s="15"/>
      <c r="CP464" s="5"/>
      <c r="CS464" s="6"/>
      <c r="CW464" s="52"/>
      <c r="CY464" s="35"/>
      <c r="CZ464" s="35"/>
    </row>
    <row r="465" spans="1:104" ht="18" customHeight="1" thickBot="1">
      <c r="D465" s="11" t="s">
        <v>6</v>
      </c>
      <c r="E465" s="13"/>
      <c r="F465" s="13" t="s">
        <v>7</v>
      </c>
      <c r="G465" s="15"/>
      <c r="H465" s="10"/>
      <c r="I465" s="11" t="s">
        <v>8</v>
      </c>
      <c r="J465" s="13"/>
      <c r="K465" s="13" t="s">
        <v>9</v>
      </c>
      <c r="L465" s="15"/>
      <c r="N465" s="251" t="s">
        <v>26</v>
      </c>
      <c r="O465" s="252"/>
      <c r="P465" s="253" t="s">
        <v>27</v>
      </c>
      <c r="Q465" s="254"/>
      <c r="S465" s="11" t="s">
        <v>13</v>
      </c>
      <c r="T465" s="13"/>
      <c r="U465" s="13" t="s">
        <v>14</v>
      </c>
      <c r="V465" s="15"/>
      <c r="W465" s="20"/>
      <c r="X465" s="251" t="s">
        <v>26</v>
      </c>
      <c r="Y465" s="252"/>
      <c r="Z465" s="253" t="s">
        <v>27</v>
      </c>
      <c r="AA465" s="254"/>
      <c r="AB465" s="20"/>
      <c r="AC465" s="11" t="s">
        <v>8</v>
      </c>
      <c r="AD465" s="13"/>
      <c r="AE465" s="13" t="s">
        <v>9</v>
      </c>
      <c r="AF465" s="15"/>
      <c r="AG465" s="20"/>
      <c r="AH465" s="251" t="s">
        <v>26</v>
      </c>
      <c r="AI465" s="252"/>
      <c r="AJ465" s="253" t="s">
        <v>27</v>
      </c>
      <c r="AK465" s="254"/>
      <c r="AL465" s="20"/>
      <c r="AM465" s="11" t="s">
        <v>13</v>
      </c>
      <c r="AN465" s="13"/>
      <c r="AO465" s="13" t="s">
        <v>14</v>
      </c>
      <c r="AP465" s="15"/>
      <c r="AR465" s="251" t="s">
        <v>26</v>
      </c>
      <c r="AS465" s="252"/>
      <c r="AT465" s="253" t="s">
        <v>27</v>
      </c>
      <c r="AU465" s="254"/>
      <c r="AV465" s="36"/>
      <c r="AW465" s="11" t="s">
        <v>8</v>
      </c>
      <c r="AX465" s="13"/>
      <c r="AY465" s="13" t="s">
        <v>9</v>
      </c>
      <c r="AZ465" s="15"/>
      <c r="BA465" s="20"/>
      <c r="BB465" s="251" t="s">
        <v>26</v>
      </c>
      <c r="BC465" s="252"/>
      <c r="BD465" s="253" t="s">
        <v>27</v>
      </c>
      <c r="BE465" s="254"/>
      <c r="BF465" s="36"/>
      <c r="BG465" s="11" t="s">
        <v>13</v>
      </c>
      <c r="BH465" s="13"/>
      <c r="BI465" s="13" t="s">
        <v>14</v>
      </c>
      <c r="BJ465" s="15"/>
      <c r="BK465" s="36"/>
      <c r="BL465" s="251" t="s">
        <v>26</v>
      </c>
      <c r="BM465" s="252"/>
      <c r="BN465" s="253" t="s">
        <v>27</v>
      </c>
      <c r="BO465" s="254"/>
      <c r="BP465" s="36"/>
      <c r="BQ465" s="11" t="s">
        <v>8</v>
      </c>
      <c r="BR465" s="13"/>
      <c r="BS465" s="13" t="s">
        <v>9</v>
      </c>
      <c r="BT465" s="15"/>
      <c r="BU465" s="20"/>
      <c r="BV465" s="251" t="s">
        <v>26</v>
      </c>
      <c r="BW465" s="252"/>
      <c r="BX465" s="253" t="s">
        <v>27</v>
      </c>
      <c r="BY465" s="254"/>
      <c r="BZ465" s="36"/>
      <c r="CA465" s="11" t="s">
        <v>13</v>
      </c>
      <c r="CB465" s="13"/>
      <c r="CC465" s="13" t="s">
        <v>14</v>
      </c>
      <c r="CD465" s="15"/>
      <c r="CE465" s="36"/>
      <c r="CF465" s="251" t="s">
        <v>26</v>
      </c>
      <c r="CG465" s="252"/>
      <c r="CH465" s="253" t="s">
        <v>27</v>
      </c>
      <c r="CI465" s="254"/>
      <c r="CK465" s="11" t="s">
        <v>28</v>
      </c>
      <c r="CL465" s="13"/>
      <c r="CM465" s="13" t="s">
        <v>29</v>
      </c>
      <c r="CN465" s="15"/>
      <c r="CP465" s="251" t="s">
        <v>26</v>
      </c>
      <c r="CQ465" s="252"/>
      <c r="CR465" s="253" t="s">
        <v>27</v>
      </c>
      <c r="CS465" s="254"/>
      <c r="CU465" s="38" t="s">
        <v>37</v>
      </c>
      <c r="CW465" s="53" t="s">
        <v>45</v>
      </c>
      <c r="CY465" s="35"/>
      <c r="CZ465" s="35"/>
    </row>
    <row r="466" spans="1:104" ht="18" customHeight="1" thickTop="1" thickBot="1">
      <c r="D466" s="16">
        <v>0</v>
      </c>
      <c r="E466" s="17">
        <v>0</v>
      </c>
      <c r="F466" s="18">
        <v>1</v>
      </c>
      <c r="G466" s="19">
        <v>0</v>
      </c>
      <c r="H466" s="10"/>
      <c r="I466" s="16">
        <v>0</v>
      </c>
      <c r="J466" s="17">
        <f t="shared" ref="J466" si="4759">-1/($J$4*$B463)</f>
        <v>-1.6332677031927934</v>
      </c>
      <c r="K466" s="18">
        <v>1</v>
      </c>
      <c r="L466" s="19">
        <v>0</v>
      </c>
      <c r="N466" s="1">
        <f t="shared" ref="N466" si="4760">D466*I463+F466*I466-E466*J463-G466*J466</f>
        <v>0</v>
      </c>
      <c r="O466" s="4">
        <f t="shared" ref="O466" si="4761">(D466*J463+E466*I463+F466*J466+G466*I466)</f>
        <v>-1.6332677031927934</v>
      </c>
      <c r="P466" s="2">
        <f t="shared" ref="P466" si="4762">D466*K463+F466*K466-E466*L463-G466*L466</f>
        <v>1</v>
      </c>
      <c r="Q466" s="3">
        <f t="shared" ref="Q466" si="4763">(D466*L463+E466*K463+F466*L466+G466*K466)</f>
        <v>0</v>
      </c>
      <c r="S466" s="16">
        <v>0</v>
      </c>
      <c r="T466" s="17">
        <v>0</v>
      </c>
      <c r="U466" s="18">
        <v>1</v>
      </c>
      <c r="V466" s="19">
        <v>0</v>
      </c>
      <c r="W466" s="20"/>
      <c r="X466" s="1">
        <f t="shared" ref="X466" si="4764">N466*S463+P466*S466-O466*T463-Q466*T466</f>
        <v>0</v>
      </c>
      <c r="Y466" s="4">
        <f t="shared" ref="Y466" si="4765">(N466*T463+O466*S463+P466*T466+Q466*S466)</f>
        <v>-1.6332677031927934</v>
      </c>
      <c r="Z466" s="2">
        <f t="shared" ref="Z466" si="4766">N466*U463+P466*U466-O466*V463-Q466*V466</f>
        <v>-2.6629468392196114</v>
      </c>
      <c r="AA466" s="3">
        <f t="shared" ref="AA466" si="4767">(N466*V463+O466*U463+P466*V466+Q466*U466)</f>
        <v>0</v>
      </c>
      <c r="AB466" s="20"/>
      <c r="AC466" s="16">
        <v>0</v>
      </c>
      <c r="AD466" s="17">
        <f t="shared" ref="AD466" si="4768">-1/($AD$4*$B463)</f>
        <v>-1.8659292514265029</v>
      </c>
      <c r="AE466" s="18">
        <v>1</v>
      </c>
      <c r="AF466" s="19">
        <v>0</v>
      </c>
      <c r="AG466" s="20"/>
      <c r="AH466" s="1">
        <f t="shared" ref="AH466" si="4769">X466*AC463+Z466*AC466-Y466*AD463-AA466*AD466</f>
        <v>0</v>
      </c>
      <c r="AI466" s="4">
        <f t="shared" ref="AI466" si="4770">(X466*AD463+Y466*AC463+Z466*AD466+AA466*AC466)</f>
        <v>3.3356026991008281</v>
      </c>
      <c r="AJ466" s="2">
        <f t="shared" ref="AJ466" si="4771">X466*AE463+Z466*AE466-Y466*AF463-AA466*AF466</f>
        <v>-2.6629468392196114</v>
      </c>
      <c r="AK466" s="3">
        <f t="shared" ref="AK466" si="4772">(X466*AF463+Y466*AE463+Z466*AF466+AA466*AE466)</f>
        <v>0</v>
      </c>
      <c r="AL466" s="20"/>
      <c r="AM466" s="16">
        <v>0</v>
      </c>
      <c r="AN466" s="17">
        <v>0</v>
      </c>
      <c r="AO466" s="18">
        <v>1</v>
      </c>
      <c r="AP466" s="19">
        <v>0</v>
      </c>
      <c r="AR466" s="1">
        <f t="shared" ref="AR466" si="4773">AH466*AM463+AJ466*AM466-AI466*AN463-AK466*AN466</f>
        <v>0</v>
      </c>
      <c r="AS466" s="4">
        <f t="shared" ref="AS466" si="4774">(AH466*AN463+AI466*AM463+AJ466*AN466+AK466*AM466)</f>
        <v>3.3356026991008281</v>
      </c>
      <c r="AT466" s="2">
        <f t="shared" ref="AT466" si="4775">AH466*AO463+AJ466*AO466-AI466*AP463-AK466*AP466</f>
        <v>5.111209168408239</v>
      </c>
      <c r="AU466" s="3">
        <f t="shared" ref="AU466" si="4776">(AH466*AP463+AI466*AO463+AJ466*AP466+AK466*AO466)</f>
        <v>0</v>
      </c>
      <c r="AV466" s="20"/>
      <c r="AW466" s="16">
        <v>0</v>
      </c>
      <c r="AX466" s="17">
        <f t="shared" ref="AX466" si="4777">-1/($AX$4*$B463)</f>
        <v>-1.8659292514265029</v>
      </c>
      <c r="AY466" s="18">
        <v>1</v>
      </c>
      <c r="AZ466" s="19">
        <v>0</v>
      </c>
      <c r="BA466" s="20"/>
      <c r="BB466" s="1">
        <f t="shared" ref="BB466" si="4778">AR466*AW463+AT466*AW466-AS466*AX463-AU466*AX466</f>
        <v>0</v>
      </c>
      <c r="BC466" s="4">
        <f t="shared" ref="BC466" si="4779">(AR466*AX463+AS466*AW463+AT466*AX466+AU466*AW466)</f>
        <v>-6.2015519983914356</v>
      </c>
      <c r="BD466" s="2">
        <f t="shared" ref="BD466" si="4780">AR466*AY463+AT466*AY466-AS466*AZ463-AU466*AZ466</f>
        <v>5.111209168408239</v>
      </c>
      <c r="BE466" s="3">
        <f t="shared" ref="BE466" si="4781">(AR466*AZ463+AS466*AY463+AT466*AZ466+AU466*AY466)</f>
        <v>0</v>
      </c>
      <c r="BF466" s="20"/>
      <c r="BG466" s="16">
        <v>0</v>
      </c>
      <c r="BH466" s="17">
        <v>0</v>
      </c>
      <c r="BI466" s="18">
        <v>1</v>
      </c>
      <c r="BJ466" s="19">
        <v>0</v>
      </c>
      <c r="BK466" s="20"/>
      <c r="BL466" s="1">
        <f t="shared" ref="BL466" si="4782">BB466*BG463+BD466*BG466-BC466*BH463-BE466*BH466</f>
        <v>0</v>
      </c>
      <c r="BM466" s="4">
        <f t="shared" ref="BM466" si="4783">(BB466*BH463+BC466*BG463+BD466*BH466+BE466*BG466)</f>
        <v>-6.2015519983914356</v>
      </c>
      <c r="BN466" s="2">
        <f t="shared" ref="BN466" si="4784">BB466*BI463+BD466*BI466-BC466*BJ463-BE466*BJ466</f>
        <v>-8.797077419490174</v>
      </c>
      <c r="BO466" s="3">
        <f t="shared" ref="BO466" si="4785">(BB466*BJ463+BC466*BI463+BD466*BJ466+BE466*BI466)</f>
        <v>0</v>
      </c>
      <c r="BP466" s="20"/>
      <c r="BQ466" s="16">
        <v>0</v>
      </c>
      <c r="BR466" s="17">
        <f t="shared" ref="BR466" si="4786">-1/($BR$4*$B463)</f>
        <v>-1.6332677031927934</v>
      </c>
      <c r="BS466" s="18">
        <v>1</v>
      </c>
      <c r="BT466" s="19">
        <v>0</v>
      </c>
      <c r="BU466" s="20"/>
      <c r="BV466" s="1">
        <f t="shared" ref="BV466" si="4787">BL466*BQ463+BN466*BQ466-BM466*BR463-BO466*BR466</f>
        <v>0</v>
      </c>
      <c r="BW466" s="4">
        <f t="shared" ref="BW466" si="4788">(BL466*BR463+BM466*BQ463+BN466*BR466+BO466*BQ466)</f>
        <v>8.1664304333484665</v>
      </c>
      <c r="BX466" s="2">
        <f t="shared" ref="BX466" si="4789">BL466*BS463+BN466*BS466-BM466*BT463-BO466*BT466</f>
        <v>-8.797077419490174</v>
      </c>
      <c r="BY466" s="3">
        <f t="shared" ref="BY466" si="4790">(BL466*BT463+BM466*BS463+BN466*BT466+BO466*BS466)</f>
        <v>0</v>
      </c>
      <c r="BZ466" s="20"/>
      <c r="CA466" s="16">
        <v>0</v>
      </c>
      <c r="CB466" s="17">
        <v>0</v>
      </c>
      <c r="CC466" s="18">
        <v>1</v>
      </c>
      <c r="CD466" s="19">
        <v>0</v>
      </c>
      <c r="CE466" s="20"/>
      <c r="CF466" s="1">
        <f t="shared" ref="CF466" si="4791">BV466*CA463+BX466*CA466-BW466*CB463-BY466*CB466</f>
        <v>0</v>
      </c>
      <c r="CG466" s="4">
        <f t="shared" ref="CG466" si="4792">(BV466*CB463+BW466*CA463+BX466*CB466+BY466*CA466)</f>
        <v>8.1664304333484665</v>
      </c>
      <c r="CH466" s="2">
        <f t="shared" ref="CH466" si="4793">BV466*CC463+BX466*CC466-BW466*CD463-BY466*CD466</f>
        <v>0.78849173429102315</v>
      </c>
      <c r="CI466" s="3">
        <f t="shared" ref="CI466" si="4794">(BV466*CD463+BW466*CC463+BX466*CD466+BY466*CC466)</f>
        <v>0</v>
      </c>
      <c r="CK466" s="16">
        <f t="shared" ref="CK466" si="4795">1/$CL$4</f>
        <v>1</v>
      </c>
      <c r="CL466" s="17">
        <v>0</v>
      </c>
      <c r="CM466" s="18">
        <v>1</v>
      </c>
      <c r="CN466" s="19">
        <v>0</v>
      </c>
      <c r="CP466" s="1">
        <f t="shared" ref="CP466" si="4796">CF466*CK463+CH466*CK466-CG466*CL463-CI466*CL466</f>
        <v>0.78849173429102315</v>
      </c>
      <c r="CQ466" s="4">
        <f t="shared" ref="CQ466" si="4797">(CF466*CL463+CG466*CK463+CH466*CL466+CI466*CK466)</f>
        <v>8.1664304333484665</v>
      </c>
      <c r="CR466" s="2">
        <f t="shared" ref="CR466" si="4798">CF466*CM463+CH466*CM466-CG466*CN463-CI466*CN466</f>
        <v>0.78849173429102315</v>
      </c>
      <c r="CS466" s="3">
        <f t="shared" ref="CS466" si="4799">(CF466*CN463+CG466*CM463+CH466*CN466+CI466*CM466)</f>
        <v>0</v>
      </c>
      <c r="CU466" s="39">
        <f t="shared" ref="CU466" si="4800">(180/PI())*ATAN(-1*(CQ463/CP463))</f>
        <v>-3.3620845877966876</v>
      </c>
      <c r="CW466" s="54">
        <f t="shared" ref="CW466" si="4801">20*LOG(((1-(10^(CU463/20)^2)*(1-((1-CW463)/(1+CW463))^2))^0.5))</f>
        <v>-8.0329389602155063E-2</v>
      </c>
      <c r="CY466" s="35"/>
      <c r="CZ466" s="35"/>
    </row>
    <row r="467" spans="1:104" ht="18" customHeight="1"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3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  <c r="BD467" s="20"/>
      <c r="BE467" s="20"/>
      <c r="BF467" s="20"/>
      <c r="BG467" s="20"/>
      <c r="BH467" s="20"/>
      <c r="BI467" s="20"/>
      <c r="BJ467" s="20"/>
      <c r="BK467" s="20"/>
      <c r="BL467" s="20"/>
      <c r="BM467" s="20"/>
      <c r="BN467" s="20"/>
      <c r="BO467" s="20"/>
      <c r="BP467" s="20"/>
      <c r="BQ467" s="20"/>
      <c r="BR467" s="20"/>
      <c r="BS467" s="20"/>
      <c r="BT467" s="20"/>
      <c r="BU467" s="20"/>
      <c r="BV467" s="20"/>
      <c r="BW467" s="20"/>
      <c r="BX467" s="20"/>
      <c r="BY467" s="20"/>
      <c r="BZ467" s="20"/>
      <c r="CA467" s="20"/>
      <c r="CB467" s="20"/>
      <c r="CC467" s="20"/>
      <c r="CD467" s="20"/>
      <c r="CE467" s="20"/>
      <c r="CF467" s="20"/>
      <c r="CG467" s="20"/>
      <c r="CH467" s="20"/>
      <c r="CI467" s="20"/>
      <c r="CJ467" s="20"/>
      <c r="CK467" s="20"/>
      <c r="CL467" s="20"/>
      <c r="CY467" s="35"/>
      <c r="CZ467" s="35"/>
    </row>
    <row r="468" spans="1:104" ht="18" customHeight="1">
      <c r="CY468" s="35"/>
      <c r="CZ468" s="35"/>
    </row>
    <row r="469" spans="1:104" ht="18" customHeight="1" thickBot="1">
      <c r="A469" s="23"/>
      <c r="B469" s="23"/>
      <c r="C469" s="23"/>
      <c r="D469" s="20" t="s">
        <v>15</v>
      </c>
      <c r="E469" s="20"/>
      <c r="F469" s="20"/>
      <c r="G469" s="20"/>
      <c r="H469" s="20"/>
      <c r="I469" s="20" t="s">
        <v>16</v>
      </c>
      <c r="J469" s="20"/>
      <c r="K469" s="20"/>
      <c r="L469" s="20"/>
      <c r="M469" s="23"/>
      <c r="N469" s="23"/>
      <c r="O469" s="24" t="s">
        <v>17</v>
      </c>
      <c r="P469" s="23"/>
      <c r="Q469" s="23"/>
      <c r="R469" s="23"/>
      <c r="S469" s="20"/>
      <c r="T469" s="20" t="s">
        <v>18</v>
      </c>
      <c r="U469" s="23"/>
      <c r="V469" s="23"/>
      <c r="W469" s="23"/>
      <c r="X469" s="23"/>
      <c r="Y469" s="24" t="s">
        <v>19</v>
      </c>
      <c r="Z469" s="23"/>
      <c r="AA469" s="23"/>
      <c r="AB469" s="23"/>
      <c r="AC469" s="24" t="s">
        <v>20</v>
      </c>
      <c r="AD469" s="20"/>
      <c r="AE469" s="20"/>
      <c r="AF469" s="20"/>
      <c r="AG469" s="20"/>
      <c r="AH469" s="23"/>
      <c r="AI469" s="24" t="s">
        <v>21</v>
      </c>
      <c r="AJ469" s="23"/>
      <c r="AK469" s="23"/>
      <c r="AL469" s="20"/>
      <c r="AM469" s="24" t="s">
        <v>31</v>
      </c>
      <c r="AN469" s="20"/>
      <c r="AO469" s="23"/>
      <c r="AP469" s="23"/>
      <c r="AQ469" s="23"/>
      <c r="AR469" s="23"/>
      <c r="AS469" s="24" t="s">
        <v>91</v>
      </c>
      <c r="AT469" s="23"/>
      <c r="AU469" s="23"/>
      <c r="AV469" s="23"/>
      <c r="AW469" s="24" t="s">
        <v>32</v>
      </c>
      <c r="AX469" s="20"/>
      <c r="AY469" s="20"/>
      <c r="AZ469" s="20"/>
      <c r="BA469" s="20"/>
      <c r="BB469" s="23"/>
      <c r="BC469" s="24" t="s">
        <v>22</v>
      </c>
      <c r="BD469" s="23"/>
      <c r="BE469" s="23"/>
      <c r="BF469" s="23"/>
      <c r="BG469" s="24" t="s">
        <v>33</v>
      </c>
      <c r="BH469" s="20"/>
      <c r="BI469" s="23"/>
      <c r="BJ469" s="23"/>
      <c r="BK469" s="23"/>
      <c r="BL469" s="23"/>
      <c r="BM469" s="24" t="s">
        <v>34</v>
      </c>
      <c r="BN469" s="23"/>
      <c r="BO469" s="23"/>
      <c r="BP469" s="23"/>
      <c r="BQ469" s="24" t="s">
        <v>89</v>
      </c>
      <c r="BR469" s="20"/>
      <c r="BS469" s="20"/>
      <c r="BT469" s="20"/>
      <c r="BU469" s="20"/>
      <c r="BV469" s="23"/>
      <c r="BW469" s="24" t="s">
        <v>35</v>
      </c>
      <c r="BX469" s="23"/>
      <c r="BY469" s="23"/>
      <c r="BZ469" s="23"/>
      <c r="CA469" s="24" t="s">
        <v>90</v>
      </c>
      <c r="CB469" s="20"/>
      <c r="CC469" s="23"/>
      <c r="CD469" s="23"/>
      <c r="CE469" s="23"/>
      <c r="CF469" s="23"/>
      <c r="CG469" s="24" t="s">
        <v>92</v>
      </c>
      <c r="CH469" s="23"/>
      <c r="CI469" s="23"/>
      <c r="CJ469" s="23"/>
      <c r="CK469" s="24" t="s">
        <v>36</v>
      </c>
      <c r="CL469" s="24"/>
      <c r="CM469" s="23"/>
      <c r="CN469" s="23"/>
      <c r="CO469" s="23"/>
      <c r="CP469" s="23"/>
      <c r="CQ469" s="24" t="s">
        <v>93</v>
      </c>
      <c r="CR469" s="23"/>
      <c r="CS469" s="23"/>
      <c r="CY469" s="35"/>
      <c r="CZ469" s="35"/>
    </row>
    <row r="470" spans="1:104" ht="18" customHeight="1" thickBot="1">
      <c r="A470" s="23"/>
      <c r="B470" s="33"/>
      <c r="C470" s="23"/>
      <c r="D470" s="7" t="s">
        <v>2</v>
      </c>
      <c r="E470" s="8"/>
      <c r="F470" s="8" t="s">
        <v>3</v>
      </c>
      <c r="G470" s="9"/>
      <c r="H470" s="10"/>
      <c r="I470" s="7" t="s">
        <v>4</v>
      </c>
      <c r="J470" s="8"/>
      <c r="K470" s="8" t="s">
        <v>5</v>
      </c>
      <c r="L470" s="9"/>
      <c r="M470" s="23"/>
      <c r="N470" s="251" t="s">
        <v>79</v>
      </c>
      <c r="O470" s="252"/>
      <c r="P470" s="253" t="s">
        <v>80</v>
      </c>
      <c r="Q470" s="254"/>
      <c r="R470" s="23"/>
      <c r="S470" s="7" t="s">
        <v>11</v>
      </c>
      <c r="T470" s="8"/>
      <c r="U470" s="8" t="s">
        <v>12</v>
      </c>
      <c r="V470" s="9"/>
      <c r="W470" s="20"/>
      <c r="X470" s="251" t="s">
        <v>79</v>
      </c>
      <c r="Y470" s="252"/>
      <c r="Z470" s="253" t="s">
        <v>80</v>
      </c>
      <c r="AA470" s="254"/>
      <c r="AB470" s="20"/>
      <c r="AC470" s="7" t="s">
        <v>4</v>
      </c>
      <c r="AD470" s="8"/>
      <c r="AE470" s="8" t="s">
        <v>5</v>
      </c>
      <c r="AF470" s="9"/>
      <c r="AG470" s="20"/>
      <c r="AH470" s="251" t="s">
        <v>0</v>
      </c>
      <c r="AI470" s="252"/>
      <c r="AJ470" s="253" t="s">
        <v>1</v>
      </c>
      <c r="AK470" s="254"/>
      <c r="AL470" s="20"/>
      <c r="AM470" s="7" t="s">
        <v>11</v>
      </c>
      <c r="AN470" s="8"/>
      <c r="AO470" s="8" t="s">
        <v>12</v>
      </c>
      <c r="AP470" s="9"/>
      <c r="AQ470" s="23"/>
      <c r="AR470" s="251" t="s">
        <v>0</v>
      </c>
      <c r="AS470" s="252"/>
      <c r="AT470" s="253" t="s">
        <v>1</v>
      </c>
      <c r="AU470" s="254"/>
      <c r="AV470" s="36"/>
      <c r="AW470" s="7" t="s">
        <v>4</v>
      </c>
      <c r="AX470" s="8"/>
      <c r="AY470" s="8" t="s">
        <v>5</v>
      </c>
      <c r="AZ470" s="9"/>
      <c r="BA470" s="20"/>
      <c r="BB470" s="251" t="s">
        <v>0</v>
      </c>
      <c r="BC470" s="252"/>
      <c r="BD470" s="253" t="s">
        <v>1</v>
      </c>
      <c r="BE470" s="254"/>
      <c r="BF470" s="36"/>
      <c r="BG470" s="7" t="s">
        <v>11</v>
      </c>
      <c r="BH470" s="8"/>
      <c r="BI470" s="8" t="s">
        <v>12</v>
      </c>
      <c r="BJ470" s="9"/>
      <c r="BK470" s="36"/>
      <c r="BL470" s="251" t="s">
        <v>0</v>
      </c>
      <c r="BM470" s="252"/>
      <c r="BN470" s="253" t="s">
        <v>1</v>
      </c>
      <c r="BO470" s="254"/>
      <c r="BP470" s="36"/>
      <c r="BQ470" s="7" t="s">
        <v>4</v>
      </c>
      <c r="BR470" s="8"/>
      <c r="BS470" s="8" t="s">
        <v>5</v>
      </c>
      <c r="BT470" s="9"/>
      <c r="BU470" s="20"/>
      <c r="BV470" s="251" t="s">
        <v>0</v>
      </c>
      <c r="BW470" s="252"/>
      <c r="BX470" s="253" t="s">
        <v>1</v>
      </c>
      <c r="BY470" s="254"/>
      <c r="BZ470" s="36"/>
      <c r="CA470" s="7" t="s">
        <v>11</v>
      </c>
      <c r="CB470" s="8"/>
      <c r="CC470" s="8" t="s">
        <v>12</v>
      </c>
      <c r="CD470" s="9"/>
      <c r="CE470" s="36"/>
      <c r="CF470" s="251" t="s">
        <v>0</v>
      </c>
      <c r="CG470" s="252"/>
      <c r="CH470" s="253" t="s">
        <v>1</v>
      </c>
      <c r="CI470" s="254"/>
      <c r="CJ470" s="23"/>
      <c r="CK470" s="7" t="s">
        <v>23</v>
      </c>
      <c r="CL470" s="8"/>
      <c r="CM470" s="8" t="s">
        <v>24</v>
      </c>
      <c r="CN470" s="9"/>
      <c r="CO470" s="23"/>
      <c r="CP470" s="251" t="s">
        <v>0</v>
      </c>
      <c r="CQ470" s="252"/>
      <c r="CR470" s="253" t="s">
        <v>1</v>
      </c>
      <c r="CS470" s="254"/>
      <c r="CU470" s="26" t="s">
        <v>25</v>
      </c>
      <c r="CW470" s="50" t="s">
        <v>44</v>
      </c>
      <c r="CY470" s="35"/>
      <c r="CZ470" s="35"/>
    </row>
    <row r="471" spans="1:104" ht="18" customHeight="1" thickTop="1" thickBot="1">
      <c r="B471" s="34">
        <v>0.9</v>
      </c>
      <c r="D471" s="11">
        <v>1</v>
      </c>
      <c r="E471" s="12">
        <v>0</v>
      </c>
      <c r="F471" s="13">
        <v>0</v>
      </c>
      <c r="G471" s="40">
        <f t="shared" ref="G471" si="4802">-1/($E$4*$B471)</f>
        <v>-1.1672561310128282</v>
      </c>
      <c r="H471" s="10"/>
      <c r="I471" s="11">
        <v>1</v>
      </c>
      <c r="J471" s="12">
        <v>0</v>
      </c>
      <c r="K471" s="13">
        <v>0</v>
      </c>
      <c r="L471" s="14">
        <v>0</v>
      </c>
      <c r="N471" s="1">
        <f t="shared" ref="N471" si="4803">D471*I471+F471*I474-E471*J471-G471*J474</f>
        <v>-0.89585039713626657</v>
      </c>
      <c r="O471" s="4">
        <f t="shared" ref="O471" si="4804">(D471*J471+E471*I471+F471*J474+G471*I474)</f>
        <v>0</v>
      </c>
      <c r="P471" s="2">
        <f t="shared" ref="P471" si="4805">D471*K471+F471*K474-E471*L471-G471*L474</f>
        <v>0</v>
      </c>
      <c r="Q471" s="3">
        <f t="shared" ref="Q471" si="4806">(D471*L471+E471*K471+F471*L474+G471*K474)</f>
        <v>-1.1672561310128282</v>
      </c>
      <c r="S471" s="11">
        <v>1</v>
      </c>
      <c r="T471" s="12">
        <v>0</v>
      </c>
      <c r="U471" s="13">
        <v>0</v>
      </c>
      <c r="V471" s="40">
        <f t="shared" ref="V471" si="4807">-1/($T$4*$B471)</f>
        <v>-2.2302511262768188</v>
      </c>
      <c r="W471" s="20"/>
      <c r="X471" s="1">
        <f t="shared" ref="X471" si="4808">N471*S471+P471*S474-O471*T471-Q471*T474</f>
        <v>-0.89585039713626657</v>
      </c>
      <c r="Y471" s="4">
        <f t="shared" ref="Y471" si="4809">(N471*T471+O471*S471+P471*T474+Q471*S474)</f>
        <v>0</v>
      </c>
      <c r="Z471" s="2">
        <f t="shared" ref="Z471" si="4810">N471*U471+P471*U474-O471*V471-Q471*V474</f>
        <v>0</v>
      </c>
      <c r="AA471" s="3">
        <f t="shared" ref="AA471" si="4811">(N471*V471+O471*U471+P471*V474+Q471*U474)</f>
        <v>0.83071522617586568</v>
      </c>
      <c r="AB471" s="20"/>
      <c r="AC471" s="11">
        <v>1</v>
      </c>
      <c r="AD471" s="12">
        <v>0</v>
      </c>
      <c r="AE471" s="13">
        <v>0</v>
      </c>
      <c r="AF471" s="14">
        <v>0</v>
      </c>
      <c r="AG471" s="20"/>
      <c r="AH471" s="1">
        <f t="shared" ref="AH471" si="4812">X471*AC471+Z471*AC474-Y471*AD471-AA471*AD474</f>
        <v>0.64559402165662583</v>
      </c>
      <c r="AI471" s="4">
        <f t="shared" ref="AI471" si="4813">(X471*AD471+Y471*AC471+Z471*AD474+AA471*AC474)</f>
        <v>0</v>
      </c>
      <c r="AJ471" s="2">
        <f t="shared" ref="AJ471" si="4814">X471*AE471+Z471*AE474-Y471*AF471-AA471*AF474</f>
        <v>0</v>
      </c>
      <c r="AK471" s="3">
        <f t="shared" ref="AK471" si="4815">(X471*AF471+Y471*AE471+Z471*AF474+AA471*AE474)</f>
        <v>0.83071522617586568</v>
      </c>
      <c r="AL471" s="20"/>
      <c r="AM471" s="11">
        <v>1</v>
      </c>
      <c r="AN471" s="12">
        <v>0</v>
      </c>
      <c r="AO471" s="13">
        <v>0</v>
      </c>
      <c r="AP471" s="40">
        <f t="shared" ref="AP471" si="4816">-1/($AN$4*$B471)</f>
        <v>-2.3177119547582627</v>
      </c>
      <c r="AR471" s="1">
        <f t="shared" ref="AR471" si="4817">AH471*AM471+AJ471*AM474-AI471*AN471-AK471*AN474</f>
        <v>0.64559402165662583</v>
      </c>
      <c r="AS471" s="4">
        <f t="shared" ref="AS471" si="4818">(AH471*AN471+AI471*AM471+AJ471*AN474+AK471*AM474)</f>
        <v>0</v>
      </c>
      <c r="AT471" s="2">
        <f t="shared" ref="AT471" si="4819">AH471*AO471+AJ471*AO474-AI471*AP471-AK471*AP474</f>
        <v>0</v>
      </c>
      <c r="AU471" s="3">
        <f t="shared" ref="AU471" si="4820">(AH471*AP471+AI471*AO471+AJ471*AP474+AK471*AO474)</f>
        <v>-0.66558575573816081</v>
      </c>
      <c r="AV471" s="20"/>
      <c r="AW471" s="11">
        <v>1</v>
      </c>
      <c r="AX471" s="12">
        <v>0</v>
      </c>
      <c r="AY471" s="13">
        <v>0</v>
      </c>
      <c r="AZ471" s="14">
        <v>0</v>
      </c>
      <c r="BA471" s="20"/>
      <c r="BB471" s="1">
        <f t="shared" ref="BB471" si="4821">AR471*AW471+AT471*AW474-AS471*AX471-AU471*AX474</f>
        <v>-0.58944226524710897</v>
      </c>
      <c r="BC471" s="4">
        <f t="shared" ref="BC471" si="4822">(AR471*AX471+AS471*AW471+AT471*AX474+AU471*AW474)</f>
        <v>0</v>
      </c>
      <c r="BD471" s="2">
        <f t="shared" ref="BD471" si="4823">AR471*AY471+AT471*AY474-AS471*AZ471-AU471*AZ474</f>
        <v>0</v>
      </c>
      <c r="BE471" s="3">
        <f t="shared" ref="BE471" si="4824">(AR471*AZ471+AS471*AY471+AT471*AZ474+AU471*AY474)</f>
        <v>-0.66558575573816081</v>
      </c>
      <c r="BF471" s="20"/>
      <c r="BG471" s="11">
        <v>1</v>
      </c>
      <c r="BH471" s="12">
        <v>0</v>
      </c>
      <c r="BI471" s="13">
        <v>0</v>
      </c>
      <c r="BJ471" s="40">
        <f t="shared" ref="BJ471" si="4825">-1/($BH$4*$B471)</f>
        <v>-2.2302511262768188</v>
      </c>
      <c r="BK471" s="20"/>
      <c r="BL471" s="1">
        <f t="shared" ref="BL471" si="4826">BB471*BG471+BD471*BG474-BC471*BH471-BE471*BH474</f>
        <v>-0.58944226524710897</v>
      </c>
      <c r="BM471" s="4">
        <f t="shared" ref="BM471" si="4827">(BB471*BH471+BC471*BG471+BD471*BH474+BE471*BG474)</f>
        <v>0</v>
      </c>
      <c r="BN471" s="2">
        <f t="shared" ref="BN471" si="4828">BB471*BI471+BD471*BI474-BC471*BJ471-BE471*BJ474</f>
        <v>0</v>
      </c>
      <c r="BO471" s="3">
        <f t="shared" ref="BO471" si="4829">(BB471*BJ471+BC471*BI471+BD471*BJ474+BE471*BI474)</f>
        <v>0.64901852020436324</v>
      </c>
      <c r="BP471" s="20"/>
      <c r="BQ471" s="11">
        <v>1</v>
      </c>
      <c r="BR471" s="12">
        <v>0</v>
      </c>
      <c r="BS471" s="13">
        <v>0</v>
      </c>
      <c r="BT471" s="14">
        <v>0</v>
      </c>
      <c r="BU471" s="20"/>
      <c r="BV471" s="1">
        <f t="shared" ref="BV471" si="4830">BL471*BQ471+BN471*BQ474-BM471*BR471-BO471*BR474</f>
        <v>0.46468971708874696</v>
      </c>
      <c r="BW471" s="4">
        <f t="shared" ref="BW471" si="4831">(BL471*BR471+BM471*BQ471+BN471*BR474+BO471*BQ474)</f>
        <v>0</v>
      </c>
      <c r="BX471" s="2">
        <f t="shared" ref="BX471" si="4832">BL471*BS471+BN471*BS474-BM471*BT471-BO471*BT474</f>
        <v>0</v>
      </c>
      <c r="BY471" s="3">
        <f t="shared" ref="BY471" si="4833">(BL471*BT471+BM471*BS471+BN471*BT474+BO471*BS474)</f>
        <v>0.64901852020436324</v>
      </c>
      <c r="BZ471" s="20"/>
      <c r="CA471" s="11">
        <v>1</v>
      </c>
      <c r="CB471" s="12">
        <v>0</v>
      </c>
      <c r="CC471" s="13">
        <v>0</v>
      </c>
      <c r="CD471" s="40">
        <f t="shared" ref="CD471" si="4834">-1/($CB$4*$B471)</f>
        <v>-1.1672561310128282</v>
      </c>
      <c r="CE471" s="20"/>
      <c r="CF471" s="1">
        <f t="shared" ref="CF471" si="4835">BV471*CA471+BX471*CA474-BW471*CB471-BY471*CB474</f>
        <v>0.46468971708874696</v>
      </c>
      <c r="CG471" s="4">
        <f t="shared" ref="CG471" si="4836">(BV471*CB471+BW471*CA471+BX471*CB474+BY471*CA474)</f>
        <v>0</v>
      </c>
      <c r="CH471" s="2">
        <f t="shared" ref="CH471" si="4837">BV471*CC471+BX471*CC474-BW471*CD471-BY471*CD474</f>
        <v>0</v>
      </c>
      <c r="CI471" s="3">
        <f t="shared" ref="CI471" si="4838">(BV471*CD471+BW471*CC471+BX471*CD474+BY471*CC474)</f>
        <v>0.10660659891390678</v>
      </c>
      <c r="CJ471" s="28"/>
      <c r="CK471" s="11">
        <v>1</v>
      </c>
      <c r="CL471" s="12">
        <v>0</v>
      </c>
      <c r="CM471" s="13">
        <v>0</v>
      </c>
      <c r="CN471" s="14">
        <v>0</v>
      </c>
      <c r="CP471" s="1">
        <f t="shared" ref="CP471" si="4839">CF471*CK471+CH471*CK474-CG471*CL471-CI471*CL474</f>
        <v>0.46468971708874696</v>
      </c>
      <c r="CQ471" s="4">
        <f t="shared" ref="CQ471" si="4840">(CF471*CL471+CG471*CK471+CH471*CL474+CI471*CK474)</f>
        <v>0.10660659891390678</v>
      </c>
      <c r="CR471" s="2">
        <f t="shared" ref="CR471" si="4841">CF471*CM471+CH471*CM474-CG471*CN471-CI471*CN474</f>
        <v>0</v>
      </c>
      <c r="CS471" s="3">
        <f t="shared" ref="CS471" si="4842">(CF471*CN471+CG471*CM471+CH471*CN474+CI471*CM474)</f>
        <v>0.10660659891390678</v>
      </c>
      <c r="CU471" s="29">
        <f t="shared" ref="CU471" si="4843">20*LOG(((1+$CL$4)/$CL$4)/((CP471+CP474)^2+(CQ471+CQ474)^2)^0.5)</f>
        <v>-11.502604022034969</v>
      </c>
      <c r="CW471" s="51">
        <f t="shared" ref="CW471" si="4844">((CP471^2+CQ471^2)^0.5)/((CP474^2+CQ474^2)^0.5)</f>
        <v>6.4694728085786482E-2</v>
      </c>
      <c r="CY471" s="35"/>
      <c r="CZ471" s="35"/>
    </row>
    <row r="472" spans="1:104" ht="18" customHeight="1" thickBot="1">
      <c r="D472" s="11"/>
      <c r="E472" s="13"/>
      <c r="F472" s="13"/>
      <c r="G472" s="15"/>
      <c r="H472" s="10"/>
      <c r="I472" s="11"/>
      <c r="J472" s="13"/>
      <c r="K472" s="13"/>
      <c r="L472" s="15"/>
      <c r="N472" s="5"/>
      <c r="Q472" s="6"/>
      <c r="S472" s="11"/>
      <c r="T472" s="13"/>
      <c r="U472" s="13"/>
      <c r="V472" s="15"/>
      <c r="W472" s="20"/>
      <c r="X472" s="5"/>
      <c r="AA472" s="6"/>
      <c r="AB472" s="20"/>
      <c r="AC472" s="11"/>
      <c r="AD472" s="13"/>
      <c r="AE472" s="13"/>
      <c r="AF472" s="15"/>
      <c r="AG472" s="20"/>
      <c r="AH472" s="5"/>
      <c r="AK472" s="6"/>
      <c r="AL472" s="20"/>
      <c r="AM472" s="11"/>
      <c r="AN472" s="13"/>
      <c r="AO472" s="13"/>
      <c r="AP472" s="15"/>
      <c r="AR472" s="5"/>
      <c r="AU472" s="6"/>
      <c r="AW472" s="11"/>
      <c r="AX472" s="13"/>
      <c r="AY472" s="13"/>
      <c r="AZ472" s="15"/>
      <c r="BA472" s="20"/>
      <c r="BB472" s="5"/>
      <c r="BE472" s="6"/>
      <c r="BG472" s="11"/>
      <c r="BH472" s="13"/>
      <c r="BI472" s="13"/>
      <c r="BJ472" s="15"/>
      <c r="BL472" s="5"/>
      <c r="BO472" s="6"/>
      <c r="BQ472" s="11"/>
      <c r="BR472" s="13"/>
      <c r="BS472" s="13"/>
      <c r="BT472" s="15"/>
      <c r="BU472" s="20"/>
      <c r="BV472" s="5"/>
      <c r="BY472" s="6"/>
      <c r="CA472" s="11"/>
      <c r="CB472" s="13"/>
      <c r="CC472" s="13"/>
      <c r="CD472" s="15"/>
      <c r="CF472" s="5"/>
      <c r="CI472" s="6"/>
      <c r="CK472" s="11"/>
      <c r="CL472" s="13"/>
      <c r="CM472" s="13"/>
      <c r="CN472" s="15"/>
      <c r="CP472" s="5"/>
      <c r="CS472" s="6"/>
      <c r="CW472" s="52"/>
      <c r="CY472" s="35"/>
      <c r="CZ472" s="35"/>
    </row>
    <row r="473" spans="1:104" ht="18" customHeight="1" thickBot="1">
      <c r="D473" s="11" t="s">
        <v>6</v>
      </c>
      <c r="E473" s="13"/>
      <c r="F473" s="13" t="s">
        <v>7</v>
      </c>
      <c r="G473" s="15"/>
      <c r="H473" s="10"/>
      <c r="I473" s="11" t="s">
        <v>8</v>
      </c>
      <c r="J473" s="13"/>
      <c r="K473" s="13" t="s">
        <v>9</v>
      </c>
      <c r="L473" s="15"/>
      <c r="N473" s="251" t="s">
        <v>26</v>
      </c>
      <c r="O473" s="252"/>
      <c r="P473" s="253" t="s">
        <v>27</v>
      </c>
      <c r="Q473" s="254"/>
      <c r="S473" s="11" t="s">
        <v>13</v>
      </c>
      <c r="T473" s="13"/>
      <c r="U473" s="13" t="s">
        <v>14</v>
      </c>
      <c r="V473" s="15"/>
      <c r="W473" s="20"/>
      <c r="X473" s="251" t="s">
        <v>26</v>
      </c>
      <c r="Y473" s="252"/>
      <c r="Z473" s="253" t="s">
        <v>27</v>
      </c>
      <c r="AA473" s="254"/>
      <c r="AB473" s="20"/>
      <c r="AC473" s="11" t="s">
        <v>8</v>
      </c>
      <c r="AD473" s="13"/>
      <c r="AE473" s="13" t="s">
        <v>9</v>
      </c>
      <c r="AF473" s="15"/>
      <c r="AG473" s="20"/>
      <c r="AH473" s="251" t="s">
        <v>26</v>
      </c>
      <c r="AI473" s="252"/>
      <c r="AJ473" s="253" t="s">
        <v>27</v>
      </c>
      <c r="AK473" s="254"/>
      <c r="AL473" s="20"/>
      <c r="AM473" s="11" t="s">
        <v>13</v>
      </c>
      <c r="AN473" s="13"/>
      <c r="AO473" s="13" t="s">
        <v>14</v>
      </c>
      <c r="AP473" s="15"/>
      <c r="AR473" s="251" t="s">
        <v>26</v>
      </c>
      <c r="AS473" s="252"/>
      <c r="AT473" s="253" t="s">
        <v>27</v>
      </c>
      <c r="AU473" s="254"/>
      <c r="AV473" s="36"/>
      <c r="AW473" s="11" t="s">
        <v>8</v>
      </c>
      <c r="AX473" s="13"/>
      <c r="AY473" s="13" t="s">
        <v>9</v>
      </c>
      <c r="AZ473" s="15"/>
      <c r="BA473" s="20"/>
      <c r="BB473" s="251" t="s">
        <v>26</v>
      </c>
      <c r="BC473" s="252"/>
      <c r="BD473" s="253" t="s">
        <v>27</v>
      </c>
      <c r="BE473" s="254"/>
      <c r="BF473" s="36"/>
      <c r="BG473" s="11" t="s">
        <v>13</v>
      </c>
      <c r="BH473" s="13"/>
      <c r="BI473" s="13" t="s">
        <v>14</v>
      </c>
      <c r="BJ473" s="15"/>
      <c r="BK473" s="36"/>
      <c r="BL473" s="251" t="s">
        <v>26</v>
      </c>
      <c r="BM473" s="252"/>
      <c r="BN473" s="253" t="s">
        <v>27</v>
      </c>
      <c r="BO473" s="254"/>
      <c r="BP473" s="36"/>
      <c r="BQ473" s="11" t="s">
        <v>8</v>
      </c>
      <c r="BR473" s="13"/>
      <c r="BS473" s="13" t="s">
        <v>9</v>
      </c>
      <c r="BT473" s="15"/>
      <c r="BU473" s="20"/>
      <c r="BV473" s="251" t="s">
        <v>26</v>
      </c>
      <c r="BW473" s="252"/>
      <c r="BX473" s="253" t="s">
        <v>27</v>
      </c>
      <c r="BY473" s="254"/>
      <c r="BZ473" s="36"/>
      <c r="CA473" s="11" t="s">
        <v>13</v>
      </c>
      <c r="CB473" s="13"/>
      <c r="CC473" s="13" t="s">
        <v>14</v>
      </c>
      <c r="CD473" s="15"/>
      <c r="CE473" s="36"/>
      <c r="CF473" s="251" t="s">
        <v>26</v>
      </c>
      <c r="CG473" s="252"/>
      <c r="CH473" s="253" t="s">
        <v>27</v>
      </c>
      <c r="CI473" s="254"/>
      <c r="CK473" s="11" t="s">
        <v>28</v>
      </c>
      <c r="CL473" s="13"/>
      <c r="CM473" s="13" t="s">
        <v>29</v>
      </c>
      <c r="CN473" s="15"/>
      <c r="CP473" s="251" t="s">
        <v>26</v>
      </c>
      <c r="CQ473" s="252"/>
      <c r="CR473" s="253" t="s">
        <v>27</v>
      </c>
      <c r="CS473" s="254"/>
      <c r="CU473" s="38" t="s">
        <v>37</v>
      </c>
      <c r="CW473" s="53" t="s">
        <v>45</v>
      </c>
      <c r="CY473" s="35"/>
      <c r="CZ473" s="35"/>
    </row>
    <row r="474" spans="1:104" ht="18" customHeight="1" thickTop="1" thickBot="1">
      <c r="D474" s="16">
        <v>0</v>
      </c>
      <c r="E474" s="17">
        <v>0</v>
      </c>
      <c r="F474" s="18">
        <v>1</v>
      </c>
      <c r="G474" s="19">
        <v>0</v>
      </c>
      <c r="H474" s="10"/>
      <c r="I474" s="16">
        <v>0</v>
      </c>
      <c r="J474" s="17">
        <f t="shared" ref="J474" si="4845">-1/($J$4*$B471)</f>
        <v>-1.6241939937306109</v>
      </c>
      <c r="K474" s="18">
        <v>1</v>
      </c>
      <c r="L474" s="19">
        <v>0</v>
      </c>
      <c r="N474" s="1">
        <f t="shared" ref="N474" si="4846">D474*I471+F474*I474-E474*J471-G474*J474</f>
        <v>0</v>
      </c>
      <c r="O474" s="4">
        <f t="shared" ref="O474" si="4847">(D474*J471+E474*I471+F474*J474+G474*I474)</f>
        <v>-1.6241939937306109</v>
      </c>
      <c r="P474" s="2">
        <f t="shared" ref="P474" si="4848">D474*K471+F474*K474-E474*L471-G474*L474</f>
        <v>1</v>
      </c>
      <c r="Q474" s="3">
        <f t="shared" ref="Q474" si="4849">(D474*L471+E474*K471+F474*L474+G474*K474)</f>
        <v>0</v>
      </c>
      <c r="S474" s="16">
        <v>0</v>
      </c>
      <c r="T474" s="17">
        <v>0</v>
      </c>
      <c r="U474" s="18">
        <v>1</v>
      </c>
      <c r="V474" s="19">
        <v>0</v>
      </c>
      <c r="W474" s="20"/>
      <c r="X474" s="1">
        <f t="shared" ref="X474" si="4850">N474*S471+P474*S474-O474*T471-Q474*T474</f>
        <v>0</v>
      </c>
      <c r="Y474" s="4">
        <f t="shared" ref="Y474" si="4851">(N474*T471+O474*S471+P474*T474+Q474*S474)</f>
        <v>-1.6241939937306109</v>
      </c>
      <c r="Z474" s="2">
        <f t="shared" ref="Z474" si="4852">N474*U471+P474*U474-O474*V471-Q474*V474</f>
        <v>-2.6223604838097394</v>
      </c>
      <c r="AA474" s="3">
        <f t="shared" ref="AA474" si="4853">(N474*V471+O474*U471+P474*V474+Q474*U474)</f>
        <v>0</v>
      </c>
      <c r="AB474" s="20"/>
      <c r="AC474" s="16">
        <v>0</v>
      </c>
      <c r="AD474" s="17">
        <f t="shared" ref="AD474" si="4854">-1/($AD$4*$B471)</f>
        <v>-1.8555629778074665</v>
      </c>
      <c r="AE474" s="18">
        <v>1</v>
      </c>
      <c r="AF474" s="19">
        <v>0</v>
      </c>
      <c r="AG474" s="20"/>
      <c r="AH474" s="1">
        <f t="shared" ref="AH474" si="4855">X474*AC471+Z474*AC474-Y474*AD471-AA474*AD474</f>
        <v>0</v>
      </c>
      <c r="AI474" s="4">
        <f t="shared" ref="AI474" si="4856">(X474*AD471+Y474*AC471+Z474*AD474+AA474*AC474)</f>
        <v>3.2417610344920176</v>
      </c>
      <c r="AJ474" s="2">
        <f t="shared" ref="AJ474" si="4857">X474*AE471+Z474*AE474-Y474*AF471-AA474*AF474</f>
        <v>-2.6223604838097394</v>
      </c>
      <c r="AK474" s="3">
        <f t="shared" ref="AK474" si="4858">(X474*AF471+Y474*AE471+Z474*AF474+AA474*AE474)</f>
        <v>0</v>
      </c>
      <c r="AL474" s="20"/>
      <c r="AM474" s="16">
        <v>0</v>
      </c>
      <c r="AN474" s="17">
        <v>0</v>
      </c>
      <c r="AO474" s="18">
        <v>1</v>
      </c>
      <c r="AP474" s="19">
        <v>0</v>
      </c>
      <c r="AR474" s="1">
        <f t="shared" ref="AR474" si="4859">AH474*AM471+AJ474*AM474-AI474*AN471-AK474*AN474</f>
        <v>0</v>
      </c>
      <c r="AS474" s="4">
        <f t="shared" ref="AS474" si="4860">(AH474*AN471+AI474*AM471+AJ474*AN474+AK474*AM474)</f>
        <v>3.2417610344920176</v>
      </c>
      <c r="AT474" s="2">
        <f t="shared" ref="AT474" si="4861">AH474*AO471+AJ474*AO474-AI474*AP471-AK474*AP474</f>
        <v>4.8911078203019223</v>
      </c>
      <c r="AU474" s="3">
        <f t="shared" ref="AU474" si="4862">(AH474*AP471+AI474*AO471+AJ474*AP474+AK474*AO474)</f>
        <v>0</v>
      </c>
      <c r="AV474" s="20"/>
      <c r="AW474" s="16">
        <v>0</v>
      </c>
      <c r="AX474" s="17">
        <f t="shared" ref="AX474" si="4863">-1/($AX$4*$B471)</f>
        <v>-1.8555629778074665</v>
      </c>
      <c r="AY474" s="18">
        <v>1</v>
      </c>
      <c r="AZ474" s="19">
        <v>0</v>
      </c>
      <c r="BA474" s="20"/>
      <c r="BB474" s="1">
        <f t="shared" ref="BB474" si="4864">AR474*AW471+AT474*AW474-AS474*AX471-AU474*AX474</f>
        <v>0</v>
      </c>
      <c r="BC474" s="4">
        <f t="shared" ref="BC474" si="4865">(AR474*AX471+AS474*AW471+AT474*AX474+AU474*AW474)</f>
        <v>-5.8339975573248042</v>
      </c>
      <c r="BD474" s="2">
        <f t="shared" ref="BD474" si="4866">AR474*AY471+AT474*AY474-AS474*AZ471-AU474*AZ474</f>
        <v>4.8911078203019223</v>
      </c>
      <c r="BE474" s="3">
        <f t="shared" ref="BE474" si="4867">(AR474*AZ471+AS474*AY471+AT474*AZ474+AU474*AY474)</f>
        <v>0</v>
      </c>
      <c r="BF474" s="20"/>
      <c r="BG474" s="16">
        <v>0</v>
      </c>
      <c r="BH474" s="17">
        <v>0</v>
      </c>
      <c r="BI474" s="18">
        <v>1</v>
      </c>
      <c r="BJ474" s="19">
        <v>0</v>
      </c>
      <c r="BK474" s="20"/>
      <c r="BL474" s="1">
        <f t="shared" ref="BL474" si="4868">BB474*BG471+BD474*BG474-BC474*BH471-BE474*BH474</f>
        <v>0</v>
      </c>
      <c r="BM474" s="4">
        <f t="shared" ref="BM474" si="4869">(BB474*BH471+BC474*BG471+BD474*BH474+BE474*BG474)</f>
        <v>-5.8339975573248042</v>
      </c>
      <c r="BN474" s="2">
        <f t="shared" ref="BN474" si="4870">BB474*BI471+BD474*BI474-BC474*BJ471-BE474*BJ474</f>
        <v>-8.1201718026179321</v>
      </c>
      <c r="BO474" s="3">
        <f t="shared" ref="BO474" si="4871">(BB474*BJ471+BC474*BI471+BD474*BJ474+BE474*BI474)</f>
        <v>0</v>
      </c>
      <c r="BP474" s="20"/>
      <c r="BQ474" s="16">
        <v>0</v>
      </c>
      <c r="BR474" s="17">
        <f t="shared" ref="BR474" si="4872">-1/($BR$4*$B471)</f>
        <v>-1.6241939937306109</v>
      </c>
      <c r="BS474" s="18">
        <v>1</v>
      </c>
      <c r="BT474" s="19">
        <v>0</v>
      </c>
      <c r="BU474" s="20"/>
      <c r="BV474" s="1">
        <f t="shared" ref="BV474" si="4873">BL474*BQ471+BN474*BQ474-BM474*BR471-BO474*BR474</f>
        <v>0</v>
      </c>
      <c r="BW474" s="4">
        <f t="shared" ref="BW474" si="4874">(BL474*BR471+BM474*BQ471+BN474*BR474+BO474*BQ474)</f>
        <v>7.3547367125479086</v>
      </c>
      <c r="BX474" s="2">
        <f t="shared" ref="BX474" si="4875">BL474*BS471+BN474*BS474-BM474*BT471-BO474*BT474</f>
        <v>-8.1201718026179321</v>
      </c>
      <c r="BY474" s="3">
        <f t="shared" ref="BY474" si="4876">(BL474*BT471+BM474*BS471+BN474*BT474+BO474*BS474)</f>
        <v>0</v>
      </c>
      <c r="BZ474" s="20"/>
      <c r="CA474" s="16">
        <v>0</v>
      </c>
      <c r="CB474" s="17">
        <v>0</v>
      </c>
      <c r="CC474" s="18">
        <v>1</v>
      </c>
      <c r="CD474" s="19">
        <v>0</v>
      </c>
      <c r="CE474" s="20"/>
      <c r="CF474" s="1">
        <f t="shared" ref="CF474" si="4877">BV474*CA471+BX474*CA474-BW474*CB471-BY474*CB474</f>
        <v>0</v>
      </c>
      <c r="CG474" s="4">
        <f t="shared" ref="CG474" si="4878">(BV474*CB471+BW474*CA471+BX474*CB474+BY474*CA474)</f>
        <v>7.3547367125479086</v>
      </c>
      <c r="CH474" s="2">
        <f t="shared" ref="CH474" si="4879">BV474*CC471+BX474*CC474-BW474*CD471-BY474*CD474</f>
        <v>0.4646897170887474</v>
      </c>
      <c r="CI474" s="3">
        <f t="shared" ref="CI474" si="4880">(BV474*CD471+BW474*CC471+BX474*CD474+BY474*CC474)</f>
        <v>0</v>
      </c>
      <c r="CK474" s="16">
        <f t="shared" ref="CK474" si="4881">1/$CL$4</f>
        <v>1</v>
      </c>
      <c r="CL474" s="17">
        <v>0</v>
      </c>
      <c r="CM474" s="18">
        <v>1</v>
      </c>
      <c r="CN474" s="19">
        <v>0</v>
      </c>
      <c r="CP474" s="1">
        <f t="shared" ref="CP474" si="4882">CF474*CK471+CH474*CK474-CG474*CL471-CI474*CL474</f>
        <v>0.4646897170887474</v>
      </c>
      <c r="CQ474" s="4">
        <f t="shared" ref="CQ474" si="4883">(CF474*CL471+CG474*CK471+CH474*CL474+CI474*CK474)</f>
        <v>7.3547367125479086</v>
      </c>
      <c r="CR474" s="2">
        <f t="shared" ref="CR474" si="4884">CF474*CM471+CH474*CM474-CG474*CN471-CI474*CN474</f>
        <v>0.4646897170887474</v>
      </c>
      <c r="CS474" s="3">
        <f t="shared" ref="CS474" si="4885">(CF474*CN471+CG474*CM471+CH474*CN474+CI474*CM474)</f>
        <v>0</v>
      </c>
      <c r="CU474" s="39">
        <f t="shared" ref="CU474" si="4886">(180/PI())*ATAN(-1*(CQ471/CP471))</f>
        <v>-12.920903884211636</v>
      </c>
      <c r="CW474" s="54">
        <f t="shared" ref="CW474" si="4887">20*LOG(((1-(10^(CU471/20)^2)*(1-((1-CW471)/(1+CW471))^2))^0.5))</f>
        <v>-7.0718610249800043E-2</v>
      </c>
      <c r="CY474" s="35"/>
      <c r="CZ474" s="35"/>
    </row>
    <row r="475" spans="1:104" ht="18" customHeight="1"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3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  <c r="BB475" s="20"/>
      <c r="BC475" s="20"/>
      <c r="BD475" s="20"/>
      <c r="BE475" s="20"/>
      <c r="BF475" s="20"/>
      <c r="BG475" s="20"/>
      <c r="BH475" s="20"/>
      <c r="BI475" s="20"/>
      <c r="BJ475" s="20"/>
      <c r="BK475" s="20"/>
      <c r="BL475" s="20"/>
      <c r="BM475" s="20"/>
      <c r="BN475" s="20"/>
      <c r="BO475" s="20"/>
      <c r="BP475" s="20"/>
      <c r="BQ475" s="20"/>
      <c r="BR475" s="20"/>
      <c r="BS475" s="20"/>
      <c r="BT475" s="20"/>
      <c r="BU475" s="20"/>
      <c r="BV475" s="20"/>
      <c r="BW475" s="20"/>
      <c r="BX475" s="20"/>
      <c r="BY475" s="20"/>
      <c r="BZ475" s="20"/>
      <c r="CA475" s="20"/>
      <c r="CB475" s="20"/>
      <c r="CC475" s="20"/>
      <c r="CD475" s="20"/>
      <c r="CE475" s="20"/>
      <c r="CF475" s="20"/>
      <c r="CG475" s="20"/>
      <c r="CH475" s="20"/>
      <c r="CI475" s="20"/>
      <c r="CJ475" s="20"/>
      <c r="CK475" s="20"/>
      <c r="CL475" s="20"/>
      <c r="CY475" s="35"/>
      <c r="CZ475" s="35"/>
    </row>
    <row r="476" spans="1:104" ht="18" customHeight="1">
      <c r="CY476" s="35"/>
      <c r="CZ476" s="35"/>
    </row>
    <row r="477" spans="1:104" ht="18" customHeight="1" thickBot="1">
      <c r="A477" s="23"/>
      <c r="B477" s="23"/>
      <c r="C477" s="23"/>
      <c r="D477" s="20" t="s">
        <v>15</v>
      </c>
      <c r="E477" s="20"/>
      <c r="F477" s="20"/>
      <c r="G477" s="20"/>
      <c r="H477" s="20"/>
      <c r="I477" s="20" t="s">
        <v>16</v>
      </c>
      <c r="J477" s="20"/>
      <c r="K477" s="20"/>
      <c r="L477" s="20"/>
      <c r="M477" s="23"/>
      <c r="N477" s="23"/>
      <c r="O477" s="24" t="s">
        <v>17</v>
      </c>
      <c r="P477" s="23"/>
      <c r="Q477" s="23"/>
      <c r="R477" s="23"/>
      <c r="S477" s="20"/>
      <c r="T477" s="20" t="s">
        <v>18</v>
      </c>
      <c r="U477" s="23"/>
      <c r="V477" s="23"/>
      <c r="W477" s="23"/>
      <c r="X477" s="23"/>
      <c r="Y477" s="24" t="s">
        <v>19</v>
      </c>
      <c r="Z477" s="23"/>
      <c r="AA477" s="23"/>
      <c r="AB477" s="23"/>
      <c r="AC477" s="24" t="s">
        <v>20</v>
      </c>
      <c r="AD477" s="20"/>
      <c r="AE477" s="20"/>
      <c r="AF477" s="20"/>
      <c r="AG477" s="20"/>
      <c r="AH477" s="23"/>
      <c r="AI477" s="24" t="s">
        <v>21</v>
      </c>
      <c r="AJ477" s="23"/>
      <c r="AK477" s="23"/>
      <c r="AL477" s="20"/>
      <c r="AM477" s="24" t="s">
        <v>31</v>
      </c>
      <c r="AN477" s="20"/>
      <c r="AO477" s="23"/>
      <c r="AP477" s="23"/>
      <c r="AQ477" s="23"/>
      <c r="AR477" s="23"/>
      <c r="AS477" s="24" t="s">
        <v>91</v>
      </c>
      <c r="AT477" s="23"/>
      <c r="AU477" s="23"/>
      <c r="AV477" s="23"/>
      <c r="AW477" s="24" t="s">
        <v>32</v>
      </c>
      <c r="AX477" s="20"/>
      <c r="AY477" s="20"/>
      <c r="AZ477" s="20"/>
      <c r="BA477" s="20"/>
      <c r="BB477" s="23"/>
      <c r="BC477" s="24" t="s">
        <v>22</v>
      </c>
      <c r="BD477" s="23"/>
      <c r="BE477" s="23"/>
      <c r="BF477" s="23"/>
      <c r="BG477" s="24" t="s">
        <v>33</v>
      </c>
      <c r="BH477" s="20"/>
      <c r="BI477" s="23"/>
      <c r="BJ477" s="23"/>
      <c r="BK477" s="23"/>
      <c r="BL477" s="23"/>
      <c r="BM477" s="24" t="s">
        <v>34</v>
      </c>
      <c r="BN477" s="23"/>
      <c r="BO477" s="23"/>
      <c r="BP477" s="23"/>
      <c r="BQ477" s="24" t="s">
        <v>89</v>
      </c>
      <c r="BR477" s="20"/>
      <c r="BS477" s="20"/>
      <c r="BT477" s="20"/>
      <c r="BU477" s="20"/>
      <c r="BV477" s="23"/>
      <c r="BW477" s="24" t="s">
        <v>35</v>
      </c>
      <c r="BX477" s="23"/>
      <c r="BY477" s="23"/>
      <c r="BZ477" s="23"/>
      <c r="CA477" s="24" t="s">
        <v>90</v>
      </c>
      <c r="CB477" s="20"/>
      <c r="CC477" s="23"/>
      <c r="CD477" s="23"/>
      <c r="CE477" s="23"/>
      <c r="CF477" s="23"/>
      <c r="CG477" s="24" t="s">
        <v>92</v>
      </c>
      <c r="CH477" s="23"/>
      <c r="CI477" s="23"/>
      <c r="CJ477" s="23"/>
      <c r="CK477" s="24" t="s">
        <v>36</v>
      </c>
      <c r="CL477" s="24"/>
      <c r="CM477" s="23"/>
      <c r="CN477" s="23"/>
      <c r="CO477" s="23"/>
      <c r="CP477" s="23"/>
      <c r="CQ477" s="24" t="s">
        <v>93</v>
      </c>
      <c r="CR477" s="23"/>
      <c r="CS477" s="23"/>
      <c r="CY477" s="35"/>
      <c r="CZ477" s="35"/>
    </row>
    <row r="478" spans="1:104" ht="18" customHeight="1" thickBot="1">
      <c r="A478" s="23"/>
      <c r="B478" s="33"/>
      <c r="C478" s="23"/>
      <c r="D478" s="7" t="s">
        <v>2</v>
      </c>
      <c r="E478" s="8"/>
      <c r="F478" s="8" t="s">
        <v>3</v>
      </c>
      <c r="G478" s="9"/>
      <c r="H478" s="10"/>
      <c r="I478" s="7" t="s">
        <v>4</v>
      </c>
      <c r="J478" s="8"/>
      <c r="K478" s="8" t="s">
        <v>5</v>
      </c>
      <c r="L478" s="9"/>
      <c r="M478" s="23"/>
      <c r="N478" s="251" t="s">
        <v>79</v>
      </c>
      <c r="O478" s="252"/>
      <c r="P478" s="253" t="s">
        <v>80</v>
      </c>
      <c r="Q478" s="254"/>
      <c r="R478" s="23"/>
      <c r="S478" s="7" t="s">
        <v>11</v>
      </c>
      <c r="T478" s="8"/>
      <c r="U478" s="8" t="s">
        <v>12</v>
      </c>
      <c r="V478" s="9"/>
      <c r="W478" s="20"/>
      <c r="X478" s="251" t="s">
        <v>79</v>
      </c>
      <c r="Y478" s="252"/>
      <c r="Z478" s="253" t="s">
        <v>80</v>
      </c>
      <c r="AA478" s="254"/>
      <c r="AB478" s="20"/>
      <c r="AC478" s="7" t="s">
        <v>4</v>
      </c>
      <c r="AD478" s="8"/>
      <c r="AE478" s="8" t="s">
        <v>5</v>
      </c>
      <c r="AF478" s="9"/>
      <c r="AG478" s="20"/>
      <c r="AH478" s="251" t="s">
        <v>0</v>
      </c>
      <c r="AI478" s="252"/>
      <c r="AJ478" s="253" t="s">
        <v>1</v>
      </c>
      <c r="AK478" s="254"/>
      <c r="AL478" s="20"/>
      <c r="AM478" s="7" t="s">
        <v>11</v>
      </c>
      <c r="AN478" s="8"/>
      <c r="AO478" s="8" t="s">
        <v>12</v>
      </c>
      <c r="AP478" s="9"/>
      <c r="AQ478" s="23"/>
      <c r="AR478" s="251" t="s">
        <v>0</v>
      </c>
      <c r="AS478" s="252"/>
      <c r="AT478" s="253" t="s">
        <v>1</v>
      </c>
      <c r="AU478" s="254"/>
      <c r="AV478" s="36"/>
      <c r="AW478" s="7" t="s">
        <v>4</v>
      </c>
      <c r="AX478" s="8"/>
      <c r="AY478" s="8" t="s">
        <v>5</v>
      </c>
      <c r="AZ478" s="9"/>
      <c r="BA478" s="20"/>
      <c r="BB478" s="251" t="s">
        <v>0</v>
      </c>
      <c r="BC478" s="252"/>
      <c r="BD478" s="253" t="s">
        <v>1</v>
      </c>
      <c r="BE478" s="254"/>
      <c r="BF478" s="36"/>
      <c r="BG478" s="7" t="s">
        <v>11</v>
      </c>
      <c r="BH478" s="8"/>
      <c r="BI478" s="8" t="s">
        <v>12</v>
      </c>
      <c r="BJ478" s="9"/>
      <c r="BK478" s="36"/>
      <c r="BL478" s="251" t="s">
        <v>0</v>
      </c>
      <c r="BM478" s="252"/>
      <c r="BN478" s="253" t="s">
        <v>1</v>
      </c>
      <c r="BO478" s="254"/>
      <c r="BP478" s="36"/>
      <c r="BQ478" s="7" t="s">
        <v>4</v>
      </c>
      <c r="BR478" s="8"/>
      <c r="BS478" s="8" t="s">
        <v>5</v>
      </c>
      <c r="BT478" s="9"/>
      <c r="BU478" s="20"/>
      <c r="BV478" s="251" t="s">
        <v>0</v>
      </c>
      <c r="BW478" s="252"/>
      <c r="BX478" s="253" t="s">
        <v>1</v>
      </c>
      <c r="BY478" s="254"/>
      <c r="BZ478" s="36"/>
      <c r="CA478" s="7" t="s">
        <v>11</v>
      </c>
      <c r="CB478" s="8"/>
      <c r="CC478" s="8" t="s">
        <v>12</v>
      </c>
      <c r="CD478" s="9"/>
      <c r="CE478" s="36"/>
      <c r="CF478" s="251" t="s">
        <v>0</v>
      </c>
      <c r="CG478" s="252"/>
      <c r="CH478" s="253" t="s">
        <v>1</v>
      </c>
      <c r="CI478" s="254"/>
      <c r="CJ478" s="23"/>
      <c r="CK478" s="7" t="s">
        <v>23</v>
      </c>
      <c r="CL478" s="8"/>
      <c r="CM478" s="8" t="s">
        <v>24</v>
      </c>
      <c r="CN478" s="9"/>
      <c r="CO478" s="23"/>
      <c r="CP478" s="251" t="s">
        <v>0</v>
      </c>
      <c r="CQ478" s="252"/>
      <c r="CR478" s="253" t="s">
        <v>1</v>
      </c>
      <c r="CS478" s="254"/>
      <c r="CU478" s="26" t="s">
        <v>25</v>
      </c>
      <c r="CW478" s="50" t="s">
        <v>44</v>
      </c>
      <c r="CY478" s="35"/>
      <c r="CZ478" s="35"/>
    </row>
    <row r="479" spans="1:104" ht="18" customHeight="1" thickTop="1" thickBot="1">
      <c r="B479" s="34">
        <v>0.90500000000000003</v>
      </c>
      <c r="D479" s="11">
        <v>1</v>
      </c>
      <c r="E479" s="12">
        <v>0</v>
      </c>
      <c r="F479" s="13">
        <v>0</v>
      </c>
      <c r="G479" s="40">
        <f t="shared" ref="G479" si="4888">-1/($E$4*$B479)</f>
        <v>-1.1608072021122049</v>
      </c>
      <c r="H479" s="10"/>
      <c r="I479" s="11">
        <v>1</v>
      </c>
      <c r="J479" s="12">
        <v>0</v>
      </c>
      <c r="K479" s="13">
        <v>0</v>
      </c>
      <c r="L479" s="14">
        <v>0</v>
      </c>
      <c r="N479" s="1">
        <f t="shared" ref="N479" si="4889">D479*I479+F479*I482-E479*J479-G479*J482</f>
        <v>-0.87495964308827712</v>
      </c>
      <c r="O479" s="4">
        <f t="shared" ref="O479" si="4890">(D479*J479+E479*I479+F479*J482+G479*I482)</f>
        <v>0</v>
      </c>
      <c r="P479" s="2">
        <f t="shared" ref="P479" si="4891">D479*K479+F479*K482-E479*L479-G479*L482</f>
        <v>0</v>
      </c>
      <c r="Q479" s="3">
        <f t="shared" ref="Q479" si="4892">(D479*L479+E479*K479+F479*L482+G479*K482)</f>
        <v>-1.1608072021122049</v>
      </c>
      <c r="S479" s="11">
        <v>1</v>
      </c>
      <c r="T479" s="12">
        <v>0</v>
      </c>
      <c r="U479" s="13">
        <v>0</v>
      </c>
      <c r="V479" s="40">
        <f t="shared" ref="V479" si="4893">-1/($T$4*$B479)</f>
        <v>-2.2179292968498752</v>
      </c>
      <c r="W479" s="20"/>
      <c r="X479" s="1">
        <f t="shared" ref="X479" si="4894">N479*S479+P479*S482-O479*T479-Q479*T482</f>
        <v>-0.87495964308827712</v>
      </c>
      <c r="Y479" s="4">
        <f t="shared" ref="Y479" si="4895">(N479*T479+O479*S479+P479*T482+Q479*S482)</f>
        <v>0</v>
      </c>
      <c r="Z479" s="2">
        <f t="shared" ref="Z479" si="4896">N479*U479+P479*U482-O479*V479-Q479*V482</f>
        <v>0</v>
      </c>
      <c r="AA479" s="3">
        <f t="shared" ref="AA479" si="4897">(N479*V479+O479*U479+P479*V482+Q479*U482)</f>
        <v>0.77979142385459532</v>
      </c>
      <c r="AB479" s="20"/>
      <c r="AC479" s="11">
        <v>1</v>
      </c>
      <c r="AD479" s="12">
        <v>0</v>
      </c>
      <c r="AE479" s="13">
        <v>0</v>
      </c>
      <c r="AF479" s="14">
        <v>0</v>
      </c>
      <c r="AG479" s="20"/>
      <c r="AH479" s="1">
        <f t="shared" ref="AH479" si="4898">X479*AC479+Z479*AC482-Y479*AD479-AA479*AD482</f>
        <v>0.56399824295008938</v>
      </c>
      <c r="AI479" s="4">
        <f t="shared" ref="AI479" si="4899">(X479*AD479+Y479*AC479+Z479*AD482+AA479*AC482)</f>
        <v>0</v>
      </c>
      <c r="AJ479" s="2">
        <f t="shared" ref="AJ479" si="4900">X479*AE479+Z479*AE482-Y479*AF479-AA479*AF482</f>
        <v>0</v>
      </c>
      <c r="AK479" s="3">
        <f t="shared" ref="AK479" si="4901">(X479*AF479+Y479*AE479+Z479*AF482+AA479*AE482)</f>
        <v>0.77979142385459532</v>
      </c>
      <c r="AL479" s="20"/>
      <c r="AM479" s="11">
        <v>1</v>
      </c>
      <c r="AN479" s="12">
        <v>0</v>
      </c>
      <c r="AO479" s="13">
        <v>0</v>
      </c>
      <c r="AP479" s="40">
        <f t="shared" ref="AP479" si="4902">-1/($AN$4*$B479)</f>
        <v>-2.304906916334184</v>
      </c>
      <c r="AR479" s="1">
        <f t="shared" ref="AR479" si="4903">AH479*AM479+AJ479*AM482-AI479*AN479-AK479*AN482</f>
        <v>0.56399824295008938</v>
      </c>
      <c r="AS479" s="4">
        <f t="shared" ref="AS479" si="4904">(AH479*AN479+AI479*AM479+AJ479*AN482+AK479*AM482)</f>
        <v>0</v>
      </c>
      <c r="AT479" s="2">
        <f t="shared" ref="AT479" si="4905">AH479*AO479+AJ479*AO482-AI479*AP479-AK479*AP482</f>
        <v>0</v>
      </c>
      <c r="AU479" s="3">
        <f t="shared" ref="AU479" si="4906">(AH479*AP479+AI479*AO479+AJ479*AP482+AK479*AO482)</f>
        <v>-0.52017202712139321</v>
      </c>
      <c r="AV479" s="20"/>
      <c r="AW479" s="11">
        <v>1</v>
      </c>
      <c r="AX479" s="12">
        <v>0</v>
      </c>
      <c r="AY479" s="13">
        <v>0</v>
      </c>
      <c r="AZ479" s="14">
        <v>0</v>
      </c>
      <c r="BA479" s="20"/>
      <c r="BB479" s="1">
        <f t="shared" ref="BB479" si="4907">AR479*AW479+AT479*AW482-AS479*AX479-AU479*AX482</f>
        <v>-0.39588104992921103</v>
      </c>
      <c r="BC479" s="4">
        <f t="shared" ref="BC479" si="4908">(AR479*AX479+AS479*AW479+AT479*AX482+AU479*AW482)</f>
        <v>0</v>
      </c>
      <c r="BD479" s="2">
        <f t="shared" ref="BD479" si="4909">AR479*AY479+AT479*AY482-AS479*AZ479-AU479*AZ482</f>
        <v>0</v>
      </c>
      <c r="BE479" s="3">
        <f t="shared" ref="BE479" si="4910">(AR479*AZ479+AS479*AY479+AT479*AZ482+AU479*AY482)</f>
        <v>-0.52017202712139321</v>
      </c>
      <c r="BF479" s="20"/>
      <c r="BG479" s="11">
        <v>1</v>
      </c>
      <c r="BH479" s="12">
        <v>0</v>
      </c>
      <c r="BI479" s="13">
        <v>0</v>
      </c>
      <c r="BJ479" s="40">
        <f t="shared" ref="BJ479" si="4911">-1/($BH$4*$B479)</f>
        <v>-2.2179292968498752</v>
      </c>
      <c r="BK479" s="20"/>
      <c r="BL479" s="1">
        <f t="shared" ref="BL479" si="4912">BB479*BG479+BD479*BG482-BC479*BH479-BE479*BH482</f>
        <v>-0.39588104992921103</v>
      </c>
      <c r="BM479" s="4">
        <f t="shared" ref="BM479" si="4913">(BB479*BH479+BC479*BG479+BD479*BH482+BE479*BG482)</f>
        <v>0</v>
      </c>
      <c r="BN479" s="2">
        <f t="shared" ref="BN479" si="4914">BB479*BI479+BD479*BI482-BC479*BJ479-BE479*BJ482</f>
        <v>0</v>
      </c>
      <c r="BO479" s="3">
        <f t="shared" ref="BO479" si="4915">(BB479*BJ479+BC479*BI479+BD479*BJ482+BE479*BI482)</f>
        <v>0.35786415158429208</v>
      </c>
      <c r="BP479" s="20"/>
      <c r="BQ479" s="11">
        <v>1</v>
      </c>
      <c r="BR479" s="12">
        <v>0</v>
      </c>
      <c r="BS479" s="13">
        <v>0</v>
      </c>
      <c r="BT479" s="14">
        <v>0</v>
      </c>
      <c r="BU479" s="20"/>
      <c r="BV479" s="1">
        <f t="shared" ref="BV479" si="4916">BL479*BQ479+BN479*BQ482-BM479*BR479-BO479*BR482</f>
        <v>0.18214848047657606</v>
      </c>
      <c r="BW479" s="4">
        <f t="shared" ref="BW479" si="4917">(BL479*BR479+BM479*BQ479+BN479*BR482+BO479*BQ482)</f>
        <v>0</v>
      </c>
      <c r="BX479" s="2">
        <f t="shared" ref="BX479" si="4918">BL479*BS479+BN479*BS482-BM479*BT479-BO479*BT482</f>
        <v>0</v>
      </c>
      <c r="BY479" s="3">
        <f t="shared" ref="BY479" si="4919">(BL479*BT479+BM479*BS479+BN479*BT482+BO479*BS482)</f>
        <v>0.35786415158429208</v>
      </c>
      <c r="BZ479" s="20"/>
      <c r="CA479" s="11">
        <v>1</v>
      </c>
      <c r="CB479" s="12">
        <v>0</v>
      </c>
      <c r="CC479" s="13">
        <v>0</v>
      </c>
      <c r="CD479" s="40">
        <f t="shared" ref="CD479" si="4920">-1/($CB$4*$B479)</f>
        <v>-1.1608072021122049</v>
      </c>
      <c r="CE479" s="20"/>
      <c r="CF479" s="1">
        <f t="shared" ref="CF479" si="4921">BV479*CA479+BX479*CA482-BW479*CB479-BY479*CB482</f>
        <v>0.18214848047657606</v>
      </c>
      <c r="CG479" s="4">
        <f t="shared" ref="CG479" si="4922">(BV479*CB479+BW479*CA479+BX479*CB482+BY479*CA482)</f>
        <v>0</v>
      </c>
      <c r="CH479" s="2">
        <f t="shared" ref="CH479" si="4923">BV479*CC479+BX479*CC482-BW479*CD479-BY479*CD482</f>
        <v>0</v>
      </c>
      <c r="CI479" s="3">
        <f t="shared" ref="CI479" si="4924">(BV479*CD479+BW479*CC479+BX479*CD482+BY479*CC482)</f>
        <v>0.14642488359328826</v>
      </c>
      <c r="CJ479" s="28"/>
      <c r="CK479" s="11">
        <v>1</v>
      </c>
      <c r="CL479" s="12">
        <v>0</v>
      </c>
      <c r="CM479" s="13">
        <v>0</v>
      </c>
      <c r="CN479" s="14">
        <v>0</v>
      </c>
      <c r="CP479" s="1">
        <f t="shared" ref="CP479" si="4925">CF479*CK479+CH479*CK482-CG479*CL479-CI479*CL482</f>
        <v>0.18214848047657606</v>
      </c>
      <c r="CQ479" s="4">
        <f t="shared" ref="CQ479" si="4926">(CF479*CL479+CG479*CK479+CH479*CL482+CI479*CK482)</f>
        <v>0.14642488359328826</v>
      </c>
      <c r="CR479" s="2">
        <f t="shared" ref="CR479" si="4927">CF479*CM479+CH479*CM482-CG479*CN479-CI479*CN482</f>
        <v>0</v>
      </c>
      <c r="CS479" s="3">
        <f t="shared" ref="CS479" si="4928">(CF479*CN479+CG479*CM479+CH479*CN482+CI479*CM482)</f>
        <v>0.14642488359328826</v>
      </c>
      <c r="CU479" s="29">
        <f t="shared" ref="CU479" si="4929">20*LOG(((1+$CL$4)/$CL$4)/((CP479+CP482)^2+(CQ479+CQ482)^2)^0.5)</f>
        <v>-10.577180063966935</v>
      </c>
      <c r="CW479" s="51">
        <f t="shared" ref="CW479" si="4930">((CP479^2+CQ479^2)^0.5)/((CP482^2+CQ482^2)^0.5)</f>
        <v>3.5381183631225915E-2</v>
      </c>
      <c r="CY479" s="35"/>
      <c r="CZ479" s="35"/>
    </row>
    <row r="480" spans="1:104" ht="18" customHeight="1" thickBot="1">
      <c r="D480" s="11"/>
      <c r="E480" s="13"/>
      <c r="F480" s="13"/>
      <c r="G480" s="15"/>
      <c r="H480" s="10"/>
      <c r="I480" s="11"/>
      <c r="J480" s="13"/>
      <c r="K480" s="13"/>
      <c r="L480" s="15"/>
      <c r="N480" s="5"/>
      <c r="Q480" s="6"/>
      <c r="S480" s="11"/>
      <c r="T480" s="13"/>
      <c r="U480" s="13"/>
      <c r="V480" s="15"/>
      <c r="W480" s="20"/>
      <c r="X480" s="5"/>
      <c r="AA480" s="6"/>
      <c r="AB480" s="20"/>
      <c r="AC480" s="11"/>
      <c r="AD480" s="13"/>
      <c r="AE480" s="13"/>
      <c r="AF480" s="15"/>
      <c r="AG480" s="20"/>
      <c r="AH480" s="5"/>
      <c r="AK480" s="6"/>
      <c r="AL480" s="20"/>
      <c r="AM480" s="11"/>
      <c r="AN480" s="13"/>
      <c r="AO480" s="13"/>
      <c r="AP480" s="15"/>
      <c r="AR480" s="5"/>
      <c r="AU480" s="6"/>
      <c r="AW480" s="11"/>
      <c r="AX480" s="13"/>
      <c r="AY480" s="13"/>
      <c r="AZ480" s="15"/>
      <c r="BA480" s="20"/>
      <c r="BB480" s="5"/>
      <c r="BE480" s="6"/>
      <c r="BG480" s="11"/>
      <c r="BH480" s="13"/>
      <c r="BI480" s="13"/>
      <c r="BJ480" s="15"/>
      <c r="BL480" s="5"/>
      <c r="BO480" s="6"/>
      <c r="BQ480" s="11"/>
      <c r="BR480" s="13"/>
      <c r="BS480" s="13"/>
      <c r="BT480" s="15"/>
      <c r="BU480" s="20"/>
      <c r="BV480" s="5"/>
      <c r="BY480" s="6"/>
      <c r="CA480" s="11"/>
      <c r="CB480" s="13"/>
      <c r="CC480" s="13"/>
      <c r="CD480" s="15"/>
      <c r="CF480" s="5"/>
      <c r="CI480" s="6"/>
      <c r="CK480" s="11"/>
      <c r="CL480" s="13"/>
      <c r="CM480" s="13"/>
      <c r="CN480" s="15"/>
      <c r="CP480" s="5"/>
      <c r="CS480" s="6"/>
      <c r="CW480" s="52"/>
      <c r="CY480" s="35"/>
      <c r="CZ480" s="35"/>
    </row>
    <row r="481" spans="1:104" ht="18" customHeight="1" thickBot="1">
      <c r="D481" s="11" t="s">
        <v>6</v>
      </c>
      <c r="E481" s="13"/>
      <c r="F481" s="13" t="s">
        <v>7</v>
      </c>
      <c r="G481" s="15"/>
      <c r="H481" s="10"/>
      <c r="I481" s="11" t="s">
        <v>8</v>
      </c>
      <c r="J481" s="13"/>
      <c r="K481" s="13" t="s">
        <v>9</v>
      </c>
      <c r="L481" s="15"/>
      <c r="N481" s="251" t="s">
        <v>26</v>
      </c>
      <c r="O481" s="252"/>
      <c r="P481" s="253" t="s">
        <v>27</v>
      </c>
      <c r="Q481" s="254"/>
      <c r="S481" s="11" t="s">
        <v>13</v>
      </c>
      <c r="T481" s="13"/>
      <c r="U481" s="13" t="s">
        <v>14</v>
      </c>
      <c r="V481" s="15"/>
      <c r="W481" s="20"/>
      <c r="X481" s="251" t="s">
        <v>26</v>
      </c>
      <c r="Y481" s="252"/>
      <c r="Z481" s="253" t="s">
        <v>27</v>
      </c>
      <c r="AA481" s="254"/>
      <c r="AB481" s="20"/>
      <c r="AC481" s="11" t="s">
        <v>8</v>
      </c>
      <c r="AD481" s="13"/>
      <c r="AE481" s="13" t="s">
        <v>9</v>
      </c>
      <c r="AF481" s="15"/>
      <c r="AG481" s="20"/>
      <c r="AH481" s="251" t="s">
        <v>26</v>
      </c>
      <c r="AI481" s="252"/>
      <c r="AJ481" s="253" t="s">
        <v>27</v>
      </c>
      <c r="AK481" s="254"/>
      <c r="AL481" s="20"/>
      <c r="AM481" s="11" t="s">
        <v>13</v>
      </c>
      <c r="AN481" s="13"/>
      <c r="AO481" s="13" t="s">
        <v>14</v>
      </c>
      <c r="AP481" s="15"/>
      <c r="AR481" s="251" t="s">
        <v>26</v>
      </c>
      <c r="AS481" s="252"/>
      <c r="AT481" s="253" t="s">
        <v>27</v>
      </c>
      <c r="AU481" s="254"/>
      <c r="AV481" s="36"/>
      <c r="AW481" s="11" t="s">
        <v>8</v>
      </c>
      <c r="AX481" s="13"/>
      <c r="AY481" s="13" t="s">
        <v>9</v>
      </c>
      <c r="AZ481" s="15"/>
      <c r="BA481" s="20"/>
      <c r="BB481" s="251" t="s">
        <v>26</v>
      </c>
      <c r="BC481" s="252"/>
      <c r="BD481" s="253" t="s">
        <v>27</v>
      </c>
      <c r="BE481" s="254"/>
      <c r="BF481" s="36"/>
      <c r="BG481" s="11" t="s">
        <v>13</v>
      </c>
      <c r="BH481" s="13"/>
      <c r="BI481" s="13" t="s">
        <v>14</v>
      </c>
      <c r="BJ481" s="15"/>
      <c r="BK481" s="36"/>
      <c r="BL481" s="251" t="s">
        <v>26</v>
      </c>
      <c r="BM481" s="252"/>
      <c r="BN481" s="253" t="s">
        <v>27</v>
      </c>
      <c r="BO481" s="254"/>
      <c r="BP481" s="36"/>
      <c r="BQ481" s="11" t="s">
        <v>8</v>
      </c>
      <c r="BR481" s="13"/>
      <c r="BS481" s="13" t="s">
        <v>9</v>
      </c>
      <c r="BT481" s="15"/>
      <c r="BU481" s="20"/>
      <c r="BV481" s="251" t="s">
        <v>26</v>
      </c>
      <c r="BW481" s="252"/>
      <c r="BX481" s="253" t="s">
        <v>27</v>
      </c>
      <c r="BY481" s="254"/>
      <c r="BZ481" s="36"/>
      <c r="CA481" s="11" t="s">
        <v>13</v>
      </c>
      <c r="CB481" s="13"/>
      <c r="CC481" s="13" t="s">
        <v>14</v>
      </c>
      <c r="CD481" s="15"/>
      <c r="CE481" s="36"/>
      <c r="CF481" s="251" t="s">
        <v>26</v>
      </c>
      <c r="CG481" s="252"/>
      <c r="CH481" s="253" t="s">
        <v>27</v>
      </c>
      <c r="CI481" s="254"/>
      <c r="CK481" s="11" t="s">
        <v>28</v>
      </c>
      <c r="CL481" s="13"/>
      <c r="CM481" s="13" t="s">
        <v>29</v>
      </c>
      <c r="CN481" s="15"/>
      <c r="CP481" s="251" t="s">
        <v>26</v>
      </c>
      <c r="CQ481" s="252"/>
      <c r="CR481" s="253" t="s">
        <v>27</v>
      </c>
      <c r="CS481" s="254"/>
      <c r="CU481" s="38" t="s">
        <v>37</v>
      </c>
      <c r="CW481" s="53" t="s">
        <v>45</v>
      </c>
      <c r="CY481" s="35"/>
      <c r="CZ481" s="35"/>
    </row>
    <row r="482" spans="1:104" ht="18" customHeight="1" thickTop="1" thickBot="1">
      <c r="D482" s="16">
        <v>0</v>
      </c>
      <c r="E482" s="17">
        <v>0</v>
      </c>
      <c r="F482" s="18">
        <v>1</v>
      </c>
      <c r="G482" s="19">
        <v>0</v>
      </c>
      <c r="H482" s="10"/>
      <c r="I482" s="16">
        <v>0</v>
      </c>
      <c r="J482" s="17">
        <f t="shared" ref="J482" si="4931">-1/($J$4*$B479)</f>
        <v>-1.6152205462514364</v>
      </c>
      <c r="K482" s="18">
        <v>1</v>
      </c>
      <c r="L482" s="19">
        <v>0</v>
      </c>
      <c r="N482" s="1">
        <f t="shared" ref="N482" si="4932">D482*I479+F482*I482-E482*J479-G482*J482</f>
        <v>0</v>
      </c>
      <c r="O482" s="4">
        <f t="shared" ref="O482" si="4933">(D482*J479+E482*I479+F482*J482+G482*I482)</f>
        <v>-1.6152205462514364</v>
      </c>
      <c r="P482" s="2">
        <f t="shared" ref="P482" si="4934">D482*K479+F482*K482-E482*L479-G482*L482</f>
        <v>1</v>
      </c>
      <c r="Q482" s="3">
        <f t="shared" ref="Q482" si="4935">(D482*L479+E482*K479+F482*L482+G482*K482)</f>
        <v>0</v>
      </c>
      <c r="S482" s="16">
        <v>0</v>
      </c>
      <c r="T482" s="17">
        <v>0</v>
      </c>
      <c r="U482" s="18">
        <v>1</v>
      </c>
      <c r="V482" s="19">
        <v>0</v>
      </c>
      <c r="W482" s="20"/>
      <c r="X482" s="1">
        <f t="shared" ref="X482" si="4936">N482*S479+P482*S482-O482*T479-Q482*T482</f>
        <v>0</v>
      </c>
      <c r="Y482" s="4">
        <f t="shared" ref="Y482" si="4937">(N482*T479+O482*S479+P482*T482+Q482*S482)</f>
        <v>-1.6152205462514364</v>
      </c>
      <c r="Z482" s="2">
        <f t="shared" ref="Z482" si="4938">N482*U479+P482*U482-O482*V479-Q482*V482</f>
        <v>-2.5824449704049197</v>
      </c>
      <c r="AA482" s="3">
        <f t="shared" ref="AA482" si="4939">(N482*V479+O482*U479+P482*V482+Q482*U482)</f>
        <v>0</v>
      </c>
      <c r="AB482" s="20"/>
      <c r="AC482" s="16">
        <v>0</v>
      </c>
      <c r="AD482" s="17">
        <f t="shared" ref="AD482" si="4940">-1/($AD$4*$B479)</f>
        <v>-1.8453112486483094</v>
      </c>
      <c r="AE482" s="18">
        <v>1</v>
      </c>
      <c r="AF482" s="19">
        <v>0</v>
      </c>
      <c r="AG482" s="20"/>
      <c r="AH482" s="1">
        <f t="shared" ref="AH482" si="4941">X482*AC479+Z482*AC482-Y482*AD479-AA482*AD482</f>
        <v>0</v>
      </c>
      <c r="AI482" s="4">
        <f t="shared" ref="AI482" si="4942">(X482*AD479+Y482*AC479+Z482*AD482+AA482*AC482)</f>
        <v>3.1501942066520123</v>
      </c>
      <c r="AJ482" s="2">
        <f t="shared" ref="AJ482" si="4943">X482*AE479+Z482*AE482-Y482*AF479-AA482*AF482</f>
        <v>-2.5824449704049197</v>
      </c>
      <c r="AK482" s="3">
        <f t="shared" ref="AK482" si="4944">(X482*AF479+Y482*AE479+Z482*AF482+AA482*AE482)</f>
        <v>0</v>
      </c>
      <c r="AL482" s="20"/>
      <c r="AM482" s="16">
        <v>0</v>
      </c>
      <c r="AN482" s="17">
        <v>0</v>
      </c>
      <c r="AO482" s="18">
        <v>1</v>
      </c>
      <c r="AP482" s="19">
        <v>0</v>
      </c>
      <c r="AR482" s="1">
        <f t="shared" ref="AR482" si="4945">AH482*AM479+AJ482*AM482-AI482*AN479-AK482*AN482</f>
        <v>0</v>
      </c>
      <c r="AS482" s="4">
        <f t="shared" ref="AS482" si="4946">(AH482*AN479+AI482*AM479+AJ482*AN482+AK482*AM482)</f>
        <v>3.1501942066520123</v>
      </c>
      <c r="AT482" s="2">
        <f t="shared" ref="AT482" si="4947">AH482*AO479+AJ482*AO482-AI482*AP479-AK482*AP482</f>
        <v>4.6784594443031811</v>
      </c>
      <c r="AU482" s="3">
        <f t="shared" ref="AU482" si="4948">(AH482*AP479+AI482*AO479+AJ482*AP482+AK482*AO482)</f>
        <v>0</v>
      </c>
      <c r="AV482" s="20"/>
      <c r="AW482" s="16">
        <v>0</v>
      </c>
      <c r="AX482" s="17">
        <f t="shared" ref="AX482" si="4949">-1/($AX$4*$B479)</f>
        <v>-1.8453112486483094</v>
      </c>
      <c r="AY482" s="18">
        <v>1</v>
      </c>
      <c r="AZ482" s="19">
        <v>0</v>
      </c>
      <c r="BA482" s="20"/>
      <c r="BB482" s="1">
        <f t="shared" ref="BB482" si="4950">AR482*AW479+AT482*AW482-AS482*AX479-AU482*AX482</f>
        <v>0</v>
      </c>
      <c r="BC482" s="4">
        <f t="shared" ref="BC482" si="4951">(AR482*AX479+AS482*AW479+AT482*AX482+AU482*AW482)</f>
        <v>-5.4830196322655667</v>
      </c>
      <c r="BD482" s="2">
        <f t="shared" ref="BD482" si="4952">AR482*AY479+AT482*AY482-AS482*AZ479-AU482*AZ482</f>
        <v>4.6784594443031811</v>
      </c>
      <c r="BE482" s="3">
        <f t="shared" ref="BE482" si="4953">(AR482*AZ479+AS482*AY479+AT482*AZ482+AU482*AY482)</f>
        <v>0</v>
      </c>
      <c r="BF482" s="20"/>
      <c r="BG482" s="16">
        <v>0</v>
      </c>
      <c r="BH482" s="17">
        <v>0</v>
      </c>
      <c r="BI482" s="18">
        <v>1</v>
      </c>
      <c r="BJ482" s="19">
        <v>0</v>
      </c>
      <c r="BK482" s="20"/>
      <c r="BL482" s="1">
        <f t="shared" ref="BL482" si="4954">BB482*BG479+BD482*BG482-BC482*BH479-BE482*BH482</f>
        <v>0</v>
      </c>
      <c r="BM482" s="4">
        <f t="shared" ref="BM482" si="4955">(BB482*BH479+BC482*BG479+BD482*BH482+BE482*BG482)</f>
        <v>-5.4830196322655667</v>
      </c>
      <c r="BN482" s="2">
        <f t="shared" ref="BN482" si="4956">BB482*BI479+BD482*BI482-BC482*BJ479-BE482*BJ482</f>
        <v>-7.4824904333016491</v>
      </c>
      <c r="BO482" s="3">
        <f t="shared" ref="BO482" si="4957">(BB482*BJ479+BC482*BI479+BD482*BJ482+BE482*BI482)</f>
        <v>0</v>
      </c>
      <c r="BP482" s="20"/>
      <c r="BQ482" s="16">
        <v>0</v>
      </c>
      <c r="BR482" s="17">
        <f t="shared" ref="BR482" si="4958">-1/($BR$4*$B479)</f>
        <v>-1.6152205462514364</v>
      </c>
      <c r="BS482" s="18">
        <v>1</v>
      </c>
      <c r="BT482" s="19">
        <v>0</v>
      </c>
      <c r="BU482" s="20"/>
      <c r="BV482" s="1">
        <f t="shared" ref="BV482" si="4959">BL482*BQ479+BN482*BQ482-BM482*BR479-BO482*BR482</f>
        <v>0</v>
      </c>
      <c r="BW482" s="4">
        <f t="shared" ref="BW482" si="4960">(BL482*BR479+BM482*BQ479+BN482*BR482+BO482*BQ482)</f>
        <v>6.6028526527330698</v>
      </c>
      <c r="BX482" s="2">
        <f t="shared" ref="BX482" si="4961">BL482*BS479+BN482*BS482-BM482*BT479-BO482*BT482</f>
        <v>-7.4824904333016491</v>
      </c>
      <c r="BY482" s="3">
        <f t="shared" ref="BY482" si="4962">(BL482*BT479+BM482*BS479+BN482*BT482+BO482*BS482)</f>
        <v>0</v>
      </c>
      <c r="BZ482" s="20"/>
      <c r="CA482" s="16">
        <v>0</v>
      </c>
      <c r="CB482" s="17">
        <v>0</v>
      </c>
      <c r="CC482" s="18">
        <v>1</v>
      </c>
      <c r="CD482" s="19">
        <v>0</v>
      </c>
      <c r="CE482" s="20"/>
      <c r="CF482" s="1">
        <f t="shared" ref="CF482" si="4963">BV482*CA479+BX482*CA482-BW482*CB479-BY482*CB482</f>
        <v>0</v>
      </c>
      <c r="CG482" s="4">
        <f t="shared" ref="CG482" si="4964">(BV482*CB479+BW482*CA479+BX482*CB482+BY482*CA482)</f>
        <v>6.6028526527330698</v>
      </c>
      <c r="CH482" s="2">
        <f t="shared" ref="CH482" si="4965">BV482*CC479+BX482*CC482-BW482*CD479-BY482*CD482</f>
        <v>0.18214848047657561</v>
      </c>
      <c r="CI482" s="3">
        <f t="shared" ref="CI482" si="4966">(BV482*CD479+BW482*CC479+BX482*CD482+BY482*CC482)</f>
        <v>0</v>
      </c>
      <c r="CK482" s="16">
        <f t="shared" ref="CK482" si="4967">1/$CL$4</f>
        <v>1</v>
      </c>
      <c r="CL482" s="17">
        <v>0</v>
      </c>
      <c r="CM482" s="18">
        <v>1</v>
      </c>
      <c r="CN482" s="19">
        <v>0</v>
      </c>
      <c r="CP482" s="1">
        <f t="shared" ref="CP482" si="4968">CF482*CK479+CH482*CK482-CG482*CL479-CI482*CL482</f>
        <v>0.18214848047657561</v>
      </c>
      <c r="CQ482" s="4">
        <f t="shared" ref="CQ482" si="4969">(CF482*CL479+CG482*CK479+CH482*CL482+CI482*CK482)</f>
        <v>6.6028526527330698</v>
      </c>
      <c r="CR482" s="2">
        <f t="shared" ref="CR482" si="4970">CF482*CM479+CH482*CM482-CG482*CN479-CI482*CN482</f>
        <v>0.18214848047657561</v>
      </c>
      <c r="CS482" s="3">
        <f t="shared" ref="CS482" si="4971">(CF482*CN479+CG482*CM479+CH482*CN482+CI482*CM482)</f>
        <v>0</v>
      </c>
      <c r="CU482" s="39">
        <f t="shared" ref="CU482" si="4972">(180/PI())*ATAN(-1*(CQ479/CP479))</f>
        <v>-38.794983661539781</v>
      </c>
      <c r="CW482" s="54">
        <f t="shared" ref="CW482" si="4973">20*LOG(((1-(10^(CU479/20)^2)*(1-((1-CW479)/(1+CW479))^2))^0.5))</f>
        <v>-5.049173081018022E-2</v>
      </c>
      <c r="CY482" s="35"/>
      <c r="CZ482" s="35"/>
    </row>
    <row r="483" spans="1:104" ht="18" customHeight="1"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3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  <c r="BB483" s="20"/>
      <c r="BC483" s="20"/>
      <c r="BD483" s="20"/>
      <c r="BE483" s="20"/>
      <c r="BF483" s="20"/>
      <c r="BG483" s="20"/>
      <c r="BH483" s="20"/>
      <c r="BI483" s="20"/>
      <c r="BJ483" s="20"/>
      <c r="BK483" s="20"/>
      <c r="BL483" s="20"/>
      <c r="BM483" s="20"/>
      <c r="BN483" s="20"/>
      <c r="BO483" s="20"/>
      <c r="BP483" s="20"/>
      <c r="BQ483" s="20"/>
      <c r="BR483" s="20"/>
      <c r="BS483" s="20"/>
      <c r="BT483" s="20"/>
      <c r="BU483" s="20"/>
      <c r="BV483" s="20"/>
      <c r="BW483" s="20"/>
      <c r="BX483" s="20"/>
      <c r="BY483" s="20"/>
      <c r="BZ483" s="20"/>
      <c r="CA483" s="20"/>
      <c r="CB483" s="20"/>
      <c r="CC483" s="20"/>
      <c r="CD483" s="20"/>
      <c r="CE483" s="20"/>
      <c r="CF483" s="20"/>
      <c r="CG483" s="20"/>
      <c r="CH483" s="20"/>
      <c r="CI483" s="20"/>
      <c r="CJ483" s="20"/>
      <c r="CK483" s="20"/>
      <c r="CL483" s="20"/>
      <c r="CY483" s="35"/>
      <c r="CZ483" s="35"/>
    </row>
    <row r="484" spans="1:104" ht="18" customHeight="1">
      <c r="CY484" s="35"/>
      <c r="CZ484" s="35"/>
    </row>
    <row r="485" spans="1:104" ht="18" customHeight="1" thickBot="1">
      <c r="A485" s="23"/>
      <c r="B485" s="23"/>
      <c r="C485" s="23"/>
      <c r="D485" s="20" t="s">
        <v>15</v>
      </c>
      <c r="E485" s="20"/>
      <c r="F485" s="20"/>
      <c r="G485" s="20"/>
      <c r="H485" s="20"/>
      <c r="I485" s="20" t="s">
        <v>16</v>
      </c>
      <c r="J485" s="20"/>
      <c r="K485" s="20"/>
      <c r="L485" s="20"/>
      <c r="M485" s="23"/>
      <c r="N485" s="23"/>
      <c r="O485" s="24" t="s">
        <v>17</v>
      </c>
      <c r="P485" s="23"/>
      <c r="Q485" s="23"/>
      <c r="R485" s="23"/>
      <c r="S485" s="20"/>
      <c r="T485" s="20" t="s">
        <v>18</v>
      </c>
      <c r="U485" s="23"/>
      <c r="V485" s="23"/>
      <c r="W485" s="23"/>
      <c r="X485" s="23"/>
      <c r="Y485" s="24" t="s">
        <v>19</v>
      </c>
      <c r="Z485" s="23"/>
      <c r="AA485" s="23"/>
      <c r="AB485" s="23"/>
      <c r="AC485" s="24" t="s">
        <v>20</v>
      </c>
      <c r="AD485" s="20"/>
      <c r="AE485" s="20"/>
      <c r="AF485" s="20"/>
      <c r="AG485" s="20"/>
      <c r="AH485" s="23"/>
      <c r="AI485" s="24" t="s">
        <v>21</v>
      </c>
      <c r="AJ485" s="23"/>
      <c r="AK485" s="23"/>
      <c r="AL485" s="20"/>
      <c r="AM485" s="24" t="s">
        <v>31</v>
      </c>
      <c r="AN485" s="20"/>
      <c r="AO485" s="23"/>
      <c r="AP485" s="23"/>
      <c r="AQ485" s="23"/>
      <c r="AR485" s="23"/>
      <c r="AS485" s="24" t="s">
        <v>91</v>
      </c>
      <c r="AT485" s="23"/>
      <c r="AU485" s="23"/>
      <c r="AV485" s="23"/>
      <c r="AW485" s="24" t="s">
        <v>32</v>
      </c>
      <c r="AX485" s="20"/>
      <c r="AY485" s="20"/>
      <c r="AZ485" s="20"/>
      <c r="BA485" s="20"/>
      <c r="BB485" s="23"/>
      <c r="BC485" s="24" t="s">
        <v>22</v>
      </c>
      <c r="BD485" s="23"/>
      <c r="BE485" s="23"/>
      <c r="BF485" s="23"/>
      <c r="BG485" s="24" t="s">
        <v>33</v>
      </c>
      <c r="BH485" s="20"/>
      <c r="BI485" s="23"/>
      <c r="BJ485" s="23"/>
      <c r="BK485" s="23"/>
      <c r="BL485" s="23"/>
      <c r="BM485" s="24" t="s">
        <v>34</v>
      </c>
      <c r="BN485" s="23"/>
      <c r="BO485" s="23"/>
      <c r="BP485" s="23"/>
      <c r="BQ485" s="24" t="s">
        <v>89</v>
      </c>
      <c r="BR485" s="20"/>
      <c r="BS485" s="20"/>
      <c r="BT485" s="20"/>
      <c r="BU485" s="20"/>
      <c r="BV485" s="23"/>
      <c r="BW485" s="24" t="s">
        <v>35</v>
      </c>
      <c r="BX485" s="23"/>
      <c r="BY485" s="23"/>
      <c r="BZ485" s="23"/>
      <c r="CA485" s="24" t="s">
        <v>90</v>
      </c>
      <c r="CB485" s="20"/>
      <c r="CC485" s="23"/>
      <c r="CD485" s="23"/>
      <c r="CE485" s="23"/>
      <c r="CF485" s="23"/>
      <c r="CG485" s="24" t="s">
        <v>92</v>
      </c>
      <c r="CH485" s="23"/>
      <c r="CI485" s="23"/>
      <c r="CJ485" s="23"/>
      <c r="CK485" s="24" t="s">
        <v>36</v>
      </c>
      <c r="CL485" s="24"/>
      <c r="CM485" s="23"/>
      <c r="CN485" s="23"/>
      <c r="CO485" s="23"/>
      <c r="CP485" s="23"/>
      <c r="CQ485" s="24" t="s">
        <v>93</v>
      </c>
      <c r="CR485" s="23"/>
      <c r="CS485" s="23"/>
      <c r="CY485" s="35"/>
      <c r="CZ485" s="35"/>
    </row>
    <row r="486" spans="1:104" ht="18" customHeight="1" thickBot="1">
      <c r="A486" s="23"/>
      <c r="B486" s="33"/>
      <c r="C486" s="23"/>
      <c r="D486" s="7" t="s">
        <v>2</v>
      </c>
      <c r="E486" s="8"/>
      <c r="F486" s="8" t="s">
        <v>3</v>
      </c>
      <c r="G486" s="9"/>
      <c r="H486" s="10"/>
      <c r="I486" s="7" t="s">
        <v>4</v>
      </c>
      <c r="J486" s="8"/>
      <c r="K486" s="8" t="s">
        <v>5</v>
      </c>
      <c r="L486" s="9"/>
      <c r="M486" s="23"/>
      <c r="N486" s="251" t="s">
        <v>79</v>
      </c>
      <c r="O486" s="252"/>
      <c r="P486" s="253" t="s">
        <v>80</v>
      </c>
      <c r="Q486" s="254"/>
      <c r="R486" s="23"/>
      <c r="S486" s="7" t="s">
        <v>11</v>
      </c>
      <c r="T486" s="8"/>
      <c r="U486" s="8" t="s">
        <v>12</v>
      </c>
      <c r="V486" s="9"/>
      <c r="W486" s="20"/>
      <c r="X486" s="251" t="s">
        <v>79</v>
      </c>
      <c r="Y486" s="252"/>
      <c r="Z486" s="253" t="s">
        <v>80</v>
      </c>
      <c r="AA486" s="254"/>
      <c r="AB486" s="20"/>
      <c r="AC486" s="7" t="s">
        <v>4</v>
      </c>
      <c r="AD486" s="8"/>
      <c r="AE486" s="8" t="s">
        <v>5</v>
      </c>
      <c r="AF486" s="9"/>
      <c r="AG486" s="20"/>
      <c r="AH486" s="251" t="s">
        <v>0</v>
      </c>
      <c r="AI486" s="252"/>
      <c r="AJ486" s="253" t="s">
        <v>1</v>
      </c>
      <c r="AK486" s="254"/>
      <c r="AL486" s="20"/>
      <c r="AM486" s="7" t="s">
        <v>11</v>
      </c>
      <c r="AN486" s="8"/>
      <c r="AO486" s="8" t="s">
        <v>12</v>
      </c>
      <c r="AP486" s="9"/>
      <c r="AQ486" s="23"/>
      <c r="AR486" s="251" t="s">
        <v>0</v>
      </c>
      <c r="AS486" s="252"/>
      <c r="AT486" s="253" t="s">
        <v>1</v>
      </c>
      <c r="AU486" s="254"/>
      <c r="AV486" s="36"/>
      <c r="AW486" s="7" t="s">
        <v>4</v>
      </c>
      <c r="AX486" s="8"/>
      <c r="AY486" s="8" t="s">
        <v>5</v>
      </c>
      <c r="AZ486" s="9"/>
      <c r="BA486" s="20"/>
      <c r="BB486" s="251" t="s">
        <v>0</v>
      </c>
      <c r="BC486" s="252"/>
      <c r="BD486" s="253" t="s">
        <v>1</v>
      </c>
      <c r="BE486" s="254"/>
      <c r="BF486" s="36"/>
      <c r="BG486" s="7" t="s">
        <v>11</v>
      </c>
      <c r="BH486" s="8"/>
      <c r="BI486" s="8" t="s">
        <v>12</v>
      </c>
      <c r="BJ486" s="9"/>
      <c r="BK486" s="36"/>
      <c r="BL486" s="251" t="s">
        <v>0</v>
      </c>
      <c r="BM486" s="252"/>
      <c r="BN486" s="253" t="s">
        <v>1</v>
      </c>
      <c r="BO486" s="254"/>
      <c r="BP486" s="36"/>
      <c r="BQ486" s="7" t="s">
        <v>4</v>
      </c>
      <c r="BR486" s="8"/>
      <c r="BS486" s="8" t="s">
        <v>5</v>
      </c>
      <c r="BT486" s="9"/>
      <c r="BU486" s="20"/>
      <c r="BV486" s="251" t="s">
        <v>0</v>
      </c>
      <c r="BW486" s="252"/>
      <c r="BX486" s="253" t="s">
        <v>1</v>
      </c>
      <c r="BY486" s="254"/>
      <c r="BZ486" s="36"/>
      <c r="CA486" s="7" t="s">
        <v>11</v>
      </c>
      <c r="CB486" s="8"/>
      <c r="CC486" s="8" t="s">
        <v>12</v>
      </c>
      <c r="CD486" s="9"/>
      <c r="CE486" s="36"/>
      <c r="CF486" s="251" t="s">
        <v>0</v>
      </c>
      <c r="CG486" s="252"/>
      <c r="CH486" s="253" t="s">
        <v>1</v>
      </c>
      <c r="CI486" s="254"/>
      <c r="CJ486" s="23"/>
      <c r="CK486" s="7" t="s">
        <v>23</v>
      </c>
      <c r="CL486" s="8"/>
      <c r="CM486" s="8" t="s">
        <v>24</v>
      </c>
      <c r="CN486" s="9"/>
      <c r="CO486" s="23"/>
      <c r="CP486" s="251" t="s">
        <v>0</v>
      </c>
      <c r="CQ486" s="252"/>
      <c r="CR486" s="253" t="s">
        <v>1</v>
      </c>
      <c r="CS486" s="254"/>
      <c r="CU486" s="26" t="s">
        <v>25</v>
      </c>
      <c r="CW486" s="50" t="s">
        <v>44</v>
      </c>
      <c r="CY486" s="35"/>
      <c r="CZ486" s="35"/>
    </row>
    <row r="487" spans="1:104" ht="18" customHeight="1" thickTop="1" thickBot="1">
      <c r="B487" s="34">
        <v>0.91</v>
      </c>
      <c r="D487" s="11">
        <v>1</v>
      </c>
      <c r="E487" s="12">
        <v>0</v>
      </c>
      <c r="F487" s="13">
        <v>0</v>
      </c>
      <c r="G487" s="40">
        <f t="shared" ref="G487" si="4974">-1/($E$4*$B487)</f>
        <v>-1.1544291405621376</v>
      </c>
      <c r="H487" s="10"/>
      <c r="I487" s="11">
        <v>1</v>
      </c>
      <c r="J487" s="12">
        <v>0</v>
      </c>
      <c r="K487" s="13">
        <v>0</v>
      </c>
      <c r="L487" s="14">
        <v>0</v>
      </c>
      <c r="N487" s="1">
        <f t="shared" ref="N487" si="4975">D487*I487+F487*I490-E487*J487-G487*J490</f>
        <v>-0.85441229523049866</v>
      </c>
      <c r="O487" s="4">
        <f t="shared" ref="O487" si="4976">(D487*J487+E487*I487+F487*J490+G487*I490)</f>
        <v>0</v>
      </c>
      <c r="P487" s="2">
        <f t="shared" ref="P487" si="4977">D487*K487+F487*K490-E487*L487-G487*L490</f>
        <v>0</v>
      </c>
      <c r="Q487" s="3">
        <f t="shared" ref="Q487" si="4978">(D487*L487+E487*K487+F487*L490+G487*K490)</f>
        <v>-1.1544291405621376</v>
      </c>
      <c r="S487" s="11">
        <v>1</v>
      </c>
      <c r="T487" s="12">
        <v>0</v>
      </c>
      <c r="U487" s="13">
        <v>0</v>
      </c>
      <c r="V487" s="40">
        <f t="shared" ref="V487" si="4979">-1/($T$4*$B487)</f>
        <v>-2.2057428721419088</v>
      </c>
      <c r="W487" s="20"/>
      <c r="X487" s="1">
        <f t="shared" ref="X487" si="4980">N487*S487+P487*S490-O487*T487-Q487*T490</f>
        <v>-0.85441229523049866</v>
      </c>
      <c r="Y487" s="4">
        <f t="shared" ref="Y487" si="4981">(N487*T487+O487*S487+P487*T490+Q487*S490)</f>
        <v>0</v>
      </c>
      <c r="Z487" s="2">
        <f t="shared" ref="Z487" si="4982">N487*U487+P487*U490-O487*V487-Q487*V490</f>
        <v>0</v>
      </c>
      <c r="AA487" s="3">
        <f t="shared" ref="AA487" si="4983">(N487*V487+O487*U487+P487*V490+Q487*U490)</f>
        <v>0.73018468951294291</v>
      </c>
      <c r="AB487" s="20"/>
      <c r="AC487" s="11">
        <v>1</v>
      </c>
      <c r="AD487" s="12">
        <v>0</v>
      </c>
      <c r="AE487" s="13">
        <v>0</v>
      </c>
      <c r="AF487" s="14">
        <v>0</v>
      </c>
      <c r="AG487" s="20"/>
      <c r="AH487" s="1">
        <f t="shared" ref="AH487" si="4984">X487*AC487+Z487*AC490-Y487*AD487-AA487*AD490</f>
        <v>0.4856023301979091</v>
      </c>
      <c r="AI487" s="4">
        <f t="shared" ref="AI487" si="4985">(X487*AD487+Y487*AC487+Z487*AD490+AA487*AC490)</f>
        <v>0</v>
      </c>
      <c r="AJ487" s="2">
        <f t="shared" ref="AJ487" si="4986">X487*AE487+Z487*AE490-Y487*AF487-AA487*AF490</f>
        <v>0</v>
      </c>
      <c r="AK487" s="3">
        <f t="shared" ref="AK487" si="4987">(X487*AF487+Y487*AE487+Z487*AF490+AA487*AE490)</f>
        <v>0.73018468951294291</v>
      </c>
      <c r="AL487" s="20"/>
      <c r="AM487" s="11">
        <v>1</v>
      </c>
      <c r="AN487" s="12">
        <v>0</v>
      </c>
      <c r="AO487" s="13">
        <v>0</v>
      </c>
      <c r="AP487" s="40">
        <f t="shared" ref="AP487" si="4988">-1/($AN$4*$B487)</f>
        <v>-2.2922425926180616</v>
      </c>
      <c r="AR487" s="1">
        <f t="shared" ref="AR487" si="4989">AH487*AM487+AJ487*AM490-AI487*AN487-AK487*AN490</f>
        <v>0.4856023301979091</v>
      </c>
      <c r="AS487" s="4">
        <f t="shared" ref="AS487" si="4990">(AH487*AN487+AI487*AM487+AJ487*AN490+AK487*AM490)</f>
        <v>0</v>
      </c>
      <c r="AT487" s="2">
        <f t="shared" ref="AT487" si="4991">AH487*AO487+AJ487*AO490-AI487*AP487-AK487*AP490</f>
        <v>0</v>
      </c>
      <c r="AU487" s="3">
        <f t="shared" ref="AU487" si="4992">(AH487*AP487+AI487*AO487+AJ487*AP490+AK487*AO490)</f>
        <v>-0.38293365484128428</v>
      </c>
      <c r="AV487" s="20"/>
      <c r="AW487" s="11">
        <v>1</v>
      </c>
      <c r="AX487" s="12">
        <v>0</v>
      </c>
      <c r="AY487" s="13">
        <v>0</v>
      </c>
      <c r="AZ487" s="14">
        <v>0</v>
      </c>
      <c r="BA487" s="20"/>
      <c r="BB487" s="1">
        <f t="shared" ref="BB487" si="4993">AR487*AW487+AT487*AW490-AS487*AX487-AU487*AX490</f>
        <v>-0.21714685836471848</v>
      </c>
      <c r="BC487" s="4">
        <f t="shared" ref="BC487" si="4994">(AR487*AX487+AS487*AW487+AT487*AX490+AU487*AW490)</f>
        <v>0</v>
      </c>
      <c r="BD487" s="2">
        <f t="shared" ref="BD487" si="4995">AR487*AY487+AT487*AY490-AS487*AZ487-AU487*AZ490</f>
        <v>0</v>
      </c>
      <c r="BE487" s="3">
        <f t="shared" ref="BE487" si="4996">(AR487*AZ487+AS487*AY487+AT487*AZ490+AU487*AY490)</f>
        <v>-0.38293365484128428</v>
      </c>
      <c r="BF487" s="20"/>
      <c r="BG487" s="11">
        <v>1</v>
      </c>
      <c r="BH487" s="12">
        <v>0</v>
      </c>
      <c r="BI487" s="13">
        <v>0</v>
      </c>
      <c r="BJ487" s="40">
        <f t="shared" ref="BJ487" si="4997">-1/($BH$4*$B487)</f>
        <v>-2.2057428721419088</v>
      </c>
      <c r="BK487" s="20"/>
      <c r="BL487" s="1">
        <f t="shared" ref="BL487" si="4998">BB487*BG487+BD487*BG490-BC487*BH487-BE487*BH490</f>
        <v>-0.21714685836471848</v>
      </c>
      <c r="BM487" s="4">
        <f t="shared" ref="BM487" si="4999">(BB487*BH487+BC487*BG487+BD487*BH490+BE487*BG490)</f>
        <v>0</v>
      </c>
      <c r="BN487" s="2">
        <f t="shared" ref="BN487" si="5000">BB487*BI487+BD487*BI490-BC487*BJ487-BE487*BJ490</f>
        <v>0</v>
      </c>
      <c r="BO487" s="3">
        <f t="shared" ref="BO487" si="5001">(BB487*BJ487+BC487*BI487+BD487*BJ490+BE487*BI490)</f>
        <v>9.6036480204702124E-2</v>
      </c>
      <c r="BP487" s="20"/>
      <c r="BQ487" s="11">
        <v>1</v>
      </c>
      <c r="BR487" s="12">
        <v>0</v>
      </c>
      <c r="BS487" s="13">
        <v>0</v>
      </c>
      <c r="BT487" s="14">
        <v>0</v>
      </c>
      <c r="BU487" s="20"/>
      <c r="BV487" s="1">
        <f t="shared" ref="BV487" si="5002">BL487*BQ487+BN487*BQ490-BM487*BR487-BO487*BR490</f>
        <v>-6.2879070568284068E-2</v>
      </c>
      <c r="BW487" s="4">
        <f t="shared" ref="BW487" si="5003">(BL487*BR487+BM487*BQ487+BN487*BR490+BO487*BQ490)</f>
        <v>0</v>
      </c>
      <c r="BX487" s="2">
        <f t="shared" ref="BX487" si="5004">BL487*BS487+BN487*BS490-BM487*BT487-BO487*BT490</f>
        <v>0</v>
      </c>
      <c r="BY487" s="3">
        <f t="shared" ref="BY487" si="5005">(BL487*BT487+BM487*BS487+BN487*BT490+BO487*BS490)</f>
        <v>9.6036480204702124E-2</v>
      </c>
      <c r="BZ487" s="20"/>
      <c r="CA487" s="11">
        <v>1</v>
      </c>
      <c r="CB487" s="12">
        <v>0</v>
      </c>
      <c r="CC487" s="13">
        <v>0</v>
      </c>
      <c r="CD487" s="40">
        <f t="shared" ref="CD487" si="5006">-1/($CB$4*$B487)</f>
        <v>-1.1544291405621376</v>
      </c>
      <c r="CE487" s="20"/>
      <c r="CF487" s="1">
        <f t="shared" ref="CF487" si="5007">BV487*CA487+BX487*CA490-BW487*CB487-BY487*CB490</f>
        <v>-6.2879070568284068E-2</v>
      </c>
      <c r="CG487" s="4">
        <f t="shared" ref="CG487" si="5008">(BV487*CB487+BW487*CA487+BX487*CB490+BY487*CA490)</f>
        <v>0</v>
      </c>
      <c r="CH487" s="2">
        <f t="shared" ref="CH487" si="5009">BV487*CC487+BX487*CC490-BW487*CD487-BY487*CD490</f>
        <v>0</v>
      </c>
      <c r="CI487" s="3">
        <f t="shared" ref="CI487" si="5010">(BV487*CD487+BW487*CC487+BX487*CD490+BY487*CC490)</f>
        <v>0.1686259116001923</v>
      </c>
      <c r="CJ487" s="28"/>
      <c r="CK487" s="11">
        <v>1</v>
      </c>
      <c r="CL487" s="12">
        <v>0</v>
      </c>
      <c r="CM487" s="13">
        <v>0</v>
      </c>
      <c r="CN487" s="14">
        <v>0</v>
      </c>
      <c r="CP487" s="1">
        <f t="shared" ref="CP487" si="5011">CF487*CK487+CH487*CK490-CG487*CL487-CI487*CL490</f>
        <v>-6.2879070568284068E-2</v>
      </c>
      <c r="CQ487" s="4">
        <f t="shared" ref="CQ487" si="5012">(CF487*CL487+CG487*CK487+CH487*CL490+CI487*CK490)</f>
        <v>0.1686259116001923</v>
      </c>
      <c r="CR487" s="2">
        <f t="shared" ref="CR487" si="5013">CF487*CM487+CH487*CM490-CG487*CN487-CI487*CN490</f>
        <v>0</v>
      </c>
      <c r="CS487" s="3">
        <f t="shared" ref="CS487" si="5014">(CF487*CN487+CG487*CM487+CH487*CN490+CI487*CM490)</f>
        <v>0.1686259116001923</v>
      </c>
      <c r="CU487" s="29">
        <f t="shared" ref="CU487" si="5015">20*LOG(((1+$CL$4)/$CL$4)/((CP487+CP490)^2+(CQ487+CQ490)^2)^0.5)</f>
        <v>-9.6528517625861614</v>
      </c>
      <c r="CW487" s="51">
        <f t="shared" ref="CW487" si="5016">((CP487^2+CQ487^2)^0.5)/((CP490^2+CQ490^2)^0.5)</f>
        <v>3.0466001990055665E-2</v>
      </c>
      <c r="CY487" s="35"/>
      <c r="CZ487" s="35"/>
    </row>
    <row r="488" spans="1:104" ht="18" customHeight="1" thickBot="1">
      <c r="D488" s="11"/>
      <c r="E488" s="13"/>
      <c r="F488" s="13"/>
      <c r="G488" s="15"/>
      <c r="H488" s="10"/>
      <c r="I488" s="11"/>
      <c r="J488" s="13"/>
      <c r="K488" s="13"/>
      <c r="L488" s="15"/>
      <c r="N488" s="5"/>
      <c r="Q488" s="6"/>
      <c r="S488" s="11"/>
      <c r="T488" s="13"/>
      <c r="U488" s="13"/>
      <c r="V488" s="15"/>
      <c r="W488" s="20"/>
      <c r="X488" s="5"/>
      <c r="AA488" s="6"/>
      <c r="AB488" s="20"/>
      <c r="AC488" s="11"/>
      <c r="AD488" s="13"/>
      <c r="AE488" s="13"/>
      <c r="AF488" s="15"/>
      <c r="AG488" s="20"/>
      <c r="AH488" s="5"/>
      <c r="AK488" s="6"/>
      <c r="AL488" s="20"/>
      <c r="AM488" s="11"/>
      <c r="AN488" s="13"/>
      <c r="AO488" s="13"/>
      <c r="AP488" s="15"/>
      <c r="AR488" s="5"/>
      <c r="AU488" s="6"/>
      <c r="AW488" s="11"/>
      <c r="AX488" s="13"/>
      <c r="AY488" s="13"/>
      <c r="AZ488" s="15"/>
      <c r="BA488" s="20"/>
      <c r="BB488" s="5"/>
      <c r="BE488" s="6"/>
      <c r="BG488" s="11"/>
      <c r="BH488" s="13"/>
      <c r="BI488" s="13"/>
      <c r="BJ488" s="15"/>
      <c r="BL488" s="5"/>
      <c r="BO488" s="6"/>
      <c r="BQ488" s="11"/>
      <c r="BR488" s="13"/>
      <c r="BS488" s="13"/>
      <c r="BT488" s="15"/>
      <c r="BU488" s="20"/>
      <c r="BV488" s="5"/>
      <c r="BY488" s="6"/>
      <c r="CA488" s="11"/>
      <c r="CB488" s="13"/>
      <c r="CC488" s="13"/>
      <c r="CD488" s="15"/>
      <c r="CF488" s="5"/>
      <c r="CI488" s="6"/>
      <c r="CK488" s="11"/>
      <c r="CL488" s="13"/>
      <c r="CM488" s="13"/>
      <c r="CN488" s="15"/>
      <c r="CP488" s="5"/>
      <c r="CS488" s="6"/>
      <c r="CW488" s="52"/>
      <c r="CY488" s="35"/>
      <c r="CZ488" s="35"/>
    </row>
    <row r="489" spans="1:104" ht="18" customHeight="1" thickBot="1">
      <c r="D489" s="11" t="s">
        <v>6</v>
      </c>
      <c r="E489" s="13"/>
      <c r="F489" s="13" t="s">
        <v>7</v>
      </c>
      <c r="G489" s="15"/>
      <c r="H489" s="10"/>
      <c r="I489" s="11" t="s">
        <v>8</v>
      </c>
      <c r="J489" s="13"/>
      <c r="K489" s="13" t="s">
        <v>9</v>
      </c>
      <c r="L489" s="15"/>
      <c r="N489" s="251" t="s">
        <v>26</v>
      </c>
      <c r="O489" s="252"/>
      <c r="P489" s="253" t="s">
        <v>27</v>
      </c>
      <c r="Q489" s="254"/>
      <c r="S489" s="11" t="s">
        <v>13</v>
      </c>
      <c r="T489" s="13"/>
      <c r="U489" s="13" t="s">
        <v>14</v>
      </c>
      <c r="V489" s="15"/>
      <c r="W489" s="20"/>
      <c r="X489" s="251" t="s">
        <v>26</v>
      </c>
      <c r="Y489" s="252"/>
      <c r="Z489" s="253" t="s">
        <v>27</v>
      </c>
      <c r="AA489" s="254"/>
      <c r="AB489" s="20"/>
      <c r="AC489" s="11" t="s">
        <v>8</v>
      </c>
      <c r="AD489" s="13"/>
      <c r="AE489" s="13" t="s">
        <v>9</v>
      </c>
      <c r="AF489" s="15"/>
      <c r="AG489" s="20"/>
      <c r="AH489" s="251" t="s">
        <v>26</v>
      </c>
      <c r="AI489" s="252"/>
      <c r="AJ489" s="253" t="s">
        <v>27</v>
      </c>
      <c r="AK489" s="254"/>
      <c r="AL489" s="20"/>
      <c r="AM489" s="11" t="s">
        <v>13</v>
      </c>
      <c r="AN489" s="13"/>
      <c r="AO489" s="13" t="s">
        <v>14</v>
      </c>
      <c r="AP489" s="15"/>
      <c r="AR489" s="251" t="s">
        <v>26</v>
      </c>
      <c r="AS489" s="252"/>
      <c r="AT489" s="253" t="s">
        <v>27</v>
      </c>
      <c r="AU489" s="254"/>
      <c r="AV489" s="36"/>
      <c r="AW489" s="11" t="s">
        <v>8</v>
      </c>
      <c r="AX489" s="13"/>
      <c r="AY489" s="13" t="s">
        <v>9</v>
      </c>
      <c r="AZ489" s="15"/>
      <c r="BA489" s="20"/>
      <c r="BB489" s="251" t="s">
        <v>26</v>
      </c>
      <c r="BC489" s="252"/>
      <c r="BD489" s="253" t="s">
        <v>27</v>
      </c>
      <c r="BE489" s="254"/>
      <c r="BF489" s="36"/>
      <c r="BG489" s="11" t="s">
        <v>13</v>
      </c>
      <c r="BH489" s="13"/>
      <c r="BI489" s="13" t="s">
        <v>14</v>
      </c>
      <c r="BJ489" s="15"/>
      <c r="BK489" s="36"/>
      <c r="BL489" s="251" t="s">
        <v>26</v>
      </c>
      <c r="BM489" s="252"/>
      <c r="BN489" s="253" t="s">
        <v>27</v>
      </c>
      <c r="BO489" s="254"/>
      <c r="BP489" s="36"/>
      <c r="BQ489" s="11" t="s">
        <v>8</v>
      </c>
      <c r="BR489" s="13"/>
      <c r="BS489" s="13" t="s">
        <v>9</v>
      </c>
      <c r="BT489" s="15"/>
      <c r="BU489" s="20"/>
      <c r="BV489" s="251" t="s">
        <v>26</v>
      </c>
      <c r="BW489" s="252"/>
      <c r="BX489" s="253" t="s">
        <v>27</v>
      </c>
      <c r="BY489" s="254"/>
      <c r="BZ489" s="36"/>
      <c r="CA489" s="11" t="s">
        <v>13</v>
      </c>
      <c r="CB489" s="13"/>
      <c r="CC489" s="13" t="s">
        <v>14</v>
      </c>
      <c r="CD489" s="15"/>
      <c r="CE489" s="36"/>
      <c r="CF489" s="251" t="s">
        <v>26</v>
      </c>
      <c r="CG489" s="252"/>
      <c r="CH489" s="253" t="s">
        <v>27</v>
      </c>
      <c r="CI489" s="254"/>
      <c r="CK489" s="11" t="s">
        <v>28</v>
      </c>
      <c r="CL489" s="13"/>
      <c r="CM489" s="13" t="s">
        <v>29</v>
      </c>
      <c r="CN489" s="15"/>
      <c r="CP489" s="251" t="s">
        <v>26</v>
      </c>
      <c r="CQ489" s="252"/>
      <c r="CR489" s="253" t="s">
        <v>27</v>
      </c>
      <c r="CS489" s="254"/>
      <c r="CU489" s="38" t="s">
        <v>37</v>
      </c>
      <c r="CW489" s="53" t="s">
        <v>45</v>
      </c>
      <c r="CY489" s="35"/>
      <c r="CZ489" s="35"/>
    </row>
    <row r="490" spans="1:104" ht="18" customHeight="1" thickTop="1" thickBot="1">
      <c r="D490" s="16">
        <v>0</v>
      </c>
      <c r="E490" s="17">
        <v>0</v>
      </c>
      <c r="F490" s="18">
        <v>1</v>
      </c>
      <c r="G490" s="19">
        <v>0</v>
      </c>
      <c r="H490" s="10"/>
      <c r="I490" s="16">
        <v>0</v>
      </c>
      <c r="J490" s="17">
        <f t="shared" ref="J490" si="5017">-1/($J$4*$B487)</f>
        <v>-1.6063457080852197</v>
      </c>
      <c r="K490" s="18">
        <v>1</v>
      </c>
      <c r="L490" s="19">
        <v>0</v>
      </c>
      <c r="N490" s="1">
        <f t="shared" ref="N490" si="5018">D490*I487+F490*I490-E490*J487-G490*J490</f>
        <v>0</v>
      </c>
      <c r="O490" s="4">
        <f t="shared" ref="O490" si="5019">(D490*J487+E490*I487+F490*J490+G490*I490)</f>
        <v>-1.6063457080852197</v>
      </c>
      <c r="P490" s="2">
        <f t="shared" ref="P490" si="5020">D490*K487+F490*K490-E490*L487-G490*L490</f>
        <v>1</v>
      </c>
      <c r="Q490" s="3">
        <f t="shared" ref="Q490" si="5021">(D490*L487+E490*K487+F490*L490+G490*K490)</f>
        <v>0</v>
      </c>
      <c r="S490" s="16">
        <v>0</v>
      </c>
      <c r="T490" s="17">
        <v>0</v>
      </c>
      <c r="U490" s="18">
        <v>1</v>
      </c>
      <c r="V490" s="19">
        <v>0</v>
      </c>
      <c r="W490" s="20"/>
      <c r="X490" s="1">
        <f t="shared" ref="X490" si="5022">N490*S487+P490*S490-O490*T487-Q490*T490</f>
        <v>0</v>
      </c>
      <c r="Y490" s="4">
        <f t="shared" ref="Y490" si="5023">(N490*T487+O490*S487+P490*T490+Q490*S490)</f>
        <v>-1.6063457080852197</v>
      </c>
      <c r="Z490" s="2">
        <f t="shared" ref="Z490" si="5024">N490*U487+P490*U490-O490*V487-Q490*V490</f>
        <v>-2.5431855958047205</v>
      </c>
      <c r="AA490" s="3">
        <f t="shared" ref="AA490" si="5025">(N490*V487+O490*U487+P490*V490+Q490*U490)</f>
        <v>0</v>
      </c>
      <c r="AB490" s="20"/>
      <c r="AC490" s="16">
        <v>0</v>
      </c>
      <c r="AD490" s="17">
        <f t="shared" ref="AD490" si="5026">-1/($AD$4*$B487)</f>
        <v>-1.8351721758535384</v>
      </c>
      <c r="AE490" s="18">
        <v>1</v>
      </c>
      <c r="AF490" s="19">
        <v>0</v>
      </c>
      <c r="AG490" s="20"/>
      <c r="AH490" s="1">
        <f t="shared" ref="AH490" si="5027">X490*AC487+Z490*AC490-Y490*AD487-AA490*AD490</f>
        <v>0</v>
      </c>
      <c r="AI490" s="4">
        <f t="shared" ref="AI490" si="5028">(X490*AD487+Y490*AC487+Z490*AD490+AA490*AC490)</f>
        <v>3.0608377353671061</v>
      </c>
      <c r="AJ490" s="2">
        <f t="shared" ref="AJ490" si="5029">X490*AE487+Z490*AE490-Y490*AF487-AA490*AF490</f>
        <v>-2.5431855958047205</v>
      </c>
      <c r="AK490" s="3">
        <f t="shared" ref="AK490" si="5030">(X490*AF487+Y490*AE487+Z490*AF490+AA490*AE490)</f>
        <v>0</v>
      </c>
      <c r="AL490" s="20"/>
      <c r="AM490" s="16">
        <v>0</v>
      </c>
      <c r="AN490" s="17">
        <v>0</v>
      </c>
      <c r="AO490" s="18">
        <v>1</v>
      </c>
      <c r="AP490" s="19">
        <v>0</v>
      </c>
      <c r="AR490" s="1">
        <f t="shared" ref="AR490" si="5031">AH490*AM487+AJ490*AM490-AI490*AN487-AK490*AN490</f>
        <v>0</v>
      </c>
      <c r="AS490" s="4">
        <f t="shared" ref="AS490" si="5032">(AH490*AN487+AI490*AM487+AJ490*AN490+AK490*AM490)</f>
        <v>3.0608377353671061</v>
      </c>
      <c r="AT490" s="2">
        <f t="shared" ref="AT490" si="5033">AH490*AO487+AJ490*AO490-AI490*AP487-AK490*AP490</f>
        <v>4.4729970302963711</v>
      </c>
      <c r="AU490" s="3">
        <f t="shared" ref="AU490" si="5034">(AH490*AP487+AI490*AO487+AJ490*AP490+AK490*AO490)</f>
        <v>0</v>
      </c>
      <c r="AV490" s="20"/>
      <c r="AW490" s="16">
        <v>0</v>
      </c>
      <c r="AX490" s="17">
        <f t="shared" ref="AX490" si="5035">-1/($AX$4*$B487)</f>
        <v>-1.8351721758535384</v>
      </c>
      <c r="AY490" s="18">
        <v>1</v>
      </c>
      <c r="AZ490" s="19">
        <v>0</v>
      </c>
      <c r="BA490" s="20"/>
      <c r="BB490" s="1">
        <f t="shared" ref="BB490" si="5036">AR490*AW487+AT490*AW490-AS490*AX487-AU490*AX490</f>
        <v>0</v>
      </c>
      <c r="BC490" s="4">
        <f t="shared" ref="BC490" si="5037">(AR490*AX487+AS490*AW487+AT490*AX490+AU490*AW490)</f>
        <v>-5.147881957308301</v>
      </c>
      <c r="BD490" s="2">
        <f t="shared" ref="BD490" si="5038">AR490*AY487+AT490*AY490-AS490*AZ487-AU490*AZ490</f>
        <v>4.4729970302963711</v>
      </c>
      <c r="BE490" s="3">
        <f t="shared" ref="BE490" si="5039">(AR490*AZ487+AS490*AY487+AT490*AZ490+AU490*AY490)</f>
        <v>0</v>
      </c>
      <c r="BF490" s="20"/>
      <c r="BG490" s="16">
        <v>0</v>
      </c>
      <c r="BH490" s="17">
        <v>0</v>
      </c>
      <c r="BI490" s="18">
        <v>1</v>
      </c>
      <c r="BJ490" s="19">
        <v>0</v>
      </c>
      <c r="BK490" s="20"/>
      <c r="BL490" s="1">
        <f t="shared" ref="BL490" si="5040">BB490*BG487+BD490*BG490-BC490*BH487-BE490*BH490</f>
        <v>0</v>
      </c>
      <c r="BM490" s="4">
        <f t="shared" ref="BM490" si="5041">(BB490*BH487+BC490*BG487+BD490*BH490+BE490*BG490)</f>
        <v>-5.147881957308301</v>
      </c>
      <c r="BN490" s="2">
        <f t="shared" ref="BN490" si="5042">BB490*BI487+BD490*BI490-BC490*BJ487-BE490*BJ490</f>
        <v>-6.8819069036643512</v>
      </c>
      <c r="BO490" s="3">
        <f t="shared" ref="BO490" si="5043">(BB490*BJ487+BC490*BI487+BD490*BJ490+BE490*BI490)</f>
        <v>0</v>
      </c>
      <c r="BP490" s="20"/>
      <c r="BQ490" s="16">
        <v>0</v>
      </c>
      <c r="BR490" s="17">
        <f t="shared" ref="BR490" si="5044">-1/($BR$4*$B487)</f>
        <v>-1.6063457080852197</v>
      </c>
      <c r="BS490" s="18">
        <v>1</v>
      </c>
      <c r="BT490" s="19">
        <v>0</v>
      </c>
      <c r="BU490" s="20"/>
      <c r="BV490" s="1">
        <f t="shared" ref="BV490" si="5045">BL490*BQ487+BN490*BQ490-BM490*BR487-BO490*BR490</f>
        <v>0</v>
      </c>
      <c r="BW490" s="4">
        <f t="shared" ref="BW490" si="5046">(BL490*BR487+BM490*BQ487+BN490*BR490+BO490*BQ490)</f>
        <v>5.9068396608349731</v>
      </c>
      <c r="BX490" s="2">
        <f t="shared" ref="BX490" si="5047">BL490*BS487+BN490*BS490-BM490*BT487-BO490*BT490</f>
        <v>-6.8819069036643512</v>
      </c>
      <c r="BY490" s="3">
        <f t="shared" ref="BY490" si="5048">(BL490*BT487+BM490*BS487+BN490*BT490+BO490*BS490)</f>
        <v>0</v>
      </c>
      <c r="BZ490" s="20"/>
      <c r="CA490" s="16">
        <v>0</v>
      </c>
      <c r="CB490" s="17">
        <v>0</v>
      </c>
      <c r="CC490" s="18">
        <v>1</v>
      </c>
      <c r="CD490" s="19">
        <v>0</v>
      </c>
      <c r="CE490" s="20"/>
      <c r="CF490" s="1">
        <f t="shared" ref="CF490" si="5049">BV490*CA487+BX490*CA490-BW490*CB487-BY490*CB490</f>
        <v>0</v>
      </c>
      <c r="CG490" s="4">
        <f t="shared" ref="CG490" si="5050">(BV490*CB487+BW490*CA487+BX490*CB490+BY490*CA490)</f>
        <v>5.9068396608349731</v>
      </c>
      <c r="CH490" s="2">
        <f t="shared" ref="CH490" si="5051">BV490*CC487+BX490*CC490-BW490*CD487-BY490*CD490</f>
        <v>-6.2879070568284234E-2</v>
      </c>
      <c r="CI490" s="3">
        <f t="shared" ref="CI490" si="5052">(BV490*CD487+BW490*CC487+BX490*CD490+BY490*CC490)</f>
        <v>0</v>
      </c>
      <c r="CK490" s="16">
        <f t="shared" ref="CK490" si="5053">1/$CL$4</f>
        <v>1</v>
      </c>
      <c r="CL490" s="17">
        <v>0</v>
      </c>
      <c r="CM490" s="18">
        <v>1</v>
      </c>
      <c r="CN490" s="19">
        <v>0</v>
      </c>
      <c r="CP490" s="1">
        <f t="shared" ref="CP490" si="5054">CF490*CK487+CH490*CK490-CG490*CL487-CI490*CL490</f>
        <v>-6.2879070568284234E-2</v>
      </c>
      <c r="CQ490" s="4">
        <f t="shared" ref="CQ490" si="5055">(CF490*CL487+CG490*CK487+CH490*CL490+CI490*CK490)</f>
        <v>5.9068396608349731</v>
      </c>
      <c r="CR490" s="2">
        <f t="shared" ref="CR490" si="5056">CF490*CM487+CH490*CM490-CG490*CN487-CI490*CN490</f>
        <v>-6.2879070568284234E-2</v>
      </c>
      <c r="CS490" s="3">
        <f t="shared" ref="CS490" si="5057">(CF490*CN487+CG490*CM487+CH490*CN490+CI490*CM490)</f>
        <v>0</v>
      </c>
      <c r="CU490" s="39">
        <f t="shared" ref="CU490" si="5058">(180/PI())*ATAN(-1*(CQ487/CP487))</f>
        <v>69.549971522938648</v>
      </c>
      <c r="CW490" s="54">
        <f t="shared" ref="CW490" si="5059">20*LOG(((1-(10^(CU487/20)^2)*(1-((1-CW487)/(1+CW487))^2))^0.5))</f>
        <v>-5.4327635932465729E-2</v>
      </c>
      <c r="CY490" s="35"/>
      <c r="CZ490" s="35"/>
    </row>
    <row r="491" spans="1:104" ht="18" customHeight="1"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3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  <c r="BD491" s="20"/>
      <c r="BE491" s="20"/>
      <c r="BF491" s="20"/>
      <c r="BG491" s="20"/>
      <c r="BH491" s="20"/>
      <c r="BI491" s="20"/>
      <c r="BJ491" s="20"/>
      <c r="BK491" s="20"/>
      <c r="BL491" s="20"/>
      <c r="BM491" s="20"/>
      <c r="BN491" s="20"/>
      <c r="BO491" s="20"/>
      <c r="BP491" s="20"/>
      <c r="BQ491" s="20"/>
      <c r="BR491" s="20"/>
      <c r="BS491" s="20"/>
      <c r="BT491" s="20"/>
      <c r="BU491" s="20"/>
      <c r="BV491" s="20"/>
      <c r="BW491" s="20"/>
      <c r="BX491" s="20"/>
      <c r="BY491" s="20"/>
      <c r="BZ491" s="20"/>
      <c r="CA491" s="20"/>
      <c r="CB491" s="20"/>
      <c r="CC491" s="20"/>
      <c r="CD491" s="20"/>
      <c r="CE491" s="20"/>
      <c r="CF491" s="20"/>
      <c r="CG491" s="20"/>
      <c r="CH491" s="20"/>
      <c r="CI491" s="20"/>
      <c r="CJ491" s="20"/>
      <c r="CK491" s="20"/>
      <c r="CL491" s="20"/>
      <c r="CY491" s="35"/>
      <c r="CZ491" s="35"/>
    </row>
    <row r="492" spans="1:104" ht="18" customHeight="1">
      <c r="CY492" s="35"/>
      <c r="CZ492" s="35"/>
    </row>
    <row r="493" spans="1:104" ht="18" customHeight="1" thickBot="1">
      <c r="A493" s="23"/>
      <c r="B493" s="23"/>
      <c r="C493" s="23"/>
      <c r="D493" s="20" t="s">
        <v>15</v>
      </c>
      <c r="E493" s="20"/>
      <c r="F493" s="20"/>
      <c r="G493" s="20"/>
      <c r="H493" s="20"/>
      <c r="I493" s="20" t="s">
        <v>16</v>
      </c>
      <c r="J493" s="20"/>
      <c r="K493" s="20"/>
      <c r="L493" s="20"/>
      <c r="M493" s="23"/>
      <c r="N493" s="23"/>
      <c r="O493" s="24" t="s">
        <v>17</v>
      </c>
      <c r="P493" s="23"/>
      <c r="Q493" s="23"/>
      <c r="R493" s="23"/>
      <c r="S493" s="20"/>
      <c r="T493" s="20" t="s">
        <v>18</v>
      </c>
      <c r="U493" s="23"/>
      <c r="V493" s="23"/>
      <c r="W493" s="23"/>
      <c r="X493" s="23"/>
      <c r="Y493" s="24" t="s">
        <v>19</v>
      </c>
      <c r="Z493" s="23"/>
      <c r="AA493" s="23"/>
      <c r="AB493" s="23"/>
      <c r="AC493" s="24" t="s">
        <v>20</v>
      </c>
      <c r="AD493" s="20"/>
      <c r="AE493" s="20"/>
      <c r="AF493" s="20"/>
      <c r="AG493" s="20"/>
      <c r="AH493" s="23"/>
      <c r="AI493" s="24" t="s">
        <v>21</v>
      </c>
      <c r="AJ493" s="23"/>
      <c r="AK493" s="23"/>
      <c r="AL493" s="20"/>
      <c r="AM493" s="24" t="s">
        <v>31</v>
      </c>
      <c r="AN493" s="20"/>
      <c r="AO493" s="23"/>
      <c r="AP493" s="23"/>
      <c r="AQ493" s="23"/>
      <c r="AR493" s="23"/>
      <c r="AS493" s="24" t="s">
        <v>91</v>
      </c>
      <c r="AT493" s="23"/>
      <c r="AU493" s="23"/>
      <c r="AV493" s="23"/>
      <c r="AW493" s="24" t="s">
        <v>32</v>
      </c>
      <c r="AX493" s="20"/>
      <c r="AY493" s="20"/>
      <c r="AZ493" s="20"/>
      <c r="BA493" s="20"/>
      <c r="BB493" s="23"/>
      <c r="BC493" s="24" t="s">
        <v>22</v>
      </c>
      <c r="BD493" s="23"/>
      <c r="BE493" s="23"/>
      <c r="BF493" s="23"/>
      <c r="BG493" s="24" t="s">
        <v>33</v>
      </c>
      <c r="BH493" s="20"/>
      <c r="BI493" s="23"/>
      <c r="BJ493" s="23"/>
      <c r="BK493" s="23"/>
      <c r="BL493" s="23"/>
      <c r="BM493" s="24" t="s">
        <v>34</v>
      </c>
      <c r="BN493" s="23"/>
      <c r="BO493" s="23"/>
      <c r="BP493" s="23"/>
      <c r="BQ493" s="24" t="s">
        <v>89</v>
      </c>
      <c r="BR493" s="20"/>
      <c r="BS493" s="20"/>
      <c r="BT493" s="20"/>
      <c r="BU493" s="20"/>
      <c r="BV493" s="23"/>
      <c r="BW493" s="24" t="s">
        <v>35</v>
      </c>
      <c r="BX493" s="23"/>
      <c r="BY493" s="23"/>
      <c r="BZ493" s="23"/>
      <c r="CA493" s="24" t="s">
        <v>90</v>
      </c>
      <c r="CB493" s="20"/>
      <c r="CC493" s="23"/>
      <c r="CD493" s="23"/>
      <c r="CE493" s="23"/>
      <c r="CF493" s="23"/>
      <c r="CG493" s="24" t="s">
        <v>92</v>
      </c>
      <c r="CH493" s="23"/>
      <c r="CI493" s="23"/>
      <c r="CJ493" s="23"/>
      <c r="CK493" s="24" t="s">
        <v>36</v>
      </c>
      <c r="CL493" s="24"/>
      <c r="CM493" s="23"/>
      <c r="CN493" s="23"/>
      <c r="CO493" s="23"/>
      <c r="CP493" s="23"/>
      <c r="CQ493" s="24" t="s">
        <v>93</v>
      </c>
      <c r="CR493" s="23"/>
      <c r="CS493" s="23"/>
      <c r="CY493" s="35"/>
      <c r="CZ493" s="35"/>
    </row>
    <row r="494" spans="1:104" ht="18" customHeight="1" thickBot="1">
      <c r="A494" s="23"/>
      <c r="B494" s="33"/>
      <c r="C494" s="23"/>
      <c r="D494" s="7" t="s">
        <v>2</v>
      </c>
      <c r="E494" s="8"/>
      <c r="F494" s="8" t="s">
        <v>3</v>
      </c>
      <c r="G494" s="9"/>
      <c r="H494" s="10"/>
      <c r="I494" s="7" t="s">
        <v>4</v>
      </c>
      <c r="J494" s="8"/>
      <c r="K494" s="8" t="s">
        <v>5</v>
      </c>
      <c r="L494" s="9"/>
      <c r="M494" s="23"/>
      <c r="N494" s="251" t="s">
        <v>79</v>
      </c>
      <c r="O494" s="252"/>
      <c r="P494" s="253" t="s">
        <v>80</v>
      </c>
      <c r="Q494" s="254"/>
      <c r="R494" s="23"/>
      <c r="S494" s="7" t="s">
        <v>11</v>
      </c>
      <c r="T494" s="8"/>
      <c r="U494" s="8" t="s">
        <v>12</v>
      </c>
      <c r="V494" s="9"/>
      <c r="W494" s="20"/>
      <c r="X494" s="251" t="s">
        <v>79</v>
      </c>
      <c r="Y494" s="252"/>
      <c r="Z494" s="253" t="s">
        <v>80</v>
      </c>
      <c r="AA494" s="254"/>
      <c r="AB494" s="20"/>
      <c r="AC494" s="7" t="s">
        <v>4</v>
      </c>
      <c r="AD494" s="8"/>
      <c r="AE494" s="8" t="s">
        <v>5</v>
      </c>
      <c r="AF494" s="9"/>
      <c r="AG494" s="20"/>
      <c r="AH494" s="251" t="s">
        <v>0</v>
      </c>
      <c r="AI494" s="252"/>
      <c r="AJ494" s="253" t="s">
        <v>1</v>
      </c>
      <c r="AK494" s="254"/>
      <c r="AL494" s="20"/>
      <c r="AM494" s="7" t="s">
        <v>11</v>
      </c>
      <c r="AN494" s="8"/>
      <c r="AO494" s="8" t="s">
        <v>12</v>
      </c>
      <c r="AP494" s="9"/>
      <c r="AQ494" s="23"/>
      <c r="AR494" s="251" t="s">
        <v>0</v>
      </c>
      <c r="AS494" s="252"/>
      <c r="AT494" s="253" t="s">
        <v>1</v>
      </c>
      <c r="AU494" s="254"/>
      <c r="AV494" s="36"/>
      <c r="AW494" s="7" t="s">
        <v>4</v>
      </c>
      <c r="AX494" s="8"/>
      <c r="AY494" s="8" t="s">
        <v>5</v>
      </c>
      <c r="AZ494" s="9"/>
      <c r="BA494" s="20"/>
      <c r="BB494" s="251" t="s">
        <v>0</v>
      </c>
      <c r="BC494" s="252"/>
      <c r="BD494" s="253" t="s">
        <v>1</v>
      </c>
      <c r="BE494" s="254"/>
      <c r="BF494" s="36"/>
      <c r="BG494" s="7" t="s">
        <v>11</v>
      </c>
      <c r="BH494" s="8"/>
      <c r="BI494" s="8" t="s">
        <v>12</v>
      </c>
      <c r="BJ494" s="9"/>
      <c r="BK494" s="36"/>
      <c r="BL494" s="251" t="s">
        <v>0</v>
      </c>
      <c r="BM494" s="252"/>
      <c r="BN494" s="253" t="s">
        <v>1</v>
      </c>
      <c r="BO494" s="254"/>
      <c r="BP494" s="36"/>
      <c r="BQ494" s="7" t="s">
        <v>4</v>
      </c>
      <c r="BR494" s="8"/>
      <c r="BS494" s="8" t="s">
        <v>5</v>
      </c>
      <c r="BT494" s="9"/>
      <c r="BU494" s="20"/>
      <c r="BV494" s="251" t="s">
        <v>0</v>
      </c>
      <c r="BW494" s="252"/>
      <c r="BX494" s="253" t="s">
        <v>1</v>
      </c>
      <c r="BY494" s="254"/>
      <c r="BZ494" s="36"/>
      <c r="CA494" s="7" t="s">
        <v>11</v>
      </c>
      <c r="CB494" s="8"/>
      <c r="CC494" s="8" t="s">
        <v>12</v>
      </c>
      <c r="CD494" s="9"/>
      <c r="CE494" s="36"/>
      <c r="CF494" s="251" t="s">
        <v>0</v>
      </c>
      <c r="CG494" s="252"/>
      <c r="CH494" s="253" t="s">
        <v>1</v>
      </c>
      <c r="CI494" s="254"/>
      <c r="CJ494" s="23"/>
      <c r="CK494" s="7" t="s">
        <v>23</v>
      </c>
      <c r="CL494" s="8"/>
      <c r="CM494" s="8" t="s">
        <v>24</v>
      </c>
      <c r="CN494" s="9"/>
      <c r="CO494" s="23"/>
      <c r="CP494" s="251" t="s">
        <v>0</v>
      </c>
      <c r="CQ494" s="252"/>
      <c r="CR494" s="253" t="s">
        <v>1</v>
      </c>
      <c r="CS494" s="254"/>
      <c r="CU494" s="26" t="s">
        <v>25</v>
      </c>
      <c r="CW494" s="50" t="s">
        <v>44</v>
      </c>
      <c r="CY494" s="35"/>
      <c r="CZ494" s="35"/>
    </row>
    <row r="495" spans="1:104" ht="18" customHeight="1" thickTop="1" thickBot="1">
      <c r="B495" s="34">
        <v>0.91500000000000004</v>
      </c>
      <c r="D495" s="11">
        <v>1</v>
      </c>
      <c r="E495" s="12">
        <v>0</v>
      </c>
      <c r="F495" s="13">
        <v>0</v>
      </c>
      <c r="G495" s="40">
        <f t="shared" ref="G495" si="5060">-1/($E$4*$B495)</f>
        <v>-1.1481207846027817</v>
      </c>
      <c r="H495" s="10"/>
      <c r="I495" s="11">
        <v>1</v>
      </c>
      <c r="J495" s="12">
        <v>0</v>
      </c>
      <c r="K495" s="13">
        <v>0</v>
      </c>
      <c r="L495" s="14">
        <v>0</v>
      </c>
      <c r="N495" s="1">
        <f t="shared" ref="N495" si="5061">D495*I495+F495*I498-E495*J495-G495*J498</f>
        <v>-0.83420086796306325</v>
      </c>
      <c r="O495" s="4">
        <f t="shared" ref="O495" si="5062">(D495*J495+E495*I495+F495*J498+G495*I498)</f>
        <v>0</v>
      </c>
      <c r="P495" s="2">
        <f t="shared" ref="P495" si="5063">D495*K495+F495*K498-E495*L495-G495*L498</f>
        <v>0</v>
      </c>
      <c r="Q495" s="3">
        <f t="shared" ref="Q495" si="5064">(D495*L495+E495*K495+F495*L498+G495*K498)</f>
        <v>-1.1481207846027817</v>
      </c>
      <c r="S495" s="11">
        <v>1</v>
      </c>
      <c r="T495" s="12">
        <v>0</v>
      </c>
      <c r="U495" s="13">
        <v>0</v>
      </c>
      <c r="V495" s="40">
        <f t="shared" ref="V495" si="5065">-1/($T$4*$B495)</f>
        <v>-2.1936896324034283</v>
      </c>
      <c r="W495" s="20"/>
      <c r="X495" s="1">
        <f t="shared" ref="X495" si="5066">N495*S495+P495*S498-O495*T495-Q495*T498</f>
        <v>-0.83420086796306325</v>
      </c>
      <c r="Y495" s="4">
        <f t="shared" ref="Y495" si="5067">(N495*T495+O495*S495+P495*T498+Q495*S498)</f>
        <v>0</v>
      </c>
      <c r="Z495" s="2">
        <f t="shared" ref="Z495" si="5068">N495*U495+P495*U498-O495*V495-Q495*V498</f>
        <v>0</v>
      </c>
      <c r="AA495" s="3">
        <f t="shared" ref="AA495" si="5069">(N495*V495+O495*U495+P495*V498+Q495*U498)</f>
        <v>0.68185701078973149</v>
      </c>
      <c r="AB495" s="20"/>
      <c r="AC495" s="11">
        <v>1</v>
      </c>
      <c r="AD495" s="12">
        <v>0</v>
      </c>
      <c r="AE495" s="13">
        <v>0</v>
      </c>
      <c r="AF495" s="14">
        <v>0</v>
      </c>
      <c r="AG495" s="20"/>
      <c r="AH495" s="1">
        <f t="shared" ref="AH495" si="5070">X495*AC495+Z495*AC498-Y495*AD495-AA495*AD498</f>
        <v>0.41028630454174886</v>
      </c>
      <c r="AI495" s="4">
        <f t="shared" ref="AI495" si="5071">(X495*AD495+Y495*AC495+Z495*AD498+AA495*AC498)</f>
        <v>0</v>
      </c>
      <c r="AJ495" s="2">
        <f t="shared" ref="AJ495" si="5072">X495*AE495+Z495*AE498-Y495*AF495-AA495*AF498</f>
        <v>0</v>
      </c>
      <c r="AK495" s="3">
        <f t="shared" ref="AK495" si="5073">(X495*AF495+Y495*AE495+Z495*AF498+AA495*AE498)</f>
        <v>0.68185701078973149</v>
      </c>
      <c r="AL495" s="20"/>
      <c r="AM495" s="11">
        <v>1</v>
      </c>
      <c r="AN495" s="12">
        <v>0</v>
      </c>
      <c r="AO495" s="13">
        <v>0</v>
      </c>
      <c r="AP495" s="40">
        <f t="shared" ref="AP495" si="5074">-1/($AN$4*$B495)</f>
        <v>-2.2797166768114057</v>
      </c>
      <c r="AR495" s="1">
        <f t="shared" ref="AR495" si="5075">AH495*AM495+AJ495*AM498-AI495*AN495-AK495*AN498</f>
        <v>0.41028630454174886</v>
      </c>
      <c r="AS495" s="4">
        <f t="shared" ref="AS495" si="5076">(AH495*AN495+AI495*AM495+AJ495*AN498+AK495*AM498)</f>
        <v>0</v>
      </c>
      <c r="AT495" s="2">
        <f t="shared" ref="AT495" si="5077">AH495*AO495+AJ495*AO498-AI495*AP495-AK495*AP498</f>
        <v>0</v>
      </c>
      <c r="AU495" s="3">
        <f t="shared" ref="AU495" si="5078">(AH495*AP495+AI495*AO495+AJ495*AP498+AK495*AO498)</f>
        <v>-0.2534795199414166</v>
      </c>
      <c r="AV495" s="20"/>
      <c r="AW495" s="11">
        <v>1</v>
      </c>
      <c r="AX495" s="12">
        <v>0</v>
      </c>
      <c r="AY495" s="13">
        <v>0</v>
      </c>
      <c r="AZ495" s="14">
        <v>0</v>
      </c>
      <c r="BA495" s="20"/>
      <c r="BB495" s="1">
        <f t="shared" ref="BB495" si="5079">AR495*AW495+AT495*AW498-AS495*AX495-AU495*AX498</f>
        <v>-5.2350298247466398E-2</v>
      </c>
      <c r="BC495" s="4">
        <f t="shared" ref="BC495" si="5080">(AR495*AX495+AS495*AW495+AT495*AX498+AU495*AW498)</f>
        <v>0</v>
      </c>
      <c r="BD495" s="2">
        <f t="shared" ref="BD495" si="5081">AR495*AY495+AT495*AY498-AS495*AZ495-AU495*AZ498</f>
        <v>0</v>
      </c>
      <c r="BE495" s="3">
        <f t="shared" ref="BE495" si="5082">(AR495*AZ495+AS495*AY495+AT495*AZ498+AU495*AY498)</f>
        <v>-0.2534795199414166</v>
      </c>
      <c r="BF495" s="20"/>
      <c r="BG495" s="11">
        <v>1</v>
      </c>
      <c r="BH495" s="12">
        <v>0</v>
      </c>
      <c r="BI495" s="13">
        <v>0</v>
      </c>
      <c r="BJ495" s="40">
        <f t="shared" ref="BJ495" si="5083">-1/($BH$4*$B495)</f>
        <v>-2.1936896324034283</v>
      </c>
      <c r="BK495" s="20"/>
      <c r="BL495" s="1">
        <f t="shared" ref="BL495" si="5084">BB495*BG495+BD495*BG498-BC495*BH495-BE495*BH498</f>
        <v>-5.2350298247466398E-2</v>
      </c>
      <c r="BM495" s="4">
        <f t="shared" ref="BM495" si="5085">(BB495*BH495+BC495*BG495+BD495*BH498+BE495*BG498)</f>
        <v>0</v>
      </c>
      <c r="BN495" s="2">
        <f t="shared" ref="BN495" si="5086">BB495*BI495+BD495*BI498-BC495*BJ495-BE495*BJ498</f>
        <v>0</v>
      </c>
      <c r="BO495" s="3">
        <f t="shared" ref="BO495" si="5087">(BB495*BJ495+BC495*BI495+BD495*BJ498+BE495*BI498)</f>
        <v>-0.1386392134227222</v>
      </c>
      <c r="BP495" s="20"/>
      <c r="BQ495" s="11">
        <v>1</v>
      </c>
      <c r="BR495" s="12">
        <v>0</v>
      </c>
      <c r="BS495" s="13">
        <v>0</v>
      </c>
      <c r="BT495" s="14">
        <v>0</v>
      </c>
      <c r="BU495" s="20"/>
      <c r="BV495" s="1">
        <f t="shared" ref="BV495" si="5088">BL495*BQ495+BN495*BQ498-BM495*BR495-BO495*BR498</f>
        <v>-0.27383585011965167</v>
      </c>
      <c r="BW495" s="4">
        <f t="shared" ref="BW495" si="5089">(BL495*BR495+BM495*BQ495+BN495*BR498+BO495*BQ498)</f>
        <v>0</v>
      </c>
      <c r="BX495" s="2">
        <f t="shared" ref="BX495" si="5090">BL495*BS495+BN495*BS498-BM495*BT495-BO495*BT498</f>
        <v>0</v>
      </c>
      <c r="BY495" s="3">
        <f t="shared" ref="BY495" si="5091">(BL495*BT495+BM495*BS495+BN495*BT498+BO495*BS498)</f>
        <v>-0.1386392134227222</v>
      </c>
      <c r="BZ495" s="20"/>
      <c r="CA495" s="11">
        <v>1</v>
      </c>
      <c r="CB495" s="12">
        <v>0</v>
      </c>
      <c r="CC495" s="13">
        <v>0</v>
      </c>
      <c r="CD495" s="40">
        <f t="shared" ref="CD495" si="5092">-1/($CB$4*$B495)</f>
        <v>-1.1481207846027817</v>
      </c>
      <c r="CE495" s="20"/>
      <c r="CF495" s="1">
        <f t="shared" ref="CF495" si="5093">BV495*CA495+BX495*CA498-BW495*CB495-BY495*CB498</f>
        <v>-0.27383585011965167</v>
      </c>
      <c r="CG495" s="4">
        <f t="shared" ref="CG495" si="5094">(BV495*CB495+BW495*CA495+BX495*CB498+BY495*CA498)</f>
        <v>0</v>
      </c>
      <c r="CH495" s="2">
        <f t="shared" ref="CH495" si="5095">BV495*CC495+BX495*CC498-BW495*CD495-BY495*CD498</f>
        <v>0</v>
      </c>
      <c r="CI495" s="3">
        <f t="shared" ref="CI495" si="5096">(BV495*CD495+BW495*CC495+BX495*CD498+BY495*CC498)</f>
        <v>0.175757417669022</v>
      </c>
      <c r="CJ495" s="28"/>
      <c r="CK495" s="11">
        <v>1</v>
      </c>
      <c r="CL495" s="12">
        <v>0</v>
      </c>
      <c r="CM495" s="13">
        <v>0</v>
      </c>
      <c r="CN495" s="14">
        <v>0</v>
      </c>
      <c r="CP495" s="1">
        <f t="shared" ref="CP495" si="5097">CF495*CK495+CH495*CK498-CG495*CL495-CI495*CL498</f>
        <v>-0.27383585011965167</v>
      </c>
      <c r="CQ495" s="4">
        <f t="shared" ref="CQ495" si="5098">(CF495*CL495+CG495*CK495+CH495*CL498+CI495*CK498)</f>
        <v>0.175757417669022</v>
      </c>
      <c r="CR495" s="2">
        <f t="shared" ref="CR495" si="5099">CF495*CM495+CH495*CM498-CG495*CN495-CI495*CN498</f>
        <v>0</v>
      </c>
      <c r="CS495" s="3">
        <f t="shared" ref="CS495" si="5100">(CF495*CN495+CG495*CM495+CH495*CN498+CI495*CM498)</f>
        <v>0.175757417669022</v>
      </c>
      <c r="CU495" s="29">
        <f t="shared" ref="CU495" si="5101">20*LOG(((1+$CL$4)/$CL$4)/((CP495+CP498)^2+(CQ495+CQ498)^2)^0.5)</f>
        <v>-8.7332336053132682</v>
      </c>
      <c r="CW495" s="51">
        <f t="shared" ref="CW495" si="5102">((CP495^2+CQ495^2)^0.5)/((CP498^2+CQ498^2)^0.5)</f>
        <v>6.1741705605928898E-2</v>
      </c>
      <c r="CY495" s="35"/>
      <c r="CZ495" s="35"/>
    </row>
    <row r="496" spans="1:104" ht="18" customHeight="1" thickBot="1">
      <c r="D496" s="11"/>
      <c r="E496" s="13"/>
      <c r="F496" s="13"/>
      <c r="G496" s="15"/>
      <c r="H496" s="10"/>
      <c r="I496" s="11"/>
      <c r="J496" s="13"/>
      <c r="K496" s="13"/>
      <c r="L496" s="15"/>
      <c r="N496" s="5"/>
      <c r="Q496" s="6"/>
      <c r="S496" s="11"/>
      <c r="T496" s="13"/>
      <c r="U496" s="13"/>
      <c r="V496" s="15"/>
      <c r="W496" s="20"/>
      <c r="X496" s="5"/>
      <c r="AA496" s="6"/>
      <c r="AB496" s="20"/>
      <c r="AC496" s="11"/>
      <c r="AD496" s="13"/>
      <c r="AE496" s="13"/>
      <c r="AF496" s="15"/>
      <c r="AG496" s="20"/>
      <c r="AH496" s="5"/>
      <c r="AK496" s="6"/>
      <c r="AL496" s="20"/>
      <c r="AM496" s="11"/>
      <c r="AN496" s="13"/>
      <c r="AO496" s="13"/>
      <c r="AP496" s="15"/>
      <c r="AR496" s="5"/>
      <c r="AU496" s="6"/>
      <c r="AW496" s="11"/>
      <c r="AX496" s="13"/>
      <c r="AY496" s="13"/>
      <c r="AZ496" s="15"/>
      <c r="BA496" s="20"/>
      <c r="BB496" s="5"/>
      <c r="BE496" s="6"/>
      <c r="BG496" s="11"/>
      <c r="BH496" s="13"/>
      <c r="BI496" s="13"/>
      <c r="BJ496" s="15"/>
      <c r="BL496" s="5"/>
      <c r="BO496" s="6"/>
      <c r="BQ496" s="11"/>
      <c r="BR496" s="13"/>
      <c r="BS496" s="13"/>
      <c r="BT496" s="15"/>
      <c r="BU496" s="20"/>
      <c r="BV496" s="5"/>
      <c r="BY496" s="6"/>
      <c r="CA496" s="11"/>
      <c r="CB496" s="13"/>
      <c r="CC496" s="13"/>
      <c r="CD496" s="15"/>
      <c r="CF496" s="5"/>
      <c r="CI496" s="6"/>
      <c r="CK496" s="11"/>
      <c r="CL496" s="13"/>
      <c r="CM496" s="13"/>
      <c r="CN496" s="15"/>
      <c r="CP496" s="5"/>
      <c r="CS496" s="6"/>
      <c r="CW496" s="52"/>
      <c r="CY496" s="35"/>
      <c r="CZ496" s="35"/>
    </row>
    <row r="497" spans="1:104" ht="18" customHeight="1" thickBot="1">
      <c r="D497" s="11" t="s">
        <v>6</v>
      </c>
      <c r="E497" s="13"/>
      <c r="F497" s="13" t="s">
        <v>7</v>
      </c>
      <c r="G497" s="15"/>
      <c r="H497" s="10"/>
      <c r="I497" s="11" t="s">
        <v>8</v>
      </c>
      <c r="J497" s="13"/>
      <c r="K497" s="13" t="s">
        <v>9</v>
      </c>
      <c r="L497" s="15"/>
      <c r="N497" s="251" t="s">
        <v>26</v>
      </c>
      <c r="O497" s="252"/>
      <c r="P497" s="253" t="s">
        <v>27</v>
      </c>
      <c r="Q497" s="254"/>
      <c r="S497" s="11" t="s">
        <v>13</v>
      </c>
      <c r="T497" s="13"/>
      <c r="U497" s="13" t="s">
        <v>14</v>
      </c>
      <c r="V497" s="15"/>
      <c r="W497" s="20"/>
      <c r="X497" s="251" t="s">
        <v>26</v>
      </c>
      <c r="Y497" s="252"/>
      <c r="Z497" s="253" t="s">
        <v>27</v>
      </c>
      <c r="AA497" s="254"/>
      <c r="AB497" s="20"/>
      <c r="AC497" s="11" t="s">
        <v>8</v>
      </c>
      <c r="AD497" s="13"/>
      <c r="AE497" s="13" t="s">
        <v>9</v>
      </c>
      <c r="AF497" s="15"/>
      <c r="AG497" s="20"/>
      <c r="AH497" s="251" t="s">
        <v>26</v>
      </c>
      <c r="AI497" s="252"/>
      <c r="AJ497" s="253" t="s">
        <v>27</v>
      </c>
      <c r="AK497" s="254"/>
      <c r="AL497" s="20"/>
      <c r="AM497" s="11" t="s">
        <v>13</v>
      </c>
      <c r="AN497" s="13"/>
      <c r="AO497" s="13" t="s">
        <v>14</v>
      </c>
      <c r="AP497" s="15"/>
      <c r="AR497" s="251" t="s">
        <v>26</v>
      </c>
      <c r="AS497" s="252"/>
      <c r="AT497" s="253" t="s">
        <v>27</v>
      </c>
      <c r="AU497" s="254"/>
      <c r="AV497" s="36"/>
      <c r="AW497" s="11" t="s">
        <v>8</v>
      </c>
      <c r="AX497" s="13"/>
      <c r="AY497" s="13" t="s">
        <v>9</v>
      </c>
      <c r="AZ497" s="15"/>
      <c r="BA497" s="20"/>
      <c r="BB497" s="251" t="s">
        <v>26</v>
      </c>
      <c r="BC497" s="252"/>
      <c r="BD497" s="253" t="s">
        <v>27</v>
      </c>
      <c r="BE497" s="254"/>
      <c r="BF497" s="36"/>
      <c r="BG497" s="11" t="s">
        <v>13</v>
      </c>
      <c r="BH497" s="13"/>
      <c r="BI497" s="13" t="s">
        <v>14</v>
      </c>
      <c r="BJ497" s="15"/>
      <c r="BK497" s="36"/>
      <c r="BL497" s="251" t="s">
        <v>26</v>
      </c>
      <c r="BM497" s="252"/>
      <c r="BN497" s="253" t="s">
        <v>27</v>
      </c>
      <c r="BO497" s="254"/>
      <c r="BP497" s="36"/>
      <c r="BQ497" s="11" t="s">
        <v>8</v>
      </c>
      <c r="BR497" s="13"/>
      <c r="BS497" s="13" t="s">
        <v>9</v>
      </c>
      <c r="BT497" s="15"/>
      <c r="BU497" s="20"/>
      <c r="BV497" s="251" t="s">
        <v>26</v>
      </c>
      <c r="BW497" s="252"/>
      <c r="BX497" s="253" t="s">
        <v>27</v>
      </c>
      <c r="BY497" s="254"/>
      <c r="BZ497" s="36"/>
      <c r="CA497" s="11" t="s">
        <v>13</v>
      </c>
      <c r="CB497" s="13"/>
      <c r="CC497" s="13" t="s">
        <v>14</v>
      </c>
      <c r="CD497" s="15"/>
      <c r="CE497" s="36"/>
      <c r="CF497" s="251" t="s">
        <v>26</v>
      </c>
      <c r="CG497" s="252"/>
      <c r="CH497" s="253" t="s">
        <v>27</v>
      </c>
      <c r="CI497" s="254"/>
      <c r="CK497" s="11" t="s">
        <v>28</v>
      </c>
      <c r="CL497" s="13"/>
      <c r="CM497" s="13" t="s">
        <v>29</v>
      </c>
      <c r="CN497" s="15"/>
      <c r="CP497" s="251" t="s">
        <v>26</v>
      </c>
      <c r="CQ497" s="252"/>
      <c r="CR497" s="253" t="s">
        <v>27</v>
      </c>
      <c r="CS497" s="254"/>
      <c r="CU497" s="38" t="s">
        <v>37</v>
      </c>
      <c r="CW497" s="53" t="s">
        <v>45</v>
      </c>
      <c r="CY497" s="35"/>
      <c r="CZ497" s="35"/>
    </row>
    <row r="498" spans="1:104" ht="18" customHeight="1" thickTop="1" thickBot="1">
      <c r="D498" s="16">
        <v>0</v>
      </c>
      <c r="E498" s="17">
        <v>0</v>
      </c>
      <c r="F498" s="18">
        <v>1</v>
      </c>
      <c r="G498" s="19">
        <v>0</v>
      </c>
      <c r="H498" s="10"/>
      <c r="I498" s="16">
        <v>0</v>
      </c>
      <c r="J498" s="17">
        <f t="shared" ref="J498" si="5103">-1/($J$4*$B495)</f>
        <v>-1.5975678626858467</v>
      </c>
      <c r="K498" s="18">
        <v>1</v>
      </c>
      <c r="L498" s="19">
        <v>0</v>
      </c>
      <c r="N498" s="1">
        <f t="shared" ref="N498" si="5104">D498*I495+F498*I498-E498*J495-G498*J498</f>
        <v>0</v>
      </c>
      <c r="O498" s="4">
        <f t="shared" ref="O498" si="5105">(D498*J495+E498*I495+F498*J498+G498*I498)</f>
        <v>-1.5975678626858467</v>
      </c>
      <c r="P498" s="2">
        <f t="shared" ref="P498" si="5106">D498*K495+F498*K498-E498*L495-G498*L498</f>
        <v>1</v>
      </c>
      <c r="Q498" s="3">
        <f t="shared" ref="Q498" si="5107">(D498*L495+E498*K495+F498*L498+G498*K498)</f>
        <v>0</v>
      </c>
      <c r="S498" s="16">
        <v>0</v>
      </c>
      <c r="T498" s="17">
        <v>0</v>
      </c>
      <c r="U498" s="18">
        <v>1</v>
      </c>
      <c r="V498" s="19">
        <v>0</v>
      </c>
      <c r="W498" s="20"/>
      <c r="X498" s="1">
        <f t="shared" ref="X498" si="5108">N498*S495+P498*S498-O498*T495-Q498*T498</f>
        <v>0</v>
      </c>
      <c r="Y498" s="4">
        <f t="shared" ref="Y498" si="5109">(N498*T495+O498*S495+P498*T498+Q498*S498)</f>
        <v>-1.5975678626858467</v>
      </c>
      <c r="Z498" s="2">
        <f t="shared" ref="Z498" si="5110">N498*U495+P498*U498-O498*V495-Q498*V498</f>
        <v>-2.5045680574348457</v>
      </c>
      <c r="AA498" s="3">
        <f t="shared" ref="AA498" si="5111">(N498*V495+O498*U495+P498*V498+Q498*U498)</f>
        <v>0</v>
      </c>
      <c r="AB498" s="20"/>
      <c r="AC498" s="16">
        <v>0</v>
      </c>
      <c r="AD498" s="17">
        <f t="shared" ref="AD498" si="5112">-1/($AD$4*$B495)</f>
        <v>-1.8251439125975084</v>
      </c>
      <c r="AE498" s="18">
        <v>1</v>
      </c>
      <c r="AF498" s="19">
        <v>0</v>
      </c>
      <c r="AG498" s="20"/>
      <c r="AH498" s="1">
        <f t="shared" ref="AH498" si="5113">X498*AC495+Z498*AC498-Y498*AD495-AA498*AD498</f>
        <v>0</v>
      </c>
      <c r="AI498" s="4">
        <f t="shared" ref="AI498" si="5114">(X498*AD495+Y498*AC495+Z498*AD498+AA498*AC498)</f>
        <v>2.9736292810275282</v>
      </c>
      <c r="AJ498" s="2">
        <f t="shared" ref="AJ498" si="5115">X498*AE495+Z498*AE498-Y498*AF495-AA498*AF498</f>
        <v>-2.5045680574348457</v>
      </c>
      <c r="AK498" s="3">
        <f t="shared" ref="AK498" si="5116">(X498*AF495+Y498*AE495+Z498*AF498+AA498*AE498)</f>
        <v>0</v>
      </c>
      <c r="AL498" s="20"/>
      <c r="AM498" s="16">
        <v>0</v>
      </c>
      <c r="AN498" s="17">
        <v>0</v>
      </c>
      <c r="AO498" s="18">
        <v>1</v>
      </c>
      <c r="AP498" s="19">
        <v>0</v>
      </c>
      <c r="AR498" s="1">
        <f t="shared" ref="AR498" si="5117">AH498*AM495+AJ498*AM498-AI498*AN495-AK498*AN498</f>
        <v>0</v>
      </c>
      <c r="AS498" s="4">
        <f t="shared" ref="AS498" si="5118">(AH498*AN495+AI498*AM495+AJ498*AN498+AK498*AM498)</f>
        <v>2.9736292810275282</v>
      </c>
      <c r="AT498" s="2">
        <f t="shared" ref="AT498" si="5119">AH498*AO495+AJ498*AO498-AI498*AP495-AK498*AP498</f>
        <v>4.2744642051783206</v>
      </c>
      <c r="AU498" s="3">
        <f t="shared" ref="AU498" si="5120">(AH498*AP495+AI498*AO495+AJ498*AP498+AK498*AO498)</f>
        <v>0</v>
      </c>
      <c r="AV498" s="20"/>
      <c r="AW498" s="16">
        <v>0</v>
      </c>
      <c r="AX498" s="17">
        <f t="shared" ref="AX498" si="5121">-1/($AX$4*$B495)</f>
        <v>-1.8251439125975084</v>
      </c>
      <c r="AY498" s="18">
        <v>1</v>
      </c>
      <c r="AZ498" s="19">
        <v>0</v>
      </c>
      <c r="BA498" s="20"/>
      <c r="BB498" s="1">
        <f t="shared" ref="BB498" si="5122">AR498*AW495+AT498*AW498-AS498*AX495-AU498*AX498</f>
        <v>0</v>
      </c>
      <c r="BC498" s="4">
        <f t="shared" ref="BC498" si="5123">(AR498*AX495+AS498*AW495+AT498*AX498+AU498*AW498)</f>
        <v>-4.8278830426696304</v>
      </c>
      <c r="BD498" s="2">
        <f t="shared" ref="BD498" si="5124">AR498*AY495+AT498*AY498-AS498*AZ495-AU498*AZ498</f>
        <v>4.2744642051783206</v>
      </c>
      <c r="BE498" s="3">
        <f t="shared" ref="BE498" si="5125">(AR498*AZ495+AS498*AY495+AT498*AZ498+AU498*AY498)</f>
        <v>0</v>
      </c>
      <c r="BF498" s="20"/>
      <c r="BG498" s="16">
        <v>0</v>
      </c>
      <c r="BH498" s="17">
        <v>0</v>
      </c>
      <c r="BI498" s="18">
        <v>1</v>
      </c>
      <c r="BJ498" s="19">
        <v>0</v>
      </c>
      <c r="BK498" s="20"/>
      <c r="BL498" s="1">
        <f t="shared" ref="BL498" si="5126">BB498*BG495+BD498*BG498-BC498*BH495-BE498*BH498</f>
        <v>0</v>
      </c>
      <c r="BM498" s="4">
        <f t="shared" ref="BM498" si="5127">(BB498*BH495+BC498*BG495+BD498*BH498+BE498*BG498)</f>
        <v>-4.8278830426696304</v>
      </c>
      <c r="BN498" s="2">
        <f t="shared" ref="BN498" si="5128">BB498*BI495+BD498*BI498-BC498*BJ495-BE498*BJ498</f>
        <v>-6.3164127719823657</v>
      </c>
      <c r="BO498" s="3">
        <f t="shared" ref="BO498" si="5129">(BB498*BJ495+BC498*BI495+BD498*BJ498+BE498*BI498)</f>
        <v>0</v>
      </c>
      <c r="BP498" s="20"/>
      <c r="BQ498" s="16">
        <v>0</v>
      </c>
      <c r="BR498" s="17">
        <f t="shared" ref="BR498" si="5130">-1/($BR$4*$B495)</f>
        <v>-1.5975678626858467</v>
      </c>
      <c r="BS498" s="18">
        <v>1</v>
      </c>
      <c r="BT498" s="19">
        <v>0</v>
      </c>
      <c r="BU498" s="20"/>
      <c r="BV498" s="1">
        <f t="shared" ref="BV498" si="5131">BL498*BQ495+BN498*BQ498-BM498*BR495-BO498*BR498</f>
        <v>0</v>
      </c>
      <c r="BW498" s="4">
        <f t="shared" ref="BW498" si="5132">(BL498*BR495+BM498*BQ495+BN498*BR498+BO498*BQ498)</f>
        <v>5.2630150093078223</v>
      </c>
      <c r="BX498" s="2">
        <f t="shared" ref="BX498" si="5133">BL498*BS495+BN498*BS498-BM498*BT495-BO498*BT498</f>
        <v>-6.3164127719823657</v>
      </c>
      <c r="BY498" s="3">
        <f t="shared" ref="BY498" si="5134">(BL498*BT495+BM498*BS495+BN498*BT498+BO498*BS498)</f>
        <v>0</v>
      </c>
      <c r="BZ498" s="20"/>
      <c r="CA498" s="16">
        <v>0</v>
      </c>
      <c r="CB498" s="17">
        <v>0</v>
      </c>
      <c r="CC498" s="18">
        <v>1</v>
      </c>
      <c r="CD498" s="19">
        <v>0</v>
      </c>
      <c r="CE498" s="20"/>
      <c r="CF498" s="1">
        <f t="shared" ref="CF498" si="5135">BV498*CA495+BX498*CA498-BW498*CB495-BY498*CB498</f>
        <v>0</v>
      </c>
      <c r="CG498" s="4">
        <f t="shared" ref="CG498" si="5136">(BV498*CB495+BW498*CA495+BX498*CB498+BY498*CA498)</f>
        <v>5.2630150093078223</v>
      </c>
      <c r="CH498" s="2">
        <f t="shared" ref="CH498" si="5137">BV498*CC495+BX498*CC498-BW498*CD495-BY498*CD498</f>
        <v>-0.27383585011965295</v>
      </c>
      <c r="CI498" s="3">
        <f t="shared" ref="CI498" si="5138">(BV498*CD495+BW498*CC495+BX498*CD498+BY498*CC498)</f>
        <v>0</v>
      </c>
      <c r="CK498" s="16">
        <f t="shared" ref="CK498" si="5139">1/$CL$4</f>
        <v>1</v>
      </c>
      <c r="CL498" s="17">
        <v>0</v>
      </c>
      <c r="CM498" s="18">
        <v>1</v>
      </c>
      <c r="CN498" s="19">
        <v>0</v>
      </c>
      <c r="CP498" s="1">
        <f t="shared" ref="CP498" si="5140">CF498*CK495+CH498*CK498-CG498*CL495-CI498*CL498</f>
        <v>-0.27383585011965295</v>
      </c>
      <c r="CQ498" s="4">
        <f t="shared" ref="CQ498" si="5141">(CF498*CL495+CG498*CK495+CH498*CL498+CI498*CK498)</f>
        <v>5.2630150093078223</v>
      </c>
      <c r="CR498" s="2">
        <f t="shared" ref="CR498" si="5142">CF498*CM495+CH498*CM498-CG498*CN495-CI498*CN498</f>
        <v>-0.27383585011965295</v>
      </c>
      <c r="CS498" s="3">
        <f t="shared" ref="CS498" si="5143">(CF498*CN495+CG498*CM495+CH498*CN498+CI498*CM498)</f>
        <v>0</v>
      </c>
      <c r="CU498" s="39">
        <f t="shared" ref="CU498" si="5144">(180/PI())*ATAN(-1*(CQ495/CP495))</f>
        <v>32.693765631265549</v>
      </c>
      <c r="CW498" s="54">
        <f t="shared" ref="CW498" si="5145">20*LOG(((1-(10^(CU495/20)^2)*(1-((1-CW495)/(1+CW495))^2))^0.5))</f>
        <v>-0.12927348351244533</v>
      </c>
      <c r="CY498" s="35"/>
      <c r="CZ498" s="35"/>
    </row>
    <row r="499" spans="1:104" ht="18" customHeight="1"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3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  <c r="BB499" s="20"/>
      <c r="BC499" s="20"/>
      <c r="BD499" s="20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BR499" s="20"/>
      <c r="BS499" s="20"/>
      <c r="BT499" s="20"/>
      <c r="BU499" s="20"/>
      <c r="BV499" s="20"/>
      <c r="BW499" s="20"/>
      <c r="BX499" s="20"/>
      <c r="BY499" s="20"/>
      <c r="BZ499" s="20"/>
      <c r="CA499" s="20"/>
      <c r="CB499" s="20"/>
      <c r="CC499" s="20"/>
      <c r="CD499" s="20"/>
      <c r="CE499" s="20"/>
      <c r="CF499" s="20"/>
      <c r="CG499" s="20"/>
      <c r="CH499" s="20"/>
      <c r="CI499" s="20"/>
      <c r="CJ499" s="20"/>
      <c r="CK499" s="20"/>
      <c r="CL499" s="20"/>
      <c r="CY499" s="35"/>
      <c r="CZ499" s="35"/>
    </row>
    <row r="500" spans="1:104" ht="18" customHeight="1">
      <c r="CY500" s="35"/>
      <c r="CZ500" s="35"/>
    </row>
    <row r="501" spans="1:104" ht="18" customHeight="1" thickBot="1">
      <c r="A501" s="23"/>
      <c r="B501" s="23"/>
      <c r="C501" s="23"/>
      <c r="D501" s="20" t="s">
        <v>15</v>
      </c>
      <c r="E501" s="20"/>
      <c r="F501" s="20"/>
      <c r="G501" s="20"/>
      <c r="H501" s="20"/>
      <c r="I501" s="20" t="s">
        <v>16</v>
      </c>
      <c r="J501" s="20"/>
      <c r="K501" s="20"/>
      <c r="L501" s="20"/>
      <c r="M501" s="23"/>
      <c r="N501" s="23"/>
      <c r="O501" s="24" t="s">
        <v>17</v>
      </c>
      <c r="P501" s="23"/>
      <c r="Q501" s="23"/>
      <c r="R501" s="23"/>
      <c r="S501" s="20"/>
      <c r="T501" s="20" t="s">
        <v>18</v>
      </c>
      <c r="U501" s="23"/>
      <c r="V501" s="23"/>
      <c r="W501" s="23"/>
      <c r="X501" s="23"/>
      <c r="Y501" s="24" t="s">
        <v>19</v>
      </c>
      <c r="Z501" s="23"/>
      <c r="AA501" s="23"/>
      <c r="AB501" s="23"/>
      <c r="AC501" s="24" t="s">
        <v>20</v>
      </c>
      <c r="AD501" s="20"/>
      <c r="AE501" s="20"/>
      <c r="AF501" s="20"/>
      <c r="AG501" s="20"/>
      <c r="AH501" s="23"/>
      <c r="AI501" s="24" t="s">
        <v>21</v>
      </c>
      <c r="AJ501" s="23"/>
      <c r="AK501" s="23"/>
      <c r="AL501" s="20"/>
      <c r="AM501" s="24" t="s">
        <v>31</v>
      </c>
      <c r="AN501" s="20"/>
      <c r="AO501" s="23"/>
      <c r="AP501" s="23"/>
      <c r="AQ501" s="23"/>
      <c r="AR501" s="23"/>
      <c r="AS501" s="24" t="s">
        <v>91</v>
      </c>
      <c r="AT501" s="23"/>
      <c r="AU501" s="23"/>
      <c r="AV501" s="23"/>
      <c r="AW501" s="24" t="s">
        <v>32</v>
      </c>
      <c r="AX501" s="20"/>
      <c r="AY501" s="20"/>
      <c r="AZ501" s="20"/>
      <c r="BA501" s="20"/>
      <c r="BB501" s="23"/>
      <c r="BC501" s="24" t="s">
        <v>22</v>
      </c>
      <c r="BD501" s="23"/>
      <c r="BE501" s="23"/>
      <c r="BF501" s="23"/>
      <c r="BG501" s="24" t="s">
        <v>33</v>
      </c>
      <c r="BH501" s="20"/>
      <c r="BI501" s="23"/>
      <c r="BJ501" s="23"/>
      <c r="BK501" s="23"/>
      <c r="BL501" s="23"/>
      <c r="BM501" s="24" t="s">
        <v>34</v>
      </c>
      <c r="BN501" s="23"/>
      <c r="BO501" s="23"/>
      <c r="BP501" s="23"/>
      <c r="BQ501" s="24" t="s">
        <v>89</v>
      </c>
      <c r="BR501" s="20"/>
      <c r="BS501" s="20"/>
      <c r="BT501" s="20"/>
      <c r="BU501" s="20"/>
      <c r="BV501" s="23"/>
      <c r="BW501" s="24" t="s">
        <v>35</v>
      </c>
      <c r="BX501" s="23"/>
      <c r="BY501" s="23"/>
      <c r="BZ501" s="23"/>
      <c r="CA501" s="24" t="s">
        <v>90</v>
      </c>
      <c r="CB501" s="20"/>
      <c r="CC501" s="23"/>
      <c r="CD501" s="23"/>
      <c r="CE501" s="23"/>
      <c r="CF501" s="23"/>
      <c r="CG501" s="24" t="s">
        <v>92</v>
      </c>
      <c r="CH501" s="23"/>
      <c r="CI501" s="23"/>
      <c r="CJ501" s="23"/>
      <c r="CK501" s="24" t="s">
        <v>36</v>
      </c>
      <c r="CL501" s="24"/>
      <c r="CM501" s="23"/>
      <c r="CN501" s="23"/>
      <c r="CO501" s="23"/>
      <c r="CP501" s="23"/>
      <c r="CQ501" s="24" t="s">
        <v>93</v>
      </c>
      <c r="CR501" s="23"/>
      <c r="CS501" s="23"/>
      <c r="CY501" s="35"/>
      <c r="CZ501" s="35"/>
    </row>
    <row r="502" spans="1:104" ht="18" customHeight="1" thickBot="1">
      <c r="A502" s="23"/>
      <c r="B502" s="33"/>
      <c r="C502" s="23"/>
      <c r="D502" s="7" t="s">
        <v>2</v>
      </c>
      <c r="E502" s="8"/>
      <c r="F502" s="8" t="s">
        <v>3</v>
      </c>
      <c r="G502" s="9"/>
      <c r="H502" s="10"/>
      <c r="I502" s="7" t="s">
        <v>4</v>
      </c>
      <c r="J502" s="8"/>
      <c r="K502" s="8" t="s">
        <v>5</v>
      </c>
      <c r="L502" s="9"/>
      <c r="M502" s="23"/>
      <c r="N502" s="251" t="s">
        <v>79</v>
      </c>
      <c r="O502" s="252"/>
      <c r="P502" s="253" t="s">
        <v>80</v>
      </c>
      <c r="Q502" s="254"/>
      <c r="R502" s="23"/>
      <c r="S502" s="7" t="s">
        <v>11</v>
      </c>
      <c r="T502" s="8"/>
      <c r="U502" s="8" t="s">
        <v>12</v>
      </c>
      <c r="V502" s="9"/>
      <c r="W502" s="20"/>
      <c r="X502" s="251" t="s">
        <v>79</v>
      </c>
      <c r="Y502" s="252"/>
      <c r="Z502" s="253" t="s">
        <v>80</v>
      </c>
      <c r="AA502" s="254"/>
      <c r="AB502" s="20"/>
      <c r="AC502" s="7" t="s">
        <v>4</v>
      </c>
      <c r="AD502" s="8"/>
      <c r="AE502" s="8" t="s">
        <v>5</v>
      </c>
      <c r="AF502" s="9"/>
      <c r="AG502" s="20"/>
      <c r="AH502" s="251" t="s">
        <v>0</v>
      </c>
      <c r="AI502" s="252"/>
      <c r="AJ502" s="253" t="s">
        <v>1</v>
      </c>
      <c r="AK502" s="254"/>
      <c r="AL502" s="20"/>
      <c r="AM502" s="7" t="s">
        <v>11</v>
      </c>
      <c r="AN502" s="8"/>
      <c r="AO502" s="8" t="s">
        <v>12</v>
      </c>
      <c r="AP502" s="9"/>
      <c r="AQ502" s="23"/>
      <c r="AR502" s="251" t="s">
        <v>0</v>
      </c>
      <c r="AS502" s="252"/>
      <c r="AT502" s="253" t="s">
        <v>1</v>
      </c>
      <c r="AU502" s="254"/>
      <c r="AV502" s="36"/>
      <c r="AW502" s="7" t="s">
        <v>4</v>
      </c>
      <c r="AX502" s="8"/>
      <c r="AY502" s="8" t="s">
        <v>5</v>
      </c>
      <c r="AZ502" s="9"/>
      <c r="BA502" s="20"/>
      <c r="BB502" s="251" t="s">
        <v>0</v>
      </c>
      <c r="BC502" s="252"/>
      <c r="BD502" s="253" t="s">
        <v>1</v>
      </c>
      <c r="BE502" s="254"/>
      <c r="BF502" s="36"/>
      <c r="BG502" s="7" t="s">
        <v>11</v>
      </c>
      <c r="BH502" s="8"/>
      <c r="BI502" s="8" t="s">
        <v>12</v>
      </c>
      <c r="BJ502" s="9"/>
      <c r="BK502" s="36"/>
      <c r="BL502" s="251" t="s">
        <v>0</v>
      </c>
      <c r="BM502" s="252"/>
      <c r="BN502" s="253" t="s">
        <v>1</v>
      </c>
      <c r="BO502" s="254"/>
      <c r="BP502" s="36"/>
      <c r="BQ502" s="7" t="s">
        <v>4</v>
      </c>
      <c r="BR502" s="8"/>
      <c r="BS502" s="8" t="s">
        <v>5</v>
      </c>
      <c r="BT502" s="9"/>
      <c r="BU502" s="20"/>
      <c r="BV502" s="251" t="s">
        <v>0</v>
      </c>
      <c r="BW502" s="252"/>
      <c r="BX502" s="253" t="s">
        <v>1</v>
      </c>
      <c r="BY502" s="254"/>
      <c r="BZ502" s="36"/>
      <c r="CA502" s="7" t="s">
        <v>11</v>
      </c>
      <c r="CB502" s="8"/>
      <c r="CC502" s="8" t="s">
        <v>12</v>
      </c>
      <c r="CD502" s="9"/>
      <c r="CE502" s="36"/>
      <c r="CF502" s="251" t="s">
        <v>0</v>
      </c>
      <c r="CG502" s="252"/>
      <c r="CH502" s="253" t="s">
        <v>1</v>
      </c>
      <c r="CI502" s="254"/>
      <c r="CJ502" s="23"/>
      <c r="CK502" s="7" t="s">
        <v>23</v>
      </c>
      <c r="CL502" s="8"/>
      <c r="CM502" s="8" t="s">
        <v>24</v>
      </c>
      <c r="CN502" s="9"/>
      <c r="CO502" s="23"/>
      <c r="CP502" s="251" t="s">
        <v>0</v>
      </c>
      <c r="CQ502" s="252"/>
      <c r="CR502" s="253" t="s">
        <v>1</v>
      </c>
      <c r="CS502" s="254"/>
      <c r="CU502" s="26" t="s">
        <v>25</v>
      </c>
      <c r="CW502" s="50" t="s">
        <v>44</v>
      </c>
      <c r="CY502" s="35"/>
      <c r="CZ502" s="35"/>
    </row>
    <row r="503" spans="1:104" ht="18" customHeight="1" thickTop="1" thickBot="1">
      <c r="B503" s="34">
        <v>0.92</v>
      </c>
      <c r="D503" s="11">
        <v>1</v>
      </c>
      <c r="E503" s="12">
        <v>0</v>
      </c>
      <c r="F503" s="13">
        <v>0</v>
      </c>
      <c r="G503" s="40">
        <f t="shared" ref="G503" si="5146">-1/($E$4*$B503)</f>
        <v>-1.1418809977299407</v>
      </c>
      <c r="H503" s="10"/>
      <c r="I503" s="11">
        <v>1</v>
      </c>
      <c r="J503" s="12">
        <v>0</v>
      </c>
      <c r="K503" s="13">
        <v>0</v>
      </c>
      <c r="L503" s="14">
        <v>0</v>
      </c>
      <c r="N503" s="1">
        <f t="shared" ref="N503" si="5147">D503*I503+F503*I506-E503*J503-G503*J506</f>
        <v>-0.81431807854486804</v>
      </c>
      <c r="O503" s="4">
        <f t="shared" ref="O503" si="5148">(D503*J503+E503*I503+F503*J506+G503*I506)</f>
        <v>0</v>
      </c>
      <c r="P503" s="2">
        <f t="shared" ref="P503" si="5149">D503*K503+F503*K506-E503*L503-G503*L506</f>
        <v>0</v>
      </c>
      <c r="Q503" s="3">
        <f t="shared" ref="Q503" si="5150">(D503*L503+E503*K503+F503*L506+G503*K506)</f>
        <v>-1.1418809977299407</v>
      </c>
      <c r="S503" s="11">
        <v>1</v>
      </c>
      <c r="T503" s="12">
        <v>0</v>
      </c>
      <c r="U503" s="13">
        <v>0</v>
      </c>
      <c r="V503" s="40">
        <f t="shared" ref="V503" si="5151">-1/($T$4*$B503)</f>
        <v>-2.1817674061403665</v>
      </c>
      <c r="W503" s="20"/>
      <c r="X503" s="1">
        <f t="shared" ref="X503" si="5152">N503*S503+P503*S506-O503*T503-Q503*T506</f>
        <v>-0.81431807854486804</v>
      </c>
      <c r="Y503" s="4">
        <f t="shared" ref="Y503" si="5153">(N503*T503+O503*S503+P503*T506+Q503*S506)</f>
        <v>0</v>
      </c>
      <c r="Z503" s="2">
        <f t="shared" ref="Z503" si="5154">N503*U503+P503*U506-O503*V503-Q503*V506</f>
        <v>0</v>
      </c>
      <c r="AA503" s="3">
        <f t="shared" ref="AA503" si="5155">(N503*V503+O503*U503+P503*V506+Q503*U506)</f>
        <v>0.63477164427010324</v>
      </c>
      <c r="AB503" s="20"/>
      <c r="AC503" s="11">
        <v>1</v>
      </c>
      <c r="AD503" s="12">
        <v>0</v>
      </c>
      <c r="AE503" s="13">
        <v>0</v>
      </c>
      <c r="AF503" s="14">
        <v>0</v>
      </c>
      <c r="AG503" s="20"/>
      <c r="AH503" s="1">
        <f t="shared" ref="AH503" si="5156">X503*AC503+Z503*AC506-Y503*AD503-AA503*AD506</f>
        <v>0.33793505865362894</v>
      </c>
      <c r="AI503" s="4">
        <f t="shared" ref="AI503" si="5157">(X503*AD503+Y503*AC503+Z503*AD506+AA503*AC506)</f>
        <v>0</v>
      </c>
      <c r="AJ503" s="2">
        <f t="shared" ref="AJ503" si="5158">X503*AE503+Z503*AE506-Y503*AF503-AA503*AF506</f>
        <v>0</v>
      </c>
      <c r="AK503" s="3">
        <f t="shared" ref="AK503" si="5159">(X503*AF503+Y503*AE503+Z503*AF506+AA503*AE506)</f>
        <v>0.63477164427010324</v>
      </c>
      <c r="AL503" s="20"/>
      <c r="AM503" s="11">
        <v>1</v>
      </c>
      <c r="AN503" s="12">
        <v>0</v>
      </c>
      <c r="AO503" s="13">
        <v>0</v>
      </c>
      <c r="AP503" s="40">
        <f t="shared" ref="AP503" si="5160">-1/($AN$4*$B503)</f>
        <v>-2.2673269122635178</v>
      </c>
      <c r="AR503" s="1">
        <f t="shared" ref="AR503" si="5161">AH503*AM503+AJ503*AM506-AI503*AN503-AK503*AN506</f>
        <v>0.33793505865362894</v>
      </c>
      <c r="AS503" s="4">
        <f t="shared" ref="AS503" si="5162">(AH503*AN503+AI503*AM503+AJ503*AN506+AK503*AM506)</f>
        <v>0</v>
      </c>
      <c r="AT503" s="2">
        <f t="shared" ref="AT503" si="5163">AH503*AO503+AJ503*AO506-AI503*AP503-AK503*AP506</f>
        <v>0</v>
      </c>
      <c r="AU503" s="3">
        <f t="shared" ref="AU503" si="5164">(AH503*AP503+AI503*AO503+AJ503*AP506+AK503*AO506)</f>
        <v>-0.13143760881262001</v>
      </c>
      <c r="AV503" s="20"/>
      <c r="AW503" s="11">
        <v>1</v>
      </c>
      <c r="AX503" s="12">
        <v>0</v>
      </c>
      <c r="AY503" s="13">
        <v>0</v>
      </c>
      <c r="AZ503" s="14">
        <v>0</v>
      </c>
      <c r="BA503" s="20"/>
      <c r="BB503" s="1">
        <f t="shared" ref="BB503" si="5165">AR503*AW503+AT503*AW506-AS503*AX503-AU503*AX506</f>
        <v>9.934627091035253E-2</v>
      </c>
      <c r="BC503" s="4">
        <f t="shared" ref="BC503" si="5166">(AR503*AX503+AS503*AW503+AT503*AX506+AU503*AW506)</f>
        <v>0</v>
      </c>
      <c r="BD503" s="2">
        <f t="shared" ref="BD503" si="5167">AR503*AY503+AT503*AY506-AS503*AZ503-AU503*AZ506</f>
        <v>0</v>
      </c>
      <c r="BE503" s="3">
        <f t="shared" ref="BE503" si="5168">(AR503*AZ503+AS503*AY503+AT503*AZ506+AU503*AY506)</f>
        <v>-0.13143760881262001</v>
      </c>
      <c r="BF503" s="20"/>
      <c r="BG503" s="11">
        <v>1</v>
      </c>
      <c r="BH503" s="12">
        <v>0</v>
      </c>
      <c r="BI503" s="13">
        <v>0</v>
      </c>
      <c r="BJ503" s="40">
        <f t="shared" ref="BJ503" si="5169">-1/($BH$4*$B503)</f>
        <v>-2.1817674061403665</v>
      </c>
      <c r="BK503" s="20"/>
      <c r="BL503" s="1">
        <f t="shared" ref="BL503" si="5170">BB503*BG503+BD503*BG506-BC503*BH503-BE503*BH506</f>
        <v>9.934627091035253E-2</v>
      </c>
      <c r="BM503" s="4">
        <f t="shared" ref="BM503" si="5171">(BB503*BH503+BC503*BG503+BD503*BH506+BE503*BG506)</f>
        <v>0</v>
      </c>
      <c r="BN503" s="2">
        <f t="shared" ref="BN503" si="5172">BB503*BI503+BD503*BI506-BC503*BJ503-BE503*BJ506</f>
        <v>0</v>
      </c>
      <c r="BO503" s="3">
        <f t="shared" ref="BO503" si="5173">(BB503*BJ503+BC503*BI503+BD503*BJ506+BE503*BI506)</f>
        <v>-0.34818806460641799</v>
      </c>
      <c r="BP503" s="20"/>
      <c r="BQ503" s="11">
        <v>1</v>
      </c>
      <c r="BR503" s="12">
        <v>0</v>
      </c>
      <c r="BS503" s="13">
        <v>0</v>
      </c>
      <c r="BT503" s="14">
        <v>0</v>
      </c>
      <c r="BU503" s="20"/>
      <c r="BV503" s="1">
        <f t="shared" ref="BV503" si="5174">BL503*BQ503+BN503*BQ506-BM503*BR503-BO503*BR506</f>
        <v>-0.45388467137245947</v>
      </c>
      <c r="BW503" s="4">
        <f t="shared" ref="BW503" si="5175">(BL503*BR503+BM503*BQ503+BN503*BR506+BO503*BQ506)</f>
        <v>0</v>
      </c>
      <c r="BX503" s="2">
        <f t="shared" ref="BX503" si="5176">BL503*BS503+BN503*BS506-BM503*BT503-BO503*BT506</f>
        <v>0</v>
      </c>
      <c r="BY503" s="3">
        <f t="shared" ref="BY503" si="5177">(BL503*BT503+BM503*BS503+BN503*BT506+BO503*BS506)</f>
        <v>-0.34818806460641799</v>
      </c>
      <c r="BZ503" s="20"/>
      <c r="CA503" s="11">
        <v>1</v>
      </c>
      <c r="CB503" s="12">
        <v>0</v>
      </c>
      <c r="CC503" s="13">
        <v>0</v>
      </c>
      <c r="CD503" s="40">
        <f t="shared" ref="CD503" si="5178">-1/($CB$4*$B503)</f>
        <v>-1.1418809977299407</v>
      </c>
      <c r="CE503" s="20"/>
      <c r="CF503" s="1">
        <f t="shared" ref="CF503" si="5179">BV503*CA503+BX503*CA506-BW503*CB503-BY503*CB506</f>
        <v>-0.45388467137245947</v>
      </c>
      <c r="CG503" s="4">
        <f t="shared" ref="CG503" si="5180">(BV503*CB503+BW503*CA503+BX503*CB506+BY503*CA506)</f>
        <v>0</v>
      </c>
      <c r="CH503" s="2">
        <f t="shared" ref="CH503" si="5181">BV503*CC503+BX503*CC506-BW503*CD503-BY503*CD506</f>
        <v>0</v>
      </c>
      <c r="CI503" s="3">
        <f t="shared" ref="CI503" si="5182">(BV503*CD503+BW503*CC503+BX503*CD506+BY503*CC506)</f>
        <v>0.17009421679469222</v>
      </c>
      <c r="CJ503" s="28"/>
      <c r="CK503" s="11">
        <v>1</v>
      </c>
      <c r="CL503" s="12">
        <v>0</v>
      </c>
      <c r="CM503" s="13">
        <v>0</v>
      </c>
      <c r="CN503" s="14">
        <v>0</v>
      </c>
      <c r="CP503" s="1">
        <f t="shared" ref="CP503" si="5183">CF503*CK503+CH503*CK506-CG503*CL503-CI503*CL506</f>
        <v>-0.45388467137245947</v>
      </c>
      <c r="CQ503" s="4">
        <f t="shared" ref="CQ503" si="5184">(CF503*CL503+CG503*CK503+CH503*CL506+CI503*CK506)</f>
        <v>0.17009421679469222</v>
      </c>
      <c r="CR503" s="2">
        <f t="shared" ref="CR503" si="5185">CF503*CM503+CH503*CM506-CG503*CN503-CI503*CN506</f>
        <v>0</v>
      </c>
      <c r="CS503" s="3">
        <f t="shared" ref="CS503" si="5186">(CF503*CN503+CG503*CM503+CH503*CN506+CI503*CM506)</f>
        <v>0.17009421679469222</v>
      </c>
      <c r="CU503" s="29">
        <f t="shared" ref="CU503" si="5187">20*LOG(((1+$CL$4)/$CL$4)/((CP503+CP506)^2+(CQ503+CQ506)^2)^0.5)</f>
        <v>-7.8230362939069495</v>
      </c>
      <c r="CW503" s="51">
        <f t="shared" ref="CW503" si="5188">((CP503^2+CQ503^2)^0.5)/((CP506^2+CQ506^2)^0.5)</f>
        <v>0.10335069525282847</v>
      </c>
      <c r="CY503" s="35"/>
      <c r="CZ503" s="35"/>
    </row>
    <row r="504" spans="1:104" ht="18" customHeight="1" thickBot="1">
      <c r="D504" s="11"/>
      <c r="E504" s="13"/>
      <c r="F504" s="13"/>
      <c r="G504" s="15"/>
      <c r="H504" s="10"/>
      <c r="I504" s="11"/>
      <c r="J504" s="13"/>
      <c r="K504" s="13"/>
      <c r="L504" s="15"/>
      <c r="N504" s="5"/>
      <c r="Q504" s="6"/>
      <c r="S504" s="11"/>
      <c r="T504" s="13"/>
      <c r="U504" s="13"/>
      <c r="V504" s="15"/>
      <c r="W504" s="20"/>
      <c r="X504" s="5"/>
      <c r="AA504" s="6"/>
      <c r="AB504" s="20"/>
      <c r="AC504" s="11"/>
      <c r="AD504" s="13"/>
      <c r="AE504" s="13"/>
      <c r="AF504" s="15"/>
      <c r="AG504" s="20"/>
      <c r="AH504" s="5"/>
      <c r="AK504" s="6"/>
      <c r="AL504" s="20"/>
      <c r="AM504" s="11"/>
      <c r="AN504" s="13"/>
      <c r="AO504" s="13"/>
      <c r="AP504" s="15"/>
      <c r="AR504" s="5"/>
      <c r="AU504" s="6"/>
      <c r="AW504" s="11"/>
      <c r="AX504" s="13"/>
      <c r="AY504" s="13"/>
      <c r="AZ504" s="15"/>
      <c r="BA504" s="20"/>
      <c r="BB504" s="5"/>
      <c r="BE504" s="6"/>
      <c r="BG504" s="11"/>
      <c r="BH504" s="13"/>
      <c r="BI504" s="13"/>
      <c r="BJ504" s="15"/>
      <c r="BL504" s="5"/>
      <c r="BO504" s="6"/>
      <c r="BQ504" s="11"/>
      <c r="BR504" s="13"/>
      <c r="BS504" s="13"/>
      <c r="BT504" s="15"/>
      <c r="BU504" s="20"/>
      <c r="BV504" s="5"/>
      <c r="BY504" s="6"/>
      <c r="CA504" s="11"/>
      <c r="CB504" s="13"/>
      <c r="CC504" s="13"/>
      <c r="CD504" s="15"/>
      <c r="CF504" s="5"/>
      <c r="CI504" s="6"/>
      <c r="CK504" s="11"/>
      <c r="CL504" s="13"/>
      <c r="CM504" s="13"/>
      <c r="CN504" s="15"/>
      <c r="CP504" s="5"/>
      <c r="CS504" s="6"/>
      <c r="CW504" s="52"/>
      <c r="CY504" s="35"/>
      <c r="CZ504" s="35"/>
    </row>
    <row r="505" spans="1:104" ht="18" customHeight="1" thickBot="1">
      <c r="D505" s="11" t="s">
        <v>6</v>
      </c>
      <c r="E505" s="13"/>
      <c r="F505" s="13" t="s">
        <v>7</v>
      </c>
      <c r="G505" s="15"/>
      <c r="H505" s="10"/>
      <c r="I505" s="11" t="s">
        <v>8</v>
      </c>
      <c r="J505" s="13"/>
      <c r="K505" s="13" t="s">
        <v>9</v>
      </c>
      <c r="L505" s="15"/>
      <c r="N505" s="251" t="s">
        <v>26</v>
      </c>
      <c r="O505" s="252"/>
      <c r="P505" s="253" t="s">
        <v>27</v>
      </c>
      <c r="Q505" s="254"/>
      <c r="S505" s="11" t="s">
        <v>13</v>
      </c>
      <c r="T505" s="13"/>
      <c r="U505" s="13" t="s">
        <v>14</v>
      </c>
      <c r="V505" s="15"/>
      <c r="W505" s="20"/>
      <c r="X505" s="251" t="s">
        <v>26</v>
      </c>
      <c r="Y505" s="252"/>
      <c r="Z505" s="253" t="s">
        <v>27</v>
      </c>
      <c r="AA505" s="254"/>
      <c r="AB505" s="20"/>
      <c r="AC505" s="11" t="s">
        <v>8</v>
      </c>
      <c r="AD505" s="13"/>
      <c r="AE505" s="13" t="s">
        <v>9</v>
      </c>
      <c r="AF505" s="15"/>
      <c r="AG505" s="20"/>
      <c r="AH505" s="251" t="s">
        <v>26</v>
      </c>
      <c r="AI505" s="252"/>
      <c r="AJ505" s="253" t="s">
        <v>27</v>
      </c>
      <c r="AK505" s="254"/>
      <c r="AL505" s="20"/>
      <c r="AM505" s="11" t="s">
        <v>13</v>
      </c>
      <c r="AN505" s="13"/>
      <c r="AO505" s="13" t="s">
        <v>14</v>
      </c>
      <c r="AP505" s="15"/>
      <c r="AR505" s="251" t="s">
        <v>26</v>
      </c>
      <c r="AS505" s="252"/>
      <c r="AT505" s="253" t="s">
        <v>27</v>
      </c>
      <c r="AU505" s="254"/>
      <c r="AV505" s="36"/>
      <c r="AW505" s="11" t="s">
        <v>8</v>
      </c>
      <c r="AX505" s="13"/>
      <c r="AY505" s="13" t="s">
        <v>9</v>
      </c>
      <c r="AZ505" s="15"/>
      <c r="BA505" s="20"/>
      <c r="BB505" s="251" t="s">
        <v>26</v>
      </c>
      <c r="BC505" s="252"/>
      <c r="BD505" s="253" t="s">
        <v>27</v>
      </c>
      <c r="BE505" s="254"/>
      <c r="BF505" s="36"/>
      <c r="BG505" s="11" t="s">
        <v>13</v>
      </c>
      <c r="BH505" s="13"/>
      <c r="BI505" s="13" t="s">
        <v>14</v>
      </c>
      <c r="BJ505" s="15"/>
      <c r="BK505" s="36"/>
      <c r="BL505" s="251" t="s">
        <v>26</v>
      </c>
      <c r="BM505" s="252"/>
      <c r="BN505" s="253" t="s">
        <v>27</v>
      </c>
      <c r="BO505" s="254"/>
      <c r="BP505" s="36"/>
      <c r="BQ505" s="11" t="s">
        <v>8</v>
      </c>
      <c r="BR505" s="13"/>
      <c r="BS505" s="13" t="s">
        <v>9</v>
      </c>
      <c r="BT505" s="15"/>
      <c r="BU505" s="20"/>
      <c r="BV505" s="251" t="s">
        <v>26</v>
      </c>
      <c r="BW505" s="252"/>
      <c r="BX505" s="253" t="s">
        <v>27</v>
      </c>
      <c r="BY505" s="254"/>
      <c r="BZ505" s="36"/>
      <c r="CA505" s="11" t="s">
        <v>13</v>
      </c>
      <c r="CB505" s="13"/>
      <c r="CC505" s="13" t="s">
        <v>14</v>
      </c>
      <c r="CD505" s="15"/>
      <c r="CE505" s="36"/>
      <c r="CF505" s="251" t="s">
        <v>26</v>
      </c>
      <c r="CG505" s="252"/>
      <c r="CH505" s="253" t="s">
        <v>27</v>
      </c>
      <c r="CI505" s="254"/>
      <c r="CK505" s="11" t="s">
        <v>28</v>
      </c>
      <c r="CL505" s="13"/>
      <c r="CM505" s="13" t="s">
        <v>29</v>
      </c>
      <c r="CN505" s="15"/>
      <c r="CP505" s="251" t="s">
        <v>26</v>
      </c>
      <c r="CQ505" s="252"/>
      <c r="CR505" s="253" t="s">
        <v>27</v>
      </c>
      <c r="CS505" s="254"/>
      <c r="CU505" s="38" t="s">
        <v>37</v>
      </c>
      <c r="CW505" s="53" t="s">
        <v>45</v>
      </c>
      <c r="CY505" s="35"/>
      <c r="CZ505" s="35"/>
    </row>
    <row r="506" spans="1:104" ht="18" customHeight="1" thickTop="1" thickBot="1">
      <c r="D506" s="16">
        <v>0</v>
      </c>
      <c r="E506" s="17">
        <v>0</v>
      </c>
      <c r="F506" s="18">
        <v>1</v>
      </c>
      <c r="G506" s="19">
        <v>0</v>
      </c>
      <c r="H506" s="10"/>
      <c r="I506" s="16">
        <v>0</v>
      </c>
      <c r="J506" s="17">
        <f t="shared" ref="J506" si="5189">-1/($J$4*$B503)</f>
        <v>-1.5888854286495109</v>
      </c>
      <c r="K506" s="18">
        <v>1</v>
      </c>
      <c r="L506" s="19">
        <v>0</v>
      </c>
      <c r="N506" s="1">
        <f t="shared" ref="N506" si="5190">D506*I503+F506*I506-E506*J503-G506*J506</f>
        <v>0</v>
      </c>
      <c r="O506" s="4">
        <f t="shared" ref="O506" si="5191">(D506*J503+E506*I503+F506*J506+G506*I506)</f>
        <v>-1.5888854286495109</v>
      </c>
      <c r="P506" s="2">
        <f t="shared" ref="P506" si="5192">D506*K503+F506*K506-E506*L503-G506*L506</f>
        <v>1</v>
      </c>
      <c r="Q506" s="3">
        <f t="shared" ref="Q506" si="5193">(D506*L503+E506*K503+F506*L506+G506*K506)</f>
        <v>0</v>
      </c>
      <c r="S506" s="16">
        <v>0</v>
      </c>
      <c r="T506" s="17">
        <v>0</v>
      </c>
      <c r="U506" s="18">
        <v>1</v>
      </c>
      <c r="V506" s="19">
        <v>0</v>
      </c>
      <c r="W506" s="20"/>
      <c r="X506" s="1">
        <f t="shared" ref="X506" si="5194">N506*S503+P506*S506-O506*T503-Q506*T506</f>
        <v>0</v>
      </c>
      <c r="Y506" s="4">
        <f t="shared" ref="Y506" si="5195">(N506*T503+O506*S503+P506*T506+Q506*S506)</f>
        <v>-1.5888854286495109</v>
      </c>
      <c r="Z506" s="2">
        <f t="shared" ref="Z506" si="5196">N506*U503+P506*U506-O506*V503-Q506*V506</f>
        <v>-2.4665784403188677</v>
      </c>
      <c r="AA506" s="3">
        <f t="shared" ref="AA506" si="5197">(N506*V503+O506*U503+P506*V506+Q506*U506)</f>
        <v>0</v>
      </c>
      <c r="AB506" s="20"/>
      <c r="AC506" s="16">
        <v>0</v>
      </c>
      <c r="AD506" s="17">
        <f t="shared" ref="AD506" si="5198">-1/($AD$4*$B503)</f>
        <v>-1.8152246522029565</v>
      </c>
      <c r="AE506" s="18">
        <v>1</v>
      </c>
      <c r="AF506" s="19">
        <v>0</v>
      </c>
      <c r="AG506" s="20"/>
      <c r="AH506" s="1">
        <f t="shared" ref="AH506" si="5199">X506*AC503+Z506*AC506-Y506*AD503-AA506*AD506</f>
        <v>0</v>
      </c>
      <c r="AI506" s="4">
        <f t="shared" ref="AI506" si="5200">(X506*AD503+Y506*AC503+Z506*AD506+AA506*AC506)</f>
        <v>2.8885085628096165</v>
      </c>
      <c r="AJ506" s="2">
        <f t="shared" ref="AJ506" si="5201">X506*AE503+Z506*AE506-Y506*AF503-AA506*AF506</f>
        <v>-2.4665784403188677</v>
      </c>
      <c r="AK506" s="3">
        <f t="shared" ref="AK506" si="5202">(X506*AF503+Y506*AE503+Z506*AF506+AA506*AE506)</f>
        <v>0</v>
      </c>
      <c r="AL506" s="20"/>
      <c r="AM506" s="16">
        <v>0</v>
      </c>
      <c r="AN506" s="17">
        <v>0</v>
      </c>
      <c r="AO506" s="18">
        <v>1</v>
      </c>
      <c r="AP506" s="19">
        <v>0</v>
      </c>
      <c r="AR506" s="1">
        <f t="shared" ref="AR506" si="5203">AH506*AM503+AJ506*AM506-AI506*AN503-AK506*AN506</f>
        <v>0</v>
      </c>
      <c r="AS506" s="4">
        <f t="shared" ref="AS506" si="5204">(AH506*AN503+AI506*AM503+AJ506*AN506+AK506*AM506)</f>
        <v>2.8885085628096165</v>
      </c>
      <c r="AT506" s="2">
        <f t="shared" ref="AT506" si="5205">AH506*AO503+AJ506*AO506-AI506*AP503-AK506*AP506</f>
        <v>4.0826147604429917</v>
      </c>
      <c r="AU506" s="3">
        <f t="shared" ref="AU506" si="5206">(AH506*AP503+AI506*AO503+AJ506*AP506+AK506*AO506)</f>
        <v>0</v>
      </c>
      <c r="AV506" s="20"/>
      <c r="AW506" s="16">
        <v>0</v>
      </c>
      <c r="AX506" s="17">
        <f t="shared" ref="AX506" si="5207">-1/($AX$4*$B503)</f>
        <v>-1.8152246522029565</v>
      </c>
      <c r="AY506" s="18">
        <v>1</v>
      </c>
      <c r="AZ506" s="19">
        <v>0</v>
      </c>
      <c r="BA506" s="20"/>
      <c r="BB506" s="1">
        <f t="shared" ref="BB506" si="5208">AR506*AW503+AT506*AW506-AS506*AX503-AU506*AX506</f>
        <v>0</v>
      </c>
      <c r="BC506" s="4">
        <f t="shared" ref="BC506" si="5209">(AR506*AX503+AS506*AW503+AT506*AX506+AU506*AW506)</f>
        <v>-4.5223543957941699</v>
      </c>
      <c r="BD506" s="2">
        <f t="shared" ref="BD506" si="5210">AR506*AY503+AT506*AY506-AS506*AZ503-AU506*AZ506</f>
        <v>4.0826147604429917</v>
      </c>
      <c r="BE506" s="3">
        <f t="shared" ref="BE506" si="5211">(AR506*AZ503+AS506*AY503+AT506*AZ506+AU506*AY506)</f>
        <v>0</v>
      </c>
      <c r="BF506" s="20"/>
      <c r="BG506" s="16">
        <v>0</v>
      </c>
      <c r="BH506" s="17">
        <v>0</v>
      </c>
      <c r="BI506" s="18">
        <v>1</v>
      </c>
      <c r="BJ506" s="19">
        <v>0</v>
      </c>
      <c r="BK506" s="20"/>
      <c r="BL506" s="1">
        <f t="shared" ref="BL506" si="5212">BB506*BG503+BD506*BG506-BC506*BH503-BE506*BH506</f>
        <v>0</v>
      </c>
      <c r="BM506" s="4">
        <f t="shared" ref="BM506" si="5213">(BB506*BH503+BC506*BG503+BD506*BH506+BE506*BG506)</f>
        <v>-4.5223543957941699</v>
      </c>
      <c r="BN506" s="2">
        <f t="shared" ref="BN506" si="5214">BB506*BI503+BD506*BI506-BC506*BJ503-BE506*BJ506</f>
        <v>-5.7841106593163385</v>
      </c>
      <c r="BO506" s="3">
        <f t="shared" ref="BO506" si="5215">(BB506*BJ503+BC506*BI503+BD506*BJ506+BE506*BI506)</f>
        <v>0</v>
      </c>
      <c r="BP506" s="20"/>
      <c r="BQ506" s="16">
        <v>0</v>
      </c>
      <c r="BR506" s="17">
        <f t="shared" ref="BR506" si="5216">-1/($BR$4*$B503)</f>
        <v>-1.5888854286495109</v>
      </c>
      <c r="BS506" s="18">
        <v>1</v>
      </c>
      <c r="BT506" s="19">
        <v>0</v>
      </c>
      <c r="BU506" s="20"/>
      <c r="BV506" s="1">
        <f t="shared" ref="BV506" si="5217">BL506*BQ503+BN506*BQ506-BM506*BR503-BO506*BR506</f>
        <v>0</v>
      </c>
      <c r="BW506" s="4">
        <f t="shared" ref="BW506" si="5218">(BL506*BR503+BM506*BQ503+BN506*BR506+BO506*BQ506)</f>
        <v>4.6679347484898761</v>
      </c>
      <c r="BX506" s="2">
        <f t="shared" ref="BX506" si="5219">BL506*BS503+BN506*BS506-BM506*BT503-BO506*BT506</f>
        <v>-5.7841106593163385</v>
      </c>
      <c r="BY506" s="3">
        <f t="shared" ref="BY506" si="5220">(BL506*BT503+BM506*BS503+BN506*BT506+BO506*BS506)</f>
        <v>0</v>
      </c>
      <c r="BZ506" s="20"/>
      <c r="CA506" s="16">
        <v>0</v>
      </c>
      <c r="CB506" s="17">
        <v>0</v>
      </c>
      <c r="CC506" s="18">
        <v>1</v>
      </c>
      <c r="CD506" s="19">
        <v>0</v>
      </c>
      <c r="CE506" s="20"/>
      <c r="CF506" s="1">
        <f t="shared" ref="CF506" si="5221">BV506*CA503+BX506*CA506-BW506*CB503-BY506*CB506</f>
        <v>0</v>
      </c>
      <c r="CG506" s="4">
        <f t="shared" ref="CG506" si="5222">(BV506*CB503+BW506*CA503+BX506*CB506+BY506*CA506)</f>
        <v>4.6679347484898761</v>
      </c>
      <c r="CH506" s="2">
        <f t="shared" ref="CH506" si="5223">BV506*CC503+BX506*CC506-BW506*CD503-BY506*CD506</f>
        <v>-0.45388467137245936</v>
      </c>
      <c r="CI506" s="3">
        <f t="shared" ref="CI506" si="5224">(BV506*CD503+BW506*CC503+BX506*CD506+BY506*CC506)</f>
        <v>0</v>
      </c>
      <c r="CK506" s="16">
        <f t="shared" ref="CK506" si="5225">1/$CL$4</f>
        <v>1</v>
      </c>
      <c r="CL506" s="17">
        <v>0</v>
      </c>
      <c r="CM506" s="18">
        <v>1</v>
      </c>
      <c r="CN506" s="19">
        <v>0</v>
      </c>
      <c r="CP506" s="1">
        <f t="shared" ref="CP506" si="5226">CF506*CK503+CH506*CK506-CG506*CL503-CI506*CL506</f>
        <v>-0.45388467137245936</v>
      </c>
      <c r="CQ506" s="4">
        <f t="shared" ref="CQ506" si="5227">(CF506*CL503+CG506*CK503+CH506*CL506+CI506*CK506)</f>
        <v>4.6679347484898761</v>
      </c>
      <c r="CR506" s="2">
        <f t="shared" ref="CR506" si="5228">CF506*CM503+CH506*CM506-CG506*CN503-CI506*CN506</f>
        <v>-0.45388467137245936</v>
      </c>
      <c r="CS506" s="3">
        <f t="shared" ref="CS506" si="5229">(CF506*CN503+CG506*CM503+CH506*CN506+CI506*CM506)</f>
        <v>0</v>
      </c>
      <c r="CU506" s="39">
        <f t="shared" ref="CU506" si="5230">(180/PI())*ATAN(-1*(CQ503/CP503))</f>
        <v>20.543589835472623</v>
      </c>
      <c r="CW506" s="54">
        <f t="shared" ref="CW506" si="5231">20*LOG(((1-(10^(CU503/20)^2)*(1-((1-CW503)/(1+CW503))^2))^0.5))</f>
        <v>-0.25054987947734397</v>
      </c>
      <c r="CY506" s="35"/>
      <c r="CZ506" s="35"/>
    </row>
    <row r="507" spans="1:104" ht="18" customHeight="1"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3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  <c r="BD507" s="20"/>
      <c r="BE507" s="20"/>
      <c r="BF507" s="20"/>
      <c r="BG507" s="20"/>
      <c r="BH507" s="20"/>
      <c r="BI507" s="20"/>
      <c r="BJ507" s="20"/>
      <c r="BK507" s="20"/>
      <c r="BL507" s="20"/>
      <c r="BM507" s="20"/>
      <c r="BN507" s="20"/>
      <c r="BO507" s="20"/>
      <c r="BP507" s="20"/>
      <c r="BQ507" s="20"/>
      <c r="BR507" s="20"/>
      <c r="BS507" s="20"/>
      <c r="BT507" s="20"/>
      <c r="BU507" s="20"/>
      <c r="BV507" s="20"/>
      <c r="BW507" s="20"/>
      <c r="BX507" s="20"/>
      <c r="BY507" s="20"/>
      <c r="BZ507" s="20"/>
      <c r="CA507" s="20"/>
      <c r="CB507" s="20"/>
      <c r="CC507" s="20"/>
      <c r="CD507" s="20"/>
      <c r="CE507" s="20"/>
      <c r="CF507" s="20"/>
      <c r="CG507" s="20"/>
      <c r="CH507" s="20"/>
      <c r="CI507" s="20"/>
      <c r="CJ507" s="20"/>
      <c r="CK507" s="20"/>
      <c r="CL507" s="20"/>
      <c r="CY507" s="35"/>
      <c r="CZ507" s="35"/>
    </row>
    <row r="508" spans="1:104" ht="18" customHeight="1">
      <c r="CY508" s="35"/>
      <c r="CZ508" s="35"/>
    </row>
    <row r="509" spans="1:104" ht="18" customHeight="1" thickBot="1">
      <c r="A509" s="23"/>
      <c r="B509" s="23"/>
      <c r="C509" s="23"/>
      <c r="D509" s="20" t="s">
        <v>15</v>
      </c>
      <c r="E509" s="20"/>
      <c r="F509" s="20"/>
      <c r="G509" s="20"/>
      <c r="H509" s="20"/>
      <c r="I509" s="20" t="s">
        <v>16</v>
      </c>
      <c r="J509" s="20"/>
      <c r="K509" s="20"/>
      <c r="L509" s="20"/>
      <c r="M509" s="23"/>
      <c r="N509" s="23"/>
      <c r="O509" s="24" t="s">
        <v>17</v>
      </c>
      <c r="P509" s="23"/>
      <c r="Q509" s="23"/>
      <c r="R509" s="23"/>
      <c r="S509" s="20"/>
      <c r="T509" s="20" t="s">
        <v>18</v>
      </c>
      <c r="U509" s="23"/>
      <c r="V509" s="23"/>
      <c r="W509" s="23"/>
      <c r="X509" s="23"/>
      <c r="Y509" s="24" t="s">
        <v>19</v>
      </c>
      <c r="Z509" s="23"/>
      <c r="AA509" s="23"/>
      <c r="AB509" s="23"/>
      <c r="AC509" s="24" t="s">
        <v>20</v>
      </c>
      <c r="AD509" s="20"/>
      <c r="AE509" s="20"/>
      <c r="AF509" s="20"/>
      <c r="AG509" s="20"/>
      <c r="AH509" s="23"/>
      <c r="AI509" s="24" t="s">
        <v>21</v>
      </c>
      <c r="AJ509" s="23"/>
      <c r="AK509" s="23"/>
      <c r="AL509" s="20"/>
      <c r="AM509" s="24" t="s">
        <v>31</v>
      </c>
      <c r="AN509" s="20"/>
      <c r="AO509" s="23"/>
      <c r="AP509" s="23"/>
      <c r="AQ509" s="23"/>
      <c r="AR509" s="23"/>
      <c r="AS509" s="24" t="s">
        <v>91</v>
      </c>
      <c r="AT509" s="23"/>
      <c r="AU509" s="23"/>
      <c r="AV509" s="23"/>
      <c r="AW509" s="24" t="s">
        <v>32</v>
      </c>
      <c r="AX509" s="20"/>
      <c r="AY509" s="20"/>
      <c r="AZ509" s="20"/>
      <c r="BA509" s="20"/>
      <c r="BB509" s="23"/>
      <c r="BC509" s="24" t="s">
        <v>22</v>
      </c>
      <c r="BD509" s="23"/>
      <c r="BE509" s="23"/>
      <c r="BF509" s="23"/>
      <c r="BG509" s="24" t="s">
        <v>33</v>
      </c>
      <c r="BH509" s="20"/>
      <c r="BI509" s="23"/>
      <c r="BJ509" s="23"/>
      <c r="BK509" s="23"/>
      <c r="BL509" s="23"/>
      <c r="BM509" s="24" t="s">
        <v>34</v>
      </c>
      <c r="BN509" s="23"/>
      <c r="BO509" s="23"/>
      <c r="BP509" s="23"/>
      <c r="BQ509" s="24" t="s">
        <v>89</v>
      </c>
      <c r="BR509" s="20"/>
      <c r="BS509" s="20"/>
      <c r="BT509" s="20"/>
      <c r="BU509" s="20"/>
      <c r="BV509" s="23"/>
      <c r="BW509" s="24" t="s">
        <v>35</v>
      </c>
      <c r="BX509" s="23"/>
      <c r="BY509" s="23"/>
      <c r="BZ509" s="23"/>
      <c r="CA509" s="24" t="s">
        <v>90</v>
      </c>
      <c r="CB509" s="20"/>
      <c r="CC509" s="23"/>
      <c r="CD509" s="23"/>
      <c r="CE509" s="23"/>
      <c r="CF509" s="23"/>
      <c r="CG509" s="24" t="s">
        <v>92</v>
      </c>
      <c r="CH509" s="23"/>
      <c r="CI509" s="23"/>
      <c r="CJ509" s="23"/>
      <c r="CK509" s="24" t="s">
        <v>36</v>
      </c>
      <c r="CL509" s="24"/>
      <c r="CM509" s="23"/>
      <c r="CN509" s="23"/>
      <c r="CO509" s="23"/>
      <c r="CP509" s="23"/>
      <c r="CQ509" s="24" t="s">
        <v>93</v>
      </c>
      <c r="CR509" s="23"/>
      <c r="CS509" s="23"/>
      <c r="CY509" s="35"/>
      <c r="CZ509" s="35"/>
    </row>
    <row r="510" spans="1:104" ht="18" customHeight="1" thickBot="1">
      <c r="A510" s="23"/>
      <c r="B510" s="33"/>
      <c r="C510" s="23"/>
      <c r="D510" s="7" t="s">
        <v>2</v>
      </c>
      <c r="E510" s="8"/>
      <c r="F510" s="8" t="s">
        <v>3</v>
      </c>
      <c r="G510" s="9"/>
      <c r="H510" s="10"/>
      <c r="I510" s="7" t="s">
        <v>4</v>
      </c>
      <c r="J510" s="8"/>
      <c r="K510" s="8" t="s">
        <v>5</v>
      </c>
      <c r="L510" s="9"/>
      <c r="M510" s="23"/>
      <c r="N510" s="251" t="s">
        <v>79</v>
      </c>
      <c r="O510" s="252"/>
      <c r="P510" s="253" t="s">
        <v>80</v>
      </c>
      <c r="Q510" s="254"/>
      <c r="R510" s="23"/>
      <c r="S510" s="7" t="s">
        <v>11</v>
      </c>
      <c r="T510" s="8"/>
      <c r="U510" s="8" t="s">
        <v>12</v>
      </c>
      <c r="V510" s="9"/>
      <c r="W510" s="20"/>
      <c r="X510" s="251" t="s">
        <v>79</v>
      </c>
      <c r="Y510" s="252"/>
      <c r="Z510" s="253" t="s">
        <v>80</v>
      </c>
      <c r="AA510" s="254"/>
      <c r="AB510" s="20"/>
      <c r="AC510" s="7" t="s">
        <v>4</v>
      </c>
      <c r="AD510" s="8"/>
      <c r="AE510" s="8" t="s">
        <v>5</v>
      </c>
      <c r="AF510" s="9"/>
      <c r="AG510" s="20"/>
      <c r="AH510" s="251" t="s">
        <v>0</v>
      </c>
      <c r="AI510" s="252"/>
      <c r="AJ510" s="253" t="s">
        <v>1</v>
      </c>
      <c r="AK510" s="254"/>
      <c r="AL510" s="20"/>
      <c r="AM510" s="7" t="s">
        <v>11</v>
      </c>
      <c r="AN510" s="8"/>
      <c r="AO510" s="8" t="s">
        <v>12</v>
      </c>
      <c r="AP510" s="9"/>
      <c r="AQ510" s="23"/>
      <c r="AR510" s="251" t="s">
        <v>0</v>
      </c>
      <c r="AS510" s="252"/>
      <c r="AT510" s="253" t="s">
        <v>1</v>
      </c>
      <c r="AU510" s="254"/>
      <c r="AV510" s="36"/>
      <c r="AW510" s="7" t="s">
        <v>4</v>
      </c>
      <c r="AX510" s="8"/>
      <c r="AY510" s="8" t="s">
        <v>5</v>
      </c>
      <c r="AZ510" s="9"/>
      <c r="BA510" s="20"/>
      <c r="BB510" s="251" t="s">
        <v>0</v>
      </c>
      <c r="BC510" s="252"/>
      <c r="BD510" s="253" t="s">
        <v>1</v>
      </c>
      <c r="BE510" s="254"/>
      <c r="BF510" s="36"/>
      <c r="BG510" s="7" t="s">
        <v>11</v>
      </c>
      <c r="BH510" s="8"/>
      <c r="BI510" s="8" t="s">
        <v>12</v>
      </c>
      <c r="BJ510" s="9"/>
      <c r="BK510" s="36"/>
      <c r="BL510" s="251" t="s">
        <v>0</v>
      </c>
      <c r="BM510" s="252"/>
      <c r="BN510" s="253" t="s">
        <v>1</v>
      </c>
      <c r="BO510" s="254"/>
      <c r="BP510" s="36"/>
      <c r="BQ510" s="7" t="s">
        <v>4</v>
      </c>
      <c r="BR510" s="8"/>
      <c r="BS510" s="8" t="s">
        <v>5</v>
      </c>
      <c r="BT510" s="9"/>
      <c r="BU510" s="20"/>
      <c r="BV510" s="251" t="s">
        <v>0</v>
      </c>
      <c r="BW510" s="252"/>
      <c r="BX510" s="253" t="s">
        <v>1</v>
      </c>
      <c r="BY510" s="254"/>
      <c r="BZ510" s="36"/>
      <c r="CA510" s="7" t="s">
        <v>11</v>
      </c>
      <c r="CB510" s="8"/>
      <c r="CC510" s="8" t="s">
        <v>12</v>
      </c>
      <c r="CD510" s="9"/>
      <c r="CE510" s="36"/>
      <c r="CF510" s="251" t="s">
        <v>0</v>
      </c>
      <c r="CG510" s="252"/>
      <c r="CH510" s="253" t="s">
        <v>1</v>
      </c>
      <c r="CI510" s="254"/>
      <c r="CJ510" s="23"/>
      <c r="CK510" s="7" t="s">
        <v>23</v>
      </c>
      <c r="CL510" s="8"/>
      <c r="CM510" s="8" t="s">
        <v>24</v>
      </c>
      <c r="CN510" s="9"/>
      <c r="CO510" s="23"/>
      <c r="CP510" s="251" t="s">
        <v>0</v>
      </c>
      <c r="CQ510" s="252"/>
      <c r="CR510" s="253" t="s">
        <v>1</v>
      </c>
      <c r="CS510" s="254"/>
      <c r="CU510" s="26" t="s">
        <v>25</v>
      </c>
      <c r="CW510" s="50" t="s">
        <v>44</v>
      </c>
      <c r="CY510" s="35"/>
      <c r="CZ510" s="35"/>
    </row>
    <row r="511" spans="1:104" ht="18" customHeight="1" thickTop="1" thickBot="1">
      <c r="B511" s="34">
        <v>0.92500000000000004</v>
      </c>
      <c r="D511" s="11">
        <v>1</v>
      </c>
      <c r="E511" s="12">
        <v>0</v>
      </c>
      <c r="F511" s="13">
        <v>0</v>
      </c>
      <c r="G511" s="40">
        <f t="shared" ref="G511" si="5232">-1/($E$4*$B511)</f>
        <v>-1.1357086680124815</v>
      </c>
      <c r="H511" s="10"/>
      <c r="I511" s="11">
        <v>1</v>
      </c>
      <c r="J511" s="12">
        <v>0</v>
      </c>
      <c r="K511" s="13">
        <v>0</v>
      </c>
      <c r="L511" s="14">
        <v>0</v>
      </c>
      <c r="N511" s="1">
        <f t="shared" ref="N511" si="5233">D511*I511+F511*I514-E511*J511-G511*J514</f>
        <v>-0.79475684053221429</v>
      </c>
      <c r="O511" s="4">
        <f t="shared" ref="O511" si="5234">(D511*J511+E511*I511+F511*J514+G511*I514)</f>
        <v>0</v>
      </c>
      <c r="P511" s="2">
        <f t="shared" ref="P511" si="5235">D511*K511+F511*K514-E511*L511-G511*L514</f>
        <v>0</v>
      </c>
      <c r="Q511" s="3">
        <f t="shared" ref="Q511" si="5236">(D511*L511+E511*K511+F511*L514+G511*K514)</f>
        <v>-1.1357086680124815</v>
      </c>
      <c r="S511" s="11">
        <v>1</v>
      </c>
      <c r="T511" s="12">
        <v>0</v>
      </c>
      <c r="U511" s="13">
        <v>0</v>
      </c>
      <c r="V511" s="40">
        <f t="shared" ref="V511" si="5237">-1/($T$4*$B511)</f>
        <v>-2.1699740688098776</v>
      </c>
      <c r="W511" s="20"/>
      <c r="X511" s="1">
        <f t="shared" ref="X511" si="5238">N511*S511+P511*S514-O511*T511-Q511*T514</f>
        <v>-0.79475684053221429</v>
      </c>
      <c r="Y511" s="4">
        <f t="shared" ref="Y511" si="5239">(N511*T511+O511*S511+P511*T514+Q511*S514)</f>
        <v>0</v>
      </c>
      <c r="Z511" s="2">
        <f t="shared" ref="Z511" si="5240">N511*U511+P511*U514-O511*V511-Q511*V514</f>
        <v>0</v>
      </c>
      <c r="AA511" s="3">
        <f t="shared" ref="AA511" si="5241">(N511*V511+O511*U511+P511*V514+Q511*U514)</f>
        <v>0.58889306695169075</v>
      </c>
      <c r="AB511" s="20"/>
      <c r="AC511" s="11">
        <v>1</v>
      </c>
      <c r="AD511" s="12">
        <v>0</v>
      </c>
      <c r="AE511" s="13">
        <v>0</v>
      </c>
      <c r="AF511" s="14">
        <v>0</v>
      </c>
      <c r="AG511" s="20"/>
      <c r="AH511" s="1">
        <f t="shared" ref="AH511" si="5242">X511*AC511+Z511*AC514-Y511*AD511-AA511*AD514</f>
        <v>0.26843813852805165</v>
      </c>
      <c r="AI511" s="4">
        <f t="shared" ref="AI511" si="5243">(X511*AD511+Y511*AC511+Z511*AD514+AA511*AC514)</f>
        <v>0</v>
      </c>
      <c r="AJ511" s="2">
        <f t="shared" ref="AJ511" si="5244">X511*AE511+Z511*AE514-Y511*AF511-AA511*AF514</f>
        <v>0</v>
      </c>
      <c r="AK511" s="3">
        <f t="shared" ref="AK511" si="5245">(X511*AF511+Y511*AE511+Z511*AF514+AA511*AE514)</f>
        <v>0.58889306695169075</v>
      </c>
      <c r="AL511" s="20"/>
      <c r="AM511" s="11">
        <v>1</v>
      </c>
      <c r="AN511" s="12">
        <v>0</v>
      </c>
      <c r="AO511" s="13">
        <v>0</v>
      </c>
      <c r="AP511" s="40">
        <f t="shared" ref="AP511" si="5246">-1/($AN$4*$B511)</f>
        <v>-2.2550710911161471</v>
      </c>
      <c r="AR511" s="1">
        <f t="shared" ref="AR511" si="5247">AH511*AM511+AJ511*AM514-AI511*AN511-AK511*AN514</f>
        <v>0.26843813852805165</v>
      </c>
      <c r="AS511" s="4">
        <f t="shared" ref="AS511" si="5248">(AH511*AN511+AI511*AM511+AJ511*AN514+AK511*AM514)</f>
        <v>0</v>
      </c>
      <c r="AT511" s="2">
        <f t="shared" ref="AT511" si="5249">AH511*AO511+AJ511*AO514-AI511*AP511-AK511*AP514</f>
        <v>0</v>
      </c>
      <c r="AU511" s="3">
        <f t="shared" ref="AU511" si="5250">(AH511*AP511+AI511*AO511+AJ511*AP514+AK511*AO514)</f>
        <v>-1.6454018995950115E-2</v>
      </c>
      <c r="AV511" s="20"/>
      <c r="AW511" s="11">
        <v>1</v>
      </c>
      <c r="AX511" s="12">
        <v>0</v>
      </c>
      <c r="AY511" s="13">
        <v>0</v>
      </c>
      <c r="AZ511" s="14">
        <v>0</v>
      </c>
      <c r="BA511" s="20"/>
      <c r="BB511" s="1">
        <f t="shared" ref="BB511" si="5251">AR511*AW511+AT511*AW514-AS511*AX511-AU511*AX514</f>
        <v>0.23873184486694546</v>
      </c>
      <c r="BC511" s="4">
        <f t="shared" ref="BC511" si="5252">(AR511*AX511+AS511*AW511+AT511*AX514+AU511*AW514)</f>
        <v>0</v>
      </c>
      <c r="BD511" s="2">
        <f t="shared" ref="BD511" si="5253">AR511*AY511+AT511*AY514-AS511*AZ511-AU511*AZ514</f>
        <v>0</v>
      </c>
      <c r="BE511" s="3">
        <f t="shared" ref="BE511" si="5254">(AR511*AZ511+AS511*AY511+AT511*AZ514+AU511*AY514)</f>
        <v>-1.6454018995950115E-2</v>
      </c>
      <c r="BF511" s="20"/>
      <c r="BG511" s="11">
        <v>1</v>
      </c>
      <c r="BH511" s="12">
        <v>0</v>
      </c>
      <c r="BI511" s="13">
        <v>0</v>
      </c>
      <c r="BJ511" s="40">
        <f t="shared" ref="BJ511" si="5255">-1/($BH$4*$B511)</f>
        <v>-2.1699740688098776</v>
      </c>
      <c r="BK511" s="20"/>
      <c r="BL511" s="1">
        <f t="shared" ref="BL511" si="5256">BB511*BG511+BD511*BG514-BC511*BH511-BE511*BH514</f>
        <v>0.23873184486694546</v>
      </c>
      <c r="BM511" s="4">
        <f t="shared" ref="BM511" si="5257">(BB511*BH511+BC511*BG511+BD511*BH514+BE511*BG514)</f>
        <v>0</v>
      </c>
      <c r="BN511" s="2">
        <f t="shared" ref="BN511" si="5258">BB511*BI511+BD511*BI514-BC511*BJ511-BE511*BJ514</f>
        <v>0</v>
      </c>
      <c r="BO511" s="3">
        <f t="shared" ref="BO511" si="5259">(BB511*BJ511+BC511*BI511+BD511*BJ514+BE511*BI514)</f>
        <v>-0.53449593175636423</v>
      </c>
      <c r="BP511" s="20"/>
      <c r="BQ511" s="11">
        <v>1</v>
      </c>
      <c r="BR511" s="12">
        <v>0</v>
      </c>
      <c r="BS511" s="13">
        <v>0</v>
      </c>
      <c r="BT511" s="14">
        <v>0</v>
      </c>
      <c r="BU511" s="20"/>
      <c r="BV511" s="1">
        <f t="shared" ref="BV511" si="5260">BL511*BQ511+BN511*BQ514-BM511*BR511-BO511*BR514</f>
        <v>-0.60593039711026531</v>
      </c>
      <c r="BW511" s="4">
        <f t="shared" ref="BW511" si="5261">(BL511*BR511+BM511*BQ511+BN511*BR514+BO511*BQ514)</f>
        <v>0</v>
      </c>
      <c r="BX511" s="2">
        <f t="shared" ref="BX511" si="5262">BL511*BS511+BN511*BS514-BM511*BT511-BO511*BT514</f>
        <v>0</v>
      </c>
      <c r="BY511" s="3">
        <f t="shared" ref="BY511" si="5263">(BL511*BT511+BM511*BS511+BN511*BT514+BO511*BS514)</f>
        <v>-0.53449593175636423</v>
      </c>
      <c r="BZ511" s="20"/>
      <c r="CA511" s="11">
        <v>1</v>
      </c>
      <c r="CB511" s="12">
        <v>0</v>
      </c>
      <c r="CC511" s="13">
        <v>0</v>
      </c>
      <c r="CD511" s="40">
        <f t="shared" ref="CD511" si="5264">-1/($CB$4*$B511)</f>
        <v>-1.1357086680124815</v>
      </c>
      <c r="CE511" s="20"/>
      <c r="CF511" s="1">
        <f t="shared" ref="CF511" si="5265">BV511*CA511+BX511*CA514-BW511*CB511-BY511*CB514</f>
        <v>-0.60593039711026531</v>
      </c>
      <c r="CG511" s="4">
        <f t="shared" ref="CG511" si="5266">(BV511*CB511+BW511*CA511+BX511*CB514+BY511*CA514)</f>
        <v>0</v>
      </c>
      <c r="CH511" s="2">
        <f t="shared" ref="CH511" si="5267">BV511*CC511+BX511*CC514-BW511*CD511-BY511*CD514</f>
        <v>0</v>
      </c>
      <c r="CI511" s="3">
        <f t="shared" ref="CI511" si="5268">(BV511*CD511+BW511*CC511+BX511*CD514+BY511*CC514)</f>
        <v>0.15366447245400916</v>
      </c>
      <c r="CJ511" s="28"/>
      <c r="CK511" s="11">
        <v>1</v>
      </c>
      <c r="CL511" s="12">
        <v>0</v>
      </c>
      <c r="CM511" s="13">
        <v>0</v>
      </c>
      <c r="CN511" s="14">
        <v>0</v>
      </c>
      <c r="CP511" s="1">
        <f t="shared" ref="CP511" si="5269">CF511*CK511+CH511*CK514-CG511*CL511-CI511*CL514</f>
        <v>-0.60593039711026531</v>
      </c>
      <c r="CQ511" s="4">
        <f t="shared" ref="CQ511" si="5270">(CF511*CL511+CG511*CK511+CH511*CL514+CI511*CK514)</f>
        <v>0.15366447245400916</v>
      </c>
      <c r="CR511" s="2">
        <f t="shared" ref="CR511" si="5271">CF511*CM511+CH511*CM514-CG511*CN511-CI511*CN514</f>
        <v>0</v>
      </c>
      <c r="CS511" s="3">
        <f t="shared" ref="CS511" si="5272">(CF511*CN511+CG511*CM511+CH511*CN514+CI511*CM514)</f>
        <v>0.15366447245400916</v>
      </c>
      <c r="CU511" s="29">
        <f t="shared" ref="CU511" si="5273">20*LOG(((1+$CL$4)/$CL$4)/((CP511+CP514)^2+(CQ511+CQ514)^2)^0.5)</f>
        <v>-6.9282383554463713</v>
      </c>
      <c r="CW511" s="51">
        <f t="shared" ref="CW511" si="5274">((CP511^2+CQ511^2)^0.5)/((CP514^2+CQ514^2)^0.5)</f>
        <v>0.15016922377930333</v>
      </c>
      <c r="CY511" s="35"/>
      <c r="CZ511" s="35"/>
    </row>
    <row r="512" spans="1:104" ht="18" customHeight="1" thickBot="1">
      <c r="D512" s="11"/>
      <c r="E512" s="13"/>
      <c r="F512" s="13"/>
      <c r="G512" s="15"/>
      <c r="H512" s="10"/>
      <c r="I512" s="11"/>
      <c r="J512" s="13"/>
      <c r="K512" s="13"/>
      <c r="L512" s="15"/>
      <c r="N512" s="5"/>
      <c r="Q512" s="6"/>
      <c r="S512" s="11"/>
      <c r="T512" s="13"/>
      <c r="U512" s="13"/>
      <c r="V512" s="15"/>
      <c r="W512" s="20"/>
      <c r="X512" s="5"/>
      <c r="AA512" s="6"/>
      <c r="AB512" s="20"/>
      <c r="AC512" s="11"/>
      <c r="AD512" s="13"/>
      <c r="AE512" s="13"/>
      <c r="AF512" s="15"/>
      <c r="AG512" s="20"/>
      <c r="AH512" s="5"/>
      <c r="AK512" s="6"/>
      <c r="AL512" s="20"/>
      <c r="AM512" s="11"/>
      <c r="AN512" s="13"/>
      <c r="AO512" s="13"/>
      <c r="AP512" s="15"/>
      <c r="AR512" s="5"/>
      <c r="AU512" s="6"/>
      <c r="AW512" s="11"/>
      <c r="AX512" s="13"/>
      <c r="AY512" s="13"/>
      <c r="AZ512" s="15"/>
      <c r="BA512" s="20"/>
      <c r="BB512" s="5"/>
      <c r="BE512" s="6"/>
      <c r="BG512" s="11"/>
      <c r="BH512" s="13"/>
      <c r="BI512" s="13"/>
      <c r="BJ512" s="15"/>
      <c r="BL512" s="5"/>
      <c r="BO512" s="6"/>
      <c r="BQ512" s="11"/>
      <c r="BR512" s="13"/>
      <c r="BS512" s="13"/>
      <c r="BT512" s="15"/>
      <c r="BU512" s="20"/>
      <c r="BV512" s="5"/>
      <c r="BY512" s="6"/>
      <c r="CA512" s="11"/>
      <c r="CB512" s="13"/>
      <c r="CC512" s="13"/>
      <c r="CD512" s="15"/>
      <c r="CF512" s="5"/>
      <c r="CI512" s="6"/>
      <c r="CK512" s="11"/>
      <c r="CL512" s="13"/>
      <c r="CM512" s="13"/>
      <c r="CN512" s="15"/>
      <c r="CP512" s="5"/>
      <c r="CS512" s="6"/>
      <c r="CW512" s="52"/>
      <c r="CY512" s="35"/>
      <c r="CZ512" s="35"/>
    </row>
    <row r="513" spans="1:104" ht="18" customHeight="1" thickBot="1">
      <c r="D513" s="11" t="s">
        <v>6</v>
      </c>
      <c r="E513" s="13"/>
      <c r="F513" s="13" t="s">
        <v>7</v>
      </c>
      <c r="G513" s="15"/>
      <c r="H513" s="10"/>
      <c r="I513" s="11" t="s">
        <v>8</v>
      </c>
      <c r="J513" s="13"/>
      <c r="K513" s="13" t="s">
        <v>9</v>
      </c>
      <c r="L513" s="15"/>
      <c r="N513" s="251" t="s">
        <v>26</v>
      </c>
      <c r="O513" s="252"/>
      <c r="P513" s="253" t="s">
        <v>27</v>
      </c>
      <c r="Q513" s="254"/>
      <c r="S513" s="11" t="s">
        <v>13</v>
      </c>
      <c r="T513" s="13"/>
      <c r="U513" s="13" t="s">
        <v>14</v>
      </c>
      <c r="V513" s="15"/>
      <c r="W513" s="20"/>
      <c r="X513" s="251" t="s">
        <v>26</v>
      </c>
      <c r="Y513" s="252"/>
      <c r="Z513" s="253" t="s">
        <v>27</v>
      </c>
      <c r="AA513" s="254"/>
      <c r="AB513" s="20"/>
      <c r="AC513" s="11" t="s">
        <v>8</v>
      </c>
      <c r="AD513" s="13"/>
      <c r="AE513" s="13" t="s">
        <v>9</v>
      </c>
      <c r="AF513" s="15"/>
      <c r="AG513" s="20"/>
      <c r="AH513" s="251" t="s">
        <v>26</v>
      </c>
      <c r="AI513" s="252"/>
      <c r="AJ513" s="253" t="s">
        <v>27</v>
      </c>
      <c r="AK513" s="254"/>
      <c r="AL513" s="20"/>
      <c r="AM513" s="11" t="s">
        <v>13</v>
      </c>
      <c r="AN513" s="13"/>
      <c r="AO513" s="13" t="s">
        <v>14</v>
      </c>
      <c r="AP513" s="15"/>
      <c r="AR513" s="251" t="s">
        <v>26</v>
      </c>
      <c r="AS513" s="252"/>
      <c r="AT513" s="253" t="s">
        <v>27</v>
      </c>
      <c r="AU513" s="254"/>
      <c r="AV513" s="36"/>
      <c r="AW513" s="11" t="s">
        <v>8</v>
      </c>
      <c r="AX513" s="13"/>
      <c r="AY513" s="13" t="s">
        <v>9</v>
      </c>
      <c r="AZ513" s="15"/>
      <c r="BA513" s="20"/>
      <c r="BB513" s="251" t="s">
        <v>26</v>
      </c>
      <c r="BC513" s="252"/>
      <c r="BD513" s="253" t="s">
        <v>27</v>
      </c>
      <c r="BE513" s="254"/>
      <c r="BF513" s="36"/>
      <c r="BG513" s="11" t="s">
        <v>13</v>
      </c>
      <c r="BH513" s="13"/>
      <c r="BI513" s="13" t="s">
        <v>14</v>
      </c>
      <c r="BJ513" s="15"/>
      <c r="BK513" s="36"/>
      <c r="BL513" s="251" t="s">
        <v>26</v>
      </c>
      <c r="BM513" s="252"/>
      <c r="BN513" s="253" t="s">
        <v>27</v>
      </c>
      <c r="BO513" s="254"/>
      <c r="BP513" s="36"/>
      <c r="BQ513" s="11" t="s">
        <v>8</v>
      </c>
      <c r="BR513" s="13"/>
      <c r="BS513" s="13" t="s">
        <v>9</v>
      </c>
      <c r="BT513" s="15"/>
      <c r="BU513" s="20"/>
      <c r="BV513" s="251" t="s">
        <v>26</v>
      </c>
      <c r="BW513" s="252"/>
      <c r="BX513" s="253" t="s">
        <v>27</v>
      </c>
      <c r="BY513" s="254"/>
      <c r="BZ513" s="36"/>
      <c r="CA513" s="11" t="s">
        <v>13</v>
      </c>
      <c r="CB513" s="13"/>
      <c r="CC513" s="13" t="s">
        <v>14</v>
      </c>
      <c r="CD513" s="15"/>
      <c r="CE513" s="36"/>
      <c r="CF513" s="251" t="s">
        <v>26</v>
      </c>
      <c r="CG513" s="252"/>
      <c r="CH513" s="253" t="s">
        <v>27</v>
      </c>
      <c r="CI513" s="254"/>
      <c r="CK513" s="11" t="s">
        <v>28</v>
      </c>
      <c r="CL513" s="13"/>
      <c r="CM513" s="13" t="s">
        <v>29</v>
      </c>
      <c r="CN513" s="15"/>
      <c r="CP513" s="251" t="s">
        <v>26</v>
      </c>
      <c r="CQ513" s="252"/>
      <c r="CR513" s="253" t="s">
        <v>27</v>
      </c>
      <c r="CS513" s="254"/>
      <c r="CU513" s="38" t="s">
        <v>37</v>
      </c>
      <c r="CW513" s="53" t="s">
        <v>45</v>
      </c>
      <c r="CY513" s="35"/>
      <c r="CZ513" s="35"/>
    </row>
    <row r="514" spans="1:104" ht="18" customHeight="1" thickTop="1" thickBot="1">
      <c r="D514" s="16">
        <v>0</v>
      </c>
      <c r="E514" s="17">
        <v>0</v>
      </c>
      <c r="F514" s="18">
        <v>1</v>
      </c>
      <c r="G514" s="19">
        <v>0</v>
      </c>
      <c r="H514" s="10"/>
      <c r="I514" s="16">
        <v>0</v>
      </c>
      <c r="J514" s="17">
        <f t="shared" ref="J514" si="5275">-1/($J$4*$B511)</f>
        <v>-1.5802968587649187</v>
      </c>
      <c r="K514" s="18">
        <v>1</v>
      </c>
      <c r="L514" s="19">
        <v>0</v>
      </c>
      <c r="N514" s="1">
        <f t="shared" ref="N514" si="5276">D514*I511+F514*I514-E514*J511-G514*J514</f>
        <v>0</v>
      </c>
      <c r="O514" s="4">
        <f t="shared" ref="O514" si="5277">(D514*J511+E514*I511+F514*J514+G514*I514)</f>
        <v>-1.5802968587649187</v>
      </c>
      <c r="P514" s="2">
        <f t="shared" ref="P514" si="5278">D514*K511+F514*K514-E514*L511-G514*L514</f>
        <v>1</v>
      </c>
      <c r="Q514" s="3">
        <f t="shared" ref="Q514" si="5279">(D514*L511+E514*K511+F514*L514+G514*K514)</f>
        <v>0</v>
      </c>
      <c r="S514" s="16">
        <v>0</v>
      </c>
      <c r="T514" s="17">
        <v>0</v>
      </c>
      <c r="U514" s="18">
        <v>1</v>
      </c>
      <c r="V514" s="19">
        <v>0</v>
      </c>
      <c r="W514" s="20"/>
      <c r="X514" s="1">
        <f t="shared" ref="X514" si="5280">N514*S511+P514*S514-O514*T511-Q514*T514</f>
        <v>0</v>
      </c>
      <c r="Y514" s="4">
        <f t="shared" ref="Y514" si="5281">(N514*T511+O514*S511+P514*T514+Q514*S514)</f>
        <v>-1.5802968587649187</v>
      </c>
      <c r="Z514" s="2">
        <f t="shared" ref="Z514" si="5282">N514*U511+P514*U514-O514*V511-Q514*V514</f>
        <v>-2.429203204541579</v>
      </c>
      <c r="AA514" s="3">
        <f t="shared" ref="AA514" si="5283">(N514*V511+O514*U511+P514*V514+Q514*U514)</f>
        <v>0</v>
      </c>
      <c r="AB514" s="20"/>
      <c r="AC514" s="16">
        <v>0</v>
      </c>
      <c r="AD514" s="17">
        <f t="shared" ref="AD514" si="5284">-1/($AD$4*$B511)</f>
        <v>-1.8054126270559137</v>
      </c>
      <c r="AE514" s="18">
        <v>1</v>
      </c>
      <c r="AF514" s="19">
        <v>0</v>
      </c>
      <c r="AG514" s="20"/>
      <c r="AH514" s="1">
        <f t="shared" ref="AH514" si="5285">X514*AC511+Z514*AC514-Y514*AD511-AA514*AD514</f>
        <v>0</v>
      </c>
      <c r="AI514" s="4">
        <f t="shared" ref="AI514" si="5286">(X514*AD511+Y514*AC511+Z514*AD514+AA514*AC514)</f>
        <v>2.805417280399138</v>
      </c>
      <c r="AJ514" s="2">
        <f t="shared" ref="AJ514" si="5287">X514*AE511+Z514*AE514-Y514*AF511-AA514*AF514</f>
        <v>-2.429203204541579</v>
      </c>
      <c r="AK514" s="3">
        <f t="shared" ref="AK514" si="5288">(X514*AF511+Y514*AE511+Z514*AF514+AA514*AE514)</f>
        <v>0</v>
      </c>
      <c r="AL514" s="20"/>
      <c r="AM514" s="16">
        <v>0</v>
      </c>
      <c r="AN514" s="17">
        <v>0</v>
      </c>
      <c r="AO514" s="18">
        <v>1</v>
      </c>
      <c r="AP514" s="19">
        <v>0</v>
      </c>
      <c r="AR514" s="1">
        <f t="shared" ref="AR514" si="5289">AH514*AM511+AJ514*AM514-AI514*AN511-AK514*AN514</f>
        <v>0</v>
      </c>
      <c r="AS514" s="4">
        <f t="shared" ref="AS514" si="5290">(AH514*AN511+AI514*AM511+AJ514*AN514+AK514*AM514)</f>
        <v>2.805417280399138</v>
      </c>
      <c r="AT514" s="2">
        <f t="shared" ref="AT514" si="5291">AH514*AO511+AJ514*AO514-AI514*AP511-AK514*AP514</f>
        <v>3.8972122030041993</v>
      </c>
      <c r="AU514" s="3">
        <f t="shared" ref="AU514" si="5292">(AH514*AP511+AI514*AO511+AJ514*AP514+AK514*AO514)</f>
        <v>0</v>
      </c>
      <c r="AV514" s="20"/>
      <c r="AW514" s="16">
        <v>0</v>
      </c>
      <c r="AX514" s="17">
        <f t="shared" ref="AX514" si="5293">-1/($AX$4*$B511)</f>
        <v>-1.8054126270559137</v>
      </c>
      <c r="AY514" s="18">
        <v>1</v>
      </c>
      <c r="AZ514" s="19">
        <v>0</v>
      </c>
      <c r="BA514" s="20"/>
      <c r="BB514" s="1">
        <f t="shared" ref="BB514" si="5294">AR514*AW511+AT514*AW514-AS514*AX511-AU514*AX514</f>
        <v>0</v>
      </c>
      <c r="BC514" s="4">
        <f t="shared" ref="BC514" si="5295">(AR514*AX511+AS514*AW511+AT514*AX514+AU514*AW514)</f>
        <v>-4.2306588412210386</v>
      </c>
      <c r="BD514" s="2">
        <f t="shared" ref="BD514" si="5296">AR514*AY511+AT514*AY514-AS514*AZ511-AU514*AZ514</f>
        <v>3.8972122030041993</v>
      </c>
      <c r="BE514" s="3">
        <f t="shared" ref="BE514" si="5297">(AR514*AZ511+AS514*AY511+AT514*AZ514+AU514*AY514)</f>
        <v>0</v>
      </c>
      <c r="BF514" s="20"/>
      <c r="BG514" s="16">
        <v>0</v>
      </c>
      <c r="BH514" s="17">
        <v>0</v>
      </c>
      <c r="BI514" s="18">
        <v>1</v>
      </c>
      <c r="BJ514" s="19">
        <v>0</v>
      </c>
      <c r="BK514" s="20"/>
      <c r="BL514" s="1">
        <f t="shared" ref="BL514" si="5298">BB514*BG511+BD514*BG514-BC514*BH511-BE514*BH514</f>
        <v>0</v>
      </c>
      <c r="BM514" s="4">
        <f t="shared" ref="BM514" si="5299">(BB514*BH511+BC514*BG511+BD514*BH514+BE514*BG514)</f>
        <v>-4.2306588412210386</v>
      </c>
      <c r="BN514" s="2">
        <f t="shared" ref="BN514" si="5300">BB514*BI511+BD514*BI514-BC514*BJ511-BE514*BJ514</f>
        <v>-5.2832077764266998</v>
      </c>
      <c r="BO514" s="3">
        <f t="shared" ref="BO514" si="5301">(BB514*BJ511+BC514*BI511+BD514*BJ514+BE514*BI514)</f>
        <v>0</v>
      </c>
      <c r="BP514" s="20"/>
      <c r="BQ514" s="16">
        <v>0</v>
      </c>
      <c r="BR514" s="17">
        <f t="shared" ref="BR514" si="5302">-1/($BR$4*$B511)</f>
        <v>-1.5802968587649187</v>
      </c>
      <c r="BS514" s="18">
        <v>1</v>
      </c>
      <c r="BT514" s="19">
        <v>0</v>
      </c>
      <c r="BU514" s="20"/>
      <c r="BV514" s="1">
        <f t="shared" ref="BV514" si="5303">BL514*BQ511+BN514*BQ514-BM514*BR511-BO514*BR514</f>
        <v>0</v>
      </c>
      <c r="BW514" s="4">
        <f t="shared" ref="BW514" si="5304">(BL514*BR511+BM514*BQ511+BN514*BR514+BO514*BQ514)</f>
        <v>4.1183778120684655</v>
      </c>
      <c r="BX514" s="2">
        <f t="shared" ref="BX514" si="5305">BL514*BS511+BN514*BS514-BM514*BT511-BO514*BT514</f>
        <v>-5.2832077764266998</v>
      </c>
      <c r="BY514" s="3">
        <f t="shared" ref="BY514" si="5306">(BL514*BT511+BM514*BS511+BN514*BT514+BO514*BS514)</f>
        <v>0</v>
      </c>
      <c r="BZ514" s="20"/>
      <c r="CA514" s="16">
        <v>0</v>
      </c>
      <c r="CB514" s="17">
        <v>0</v>
      </c>
      <c r="CC514" s="18">
        <v>1</v>
      </c>
      <c r="CD514" s="19">
        <v>0</v>
      </c>
      <c r="CE514" s="20"/>
      <c r="CF514" s="1">
        <f t="shared" ref="CF514" si="5307">BV514*CA511+BX514*CA514-BW514*CB511-BY514*CB514</f>
        <v>0</v>
      </c>
      <c r="CG514" s="4">
        <f t="shared" ref="CG514" si="5308">(BV514*CB511+BW514*CA511+BX514*CB514+BY514*CA514)</f>
        <v>4.1183778120684655</v>
      </c>
      <c r="CH514" s="2">
        <f t="shared" ref="CH514" si="5309">BV514*CC511+BX514*CC514-BW514*CD511-BY514*CD514</f>
        <v>-0.60593039711026542</v>
      </c>
      <c r="CI514" s="3">
        <f t="shared" ref="CI514" si="5310">(BV514*CD511+BW514*CC511+BX514*CD514+BY514*CC514)</f>
        <v>0</v>
      </c>
      <c r="CK514" s="16">
        <f t="shared" ref="CK514" si="5311">1/$CL$4</f>
        <v>1</v>
      </c>
      <c r="CL514" s="17">
        <v>0</v>
      </c>
      <c r="CM514" s="18">
        <v>1</v>
      </c>
      <c r="CN514" s="19">
        <v>0</v>
      </c>
      <c r="CP514" s="1">
        <f t="shared" ref="CP514" si="5312">CF514*CK511+CH514*CK514-CG514*CL511-CI514*CL514</f>
        <v>-0.60593039711026542</v>
      </c>
      <c r="CQ514" s="4">
        <f t="shared" ref="CQ514" si="5313">(CF514*CL511+CG514*CK511+CH514*CL514+CI514*CK514)</f>
        <v>4.1183778120684655</v>
      </c>
      <c r="CR514" s="2">
        <f t="shared" ref="CR514" si="5314">CF514*CM511+CH514*CM514-CG514*CN511-CI514*CN514</f>
        <v>-0.60593039711026542</v>
      </c>
      <c r="CS514" s="3">
        <f t="shared" ref="CS514" si="5315">(CF514*CN511+CG514*CM511+CH514*CN514+CI514*CM514)</f>
        <v>0</v>
      </c>
      <c r="CU514" s="39">
        <f t="shared" ref="CU514" si="5316">(180/PI())*ATAN(-1*(CQ511/CP511))</f>
        <v>14.230256539600498</v>
      </c>
      <c r="CW514" s="54">
        <f t="shared" ref="CW514" si="5317">20*LOG(((1-(10^(CU511/20)^2)*(1-((1-CW511)/(1+CW511))^2))^0.5))</f>
        <v>-0.41965430710807544</v>
      </c>
      <c r="CY514" s="35"/>
      <c r="CZ514" s="35"/>
    </row>
    <row r="515" spans="1:104" ht="18" customHeight="1"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3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  <c r="BB515" s="20"/>
      <c r="BC515" s="20"/>
      <c r="BD515" s="20"/>
      <c r="BE515" s="20"/>
      <c r="BF515" s="20"/>
      <c r="BG515" s="20"/>
      <c r="BH515" s="20"/>
      <c r="BI515" s="20"/>
      <c r="BJ515" s="20"/>
      <c r="BK515" s="20"/>
      <c r="BL515" s="20"/>
      <c r="BM515" s="20"/>
      <c r="BN515" s="20"/>
      <c r="BO515" s="20"/>
      <c r="BP515" s="20"/>
      <c r="BQ515" s="20"/>
      <c r="BR515" s="20"/>
      <c r="BS515" s="20"/>
      <c r="BT515" s="20"/>
      <c r="BU515" s="20"/>
      <c r="BV515" s="20"/>
      <c r="BW515" s="20"/>
      <c r="BX515" s="20"/>
      <c r="BY515" s="20"/>
      <c r="BZ515" s="20"/>
      <c r="CA515" s="20"/>
      <c r="CB515" s="20"/>
      <c r="CC515" s="20"/>
      <c r="CD515" s="20"/>
      <c r="CE515" s="20"/>
      <c r="CF515" s="20"/>
      <c r="CG515" s="20"/>
      <c r="CH515" s="20"/>
      <c r="CI515" s="20"/>
      <c r="CJ515" s="20"/>
      <c r="CK515" s="20"/>
      <c r="CL515" s="20"/>
      <c r="CY515" s="35"/>
      <c r="CZ515" s="35"/>
    </row>
    <row r="516" spans="1:104" ht="18" customHeight="1">
      <c r="CY516" s="35"/>
      <c r="CZ516" s="35"/>
    </row>
    <row r="517" spans="1:104" ht="18" customHeight="1" thickBot="1">
      <c r="A517" s="23"/>
      <c r="B517" s="23"/>
      <c r="C517" s="23"/>
      <c r="D517" s="20" t="s">
        <v>15</v>
      </c>
      <c r="E517" s="20"/>
      <c r="F517" s="20"/>
      <c r="G517" s="20"/>
      <c r="H517" s="20"/>
      <c r="I517" s="20" t="s">
        <v>16</v>
      </c>
      <c r="J517" s="20"/>
      <c r="K517" s="20"/>
      <c r="L517" s="20"/>
      <c r="M517" s="23"/>
      <c r="N517" s="23"/>
      <c r="O517" s="24" t="s">
        <v>17</v>
      </c>
      <c r="P517" s="23"/>
      <c r="Q517" s="23"/>
      <c r="R517" s="23"/>
      <c r="S517" s="20"/>
      <c r="T517" s="20" t="s">
        <v>18</v>
      </c>
      <c r="U517" s="23"/>
      <c r="V517" s="23"/>
      <c r="W517" s="23"/>
      <c r="X517" s="23"/>
      <c r="Y517" s="24" t="s">
        <v>19</v>
      </c>
      <c r="Z517" s="23"/>
      <c r="AA517" s="23"/>
      <c r="AB517" s="23"/>
      <c r="AC517" s="24" t="s">
        <v>20</v>
      </c>
      <c r="AD517" s="20"/>
      <c r="AE517" s="20"/>
      <c r="AF517" s="20"/>
      <c r="AG517" s="20"/>
      <c r="AH517" s="23"/>
      <c r="AI517" s="24" t="s">
        <v>21</v>
      </c>
      <c r="AJ517" s="23"/>
      <c r="AK517" s="23"/>
      <c r="AL517" s="20"/>
      <c r="AM517" s="24" t="s">
        <v>31</v>
      </c>
      <c r="AN517" s="20"/>
      <c r="AO517" s="23"/>
      <c r="AP517" s="23"/>
      <c r="AQ517" s="23"/>
      <c r="AR517" s="23"/>
      <c r="AS517" s="24" t="s">
        <v>91</v>
      </c>
      <c r="AT517" s="23"/>
      <c r="AU517" s="23"/>
      <c r="AV517" s="23"/>
      <c r="AW517" s="24" t="s">
        <v>32</v>
      </c>
      <c r="AX517" s="20"/>
      <c r="AY517" s="20"/>
      <c r="AZ517" s="20"/>
      <c r="BA517" s="20"/>
      <c r="BB517" s="23"/>
      <c r="BC517" s="24" t="s">
        <v>22</v>
      </c>
      <c r="BD517" s="23"/>
      <c r="BE517" s="23"/>
      <c r="BF517" s="23"/>
      <c r="BG517" s="24" t="s">
        <v>33</v>
      </c>
      <c r="BH517" s="20"/>
      <c r="BI517" s="23"/>
      <c r="BJ517" s="23"/>
      <c r="BK517" s="23"/>
      <c r="BL517" s="23"/>
      <c r="BM517" s="24" t="s">
        <v>34</v>
      </c>
      <c r="BN517" s="23"/>
      <c r="BO517" s="23"/>
      <c r="BP517" s="23"/>
      <c r="BQ517" s="24" t="s">
        <v>89</v>
      </c>
      <c r="BR517" s="20"/>
      <c r="BS517" s="20"/>
      <c r="BT517" s="20"/>
      <c r="BU517" s="20"/>
      <c r="BV517" s="23"/>
      <c r="BW517" s="24" t="s">
        <v>35</v>
      </c>
      <c r="BX517" s="23"/>
      <c r="BY517" s="23"/>
      <c r="BZ517" s="23"/>
      <c r="CA517" s="24" t="s">
        <v>90</v>
      </c>
      <c r="CB517" s="20"/>
      <c r="CC517" s="23"/>
      <c r="CD517" s="23"/>
      <c r="CE517" s="23"/>
      <c r="CF517" s="23"/>
      <c r="CG517" s="24" t="s">
        <v>92</v>
      </c>
      <c r="CH517" s="23"/>
      <c r="CI517" s="23"/>
      <c r="CJ517" s="23"/>
      <c r="CK517" s="24" t="s">
        <v>36</v>
      </c>
      <c r="CL517" s="24"/>
      <c r="CM517" s="23"/>
      <c r="CN517" s="23"/>
      <c r="CO517" s="23"/>
      <c r="CP517" s="23"/>
      <c r="CQ517" s="24" t="s">
        <v>93</v>
      </c>
      <c r="CR517" s="23"/>
      <c r="CS517" s="23"/>
      <c r="CY517" s="35"/>
      <c r="CZ517" s="35"/>
    </row>
    <row r="518" spans="1:104" ht="18" customHeight="1" thickBot="1">
      <c r="A518" s="23"/>
      <c r="B518" s="33"/>
      <c r="C518" s="23"/>
      <c r="D518" s="7" t="s">
        <v>2</v>
      </c>
      <c r="E518" s="8"/>
      <c r="F518" s="8" t="s">
        <v>3</v>
      </c>
      <c r="G518" s="9"/>
      <c r="H518" s="10"/>
      <c r="I518" s="7" t="s">
        <v>4</v>
      </c>
      <c r="J518" s="8"/>
      <c r="K518" s="8" t="s">
        <v>5</v>
      </c>
      <c r="L518" s="9"/>
      <c r="M518" s="23"/>
      <c r="N518" s="251" t="s">
        <v>79</v>
      </c>
      <c r="O518" s="252"/>
      <c r="P518" s="253" t="s">
        <v>80</v>
      </c>
      <c r="Q518" s="254"/>
      <c r="R518" s="23"/>
      <c r="S518" s="7" t="s">
        <v>11</v>
      </c>
      <c r="T518" s="8"/>
      <c r="U518" s="8" t="s">
        <v>12</v>
      </c>
      <c r="V518" s="9"/>
      <c r="W518" s="20"/>
      <c r="X518" s="251" t="s">
        <v>79</v>
      </c>
      <c r="Y518" s="252"/>
      <c r="Z518" s="253" t="s">
        <v>80</v>
      </c>
      <c r="AA518" s="254"/>
      <c r="AB518" s="20"/>
      <c r="AC518" s="7" t="s">
        <v>4</v>
      </c>
      <c r="AD518" s="8"/>
      <c r="AE518" s="8" t="s">
        <v>5</v>
      </c>
      <c r="AF518" s="9"/>
      <c r="AG518" s="20"/>
      <c r="AH518" s="251" t="s">
        <v>0</v>
      </c>
      <c r="AI518" s="252"/>
      <c r="AJ518" s="253" t="s">
        <v>1</v>
      </c>
      <c r="AK518" s="254"/>
      <c r="AL518" s="20"/>
      <c r="AM518" s="7" t="s">
        <v>11</v>
      </c>
      <c r="AN518" s="8"/>
      <c r="AO518" s="8" t="s">
        <v>12</v>
      </c>
      <c r="AP518" s="9"/>
      <c r="AQ518" s="23"/>
      <c r="AR518" s="251" t="s">
        <v>0</v>
      </c>
      <c r="AS518" s="252"/>
      <c r="AT518" s="253" t="s">
        <v>1</v>
      </c>
      <c r="AU518" s="254"/>
      <c r="AV518" s="36"/>
      <c r="AW518" s="7" t="s">
        <v>4</v>
      </c>
      <c r="AX518" s="8"/>
      <c r="AY518" s="8" t="s">
        <v>5</v>
      </c>
      <c r="AZ518" s="9"/>
      <c r="BA518" s="20"/>
      <c r="BB518" s="251" t="s">
        <v>0</v>
      </c>
      <c r="BC518" s="252"/>
      <c r="BD518" s="253" t="s">
        <v>1</v>
      </c>
      <c r="BE518" s="254"/>
      <c r="BF518" s="36"/>
      <c r="BG518" s="7" t="s">
        <v>11</v>
      </c>
      <c r="BH518" s="8"/>
      <c r="BI518" s="8" t="s">
        <v>12</v>
      </c>
      <c r="BJ518" s="9"/>
      <c r="BK518" s="36"/>
      <c r="BL518" s="251" t="s">
        <v>0</v>
      </c>
      <c r="BM518" s="252"/>
      <c r="BN518" s="253" t="s">
        <v>1</v>
      </c>
      <c r="BO518" s="254"/>
      <c r="BP518" s="36"/>
      <c r="BQ518" s="7" t="s">
        <v>4</v>
      </c>
      <c r="BR518" s="8"/>
      <c r="BS518" s="8" t="s">
        <v>5</v>
      </c>
      <c r="BT518" s="9"/>
      <c r="BU518" s="20"/>
      <c r="BV518" s="251" t="s">
        <v>0</v>
      </c>
      <c r="BW518" s="252"/>
      <c r="BX518" s="253" t="s">
        <v>1</v>
      </c>
      <c r="BY518" s="254"/>
      <c r="BZ518" s="36"/>
      <c r="CA518" s="7" t="s">
        <v>11</v>
      </c>
      <c r="CB518" s="8"/>
      <c r="CC518" s="8" t="s">
        <v>12</v>
      </c>
      <c r="CD518" s="9"/>
      <c r="CE518" s="36"/>
      <c r="CF518" s="251" t="s">
        <v>0</v>
      </c>
      <c r="CG518" s="252"/>
      <c r="CH518" s="253" t="s">
        <v>1</v>
      </c>
      <c r="CI518" s="254"/>
      <c r="CJ518" s="23"/>
      <c r="CK518" s="7" t="s">
        <v>23</v>
      </c>
      <c r="CL518" s="8"/>
      <c r="CM518" s="8" t="s">
        <v>24</v>
      </c>
      <c r="CN518" s="9"/>
      <c r="CO518" s="23"/>
      <c r="CP518" s="251" t="s">
        <v>0</v>
      </c>
      <c r="CQ518" s="252"/>
      <c r="CR518" s="253" t="s">
        <v>1</v>
      </c>
      <c r="CS518" s="254"/>
      <c r="CU518" s="26" t="s">
        <v>25</v>
      </c>
      <c r="CW518" s="50" t="s">
        <v>44</v>
      </c>
      <c r="CY518" s="35"/>
      <c r="CZ518" s="35"/>
    </row>
    <row r="519" spans="1:104" ht="18" customHeight="1" thickTop="1" thickBot="1">
      <c r="B519" s="34">
        <v>0.93</v>
      </c>
      <c r="D519" s="11">
        <v>1</v>
      </c>
      <c r="E519" s="12">
        <v>0</v>
      </c>
      <c r="F519" s="13">
        <v>0</v>
      </c>
      <c r="G519" s="40">
        <f t="shared" ref="G519" si="5318">-1/($E$4*$B519)</f>
        <v>-1.1296027074317692</v>
      </c>
      <c r="H519" s="10"/>
      <c r="I519" s="11">
        <v>1</v>
      </c>
      <c r="J519" s="12">
        <v>0</v>
      </c>
      <c r="K519" s="13">
        <v>0</v>
      </c>
      <c r="L519" s="14">
        <v>0</v>
      </c>
      <c r="N519" s="1">
        <f t="shared" ref="N519" si="5319">D519*I519+F519*I522-E519*J519-G519*J522</f>
        <v>-0.77551025746372537</v>
      </c>
      <c r="O519" s="4">
        <f t="shared" ref="O519" si="5320">(D519*J519+E519*I519+F519*J522+G519*I522)</f>
        <v>0</v>
      </c>
      <c r="P519" s="2">
        <f t="shared" ref="P519" si="5321">D519*K519+F519*K522-E519*L519-G519*L522</f>
        <v>0</v>
      </c>
      <c r="Q519" s="3">
        <f t="shared" ref="Q519" si="5322">(D519*L519+E519*K519+F519*L522+G519*K522)</f>
        <v>-1.1296027074317692</v>
      </c>
      <c r="S519" s="11">
        <v>1</v>
      </c>
      <c r="T519" s="12">
        <v>0</v>
      </c>
      <c r="U519" s="13">
        <v>0</v>
      </c>
      <c r="V519" s="40">
        <f t="shared" ref="V519" si="5323">-1/($T$4*$B519)</f>
        <v>-2.1583075415582118</v>
      </c>
      <c r="W519" s="20"/>
      <c r="X519" s="1">
        <f t="shared" ref="X519" si="5324">N519*S519+P519*S522-O519*T519-Q519*T522</f>
        <v>-0.77551025746372537</v>
      </c>
      <c r="Y519" s="4">
        <f t="shared" ref="Y519" si="5325">(N519*T519+O519*S519+P519*T522+Q519*S522)</f>
        <v>0</v>
      </c>
      <c r="Z519" s="2">
        <f t="shared" ref="Z519" si="5326">N519*U519+P519*U522-O519*V519-Q519*V522</f>
        <v>0</v>
      </c>
      <c r="AA519" s="3">
        <f t="shared" ref="AA519" si="5327">(N519*V519+O519*U519+P519*V522+Q519*U522)</f>
        <v>0.54418692980793981</v>
      </c>
      <c r="AB519" s="20"/>
      <c r="AC519" s="11">
        <v>1</v>
      </c>
      <c r="AD519" s="12">
        <v>0</v>
      </c>
      <c r="AE519" s="13">
        <v>0</v>
      </c>
      <c r="AF519" s="14">
        <v>0</v>
      </c>
      <c r="AG519" s="20"/>
      <c r="AH519" s="1">
        <f t="shared" ref="AH519" si="5328">X519*AC519+Z519*AC522-Y519*AD519-AA519*AD522</f>
        <v>0.20168953604432971</v>
      </c>
      <c r="AI519" s="4">
        <f t="shared" ref="AI519" si="5329">(X519*AD519+Y519*AC519+Z519*AD522+AA519*AC522)</f>
        <v>0</v>
      </c>
      <c r="AJ519" s="2">
        <f t="shared" ref="AJ519" si="5330">X519*AE519+Z519*AE522-Y519*AF519-AA519*AF522</f>
        <v>0</v>
      </c>
      <c r="AK519" s="3">
        <f t="shared" ref="AK519" si="5331">(X519*AF519+Y519*AE519+Z519*AF522+AA519*AE522)</f>
        <v>0.54418692980793981</v>
      </c>
      <c r="AL519" s="20"/>
      <c r="AM519" s="11">
        <v>1</v>
      </c>
      <c r="AN519" s="12">
        <v>0</v>
      </c>
      <c r="AO519" s="13">
        <v>0</v>
      </c>
      <c r="AP519" s="40">
        <f t="shared" ref="AP519" si="5332">-1/($AN$4*$B519)</f>
        <v>-2.2429470529918669</v>
      </c>
      <c r="AR519" s="1">
        <f t="shared" ref="AR519" si="5333">AH519*AM519+AJ519*AM522-AI519*AN519-AK519*AN522</f>
        <v>0.20168953604432971</v>
      </c>
      <c r="AS519" s="4">
        <f t="shared" ref="AS519" si="5334">(AH519*AN519+AI519*AM519+AJ519*AN522+AK519*AM522)</f>
        <v>0</v>
      </c>
      <c r="AT519" s="2">
        <f t="shared" ref="AT519" si="5335">AH519*AO519+AJ519*AO522-AI519*AP519-AK519*AP522</f>
        <v>0</v>
      </c>
      <c r="AU519" s="3">
        <f t="shared" ref="AU519" si="5336">(AH519*AP519+AI519*AO519+AJ519*AP522+AK519*AO522)</f>
        <v>9.1807979318013544E-2</v>
      </c>
      <c r="AV519" s="20"/>
      <c r="AW519" s="11">
        <v>1</v>
      </c>
      <c r="AX519" s="12">
        <v>0</v>
      </c>
      <c r="AY519" s="13">
        <v>0</v>
      </c>
      <c r="AZ519" s="14">
        <v>0</v>
      </c>
      <c r="BA519" s="20"/>
      <c r="BB519" s="1">
        <f t="shared" ref="BB519" si="5337">AR519*AW519+AT519*AW522-AS519*AX519-AU519*AX522</f>
        <v>0.366549685228026</v>
      </c>
      <c r="BC519" s="4">
        <f t="shared" ref="BC519" si="5338">(AR519*AX519+AS519*AW519+AT519*AX522+AU519*AW522)</f>
        <v>0</v>
      </c>
      <c r="BD519" s="2">
        <f t="shared" ref="BD519" si="5339">AR519*AY519+AT519*AY522-AS519*AZ519-AU519*AZ522</f>
        <v>0</v>
      </c>
      <c r="BE519" s="3">
        <f t="shared" ref="BE519" si="5340">(AR519*AZ519+AS519*AY519+AT519*AZ522+AU519*AY522)</f>
        <v>9.1807979318013544E-2</v>
      </c>
      <c r="BF519" s="20"/>
      <c r="BG519" s="11">
        <v>1</v>
      </c>
      <c r="BH519" s="12">
        <v>0</v>
      </c>
      <c r="BI519" s="13">
        <v>0</v>
      </c>
      <c r="BJ519" s="40">
        <f t="shared" ref="BJ519" si="5341">-1/($BH$4*$B519)</f>
        <v>-2.1583075415582118</v>
      </c>
      <c r="BK519" s="20"/>
      <c r="BL519" s="1">
        <f t="shared" ref="BL519" si="5342">BB519*BG519+BD519*BG522-BC519*BH519-BE519*BH522</f>
        <v>0.366549685228026</v>
      </c>
      <c r="BM519" s="4">
        <f t="shared" ref="BM519" si="5343">(BB519*BH519+BC519*BG519+BD519*BH522+BE519*BG522)</f>
        <v>0</v>
      </c>
      <c r="BN519" s="2">
        <f t="shared" ref="BN519" si="5344">BB519*BI519+BD519*BI522-BC519*BJ519-BE519*BJ522</f>
        <v>0</v>
      </c>
      <c r="BO519" s="3">
        <f t="shared" ref="BO519" si="5345">(BB519*BJ519+BC519*BI519+BD519*BJ522+BE519*BI522)</f>
        <v>-0.69931897066542359</v>
      </c>
      <c r="BP519" s="20"/>
      <c r="BQ519" s="11">
        <v>1</v>
      </c>
      <c r="BR519" s="12">
        <v>0</v>
      </c>
      <c r="BS519" s="13">
        <v>0</v>
      </c>
      <c r="BT519" s="14">
        <v>0</v>
      </c>
      <c r="BU519" s="20"/>
      <c r="BV519" s="1">
        <f t="shared" ref="BV519" si="5346">BL519*BQ519+BN519*BQ522-BM519*BR519-BO519*BR522</f>
        <v>-0.73264031979454269</v>
      </c>
      <c r="BW519" s="4">
        <f t="shared" ref="BW519" si="5347">(BL519*BR519+BM519*BQ519+BN519*BR522+BO519*BQ522)</f>
        <v>0</v>
      </c>
      <c r="BX519" s="2">
        <f t="shared" ref="BX519" si="5348">BL519*BS519+BN519*BS522-BM519*BT519-BO519*BT522</f>
        <v>0</v>
      </c>
      <c r="BY519" s="3">
        <f t="shared" ref="BY519" si="5349">(BL519*BT519+BM519*BS519+BN519*BT522+BO519*BS522)</f>
        <v>-0.69931897066542359</v>
      </c>
      <c r="BZ519" s="20"/>
      <c r="CA519" s="11">
        <v>1</v>
      </c>
      <c r="CB519" s="12">
        <v>0</v>
      </c>
      <c r="CC519" s="13">
        <v>0</v>
      </c>
      <c r="CD519" s="40">
        <f t="shared" ref="CD519" si="5350">-1/($CB$4*$B519)</f>
        <v>-1.1296027074317692</v>
      </c>
      <c r="CE519" s="20"/>
      <c r="CF519" s="1">
        <f t="shared" ref="CF519" si="5351">BV519*CA519+BX519*CA522-BW519*CB519-BY519*CB522</f>
        <v>-0.73264031979454269</v>
      </c>
      <c r="CG519" s="4">
        <f t="shared" ref="CG519" si="5352">(BV519*CB519+BW519*CA519+BX519*CB522+BY519*CA522)</f>
        <v>0</v>
      </c>
      <c r="CH519" s="2">
        <f t="shared" ref="CH519" si="5353">BV519*CC519+BX519*CC522-BW519*CD519-BY519*CD522</f>
        <v>0</v>
      </c>
      <c r="CI519" s="3">
        <f t="shared" ref="CI519" si="5354">(BV519*CD519+BW519*CC519+BX519*CD522+BY519*CC522)</f>
        <v>0.12827351814816901</v>
      </c>
      <c r="CJ519" s="28"/>
      <c r="CK519" s="11">
        <v>1</v>
      </c>
      <c r="CL519" s="12">
        <v>0</v>
      </c>
      <c r="CM519" s="13">
        <v>0</v>
      </c>
      <c r="CN519" s="14">
        <v>0</v>
      </c>
      <c r="CP519" s="1">
        <f t="shared" ref="CP519" si="5355">CF519*CK519+CH519*CK522-CG519*CL519-CI519*CL522</f>
        <v>-0.73264031979454269</v>
      </c>
      <c r="CQ519" s="4">
        <f t="shared" ref="CQ519" si="5356">(CF519*CL519+CG519*CK519+CH519*CL522+CI519*CK522)</f>
        <v>0.12827351814816901</v>
      </c>
      <c r="CR519" s="2">
        <f t="shared" ref="CR519" si="5357">CF519*CM519+CH519*CM522-CG519*CN519-CI519*CN522</f>
        <v>0</v>
      </c>
      <c r="CS519" s="3">
        <f t="shared" ref="CS519" si="5358">(CF519*CN519+CG519*CM519+CH519*CN522+CI519*CM522)</f>
        <v>0.12827351814816901</v>
      </c>
      <c r="CU519" s="29">
        <f t="shared" ref="CU519" si="5359">20*LOG(((1+$CL$4)/$CL$4)/((CP519+CP522)^2+(CQ519+CQ522)^2)^0.5)</f>
        <v>-6.0561990351463981</v>
      </c>
      <c r="CW519" s="51">
        <f t="shared" ref="CW519" si="5360">((CP519^2+CQ519^2)^0.5)/((CP522^2+CQ522^2)^0.5)</f>
        <v>0.20184678682535068</v>
      </c>
      <c r="CY519" s="35"/>
      <c r="CZ519" s="35"/>
    </row>
    <row r="520" spans="1:104" ht="18" customHeight="1" thickBot="1">
      <c r="D520" s="11"/>
      <c r="E520" s="13"/>
      <c r="F520" s="13"/>
      <c r="G520" s="15"/>
      <c r="H520" s="10"/>
      <c r="I520" s="11"/>
      <c r="J520" s="13"/>
      <c r="K520" s="13"/>
      <c r="L520" s="15"/>
      <c r="N520" s="5"/>
      <c r="Q520" s="6"/>
      <c r="S520" s="11"/>
      <c r="T520" s="13"/>
      <c r="U520" s="13"/>
      <c r="V520" s="15"/>
      <c r="W520" s="20"/>
      <c r="X520" s="5"/>
      <c r="AA520" s="6"/>
      <c r="AB520" s="20"/>
      <c r="AC520" s="11"/>
      <c r="AD520" s="13"/>
      <c r="AE520" s="13"/>
      <c r="AF520" s="15"/>
      <c r="AG520" s="20"/>
      <c r="AH520" s="5"/>
      <c r="AK520" s="6"/>
      <c r="AL520" s="20"/>
      <c r="AM520" s="11"/>
      <c r="AN520" s="13"/>
      <c r="AO520" s="13"/>
      <c r="AP520" s="15"/>
      <c r="AR520" s="5"/>
      <c r="AU520" s="6"/>
      <c r="AW520" s="11"/>
      <c r="AX520" s="13"/>
      <c r="AY520" s="13"/>
      <c r="AZ520" s="15"/>
      <c r="BA520" s="20"/>
      <c r="BB520" s="5"/>
      <c r="BE520" s="6"/>
      <c r="BG520" s="11"/>
      <c r="BH520" s="13"/>
      <c r="BI520" s="13"/>
      <c r="BJ520" s="15"/>
      <c r="BL520" s="5"/>
      <c r="BO520" s="6"/>
      <c r="BQ520" s="11"/>
      <c r="BR520" s="13"/>
      <c r="BS520" s="13"/>
      <c r="BT520" s="15"/>
      <c r="BU520" s="20"/>
      <c r="BV520" s="5"/>
      <c r="BY520" s="6"/>
      <c r="CA520" s="11"/>
      <c r="CB520" s="13"/>
      <c r="CC520" s="13"/>
      <c r="CD520" s="15"/>
      <c r="CF520" s="5"/>
      <c r="CI520" s="6"/>
      <c r="CK520" s="11"/>
      <c r="CL520" s="13"/>
      <c r="CM520" s="13"/>
      <c r="CN520" s="15"/>
      <c r="CP520" s="5"/>
      <c r="CS520" s="6"/>
      <c r="CW520" s="52"/>
      <c r="CY520" s="35"/>
      <c r="CZ520" s="35"/>
    </row>
    <row r="521" spans="1:104" ht="18" customHeight="1" thickBot="1">
      <c r="D521" s="11" t="s">
        <v>6</v>
      </c>
      <c r="E521" s="13"/>
      <c r="F521" s="13" t="s">
        <v>7</v>
      </c>
      <c r="G521" s="15"/>
      <c r="H521" s="10"/>
      <c r="I521" s="11" t="s">
        <v>8</v>
      </c>
      <c r="J521" s="13"/>
      <c r="K521" s="13" t="s">
        <v>9</v>
      </c>
      <c r="L521" s="15"/>
      <c r="N521" s="251" t="s">
        <v>26</v>
      </c>
      <c r="O521" s="252"/>
      <c r="P521" s="253" t="s">
        <v>27</v>
      </c>
      <c r="Q521" s="254"/>
      <c r="S521" s="11" t="s">
        <v>13</v>
      </c>
      <c r="T521" s="13"/>
      <c r="U521" s="13" t="s">
        <v>14</v>
      </c>
      <c r="V521" s="15"/>
      <c r="W521" s="20"/>
      <c r="X521" s="251" t="s">
        <v>26</v>
      </c>
      <c r="Y521" s="252"/>
      <c r="Z521" s="253" t="s">
        <v>27</v>
      </c>
      <c r="AA521" s="254"/>
      <c r="AB521" s="20"/>
      <c r="AC521" s="11" t="s">
        <v>8</v>
      </c>
      <c r="AD521" s="13"/>
      <c r="AE521" s="13" t="s">
        <v>9</v>
      </c>
      <c r="AF521" s="15"/>
      <c r="AG521" s="20"/>
      <c r="AH521" s="251" t="s">
        <v>26</v>
      </c>
      <c r="AI521" s="252"/>
      <c r="AJ521" s="253" t="s">
        <v>27</v>
      </c>
      <c r="AK521" s="254"/>
      <c r="AL521" s="20"/>
      <c r="AM521" s="11" t="s">
        <v>13</v>
      </c>
      <c r="AN521" s="13"/>
      <c r="AO521" s="13" t="s">
        <v>14</v>
      </c>
      <c r="AP521" s="15"/>
      <c r="AR521" s="251" t="s">
        <v>26</v>
      </c>
      <c r="AS521" s="252"/>
      <c r="AT521" s="253" t="s">
        <v>27</v>
      </c>
      <c r="AU521" s="254"/>
      <c r="AV521" s="36"/>
      <c r="AW521" s="11" t="s">
        <v>8</v>
      </c>
      <c r="AX521" s="13"/>
      <c r="AY521" s="13" t="s">
        <v>9</v>
      </c>
      <c r="AZ521" s="15"/>
      <c r="BA521" s="20"/>
      <c r="BB521" s="251" t="s">
        <v>26</v>
      </c>
      <c r="BC521" s="252"/>
      <c r="BD521" s="253" t="s">
        <v>27</v>
      </c>
      <c r="BE521" s="254"/>
      <c r="BF521" s="36"/>
      <c r="BG521" s="11" t="s">
        <v>13</v>
      </c>
      <c r="BH521" s="13"/>
      <c r="BI521" s="13" t="s">
        <v>14</v>
      </c>
      <c r="BJ521" s="15"/>
      <c r="BK521" s="36"/>
      <c r="BL521" s="251" t="s">
        <v>26</v>
      </c>
      <c r="BM521" s="252"/>
      <c r="BN521" s="253" t="s">
        <v>27</v>
      </c>
      <c r="BO521" s="254"/>
      <c r="BP521" s="36"/>
      <c r="BQ521" s="11" t="s">
        <v>8</v>
      </c>
      <c r="BR521" s="13"/>
      <c r="BS521" s="13" t="s">
        <v>9</v>
      </c>
      <c r="BT521" s="15"/>
      <c r="BU521" s="20"/>
      <c r="BV521" s="251" t="s">
        <v>26</v>
      </c>
      <c r="BW521" s="252"/>
      <c r="BX521" s="253" t="s">
        <v>27</v>
      </c>
      <c r="BY521" s="254"/>
      <c r="BZ521" s="36"/>
      <c r="CA521" s="11" t="s">
        <v>13</v>
      </c>
      <c r="CB521" s="13"/>
      <c r="CC521" s="13" t="s">
        <v>14</v>
      </c>
      <c r="CD521" s="15"/>
      <c r="CE521" s="36"/>
      <c r="CF521" s="251" t="s">
        <v>26</v>
      </c>
      <c r="CG521" s="252"/>
      <c r="CH521" s="253" t="s">
        <v>27</v>
      </c>
      <c r="CI521" s="254"/>
      <c r="CK521" s="11" t="s">
        <v>28</v>
      </c>
      <c r="CL521" s="13"/>
      <c r="CM521" s="13" t="s">
        <v>29</v>
      </c>
      <c r="CN521" s="15"/>
      <c r="CP521" s="251" t="s">
        <v>26</v>
      </c>
      <c r="CQ521" s="252"/>
      <c r="CR521" s="253" t="s">
        <v>27</v>
      </c>
      <c r="CS521" s="254"/>
      <c r="CU521" s="38" t="s">
        <v>37</v>
      </c>
      <c r="CW521" s="53" t="s">
        <v>45</v>
      </c>
      <c r="CY521" s="35"/>
      <c r="CZ521" s="35"/>
    </row>
    <row r="522" spans="1:104" ht="18" customHeight="1" thickTop="1" thickBot="1">
      <c r="D522" s="16">
        <v>0</v>
      </c>
      <c r="E522" s="17">
        <v>0</v>
      </c>
      <c r="F522" s="18">
        <v>1</v>
      </c>
      <c r="G522" s="19">
        <v>0</v>
      </c>
      <c r="H522" s="10"/>
      <c r="I522" s="16">
        <v>0</v>
      </c>
      <c r="J522" s="17">
        <f t="shared" ref="J522" si="5361">-1/($J$4*$B519)</f>
        <v>-1.5718006390941397</v>
      </c>
      <c r="K522" s="18">
        <v>1</v>
      </c>
      <c r="L522" s="19">
        <v>0</v>
      </c>
      <c r="N522" s="1">
        <f t="shared" ref="N522" si="5362">D522*I519+F522*I522-E522*J519-G522*J522</f>
        <v>0</v>
      </c>
      <c r="O522" s="4">
        <f t="shared" ref="O522" si="5363">(D522*J519+E522*I519+F522*J522+G522*I522)</f>
        <v>-1.5718006390941397</v>
      </c>
      <c r="P522" s="2">
        <f t="shared" ref="P522" si="5364">D522*K519+F522*K522-E522*L519-G522*L522</f>
        <v>1</v>
      </c>
      <c r="Q522" s="3">
        <f t="shared" ref="Q522" si="5365">(D522*L519+E522*K519+F522*L522+G522*K522)</f>
        <v>0</v>
      </c>
      <c r="S522" s="16">
        <v>0</v>
      </c>
      <c r="T522" s="17">
        <v>0</v>
      </c>
      <c r="U522" s="18">
        <v>1</v>
      </c>
      <c r="V522" s="19">
        <v>0</v>
      </c>
      <c r="W522" s="20"/>
      <c r="X522" s="1">
        <f t="shared" ref="X522" si="5366">N522*S519+P522*S522-O522*T519-Q522*T522</f>
        <v>0</v>
      </c>
      <c r="Y522" s="4">
        <f t="shared" ref="Y522" si="5367">(N522*T519+O522*S519+P522*T522+Q522*S522)</f>
        <v>-1.5718006390941397</v>
      </c>
      <c r="Z522" s="2">
        <f t="shared" ref="Z522" si="5368">N522*U519+P522*U522-O522*V519-Q522*V522</f>
        <v>-2.3924291731828986</v>
      </c>
      <c r="AA522" s="3">
        <f t="shared" ref="AA522" si="5369">(N522*V519+O522*U519+P522*V522+Q522*U522)</f>
        <v>0</v>
      </c>
      <c r="AB522" s="20"/>
      <c r="AC522" s="16">
        <v>0</v>
      </c>
      <c r="AD522" s="17">
        <f t="shared" ref="AD522" si="5370">-1/($AD$4*$B519)</f>
        <v>-1.7957061075556129</v>
      </c>
      <c r="AE522" s="18">
        <v>1</v>
      </c>
      <c r="AF522" s="19">
        <v>0</v>
      </c>
      <c r="AG522" s="20"/>
      <c r="AH522" s="1">
        <f t="shared" ref="AH522" si="5371">X522*AC519+Z522*AC522-Y522*AD519-AA522*AD522</f>
        <v>0</v>
      </c>
      <c r="AI522" s="4">
        <f t="shared" ref="AI522" si="5372">(X522*AD519+Y522*AC519+Z522*AD522+AA522*AC522)</f>
        <v>2.7242990390846158</v>
      </c>
      <c r="AJ522" s="2">
        <f t="shared" ref="AJ522" si="5373">X522*AE519+Z522*AE522-Y522*AF519-AA522*AF522</f>
        <v>-2.3924291731828986</v>
      </c>
      <c r="AK522" s="3">
        <f t="shared" ref="AK522" si="5374">(X522*AF519+Y522*AE519+Z522*AF522+AA522*AE522)</f>
        <v>0</v>
      </c>
      <c r="AL522" s="20"/>
      <c r="AM522" s="16">
        <v>0</v>
      </c>
      <c r="AN522" s="17">
        <v>0</v>
      </c>
      <c r="AO522" s="18">
        <v>1</v>
      </c>
      <c r="AP522" s="19">
        <v>0</v>
      </c>
      <c r="AR522" s="1">
        <f t="shared" ref="AR522" si="5375">AH522*AM519+AJ522*AM522-AI522*AN519-AK522*AN522</f>
        <v>0</v>
      </c>
      <c r="AS522" s="4">
        <f t="shared" ref="AS522" si="5376">(AH522*AN519+AI522*AM519+AJ522*AN522+AK522*AM522)</f>
        <v>2.7242990390846158</v>
      </c>
      <c r="AT522" s="2">
        <f t="shared" ref="AT522" si="5377">AH522*AO519+AJ522*AO522-AI522*AP519-AK522*AP522</f>
        <v>3.7180293280005157</v>
      </c>
      <c r="AU522" s="3">
        <f t="shared" ref="AU522" si="5378">(AH522*AP519+AI522*AO519+AJ522*AP522+AK522*AO522)</f>
        <v>0</v>
      </c>
      <c r="AV522" s="20"/>
      <c r="AW522" s="16">
        <v>0</v>
      </c>
      <c r="AX522" s="17">
        <f t="shared" ref="AX522" si="5379">-1/($AX$4*$B519)</f>
        <v>-1.7957061075556129</v>
      </c>
      <c r="AY522" s="18">
        <v>1</v>
      </c>
      <c r="AZ522" s="19">
        <v>0</v>
      </c>
      <c r="BA522" s="20"/>
      <c r="BB522" s="1">
        <f t="shared" ref="BB522" si="5380">AR522*AW519+AT522*AW522-AS522*AX519-AU522*AX522</f>
        <v>0</v>
      </c>
      <c r="BC522" s="4">
        <f t="shared" ref="BC522" si="5381">(AR522*AX519+AS522*AW519+AT522*AX522+AU522*AW522)</f>
        <v>-3.9521889332768012</v>
      </c>
      <c r="BD522" s="2">
        <f t="shared" ref="BD522" si="5382">AR522*AY519+AT522*AY522-AS522*AZ519-AU522*AZ522</f>
        <v>3.7180293280005157</v>
      </c>
      <c r="BE522" s="3">
        <f t="shared" ref="BE522" si="5383">(AR522*AZ519+AS522*AY519+AT522*AZ522+AU522*AY522)</f>
        <v>0</v>
      </c>
      <c r="BF522" s="20"/>
      <c r="BG522" s="16">
        <v>0</v>
      </c>
      <c r="BH522" s="17">
        <v>0</v>
      </c>
      <c r="BI522" s="18">
        <v>1</v>
      </c>
      <c r="BJ522" s="19">
        <v>0</v>
      </c>
      <c r="BK522" s="20"/>
      <c r="BL522" s="1">
        <f t="shared" ref="BL522" si="5384">BB522*BG519+BD522*BG522-BC522*BH519-BE522*BH522</f>
        <v>0</v>
      </c>
      <c r="BM522" s="4">
        <f t="shared" ref="BM522" si="5385">(BB522*BH519+BC522*BG519+BD522*BH522+BE522*BG522)</f>
        <v>-3.9521889332768012</v>
      </c>
      <c r="BN522" s="2">
        <f t="shared" ref="BN522" si="5386">BB522*BI519+BD522*BI522-BC522*BJ519-BE522*BJ522</f>
        <v>-4.8120098523537091</v>
      </c>
      <c r="BO522" s="3">
        <f t="shared" ref="BO522" si="5387">(BB522*BJ519+BC522*BI519+BD522*BJ522+BE522*BI522)</f>
        <v>0</v>
      </c>
      <c r="BP522" s="20"/>
      <c r="BQ522" s="16">
        <v>0</v>
      </c>
      <c r="BR522" s="17">
        <f t="shared" ref="BR522" si="5388">-1/($BR$4*$B519)</f>
        <v>-1.5718006390941397</v>
      </c>
      <c r="BS522" s="18">
        <v>1</v>
      </c>
      <c r="BT522" s="19">
        <v>0</v>
      </c>
      <c r="BU522" s="20"/>
      <c r="BV522" s="1">
        <f t="shared" ref="BV522" si="5389">BL522*BQ519+BN522*BQ522-BM522*BR519-BO522*BR522</f>
        <v>0</v>
      </c>
      <c r="BW522" s="4">
        <f t="shared" ref="BW522" si="5390">(BL522*BR519+BM522*BQ519+BN522*BR522+BO522*BQ522)</f>
        <v>3.611331227980056</v>
      </c>
      <c r="BX522" s="2">
        <f t="shared" ref="BX522" si="5391">BL522*BS519+BN522*BS522-BM522*BT519-BO522*BT522</f>
        <v>-4.8120098523537091</v>
      </c>
      <c r="BY522" s="3">
        <f t="shared" ref="BY522" si="5392">(BL522*BT519+BM522*BS519+BN522*BT522+BO522*BS522)</f>
        <v>0</v>
      </c>
      <c r="BZ522" s="20"/>
      <c r="CA522" s="16">
        <v>0</v>
      </c>
      <c r="CB522" s="17">
        <v>0</v>
      </c>
      <c r="CC522" s="18">
        <v>1</v>
      </c>
      <c r="CD522" s="19">
        <v>0</v>
      </c>
      <c r="CE522" s="20"/>
      <c r="CF522" s="1">
        <f t="shared" ref="CF522" si="5393">BV522*CA519+BX522*CA522-BW522*CB519-BY522*CB522</f>
        <v>0</v>
      </c>
      <c r="CG522" s="4">
        <f t="shared" ref="CG522" si="5394">(BV522*CB519+BW522*CA519+BX522*CB522+BY522*CA522)</f>
        <v>3.611331227980056</v>
      </c>
      <c r="CH522" s="2">
        <f t="shared" ref="CH522" si="5395">BV522*CC519+BX522*CC522-BW522*CD519-BY522*CD522</f>
        <v>-0.73264031979454192</v>
      </c>
      <c r="CI522" s="3">
        <f t="shared" ref="CI522" si="5396">(BV522*CD519+BW522*CC519+BX522*CD522+BY522*CC522)</f>
        <v>0</v>
      </c>
      <c r="CK522" s="16">
        <f t="shared" ref="CK522" si="5397">1/$CL$4</f>
        <v>1</v>
      </c>
      <c r="CL522" s="17">
        <v>0</v>
      </c>
      <c r="CM522" s="18">
        <v>1</v>
      </c>
      <c r="CN522" s="19">
        <v>0</v>
      </c>
      <c r="CP522" s="1">
        <f t="shared" ref="CP522" si="5398">CF522*CK519+CH522*CK522-CG522*CL519-CI522*CL522</f>
        <v>-0.73264031979454192</v>
      </c>
      <c r="CQ522" s="4">
        <f t="shared" ref="CQ522" si="5399">(CF522*CL519+CG522*CK519+CH522*CL522+CI522*CK522)</f>
        <v>3.611331227980056</v>
      </c>
      <c r="CR522" s="2">
        <f t="shared" ref="CR522" si="5400">CF522*CM519+CH522*CM522-CG522*CN519-CI522*CN522</f>
        <v>-0.73264031979454192</v>
      </c>
      <c r="CS522" s="3">
        <f t="shared" ref="CS522" si="5401">(CF522*CN519+CG522*CM519+CH522*CN522+CI522*CM522)</f>
        <v>0</v>
      </c>
      <c r="CU522" s="39">
        <f t="shared" ref="CU522" si="5402">(180/PI())*ATAN(-1*(CQ519/CP519))</f>
        <v>9.9309092317767274</v>
      </c>
      <c r="CW522" s="54">
        <f t="shared" ref="CW522" si="5403">20*LOG(((1-(10^(CU519/20)^2)*(1-((1-CW519)/(1+CW519))^2))^0.5))</f>
        <v>-0.64795210521857227</v>
      </c>
      <c r="CY522" s="35"/>
      <c r="CZ522" s="35"/>
    </row>
    <row r="523" spans="1:104" ht="18" customHeight="1"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3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  <c r="BD523" s="20"/>
      <c r="BE523" s="20"/>
      <c r="BF523" s="20"/>
      <c r="BG523" s="20"/>
      <c r="BH523" s="20"/>
      <c r="BI523" s="20"/>
      <c r="BJ523" s="20"/>
      <c r="BK523" s="20"/>
      <c r="BL523" s="20"/>
      <c r="BM523" s="20"/>
      <c r="BN523" s="20"/>
      <c r="BO523" s="20"/>
      <c r="BP523" s="20"/>
      <c r="BQ523" s="20"/>
      <c r="BR523" s="20"/>
      <c r="BS523" s="20"/>
      <c r="BT523" s="20"/>
      <c r="BU523" s="20"/>
      <c r="BV523" s="20"/>
      <c r="BW523" s="20"/>
      <c r="BX523" s="20"/>
      <c r="BY523" s="20"/>
      <c r="BZ523" s="20"/>
      <c r="CA523" s="20"/>
      <c r="CB523" s="20"/>
      <c r="CC523" s="20"/>
      <c r="CD523" s="20"/>
      <c r="CE523" s="20"/>
      <c r="CF523" s="20"/>
      <c r="CG523" s="20"/>
      <c r="CH523" s="20"/>
      <c r="CI523" s="20"/>
      <c r="CJ523" s="20"/>
      <c r="CK523" s="20"/>
      <c r="CL523" s="20"/>
      <c r="CY523" s="35"/>
      <c r="CZ523" s="35"/>
    </row>
    <row r="524" spans="1:104" ht="18" customHeight="1">
      <c r="CY524" s="35"/>
      <c r="CZ524" s="35"/>
    </row>
    <row r="525" spans="1:104" ht="18" customHeight="1" thickBot="1">
      <c r="A525" s="23"/>
      <c r="B525" s="23"/>
      <c r="C525" s="23"/>
      <c r="D525" s="20" t="s">
        <v>15</v>
      </c>
      <c r="E525" s="20"/>
      <c r="F525" s="20"/>
      <c r="G525" s="20"/>
      <c r="H525" s="20"/>
      <c r="I525" s="20" t="s">
        <v>16</v>
      </c>
      <c r="J525" s="20"/>
      <c r="K525" s="20"/>
      <c r="L525" s="20"/>
      <c r="M525" s="23"/>
      <c r="N525" s="23"/>
      <c r="O525" s="24" t="s">
        <v>17</v>
      </c>
      <c r="P525" s="23"/>
      <c r="Q525" s="23"/>
      <c r="R525" s="23"/>
      <c r="S525" s="20"/>
      <c r="T525" s="20" t="s">
        <v>18</v>
      </c>
      <c r="U525" s="23"/>
      <c r="V525" s="23"/>
      <c r="W525" s="23"/>
      <c r="X525" s="23"/>
      <c r="Y525" s="24" t="s">
        <v>19</v>
      </c>
      <c r="Z525" s="23"/>
      <c r="AA525" s="23"/>
      <c r="AB525" s="23"/>
      <c r="AC525" s="24" t="s">
        <v>20</v>
      </c>
      <c r="AD525" s="20"/>
      <c r="AE525" s="20"/>
      <c r="AF525" s="20"/>
      <c r="AG525" s="20"/>
      <c r="AH525" s="23"/>
      <c r="AI525" s="24" t="s">
        <v>21</v>
      </c>
      <c r="AJ525" s="23"/>
      <c r="AK525" s="23"/>
      <c r="AL525" s="20"/>
      <c r="AM525" s="24" t="s">
        <v>31</v>
      </c>
      <c r="AN525" s="20"/>
      <c r="AO525" s="23"/>
      <c r="AP525" s="23"/>
      <c r="AQ525" s="23"/>
      <c r="AR525" s="23"/>
      <c r="AS525" s="24" t="s">
        <v>91</v>
      </c>
      <c r="AT525" s="23"/>
      <c r="AU525" s="23"/>
      <c r="AV525" s="23"/>
      <c r="AW525" s="24" t="s">
        <v>32</v>
      </c>
      <c r="AX525" s="20"/>
      <c r="AY525" s="20"/>
      <c r="AZ525" s="20"/>
      <c r="BA525" s="20"/>
      <c r="BB525" s="23"/>
      <c r="BC525" s="24" t="s">
        <v>22</v>
      </c>
      <c r="BD525" s="23"/>
      <c r="BE525" s="23"/>
      <c r="BF525" s="23"/>
      <c r="BG525" s="24" t="s">
        <v>33</v>
      </c>
      <c r="BH525" s="20"/>
      <c r="BI525" s="23"/>
      <c r="BJ525" s="23"/>
      <c r="BK525" s="23"/>
      <c r="BL525" s="23"/>
      <c r="BM525" s="24" t="s">
        <v>34</v>
      </c>
      <c r="BN525" s="23"/>
      <c r="BO525" s="23"/>
      <c r="BP525" s="23"/>
      <c r="BQ525" s="24" t="s">
        <v>89</v>
      </c>
      <c r="BR525" s="20"/>
      <c r="BS525" s="20"/>
      <c r="BT525" s="20"/>
      <c r="BU525" s="20"/>
      <c r="BV525" s="23"/>
      <c r="BW525" s="24" t="s">
        <v>35</v>
      </c>
      <c r="BX525" s="23"/>
      <c r="BY525" s="23"/>
      <c r="BZ525" s="23"/>
      <c r="CA525" s="24" t="s">
        <v>90</v>
      </c>
      <c r="CB525" s="20"/>
      <c r="CC525" s="23"/>
      <c r="CD525" s="23"/>
      <c r="CE525" s="23"/>
      <c r="CF525" s="23"/>
      <c r="CG525" s="24" t="s">
        <v>92</v>
      </c>
      <c r="CH525" s="23"/>
      <c r="CI525" s="23"/>
      <c r="CJ525" s="23"/>
      <c r="CK525" s="24" t="s">
        <v>36</v>
      </c>
      <c r="CL525" s="24"/>
      <c r="CM525" s="23"/>
      <c r="CN525" s="23"/>
      <c r="CO525" s="23"/>
      <c r="CP525" s="23"/>
      <c r="CQ525" s="24" t="s">
        <v>93</v>
      </c>
      <c r="CR525" s="23"/>
      <c r="CS525" s="23"/>
      <c r="CY525" s="35"/>
      <c r="CZ525" s="35"/>
    </row>
    <row r="526" spans="1:104" ht="18" customHeight="1" thickBot="1">
      <c r="A526" s="23"/>
      <c r="B526" s="33"/>
      <c r="C526" s="23"/>
      <c r="D526" s="7" t="s">
        <v>2</v>
      </c>
      <c r="E526" s="8"/>
      <c r="F526" s="8" t="s">
        <v>3</v>
      </c>
      <c r="G526" s="9"/>
      <c r="H526" s="10"/>
      <c r="I526" s="7" t="s">
        <v>4</v>
      </c>
      <c r="J526" s="8"/>
      <c r="K526" s="8" t="s">
        <v>5</v>
      </c>
      <c r="L526" s="9"/>
      <c r="M526" s="23"/>
      <c r="N526" s="251" t="s">
        <v>79</v>
      </c>
      <c r="O526" s="252"/>
      <c r="P526" s="253" t="s">
        <v>80</v>
      </c>
      <c r="Q526" s="254"/>
      <c r="R526" s="23"/>
      <c r="S526" s="7" t="s">
        <v>11</v>
      </c>
      <c r="T526" s="8"/>
      <c r="U526" s="8" t="s">
        <v>12</v>
      </c>
      <c r="V526" s="9"/>
      <c r="W526" s="20"/>
      <c r="X526" s="251" t="s">
        <v>79</v>
      </c>
      <c r="Y526" s="252"/>
      <c r="Z526" s="253" t="s">
        <v>80</v>
      </c>
      <c r="AA526" s="254"/>
      <c r="AB526" s="20"/>
      <c r="AC526" s="7" t="s">
        <v>4</v>
      </c>
      <c r="AD526" s="8"/>
      <c r="AE526" s="8" t="s">
        <v>5</v>
      </c>
      <c r="AF526" s="9"/>
      <c r="AG526" s="20"/>
      <c r="AH526" s="251" t="s">
        <v>0</v>
      </c>
      <c r="AI526" s="252"/>
      <c r="AJ526" s="253" t="s">
        <v>1</v>
      </c>
      <c r="AK526" s="254"/>
      <c r="AL526" s="20"/>
      <c r="AM526" s="7" t="s">
        <v>11</v>
      </c>
      <c r="AN526" s="8"/>
      <c r="AO526" s="8" t="s">
        <v>12</v>
      </c>
      <c r="AP526" s="9"/>
      <c r="AQ526" s="23"/>
      <c r="AR526" s="251" t="s">
        <v>0</v>
      </c>
      <c r="AS526" s="252"/>
      <c r="AT526" s="253" t="s">
        <v>1</v>
      </c>
      <c r="AU526" s="254"/>
      <c r="AV526" s="36"/>
      <c r="AW526" s="7" t="s">
        <v>4</v>
      </c>
      <c r="AX526" s="8"/>
      <c r="AY526" s="8" t="s">
        <v>5</v>
      </c>
      <c r="AZ526" s="9"/>
      <c r="BA526" s="20"/>
      <c r="BB526" s="251" t="s">
        <v>0</v>
      </c>
      <c r="BC526" s="252"/>
      <c r="BD526" s="253" t="s">
        <v>1</v>
      </c>
      <c r="BE526" s="254"/>
      <c r="BF526" s="36"/>
      <c r="BG526" s="7" t="s">
        <v>11</v>
      </c>
      <c r="BH526" s="8"/>
      <c r="BI526" s="8" t="s">
        <v>12</v>
      </c>
      <c r="BJ526" s="9"/>
      <c r="BK526" s="36"/>
      <c r="BL526" s="251" t="s">
        <v>0</v>
      </c>
      <c r="BM526" s="252"/>
      <c r="BN526" s="253" t="s">
        <v>1</v>
      </c>
      <c r="BO526" s="254"/>
      <c r="BP526" s="36"/>
      <c r="BQ526" s="7" t="s">
        <v>4</v>
      </c>
      <c r="BR526" s="8"/>
      <c r="BS526" s="8" t="s">
        <v>5</v>
      </c>
      <c r="BT526" s="9"/>
      <c r="BU526" s="20"/>
      <c r="BV526" s="251" t="s">
        <v>0</v>
      </c>
      <c r="BW526" s="252"/>
      <c r="BX526" s="253" t="s">
        <v>1</v>
      </c>
      <c r="BY526" s="254"/>
      <c r="BZ526" s="36"/>
      <c r="CA526" s="7" t="s">
        <v>11</v>
      </c>
      <c r="CB526" s="8"/>
      <c r="CC526" s="8" t="s">
        <v>12</v>
      </c>
      <c r="CD526" s="9"/>
      <c r="CE526" s="36"/>
      <c r="CF526" s="251" t="s">
        <v>0</v>
      </c>
      <c r="CG526" s="252"/>
      <c r="CH526" s="253" t="s">
        <v>1</v>
      </c>
      <c r="CI526" s="254"/>
      <c r="CJ526" s="23"/>
      <c r="CK526" s="7" t="s">
        <v>23</v>
      </c>
      <c r="CL526" s="8"/>
      <c r="CM526" s="8" t="s">
        <v>24</v>
      </c>
      <c r="CN526" s="9"/>
      <c r="CO526" s="23"/>
      <c r="CP526" s="251" t="s">
        <v>0</v>
      </c>
      <c r="CQ526" s="252"/>
      <c r="CR526" s="253" t="s">
        <v>1</v>
      </c>
      <c r="CS526" s="254"/>
      <c r="CU526" s="26" t="s">
        <v>25</v>
      </c>
      <c r="CW526" s="50" t="s">
        <v>44</v>
      </c>
      <c r="CY526" s="35"/>
      <c r="CZ526" s="35"/>
    </row>
    <row r="527" spans="1:104" ht="18" customHeight="1" thickTop="1" thickBot="1">
      <c r="B527" s="34">
        <v>0.93500000000000005</v>
      </c>
      <c r="D527" s="11">
        <v>1</v>
      </c>
      <c r="E527" s="12">
        <v>0</v>
      </c>
      <c r="F527" s="13">
        <v>0</v>
      </c>
      <c r="G527" s="40">
        <f t="shared" ref="G527" si="5404">-1/($E$4*$B527)</f>
        <v>-1.1235620512422944</v>
      </c>
      <c r="H527" s="10"/>
      <c r="I527" s="11">
        <v>1</v>
      </c>
      <c r="J527" s="12">
        <v>0</v>
      </c>
      <c r="K527" s="13">
        <v>0</v>
      </c>
      <c r="L527" s="14">
        <v>0</v>
      </c>
      <c r="N527" s="1">
        <f t="shared" ref="N527" si="5405">D527*I527+F527*I530-E527*J527-G527*J530</f>
        <v>-0.75657161678100704</v>
      </c>
      <c r="O527" s="4">
        <f t="shared" ref="O527" si="5406">(D527*J527+E527*I527+F527*J530+G527*I530)</f>
        <v>0</v>
      </c>
      <c r="P527" s="2">
        <f t="shared" ref="P527" si="5407">D527*K527+F527*K530-E527*L527-G527*L530</f>
        <v>0</v>
      </c>
      <c r="Q527" s="3">
        <f t="shared" ref="Q527" si="5408">(D527*L527+E527*K527+F527*L530+G527*K530)</f>
        <v>-1.1235620512422944</v>
      </c>
      <c r="S527" s="11">
        <v>1</v>
      </c>
      <c r="T527" s="12">
        <v>0</v>
      </c>
      <c r="U527" s="13">
        <v>0</v>
      </c>
      <c r="V527" s="40">
        <f t="shared" ref="V527" si="5409">-1/($T$4*$B527)</f>
        <v>-2.1467657899990771</v>
      </c>
      <c r="W527" s="20"/>
      <c r="X527" s="1">
        <f t="shared" ref="X527" si="5410">N527*S527+P527*S530-O527*T527-Q527*T530</f>
        <v>-0.75657161678100704</v>
      </c>
      <c r="Y527" s="4">
        <f t="shared" ref="Y527" si="5411">(N527*T527+O527*S527+P527*T530+Q527*S530)</f>
        <v>0</v>
      </c>
      <c r="Z527" s="2">
        <f t="shared" ref="Z527" si="5412">N527*U527+P527*U530-O527*V527-Q527*V530</f>
        <v>0</v>
      </c>
      <c r="AA527" s="3">
        <f t="shared" ref="AA527" si="5413">(N527*V527+O527*U527+P527*V530+Q527*U530)</f>
        <v>0.5006200133474632</v>
      </c>
      <c r="AB527" s="20"/>
      <c r="AC527" s="11">
        <v>1</v>
      </c>
      <c r="AD527" s="12">
        <v>0</v>
      </c>
      <c r="AE527" s="13">
        <v>0</v>
      </c>
      <c r="AF527" s="14">
        <v>0</v>
      </c>
      <c r="AG527" s="20"/>
      <c r="AH527" s="1">
        <f t="shared" ref="AH527" si="5414">X527*AC527+Z527*AC530-Y527*AD527-AA527*AD530</f>
        <v>0.13758749171667151</v>
      </c>
      <c r="AI527" s="4">
        <f t="shared" ref="AI527" si="5415">(X527*AD527+Y527*AC527+Z527*AD530+AA527*AC530)</f>
        <v>0</v>
      </c>
      <c r="AJ527" s="2">
        <f t="shared" ref="AJ527" si="5416">X527*AE527+Z527*AE530-Y527*AF527-AA527*AF530</f>
        <v>0</v>
      </c>
      <c r="AK527" s="3">
        <f t="shared" ref="AK527" si="5417">(X527*AF527+Y527*AE527+Z527*AF530+AA527*AE530)</f>
        <v>0.5006200133474632</v>
      </c>
      <c r="AL527" s="20"/>
      <c r="AM527" s="11">
        <v>1</v>
      </c>
      <c r="AN527" s="12">
        <v>0</v>
      </c>
      <c r="AO527" s="13">
        <v>0</v>
      </c>
      <c r="AP527" s="40">
        <f t="shared" ref="AP527" si="5418">-1/($AN$4*$B527)</f>
        <v>-2.230952683724531</v>
      </c>
      <c r="AR527" s="1">
        <f t="shared" ref="AR527" si="5419">AH527*AM527+AJ527*AM530-AI527*AN527-AK527*AN530</f>
        <v>0.13758749171667151</v>
      </c>
      <c r="AS527" s="4">
        <f t="shared" ref="AS527" si="5420">(AH527*AN527+AI527*AM527+AJ527*AN530+AK527*AM530)</f>
        <v>0</v>
      </c>
      <c r="AT527" s="2">
        <f t="shared" ref="AT527" si="5421">AH527*AO527+AJ527*AO530-AI527*AP527-AK527*AP530</f>
        <v>0</v>
      </c>
      <c r="AU527" s="3">
        <f t="shared" ref="AU527" si="5422">(AH527*AP527+AI527*AO527+AJ527*AP530+AK527*AO530)</f>
        <v>0.19366882945522823</v>
      </c>
      <c r="AV527" s="20"/>
      <c r="AW527" s="11">
        <v>1</v>
      </c>
      <c r="AX527" s="12">
        <v>0</v>
      </c>
      <c r="AY527" s="13">
        <v>0</v>
      </c>
      <c r="AZ527" s="14">
        <v>0</v>
      </c>
      <c r="BA527" s="20"/>
      <c r="BB527" s="1">
        <f t="shared" ref="BB527" si="5423">AR527*AW527+AT527*AW530-AS527*AX527-AU527*AX530</f>
        <v>0.48350004669334185</v>
      </c>
      <c r="BC527" s="4">
        <f t="shared" ref="BC527" si="5424">(AR527*AX527+AS527*AW527+AT527*AX530+AU527*AW530)</f>
        <v>0</v>
      </c>
      <c r="BD527" s="2">
        <f t="shared" ref="BD527" si="5425">AR527*AY527+AT527*AY530-AS527*AZ527-AU527*AZ530</f>
        <v>0</v>
      </c>
      <c r="BE527" s="3">
        <f t="shared" ref="BE527" si="5426">(AR527*AZ527+AS527*AY527+AT527*AZ530+AU527*AY530)</f>
        <v>0.19366882945522823</v>
      </c>
      <c r="BF527" s="20"/>
      <c r="BG527" s="11">
        <v>1</v>
      </c>
      <c r="BH527" s="12">
        <v>0</v>
      </c>
      <c r="BI527" s="13">
        <v>0</v>
      </c>
      <c r="BJ527" s="40">
        <f t="shared" ref="BJ527" si="5427">-1/($BH$4*$B527)</f>
        <v>-2.1467657899990771</v>
      </c>
      <c r="BK527" s="20"/>
      <c r="BL527" s="1">
        <f t="shared" ref="BL527" si="5428">BB527*BG527+BD527*BG530-BC527*BH527-BE527*BH530</f>
        <v>0.48350004669334185</v>
      </c>
      <c r="BM527" s="4">
        <f t="shared" ref="BM527" si="5429">(BB527*BH527+BC527*BG527+BD527*BH530+BE527*BG530)</f>
        <v>0</v>
      </c>
      <c r="BN527" s="2">
        <f t="shared" ref="BN527" si="5430">BB527*BI527+BD527*BI530-BC527*BJ527-BE527*BJ530</f>
        <v>0</v>
      </c>
      <c r="BO527" s="3">
        <f t="shared" ref="BO527" si="5431">(BB527*BJ527+BC527*BI527+BD527*BJ530+BE527*BI530)</f>
        <v>-0.84429253024899453</v>
      </c>
      <c r="BP527" s="20"/>
      <c r="BQ527" s="11">
        <v>1</v>
      </c>
      <c r="BR527" s="12">
        <v>0</v>
      </c>
      <c r="BS527" s="13">
        <v>0</v>
      </c>
      <c r="BT527" s="14">
        <v>0</v>
      </c>
      <c r="BU527" s="20"/>
      <c r="BV527" s="1">
        <f t="shared" ref="BV527" si="5432">BL527*BQ527+BN527*BQ530-BM527*BR527-BO527*BR530</f>
        <v>-0.83646291686156027</v>
      </c>
      <c r="BW527" s="4">
        <f t="shared" ref="BW527" si="5433">(BL527*BR527+BM527*BQ527+BN527*BR530+BO527*BQ530)</f>
        <v>0</v>
      </c>
      <c r="BX527" s="2">
        <f t="shared" ref="BX527" si="5434">BL527*BS527+BN527*BS530-BM527*BT527-BO527*BT530</f>
        <v>0</v>
      </c>
      <c r="BY527" s="3">
        <f t="shared" ref="BY527" si="5435">(BL527*BT527+BM527*BS527+BN527*BT530+BO527*BS530)</f>
        <v>-0.84429253024899453</v>
      </c>
      <c r="BZ527" s="20"/>
      <c r="CA527" s="11">
        <v>1</v>
      </c>
      <c r="CB527" s="12">
        <v>0</v>
      </c>
      <c r="CC527" s="13">
        <v>0</v>
      </c>
      <c r="CD527" s="40">
        <f t="shared" ref="CD527" si="5436">-1/($CB$4*$B527)</f>
        <v>-1.1235620512422944</v>
      </c>
      <c r="CE527" s="20"/>
      <c r="CF527" s="1">
        <f t="shared" ref="CF527" si="5437">BV527*CA527+BX527*CA530-BW527*CB527-BY527*CB530</f>
        <v>-0.83646291686156027</v>
      </c>
      <c r="CG527" s="4">
        <f t="shared" ref="CG527" si="5438">(BV527*CB527+BW527*CA527+BX527*CB530+BY527*CA530)</f>
        <v>0</v>
      </c>
      <c r="CH527" s="2">
        <f t="shared" ref="CH527" si="5439">BV527*CC527+BX527*CC530-BW527*CD527-BY527*CD530</f>
        <v>0</v>
      </c>
      <c r="CI527" s="3">
        <f t="shared" ref="CI527" si="5440">(BV527*CD527+BW527*CC527+BX527*CD530+BY527*CC530)</f>
        <v>9.5525460408092844E-2</v>
      </c>
      <c r="CJ527" s="28"/>
      <c r="CK527" s="11">
        <v>1</v>
      </c>
      <c r="CL527" s="12">
        <v>0</v>
      </c>
      <c r="CM527" s="13">
        <v>0</v>
      </c>
      <c r="CN527" s="14">
        <v>0</v>
      </c>
      <c r="CP527" s="1">
        <f t="shared" ref="CP527" si="5441">CF527*CK527+CH527*CK530-CG527*CL527-CI527*CL530</f>
        <v>-0.83646291686156027</v>
      </c>
      <c r="CQ527" s="4">
        <f t="shared" ref="CQ527" si="5442">(CF527*CL527+CG527*CK527+CH527*CL530+CI527*CK530)</f>
        <v>9.5525460408092844E-2</v>
      </c>
      <c r="CR527" s="2">
        <f t="shared" ref="CR527" si="5443">CF527*CM527+CH527*CM530-CG527*CN527-CI527*CN530</f>
        <v>0</v>
      </c>
      <c r="CS527" s="3">
        <f t="shared" ref="CS527" si="5444">(CF527*CN527+CG527*CM527+CH527*CN530+CI527*CM530)</f>
        <v>9.5525460408092844E-2</v>
      </c>
      <c r="CU527" s="29">
        <f t="shared" ref="CU527" si="5445">20*LOG(((1+$CL$4)/$CL$4)/((CP527+CP530)^2+(CQ527+CQ530)^2)^0.5)</f>
        <v>-5.2156474007254126</v>
      </c>
      <c r="CW527" s="51">
        <f t="shared" ref="CW527" si="5446">((CP527^2+CQ527^2)^0.5)/((CP530^2+CQ530^2)^0.5)</f>
        <v>0.25877971076003842</v>
      </c>
      <c r="CY527" s="35"/>
      <c r="CZ527" s="35"/>
    </row>
    <row r="528" spans="1:104" ht="18" customHeight="1" thickBot="1">
      <c r="D528" s="11"/>
      <c r="E528" s="13"/>
      <c r="F528" s="13"/>
      <c r="G528" s="15"/>
      <c r="H528" s="10"/>
      <c r="I528" s="11"/>
      <c r="J528" s="13"/>
      <c r="K528" s="13"/>
      <c r="L528" s="15"/>
      <c r="N528" s="5"/>
      <c r="Q528" s="6"/>
      <c r="S528" s="11"/>
      <c r="T528" s="13"/>
      <c r="U528" s="13"/>
      <c r="V528" s="15"/>
      <c r="W528" s="20"/>
      <c r="X528" s="5"/>
      <c r="AA528" s="6"/>
      <c r="AB528" s="20"/>
      <c r="AC528" s="11"/>
      <c r="AD528" s="13"/>
      <c r="AE528" s="13"/>
      <c r="AF528" s="15"/>
      <c r="AG528" s="20"/>
      <c r="AH528" s="5"/>
      <c r="AK528" s="6"/>
      <c r="AL528" s="20"/>
      <c r="AM528" s="11"/>
      <c r="AN528" s="13"/>
      <c r="AO528" s="13"/>
      <c r="AP528" s="15"/>
      <c r="AR528" s="5"/>
      <c r="AU528" s="6"/>
      <c r="AW528" s="11"/>
      <c r="AX528" s="13"/>
      <c r="AY528" s="13"/>
      <c r="AZ528" s="15"/>
      <c r="BA528" s="20"/>
      <c r="BB528" s="5"/>
      <c r="BE528" s="6"/>
      <c r="BG528" s="11"/>
      <c r="BH528" s="13"/>
      <c r="BI528" s="13"/>
      <c r="BJ528" s="15"/>
      <c r="BL528" s="5"/>
      <c r="BO528" s="6"/>
      <c r="BQ528" s="11"/>
      <c r="BR528" s="13"/>
      <c r="BS528" s="13"/>
      <c r="BT528" s="15"/>
      <c r="BU528" s="20"/>
      <c r="BV528" s="5"/>
      <c r="BY528" s="6"/>
      <c r="CA528" s="11"/>
      <c r="CB528" s="13"/>
      <c r="CC528" s="13"/>
      <c r="CD528" s="15"/>
      <c r="CF528" s="5"/>
      <c r="CI528" s="6"/>
      <c r="CK528" s="11"/>
      <c r="CL528" s="13"/>
      <c r="CM528" s="13"/>
      <c r="CN528" s="15"/>
      <c r="CP528" s="5"/>
      <c r="CS528" s="6"/>
      <c r="CW528" s="52"/>
      <c r="CY528" s="35"/>
      <c r="CZ528" s="35"/>
    </row>
    <row r="529" spans="1:104" ht="18" customHeight="1" thickBot="1">
      <c r="D529" s="11" t="s">
        <v>6</v>
      </c>
      <c r="E529" s="13"/>
      <c r="F529" s="13" t="s">
        <v>7</v>
      </c>
      <c r="G529" s="15"/>
      <c r="H529" s="10"/>
      <c r="I529" s="11" t="s">
        <v>8</v>
      </c>
      <c r="J529" s="13"/>
      <c r="K529" s="13" t="s">
        <v>9</v>
      </c>
      <c r="L529" s="15"/>
      <c r="N529" s="251" t="s">
        <v>26</v>
      </c>
      <c r="O529" s="252"/>
      <c r="P529" s="253" t="s">
        <v>27</v>
      </c>
      <c r="Q529" s="254"/>
      <c r="S529" s="11" t="s">
        <v>13</v>
      </c>
      <c r="T529" s="13"/>
      <c r="U529" s="13" t="s">
        <v>14</v>
      </c>
      <c r="V529" s="15"/>
      <c r="W529" s="20"/>
      <c r="X529" s="251" t="s">
        <v>26</v>
      </c>
      <c r="Y529" s="252"/>
      <c r="Z529" s="253" t="s">
        <v>27</v>
      </c>
      <c r="AA529" s="254"/>
      <c r="AB529" s="20"/>
      <c r="AC529" s="11" t="s">
        <v>8</v>
      </c>
      <c r="AD529" s="13"/>
      <c r="AE529" s="13" t="s">
        <v>9</v>
      </c>
      <c r="AF529" s="15"/>
      <c r="AG529" s="20"/>
      <c r="AH529" s="251" t="s">
        <v>26</v>
      </c>
      <c r="AI529" s="252"/>
      <c r="AJ529" s="253" t="s">
        <v>27</v>
      </c>
      <c r="AK529" s="254"/>
      <c r="AL529" s="20"/>
      <c r="AM529" s="11" t="s">
        <v>13</v>
      </c>
      <c r="AN529" s="13"/>
      <c r="AO529" s="13" t="s">
        <v>14</v>
      </c>
      <c r="AP529" s="15"/>
      <c r="AR529" s="251" t="s">
        <v>26</v>
      </c>
      <c r="AS529" s="252"/>
      <c r="AT529" s="253" t="s">
        <v>27</v>
      </c>
      <c r="AU529" s="254"/>
      <c r="AV529" s="36"/>
      <c r="AW529" s="11" t="s">
        <v>8</v>
      </c>
      <c r="AX529" s="13"/>
      <c r="AY529" s="13" t="s">
        <v>9</v>
      </c>
      <c r="AZ529" s="15"/>
      <c r="BA529" s="20"/>
      <c r="BB529" s="251" t="s">
        <v>26</v>
      </c>
      <c r="BC529" s="252"/>
      <c r="BD529" s="253" t="s">
        <v>27</v>
      </c>
      <c r="BE529" s="254"/>
      <c r="BF529" s="36"/>
      <c r="BG529" s="11" t="s">
        <v>13</v>
      </c>
      <c r="BH529" s="13"/>
      <c r="BI529" s="13" t="s">
        <v>14</v>
      </c>
      <c r="BJ529" s="15"/>
      <c r="BK529" s="36"/>
      <c r="BL529" s="251" t="s">
        <v>26</v>
      </c>
      <c r="BM529" s="252"/>
      <c r="BN529" s="253" t="s">
        <v>27</v>
      </c>
      <c r="BO529" s="254"/>
      <c r="BP529" s="36"/>
      <c r="BQ529" s="11" t="s">
        <v>8</v>
      </c>
      <c r="BR529" s="13"/>
      <c r="BS529" s="13" t="s">
        <v>9</v>
      </c>
      <c r="BT529" s="15"/>
      <c r="BU529" s="20"/>
      <c r="BV529" s="251" t="s">
        <v>26</v>
      </c>
      <c r="BW529" s="252"/>
      <c r="BX529" s="253" t="s">
        <v>27</v>
      </c>
      <c r="BY529" s="254"/>
      <c r="BZ529" s="36"/>
      <c r="CA529" s="11" t="s">
        <v>13</v>
      </c>
      <c r="CB529" s="13"/>
      <c r="CC529" s="13" t="s">
        <v>14</v>
      </c>
      <c r="CD529" s="15"/>
      <c r="CE529" s="36"/>
      <c r="CF529" s="251" t="s">
        <v>26</v>
      </c>
      <c r="CG529" s="252"/>
      <c r="CH529" s="253" t="s">
        <v>27</v>
      </c>
      <c r="CI529" s="254"/>
      <c r="CK529" s="11" t="s">
        <v>28</v>
      </c>
      <c r="CL529" s="13"/>
      <c r="CM529" s="13" t="s">
        <v>29</v>
      </c>
      <c r="CN529" s="15"/>
      <c r="CP529" s="251" t="s">
        <v>26</v>
      </c>
      <c r="CQ529" s="252"/>
      <c r="CR529" s="253" t="s">
        <v>27</v>
      </c>
      <c r="CS529" s="254"/>
      <c r="CU529" s="38" t="s">
        <v>37</v>
      </c>
      <c r="CW529" s="53" t="s">
        <v>45</v>
      </c>
      <c r="CY529" s="35"/>
      <c r="CZ529" s="35"/>
    </row>
    <row r="530" spans="1:104" ht="18" customHeight="1" thickTop="1" thickBot="1">
      <c r="D530" s="16">
        <v>0</v>
      </c>
      <c r="E530" s="17">
        <v>0</v>
      </c>
      <c r="F530" s="18">
        <v>1</v>
      </c>
      <c r="G530" s="19">
        <v>0</v>
      </c>
      <c r="H530" s="10"/>
      <c r="I530" s="16">
        <v>0</v>
      </c>
      <c r="J530" s="17">
        <f t="shared" ref="J530" si="5447">-1/($J$4*$B527)</f>
        <v>-1.5633952880829411</v>
      </c>
      <c r="K530" s="18">
        <v>1</v>
      </c>
      <c r="L530" s="19">
        <v>0</v>
      </c>
      <c r="N530" s="1">
        <f t="shared" ref="N530" si="5448">D530*I527+F530*I530-E530*J527-G530*J530</f>
        <v>0</v>
      </c>
      <c r="O530" s="4">
        <f t="shared" ref="O530" si="5449">(D530*J527+E530*I527+F530*J530+G530*I530)</f>
        <v>-1.5633952880829411</v>
      </c>
      <c r="P530" s="2">
        <f t="shared" ref="P530" si="5450">D530*K527+F530*K530-E530*L527-G530*L530</f>
        <v>1</v>
      </c>
      <c r="Q530" s="3">
        <f t="shared" ref="Q530" si="5451">(D530*L527+E530*K527+F530*L530+G530*K530)</f>
        <v>0</v>
      </c>
      <c r="S530" s="16">
        <v>0</v>
      </c>
      <c r="T530" s="17">
        <v>0</v>
      </c>
      <c r="U530" s="18">
        <v>1</v>
      </c>
      <c r="V530" s="19">
        <v>0</v>
      </c>
      <c r="W530" s="20"/>
      <c r="X530" s="1">
        <f t="shared" ref="X530" si="5452">N530*S527+P530*S530-O530*T527-Q530*T530</f>
        <v>0</v>
      </c>
      <c r="Y530" s="4">
        <f t="shared" ref="Y530" si="5453">(N530*T527+O530*S527+P530*T530+Q530*S530)</f>
        <v>-1.5633952880829411</v>
      </c>
      <c r="Z530" s="2">
        <f t="shared" ref="Z530" si="5454">N530*U527+P530*U530-O530*V527-Q530*V530</f>
        <v>-2.3562435207022099</v>
      </c>
      <c r="AA530" s="3">
        <f t="shared" ref="AA530" si="5455">(N530*V527+O530*U527+P530*V530+Q530*U530)</f>
        <v>0</v>
      </c>
      <c r="AB530" s="20"/>
      <c r="AC530" s="16">
        <v>0</v>
      </c>
      <c r="AD530" s="17">
        <f t="shared" ref="AD530" si="5456">-1/($AD$4*$B527)</f>
        <v>-1.7861034010980965</v>
      </c>
      <c r="AE530" s="18">
        <v>1</v>
      </c>
      <c r="AF530" s="19">
        <v>0</v>
      </c>
      <c r="AG530" s="20"/>
      <c r="AH530" s="1">
        <f t="shared" ref="AH530" si="5457">X530*AC527+Z530*AC530-Y530*AD527-AA530*AD530</f>
        <v>0</v>
      </c>
      <c r="AI530" s="4">
        <f t="shared" ref="AI530" si="5458">(X530*AD527+Y530*AC527+Z530*AD530+AA530*AC530)</f>
        <v>2.6450992780586287</v>
      </c>
      <c r="AJ530" s="2">
        <f t="shared" ref="AJ530" si="5459">X530*AE527+Z530*AE530-Y530*AF527-AA530*AF530</f>
        <v>-2.3562435207022099</v>
      </c>
      <c r="AK530" s="3">
        <f t="shared" ref="AK530" si="5460">(X530*AF527+Y530*AE527+Z530*AF530+AA530*AE530)</f>
        <v>0</v>
      </c>
      <c r="AL530" s="20"/>
      <c r="AM530" s="16">
        <v>0</v>
      </c>
      <c r="AN530" s="17">
        <v>0</v>
      </c>
      <c r="AO530" s="18">
        <v>1</v>
      </c>
      <c r="AP530" s="19">
        <v>0</v>
      </c>
      <c r="AR530" s="1">
        <f t="shared" ref="AR530" si="5461">AH530*AM527+AJ530*AM530-AI530*AN527-AK530*AN530</f>
        <v>0</v>
      </c>
      <c r="AS530" s="4">
        <f t="shared" ref="AS530" si="5462">(AH530*AN527+AI530*AM527+AJ530*AN530+AK530*AM530)</f>
        <v>2.6450992780586287</v>
      </c>
      <c r="AT530" s="2">
        <f t="shared" ref="AT530" si="5463">AH530*AO527+AJ530*AO530-AI530*AP527-AK530*AP530</f>
        <v>3.5448478124005072</v>
      </c>
      <c r="AU530" s="3">
        <f t="shared" ref="AU530" si="5464">(AH530*AP527+AI530*AO527+AJ530*AP530+AK530*AO530)</f>
        <v>0</v>
      </c>
      <c r="AV530" s="20"/>
      <c r="AW530" s="16">
        <v>0</v>
      </c>
      <c r="AX530" s="17">
        <f t="shared" ref="AX530" si="5465">-1/($AX$4*$B527)</f>
        <v>-1.7861034010980965</v>
      </c>
      <c r="AY530" s="18">
        <v>1</v>
      </c>
      <c r="AZ530" s="19">
        <v>0</v>
      </c>
      <c r="BA530" s="20"/>
      <c r="BB530" s="1">
        <f t="shared" ref="BB530" si="5466">AR530*AW527+AT530*AW530-AS530*AX527-AU530*AX530</f>
        <v>0</v>
      </c>
      <c r="BC530" s="4">
        <f t="shared" ref="BC530" si="5467">(AR530*AX527+AS530*AW527+AT530*AX530+AU530*AW530)</f>
        <v>-3.6863654560450643</v>
      </c>
      <c r="BD530" s="2">
        <f t="shared" ref="BD530" si="5468">AR530*AY527+AT530*AY530-AS530*AZ527-AU530*AZ530</f>
        <v>3.5448478124005072</v>
      </c>
      <c r="BE530" s="3">
        <f t="shared" ref="BE530" si="5469">(AR530*AZ527+AS530*AY527+AT530*AZ530+AU530*AY530)</f>
        <v>0</v>
      </c>
      <c r="BF530" s="20"/>
      <c r="BG530" s="16">
        <v>0</v>
      </c>
      <c r="BH530" s="17">
        <v>0</v>
      </c>
      <c r="BI530" s="18">
        <v>1</v>
      </c>
      <c r="BJ530" s="19">
        <v>0</v>
      </c>
      <c r="BK530" s="20"/>
      <c r="BL530" s="1">
        <f t="shared" ref="BL530" si="5470">BB530*BG527+BD530*BG530-BC530*BH527-BE530*BH530</f>
        <v>0</v>
      </c>
      <c r="BM530" s="4">
        <f t="shared" ref="BM530" si="5471">(BB530*BH527+BC530*BG527+BD530*BH530+BE530*BG530)</f>
        <v>-3.6863654560450643</v>
      </c>
      <c r="BN530" s="2">
        <f t="shared" ref="BN530" si="5472">BB530*BI527+BD530*BI530-BC530*BJ527-BE530*BJ530</f>
        <v>-4.3689154380713831</v>
      </c>
      <c r="BO530" s="3">
        <f t="shared" ref="BO530" si="5473">(BB530*BJ527+BC530*BI527+BD530*BJ530+BE530*BI530)</f>
        <v>0</v>
      </c>
      <c r="BP530" s="20"/>
      <c r="BQ530" s="16">
        <v>0</v>
      </c>
      <c r="BR530" s="17">
        <f t="shared" ref="BR530" si="5474">-1/($BR$4*$B527)</f>
        <v>-1.5633952880829411</v>
      </c>
      <c r="BS530" s="18">
        <v>1</v>
      </c>
      <c r="BT530" s="19">
        <v>0</v>
      </c>
      <c r="BU530" s="20"/>
      <c r="BV530" s="1">
        <f t="shared" ref="BV530" si="5475">BL530*BQ527+BN530*BQ530-BM530*BR527-BO530*BR530</f>
        <v>0</v>
      </c>
      <c r="BW530" s="4">
        <f t="shared" ref="BW530" si="5476">(BL530*BR527+BM530*BQ527+BN530*BR530+BO530*BQ530)</f>
        <v>3.1439763538685543</v>
      </c>
      <c r="BX530" s="2">
        <f t="shared" ref="BX530" si="5477">BL530*BS527+BN530*BS530-BM530*BT527-BO530*BT530</f>
        <v>-4.3689154380713831</v>
      </c>
      <c r="BY530" s="3">
        <f t="shared" ref="BY530" si="5478">(BL530*BT527+BM530*BS527+BN530*BT530+BO530*BS530)</f>
        <v>0</v>
      </c>
      <c r="BZ530" s="20"/>
      <c r="CA530" s="16">
        <v>0</v>
      </c>
      <c r="CB530" s="17">
        <v>0</v>
      </c>
      <c r="CC530" s="18">
        <v>1</v>
      </c>
      <c r="CD530" s="19">
        <v>0</v>
      </c>
      <c r="CE530" s="20"/>
      <c r="CF530" s="1">
        <f t="shared" ref="CF530" si="5479">BV530*CA527+BX530*CA530-BW530*CB527-BY530*CB530</f>
        <v>0</v>
      </c>
      <c r="CG530" s="4">
        <f t="shared" ref="CG530" si="5480">(BV530*CB527+BW530*CA527+BX530*CB530+BY530*CA530)</f>
        <v>3.1439763538685543</v>
      </c>
      <c r="CH530" s="2">
        <f t="shared" ref="CH530" si="5481">BV530*CC527+BX530*CC530-BW530*CD527-BY530*CD530</f>
        <v>-0.83646291686156049</v>
      </c>
      <c r="CI530" s="3">
        <f t="shared" ref="CI530" si="5482">(BV530*CD527+BW530*CC527+BX530*CD530+BY530*CC530)</f>
        <v>0</v>
      </c>
      <c r="CK530" s="16">
        <f t="shared" ref="CK530" si="5483">1/$CL$4</f>
        <v>1</v>
      </c>
      <c r="CL530" s="17">
        <v>0</v>
      </c>
      <c r="CM530" s="18">
        <v>1</v>
      </c>
      <c r="CN530" s="19">
        <v>0</v>
      </c>
      <c r="CP530" s="1">
        <f t="shared" ref="CP530" si="5484">CF530*CK527+CH530*CK530-CG530*CL527-CI530*CL530</f>
        <v>-0.83646291686156049</v>
      </c>
      <c r="CQ530" s="4">
        <f t="shared" ref="CQ530" si="5485">(CF530*CL527+CG530*CK527+CH530*CL530+CI530*CK530)</f>
        <v>3.1439763538685543</v>
      </c>
      <c r="CR530" s="2">
        <f t="shared" ref="CR530" si="5486">CF530*CM527+CH530*CM530-CG530*CN527-CI530*CN530</f>
        <v>-0.83646291686156049</v>
      </c>
      <c r="CS530" s="3">
        <f t="shared" ref="CS530" si="5487">(CF530*CN527+CG530*CM527+CH530*CN530+CI530*CM530)</f>
        <v>0</v>
      </c>
      <c r="CU530" s="39">
        <f t="shared" ref="CU530" si="5488">(180/PI())*ATAN(-1*(CQ527/CP527))</f>
        <v>6.5150483000938824</v>
      </c>
      <c r="CW530" s="54">
        <f t="shared" ref="CW530" si="5489">20*LOG(((1-(10^(CU527/20)^2)*(1-((1-CW527)/(1+CW527))^2))^0.5))</f>
        <v>-0.95054101069079988</v>
      </c>
      <c r="CY530" s="35"/>
      <c r="CZ530" s="35"/>
    </row>
    <row r="531" spans="1:104" ht="18" customHeight="1"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3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  <c r="BB531" s="20"/>
      <c r="BC531" s="20"/>
      <c r="BD531" s="20"/>
      <c r="BE531" s="20"/>
      <c r="BF531" s="20"/>
      <c r="BG531" s="20"/>
      <c r="BH531" s="20"/>
      <c r="BI531" s="20"/>
      <c r="BJ531" s="20"/>
      <c r="BK531" s="20"/>
      <c r="BL531" s="20"/>
      <c r="BM531" s="20"/>
      <c r="BN531" s="20"/>
      <c r="BO531" s="20"/>
      <c r="BP531" s="20"/>
      <c r="BQ531" s="20"/>
      <c r="BR531" s="20"/>
      <c r="BS531" s="20"/>
      <c r="BT531" s="20"/>
      <c r="BU531" s="20"/>
      <c r="BV531" s="20"/>
      <c r="BW531" s="20"/>
      <c r="BX531" s="20"/>
      <c r="BY531" s="20"/>
      <c r="BZ531" s="20"/>
      <c r="CA531" s="20"/>
      <c r="CB531" s="20"/>
      <c r="CC531" s="20"/>
      <c r="CD531" s="20"/>
      <c r="CE531" s="20"/>
      <c r="CF531" s="20"/>
      <c r="CG531" s="20"/>
      <c r="CH531" s="20"/>
      <c r="CI531" s="20"/>
      <c r="CJ531" s="20"/>
      <c r="CK531" s="20"/>
      <c r="CL531" s="20"/>
      <c r="CY531" s="35"/>
      <c r="CZ531" s="35"/>
    </row>
    <row r="532" spans="1:104" ht="18" customHeight="1">
      <c r="CY532" s="35"/>
      <c r="CZ532" s="35"/>
    </row>
    <row r="533" spans="1:104" ht="18" customHeight="1" thickBot="1">
      <c r="A533" s="23"/>
      <c r="B533" s="23"/>
      <c r="C533" s="23"/>
      <c r="D533" s="20" t="s">
        <v>15</v>
      </c>
      <c r="E533" s="20"/>
      <c r="F533" s="20"/>
      <c r="G533" s="20"/>
      <c r="H533" s="20"/>
      <c r="I533" s="20" t="s">
        <v>16</v>
      </c>
      <c r="J533" s="20"/>
      <c r="K533" s="20"/>
      <c r="L533" s="20"/>
      <c r="M533" s="23"/>
      <c r="N533" s="23"/>
      <c r="O533" s="24" t="s">
        <v>17</v>
      </c>
      <c r="P533" s="23"/>
      <c r="Q533" s="23"/>
      <c r="R533" s="23"/>
      <c r="S533" s="20"/>
      <c r="T533" s="20" t="s">
        <v>18</v>
      </c>
      <c r="U533" s="23"/>
      <c r="V533" s="23"/>
      <c r="W533" s="23"/>
      <c r="X533" s="23"/>
      <c r="Y533" s="24" t="s">
        <v>19</v>
      </c>
      <c r="Z533" s="23"/>
      <c r="AA533" s="23"/>
      <c r="AB533" s="23"/>
      <c r="AC533" s="24" t="s">
        <v>20</v>
      </c>
      <c r="AD533" s="20"/>
      <c r="AE533" s="20"/>
      <c r="AF533" s="20"/>
      <c r="AG533" s="20"/>
      <c r="AH533" s="23"/>
      <c r="AI533" s="24" t="s">
        <v>21</v>
      </c>
      <c r="AJ533" s="23"/>
      <c r="AK533" s="23"/>
      <c r="AL533" s="20"/>
      <c r="AM533" s="24" t="s">
        <v>31</v>
      </c>
      <c r="AN533" s="20"/>
      <c r="AO533" s="23"/>
      <c r="AP533" s="23"/>
      <c r="AQ533" s="23"/>
      <c r="AR533" s="23"/>
      <c r="AS533" s="24" t="s">
        <v>91</v>
      </c>
      <c r="AT533" s="23"/>
      <c r="AU533" s="23"/>
      <c r="AV533" s="23"/>
      <c r="AW533" s="24" t="s">
        <v>32</v>
      </c>
      <c r="AX533" s="20"/>
      <c r="AY533" s="20"/>
      <c r="AZ533" s="20"/>
      <c r="BA533" s="20"/>
      <c r="BB533" s="23"/>
      <c r="BC533" s="24" t="s">
        <v>22</v>
      </c>
      <c r="BD533" s="23"/>
      <c r="BE533" s="23"/>
      <c r="BF533" s="23"/>
      <c r="BG533" s="24" t="s">
        <v>33</v>
      </c>
      <c r="BH533" s="20"/>
      <c r="BI533" s="23"/>
      <c r="BJ533" s="23"/>
      <c r="BK533" s="23"/>
      <c r="BL533" s="23"/>
      <c r="BM533" s="24" t="s">
        <v>34</v>
      </c>
      <c r="BN533" s="23"/>
      <c r="BO533" s="23"/>
      <c r="BP533" s="23"/>
      <c r="BQ533" s="24" t="s">
        <v>89</v>
      </c>
      <c r="BR533" s="20"/>
      <c r="BS533" s="20"/>
      <c r="BT533" s="20"/>
      <c r="BU533" s="20"/>
      <c r="BV533" s="23"/>
      <c r="BW533" s="24" t="s">
        <v>35</v>
      </c>
      <c r="BX533" s="23"/>
      <c r="BY533" s="23"/>
      <c r="BZ533" s="23"/>
      <c r="CA533" s="24" t="s">
        <v>90</v>
      </c>
      <c r="CB533" s="20"/>
      <c r="CC533" s="23"/>
      <c r="CD533" s="23"/>
      <c r="CE533" s="23"/>
      <c r="CF533" s="23"/>
      <c r="CG533" s="24" t="s">
        <v>92</v>
      </c>
      <c r="CH533" s="23"/>
      <c r="CI533" s="23"/>
      <c r="CJ533" s="23"/>
      <c r="CK533" s="24" t="s">
        <v>36</v>
      </c>
      <c r="CL533" s="24"/>
      <c r="CM533" s="23"/>
      <c r="CN533" s="23"/>
      <c r="CO533" s="23"/>
      <c r="CP533" s="23"/>
      <c r="CQ533" s="24" t="s">
        <v>93</v>
      </c>
      <c r="CR533" s="23"/>
      <c r="CS533" s="23"/>
      <c r="CY533" s="35"/>
      <c r="CZ533" s="35"/>
    </row>
    <row r="534" spans="1:104" ht="18" customHeight="1" thickBot="1">
      <c r="A534" s="23"/>
      <c r="B534" s="33"/>
      <c r="C534" s="23"/>
      <c r="D534" s="7" t="s">
        <v>2</v>
      </c>
      <c r="E534" s="8"/>
      <c r="F534" s="8" t="s">
        <v>3</v>
      </c>
      <c r="G534" s="9"/>
      <c r="H534" s="10"/>
      <c r="I534" s="7" t="s">
        <v>4</v>
      </c>
      <c r="J534" s="8"/>
      <c r="K534" s="8" t="s">
        <v>5</v>
      </c>
      <c r="L534" s="9"/>
      <c r="M534" s="23"/>
      <c r="N534" s="251" t="s">
        <v>79</v>
      </c>
      <c r="O534" s="252"/>
      <c r="P534" s="253" t="s">
        <v>80</v>
      </c>
      <c r="Q534" s="254"/>
      <c r="R534" s="23"/>
      <c r="S534" s="7" t="s">
        <v>11</v>
      </c>
      <c r="T534" s="8"/>
      <c r="U534" s="8" t="s">
        <v>12</v>
      </c>
      <c r="V534" s="9"/>
      <c r="W534" s="20"/>
      <c r="X534" s="251" t="s">
        <v>79</v>
      </c>
      <c r="Y534" s="252"/>
      <c r="Z534" s="253" t="s">
        <v>80</v>
      </c>
      <c r="AA534" s="254"/>
      <c r="AB534" s="20"/>
      <c r="AC534" s="7" t="s">
        <v>4</v>
      </c>
      <c r="AD534" s="8"/>
      <c r="AE534" s="8" t="s">
        <v>5</v>
      </c>
      <c r="AF534" s="9"/>
      <c r="AG534" s="20"/>
      <c r="AH534" s="251" t="s">
        <v>0</v>
      </c>
      <c r="AI534" s="252"/>
      <c r="AJ534" s="253" t="s">
        <v>1</v>
      </c>
      <c r="AK534" s="254"/>
      <c r="AL534" s="20"/>
      <c r="AM534" s="7" t="s">
        <v>11</v>
      </c>
      <c r="AN534" s="8"/>
      <c r="AO534" s="8" t="s">
        <v>12</v>
      </c>
      <c r="AP534" s="9"/>
      <c r="AQ534" s="23"/>
      <c r="AR534" s="251" t="s">
        <v>0</v>
      </c>
      <c r="AS534" s="252"/>
      <c r="AT534" s="253" t="s">
        <v>1</v>
      </c>
      <c r="AU534" s="254"/>
      <c r="AV534" s="36"/>
      <c r="AW534" s="7" t="s">
        <v>4</v>
      </c>
      <c r="AX534" s="8"/>
      <c r="AY534" s="8" t="s">
        <v>5</v>
      </c>
      <c r="AZ534" s="9"/>
      <c r="BA534" s="20"/>
      <c r="BB534" s="251" t="s">
        <v>0</v>
      </c>
      <c r="BC534" s="252"/>
      <c r="BD534" s="253" t="s">
        <v>1</v>
      </c>
      <c r="BE534" s="254"/>
      <c r="BF534" s="36"/>
      <c r="BG534" s="7" t="s">
        <v>11</v>
      </c>
      <c r="BH534" s="8"/>
      <c r="BI534" s="8" t="s">
        <v>12</v>
      </c>
      <c r="BJ534" s="9"/>
      <c r="BK534" s="36"/>
      <c r="BL534" s="251" t="s">
        <v>0</v>
      </c>
      <c r="BM534" s="252"/>
      <c r="BN534" s="253" t="s">
        <v>1</v>
      </c>
      <c r="BO534" s="254"/>
      <c r="BP534" s="36"/>
      <c r="BQ534" s="7" t="s">
        <v>4</v>
      </c>
      <c r="BR534" s="8"/>
      <c r="BS534" s="8" t="s">
        <v>5</v>
      </c>
      <c r="BT534" s="9"/>
      <c r="BU534" s="20"/>
      <c r="BV534" s="251" t="s">
        <v>0</v>
      </c>
      <c r="BW534" s="252"/>
      <c r="BX534" s="253" t="s">
        <v>1</v>
      </c>
      <c r="BY534" s="254"/>
      <c r="BZ534" s="36"/>
      <c r="CA534" s="7" t="s">
        <v>11</v>
      </c>
      <c r="CB534" s="8"/>
      <c r="CC534" s="8" t="s">
        <v>12</v>
      </c>
      <c r="CD534" s="9"/>
      <c r="CE534" s="36"/>
      <c r="CF534" s="251" t="s">
        <v>0</v>
      </c>
      <c r="CG534" s="252"/>
      <c r="CH534" s="253" t="s">
        <v>1</v>
      </c>
      <c r="CI534" s="254"/>
      <c r="CJ534" s="23"/>
      <c r="CK534" s="7" t="s">
        <v>23</v>
      </c>
      <c r="CL534" s="8"/>
      <c r="CM534" s="8" t="s">
        <v>24</v>
      </c>
      <c r="CN534" s="9"/>
      <c r="CO534" s="23"/>
      <c r="CP534" s="251" t="s">
        <v>0</v>
      </c>
      <c r="CQ534" s="252"/>
      <c r="CR534" s="253" t="s">
        <v>1</v>
      </c>
      <c r="CS534" s="254"/>
      <c r="CU534" s="26" t="s">
        <v>25</v>
      </c>
      <c r="CW534" s="50" t="s">
        <v>44</v>
      </c>
      <c r="CY534" s="35"/>
      <c r="CZ534" s="35"/>
    </row>
    <row r="535" spans="1:104" ht="18" customHeight="1" thickTop="1" thickBot="1">
      <c r="B535" s="34">
        <v>0.94</v>
      </c>
      <c r="D535" s="11">
        <v>1</v>
      </c>
      <c r="E535" s="12">
        <v>0</v>
      </c>
      <c r="F535" s="13">
        <v>0</v>
      </c>
      <c r="G535" s="40">
        <f t="shared" ref="G535" si="5490">-1/($E$4*$B535)</f>
        <v>-1.1175856573527079</v>
      </c>
      <c r="H535" s="10"/>
      <c r="I535" s="11">
        <v>1</v>
      </c>
      <c r="J535" s="12">
        <v>0</v>
      </c>
      <c r="K535" s="13">
        <v>0</v>
      </c>
      <c r="L535" s="14">
        <v>0</v>
      </c>
      <c r="N535" s="1">
        <f t="shared" ref="N535" si="5491">D535*I535+F535*I538-E535*J535-G535*J538</f>
        <v>-0.73793438397507494</v>
      </c>
      <c r="O535" s="4">
        <f t="shared" ref="O535" si="5492">(D535*J535+E535*I535+F535*J538+G535*I538)</f>
        <v>0</v>
      </c>
      <c r="P535" s="2">
        <f t="shared" ref="P535" si="5493">D535*K535+F535*K538-E535*L535-G535*L538</f>
        <v>0</v>
      </c>
      <c r="Q535" s="3">
        <f t="shared" ref="Q535" si="5494">(D535*L535+E535*K535+F535*L538+G535*K538)</f>
        <v>-1.1175856573527079</v>
      </c>
      <c r="S535" s="11">
        <v>1</v>
      </c>
      <c r="T535" s="12">
        <v>0</v>
      </c>
      <c r="U535" s="13">
        <v>0</v>
      </c>
      <c r="V535" s="40">
        <f t="shared" ref="V535" si="5495">-1/($T$4*$B535)</f>
        <v>-2.1353468230309969</v>
      </c>
      <c r="W535" s="20"/>
      <c r="X535" s="1">
        <f t="shared" ref="X535" si="5496">N535*S535+P535*S538-O535*T535-Q535*T538</f>
        <v>-0.73793438397507494</v>
      </c>
      <c r="Y535" s="4">
        <f t="shared" ref="Y535" si="5497">(N535*T535+O535*S535+P535*T538+Q535*S538)</f>
        <v>0</v>
      </c>
      <c r="Z535" s="2">
        <f t="shared" ref="Z535" si="5498">N535*U535+P535*U538-O535*V535-Q535*V538</f>
        <v>0</v>
      </c>
      <c r="AA535" s="3">
        <f t="shared" ref="AA535" si="5499">(N535*V535+O535*U535+P535*V538+Q535*U538)</f>
        <v>0.45816018507380418</v>
      </c>
      <c r="AB535" s="20"/>
      <c r="AC535" s="11">
        <v>1</v>
      </c>
      <c r="AD535" s="12">
        <v>0</v>
      </c>
      <c r="AE535" s="13">
        <v>0</v>
      </c>
      <c r="AF535" s="14">
        <v>0</v>
      </c>
      <c r="AG535" s="20"/>
      <c r="AH535" s="1">
        <f t="shared" ref="AH535" si="5500">X535*AC535+Z535*AC538-Y535*AD535-AA535*AD538</f>
        <v>7.6034307084001052E-2</v>
      </c>
      <c r="AI535" s="4">
        <f t="shared" ref="AI535" si="5501">(X535*AD535+Y535*AC535+Z535*AD538+AA535*AC538)</f>
        <v>0</v>
      </c>
      <c r="AJ535" s="2">
        <f t="shared" ref="AJ535" si="5502">X535*AE535+Z535*AE538-Y535*AF535-AA535*AF538</f>
        <v>0</v>
      </c>
      <c r="AK535" s="3">
        <f t="shared" ref="AK535" si="5503">(X535*AF535+Y535*AE535+Z535*AF538+AA535*AE538)</f>
        <v>0.45816018507380418</v>
      </c>
      <c r="AL535" s="20"/>
      <c r="AM535" s="11">
        <v>1</v>
      </c>
      <c r="AN535" s="12">
        <v>0</v>
      </c>
      <c r="AO535" s="13">
        <v>0</v>
      </c>
      <c r="AP535" s="40">
        <f t="shared" ref="AP535" si="5504">-1/($AN$4*$B535)</f>
        <v>-2.2190859141302517</v>
      </c>
      <c r="AR535" s="1">
        <f t="shared" ref="AR535" si="5505">AH535*AM535+AJ535*AM538-AI535*AN535-AK535*AN538</f>
        <v>7.6034307084001052E-2</v>
      </c>
      <c r="AS535" s="4">
        <f t="shared" ref="AS535" si="5506">(AH535*AN535+AI535*AM535+AJ535*AN538+AK535*AM538)</f>
        <v>0</v>
      </c>
      <c r="AT535" s="2">
        <f t="shared" ref="AT535" si="5507">AH535*AO535+AJ535*AO538-AI535*AP535-AK535*AP538</f>
        <v>0</v>
      </c>
      <c r="AU535" s="3">
        <f t="shared" ref="AU535" si="5508">(AH535*AP535+AI535*AO535+AJ535*AP538+AK535*AO538)</f>
        <v>0.28943352523304344</v>
      </c>
      <c r="AV535" s="20"/>
      <c r="AW535" s="11">
        <v>1</v>
      </c>
      <c r="AX535" s="12">
        <v>0</v>
      </c>
      <c r="AY535" s="13">
        <v>0</v>
      </c>
      <c r="AZ535" s="14">
        <v>0</v>
      </c>
      <c r="BA535" s="20"/>
      <c r="BB535" s="1">
        <f t="shared" ref="BB535" si="5509">AR535*AW535+AT535*AW538-AS535*AX535-AU535*AX538</f>
        <v>0.59024273321470833</v>
      </c>
      <c r="BC535" s="4">
        <f t="shared" ref="BC535" si="5510">(AR535*AX535+AS535*AW535+AT535*AX538+AU535*AW538)</f>
        <v>0</v>
      </c>
      <c r="BD535" s="2">
        <f t="shared" ref="BD535" si="5511">AR535*AY535+AT535*AY538-AS535*AZ535-AU535*AZ538</f>
        <v>0</v>
      </c>
      <c r="BE535" s="3">
        <f t="shared" ref="BE535" si="5512">(AR535*AZ535+AS535*AY535+AT535*AZ538+AU535*AY538)</f>
        <v>0.28943352523304344</v>
      </c>
      <c r="BF535" s="20"/>
      <c r="BG535" s="11">
        <v>1</v>
      </c>
      <c r="BH535" s="12">
        <v>0</v>
      </c>
      <c r="BI535" s="13">
        <v>0</v>
      </c>
      <c r="BJ535" s="40">
        <f t="shared" ref="BJ535" si="5513">-1/($BH$4*$B535)</f>
        <v>-2.1353468230309969</v>
      </c>
      <c r="BK535" s="20"/>
      <c r="BL535" s="1">
        <f t="shared" ref="BL535" si="5514">BB535*BG535+BD535*BG538-BC535*BH535-BE535*BH538</f>
        <v>0.59024273321470833</v>
      </c>
      <c r="BM535" s="4">
        <f t="shared" ref="BM535" si="5515">(BB535*BH535+BC535*BG535+BD535*BH538+BE535*BG538)</f>
        <v>0</v>
      </c>
      <c r="BN535" s="2">
        <f t="shared" ref="BN535" si="5516">BB535*BI535+BD535*BI538-BC535*BJ535-BE535*BJ538</f>
        <v>0</v>
      </c>
      <c r="BO535" s="3">
        <f t="shared" ref="BO535" si="5517">(BB535*BJ535+BC535*BI535+BD535*BJ538+BE535*BI538)</f>
        <v>-0.97093941995411626</v>
      </c>
      <c r="BP535" s="20"/>
      <c r="BQ535" s="11">
        <v>1</v>
      </c>
      <c r="BR535" s="12">
        <v>0</v>
      </c>
      <c r="BS535" s="13">
        <v>0</v>
      </c>
      <c r="BT535" s="14">
        <v>0</v>
      </c>
      <c r="BU535" s="20"/>
      <c r="BV535" s="1">
        <f t="shared" ref="BV535" si="5518">BL535*BQ535+BN535*BQ538-BM535*BR535-BO535*BR538</f>
        <v>-0.91964511439080565</v>
      </c>
      <c r="BW535" s="4">
        <f t="shared" ref="BW535" si="5519">(BL535*BR535+BM535*BQ535+BN535*BR538+BO535*BQ538)</f>
        <v>0</v>
      </c>
      <c r="BX535" s="2">
        <f t="shared" ref="BX535" si="5520">BL535*BS535+BN535*BS538-BM535*BT535-BO535*BT538</f>
        <v>0</v>
      </c>
      <c r="BY535" s="3">
        <f t="shared" ref="BY535" si="5521">(BL535*BT535+BM535*BS535+BN535*BT538+BO535*BS538)</f>
        <v>-0.97093941995411626</v>
      </c>
      <c r="BZ535" s="20"/>
      <c r="CA535" s="11">
        <v>1</v>
      </c>
      <c r="CB535" s="12">
        <v>0</v>
      </c>
      <c r="CC535" s="13">
        <v>0</v>
      </c>
      <c r="CD535" s="40">
        <f t="shared" ref="CD535" si="5522">-1/($CB$4*$B535)</f>
        <v>-1.1175856573527079</v>
      </c>
      <c r="CE535" s="20"/>
      <c r="CF535" s="1">
        <f t="shared" ref="CF535" si="5523">BV535*CA535+BX535*CA538-BW535*CB535-BY535*CB538</f>
        <v>-0.91964511439080565</v>
      </c>
      <c r="CG535" s="4">
        <f t="shared" ref="CG535" si="5524">(BV535*CB535+BW535*CA535+BX535*CB538+BY535*CA538)</f>
        <v>0</v>
      </c>
      <c r="CH535" s="2">
        <f t="shared" ref="CH535" si="5525">BV535*CC535+BX535*CC538-BW535*CD535-BY535*CD538</f>
        <v>0</v>
      </c>
      <c r="CI535" s="3">
        <f t="shared" ref="CI535" si="5526">(BV535*CD535+BW535*CC535+BX535*CD538+BY535*CC538)</f>
        <v>5.6842769743538413E-2</v>
      </c>
      <c r="CJ535" s="28"/>
      <c r="CK535" s="11">
        <v>1</v>
      </c>
      <c r="CL535" s="12">
        <v>0</v>
      </c>
      <c r="CM535" s="13">
        <v>0</v>
      </c>
      <c r="CN535" s="14">
        <v>0</v>
      </c>
      <c r="CP535" s="1">
        <f t="shared" ref="CP535" si="5527">CF535*CK535+CH535*CK538-CG535*CL535-CI535*CL538</f>
        <v>-0.91964511439080565</v>
      </c>
      <c r="CQ535" s="4">
        <f t="shared" ref="CQ535" si="5528">(CF535*CL535+CG535*CK535+CH535*CL538+CI535*CK538)</f>
        <v>5.6842769743538413E-2</v>
      </c>
      <c r="CR535" s="2">
        <f t="shared" ref="CR535" si="5529">CF535*CM535+CH535*CM538-CG535*CN535-CI535*CN538</f>
        <v>0</v>
      </c>
      <c r="CS535" s="3">
        <f t="shared" ref="CS535" si="5530">(CF535*CN535+CG535*CM535+CH535*CN538+CI535*CM538)</f>
        <v>5.6842769743538413E-2</v>
      </c>
      <c r="CU535" s="29">
        <f t="shared" ref="CU535" si="5531">20*LOG(((1+$CL$4)/$CL$4)/((CP535+CP538)^2+(CQ535+CQ538)^2)^0.5)</f>
        <v>-4.4164656518787035</v>
      </c>
      <c r="CW535" s="51">
        <f t="shared" ref="CW535" si="5532">((CP535^2+CQ535^2)^0.5)/((CP538^2+CQ538^2)^0.5)</f>
        <v>0.32157508213611202</v>
      </c>
      <c r="CY535" s="35"/>
      <c r="CZ535" s="35"/>
    </row>
    <row r="536" spans="1:104" ht="18" customHeight="1" thickBot="1">
      <c r="D536" s="11"/>
      <c r="E536" s="13"/>
      <c r="F536" s="13"/>
      <c r="G536" s="15"/>
      <c r="H536" s="10"/>
      <c r="I536" s="11"/>
      <c r="J536" s="13"/>
      <c r="K536" s="13"/>
      <c r="L536" s="15"/>
      <c r="N536" s="5"/>
      <c r="Q536" s="6"/>
      <c r="S536" s="11"/>
      <c r="T536" s="13"/>
      <c r="U536" s="13"/>
      <c r="V536" s="15"/>
      <c r="W536" s="20"/>
      <c r="X536" s="5"/>
      <c r="AA536" s="6"/>
      <c r="AB536" s="20"/>
      <c r="AC536" s="11"/>
      <c r="AD536" s="13"/>
      <c r="AE536" s="13"/>
      <c r="AF536" s="15"/>
      <c r="AG536" s="20"/>
      <c r="AH536" s="5"/>
      <c r="AK536" s="6"/>
      <c r="AL536" s="20"/>
      <c r="AM536" s="11"/>
      <c r="AN536" s="13"/>
      <c r="AO536" s="13"/>
      <c r="AP536" s="15"/>
      <c r="AR536" s="5"/>
      <c r="AU536" s="6"/>
      <c r="AW536" s="11"/>
      <c r="AX536" s="13"/>
      <c r="AY536" s="13"/>
      <c r="AZ536" s="15"/>
      <c r="BA536" s="20"/>
      <c r="BB536" s="5"/>
      <c r="BE536" s="6"/>
      <c r="BG536" s="11"/>
      <c r="BH536" s="13"/>
      <c r="BI536" s="13"/>
      <c r="BJ536" s="15"/>
      <c r="BL536" s="5"/>
      <c r="BO536" s="6"/>
      <c r="BQ536" s="11"/>
      <c r="BR536" s="13"/>
      <c r="BS536" s="13"/>
      <c r="BT536" s="15"/>
      <c r="BU536" s="20"/>
      <c r="BV536" s="5"/>
      <c r="BY536" s="6"/>
      <c r="CA536" s="11"/>
      <c r="CB536" s="13"/>
      <c r="CC536" s="13"/>
      <c r="CD536" s="15"/>
      <c r="CF536" s="5"/>
      <c r="CI536" s="6"/>
      <c r="CK536" s="11"/>
      <c r="CL536" s="13"/>
      <c r="CM536" s="13"/>
      <c r="CN536" s="15"/>
      <c r="CP536" s="5"/>
      <c r="CS536" s="6"/>
      <c r="CW536" s="52"/>
      <c r="CY536" s="35"/>
      <c r="CZ536" s="35"/>
    </row>
    <row r="537" spans="1:104" ht="18" customHeight="1" thickBot="1">
      <c r="D537" s="11" t="s">
        <v>6</v>
      </c>
      <c r="E537" s="13"/>
      <c r="F537" s="13" t="s">
        <v>7</v>
      </c>
      <c r="G537" s="15"/>
      <c r="H537" s="10"/>
      <c r="I537" s="11" t="s">
        <v>8</v>
      </c>
      <c r="J537" s="13"/>
      <c r="K537" s="13" t="s">
        <v>9</v>
      </c>
      <c r="L537" s="15"/>
      <c r="N537" s="251" t="s">
        <v>26</v>
      </c>
      <c r="O537" s="252"/>
      <c r="P537" s="253" t="s">
        <v>27</v>
      </c>
      <c r="Q537" s="254"/>
      <c r="S537" s="11" t="s">
        <v>13</v>
      </c>
      <c r="T537" s="13"/>
      <c r="U537" s="13" t="s">
        <v>14</v>
      </c>
      <c r="V537" s="15"/>
      <c r="W537" s="20"/>
      <c r="X537" s="251" t="s">
        <v>26</v>
      </c>
      <c r="Y537" s="252"/>
      <c r="Z537" s="253" t="s">
        <v>27</v>
      </c>
      <c r="AA537" s="254"/>
      <c r="AB537" s="20"/>
      <c r="AC537" s="11" t="s">
        <v>8</v>
      </c>
      <c r="AD537" s="13"/>
      <c r="AE537" s="13" t="s">
        <v>9</v>
      </c>
      <c r="AF537" s="15"/>
      <c r="AG537" s="20"/>
      <c r="AH537" s="251" t="s">
        <v>26</v>
      </c>
      <c r="AI537" s="252"/>
      <c r="AJ537" s="253" t="s">
        <v>27</v>
      </c>
      <c r="AK537" s="254"/>
      <c r="AL537" s="20"/>
      <c r="AM537" s="11" t="s">
        <v>13</v>
      </c>
      <c r="AN537" s="13"/>
      <c r="AO537" s="13" t="s">
        <v>14</v>
      </c>
      <c r="AP537" s="15"/>
      <c r="AR537" s="251" t="s">
        <v>26</v>
      </c>
      <c r="AS537" s="252"/>
      <c r="AT537" s="253" t="s">
        <v>27</v>
      </c>
      <c r="AU537" s="254"/>
      <c r="AV537" s="36"/>
      <c r="AW537" s="11" t="s">
        <v>8</v>
      </c>
      <c r="AX537" s="13"/>
      <c r="AY537" s="13" t="s">
        <v>9</v>
      </c>
      <c r="AZ537" s="15"/>
      <c r="BA537" s="20"/>
      <c r="BB537" s="251" t="s">
        <v>26</v>
      </c>
      <c r="BC537" s="252"/>
      <c r="BD537" s="253" t="s">
        <v>27</v>
      </c>
      <c r="BE537" s="254"/>
      <c r="BF537" s="36"/>
      <c r="BG537" s="11" t="s">
        <v>13</v>
      </c>
      <c r="BH537" s="13"/>
      <c r="BI537" s="13" t="s">
        <v>14</v>
      </c>
      <c r="BJ537" s="15"/>
      <c r="BK537" s="36"/>
      <c r="BL537" s="251" t="s">
        <v>26</v>
      </c>
      <c r="BM537" s="252"/>
      <c r="BN537" s="253" t="s">
        <v>27</v>
      </c>
      <c r="BO537" s="254"/>
      <c r="BP537" s="36"/>
      <c r="BQ537" s="11" t="s">
        <v>8</v>
      </c>
      <c r="BR537" s="13"/>
      <c r="BS537" s="13" t="s">
        <v>9</v>
      </c>
      <c r="BT537" s="15"/>
      <c r="BU537" s="20"/>
      <c r="BV537" s="251" t="s">
        <v>26</v>
      </c>
      <c r="BW537" s="252"/>
      <c r="BX537" s="253" t="s">
        <v>27</v>
      </c>
      <c r="BY537" s="254"/>
      <c r="BZ537" s="36"/>
      <c r="CA537" s="11" t="s">
        <v>13</v>
      </c>
      <c r="CB537" s="13"/>
      <c r="CC537" s="13" t="s">
        <v>14</v>
      </c>
      <c r="CD537" s="15"/>
      <c r="CE537" s="36"/>
      <c r="CF537" s="251" t="s">
        <v>26</v>
      </c>
      <c r="CG537" s="252"/>
      <c r="CH537" s="253" t="s">
        <v>27</v>
      </c>
      <c r="CI537" s="254"/>
      <c r="CK537" s="11" t="s">
        <v>28</v>
      </c>
      <c r="CL537" s="13"/>
      <c r="CM537" s="13" t="s">
        <v>29</v>
      </c>
      <c r="CN537" s="15"/>
      <c r="CP537" s="251" t="s">
        <v>26</v>
      </c>
      <c r="CQ537" s="252"/>
      <c r="CR537" s="253" t="s">
        <v>27</v>
      </c>
      <c r="CS537" s="254"/>
      <c r="CU537" s="38" t="s">
        <v>37</v>
      </c>
      <c r="CW537" s="53" t="s">
        <v>45</v>
      </c>
      <c r="CY537" s="35"/>
      <c r="CZ537" s="35"/>
    </row>
    <row r="538" spans="1:104" ht="18" customHeight="1" thickTop="1" thickBot="1">
      <c r="D538" s="16">
        <v>0</v>
      </c>
      <c r="E538" s="17">
        <v>0</v>
      </c>
      <c r="F538" s="18">
        <v>1</v>
      </c>
      <c r="G538" s="19">
        <v>0</v>
      </c>
      <c r="H538" s="10"/>
      <c r="I538" s="16">
        <v>0</v>
      </c>
      <c r="J538" s="17">
        <f t="shared" ref="J538" si="5533">-1/($J$4*$B535)</f>
        <v>-1.5550793556995213</v>
      </c>
      <c r="K538" s="18">
        <v>1</v>
      </c>
      <c r="L538" s="19">
        <v>0</v>
      </c>
      <c r="N538" s="1">
        <f t="shared" ref="N538" si="5534">D538*I535+F538*I538-E538*J535-G538*J538</f>
        <v>0</v>
      </c>
      <c r="O538" s="4">
        <f t="shared" ref="O538" si="5535">(D538*J535+E538*I535+F538*J538+G538*I538)</f>
        <v>-1.5550793556995213</v>
      </c>
      <c r="P538" s="2">
        <f t="shared" ref="P538" si="5536">D538*K535+F538*K538-E538*L535-G538*L538</f>
        <v>1</v>
      </c>
      <c r="Q538" s="3">
        <f t="shared" ref="Q538" si="5537">(D538*L535+E538*K535+F538*L538+G538*K538)</f>
        <v>0</v>
      </c>
      <c r="S538" s="16">
        <v>0</v>
      </c>
      <c r="T538" s="17">
        <v>0</v>
      </c>
      <c r="U538" s="18">
        <v>1</v>
      </c>
      <c r="V538" s="19">
        <v>0</v>
      </c>
      <c r="W538" s="20"/>
      <c r="X538" s="1">
        <f t="shared" ref="X538" si="5538">N538*S535+P538*S538-O538*T535-Q538*T538</f>
        <v>0</v>
      </c>
      <c r="Y538" s="4">
        <f t="shared" ref="Y538" si="5539">(N538*T535+O538*S535+P538*T538+Q538*S538)</f>
        <v>-1.5550793556995213</v>
      </c>
      <c r="Z538" s="2">
        <f t="shared" ref="Z538" si="5540">N538*U535+P538*U538-O538*V535-Q538*V538</f>
        <v>-2.3206337617540624</v>
      </c>
      <c r="AA538" s="3">
        <f t="shared" ref="AA538" si="5541">(N538*V535+O538*U535+P538*V538+Q538*U538)</f>
        <v>0</v>
      </c>
      <c r="AB538" s="20"/>
      <c r="AC538" s="16">
        <v>0</v>
      </c>
      <c r="AD538" s="17">
        <f t="shared" ref="AD538" si="5542">-1/($AD$4*$B535)</f>
        <v>-1.7766028510922556</v>
      </c>
      <c r="AE538" s="18">
        <v>1</v>
      </c>
      <c r="AF538" s="19">
        <v>0</v>
      </c>
      <c r="AG538" s="20"/>
      <c r="AH538" s="1">
        <f t="shared" ref="AH538" si="5543">X538*AC535+Z538*AC538-Y538*AD535-AA538*AD538</f>
        <v>0</v>
      </c>
      <c r="AI538" s="4">
        <f t="shared" ref="AI538" si="5544">(X538*AD535+Y538*AC535+Z538*AD538+AA538*AC538)</f>
        <v>2.5677652017736916</v>
      </c>
      <c r="AJ538" s="2">
        <f t="shared" ref="AJ538" si="5545">X538*AE535+Z538*AE538-Y538*AF535-AA538*AF538</f>
        <v>-2.3206337617540624</v>
      </c>
      <c r="AK538" s="3">
        <f t="shared" ref="AK538" si="5546">(X538*AF535+Y538*AE535+Z538*AF538+AA538*AE538)</f>
        <v>0</v>
      </c>
      <c r="AL538" s="20"/>
      <c r="AM538" s="16">
        <v>0</v>
      </c>
      <c r="AN538" s="17">
        <v>0</v>
      </c>
      <c r="AO538" s="18">
        <v>1</v>
      </c>
      <c r="AP538" s="19">
        <v>0</v>
      </c>
      <c r="AR538" s="1">
        <f t="shared" ref="AR538" si="5547">AH538*AM535+AJ538*AM538-AI538*AN535-AK538*AN538</f>
        <v>0</v>
      </c>
      <c r="AS538" s="4">
        <f t="shared" ref="AS538" si="5548">(AH538*AN535+AI538*AM535+AJ538*AN538+AK538*AM538)</f>
        <v>2.5677652017736916</v>
      </c>
      <c r="AT538" s="2">
        <f t="shared" ref="AT538" si="5549">AH538*AO535+AJ538*AO538-AI538*AP535-AK538*AP538</f>
        <v>3.3774578282957606</v>
      </c>
      <c r="AU538" s="3">
        <f t="shared" ref="AU538" si="5550">(AH538*AP535+AI538*AO535+AJ538*AP538+AK538*AO538)</f>
        <v>0</v>
      </c>
      <c r="AV538" s="20"/>
      <c r="AW538" s="16">
        <v>0</v>
      </c>
      <c r="AX538" s="17">
        <f t="shared" ref="AX538" si="5551">-1/($AX$4*$B535)</f>
        <v>-1.7766028510922556</v>
      </c>
      <c r="AY538" s="18">
        <v>1</v>
      </c>
      <c r="AZ538" s="19">
        <v>0</v>
      </c>
      <c r="BA538" s="20"/>
      <c r="BB538" s="1">
        <f t="shared" ref="BB538" si="5552">AR538*AW535+AT538*AW538-AS538*AX535-AU538*AX538</f>
        <v>0</v>
      </c>
      <c r="BC538" s="4">
        <f t="shared" ref="BC538" si="5553">(AR538*AX535+AS538*AW535+AT538*AX538+AU538*AW538)</f>
        <v>-3.4326360054204148</v>
      </c>
      <c r="BD538" s="2">
        <f t="shared" ref="BD538" si="5554">AR538*AY535+AT538*AY538-AS538*AZ535-AU538*AZ538</f>
        <v>3.3774578282957606</v>
      </c>
      <c r="BE538" s="3">
        <f t="shared" ref="BE538" si="5555">(AR538*AZ535+AS538*AY535+AT538*AZ538+AU538*AY538)</f>
        <v>0</v>
      </c>
      <c r="BF538" s="20"/>
      <c r="BG538" s="16">
        <v>0</v>
      </c>
      <c r="BH538" s="17">
        <v>0</v>
      </c>
      <c r="BI538" s="18">
        <v>1</v>
      </c>
      <c r="BJ538" s="19">
        <v>0</v>
      </c>
      <c r="BK538" s="20"/>
      <c r="BL538" s="1">
        <f t="shared" ref="BL538" si="5556">BB538*BG535+BD538*BG538-BC538*BH535-BE538*BH538</f>
        <v>0</v>
      </c>
      <c r="BM538" s="4">
        <f t="shared" ref="BM538" si="5557">(BB538*BH535+BC538*BG535+BD538*BH538+BE538*BG538)</f>
        <v>-3.4326360054204148</v>
      </c>
      <c r="BN538" s="2">
        <f t="shared" ref="BN538" si="5558">BB538*BI535+BD538*BI538-BC538*BJ535-BE538*BJ538</f>
        <v>-3.9524105605005335</v>
      </c>
      <c r="BO538" s="3">
        <f t="shared" ref="BO538" si="5559">(BB538*BJ535+BC538*BI535+BD538*BJ538+BE538*BI538)</f>
        <v>0</v>
      </c>
      <c r="BP538" s="20"/>
      <c r="BQ538" s="16">
        <v>0</v>
      </c>
      <c r="BR538" s="17">
        <f t="shared" ref="BR538" si="5560">-1/($BR$4*$B535)</f>
        <v>-1.5550793556995213</v>
      </c>
      <c r="BS538" s="18">
        <v>1</v>
      </c>
      <c r="BT538" s="19">
        <v>0</v>
      </c>
      <c r="BU538" s="20"/>
      <c r="BV538" s="1">
        <f t="shared" ref="BV538" si="5561">BL538*BQ535+BN538*BQ538-BM538*BR535-BO538*BR538</f>
        <v>0</v>
      </c>
      <c r="BW538" s="4">
        <f t="shared" ref="BW538" si="5562">(BL538*BR535+BM538*BQ535+BN538*BR538+BO538*BQ538)</f>
        <v>2.7136760624627385</v>
      </c>
      <c r="BX538" s="2">
        <f t="shared" ref="BX538" si="5563">BL538*BS535+BN538*BS538-BM538*BT535-BO538*BT538</f>
        <v>-3.9524105605005335</v>
      </c>
      <c r="BY538" s="3">
        <f t="shared" ref="BY538" si="5564">(BL538*BT535+BM538*BS535+BN538*BT538+BO538*BS538)</f>
        <v>0</v>
      </c>
      <c r="BZ538" s="20"/>
      <c r="CA538" s="16">
        <v>0</v>
      </c>
      <c r="CB538" s="17">
        <v>0</v>
      </c>
      <c r="CC538" s="18">
        <v>1</v>
      </c>
      <c r="CD538" s="19">
        <v>0</v>
      </c>
      <c r="CE538" s="20"/>
      <c r="CF538" s="1">
        <f t="shared" ref="CF538" si="5565">BV538*CA535+BX538*CA538-BW538*CB535-BY538*CB538</f>
        <v>0</v>
      </c>
      <c r="CG538" s="4">
        <f t="shared" ref="CG538" si="5566">(BV538*CB535+BW538*CA535+BX538*CB538+BY538*CA538)</f>
        <v>2.7136760624627385</v>
      </c>
      <c r="CH538" s="2">
        <f t="shared" ref="CH538" si="5567">BV538*CC535+BX538*CC538-BW538*CD535-BY538*CD538</f>
        <v>-0.91964511439080576</v>
      </c>
      <c r="CI538" s="3">
        <f t="shared" ref="CI538" si="5568">(BV538*CD535+BW538*CC535+BX538*CD538+BY538*CC538)</f>
        <v>0</v>
      </c>
      <c r="CK538" s="16">
        <f t="shared" ref="CK538" si="5569">1/$CL$4</f>
        <v>1</v>
      </c>
      <c r="CL538" s="17">
        <v>0</v>
      </c>
      <c r="CM538" s="18">
        <v>1</v>
      </c>
      <c r="CN538" s="19">
        <v>0</v>
      </c>
      <c r="CP538" s="1">
        <f t="shared" ref="CP538" si="5570">CF538*CK535+CH538*CK538-CG538*CL535-CI538*CL538</f>
        <v>-0.91964511439080576</v>
      </c>
      <c r="CQ538" s="4">
        <f t="shared" ref="CQ538" si="5571">(CF538*CL535+CG538*CK535+CH538*CL538+CI538*CK538)</f>
        <v>2.7136760624627385</v>
      </c>
      <c r="CR538" s="2">
        <f t="shared" ref="CR538" si="5572">CF538*CM535+CH538*CM538-CG538*CN535-CI538*CN538</f>
        <v>-0.91964511439080576</v>
      </c>
      <c r="CS538" s="3">
        <f t="shared" ref="CS538" si="5573">(CF538*CN535+CG538*CM535+CH538*CN538+CI538*CM538)</f>
        <v>0</v>
      </c>
      <c r="CU538" s="39">
        <f t="shared" ref="CU538" si="5574">(180/PI())*ATAN(-1*(CQ535/CP535))</f>
        <v>3.5369217224312588</v>
      </c>
      <c r="CW538" s="54">
        <f t="shared" ref="CW538" si="5575">20*LOG(((1-(10^(CU535/20)^2)*(1-((1-CW535)/(1+CW535))^2))^0.5))</f>
        <v>-1.3453265646714898</v>
      </c>
      <c r="CY538" s="35"/>
      <c r="CZ538" s="35"/>
    </row>
    <row r="539" spans="1:104" ht="18" customHeight="1"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3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  <c r="BB539" s="20"/>
      <c r="BC539" s="20"/>
      <c r="BD539" s="20"/>
      <c r="BE539" s="20"/>
      <c r="BF539" s="20"/>
      <c r="BG539" s="20"/>
      <c r="BH539" s="20"/>
      <c r="BI539" s="20"/>
      <c r="BJ539" s="20"/>
      <c r="BK539" s="20"/>
      <c r="BL539" s="20"/>
      <c r="BM539" s="20"/>
      <c r="BN539" s="20"/>
      <c r="BO539" s="20"/>
      <c r="BP539" s="20"/>
      <c r="BQ539" s="20"/>
      <c r="BR539" s="20"/>
      <c r="BS539" s="20"/>
      <c r="BT539" s="20"/>
      <c r="BU539" s="20"/>
      <c r="BV539" s="20"/>
      <c r="BW539" s="20"/>
      <c r="BX539" s="20"/>
      <c r="BY539" s="20"/>
      <c r="BZ539" s="20"/>
      <c r="CA539" s="20"/>
      <c r="CB539" s="20"/>
      <c r="CC539" s="20"/>
      <c r="CD539" s="20"/>
      <c r="CE539" s="20"/>
      <c r="CF539" s="20"/>
      <c r="CG539" s="20"/>
      <c r="CH539" s="20"/>
      <c r="CI539" s="20"/>
      <c r="CJ539" s="20"/>
      <c r="CK539" s="20"/>
      <c r="CL539" s="20"/>
      <c r="CY539" s="35"/>
      <c r="CZ539" s="35"/>
    </row>
    <row r="540" spans="1:104" ht="18" customHeight="1">
      <c r="CY540" s="35"/>
      <c r="CZ540" s="35"/>
    </row>
    <row r="541" spans="1:104" ht="18" customHeight="1" thickBot="1">
      <c r="A541" s="23"/>
      <c r="B541" s="23"/>
      <c r="C541" s="23"/>
      <c r="D541" s="20" t="s">
        <v>15</v>
      </c>
      <c r="E541" s="20"/>
      <c r="F541" s="20"/>
      <c r="G541" s="20"/>
      <c r="H541" s="20"/>
      <c r="I541" s="20" t="s">
        <v>16</v>
      </c>
      <c r="J541" s="20"/>
      <c r="K541" s="20"/>
      <c r="L541" s="20"/>
      <c r="M541" s="23"/>
      <c r="N541" s="23"/>
      <c r="O541" s="24" t="s">
        <v>17</v>
      </c>
      <c r="P541" s="23"/>
      <c r="Q541" s="23"/>
      <c r="R541" s="23"/>
      <c r="S541" s="20"/>
      <c r="T541" s="20" t="s">
        <v>18</v>
      </c>
      <c r="U541" s="23"/>
      <c r="V541" s="23"/>
      <c r="W541" s="23"/>
      <c r="X541" s="23"/>
      <c r="Y541" s="24" t="s">
        <v>19</v>
      </c>
      <c r="Z541" s="23"/>
      <c r="AA541" s="23"/>
      <c r="AB541" s="23"/>
      <c r="AC541" s="24" t="s">
        <v>20</v>
      </c>
      <c r="AD541" s="20"/>
      <c r="AE541" s="20"/>
      <c r="AF541" s="20"/>
      <c r="AG541" s="20"/>
      <c r="AH541" s="23"/>
      <c r="AI541" s="24" t="s">
        <v>21</v>
      </c>
      <c r="AJ541" s="23"/>
      <c r="AK541" s="23"/>
      <c r="AL541" s="20"/>
      <c r="AM541" s="24" t="s">
        <v>31</v>
      </c>
      <c r="AN541" s="20"/>
      <c r="AO541" s="23"/>
      <c r="AP541" s="23"/>
      <c r="AQ541" s="23"/>
      <c r="AR541" s="23"/>
      <c r="AS541" s="24" t="s">
        <v>91</v>
      </c>
      <c r="AT541" s="23"/>
      <c r="AU541" s="23"/>
      <c r="AV541" s="23"/>
      <c r="AW541" s="24" t="s">
        <v>32</v>
      </c>
      <c r="AX541" s="20"/>
      <c r="AY541" s="20"/>
      <c r="AZ541" s="20"/>
      <c r="BA541" s="20"/>
      <c r="BB541" s="23"/>
      <c r="BC541" s="24" t="s">
        <v>22</v>
      </c>
      <c r="BD541" s="23"/>
      <c r="BE541" s="23"/>
      <c r="BF541" s="23"/>
      <c r="BG541" s="24" t="s">
        <v>33</v>
      </c>
      <c r="BH541" s="20"/>
      <c r="BI541" s="23"/>
      <c r="BJ541" s="23"/>
      <c r="BK541" s="23"/>
      <c r="BL541" s="23"/>
      <c r="BM541" s="24" t="s">
        <v>34</v>
      </c>
      <c r="BN541" s="23"/>
      <c r="BO541" s="23"/>
      <c r="BP541" s="23"/>
      <c r="BQ541" s="24" t="s">
        <v>89</v>
      </c>
      <c r="BR541" s="20"/>
      <c r="BS541" s="20"/>
      <c r="BT541" s="20"/>
      <c r="BU541" s="20"/>
      <c r="BV541" s="23"/>
      <c r="BW541" s="24" t="s">
        <v>35</v>
      </c>
      <c r="BX541" s="23"/>
      <c r="BY541" s="23"/>
      <c r="BZ541" s="23"/>
      <c r="CA541" s="24" t="s">
        <v>90</v>
      </c>
      <c r="CB541" s="20"/>
      <c r="CC541" s="23"/>
      <c r="CD541" s="23"/>
      <c r="CE541" s="23"/>
      <c r="CF541" s="23"/>
      <c r="CG541" s="24" t="s">
        <v>92</v>
      </c>
      <c r="CH541" s="23"/>
      <c r="CI541" s="23"/>
      <c r="CJ541" s="23"/>
      <c r="CK541" s="24" t="s">
        <v>36</v>
      </c>
      <c r="CL541" s="24"/>
      <c r="CM541" s="23"/>
      <c r="CN541" s="23"/>
      <c r="CO541" s="23"/>
      <c r="CP541" s="23"/>
      <c r="CQ541" s="24" t="s">
        <v>93</v>
      </c>
      <c r="CR541" s="23"/>
      <c r="CS541" s="23"/>
      <c r="CY541" s="35"/>
      <c r="CZ541" s="35"/>
    </row>
    <row r="542" spans="1:104" ht="18" customHeight="1" thickBot="1">
      <c r="A542" s="23"/>
      <c r="B542" s="33"/>
      <c r="C542" s="23"/>
      <c r="D542" s="7" t="s">
        <v>2</v>
      </c>
      <c r="E542" s="8"/>
      <c r="F542" s="8" t="s">
        <v>3</v>
      </c>
      <c r="G542" s="9"/>
      <c r="H542" s="10"/>
      <c r="I542" s="7" t="s">
        <v>4</v>
      </c>
      <c r="J542" s="8"/>
      <c r="K542" s="8" t="s">
        <v>5</v>
      </c>
      <c r="L542" s="9"/>
      <c r="M542" s="23"/>
      <c r="N542" s="251" t="s">
        <v>79</v>
      </c>
      <c r="O542" s="252"/>
      <c r="P542" s="253" t="s">
        <v>80</v>
      </c>
      <c r="Q542" s="254"/>
      <c r="R542" s="23"/>
      <c r="S542" s="7" t="s">
        <v>11</v>
      </c>
      <c r="T542" s="8"/>
      <c r="U542" s="8" t="s">
        <v>12</v>
      </c>
      <c r="V542" s="9"/>
      <c r="W542" s="20"/>
      <c r="X542" s="251" t="s">
        <v>79</v>
      </c>
      <c r="Y542" s="252"/>
      <c r="Z542" s="253" t="s">
        <v>80</v>
      </c>
      <c r="AA542" s="254"/>
      <c r="AB542" s="20"/>
      <c r="AC542" s="7" t="s">
        <v>4</v>
      </c>
      <c r="AD542" s="8"/>
      <c r="AE542" s="8" t="s">
        <v>5</v>
      </c>
      <c r="AF542" s="9"/>
      <c r="AG542" s="20"/>
      <c r="AH542" s="251" t="s">
        <v>0</v>
      </c>
      <c r="AI542" s="252"/>
      <c r="AJ542" s="253" t="s">
        <v>1</v>
      </c>
      <c r="AK542" s="254"/>
      <c r="AL542" s="20"/>
      <c r="AM542" s="7" t="s">
        <v>11</v>
      </c>
      <c r="AN542" s="8"/>
      <c r="AO542" s="8" t="s">
        <v>12</v>
      </c>
      <c r="AP542" s="9"/>
      <c r="AQ542" s="23"/>
      <c r="AR542" s="251" t="s">
        <v>0</v>
      </c>
      <c r="AS542" s="252"/>
      <c r="AT542" s="253" t="s">
        <v>1</v>
      </c>
      <c r="AU542" s="254"/>
      <c r="AV542" s="36"/>
      <c r="AW542" s="7" t="s">
        <v>4</v>
      </c>
      <c r="AX542" s="8"/>
      <c r="AY542" s="8" t="s">
        <v>5</v>
      </c>
      <c r="AZ542" s="9"/>
      <c r="BA542" s="20"/>
      <c r="BB542" s="251" t="s">
        <v>0</v>
      </c>
      <c r="BC542" s="252"/>
      <c r="BD542" s="253" t="s">
        <v>1</v>
      </c>
      <c r="BE542" s="254"/>
      <c r="BF542" s="36"/>
      <c r="BG542" s="7" t="s">
        <v>11</v>
      </c>
      <c r="BH542" s="8"/>
      <c r="BI542" s="8" t="s">
        <v>12</v>
      </c>
      <c r="BJ542" s="9"/>
      <c r="BK542" s="36"/>
      <c r="BL542" s="251" t="s">
        <v>0</v>
      </c>
      <c r="BM542" s="252"/>
      <c r="BN542" s="253" t="s">
        <v>1</v>
      </c>
      <c r="BO542" s="254"/>
      <c r="BP542" s="36"/>
      <c r="BQ542" s="7" t="s">
        <v>4</v>
      </c>
      <c r="BR542" s="8"/>
      <c r="BS542" s="8" t="s">
        <v>5</v>
      </c>
      <c r="BT542" s="9"/>
      <c r="BU542" s="20"/>
      <c r="BV542" s="251" t="s">
        <v>0</v>
      </c>
      <c r="BW542" s="252"/>
      <c r="BX542" s="253" t="s">
        <v>1</v>
      </c>
      <c r="BY542" s="254"/>
      <c r="BZ542" s="36"/>
      <c r="CA542" s="7" t="s">
        <v>11</v>
      </c>
      <c r="CB542" s="8"/>
      <c r="CC542" s="8" t="s">
        <v>12</v>
      </c>
      <c r="CD542" s="9"/>
      <c r="CE542" s="36"/>
      <c r="CF542" s="251" t="s">
        <v>0</v>
      </c>
      <c r="CG542" s="252"/>
      <c r="CH542" s="253" t="s">
        <v>1</v>
      </c>
      <c r="CI542" s="254"/>
      <c r="CJ542" s="23"/>
      <c r="CK542" s="7" t="s">
        <v>23</v>
      </c>
      <c r="CL542" s="8"/>
      <c r="CM542" s="8" t="s">
        <v>24</v>
      </c>
      <c r="CN542" s="9"/>
      <c r="CO542" s="23"/>
      <c r="CP542" s="251" t="s">
        <v>0</v>
      </c>
      <c r="CQ542" s="252"/>
      <c r="CR542" s="253" t="s">
        <v>1</v>
      </c>
      <c r="CS542" s="254"/>
      <c r="CU542" s="26" t="s">
        <v>25</v>
      </c>
      <c r="CW542" s="50" t="s">
        <v>44</v>
      </c>
      <c r="CY542" s="35"/>
      <c r="CZ542" s="35"/>
    </row>
    <row r="543" spans="1:104" ht="18" customHeight="1" thickTop="1" thickBot="1">
      <c r="B543" s="34">
        <v>0.94499999999999995</v>
      </c>
      <c r="D543" s="11">
        <v>1</v>
      </c>
      <c r="E543" s="12">
        <v>0</v>
      </c>
      <c r="F543" s="13">
        <v>0</v>
      </c>
      <c r="G543" s="40">
        <f t="shared" ref="G543" si="5576">-1/($E$4*$B543)</f>
        <v>-1.1116725057265031</v>
      </c>
      <c r="H543" s="10"/>
      <c r="I543" s="11">
        <v>1</v>
      </c>
      <c r="J543" s="12">
        <v>0</v>
      </c>
      <c r="K543" s="13">
        <v>0</v>
      </c>
      <c r="L543" s="14">
        <v>0</v>
      </c>
      <c r="N543" s="1">
        <f t="shared" ref="N543" si="5577">D543*I543+F543*I546-E543*J543-G543*J546</f>
        <v>-0.71959219694899534</v>
      </c>
      <c r="O543" s="4">
        <f t="shared" ref="O543" si="5578">(D543*J543+E543*I543+F543*J546+G543*I546)</f>
        <v>0</v>
      </c>
      <c r="P543" s="2">
        <f t="shared" ref="P543" si="5579">D543*K543+F543*K546-E543*L543-G543*L546</f>
        <v>0</v>
      </c>
      <c r="Q543" s="3">
        <f t="shared" ref="Q543" si="5580">(D543*L543+E543*K543+F543*L546+G543*K546)</f>
        <v>-1.1116725057265031</v>
      </c>
      <c r="S543" s="11">
        <v>1</v>
      </c>
      <c r="T543" s="12">
        <v>0</v>
      </c>
      <c r="U543" s="13">
        <v>0</v>
      </c>
      <c r="V543" s="40">
        <f t="shared" ref="V543" si="5581">-1/($T$4*$B543)</f>
        <v>-2.1240486916922086</v>
      </c>
      <c r="W543" s="20"/>
      <c r="X543" s="1">
        <f t="shared" ref="X543" si="5582">N543*S543+P543*S546-O543*T543-Q543*T546</f>
        <v>-0.71959219694899534</v>
      </c>
      <c r="Y543" s="4">
        <f t="shared" ref="Y543" si="5583">(N543*T543+O543*S543+P543*T546+Q543*S546)</f>
        <v>0</v>
      </c>
      <c r="Z543" s="2">
        <f t="shared" ref="Z543" si="5584">N543*U543+P543*U546-O543*V543-Q543*V546</f>
        <v>0</v>
      </c>
      <c r="AA543" s="3">
        <f t="shared" ref="AA543" si="5585">(N543*V543+O543*U543+P543*V546+Q543*U546)</f>
        <v>0.41677635875493246</v>
      </c>
      <c r="AB543" s="20"/>
      <c r="AC543" s="11">
        <v>1</v>
      </c>
      <c r="AD543" s="12">
        <v>0</v>
      </c>
      <c r="AE543" s="13">
        <v>0</v>
      </c>
      <c r="AF543" s="14">
        <v>0</v>
      </c>
      <c r="AG543" s="20"/>
      <c r="AH543" s="1">
        <f t="shared" ref="AH543" si="5586">X543*AC543+Z543*AC546-Y543*AD543-AA543*AD546</f>
        <v>1.693616622343852E-2</v>
      </c>
      <c r="AI543" s="4">
        <f t="shared" ref="AI543" si="5587">(X543*AD543+Y543*AC543+Z543*AD546+AA543*AC546)</f>
        <v>0</v>
      </c>
      <c r="AJ543" s="2">
        <f t="shared" ref="AJ543" si="5588">X543*AE543+Z543*AE546-Y543*AF543-AA543*AF546</f>
        <v>0</v>
      </c>
      <c r="AK543" s="3">
        <f t="shared" ref="AK543" si="5589">(X543*AF543+Y543*AE543+Z543*AF546+AA543*AE546)</f>
        <v>0.41677635875493246</v>
      </c>
      <c r="AL543" s="20"/>
      <c r="AM543" s="11">
        <v>1</v>
      </c>
      <c r="AN543" s="12">
        <v>0</v>
      </c>
      <c r="AO543" s="13">
        <v>0</v>
      </c>
      <c r="AP543" s="40">
        <f t="shared" ref="AP543" si="5590">-1/($AN$4*$B543)</f>
        <v>-2.2073447188173931</v>
      </c>
      <c r="AR543" s="1">
        <f t="shared" ref="AR543" si="5591">AH543*AM543+AJ543*AM546-AI543*AN543-AK543*AN546</f>
        <v>1.693616622343852E-2</v>
      </c>
      <c r="AS543" s="4">
        <f t="shared" ref="AS543" si="5592">(AH543*AN543+AI543*AM543+AJ543*AN546+AK543*AM546)</f>
        <v>0</v>
      </c>
      <c r="AT543" s="2">
        <f t="shared" ref="AT543" si="5593">AH543*AO543+AJ543*AO546-AI543*AP543-AK543*AP546</f>
        <v>0</v>
      </c>
      <c r="AU543" s="3">
        <f t="shared" ref="AU543" si="5594">(AH543*AP543+AI543*AO543+AJ543*AP546+AK543*AO546)</f>
        <v>0.37939240168461191</v>
      </c>
      <c r="AV543" s="20"/>
      <c r="AW543" s="11">
        <v>1</v>
      </c>
      <c r="AX543" s="12">
        <v>0</v>
      </c>
      <c r="AY543" s="13">
        <v>0</v>
      </c>
      <c r="AZ543" s="14">
        <v>0</v>
      </c>
      <c r="BA543" s="20"/>
      <c r="BB543" s="1">
        <f t="shared" ref="BB543" si="5595">AR543*AW543+AT543*AW546-AS543*AX543-AU543*AX546</f>
        <v>0.68739949444003379</v>
      </c>
      <c r="BC543" s="4">
        <f t="shared" ref="BC543" si="5596">(AR543*AX543+AS543*AW543+AT543*AX546+AU543*AW546)</f>
        <v>0</v>
      </c>
      <c r="BD543" s="2">
        <f t="shared" ref="BD543" si="5597">AR543*AY543+AT543*AY546-AS543*AZ543-AU543*AZ546</f>
        <v>0</v>
      </c>
      <c r="BE543" s="3">
        <f t="shared" ref="BE543" si="5598">(AR543*AZ543+AS543*AY543+AT543*AZ546+AU543*AY546)</f>
        <v>0.37939240168461191</v>
      </c>
      <c r="BF543" s="20"/>
      <c r="BG543" s="11">
        <v>1</v>
      </c>
      <c r="BH543" s="12">
        <v>0</v>
      </c>
      <c r="BI543" s="13">
        <v>0</v>
      </c>
      <c r="BJ543" s="40">
        <f t="shared" ref="BJ543" si="5599">-1/($BH$4*$B543)</f>
        <v>-2.1240486916922086</v>
      </c>
      <c r="BK543" s="20"/>
      <c r="BL543" s="1">
        <f t="shared" ref="BL543" si="5600">BB543*BG543+BD543*BG546-BC543*BH543-BE543*BH546</f>
        <v>0.68739949444003379</v>
      </c>
      <c r="BM543" s="4">
        <f t="shared" ref="BM543" si="5601">(BB543*BH543+BC543*BG543+BD543*BH546+BE543*BG546)</f>
        <v>0</v>
      </c>
      <c r="BN543" s="2">
        <f t="shared" ref="BN543" si="5602">BB543*BI543+BD543*BI546-BC543*BJ543-BE543*BJ546</f>
        <v>0</v>
      </c>
      <c r="BO543" s="3">
        <f t="shared" ref="BO543" si="5603">(BB543*BJ543+BC543*BI543+BD543*BJ546+BE543*BI546)</f>
        <v>-1.0806775951506273</v>
      </c>
      <c r="BP543" s="20"/>
      <c r="BQ543" s="11">
        <v>1</v>
      </c>
      <c r="BR543" s="12">
        <v>0</v>
      </c>
      <c r="BS543" s="13">
        <v>0</v>
      </c>
      <c r="BT543" s="14">
        <v>0</v>
      </c>
      <c r="BU543" s="20"/>
      <c r="BV543" s="1">
        <f t="shared" ref="BV543" si="5604">BL543*BQ543+BN543*BQ546-BM543*BR543-BO543*BR546</f>
        <v>-0.9842481809912903</v>
      </c>
      <c r="BW543" s="4">
        <f t="shared" ref="BW543" si="5605">(BL543*BR543+BM543*BQ543+BN543*BR546+BO543*BQ546)</f>
        <v>0</v>
      </c>
      <c r="BX543" s="2">
        <f t="shared" ref="BX543" si="5606">BL543*BS543+BN543*BS546-BM543*BT543-BO543*BT546</f>
        <v>0</v>
      </c>
      <c r="BY543" s="3">
        <f t="shared" ref="BY543" si="5607">(BL543*BT543+BM543*BS543+BN543*BT546+BO543*BS546)</f>
        <v>-1.0806775951506273</v>
      </c>
      <c r="BZ543" s="20"/>
      <c r="CA543" s="11">
        <v>1</v>
      </c>
      <c r="CB543" s="12">
        <v>0</v>
      </c>
      <c r="CC543" s="13">
        <v>0</v>
      </c>
      <c r="CD543" s="40">
        <f t="shared" ref="CD543" si="5608">-1/($CB$4*$B543)</f>
        <v>-1.1116725057265031</v>
      </c>
      <c r="CE543" s="20"/>
      <c r="CF543" s="1">
        <f t="shared" ref="CF543" si="5609">BV543*CA543+BX543*CA546-BW543*CB543-BY543*CB546</f>
        <v>-0.9842481809912903</v>
      </c>
      <c r="CG543" s="4">
        <f t="shared" ref="CG543" si="5610">(BV543*CB543+BW543*CA543+BX543*CB546+BY543*CA546)</f>
        <v>0</v>
      </c>
      <c r="CH543" s="2">
        <f t="shared" ref="CH543" si="5611">BV543*CC543+BX543*CC546-BW543*CD543-BY543*CD546</f>
        <v>0</v>
      </c>
      <c r="CI543" s="3">
        <f t="shared" ref="CI543" si="5612">(BV543*CD543+BW543*CC543+BX543*CD546+BY543*CC546)</f>
        <v>1.3484046468713151E-2</v>
      </c>
      <c r="CJ543" s="28"/>
      <c r="CK543" s="11">
        <v>1</v>
      </c>
      <c r="CL543" s="12">
        <v>0</v>
      </c>
      <c r="CM543" s="13">
        <v>0</v>
      </c>
      <c r="CN543" s="14">
        <v>0</v>
      </c>
      <c r="CP543" s="1">
        <f t="shared" ref="CP543" si="5613">CF543*CK543+CH543*CK546-CG543*CL543-CI543*CL546</f>
        <v>-0.9842481809912903</v>
      </c>
      <c r="CQ543" s="4">
        <f t="shared" ref="CQ543" si="5614">(CF543*CL543+CG543*CK543+CH543*CL546+CI543*CK546)</f>
        <v>1.3484046468713151E-2</v>
      </c>
      <c r="CR543" s="2">
        <f t="shared" ref="CR543" si="5615">CF543*CM543+CH543*CM546-CG543*CN543-CI543*CN546</f>
        <v>0</v>
      </c>
      <c r="CS543" s="3">
        <f t="shared" ref="CS543" si="5616">(CF543*CN543+CG543*CM543+CH543*CN546+CI543*CM546)</f>
        <v>1.3484046468713151E-2</v>
      </c>
      <c r="CU543" s="29">
        <f t="shared" ref="CU543" si="5617">20*LOG(((1+$CL$4)/$CL$4)/((CP543+CP546)^2+(CQ543+CQ546)^2)^0.5)</f>
        <v>-3.6691872074124521</v>
      </c>
      <c r="CW543" s="51">
        <f t="shared" ref="CW543" si="5618">((CP543^2+CQ543^2)^0.5)/((CP546^2+CQ546^2)^0.5)</f>
        <v>0.39087928983855819</v>
      </c>
      <c r="CY543" s="35"/>
      <c r="CZ543" s="35"/>
    </row>
    <row r="544" spans="1:104" ht="18" customHeight="1" thickBot="1">
      <c r="D544" s="11"/>
      <c r="E544" s="13"/>
      <c r="F544" s="13"/>
      <c r="G544" s="15"/>
      <c r="H544" s="10"/>
      <c r="I544" s="11"/>
      <c r="J544" s="13"/>
      <c r="K544" s="13"/>
      <c r="L544" s="15"/>
      <c r="N544" s="5"/>
      <c r="Q544" s="6"/>
      <c r="S544" s="11"/>
      <c r="T544" s="13"/>
      <c r="U544" s="13"/>
      <c r="V544" s="15"/>
      <c r="W544" s="20"/>
      <c r="X544" s="5"/>
      <c r="AA544" s="6"/>
      <c r="AB544" s="20"/>
      <c r="AC544" s="11"/>
      <c r="AD544" s="13"/>
      <c r="AE544" s="13"/>
      <c r="AF544" s="15"/>
      <c r="AG544" s="20"/>
      <c r="AH544" s="5"/>
      <c r="AK544" s="6"/>
      <c r="AL544" s="20"/>
      <c r="AM544" s="11"/>
      <c r="AN544" s="13"/>
      <c r="AO544" s="13"/>
      <c r="AP544" s="15"/>
      <c r="AR544" s="5"/>
      <c r="AU544" s="6"/>
      <c r="AW544" s="11"/>
      <c r="AX544" s="13"/>
      <c r="AY544" s="13"/>
      <c r="AZ544" s="15"/>
      <c r="BA544" s="20"/>
      <c r="BB544" s="5"/>
      <c r="BE544" s="6"/>
      <c r="BG544" s="11"/>
      <c r="BH544" s="13"/>
      <c r="BI544" s="13"/>
      <c r="BJ544" s="15"/>
      <c r="BL544" s="5"/>
      <c r="BO544" s="6"/>
      <c r="BQ544" s="11"/>
      <c r="BR544" s="13"/>
      <c r="BS544" s="13"/>
      <c r="BT544" s="15"/>
      <c r="BU544" s="20"/>
      <c r="BV544" s="5"/>
      <c r="BY544" s="6"/>
      <c r="CA544" s="11"/>
      <c r="CB544" s="13"/>
      <c r="CC544" s="13"/>
      <c r="CD544" s="15"/>
      <c r="CF544" s="5"/>
      <c r="CI544" s="6"/>
      <c r="CK544" s="11"/>
      <c r="CL544" s="13"/>
      <c r="CM544" s="13"/>
      <c r="CN544" s="15"/>
      <c r="CP544" s="5"/>
      <c r="CS544" s="6"/>
      <c r="CW544" s="52"/>
      <c r="CY544" s="35"/>
      <c r="CZ544" s="35"/>
    </row>
    <row r="545" spans="1:104" ht="18" customHeight="1" thickBot="1">
      <c r="D545" s="11" t="s">
        <v>6</v>
      </c>
      <c r="E545" s="13"/>
      <c r="F545" s="13" t="s">
        <v>7</v>
      </c>
      <c r="G545" s="15"/>
      <c r="H545" s="10"/>
      <c r="I545" s="11" t="s">
        <v>8</v>
      </c>
      <c r="J545" s="13"/>
      <c r="K545" s="13" t="s">
        <v>9</v>
      </c>
      <c r="L545" s="15"/>
      <c r="N545" s="251" t="s">
        <v>26</v>
      </c>
      <c r="O545" s="252"/>
      <c r="P545" s="253" t="s">
        <v>27</v>
      </c>
      <c r="Q545" s="254"/>
      <c r="S545" s="11" t="s">
        <v>13</v>
      </c>
      <c r="T545" s="13"/>
      <c r="U545" s="13" t="s">
        <v>14</v>
      </c>
      <c r="V545" s="15"/>
      <c r="W545" s="20"/>
      <c r="X545" s="251" t="s">
        <v>26</v>
      </c>
      <c r="Y545" s="252"/>
      <c r="Z545" s="253" t="s">
        <v>27</v>
      </c>
      <c r="AA545" s="254"/>
      <c r="AB545" s="20"/>
      <c r="AC545" s="11" t="s">
        <v>8</v>
      </c>
      <c r="AD545" s="13"/>
      <c r="AE545" s="13" t="s">
        <v>9</v>
      </c>
      <c r="AF545" s="15"/>
      <c r="AG545" s="20"/>
      <c r="AH545" s="251" t="s">
        <v>26</v>
      </c>
      <c r="AI545" s="252"/>
      <c r="AJ545" s="253" t="s">
        <v>27</v>
      </c>
      <c r="AK545" s="254"/>
      <c r="AL545" s="20"/>
      <c r="AM545" s="11" t="s">
        <v>13</v>
      </c>
      <c r="AN545" s="13"/>
      <c r="AO545" s="13" t="s">
        <v>14</v>
      </c>
      <c r="AP545" s="15"/>
      <c r="AR545" s="251" t="s">
        <v>26</v>
      </c>
      <c r="AS545" s="252"/>
      <c r="AT545" s="253" t="s">
        <v>27</v>
      </c>
      <c r="AU545" s="254"/>
      <c r="AV545" s="36"/>
      <c r="AW545" s="11" t="s">
        <v>8</v>
      </c>
      <c r="AX545" s="13"/>
      <c r="AY545" s="13" t="s">
        <v>9</v>
      </c>
      <c r="AZ545" s="15"/>
      <c r="BA545" s="20"/>
      <c r="BB545" s="251" t="s">
        <v>26</v>
      </c>
      <c r="BC545" s="252"/>
      <c r="BD545" s="253" t="s">
        <v>27</v>
      </c>
      <c r="BE545" s="254"/>
      <c r="BF545" s="36"/>
      <c r="BG545" s="11" t="s">
        <v>13</v>
      </c>
      <c r="BH545" s="13"/>
      <c r="BI545" s="13" t="s">
        <v>14</v>
      </c>
      <c r="BJ545" s="15"/>
      <c r="BK545" s="36"/>
      <c r="BL545" s="251" t="s">
        <v>26</v>
      </c>
      <c r="BM545" s="252"/>
      <c r="BN545" s="253" t="s">
        <v>27</v>
      </c>
      <c r="BO545" s="254"/>
      <c r="BP545" s="36"/>
      <c r="BQ545" s="11" t="s">
        <v>8</v>
      </c>
      <c r="BR545" s="13"/>
      <c r="BS545" s="13" t="s">
        <v>9</v>
      </c>
      <c r="BT545" s="15"/>
      <c r="BU545" s="20"/>
      <c r="BV545" s="251" t="s">
        <v>26</v>
      </c>
      <c r="BW545" s="252"/>
      <c r="BX545" s="253" t="s">
        <v>27</v>
      </c>
      <c r="BY545" s="254"/>
      <c r="BZ545" s="36"/>
      <c r="CA545" s="11" t="s">
        <v>13</v>
      </c>
      <c r="CB545" s="13"/>
      <c r="CC545" s="13" t="s">
        <v>14</v>
      </c>
      <c r="CD545" s="15"/>
      <c r="CE545" s="36"/>
      <c r="CF545" s="251" t="s">
        <v>26</v>
      </c>
      <c r="CG545" s="252"/>
      <c r="CH545" s="253" t="s">
        <v>27</v>
      </c>
      <c r="CI545" s="254"/>
      <c r="CK545" s="11" t="s">
        <v>28</v>
      </c>
      <c r="CL545" s="13"/>
      <c r="CM545" s="13" t="s">
        <v>29</v>
      </c>
      <c r="CN545" s="15"/>
      <c r="CP545" s="251" t="s">
        <v>26</v>
      </c>
      <c r="CQ545" s="252"/>
      <c r="CR545" s="253" t="s">
        <v>27</v>
      </c>
      <c r="CS545" s="254"/>
      <c r="CU545" s="38" t="s">
        <v>37</v>
      </c>
      <c r="CW545" s="53" t="s">
        <v>45</v>
      </c>
      <c r="CY545" s="35"/>
      <c r="CZ545" s="35"/>
    </row>
    <row r="546" spans="1:104" ht="18" customHeight="1" thickTop="1" thickBot="1">
      <c r="D546" s="16">
        <v>0</v>
      </c>
      <c r="E546" s="17">
        <v>0</v>
      </c>
      <c r="F546" s="18">
        <v>1</v>
      </c>
      <c r="G546" s="19">
        <v>0</v>
      </c>
      <c r="H546" s="10"/>
      <c r="I546" s="16">
        <v>0</v>
      </c>
      <c r="J546" s="17">
        <f t="shared" ref="J546" si="5619">-1/($J$4*$B543)</f>
        <v>-1.5468514226005823</v>
      </c>
      <c r="K546" s="18">
        <v>1</v>
      </c>
      <c r="L546" s="19">
        <v>0</v>
      </c>
      <c r="N546" s="1">
        <f t="shared" ref="N546" si="5620">D546*I543+F546*I546-E546*J543-G546*J546</f>
        <v>0</v>
      </c>
      <c r="O546" s="4">
        <f t="shared" ref="O546" si="5621">(D546*J543+E546*I543+F546*J546+G546*I546)</f>
        <v>-1.5468514226005823</v>
      </c>
      <c r="P546" s="2">
        <f t="shared" ref="P546" si="5622">D546*K543+F546*K546-E546*L543-G546*L546</f>
        <v>1</v>
      </c>
      <c r="Q546" s="3">
        <f t="shared" ref="Q546" si="5623">(D546*L543+E546*K543+F546*L546+G546*K546)</f>
        <v>0</v>
      </c>
      <c r="S546" s="16">
        <v>0</v>
      </c>
      <c r="T546" s="17">
        <v>0</v>
      </c>
      <c r="U546" s="18">
        <v>1</v>
      </c>
      <c r="V546" s="19">
        <v>0</v>
      </c>
      <c r="W546" s="20"/>
      <c r="X546" s="1">
        <f t="shared" ref="X546" si="5624">N546*S543+P546*S546-O546*T543-Q546*T546</f>
        <v>0</v>
      </c>
      <c r="Y546" s="4">
        <f t="shared" ref="Y546" si="5625">(N546*T543+O546*S543+P546*T546+Q546*S546)</f>
        <v>-1.5468514226005823</v>
      </c>
      <c r="Z546" s="2">
        <f t="shared" ref="Z546" si="5626">N546*U543+P546*U546-O546*V543-Q546*V546</f>
        <v>-2.2855877404169984</v>
      </c>
      <c r="AA546" s="3">
        <f t="shared" ref="AA546" si="5627">(N546*V543+O546*U543+P546*V546+Q546*U546)</f>
        <v>0</v>
      </c>
      <c r="AB546" s="20"/>
      <c r="AC546" s="16">
        <v>0</v>
      </c>
      <c r="AD546" s="17">
        <f t="shared" ref="AD546" si="5628">-1/($AD$4*$B543)</f>
        <v>-1.7672028360071113</v>
      </c>
      <c r="AE546" s="18">
        <v>1</v>
      </c>
      <c r="AF546" s="19">
        <v>0</v>
      </c>
      <c r="AG546" s="20"/>
      <c r="AH546" s="1">
        <f t="shared" ref="AH546" si="5629">X546*AC543+Z546*AC546-Y546*AD543-AA546*AD546</f>
        <v>0</v>
      </c>
      <c r="AI546" s="4">
        <f t="shared" ref="AI546" si="5630">(X546*AD543+Y546*AC543+Z546*AD546+AA546*AC546)</f>
        <v>2.4922457142074226</v>
      </c>
      <c r="AJ546" s="2">
        <f t="shared" ref="AJ546" si="5631">X546*AE543+Z546*AE546-Y546*AF543-AA546*AF546</f>
        <v>-2.2855877404169984</v>
      </c>
      <c r="AK546" s="3">
        <f t="shared" ref="AK546" si="5632">(X546*AF543+Y546*AE543+Z546*AF546+AA546*AE546)</f>
        <v>0</v>
      </c>
      <c r="AL546" s="20"/>
      <c r="AM546" s="16">
        <v>0</v>
      </c>
      <c r="AN546" s="17">
        <v>0</v>
      </c>
      <c r="AO546" s="18">
        <v>1</v>
      </c>
      <c r="AP546" s="19">
        <v>0</v>
      </c>
      <c r="AR546" s="1">
        <f t="shared" ref="AR546" si="5633">AH546*AM543+AJ546*AM546-AI546*AN543-AK546*AN546</f>
        <v>0</v>
      </c>
      <c r="AS546" s="4">
        <f t="shared" ref="AS546" si="5634">(AH546*AN543+AI546*AM543+AJ546*AN546+AK546*AM546)</f>
        <v>2.4922457142074226</v>
      </c>
      <c r="AT546" s="2">
        <f t="shared" ref="AT546" si="5635">AH546*AO543+AJ546*AO546-AI546*AP543-AK546*AP546</f>
        <v>3.2156576748340377</v>
      </c>
      <c r="AU546" s="3">
        <f t="shared" ref="AU546" si="5636">(AH546*AP543+AI546*AO543+AJ546*AP546+AK546*AO546)</f>
        <v>0</v>
      </c>
      <c r="AV546" s="20"/>
      <c r="AW546" s="16">
        <v>0</v>
      </c>
      <c r="AX546" s="17">
        <f t="shared" ref="AX546" si="5637">-1/($AX$4*$B543)</f>
        <v>-1.7672028360071113</v>
      </c>
      <c r="AY546" s="18">
        <v>1</v>
      </c>
      <c r="AZ546" s="19">
        <v>0</v>
      </c>
      <c r="BA546" s="20"/>
      <c r="BB546" s="1">
        <f t="shared" ref="BB546" si="5638">AR546*AW543+AT546*AW546-AS546*AX543-AU546*AX546</f>
        <v>0</v>
      </c>
      <c r="BC546" s="4">
        <f t="shared" ref="BC546" si="5639">(AR546*AX543+AS546*AW543+AT546*AX546+AU546*AW546)</f>
        <v>-3.1904736483873224</v>
      </c>
      <c r="BD546" s="2">
        <f t="shared" ref="BD546" si="5640">AR546*AY543+AT546*AY546-AS546*AZ543-AU546*AZ546</f>
        <v>3.2156576748340377</v>
      </c>
      <c r="BE546" s="3">
        <f t="shared" ref="BE546" si="5641">(AR546*AZ543+AS546*AY543+AT546*AZ546+AU546*AY546)</f>
        <v>0</v>
      </c>
      <c r="BF546" s="20"/>
      <c r="BG546" s="16">
        <v>0</v>
      </c>
      <c r="BH546" s="17">
        <v>0</v>
      </c>
      <c r="BI546" s="18">
        <v>1</v>
      </c>
      <c r="BJ546" s="19">
        <v>0</v>
      </c>
      <c r="BK546" s="20"/>
      <c r="BL546" s="1">
        <f t="shared" ref="BL546" si="5642">BB546*BG543+BD546*BG546-BC546*BH543-BE546*BH546</f>
        <v>0</v>
      </c>
      <c r="BM546" s="4">
        <f t="shared" ref="BM546" si="5643">(BB546*BH543+BC546*BG543+BD546*BH546+BE546*BG546)</f>
        <v>-3.1904736483873224</v>
      </c>
      <c r="BN546" s="2">
        <f t="shared" ref="BN546" si="5644">BB546*BI543+BD546*BI546-BC546*BJ543-BE546*BJ546</f>
        <v>-3.5610637039015218</v>
      </c>
      <c r="BO546" s="3">
        <f t="shared" ref="BO546" si="5645">(BB546*BJ543+BC546*BI543+BD546*BJ546+BE546*BI546)</f>
        <v>0</v>
      </c>
      <c r="BP546" s="20"/>
      <c r="BQ546" s="16">
        <v>0</v>
      </c>
      <c r="BR546" s="17">
        <f t="shared" ref="BR546" si="5646">-1/($BR$4*$B543)</f>
        <v>-1.5468514226005823</v>
      </c>
      <c r="BS546" s="18">
        <v>1</v>
      </c>
      <c r="BT546" s="19">
        <v>0</v>
      </c>
      <c r="BU546" s="20"/>
      <c r="BV546" s="1">
        <f t="shared" ref="BV546" si="5647">BL546*BQ543+BN546*BQ546-BM546*BR543-BO546*BR546</f>
        <v>0</v>
      </c>
      <c r="BW546" s="4">
        <f t="shared" ref="BW546" si="5648">(BL546*BR543+BM546*BQ543+BN546*BR546+BO546*BQ546)</f>
        <v>2.3179628079640455</v>
      </c>
      <c r="BX546" s="2">
        <f t="shared" ref="BX546" si="5649">BL546*BS543+BN546*BS546-BM546*BT543-BO546*BT546</f>
        <v>-3.5610637039015218</v>
      </c>
      <c r="BY546" s="3">
        <f t="shared" ref="BY546" si="5650">(BL546*BT543+BM546*BS543+BN546*BT546+BO546*BS546)</f>
        <v>0</v>
      </c>
      <c r="BZ546" s="20"/>
      <c r="CA546" s="16">
        <v>0</v>
      </c>
      <c r="CB546" s="17">
        <v>0</v>
      </c>
      <c r="CC546" s="18">
        <v>1</v>
      </c>
      <c r="CD546" s="19">
        <v>0</v>
      </c>
      <c r="CE546" s="20"/>
      <c r="CF546" s="1">
        <f t="shared" ref="CF546" si="5651">BV546*CA543+BX546*CA546-BW546*CB543-BY546*CB546</f>
        <v>0</v>
      </c>
      <c r="CG546" s="4">
        <f t="shared" ref="CG546" si="5652">(BV546*CB543+BW546*CA543+BX546*CB546+BY546*CA546)</f>
        <v>2.3179628079640455</v>
      </c>
      <c r="CH546" s="2">
        <f t="shared" ref="CH546" si="5653">BV546*CC543+BX546*CC546-BW546*CD543-BY546*CD546</f>
        <v>-0.98424818099129041</v>
      </c>
      <c r="CI546" s="3">
        <f t="shared" ref="CI546" si="5654">(BV546*CD543+BW546*CC543+BX546*CD546+BY546*CC546)</f>
        <v>0</v>
      </c>
      <c r="CK546" s="16">
        <f t="shared" ref="CK546" si="5655">1/$CL$4</f>
        <v>1</v>
      </c>
      <c r="CL546" s="17">
        <v>0</v>
      </c>
      <c r="CM546" s="18">
        <v>1</v>
      </c>
      <c r="CN546" s="19">
        <v>0</v>
      </c>
      <c r="CP546" s="1">
        <f t="shared" ref="CP546" si="5656">CF546*CK543+CH546*CK546-CG546*CL543-CI546*CL546</f>
        <v>-0.98424818099129041</v>
      </c>
      <c r="CQ546" s="4">
        <f t="shared" ref="CQ546" si="5657">(CF546*CL543+CG546*CK543+CH546*CL546+CI546*CK546)</f>
        <v>2.3179628079640455</v>
      </c>
      <c r="CR546" s="2">
        <f t="shared" ref="CR546" si="5658">CF546*CM543+CH546*CM546-CG546*CN543-CI546*CN546</f>
        <v>-0.98424818099129041</v>
      </c>
      <c r="CS546" s="3">
        <f t="shared" ref="CS546" si="5659">(CF546*CN543+CG546*CM543+CH546*CN546+CI546*CM546)</f>
        <v>0</v>
      </c>
      <c r="CU546" s="39">
        <f t="shared" ref="CU546" si="5660">(180/PI())*ATAN(-1*(CQ543/CP543))</f>
        <v>0.78489413520315976</v>
      </c>
      <c r="CW546" s="54">
        <f t="shared" ref="CW546" si="5661">20*LOG(((1-(10^(CU543/20)^2)*(1-((1-CW543)/(1+CW543))^2))^0.5))</f>
        <v>-1.8523332885352659</v>
      </c>
      <c r="CY546" s="35"/>
      <c r="CZ546" s="35"/>
    </row>
    <row r="547" spans="1:104" ht="18" customHeight="1"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3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  <c r="BB547" s="20"/>
      <c r="BC547" s="20"/>
      <c r="BD547" s="20"/>
      <c r="BE547" s="20"/>
      <c r="BF547" s="20"/>
      <c r="BG547" s="20"/>
      <c r="BH547" s="20"/>
      <c r="BI547" s="20"/>
      <c r="BJ547" s="20"/>
      <c r="BK547" s="20"/>
      <c r="BL547" s="20"/>
      <c r="BM547" s="20"/>
      <c r="BN547" s="20"/>
      <c r="BO547" s="20"/>
      <c r="BP547" s="20"/>
      <c r="BQ547" s="20"/>
      <c r="BR547" s="20"/>
      <c r="BS547" s="20"/>
      <c r="BT547" s="20"/>
      <c r="BU547" s="20"/>
      <c r="BV547" s="20"/>
      <c r="BW547" s="20"/>
      <c r="BX547" s="20"/>
      <c r="BY547" s="20"/>
      <c r="BZ547" s="20"/>
      <c r="CA547" s="20"/>
      <c r="CB547" s="20"/>
      <c r="CC547" s="20"/>
      <c r="CD547" s="20"/>
      <c r="CE547" s="20"/>
      <c r="CF547" s="20"/>
      <c r="CG547" s="20"/>
      <c r="CH547" s="20"/>
      <c r="CI547" s="20"/>
      <c r="CJ547" s="20"/>
      <c r="CK547" s="20"/>
      <c r="CL547" s="20"/>
      <c r="CY547" s="35"/>
      <c r="CZ547" s="35"/>
    </row>
    <row r="548" spans="1:104" ht="18" customHeight="1">
      <c r="CY548" s="35"/>
      <c r="CZ548" s="35"/>
    </row>
    <row r="549" spans="1:104" ht="18" customHeight="1" thickBot="1">
      <c r="A549" s="23"/>
      <c r="B549" s="23"/>
      <c r="C549" s="23"/>
      <c r="D549" s="20" t="s">
        <v>15</v>
      </c>
      <c r="E549" s="20"/>
      <c r="F549" s="20"/>
      <c r="G549" s="20"/>
      <c r="H549" s="20"/>
      <c r="I549" s="20" t="s">
        <v>16</v>
      </c>
      <c r="J549" s="20"/>
      <c r="K549" s="20"/>
      <c r="L549" s="20"/>
      <c r="M549" s="23"/>
      <c r="N549" s="23"/>
      <c r="O549" s="24" t="s">
        <v>17</v>
      </c>
      <c r="P549" s="23"/>
      <c r="Q549" s="23"/>
      <c r="R549" s="23"/>
      <c r="S549" s="20"/>
      <c r="T549" s="20" t="s">
        <v>18</v>
      </c>
      <c r="U549" s="23"/>
      <c r="V549" s="23"/>
      <c r="W549" s="23"/>
      <c r="X549" s="23"/>
      <c r="Y549" s="24" t="s">
        <v>19</v>
      </c>
      <c r="Z549" s="23"/>
      <c r="AA549" s="23"/>
      <c r="AB549" s="23"/>
      <c r="AC549" s="24" t="s">
        <v>20</v>
      </c>
      <c r="AD549" s="20"/>
      <c r="AE549" s="20"/>
      <c r="AF549" s="20"/>
      <c r="AG549" s="20"/>
      <c r="AH549" s="23"/>
      <c r="AI549" s="24" t="s">
        <v>21</v>
      </c>
      <c r="AJ549" s="23"/>
      <c r="AK549" s="23"/>
      <c r="AL549" s="20"/>
      <c r="AM549" s="24" t="s">
        <v>31</v>
      </c>
      <c r="AN549" s="20"/>
      <c r="AO549" s="23"/>
      <c r="AP549" s="23"/>
      <c r="AQ549" s="23"/>
      <c r="AR549" s="23"/>
      <c r="AS549" s="24" t="s">
        <v>91</v>
      </c>
      <c r="AT549" s="23"/>
      <c r="AU549" s="23"/>
      <c r="AV549" s="23"/>
      <c r="AW549" s="24" t="s">
        <v>32</v>
      </c>
      <c r="AX549" s="20"/>
      <c r="AY549" s="20"/>
      <c r="AZ549" s="20"/>
      <c r="BA549" s="20"/>
      <c r="BB549" s="23"/>
      <c r="BC549" s="24" t="s">
        <v>22</v>
      </c>
      <c r="BD549" s="23"/>
      <c r="BE549" s="23"/>
      <c r="BF549" s="23"/>
      <c r="BG549" s="24" t="s">
        <v>33</v>
      </c>
      <c r="BH549" s="20"/>
      <c r="BI549" s="23"/>
      <c r="BJ549" s="23"/>
      <c r="BK549" s="23"/>
      <c r="BL549" s="23"/>
      <c r="BM549" s="24" t="s">
        <v>34</v>
      </c>
      <c r="BN549" s="23"/>
      <c r="BO549" s="23"/>
      <c r="BP549" s="23"/>
      <c r="BQ549" s="24" t="s">
        <v>89</v>
      </c>
      <c r="BR549" s="20"/>
      <c r="BS549" s="20"/>
      <c r="BT549" s="20"/>
      <c r="BU549" s="20"/>
      <c r="BV549" s="23"/>
      <c r="BW549" s="24" t="s">
        <v>35</v>
      </c>
      <c r="BX549" s="23"/>
      <c r="BY549" s="23"/>
      <c r="BZ549" s="23"/>
      <c r="CA549" s="24" t="s">
        <v>90</v>
      </c>
      <c r="CB549" s="20"/>
      <c r="CC549" s="23"/>
      <c r="CD549" s="23"/>
      <c r="CE549" s="23"/>
      <c r="CF549" s="23"/>
      <c r="CG549" s="24" t="s">
        <v>92</v>
      </c>
      <c r="CH549" s="23"/>
      <c r="CI549" s="23"/>
      <c r="CJ549" s="23"/>
      <c r="CK549" s="24" t="s">
        <v>36</v>
      </c>
      <c r="CL549" s="24"/>
      <c r="CM549" s="23"/>
      <c r="CN549" s="23"/>
      <c r="CO549" s="23"/>
      <c r="CP549" s="23"/>
      <c r="CQ549" s="24" t="s">
        <v>93</v>
      </c>
      <c r="CR549" s="23"/>
      <c r="CS549" s="23"/>
      <c r="CY549" s="35"/>
      <c r="CZ549" s="35"/>
    </row>
    <row r="550" spans="1:104" ht="18" customHeight="1" thickBot="1">
      <c r="A550" s="23"/>
      <c r="B550" s="33"/>
      <c r="C550" s="23"/>
      <c r="D550" s="7" t="s">
        <v>2</v>
      </c>
      <c r="E550" s="8"/>
      <c r="F550" s="8" t="s">
        <v>3</v>
      </c>
      <c r="G550" s="9"/>
      <c r="H550" s="10"/>
      <c r="I550" s="7" t="s">
        <v>4</v>
      </c>
      <c r="J550" s="8"/>
      <c r="K550" s="8" t="s">
        <v>5</v>
      </c>
      <c r="L550" s="9"/>
      <c r="M550" s="23"/>
      <c r="N550" s="251" t="s">
        <v>79</v>
      </c>
      <c r="O550" s="252"/>
      <c r="P550" s="253" t="s">
        <v>80</v>
      </c>
      <c r="Q550" s="254"/>
      <c r="R550" s="23"/>
      <c r="S550" s="7" t="s">
        <v>11</v>
      </c>
      <c r="T550" s="8"/>
      <c r="U550" s="8" t="s">
        <v>12</v>
      </c>
      <c r="V550" s="9"/>
      <c r="W550" s="20"/>
      <c r="X550" s="251" t="s">
        <v>79</v>
      </c>
      <c r="Y550" s="252"/>
      <c r="Z550" s="253" t="s">
        <v>80</v>
      </c>
      <c r="AA550" s="254"/>
      <c r="AB550" s="20"/>
      <c r="AC550" s="7" t="s">
        <v>4</v>
      </c>
      <c r="AD550" s="8"/>
      <c r="AE550" s="8" t="s">
        <v>5</v>
      </c>
      <c r="AF550" s="9"/>
      <c r="AG550" s="20"/>
      <c r="AH550" s="251" t="s">
        <v>0</v>
      </c>
      <c r="AI550" s="252"/>
      <c r="AJ550" s="253" t="s">
        <v>1</v>
      </c>
      <c r="AK550" s="254"/>
      <c r="AL550" s="20"/>
      <c r="AM550" s="7" t="s">
        <v>11</v>
      </c>
      <c r="AN550" s="8"/>
      <c r="AO550" s="8" t="s">
        <v>12</v>
      </c>
      <c r="AP550" s="9"/>
      <c r="AQ550" s="23"/>
      <c r="AR550" s="251" t="s">
        <v>0</v>
      </c>
      <c r="AS550" s="252"/>
      <c r="AT550" s="253" t="s">
        <v>1</v>
      </c>
      <c r="AU550" s="254"/>
      <c r="AV550" s="36"/>
      <c r="AW550" s="7" t="s">
        <v>4</v>
      </c>
      <c r="AX550" s="8"/>
      <c r="AY550" s="8" t="s">
        <v>5</v>
      </c>
      <c r="AZ550" s="9"/>
      <c r="BA550" s="20"/>
      <c r="BB550" s="251" t="s">
        <v>0</v>
      </c>
      <c r="BC550" s="252"/>
      <c r="BD550" s="253" t="s">
        <v>1</v>
      </c>
      <c r="BE550" s="254"/>
      <c r="BF550" s="36"/>
      <c r="BG550" s="7" t="s">
        <v>11</v>
      </c>
      <c r="BH550" s="8"/>
      <c r="BI550" s="8" t="s">
        <v>12</v>
      </c>
      <c r="BJ550" s="9"/>
      <c r="BK550" s="36"/>
      <c r="BL550" s="251" t="s">
        <v>0</v>
      </c>
      <c r="BM550" s="252"/>
      <c r="BN550" s="253" t="s">
        <v>1</v>
      </c>
      <c r="BO550" s="254"/>
      <c r="BP550" s="36"/>
      <c r="BQ550" s="7" t="s">
        <v>4</v>
      </c>
      <c r="BR550" s="8"/>
      <c r="BS550" s="8" t="s">
        <v>5</v>
      </c>
      <c r="BT550" s="9"/>
      <c r="BU550" s="20"/>
      <c r="BV550" s="251" t="s">
        <v>0</v>
      </c>
      <c r="BW550" s="252"/>
      <c r="BX550" s="253" t="s">
        <v>1</v>
      </c>
      <c r="BY550" s="254"/>
      <c r="BZ550" s="36"/>
      <c r="CA550" s="7" t="s">
        <v>11</v>
      </c>
      <c r="CB550" s="8"/>
      <c r="CC550" s="8" t="s">
        <v>12</v>
      </c>
      <c r="CD550" s="9"/>
      <c r="CE550" s="36"/>
      <c r="CF550" s="251" t="s">
        <v>0</v>
      </c>
      <c r="CG550" s="252"/>
      <c r="CH550" s="253" t="s">
        <v>1</v>
      </c>
      <c r="CI550" s="254"/>
      <c r="CJ550" s="23"/>
      <c r="CK550" s="7" t="s">
        <v>23</v>
      </c>
      <c r="CL550" s="8"/>
      <c r="CM550" s="8" t="s">
        <v>24</v>
      </c>
      <c r="CN550" s="9"/>
      <c r="CO550" s="23"/>
      <c r="CP550" s="251" t="s">
        <v>0</v>
      </c>
      <c r="CQ550" s="252"/>
      <c r="CR550" s="253" t="s">
        <v>1</v>
      </c>
      <c r="CS550" s="254"/>
      <c r="CU550" s="26" t="s">
        <v>25</v>
      </c>
      <c r="CW550" s="50" t="s">
        <v>44</v>
      </c>
      <c r="CY550" s="35"/>
      <c r="CZ550" s="35"/>
    </row>
    <row r="551" spans="1:104" ht="18" customHeight="1" thickTop="1" thickBot="1">
      <c r="B551" s="34">
        <v>0.95</v>
      </c>
      <c r="D551" s="11">
        <v>1</v>
      </c>
      <c r="E551" s="12">
        <v>0</v>
      </c>
      <c r="F551" s="13">
        <v>0</v>
      </c>
      <c r="G551" s="40">
        <f t="shared" ref="G551" si="5662">-1/($E$4*$B551)</f>
        <v>-1.1058215978016268</v>
      </c>
      <c r="H551" s="10"/>
      <c r="I551" s="11">
        <v>1</v>
      </c>
      <c r="J551" s="12">
        <v>0</v>
      </c>
      <c r="K551" s="13">
        <v>0</v>
      </c>
      <c r="L551" s="14">
        <v>0</v>
      </c>
      <c r="N551" s="1">
        <f t="shared" ref="N551" si="5663">D551*I551+F551*I554-E551*J551-G551*J554</f>
        <v>-0.70153886058767445</v>
      </c>
      <c r="O551" s="4">
        <f t="shared" ref="O551" si="5664">(D551*J551+E551*I551+F551*J554+G551*I554)</f>
        <v>0</v>
      </c>
      <c r="P551" s="2">
        <f t="shared" ref="P551" si="5665">D551*K551+F551*K554-E551*L551-G551*L554</f>
        <v>0</v>
      </c>
      <c r="Q551" s="3">
        <f t="shared" ref="Q551" si="5666">(D551*L551+E551*K551+F551*L554+G551*K554)</f>
        <v>-1.1058215978016268</v>
      </c>
      <c r="S551" s="11">
        <v>1</v>
      </c>
      <c r="T551" s="12">
        <v>0</v>
      </c>
      <c r="U551" s="13">
        <v>0</v>
      </c>
      <c r="V551" s="40">
        <f t="shared" ref="V551" si="5667">-1/($T$4*$B551)</f>
        <v>-2.1128694880517234</v>
      </c>
      <c r="W551" s="20"/>
      <c r="X551" s="1">
        <f t="shared" ref="X551" si="5668">N551*S551+P551*S554-O551*T551-Q551*T554</f>
        <v>-0.70153886058767445</v>
      </c>
      <c r="Y551" s="4">
        <f t="shared" ref="Y551" si="5669">(N551*T551+O551*S551+P551*T554+Q551*S554)</f>
        <v>0</v>
      </c>
      <c r="Z551" s="2">
        <f t="shared" ref="Z551" si="5670">N551*U551+P551*U554-O551*V551-Q551*V554</f>
        <v>0</v>
      </c>
      <c r="AA551" s="3">
        <f t="shared" ref="AA551" si="5671">(N551*V551+O551*U551+P551*V554+Q551*U554)</f>
        <v>0.37643845541664223</v>
      </c>
      <c r="AB551" s="20"/>
      <c r="AC551" s="11">
        <v>1</v>
      </c>
      <c r="AD551" s="12">
        <v>0</v>
      </c>
      <c r="AE551" s="13">
        <v>0</v>
      </c>
      <c r="AF551" s="14">
        <v>0</v>
      </c>
      <c r="AG551" s="20"/>
      <c r="AH551" s="1">
        <f t="shared" ref="AH551" si="5672">X551*AC551+Z551*AC554-Y551*AD551-AA551*AD554</f>
        <v>-3.9797034098481565E-2</v>
      </c>
      <c r="AI551" s="4">
        <f t="shared" ref="AI551" si="5673">(X551*AD551+Y551*AC551+Z551*AD554+AA551*AC554)</f>
        <v>0</v>
      </c>
      <c r="AJ551" s="2">
        <f t="shared" ref="AJ551" si="5674">X551*AE551+Z551*AE554-Y551*AF551-AA551*AF554</f>
        <v>0</v>
      </c>
      <c r="AK551" s="3">
        <f t="shared" ref="AK551" si="5675">(X551*AF551+Y551*AE551+Z551*AF554+AA551*AE554)</f>
        <v>0.37643845541664223</v>
      </c>
      <c r="AL551" s="20"/>
      <c r="AM551" s="11">
        <v>1</v>
      </c>
      <c r="AN551" s="12">
        <v>0</v>
      </c>
      <c r="AO551" s="13">
        <v>0</v>
      </c>
      <c r="AP551" s="40">
        <f t="shared" ref="AP551" si="5676">-1/($AN$4*$B551)</f>
        <v>-2.1957271150341438</v>
      </c>
      <c r="AR551" s="1">
        <f t="shared" ref="AR551" si="5677">AH551*AM551+AJ551*AM554-AI551*AN551-AK551*AN554</f>
        <v>-3.9797034098481565E-2</v>
      </c>
      <c r="AS551" s="4">
        <f t="shared" ref="AS551" si="5678">(AH551*AN551+AI551*AM551+AJ551*AN554+AK551*AM554)</f>
        <v>0</v>
      </c>
      <c r="AT551" s="2">
        <f t="shared" ref="AT551" si="5679">AH551*AO551+AJ551*AO554-AI551*AP551-AK551*AP554</f>
        <v>0</v>
      </c>
      <c r="AU551" s="3">
        <f t="shared" ref="AU551" si="5680">(AH551*AP551+AI551*AO551+AJ551*AP554+AK551*AO554)</f>
        <v>0.46382188228461663</v>
      </c>
      <c r="AV551" s="20"/>
      <c r="AW551" s="11">
        <v>1</v>
      </c>
      <c r="AX551" s="12">
        <v>0</v>
      </c>
      <c r="AY551" s="13">
        <v>0</v>
      </c>
      <c r="AZ551" s="14">
        <v>0</v>
      </c>
      <c r="BA551" s="20"/>
      <c r="BB551" s="1">
        <f t="shared" ref="BB551" si="5681">AR551*AW551+AT551*AW554-AS551*AX551-AU551*AX554</f>
        <v>0.77555627301507313</v>
      </c>
      <c r="BC551" s="4">
        <f t="shared" ref="BC551" si="5682">(AR551*AX551+AS551*AW551+AT551*AX554+AU551*AW554)</f>
        <v>0</v>
      </c>
      <c r="BD551" s="2">
        <f t="shared" ref="BD551" si="5683">AR551*AY551+AT551*AY554-AS551*AZ551-AU551*AZ554</f>
        <v>0</v>
      </c>
      <c r="BE551" s="3">
        <f t="shared" ref="BE551" si="5684">(AR551*AZ551+AS551*AY551+AT551*AZ554+AU551*AY554)</f>
        <v>0.46382188228461663</v>
      </c>
      <c r="BF551" s="20"/>
      <c r="BG551" s="11">
        <v>1</v>
      </c>
      <c r="BH551" s="12">
        <v>0</v>
      </c>
      <c r="BI551" s="13">
        <v>0</v>
      </c>
      <c r="BJ551" s="40">
        <f t="shared" ref="BJ551" si="5685">-1/($BH$4*$B551)</f>
        <v>-2.1128694880517234</v>
      </c>
      <c r="BK551" s="20"/>
      <c r="BL551" s="1">
        <f t="shared" ref="BL551" si="5686">BB551*BG551+BD551*BG554-BC551*BH551-BE551*BH554</f>
        <v>0.77555627301507313</v>
      </c>
      <c r="BM551" s="4">
        <f t="shared" ref="BM551" si="5687">(BB551*BH551+BC551*BG551+BD551*BH554+BE551*BG554)</f>
        <v>0</v>
      </c>
      <c r="BN551" s="2">
        <f t="shared" ref="BN551" si="5688">BB551*BI551+BD551*BI554-BC551*BJ551-BE551*BJ554</f>
        <v>0</v>
      </c>
      <c r="BO551" s="3">
        <f t="shared" ref="BO551" si="5689">(BB551*BJ551+BC551*BI551+BD551*BJ554+BE551*BI554)</f>
        <v>-1.1748273032360435</v>
      </c>
      <c r="BP551" s="20"/>
      <c r="BQ551" s="11">
        <v>1</v>
      </c>
      <c r="BR551" s="12">
        <v>0</v>
      </c>
      <c r="BS551" s="13">
        <v>0</v>
      </c>
      <c r="BT551" s="14">
        <v>0</v>
      </c>
      <c r="BU551" s="20"/>
      <c r="BV551" s="1">
        <f t="shared" ref="BV551" si="5690">BL551*BQ551+BN551*BQ554-BM551*BR551-BO551*BR554</f>
        <v>-1.0321623634354971</v>
      </c>
      <c r="BW551" s="4">
        <f t="shared" ref="BW551" si="5691">(BL551*BR551+BM551*BQ551+BN551*BR554+BO551*BQ554)</f>
        <v>0</v>
      </c>
      <c r="BX551" s="2">
        <f t="shared" ref="BX551" si="5692">BL551*BS551+BN551*BS554-BM551*BT551-BO551*BT554</f>
        <v>0</v>
      </c>
      <c r="BY551" s="3">
        <f t="shared" ref="BY551" si="5693">(BL551*BT551+BM551*BS551+BN551*BT554+BO551*BS554)</f>
        <v>-1.1748273032360435</v>
      </c>
      <c r="BZ551" s="20"/>
      <c r="CA551" s="11">
        <v>1</v>
      </c>
      <c r="CB551" s="12">
        <v>0</v>
      </c>
      <c r="CC551" s="13">
        <v>0</v>
      </c>
      <c r="CD551" s="40">
        <f t="shared" ref="CD551" si="5694">-1/($CB$4*$B551)</f>
        <v>-1.1058215978016268</v>
      </c>
      <c r="CE551" s="20"/>
      <c r="CF551" s="1">
        <f t="shared" ref="CF551" si="5695">BV551*CA551+BX551*CA554-BW551*CB551-BY551*CB554</f>
        <v>-1.0321623634354971</v>
      </c>
      <c r="CG551" s="4">
        <f t="shared" ref="CG551" si="5696">(BV551*CB551+BW551*CA551+BX551*CB554+BY551*CA554)</f>
        <v>0</v>
      </c>
      <c r="CH551" s="2">
        <f t="shared" ref="CH551" si="5697">BV551*CC551+BX551*CC554-BW551*CD551-BY551*CD554</f>
        <v>0</v>
      </c>
      <c r="CI551" s="3">
        <f t="shared" ref="CI551" si="5698">(BV551*CD551+BW551*CC551+BX551*CD554+BY551*CC554)</f>
        <v>-3.3439869311098658E-2</v>
      </c>
      <c r="CJ551" s="28"/>
      <c r="CK551" s="11">
        <v>1</v>
      </c>
      <c r="CL551" s="12">
        <v>0</v>
      </c>
      <c r="CM551" s="13">
        <v>0</v>
      </c>
      <c r="CN551" s="14">
        <v>0</v>
      </c>
      <c r="CP551" s="1">
        <f t="shared" ref="CP551" si="5699">CF551*CK551+CH551*CK554-CG551*CL551-CI551*CL554</f>
        <v>-1.0321623634354971</v>
      </c>
      <c r="CQ551" s="4">
        <f t="shared" ref="CQ551" si="5700">(CF551*CL551+CG551*CK551+CH551*CL554+CI551*CK554)</f>
        <v>-3.3439869311098658E-2</v>
      </c>
      <c r="CR551" s="2">
        <f t="shared" ref="CR551" si="5701">CF551*CM551+CH551*CM554-CG551*CN551-CI551*CN554</f>
        <v>0</v>
      </c>
      <c r="CS551" s="3">
        <f t="shared" ref="CS551" si="5702">(CF551*CN551+CG551*CM551+CH551*CN554+CI551*CM554)</f>
        <v>-3.3439869311098658E-2</v>
      </c>
      <c r="CU551" s="29">
        <f t="shared" ref="CU551" si="5703">20*LOG(((1+$CL$4)/$CL$4)/((CP551+CP554)^2+(CQ551+CQ554)^2)^0.5)</f>
        <v>-2.9841716107088292</v>
      </c>
      <c r="CW551" s="51">
        <f t="shared" ref="CW551" si="5704">((CP551^2+CQ551^2)^0.5)/((CP554^2+CQ554^2)^0.5)</f>
        <v>0.46721811378781103</v>
      </c>
      <c r="CY551" s="35"/>
      <c r="CZ551" s="35"/>
    </row>
    <row r="552" spans="1:104" ht="18" customHeight="1" thickBot="1">
      <c r="D552" s="11"/>
      <c r="E552" s="13"/>
      <c r="F552" s="13"/>
      <c r="G552" s="15"/>
      <c r="H552" s="10"/>
      <c r="I552" s="11"/>
      <c r="J552" s="13"/>
      <c r="K552" s="13"/>
      <c r="L552" s="15"/>
      <c r="N552" s="5"/>
      <c r="Q552" s="6"/>
      <c r="S552" s="11"/>
      <c r="T552" s="13"/>
      <c r="U552" s="13"/>
      <c r="V552" s="15"/>
      <c r="W552" s="20"/>
      <c r="X552" s="5"/>
      <c r="AA552" s="6"/>
      <c r="AB552" s="20"/>
      <c r="AC552" s="11"/>
      <c r="AD552" s="13"/>
      <c r="AE552" s="13"/>
      <c r="AF552" s="15"/>
      <c r="AG552" s="20"/>
      <c r="AH552" s="5"/>
      <c r="AK552" s="6"/>
      <c r="AL552" s="20"/>
      <c r="AM552" s="11"/>
      <c r="AN552" s="13"/>
      <c r="AO552" s="13"/>
      <c r="AP552" s="15"/>
      <c r="AR552" s="5"/>
      <c r="AU552" s="6"/>
      <c r="AW552" s="11"/>
      <c r="AX552" s="13"/>
      <c r="AY552" s="13"/>
      <c r="AZ552" s="15"/>
      <c r="BA552" s="20"/>
      <c r="BB552" s="5"/>
      <c r="BE552" s="6"/>
      <c r="BG552" s="11"/>
      <c r="BH552" s="13"/>
      <c r="BI552" s="13"/>
      <c r="BJ552" s="15"/>
      <c r="BL552" s="5"/>
      <c r="BO552" s="6"/>
      <c r="BQ552" s="11"/>
      <c r="BR552" s="13"/>
      <c r="BS552" s="13"/>
      <c r="BT552" s="15"/>
      <c r="BU552" s="20"/>
      <c r="BV552" s="5"/>
      <c r="BY552" s="6"/>
      <c r="CA552" s="11"/>
      <c r="CB552" s="13"/>
      <c r="CC552" s="13"/>
      <c r="CD552" s="15"/>
      <c r="CF552" s="5"/>
      <c r="CI552" s="6"/>
      <c r="CK552" s="11"/>
      <c r="CL552" s="13"/>
      <c r="CM552" s="13"/>
      <c r="CN552" s="15"/>
      <c r="CP552" s="5"/>
      <c r="CS552" s="6"/>
      <c r="CW552" s="52"/>
      <c r="CY552" s="35"/>
      <c r="CZ552" s="35"/>
    </row>
    <row r="553" spans="1:104" ht="18" customHeight="1" thickBot="1">
      <c r="D553" s="11" t="s">
        <v>6</v>
      </c>
      <c r="E553" s="13"/>
      <c r="F553" s="13" t="s">
        <v>7</v>
      </c>
      <c r="G553" s="15"/>
      <c r="H553" s="10"/>
      <c r="I553" s="11" t="s">
        <v>8</v>
      </c>
      <c r="J553" s="13"/>
      <c r="K553" s="13" t="s">
        <v>9</v>
      </c>
      <c r="L553" s="15"/>
      <c r="N553" s="251" t="s">
        <v>26</v>
      </c>
      <c r="O553" s="252"/>
      <c r="P553" s="253" t="s">
        <v>27</v>
      </c>
      <c r="Q553" s="254"/>
      <c r="S553" s="11" t="s">
        <v>13</v>
      </c>
      <c r="T553" s="13"/>
      <c r="U553" s="13" t="s">
        <v>14</v>
      </c>
      <c r="V553" s="15"/>
      <c r="W553" s="20"/>
      <c r="X553" s="251" t="s">
        <v>26</v>
      </c>
      <c r="Y553" s="252"/>
      <c r="Z553" s="253" t="s">
        <v>27</v>
      </c>
      <c r="AA553" s="254"/>
      <c r="AB553" s="20"/>
      <c r="AC553" s="11" t="s">
        <v>8</v>
      </c>
      <c r="AD553" s="13"/>
      <c r="AE553" s="13" t="s">
        <v>9</v>
      </c>
      <c r="AF553" s="15"/>
      <c r="AG553" s="20"/>
      <c r="AH553" s="251" t="s">
        <v>26</v>
      </c>
      <c r="AI553" s="252"/>
      <c r="AJ553" s="253" t="s">
        <v>27</v>
      </c>
      <c r="AK553" s="254"/>
      <c r="AL553" s="20"/>
      <c r="AM553" s="11" t="s">
        <v>13</v>
      </c>
      <c r="AN553" s="13"/>
      <c r="AO553" s="13" t="s">
        <v>14</v>
      </c>
      <c r="AP553" s="15"/>
      <c r="AR553" s="251" t="s">
        <v>26</v>
      </c>
      <c r="AS553" s="252"/>
      <c r="AT553" s="253" t="s">
        <v>27</v>
      </c>
      <c r="AU553" s="254"/>
      <c r="AV553" s="36"/>
      <c r="AW553" s="11" t="s">
        <v>8</v>
      </c>
      <c r="AX553" s="13"/>
      <c r="AY553" s="13" t="s">
        <v>9</v>
      </c>
      <c r="AZ553" s="15"/>
      <c r="BA553" s="20"/>
      <c r="BB553" s="251" t="s">
        <v>26</v>
      </c>
      <c r="BC553" s="252"/>
      <c r="BD553" s="253" t="s">
        <v>27</v>
      </c>
      <c r="BE553" s="254"/>
      <c r="BF553" s="36"/>
      <c r="BG553" s="11" t="s">
        <v>13</v>
      </c>
      <c r="BH553" s="13"/>
      <c r="BI553" s="13" t="s">
        <v>14</v>
      </c>
      <c r="BJ553" s="15"/>
      <c r="BK553" s="36"/>
      <c r="BL553" s="251" t="s">
        <v>26</v>
      </c>
      <c r="BM553" s="252"/>
      <c r="BN553" s="253" t="s">
        <v>27</v>
      </c>
      <c r="BO553" s="254"/>
      <c r="BP553" s="36"/>
      <c r="BQ553" s="11" t="s">
        <v>8</v>
      </c>
      <c r="BR553" s="13"/>
      <c r="BS553" s="13" t="s">
        <v>9</v>
      </c>
      <c r="BT553" s="15"/>
      <c r="BU553" s="20"/>
      <c r="BV553" s="251" t="s">
        <v>26</v>
      </c>
      <c r="BW553" s="252"/>
      <c r="BX553" s="253" t="s">
        <v>27</v>
      </c>
      <c r="BY553" s="254"/>
      <c r="BZ553" s="36"/>
      <c r="CA553" s="11" t="s">
        <v>13</v>
      </c>
      <c r="CB553" s="13"/>
      <c r="CC553" s="13" t="s">
        <v>14</v>
      </c>
      <c r="CD553" s="15"/>
      <c r="CE553" s="36"/>
      <c r="CF553" s="251" t="s">
        <v>26</v>
      </c>
      <c r="CG553" s="252"/>
      <c r="CH553" s="253" t="s">
        <v>27</v>
      </c>
      <c r="CI553" s="254"/>
      <c r="CK553" s="11" t="s">
        <v>28</v>
      </c>
      <c r="CL553" s="13"/>
      <c r="CM553" s="13" t="s">
        <v>29</v>
      </c>
      <c r="CN553" s="15"/>
      <c r="CP553" s="251" t="s">
        <v>26</v>
      </c>
      <c r="CQ553" s="252"/>
      <c r="CR553" s="253" t="s">
        <v>27</v>
      </c>
      <c r="CS553" s="254"/>
      <c r="CU553" s="38" t="s">
        <v>37</v>
      </c>
      <c r="CW553" s="53" t="s">
        <v>45</v>
      </c>
      <c r="CY553" s="35"/>
      <c r="CZ553" s="35"/>
    </row>
    <row r="554" spans="1:104" ht="18" customHeight="1" thickTop="1" thickBot="1">
      <c r="D554" s="16">
        <v>0</v>
      </c>
      <c r="E554" s="17">
        <v>0</v>
      </c>
      <c r="F554" s="18">
        <v>1</v>
      </c>
      <c r="G554" s="19">
        <v>0</v>
      </c>
      <c r="H554" s="10"/>
      <c r="I554" s="16">
        <v>0</v>
      </c>
      <c r="J554" s="17">
        <f t="shared" ref="J554" si="5705">-1/($J$4*$B551)</f>
        <v>-1.5387100993237368</v>
      </c>
      <c r="K554" s="18">
        <v>1</v>
      </c>
      <c r="L554" s="19">
        <v>0</v>
      </c>
      <c r="N554" s="1">
        <f t="shared" ref="N554" si="5706">D554*I551+F554*I554-E554*J551-G554*J554</f>
        <v>0</v>
      </c>
      <c r="O554" s="4">
        <f t="shared" ref="O554" si="5707">(D554*J551+E554*I551+F554*J554+G554*I554)</f>
        <v>-1.5387100993237368</v>
      </c>
      <c r="P554" s="2">
        <f t="shared" ref="P554" si="5708">D554*K551+F554*K554-E554*L551-G554*L554</f>
        <v>1</v>
      </c>
      <c r="Q554" s="3">
        <f t="shared" ref="Q554" si="5709">(D554*L551+E554*K551+F554*L554+G554*K554)</f>
        <v>0</v>
      </c>
      <c r="S554" s="16">
        <v>0</v>
      </c>
      <c r="T554" s="17">
        <v>0</v>
      </c>
      <c r="U554" s="18">
        <v>1</v>
      </c>
      <c r="V554" s="19">
        <v>0</v>
      </c>
      <c r="W554" s="20"/>
      <c r="X554" s="1">
        <f t="shared" ref="X554" si="5710">N554*S551+P554*S554-O554*T551-Q554*T554</f>
        <v>0</v>
      </c>
      <c r="Y554" s="4">
        <f t="shared" ref="Y554" si="5711">(N554*T551+O554*S551+P554*T554+Q554*S554)</f>
        <v>-1.5387100993237368</v>
      </c>
      <c r="Z554" s="2">
        <f t="shared" ref="Z554" si="5712">N554*U551+P554*U554-O554*V551-Q554*V554</f>
        <v>-2.2510936198181604</v>
      </c>
      <c r="AA554" s="3">
        <f t="shared" ref="AA554" si="5713">(N554*V551+O554*U551+P554*V554+Q554*U554)</f>
        <v>0</v>
      </c>
      <c r="AB554" s="20"/>
      <c r="AC554" s="16">
        <v>0</v>
      </c>
      <c r="AD554" s="17">
        <f t="shared" ref="AD554" si="5714">-1/($AD$4*$B551)</f>
        <v>-1.7579017684491793</v>
      </c>
      <c r="AE554" s="18">
        <v>1</v>
      </c>
      <c r="AF554" s="19">
        <v>0</v>
      </c>
      <c r="AG554" s="20"/>
      <c r="AH554" s="1">
        <f t="shared" ref="AH554" si="5715">X554*AC551+Z554*AC554-Y554*AD551-AA554*AD554</f>
        <v>0</v>
      </c>
      <c r="AI554" s="4">
        <f t="shared" ref="AI554" si="5716">(X554*AD551+Y554*AC551+Z554*AD554+AA554*AC554)</f>
        <v>2.4184913558992718</v>
      </c>
      <c r="AJ554" s="2">
        <f t="shared" ref="AJ554" si="5717">X554*AE551+Z554*AE554-Y554*AF551-AA554*AF554</f>
        <v>-2.2510936198181604</v>
      </c>
      <c r="AK554" s="3">
        <f t="shared" ref="AK554" si="5718">(X554*AF551+Y554*AE551+Z554*AF554+AA554*AE554)</f>
        <v>0</v>
      </c>
      <c r="AL554" s="20"/>
      <c r="AM554" s="16">
        <v>0</v>
      </c>
      <c r="AN554" s="17">
        <v>0</v>
      </c>
      <c r="AO554" s="18">
        <v>1</v>
      </c>
      <c r="AP554" s="19">
        <v>0</v>
      </c>
      <c r="AR554" s="1">
        <f t="shared" ref="AR554" si="5719">AH554*AM551+AJ554*AM554-AI554*AN551-AK554*AN554</f>
        <v>0</v>
      </c>
      <c r="AS554" s="4">
        <f t="shared" ref="AS554" si="5720">(AH554*AN551+AI554*AM551+AJ554*AN554+AK554*AM554)</f>
        <v>2.4184913558992718</v>
      </c>
      <c r="AT554" s="2">
        <f t="shared" ref="AT554" si="5721">AH554*AO551+AJ554*AO554-AI554*AP551-AK554*AP554</f>
        <v>3.0592534278055625</v>
      </c>
      <c r="AU554" s="3">
        <f t="shared" ref="AU554" si="5722">(AH554*AP551+AI554*AO551+AJ554*AP554+AK554*AO554)</f>
        <v>0</v>
      </c>
      <c r="AV554" s="20"/>
      <c r="AW554" s="16">
        <v>0</v>
      </c>
      <c r="AX554" s="17">
        <f t="shared" ref="AX554" si="5723">-1/($AX$4*$B551)</f>
        <v>-1.7579017684491793</v>
      </c>
      <c r="AY554" s="18">
        <v>1</v>
      </c>
      <c r="AZ554" s="19">
        <v>0</v>
      </c>
      <c r="BA554" s="20"/>
      <c r="BB554" s="1">
        <f t="shared" ref="BB554" si="5724">AR554*AW551+AT554*AW554-AS554*AX551-AU554*AX554</f>
        <v>0</v>
      </c>
      <c r="BC554" s="4">
        <f t="shared" ref="BC554" si="5725">(AR554*AX551+AS554*AW551+AT554*AX554+AU554*AW554)</f>
        <v>-2.9593756549743406</v>
      </c>
      <c r="BD554" s="2">
        <f t="shared" ref="BD554" si="5726">AR554*AY551+AT554*AY554-AS554*AZ551-AU554*AZ554</f>
        <v>3.0592534278055625</v>
      </c>
      <c r="BE554" s="3">
        <f t="shared" ref="BE554" si="5727">(AR554*AZ551+AS554*AY551+AT554*AZ554+AU554*AY554)</f>
        <v>0</v>
      </c>
      <c r="BF554" s="20"/>
      <c r="BG554" s="16">
        <v>0</v>
      </c>
      <c r="BH554" s="17">
        <v>0</v>
      </c>
      <c r="BI554" s="18">
        <v>1</v>
      </c>
      <c r="BJ554" s="19">
        <v>0</v>
      </c>
      <c r="BK554" s="20"/>
      <c r="BL554" s="1">
        <f t="shared" ref="BL554" si="5728">BB554*BG551+BD554*BG554-BC554*BH551-BE554*BH554</f>
        <v>0</v>
      </c>
      <c r="BM554" s="4">
        <f t="shared" ref="BM554" si="5729">(BB554*BH551+BC554*BG551+BD554*BH554+BE554*BG554)</f>
        <v>-2.9593756549743406</v>
      </c>
      <c r="BN554" s="2">
        <f t="shared" ref="BN554" si="5730">BB554*BI551+BD554*BI554-BC554*BJ551-BE554*BJ554</f>
        <v>-3.1935210972728063</v>
      </c>
      <c r="BO554" s="3">
        <f t="shared" ref="BO554" si="5731">(BB554*BJ551+BC554*BI551+BD554*BJ554+BE554*BI554)</f>
        <v>0</v>
      </c>
      <c r="BP554" s="20"/>
      <c r="BQ554" s="16">
        <v>0</v>
      </c>
      <c r="BR554" s="17">
        <f t="shared" ref="BR554" si="5732">-1/($BR$4*$B551)</f>
        <v>-1.5387100993237368</v>
      </c>
      <c r="BS554" s="18">
        <v>1</v>
      </c>
      <c r="BT554" s="19">
        <v>0</v>
      </c>
      <c r="BU554" s="20"/>
      <c r="BV554" s="1">
        <f t="shared" ref="BV554" si="5733">BL554*BQ551+BN554*BQ554-BM554*BR551-BO554*BR554</f>
        <v>0</v>
      </c>
      <c r="BW554" s="4">
        <f t="shared" ref="BW554" si="5734">(BL554*BR551+BM554*BQ551+BN554*BR554+BO554*BQ554)</f>
        <v>1.9545275098027477</v>
      </c>
      <c r="BX554" s="2">
        <f t="shared" ref="BX554" si="5735">BL554*BS551+BN554*BS554-BM554*BT551-BO554*BT554</f>
        <v>-3.1935210972728063</v>
      </c>
      <c r="BY554" s="3">
        <f t="shared" ref="BY554" si="5736">(BL554*BT551+BM554*BS551+BN554*BT554+BO554*BS554)</f>
        <v>0</v>
      </c>
      <c r="BZ554" s="20"/>
      <c r="CA554" s="16">
        <v>0</v>
      </c>
      <c r="CB554" s="17">
        <v>0</v>
      </c>
      <c r="CC554" s="18">
        <v>1</v>
      </c>
      <c r="CD554" s="19">
        <v>0</v>
      </c>
      <c r="CE554" s="20"/>
      <c r="CF554" s="1">
        <f t="shared" ref="CF554" si="5737">BV554*CA551+BX554*CA554-BW554*CB551-BY554*CB554</f>
        <v>0</v>
      </c>
      <c r="CG554" s="4">
        <f t="shared" ref="CG554" si="5738">(BV554*CB551+BW554*CA551+BX554*CB554+BY554*CA554)</f>
        <v>1.9545275098027477</v>
      </c>
      <c r="CH554" s="2">
        <f t="shared" ref="CH554" si="5739">BV554*CC551+BX554*CC554-BW554*CD551-BY554*CD554</f>
        <v>-1.0321623634354968</v>
      </c>
      <c r="CI554" s="3">
        <f t="shared" ref="CI554" si="5740">(BV554*CD551+BW554*CC551+BX554*CD554+BY554*CC554)</f>
        <v>0</v>
      </c>
      <c r="CK554" s="16">
        <f t="shared" ref="CK554" si="5741">1/$CL$4</f>
        <v>1</v>
      </c>
      <c r="CL554" s="17">
        <v>0</v>
      </c>
      <c r="CM554" s="18">
        <v>1</v>
      </c>
      <c r="CN554" s="19">
        <v>0</v>
      </c>
      <c r="CP554" s="1">
        <f t="shared" ref="CP554" si="5742">CF554*CK551+CH554*CK554-CG554*CL551-CI554*CL554</f>
        <v>-1.0321623634354968</v>
      </c>
      <c r="CQ554" s="4">
        <f t="shared" ref="CQ554" si="5743">(CF554*CL551+CG554*CK551+CH554*CL554+CI554*CK554)</f>
        <v>1.9545275098027477</v>
      </c>
      <c r="CR554" s="2">
        <f t="shared" ref="CR554" si="5744">CF554*CM551+CH554*CM554-CG554*CN551-CI554*CN554</f>
        <v>-1.0321623634354968</v>
      </c>
      <c r="CS554" s="3">
        <f t="shared" ref="CS554" si="5745">(CF554*CN551+CG554*CM551+CH554*CN554+CI554*CM554)</f>
        <v>0</v>
      </c>
      <c r="CU554" s="39">
        <f t="shared" ref="CU554" si="5746">(180/PI())*ATAN(-1*(CQ551/CP551))</f>
        <v>-1.8556125689574421</v>
      </c>
      <c r="CW554" s="54">
        <f t="shared" ref="CW554" si="5747">20*LOG(((1-(10^(CU551/20)^2)*(1-((1-CW551)/(1+CW551))^2))^0.5))</f>
        <v>-2.4925245770530733</v>
      </c>
      <c r="CY554" s="35"/>
      <c r="CZ554" s="35"/>
    </row>
    <row r="555" spans="1:104" ht="18" customHeight="1"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3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  <c r="BB555" s="20"/>
      <c r="BC555" s="20"/>
      <c r="BD555" s="20"/>
      <c r="BE555" s="20"/>
      <c r="BF555" s="20"/>
      <c r="BG555" s="20"/>
      <c r="BH555" s="20"/>
      <c r="BI555" s="20"/>
      <c r="BJ555" s="20"/>
      <c r="BK555" s="20"/>
      <c r="BL555" s="20"/>
      <c r="BM555" s="20"/>
      <c r="BN555" s="20"/>
      <c r="BO555" s="20"/>
      <c r="BP555" s="20"/>
      <c r="BQ555" s="20"/>
      <c r="BR555" s="20"/>
      <c r="BS555" s="20"/>
      <c r="BT555" s="20"/>
      <c r="BU555" s="20"/>
      <c r="BV555" s="20"/>
      <c r="BW555" s="20"/>
      <c r="BX555" s="20"/>
      <c r="BY555" s="20"/>
      <c r="BZ555" s="20"/>
      <c r="CA555" s="20"/>
      <c r="CB555" s="20"/>
      <c r="CC555" s="20"/>
      <c r="CD555" s="20"/>
      <c r="CE555" s="20"/>
      <c r="CF555" s="20"/>
      <c r="CG555" s="20"/>
      <c r="CH555" s="20"/>
      <c r="CI555" s="20"/>
      <c r="CJ555" s="20"/>
      <c r="CK555" s="20"/>
      <c r="CL555" s="20"/>
      <c r="CY555" s="35"/>
      <c r="CZ555" s="35"/>
    </row>
    <row r="556" spans="1:104" ht="18" customHeight="1">
      <c r="CY556" s="35"/>
      <c r="CZ556" s="35"/>
    </row>
    <row r="557" spans="1:104" ht="18" customHeight="1" thickBot="1">
      <c r="A557" s="23"/>
      <c r="B557" s="23"/>
      <c r="C557" s="23"/>
      <c r="D557" s="20" t="s">
        <v>15</v>
      </c>
      <c r="E557" s="20"/>
      <c r="F557" s="20"/>
      <c r="G557" s="20"/>
      <c r="H557" s="20"/>
      <c r="I557" s="20" t="s">
        <v>16</v>
      </c>
      <c r="J557" s="20"/>
      <c r="K557" s="20"/>
      <c r="L557" s="20"/>
      <c r="M557" s="23"/>
      <c r="N557" s="23"/>
      <c r="O557" s="24" t="s">
        <v>17</v>
      </c>
      <c r="P557" s="23"/>
      <c r="Q557" s="23"/>
      <c r="R557" s="23"/>
      <c r="S557" s="20"/>
      <c r="T557" s="20" t="s">
        <v>18</v>
      </c>
      <c r="U557" s="23"/>
      <c r="V557" s="23"/>
      <c r="W557" s="23"/>
      <c r="X557" s="23"/>
      <c r="Y557" s="24" t="s">
        <v>19</v>
      </c>
      <c r="Z557" s="23"/>
      <c r="AA557" s="23"/>
      <c r="AB557" s="23"/>
      <c r="AC557" s="24" t="s">
        <v>20</v>
      </c>
      <c r="AD557" s="20"/>
      <c r="AE557" s="20"/>
      <c r="AF557" s="20"/>
      <c r="AG557" s="20"/>
      <c r="AH557" s="23"/>
      <c r="AI557" s="24" t="s">
        <v>21</v>
      </c>
      <c r="AJ557" s="23"/>
      <c r="AK557" s="23"/>
      <c r="AL557" s="20"/>
      <c r="AM557" s="24" t="s">
        <v>31</v>
      </c>
      <c r="AN557" s="20"/>
      <c r="AO557" s="23"/>
      <c r="AP557" s="23"/>
      <c r="AQ557" s="23"/>
      <c r="AR557" s="23"/>
      <c r="AS557" s="24" t="s">
        <v>91</v>
      </c>
      <c r="AT557" s="23"/>
      <c r="AU557" s="23"/>
      <c r="AV557" s="23"/>
      <c r="AW557" s="24" t="s">
        <v>32</v>
      </c>
      <c r="AX557" s="20"/>
      <c r="AY557" s="20"/>
      <c r="AZ557" s="20"/>
      <c r="BA557" s="20"/>
      <c r="BB557" s="23"/>
      <c r="BC557" s="24" t="s">
        <v>22</v>
      </c>
      <c r="BD557" s="23"/>
      <c r="BE557" s="23"/>
      <c r="BF557" s="23"/>
      <c r="BG557" s="24" t="s">
        <v>33</v>
      </c>
      <c r="BH557" s="20"/>
      <c r="BI557" s="23"/>
      <c r="BJ557" s="23"/>
      <c r="BK557" s="23"/>
      <c r="BL557" s="23"/>
      <c r="BM557" s="24" t="s">
        <v>34</v>
      </c>
      <c r="BN557" s="23"/>
      <c r="BO557" s="23"/>
      <c r="BP557" s="23"/>
      <c r="BQ557" s="24" t="s">
        <v>89</v>
      </c>
      <c r="BR557" s="20"/>
      <c r="BS557" s="20"/>
      <c r="BT557" s="20"/>
      <c r="BU557" s="20"/>
      <c r="BV557" s="23"/>
      <c r="BW557" s="24" t="s">
        <v>35</v>
      </c>
      <c r="BX557" s="23"/>
      <c r="BY557" s="23"/>
      <c r="BZ557" s="23"/>
      <c r="CA557" s="24" t="s">
        <v>90</v>
      </c>
      <c r="CB557" s="20"/>
      <c r="CC557" s="23"/>
      <c r="CD557" s="23"/>
      <c r="CE557" s="23"/>
      <c r="CF557" s="23"/>
      <c r="CG557" s="24" t="s">
        <v>92</v>
      </c>
      <c r="CH557" s="23"/>
      <c r="CI557" s="23"/>
      <c r="CJ557" s="23"/>
      <c r="CK557" s="24" t="s">
        <v>36</v>
      </c>
      <c r="CL557" s="24"/>
      <c r="CM557" s="23"/>
      <c r="CN557" s="23"/>
      <c r="CO557" s="23"/>
      <c r="CP557" s="23"/>
      <c r="CQ557" s="24" t="s">
        <v>93</v>
      </c>
      <c r="CR557" s="23"/>
      <c r="CS557" s="23"/>
      <c r="CY557" s="35"/>
      <c r="CZ557" s="35"/>
    </row>
    <row r="558" spans="1:104" ht="18" customHeight="1" thickBot="1">
      <c r="A558" s="23"/>
      <c r="B558" s="33"/>
      <c r="C558" s="23"/>
      <c r="D558" s="7" t="s">
        <v>2</v>
      </c>
      <c r="E558" s="8"/>
      <c r="F558" s="8" t="s">
        <v>3</v>
      </c>
      <c r="G558" s="9"/>
      <c r="H558" s="10"/>
      <c r="I558" s="7" t="s">
        <v>4</v>
      </c>
      <c r="J558" s="8"/>
      <c r="K558" s="8" t="s">
        <v>5</v>
      </c>
      <c r="L558" s="9"/>
      <c r="M558" s="23"/>
      <c r="N558" s="251" t="s">
        <v>79</v>
      </c>
      <c r="O558" s="252"/>
      <c r="P558" s="253" t="s">
        <v>80</v>
      </c>
      <c r="Q558" s="254"/>
      <c r="R558" s="23"/>
      <c r="S558" s="7" t="s">
        <v>11</v>
      </c>
      <c r="T558" s="8"/>
      <c r="U558" s="8" t="s">
        <v>12</v>
      </c>
      <c r="V558" s="9"/>
      <c r="W558" s="20"/>
      <c r="X558" s="251" t="s">
        <v>79</v>
      </c>
      <c r="Y558" s="252"/>
      <c r="Z558" s="253" t="s">
        <v>80</v>
      </c>
      <c r="AA558" s="254"/>
      <c r="AB558" s="20"/>
      <c r="AC558" s="7" t="s">
        <v>4</v>
      </c>
      <c r="AD558" s="8"/>
      <c r="AE558" s="8" t="s">
        <v>5</v>
      </c>
      <c r="AF558" s="9"/>
      <c r="AG558" s="20"/>
      <c r="AH558" s="251" t="s">
        <v>0</v>
      </c>
      <c r="AI558" s="252"/>
      <c r="AJ558" s="253" t="s">
        <v>1</v>
      </c>
      <c r="AK558" s="254"/>
      <c r="AL558" s="20"/>
      <c r="AM558" s="7" t="s">
        <v>11</v>
      </c>
      <c r="AN558" s="8"/>
      <c r="AO558" s="8" t="s">
        <v>12</v>
      </c>
      <c r="AP558" s="9"/>
      <c r="AQ558" s="23"/>
      <c r="AR558" s="251" t="s">
        <v>0</v>
      </c>
      <c r="AS558" s="252"/>
      <c r="AT558" s="253" t="s">
        <v>1</v>
      </c>
      <c r="AU558" s="254"/>
      <c r="AV558" s="36"/>
      <c r="AW558" s="7" t="s">
        <v>4</v>
      </c>
      <c r="AX558" s="8"/>
      <c r="AY558" s="8" t="s">
        <v>5</v>
      </c>
      <c r="AZ558" s="9"/>
      <c r="BA558" s="20"/>
      <c r="BB558" s="251" t="s">
        <v>0</v>
      </c>
      <c r="BC558" s="252"/>
      <c r="BD558" s="253" t="s">
        <v>1</v>
      </c>
      <c r="BE558" s="254"/>
      <c r="BF558" s="36"/>
      <c r="BG558" s="7" t="s">
        <v>11</v>
      </c>
      <c r="BH558" s="8"/>
      <c r="BI558" s="8" t="s">
        <v>12</v>
      </c>
      <c r="BJ558" s="9"/>
      <c r="BK558" s="36"/>
      <c r="BL558" s="251" t="s">
        <v>0</v>
      </c>
      <c r="BM558" s="252"/>
      <c r="BN558" s="253" t="s">
        <v>1</v>
      </c>
      <c r="BO558" s="254"/>
      <c r="BP558" s="36"/>
      <c r="BQ558" s="7" t="s">
        <v>4</v>
      </c>
      <c r="BR558" s="8"/>
      <c r="BS558" s="8" t="s">
        <v>5</v>
      </c>
      <c r="BT558" s="9"/>
      <c r="BU558" s="20"/>
      <c r="BV558" s="251" t="s">
        <v>0</v>
      </c>
      <c r="BW558" s="252"/>
      <c r="BX558" s="253" t="s">
        <v>1</v>
      </c>
      <c r="BY558" s="254"/>
      <c r="BZ558" s="36"/>
      <c r="CA558" s="7" t="s">
        <v>11</v>
      </c>
      <c r="CB558" s="8"/>
      <c r="CC558" s="8" t="s">
        <v>12</v>
      </c>
      <c r="CD558" s="9"/>
      <c r="CE558" s="36"/>
      <c r="CF558" s="251" t="s">
        <v>0</v>
      </c>
      <c r="CG558" s="252"/>
      <c r="CH558" s="253" t="s">
        <v>1</v>
      </c>
      <c r="CI558" s="254"/>
      <c r="CJ558" s="23"/>
      <c r="CK558" s="7" t="s">
        <v>23</v>
      </c>
      <c r="CL558" s="8"/>
      <c r="CM558" s="8" t="s">
        <v>24</v>
      </c>
      <c r="CN558" s="9"/>
      <c r="CO558" s="23"/>
      <c r="CP558" s="251" t="s">
        <v>0</v>
      </c>
      <c r="CQ558" s="252"/>
      <c r="CR558" s="253" t="s">
        <v>1</v>
      </c>
      <c r="CS558" s="254"/>
      <c r="CU558" s="26" t="s">
        <v>25</v>
      </c>
      <c r="CW558" s="50" t="s">
        <v>44</v>
      </c>
      <c r="CY558" s="35"/>
      <c r="CZ558" s="35"/>
    </row>
    <row r="559" spans="1:104" ht="18" customHeight="1" thickTop="1" thickBot="1">
      <c r="B559" s="34">
        <v>0.95499999999999996</v>
      </c>
      <c r="D559" s="11">
        <v>1</v>
      </c>
      <c r="E559" s="12">
        <v>0</v>
      </c>
      <c r="F559" s="13">
        <v>0</v>
      </c>
      <c r="G559" s="40">
        <f t="shared" ref="G559" si="5748">-1/($E$4*$B559)</f>
        <v>-1.1000319559283198</v>
      </c>
      <c r="H559" s="10"/>
      <c r="I559" s="11">
        <v>1</v>
      </c>
      <c r="J559" s="12">
        <v>0</v>
      </c>
      <c r="K559" s="13">
        <v>0</v>
      </c>
      <c r="L559" s="14">
        <v>0</v>
      </c>
      <c r="N559" s="1">
        <f t="shared" ref="N559" si="5749">D559*I559+F559*I562-E559*J559-G559*J562</f>
        <v>-0.68376834152613819</v>
      </c>
      <c r="O559" s="4">
        <f t="shared" ref="O559" si="5750">(D559*J559+E559*I559+F559*J562+G559*I562)</f>
        <v>0</v>
      </c>
      <c r="P559" s="2">
        <f t="shared" ref="P559" si="5751">D559*K559+F559*K562-E559*L559-G559*L562</f>
        <v>0</v>
      </c>
      <c r="Q559" s="3">
        <f t="shared" ref="Q559" si="5752">(D559*L559+E559*K559+F559*L562+G559*K562)</f>
        <v>-1.1000319559283198</v>
      </c>
      <c r="S559" s="11">
        <v>1</v>
      </c>
      <c r="T559" s="12">
        <v>0</v>
      </c>
      <c r="U559" s="13">
        <v>0</v>
      </c>
      <c r="V559" s="40">
        <f t="shared" ref="V559" si="5753">-1/($T$4*$B559)</f>
        <v>-2.1018073441352221</v>
      </c>
      <c r="W559" s="20"/>
      <c r="X559" s="1">
        <f t="shared" ref="X559" si="5754">N559*S559+P559*S562-O559*T559-Q559*T562</f>
        <v>-0.68376834152613819</v>
      </c>
      <c r="Y559" s="4">
        <f t="shared" ref="Y559" si="5755">(N559*T559+O559*S559+P559*T562+Q559*S562)</f>
        <v>0</v>
      </c>
      <c r="Z559" s="2">
        <f t="shared" ref="Z559" si="5756">N559*U559+P559*U562-O559*V559-Q559*V562</f>
        <v>0</v>
      </c>
      <c r="AA559" s="3">
        <f t="shared" ref="AA559" si="5757">(N559*V559+O559*U559+P559*V562+Q559*U562)</f>
        <v>0.33711736597847808</v>
      </c>
      <c r="AB559" s="20"/>
      <c r="AC559" s="11">
        <v>1</v>
      </c>
      <c r="AD559" s="12">
        <v>0</v>
      </c>
      <c r="AE559" s="13">
        <v>0</v>
      </c>
      <c r="AF559" s="14">
        <v>0</v>
      </c>
      <c r="AG559" s="20"/>
      <c r="AH559" s="1">
        <f t="shared" ref="AH559" si="5758">X559*AC559+Z559*AC562-Y559*AD559-AA559*AD562</f>
        <v>-9.4251846094650316E-2</v>
      </c>
      <c r="AI559" s="4">
        <f t="shared" ref="AI559" si="5759">(X559*AD559+Y559*AC559+Z559*AD562+AA559*AC562)</f>
        <v>0</v>
      </c>
      <c r="AJ559" s="2">
        <f t="shared" ref="AJ559" si="5760">X559*AE559+Z559*AE562-Y559*AF559-AA559*AF562</f>
        <v>0</v>
      </c>
      <c r="AK559" s="3">
        <f t="shared" ref="AK559" si="5761">(X559*AF559+Y559*AE559+Z559*AF562+AA559*AE562)</f>
        <v>0.33711736597847808</v>
      </c>
      <c r="AL559" s="20"/>
      <c r="AM559" s="11">
        <v>1</v>
      </c>
      <c r="AN559" s="12">
        <v>0</v>
      </c>
      <c r="AO559" s="13">
        <v>0</v>
      </c>
      <c r="AP559" s="40">
        <f t="shared" ref="AP559" si="5762">-1/($AN$4*$B559)</f>
        <v>-2.1842311615522894</v>
      </c>
      <c r="AR559" s="1">
        <f t="shared" ref="AR559" si="5763">AH559*AM559+AJ559*AM562-AI559*AN559-AK559*AN562</f>
        <v>-9.4251846094650316E-2</v>
      </c>
      <c r="AS559" s="4">
        <f t="shared" ref="AS559" si="5764">(AH559*AN559+AI559*AM559+AJ559*AN562+AK559*AM562)</f>
        <v>0</v>
      </c>
      <c r="AT559" s="2">
        <f t="shared" ref="AT559" si="5765">AH559*AO559+AJ559*AO562-AI559*AP559-AK559*AP562</f>
        <v>0</v>
      </c>
      <c r="AU559" s="3">
        <f t="shared" ref="AU559" si="5766">(AH559*AP559+AI559*AO559+AJ559*AP562+AK559*AO562)</f>
        <v>0.54298518525224371</v>
      </c>
      <c r="AV559" s="20"/>
      <c r="AW559" s="11">
        <v>1</v>
      </c>
      <c r="AX559" s="12">
        <v>0</v>
      </c>
      <c r="AY559" s="13">
        <v>0</v>
      </c>
      <c r="AZ559" s="14">
        <v>0</v>
      </c>
      <c r="BA559" s="20"/>
      <c r="BB559" s="1">
        <f t="shared" ref="BB559" si="5767">AR559*AW559+AT559*AW562-AS559*AX559-AU559*AX562</f>
        <v>0.85526531257214877</v>
      </c>
      <c r="BC559" s="4">
        <f t="shared" ref="BC559" si="5768">(AR559*AX559+AS559*AW559+AT559*AX562+AU559*AW562)</f>
        <v>0</v>
      </c>
      <c r="BD559" s="2">
        <f t="shared" ref="BD559" si="5769">AR559*AY559+AT559*AY562-AS559*AZ559-AU559*AZ562</f>
        <v>0</v>
      </c>
      <c r="BE559" s="3">
        <f t="shared" ref="BE559" si="5770">(AR559*AZ559+AS559*AY559+AT559*AZ562+AU559*AY562)</f>
        <v>0.54298518525224371</v>
      </c>
      <c r="BF559" s="20"/>
      <c r="BG559" s="11">
        <v>1</v>
      </c>
      <c r="BH559" s="12">
        <v>0</v>
      </c>
      <c r="BI559" s="13">
        <v>0</v>
      </c>
      <c r="BJ559" s="40">
        <f t="shared" ref="BJ559" si="5771">-1/($BH$4*$B559)</f>
        <v>-2.1018073441352221</v>
      </c>
      <c r="BK559" s="20"/>
      <c r="BL559" s="1">
        <f t="shared" ref="BL559" si="5772">BB559*BG559+BD559*BG562-BC559*BH559-BE559*BH562</f>
        <v>0.85526531257214877</v>
      </c>
      <c r="BM559" s="4">
        <f t="shared" ref="BM559" si="5773">(BB559*BH559+BC559*BG559+BD559*BH562+BE559*BG562)</f>
        <v>0</v>
      </c>
      <c r="BN559" s="2">
        <f t="shared" ref="BN559" si="5774">BB559*BI559+BD559*BI562-BC559*BJ559-BE559*BJ562</f>
        <v>0</v>
      </c>
      <c r="BO559" s="3">
        <f t="shared" ref="BO559" si="5775">(BB559*BJ559+BC559*BI559+BD559*BJ562+BE559*BI562)</f>
        <v>-1.2546177298960051</v>
      </c>
      <c r="BP559" s="20"/>
      <c r="BQ559" s="11">
        <v>1</v>
      </c>
      <c r="BR559" s="12">
        <v>0</v>
      </c>
      <c r="BS559" s="13">
        <v>0</v>
      </c>
      <c r="BT559" s="14">
        <v>0</v>
      </c>
      <c r="BU559" s="20"/>
      <c r="BV559" s="1">
        <f t="shared" ref="BV559" si="5776">BL559*BQ559+BN559*BQ562-BM559*BR559-BO559*BR562</f>
        <v>-1.0651203661634774</v>
      </c>
      <c r="BW559" s="4">
        <f t="shared" ref="BW559" si="5777">(BL559*BR559+BM559*BQ559+BN559*BR562+BO559*BQ562)</f>
        <v>0</v>
      </c>
      <c r="BX559" s="2">
        <f t="shared" ref="BX559" si="5778">BL559*BS559+BN559*BS562-BM559*BT559-BO559*BT562</f>
        <v>0</v>
      </c>
      <c r="BY559" s="3">
        <f t="shared" ref="BY559" si="5779">(BL559*BT559+BM559*BS559+BN559*BT562+BO559*BS562)</f>
        <v>-1.2546177298960051</v>
      </c>
      <c r="BZ559" s="20"/>
      <c r="CA559" s="11">
        <v>1</v>
      </c>
      <c r="CB559" s="12">
        <v>0</v>
      </c>
      <c r="CC559" s="13">
        <v>0</v>
      </c>
      <c r="CD559" s="40">
        <f t="shared" ref="CD559" si="5780">-1/($CB$4*$B559)</f>
        <v>-1.1000319559283198</v>
      </c>
      <c r="CE559" s="20"/>
      <c r="CF559" s="1">
        <f t="shared" ref="CF559" si="5781">BV559*CA559+BX559*CA562-BW559*CB559-BY559*CB562</f>
        <v>-1.0651203661634774</v>
      </c>
      <c r="CG559" s="4">
        <f t="shared" ref="CG559" si="5782">(BV559*CB559+BW559*CA559+BX559*CB562+BY559*CA562)</f>
        <v>0</v>
      </c>
      <c r="CH559" s="2">
        <f t="shared" ref="CH559" si="5783">BV559*CC559+BX559*CC562-BW559*CD559-BY559*CD562</f>
        <v>0</v>
      </c>
      <c r="CI559" s="3">
        <f t="shared" ref="CI559" si="5784">(BV559*CD559+BW559*CC559+BX559*CD562+BY559*CC562)</f>
        <v>-8.295129020610692E-2</v>
      </c>
      <c r="CJ559" s="28"/>
      <c r="CK559" s="11">
        <v>1</v>
      </c>
      <c r="CL559" s="12">
        <v>0</v>
      </c>
      <c r="CM559" s="13">
        <v>0</v>
      </c>
      <c r="CN559" s="14">
        <v>0</v>
      </c>
      <c r="CP559" s="1">
        <f t="shared" ref="CP559" si="5785">CF559*CK559+CH559*CK562-CG559*CL559-CI559*CL562</f>
        <v>-1.0651203661634774</v>
      </c>
      <c r="CQ559" s="4">
        <f t="shared" ref="CQ559" si="5786">(CF559*CL559+CG559*CK559+CH559*CL562+CI559*CK562)</f>
        <v>-8.295129020610692E-2</v>
      </c>
      <c r="CR559" s="2">
        <f t="shared" ref="CR559" si="5787">CF559*CM559+CH559*CM562-CG559*CN559-CI559*CN562</f>
        <v>0</v>
      </c>
      <c r="CS559" s="3">
        <f t="shared" ref="CS559" si="5788">(CF559*CN559+CG559*CM559+CH559*CN562+CI559*CM562)</f>
        <v>-8.295129020610692E-2</v>
      </c>
      <c r="CU559" s="29">
        <f t="shared" ref="CU559" si="5789">20*LOG(((1+$CL$4)/$CL$4)/((CP559+CP562)^2+(CQ559+CQ562)^2)^0.5)</f>
        <v>-2.3705104216885498</v>
      </c>
      <c r="CW559" s="51">
        <f t="shared" ref="CW559" si="5790">((CP559^2+CQ559^2)^0.5)/((CP562^2+CQ562^2)^0.5)</f>
        <v>0.55075209609585518</v>
      </c>
      <c r="CY559" s="35"/>
      <c r="CZ559" s="35"/>
    </row>
    <row r="560" spans="1:104" ht="18" customHeight="1" thickBot="1">
      <c r="D560" s="11"/>
      <c r="E560" s="13"/>
      <c r="F560" s="13"/>
      <c r="G560" s="15"/>
      <c r="H560" s="10"/>
      <c r="I560" s="11"/>
      <c r="J560" s="13"/>
      <c r="K560" s="13"/>
      <c r="L560" s="15"/>
      <c r="N560" s="5"/>
      <c r="Q560" s="6"/>
      <c r="S560" s="11"/>
      <c r="T560" s="13"/>
      <c r="U560" s="13"/>
      <c r="V560" s="15"/>
      <c r="W560" s="20"/>
      <c r="X560" s="5"/>
      <c r="AA560" s="6"/>
      <c r="AB560" s="20"/>
      <c r="AC560" s="11"/>
      <c r="AD560" s="13"/>
      <c r="AE560" s="13"/>
      <c r="AF560" s="15"/>
      <c r="AG560" s="20"/>
      <c r="AH560" s="5"/>
      <c r="AK560" s="6"/>
      <c r="AL560" s="20"/>
      <c r="AM560" s="11"/>
      <c r="AN560" s="13"/>
      <c r="AO560" s="13"/>
      <c r="AP560" s="15"/>
      <c r="AR560" s="5"/>
      <c r="AU560" s="6"/>
      <c r="AW560" s="11"/>
      <c r="AX560" s="13"/>
      <c r="AY560" s="13"/>
      <c r="AZ560" s="15"/>
      <c r="BA560" s="20"/>
      <c r="BB560" s="5"/>
      <c r="BE560" s="6"/>
      <c r="BG560" s="11"/>
      <c r="BH560" s="13"/>
      <c r="BI560" s="13"/>
      <c r="BJ560" s="15"/>
      <c r="BL560" s="5"/>
      <c r="BO560" s="6"/>
      <c r="BQ560" s="11"/>
      <c r="BR560" s="13"/>
      <c r="BS560" s="13"/>
      <c r="BT560" s="15"/>
      <c r="BU560" s="20"/>
      <c r="BV560" s="5"/>
      <c r="BY560" s="6"/>
      <c r="CA560" s="11"/>
      <c r="CB560" s="13"/>
      <c r="CC560" s="13"/>
      <c r="CD560" s="15"/>
      <c r="CF560" s="5"/>
      <c r="CI560" s="6"/>
      <c r="CK560" s="11"/>
      <c r="CL560" s="13"/>
      <c r="CM560" s="13"/>
      <c r="CN560" s="15"/>
      <c r="CP560" s="5"/>
      <c r="CS560" s="6"/>
      <c r="CW560" s="52"/>
      <c r="CY560" s="35"/>
      <c r="CZ560" s="35"/>
    </row>
    <row r="561" spans="1:104" ht="18" customHeight="1" thickBot="1">
      <c r="D561" s="11" t="s">
        <v>6</v>
      </c>
      <c r="E561" s="13"/>
      <c r="F561" s="13" t="s">
        <v>7</v>
      </c>
      <c r="G561" s="15"/>
      <c r="H561" s="10"/>
      <c r="I561" s="11" t="s">
        <v>8</v>
      </c>
      <c r="J561" s="13"/>
      <c r="K561" s="13" t="s">
        <v>9</v>
      </c>
      <c r="L561" s="15"/>
      <c r="N561" s="251" t="s">
        <v>26</v>
      </c>
      <c r="O561" s="252"/>
      <c r="P561" s="253" t="s">
        <v>27</v>
      </c>
      <c r="Q561" s="254"/>
      <c r="S561" s="11" t="s">
        <v>13</v>
      </c>
      <c r="T561" s="13"/>
      <c r="U561" s="13" t="s">
        <v>14</v>
      </c>
      <c r="V561" s="15"/>
      <c r="W561" s="20"/>
      <c r="X561" s="251" t="s">
        <v>26</v>
      </c>
      <c r="Y561" s="252"/>
      <c r="Z561" s="253" t="s">
        <v>27</v>
      </c>
      <c r="AA561" s="254"/>
      <c r="AB561" s="20"/>
      <c r="AC561" s="11" t="s">
        <v>8</v>
      </c>
      <c r="AD561" s="13"/>
      <c r="AE561" s="13" t="s">
        <v>9</v>
      </c>
      <c r="AF561" s="15"/>
      <c r="AG561" s="20"/>
      <c r="AH561" s="251" t="s">
        <v>26</v>
      </c>
      <c r="AI561" s="252"/>
      <c r="AJ561" s="253" t="s">
        <v>27</v>
      </c>
      <c r="AK561" s="254"/>
      <c r="AL561" s="20"/>
      <c r="AM561" s="11" t="s">
        <v>13</v>
      </c>
      <c r="AN561" s="13"/>
      <c r="AO561" s="13" t="s">
        <v>14</v>
      </c>
      <c r="AP561" s="15"/>
      <c r="AR561" s="251" t="s">
        <v>26</v>
      </c>
      <c r="AS561" s="252"/>
      <c r="AT561" s="253" t="s">
        <v>27</v>
      </c>
      <c r="AU561" s="254"/>
      <c r="AV561" s="36"/>
      <c r="AW561" s="11" t="s">
        <v>8</v>
      </c>
      <c r="AX561" s="13"/>
      <c r="AY561" s="13" t="s">
        <v>9</v>
      </c>
      <c r="AZ561" s="15"/>
      <c r="BA561" s="20"/>
      <c r="BB561" s="251" t="s">
        <v>26</v>
      </c>
      <c r="BC561" s="252"/>
      <c r="BD561" s="253" t="s">
        <v>27</v>
      </c>
      <c r="BE561" s="254"/>
      <c r="BF561" s="36"/>
      <c r="BG561" s="11" t="s">
        <v>13</v>
      </c>
      <c r="BH561" s="13"/>
      <c r="BI561" s="13" t="s">
        <v>14</v>
      </c>
      <c r="BJ561" s="15"/>
      <c r="BK561" s="36"/>
      <c r="BL561" s="251" t="s">
        <v>26</v>
      </c>
      <c r="BM561" s="252"/>
      <c r="BN561" s="253" t="s">
        <v>27</v>
      </c>
      <c r="BO561" s="254"/>
      <c r="BP561" s="36"/>
      <c r="BQ561" s="11" t="s">
        <v>8</v>
      </c>
      <c r="BR561" s="13"/>
      <c r="BS561" s="13" t="s">
        <v>9</v>
      </c>
      <c r="BT561" s="15"/>
      <c r="BU561" s="20"/>
      <c r="BV561" s="251" t="s">
        <v>26</v>
      </c>
      <c r="BW561" s="252"/>
      <c r="BX561" s="253" t="s">
        <v>27</v>
      </c>
      <c r="BY561" s="254"/>
      <c r="BZ561" s="36"/>
      <c r="CA561" s="11" t="s">
        <v>13</v>
      </c>
      <c r="CB561" s="13"/>
      <c r="CC561" s="13" t="s">
        <v>14</v>
      </c>
      <c r="CD561" s="15"/>
      <c r="CE561" s="36"/>
      <c r="CF561" s="251" t="s">
        <v>26</v>
      </c>
      <c r="CG561" s="252"/>
      <c r="CH561" s="253" t="s">
        <v>27</v>
      </c>
      <c r="CI561" s="254"/>
      <c r="CK561" s="11" t="s">
        <v>28</v>
      </c>
      <c r="CL561" s="13"/>
      <c r="CM561" s="13" t="s">
        <v>29</v>
      </c>
      <c r="CN561" s="15"/>
      <c r="CP561" s="251" t="s">
        <v>26</v>
      </c>
      <c r="CQ561" s="252"/>
      <c r="CR561" s="253" t="s">
        <v>27</v>
      </c>
      <c r="CS561" s="254"/>
      <c r="CU561" s="38" t="s">
        <v>37</v>
      </c>
      <c r="CW561" s="53" t="s">
        <v>45</v>
      </c>
      <c r="CY561" s="35"/>
      <c r="CZ561" s="35"/>
    </row>
    <row r="562" spans="1:104" ht="18" customHeight="1" thickTop="1" thickBot="1">
      <c r="D562" s="16">
        <v>0</v>
      </c>
      <c r="E562" s="17">
        <v>0</v>
      </c>
      <c r="F562" s="18">
        <v>1</v>
      </c>
      <c r="G562" s="19">
        <v>0</v>
      </c>
      <c r="H562" s="10"/>
      <c r="I562" s="16">
        <v>0</v>
      </c>
      <c r="J562" s="17">
        <f t="shared" ref="J562" si="5791">-1/($J$4*$B559)</f>
        <v>-1.5306540255052878</v>
      </c>
      <c r="K562" s="18">
        <v>1</v>
      </c>
      <c r="L562" s="19">
        <v>0</v>
      </c>
      <c r="N562" s="1">
        <f t="shared" ref="N562" si="5792">D562*I559+F562*I562-E562*J559-G562*J562</f>
        <v>0</v>
      </c>
      <c r="O562" s="4">
        <f t="shared" ref="O562" si="5793">(D562*J559+E562*I559+F562*J562+G562*I562)</f>
        <v>-1.5306540255052878</v>
      </c>
      <c r="P562" s="2">
        <f t="shared" ref="P562" si="5794">D562*K559+F562*K562-E562*L559-G562*L562</f>
        <v>1</v>
      </c>
      <c r="Q562" s="3">
        <f t="shared" ref="Q562" si="5795">(D562*L559+E562*K559+F562*L562+G562*K562)</f>
        <v>0</v>
      </c>
      <c r="S562" s="16">
        <v>0</v>
      </c>
      <c r="T562" s="17">
        <v>0</v>
      </c>
      <c r="U562" s="18">
        <v>1</v>
      </c>
      <c r="V562" s="19">
        <v>0</v>
      </c>
      <c r="W562" s="20"/>
      <c r="X562" s="1">
        <f t="shared" ref="X562" si="5796">N562*S559+P562*S562-O562*T559-Q562*T562</f>
        <v>0</v>
      </c>
      <c r="Y562" s="4">
        <f t="shared" ref="Y562" si="5797">(N562*T559+O562*S559+P562*T562+Q562*S562)</f>
        <v>-1.5306540255052878</v>
      </c>
      <c r="Z562" s="2">
        <f t="shared" ref="Z562" si="5798">N562*U559+P562*U562-O562*V559-Q562*V562</f>
        <v>-2.2171398721371554</v>
      </c>
      <c r="AA562" s="3">
        <f t="shared" ref="AA562" si="5799">(N562*V559+O562*U559+P562*V562+Q562*U562)</f>
        <v>0</v>
      </c>
      <c r="AB562" s="20"/>
      <c r="AC562" s="16">
        <v>0</v>
      </c>
      <c r="AD562" s="17">
        <f t="shared" ref="AD562" si="5800">-1/($AD$4*$B559)</f>
        <v>-1.7486980942688168</v>
      </c>
      <c r="AE562" s="18">
        <v>1</v>
      </c>
      <c r="AF562" s="19">
        <v>0</v>
      </c>
      <c r="AG562" s="20"/>
      <c r="AH562" s="1">
        <f t="shared" ref="AH562" si="5801">X562*AC559+Z562*AC562-Y562*AD559-AA562*AD562</f>
        <v>0</v>
      </c>
      <c r="AI562" s="4">
        <f t="shared" ref="AI562" si="5802">(X562*AD559+Y562*AC559+Z562*AD562+AA562*AC562)</f>
        <v>2.3464542436283637</v>
      </c>
      <c r="AJ562" s="2">
        <f t="shared" ref="AJ562" si="5803">X562*AE559+Z562*AE562-Y562*AF559-AA562*AF562</f>
        <v>-2.2171398721371554</v>
      </c>
      <c r="AK562" s="3">
        <f t="shared" ref="AK562" si="5804">(X562*AF559+Y562*AE559+Z562*AF562+AA562*AE562)</f>
        <v>0</v>
      </c>
      <c r="AL562" s="20"/>
      <c r="AM562" s="16">
        <v>0</v>
      </c>
      <c r="AN562" s="17">
        <v>0</v>
      </c>
      <c r="AO562" s="18">
        <v>1</v>
      </c>
      <c r="AP562" s="19">
        <v>0</v>
      </c>
      <c r="AR562" s="1">
        <f t="shared" ref="AR562" si="5805">AH562*AM559+AJ562*AM562-AI562*AN559-AK562*AN562</f>
        <v>0</v>
      </c>
      <c r="AS562" s="4">
        <f t="shared" ref="AS562" si="5806">(AH562*AN559+AI562*AM559+AJ562*AN562+AK562*AM562)</f>
        <v>2.3464542436283637</v>
      </c>
      <c r="AT562" s="2">
        <f t="shared" ref="AT562" si="5807">AH562*AO559+AJ562*AO562-AI562*AP559-AK562*AP562</f>
        <v>2.9080586059525237</v>
      </c>
      <c r="AU562" s="3">
        <f t="shared" ref="AU562" si="5808">(AH562*AP559+AI562*AO559+AJ562*AP562+AK562*AO562)</f>
        <v>0</v>
      </c>
      <c r="AV562" s="20"/>
      <c r="AW562" s="16">
        <v>0</v>
      </c>
      <c r="AX562" s="17">
        <f t="shared" ref="AX562" si="5809">-1/($AX$4*$B559)</f>
        <v>-1.7486980942688168</v>
      </c>
      <c r="AY562" s="18">
        <v>1</v>
      </c>
      <c r="AZ562" s="19">
        <v>0</v>
      </c>
      <c r="BA562" s="20"/>
      <c r="BB562" s="1">
        <f t="shared" ref="BB562" si="5810">AR562*AW559+AT562*AW562-AS562*AX559-AU562*AX562</f>
        <v>0</v>
      </c>
      <c r="BC562" s="4">
        <f t="shared" ref="BC562" si="5811">(AR562*AX559+AS562*AW559+AT562*AX562+AU562*AW562)</f>
        <v>-2.738862298622847</v>
      </c>
      <c r="BD562" s="2">
        <f t="shared" ref="BD562" si="5812">AR562*AY559+AT562*AY562-AS562*AZ559-AU562*AZ562</f>
        <v>2.9080586059525237</v>
      </c>
      <c r="BE562" s="3">
        <f t="shared" ref="BE562" si="5813">(AR562*AZ559+AS562*AY559+AT562*AZ562+AU562*AY562)</f>
        <v>0</v>
      </c>
      <c r="BF562" s="20"/>
      <c r="BG562" s="16">
        <v>0</v>
      </c>
      <c r="BH562" s="17">
        <v>0</v>
      </c>
      <c r="BI562" s="18">
        <v>1</v>
      </c>
      <c r="BJ562" s="19">
        <v>0</v>
      </c>
      <c r="BK562" s="20"/>
      <c r="BL562" s="1">
        <f t="shared" ref="BL562" si="5814">BB562*BG559+BD562*BG562-BC562*BH559-BE562*BH562</f>
        <v>0</v>
      </c>
      <c r="BM562" s="4">
        <f t="shared" ref="BM562" si="5815">(BB562*BH559+BC562*BG559+BD562*BH562+BE562*BG562)</f>
        <v>-2.738862298622847</v>
      </c>
      <c r="BN562" s="2">
        <f t="shared" ref="BN562" si="5816">BB562*BI559+BD562*BI562-BC562*BJ559-BE562*BJ562</f>
        <v>-2.8485022878680515</v>
      </c>
      <c r="BO562" s="3">
        <f t="shared" ref="BO562" si="5817">(BB562*BJ559+BC562*BI559+BD562*BJ562+BE562*BI562)</f>
        <v>0</v>
      </c>
      <c r="BP562" s="20"/>
      <c r="BQ562" s="16">
        <v>0</v>
      </c>
      <c r="BR562" s="17">
        <f t="shared" ref="BR562" si="5818">-1/($BR$4*$B559)</f>
        <v>-1.5306540255052878</v>
      </c>
      <c r="BS562" s="18">
        <v>1</v>
      </c>
      <c r="BT562" s="19">
        <v>0</v>
      </c>
      <c r="BU562" s="20"/>
      <c r="BV562" s="1">
        <f t="shared" ref="BV562" si="5819">BL562*BQ559+BN562*BQ562-BM562*BR559-BO562*BR562</f>
        <v>0</v>
      </c>
      <c r="BW562" s="4">
        <f t="shared" ref="BW562" si="5820">(BL562*BR559+BM562*BQ559+BN562*BR562+BO562*BQ562)</f>
        <v>1.621209194963408</v>
      </c>
      <c r="BX562" s="2">
        <f t="shared" ref="BX562" si="5821">BL562*BS559+BN562*BS562-BM562*BT559-BO562*BT562</f>
        <v>-2.8485022878680515</v>
      </c>
      <c r="BY562" s="3">
        <f t="shared" ref="BY562" si="5822">(BL562*BT559+BM562*BS559+BN562*BT562+BO562*BS562)</f>
        <v>0</v>
      </c>
      <c r="BZ562" s="20"/>
      <c r="CA562" s="16">
        <v>0</v>
      </c>
      <c r="CB562" s="17">
        <v>0</v>
      </c>
      <c r="CC562" s="18">
        <v>1</v>
      </c>
      <c r="CD562" s="19">
        <v>0</v>
      </c>
      <c r="CE562" s="20"/>
      <c r="CF562" s="1">
        <f t="shared" ref="CF562" si="5823">BV562*CA559+BX562*CA562-BW562*CB559-BY562*CB562</f>
        <v>0</v>
      </c>
      <c r="CG562" s="4">
        <f t="shared" ref="CG562" si="5824">(BV562*CB559+BW562*CA559+BX562*CB562+BY562*CA562)</f>
        <v>1.621209194963408</v>
      </c>
      <c r="CH562" s="2">
        <f t="shared" ref="CH562" si="5825">BV562*CC559+BX562*CC562-BW562*CD559-BY562*CD562</f>
        <v>-1.0651203661634769</v>
      </c>
      <c r="CI562" s="3">
        <f t="shared" ref="CI562" si="5826">(BV562*CD559+BW562*CC559+BX562*CD562+BY562*CC562)</f>
        <v>0</v>
      </c>
      <c r="CK562" s="16">
        <f t="shared" ref="CK562" si="5827">1/$CL$4</f>
        <v>1</v>
      </c>
      <c r="CL562" s="17">
        <v>0</v>
      </c>
      <c r="CM562" s="18">
        <v>1</v>
      </c>
      <c r="CN562" s="19">
        <v>0</v>
      </c>
      <c r="CP562" s="1">
        <f t="shared" ref="CP562" si="5828">CF562*CK559+CH562*CK562-CG562*CL559-CI562*CL562</f>
        <v>-1.0651203661634769</v>
      </c>
      <c r="CQ562" s="4">
        <f t="shared" ref="CQ562" si="5829">(CF562*CL559+CG562*CK559+CH562*CL562+CI562*CK562)</f>
        <v>1.621209194963408</v>
      </c>
      <c r="CR562" s="2">
        <f t="shared" ref="CR562" si="5830">CF562*CM559+CH562*CM562-CG562*CN559-CI562*CN562</f>
        <v>-1.0651203661634769</v>
      </c>
      <c r="CS562" s="3">
        <f t="shared" ref="CS562" si="5831">(CF562*CN559+CG562*CM559+CH562*CN562+CI562*CM562)</f>
        <v>0</v>
      </c>
      <c r="CU562" s="39">
        <f t="shared" ref="CU562" si="5832">(180/PI())*ATAN(-1*(CQ559/CP559))</f>
        <v>-4.4531913081005259</v>
      </c>
      <c r="CW562" s="54">
        <f t="shared" ref="CW562" si="5833">20*LOG(((1-(10^(CU559/20)^2)*(1-((1-CW559)/(1+CW559))^2))^0.5))</f>
        <v>-3.2858480570891579</v>
      </c>
      <c r="CY562" s="35"/>
      <c r="CZ562" s="35"/>
    </row>
    <row r="563" spans="1:104" ht="18" customHeight="1"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3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  <c r="BD563" s="20"/>
      <c r="BE563" s="20"/>
      <c r="BF563" s="20"/>
      <c r="BG563" s="20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BR563" s="20"/>
      <c r="BS563" s="20"/>
      <c r="BT563" s="20"/>
      <c r="BU563" s="20"/>
      <c r="BV563" s="20"/>
      <c r="BW563" s="20"/>
      <c r="BX563" s="20"/>
      <c r="BY563" s="20"/>
      <c r="BZ563" s="20"/>
      <c r="CA563" s="20"/>
      <c r="CB563" s="20"/>
      <c r="CC563" s="20"/>
      <c r="CD563" s="20"/>
      <c r="CE563" s="20"/>
      <c r="CF563" s="20"/>
      <c r="CG563" s="20"/>
      <c r="CH563" s="20"/>
      <c r="CI563" s="20"/>
      <c r="CJ563" s="20"/>
      <c r="CK563" s="20"/>
      <c r="CL563" s="20"/>
      <c r="CY563" s="35"/>
      <c r="CZ563" s="35"/>
    </row>
    <row r="564" spans="1:104" ht="18" customHeight="1">
      <c r="CY564" s="35"/>
      <c r="CZ564" s="35"/>
    </row>
    <row r="565" spans="1:104" ht="18" customHeight="1" thickBot="1">
      <c r="A565" s="23"/>
      <c r="B565" s="23"/>
      <c r="C565" s="23"/>
      <c r="D565" s="20" t="s">
        <v>15</v>
      </c>
      <c r="E565" s="20"/>
      <c r="F565" s="20"/>
      <c r="G565" s="20"/>
      <c r="H565" s="20"/>
      <c r="I565" s="20" t="s">
        <v>16</v>
      </c>
      <c r="J565" s="20"/>
      <c r="K565" s="20"/>
      <c r="L565" s="20"/>
      <c r="M565" s="23"/>
      <c r="N565" s="23"/>
      <c r="O565" s="24" t="s">
        <v>17</v>
      </c>
      <c r="P565" s="23"/>
      <c r="Q565" s="23"/>
      <c r="R565" s="23"/>
      <c r="S565" s="20"/>
      <c r="T565" s="20" t="s">
        <v>18</v>
      </c>
      <c r="U565" s="23"/>
      <c r="V565" s="23"/>
      <c r="W565" s="23"/>
      <c r="X565" s="23"/>
      <c r="Y565" s="24" t="s">
        <v>19</v>
      </c>
      <c r="Z565" s="23"/>
      <c r="AA565" s="23"/>
      <c r="AB565" s="23"/>
      <c r="AC565" s="24" t="s">
        <v>20</v>
      </c>
      <c r="AD565" s="20"/>
      <c r="AE565" s="20"/>
      <c r="AF565" s="20"/>
      <c r="AG565" s="20"/>
      <c r="AH565" s="23"/>
      <c r="AI565" s="24" t="s">
        <v>21</v>
      </c>
      <c r="AJ565" s="23"/>
      <c r="AK565" s="23"/>
      <c r="AL565" s="20"/>
      <c r="AM565" s="24" t="s">
        <v>31</v>
      </c>
      <c r="AN565" s="20"/>
      <c r="AO565" s="23"/>
      <c r="AP565" s="23"/>
      <c r="AQ565" s="23"/>
      <c r="AR565" s="23"/>
      <c r="AS565" s="24" t="s">
        <v>91</v>
      </c>
      <c r="AT565" s="23"/>
      <c r="AU565" s="23"/>
      <c r="AV565" s="23"/>
      <c r="AW565" s="24" t="s">
        <v>32</v>
      </c>
      <c r="AX565" s="20"/>
      <c r="AY565" s="20"/>
      <c r="AZ565" s="20"/>
      <c r="BA565" s="20"/>
      <c r="BB565" s="23"/>
      <c r="BC565" s="24" t="s">
        <v>22</v>
      </c>
      <c r="BD565" s="23"/>
      <c r="BE565" s="23"/>
      <c r="BF565" s="23"/>
      <c r="BG565" s="24" t="s">
        <v>33</v>
      </c>
      <c r="BH565" s="20"/>
      <c r="BI565" s="23"/>
      <c r="BJ565" s="23"/>
      <c r="BK565" s="23"/>
      <c r="BL565" s="23"/>
      <c r="BM565" s="24" t="s">
        <v>34</v>
      </c>
      <c r="BN565" s="23"/>
      <c r="BO565" s="23"/>
      <c r="BP565" s="23"/>
      <c r="BQ565" s="24" t="s">
        <v>89</v>
      </c>
      <c r="BR565" s="20"/>
      <c r="BS565" s="20"/>
      <c r="BT565" s="20"/>
      <c r="BU565" s="20"/>
      <c r="BV565" s="23"/>
      <c r="BW565" s="24" t="s">
        <v>35</v>
      </c>
      <c r="BX565" s="23"/>
      <c r="BY565" s="23"/>
      <c r="BZ565" s="23"/>
      <c r="CA565" s="24" t="s">
        <v>90</v>
      </c>
      <c r="CB565" s="20"/>
      <c r="CC565" s="23"/>
      <c r="CD565" s="23"/>
      <c r="CE565" s="23"/>
      <c r="CF565" s="23"/>
      <c r="CG565" s="24" t="s">
        <v>92</v>
      </c>
      <c r="CH565" s="23"/>
      <c r="CI565" s="23"/>
      <c r="CJ565" s="23"/>
      <c r="CK565" s="24" t="s">
        <v>36</v>
      </c>
      <c r="CL565" s="24"/>
      <c r="CM565" s="23"/>
      <c r="CN565" s="23"/>
      <c r="CO565" s="23"/>
      <c r="CP565" s="23"/>
      <c r="CQ565" s="24" t="s">
        <v>93</v>
      </c>
      <c r="CR565" s="23"/>
      <c r="CS565" s="23"/>
      <c r="CY565" s="35"/>
      <c r="CZ565" s="35"/>
    </row>
    <row r="566" spans="1:104" ht="18" customHeight="1" thickBot="1">
      <c r="A566" s="23"/>
      <c r="B566" s="33"/>
      <c r="C566" s="23"/>
      <c r="D566" s="7" t="s">
        <v>2</v>
      </c>
      <c r="E566" s="8"/>
      <c r="F566" s="8" t="s">
        <v>3</v>
      </c>
      <c r="G566" s="9"/>
      <c r="H566" s="10"/>
      <c r="I566" s="7" t="s">
        <v>4</v>
      </c>
      <c r="J566" s="8"/>
      <c r="K566" s="8" t="s">
        <v>5</v>
      </c>
      <c r="L566" s="9"/>
      <c r="M566" s="23"/>
      <c r="N566" s="251" t="s">
        <v>79</v>
      </c>
      <c r="O566" s="252"/>
      <c r="P566" s="253" t="s">
        <v>80</v>
      </c>
      <c r="Q566" s="254"/>
      <c r="R566" s="23"/>
      <c r="S566" s="7" t="s">
        <v>11</v>
      </c>
      <c r="T566" s="8"/>
      <c r="U566" s="8" t="s">
        <v>12</v>
      </c>
      <c r="V566" s="9"/>
      <c r="W566" s="20"/>
      <c r="X566" s="251" t="s">
        <v>79</v>
      </c>
      <c r="Y566" s="252"/>
      <c r="Z566" s="253" t="s">
        <v>80</v>
      </c>
      <c r="AA566" s="254"/>
      <c r="AB566" s="20"/>
      <c r="AC566" s="7" t="s">
        <v>4</v>
      </c>
      <c r="AD566" s="8"/>
      <c r="AE566" s="8" t="s">
        <v>5</v>
      </c>
      <c r="AF566" s="9"/>
      <c r="AG566" s="20"/>
      <c r="AH566" s="251" t="s">
        <v>0</v>
      </c>
      <c r="AI566" s="252"/>
      <c r="AJ566" s="253" t="s">
        <v>1</v>
      </c>
      <c r="AK566" s="254"/>
      <c r="AL566" s="20"/>
      <c r="AM566" s="7" t="s">
        <v>11</v>
      </c>
      <c r="AN566" s="8"/>
      <c r="AO566" s="8" t="s">
        <v>12</v>
      </c>
      <c r="AP566" s="9"/>
      <c r="AQ566" s="23"/>
      <c r="AR566" s="251" t="s">
        <v>0</v>
      </c>
      <c r="AS566" s="252"/>
      <c r="AT566" s="253" t="s">
        <v>1</v>
      </c>
      <c r="AU566" s="254"/>
      <c r="AV566" s="36"/>
      <c r="AW566" s="7" t="s">
        <v>4</v>
      </c>
      <c r="AX566" s="8"/>
      <c r="AY566" s="8" t="s">
        <v>5</v>
      </c>
      <c r="AZ566" s="9"/>
      <c r="BA566" s="20"/>
      <c r="BB566" s="251" t="s">
        <v>0</v>
      </c>
      <c r="BC566" s="252"/>
      <c r="BD566" s="253" t="s">
        <v>1</v>
      </c>
      <c r="BE566" s="254"/>
      <c r="BF566" s="36"/>
      <c r="BG566" s="7" t="s">
        <v>11</v>
      </c>
      <c r="BH566" s="8"/>
      <c r="BI566" s="8" t="s">
        <v>12</v>
      </c>
      <c r="BJ566" s="9"/>
      <c r="BK566" s="36"/>
      <c r="BL566" s="251" t="s">
        <v>0</v>
      </c>
      <c r="BM566" s="252"/>
      <c r="BN566" s="253" t="s">
        <v>1</v>
      </c>
      <c r="BO566" s="254"/>
      <c r="BP566" s="36"/>
      <c r="BQ566" s="7" t="s">
        <v>4</v>
      </c>
      <c r="BR566" s="8"/>
      <c r="BS566" s="8" t="s">
        <v>5</v>
      </c>
      <c r="BT566" s="9"/>
      <c r="BU566" s="20"/>
      <c r="BV566" s="251" t="s">
        <v>0</v>
      </c>
      <c r="BW566" s="252"/>
      <c r="BX566" s="253" t="s">
        <v>1</v>
      </c>
      <c r="BY566" s="254"/>
      <c r="BZ566" s="36"/>
      <c r="CA566" s="7" t="s">
        <v>11</v>
      </c>
      <c r="CB566" s="8"/>
      <c r="CC566" s="8" t="s">
        <v>12</v>
      </c>
      <c r="CD566" s="9"/>
      <c r="CE566" s="36"/>
      <c r="CF566" s="251" t="s">
        <v>0</v>
      </c>
      <c r="CG566" s="252"/>
      <c r="CH566" s="253" t="s">
        <v>1</v>
      </c>
      <c r="CI566" s="254"/>
      <c r="CJ566" s="23"/>
      <c r="CK566" s="7" t="s">
        <v>23</v>
      </c>
      <c r="CL566" s="8"/>
      <c r="CM566" s="8" t="s">
        <v>24</v>
      </c>
      <c r="CN566" s="9"/>
      <c r="CO566" s="23"/>
      <c r="CP566" s="251" t="s">
        <v>0</v>
      </c>
      <c r="CQ566" s="252"/>
      <c r="CR566" s="253" t="s">
        <v>1</v>
      </c>
      <c r="CS566" s="254"/>
      <c r="CU566" s="26" t="s">
        <v>25</v>
      </c>
      <c r="CW566" s="50" t="s">
        <v>44</v>
      </c>
      <c r="CY566" s="35"/>
      <c r="CZ566" s="35"/>
    </row>
    <row r="567" spans="1:104" ht="18" customHeight="1" thickTop="1" thickBot="1">
      <c r="B567" s="34">
        <v>0.96</v>
      </c>
      <c r="D567" s="11">
        <v>1</v>
      </c>
      <c r="E567" s="12">
        <v>0</v>
      </c>
      <c r="F567" s="13">
        <v>0</v>
      </c>
      <c r="G567" s="40">
        <f t="shared" ref="G567" si="5834">-1/($E$4*$B567)</f>
        <v>-1.0943026228245265</v>
      </c>
      <c r="H567" s="10"/>
      <c r="I567" s="11">
        <v>1</v>
      </c>
      <c r="J567" s="12">
        <v>0</v>
      </c>
      <c r="K567" s="13">
        <v>0</v>
      </c>
      <c r="L567" s="14">
        <v>0</v>
      </c>
      <c r="N567" s="1">
        <f t="shared" ref="N567" si="5835">D567*I567+F567*I570-E567*J567-G567*J570</f>
        <v>-0.66627476310804723</v>
      </c>
      <c r="O567" s="4">
        <f t="shared" ref="O567" si="5836">(D567*J567+E567*I567+F567*J570+G567*I570)</f>
        <v>0</v>
      </c>
      <c r="P567" s="2">
        <f t="shared" ref="P567" si="5837">D567*K567+F567*K570-E567*L567-G567*L570</f>
        <v>0</v>
      </c>
      <c r="Q567" s="3">
        <f t="shared" ref="Q567" si="5838">(D567*L567+E567*K567+F567*L570+G567*K570)</f>
        <v>-1.0943026228245265</v>
      </c>
      <c r="S567" s="11">
        <v>1</v>
      </c>
      <c r="T567" s="12">
        <v>0</v>
      </c>
      <c r="U567" s="13">
        <v>0</v>
      </c>
      <c r="V567" s="40">
        <f t="shared" ref="V567" si="5839">-1/($T$4*$B567)</f>
        <v>-2.0908604308845176</v>
      </c>
      <c r="W567" s="20"/>
      <c r="X567" s="1">
        <f t="shared" ref="X567" si="5840">N567*S567+P567*S570-O567*T567-Q567*T570</f>
        <v>-0.66627476310804723</v>
      </c>
      <c r="Y567" s="4">
        <f t="shared" ref="Y567" si="5841">(N567*T567+O567*S567+P567*T570+Q567*S570)</f>
        <v>0</v>
      </c>
      <c r="Z567" s="2">
        <f t="shared" ref="Z567" si="5842">N567*U567+P567*U570-O567*V567-Q567*V570</f>
        <v>0</v>
      </c>
      <c r="AA567" s="3">
        <f t="shared" ref="AA567" si="5843">(N567*V567+O567*U567+P567*V570+Q567*U570)</f>
        <v>0.29878491545504504</v>
      </c>
      <c r="AB567" s="20"/>
      <c r="AC567" s="11">
        <v>1</v>
      </c>
      <c r="AD567" s="12">
        <v>0</v>
      </c>
      <c r="AE567" s="13">
        <v>0</v>
      </c>
      <c r="AF567" s="14">
        <v>0</v>
      </c>
      <c r="AG567" s="20"/>
      <c r="AH567" s="1">
        <f t="shared" ref="AH567" si="5844">X567*AC567+Z567*AC570-Y567*AD567-AA567*AD570</f>
        <v>-0.14651142487768887</v>
      </c>
      <c r="AI567" s="4">
        <f t="shared" ref="AI567" si="5845">(X567*AD567+Y567*AC567+Z567*AD570+AA567*AC570)</f>
        <v>0</v>
      </c>
      <c r="AJ567" s="2">
        <f t="shared" ref="AJ567" si="5846">X567*AE567+Z567*AE570-Y567*AF567-AA567*AF570</f>
        <v>0</v>
      </c>
      <c r="AK567" s="3">
        <f t="shared" ref="AK567" si="5847">(X567*AF567+Y567*AE567+Z567*AF570+AA567*AE570)</f>
        <v>0.29878491545504504</v>
      </c>
      <c r="AL567" s="20"/>
      <c r="AM567" s="11">
        <v>1</v>
      </c>
      <c r="AN567" s="12">
        <v>0</v>
      </c>
      <c r="AO567" s="13">
        <v>0</v>
      </c>
      <c r="AP567" s="40">
        <f t="shared" ref="AP567" si="5848">-1/($AN$4*$B567)</f>
        <v>-2.1728549575858715</v>
      </c>
      <c r="AR567" s="1">
        <f t="shared" ref="AR567" si="5849">AH567*AM567+AJ567*AM570-AI567*AN567-AK567*AN570</f>
        <v>-0.14651142487768887</v>
      </c>
      <c r="AS567" s="4">
        <f t="shared" ref="AS567" si="5850">(AH567*AN567+AI567*AM567+AJ567*AN570+AK567*AM570)</f>
        <v>0</v>
      </c>
      <c r="AT567" s="2">
        <f t="shared" ref="AT567" si="5851">AH567*AO567+AJ567*AO570-AI567*AP567-AK567*AP570</f>
        <v>0</v>
      </c>
      <c r="AU567" s="3">
        <f t="shared" ref="AU567" si="5852">(AH567*AP567+AI567*AO567+AJ567*AP570+AK567*AO570)</f>
        <v>0.6171329913435013</v>
      </c>
      <c r="AV567" s="20"/>
      <c r="AW567" s="11">
        <v>1</v>
      </c>
      <c r="AX567" s="12">
        <v>0</v>
      </c>
      <c r="AY567" s="13">
        <v>0</v>
      </c>
      <c r="AZ567" s="14">
        <v>0</v>
      </c>
      <c r="BA567" s="20"/>
      <c r="BB567" s="1">
        <f t="shared" ref="BB567" si="5853">AR567*AW567+AT567*AW570-AS567*AX567-AU567*AX570</f>
        <v>0.92704713554785201</v>
      </c>
      <c r="BC567" s="4">
        <f t="shared" ref="BC567" si="5854">(AR567*AX567+AS567*AW567+AT567*AX570+AU567*AW570)</f>
        <v>0</v>
      </c>
      <c r="BD567" s="2">
        <f t="shared" ref="BD567" si="5855">AR567*AY567+AT567*AY570-AS567*AZ567-AU567*AZ570</f>
        <v>0</v>
      </c>
      <c r="BE567" s="3">
        <f t="shared" ref="BE567" si="5856">(AR567*AZ567+AS567*AY567+AT567*AZ570+AU567*AY570)</f>
        <v>0.6171329913435013</v>
      </c>
      <c r="BF567" s="20"/>
      <c r="BG567" s="11">
        <v>1</v>
      </c>
      <c r="BH567" s="12">
        <v>0</v>
      </c>
      <c r="BI567" s="13">
        <v>0</v>
      </c>
      <c r="BJ567" s="40">
        <f t="shared" ref="BJ567" si="5857">-1/($BH$4*$B567)</f>
        <v>-2.0908604308845176</v>
      </c>
      <c r="BK567" s="20"/>
      <c r="BL567" s="1">
        <f t="shared" ref="BL567" si="5858">BB567*BG567+BD567*BG570-BC567*BH567-BE567*BH570</f>
        <v>0.92704713554785201</v>
      </c>
      <c r="BM567" s="4">
        <f t="shared" ref="BM567" si="5859">(BB567*BH567+BC567*BG567+BD567*BH570+BE567*BG570)</f>
        <v>0</v>
      </c>
      <c r="BN567" s="2">
        <f t="shared" ref="BN567" si="5860">BB567*BI567+BD567*BI570-BC567*BJ567-BE567*BJ570</f>
        <v>0</v>
      </c>
      <c r="BO567" s="3">
        <f t="shared" ref="BO567" si="5861">(BB567*BJ567+BC567*BI567+BD567*BJ570+BE567*BI570)</f>
        <v>-1.3211931819383382</v>
      </c>
      <c r="BP567" s="20"/>
      <c r="BQ567" s="11">
        <v>1</v>
      </c>
      <c r="BR567" s="12">
        <v>0</v>
      </c>
      <c r="BS567" s="13">
        <v>0</v>
      </c>
      <c r="BT567" s="14">
        <v>0</v>
      </c>
      <c r="BU567" s="20"/>
      <c r="BV567" s="1">
        <f t="shared" ref="BV567" si="5862">BL567*BQ567+BN567*BQ570-BM567*BR567-BO567*BR570</f>
        <v>-1.0847097681978513</v>
      </c>
      <c r="BW567" s="4">
        <f t="shared" ref="BW567" si="5863">(BL567*BR567+BM567*BQ567+BN567*BR570+BO567*BQ570)</f>
        <v>0</v>
      </c>
      <c r="BX567" s="2">
        <f t="shared" ref="BX567" si="5864">BL567*BS567+BN567*BS570-BM567*BT567-BO567*BT570</f>
        <v>0</v>
      </c>
      <c r="BY567" s="3">
        <f t="shared" ref="BY567" si="5865">(BL567*BT567+BM567*BS567+BN567*BT570+BO567*BS570)</f>
        <v>-1.3211931819383382</v>
      </c>
      <c r="BZ567" s="20"/>
      <c r="CA567" s="11">
        <v>1</v>
      </c>
      <c r="CB567" s="12">
        <v>0</v>
      </c>
      <c r="CC567" s="13">
        <v>0</v>
      </c>
      <c r="CD567" s="40">
        <f t="shared" ref="CD567" si="5866">-1/($CB$4*$B567)</f>
        <v>-1.0943026228245265</v>
      </c>
      <c r="CE567" s="20"/>
      <c r="CF567" s="1">
        <f t="shared" ref="CF567" si="5867">BV567*CA567+BX567*CA570-BW567*CB567-BY567*CB570</f>
        <v>-1.0847097681978513</v>
      </c>
      <c r="CG567" s="4">
        <f t="shared" ref="CG567" si="5868">(BV567*CB567+BW567*CA567+BX567*CB570+BY567*CA570)</f>
        <v>0</v>
      </c>
      <c r="CH567" s="2">
        <f t="shared" ref="CH567" si="5869">BV567*CC567+BX567*CC570-BW567*CD567-BY567*CD570</f>
        <v>0</v>
      </c>
      <c r="CI567" s="3">
        <f t="shared" ref="CI567" si="5870">(BV567*CD567+BW567*CC567+BX567*CD570+BY567*CC570)</f>
        <v>-0.13419243759604549</v>
      </c>
      <c r="CJ567" s="28"/>
      <c r="CK567" s="11">
        <v>1</v>
      </c>
      <c r="CL567" s="12">
        <v>0</v>
      </c>
      <c r="CM567" s="13">
        <v>0</v>
      </c>
      <c r="CN567" s="14">
        <v>0</v>
      </c>
      <c r="CP567" s="1">
        <f t="shared" ref="CP567" si="5871">CF567*CK567+CH567*CK570-CG567*CL567-CI567*CL570</f>
        <v>-1.0847097681978513</v>
      </c>
      <c r="CQ567" s="4">
        <f t="shared" ref="CQ567" si="5872">(CF567*CL567+CG567*CK567+CH567*CL570+CI567*CK570)</f>
        <v>-0.13419243759604549</v>
      </c>
      <c r="CR567" s="2">
        <f t="shared" ref="CR567" si="5873">CF567*CM567+CH567*CM570-CG567*CN567-CI567*CN570</f>
        <v>0</v>
      </c>
      <c r="CS567" s="3">
        <f t="shared" ref="CS567" si="5874">(CF567*CN567+CG567*CM567+CH567*CN570+CI567*CM570)</f>
        <v>-0.13419243759604549</v>
      </c>
      <c r="CU567" s="29">
        <f t="shared" ref="CU567" si="5875">20*LOG(((1+$CL$4)/$CL$4)/((CP567+CP570)^2+(CQ567+CQ570)^2)^0.5)</f>
        <v>-1.8348448872082637</v>
      </c>
      <c r="CW567" s="51">
        <f t="shared" ref="CW567" si="5876">((CP567^2+CQ567^2)^0.5)/((CP570^2+CQ570^2)^0.5)</f>
        <v>0.64089039665795811</v>
      </c>
      <c r="CY567" s="35"/>
      <c r="CZ567" s="35"/>
    </row>
    <row r="568" spans="1:104" ht="18" customHeight="1" thickBot="1">
      <c r="D568" s="11"/>
      <c r="E568" s="13"/>
      <c r="F568" s="13"/>
      <c r="G568" s="15"/>
      <c r="H568" s="10"/>
      <c r="I568" s="11"/>
      <c r="J568" s="13"/>
      <c r="K568" s="13"/>
      <c r="L568" s="15"/>
      <c r="N568" s="5"/>
      <c r="Q568" s="6"/>
      <c r="S568" s="11"/>
      <c r="T568" s="13"/>
      <c r="U568" s="13"/>
      <c r="V568" s="15"/>
      <c r="W568" s="20"/>
      <c r="X568" s="5"/>
      <c r="AA568" s="6"/>
      <c r="AB568" s="20"/>
      <c r="AC568" s="11"/>
      <c r="AD568" s="13"/>
      <c r="AE568" s="13"/>
      <c r="AF568" s="15"/>
      <c r="AG568" s="20"/>
      <c r="AH568" s="5"/>
      <c r="AK568" s="6"/>
      <c r="AL568" s="20"/>
      <c r="AM568" s="11"/>
      <c r="AN568" s="13"/>
      <c r="AO568" s="13"/>
      <c r="AP568" s="15"/>
      <c r="AR568" s="5"/>
      <c r="AU568" s="6"/>
      <c r="AW568" s="11"/>
      <c r="AX568" s="13"/>
      <c r="AY568" s="13"/>
      <c r="AZ568" s="15"/>
      <c r="BA568" s="20"/>
      <c r="BB568" s="5"/>
      <c r="BE568" s="6"/>
      <c r="BG568" s="11"/>
      <c r="BH568" s="13"/>
      <c r="BI568" s="13"/>
      <c r="BJ568" s="15"/>
      <c r="BL568" s="5"/>
      <c r="BO568" s="6"/>
      <c r="BQ568" s="11"/>
      <c r="BR568" s="13"/>
      <c r="BS568" s="13"/>
      <c r="BT568" s="15"/>
      <c r="BU568" s="20"/>
      <c r="BV568" s="5"/>
      <c r="BY568" s="6"/>
      <c r="CA568" s="11"/>
      <c r="CB568" s="13"/>
      <c r="CC568" s="13"/>
      <c r="CD568" s="15"/>
      <c r="CF568" s="5"/>
      <c r="CI568" s="6"/>
      <c r="CK568" s="11"/>
      <c r="CL568" s="13"/>
      <c r="CM568" s="13"/>
      <c r="CN568" s="15"/>
      <c r="CP568" s="5"/>
      <c r="CS568" s="6"/>
      <c r="CW568" s="52"/>
      <c r="CY568" s="35"/>
      <c r="CZ568" s="35"/>
    </row>
    <row r="569" spans="1:104" ht="18" customHeight="1" thickBot="1">
      <c r="D569" s="11" t="s">
        <v>6</v>
      </c>
      <c r="E569" s="13"/>
      <c r="F569" s="13" t="s">
        <v>7</v>
      </c>
      <c r="G569" s="15"/>
      <c r="H569" s="10"/>
      <c r="I569" s="11" t="s">
        <v>8</v>
      </c>
      <c r="J569" s="13"/>
      <c r="K569" s="13" t="s">
        <v>9</v>
      </c>
      <c r="L569" s="15"/>
      <c r="N569" s="251" t="s">
        <v>26</v>
      </c>
      <c r="O569" s="252"/>
      <c r="P569" s="253" t="s">
        <v>27</v>
      </c>
      <c r="Q569" s="254"/>
      <c r="S569" s="11" t="s">
        <v>13</v>
      </c>
      <c r="T569" s="13"/>
      <c r="U569" s="13" t="s">
        <v>14</v>
      </c>
      <c r="V569" s="15"/>
      <c r="W569" s="20"/>
      <c r="X569" s="251" t="s">
        <v>26</v>
      </c>
      <c r="Y569" s="252"/>
      <c r="Z569" s="253" t="s">
        <v>27</v>
      </c>
      <c r="AA569" s="254"/>
      <c r="AB569" s="20"/>
      <c r="AC569" s="11" t="s">
        <v>8</v>
      </c>
      <c r="AD569" s="13"/>
      <c r="AE569" s="13" t="s">
        <v>9</v>
      </c>
      <c r="AF569" s="15"/>
      <c r="AG569" s="20"/>
      <c r="AH569" s="251" t="s">
        <v>26</v>
      </c>
      <c r="AI569" s="252"/>
      <c r="AJ569" s="253" t="s">
        <v>27</v>
      </c>
      <c r="AK569" s="254"/>
      <c r="AL569" s="20"/>
      <c r="AM569" s="11" t="s">
        <v>13</v>
      </c>
      <c r="AN569" s="13"/>
      <c r="AO569" s="13" t="s">
        <v>14</v>
      </c>
      <c r="AP569" s="15"/>
      <c r="AR569" s="251" t="s">
        <v>26</v>
      </c>
      <c r="AS569" s="252"/>
      <c r="AT569" s="253" t="s">
        <v>27</v>
      </c>
      <c r="AU569" s="254"/>
      <c r="AV569" s="36"/>
      <c r="AW569" s="11" t="s">
        <v>8</v>
      </c>
      <c r="AX569" s="13"/>
      <c r="AY569" s="13" t="s">
        <v>9</v>
      </c>
      <c r="AZ569" s="15"/>
      <c r="BA569" s="20"/>
      <c r="BB569" s="251" t="s">
        <v>26</v>
      </c>
      <c r="BC569" s="252"/>
      <c r="BD569" s="253" t="s">
        <v>27</v>
      </c>
      <c r="BE569" s="254"/>
      <c r="BF569" s="36"/>
      <c r="BG569" s="11" t="s">
        <v>13</v>
      </c>
      <c r="BH569" s="13"/>
      <c r="BI569" s="13" t="s">
        <v>14</v>
      </c>
      <c r="BJ569" s="15"/>
      <c r="BK569" s="36"/>
      <c r="BL569" s="251" t="s">
        <v>26</v>
      </c>
      <c r="BM569" s="252"/>
      <c r="BN569" s="253" t="s">
        <v>27</v>
      </c>
      <c r="BO569" s="254"/>
      <c r="BP569" s="36"/>
      <c r="BQ569" s="11" t="s">
        <v>8</v>
      </c>
      <c r="BR569" s="13"/>
      <c r="BS569" s="13" t="s">
        <v>9</v>
      </c>
      <c r="BT569" s="15"/>
      <c r="BU569" s="20"/>
      <c r="BV569" s="251" t="s">
        <v>26</v>
      </c>
      <c r="BW569" s="252"/>
      <c r="BX569" s="253" t="s">
        <v>27</v>
      </c>
      <c r="BY569" s="254"/>
      <c r="BZ569" s="36"/>
      <c r="CA569" s="11" t="s">
        <v>13</v>
      </c>
      <c r="CB569" s="13"/>
      <c r="CC569" s="13" t="s">
        <v>14</v>
      </c>
      <c r="CD569" s="15"/>
      <c r="CE569" s="36"/>
      <c r="CF569" s="251" t="s">
        <v>26</v>
      </c>
      <c r="CG569" s="252"/>
      <c r="CH569" s="253" t="s">
        <v>27</v>
      </c>
      <c r="CI569" s="254"/>
      <c r="CK569" s="11" t="s">
        <v>28</v>
      </c>
      <c r="CL569" s="13"/>
      <c r="CM569" s="13" t="s">
        <v>29</v>
      </c>
      <c r="CN569" s="15"/>
      <c r="CP569" s="251" t="s">
        <v>26</v>
      </c>
      <c r="CQ569" s="252"/>
      <c r="CR569" s="253" t="s">
        <v>27</v>
      </c>
      <c r="CS569" s="254"/>
      <c r="CU569" s="38" t="s">
        <v>37</v>
      </c>
      <c r="CW569" s="53" t="s">
        <v>45</v>
      </c>
      <c r="CY569" s="35"/>
      <c r="CZ569" s="35"/>
    </row>
    <row r="570" spans="1:104" ht="18" customHeight="1" thickTop="1" thickBot="1">
      <c r="D570" s="16">
        <v>0</v>
      </c>
      <c r="E570" s="17">
        <v>0</v>
      </c>
      <c r="F570" s="18">
        <v>1</v>
      </c>
      <c r="G570" s="19">
        <v>0</v>
      </c>
      <c r="H570" s="10"/>
      <c r="I570" s="16">
        <v>0</v>
      </c>
      <c r="J570" s="17">
        <f t="shared" ref="J570" si="5877">-1/($J$4*$B567)</f>
        <v>-1.522681869122448</v>
      </c>
      <c r="K570" s="18">
        <v>1</v>
      </c>
      <c r="L570" s="19">
        <v>0</v>
      </c>
      <c r="N570" s="1">
        <f t="shared" ref="N570" si="5878">D570*I567+F570*I570-E570*J567-G570*J570</f>
        <v>0</v>
      </c>
      <c r="O570" s="4">
        <f t="shared" ref="O570" si="5879">(D570*J567+E570*I567+F570*J570+G570*I570)</f>
        <v>-1.522681869122448</v>
      </c>
      <c r="P570" s="2">
        <f t="shared" ref="P570" si="5880">D570*K567+F570*K570-E570*L567-G570*L570</f>
        <v>1</v>
      </c>
      <c r="Q570" s="3">
        <f t="shared" ref="Q570" si="5881">(D570*L567+E570*K567+F570*L570+G570*K570)</f>
        <v>0</v>
      </c>
      <c r="S570" s="16">
        <v>0</v>
      </c>
      <c r="T570" s="17">
        <v>0</v>
      </c>
      <c r="U570" s="18">
        <v>1</v>
      </c>
      <c r="V570" s="19">
        <v>0</v>
      </c>
      <c r="W570" s="20"/>
      <c r="X570" s="1">
        <f t="shared" ref="X570" si="5882">N570*S567+P570*S570-O570*T567-Q570*T570</f>
        <v>0</v>
      </c>
      <c r="Y570" s="4">
        <f t="shared" ref="Y570" si="5883">(N570*T567+O570*S567+P570*T570+Q570*S570)</f>
        <v>-1.522681869122448</v>
      </c>
      <c r="Z570" s="2">
        <f t="shared" ref="Z570" si="5884">N570*U567+P570*U570-O570*V567-Q570*V570</f>
        <v>-2.1837152689734043</v>
      </c>
      <c r="AA570" s="3">
        <f t="shared" ref="AA570" si="5885">(N570*V567+O570*U567+P570*V570+Q570*U570)</f>
        <v>0</v>
      </c>
      <c r="AB570" s="20"/>
      <c r="AC570" s="16">
        <v>0</v>
      </c>
      <c r="AD570" s="17">
        <f t="shared" ref="AD570" si="5886">-1/($AD$4*$B567)</f>
        <v>-1.7395902916945001</v>
      </c>
      <c r="AE570" s="18">
        <v>1</v>
      </c>
      <c r="AF570" s="19">
        <v>0</v>
      </c>
      <c r="AG570" s="20"/>
      <c r="AH570" s="1">
        <f t="shared" ref="AH570" si="5887">X570*AC567+Z570*AC570-Y570*AD567-AA570*AD570</f>
        <v>0</v>
      </c>
      <c r="AI570" s="4">
        <f t="shared" ref="AI570" si="5888">(X570*AD567+Y570*AC567+Z570*AD570+AA570*AC570)</f>
        <v>2.2760880126087297</v>
      </c>
      <c r="AJ570" s="2">
        <f t="shared" ref="AJ570" si="5889">X570*AE567+Z570*AE570-Y570*AF567-AA570*AF570</f>
        <v>-2.1837152689734043</v>
      </c>
      <c r="AK570" s="3">
        <f t="shared" ref="AK570" si="5890">(X570*AF567+Y570*AE567+Z570*AF570+AA570*AE570)</f>
        <v>0</v>
      </c>
      <c r="AL570" s="20"/>
      <c r="AM570" s="16">
        <v>0</v>
      </c>
      <c r="AN570" s="17">
        <v>0</v>
      </c>
      <c r="AO570" s="18">
        <v>1</v>
      </c>
      <c r="AP570" s="19">
        <v>0</v>
      </c>
      <c r="AR570" s="1">
        <f t="shared" ref="AR570" si="5891">AH570*AM567+AJ570*AM570-AI570*AN567-AK570*AN570</f>
        <v>0</v>
      </c>
      <c r="AS570" s="4">
        <f t="shared" ref="AS570" si="5892">(AH570*AN567+AI570*AM567+AJ570*AN570+AK570*AM570)</f>
        <v>2.2760880126087297</v>
      </c>
      <c r="AT570" s="2">
        <f t="shared" ref="AT570" si="5893">AH570*AO567+AJ570*AO570-AI570*AP567-AK570*AP570</f>
        <v>2.7618938531252479</v>
      </c>
      <c r="AU570" s="3">
        <f t="shared" ref="AU570" si="5894">(AH570*AP567+AI570*AO567+AJ570*AP570+AK570*AO570)</f>
        <v>0</v>
      </c>
      <c r="AV570" s="20"/>
      <c r="AW570" s="16">
        <v>0</v>
      </c>
      <c r="AX570" s="17">
        <f t="shared" ref="AX570" si="5895">-1/($AX$4*$B567)</f>
        <v>-1.7395902916945001</v>
      </c>
      <c r="AY570" s="18">
        <v>1</v>
      </c>
      <c r="AZ570" s="19">
        <v>0</v>
      </c>
      <c r="BA570" s="20"/>
      <c r="BB570" s="1">
        <f t="shared" ref="BB570" si="5896">AR570*AW567+AT570*AW570-AS570*AX567-AU570*AX570</f>
        <v>0</v>
      </c>
      <c r="BC570" s="4">
        <f t="shared" ref="BC570" si="5897">(AR570*AX567+AS570*AW567+AT570*AX570+AU570*AW570)</f>
        <v>-2.5284757209786672</v>
      </c>
      <c r="BD570" s="2">
        <f t="shared" ref="BD570" si="5898">AR570*AY567+AT570*AY570-AS570*AZ567-AU570*AZ570</f>
        <v>2.7618938531252479</v>
      </c>
      <c r="BE570" s="3">
        <f t="shared" ref="BE570" si="5899">(AR570*AZ567+AS570*AY567+AT570*AZ570+AU570*AY570)</f>
        <v>0</v>
      </c>
      <c r="BF570" s="20"/>
      <c r="BG570" s="16">
        <v>0</v>
      </c>
      <c r="BH570" s="17">
        <v>0</v>
      </c>
      <c r="BI570" s="18">
        <v>1</v>
      </c>
      <c r="BJ570" s="19">
        <v>0</v>
      </c>
      <c r="BK570" s="20"/>
      <c r="BL570" s="1">
        <f t="shared" ref="BL570" si="5900">BB570*BG567+BD570*BG570-BC570*BH567-BE570*BH570</f>
        <v>0</v>
      </c>
      <c r="BM570" s="4">
        <f t="shared" ref="BM570" si="5901">(BB570*BH567+BC570*BG567+BD570*BH570+BE570*BG570)</f>
        <v>-2.5284757209786672</v>
      </c>
      <c r="BN570" s="2">
        <f t="shared" ref="BN570" si="5902">BB570*BI567+BD570*BI570-BC570*BJ567-BE570*BJ570</f>
        <v>-2.5247959823212498</v>
      </c>
      <c r="BO570" s="3">
        <f t="shared" ref="BO570" si="5903">(BB570*BJ567+BC570*BI567+BD570*BJ570+BE570*BI570)</f>
        <v>0</v>
      </c>
      <c r="BP570" s="20"/>
      <c r="BQ570" s="16">
        <v>0</v>
      </c>
      <c r="BR570" s="17">
        <f t="shared" ref="BR570" si="5904">-1/($BR$4*$B567)</f>
        <v>-1.522681869122448</v>
      </c>
      <c r="BS570" s="18">
        <v>1</v>
      </c>
      <c r="BT570" s="19">
        <v>0</v>
      </c>
      <c r="BU570" s="20"/>
      <c r="BV570" s="1">
        <f t="shared" ref="BV570" si="5905">BL570*BQ567+BN570*BQ570-BM570*BR567-BO570*BR570</f>
        <v>0</v>
      </c>
      <c r="BW570" s="4">
        <f t="shared" ref="BW570" si="5906">(BL570*BR567+BM570*BQ567+BN570*BR570+BO570*BQ570)</f>
        <v>1.3159853445351004</v>
      </c>
      <c r="BX570" s="2">
        <f t="shared" ref="BX570" si="5907">BL570*BS567+BN570*BS570-BM570*BT567-BO570*BT570</f>
        <v>-2.5247959823212498</v>
      </c>
      <c r="BY570" s="3">
        <f t="shared" ref="BY570" si="5908">(BL570*BT567+BM570*BS567+BN570*BT570+BO570*BS570)</f>
        <v>0</v>
      </c>
      <c r="BZ570" s="20"/>
      <c r="CA570" s="16">
        <v>0</v>
      </c>
      <c r="CB570" s="17">
        <v>0</v>
      </c>
      <c r="CC570" s="18">
        <v>1</v>
      </c>
      <c r="CD570" s="19">
        <v>0</v>
      </c>
      <c r="CE570" s="20"/>
      <c r="CF570" s="1">
        <f t="shared" ref="CF570" si="5909">BV570*CA567+BX570*CA570-BW570*CB567-BY570*CB570</f>
        <v>0</v>
      </c>
      <c r="CG570" s="4">
        <f t="shared" ref="CG570" si="5910">(BV570*CB567+BW570*CA567+BX570*CB570+BY570*CA570)</f>
        <v>1.3159853445351004</v>
      </c>
      <c r="CH570" s="2">
        <f t="shared" ref="CH570" si="5911">BV570*CC567+BX570*CC570-BW570*CD567-BY570*CD570</f>
        <v>-1.0847097681978513</v>
      </c>
      <c r="CI570" s="3">
        <f t="shared" ref="CI570" si="5912">(BV570*CD567+BW570*CC567+BX570*CD570+BY570*CC570)</f>
        <v>0</v>
      </c>
      <c r="CK570" s="16">
        <f t="shared" ref="CK570" si="5913">1/$CL$4</f>
        <v>1</v>
      </c>
      <c r="CL570" s="17">
        <v>0</v>
      </c>
      <c r="CM570" s="18">
        <v>1</v>
      </c>
      <c r="CN570" s="19">
        <v>0</v>
      </c>
      <c r="CP570" s="1">
        <f t="shared" ref="CP570" si="5914">CF570*CK567+CH570*CK570-CG570*CL567-CI570*CL570</f>
        <v>-1.0847097681978513</v>
      </c>
      <c r="CQ570" s="4">
        <f t="shared" ref="CQ570" si="5915">(CF570*CL567+CG570*CK567+CH570*CL570+CI570*CK570)</f>
        <v>1.3159853445351004</v>
      </c>
      <c r="CR570" s="2">
        <f t="shared" ref="CR570" si="5916">CF570*CM567+CH570*CM570-CG570*CN567-CI570*CN570</f>
        <v>-1.0847097681978513</v>
      </c>
      <c r="CS570" s="3">
        <f t="shared" ref="CS570" si="5917">(CF570*CN567+CG570*CM567+CH570*CN570+CI570*CM570)</f>
        <v>0</v>
      </c>
      <c r="CU570" s="39">
        <f t="shared" ref="CU570" si="5918">(180/PI())*ATAN(-1*(CQ567/CP567))</f>
        <v>-7.0523860451667151</v>
      </c>
      <c r="CW570" s="54">
        <f t="shared" ref="CW570" si="5919">20*LOG(((1-(10^(CU567/20)^2)*(1-((1-CW567)/(1+CW567))^2))^0.5))</f>
        <v>-4.2483793001766434</v>
      </c>
      <c r="CY570" s="35"/>
      <c r="CZ570" s="35"/>
    </row>
    <row r="571" spans="1:104" ht="18" customHeight="1"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3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  <c r="BB571" s="20"/>
      <c r="BC571" s="20"/>
      <c r="BD571" s="20"/>
      <c r="BE571" s="20"/>
      <c r="BF571" s="20"/>
      <c r="BG571" s="20"/>
      <c r="BH571" s="20"/>
      <c r="BI571" s="20"/>
      <c r="BJ571" s="20"/>
      <c r="BK571" s="20"/>
      <c r="BL571" s="20"/>
      <c r="BM571" s="20"/>
      <c r="BN571" s="20"/>
      <c r="BO571" s="20"/>
      <c r="BP571" s="20"/>
      <c r="BQ571" s="20"/>
      <c r="BR571" s="20"/>
      <c r="BS571" s="20"/>
      <c r="BT571" s="20"/>
      <c r="BU571" s="20"/>
      <c r="BV571" s="20"/>
      <c r="BW571" s="20"/>
      <c r="BX571" s="20"/>
      <c r="BY571" s="20"/>
      <c r="BZ571" s="20"/>
      <c r="CA571" s="20"/>
      <c r="CB571" s="20"/>
      <c r="CC571" s="20"/>
      <c r="CD571" s="20"/>
      <c r="CE571" s="20"/>
      <c r="CF571" s="20"/>
      <c r="CG571" s="20"/>
      <c r="CH571" s="20"/>
      <c r="CI571" s="20"/>
      <c r="CJ571" s="20"/>
      <c r="CK571" s="20"/>
      <c r="CL571" s="20"/>
      <c r="CY571" s="35"/>
      <c r="CZ571" s="35"/>
    </row>
    <row r="572" spans="1:104" ht="18" customHeight="1">
      <c r="CY572" s="35"/>
      <c r="CZ572" s="35"/>
    </row>
    <row r="573" spans="1:104" ht="18" customHeight="1" thickBot="1">
      <c r="A573" s="23"/>
      <c r="B573" s="23"/>
      <c r="C573" s="23"/>
      <c r="D573" s="20" t="s">
        <v>15</v>
      </c>
      <c r="E573" s="20"/>
      <c r="F573" s="20"/>
      <c r="G573" s="20"/>
      <c r="H573" s="20"/>
      <c r="I573" s="20" t="s">
        <v>16</v>
      </c>
      <c r="J573" s="20"/>
      <c r="K573" s="20"/>
      <c r="L573" s="20"/>
      <c r="M573" s="23"/>
      <c r="N573" s="23"/>
      <c r="O573" s="24" t="s">
        <v>17</v>
      </c>
      <c r="P573" s="23"/>
      <c r="Q573" s="23"/>
      <c r="R573" s="23"/>
      <c r="S573" s="20"/>
      <c r="T573" s="20" t="s">
        <v>18</v>
      </c>
      <c r="U573" s="23"/>
      <c r="V573" s="23"/>
      <c r="W573" s="23"/>
      <c r="X573" s="23"/>
      <c r="Y573" s="24" t="s">
        <v>19</v>
      </c>
      <c r="Z573" s="23"/>
      <c r="AA573" s="23"/>
      <c r="AB573" s="23"/>
      <c r="AC573" s="24" t="s">
        <v>20</v>
      </c>
      <c r="AD573" s="20"/>
      <c r="AE573" s="20"/>
      <c r="AF573" s="20"/>
      <c r="AG573" s="20"/>
      <c r="AH573" s="23"/>
      <c r="AI573" s="24" t="s">
        <v>21</v>
      </c>
      <c r="AJ573" s="23"/>
      <c r="AK573" s="23"/>
      <c r="AL573" s="20"/>
      <c r="AM573" s="24" t="s">
        <v>31</v>
      </c>
      <c r="AN573" s="20"/>
      <c r="AO573" s="23"/>
      <c r="AP573" s="23"/>
      <c r="AQ573" s="23"/>
      <c r="AR573" s="23"/>
      <c r="AS573" s="24" t="s">
        <v>91</v>
      </c>
      <c r="AT573" s="23"/>
      <c r="AU573" s="23"/>
      <c r="AV573" s="23"/>
      <c r="AW573" s="24" t="s">
        <v>32</v>
      </c>
      <c r="AX573" s="20"/>
      <c r="AY573" s="20"/>
      <c r="AZ573" s="20"/>
      <c r="BA573" s="20"/>
      <c r="BB573" s="23"/>
      <c r="BC573" s="24" t="s">
        <v>22</v>
      </c>
      <c r="BD573" s="23"/>
      <c r="BE573" s="23"/>
      <c r="BF573" s="23"/>
      <c r="BG573" s="24" t="s">
        <v>33</v>
      </c>
      <c r="BH573" s="20"/>
      <c r="BI573" s="23"/>
      <c r="BJ573" s="23"/>
      <c r="BK573" s="23"/>
      <c r="BL573" s="23"/>
      <c r="BM573" s="24" t="s">
        <v>34</v>
      </c>
      <c r="BN573" s="23"/>
      <c r="BO573" s="23"/>
      <c r="BP573" s="23"/>
      <c r="BQ573" s="24" t="s">
        <v>89</v>
      </c>
      <c r="BR573" s="20"/>
      <c r="BS573" s="20"/>
      <c r="BT573" s="20"/>
      <c r="BU573" s="20"/>
      <c r="BV573" s="23"/>
      <c r="BW573" s="24" t="s">
        <v>35</v>
      </c>
      <c r="BX573" s="23"/>
      <c r="BY573" s="23"/>
      <c r="BZ573" s="23"/>
      <c r="CA573" s="24" t="s">
        <v>90</v>
      </c>
      <c r="CB573" s="20"/>
      <c r="CC573" s="23"/>
      <c r="CD573" s="23"/>
      <c r="CE573" s="23"/>
      <c r="CF573" s="23"/>
      <c r="CG573" s="24" t="s">
        <v>92</v>
      </c>
      <c r="CH573" s="23"/>
      <c r="CI573" s="23"/>
      <c r="CJ573" s="23"/>
      <c r="CK573" s="24" t="s">
        <v>36</v>
      </c>
      <c r="CL573" s="24"/>
      <c r="CM573" s="23"/>
      <c r="CN573" s="23"/>
      <c r="CO573" s="23"/>
      <c r="CP573" s="23"/>
      <c r="CQ573" s="24" t="s">
        <v>93</v>
      </c>
      <c r="CR573" s="23"/>
      <c r="CS573" s="23"/>
      <c r="CY573" s="35"/>
      <c r="CZ573" s="35"/>
    </row>
    <row r="574" spans="1:104" ht="18" customHeight="1" thickBot="1">
      <c r="A574" s="23"/>
      <c r="B574" s="33"/>
      <c r="C574" s="23"/>
      <c r="D574" s="7" t="s">
        <v>2</v>
      </c>
      <c r="E574" s="8"/>
      <c r="F574" s="8" t="s">
        <v>3</v>
      </c>
      <c r="G574" s="9"/>
      <c r="H574" s="10"/>
      <c r="I574" s="7" t="s">
        <v>4</v>
      </c>
      <c r="J574" s="8"/>
      <c r="K574" s="8" t="s">
        <v>5</v>
      </c>
      <c r="L574" s="9"/>
      <c r="M574" s="23"/>
      <c r="N574" s="251" t="s">
        <v>79</v>
      </c>
      <c r="O574" s="252"/>
      <c r="P574" s="253" t="s">
        <v>80</v>
      </c>
      <c r="Q574" s="254"/>
      <c r="R574" s="23"/>
      <c r="S574" s="7" t="s">
        <v>11</v>
      </c>
      <c r="T574" s="8"/>
      <c r="U574" s="8" t="s">
        <v>12</v>
      </c>
      <c r="V574" s="9"/>
      <c r="W574" s="20"/>
      <c r="X574" s="251" t="s">
        <v>79</v>
      </c>
      <c r="Y574" s="252"/>
      <c r="Z574" s="253" t="s">
        <v>80</v>
      </c>
      <c r="AA574" s="254"/>
      <c r="AB574" s="20"/>
      <c r="AC574" s="7" t="s">
        <v>4</v>
      </c>
      <c r="AD574" s="8"/>
      <c r="AE574" s="8" t="s">
        <v>5</v>
      </c>
      <c r="AF574" s="9"/>
      <c r="AG574" s="20"/>
      <c r="AH574" s="251" t="s">
        <v>0</v>
      </c>
      <c r="AI574" s="252"/>
      <c r="AJ574" s="253" t="s">
        <v>1</v>
      </c>
      <c r="AK574" s="254"/>
      <c r="AL574" s="20"/>
      <c r="AM574" s="7" t="s">
        <v>11</v>
      </c>
      <c r="AN574" s="8"/>
      <c r="AO574" s="8" t="s">
        <v>12</v>
      </c>
      <c r="AP574" s="9"/>
      <c r="AQ574" s="23"/>
      <c r="AR574" s="251" t="s">
        <v>0</v>
      </c>
      <c r="AS574" s="252"/>
      <c r="AT574" s="253" t="s">
        <v>1</v>
      </c>
      <c r="AU574" s="254"/>
      <c r="AV574" s="36"/>
      <c r="AW574" s="7" t="s">
        <v>4</v>
      </c>
      <c r="AX574" s="8"/>
      <c r="AY574" s="8" t="s">
        <v>5</v>
      </c>
      <c r="AZ574" s="9"/>
      <c r="BA574" s="20"/>
      <c r="BB574" s="251" t="s">
        <v>0</v>
      </c>
      <c r="BC574" s="252"/>
      <c r="BD574" s="253" t="s">
        <v>1</v>
      </c>
      <c r="BE574" s="254"/>
      <c r="BF574" s="36"/>
      <c r="BG574" s="7" t="s">
        <v>11</v>
      </c>
      <c r="BH574" s="8"/>
      <c r="BI574" s="8" t="s">
        <v>12</v>
      </c>
      <c r="BJ574" s="9"/>
      <c r="BK574" s="36"/>
      <c r="BL574" s="251" t="s">
        <v>0</v>
      </c>
      <c r="BM574" s="252"/>
      <c r="BN574" s="253" t="s">
        <v>1</v>
      </c>
      <c r="BO574" s="254"/>
      <c r="BP574" s="36"/>
      <c r="BQ574" s="7" t="s">
        <v>4</v>
      </c>
      <c r="BR574" s="8"/>
      <c r="BS574" s="8" t="s">
        <v>5</v>
      </c>
      <c r="BT574" s="9"/>
      <c r="BU574" s="20"/>
      <c r="BV574" s="251" t="s">
        <v>0</v>
      </c>
      <c r="BW574" s="252"/>
      <c r="BX574" s="253" t="s">
        <v>1</v>
      </c>
      <c r="BY574" s="254"/>
      <c r="BZ574" s="36"/>
      <c r="CA574" s="7" t="s">
        <v>11</v>
      </c>
      <c r="CB574" s="8"/>
      <c r="CC574" s="8" t="s">
        <v>12</v>
      </c>
      <c r="CD574" s="9"/>
      <c r="CE574" s="36"/>
      <c r="CF574" s="251" t="s">
        <v>0</v>
      </c>
      <c r="CG574" s="252"/>
      <c r="CH574" s="253" t="s">
        <v>1</v>
      </c>
      <c r="CI574" s="254"/>
      <c r="CJ574" s="23"/>
      <c r="CK574" s="7" t="s">
        <v>23</v>
      </c>
      <c r="CL574" s="8"/>
      <c r="CM574" s="8" t="s">
        <v>24</v>
      </c>
      <c r="CN574" s="9"/>
      <c r="CO574" s="23"/>
      <c r="CP574" s="251" t="s">
        <v>0</v>
      </c>
      <c r="CQ574" s="252"/>
      <c r="CR574" s="253" t="s">
        <v>1</v>
      </c>
      <c r="CS574" s="254"/>
      <c r="CU574" s="26" t="s">
        <v>25</v>
      </c>
      <c r="CW574" s="50" t="s">
        <v>44</v>
      </c>
      <c r="CY574" s="35"/>
      <c r="CZ574" s="35"/>
    </row>
    <row r="575" spans="1:104" ht="18" customHeight="1" thickTop="1" thickBot="1">
      <c r="B575" s="34">
        <v>0.96499999999999997</v>
      </c>
      <c r="D575" s="11">
        <v>1</v>
      </c>
      <c r="E575" s="12">
        <v>0</v>
      </c>
      <c r="F575" s="13">
        <v>0</v>
      </c>
      <c r="G575" s="40">
        <f t="shared" ref="G575" si="5920">-1/($E$4*$B575)</f>
        <v>-1.0886326610482335</v>
      </c>
      <c r="H575" s="10"/>
      <c r="I575" s="11">
        <v>1</v>
      </c>
      <c r="J575" s="12">
        <v>0</v>
      </c>
      <c r="K575" s="13">
        <v>0</v>
      </c>
      <c r="L575" s="14">
        <v>0</v>
      </c>
      <c r="N575" s="1">
        <f t="shared" ref="N575" si="5921">D575*I575+F575*I578-E575*J575-G575*J578</f>
        <v>-0.64905240052659252</v>
      </c>
      <c r="O575" s="4">
        <f t="shared" ref="O575" si="5922">(D575*J575+E575*I575+F575*J578+G575*I578)</f>
        <v>0</v>
      </c>
      <c r="P575" s="2">
        <f t="shared" ref="P575" si="5923">D575*K575+F575*K578-E575*L575-G575*L578</f>
        <v>0</v>
      </c>
      <c r="Q575" s="3">
        <f t="shared" ref="Q575" si="5924">(D575*L575+E575*K575+F575*L578+G575*K578)</f>
        <v>-1.0886326610482335</v>
      </c>
      <c r="S575" s="11">
        <v>1</v>
      </c>
      <c r="T575" s="12">
        <v>0</v>
      </c>
      <c r="U575" s="13">
        <v>0</v>
      </c>
      <c r="V575" s="40">
        <f t="shared" ref="V575" si="5925">-1/($T$4*$B575)</f>
        <v>-2.0800269571493648</v>
      </c>
      <c r="W575" s="20"/>
      <c r="X575" s="1">
        <f t="shared" ref="X575" si="5926">N575*S575+P575*S578-O575*T575-Q575*T578</f>
        <v>-0.64905240052659252</v>
      </c>
      <c r="Y575" s="4">
        <f t="shared" ref="Y575" si="5927">(N575*T575+O575*S575+P575*T578+Q575*S578)</f>
        <v>0</v>
      </c>
      <c r="Z575" s="2">
        <f t="shared" ref="Z575" si="5928">N575*U575+P575*U578-O575*V575-Q575*V578</f>
        <v>0</v>
      </c>
      <c r="AA575" s="3">
        <f t="shared" ref="AA575" si="5929">(N575*V575+O575*U575+P575*V578+Q575*U578)</f>
        <v>0.26141382864958551</v>
      </c>
      <c r="AB575" s="20"/>
      <c r="AC575" s="11">
        <v>1</v>
      </c>
      <c r="AD575" s="12">
        <v>0</v>
      </c>
      <c r="AE575" s="13">
        <v>0</v>
      </c>
      <c r="AF575" s="14">
        <v>0</v>
      </c>
      <c r="AG575" s="20"/>
      <c r="AH575" s="1">
        <f t="shared" ref="AH575" si="5930">X575*AC575+Z575*AC578-Y575*AD575-AA575*AD578</f>
        <v>-0.19665567503833531</v>
      </c>
      <c r="AI575" s="4">
        <f t="shared" ref="AI575" si="5931">(X575*AD575+Y575*AC575+Z575*AD578+AA575*AC578)</f>
        <v>0</v>
      </c>
      <c r="AJ575" s="2">
        <f t="shared" ref="AJ575" si="5932">X575*AE575+Z575*AE578-Y575*AF575-AA575*AF578</f>
        <v>0</v>
      </c>
      <c r="AK575" s="3">
        <f t="shared" ref="AK575" si="5933">(X575*AF575+Y575*AE575+Z575*AF578+AA575*AE578)</f>
        <v>0.26141382864958551</v>
      </c>
      <c r="AL575" s="20"/>
      <c r="AM575" s="11">
        <v>1</v>
      </c>
      <c r="AN575" s="12">
        <v>0</v>
      </c>
      <c r="AO575" s="13">
        <v>0</v>
      </c>
      <c r="AP575" s="40">
        <f t="shared" ref="AP575" si="5934">-1/($AN$4*$B575)</f>
        <v>-2.1615966417434573</v>
      </c>
      <c r="AR575" s="1">
        <f t="shared" ref="AR575" si="5935">AH575*AM575+AJ575*AM578-AI575*AN575-AK575*AN578</f>
        <v>-0.19665567503833531</v>
      </c>
      <c r="AS575" s="4">
        <f t="shared" ref="AS575" si="5936">(AH575*AN575+AI575*AM575+AJ575*AN578+AK575*AM578)</f>
        <v>0</v>
      </c>
      <c r="AT575" s="2">
        <f t="shared" ref="AT575" si="5937">AH575*AO575+AJ575*AO578-AI575*AP575-AK575*AP578</f>
        <v>0</v>
      </c>
      <c r="AU575" s="3">
        <f t="shared" ref="AU575" si="5938">(AH575*AP575+AI575*AO575+AJ575*AP578+AK575*AO578)</f>
        <v>0.68650407539224378</v>
      </c>
      <c r="AV575" s="20"/>
      <c r="AW575" s="11">
        <v>1</v>
      </c>
      <c r="AX575" s="12">
        <v>0</v>
      </c>
      <c r="AY575" s="13">
        <v>0</v>
      </c>
      <c r="AZ575" s="14">
        <v>0</v>
      </c>
      <c r="BA575" s="20"/>
      <c r="BB575" s="1">
        <f t="shared" ref="BB575" si="5939">AR575*AW575+AT575*AW578-AS575*AX575-AU575*AX578</f>
        <v>0.99139239933535817</v>
      </c>
      <c r="BC575" s="4">
        <f t="shared" ref="BC575" si="5940">(AR575*AX575+AS575*AW575+AT575*AX578+AU575*AW578)</f>
        <v>0</v>
      </c>
      <c r="BD575" s="2">
        <f t="shared" ref="BD575" si="5941">AR575*AY575+AT575*AY578-AS575*AZ575-AU575*AZ578</f>
        <v>0</v>
      </c>
      <c r="BE575" s="3">
        <f t="shared" ref="BE575" si="5942">(AR575*AZ575+AS575*AY575+AT575*AZ578+AU575*AY578)</f>
        <v>0.68650407539224378</v>
      </c>
      <c r="BF575" s="20"/>
      <c r="BG575" s="11">
        <v>1</v>
      </c>
      <c r="BH575" s="12">
        <v>0</v>
      </c>
      <c r="BI575" s="13">
        <v>0</v>
      </c>
      <c r="BJ575" s="40">
        <f t="shared" ref="BJ575" si="5943">-1/($BH$4*$B575)</f>
        <v>-2.0800269571493648</v>
      </c>
      <c r="BK575" s="20"/>
      <c r="BL575" s="1">
        <f t="shared" ref="BL575" si="5944">BB575*BG575+BD575*BG578-BC575*BH575-BE575*BH578</f>
        <v>0.99139239933535817</v>
      </c>
      <c r="BM575" s="4">
        <f t="shared" ref="BM575" si="5945">(BB575*BH575+BC575*BG575+BD575*BH578+BE575*BG578)</f>
        <v>0</v>
      </c>
      <c r="BN575" s="2">
        <f t="shared" ref="BN575" si="5946">BB575*BI575+BD575*BI578-BC575*BJ575-BE575*BJ578</f>
        <v>0</v>
      </c>
      <c r="BO575" s="3">
        <f t="shared" ref="BO575" si="5947">(BB575*BJ575+BC575*BI575+BD575*BJ578+BE575*BI578)</f>
        <v>-1.3756188403382894</v>
      </c>
      <c r="BP575" s="20"/>
      <c r="BQ575" s="11">
        <v>1</v>
      </c>
      <c r="BR575" s="12">
        <v>0</v>
      </c>
      <c r="BS575" s="13">
        <v>0</v>
      </c>
      <c r="BT575" s="14">
        <v>0</v>
      </c>
      <c r="BU575" s="20"/>
      <c r="BV575" s="1">
        <f t="shared" ref="BV575" si="5948">BL575*BQ575+BN575*BQ578-BM575*BR575-BO575*BR578</f>
        <v>-1.0923844631787418</v>
      </c>
      <c r="BW575" s="4">
        <f t="shared" ref="BW575" si="5949">(BL575*BR575+BM575*BQ575+BN575*BR578+BO575*BQ578)</f>
        <v>0</v>
      </c>
      <c r="BX575" s="2">
        <f t="shared" ref="BX575" si="5950">BL575*BS575+BN575*BS578-BM575*BT575-BO575*BT578</f>
        <v>0</v>
      </c>
      <c r="BY575" s="3">
        <f t="shared" ref="BY575" si="5951">(BL575*BT575+BM575*BS575+BN575*BT578+BO575*BS578)</f>
        <v>-1.3756188403382894</v>
      </c>
      <c r="BZ575" s="20"/>
      <c r="CA575" s="11">
        <v>1</v>
      </c>
      <c r="CB575" s="12">
        <v>0</v>
      </c>
      <c r="CC575" s="13">
        <v>0</v>
      </c>
      <c r="CD575" s="40">
        <f t="shared" ref="CD575" si="5952">-1/($CB$4*$B575)</f>
        <v>-1.0886326610482335</v>
      </c>
      <c r="CE575" s="20"/>
      <c r="CF575" s="1">
        <f t="shared" ref="CF575" si="5953">BV575*CA575+BX575*CA578-BW575*CB575-BY575*CB578</f>
        <v>-1.0923844631787418</v>
      </c>
      <c r="CG575" s="4">
        <f t="shared" ref="CG575" si="5954">(BV575*CB575+BW575*CA575+BX575*CB578+BY575*CA578)</f>
        <v>0</v>
      </c>
      <c r="CH575" s="2">
        <f t="shared" ref="CH575" si="5955">BV575*CC575+BX575*CC578-BW575*CD575-BY575*CD578</f>
        <v>0</v>
      </c>
      <c r="CI575" s="3">
        <f t="shared" ref="CI575" si="5956">(BV575*CD575+BW575*CC575+BX575*CD578+BY575*CC578)</f>
        <v>-0.18641343530026955</v>
      </c>
      <c r="CJ575" s="28"/>
      <c r="CK575" s="11">
        <v>1</v>
      </c>
      <c r="CL575" s="12">
        <v>0</v>
      </c>
      <c r="CM575" s="13">
        <v>0</v>
      </c>
      <c r="CN575" s="14">
        <v>0</v>
      </c>
      <c r="CP575" s="1">
        <f t="shared" ref="CP575" si="5957">CF575*CK575+CH575*CK578-CG575*CL575-CI575*CL578</f>
        <v>-1.0923844631787418</v>
      </c>
      <c r="CQ575" s="4">
        <f t="shared" ref="CQ575" si="5958">(CF575*CL575+CG575*CK575+CH575*CL578+CI575*CK578)</f>
        <v>-0.18641343530026955</v>
      </c>
      <c r="CR575" s="2">
        <f t="shared" ref="CR575" si="5959">CF575*CM575+CH575*CM578-CG575*CN575-CI575*CN578</f>
        <v>0</v>
      </c>
      <c r="CS575" s="3">
        <f t="shared" ref="CS575" si="5960">(CF575*CN575+CG575*CM575+CH575*CN578+CI575*CM578)</f>
        <v>-0.18641343530026955</v>
      </c>
      <c r="CU575" s="29">
        <f t="shared" ref="CU575" si="5961">20*LOG(((1+$CL$4)/$CL$4)/((CP575+CP578)^2+(CQ575+CQ578)^2)^0.5)</f>
        <v>-1.3803806459989003</v>
      </c>
      <c r="CW575" s="51">
        <f t="shared" ref="CW575" si="5962">((CP575^2+CQ575^2)^0.5)/((CP578^2+CQ578^2)^0.5)</f>
        <v>0.73574975528290643</v>
      </c>
      <c r="CY575" s="35"/>
      <c r="CZ575" s="35"/>
    </row>
    <row r="576" spans="1:104" ht="18" customHeight="1" thickBot="1">
      <c r="D576" s="11"/>
      <c r="E576" s="13"/>
      <c r="F576" s="13"/>
      <c r="G576" s="15"/>
      <c r="H576" s="10"/>
      <c r="I576" s="11"/>
      <c r="J576" s="13"/>
      <c r="K576" s="13"/>
      <c r="L576" s="15"/>
      <c r="N576" s="5"/>
      <c r="Q576" s="6"/>
      <c r="S576" s="11"/>
      <c r="T576" s="13"/>
      <c r="U576" s="13"/>
      <c r="V576" s="15"/>
      <c r="W576" s="20"/>
      <c r="X576" s="5"/>
      <c r="AA576" s="6"/>
      <c r="AB576" s="20"/>
      <c r="AC576" s="11"/>
      <c r="AD576" s="13"/>
      <c r="AE576" s="13"/>
      <c r="AF576" s="15"/>
      <c r="AG576" s="20"/>
      <c r="AH576" s="5"/>
      <c r="AK576" s="6"/>
      <c r="AL576" s="20"/>
      <c r="AM576" s="11"/>
      <c r="AN576" s="13"/>
      <c r="AO576" s="13"/>
      <c r="AP576" s="15"/>
      <c r="AR576" s="5"/>
      <c r="AU576" s="6"/>
      <c r="AW576" s="11"/>
      <c r="AX576" s="13"/>
      <c r="AY576" s="13"/>
      <c r="AZ576" s="15"/>
      <c r="BA576" s="20"/>
      <c r="BB576" s="5"/>
      <c r="BE576" s="6"/>
      <c r="BG576" s="11"/>
      <c r="BH576" s="13"/>
      <c r="BI576" s="13"/>
      <c r="BJ576" s="15"/>
      <c r="BL576" s="5"/>
      <c r="BO576" s="6"/>
      <c r="BQ576" s="11"/>
      <c r="BR576" s="13"/>
      <c r="BS576" s="13"/>
      <c r="BT576" s="15"/>
      <c r="BU576" s="20"/>
      <c r="BV576" s="5"/>
      <c r="BY576" s="6"/>
      <c r="CA576" s="11"/>
      <c r="CB576" s="13"/>
      <c r="CC576" s="13"/>
      <c r="CD576" s="15"/>
      <c r="CF576" s="5"/>
      <c r="CI576" s="6"/>
      <c r="CK576" s="11"/>
      <c r="CL576" s="13"/>
      <c r="CM576" s="13"/>
      <c r="CN576" s="15"/>
      <c r="CP576" s="5"/>
      <c r="CS576" s="6"/>
      <c r="CW576" s="52"/>
      <c r="CY576" s="35"/>
      <c r="CZ576" s="35"/>
    </row>
    <row r="577" spans="1:104" ht="18" customHeight="1" thickBot="1">
      <c r="D577" s="11" t="s">
        <v>6</v>
      </c>
      <c r="E577" s="13"/>
      <c r="F577" s="13" t="s">
        <v>7</v>
      </c>
      <c r="G577" s="15"/>
      <c r="H577" s="10"/>
      <c r="I577" s="11" t="s">
        <v>8</v>
      </c>
      <c r="J577" s="13"/>
      <c r="K577" s="13" t="s">
        <v>9</v>
      </c>
      <c r="L577" s="15"/>
      <c r="N577" s="251" t="s">
        <v>26</v>
      </c>
      <c r="O577" s="252"/>
      <c r="P577" s="253" t="s">
        <v>27</v>
      </c>
      <c r="Q577" s="254"/>
      <c r="S577" s="11" t="s">
        <v>13</v>
      </c>
      <c r="T577" s="13"/>
      <c r="U577" s="13" t="s">
        <v>14</v>
      </c>
      <c r="V577" s="15"/>
      <c r="W577" s="20"/>
      <c r="X577" s="251" t="s">
        <v>26</v>
      </c>
      <c r="Y577" s="252"/>
      <c r="Z577" s="253" t="s">
        <v>27</v>
      </c>
      <c r="AA577" s="254"/>
      <c r="AB577" s="20"/>
      <c r="AC577" s="11" t="s">
        <v>8</v>
      </c>
      <c r="AD577" s="13"/>
      <c r="AE577" s="13" t="s">
        <v>9</v>
      </c>
      <c r="AF577" s="15"/>
      <c r="AG577" s="20"/>
      <c r="AH577" s="251" t="s">
        <v>26</v>
      </c>
      <c r="AI577" s="252"/>
      <c r="AJ577" s="253" t="s">
        <v>27</v>
      </c>
      <c r="AK577" s="254"/>
      <c r="AL577" s="20"/>
      <c r="AM577" s="11" t="s">
        <v>13</v>
      </c>
      <c r="AN577" s="13"/>
      <c r="AO577" s="13" t="s">
        <v>14</v>
      </c>
      <c r="AP577" s="15"/>
      <c r="AR577" s="251" t="s">
        <v>26</v>
      </c>
      <c r="AS577" s="252"/>
      <c r="AT577" s="253" t="s">
        <v>27</v>
      </c>
      <c r="AU577" s="254"/>
      <c r="AV577" s="36"/>
      <c r="AW577" s="11" t="s">
        <v>8</v>
      </c>
      <c r="AX577" s="13"/>
      <c r="AY577" s="13" t="s">
        <v>9</v>
      </c>
      <c r="AZ577" s="15"/>
      <c r="BA577" s="20"/>
      <c r="BB577" s="251" t="s">
        <v>26</v>
      </c>
      <c r="BC577" s="252"/>
      <c r="BD577" s="253" t="s">
        <v>27</v>
      </c>
      <c r="BE577" s="254"/>
      <c r="BF577" s="36"/>
      <c r="BG577" s="11" t="s">
        <v>13</v>
      </c>
      <c r="BH577" s="13"/>
      <c r="BI577" s="13" t="s">
        <v>14</v>
      </c>
      <c r="BJ577" s="15"/>
      <c r="BK577" s="36"/>
      <c r="BL577" s="251" t="s">
        <v>26</v>
      </c>
      <c r="BM577" s="252"/>
      <c r="BN577" s="253" t="s">
        <v>27</v>
      </c>
      <c r="BO577" s="254"/>
      <c r="BP577" s="36"/>
      <c r="BQ577" s="11" t="s">
        <v>8</v>
      </c>
      <c r="BR577" s="13"/>
      <c r="BS577" s="13" t="s">
        <v>9</v>
      </c>
      <c r="BT577" s="15"/>
      <c r="BU577" s="20"/>
      <c r="BV577" s="251" t="s">
        <v>26</v>
      </c>
      <c r="BW577" s="252"/>
      <c r="BX577" s="253" t="s">
        <v>27</v>
      </c>
      <c r="BY577" s="254"/>
      <c r="BZ577" s="36"/>
      <c r="CA577" s="11" t="s">
        <v>13</v>
      </c>
      <c r="CB577" s="13"/>
      <c r="CC577" s="13" t="s">
        <v>14</v>
      </c>
      <c r="CD577" s="15"/>
      <c r="CE577" s="36"/>
      <c r="CF577" s="251" t="s">
        <v>26</v>
      </c>
      <c r="CG577" s="252"/>
      <c r="CH577" s="253" t="s">
        <v>27</v>
      </c>
      <c r="CI577" s="254"/>
      <c r="CK577" s="11" t="s">
        <v>28</v>
      </c>
      <c r="CL577" s="13"/>
      <c r="CM577" s="13" t="s">
        <v>29</v>
      </c>
      <c r="CN577" s="15"/>
      <c r="CP577" s="251" t="s">
        <v>26</v>
      </c>
      <c r="CQ577" s="252"/>
      <c r="CR577" s="253" t="s">
        <v>27</v>
      </c>
      <c r="CS577" s="254"/>
      <c r="CU577" s="38" t="s">
        <v>37</v>
      </c>
      <c r="CW577" s="53" t="s">
        <v>45</v>
      </c>
      <c r="CY577" s="35"/>
      <c r="CZ577" s="35"/>
    </row>
    <row r="578" spans="1:104" ht="18" customHeight="1" thickTop="1" thickBot="1">
      <c r="D578" s="16">
        <v>0</v>
      </c>
      <c r="E578" s="17">
        <v>0</v>
      </c>
      <c r="F578" s="18">
        <v>1</v>
      </c>
      <c r="G578" s="19">
        <v>0</v>
      </c>
      <c r="H578" s="10"/>
      <c r="I578" s="16">
        <v>0</v>
      </c>
      <c r="J578" s="17">
        <f t="shared" ref="J578" si="5963">-1/($J$4*$B575)</f>
        <v>-1.5147923257591192</v>
      </c>
      <c r="K578" s="18">
        <v>1</v>
      </c>
      <c r="L578" s="19">
        <v>0</v>
      </c>
      <c r="N578" s="1">
        <f t="shared" ref="N578" si="5964">D578*I575+F578*I578-E578*J575-G578*J578</f>
        <v>0</v>
      </c>
      <c r="O578" s="4">
        <f t="shared" ref="O578" si="5965">(D578*J575+E578*I575+F578*J578+G578*I578)</f>
        <v>-1.5147923257591192</v>
      </c>
      <c r="P578" s="2">
        <f t="shared" ref="P578" si="5966">D578*K575+F578*K578-E578*L575-G578*L578</f>
        <v>1</v>
      </c>
      <c r="Q578" s="3">
        <f t="shared" ref="Q578" si="5967">(D578*L575+E578*K575+F578*L578+G578*K578)</f>
        <v>0</v>
      </c>
      <c r="S578" s="16">
        <v>0</v>
      </c>
      <c r="T578" s="17">
        <v>0</v>
      </c>
      <c r="U578" s="18">
        <v>1</v>
      </c>
      <c r="V578" s="19">
        <v>0</v>
      </c>
      <c r="W578" s="20"/>
      <c r="X578" s="1">
        <f t="shared" ref="X578" si="5968">N578*S575+P578*S578-O578*T575-Q578*T578</f>
        <v>0</v>
      </c>
      <c r="Y578" s="4">
        <f t="shared" ref="Y578" si="5969">(N578*T575+O578*S575+P578*T578+Q578*S578)</f>
        <v>-1.5147923257591192</v>
      </c>
      <c r="Z578" s="2">
        <f t="shared" ref="Z578" si="5970">N578*U575+P578*U578-O578*V575-Q578*V578</f>
        <v>-2.1508088720619498</v>
      </c>
      <c r="AA578" s="3">
        <f t="shared" ref="AA578" si="5971">(N578*V575+O578*U575+P578*V578+Q578*U578)</f>
        <v>0</v>
      </c>
      <c r="AB578" s="20"/>
      <c r="AC578" s="16">
        <v>0</v>
      </c>
      <c r="AD578" s="17">
        <f t="shared" ref="AD578" si="5972">-1/($AD$4*$B575)</f>
        <v>-1.7305768704940105</v>
      </c>
      <c r="AE578" s="18">
        <v>1</v>
      </c>
      <c r="AF578" s="19">
        <v>0</v>
      </c>
      <c r="AG578" s="20"/>
      <c r="AH578" s="1">
        <f t="shared" ref="AH578" si="5973">X578*AC575+Z578*AC578-Y578*AD575-AA578*AD578</f>
        <v>0</v>
      </c>
      <c r="AI578" s="4">
        <f t="shared" ref="AI578" si="5974">(X578*AD575+Y578*AC575+Z578*AD578+AA578*AC578)</f>
        <v>2.2073477610846028</v>
      </c>
      <c r="AJ578" s="2">
        <f t="shared" ref="AJ578" si="5975">X578*AE575+Z578*AE578-Y578*AF575-AA578*AF578</f>
        <v>-2.1508088720619498</v>
      </c>
      <c r="AK578" s="3">
        <f t="shared" ref="AK578" si="5976">(X578*AF575+Y578*AE575+Z578*AF578+AA578*AE578)</f>
        <v>0</v>
      </c>
      <c r="AL578" s="20"/>
      <c r="AM578" s="16">
        <v>0</v>
      </c>
      <c r="AN578" s="17">
        <v>0</v>
      </c>
      <c r="AO578" s="18">
        <v>1</v>
      </c>
      <c r="AP578" s="19">
        <v>0</v>
      </c>
      <c r="AR578" s="1">
        <f t="shared" ref="AR578" si="5977">AH578*AM575+AJ578*AM578-AI578*AN575-AK578*AN578</f>
        <v>0</v>
      </c>
      <c r="AS578" s="4">
        <f t="shared" ref="AS578" si="5978">(AH578*AN575+AI578*AM575+AJ578*AN578+AK578*AM578)</f>
        <v>2.2073477610846028</v>
      </c>
      <c r="AT578" s="2">
        <f t="shared" ref="AT578" si="5979">AH578*AO575+AJ578*AO578-AI578*AP575-AK578*AP578</f>
        <v>2.620586635458467</v>
      </c>
      <c r="AU578" s="3">
        <f t="shared" ref="AU578" si="5980">(AH578*AP575+AI578*AO575+AJ578*AP578+AK578*AO578)</f>
        <v>0</v>
      </c>
      <c r="AV578" s="20"/>
      <c r="AW578" s="16">
        <v>0</v>
      </c>
      <c r="AX578" s="17">
        <f t="shared" ref="AX578" si="5981">-1/($AX$4*$B575)</f>
        <v>-1.7305768704940105</v>
      </c>
      <c r="AY578" s="18">
        <v>1</v>
      </c>
      <c r="AZ578" s="19">
        <v>0</v>
      </c>
      <c r="BA578" s="20"/>
      <c r="BB578" s="1">
        <f t="shared" ref="BB578" si="5982">AR578*AW575+AT578*AW578-AS578*AX575-AU578*AX578</f>
        <v>0</v>
      </c>
      <c r="BC578" s="4">
        <f t="shared" ref="BC578" si="5983">(AR578*AX575+AS578*AW575+AT578*AX578+AU578*AW578)</f>
        <v>-2.3277788573655398</v>
      </c>
      <c r="BD578" s="2">
        <f t="shared" ref="BD578" si="5984">AR578*AY575+AT578*AY578-AS578*AZ575-AU578*AZ578</f>
        <v>2.620586635458467</v>
      </c>
      <c r="BE578" s="3">
        <f t="shared" ref="BE578" si="5985">(AR578*AZ575+AS578*AY575+AT578*AZ578+AU578*AY578)</f>
        <v>0</v>
      </c>
      <c r="BF578" s="20"/>
      <c r="BG578" s="16">
        <v>0</v>
      </c>
      <c r="BH578" s="17">
        <v>0</v>
      </c>
      <c r="BI578" s="18">
        <v>1</v>
      </c>
      <c r="BJ578" s="19">
        <v>0</v>
      </c>
      <c r="BK578" s="20"/>
      <c r="BL578" s="1">
        <f t="shared" ref="BL578" si="5986">BB578*BG575+BD578*BG578-BC578*BH575-BE578*BH578</f>
        <v>0</v>
      </c>
      <c r="BM578" s="4">
        <f t="shared" ref="BM578" si="5987">(BB578*BH575+BC578*BG575+BD578*BH578+BE578*BG578)</f>
        <v>-2.3277788573655398</v>
      </c>
      <c r="BN578" s="2">
        <f t="shared" ref="BN578" si="5988">BB578*BI575+BD578*BI578-BC578*BJ575-BE578*BJ578</f>
        <v>-2.2212561381442018</v>
      </c>
      <c r="BO578" s="3">
        <f t="shared" ref="BO578" si="5989">(BB578*BJ575+BC578*BI575+BD578*BJ578+BE578*BI578)</f>
        <v>0</v>
      </c>
      <c r="BP578" s="20"/>
      <c r="BQ578" s="16">
        <v>0</v>
      </c>
      <c r="BR578" s="17">
        <f t="shared" ref="BR578" si="5990">-1/($BR$4*$B575)</f>
        <v>-1.5147923257591192</v>
      </c>
      <c r="BS578" s="18">
        <v>1</v>
      </c>
      <c r="BT578" s="19">
        <v>0</v>
      </c>
      <c r="BU578" s="20"/>
      <c r="BV578" s="1">
        <f t="shared" ref="BV578" si="5991">BL578*BQ575+BN578*BQ578-BM578*BR575-BO578*BR578</f>
        <v>0</v>
      </c>
      <c r="BW578" s="4">
        <f t="shared" ref="BW578" si="5992">(BL578*BR575+BM578*BQ575+BN578*BR578+BO578*BQ578)</f>
        <v>1.0369628942406348</v>
      </c>
      <c r="BX578" s="2">
        <f t="shared" ref="BX578" si="5993">BL578*BS575+BN578*BS578-BM578*BT575-BO578*BT578</f>
        <v>-2.2212561381442018</v>
      </c>
      <c r="BY578" s="3">
        <f t="shared" ref="BY578" si="5994">(BL578*BT575+BM578*BS575+BN578*BT578+BO578*BS578)</f>
        <v>0</v>
      </c>
      <c r="BZ578" s="20"/>
      <c r="CA578" s="16">
        <v>0</v>
      </c>
      <c r="CB578" s="17">
        <v>0</v>
      </c>
      <c r="CC578" s="18">
        <v>1</v>
      </c>
      <c r="CD578" s="19">
        <v>0</v>
      </c>
      <c r="CE578" s="20"/>
      <c r="CF578" s="1">
        <f t="shared" ref="CF578" si="5995">BV578*CA575+BX578*CA578-BW578*CB575-BY578*CB578</f>
        <v>0</v>
      </c>
      <c r="CG578" s="4">
        <f t="shared" ref="CG578" si="5996">(BV578*CB575+BW578*CA575+BX578*CB578+BY578*CA578)</f>
        <v>1.0369628942406348</v>
      </c>
      <c r="CH578" s="2">
        <f t="shared" ref="CH578" si="5997">BV578*CC575+BX578*CC578-BW578*CD575-BY578*CD578</f>
        <v>-1.0923844631787416</v>
      </c>
      <c r="CI578" s="3">
        <f t="shared" ref="CI578" si="5998">(BV578*CD575+BW578*CC575+BX578*CD578+BY578*CC578)</f>
        <v>0</v>
      </c>
      <c r="CK578" s="16">
        <f t="shared" ref="CK578" si="5999">1/$CL$4</f>
        <v>1</v>
      </c>
      <c r="CL578" s="17">
        <v>0</v>
      </c>
      <c r="CM578" s="18">
        <v>1</v>
      </c>
      <c r="CN578" s="19">
        <v>0</v>
      </c>
      <c r="CP578" s="1">
        <f t="shared" ref="CP578" si="6000">CF578*CK575+CH578*CK578-CG578*CL575-CI578*CL578</f>
        <v>-1.0923844631787416</v>
      </c>
      <c r="CQ578" s="4">
        <f t="shared" ref="CQ578" si="6001">(CF578*CL575+CG578*CK575+CH578*CL578+CI578*CK578)</f>
        <v>1.0369628942406348</v>
      </c>
      <c r="CR578" s="2">
        <f t="shared" ref="CR578" si="6002">CF578*CM575+CH578*CM578-CG578*CN575-CI578*CN578</f>
        <v>-1.0923844631787416</v>
      </c>
      <c r="CS578" s="3">
        <f t="shared" ref="CS578" si="6003">(CF578*CN575+CG578*CM575+CH578*CN578+CI578*CM578)</f>
        <v>0</v>
      </c>
      <c r="CU578" s="39">
        <f t="shared" ref="CU578" si="6004">(180/PI())*ATAN(-1*(CQ575/CP575))</f>
        <v>-9.6841370379246978</v>
      </c>
      <c r="CW578" s="54">
        <f t="shared" ref="CW578" si="6005">20*LOG(((1-(10^(CU575/20)^2)*(1-((1-CW575)/(1+CW575))^2))^0.5))</f>
        <v>-5.3887645892807798</v>
      </c>
      <c r="CY578" s="35"/>
      <c r="CZ578" s="35"/>
    </row>
    <row r="579" spans="1:104" ht="18" customHeight="1"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3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  <c r="BB579" s="20"/>
      <c r="BC579" s="20"/>
      <c r="BD579" s="20"/>
      <c r="BE579" s="20"/>
      <c r="BF579" s="20"/>
      <c r="BG579" s="20"/>
      <c r="BH579" s="20"/>
      <c r="BI579" s="20"/>
      <c r="BJ579" s="20"/>
      <c r="BK579" s="20"/>
      <c r="BL579" s="20"/>
      <c r="BM579" s="20"/>
      <c r="BN579" s="20"/>
      <c r="BO579" s="20"/>
      <c r="BP579" s="20"/>
      <c r="BQ579" s="20"/>
      <c r="BR579" s="20"/>
      <c r="BS579" s="20"/>
      <c r="BT579" s="20"/>
      <c r="BU579" s="20"/>
      <c r="BV579" s="20"/>
      <c r="BW579" s="20"/>
      <c r="BX579" s="20"/>
      <c r="BY579" s="20"/>
      <c r="BZ579" s="20"/>
      <c r="CA579" s="20"/>
      <c r="CB579" s="20"/>
      <c r="CC579" s="20"/>
      <c r="CD579" s="20"/>
      <c r="CE579" s="20"/>
      <c r="CF579" s="20"/>
      <c r="CG579" s="20"/>
      <c r="CH579" s="20"/>
      <c r="CI579" s="20"/>
      <c r="CJ579" s="20"/>
      <c r="CK579" s="20"/>
      <c r="CL579" s="20"/>
      <c r="CY579" s="35"/>
      <c r="CZ579" s="35"/>
    </row>
    <row r="580" spans="1:104" ht="18" customHeight="1">
      <c r="CY580" s="35"/>
      <c r="CZ580" s="35"/>
    </row>
    <row r="581" spans="1:104" ht="18" customHeight="1" thickBot="1">
      <c r="A581" s="23"/>
      <c r="B581" s="23"/>
      <c r="C581" s="23"/>
      <c r="D581" s="20" t="s">
        <v>15</v>
      </c>
      <c r="E581" s="20"/>
      <c r="F581" s="20"/>
      <c r="G581" s="20"/>
      <c r="H581" s="20"/>
      <c r="I581" s="20" t="s">
        <v>16</v>
      </c>
      <c r="J581" s="20"/>
      <c r="K581" s="20"/>
      <c r="L581" s="20"/>
      <c r="M581" s="23"/>
      <c r="N581" s="23"/>
      <c r="O581" s="24" t="s">
        <v>17</v>
      </c>
      <c r="P581" s="23"/>
      <c r="Q581" s="23"/>
      <c r="R581" s="23"/>
      <c r="S581" s="20"/>
      <c r="T581" s="20" t="s">
        <v>18</v>
      </c>
      <c r="U581" s="23"/>
      <c r="V581" s="23"/>
      <c r="W581" s="23"/>
      <c r="X581" s="23"/>
      <c r="Y581" s="24" t="s">
        <v>19</v>
      </c>
      <c r="Z581" s="23"/>
      <c r="AA581" s="23"/>
      <c r="AB581" s="23"/>
      <c r="AC581" s="24" t="s">
        <v>20</v>
      </c>
      <c r="AD581" s="20"/>
      <c r="AE581" s="20"/>
      <c r="AF581" s="20"/>
      <c r="AG581" s="20"/>
      <c r="AH581" s="23"/>
      <c r="AI581" s="24" t="s">
        <v>21</v>
      </c>
      <c r="AJ581" s="23"/>
      <c r="AK581" s="23"/>
      <c r="AL581" s="20"/>
      <c r="AM581" s="24" t="s">
        <v>31</v>
      </c>
      <c r="AN581" s="20"/>
      <c r="AO581" s="23"/>
      <c r="AP581" s="23"/>
      <c r="AQ581" s="23"/>
      <c r="AR581" s="23"/>
      <c r="AS581" s="24" t="s">
        <v>91</v>
      </c>
      <c r="AT581" s="23"/>
      <c r="AU581" s="23"/>
      <c r="AV581" s="23"/>
      <c r="AW581" s="24" t="s">
        <v>32</v>
      </c>
      <c r="AX581" s="20"/>
      <c r="AY581" s="20"/>
      <c r="AZ581" s="20"/>
      <c r="BA581" s="20"/>
      <c r="BB581" s="23"/>
      <c r="BC581" s="24" t="s">
        <v>22</v>
      </c>
      <c r="BD581" s="23"/>
      <c r="BE581" s="23"/>
      <c r="BF581" s="23"/>
      <c r="BG581" s="24" t="s">
        <v>33</v>
      </c>
      <c r="BH581" s="20"/>
      <c r="BI581" s="23"/>
      <c r="BJ581" s="23"/>
      <c r="BK581" s="23"/>
      <c r="BL581" s="23"/>
      <c r="BM581" s="24" t="s">
        <v>34</v>
      </c>
      <c r="BN581" s="23"/>
      <c r="BO581" s="23"/>
      <c r="BP581" s="23"/>
      <c r="BQ581" s="24" t="s">
        <v>89</v>
      </c>
      <c r="BR581" s="20"/>
      <c r="BS581" s="20"/>
      <c r="BT581" s="20"/>
      <c r="BU581" s="20"/>
      <c r="BV581" s="23"/>
      <c r="BW581" s="24" t="s">
        <v>35</v>
      </c>
      <c r="BX581" s="23"/>
      <c r="BY581" s="23"/>
      <c r="BZ581" s="23"/>
      <c r="CA581" s="24" t="s">
        <v>90</v>
      </c>
      <c r="CB581" s="20"/>
      <c r="CC581" s="23"/>
      <c r="CD581" s="23"/>
      <c r="CE581" s="23"/>
      <c r="CF581" s="23"/>
      <c r="CG581" s="24" t="s">
        <v>92</v>
      </c>
      <c r="CH581" s="23"/>
      <c r="CI581" s="23"/>
      <c r="CJ581" s="23"/>
      <c r="CK581" s="24" t="s">
        <v>36</v>
      </c>
      <c r="CL581" s="24"/>
      <c r="CM581" s="23"/>
      <c r="CN581" s="23"/>
      <c r="CO581" s="23"/>
      <c r="CP581" s="23"/>
      <c r="CQ581" s="24" t="s">
        <v>93</v>
      </c>
      <c r="CR581" s="23"/>
      <c r="CS581" s="23"/>
      <c r="CY581" s="35"/>
      <c r="CZ581" s="35"/>
    </row>
    <row r="582" spans="1:104" ht="18" customHeight="1" thickBot="1">
      <c r="A582" s="23"/>
      <c r="B582" s="33"/>
      <c r="C582" s="23"/>
      <c r="D582" s="7" t="s">
        <v>2</v>
      </c>
      <c r="E582" s="8"/>
      <c r="F582" s="8" t="s">
        <v>3</v>
      </c>
      <c r="G582" s="9"/>
      <c r="H582" s="10"/>
      <c r="I582" s="7" t="s">
        <v>4</v>
      </c>
      <c r="J582" s="8"/>
      <c r="K582" s="8" t="s">
        <v>5</v>
      </c>
      <c r="L582" s="9"/>
      <c r="M582" s="23"/>
      <c r="N582" s="251" t="s">
        <v>79</v>
      </c>
      <c r="O582" s="252"/>
      <c r="P582" s="253" t="s">
        <v>80</v>
      </c>
      <c r="Q582" s="254"/>
      <c r="R582" s="23"/>
      <c r="S582" s="7" t="s">
        <v>11</v>
      </c>
      <c r="T582" s="8"/>
      <c r="U582" s="8" t="s">
        <v>12</v>
      </c>
      <c r="V582" s="9"/>
      <c r="W582" s="20"/>
      <c r="X582" s="251" t="s">
        <v>79</v>
      </c>
      <c r="Y582" s="252"/>
      <c r="Z582" s="253" t="s">
        <v>80</v>
      </c>
      <c r="AA582" s="254"/>
      <c r="AB582" s="20"/>
      <c r="AC582" s="7" t="s">
        <v>4</v>
      </c>
      <c r="AD582" s="8"/>
      <c r="AE582" s="8" t="s">
        <v>5</v>
      </c>
      <c r="AF582" s="9"/>
      <c r="AG582" s="20"/>
      <c r="AH582" s="251" t="s">
        <v>0</v>
      </c>
      <c r="AI582" s="252"/>
      <c r="AJ582" s="253" t="s">
        <v>1</v>
      </c>
      <c r="AK582" s="254"/>
      <c r="AL582" s="20"/>
      <c r="AM582" s="7" t="s">
        <v>11</v>
      </c>
      <c r="AN582" s="8"/>
      <c r="AO582" s="8" t="s">
        <v>12</v>
      </c>
      <c r="AP582" s="9"/>
      <c r="AQ582" s="23"/>
      <c r="AR582" s="251" t="s">
        <v>0</v>
      </c>
      <c r="AS582" s="252"/>
      <c r="AT582" s="253" t="s">
        <v>1</v>
      </c>
      <c r="AU582" s="254"/>
      <c r="AV582" s="36"/>
      <c r="AW582" s="7" t="s">
        <v>4</v>
      </c>
      <c r="AX582" s="8"/>
      <c r="AY582" s="8" t="s">
        <v>5</v>
      </c>
      <c r="AZ582" s="9"/>
      <c r="BA582" s="20"/>
      <c r="BB582" s="251" t="s">
        <v>0</v>
      </c>
      <c r="BC582" s="252"/>
      <c r="BD582" s="253" t="s">
        <v>1</v>
      </c>
      <c r="BE582" s="254"/>
      <c r="BF582" s="36"/>
      <c r="BG582" s="7" t="s">
        <v>11</v>
      </c>
      <c r="BH582" s="8"/>
      <c r="BI582" s="8" t="s">
        <v>12</v>
      </c>
      <c r="BJ582" s="9"/>
      <c r="BK582" s="36"/>
      <c r="BL582" s="251" t="s">
        <v>0</v>
      </c>
      <c r="BM582" s="252"/>
      <c r="BN582" s="253" t="s">
        <v>1</v>
      </c>
      <c r="BO582" s="254"/>
      <c r="BP582" s="36"/>
      <c r="BQ582" s="7" t="s">
        <v>4</v>
      </c>
      <c r="BR582" s="8"/>
      <c r="BS582" s="8" t="s">
        <v>5</v>
      </c>
      <c r="BT582" s="9"/>
      <c r="BU582" s="20"/>
      <c r="BV582" s="251" t="s">
        <v>0</v>
      </c>
      <c r="BW582" s="252"/>
      <c r="BX582" s="253" t="s">
        <v>1</v>
      </c>
      <c r="BY582" s="254"/>
      <c r="BZ582" s="36"/>
      <c r="CA582" s="7" t="s">
        <v>11</v>
      </c>
      <c r="CB582" s="8"/>
      <c r="CC582" s="8" t="s">
        <v>12</v>
      </c>
      <c r="CD582" s="9"/>
      <c r="CE582" s="36"/>
      <c r="CF582" s="251" t="s">
        <v>0</v>
      </c>
      <c r="CG582" s="252"/>
      <c r="CH582" s="253" t="s">
        <v>1</v>
      </c>
      <c r="CI582" s="254"/>
      <c r="CJ582" s="23"/>
      <c r="CK582" s="7" t="s">
        <v>23</v>
      </c>
      <c r="CL582" s="8"/>
      <c r="CM582" s="8" t="s">
        <v>24</v>
      </c>
      <c r="CN582" s="9"/>
      <c r="CO582" s="23"/>
      <c r="CP582" s="251" t="s">
        <v>0</v>
      </c>
      <c r="CQ582" s="252"/>
      <c r="CR582" s="253" t="s">
        <v>1</v>
      </c>
      <c r="CS582" s="254"/>
      <c r="CU582" s="26" t="s">
        <v>25</v>
      </c>
      <c r="CW582" s="50" t="s">
        <v>44</v>
      </c>
      <c r="CY582" s="35"/>
      <c r="CZ582" s="35"/>
    </row>
    <row r="583" spans="1:104" ht="18" customHeight="1" thickTop="1" thickBot="1">
      <c r="B583" s="34">
        <v>0.97</v>
      </c>
      <c r="D583" s="11">
        <v>1</v>
      </c>
      <c r="E583" s="12">
        <v>0</v>
      </c>
      <c r="F583" s="13">
        <v>0</v>
      </c>
      <c r="G583" s="40">
        <f t="shared" ref="G583" si="6006">-1/($E$4*$B583)</f>
        <v>-1.0830211524861293</v>
      </c>
      <c r="H583" s="10"/>
      <c r="I583" s="11">
        <v>1</v>
      </c>
      <c r="J583" s="12">
        <v>0</v>
      </c>
      <c r="K583" s="13">
        <v>0</v>
      </c>
      <c r="L583" s="14">
        <v>0</v>
      </c>
      <c r="N583" s="1">
        <f t="shared" ref="N583" si="6007">D583*I583+F583*I586-E583*J583-G583*J586</f>
        <v>-0.63209567614026585</v>
      </c>
      <c r="O583" s="4">
        <f t="shared" ref="O583" si="6008">(D583*J583+E583*I583+F583*J586+G583*I586)</f>
        <v>0</v>
      </c>
      <c r="P583" s="2">
        <f t="shared" ref="P583" si="6009">D583*K583+F583*K586-E583*L583-G583*L586</f>
        <v>0</v>
      </c>
      <c r="Q583" s="3">
        <f t="shared" ref="Q583" si="6010">(D583*L583+E583*K583+F583*L586+G583*K586)</f>
        <v>-1.0830211524861293</v>
      </c>
      <c r="S583" s="11">
        <v>1</v>
      </c>
      <c r="T583" s="12">
        <v>0</v>
      </c>
      <c r="U583" s="13">
        <v>0</v>
      </c>
      <c r="V583" s="40">
        <f t="shared" ref="V583" si="6011">-1/($T$4*$B583)</f>
        <v>-2.0693051687104504</v>
      </c>
      <c r="W583" s="20"/>
      <c r="X583" s="1">
        <f t="shared" ref="X583" si="6012">N583*S583+P583*S586-O583*T583-Q583*T586</f>
        <v>-0.63209567614026585</v>
      </c>
      <c r="Y583" s="4">
        <f t="shared" ref="Y583" si="6013">(N583*T583+O583*S583+P583*T586+Q583*S586)</f>
        <v>0</v>
      </c>
      <c r="Z583" s="2">
        <f t="shared" ref="Z583" si="6014">N583*U583+P583*U586-O583*V583-Q583*V586</f>
        <v>0</v>
      </c>
      <c r="AA583" s="3">
        <f t="shared" ref="AA583" si="6015">(N583*V583+O583*U583+P583*V586+Q583*U586)</f>
        <v>0.22497769727044981</v>
      </c>
      <c r="AB583" s="20"/>
      <c r="AC583" s="11">
        <v>1</v>
      </c>
      <c r="AD583" s="12">
        <v>0</v>
      </c>
      <c r="AE583" s="13">
        <v>0</v>
      </c>
      <c r="AF583" s="14">
        <v>0</v>
      </c>
      <c r="AG583" s="20"/>
      <c r="AH583" s="1">
        <f t="shared" ref="AH583" si="6016">X583*AC583+Z583*AC586-Y583*AD583-AA583*AD586</f>
        <v>-0.24476139026533761</v>
      </c>
      <c r="AI583" s="4">
        <f t="shared" ref="AI583" si="6017">(X583*AD583+Y583*AC583+Z583*AD586+AA583*AC586)</f>
        <v>0</v>
      </c>
      <c r="AJ583" s="2">
        <f t="shared" ref="AJ583" si="6018">X583*AE583+Z583*AE586-Y583*AF583-AA583*AF586</f>
        <v>0</v>
      </c>
      <c r="AK583" s="3">
        <f t="shared" ref="AK583" si="6019">(X583*AF583+Y583*AE583+Z583*AF586+AA583*AE586)</f>
        <v>0.22497769727044981</v>
      </c>
      <c r="AL583" s="20"/>
      <c r="AM583" s="11">
        <v>1</v>
      </c>
      <c r="AN583" s="12">
        <v>0</v>
      </c>
      <c r="AO583" s="13">
        <v>0</v>
      </c>
      <c r="AP583" s="40">
        <f t="shared" ref="AP583" si="6020">-1/($AN$4*$B583)</f>
        <v>-2.1504543910128211</v>
      </c>
      <c r="AR583" s="1">
        <f t="shared" ref="AR583" si="6021">AH583*AM583+AJ583*AM586-AI583*AN583-AK583*AN586</f>
        <v>-0.24476139026533761</v>
      </c>
      <c r="AS583" s="4">
        <f t="shared" ref="AS583" si="6022">(AH583*AN583+AI583*AM583+AJ583*AN586+AK583*AM586)</f>
        <v>0</v>
      </c>
      <c r="AT583" s="2">
        <f t="shared" ref="AT583" si="6023">AH583*AO583+AJ583*AO586-AI583*AP583-AK583*AP586</f>
        <v>0</v>
      </c>
      <c r="AU583" s="3">
        <f t="shared" ref="AU583" si="6024">(AH583*AP583+AI583*AO583+AJ583*AP586+AK583*AO586)</f>
        <v>0.75132590371694785</v>
      </c>
      <c r="AV583" s="20"/>
      <c r="AW583" s="11">
        <v>1</v>
      </c>
      <c r="AX583" s="12">
        <v>0</v>
      </c>
      <c r="AY583" s="13">
        <v>0</v>
      </c>
      <c r="AZ583" s="14">
        <v>0</v>
      </c>
      <c r="BA583" s="20"/>
      <c r="BB583" s="1">
        <f t="shared" ref="BB583" si="6025">AR583*AW583+AT583*AW586-AS583*AX583-AU583*AX586</f>
        <v>1.0487636386876678</v>
      </c>
      <c r="BC583" s="4">
        <f t="shared" ref="BC583" si="6026">(AR583*AX583+AS583*AW583+AT583*AX586+AU583*AW586)</f>
        <v>0</v>
      </c>
      <c r="BD583" s="2">
        <f t="shared" ref="BD583" si="6027">AR583*AY583+AT583*AY586-AS583*AZ583-AU583*AZ586</f>
        <v>0</v>
      </c>
      <c r="BE583" s="3">
        <f t="shared" ref="BE583" si="6028">(AR583*AZ583+AS583*AY583+AT583*AZ586+AU583*AY586)</f>
        <v>0.75132590371694785</v>
      </c>
      <c r="BF583" s="20"/>
      <c r="BG583" s="11">
        <v>1</v>
      </c>
      <c r="BH583" s="12">
        <v>0</v>
      </c>
      <c r="BI583" s="13">
        <v>0</v>
      </c>
      <c r="BJ583" s="40">
        <f t="shared" ref="BJ583" si="6029">-1/($BH$4*$B583)</f>
        <v>-2.0693051687104504</v>
      </c>
      <c r="BK583" s="20"/>
      <c r="BL583" s="1">
        <f t="shared" ref="BL583" si="6030">BB583*BG583+BD583*BG586-BC583*BH583-BE583*BH586</f>
        <v>1.0487636386876678</v>
      </c>
      <c r="BM583" s="4">
        <f t="shared" ref="BM583" si="6031">(BB583*BH583+BC583*BG583+BD583*BH586+BE583*BG586)</f>
        <v>0</v>
      </c>
      <c r="BN583" s="2">
        <f t="shared" ref="BN583" si="6032">BB583*BI583+BD583*BI586-BC583*BJ583-BE583*BJ586</f>
        <v>0</v>
      </c>
      <c r="BO583" s="3">
        <f t="shared" ref="BO583" si="6033">(BB583*BJ583+BC583*BI583+BD583*BJ586+BE583*BI586)</f>
        <v>-1.4188861145750225</v>
      </c>
      <c r="BP583" s="20"/>
      <c r="BQ583" s="11">
        <v>1</v>
      </c>
      <c r="BR583" s="12">
        <v>0</v>
      </c>
      <c r="BS583" s="13">
        <v>0</v>
      </c>
      <c r="BT583" s="14">
        <v>0</v>
      </c>
      <c r="BU583" s="20"/>
      <c r="BV583" s="1">
        <f t="shared" ref="BV583" si="6034">BL583*BQ583+BN583*BQ586-BM583*BR583-BO583*BR586</f>
        <v>-1.0894752010777586</v>
      </c>
      <c r="BW583" s="4">
        <f t="shared" ref="BW583" si="6035">(BL583*BR583+BM583*BQ583+BN583*BR586+BO583*BQ586)</f>
        <v>0</v>
      </c>
      <c r="BX583" s="2">
        <f t="shared" ref="BX583" si="6036">BL583*BS583+BN583*BS586-BM583*BT583-BO583*BT586</f>
        <v>0</v>
      </c>
      <c r="BY583" s="3">
        <f t="shared" ref="BY583" si="6037">(BL583*BT583+BM583*BS583+BN583*BT586+BO583*BS586)</f>
        <v>-1.4188861145750225</v>
      </c>
      <c r="BZ583" s="20"/>
      <c r="CA583" s="11">
        <v>1</v>
      </c>
      <c r="CB583" s="12">
        <v>0</v>
      </c>
      <c r="CC583" s="13">
        <v>0</v>
      </c>
      <c r="CD583" s="40">
        <f t="shared" ref="CD583" si="6038">-1/($CB$4*$B583)</f>
        <v>-1.0830211524861293</v>
      </c>
      <c r="CE583" s="20"/>
      <c r="CF583" s="1">
        <f t="shared" ref="CF583" si="6039">BV583*CA583+BX583*CA586-BW583*CB583-BY583*CB586</f>
        <v>-1.0894752010777586</v>
      </c>
      <c r="CG583" s="4">
        <f t="shared" ref="CG583" si="6040">(BV583*CB583+BW583*CA583+BX583*CB586+BY583*CA586)</f>
        <v>0</v>
      </c>
      <c r="CH583" s="2">
        <f t="shared" ref="CH583" si="6041">BV583*CC583+BX583*CC586-BW583*CD583-BY583*CD586</f>
        <v>0</v>
      </c>
      <c r="CI583" s="3">
        <f t="shared" ref="CI583" si="6042">(BV583*CD583+BW583*CC583+BX583*CD586+BY583*CC586)</f>
        <v>-0.23896142669873077</v>
      </c>
      <c r="CJ583" s="28"/>
      <c r="CK583" s="11">
        <v>1</v>
      </c>
      <c r="CL583" s="12">
        <v>0</v>
      </c>
      <c r="CM583" s="13">
        <v>0</v>
      </c>
      <c r="CN583" s="14">
        <v>0</v>
      </c>
      <c r="CP583" s="1">
        <f t="shared" ref="CP583" si="6043">CF583*CK583+CH583*CK586-CG583*CL583-CI583*CL586</f>
        <v>-1.0894752010777586</v>
      </c>
      <c r="CQ583" s="4">
        <f t="shared" ref="CQ583" si="6044">(CF583*CL583+CG583*CK583+CH583*CL586+CI583*CK586)</f>
        <v>-0.23896142669873077</v>
      </c>
      <c r="CR583" s="2">
        <f t="shared" ref="CR583" si="6045">CF583*CM583+CH583*CM586-CG583*CN583-CI583*CN586</f>
        <v>0</v>
      </c>
      <c r="CS583" s="3">
        <f t="shared" ref="CS583" si="6046">(CF583*CN583+CG583*CM583+CH583*CN586+CI583*CM586)</f>
        <v>-0.23896142669873077</v>
      </c>
      <c r="CU583" s="29">
        <f t="shared" ref="CU583" si="6047">20*LOG(((1+$CL$4)/$CL$4)/((CP583+CP586)^2+(CQ583+CQ586)^2)^0.5)</f>
        <v>-1.0063910089760335</v>
      </c>
      <c r="CW583" s="51">
        <f t="shared" ref="CW583" si="6048">((CP583^2+CQ583^2)^0.5)/((CP586^2+CQ586^2)^0.5)</f>
        <v>0.83156800784006057</v>
      </c>
      <c r="CY583" s="35"/>
      <c r="CZ583" s="35"/>
    </row>
    <row r="584" spans="1:104" ht="18" customHeight="1" thickBot="1">
      <c r="D584" s="11"/>
      <c r="E584" s="13"/>
      <c r="F584" s="13"/>
      <c r="G584" s="15"/>
      <c r="H584" s="10"/>
      <c r="I584" s="11"/>
      <c r="J584" s="13"/>
      <c r="K584" s="13"/>
      <c r="L584" s="15"/>
      <c r="N584" s="5"/>
      <c r="Q584" s="6"/>
      <c r="S584" s="11"/>
      <c r="T584" s="13"/>
      <c r="U584" s="13"/>
      <c r="V584" s="15"/>
      <c r="W584" s="20"/>
      <c r="X584" s="5"/>
      <c r="AA584" s="6"/>
      <c r="AB584" s="20"/>
      <c r="AC584" s="11"/>
      <c r="AD584" s="13"/>
      <c r="AE584" s="13"/>
      <c r="AF584" s="15"/>
      <c r="AG584" s="20"/>
      <c r="AH584" s="5"/>
      <c r="AK584" s="6"/>
      <c r="AL584" s="20"/>
      <c r="AM584" s="11"/>
      <c r="AN584" s="13"/>
      <c r="AO584" s="13"/>
      <c r="AP584" s="15"/>
      <c r="AR584" s="5"/>
      <c r="AU584" s="6"/>
      <c r="AW584" s="11"/>
      <c r="AX584" s="13"/>
      <c r="AY584" s="13"/>
      <c r="AZ584" s="15"/>
      <c r="BA584" s="20"/>
      <c r="BB584" s="5"/>
      <c r="BE584" s="6"/>
      <c r="BG584" s="11"/>
      <c r="BH584" s="13"/>
      <c r="BI584" s="13"/>
      <c r="BJ584" s="15"/>
      <c r="BL584" s="5"/>
      <c r="BO584" s="6"/>
      <c r="BQ584" s="11"/>
      <c r="BR584" s="13"/>
      <c r="BS584" s="13"/>
      <c r="BT584" s="15"/>
      <c r="BU584" s="20"/>
      <c r="BV584" s="5"/>
      <c r="BY584" s="6"/>
      <c r="CA584" s="11"/>
      <c r="CB584" s="13"/>
      <c r="CC584" s="13"/>
      <c r="CD584" s="15"/>
      <c r="CF584" s="5"/>
      <c r="CI584" s="6"/>
      <c r="CK584" s="11"/>
      <c r="CL584" s="13"/>
      <c r="CM584" s="13"/>
      <c r="CN584" s="15"/>
      <c r="CP584" s="5"/>
      <c r="CS584" s="6"/>
      <c r="CW584" s="52"/>
      <c r="CY584" s="35"/>
      <c r="CZ584" s="35"/>
    </row>
    <row r="585" spans="1:104" ht="18" customHeight="1" thickBot="1">
      <c r="D585" s="11" t="s">
        <v>6</v>
      </c>
      <c r="E585" s="13"/>
      <c r="F585" s="13" t="s">
        <v>7</v>
      </c>
      <c r="G585" s="15"/>
      <c r="H585" s="10"/>
      <c r="I585" s="11" t="s">
        <v>8</v>
      </c>
      <c r="J585" s="13"/>
      <c r="K585" s="13" t="s">
        <v>9</v>
      </c>
      <c r="L585" s="15"/>
      <c r="N585" s="251" t="s">
        <v>26</v>
      </c>
      <c r="O585" s="252"/>
      <c r="P585" s="253" t="s">
        <v>27</v>
      </c>
      <c r="Q585" s="254"/>
      <c r="S585" s="11" t="s">
        <v>13</v>
      </c>
      <c r="T585" s="13"/>
      <c r="U585" s="13" t="s">
        <v>14</v>
      </c>
      <c r="V585" s="15"/>
      <c r="W585" s="20"/>
      <c r="X585" s="251" t="s">
        <v>26</v>
      </c>
      <c r="Y585" s="252"/>
      <c r="Z585" s="253" t="s">
        <v>27</v>
      </c>
      <c r="AA585" s="254"/>
      <c r="AB585" s="20"/>
      <c r="AC585" s="11" t="s">
        <v>8</v>
      </c>
      <c r="AD585" s="13"/>
      <c r="AE585" s="13" t="s">
        <v>9</v>
      </c>
      <c r="AF585" s="15"/>
      <c r="AG585" s="20"/>
      <c r="AH585" s="251" t="s">
        <v>26</v>
      </c>
      <c r="AI585" s="252"/>
      <c r="AJ585" s="253" t="s">
        <v>27</v>
      </c>
      <c r="AK585" s="254"/>
      <c r="AL585" s="20"/>
      <c r="AM585" s="11" t="s">
        <v>13</v>
      </c>
      <c r="AN585" s="13"/>
      <c r="AO585" s="13" t="s">
        <v>14</v>
      </c>
      <c r="AP585" s="15"/>
      <c r="AR585" s="251" t="s">
        <v>26</v>
      </c>
      <c r="AS585" s="252"/>
      <c r="AT585" s="253" t="s">
        <v>27</v>
      </c>
      <c r="AU585" s="254"/>
      <c r="AV585" s="36"/>
      <c r="AW585" s="11" t="s">
        <v>8</v>
      </c>
      <c r="AX585" s="13"/>
      <c r="AY585" s="13" t="s">
        <v>9</v>
      </c>
      <c r="AZ585" s="15"/>
      <c r="BA585" s="20"/>
      <c r="BB585" s="251" t="s">
        <v>26</v>
      </c>
      <c r="BC585" s="252"/>
      <c r="BD585" s="253" t="s">
        <v>27</v>
      </c>
      <c r="BE585" s="254"/>
      <c r="BF585" s="36"/>
      <c r="BG585" s="11" t="s">
        <v>13</v>
      </c>
      <c r="BH585" s="13"/>
      <c r="BI585" s="13" t="s">
        <v>14</v>
      </c>
      <c r="BJ585" s="15"/>
      <c r="BK585" s="36"/>
      <c r="BL585" s="251" t="s">
        <v>26</v>
      </c>
      <c r="BM585" s="252"/>
      <c r="BN585" s="253" t="s">
        <v>27</v>
      </c>
      <c r="BO585" s="254"/>
      <c r="BP585" s="36"/>
      <c r="BQ585" s="11" t="s">
        <v>8</v>
      </c>
      <c r="BR585" s="13"/>
      <c r="BS585" s="13" t="s">
        <v>9</v>
      </c>
      <c r="BT585" s="15"/>
      <c r="BU585" s="20"/>
      <c r="BV585" s="251" t="s">
        <v>26</v>
      </c>
      <c r="BW585" s="252"/>
      <c r="BX585" s="253" t="s">
        <v>27</v>
      </c>
      <c r="BY585" s="254"/>
      <c r="BZ585" s="36"/>
      <c r="CA585" s="11" t="s">
        <v>13</v>
      </c>
      <c r="CB585" s="13"/>
      <c r="CC585" s="13" t="s">
        <v>14</v>
      </c>
      <c r="CD585" s="15"/>
      <c r="CE585" s="36"/>
      <c r="CF585" s="251" t="s">
        <v>26</v>
      </c>
      <c r="CG585" s="252"/>
      <c r="CH585" s="253" t="s">
        <v>27</v>
      </c>
      <c r="CI585" s="254"/>
      <c r="CK585" s="11" t="s">
        <v>28</v>
      </c>
      <c r="CL585" s="13"/>
      <c r="CM585" s="13" t="s">
        <v>29</v>
      </c>
      <c r="CN585" s="15"/>
      <c r="CP585" s="251" t="s">
        <v>26</v>
      </c>
      <c r="CQ585" s="252"/>
      <c r="CR585" s="253" t="s">
        <v>27</v>
      </c>
      <c r="CS585" s="254"/>
      <c r="CU585" s="38" t="s">
        <v>37</v>
      </c>
      <c r="CW585" s="53" t="s">
        <v>45</v>
      </c>
      <c r="CY585" s="35"/>
      <c r="CZ585" s="35"/>
    </row>
    <row r="586" spans="1:104" ht="18" customHeight="1" thickTop="1" thickBot="1">
      <c r="D586" s="16">
        <v>0</v>
      </c>
      <c r="E586" s="17">
        <v>0</v>
      </c>
      <c r="F586" s="18">
        <v>1</v>
      </c>
      <c r="G586" s="19">
        <v>0</v>
      </c>
      <c r="H586" s="10"/>
      <c r="I586" s="16">
        <v>0</v>
      </c>
      <c r="J586" s="17">
        <f t="shared" ref="J586" si="6049">-1/($J$4*$B583)</f>
        <v>-1.5069841178943815</v>
      </c>
      <c r="K586" s="18">
        <v>1</v>
      </c>
      <c r="L586" s="19">
        <v>0</v>
      </c>
      <c r="N586" s="1">
        <f t="shared" ref="N586" si="6050">D586*I583+F586*I586-E586*J583-G586*J586</f>
        <v>0</v>
      </c>
      <c r="O586" s="4">
        <f t="shared" ref="O586" si="6051">(D586*J583+E586*I583+F586*J586+G586*I586)</f>
        <v>-1.5069841178943815</v>
      </c>
      <c r="P586" s="2">
        <f t="shared" ref="P586" si="6052">D586*K583+F586*K586-E586*L583-G586*L586</f>
        <v>1</v>
      </c>
      <c r="Q586" s="3">
        <f t="shared" ref="Q586" si="6053">(D586*L583+E586*K583+F586*L586+G586*K586)</f>
        <v>0</v>
      </c>
      <c r="S586" s="16">
        <v>0</v>
      </c>
      <c r="T586" s="17">
        <v>0</v>
      </c>
      <c r="U586" s="18">
        <v>1</v>
      </c>
      <c r="V586" s="19">
        <v>0</v>
      </c>
      <c r="W586" s="20"/>
      <c r="X586" s="1">
        <f t="shared" ref="X586" si="6054">N586*S583+P586*S586-O586*T583-Q586*T586</f>
        <v>0</v>
      </c>
      <c r="Y586" s="4">
        <f t="shared" ref="Y586" si="6055">(N586*T583+O586*S583+P586*T586+Q586*S586)</f>
        <v>-1.5069841178943815</v>
      </c>
      <c r="Z586" s="2">
        <f t="shared" ref="Z586" si="6056">N586*U583+P586*U586-O586*V583-Q586*V586</f>
        <v>-2.1184100243234023</v>
      </c>
      <c r="AA586" s="3">
        <f t="shared" ref="AA586" si="6057">(N586*V583+O586*U583+P586*V586+Q586*U586)</f>
        <v>0</v>
      </c>
      <c r="AB586" s="20"/>
      <c r="AC586" s="16">
        <v>0</v>
      </c>
      <c r="AD586" s="17">
        <f t="shared" ref="AD586" si="6058">-1/($AD$4*$B583)</f>
        <v>-1.7216563711615671</v>
      </c>
      <c r="AE586" s="18">
        <v>1</v>
      </c>
      <c r="AF586" s="19">
        <v>0</v>
      </c>
      <c r="AG586" s="20"/>
      <c r="AH586" s="1">
        <f t="shared" ref="AH586" si="6059">X586*AC583+Z586*AC586-Y586*AD583-AA586*AD586</f>
        <v>0</v>
      </c>
      <c r="AI586" s="4">
        <f t="shared" ref="AI586" si="6060">(X586*AD583+Y586*AC583+Z586*AD586+AA586*AC586)</f>
        <v>2.1401899972145344</v>
      </c>
      <c r="AJ586" s="2">
        <f t="shared" ref="AJ586" si="6061">X586*AE583+Z586*AE586-Y586*AF583-AA586*AF586</f>
        <v>-2.1184100243234023</v>
      </c>
      <c r="AK586" s="3">
        <f t="shared" ref="AK586" si="6062">(X586*AF583+Y586*AE583+Z586*AF586+AA586*AE586)</f>
        <v>0</v>
      </c>
      <c r="AL586" s="20"/>
      <c r="AM586" s="16">
        <v>0</v>
      </c>
      <c r="AN586" s="17">
        <v>0</v>
      </c>
      <c r="AO586" s="18">
        <v>1</v>
      </c>
      <c r="AP586" s="19">
        <v>0</v>
      </c>
      <c r="AR586" s="1">
        <f t="shared" ref="AR586" si="6063">AH586*AM583+AJ586*AM586-AI586*AN583-AK586*AN586</f>
        <v>0</v>
      </c>
      <c r="AS586" s="4">
        <f t="shared" ref="AS586" si="6064">(AH586*AN583+AI586*AM583+AJ586*AN586+AK586*AM586)</f>
        <v>2.1401899972145344</v>
      </c>
      <c r="AT586" s="2">
        <f t="shared" ref="AT586" si="6065">AH586*AO583+AJ586*AO586-AI586*AP583-AK586*AP586</f>
        <v>2.4839709527883103</v>
      </c>
      <c r="AU586" s="3">
        <f t="shared" ref="AU586" si="6066">(AH586*AP583+AI586*AO583+AJ586*AP586+AK586*AO586)</f>
        <v>0</v>
      </c>
      <c r="AV586" s="20"/>
      <c r="AW586" s="16">
        <v>0</v>
      </c>
      <c r="AX586" s="17">
        <f t="shared" ref="AX586" si="6067">-1/($AX$4*$B583)</f>
        <v>-1.7216563711615671</v>
      </c>
      <c r="AY586" s="18">
        <v>1</v>
      </c>
      <c r="AZ586" s="19">
        <v>0</v>
      </c>
      <c r="BA586" s="20"/>
      <c r="BB586" s="1">
        <f t="shared" ref="BB586" si="6068">AR586*AW583+AT586*AW586-AS586*AX583-AU586*AX586</f>
        <v>0</v>
      </c>
      <c r="BC586" s="4">
        <f t="shared" ref="BC586" si="6069">(AR586*AX583+AS586*AW583+AT586*AX586+AU586*AW586)</f>
        <v>-2.1363544194337285</v>
      </c>
      <c r="BD586" s="2">
        <f t="shared" ref="BD586" si="6070">AR586*AY583+AT586*AY586-AS586*AZ583-AU586*AZ586</f>
        <v>2.4839709527883103</v>
      </c>
      <c r="BE586" s="3">
        <f t="shared" ref="BE586" si="6071">(AR586*AZ583+AS586*AY583+AT586*AZ586+AU586*AY586)</f>
        <v>0</v>
      </c>
      <c r="BF586" s="20"/>
      <c r="BG586" s="16">
        <v>0</v>
      </c>
      <c r="BH586" s="17">
        <v>0</v>
      </c>
      <c r="BI586" s="18">
        <v>1</v>
      </c>
      <c r="BJ586" s="19">
        <v>0</v>
      </c>
      <c r="BK586" s="20"/>
      <c r="BL586" s="1">
        <f t="shared" ref="BL586" si="6072">BB586*BG583+BD586*BG586-BC586*BH583-BE586*BH586</f>
        <v>0</v>
      </c>
      <c r="BM586" s="4">
        <f t="shared" ref="BM586" si="6073">(BB586*BH583+BC586*BG583+BD586*BH586+BE586*BG586)</f>
        <v>-2.1363544194337285</v>
      </c>
      <c r="BN586" s="2">
        <f t="shared" ref="BN586" si="6074">BB586*BI583+BD586*BI586-BC586*BJ583-BE586*BJ586</f>
        <v>-1.9367982895433173</v>
      </c>
      <c r="BO586" s="3">
        <f t="shared" ref="BO586" si="6075">(BB586*BJ583+BC586*BI583+BD586*BJ586+BE586*BI586)</f>
        <v>0</v>
      </c>
      <c r="BP586" s="20"/>
      <c r="BQ586" s="16">
        <v>0</v>
      </c>
      <c r="BR586" s="17">
        <f t="shared" ref="BR586" si="6076">-1/($BR$4*$B583)</f>
        <v>-1.5069841178943815</v>
      </c>
      <c r="BS586" s="18">
        <v>1</v>
      </c>
      <c r="BT586" s="19">
        <v>0</v>
      </c>
      <c r="BU586" s="20"/>
      <c r="BV586" s="1">
        <f t="shared" ref="BV586" si="6077">BL586*BQ583+BN586*BQ586-BM586*BR583-BO586*BR586</f>
        <v>0</v>
      </c>
      <c r="BW586" s="4">
        <f t="shared" ref="BW586" si="6078">(BL586*BR583+BM586*BQ583+BN586*BR586+BO586*BQ586)</f>
        <v>0.78236984247305452</v>
      </c>
      <c r="BX586" s="2">
        <f t="shared" ref="BX586" si="6079">BL586*BS583+BN586*BS586-BM586*BT583-BO586*BT586</f>
        <v>-1.9367982895433173</v>
      </c>
      <c r="BY586" s="3">
        <f t="shared" ref="BY586" si="6080">(BL586*BT583+BM586*BS583+BN586*BT586+BO586*BS586)</f>
        <v>0</v>
      </c>
      <c r="BZ586" s="20"/>
      <c r="CA586" s="16">
        <v>0</v>
      </c>
      <c r="CB586" s="17">
        <v>0</v>
      </c>
      <c r="CC586" s="18">
        <v>1</v>
      </c>
      <c r="CD586" s="19">
        <v>0</v>
      </c>
      <c r="CE586" s="20"/>
      <c r="CF586" s="1">
        <f t="shared" ref="CF586" si="6081">BV586*CA583+BX586*CA586-BW586*CB583-BY586*CB586</f>
        <v>0</v>
      </c>
      <c r="CG586" s="4">
        <f t="shared" ref="CG586" si="6082">(BV586*CB583+BW586*CA583+BX586*CB586+BY586*CA586)</f>
        <v>0.78236984247305452</v>
      </c>
      <c r="CH586" s="2">
        <f t="shared" ref="CH586" si="6083">BV586*CC583+BX586*CC586-BW586*CD583-BY586*CD586</f>
        <v>-1.0894752010777584</v>
      </c>
      <c r="CI586" s="3">
        <f t="shared" ref="CI586" si="6084">(BV586*CD583+BW586*CC583+BX586*CD586+BY586*CC586)</f>
        <v>0</v>
      </c>
      <c r="CK586" s="16">
        <f t="shared" ref="CK586" si="6085">1/$CL$4</f>
        <v>1</v>
      </c>
      <c r="CL586" s="17">
        <v>0</v>
      </c>
      <c r="CM586" s="18">
        <v>1</v>
      </c>
      <c r="CN586" s="19">
        <v>0</v>
      </c>
      <c r="CP586" s="1">
        <f t="shared" ref="CP586" si="6086">CF586*CK583+CH586*CK586-CG586*CL583-CI586*CL586</f>
        <v>-1.0894752010777584</v>
      </c>
      <c r="CQ586" s="4">
        <f t="shared" ref="CQ586" si="6087">(CF586*CL583+CG586*CK583+CH586*CL586+CI586*CK586)</f>
        <v>0.78236984247305452</v>
      </c>
      <c r="CR586" s="2">
        <f t="shared" ref="CR586" si="6088">CF586*CM583+CH586*CM586-CG586*CN583-CI586*CN586</f>
        <v>-1.0894752010777584</v>
      </c>
      <c r="CS586" s="3">
        <f t="shared" ref="CS586" si="6089">(CF586*CN583+CG586*CM583+CH586*CN586+CI586*CM586)</f>
        <v>0</v>
      </c>
      <c r="CU586" s="39">
        <f t="shared" ref="CU586" si="6090">(180/PI())*ATAN(-1*(CQ583/CP583))</f>
        <v>-12.371140171216529</v>
      </c>
      <c r="CW586" s="54">
        <f t="shared" ref="CW586" si="6091">20*LOG(((1-(10^(CU583/20)^2)*(1-((1-CW583)/(1+CW583))^2))^0.5))</f>
        <v>-6.7050575800162635</v>
      </c>
      <c r="CY586" s="35"/>
      <c r="CZ586" s="35"/>
    </row>
    <row r="587" spans="1:104" ht="18" customHeight="1"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3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  <c r="BB587" s="20"/>
      <c r="BC587" s="20"/>
      <c r="BD587" s="20"/>
      <c r="BE587" s="20"/>
      <c r="BF587" s="20"/>
      <c r="BG587" s="20"/>
      <c r="BH587" s="20"/>
      <c r="BI587" s="20"/>
      <c r="BJ587" s="20"/>
      <c r="BK587" s="20"/>
      <c r="BL587" s="20"/>
      <c r="BM587" s="20"/>
      <c r="BN587" s="20"/>
      <c r="BO587" s="20"/>
      <c r="BP587" s="20"/>
      <c r="BQ587" s="20"/>
      <c r="BR587" s="20"/>
      <c r="BS587" s="20"/>
      <c r="BT587" s="20"/>
      <c r="BU587" s="20"/>
      <c r="BV587" s="20"/>
      <c r="BW587" s="20"/>
      <c r="BX587" s="20"/>
      <c r="BY587" s="20"/>
      <c r="BZ587" s="20"/>
      <c r="CA587" s="20"/>
      <c r="CB587" s="20"/>
      <c r="CC587" s="20"/>
      <c r="CD587" s="20"/>
      <c r="CE587" s="20"/>
      <c r="CF587" s="20"/>
      <c r="CG587" s="20"/>
      <c r="CH587" s="20"/>
      <c r="CI587" s="20"/>
      <c r="CJ587" s="20"/>
      <c r="CK587" s="20"/>
      <c r="CL587" s="20"/>
      <c r="CY587" s="35"/>
      <c r="CZ587" s="35"/>
    </row>
    <row r="588" spans="1:104" ht="18" customHeight="1">
      <c r="CY588" s="35"/>
      <c r="CZ588" s="35"/>
    </row>
    <row r="589" spans="1:104" ht="18" customHeight="1" thickBot="1">
      <c r="A589" s="23"/>
      <c r="B589" s="23"/>
      <c r="C589" s="23"/>
      <c r="D589" s="20" t="s">
        <v>15</v>
      </c>
      <c r="E589" s="20"/>
      <c r="F589" s="20"/>
      <c r="G589" s="20"/>
      <c r="H589" s="20"/>
      <c r="I589" s="20" t="s">
        <v>16</v>
      </c>
      <c r="J589" s="20"/>
      <c r="K589" s="20"/>
      <c r="L589" s="20"/>
      <c r="M589" s="23"/>
      <c r="N589" s="23"/>
      <c r="O589" s="24" t="s">
        <v>17</v>
      </c>
      <c r="P589" s="23"/>
      <c r="Q589" s="23"/>
      <c r="R589" s="23"/>
      <c r="S589" s="20"/>
      <c r="T589" s="20" t="s">
        <v>18</v>
      </c>
      <c r="U589" s="23"/>
      <c r="V589" s="23"/>
      <c r="W589" s="23"/>
      <c r="X589" s="23"/>
      <c r="Y589" s="24" t="s">
        <v>19</v>
      </c>
      <c r="Z589" s="23"/>
      <c r="AA589" s="23"/>
      <c r="AB589" s="23"/>
      <c r="AC589" s="24" t="s">
        <v>20</v>
      </c>
      <c r="AD589" s="20"/>
      <c r="AE589" s="20"/>
      <c r="AF589" s="20"/>
      <c r="AG589" s="20"/>
      <c r="AH589" s="23"/>
      <c r="AI589" s="24" t="s">
        <v>21</v>
      </c>
      <c r="AJ589" s="23"/>
      <c r="AK589" s="23"/>
      <c r="AL589" s="20"/>
      <c r="AM589" s="24" t="s">
        <v>31</v>
      </c>
      <c r="AN589" s="20"/>
      <c r="AO589" s="23"/>
      <c r="AP589" s="23"/>
      <c r="AQ589" s="23"/>
      <c r="AR589" s="23"/>
      <c r="AS589" s="24" t="s">
        <v>91</v>
      </c>
      <c r="AT589" s="23"/>
      <c r="AU589" s="23"/>
      <c r="AV589" s="23"/>
      <c r="AW589" s="24" t="s">
        <v>32</v>
      </c>
      <c r="AX589" s="20"/>
      <c r="AY589" s="20"/>
      <c r="AZ589" s="20"/>
      <c r="BA589" s="20"/>
      <c r="BB589" s="23"/>
      <c r="BC589" s="24" t="s">
        <v>22</v>
      </c>
      <c r="BD589" s="23"/>
      <c r="BE589" s="23"/>
      <c r="BF589" s="23"/>
      <c r="BG589" s="24" t="s">
        <v>33</v>
      </c>
      <c r="BH589" s="20"/>
      <c r="BI589" s="23"/>
      <c r="BJ589" s="23"/>
      <c r="BK589" s="23"/>
      <c r="BL589" s="23"/>
      <c r="BM589" s="24" t="s">
        <v>34</v>
      </c>
      <c r="BN589" s="23"/>
      <c r="BO589" s="23"/>
      <c r="BP589" s="23"/>
      <c r="BQ589" s="24" t="s">
        <v>89</v>
      </c>
      <c r="BR589" s="20"/>
      <c r="BS589" s="20"/>
      <c r="BT589" s="20"/>
      <c r="BU589" s="20"/>
      <c r="BV589" s="23"/>
      <c r="BW589" s="24" t="s">
        <v>35</v>
      </c>
      <c r="BX589" s="23"/>
      <c r="BY589" s="23"/>
      <c r="BZ589" s="23"/>
      <c r="CA589" s="24" t="s">
        <v>90</v>
      </c>
      <c r="CB589" s="20"/>
      <c r="CC589" s="23"/>
      <c r="CD589" s="23"/>
      <c r="CE589" s="23"/>
      <c r="CF589" s="23"/>
      <c r="CG589" s="24" t="s">
        <v>92</v>
      </c>
      <c r="CH589" s="23"/>
      <c r="CI589" s="23"/>
      <c r="CJ589" s="23"/>
      <c r="CK589" s="24" t="s">
        <v>36</v>
      </c>
      <c r="CL589" s="24"/>
      <c r="CM589" s="23"/>
      <c r="CN589" s="23"/>
      <c r="CO589" s="23"/>
      <c r="CP589" s="23"/>
      <c r="CQ589" s="24" t="s">
        <v>93</v>
      </c>
      <c r="CR589" s="23"/>
      <c r="CS589" s="23"/>
      <c r="CY589" s="35"/>
      <c r="CZ589" s="35"/>
    </row>
    <row r="590" spans="1:104" ht="18" customHeight="1" thickBot="1">
      <c r="A590" s="23"/>
      <c r="B590" s="33"/>
      <c r="C590" s="23"/>
      <c r="D590" s="7" t="s">
        <v>2</v>
      </c>
      <c r="E590" s="8"/>
      <c r="F590" s="8" t="s">
        <v>3</v>
      </c>
      <c r="G590" s="9"/>
      <c r="H590" s="10"/>
      <c r="I590" s="7" t="s">
        <v>4</v>
      </c>
      <c r="J590" s="8"/>
      <c r="K590" s="8" t="s">
        <v>5</v>
      </c>
      <c r="L590" s="9"/>
      <c r="M590" s="23"/>
      <c r="N590" s="251" t="s">
        <v>79</v>
      </c>
      <c r="O590" s="252"/>
      <c r="P590" s="253" t="s">
        <v>80</v>
      </c>
      <c r="Q590" s="254"/>
      <c r="R590" s="23"/>
      <c r="S590" s="7" t="s">
        <v>11</v>
      </c>
      <c r="T590" s="8"/>
      <c r="U590" s="8" t="s">
        <v>12</v>
      </c>
      <c r="V590" s="9"/>
      <c r="W590" s="20"/>
      <c r="X590" s="251" t="s">
        <v>79</v>
      </c>
      <c r="Y590" s="252"/>
      <c r="Z590" s="253" t="s">
        <v>80</v>
      </c>
      <c r="AA590" s="254"/>
      <c r="AB590" s="20"/>
      <c r="AC590" s="7" t="s">
        <v>4</v>
      </c>
      <c r="AD590" s="8"/>
      <c r="AE590" s="8" t="s">
        <v>5</v>
      </c>
      <c r="AF590" s="9"/>
      <c r="AG590" s="20"/>
      <c r="AH590" s="251" t="s">
        <v>0</v>
      </c>
      <c r="AI590" s="252"/>
      <c r="AJ590" s="253" t="s">
        <v>1</v>
      </c>
      <c r="AK590" s="254"/>
      <c r="AL590" s="20"/>
      <c r="AM590" s="7" t="s">
        <v>11</v>
      </c>
      <c r="AN590" s="8"/>
      <c r="AO590" s="8" t="s">
        <v>12</v>
      </c>
      <c r="AP590" s="9"/>
      <c r="AQ590" s="23"/>
      <c r="AR590" s="251" t="s">
        <v>0</v>
      </c>
      <c r="AS590" s="252"/>
      <c r="AT590" s="253" t="s">
        <v>1</v>
      </c>
      <c r="AU590" s="254"/>
      <c r="AV590" s="36"/>
      <c r="AW590" s="7" t="s">
        <v>4</v>
      </c>
      <c r="AX590" s="8"/>
      <c r="AY590" s="8" t="s">
        <v>5</v>
      </c>
      <c r="AZ590" s="9"/>
      <c r="BA590" s="20"/>
      <c r="BB590" s="251" t="s">
        <v>0</v>
      </c>
      <c r="BC590" s="252"/>
      <c r="BD590" s="253" t="s">
        <v>1</v>
      </c>
      <c r="BE590" s="254"/>
      <c r="BF590" s="36"/>
      <c r="BG590" s="7" t="s">
        <v>11</v>
      </c>
      <c r="BH590" s="8"/>
      <c r="BI590" s="8" t="s">
        <v>12</v>
      </c>
      <c r="BJ590" s="9"/>
      <c r="BK590" s="36"/>
      <c r="BL590" s="251" t="s">
        <v>0</v>
      </c>
      <c r="BM590" s="252"/>
      <c r="BN590" s="253" t="s">
        <v>1</v>
      </c>
      <c r="BO590" s="254"/>
      <c r="BP590" s="36"/>
      <c r="BQ590" s="7" t="s">
        <v>4</v>
      </c>
      <c r="BR590" s="8"/>
      <c r="BS590" s="8" t="s">
        <v>5</v>
      </c>
      <c r="BT590" s="9"/>
      <c r="BU590" s="20"/>
      <c r="BV590" s="251" t="s">
        <v>0</v>
      </c>
      <c r="BW590" s="252"/>
      <c r="BX590" s="253" t="s">
        <v>1</v>
      </c>
      <c r="BY590" s="254"/>
      <c r="BZ590" s="36"/>
      <c r="CA590" s="7" t="s">
        <v>11</v>
      </c>
      <c r="CB590" s="8"/>
      <c r="CC590" s="8" t="s">
        <v>12</v>
      </c>
      <c r="CD590" s="9"/>
      <c r="CE590" s="36"/>
      <c r="CF590" s="251" t="s">
        <v>0</v>
      </c>
      <c r="CG590" s="252"/>
      <c r="CH590" s="253" t="s">
        <v>1</v>
      </c>
      <c r="CI590" s="254"/>
      <c r="CJ590" s="23"/>
      <c r="CK590" s="7" t="s">
        <v>23</v>
      </c>
      <c r="CL590" s="8"/>
      <c r="CM590" s="8" t="s">
        <v>24</v>
      </c>
      <c r="CN590" s="9"/>
      <c r="CO590" s="23"/>
      <c r="CP590" s="251" t="s">
        <v>0</v>
      </c>
      <c r="CQ590" s="252"/>
      <c r="CR590" s="253" t="s">
        <v>1</v>
      </c>
      <c r="CS590" s="254"/>
      <c r="CU590" s="26" t="s">
        <v>25</v>
      </c>
      <c r="CW590" s="50" t="s">
        <v>44</v>
      </c>
      <c r="CY590" s="35"/>
      <c r="CZ590" s="35"/>
    </row>
    <row r="591" spans="1:104" ht="18" customHeight="1" thickTop="1" thickBot="1">
      <c r="B591" s="34">
        <v>0.97499999999999998</v>
      </c>
      <c r="D591" s="11">
        <v>1</v>
      </c>
      <c r="E591" s="12">
        <v>0</v>
      </c>
      <c r="F591" s="13">
        <v>0</v>
      </c>
      <c r="G591" s="40">
        <f t="shared" ref="G591" si="6092">-1/($E$4*$B591)</f>
        <v>-1.0774671978579953</v>
      </c>
      <c r="H591" s="10"/>
      <c r="I591" s="11">
        <v>1</v>
      </c>
      <c r="J591" s="12">
        <v>0</v>
      </c>
      <c r="K591" s="13">
        <v>0</v>
      </c>
      <c r="L591" s="14">
        <v>0</v>
      </c>
      <c r="N591" s="1">
        <f t="shared" ref="N591" si="6093">D591*I591+F591*I594-E591*J591-G591*J594</f>
        <v>-0.61539915495634578</v>
      </c>
      <c r="O591" s="4">
        <f t="shared" ref="O591" si="6094">(D591*J591+E591*I591+F591*J594+G591*I594)</f>
        <v>0</v>
      </c>
      <c r="P591" s="2">
        <f t="shared" ref="P591" si="6095">D591*K591+F591*K594-E591*L591-G591*L594</f>
        <v>0</v>
      </c>
      <c r="Q591" s="3">
        <f t="shared" ref="Q591" si="6096">(D591*L591+E591*K591+F591*L594+G591*K594)</f>
        <v>-1.0774671978579953</v>
      </c>
      <c r="S591" s="11">
        <v>1</v>
      </c>
      <c r="T591" s="12">
        <v>0</v>
      </c>
      <c r="U591" s="13">
        <v>0</v>
      </c>
      <c r="V591" s="40">
        <f t="shared" ref="V591" si="6097">-1/($T$4*$B591)</f>
        <v>-2.058693347332448</v>
      </c>
      <c r="W591" s="20"/>
      <c r="X591" s="1">
        <f t="shared" ref="X591" si="6098">N591*S591+P591*S594-O591*T591-Q591*T594</f>
        <v>-0.61539915495634578</v>
      </c>
      <c r="Y591" s="4">
        <f t="shared" ref="Y591" si="6099">(N591*T591+O591*S591+P591*T594+Q591*S594)</f>
        <v>0</v>
      </c>
      <c r="Z591" s="2">
        <f t="shared" ref="Z591" si="6100">N591*U591+P591*U594-O591*V591-Q591*V594</f>
        <v>0</v>
      </c>
      <c r="AA591" s="3">
        <f t="shared" ref="AA591" si="6101">(N591*V591+O591*U591+P591*V594+Q591*U594)</f>
        <v>0.18945094840464405</v>
      </c>
      <c r="AB591" s="20"/>
      <c r="AC591" s="11">
        <v>1</v>
      </c>
      <c r="AD591" s="12">
        <v>0</v>
      </c>
      <c r="AE591" s="13">
        <v>0</v>
      </c>
      <c r="AF591" s="14">
        <v>0</v>
      </c>
      <c r="AG591" s="20"/>
      <c r="AH591" s="1">
        <f t="shared" ref="AH591" si="6102">X591*AC591+Z591*AC594-Y591*AD591-AA591*AD594</f>
        <v>-0.29090238636849647</v>
      </c>
      <c r="AI591" s="4">
        <f t="shared" ref="AI591" si="6103">(X591*AD591+Y591*AC591+Z591*AD594+AA591*AC594)</f>
        <v>0</v>
      </c>
      <c r="AJ591" s="2">
        <f t="shared" ref="AJ591" si="6104">X591*AE591+Z591*AE594-Y591*AF591-AA591*AF594</f>
        <v>0</v>
      </c>
      <c r="AK591" s="3">
        <f t="shared" ref="AK591" si="6105">(X591*AF591+Y591*AE591+Z591*AF594+AA591*AE594)</f>
        <v>0.18945094840464405</v>
      </c>
      <c r="AL591" s="20"/>
      <c r="AM591" s="11">
        <v>1</v>
      </c>
      <c r="AN591" s="12">
        <v>0</v>
      </c>
      <c r="AO591" s="13">
        <v>0</v>
      </c>
      <c r="AP591" s="40">
        <f t="shared" ref="AP591" si="6106">-1/($AN$4*$B591)</f>
        <v>-2.139426419776858</v>
      </c>
      <c r="AR591" s="1">
        <f t="shared" ref="AR591" si="6107">AH591*AM591+AJ591*AM594-AI591*AN591-AK591*AN594</f>
        <v>-0.29090238636849647</v>
      </c>
      <c r="AS591" s="4">
        <f t="shared" ref="AS591" si="6108">(AH591*AN591+AI591*AM591+AJ591*AN594+AK591*AM594)</f>
        <v>0</v>
      </c>
      <c r="AT591" s="2">
        <f t="shared" ref="AT591" si="6109">AH591*AO591+AJ591*AO594-AI591*AP591-AK591*AP594</f>
        <v>0</v>
      </c>
      <c r="AU591" s="3">
        <f t="shared" ref="AU591" si="6110">(AH591*AP591+AI591*AO591+AJ591*AP594+AK591*AO594)</f>
        <v>0.81181519937754065</v>
      </c>
      <c r="AV591" s="20"/>
      <c r="AW591" s="11">
        <v>1</v>
      </c>
      <c r="AX591" s="12">
        <v>0</v>
      </c>
      <c r="AY591" s="13">
        <v>0</v>
      </c>
      <c r="AZ591" s="14">
        <v>0</v>
      </c>
      <c r="BA591" s="20"/>
      <c r="BB591" s="1">
        <f t="shared" ref="BB591" si="6111">AR591*AW591+AT591*AW594-AS591*AX591-AU591*AX594</f>
        <v>1.099596901741982</v>
      </c>
      <c r="BC591" s="4">
        <f t="shared" ref="BC591" si="6112">(AR591*AX591+AS591*AW591+AT591*AX594+AU591*AW594)</f>
        <v>0</v>
      </c>
      <c r="BD591" s="2">
        <f t="shared" ref="BD591" si="6113">AR591*AY591+AT591*AY594-AS591*AZ591-AU591*AZ594</f>
        <v>0</v>
      </c>
      <c r="BE591" s="3">
        <f t="shared" ref="BE591" si="6114">(AR591*AZ591+AS591*AY591+AT591*AZ594+AU591*AY594)</f>
        <v>0.81181519937754065</v>
      </c>
      <c r="BF591" s="20"/>
      <c r="BG591" s="11">
        <v>1</v>
      </c>
      <c r="BH591" s="12">
        <v>0</v>
      </c>
      <c r="BI591" s="13">
        <v>0</v>
      </c>
      <c r="BJ591" s="40">
        <f t="shared" ref="BJ591" si="6115">-1/($BH$4*$B591)</f>
        <v>-2.058693347332448</v>
      </c>
      <c r="BK591" s="20"/>
      <c r="BL591" s="1">
        <f t="shared" ref="BL591" si="6116">BB591*BG591+BD591*BG594-BC591*BH591-BE591*BH594</f>
        <v>1.099596901741982</v>
      </c>
      <c r="BM591" s="4">
        <f t="shared" ref="BM591" si="6117">(BB591*BH591+BC591*BG591+BD591*BH594+BE591*BG594)</f>
        <v>0</v>
      </c>
      <c r="BN591" s="2">
        <f t="shared" ref="BN591" si="6118">BB591*BI591+BD591*BI594-BC591*BJ591-BE591*BJ594</f>
        <v>0</v>
      </c>
      <c r="BO591" s="3">
        <f t="shared" ref="BO591" si="6119">(BB591*BJ591+BC591*BI591+BD591*BJ594+BE591*BI594)</f>
        <v>-1.451917626986049</v>
      </c>
      <c r="BP591" s="20"/>
      <c r="BQ591" s="11">
        <v>1</v>
      </c>
      <c r="BR591" s="12">
        <v>0</v>
      </c>
      <c r="BS591" s="13">
        <v>0</v>
      </c>
      <c r="BT591" s="14">
        <v>0</v>
      </c>
      <c r="BU591" s="20"/>
      <c r="BV591" s="1">
        <f t="shared" ref="BV591" si="6120">BL591*BQ591+BN591*BQ594-BM591*BR591-BO591*BR594</f>
        <v>-1.0771993036201803</v>
      </c>
      <c r="BW591" s="4">
        <f t="shared" ref="BW591" si="6121">(BL591*BR591+BM591*BQ591+BN591*BR594+BO591*BQ594)</f>
        <v>0</v>
      </c>
      <c r="BX591" s="2">
        <f t="shared" ref="BX591" si="6122">BL591*BS591+BN591*BS594-BM591*BT591-BO591*BT594</f>
        <v>0</v>
      </c>
      <c r="BY591" s="3">
        <f t="shared" ref="BY591" si="6123">(BL591*BT591+BM591*BS591+BN591*BT594+BO591*BS594)</f>
        <v>-1.451917626986049</v>
      </c>
      <c r="BZ591" s="20"/>
      <c r="CA591" s="11">
        <v>1</v>
      </c>
      <c r="CB591" s="12">
        <v>0</v>
      </c>
      <c r="CC591" s="13">
        <v>0</v>
      </c>
      <c r="CD591" s="40">
        <f t="shared" ref="CD591" si="6124">-1/($CB$4*$B591)</f>
        <v>-1.0774671978579953</v>
      </c>
      <c r="CE591" s="20"/>
      <c r="CF591" s="1">
        <f t="shared" ref="CF591" si="6125">BV591*CA591+BX591*CA594-BW591*CB591-BY591*CB594</f>
        <v>-1.0771993036201803</v>
      </c>
      <c r="CG591" s="4">
        <f t="shared" ref="CG591" si="6126">(BV591*CB591+BW591*CA591+BX591*CB594+BY591*CA594)</f>
        <v>0</v>
      </c>
      <c r="CH591" s="2">
        <f t="shared" ref="CH591" si="6127">BV591*CC591+BX591*CC594-BW591*CD591-BY591*CD594</f>
        <v>0</v>
      </c>
      <c r="CI591" s="3">
        <f t="shared" ref="CI591" si="6128">(BV591*CD591+BW591*CC591+BX591*CD594+BY591*CC594)</f>
        <v>-0.29127071177982944</v>
      </c>
      <c r="CJ591" s="28"/>
      <c r="CK591" s="11">
        <v>1</v>
      </c>
      <c r="CL591" s="12">
        <v>0</v>
      </c>
      <c r="CM591" s="13">
        <v>0</v>
      </c>
      <c r="CN591" s="14">
        <v>0</v>
      </c>
      <c r="CP591" s="1">
        <f t="shared" ref="CP591" si="6129">CF591*CK591+CH591*CK594-CG591*CL591-CI591*CL594</f>
        <v>-1.0771993036201803</v>
      </c>
      <c r="CQ591" s="4">
        <f t="shared" ref="CQ591" si="6130">(CF591*CL591+CG591*CK591+CH591*CL594+CI591*CK594)</f>
        <v>-0.29127071177982944</v>
      </c>
      <c r="CR591" s="2">
        <f t="shared" ref="CR591" si="6131">CF591*CM591+CH591*CM594-CG591*CN591-CI591*CN594</f>
        <v>0</v>
      </c>
      <c r="CS591" s="3">
        <f t="shared" ref="CS591" si="6132">(CF591*CN591+CG591*CM591+CH591*CN594+CI591*CM594)</f>
        <v>-0.29127071177982944</v>
      </c>
      <c r="CU591" s="29">
        <f t="shared" ref="CU591" si="6133">20*LOG(((1+$CL$4)/$CL$4)/((CP591+CP594)^2+(CQ591+CQ594)^2)^0.5)</f>
        <v>-0.70837135464476852</v>
      </c>
      <c r="CW591" s="51">
        <f t="shared" ref="CW591" si="6134">((CP591^2+CQ591^2)^0.5)/((CP594^2+CQ594^2)^0.5)</f>
        <v>0.92241950865212008</v>
      </c>
      <c r="CY591" s="35"/>
      <c r="CZ591" s="35"/>
    </row>
    <row r="592" spans="1:104" ht="18" customHeight="1" thickBot="1">
      <c r="D592" s="11"/>
      <c r="E592" s="13"/>
      <c r="F592" s="13"/>
      <c r="G592" s="15"/>
      <c r="H592" s="10"/>
      <c r="I592" s="11"/>
      <c r="J592" s="13"/>
      <c r="K592" s="13"/>
      <c r="L592" s="15"/>
      <c r="N592" s="5"/>
      <c r="Q592" s="6"/>
      <c r="S592" s="11"/>
      <c r="T592" s="13"/>
      <c r="U592" s="13"/>
      <c r="V592" s="15"/>
      <c r="W592" s="20"/>
      <c r="X592" s="5"/>
      <c r="AA592" s="6"/>
      <c r="AB592" s="20"/>
      <c r="AC592" s="11"/>
      <c r="AD592" s="13"/>
      <c r="AE592" s="13"/>
      <c r="AF592" s="15"/>
      <c r="AG592" s="20"/>
      <c r="AH592" s="5"/>
      <c r="AK592" s="6"/>
      <c r="AL592" s="20"/>
      <c r="AM592" s="11"/>
      <c r="AN592" s="13"/>
      <c r="AO592" s="13"/>
      <c r="AP592" s="15"/>
      <c r="AR592" s="5"/>
      <c r="AU592" s="6"/>
      <c r="AW592" s="11"/>
      <c r="AX592" s="13"/>
      <c r="AY592" s="13"/>
      <c r="AZ592" s="15"/>
      <c r="BA592" s="20"/>
      <c r="BB592" s="5"/>
      <c r="BE592" s="6"/>
      <c r="BG592" s="11"/>
      <c r="BH592" s="13"/>
      <c r="BI592" s="13"/>
      <c r="BJ592" s="15"/>
      <c r="BL592" s="5"/>
      <c r="BO592" s="6"/>
      <c r="BQ592" s="11"/>
      <c r="BR592" s="13"/>
      <c r="BS592" s="13"/>
      <c r="BT592" s="15"/>
      <c r="BU592" s="20"/>
      <c r="BV592" s="5"/>
      <c r="BY592" s="6"/>
      <c r="CA592" s="11"/>
      <c r="CB592" s="13"/>
      <c r="CC592" s="13"/>
      <c r="CD592" s="15"/>
      <c r="CF592" s="5"/>
      <c r="CI592" s="6"/>
      <c r="CK592" s="11"/>
      <c r="CL592" s="13"/>
      <c r="CM592" s="13"/>
      <c r="CN592" s="15"/>
      <c r="CP592" s="5"/>
      <c r="CS592" s="6"/>
      <c r="CW592" s="52"/>
      <c r="CY592" s="35"/>
      <c r="CZ592" s="35"/>
    </row>
    <row r="593" spans="1:104" ht="18" customHeight="1" thickBot="1">
      <c r="D593" s="11" t="s">
        <v>6</v>
      </c>
      <c r="E593" s="13"/>
      <c r="F593" s="13" t="s">
        <v>7</v>
      </c>
      <c r="G593" s="15"/>
      <c r="H593" s="10"/>
      <c r="I593" s="11" t="s">
        <v>8</v>
      </c>
      <c r="J593" s="13"/>
      <c r="K593" s="13" t="s">
        <v>9</v>
      </c>
      <c r="L593" s="15"/>
      <c r="N593" s="251" t="s">
        <v>26</v>
      </c>
      <c r="O593" s="252"/>
      <c r="P593" s="253" t="s">
        <v>27</v>
      </c>
      <c r="Q593" s="254"/>
      <c r="S593" s="11" t="s">
        <v>13</v>
      </c>
      <c r="T593" s="13"/>
      <c r="U593" s="13" t="s">
        <v>14</v>
      </c>
      <c r="V593" s="15"/>
      <c r="W593" s="20"/>
      <c r="X593" s="251" t="s">
        <v>26</v>
      </c>
      <c r="Y593" s="252"/>
      <c r="Z593" s="253" t="s">
        <v>27</v>
      </c>
      <c r="AA593" s="254"/>
      <c r="AB593" s="20"/>
      <c r="AC593" s="11" t="s">
        <v>8</v>
      </c>
      <c r="AD593" s="13"/>
      <c r="AE593" s="13" t="s">
        <v>9</v>
      </c>
      <c r="AF593" s="15"/>
      <c r="AG593" s="20"/>
      <c r="AH593" s="251" t="s">
        <v>26</v>
      </c>
      <c r="AI593" s="252"/>
      <c r="AJ593" s="253" t="s">
        <v>27</v>
      </c>
      <c r="AK593" s="254"/>
      <c r="AL593" s="20"/>
      <c r="AM593" s="11" t="s">
        <v>13</v>
      </c>
      <c r="AN593" s="13"/>
      <c r="AO593" s="13" t="s">
        <v>14</v>
      </c>
      <c r="AP593" s="15"/>
      <c r="AR593" s="251" t="s">
        <v>26</v>
      </c>
      <c r="AS593" s="252"/>
      <c r="AT593" s="253" t="s">
        <v>27</v>
      </c>
      <c r="AU593" s="254"/>
      <c r="AV593" s="36"/>
      <c r="AW593" s="11" t="s">
        <v>8</v>
      </c>
      <c r="AX593" s="13"/>
      <c r="AY593" s="13" t="s">
        <v>9</v>
      </c>
      <c r="AZ593" s="15"/>
      <c r="BA593" s="20"/>
      <c r="BB593" s="251" t="s">
        <v>26</v>
      </c>
      <c r="BC593" s="252"/>
      <c r="BD593" s="253" t="s">
        <v>27</v>
      </c>
      <c r="BE593" s="254"/>
      <c r="BF593" s="36"/>
      <c r="BG593" s="11" t="s">
        <v>13</v>
      </c>
      <c r="BH593" s="13"/>
      <c r="BI593" s="13" t="s">
        <v>14</v>
      </c>
      <c r="BJ593" s="15"/>
      <c r="BK593" s="36"/>
      <c r="BL593" s="251" t="s">
        <v>26</v>
      </c>
      <c r="BM593" s="252"/>
      <c r="BN593" s="253" t="s">
        <v>27</v>
      </c>
      <c r="BO593" s="254"/>
      <c r="BP593" s="36"/>
      <c r="BQ593" s="11" t="s">
        <v>8</v>
      </c>
      <c r="BR593" s="13"/>
      <c r="BS593" s="13" t="s">
        <v>9</v>
      </c>
      <c r="BT593" s="15"/>
      <c r="BU593" s="20"/>
      <c r="BV593" s="251" t="s">
        <v>26</v>
      </c>
      <c r="BW593" s="252"/>
      <c r="BX593" s="253" t="s">
        <v>27</v>
      </c>
      <c r="BY593" s="254"/>
      <c r="BZ593" s="36"/>
      <c r="CA593" s="11" t="s">
        <v>13</v>
      </c>
      <c r="CB593" s="13"/>
      <c r="CC593" s="13" t="s">
        <v>14</v>
      </c>
      <c r="CD593" s="15"/>
      <c r="CE593" s="36"/>
      <c r="CF593" s="251" t="s">
        <v>26</v>
      </c>
      <c r="CG593" s="252"/>
      <c r="CH593" s="253" t="s">
        <v>27</v>
      </c>
      <c r="CI593" s="254"/>
      <c r="CK593" s="11" t="s">
        <v>28</v>
      </c>
      <c r="CL593" s="13"/>
      <c r="CM593" s="13" t="s">
        <v>29</v>
      </c>
      <c r="CN593" s="15"/>
      <c r="CP593" s="251" t="s">
        <v>26</v>
      </c>
      <c r="CQ593" s="252"/>
      <c r="CR593" s="253" t="s">
        <v>27</v>
      </c>
      <c r="CS593" s="254"/>
      <c r="CU593" s="38" t="s">
        <v>37</v>
      </c>
      <c r="CW593" s="53" t="s">
        <v>45</v>
      </c>
      <c r="CY593" s="35"/>
      <c r="CZ593" s="35"/>
    </row>
    <row r="594" spans="1:104" ht="18" customHeight="1" thickTop="1" thickBot="1">
      <c r="D594" s="16">
        <v>0</v>
      </c>
      <c r="E594" s="17">
        <v>0</v>
      </c>
      <c r="F594" s="18">
        <v>1</v>
      </c>
      <c r="G594" s="19">
        <v>0</v>
      </c>
      <c r="H594" s="10"/>
      <c r="I594" s="16">
        <v>0</v>
      </c>
      <c r="J594" s="17">
        <f t="shared" ref="J594" si="6135">-1/($J$4*$B591)</f>
        <v>-1.4992559942128718</v>
      </c>
      <c r="K594" s="18">
        <v>1</v>
      </c>
      <c r="L594" s="19">
        <v>0</v>
      </c>
      <c r="N594" s="1">
        <f t="shared" ref="N594" si="6136">D594*I591+F594*I594-E594*J591-G594*J594</f>
        <v>0</v>
      </c>
      <c r="O594" s="4">
        <f t="shared" ref="O594" si="6137">(D594*J591+E594*I591+F594*J594+G594*I594)</f>
        <v>-1.4992559942128718</v>
      </c>
      <c r="P594" s="2">
        <f t="shared" ref="P594" si="6138">D594*K591+F594*K594-E594*L591-G594*L594</f>
        <v>1</v>
      </c>
      <c r="Q594" s="3">
        <f t="shared" ref="Q594" si="6139">(D594*L591+E594*K591+F594*L594+G594*K594)</f>
        <v>0</v>
      </c>
      <c r="S594" s="16">
        <v>0</v>
      </c>
      <c r="T594" s="17">
        <v>0</v>
      </c>
      <c r="U594" s="18">
        <v>1</v>
      </c>
      <c r="V594" s="19">
        <v>0</v>
      </c>
      <c r="W594" s="20"/>
      <c r="X594" s="1">
        <f t="shared" ref="X594" si="6140">N594*S591+P594*S594-O594*T591-Q594*T594</f>
        <v>0</v>
      </c>
      <c r="Y594" s="4">
        <f t="shared" ref="Y594" si="6141">(N594*T591+O594*S591+P594*T594+Q594*S594)</f>
        <v>-1.4992559942128718</v>
      </c>
      <c r="Z594" s="2">
        <f t="shared" ref="Z594" si="6142">N594*U591+P594*U594-O594*V591-Q594*V594</f>
        <v>-2.0865083412343344</v>
      </c>
      <c r="AA594" s="3">
        <f t="shared" ref="AA594" si="6143">(N594*V591+O594*U591+P594*V594+Q594*U594)</f>
        <v>0</v>
      </c>
      <c r="AB594" s="20"/>
      <c r="AC594" s="16">
        <v>0</v>
      </c>
      <c r="AD594" s="17">
        <f t="shared" ref="AD594" si="6144">-1/($AD$4*$B591)</f>
        <v>-1.7128273641299694</v>
      </c>
      <c r="AE594" s="18">
        <v>1</v>
      </c>
      <c r="AF594" s="19">
        <v>0</v>
      </c>
      <c r="AG594" s="20"/>
      <c r="AH594" s="1">
        <f t="shared" ref="AH594" si="6145">X594*AC591+Z594*AC594-Y594*AD591-AA594*AD594</f>
        <v>0</v>
      </c>
      <c r="AI594" s="4">
        <f t="shared" ref="AI594" si="6146">(X594*AD591+Y594*AC591+Z594*AD594+AA594*AC594)</f>
        <v>2.0745725881387278</v>
      </c>
      <c r="AJ594" s="2">
        <f t="shared" ref="AJ594" si="6147">X594*AE591+Z594*AE594-Y594*AF591-AA594*AF594</f>
        <v>-2.0865083412343344</v>
      </c>
      <c r="AK594" s="3">
        <f t="shared" ref="AK594" si="6148">(X594*AF591+Y594*AE591+Z594*AF594+AA594*AE594)</f>
        <v>0</v>
      </c>
      <c r="AL594" s="20"/>
      <c r="AM594" s="16">
        <v>0</v>
      </c>
      <c r="AN594" s="17">
        <v>0</v>
      </c>
      <c r="AO594" s="18">
        <v>1</v>
      </c>
      <c r="AP594" s="19">
        <v>0</v>
      </c>
      <c r="AR594" s="1">
        <f t="shared" ref="AR594" si="6149">AH594*AM591+AJ594*AM594-AI594*AN591-AK594*AN594</f>
        <v>0</v>
      </c>
      <c r="AS594" s="4">
        <f t="shared" ref="AS594" si="6150">(AH594*AN591+AI594*AM591+AJ594*AN594+AK594*AM594)</f>
        <v>2.0745725881387278</v>
      </c>
      <c r="AT594" s="2">
        <f t="shared" ref="AT594" si="6151">AH594*AO591+AJ594*AO594-AI594*AP591-AK594*AP594</f>
        <v>2.3518870635745142</v>
      </c>
      <c r="AU594" s="3">
        <f t="shared" ref="AU594" si="6152">(AH594*AP591+AI594*AO591+AJ594*AP594+AK594*AO594)</f>
        <v>0</v>
      </c>
      <c r="AV594" s="20"/>
      <c r="AW594" s="16">
        <v>0</v>
      </c>
      <c r="AX594" s="17">
        <f t="shared" ref="AX594" si="6153">-1/($AX$4*$B591)</f>
        <v>-1.7128273641299694</v>
      </c>
      <c r="AY594" s="18">
        <v>1</v>
      </c>
      <c r="AZ594" s="19">
        <v>0</v>
      </c>
      <c r="BA594" s="20"/>
      <c r="BB594" s="1">
        <f t="shared" ref="BB594" si="6154">AR594*AW591+AT594*AW594-AS594*AX591-AU594*AX594</f>
        <v>0</v>
      </c>
      <c r="BC594" s="4">
        <f t="shared" ref="BC594" si="6155">(AR594*AX591+AS594*AW591+AT594*AX594+AU594*AW594)</f>
        <v>-1.9538039316949813</v>
      </c>
      <c r="BD594" s="2">
        <f t="shared" ref="BD594" si="6156">AR594*AY591+AT594*AY594-AS594*AZ591-AU594*AZ594</f>
        <v>2.3518870635745142</v>
      </c>
      <c r="BE594" s="3">
        <f t="shared" ref="BE594" si="6157">(AR594*AZ591+AS594*AY591+AT594*AZ594+AU594*AY594)</f>
        <v>0</v>
      </c>
      <c r="BF594" s="20"/>
      <c r="BG594" s="16">
        <v>0</v>
      </c>
      <c r="BH594" s="17">
        <v>0</v>
      </c>
      <c r="BI594" s="18">
        <v>1</v>
      </c>
      <c r="BJ594" s="19">
        <v>0</v>
      </c>
      <c r="BK594" s="20"/>
      <c r="BL594" s="1">
        <f t="shared" ref="BL594" si="6158">BB594*BG591+BD594*BG594-BC594*BH591-BE594*BH594</f>
        <v>0</v>
      </c>
      <c r="BM594" s="4">
        <f t="shared" ref="BM594" si="6159">(BB594*BH591+BC594*BG591+BD594*BH594+BE594*BG594)</f>
        <v>-1.9538039316949813</v>
      </c>
      <c r="BN594" s="2">
        <f t="shared" ref="BN594" si="6160">BB594*BI591+BD594*BI594-BC594*BJ591-BE594*BJ594</f>
        <v>-1.6703960925979242</v>
      </c>
      <c r="BO594" s="3">
        <f t="shared" ref="BO594" si="6161">(BB594*BJ591+BC594*BI591+BD594*BJ594+BE594*BI594)</f>
        <v>0</v>
      </c>
      <c r="BP594" s="20"/>
      <c r="BQ594" s="16">
        <v>0</v>
      </c>
      <c r="BR594" s="17">
        <f t="shared" ref="BR594" si="6162">-1/($BR$4*$B591)</f>
        <v>-1.4992559942128718</v>
      </c>
      <c r="BS594" s="18">
        <v>1</v>
      </c>
      <c r="BT594" s="19">
        <v>0</v>
      </c>
      <c r="BU594" s="20"/>
      <c r="BV594" s="1">
        <f t="shared" ref="BV594" si="6163">BL594*BQ591+BN594*BQ594-BM594*BR591-BO594*BR594</f>
        <v>0</v>
      </c>
      <c r="BW594" s="4">
        <f t="shared" ref="BW594" si="6164">(BL594*BR591+BM594*BQ591+BN594*BR594+BO594*BQ594)</f>
        <v>0.55054742284221581</v>
      </c>
      <c r="BX594" s="2">
        <f t="shared" ref="BX594" si="6165">BL594*BS591+BN594*BS594-BM594*BT591-BO594*BT594</f>
        <v>-1.6703960925979242</v>
      </c>
      <c r="BY594" s="3">
        <f t="shared" ref="BY594" si="6166">(BL594*BT591+BM594*BS591+BN594*BT594+BO594*BS594)</f>
        <v>0</v>
      </c>
      <c r="BZ594" s="20"/>
      <c r="CA594" s="16">
        <v>0</v>
      </c>
      <c r="CB594" s="17">
        <v>0</v>
      </c>
      <c r="CC594" s="18">
        <v>1</v>
      </c>
      <c r="CD594" s="19">
        <v>0</v>
      </c>
      <c r="CE594" s="20"/>
      <c r="CF594" s="1">
        <f t="shared" ref="CF594" si="6167">BV594*CA591+BX594*CA594-BW594*CB591-BY594*CB594</f>
        <v>0</v>
      </c>
      <c r="CG594" s="4">
        <f t="shared" ref="CG594" si="6168">(BV594*CB591+BW594*CA591+BX594*CB594+BY594*CA594)</f>
        <v>0.55054742284221581</v>
      </c>
      <c r="CH594" s="2">
        <f t="shared" ref="CH594" si="6169">BV594*CC591+BX594*CC594-BW594*CD591-BY594*CD594</f>
        <v>-1.0771993036201812</v>
      </c>
      <c r="CI594" s="3">
        <f t="shared" ref="CI594" si="6170">(BV594*CD591+BW594*CC591+BX594*CD594+BY594*CC594)</f>
        <v>0</v>
      </c>
      <c r="CK594" s="16">
        <f t="shared" ref="CK594" si="6171">1/$CL$4</f>
        <v>1</v>
      </c>
      <c r="CL594" s="17">
        <v>0</v>
      </c>
      <c r="CM594" s="18">
        <v>1</v>
      </c>
      <c r="CN594" s="19">
        <v>0</v>
      </c>
      <c r="CP594" s="1">
        <f t="shared" ref="CP594" si="6172">CF594*CK591+CH594*CK594-CG594*CL591-CI594*CL594</f>
        <v>-1.0771993036201812</v>
      </c>
      <c r="CQ594" s="4">
        <f t="shared" ref="CQ594" si="6173">(CF594*CL591+CG594*CK591+CH594*CL594+CI594*CK594)</f>
        <v>0.55054742284221581</v>
      </c>
      <c r="CR594" s="2">
        <f t="shared" ref="CR594" si="6174">CF594*CM591+CH594*CM594-CG594*CN591-CI594*CN594</f>
        <v>-1.0771993036201812</v>
      </c>
      <c r="CS594" s="3">
        <f t="shared" ref="CS594" si="6175">(CF594*CN591+CG594*CM591+CH594*CN594+CI594*CM594)</f>
        <v>0</v>
      </c>
      <c r="CU594" s="39">
        <f t="shared" ref="CU594" si="6176">(180/PI())*ATAN(-1*(CQ591/CP591))</f>
        <v>-15.130736792762011</v>
      </c>
      <c r="CW594" s="54">
        <f t="shared" ref="CW594" si="6177">20*LOG(((1-(10^(CU591/20)^2)*(1-((1-CW591)/(1+CW591))^2))^0.5))</f>
        <v>-8.1848657160448255</v>
      </c>
      <c r="CY594" s="35"/>
      <c r="CZ594" s="35"/>
    </row>
    <row r="595" spans="1:104" ht="18" customHeight="1"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3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  <c r="BB595" s="20"/>
      <c r="BC595" s="20"/>
      <c r="BD595" s="20"/>
      <c r="BE595" s="20"/>
      <c r="BF595" s="20"/>
      <c r="BG595" s="20"/>
      <c r="BH595" s="20"/>
      <c r="BI595" s="20"/>
      <c r="BJ595" s="20"/>
      <c r="BK595" s="20"/>
      <c r="BL595" s="20"/>
      <c r="BM595" s="20"/>
      <c r="BN595" s="20"/>
      <c r="BO595" s="20"/>
      <c r="BP595" s="20"/>
      <c r="BQ595" s="20"/>
      <c r="BR595" s="20"/>
      <c r="BS595" s="20"/>
      <c r="BT595" s="20"/>
      <c r="BU595" s="20"/>
      <c r="BV595" s="20"/>
      <c r="BW595" s="20"/>
      <c r="BX595" s="20"/>
      <c r="BY595" s="20"/>
      <c r="BZ595" s="20"/>
      <c r="CA595" s="20"/>
      <c r="CB595" s="20"/>
      <c r="CC595" s="20"/>
      <c r="CD595" s="20"/>
      <c r="CE595" s="20"/>
      <c r="CF595" s="20"/>
      <c r="CG595" s="20"/>
      <c r="CH595" s="20"/>
      <c r="CI595" s="20"/>
      <c r="CJ595" s="20"/>
      <c r="CK595" s="20"/>
      <c r="CL595" s="20"/>
      <c r="CY595" s="35"/>
      <c r="CZ595" s="35"/>
    </row>
    <row r="596" spans="1:104" ht="18" customHeight="1">
      <c r="CY596" s="35"/>
      <c r="CZ596" s="35"/>
    </row>
    <row r="597" spans="1:104" ht="18" customHeight="1" thickBot="1">
      <c r="A597" s="23"/>
      <c r="B597" s="23"/>
      <c r="C597" s="23"/>
      <c r="D597" s="20" t="s">
        <v>15</v>
      </c>
      <c r="E597" s="20"/>
      <c r="F597" s="20"/>
      <c r="G597" s="20"/>
      <c r="H597" s="20"/>
      <c r="I597" s="20" t="s">
        <v>16</v>
      </c>
      <c r="J597" s="20"/>
      <c r="K597" s="20"/>
      <c r="L597" s="20"/>
      <c r="M597" s="23"/>
      <c r="N597" s="23"/>
      <c r="O597" s="24" t="s">
        <v>17</v>
      </c>
      <c r="P597" s="23"/>
      <c r="Q597" s="23"/>
      <c r="R597" s="23"/>
      <c r="S597" s="20"/>
      <c r="T597" s="20" t="s">
        <v>18</v>
      </c>
      <c r="U597" s="23"/>
      <c r="V597" s="23"/>
      <c r="W597" s="23"/>
      <c r="X597" s="23"/>
      <c r="Y597" s="24" t="s">
        <v>19</v>
      </c>
      <c r="Z597" s="23"/>
      <c r="AA597" s="23"/>
      <c r="AB597" s="23"/>
      <c r="AC597" s="24" t="s">
        <v>20</v>
      </c>
      <c r="AD597" s="20"/>
      <c r="AE597" s="20"/>
      <c r="AF597" s="20"/>
      <c r="AG597" s="20"/>
      <c r="AH597" s="23"/>
      <c r="AI597" s="24" t="s">
        <v>21</v>
      </c>
      <c r="AJ597" s="23"/>
      <c r="AK597" s="23"/>
      <c r="AL597" s="20"/>
      <c r="AM597" s="24" t="s">
        <v>31</v>
      </c>
      <c r="AN597" s="20"/>
      <c r="AO597" s="23"/>
      <c r="AP597" s="23"/>
      <c r="AQ597" s="23"/>
      <c r="AR597" s="23"/>
      <c r="AS597" s="24" t="s">
        <v>91</v>
      </c>
      <c r="AT597" s="23"/>
      <c r="AU597" s="23"/>
      <c r="AV597" s="23"/>
      <c r="AW597" s="24" t="s">
        <v>32</v>
      </c>
      <c r="AX597" s="20"/>
      <c r="AY597" s="20"/>
      <c r="AZ597" s="20"/>
      <c r="BA597" s="20"/>
      <c r="BB597" s="23"/>
      <c r="BC597" s="24" t="s">
        <v>22</v>
      </c>
      <c r="BD597" s="23"/>
      <c r="BE597" s="23"/>
      <c r="BF597" s="23"/>
      <c r="BG597" s="24" t="s">
        <v>33</v>
      </c>
      <c r="BH597" s="20"/>
      <c r="BI597" s="23"/>
      <c r="BJ597" s="23"/>
      <c r="BK597" s="23"/>
      <c r="BL597" s="23"/>
      <c r="BM597" s="24" t="s">
        <v>34</v>
      </c>
      <c r="BN597" s="23"/>
      <c r="BO597" s="23"/>
      <c r="BP597" s="23"/>
      <c r="BQ597" s="24" t="s">
        <v>89</v>
      </c>
      <c r="BR597" s="20"/>
      <c r="BS597" s="20"/>
      <c r="BT597" s="20"/>
      <c r="BU597" s="20"/>
      <c r="BV597" s="23"/>
      <c r="BW597" s="24" t="s">
        <v>35</v>
      </c>
      <c r="BX597" s="23"/>
      <c r="BY597" s="23"/>
      <c r="BZ597" s="23"/>
      <c r="CA597" s="24" t="s">
        <v>90</v>
      </c>
      <c r="CB597" s="20"/>
      <c r="CC597" s="23"/>
      <c r="CD597" s="23"/>
      <c r="CE597" s="23"/>
      <c r="CF597" s="23"/>
      <c r="CG597" s="24" t="s">
        <v>92</v>
      </c>
      <c r="CH597" s="23"/>
      <c r="CI597" s="23"/>
      <c r="CJ597" s="23"/>
      <c r="CK597" s="24" t="s">
        <v>36</v>
      </c>
      <c r="CL597" s="24"/>
      <c r="CM597" s="23"/>
      <c r="CN597" s="23"/>
      <c r="CO597" s="23"/>
      <c r="CP597" s="23"/>
      <c r="CQ597" s="24" t="s">
        <v>93</v>
      </c>
      <c r="CR597" s="23"/>
      <c r="CS597" s="23"/>
      <c r="CY597" s="35"/>
      <c r="CZ597" s="35"/>
    </row>
    <row r="598" spans="1:104" ht="18" customHeight="1" thickBot="1">
      <c r="A598" s="23"/>
      <c r="B598" s="33"/>
      <c r="C598" s="23"/>
      <c r="D598" s="7" t="s">
        <v>2</v>
      </c>
      <c r="E598" s="8"/>
      <c r="F598" s="8" t="s">
        <v>3</v>
      </c>
      <c r="G598" s="9"/>
      <c r="H598" s="10"/>
      <c r="I598" s="7" t="s">
        <v>4</v>
      </c>
      <c r="J598" s="8"/>
      <c r="K598" s="8" t="s">
        <v>5</v>
      </c>
      <c r="L598" s="9"/>
      <c r="M598" s="23"/>
      <c r="N598" s="251" t="s">
        <v>79</v>
      </c>
      <c r="O598" s="252"/>
      <c r="P598" s="253" t="s">
        <v>80</v>
      </c>
      <c r="Q598" s="254"/>
      <c r="R598" s="23"/>
      <c r="S598" s="7" t="s">
        <v>11</v>
      </c>
      <c r="T598" s="8"/>
      <c r="U598" s="8" t="s">
        <v>12</v>
      </c>
      <c r="V598" s="9"/>
      <c r="W598" s="20"/>
      <c r="X598" s="251" t="s">
        <v>79</v>
      </c>
      <c r="Y598" s="252"/>
      <c r="Z598" s="253" t="s">
        <v>80</v>
      </c>
      <c r="AA598" s="254"/>
      <c r="AB598" s="20"/>
      <c r="AC598" s="7" t="s">
        <v>4</v>
      </c>
      <c r="AD598" s="8"/>
      <c r="AE598" s="8" t="s">
        <v>5</v>
      </c>
      <c r="AF598" s="9"/>
      <c r="AG598" s="20"/>
      <c r="AH598" s="251" t="s">
        <v>0</v>
      </c>
      <c r="AI598" s="252"/>
      <c r="AJ598" s="253" t="s">
        <v>1</v>
      </c>
      <c r="AK598" s="254"/>
      <c r="AL598" s="20"/>
      <c r="AM598" s="7" t="s">
        <v>11</v>
      </c>
      <c r="AN598" s="8"/>
      <c r="AO598" s="8" t="s">
        <v>12</v>
      </c>
      <c r="AP598" s="9"/>
      <c r="AQ598" s="23"/>
      <c r="AR598" s="251" t="s">
        <v>0</v>
      </c>
      <c r="AS598" s="252"/>
      <c r="AT598" s="253" t="s">
        <v>1</v>
      </c>
      <c r="AU598" s="254"/>
      <c r="AV598" s="36"/>
      <c r="AW598" s="7" t="s">
        <v>4</v>
      </c>
      <c r="AX598" s="8"/>
      <c r="AY598" s="8" t="s">
        <v>5</v>
      </c>
      <c r="AZ598" s="9"/>
      <c r="BA598" s="20"/>
      <c r="BB598" s="251" t="s">
        <v>0</v>
      </c>
      <c r="BC598" s="252"/>
      <c r="BD598" s="253" t="s">
        <v>1</v>
      </c>
      <c r="BE598" s="254"/>
      <c r="BF598" s="36"/>
      <c r="BG598" s="7" t="s">
        <v>11</v>
      </c>
      <c r="BH598" s="8"/>
      <c r="BI598" s="8" t="s">
        <v>12</v>
      </c>
      <c r="BJ598" s="9"/>
      <c r="BK598" s="36"/>
      <c r="BL598" s="251" t="s">
        <v>0</v>
      </c>
      <c r="BM598" s="252"/>
      <c r="BN598" s="253" t="s">
        <v>1</v>
      </c>
      <c r="BO598" s="254"/>
      <c r="BP598" s="36"/>
      <c r="BQ598" s="7" t="s">
        <v>4</v>
      </c>
      <c r="BR598" s="8"/>
      <c r="BS598" s="8" t="s">
        <v>5</v>
      </c>
      <c r="BT598" s="9"/>
      <c r="BU598" s="20"/>
      <c r="BV598" s="251" t="s">
        <v>0</v>
      </c>
      <c r="BW598" s="252"/>
      <c r="BX598" s="253" t="s">
        <v>1</v>
      </c>
      <c r="BY598" s="254"/>
      <c r="BZ598" s="36"/>
      <c r="CA598" s="7" t="s">
        <v>11</v>
      </c>
      <c r="CB598" s="8"/>
      <c r="CC598" s="8" t="s">
        <v>12</v>
      </c>
      <c r="CD598" s="9"/>
      <c r="CE598" s="36"/>
      <c r="CF598" s="251" t="s">
        <v>0</v>
      </c>
      <c r="CG598" s="252"/>
      <c r="CH598" s="253" t="s">
        <v>1</v>
      </c>
      <c r="CI598" s="254"/>
      <c r="CJ598" s="23"/>
      <c r="CK598" s="7" t="s">
        <v>23</v>
      </c>
      <c r="CL598" s="8"/>
      <c r="CM598" s="8" t="s">
        <v>24</v>
      </c>
      <c r="CN598" s="9"/>
      <c r="CO598" s="23"/>
      <c r="CP598" s="251" t="s">
        <v>0</v>
      </c>
      <c r="CQ598" s="252"/>
      <c r="CR598" s="253" t="s">
        <v>1</v>
      </c>
      <c r="CS598" s="254"/>
      <c r="CU598" s="26" t="s">
        <v>25</v>
      </c>
      <c r="CW598" s="50" t="s">
        <v>44</v>
      </c>
      <c r="CY598" s="35"/>
      <c r="CZ598" s="35"/>
    </row>
    <row r="599" spans="1:104" ht="18" customHeight="1" thickTop="1" thickBot="1">
      <c r="B599" s="34">
        <v>0.98</v>
      </c>
      <c r="D599" s="11">
        <v>1</v>
      </c>
      <c r="E599" s="12">
        <v>0</v>
      </c>
      <c r="F599" s="13">
        <v>0</v>
      </c>
      <c r="G599" s="40">
        <f t="shared" ref="G599" si="6178">-1/($E$4*$B599)</f>
        <v>-1.0719699162362708</v>
      </c>
      <c r="H599" s="10"/>
      <c r="I599" s="11">
        <v>1</v>
      </c>
      <c r="J599" s="12">
        <v>0</v>
      </c>
      <c r="K599" s="13">
        <v>0</v>
      </c>
      <c r="L599" s="14">
        <v>0</v>
      </c>
      <c r="N599" s="1">
        <f t="shared" ref="N599" si="6179">D599*I599+F599*I602-E599*J599-G599*J602</f>
        <v>-0.59895754027527692</v>
      </c>
      <c r="O599" s="4">
        <f t="shared" ref="O599" si="6180">(D599*J599+E599*I599+F599*J602+G599*I602)</f>
        <v>0</v>
      </c>
      <c r="P599" s="2">
        <f t="shared" ref="P599" si="6181">D599*K599+F599*K602-E599*L599-G599*L602</f>
        <v>0</v>
      </c>
      <c r="Q599" s="3">
        <f t="shared" ref="Q599" si="6182">(D599*L599+E599*K599+F599*L602+G599*K602)</f>
        <v>-1.0719699162362708</v>
      </c>
      <c r="S599" s="11">
        <v>1</v>
      </c>
      <c r="T599" s="12">
        <v>0</v>
      </c>
      <c r="U599" s="13">
        <v>0</v>
      </c>
      <c r="V599" s="40">
        <f t="shared" ref="V599" si="6183">-1/($T$4*$B599)</f>
        <v>-2.0481898098460585</v>
      </c>
      <c r="W599" s="20"/>
      <c r="X599" s="1">
        <f t="shared" ref="X599" si="6184">N599*S599+P599*S602-O599*T599-Q599*T602</f>
        <v>-0.59895754027527692</v>
      </c>
      <c r="Y599" s="4">
        <f t="shared" ref="Y599" si="6185">(N599*T599+O599*S599+P599*T602+Q599*S602)</f>
        <v>0</v>
      </c>
      <c r="Z599" s="2">
        <f t="shared" ref="Z599" si="6186">N599*U599+P599*U602-O599*V599-Q599*V602</f>
        <v>0</v>
      </c>
      <c r="AA599" s="3">
        <f t="shared" ref="AA599" si="6187">(N599*V599+O599*U599+P599*V602+Q599*U602)</f>
        <v>0.15480881428601156</v>
      </c>
      <c r="AB599" s="20"/>
      <c r="AC599" s="11">
        <v>1</v>
      </c>
      <c r="AD599" s="12">
        <v>0</v>
      </c>
      <c r="AE599" s="13">
        <v>0</v>
      </c>
      <c r="AF599" s="14">
        <v>0</v>
      </c>
      <c r="AG599" s="20"/>
      <c r="AH599" s="1">
        <f t="shared" ref="AH599" si="6188">X599*AC599+Z599*AC602-Y599*AD599-AA599*AD602</f>
        <v>-0.33514962804603687</v>
      </c>
      <c r="AI599" s="4">
        <f t="shared" ref="AI599" si="6189">(X599*AD599+Y599*AC599+Z599*AD602+AA599*AC602)</f>
        <v>0</v>
      </c>
      <c r="AJ599" s="2">
        <f t="shared" ref="AJ599" si="6190">X599*AE599+Z599*AE602-Y599*AF599-AA599*AF602</f>
        <v>0</v>
      </c>
      <c r="AK599" s="3">
        <f t="shared" ref="AK599" si="6191">(X599*AF599+Y599*AE599+Z599*AF602+AA599*AE602)</f>
        <v>0.15480881428601156</v>
      </c>
      <c r="AL599" s="20"/>
      <c r="AM599" s="11">
        <v>1</v>
      </c>
      <c r="AN599" s="12">
        <v>0</v>
      </c>
      <c r="AO599" s="13">
        <v>0</v>
      </c>
      <c r="AP599" s="40">
        <f t="shared" ref="AP599" si="6192">-1/($AN$4*$B599)</f>
        <v>-2.1285109788596288</v>
      </c>
      <c r="AR599" s="1">
        <f t="shared" ref="AR599" si="6193">AH599*AM599+AJ599*AM602-AI599*AN599-AK599*AN602</f>
        <v>-0.33514962804603687</v>
      </c>
      <c r="AS599" s="4">
        <f t="shared" ref="AS599" si="6194">(AH599*AN599+AI599*AM599+AJ599*AN602+AK599*AM602)</f>
        <v>0</v>
      </c>
      <c r="AT599" s="2">
        <f t="shared" ref="AT599" si="6195">AH599*AO599+AJ599*AO602-AI599*AP599-AK599*AP602</f>
        <v>0</v>
      </c>
      <c r="AU599" s="3">
        <f t="shared" ref="AU599" si="6196">(AH599*AP599+AI599*AO599+AJ599*AP602+AK599*AO602)</f>
        <v>0.868178477142722</v>
      </c>
      <c r="AV599" s="20"/>
      <c r="AW599" s="11">
        <v>1</v>
      </c>
      <c r="AX599" s="12">
        <v>0</v>
      </c>
      <c r="AY599" s="13">
        <v>0</v>
      </c>
      <c r="AZ599" s="14">
        <v>0</v>
      </c>
      <c r="BA599" s="20"/>
      <c r="BB599" s="1">
        <f t="shared" ref="BB599" si="6197">AR599*AW599+AT599*AW602-AS599*AX599-AU599*AX602</f>
        <v>1.1443032865292395</v>
      </c>
      <c r="BC599" s="4">
        <f t="shared" ref="BC599" si="6198">(AR599*AX599+AS599*AW599+AT599*AX602+AU599*AW602)</f>
        <v>0</v>
      </c>
      <c r="BD599" s="2">
        <f t="shared" ref="BD599" si="6199">AR599*AY599+AT599*AY602-AS599*AZ599-AU599*AZ602</f>
        <v>0</v>
      </c>
      <c r="BE599" s="3">
        <f t="shared" ref="BE599" si="6200">(AR599*AZ599+AS599*AY599+AT599*AZ602+AU599*AY602)</f>
        <v>0.868178477142722</v>
      </c>
      <c r="BF599" s="20"/>
      <c r="BG599" s="11">
        <v>1</v>
      </c>
      <c r="BH599" s="12">
        <v>0</v>
      </c>
      <c r="BI599" s="13">
        <v>0</v>
      </c>
      <c r="BJ599" s="40">
        <f t="shared" ref="BJ599" si="6201">-1/($BH$4*$B599)</f>
        <v>-2.0481898098460585</v>
      </c>
      <c r="BK599" s="20"/>
      <c r="BL599" s="1">
        <f t="shared" ref="BL599" si="6202">BB599*BG599+BD599*BG602-BC599*BH599-BE599*BH602</f>
        <v>1.1443032865292395</v>
      </c>
      <c r="BM599" s="4">
        <f t="shared" ref="BM599" si="6203">(BB599*BH599+BC599*BG599+BD599*BH602+BE599*BG602)</f>
        <v>0</v>
      </c>
      <c r="BN599" s="2">
        <f t="shared" ref="BN599" si="6204">BB599*BI599+BD599*BI602-BC599*BJ599-BE599*BJ602</f>
        <v>0</v>
      </c>
      <c r="BO599" s="3">
        <f t="shared" ref="BO599" si="6205">(BB599*BJ599+BC599*BI599+BD599*BJ602+BE599*BI602)</f>
        <v>-1.4755718536998206</v>
      </c>
      <c r="BP599" s="20"/>
      <c r="BQ599" s="11">
        <v>1</v>
      </c>
      <c r="BR599" s="12">
        <v>0</v>
      </c>
      <c r="BS599" s="13">
        <v>0</v>
      </c>
      <c r="BT599" s="14">
        <v>0</v>
      </c>
      <c r="BU599" s="20"/>
      <c r="BV599" s="1">
        <f t="shared" ref="BV599" si="6206">BL599*BQ599+BN599*BQ602-BM599*BR599-BO599*BR602</f>
        <v>-1.056669619478386</v>
      </c>
      <c r="BW599" s="4">
        <f t="shared" ref="BW599" si="6207">(BL599*BR599+BM599*BQ599+BN599*BR602+BO599*BQ602)</f>
        <v>0</v>
      </c>
      <c r="BX599" s="2">
        <f t="shared" ref="BX599" si="6208">BL599*BS599+BN599*BS602-BM599*BT599-BO599*BT602</f>
        <v>0</v>
      </c>
      <c r="BY599" s="3">
        <f t="shared" ref="BY599" si="6209">(BL599*BT599+BM599*BS599+BN599*BT602+BO599*BS602)</f>
        <v>-1.4755718536998206</v>
      </c>
      <c r="BZ599" s="20"/>
      <c r="CA599" s="11">
        <v>1</v>
      </c>
      <c r="CB599" s="12">
        <v>0</v>
      </c>
      <c r="CC599" s="13">
        <v>0</v>
      </c>
      <c r="CD599" s="40">
        <f t="shared" ref="CD599" si="6210">-1/($CB$4*$B599)</f>
        <v>-1.0719699162362708</v>
      </c>
      <c r="CE599" s="20"/>
      <c r="CF599" s="1">
        <f t="shared" ref="CF599" si="6211">BV599*CA599+BX599*CA602-BW599*CB599-BY599*CB602</f>
        <v>-1.056669619478386</v>
      </c>
      <c r="CG599" s="4">
        <f t="shared" ref="CG599" si="6212">(BV599*CB599+BW599*CA599+BX599*CB602+BY599*CA602)</f>
        <v>0</v>
      </c>
      <c r="CH599" s="2">
        <f t="shared" ref="CH599" si="6213">BV599*CC599+BX599*CC602-BW599*CD599-BY599*CD602</f>
        <v>0</v>
      </c>
      <c r="CI599" s="3">
        <f t="shared" ref="CI599" si="6214">(BV599*CD599+BW599*CC599+BX599*CD602+BY599*CC602)</f>
        <v>-0.34285381021816308</v>
      </c>
      <c r="CJ599" s="28"/>
      <c r="CK599" s="11">
        <v>1</v>
      </c>
      <c r="CL599" s="12">
        <v>0</v>
      </c>
      <c r="CM599" s="13">
        <v>0</v>
      </c>
      <c r="CN599" s="14">
        <v>0</v>
      </c>
      <c r="CP599" s="1">
        <f t="shared" ref="CP599" si="6215">CF599*CK599+CH599*CK602-CG599*CL599-CI599*CL602</f>
        <v>-1.056669619478386</v>
      </c>
      <c r="CQ599" s="4">
        <f t="shared" ref="CQ599" si="6216">(CF599*CL599+CG599*CK599+CH599*CL602+CI599*CK602)</f>
        <v>-0.34285381021816308</v>
      </c>
      <c r="CR599" s="2">
        <f t="shared" ref="CR599" si="6217">CF599*CM599+CH599*CM602-CG599*CN599-CI599*CN602</f>
        <v>0</v>
      </c>
      <c r="CS599" s="3">
        <f t="shared" ref="CS599" si="6218">(CF599*CN599+CG599*CM599+CH599*CN602+CI599*CM602)</f>
        <v>-0.34285381021816308</v>
      </c>
      <c r="CU599" s="29">
        <f t="shared" ref="CU599" si="6219">20*LOG(((1+$CL$4)/$CL$4)/((CP599+CP602)^2+(CQ599+CQ602)^2)^0.5)</f>
        <v>-0.47879266239097151</v>
      </c>
      <c r="CW599" s="51">
        <f t="shared" ref="CW599" si="6220">((CP599^2+CQ599^2)^0.5)/((CP602^2+CQ602^2)^0.5)</f>
        <v>1.0008062685490773</v>
      </c>
      <c r="CY599" s="35"/>
      <c r="CZ599" s="35"/>
    </row>
    <row r="600" spans="1:104" ht="18" customHeight="1" thickBot="1">
      <c r="D600" s="11"/>
      <c r="E600" s="13"/>
      <c r="F600" s="13"/>
      <c r="G600" s="15"/>
      <c r="H600" s="10"/>
      <c r="I600" s="11"/>
      <c r="J600" s="13"/>
      <c r="K600" s="13"/>
      <c r="L600" s="15"/>
      <c r="N600" s="5"/>
      <c r="Q600" s="6"/>
      <c r="S600" s="11"/>
      <c r="T600" s="13"/>
      <c r="U600" s="13"/>
      <c r="V600" s="15"/>
      <c r="W600" s="20"/>
      <c r="X600" s="5"/>
      <c r="AA600" s="6"/>
      <c r="AB600" s="20"/>
      <c r="AC600" s="11"/>
      <c r="AD600" s="13"/>
      <c r="AE600" s="13"/>
      <c r="AF600" s="15"/>
      <c r="AG600" s="20"/>
      <c r="AH600" s="5"/>
      <c r="AK600" s="6"/>
      <c r="AL600" s="20"/>
      <c r="AM600" s="11"/>
      <c r="AN600" s="13"/>
      <c r="AO600" s="13"/>
      <c r="AP600" s="15"/>
      <c r="AR600" s="5"/>
      <c r="AU600" s="6"/>
      <c r="AW600" s="11"/>
      <c r="AX600" s="13"/>
      <c r="AY600" s="13"/>
      <c r="AZ600" s="15"/>
      <c r="BA600" s="20"/>
      <c r="BB600" s="5"/>
      <c r="BE600" s="6"/>
      <c r="BG600" s="11"/>
      <c r="BH600" s="13"/>
      <c r="BI600" s="13"/>
      <c r="BJ600" s="15"/>
      <c r="BL600" s="5"/>
      <c r="BO600" s="6"/>
      <c r="BQ600" s="11"/>
      <c r="BR600" s="13"/>
      <c r="BS600" s="13"/>
      <c r="BT600" s="15"/>
      <c r="BU600" s="20"/>
      <c r="BV600" s="5"/>
      <c r="BY600" s="6"/>
      <c r="CA600" s="11"/>
      <c r="CB600" s="13"/>
      <c r="CC600" s="13"/>
      <c r="CD600" s="15"/>
      <c r="CF600" s="5"/>
      <c r="CI600" s="6"/>
      <c r="CK600" s="11"/>
      <c r="CL600" s="13"/>
      <c r="CM600" s="13"/>
      <c r="CN600" s="15"/>
      <c r="CP600" s="5"/>
      <c r="CS600" s="6"/>
      <c r="CW600" s="52"/>
      <c r="CY600" s="35"/>
      <c r="CZ600" s="35"/>
    </row>
    <row r="601" spans="1:104" ht="18" customHeight="1" thickBot="1">
      <c r="D601" s="11" t="s">
        <v>6</v>
      </c>
      <c r="E601" s="13"/>
      <c r="F601" s="13" t="s">
        <v>7</v>
      </c>
      <c r="G601" s="15"/>
      <c r="H601" s="10"/>
      <c r="I601" s="11" t="s">
        <v>8</v>
      </c>
      <c r="J601" s="13"/>
      <c r="K601" s="13" t="s">
        <v>9</v>
      </c>
      <c r="L601" s="15"/>
      <c r="N601" s="251" t="s">
        <v>26</v>
      </c>
      <c r="O601" s="252"/>
      <c r="P601" s="253" t="s">
        <v>27</v>
      </c>
      <c r="Q601" s="254"/>
      <c r="S601" s="11" t="s">
        <v>13</v>
      </c>
      <c r="T601" s="13"/>
      <c r="U601" s="13" t="s">
        <v>14</v>
      </c>
      <c r="V601" s="15"/>
      <c r="W601" s="20"/>
      <c r="X601" s="251" t="s">
        <v>26</v>
      </c>
      <c r="Y601" s="252"/>
      <c r="Z601" s="253" t="s">
        <v>27</v>
      </c>
      <c r="AA601" s="254"/>
      <c r="AB601" s="20"/>
      <c r="AC601" s="11" t="s">
        <v>8</v>
      </c>
      <c r="AD601" s="13"/>
      <c r="AE601" s="13" t="s">
        <v>9</v>
      </c>
      <c r="AF601" s="15"/>
      <c r="AG601" s="20"/>
      <c r="AH601" s="251" t="s">
        <v>26</v>
      </c>
      <c r="AI601" s="252"/>
      <c r="AJ601" s="253" t="s">
        <v>27</v>
      </c>
      <c r="AK601" s="254"/>
      <c r="AL601" s="20"/>
      <c r="AM601" s="11" t="s">
        <v>13</v>
      </c>
      <c r="AN601" s="13"/>
      <c r="AO601" s="13" t="s">
        <v>14</v>
      </c>
      <c r="AP601" s="15"/>
      <c r="AR601" s="251" t="s">
        <v>26</v>
      </c>
      <c r="AS601" s="252"/>
      <c r="AT601" s="253" t="s">
        <v>27</v>
      </c>
      <c r="AU601" s="254"/>
      <c r="AV601" s="36"/>
      <c r="AW601" s="11" t="s">
        <v>8</v>
      </c>
      <c r="AX601" s="13"/>
      <c r="AY601" s="13" t="s">
        <v>9</v>
      </c>
      <c r="AZ601" s="15"/>
      <c r="BA601" s="20"/>
      <c r="BB601" s="251" t="s">
        <v>26</v>
      </c>
      <c r="BC601" s="252"/>
      <c r="BD601" s="253" t="s">
        <v>27</v>
      </c>
      <c r="BE601" s="254"/>
      <c r="BF601" s="36"/>
      <c r="BG601" s="11" t="s">
        <v>13</v>
      </c>
      <c r="BH601" s="13"/>
      <c r="BI601" s="13" t="s">
        <v>14</v>
      </c>
      <c r="BJ601" s="15"/>
      <c r="BK601" s="36"/>
      <c r="BL601" s="251" t="s">
        <v>26</v>
      </c>
      <c r="BM601" s="252"/>
      <c r="BN601" s="253" t="s">
        <v>27</v>
      </c>
      <c r="BO601" s="254"/>
      <c r="BP601" s="36"/>
      <c r="BQ601" s="11" t="s">
        <v>8</v>
      </c>
      <c r="BR601" s="13"/>
      <c r="BS601" s="13" t="s">
        <v>9</v>
      </c>
      <c r="BT601" s="15"/>
      <c r="BU601" s="20"/>
      <c r="BV601" s="251" t="s">
        <v>26</v>
      </c>
      <c r="BW601" s="252"/>
      <c r="BX601" s="253" t="s">
        <v>27</v>
      </c>
      <c r="BY601" s="254"/>
      <c r="BZ601" s="36"/>
      <c r="CA601" s="11" t="s">
        <v>13</v>
      </c>
      <c r="CB601" s="13"/>
      <c r="CC601" s="13" t="s">
        <v>14</v>
      </c>
      <c r="CD601" s="15"/>
      <c r="CE601" s="36"/>
      <c r="CF601" s="251" t="s">
        <v>26</v>
      </c>
      <c r="CG601" s="252"/>
      <c r="CH601" s="253" t="s">
        <v>27</v>
      </c>
      <c r="CI601" s="254"/>
      <c r="CK601" s="11" t="s">
        <v>28</v>
      </c>
      <c r="CL601" s="13"/>
      <c r="CM601" s="13" t="s">
        <v>29</v>
      </c>
      <c r="CN601" s="15"/>
      <c r="CP601" s="251" t="s">
        <v>26</v>
      </c>
      <c r="CQ601" s="252"/>
      <c r="CR601" s="253" t="s">
        <v>27</v>
      </c>
      <c r="CS601" s="254"/>
      <c r="CU601" s="38" t="s">
        <v>37</v>
      </c>
      <c r="CW601" s="53" t="s">
        <v>45</v>
      </c>
      <c r="CY601" s="35"/>
      <c r="CZ601" s="35"/>
    </row>
    <row r="602" spans="1:104" ht="18" customHeight="1" thickTop="1" thickBot="1">
      <c r="D602" s="16">
        <v>0</v>
      </c>
      <c r="E602" s="17">
        <v>0</v>
      </c>
      <c r="F602" s="18">
        <v>1</v>
      </c>
      <c r="G602" s="19">
        <v>0</v>
      </c>
      <c r="H602" s="10"/>
      <c r="I602" s="16">
        <v>0</v>
      </c>
      <c r="J602" s="17">
        <f t="shared" ref="J602" si="6221">-1/($J$4*$B599)</f>
        <v>-1.4916067289362753</v>
      </c>
      <c r="K602" s="18">
        <v>1</v>
      </c>
      <c r="L602" s="19">
        <v>0</v>
      </c>
      <c r="N602" s="1">
        <f t="shared" ref="N602" si="6222">D602*I599+F602*I602-E602*J599-G602*J602</f>
        <v>0</v>
      </c>
      <c r="O602" s="4">
        <f t="shared" ref="O602" si="6223">(D602*J599+E602*I599+F602*J602+G602*I602)</f>
        <v>-1.4916067289362753</v>
      </c>
      <c r="P602" s="2">
        <f t="shared" ref="P602" si="6224">D602*K599+F602*K602-E602*L599-G602*L602</f>
        <v>1</v>
      </c>
      <c r="Q602" s="3">
        <f t="shared" ref="Q602" si="6225">(D602*L599+E602*K599+F602*L602+G602*K602)</f>
        <v>0</v>
      </c>
      <c r="S602" s="16">
        <v>0</v>
      </c>
      <c r="T602" s="17">
        <v>0</v>
      </c>
      <c r="U602" s="18">
        <v>1</v>
      </c>
      <c r="V602" s="19">
        <v>0</v>
      </c>
      <c r="W602" s="20"/>
      <c r="X602" s="1">
        <f t="shared" ref="X602" si="6226">N602*S599+P602*S602-O602*T599-Q602*T602</f>
        <v>0</v>
      </c>
      <c r="Y602" s="4">
        <f t="shared" ref="Y602" si="6227">(N602*T599+O602*S599+P602*T602+Q602*S602)</f>
        <v>-1.4916067289362753</v>
      </c>
      <c r="Z602" s="2">
        <f t="shared" ref="Z602" si="6228">N602*U599+P602*U602-O602*V599-Q602*V602</f>
        <v>-2.0550937025050913</v>
      </c>
      <c r="AA602" s="3">
        <f t="shared" ref="AA602" si="6229">(N602*V599+O602*U599+P602*V602+Q602*U602)</f>
        <v>0</v>
      </c>
      <c r="AB602" s="20"/>
      <c r="AC602" s="16">
        <v>0</v>
      </c>
      <c r="AD602" s="17">
        <f t="shared" ref="AD602" si="6230">-1/($AD$4*$B599)</f>
        <v>-1.7040884490068573</v>
      </c>
      <c r="AE602" s="18">
        <v>1</v>
      </c>
      <c r="AF602" s="19">
        <v>0</v>
      </c>
      <c r="AG602" s="20"/>
      <c r="AH602" s="1">
        <f t="shared" ref="AH602" si="6231">X602*AC599+Z602*AC602-Y602*AD599-AA602*AD602</f>
        <v>0</v>
      </c>
      <c r="AI602" s="4">
        <f t="shared" ref="AI602" si="6232">(X602*AD599+Y602*AC599+Z602*AD602+AA602*AC602)</f>
        <v>2.0104547111293853</v>
      </c>
      <c r="AJ602" s="2">
        <f t="shared" ref="AJ602" si="6233">X602*AE599+Z602*AE602-Y602*AF599-AA602*AF602</f>
        <v>-2.0550937025050913</v>
      </c>
      <c r="AK602" s="3">
        <f t="shared" ref="AK602" si="6234">(X602*AF599+Y602*AE599+Z602*AF602+AA602*AE602)</f>
        <v>0</v>
      </c>
      <c r="AL602" s="20"/>
      <c r="AM602" s="16">
        <v>0</v>
      </c>
      <c r="AN602" s="17">
        <v>0</v>
      </c>
      <c r="AO602" s="18">
        <v>1</v>
      </c>
      <c r="AP602" s="19">
        <v>0</v>
      </c>
      <c r="AR602" s="1">
        <f t="shared" ref="AR602" si="6235">AH602*AM599+AJ602*AM602-AI602*AN599-AK602*AN602</f>
        <v>0</v>
      </c>
      <c r="AS602" s="4">
        <f t="shared" ref="AS602" si="6236">(AH602*AN599+AI602*AM599+AJ602*AN602+AK602*AM602)</f>
        <v>2.0104547111293853</v>
      </c>
      <c r="AT602" s="2">
        <f t="shared" ref="AT602" si="6237">AH602*AO599+AJ602*AO602-AI602*AP599-AK602*AP602</f>
        <v>2.2241812226338689</v>
      </c>
      <c r="AU602" s="3">
        <f t="shared" ref="AU602" si="6238">(AH602*AP599+AI602*AO599+AJ602*AP602+AK602*AO602)</f>
        <v>0</v>
      </c>
      <c r="AV602" s="20"/>
      <c r="AW602" s="16">
        <v>0</v>
      </c>
      <c r="AX602" s="17">
        <f t="shared" ref="AX602" si="6239">-1/($AX$4*$B599)</f>
        <v>-1.7040884490068573</v>
      </c>
      <c r="AY602" s="18">
        <v>1</v>
      </c>
      <c r="AZ602" s="19">
        <v>0</v>
      </c>
      <c r="BA602" s="20"/>
      <c r="BB602" s="1">
        <f t="shared" ref="BB602" si="6240">AR602*AW599+AT602*AW602-AS602*AX599-AU602*AX602</f>
        <v>0</v>
      </c>
      <c r="BC602" s="4">
        <f t="shared" ref="BC602" si="6241">(AR602*AX599+AS602*AW599+AT602*AX602+AU602*AW602)</f>
        <v>-1.7797468188589396</v>
      </c>
      <c r="BD602" s="2">
        <f t="shared" ref="BD602" si="6242">AR602*AY599+AT602*AY602-AS602*AZ599-AU602*AZ602</f>
        <v>2.2241812226338689</v>
      </c>
      <c r="BE602" s="3">
        <f t="shared" ref="BE602" si="6243">(AR602*AZ599+AS602*AY599+AT602*AZ602+AU602*AY602)</f>
        <v>0</v>
      </c>
      <c r="BF602" s="20"/>
      <c r="BG602" s="16">
        <v>0</v>
      </c>
      <c r="BH602" s="17">
        <v>0</v>
      </c>
      <c r="BI602" s="18">
        <v>1</v>
      </c>
      <c r="BJ602" s="19">
        <v>0</v>
      </c>
      <c r="BK602" s="20"/>
      <c r="BL602" s="1">
        <f t="shared" ref="BL602" si="6244">BB602*BG599+BD602*BG602-BC602*BH599-BE602*BH602</f>
        <v>0</v>
      </c>
      <c r="BM602" s="4">
        <f t="shared" ref="BM602" si="6245">(BB602*BH599+BC602*BG599+BD602*BH602+BE602*BG602)</f>
        <v>-1.7797468188589396</v>
      </c>
      <c r="BN602" s="2">
        <f t="shared" ref="BN602" si="6246">BB602*BI599+BD602*BI602-BC602*BJ599-BE602*BJ602</f>
        <v>-1.4210780758589503</v>
      </c>
      <c r="BO602" s="3">
        <f t="shared" ref="BO602" si="6247">(BB602*BJ599+BC602*BI599+BD602*BJ602+BE602*BI602)</f>
        <v>0</v>
      </c>
      <c r="BP602" s="20"/>
      <c r="BQ602" s="16">
        <v>0</v>
      </c>
      <c r="BR602" s="17">
        <f t="shared" ref="BR602" si="6248">-1/($BR$4*$B599)</f>
        <v>-1.4916067289362753</v>
      </c>
      <c r="BS602" s="18">
        <v>1</v>
      </c>
      <c r="BT602" s="19">
        <v>0</v>
      </c>
      <c r="BU602" s="20"/>
      <c r="BV602" s="1">
        <f t="shared" ref="BV602" si="6249">BL602*BQ599+BN602*BQ602-BM602*BR599-BO602*BR602</f>
        <v>0</v>
      </c>
      <c r="BW602" s="4">
        <f t="shared" ref="BW602" si="6250">(BL602*BR599+BM602*BQ599+BN602*BR602+BO602*BQ602)</f>
        <v>0.33994280143608524</v>
      </c>
      <c r="BX602" s="2">
        <f t="shared" ref="BX602" si="6251">BL602*BS599+BN602*BS602-BM602*BT599-BO602*BT602</f>
        <v>-1.4210780758589503</v>
      </c>
      <c r="BY602" s="3">
        <f t="shared" ref="BY602" si="6252">(BL602*BT599+BM602*BS599+BN602*BT602+BO602*BS602)</f>
        <v>0</v>
      </c>
      <c r="BZ602" s="20"/>
      <c r="CA602" s="16">
        <v>0</v>
      </c>
      <c r="CB602" s="17">
        <v>0</v>
      </c>
      <c r="CC602" s="18">
        <v>1</v>
      </c>
      <c r="CD602" s="19">
        <v>0</v>
      </c>
      <c r="CE602" s="20"/>
      <c r="CF602" s="1">
        <f t="shared" ref="CF602" si="6253">BV602*CA599+BX602*CA602-BW602*CB599-BY602*CB602</f>
        <v>0</v>
      </c>
      <c r="CG602" s="4">
        <f t="shared" ref="CG602" si="6254">(BV602*CB599+BW602*CA599+BX602*CB602+BY602*CA602)</f>
        <v>0.33994280143608524</v>
      </c>
      <c r="CH602" s="2">
        <f t="shared" ref="CH602" si="6255">BV602*CC599+BX602*CC602-BW602*CD599-BY602*CD602</f>
        <v>-1.0566696194783867</v>
      </c>
      <c r="CI602" s="3">
        <f t="shared" ref="CI602" si="6256">(BV602*CD599+BW602*CC599+BX602*CD602+BY602*CC602)</f>
        <v>0</v>
      </c>
      <c r="CK602" s="16">
        <f t="shared" ref="CK602" si="6257">1/$CL$4</f>
        <v>1</v>
      </c>
      <c r="CL602" s="17">
        <v>0</v>
      </c>
      <c r="CM602" s="18">
        <v>1</v>
      </c>
      <c r="CN602" s="19">
        <v>0</v>
      </c>
      <c r="CP602" s="1">
        <f t="shared" ref="CP602" si="6258">CF602*CK599+CH602*CK602-CG602*CL599-CI602*CL602</f>
        <v>-1.0566696194783867</v>
      </c>
      <c r="CQ602" s="4">
        <f t="shared" ref="CQ602" si="6259">(CF602*CL599+CG602*CK599+CH602*CL602+CI602*CK602)</f>
        <v>0.33994280143608524</v>
      </c>
      <c r="CR602" s="2">
        <f t="shared" ref="CR602" si="6260">CF602*CM599+CH602*CM602-CG602*CN599-CI602*CN602</f>
        <v>-1.0566696194783867</v>
      </c>
      <c r="CS602" s="3">
        <f t="shared" ref="CS602" si="6261">(CF602*CN599+CG602*CM599+CH602*CN602+CI602*CM602)</f>
        <v>0</v>
      </c>
      <c r="CU602" s="39">
        <f t="shared" ref="CU602" si="6262">(180/PI())*ATAN(-1*(CQ599/CP599))</f>
        <v>-17.976506130240566</v>
      </c>
      <c r="CW602" s="54">
        <f t="shared" ref="CW602" si="6263">20*LOG(((1-(10^(CU599/20)^2)*(1-((1-CW599)/(1+CW599))^2))^0.5))</f>
        <v>-9.8135593792545013</v>
      </c>
      <c r="CY602" s="35"/>
      <c r="CZ602" s="35"/>
    </row>
    <row r="603" spans="1:104" ht="18" customHeight="1"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3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  <c r="BB603" s="20"/>
      <c r="BC603" s="20"/>
      <c r="BD603" s="20"/>
      <c r="BE603" s="20"/>
      <c r="BF603" s="20"/>
      <c r="BG603" s="20"/>
      <c r="BH603" s="20"/>
      <c r="BI603" s="20"/>
      <c r="BJ603" s="20"/>
      <c r="BK603" s="20"/>
      <c r="BL603" s="20"/>
      <c r="BM603" s="20"/>
      <c r="BN603" s="20"/>
      <c r="BO603" s="20"/>
      <c r="BP603" s="20"/>
      <c r="BQ603" s="20"/>
      <c r="BR603" s="20"/>
      <c r="BS603" s="20"/>
      <c r="BT603" s="20"/>
      <c r="BU603" s="20"/>
      <c r="BV603" s="20"/>
      <c r="BW603" s="20"/>
      <c r="BX603" s="20"/>
      <c r="BY603" s="20"/>
      <c r="BZ603" s="20"/>
      <c r="CA603" s="20"/>
      <c r="CB603" s="20"/>
      <c r="CC603" s="20"/>
      <c r="CD603" s="20"/>
      <c r="CE603" s="20"/>
      <c r="CF603" s="20"/>
      <c r="CG603" s="20"/>
      <c r="CH603" s="20"/>
      <c r="CI603" s="20"/>
      <c r="CJ603" s="20"/>
      <c r="CK603" s="20"/>
      <c r="CL603" s="20"/>
      <c r="CY603" s="35"/>
      <c r="CZ603" s="35"/>
    </row>
    <row r="604" spans="1:104" ht="18" customHeight="1">
      <c r="CY604" s="35"/>
      <c r="CZ604" s="35"/>
    </row>
    <row r="605" spans="1:104" ht="18" customHeight="1" thickBot="1">
      <c r="A605" s="23"/>
      <c r="B605" s="23"/>
      <c r="C605" s="23"/>
      <c r="D605" s="20" t="s">
        <v>15</v>
      </c>
      <c r="E605" s="20"/>
      <c r="F605" s="20"/>
      <c r="G605" s="20"/>
      <c r="H605" s="20"/>
      <c r="I605" s="20" t="s">
        <v>16</v>
      </c>
      <c r="J605" s="20"/>
      <c r="K605" s="20"/>
      <c r="L605" s="20"/>
      <c r="M605" s="23"/>
      <c r="N605" s="23"/>
      <c r="O605" s="24" t="s">
        <v>17</v>
      </c>
      <c r="P605" s="23"/>
      <c r="Q605" s="23"/>
      <c r="R605" s="23"/>
      <c r="S605" s="20"/>
      <c r="T605" s="20" t="s">
        <v>18</v>
      </c>
      <c r="U605" s="23"/>
      <c r="V605" s="23"/>
      <c r="W605" s="23"/>
      <c r="X605" s="23"/>
      <c r="Y605" s="24" t="s">
        <v>19</v>
      </c>
      <c r="Z605" s="23"/>
      <c r="AA605" s="23"/>
      <c r="AB605" s="23"/>
      <c r="AC605" s="24" t="s">
        <v>20</v>
      </c>
      <c r="AD605" s="20"/>
      <c r="AE605" s="20"/>
      <c r="AF605" s="20"/>
      <c r="AG605" s="20"/>
      <c r="AH605" s="23"/>
      <c r="AI605" s="24" t="s">
        <v>21</v>
      </c>
      <c r="AJ605" s="23"/>
      <c r="AK605" s="23"/>
      <c r="AL605" s="20"/>
      <c r="AM605" s="24" t="s">
        <v>31</v>
      </c>
      <c r="AN605" s="20"/>
      <c r="AO605" s="23"/>
      <c r="AP605" s="23"/>
      <c r="AQ605" s="23"/>
      <c r="AR605" s="23"/>
      <c r="AS605" s="24" t="s">
        <v>91</v>
      </c>
      <c r="AT605" s="23"/>
      <c r="AU605" s="23"/>
      <c r="AV605" s="23"/>
      <c r="AW605" s="24" t="s">
        <v>32</v>
      </c>
      <c r="AX605" s="20"/>
      <c r="AY605" s="20"/>
      <c r="AZ605" s="20"/>
      <c r="BA605" s="20"/>
      <c r="BB605" s="23"/>
      <c r="BC605" s="24" t="s">
        <v>22</v>
      </c>
      <c r="BD605" s="23"/>
      <c r="BE605" s="23"/>
      <c r="BF605" s="23"/>
      <c r="BG605" s="24" t="s">
        <v>33</v>
      </c>
      <c r="BH605" s="20"/>
      <c r="BI605" s="23"/>
      <c r="BJ605" s="23"/>
      <c r="BK605" s="23"/>
      <c r="BL605" s="23"/>
      <c r="BM605" s="24" t="s">
        <v>34</v>
      </c>
      <c r="BN605" s="23"/>
      <c r="BO605" s="23"/>
      <c r="BP605" s="23"/>
      <c r="BQ605" s="24" t="s">
        <v>89</v>
      </c>
      <c r="BR605" s="20"/>
      <c r="BS605" s="20"/>
      <c r="BT605" s="20"/>
      <c r="BU605" s="20"/>
      <c r="BV605" s="23"/>
      <c r="BW605" s="24" t="s">
        <v>35</v>
      </c>
      <c r="BX605" s="23"/>
      <c r="BY605" s="23"/>
      <c r="BZ605" s="23"/>
      <c r="CA605" s="24" t="s">
        <v>90</v>
      </c>
      <c r="CB605" s="20"/>
      <c r="CC605" s="23"/>
      <c r="CD605" s="23"/>
      <c r="CE605" s="23"/>
      <c r="CF605" s="23"/>
      <c r="CG605" s="24" t="s">
        <v>92</v>
      </c>
      <c r="CH605" s="23"/>
      <c r="CI605" s="23"/>
      <c r="CJ605" s="23"/>
      <c r="CK605" s="24" t="s">
        <v>36</v>
      </c>
      <c r="CL605" s="24"/>
      <c r="CM605" s="23"/>
      <c r="CN605" s="23"/>
      <c r="CO605" s="23"/>
      <c r="CP605" s="23"/>
      <c r="CQ605" s="24" t="s">
        <v>93</v>
      </c>
      <c r="CR605" s="23"/>
      <c r="CS605" s="23"/>
      <c r="CY605" s="35"/>
      <c r="CZ605" s="35"/>
    </row>
    <row r="606" spans="1:104" ht="18" customHeight="1" thickBot="1">
      <c r="A606" s="23"/>
      <c r="B606" s="33"/>
      <c r="C606" s="23"/>
      <c r="D606" s="7" t="s">
        <v>2</v>
      </c>
      <c r="E606" s="8"/>
      <c r="F606" s="8" t="s">
        <v>3</v>
      </c>
      <c r="G606" s="9"/>
      <c r="H606" s="10"/>
      <c r="I606" s="7" t="s">
        <v>4</v>
      </c>
      <c r="J606" s="8"/>
      <c r="K606" s="8" t="s">
        <v>5</v>
      </c>
      <c r="L606" s="9"/>
      <c r="M606" s="23"/>
      <c r="N606" s="251" t="s">
        <v>79</v>
      </c>
      <c r="O606" s="252"/>
      <c r="P606" s="253" t="s">
        <v>80</v>
      </c>
      <c r="Q606" s="254"/>
      <c r="R606" s="23"/>
      <c r="S606" s="7" t="s">
        <v>11</v>
      </c>
      <c r="T606" s="8"/>
      <c r="U606" s="8" t="s">
        <v>12</v>
      </c>
      <c r="V606" s="9"/>
      <c r="W606" s="20"/>
      <c r="X606" s="251" t="s">
        <v>79</v>
      </c>
      <c r="Y606" s="252"/>
      <c r="Z606" s="253" t="s">
        <v>80</v>
      </c>
      <c r="AA606" s="254"/>
      <c r="AB606" s="20"/>
      <c r="AC606" s="7" t="s">
        <v>4</v>
      </c>
      <c r="AD606" s="8"/>
      <c r="AE606" s="8" t="s">
        <v>5</v>
      </c>
      <c r="AF606" s="9"/>
      <c r="AG606" s="20"/>
      <c r="AH606" s="251" t="s">
        <v>0</v>
      </c>
      <c r="AI606" s="252"/>
      <c r="AJ606" s="253" t="s">
        <v>1</v>
      </c>
      <c r="AK606" s="254"/>
      <c r="AL606" s="20"/>
      <c r="AM606" s="7" t="s">
        <v>11</v>
      </c>
      <c r="AN606" s="8"/>
      <c r="AO606" s="8" t="s">
        <v>12</v>
      </c>
      <c r="AP606" s="9"/>
      <c r="AQ606" s="23"/>
      <c r="AR606" s="251" t="s">
        <v>0</v>
      </c>
      <c r="AS606" s="252"/>
      <c r="AT606" s="253" t="s">
        <v>1</v>
      </c>
      <c r="AU606" s="254"/>
      <c r="AV606" s="36"/>
      <c r="AW606" s="7" t="s">
        <v>4</v>
      </c>
      <c r="AX606" s="8"/>
      <c r="AY606" s="8" t="s">
        <v>5</v>
      </c>
      <c r="AZ606" s="9"/>
      <c r="BA606" s="20"/>
      <c r="BB606" s="251" t="s">
        <v>0</v>
      </c>
      <c r="BC606" s="252"/>
      <c r="BD606" s="253" t="s">
        <v>1</v>
      </c>
      <c r="BE606" s="254"/>
      <c r="BF606" s="36"/>
      <c r="BG606" s="7" t="s">
        <v>11</v>
      </c>
      <c r="BH606" s="8"/>
      <c r="BI606" s="8" t="s">
        <v>12</v>
      </c>
      <c r="BJ606" s="9"/>
      <c r="BK606" s="36"/>
      <c r="BL606" s="251" t="s">
        <v>0</v>
      </c>
      <c r="BM606" s="252"/>
      <c r="BN606" s="253" t="s">
        <v>1</v>
      </c>
      <c r="BO606" s="254"/>
      <c r="BP606" s="36"/>
      <c r="BQ606" s="7" t="s">
        <v>4</v>
      </c>
      <c r="BR606" s="8"/>
      <c r="BS606" s="8" t="s">
        <v>5</v>
      </c>
      <c r="BT606" s="9"/>
      <c r="BU606" s="20"/>
      <c r="BV606" s="251" t="s">
        <v>0</v>
      </c>
      <c r="BW606" s="252"/>
      <c r="BX606" s="253" t="s">
        <v>1</v>
      </c>
      <c r="BY606" s="254"/>
      <c r="BZ606" s="36"/>
      <c r="CA606" s="7" t="s">
        <v>11</v>
      </c>
      <c r="CB606" s="8"/>
      <c r="CC606" s="8" t="s">
        <v>12</v>
      </c>
      <c r="CD606" s="9"/>
      <c r="CE606" s="36"/>
      <c r="CF606" s="251" t="s">
        <v>0</v>
      </c>
      <c r="CG606" s="252"/>
      <c r="CH606" s="253" t="s">
        <v>1</v>
      </c>
      <c r="CI606" s="254"/>
      <c r="CJ606" s="23"/>
      <c r="CK606" s="7" t="s">
        <v>23</v>
      </c>
      <c r="CL606" s="8"/>
      <c r="CM606" s="8" t="s">
        <v>24</v>
      </c>
      <c r="CN606" s="9"/>
      <c r="CO606" s="23"/>
      <c r="CP606" s="251" t="s">
        <v>0</v>
      </c>
      <c r="CQ606" s="252"/>
      <c r="CR606" s="253" t="s">
        <v>1</v>
      </c>
      <c r="CS606" s="254"/>
      <c r="CU606" s="26" t="s">
        <v>25</v>
      </c>
      <c r="CW606" s="50" t="s">
        <v>44</v>
      </c>
      <c r="CY606" s="35"/>
      <c r="CZ606" s="35"/>
    </row>
    <row r="607" spans="1:104" ht="18" customHeight="1" thickTop="1" thickBot="1">
      <c r="B607" s="34">
        <v>0.98499999999999999</v>
      </c>
      <c r="D607" s="11">
        <v>1</v>
      </c>
      <c r="E607" s="12">
        <v>0</v>
      </c>
      <c r="F607" s="13">
        <v>0</v>
      </c>
      <c r="G607" s="40">
        <f t="shared" ref="G607" si="6264">-1/($E$4*$B607)</f>
        <v>-1.066528444580249</v>
      </c>
      <c r="H607" s="10"/>
      <c r="I607" s="11">
        <v>1</v>
      </c>
      <c r="J607" s="12">
        <v>0</v>
      </c>
      <c r="K607" s="13">
        <v>0</v>
      </c>
      <c r="L607" s="14">
        <v>0</v>
      </c>
      <c r="N607" s="1">
        <f t="shared" ref="N607" si="6265">D607*I607+F607*I610-E607*J607-G607*J610</f>
        <v>-0.58276566948942365</v>
      </c>
      <c r="O607" s="4">
        <f t="shared" ref="O607" si="6266">(D607*J607+E607*I607+F607*J610+G607*I610)</f>
        <v>0</v>
      </c>
      <c r="P607" s="2">
        <f t="shared" ref="P607" si="6267">D607*K607+F607*K610-E607*L607-G607*L610</f>
        <v>0</v>
      </c>
      <c r="Q607" s="3">
        <f t="shared" ref="Q607" si="6268">(D607*L607+E607*K607+F607*L610+G607*K610)</f>
        <v>-1.066528444580249</v>
      </c>
      <c r="S607" s="11">
        <v>1</v>
      </c>
      <c r="T607" s="12">
        <v>0</v>
      </c>
      <c r="U607" s="13">
        <v>0</v>
      </c>
      <c r="V607" s="40">
        <f t="shared" ref="V607" si="6269">-1/($T$4*$B607)</f>
        <v>-2.037792907258007</v>
      </c>
      <c r="W607" s="20"/>
      <c r="X607" s="1">
        <f t="shared" ref="X607" si="6270">N607*S607+P607*S610-O607*T607-Q607*T610</f>
        <v>-0.58276566948942365</v>
      </c>
      <c r="Y607" s="4">
        <f t="shared" ref="Y607" si="6271">(N607*T607+O607*S607+P607*T610+Q607*S610)</f>
        <v>0</v>
      </c>
      <c r="Z607" s="2">
        <f t="shared" ref="Z607" si="6272">N607*U607+P607*U610-O607*V607-Q607*V610</f>
        <v>0</v>
      </c>
      <c r="AA607" s="3">
        <f t="shared" ref="AA607" si="6273">(N607*V607+O607*U607+P607*V610+Q607*U610)</f>
        <v>0.12102730329876255</v>
      </c>
      <c r="AB607" s="20"/>
      <c r="AC607" s="11">
        <v>1</v>
      </c>
      <c r="AD607" s="12">
        <v>0</v>
      </c>
      <c r="AE607" s="13">
        <v>0</v>
      </c>
      <c r="AF607" s="14">
        <v>0</v>
      </c>
      <c r="AG607" s="20"/>
      <c r="AH607" s="1">
        <f t="shared" ref="AH607" si="6274">X607*AC607+Z607*AC610-Y607*AD607-AA607*AD610</f>
        <v>-0.37757134971830347</v>
      </c>
      <c r="AI607" s="4">
        <f t="shared" ref="AI607" si="6275">(X607*AD607+Y607*AC607+Z607*AD610+AA607*AC610)</f>
        <v>0</v>
      </c>
      <c r="AJ607" s="2">
        <f t="shared" ref="AJ607" si="6276">X607*AE607+Z607*AE610-Y607*AF607-AA607*AF610</f>
        <v>0</v>
      </c>
      <c r="AK607" s="3">
        <f t="shared" ref="AK607" si="6277">(X607*AF607+Y607*AE607+Z607*AF610+AA607*AE610)</f>
        <v>0.12102730329876255</v>
      </c>
      <c r="AL607" s="20"/>
      <c r="AM607" s="11">
        <v>1</v>
      </c>
      <c r="AN607" s="12">
        <v>0</v>
      </c>
      <c r="AO607" s="13">
        <v>0</v>
      </c>
      <c r="AP607" s="40">
        <f t="shared" ref="AP607" si="6278">-1/($AN$4*$B607)</f>
        <v>-2.1177063546014585</v>
      </c>
      <c r="AR607" s="1">
        <f t="shared" ref="AR607" si="6279">AH607*AM607+AJ607*AM610-AI607*AN607-AK607*AN610</f>
        <v>-0.37757134971830347</v>
      </c>
      <c r="AS607" s="4">
        <f t="shared" ref="AS607" si="6280">(AH607*AN607+AI607*AM607+AJ607*AN610+AK607*AM610)</f>
        <v>0</v>
      </c>
      <c r="AT607" s="2">
        <f t="shared" ref="AT607" si="6281">AH607*AO607+AJ607*AO610-AI607*AP607-AK607*AP610</f>
        <v>0</v>
      </c>
      <c r="AU607" s="3">
        <f t="shared" ref="AU607" si="6282">(AH607*AP607+AI607*AO607+AJ607*AP610+AK607*AO610)</f>
        <v>0.92061254991266339</v>
      </c>
      <c r="AV607" s="20"/>
      <c r="AW607" s="11">
        <v>1</v>
      </c>
      <c r="AX607" s="12">
        <v>0</v>
      </c>
      <c r="AY607" s="13">
        <v>0</v>
      </c>
      <c r="AZ607" s="14">
        <v>0</v>
      </c>
      <c r="BA607" s="20"/>
      <c r="BB607" s="1">
        <f t="shared" ref="BB607" si="6283">AR607*AW607+AT607*AW610-AS607*AX607-AU607*AX610</f>
        <v>1.183270384363504</v>
      </c>
      <c r="BC607" s="4">
        <f t="shared" ref="BC607" si="6284">(AR607*AX607+AS607*AW607+AT607*AX610+AU607*AW610)</f>
        <v>0</v>
      </c>
      <c r="BD607" s="2">
        <f t="shared" ref="BD607" si="6285">AR607*AY607+AT607*AY610-AS607*AZ607-AU607*AZ610</f>
        <v>0</v>
      </c>
      <c r="BE607" s="3">
        <f t="shared" ref="BE607" si="6286">(AR607*AZ607+AS607*AY607+AT607*AZ610+AU607*AY610)</f>
        <v>0.92061254991266339</v>
      </c>
      <c r="BF607" s="20"/>
      <c r="BG607" s="11">
        <v>1</v>
      </c>
      <c r="BH607" s="12">
        <v>0</v>
      </c>
      <c r="BI607" s="13">
        <v>0</v>
      </c>
      <c r="BJ607" s="40">
        <f t="shared" ref="BJ607" si="6287">-1/($BH$4*$B607)</f>
        <v>-2.037792907258007</v>
      </c>
      <c r="BK607" s="20"/>
      <c r="BL607" s="1">
        <f t="shared" ref="BL607" si="6288">BB607*BG607+BD607*BG610-BC607*BH607-BE607*BH610</f>
        <v>1.183270384363504</v>
      </c>
      <c r="BM607" s="4">
        <f t="shared" ref="BM607" si="6289">(BB607*BH607+BC607*BG607+BD607*BH610+BE607*BG610)</f>
        <v>0</v>
      </c>
      <c r="BN607" s="2">
        <f t="shared" ref="BN607" si="6290">BB607*BI607+BD607*BI610-BC607*BJ607-BE607*BJ610</f>
        <v>0</v>
      </c>
      <c r="BO607" s="3">
        <f t="shared" ref="BO607" si="6291">(BB607*BJ607+BC607*BI607+BD607*BJ610+BE607*BI610)</f>
        <v>-1.4906474467117408</v>
      </c>
      <c r="BP607" s="20"/>
      <c r="BQ607" s="11">
        <v>1</v>
      </c>
      <c r="BR607" s="12">
        <v>0</v>
      </c>
      <c r="BS607" s="13">
        <v>0</v>
      </c>
      <c r="BT607" s="14">
        <v>0</v>
      </c>
      <c r="BU607" s="20"/>
      <c r="BV607" s="1">
        <f t="shared" ref="BV607" si="6292">BL607*BQ607+BN607*BQ610-BM607*BR607-BO607*BR610</f>
        <v>-1.0289027798468235</v>
      </c>
      <c r="BW607" s="4">
        <f t="shared" ref="BW607" si="6293">(BL607*BR607+BM607*BQ607+BN607*BR610+BO607*BQ610)</f>
        <v>0</v>
      </c>
      <c r="BX607" s="2">
        <f t="shared" ref="BX607" si="6294">BL607*BS607+BN607*BS610-BM607*BT607-BO607*BT610</f>
        <v>0</v>
      </c>
      <c r="BY607" s="3">
        <f t="shared" ref="BY607" si="6295">(BL607*BT607+BM607*BS607+BN607*BT610+BO607*BS610)</f>
        <v>-1.4906474467117408</v>
      </c>
      <c r="BZ607" s="20"/>
      <c r="CA607" s="11">
        <v>1</v>
      </c>
      <c r="CB607" s="12">
        <v>0</v>
      </c>
      <c r="CC607" s="13">
        <v>0</v>
      </c>
      <c r="CD607" s="40">
        <f t="shared" ref="CD607" si="6296">-1/($CB$4*$B607)</f>
        <v>-1.066528444580249</v>
      </c>
      <c r="CE607" s="20"/>
      <c r="CF607" s="1">
        <f t="shared" ref="CF607" si="6297">BV607*CA607+BX607*CA610-BW607*CB607-BY607*CB610</f>
        <v>-1.0289027798468235</v>
      </c>
      <c r="CG607" s="4">
        <f t="shared" ref="CG607" si="6298">(BV607*CB607+BW607*CA607+BX607*CB610+BY607*CA610)</f>
        <v>0</v>
      </c>
      <c r="CH607" s="2">
        <f t="shared" ref="CH607" si="6299">BV607*CC607+BX607*CC610-BW607*CD607-BY607*CD610</f>
        <v>0</v>
      </c>
      <c r="CI607" s="3">
        <f t="shared" ref="CI607" si="6300">(BV607*CD607+BW607*CC607+BX607*CD610+BY607*CC610)</f>
        <v>-0.39329336529741377</v>
      </c>
      <c r="CJ607" s="28"/>
      <c r="CK607" s="11">
        <v>1</v>
      </c>
      <c r="CL607" s="12">
        <v>0</v>
      </c>
      <c r="CM607" s="13">
        <v>0</v>
      </c>
      <c r="CN607" s="14">
        <v>0</v>
      </c>
      <c r="CP607" s="1">
        <f t="shared" ref="CP607" si="6301">CF607*CK607+CH607*CK610-CG607*CL607-CI607*CL610</f>
        <v>-1.0289027798468235</v>
      </c>
      <c r="CQ607" s="4">
        <f t="shared" ref="CQ607" si="6302">(CF607*CL607+CG607*CK607+CH607*CL610+CI607*CK610)</f>
        <v>-0.39329336529741377</v>
      </c>
      <c r="CR607" s="2">
        <f t="shared" ref="CR607" si="6303">CF607*CM607+CH607*CM610-CG607*CN607-CI607*CN610</f>
        <v>0</v>
      </c>
      <c r="CS607" s="3">
        <f t="shared" ref="CS607" si="6304">(CF607*CN607+CG607*CM607+CH607*CN610+CI607*CM610)</f>
        <v>-0.39329336529741377</v>
      </c>
      <c r="CU607" s="29">
        <f t="shared" ref="CU607" si="6305">20*LOG(((1+$CL$4)/$CL$4)/((CP607+CP610)^2+(CQ607+CQ610)^2)^0.5)</f>
        <v>-0.30821569987729752</v>
      </c>
      <c r="CW607" s="51">
        <f t="shared" ref="CW607" si="6306">((CP607^2+CQ607^2)^0.5)/((CP610^2+CQ610^2)^0.5)</f>
        <v>1.0594990441396317</v>
      </c>
      <c r="CY607" s="35"/>
      <c r="CZ607" s="35"/>
    </row>
    <row r="608" spans="1:104" ht="18" customHeight="1" thickBot="1">
      <c r="D608" s="11"/>
      <c r="E608" s="13"/>
      <c r="F608" s="13"/>
      <c r="G608" s="15"/>
      <c r="H608" s="10"/>
      <c r="I608" s="11"/>
      <c r="J608" s="13"/>
      <c r="K608" s="13"/>
      <c r="L608" s="15"/>
      <c r="N608" s="5"/>
      <c r="Q608" s="6"/>
      <c r="S608" s="11"/>
      <c r="T608" s="13"/>
      <c r="U608" s="13"/>
      <c r="V608" s="15"/>
      <c r="W608" s="20"/>
      <c r="X608" s="5"/>
      <c r="AA608" s="6"/>
      <c r="AB608" s="20"/>
      <c r="AC608" s="11"/>
      <c r="AD608" s="13"/>
      <c r="AE608" s="13"/>
      <c r="AF608" s="15"/>
      <c r="AG608" s="20"/>
      <c r="AH608" s="5"/>
      <c r="AK608" s="6"/>
      <c r="AL608" s="20"/>
      <c r="AM608" s="11"/>
      <c r="AN608" s="13"/>
      <c r="AO608" s="13"/>
      <c r="AP608" s="15"/>
      <c r="AR608" s="5"/>
      <c r="AU608" s="6"/>
      <c r="AW608" s="11"/>
      <c r="AX608" s="13"/>
      <c r="AY608" s="13"/>
      <c r="AZ608" s="15"/>
      <c r="BA608" s="20"/>
      <c r="BB608" s="5"/>
      <c r="BE608" s="6"/>
      <c r="BG608" s="11"/>
      <c r="BH608" s="13"/>
      <c r="BI608" s="13"/>
      <c r="BJ608" s="15"/>
      <c r="BL608" s="5"/>
      <c r="BO608" s="6"/>
      <c r="BQ608" s="11"/>
      <c r="BR608" s="13"/>
      <c r="BS608" s="13"/>
      <c r="BT608" s="15"/>
      <c r="BU608" s="20"/>
      <c r="BV608" s="5"/>
      <c r="BY608" s="6"/>
      <c r="CA608" s="11"/>
      <c r="CB608" s="13"/>
      <c r="CC608" s="13"/>
      <c r="CD608" s="15"/>
      <c r="CF608" s="5"/>
      <c r="CI608" s="6"/>
      <c r="CK608" s="11"/>
      <c r="CL608" s="13"/>
      <c r="CM608" s="13"/>
      <c r="CN608" s="15"/>
      <c r="CP608" s="5"/>
      <c r="CS608" s="6"/>
      <c r="CW608" s="52"/>
      <c r="CY608" s="35"/>
      <c r="CZ608" s="35"/>
    </row>
    <row r="609" spans="1:104" ht="18" customHeight="1" thickBot="1">
      <c r="D609" s="11" t="s">
        <v>6</v>
      </c>
      <c r="E609" s="13"/>
      <c r="F609" s="13" t="s">
        <v>7</v>
      </c>
      <c r="G609" s="15"/>
      <c r="H609" s="10"/>
      <c r="I609" s="11" t="s">
        <v>8</v>
      </c>
      <c r="J609" s="13"/>
      <c r="K609" s="13" t="s">
        <v>9</v>
      </c>
      <c r="L609" s="15"/>
      <c r="N609" s="251" t="s">
        <v>26</v>
      </c>
      <c r="O609" s="252"/>
      <c r="P609" s="253" t="s">
        <v>27</v>
      </c>
      <c r="Q609" s="254"/>
      <c r="S609" s="11" t="s">
        <v>13</v>
      </c>
      <c r="T609" s="13"/>
      <c r="U609" s="13" t="s">
        <v>14</v>
      </c>
      <c r="V609" s="15"/>
      <c r="W609" s="20"/>
      <c r="X609" s="251" t="s">
        <v>26</v>
      </c>
      <c r="Y609" s="252"/>
      <c r="Z609" s="253" t="s">
        <v>27</v>
      </c>
      <c r="AA609" s="254"/>
      <c r="AB609" s="20"/>
      <c r="AC609" s="11" t="s">
        <v>8</v>
      </c>
      <c r="AD609" s="13"/>
      <c r="AE609" s="13" t="s">
        <v>9</v>
      </c>
      <c r="AF609" s="15"/>
      <c r="AG609" s="20"/>
      <c r="AH609" s="251" t="s">
        <v>26</v>
      </c>
      <c r="AI609" s="252"/>
      <c r="AJ609" s="253" t="s">
        <v>27</v>
      </c>
      <c r="AK609" s="254"/>
      <c r="AL609" s="20"/>
      <c r="AM609" s="11" t="s">
        <v>13</v>
      </c>
      <c r="AN609" s="13"/>
      <c r="AO609" s="13" t="s">
        <v>14</v>
      </c>
      <c r="AP609" s="15"/>
      <c r="AR609" s="251" t="s">
        <v>26</v>
      </c>
      <c r="AS609" s="252"/>
      <c r="AT609" s="253" t="s">
        <v>27</v>
      </c>
      <c r="AU609" s="254"/>
      <c r="AV609" s="36"/>
      <c r="AW609" s="11" t="s">
        <v>8</v>
      </c>
      <c r="AX609" s="13"/>
      <c r="AY609" s="13" t="s">
        <v>9</v>
      </c>
      <c r="AZ609" s="15"/>
      <c r="BA609" s="20"/>
      <c r="BB609" s="251" t="s">
        <v>26</v>
      </c>
      <c r="BC609" s="252"/>
      <c r="BD609" s="253" t="s">
        <v>27</v>
      </c>
      <c r="BE609" s="254"/>
      <c r="BF609" s="36"/>
      <c r="BG609" s="11" t="s">
        <v>13</v>
      </c>
      <c r="BH609" s="13"/>
      <c r="BI609" s="13" t="s">
        <v>14</v>
      </c>
      <c r="BJ609" s="15"/>
      <c r="BK609" s="36"/>
      <c r="BL609" s="251" t="s">
        <v>26</v>
      </c>
      <c r="BM609" s="252"/>
      <c r="BN609" s="253" t="s">
        <v>27</v>
      </c>
      <c r="BO609" s="254"/>
      <c r="BP609" s="36"/>
      <c r="BQ609" s="11" t="s">
        <v>8</v>
      </c>
      <c r="BR609" s="13"/>
      <c r="BS609" s="13" t="s">
        <v>9</v>
      </c>
      <c r="BT609" s="15"/>
      <c r="BU609" s="20"/>
      <c r="BV609" s="251" t="s">
        <v>26</v>
      </c>
      <c r="BW609" s="252"/>
      <c r="BX609" s="253" t="s">
        <v>27</v>
      </c>
      <c r="BY609" s="254"/>
      <c r="BZ609" s="36"/>
      <c r="CA609" s="11" t="s">
        <v>13</v>
      </c>
      <c r="CB609" s="13"/>
      <c r="CC609" s="13" t="s">
        <v>14</v>
      </c>
      <c r="CD609" s="15"/>
      <c r="CE609" s="36"/>
      <c r="CF609" s="251" t="s">
        <v>26</v>
      </c>
      <c r="CG609" s="252"/>
      <c r="CH609" s="253" t="s">
        <v>27</v>
      </c>
      <c r="CI609" s="254"/>
      <c r="CK609" s="11" t="s">
        <v>28</v>
      </c>
      <c r="CL609" s="13"/>
      <c r="CM609" s="13" t="s">
        <v>29</v>
      </c>
      <c r="CN609" s="15"/>
      <c r="CP609" s="251" t="s">
        <v>26</v>
      </c>
      <c r="CQ609" s="252"/>
      <c r="CR609" s="253" t="s">
        <v>27</v>
      </c>
      <c r="CS609" s="254"/>
      <c r="CU609" s="38" t="s">
        <v>37</v>
      </c>
      <c r="CW609" s="53" t="s">
        <v>45</v>
      </c>
      <c r="CY609" s="35"/>
      <c r="CZ609" s="35"/>
    </row>
    <row r="610" spans="1:104" ht="18" customHeight="1" thickTop="1" thickBot="1">
      <c r="D610" s="16">
        <v>0</v>
      </c>
      <c r="E610" s="17">
        <v>0</v>
      </c>
      <c r="F610" s="18">
        <v>1</v>
      </c>
      <c r="G610" s="19">
        <v>0</v>
      </c>
      <c r="H610" s="10"/>
      <c r="I610" s="16">
        <v>0</v>
      </c>
      <c r="J610" s="17">
        <f t="shared" ref="J610" si="6307">-1/($J$4*$B607)</f>
        <v>-1.4840351211751777</v>
      </c>
      <c r="K610" s="18">
        <v>1</v>
      </c>
      <c r="L610" s="19">
        <v>0</v>
      </c>
      <c r="N610" s="1">
        <f t="shared" ref="N610" si="6308">D610*I607+F610*I610-E610*J607-G610*J610</f>
        <v>0</v>
      </c>
      <c r="O610" s="4">
        <f t="shared" ref="O610" si="6309">(D610*J607+E610*I607+F610*J610+G610*I610)</f>
        <v>-1.4840351211751777</v>
      </c>
      <c r="P610" s="2">
        <f t="shared" ref="P610" si="6310">D610*K607+F610*K610-E610*L607-G610*L610</f>
        <v>1</v>
      </c>
      <c r="Q610" s="3">
        <f t="shared" ref="Q610" si="6311">(D610*L607+E610*K607+F610*L610+G610*K610)</f>
        <v>0</v>
      </c>
      <c r="S610" s="16">
        <v>0</v>
      </c>
      <c r="T610" s="17">
        <v>0</v>
      </c>
      <c r="U610" s="18">
        <v>1</v>
      </c>
      <c r="V610" s="19">
        <v>0</v>
      </c>
      <c r="W610" s="20"/>
      <c r="X610" s="1">
        <f t="shared" ref="X610" si="6312">N610*S607+P610*S610-O610*T607-Q610*T610</f>
        <v>0</v>
      </c>
      <c r="Y610" s="4">
        <f t="shared" ref="Y610" si="6313">(N610*T607+O610*S607+P610*T610+Q610*S610)</f>
        <v>-1.4840351211751777</v>
      </c>
      <c r="Z610" s="2">
        <f t="shared" ref="Z610" si="6314">N610*U607+P610*U610-O610*V607-Q610*V610</f>
        <v>-2.0241562440525538</v>
      </c>
      <c r="AA610" s="3">
        <f t="shared" ref="AA610" si="6315">(N610*V607+O610*U607+P610*V610+Q610*U610)</f>
        <v>0</v>
      </c>
      <c r="AB610" s="20"/>
      <c r="AC610" s="16">
        <v>0</v>
      </c>
      <c r="AD610" s="17">
        <f t="shared" ref="AD610" si="6316">-1/($AD$4*$B607)</f>
        <v>-1.6954382538342339</v>
      </c>
      <c r="AE610" s="18">
        <v>1</v>
      </c>
      <c r="AF610" s="19">
        <v>0</v>
      </c>
      <c r="AG610" s="20"/>
      <c r="AH610" s="1">
        <f t="shared" ref="AH610" si="6317">X610*AC607+Z610*AC610-Y610*AD607-AA610*AD610</f>
        <v>0</v>
      </c>
      <c r="AI610" s="4">
        <f t="shared" ref="AI610" si="6318">(X610*AD607+Y610*AC607+Z610*AD610+AA610*AC610)</f>
        <v>1.9477968067289455</v>
      </c>
      <c r="AJ610" s="2">
        <f t="shared" ref="AJ610" si="6319">X610*AE607+Z610*AE610-Y610*AF607-AA610*AF610</f>
        <v>-2.0241562440525538</v>
      </c>
      <c r="AK610" s="3">
        <f t="shared" ref="AK610" si="6320">(X610*AF607+Y610*AE607+Z610*AF610+AA610*AE610)</f>
        <v>0</v>
      </c>
      <c r="AL610" s="20"/>
      <c r="AM610" s="16">
        <v>0</v>
      </c>
      <c r="AN610" s="17">
        <v>0</v>
      </c>
      <c r="AO610" s="18">
        <v>1</v>
      </c>
      <c r="AP610" s="19">
        <v>0</v>
      </c>
      <c r="AR610" s="1">
        <f t="shared" ref="AR610" si="6321">AH610*AM607+AJ610*AM610-AI610*AN607-AK610*AN610</f>
        <v>0</v>
      </c>
      <c r="AS610" s="4">
        <f t="shared" ref="AS610" si="6322">(AH610*AN607+AI610*AM607+AJ610*AN610+AK610*AM610)</f>
        <v>1.9477968067289455</v>
      </c>
      <c r="AT610" s="2">
        <f t="shared" ref="AT610" si="6323">AH610*AO607+AJ610*AO610-AI610*AP607-AK610*AP610</f>
        <v>2.1007054310297626</v>
      </c>
      <c r="AU610" s="3">
        <f t="shared" ref="AU610" si="6324">(AH610*AP607+AI610*AO607+AJ610*AP610+AK610*AO610)</f>
        <v>0</v>
      </c>
      <c r="AV610" s="20"/>
      <c r="AW610" s="16">
        <v>0</v>
      </c>
      <c r="AX610" s="17">
        <f t="shared" ref="AX610" si="6325">-1/($AX$4*$B607)</f>
        <v>-1.6954382538342339</v>
      </c>
      <c r="AY610" s="18">
        <v>1</v>
      </c>
      <c r="AZ610" s="19">
        <v>0</v>
      </c>
      <c r="BA610" s="20"/>
      <c r="BB610" s="1">
        <f t="shared" ref="BB610" si="6326">AR610*AW607+AT610*AW610-AS610*AX607-AU610*AX610</f>
        <v>0</v>
      </c>
      <c r="BC610" s="4">
        <f t="shared" ref="BC610" si="6327">(AR610*AX607+AS610*AW607+AT610*AX610+AU610*AW610)</f>
        <v>-1.6138195410762466</v>
      </c>
      <c r="BD610" s="2">
        <f t="shared" ref="BD610" si="6328">AR610*AY607+AT610*AY610-AS610*AZ607-AU610*AZ610</f>
        <v>2.1007054310297626</v>
      </c>
      <c r="BE610" s="3">
        <f t="shared" ref="BE610" si="6329">(AR610*AZ607+AS610*AY607+AT610*AZ610+AU610*AY610)</f>
        <v>0</v>
      </c>
      <c r="BF610" s="20"/>
      <c r="BG610" s="16">
        <v>0</v>
      </c>
      <c r="BH610" s="17">
        <v>0</v>
      </c>
      <c r="BI610" s="18">
        <v>1</v>
      </c>
      <c r="BJ610" s="19">
        <v>0</v>
      </c>
      <c r="BK610" s="20"/>
      <c r="BL610" s="1">
        <f t="shared" ref="BL610" si="6330">BB610*BG607+BD610*BG610-BC610*BH607-BE610*BH610</f>
        <v>0</v>
      </c>
      <c r="BM610" s="4">
        <f t="shared" ref="BM610" si="6331">(BB610*BH607+BC610*BG607+BD610*BH610+BE610*BG610)</f>
        <v>-1.6138195410762466</v>
      </c>
      <c r="BN610" s="2">
        <f t="shared" ref="BN610" si="6332">BB610*BI607+BD610*BI610-BC610*BJ607-BE610*BJ610</f>
        <v>-1.1879245833697847</v>
      </c>
      <c r="BO610" s="3">
        <f t="shared" ref="BO610" si="6333">(BB610*BJ607+BC610*BI607+BD610*BJ610+BE610*BI610)</f>
        <v>0</v>
      </c>
      <c r="BP610" s="20"/>
      <c r="BQ610" s="16">
        <v>0</v>
      </c>
      <c r="BR610" s="17">
        <f t="shared" ref="BR610" si="6334">-1/($BR$4*$B607)</f>
        <v>-1.4840351211751777</v>
      </c>
      <c r="BS610" s="18">
        <v>1</v>
      </c>
      <c r="BT610" s="19">
        <v>0</v>
      </c>
      <c r="BU610" s="20"/>
      <c r="BV610" s="1">
        <f t="shared" ref="BV610" si="6335">BL610*BQ607+BN610*BQ610-BM610*BR607-BO610*BR610</f>
        <v>0</v>
      </c>
      <c r="BW610" s="4">
        <f t="shared" ref="BW610" si="6336">(BL610*BR607+BM610*BQ607+BN610*BR610+BO610*BQ610)</f>
        <v>0.14910226195190424</v>
      </c>
      <c r="BX610" s="2">
        <f t="shared" ref="BX610" si="6337">BL610*BS607+BN610*BS610-BM610*BT607-BO610*BT610</f>
        <v>-1.1879245833697847</v>
      </c>
      <c r="BY610" s="3">
        <f t="shared" ref="BY610" si="6338">(BL610*BT607+BM610*BS607+BN610*BT610+BO610*BS610)</f>
        <v>0</v>
      </c>
      <c r="BZ610" s="20"/>
      <c r="CA610" s="16">
        <v>0</v>
      </c>
      <c r="CB610" s="17">
        <v>0</v>
      </c>
      <c r="CC610" s="18">
        <v>1</v>
      </c>
      <c r="CD610" s="19">
        <v>0</v>
      </c>
      <c r="CE610" s="20"/>
      <c r="CF610" s="1">
        <f t="shared" ref="CF610" si="6339">BV610*CA607+BX610*CA610-BW610*CB607-BY610*CB610</f>
        <v>0</v>
      </c>
      <c r="CG610" s="4">
        <f t="shared" ref="CG610" si="6340">(BV610*CB607+BW610*CA607+BX610*CB610+BY610*CA610)</f>
        <v>0.14910226195190424</v>
      </c>
      <c r="CH610" s="2">
        <f t="shared" ref="CH610" si="6341">BV610*CC607+BX610*CC610-BW610*CD607-BY610*CD610</f>
        <v>-1.0289027798468233</v>
      </c>
      <c r="CI610" s="3">
        <f t="shared" ref="CI610" si="6342">(BV610*CD607+BW610*CC607+BX610*CD610+BY610*CC610)</f>
        <v>0</v>
      </c>
      <c r="CK610" s="16">
        <f t="shared" ref="CK610" si="6343">1/$CL$4</f>
        <v>1</v>
      </c>
      <c r="CL610" s="17">
        <v>0</v>
      </c>
      <c r="CM610" s="18">
        <v>1</v>
      </c>
      <c r="CN610" s="19">
        <v>0</v>
      </c>
      <c r="CP610" s="1">
        <f t="shared" ref="CP610" si="6344">CF610*CK607+CH610*CK610-CG610*CL607-CI610*CL610</f>
        <v>-1.0289027798468233</v>
      </c>
      <c r="CQ610" s="4">
        <f t="shared" ref="CQ610" si="6345">(CF610*CL607+CG610*CK607+CH610*CL610+CI610*CK610)</f>
        <v>0.14910226195190424</v>
      </c>
      <c r="CR610" s="2">
        <f t="shared" ref="CR610" si="6346">CF610*CM607+CH610*CM610-CG610*CN607-CI610*CN610</f>
        <v>-1.0289027798468233</v>
      </c>
      <c r="CS610" s="3">
        <f t="shared" ref="CS610" si="6347">(CF610*CN607+CG610*CM607+CH610*CN610+CI610*CM610)</f>
        <v>0</v>
      </c>
      <c r="CU610" s="39">
        <f t="shared" ref="CU610" si="6348">(180/PI())*ATAN(-1*(CQ607/CP607))</f>
        <v>-20.919126315904368</v>
      </c>
      <c r="CW610" s="54">
        <f t="shared" ref="CW610" si="6349">20*LOG(((1-(10^(CU607/20)^2)*(1-((1-CW607)/(1+CW607))^2))^0.5))</f>
        <v>-11.593485249597158</v>
      </c>
      <c r="CY610" s="35"/>
      <c r="CZ610" s="35"/>
    </row>
    <row r="611" spans="1:104" ht="18" customHeight="1"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3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  <c r="BB611" s="20"/>
      <c r="BC611" s="20"/>
      <c r="BD611" s="20"/>
      <c r="BE611" s="20"/>
      <c r="BF611" s="20"/>
      <c r="BG611" s="20"/>
      <c r="BH611" s="20"/>
      <c r="BI611" s="20"/>
      <c r="BJ611" s="20"/>
      <c r="BK611" s="20"/>
      <c r="BL611" s="20"/>
      <c r="BM611" s="20"/>
      <c r="BN611" s="20"/>
      <c r="BO611" s="20"/>
      <c r="BP611" s="20"/>
      <c r="BQ611" s="20"/>
      <c r="BR611" s="20"/>
      <c r="BS611" s="20"/>
      <c r="BT611" s="20"/>
      <c r="BU611" s="20"/>
      <c r="BV611" s="20"/>
      <c r="BW611" s="20"/>
      <c r="BX611" s="20"/>
      <c r="BY611" s="20"/>
      <c r="BZ611" s="20"/>
      <c r="CA611" s="20"/>
      <c r="CB611" s="20"/>
      <c r="CC611" s="20"/>
      <c r="CD611" s="20"/>
      <c r="CE611" s="20"/>
      <c r="CF611" s="20"/>
      <c r="CG611" s="20"/>
      <c r="CH611" s="20"/>
      <c r="CI611" s="20"/>
      <c r="CJ611" s="20"/>
      <c r="CK611" s="20"/>
      <c r="CL611" s="20"/>
      <c r="CY611" s="35"/>
      <c r="CZ611" s="35"/>
    </row>
    <row r="612" spans="1:104" ht="18" customHeight="1">
      <c r="CY612" s="35"/>
      <c r="CZ612" s="35"/>
    </row>
    <row r="613" spans="1:104" ht="18" customHeight="1" thickBot="1">
      <c r="A613" s="23"/>
      <c r="B613" s="23"/>
      <c r="C613" s="23"/>
      <c r="D613" s="20" t="s">
        <v>15</v>
      </c>
      <c r="E613" s="20"/>
      <c r="F613" s="20"/>
      <c r="G613" s="20"/>
      <c r="H613" s="20"/>
      <c r="I613" s="20" t="s">
        <v>16</v>
      </c>
      <c r="J613" s="20"/>
      <c r="K613" s="20"/>
      <c r="L613" s="20"/>
      <c r="M613" s="23"/>
      <c r="N613" s="23"/>
      <c r="O613" s="24" t="s">
        <v>17</v>
      </c>
      <c r="P613" s="23"/>
      <c r="Q613" s="23"/>
      <c r="R613" s="23"/>
      <c r="S613" s="20"/>
      <c r="T613" s="20" t="s">
        <v>18</v>
      </c>
      <c r="U613" s="23"/>
      <c r="V613" s="23"/>
      <c r="W613" s="23"/>
      <c r="X613" s="23"/>
      <c r="Y613" s="24" t="s">
        <v>19</v>
      </c>
      <c r="Z613" s="23"/>
      <c r="AA613" s="23"/>
      <c r="AB613" s="23"/>
      <c r="AC613" s="24" t="s">
        <v>20</v>
      </c>
      <c r="AD613" s="20"/>
      <c r="AE613" s="20"/>
      <c r="AF613" s="20"/>
      <c r="AG613" s="20"/>
      <c r="AH613" s="23"/>
      <c r="AI613" s="24" t="s">
        <v>21</v>
      </c>
      <c r="AJ613" s="23"/>
      <c r="AK613" s="23"/>
      <c r="AL613" s="20"/>
      <c r="AM613" s="24" t="s">
        <v>31</v>
      </c>
      <c r="AN613" s="20"/>
      <c r="AO613" s="23"/>
      <c r="AP613" s="23"/>
      <c r="AQ613" s="23"/>
      <c r="AR613" s="23"/>
      <c r="AS613" s="24" t="s">
        <v>91</v>
      </c>
      <c r="AT613" s="23"/>
      <c r="AU613" s="23"/>
      <c r="AV613" s="23"/>
      <c r="AW613" s="24" t="s">
        <v>32</v>
      </c>
      <c r="AX613" s="20"/>
      <c r="AY613" s="20"/>
      <c r="AZ613" s="20"/>
      <c r="BA613" s="20"/>
      <c r="BB613" s="23"/>
      <c r="BC613" s="24" t="s">
        <v>22</v>
      </c>
      <c r="BD613" s="23"/>
      <c r="BE613" s="23"/>
      <c r="BF613" s="23"/>
      <c r="BG613" s="24" t="s">
        <v>33</v>
      </c>
      <c r="BH613" s="20"/>
      <c r="BI613" s="23"/>
      <c r="BJ613" s="23"/>
      <c r="BK613" s="23"/>
      <c r="BL613" s="23"/>
      <c r="BM613" s="24" t="s">
        <v>34</v>
      </c>
      <c r="BN613" s="23"/>
      <c r="BO613" s="23"/>
      <c r="BP613" s="23"/>
      <c r="BQ613" s="24" t="s">
        <v>89</v>
      </c>
      <c r="BR613" s="20"/>
      <c r="BS613" s="20"/>
      <c r="BT613" s="20"/>
      <c r="BU613" s="20"/>
      <c r="BV613" s="23"/>
      <c r="BW613" s="24" t="s">
        <v>35</v>
      </c>
      <c r="BX613" s="23"/>
      <c r="BY613" s="23"/>
      <c r="BZ613" s="23"/>
      <c r="CA613" s="24" t="s">
        <v>90</v>
      </c>
      <c r="CB613" s="20"/>
      <c r="CC613" s="23"/>
      <c r="CD613" s="23"/>
      <c r="CE613" s="23"/>
      <c r="CF613" s="23"/>
      <c r="CG613" s="24" t="s">
        <v>92</v>
      </c>
      <c r="CH613" s="23"/>
      <c r="CI613" s="23"/>
      <c r="CJ613" s="23"/>
      <c r="CK613" s="24" t="s">
        <v>36</v>
      </c>
      <c r="CL613" s="24"/>
      <c r="CM613" s="23"/>
      <c r="CN613" s="23"/>
      <c r="CO613" s="23"/>
      <c r="CP613" s="23"/>
      <c r="CQ613" s="24" t="s">
        <v>93</v>
      </c>
      <c r="CR613" s="23"/>
      <c r="CS613" s="23"/>
      <c r="CY613" s="35"/>
      <c r="CZ613" s="35"/>
    </row>
    <row r="614" spans="1:104" ht="18" customHeight="1" thickBot="1">
      <c r="A614" s="23"/>
      <c r="B614" s="33"/>
      <c r="C614" s="23"/>
      <c r="D614" s="7" t="s">
        <v>2</v>
      </c>
      <c r="E614" s="8"/>
      <c r="F614" s="8" t="s">
        <v>3</v>
      </c>
      <c r="G614" s="9"/>
      <c r="H614" s="10"/>
      <c r="I614" s="7" t="s">
        <v>4</v>
      </c>
      <c r="J614" s="8"/>
      <c r="K614" s="8" t="s">
        <v>5</v>
      </c>
      <c r="L614" s="9"/>
      <c r="M614" s="23"/>
      <c r="N614" s="251" t="s">
        <v>79</v>
      </c>
      <c r="O614" s="252"/>
      <c r="P614" s="253" t="s">
        <v>80</v>
      </c>
      <c r="Q614" s="254"/>
      <c r="R614" s="23"/>
      <c r="S614" s="7" t="s">
        <v>11</v>
      </c>
      <c r="T614" s="8"/>
      <c r="U614" s="8" t="s">
        <v>12</v>
      </c>
      <c r="V614" s="9"/>
      <c r="W614" s="20"/>
      <c r="X614" s="251" t="s">
        <v>79</v>
      </c>
      <c r="Y614" s="252"/>
      <c r="Z614" s="253" t="s">
        <v>80</v>
      </c>
      <c r="AA614" s="254"/>
      <c r="AB614" s="20"/>
      <c r="AC614" s="7" t="s">
        <v>4</v>
      </c>
      <c r="AD614" s="8"/>
      <c r="AE614" s="8" t="s">
        <v>5</v>
      </c>
      <c r="AF614" s="9"/>
      <c r="AG614" s="20"/>
      <c r="AH614" s="251" t="s">
        <v>0</v>
      </c>
      <c r="AI614" s="252"/>
      <c r="AJ614" s="253" t="s">
        <v>1</v>
      </c>
      <c r="AK614" s="254"/>
      <c r="AL614" s="20"/>
      <c r="AM614" s="7" t="s">
        <v>11</v>
      </c>
      <c r="AN614" s="8"/>
      <c r="AO614" s="8" t="s">
        <v>12</v>
      </c>
      <c r="AP614" s="9"/>
      <c r="AQ614" s="23"/>
      <c r="AR614" s="251" t="s">
        <v>0</v>
      </c>
      <c r="AS614" s="252"/>
      <c r="AT614" s="253" t="s">
        <v>1</v>
      </c>
      <c r="AU614" s="254"/>
      <c r="AV614" s="36"/>
      <c r="AW614" s="7" t="s">
        <v>4</v>
      </c>
      <c r="AX614" s="8"/>
      <c r="AY614" s="8" t="s">
        <v>5</v>
      </c>
      <c r="AZ614" s="9"/>
      <c r="BA614" s="20"/>
      <c r="BB614" s="251" t="s">
        <v>0</v>
      </c>
      <c r="BC614" s="252"/>
      <c r="BD614" s="253" t="s">
        <v>1</v>
      </c>
      <c r="BE614" s="254"/>
      <c r="BF614" s="36"/>
      <c r="BG614" s="7" t="s">
        <v>11</v>
      </c>
      <c r="BH614" s="8"/>
      <c r="BI614" s="8" t="s">
        <v>12</v>
      </c>
      <c r="BJ614" s="9"/>
      <c r="BK614" s="36"/>
      <c r="BL614" s="251" t="s">
        <v>0</v>
      </c>
      <c r="BM614" s="252"/>
      <c r="BN614" s="253" t="s">
        <v>1</v>
      </c>
      <c r="BO614" s="254"/>
      <c r="BP614" s="36"/>
      <c r="BQ614" s="7" t="s">
        <v>4</v>
      </c>
      <c r="BR614" s="8"/>
      <c r="BS614" s="8" t="s">
        <v>5</v>
      </c>
      <c r="BT614" s="9"/>
      <c r="BU614" s="20"/>
      <c r="BV614" s="251" t="s">
        <v>0</v>
      </c>
      <c r="BW614" s="252"/>
      <c r="BX614" s="253" t="s">
        <v>1</v>
      </c>
      <c r="BY614" s="254"/>
      <c r="BZ614" s="36"/>
      <c r="CA614" s="7" t="s">
        <v>11</v>
      </c>
      <c r="CB614" s="8"/>
      <c r="CC614" s="8" t="s">
        <v>12</v>
      </c>
      <c r="CD614" s="9"/>
      <c r="CE614" s="36"/>
      <c r="CF614" s="251" t="s">
        <v>0</v>
      </c>
      <c r="CG614" s="252"/>
      <c r="CH614" s="253" t="s">
        <v>1</v>
      </c>
      <c r="CI614" s="254"/>
      <c r="CJ614" s="23"/>
      <c r="CK614" s="7" t="s">
        <v>23</v>
      </c>
      <c r="CL614" s="8"/>
      <c r="CM614" s="8" t="s">
        <v>24</v>
      </c>
      <c r="CN614" s="9"/>
      <c r="CO614" s="23"/>
      <c r="CP614" s="251" t="s">
        <v>0</v>
      </c>
      <c r="CQ614" s="252"/>
      <c r="CR614" s="253" t="s">
        <v>1</v>
      </c>
      <c r="CS614" s="254"/>
      <c r="CU614" s="26" t="s">
        <v>25</v>
      </c>
      <c r="CW614" s="50" t="s">
        <v>44</v>
      </c>
      <c r="CY614" s="35"/>
      <c r="CZ614" s="35"/>
    </row>
    <row r="615" spans="1:104" ht="18" customHeight="1" thickTop="1" thickBot="1">
      <c r="B615" s="34">
        <v>0.99</v>
      </c>
      <c r="D615" s="11">
        <v>1</v>
      </c>
      <c r="E615" s="12">
        <v>0</v>
      </c>
      <c r="F615" s="13">
        <v>0</v>
      </c>
      <c r="G615" s="40">
        <f t="shared" ref="G615" si="6350">-1/($E$4*$B615)</f>
        <v>-1.0611419372843893</v>
      </c>
      <c r="H615" s="10"/>
      <c r="I615" s="11">
        <v>1</v>
      </c>
      <c r="J615" s="12">
        <v>0</v>
      </c>
      <c r="K615" s="13">
        <v>0</v>
      </c>
      <c r="L615" s="14">
        <v>0</v>
      </c>
      <c r="N615" s="1">
        <f t="shared" ref="N615" si="6351">D615*I615+F615*I618-E615*J615-G615*J618</f>
        <v>-0.56681851002997252</v>
      </c>
      <c r="O615" s="4">
        <f t="shared" ref="O615" si="6352">(D615*J615+E615*I615+F615*J618+G615*I618)</f>
        <v>0</v>
      </c>
      <c r="P615" s="2">
        <f t="shared" ref="P615" si="6353">D615*K615+F615*K618-E615*L615-G615*L618</f>
        <v>0</v>
      </c>
      <c r="Q615" s="3">
        <f t="shared" ref="Q615" si="6354">(D615*L615+E615*K615+F615*L618+G615*K618)</f>
        <v>-1.0611419372843893</v>
      </c>
      <c r="S615" s="11">
        <v>1</v>
      </c>
      <c r="T615" s="12">
        <v>0</v>
      </c>
      <c r="U615" s="13">
        <v>0</v>
      </c>
      <c r="V615" s="40">
        <f t="shared" ref="V615" si="6355">-1/($T$4*$B615)</f>
        <v>-2.0275010238880169</v>
      </c>
      <c r="W615" s="20"/>
      <c r="X615" s="1">
        <f t="shared" ref="X615" si="6356">N615*S615+P615*S618-O615*T615-Q615*T618</f>
        <v>-0.56681851002997252</v>
      </c>
      <c r="Y615" s="4">
        <f t="shared" ref="Y615" si="6357">(N615*T615+O615*S615+P615*T618+Q615*S618)</f>
        <v>0</v>
      </c>
      <c r="Z615" s="2">
        <f t="shared" ref="Z615" si="6358">N615*U615+P615*U618-O615*V615-Q615*V618</f>
        <v>0</v>
      </c>
      <c r="AA615" s="3">
        <f t="shared" ref="AA615" si="6359">(N615*V615+O615*U615+P615*V618+Q615*U618)</f>
        <v>8.8083172160060119E-2</v>
      </c>
      <c r="AB615" s="20"/>
      <c r="AC615" s="11">
        <v>1</v>
      </c>
      <c r="AD615" s="12">
        <v>0</v>
      </c>
      <c r="AE615" s="13">
        <v>0</v>
      </c>
      <c r="AF615" s="14">
        <v>0</v>
      </c>
      <c r="AG615" s="20"/>
      <c r="AH615" s="1">
        <f t="shared" ref="AH615" si="6360">X615*AC615+Z615*AC618-Y615*AD615-AA615*AD618</f>
        <v>-0.41823317073174626</v>
      </c>
      <c r="AI615" s="4">
        <f t="shared" ref="AI615" si="6361">(X615*AD615+Y615*AC615+Z615*AD618+AA615*AC618)</f>
        <v>0</v>
      </c>
      <c r="AJ615" s="2">
        <f t="shared" ref="AJ615" si="6362">X615*AE615+Z615*AE618-Y615*AF615-AA615*AF618</f>
        <v>0</v>
      </c>
      <c r="AK615" s="3">
        <f t="shared" ref="AK615" si="6363">(X615*AF615+Y615*AE615+Z615*AF618+AA615*AE618)</f>
        <v>8.8083172160060119E-2</v>
      </c>
      <c r="AL615" s="20"/>
      <c r="AM615" s="11">
        <v>1</v>
      </c>
      <c r="AN615" s="12">
        <v>0</v>
      </c>
      <c r="AO615" s="13">
        <v>0</v>
      </c>
      <c r="AP615" s="40">
        <f t="shared" ref="AP615" si="6364">-1/($AN$4*$B615)</f>
        <v>-2.1070108679620572</v>
      </c>
      <c r="AR615" s="1">
        <f t="shared" ref="AR615" si="6365">AH615*AM615+AJ615*AM618-AI615*AN615-AK615*AN618</f>
        <v>-0.41823317073174626</v>
      </c>
      <c r="AS615" s="4">
        <f t="shared" ref="AS615" si="6366">(AH615*AN615+AI615*AM615+AJ615*AN618+AK615*AM618)</f>
        <v>0</v>
      </c>
      <c r="AT615" s="2">
        <f t="shared" ref="AT615" si="6367">AH615*AO615+AJ615*AO618-AI615*AP615-AK615*AP618</f>
        <v>0</v>
      </c>
      <c r="AU615" s="3">
        <f t="shared" ref="AU615" si="6368">(AH615*AP615+AI615*AO615+AJ615*AP618+AK615*AO618)</f>
        <v>0.96930500823408006</v>
      </c>
      <c r="AV615" s="20"/>
      <c r="AW615" s="11">
        <v>1</v>
      </c>
      <c r="AX615" s="12">
        <v>0</v>
      </c>
      <c r="AY615" s="13">
        <v>0</v>
      </c>
      <c r="AZ615" s="14">
        <v>0</v>
      </c>
      <c r="BA615" s="20"/>
      <c r="BB615" s="1">
        <f t="shared" ref="BB615" si="6369">AR615*AW615+AT615*AW618-AS615*AX615-AU615*AX618</f>
        <v>1.2168636360705452</v>
      </c>
      <c r="BC615" s="4">
        <f t="shared" ref="BC615" si="6370">(AR615*AX615+AS615*AW615+AT615*AX618+AU615*AW618)</f>
        <v>0</v>
      </c>
      <c r="BD615" s="2">
        <f t="shared" ref="BD615" si="6371">AR615*AY615+AT615*AY618-AS615*AZ615-AU615*AZ618</f>
        <v>0</v>
      </c>
      <c r="BE615" s="3">
        <f t="shared" ref="BE615" si="6372">(AR615*AZ615+AS615*AY615+AT615*AZ618+AU615*AY618)</f>
        <v>0.96930500823408006</v>
      </c>
      <c r="BF615" s="20"/>
      <c r="BG615" s="11">
        <v>1</v>
      </c>
      <c r="BH615" s="12">
        <v>0</v>
      </c>
      <c r="BI615" s="13">
        <v>0</v>
      </c>
      <c r="BJ615" s="40">
        <f t="shared" ref="BJ615" si="6373">-1/($BH$4*$B615)</f>
        <v>-2.0275010238880169</v>
      </c>
      <c r="BK615" s="20"/>
      <c r="BL615" s="1">
        <f t="shared" ref="BL615" si="6374">BB615*BG615+BD615*BG618-BC615*BH615-BE615*BH618</f>
        <v>1.2168636360705452</v>
      </c>
      <c r="BM615" s="4">
        <f t="shared" ref="BM615" si="6375">(BB615*BH615+BC615*BG615+BD615*BH618+BE615*BG618)</f>
        <v>0</v>
      </c>
      <c r="BN615" s="2">
        <f t="shared" ref="BN615" si="6376">BB615*BI615+BD615*BI618-BC615*BJ615-BE615*BJ618</f>
        <v>0</v>
      </c>
      <c r="BO615" s="3">
        <f t="shared" ref="BO615" si="6377">(BB615*BJ615+BC615*BI615+BD615*BJ618+BE615*BI618)</f>
        <v>-1.4978872598310455</v>
      </c>
      <c r="BP615" s="20"/>
      <c r="BQ615" s="11">
        <v>1</v>
      </c>
      <c r="BR615" s="12">
        <v>0</v>
      </c>
      <c r="BS615" s="13">
        <v>0</v>
      </c>
      <c r="BT615" s="14">
        <v>0</v>
      </c>
      <c r="BU615" s="20"/>
      <c r="BV615" s="1">
        <f t="shared" ref="BV615" si="6378">BL615*BQ615+BN615*BQ618-BM615*BR615-BO615*BR618</f>
        <v>-0.99482681002326157</v>
      </c>
      <c r="BW615" s="4">
        <f t="shared" ref="BW615" si="6379">(BL615*BR615+BM615*BQ615+BN615*BR618+BO615*BQ618)</f>
        <v>0</v>
      </c>
      <c r="BX615" s="2">
        <f t="shared" ref="BX615" si="6380">BL615*BS615+BN615*BS618-BM615*BT615-BO615*BT618</f>
        <v>0</v>
      </c>
      <c r="BY615" s="3">
        <f t="shared" ref="BY615" si="6381">(BL615*BT615+BM615*BS615+BN615*BT618+BO615*BS618)</f>
        <v>-1.4978872598310455</v>
      </c>
      <c r="BZ615" s="20"/>
      <c r="CA615" s="11">
        <v>1</v>
      </c>
      <c r="CB615" s="12">
        <v>0</v>
      </c>
      <c r="CC615" s="13">
        <v>0</v>
      </c>
      <c r="CD615" s="40">
        <f t="shared" ref="CD615" si="6382">-1/($CB$4*$B615)</f>
        <v>-1.0611419372843893</v>
      </c>
      <c r="CE615" s="20"/>
      <c r="CF615" s="1">
        <f t="shared" ref="CF615" si="6383">BV615*CA615+BX615*CA618-BW615*CB615-BY615*CB618</f>
        <v>-0.99482681002326157</v>
      </c>
      <c r="CG615" s="4">
        <f t="shared" ref="CG615" si="6384">(BV615*CB615+BW615*CA615+BX615*CB618+BY615*CA618)</f>
        <v>0</v>
      </c>
      <c r="CH615" s="2">
        <f t="shared" ref="CH615" si="6385">BV615*CC615+BX615*CC618-BW615*CD615-BY615*CD618</f>
        <v>0</v>
      </c>
      <c r="CI615" s="3">
        <f t="shared" ref="CI615" si="6386">(BV615*CD615+BW615*CC615+BX615*CD618+BY615*CC618)</f>
        <v>-0.44223481138051257</v>
      </c>
      <c r="CJ615" s="28"/>
      <c r="CK615" s="11">
        <v>1</v>
      </c>
      <c r="CL615" s="12">
        <v>0</v>
      </c>
      <c r="CM615" s="13">
        <v>0</v>
      </c>
      <c r="CN615" s="14">
        <v>0</v>
      </c>
      <c r="CP615" s="1">
        <f t="shared" ref="CP615" si="6387">CF615*CK615+CH615*CK618-CG615*CL615-CI615*CL618</f>
        <v>-0.99482681002326157</v>
      </c>
      <c r="CQ615" s="4">
        <f t="shared" ref="CQ615" si="6388">(CF615*CL615+CG615*CK615+CH615*CL618+CI615*CK618)</f>
        <v>-0.44223481138051257</v>
      </c>
      <c r="CR615" s="2">
        <f t="shared" ref="CR615" si="6389">CF615*CM615+CH615*CM618-CG615*CN615-CI615*CN618</f>
        <v>0</v>
      </c>
      <c r="CS615" s="3">
        <f t="shared" ref="CS615" si="6390">(CF615*CN615+CG615*CM615+CH615*CN618+CI615*CM618)</f>
        <v>-0.44223481138051257</v>
      </c>
      <c r="CU615" s="29">
        <f t="shared" ref="CU615" si="6391">20*LOG(((1+$CL$4)/$CL$4)/((CP615+CP618)^2+(CQ615+CQ618)^2)^0.5)</f>
        <v>-0.18646096314021407</v>
      </c>
      <c r="CW615" s="51">
        <f t="shared" ref="CW615" si="6392">((CP615^2+CQ615^2)^0.5)/((CP618^2+CQ618^2)^0.5)</f>
        <v>1.0940531638564199</v>
      </c>
      <c r="CY615" s="35"/>
      <c r="CZ615" s="35"/>
    </row>
    <row r="616" spans="1:104" ht="18" customHeight="1" thickBot="1">
      <c r="D616" s="11"/>
      <c r="E616" s="13"/>
      <c r="F616" s="13"/>
      <c r="G616" s="15"/>
      <c r="H616" s="10"/>
      <c r="I616" s="11"/>
      <c r="J616" s="13"/>
      <c r="K616" s="13"/>
      <c r="L616" s="15"/>
      <c r="N616" s="5"/>
      <c r="Q616" s="6"/>
      <c r="S616" s="11"/>
      <c r="T616" s="13"/>
      <c r="U616" s="13"/>
      <c r="V616" s="15"/>
      <c r="W616" s="20"/>
      <c r="X616" s="5"/>
      <c r="AA616" s="6"/>
      <c r="AB616" s="20"/>
      <c r="AC616" s="11"/>
      <c r="AD616" s="13"/>
      <c r="AE616" s="13"/>
      <c r="AF616" s="15"/>
      <c r="AG616" s="20"/>
      <c r="AH616" s="5"/>
      <c r="AK616" s="6"/>
      <c r="AL616" s="20"/>
      <c r="AM616" s="11"/>
      <c r="AN616" s="13"/>
      <c r="AO616" s="13"/>
      <c r="AP616" s="15"/>
      <c r="AR616" s="5"/>
      <c r="AU616" s="6"/>
      <c r="AW616" s="11"/>
      <c r="AX616" s="13"/>
      <c r="AY616" s="13"/>
      <c r="AZ616" s="15"/>
      <c r="BA616" s="20"/>
      <c r="BB616" s="5"/>
      <c r="BE616" s="6"/>
      <c r="BG616" s="11"/>
      <c r="BH616" s="13"/>
      <c r="BI616" s="13"/>
      <c r="BJ616" s="15"/>
      <c r="BL616" s="5"/>
      <c r="BO616" s="6"/>
      <c r="BQ616" s="11"/>
      <c r="BR616" s="13"/>
      <c r="BS616" s="13"/>
      <c r="BT616" s="15"/>
      <c r="BU616" s="20"/>
      <c r="BV616" s="5"/>
      <c r="BY616" s="6"/>
      <c r="CA616" s="11"/>
      <c r="CB616" s="13"/>
      <c r="CC616" s="13"/>
      <c r="CD616" s="15"/>
      <c r="CF616" s="5"/>
      <c r="CI616" s="6"/>
      <c r="CK616" s="11"/>
      <c r="CL616" s="13"/>
      <c r="CM616" s="13"/>
      <c r="CN616" s="15"/>
      <c r="CP616" s="5"/>
      <c r="CS616" s="6"/>
      <c r="CW616" s="52"/>
      <c r="CY616" s="35"/>
      <c r="CZ616" s="35"/>
    </row>
    <row r="617" spans="1:104" ht="18" customHeight="1" thickBot="1">
      <c r="D617" s="11" t="s">
        <v>6</v>
      </c>
      <c r="E617" s="13"/>
      <c r="F617" s="13" t="s">
        <v>7</v>
      </c>
      <c r="G617" s="15"/>
      <c r="H617" s="10"/>
      <c r="I617" s="11" t="s">
        <v>8</v>
      </c>
      <c r="J617" s="13"/>
      <c r="K617" s="13" t="s">
        <v>9</v>
      </c>
      <c r="L617" s="15"/>
      <c r="N617" s="251" t="s">
        <v>26</v>
      </c>
      <c r="O617" s="252"/>
      <c r="P617" s="253" t="s">
        <v>27</v>
      </c>
      <c r="Q617" s="254"/>
      <c r="S617" s="11" t="s">
        <v>13</v>
      </c>
      <c r="T617" s="13"/>
      <c r="U617" s="13" t="s">
        <v>14</v>
      </c>
      <c r="V617" s="15"/>
      <c r="W617" s="20"/>
      <c r="X617" s="251" t="s">
        <v>26</v>
      </c>
      <c r="Y617" s="252"/>
      <c r="Z617" s="253" t="s">
        <v>27</v>
      </c>
      <c r="AA617" s="254"/>
      <c r="AB617" s="20"/>
      <c r="AC617" s="11" t="s">
        <v>8</v>
      </c>
      <c r="AD617" s="13"/>
      <c r="AE617" s="13" t="s">
        <v>9</v>
      </c>
      <c r="AF617" s="15"/>
      <c r="AG617" s="20"/>
      <c r="AH617" s="251" t="s">
        <v>26</v>
      </c>
      <c r="AI617" s="252"/>
      <c r="AJ617" s="253" t="s">
        <v>27</v>
      </c>
      <c r="AK617" s="254"/>
      <c r="AL617" s="20"/>
      <c r="AM617" s="11" t="s">
        <v>13</v>
      </c>
      <c r="AN617" s="13"/>
      <c r="AO617" s="13" t="s">
        <v>14</v>
      </c>
      <c r="AP617" s="15"/>
      <c r="AR617" s="251" t="s">
        <v>26</v>
      </c>
      <c r="AS617" s="252"/>
      <c r="AT617" s="253" t="s">
        <v>27</v>
      </c>
      <c r="AU617" s="254"/>
      <c r="AV617" s="36"/>
      <c r="AW617" s="11" t="s">
        <v>8</v>
      </c>
      <c r="AX617" s="13"/>
      <c r="AY617" s="13" t="s">
        <v>9</v>
      </c>
      <c r="AZ617" s="15"/>
      <c r="BA617" s="20"/>
      <c r="BB617" s="251" t="s">
        <v>26</v>
      </c>
      <c r="BC617" s="252"/>
      <c r="BD617" s="253" t="s">
        <v>27</v>
      </c>
      <c r="BE617" s="254"/>
      <c r="BF617" s="36"/>
      <c r="BG617" s="11" t="s">
        <v>13</v>
      </c>
      <c r="BH617" s="13"/>
      <c r="BI617" s="13" t="s">
        <v>14</v>
      </c>
      <c r="BJ617" s="15"/>
      <c r="BK617" s="36"/>
      <c r="BL617" s="251" t="s">
        <v>26</v>
      </c>
      <c r="BM617" s="252"/>
      <c r="BN617" s="253" t="s">
        <v>27</v>
      </c>
      <c r="BO617" s="254"/>
      <c r="BP617" s="36"/>
      <c r="BQ617" s="11" t="s">
        <v>8</v>
      </c>
      <c r="BR617" s="13"/>
      <c r="BS617" s="13" t="s">
        <v>9</v>
      </c>
      <c r="BT617" s="15"/>
      <c r="BU617" s="20"/>
      <c r="BV617" s="251" t="s">
        <v>26</v>
      </c>
      <c r="BW617" s="252"/>
      <c r="BX617" s="253" t="s">
        <v>27</v>
      </c>
      <c r="BY617" s="254"/>
      <c r="BZ617" s="36"/>
      <c r="CA617" s="11" t="s">
        <v>13</v>
      </c>
      <c r="CB617" s="13"/>
      <c r="CC617" s="13" t="s">
        <v>14</v>
      </c>
      <c r="CD617" s="15"/>
      <c r="CE617" s="36"/>
      <c r="CF617" s="251" t="s">
        <v>26</v>
      </c>
      <c r="CG617" s="252"/>
      <c r="CH617" s="253" t="s">
        <v>27</v>
      </c>
      <c r="CI617" s="254"/>
      <c r="CK617" s="11" t="s">
        <v>28</v>
      </c>
      <c r="CL617" s="13"/>
      <c r="CM617" s="13" t="s">
        <v>29</v>
      </c>
      <c r="CN617" s="15"/>
      <c r="CP617" s="251" t="s">
        <v>26</v>
      </c>
      <c r="CQ617" s="252"/>
      <c r="CR617" s="253" t="s">
        <v>27</v>
      </c>
      <c r="CS617" s="254"/>
      <c r="CU617" s="38" t="s">
        <v>37</v>
      </c>
      <c r="CW617" s="53" t="s">
        <v>45</v>
      </c>
      <c r="CY617" s="35"/>
      <c r="CZ617" s="35"/>
    </row>
    <row r="618" spans="1:104" ht="18" customHeight="1" thickTop="1" thickBot="1">
      <c r="D618" s="16">
        <v>0</v>
      </c>
      <c r="E618" s="17">
        <v>0</v>
      </c>
      <c r="F618" s="18">
        <v>1</v>
      </c>
      <c r="G618" s="19">
        <v>0</v>
      </c>
      <c r="H618" s="10"/>
      <c r="I618" s="16">
        <v>0</v>
      </c>
      <c r="J618" s="17">
        <f t="shared" ref="J618" si="6393">-1/($J$4*$B615)</f>
        <v>-1.4765399943005555</v>
      </c>
      <c r="K618" s="18">
        <v>1</v>
      </c>
      <c r="L618" s="19">
        <v>0</v>
      </c>
      <c r="N618" s="1">
        <f t="shared" ref="N618" si="6394">D618*I615+F618*I618-E618*J615-G618*J618</f>
        <v>0</v>
      </c>
      <c r="O618" s="4">
        <f t="shared" ref="O618" si="6395">(D618*J615+E618*I615+F618*J618+G618*I618)</f>
        <v>-1.4765399943005555</v>
      </c>
      <c r="P618" s="2">
        <f t="shared" ref="P618" si="6396">D618*K615+F618*K618-E618*L615-G618*L618</f>
        <v>1</v>
      </c>
      <c r="Q618" s="3">
        <f t="shared" ref="Q618" si="6397">(D618*L615+E618*K615+F618*L618+G618*K618)</f>
        <v>0</v>
      </c>
      <c r="S618" s="16">
        <v>0</v>
      </c>
      <c r="T618" s="17">
        <v>0</v>
      </c>
      <c r="U618" s="18">
        <v>1</v>
      </c>
      <c r="V618" s="19">
        <v>0</v>
      </c>
      <c r="W618" s="20"/>
      <c r="X618" s="1">
        <f t="shared" ref="X618" si="6398">N618*S615+P618*S618-O618*T615-Q618*T618</f>
        <v>0</v>
      </c>
      <c r="Y618" s="4">
        <f t="shared" ref="Y618" si="6399">(N618*T615+O618*S615+P618*T618+Q618*S618)</f>
        <v>-1.4765399943005555</v>
      </c>
      <c r="Z618" s="2">
        <f t="shared" ref="Z618" si="6400">N618*U615+P618*U618-O618*V615-Q618*V618</f>
        <v>-1.9936863502559827</v>
      </c>
      <c r="AA618" s="3">
        <f t="shared" ref="AA618" si="6401">(N618*V615+O618*U615+P618*V618+Q618*U618)</f>
        <v>0</v>
      </c>
      <c r="AB618" s="20"/>
      <c r="AC618" s="16">
        <v>0</v>
      </c>
      <c r="AD618" s="17">
        <f t="shared" ref="AD618" si="6402">-1/($AD$4*$B615)</f>
        <v>-1.6868754343704244</v>
      </c>
      <c r="AE618" s="18">
        <v>1</v>
      </c>
      <c r="AF618" s="19">
        <v>0</v>
      </c>
      <c r="AG618" s="20"/>
      <c r="AH618" s="1">
        <f t="shared" ref="AH618" si="6403">X618*AC615+Z618*AC618-Y618*AD615-AA618*AD618</f>
        <v>0</v>
      </c>
      <c r="AI618" s="4">
        <f t="shared" ref="AI618" si="6404">(X618*AD615+Y618*AC615+Z618*AD618+AA618*AC618)</f>
        <v>1.8865605337858913</v>
      </c>
      <c r="AJ618" s="2">
        <f t="shared" ref="AJ618" si="6405">X618*AE615+Z618*AE618-Y618*AF615-AA618*AF618</f>
        <v>-1.9936863502559827</v>
      </c>
      <c r="AK618" s="3">
        <f t="shared" ref="AK618" si="6406">(X618*AF615+Y618*AE615+Z618*AF618+AA618*AE618)</f>
        <v>0</v>
      </c>
      <c r="AL618" s="20"/>
      <c r="AM618" s="16">
        <v>0</v>
      </c>
      <c r="AN618" s="17">
        <v>0</v>
      </c>
      <c r="AO618" s="18">
        <v>1</v>
      </c>
      <c r="AP618" s="19">
        <v>0</v>
      </c>
      <c r="AR618" s="1">
        <f t="shared" ref="AR618" si="6407">AH618*AM615+AJ618*AM618-AI618*AN615-AK618*AN618</f>
        <v>0</v>
      </c>
      <c r="AS618" s="4">
        <f t="shared" ref="AS618" si="6408">(AH618*AN615+AI618*AM615+AJ618*AN618+AK618*AM618)</f>
        <v>1.8865605337858913</v>
      </c>
      <c r="AT618" s="2">
        <f t="shared" ref="AT618" si="6409">AH618*AO615+AJ618*AO618-AI618*AP615-AK618*AP618</f>
        <v>1.9813171974991901</v>
      </c>
      <c r="AU618" s="3">
        <f t="shared" ref="AU618" si="6410">(AH618*AP615+AI618*AO615+AJ618*AP618+AK618*AO618)</f>
        <v>0</v>
      </c>
      <c r="AV618" s="20"/>
      <c r="AW618" s="16">
        <v>0</v>
      </c>
      <c r="AX618" s="17">
        <f t="shared" ref="AX618" si="6411">-1/($AX$4*$B615)</f>
        <v>-1.6868754343704244</v>
      </c>
      <c r="AY618" s="18">
        <v>1</v>
      </c>
      <c r="AZ618" s="19">
        <v>0</v>
      </c>
      <c r="BA618" s="20"/>
      <c r="BB618" s="1">
        <f t="shared" ref="BB618" si="6412">AR618*AW615+AT618*AW618-AS618*AX615-AU618*AX618</f>
        <v>0</v>
      </c>
      <c r="BC618" s="4">
        <f t="shared" ref="BC618" si="6413">(AR618*AX615+AS618*AW615+AT618*AX618+AU618*AW618)</f>
        <v>-1.4556747743711469</v>
      </c>
      <c r="BD618" s="2">
        <f t="shared" ref="BD618" si="6414">AR618*AY615+AT618*AY618-AS618*AZ615-AU618*AZ618</f>
        <v>1.9813171974991901</v>
      </c>
      <c r="BE618" s="3">
        <f t="shared" ref="BE618" si="6415">(AR618*AZ615+AS618*AY615+AT618*AZ618+AU618*AY618)</f>
        <v>0</v>
      </c>
      <c r="BF618" s="20"/>
      <c r="BG618" s="16">
        <v>0</v>
      </c>
      <c r="BH618" s="17">
        <v>0</v>
      </c>
      <c r="BI618" s="18">
        <v>1</v>
      </c>
      <c r="BJ618" s="19">
        <v>0</v>
      </c>
      <c r="BK618" s="20"/>
      <c r="BL618" s="1">
        <f t="shared" ref="BL618" si="6416">BB618*BG615+BD618*BG618-BC618*BH615-BE618*BH618</f>
        <v>0</v>
      </c>
      <c r="BM618" s="4">
        <f t="shared" ref="BM618" si="6417">(BB618*BH615+BC618*BG615+BD618*BH618+BE618*BG618)</f>
        <v>-1.4556747743711469</v>
      </c>
      <c r="BN618" s="2">
        <f t="shared" ref="BN618" si="6418">BB618*BI615+BD618*BI618-BC618*BJ615-BE618*BJ618</f>
        <v>-0.97006489798626827</v>
      </c>
      <c r="BO618" s="3">
        <f t="shared" ref="BO618" si="6419">(BB618*BJ615+BC618*BI615+BD618*BJ618+BE618*BI618)</f>
        <v>0</v>
      </c>
      <c r="BP618" s="20"/>
      <c r="BQ618" s="16">
        <v>0</v>
      </c>
      <c r="BR618" s="17">
        <f t="shared" ref="BR618" si="6420">-1/($BR$4*$B615)</f>
        <v>-1.4765399943005555</v>
      </c>
      <c r="BS618" s="18">
        <v>1</v>
      </c>
      <c r="BT618" s="19">
        <v>0</v>
      </c>
      <c r="BU618" s="20"/>
      <c r="BV618" s="1">
        <f t="shared" ref="BV618" si="6421">BL618*BQ615+BN618*BQ618-BM618*BR615-BO618*BR618</f>
        <v>0</v>
      </c>
      <c r="BW618" s="4">
        <f t="shared" ref="BW618" si="6422">(BL618*BR615+BM618*BQ615+BN618*BR618+BO618*BQ618)</f>
        <v>-2.3335155427333332E-2</v>
      </c>
      <c r="BX618" s="2">
        <f t="shared" ref="BX618" si="6423">BL618*BS615+BN618*BS618-BM618*BT615-BO618*BT618</f>
        <v>-0.97006489798626827</v>
      </c>
      <c r="BY618" s="3">
        <f t="shared" ref="BY618" si="6424">(BL618*BT615+BM618*BS615+BN618*BT618+BO618*BS618)</f>
        <v>0</v>
      </c>
      <c r="BZ618" s="20"/>
      <c r="CA618" s="16">
        <v>0</v>
      </c>
      <c r="CB618" s="17">
        <v>0</v>
      </c>
      <c r="CC618" s="18">
        <v>1</v>
      </c>
      <c r="CD618" s="19">
        <v>0</v>
      </c>
      <c r="CE618" s="20"/>
      <c r="CF618" s="1">
        <f t="shared" ref="CF618" si="6425">BV618*CA615+BX618*CA618-BW618*CB615-BY618*CB618</f>
        <v>0</v>
      </c>
      <c r="CG618" s="4">
        <f t="shared" ref="CG618" si="6426">(BV618*CB615+BW618*CA615+BX618*CB618+BY618*CA618)</f>
        <v>-2.3335155427333332E-2</v>
      </c>
      <c r="CH618" s="2">
        <f t="shared" ref="CH618" si="6427">BV618*CC615+BX618*CC618-BW618*CD615-BY618*CD618</f>
        <v>-0.99482681002326112</v>
      </c>
      <c r="CI618" s="3">
        <f t="shared" ref="CI618" si="6428">(BV618*CD615+BW618*CC615+BX618*CD618+BY618*CC618)</f>
        <v>0</v>
      </c>
      <c r="CK618" s="16">
        <f t="shared" ref="CK618" si="6429">1/$CL$4</f>
        <v>1</v>
      </c>
      <c r="CL618" s="17">
        <v>0</v>
      </c>
      <c r="CM618" s="18">
        <v>1</v>
      </c>
      <c r="CN618" s="19">
        <v>0</v>
      </c>
      <c r="CP618" s="1">
        <f t="shared" ref="CP618" si="6430">CF618*CK615+CH618*CK618-CG618*CL615-CI618*CL618</f>
        <v>-0.99482681002326112</v>
      </c>
      <c r="CQ618" s="4">
        <f t="shared" ref="CQ618" si="6431">(CF618*CL615+CG618*CK615+CH618*CL618+CI618*CK618)</f>
        <v>-2.3335155427333332E-2</v>
      </c>
      <c r="CR618" s="2">
        <f t="shared" ref="CR618" si="6432">CF618*CM615+CH618*CM618-CG618*CN615-CI618*CN618</f>
        <v>-0.99482681002326112</v>
      </c>
      <c r="CS618" s="3">
        <f t="shared" ref="CS618" si="6433">(CF618*CN615+CG618*CM615+CH618*CN618+CI618*CM618)</f>
        <v>0</v>
      </c>
      <c r="CU618" s="39">
        <f t="shared" ref="CU618" si="6434">(180/PI())*ATAN(-1*(CQ615/CP615))</f>
        <v>-23.966796224202682</v>
      </c>
      <c r="CW618" s="54">
        <f t="shared" ref="CW618" si="6435">20*LOG(((1-(10^(CU615/20)^2)*(1-((1-CW615)/(1+CW615))^2))^0.5))</f>
        <v>-13.569608345409993</v>
      </c>
      <c r="CY618" s="35"/>
      <c r="CZ618" s="35"/>
    </row>
    <row r="619" spans="1:104" ht="18" customHeight="1"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3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  <c r="BB619" s="20"/>
      <c r="BC619" s="20"/>
      <c r="BD619" s="20"/>
      <c r="BE619" s="20"/>
      <c r="BF619" s="20"/>
      <c r="BG619" s="20"/>
      <c r="BH619" s="20"/>
      <c r="BI619" s="20"/>
      <c r="BJ619" s="20"/>
      <c r="BK619" s="20"/>
      <c r="BL619" s="20"/>
      <c r="BM619" s="20"/>
      <c r="BN619" s="20"/>
      <c r="BO619" s="20"/>
      <c r="BP619" s="20"/>
      <c r="BQ619" s="20"/>
      <c r="BR619" s="20"/>
      <c r="BS619" s="20"/>
      <c r="BT619" s="20"/>
      <c r="BU619" s="20"/>
      <c r="BV619" s="20"/>
      <c r="BW619" s="20"/>
      <c r="BX619" s="20"/>
      <c r="BY619" s="20"/>
      <c r="BZ619" s="20"/>
      <c r="CA619" s="20"/>
      <c r="CB619" s="20"/>
      <c r="CC619" s="20"/>
      <c r="CD619" s="20"/>
      <c r="CE619" s="20"/>
      <c r="CF619" s="20"/>
      <c r="CG619" s="20"/>
      <c r="CH619" s="20"/>
      <c r="CI619" s="20"/>
      <c r="CJ619" s="20"/>
      <c r="CK619" s="20"/>
      <c r="CL619" s="20"/>
      <c r="CY619" s="35"/>
      <c r="CZ619" s="35"/>
    </row>
    <row r="620" spans="1:104" ht="18" customHeight="1">
      <c r="CY620" s="35"/>
      <c r="CZ620" s="35"/>
    </row>
    <row r="621" spans="1:104" ht="18" customHeight="1" thickBot="1">
      <c r="A621" s="23"/>
      <c r="B621" s="23"/>
      <c r="C621" s="23"/>
      <c r="D621" s="20" t="s">
        <v>15</v>
      </c>
      <c r="E621" s="20"/>
      <c r="F621" s="20"/>
      <c r="G621" s="20"/>
      <c r="H621" s="20"/>
      <c r="I621" s="20" t="s">
        <v>16</v>
      </c>
      <c r="J621" s="20"/>
      <c r="K621" s="20"/>
      <c r="L621" s="20"/>
      <c r="M621" s="23"/>
      <c r="N621" s="23"/>
      <c r="O621" s="24" t="s">
        <v>17</v>
      </c>
      <c r="P621" s="23"/>
      <c r="Q621" s="23"/>
      <c r="R621" s="23"/>
      <c r="S621" s="20"/>
      <c r="T621" s="20" t="s">
        <v>18</v>
      </c>
      <c r="U621" s="23"/>
      <c r="V621" s="23"/>
      <c r="W621" s="23"/>
      <c r="X621" s="23"/>
      <c r="Y621" s="24" t="s">
        <v>19</v>
      </c>
      <c r="Z621" s="23"/>
      <c r="AA621" s="23"/>
      <c r="AB621" s="23"/>
      <c r="AC621" s="24" t="s">
        <v>20</v>
      </c>
      <c r="AD621" s="20"/>
      <c r="AE621" s="20"/>
      <c r="AF621" s="20"/>
      <c r="AG621" s="20"/>
      <c r="AH621" s="23"/>
      <c r="AI621" s="24" t="s">
        <v>21</v>
      </c>
      <c r="AJ621" s="23"/>
      <c r="AK621" s="23"/>
      <c r="AL621" s="20"/>
      <c r="AM621" s="24" t="s">
        <v>31</v>
      </c>
      <c r="AN621" s="20"/>
      <c r="AO621" s="23"/>
      <c r="AP621" s="23"/>
      <c r="AQ621" s="23"/>
      <c r="AR621" s="23"/>
      <c r="AS621" s="24" t="s">
        <v>91</v>
      </c>
      <c r="AT621" s="23"/>
      <c r="AU621" s="23"/>
      <c r="AV621" s="23"/>
      <c r="AW621" s="24" t="s">
        <v>32</v>
      </c>
      <c r="AX621" s="20"/>
      <c r="AY621" s="20"/>
      <c r="AZ621" s="20"/>
      <c r="BA621" s="20"/>
      <c r="BB621" s="23"/>
      <c r="BC621" s="24" t="s">
        <v>22</v>
      </c>
      <c r="BD621" s="23"/>
      <c r="BE621" s="23"/>
      <c r="BF621" s="23"/>
      <c r="BG621" s="24" t="s">
        <v>33</v>
      </c>
      <c r="BH621" s="20"/>
      <c r="BI621" s="23"/>
      <c r="BJ621" s="23"/>
      <c r="BK621" s="23"/>
      <c r="BL621" s="23"/>
      <c r="BM621" s="24" t="s">
        <v>34</v>
      </c>
      <c r="BN621" s="23"/>
      <c r="BO621" s="23"/>
      <c r="BP621" s="23"/>
      <c r="BQ621" s="24" t="s">
        <v>89</v>
      </c>
      <c r="BR621" s="20"/>
      <c r="BS621" s="20"/>
      <c r="BT621" s="20"/>
      <c r="BU621" s="20"/>
      <c r="BV621" s="23"/>
      <c r="BW621" s="24" t="s">
        <v>35</v>
      </c>
      <c r="BX621" s="23"/>
      <c r="BY621" s="23"/>
      <c r="BZ621" s="23"/>
      <c r="CA621" s="24" t="s">
        <v>90</v>
      </c>
      <c r="CB621" s="20"/>
      <c r="CC621" s="23"/>
      <c r="CD621" s="23"/>
      <c r="CE621" s="23"/>
      <c r="CF621" s="23"/>
      <c r="CG621" s="24" t="s">
        <v>92</v>
      </c>
      <c r="CH621" s="23"/>
      <c r="CI621" s="23"/>
      <c r="CJ621" s="23"/>
      <c r="CK621" s="24" t="s">
        <v>36</v>
      </c>
      <c r="CL621" s="24"/>
      <c r="CM621" s="23"/>
      <c r="CN621" s="23"/>
      <c r="CO621" s="23"/>
      <c r="CP621" s="23"/>
      <c r="CQ621" s="24" t="s">
        <v>93</v>
      </c>
      <c r="CR621" s="23"/>
      <c r="CS621" s="23"/>
      <c r="CY621" s="35"/>
      <c r="CZ621" s="35"/>
    </row>
    <row r="622" spans="1:104" ht="18" customHeight="1" thickBot="1">
      <c r="A622" s="23"/>
      <c r="B622" s="33"/>
      <c r="C622" s="23"/>
      <c r="D622" s="7" t="s">
        <v>2</v>
      </c>
      <c r="E622" s="8"/>
      <c r="F622" s="8" t="s">
        <v>3</v>
      </c>
      <c r="G622" s="9"/>
      <c r="H622" s="10"/>
      <c r="I622" s="7" t="s">
        <v>4</v>
      </c>
      <c r="J622" s="8"/>
      <c r="K622" s="8" t="s">
        <v>5</v>
      </c>
      <c r="L622" s="9"/>
      <c r="M622" s="23"/>
      <c r="N622" s="251" t="s">
        <v>79</v>
      </c>
      <c r="O622" s="252"/>
      <c r="P622" s="253" t="s">
        <v>80</v>
      </c>
      <c r="Q622" s="254"/>
      <c r="R622" s="23"/>
      <c r="S622" s="7" t="s">
        <v>11</v>
      </c>
      <c r="T622" s="8"/>
      <c r="U622" s="8" t="s">
        <v>12</v>
      </c>
      <c r="V622" s="9"/>
      <c r="W622" s="20"/>
      <c r="X622" s="251" t="s">
        <v>79</v>
      </c>
      <c r="Y622" s="252"/>
      <c r="Z622" s="253" t="s">
        <v>80</v>
      </c>
      <c r="AA622" s="254"/>
      <c r="AB622" s="20"/>
      <c r="AC622" s="7" t="s">
        <v>4</v>
      </c>
      <c r="AD622" s="8"/>
      <c r="AE622" s="8" t="s">
        <v>5</v>
      </c>
      <c r="AF622" s="9"/>
      <c r="AG622" s="20"/>
      <c r="AH622" s="251" t="s">
        <v>0</v>
      </c>
      <c r="AI622" s="252"/>
      <c r="AJ622" s="253" t="s">
        <v>1</v>
      </c>
      <c r="AK622" s="254"/>
      <c r="AL622" s="20"/>
      <c r="AM622" s="7" t="s">
        <v>11</v>
      </c>
      <c r="AN622" s="8"/>
      <c r="AO622" s="8" t="s">
        <v>12</v>
      </c>
      <c r="AP622" s="9"/>
      <c r="AQ622" s="23"/>
      <c r="AR622" s="251" t="s">
        <v>0</v>
      </c>
      <c r="AS622" s="252"/>
      <c r="AT622" s="253" t="s">
        <v>1</v>
      </c>
      <c r="AU622" s="254"/>
      <c r="AV622" s="36"/>
      <c r="AW622" s="7" t="s">
        <v>4</v>
      </c>
      <c r="AX622" s="8"/>
      <c r="AY622" s="8" t="s">
        <v>5</v>
      </c>
      <c r="AZ622" s="9"/>
      <c r="BA622" s="20"/>
      <c r="BB622" s="251" t="s">
        <v>0</v>
      </c>
      <c r="BC622" s="252"/>
      <c r="BD622" s="253" t="s">
        <v>1</v>
      </c>
      <c r="BE622" s="254"/>
      <c r="BF622" s="36"/>
      <c r="BG622" s="7" t="s">
        <v>11</v>
      </c>
      <c r="BH622" s="8"/>
      <c r="BI622" s="8" t="s">
        <v>12</v>
      </c>
      <c r="BJ622" s="9"/>
      <c r="BK622" s="36"/>
      <c r="BL622" s="251" t="s">
        <v>0</v>
      </c>
      <c r="BM622" s="252"/>
      <c r="BN622" s="253" t="s">
        <v>1</v>
      </c>
      <c r="BO622" s="254"/>
      <c r="BP622" s="36"/>
      <c r="BQ622" s="7" t="s">
        <v>4</v>
      </c>
      <c r="BR622" s="8"/>
      <c r="BS622" s="8" t="s">
        <v>5</v>
      </c>
      <c r="BT622" s="9"/>
      <c r="BU622" s="20"/>
      <c r="BV622" s="251" t="s">
        <v>0</v>
      </c>
      <c r="BW622" s="252"/>
      <c r="BX622" s="253" t="s">
        <v>1</v>
      </c>
      <c r="BY622" s="254"/>
      <c r="BZ622" s="36"/>
      <c r="CA622" s="7" t="s">
        <v>11</v>
      </c>
      <c r="CB622" s="8"/>
      <c r="CC622" s="8" t="s">
        <v>12</v>
      </c>
      <c r="CD622" s="9"/>
      <c r="CE622" s="36"/>
      <c r="CF622" s="251" t="s">
        <v>0</v>
      </c>
      <c r="CG622" s="252"/>
      <c r="CH622" s="253" t="s">
        <v>1</v>
      </c>
      <c r="CI622" s="254"/>
      <c r="CJ622" s="23"/>
      <c r="CK622" s="7" t="s">
        <v>23</v>
      </c>
      <c r="CL622" s="8"/>
      <c r="CM622" s="8" t="s">
        <v>24</v>
      </c>
      <c r="CN622" s="9"/>
      <c r="CO622" s="23"/>
      <c r="CP622" s="251" t="s">
        <v>0</v>
      </c>
      <c r="CQ622" s="252"/>
      <c r="CR622" s="253" t="s">
        <v>1</v>
      </c>
      <c r="CS622" s="254"/>
      <c r="CU622" s="26" t="s">
        <v>25</v>
      </c>
      <c r="CW622" s="50" t="s">
        <v>44</v>
      </c>
      <c r="CY622" s="35"/>
      <c r="CZ622" s="35"/>
    </row>
    <row r="623" spans="1:104" ht="18" customHeight="1" thickTop="1" thickBot="1">
      <c r="B623" s="34">
        <v>0.995</v>
      </c>
      <c r="D623" s="11">
        <v>1</v>
      </c>
      <c r="E623" s="12">
        <v>0</v>
      </c>
      <c r="F623" s="13">
        <v>0</v>
      </c>
      <c r="G623" s="40">
        <f t="shared" ref="G623" si="6436">-1/($E$4*$B623)</f>
        <v>-1.0558095657402466</v>
      </c>
      <c r="H623" s="10"/>
      <c r="I623" s="11">
        <v>1</v>
      </c>
      <c r="J623" s="12">
        <v>0</v>
      </c>
      <c r="K623" s="13">
        <v>0</v>
      </c>
      <c r="L623" s="14">
        <v>0</v>
      </c>
      <c r="N623" s="1">
        <f t="shared" ref="N623" si="6437">D623*I623+F623*I626-E623*J623-G623*J626</f>
        <v>-0.55111115545605038</v>
      </c>
      <c r="O623" s="4">
        <f t="shared" ref="O623" si="6438">(D623*J623+E623*I623+F623*J626+G623*I626)</f>
        <v>0</v>
      </c>
      <c r="P623" s="2">
        <f t="shared" ref="P623" si="6439">D623*K623+F623*K626-E623*L623-G623*L626</f>
        <v>0</v>
      </c>
      <c r="Q623" s="3">
        <f t="shared" ref="Q623" si="6440">(D623*L623+E623*K623+F623*L626+G623*K626)</f>
        <v>-1.0558095657402466</v>
      </c>
      <c r="S623" s="11">
        <v>1</v>
      </c>
      <c r="T623" s="12">
        <v>0</v>
      </c>
      <c r="U623" s="13">
        <v>0</v>
      </c>
      <c r="V623" s="40">
        <f t="shared" ref="V623" si="6441">-1/($T$4*$B623)</f>
        <v>-2.0173125765317961</v>
      </c>
      <c r="W623" s="20"/>
      <c r="X623" s="1">
        <f t="shared" ref="X623" si="6442">N623*S623+P623*S626-O623*T623-Q623*T626</f>
        <v>-0.55111115545605038</v>
      </c>
      <c r="Y623" s="4">
        <f t="shared" ref="Y623" si="6443">(N623*T623+O623*S623+P623*T626+Q623*S626)</f>
        <v>0</v>
      </c>
      <c r="Z623" s="2">
        <f t="shared" ref="Z623" si="6444">N623*U623+P623*U626-O623*V623-Q623*V626</f>
        <v>0</v>
      </c>
      <c r="AA623" s="3">
        <f t="shared" ref="AA623" si="6445">(N623*V623+O623*U623+P623*V626+Q623*U626)</f>
        <v>5.5953899228213588E-2</v>
      </c>
      <c r="AB623" s="20"/>
      <c r="AC623" s="11">
        <v>1</v>
      </c>
      <c r="AD623" s="12">
        <v>0</v>
      </c>
      <c r="AE623" s="13">
        <v>0</v>
      </c>
      <c r="AF623" s="14">
        <v>0</v>
      </c>
      <c r="AG623" s="20"/>
      <c r="AH623" s="1">
        <f t="shared" ref="AH623" si="6446">X623*AC623+Z623*AC626-Y623*AD623-AA623*AD626</f>
        <v>-0.45719820522021254</v>
      </c>
      <c r="AI623" s="4">
        <f t="shared" ref="AI623" si="6447">(X623*AD623+Y623*AC623+Z623*AD626+AA623*AC626)</f>
        <v>0</v>
      </c>
      <c r="AJ623" s="2">
        <f t="shared" ref="AJ623" si="6448">X623*AE623+Z623*AE626-Y623*AF623-AA623*AF626</f>
        <v>0</v>
      </c>
      <c r="AK623" s="3">
        <f t="shared" ref="AK623" si="6449">(X623*AF623+Y623*AE623+Z623*AF626+AA623*AE626)</f>
        <v>5.5953899228213588E-2</v>
      </c>
      <c r="AL623" s="20"/>
      <c r="AM623" s="11">
        <v>1</v>
      </c>
      <c r="AN623" s="12">
        <v>0</v>
      </c>
      <c r="AO623" s="13">
        <v>0</v>
      </c>
      <c r="AP623" s="40">
        <f t="shared" ref="AP623" si="6450">-1/($AN$4*$B623)</f>
        <v>-2.0964228736506896</v>
      </c>
      <c r="AR623" s="1">
        <f t="shared" ref="AR623" si="6451">AH623*AM623+AJ623*AM626-AI623*AN623-AK623*AN626</f>
        <v>-0.45719820522021254</v>
      </c>
      <c r="AS623" s="4">
        <f t="shared" ref="AS623" si="6452">(AH623*AN623+AI623*AM623+AJ623*AN626+AK623*AM626)</f>
        <v>0</v>
      </c>
      <c r="AT623" s="2">
        <f t="shared" ref="AT623" si="6453">AH623*AO623+AJ623*AO626-AI623*AP623-AK623*AP626</f>
        <v>0</v>
      </c>
      <c r="AU623" s="3">
        <f t="shared" ref="AU623" si="6454">(AH623*AP623+AI623*AO623+AJ623*AP626+AK623*AO626)</f>
        <v>1.0144346744439092</v>
      </c>
      <c r="AV623" s="20"/>
      <c r="AW623" s="11">
        <v>1</v>
      </c>
      <c r="AX623" s="12">
        <v>0</v>
      </c>
      <c r="AY623" s="13">
        <v>0</v>
      </c>
      <c r="AZ623" s="14">
        <v>0</v>
      </c>
      <c r="BA623" s="20"/>
      <c r="BB623" s="1">
        <f t="shared" ref="BB623" si="6455">AR623*AW623+AT623*AW626-AS623*AX623-AU623*AX626</f>
        <v>1.245427606611003</v>
      </c>
      <c r="BC623" s="4">
        <f t="shared" ref="BC623" si="6456">(AR623*AX623+AS623*AW623+AT623*AX626+AU623*AW626)</f>
        <v>0</v>
      </c>
      <c r="BD623" s="2">
        <f t="shared" ref="BD623" si="6457">AR623*AY623+AT623*AY626-AS623*AZ623-AU623*AZ626</f>
        <v>0</v>
      </c>
      <c r="BE623" s="3">
        <f t="shared" ref="BE623" si="6458">(AR623*AZ623+AS623*AY623+AT623*AZ626+AU623*AY626)</f>
        <v>1.0144346744439092</v>
      </c>
      <c r="BF623" s="20"/>
      <c r="BG623" s="11">
        <v>1</v>
      </c>
      <c r="BH623" s="12">
        <v>0</v>
      </c>
      <c r="BI623" s="13">
        <v>0</v>
      </c>
      <c r="BJ623" s="40">
        <f t="shared" ref="BJ623" si="6459">-1/($BH$4*$B623)</f>
        <v>-2.0173125765317961</v>
      </c>
      <c r="BK623" s="20"/>
      <c r="BL623" s="1">
        <f t="shared" ref="BL623" si="6460">BB623*BG623+BD623*BG626-BC623*BH623-BE623*BH626</f>
        <v>1.245427606611003</v>
      </c>
      <c r="BM623" s="4">
        <f t="shared" ref="BM623" si="6461">(BB623*BH623+BC623*BG623+BD623*BH626+BE623*BG626)</f>
        <v>0</v>
      </c>
      <c r="BN623" s="2">
        <f t="shared" ref="BN623" si="6462">BB623*BI623+BD623*BI626-BC623*BJ623-BE623*BJ626</f>
        <v>0</v>
      </c>
      <c r="BO623" s="3">
        <f t="shared" ref="BO623" si="6463">(BB623*BJ623+BC623*BI623+BD623*BJ626+BE623*BI626)</f>
        <v>-1.4979820995323614</v>
      </c>
      <c r="BP623" s="20"/>
      <c r="BQ623" s="11">
        <v>1</v>
      </c>
      <c r="BR623" s="12">
        <v>0</v>
      </c>
      <c r="BS623" s="13">
        <v>0</v>
      </c>
      <c r="BT623" s="14">
        <v>0</v>
      </c>
      <c r="BU623" s="20"/>
      <c r="BV623" s="1">
        <f t="shared" ref="BV623" si="6464">BL623*BQ623+BN623*BQ626-BM623*BR623-BO623*BR626</f>
        <v>-0.95528814806114637</v>
      </c>
      <c r="BW623" s="4">
        <f t="shared" ref="BW623" si="6465">(BL623*BR623+BM623*BQ623+BN623*BR626+BO623*BQ626)</f>
        <v>0</v>
      </c>
      <c r="BX623" s="2">
        <f t="shared" ref="BX623" si="6466">BL623*BS623+BN623*BS626-BM623*BT623-BO623*BT626</f>
        <v>0</v>
      </c>
      <c r="BY623" s="3">
        <f t="shared" ref="BY623" si="6467">(BL623*BT623+BM623*BS623+BN623*BT626+BO623*BS626)</f>
        <v>-1.4979820995323614</v>
      </c>
      <c r="BZ623" s="20"/>
      <c r="CA623" s="11">
        <v>1</v>
      </c>
      <c r="CB623" s="12">
        <v>0</v>
      </c>
      <c r="CC623" s="13">
        <v>0</v>
      </c>
      <c r="CD623" s="40">
        <f t="shared" ref="CD623" si="6468">-1/($CB$4*$B623)</f>
        <v>-1.0558095657402466</v>
      </c>
      <c r="CE623" s="20"/>
      <c r="CF623" s="1">
        <f t="shared" ref="CF623" si="6469">BV623*CA623+BX623*CA626-BW623*CB623-BY623*CB626</f>
        <v>-0.95528814806114637</v>
      </c>
      <c r="CG623" s="4">
        <f t="shared" ref="CG623" si="6470">(BV623*CB623+BW623*CA623+BX623*CB626+BY623*CA626)</f>
        <v>0</v>
      </c>
      <c r="CH623" s="2">
        <f t="shared" ref="CH623" si="6471">BV623*CC623+BX623*CC626-BW623*CD623-BY623*CD626</f>
        <v>0</v>
      </c>
      <c r="CI623" s="3">
        <f t="shared" ref="CI623" si="6472">(BV623*CD623+BW623*CC623+BX623*CD626+BY623*CC626)</f>
        <v>-0.48937973477111796</v>
      </c>
      <c r="CJ623" s="28"/>
      <c r="CK623" s="11">
        <v>1</v>
      </c>
      <c r="CL623" s="12">
        <v>0</v>
      </c>
      <c r="CM623" s="13">
        <v>0</v>
      </c>
      <c r="CN623" s="14">
        <v>0</v>
      </c>
      <c r="CP623" s="1">
        <f t="shared" ref="CP623" si="6473">CF623*CK623+CH623*CK626-CG623*CL623-CI623*CL626</f>
        <v>-0.95528814806114637</v>
      </c>
      <c r="CQ623" s="4">
        <f t="shared" ref="CQ623" si="6474">(CF623*CL623+CG623*CK623+CH623*CL626+CI623*CK626)</f>
        <v>-0.48937973477111796</v>
      </c>
      <c r="CR623" s="2">
        <f t="shared" ref="CR623" si="6475">CF623*CM623+CH623*CM626-CG623*CN623-CI623*CN626</f>
        <v>0</v>
      </c>
      <c r="CS623" s="3">
        <f t="shared" ref="CS623" si="6476">(CF623*CN623+CG623*CM623+CH623*CN626+CI623*CM626)</f>
        <v>-0.48937973477111796</v>
      </c>
      <c r="CU623" s="29">
        <f t="shared" ref="CU623" si="6477">20*LOG(((1+$CL$4)/$CL$4)/((CP623+CP626)^2+(CQ623+CQ626)^2)^0.5)</f>
        <v>-0.10359005413164472</v>
      </c>
      <c r="CW623" s="51">
        <f t="shared" ref="CW623" si="6478">((CP623^2+CQ623^2)^0.5)/((CP626^2+CQ626^2)^0.5)</f>
        <v>1.1044361261889444</v>
      </c>
      <c r="CY623" s="35"/>
      <c r="CZ623" s="35"/>
    </row>
    <row r="624" spans="1:104" ht="18" customHeight="1" thickBot="1">
      <c r="D624" s="11"/>
      <c r="E624" s="13"/>
      <c r="F624" s="13"/>
      <c r="G624" s="15"/>
      <c r="H624" s="10"/>
      <c r="I624" s="11"/>
      <c r="J624" s="13"/>
      <c r="K624" s="13"/>
      <c r="L624" s="15"/>
      <c r="N624" s="5"/>
      <c r="Q624" s="6"/>
      <c r="S624" s="11"/>
      <c r="T624" s="13"/>
      <c r="U624" s="13"/>
      <c r="V624" s="15"/>
      <c r="W624" s="20"/>
      <c r="X624" s="5"/>
      <c r="AA624" s="6"/>
      <c r="AB624" s="20"/>
      <c r="AC624" s="11"/>
      <c r="AD624" s="13"/>
      <c r="AE624" s="13"/>
      <c r="AF624" s="15"/>
      <c r="AG624" s="20"/>
      <c r="AH624" s="5"/>
      <c r="AK624" s="6"/>
      <c r="AL624" s="20"/>
      <c r="AM624" s="11"/>
      <c r="AN624" s="13"/>
      <c r="AO624" s="13"/>
      <c r="AP624" s="15"/>
      <c r="AR624" s="5"/>
      <c r="AU624" s="6"/>
      <c r="AW624" s="11"/>
      <c r="AX624" s="13"/>
      <c r="AY624" s="13"/>
      <c r="AZ624" s="15"/>
      <c r="BA624" s="20"/>
      <c r="BB624" s="5"/>
      <c r="BE624" s="6"/>
      <c r="BG624" s="11"/>
      <c r="BH624" s="13"/>
      <c r="BI624" s="13"/>
      <c r="BJ624" s="15"/>
      <c r="BL624" s="5"/>
      <c r="BO624" s="6"/>
      <c r="BQ624" s="11"/>
      <c r="BR624" s="13"/>
      <c r="BS624" s="13"/>
      <c r="BT624" s="15"/>
      <c r="BU624" s="20"/>
      <c r="BV624" s="5"/>
      <c r="BY624" s="6"/>
      <c r="CA624" s="11"/>
      <c r="CB624" s="13"/>
      <c r="CC624" s="13"/>
      <c r="CD624" s="15"/>
      <c r="CF624" s="5"/>
      <c r="CI624" s="6"/>
      <c r="CK624" s="11"/>
      <c r="CL624" s="13"/>
      <c r="CM624" s="13"/>
      <c r="CN624" s="15"/>
      <c r="CP624" s="5"/>
      <c r="CS624" s="6"/>
      <c r="CW624" s="52"/>
      <c r="CY624" s="35"/>
      <c r="CZ624" s="35"/>
    </row>
    <row r="625" spans="1:104" ht="18" customHeight="1" thickBot="1">
      <c r="D625" s="11" t="s">
        <v>6</v>
      </c>
      <c r="E625" s="13"/>
      <c r="F625" s="13" t="s">
        <v>7</v>
      </c>
      <c r="G625" s="15"/>
      <c r="H625" s="10"/>
      <c r="I625" s="11" t="s">
        <v>8</v>
      </c>
      <c r="J625" s="13"/>
      <c r="K625" s="13" t="s">
        <v>9</v>
      </c>
      <c r="L625" s="15"/>
      <c r="N625" s="251" t="s">
        <v>26</v>
      </c>
      <c r="O625" s="252"/>
      <c r="P625" s="253" t="s">
        <v>27</v>
      </c>
      <c r="Q625" s="254"/>
      <c r="S625" s="11" t="s">
        <v>13</v>
      </c>
      <c r="T625" s="13"/>
      <c r="U625" s="13" t="s">
        <v>14</v>
      </c>
      <c r="V625" s="15"/>
      <c r="W625" s="20"/>
      <c r="X625" s="251" t="s">
        <v>26</v>
      </c>
      <c r="Y625" s="252"/>
      <c r="Z625" s="253" t="s">
        <v>27</v>
      </c>
      <c r="AA625" s="254"/>
      <c r="AB625" s="20"/>
      <c r="AC625" s="11" t="s">
        <v>8</v>
      </c>
      <c r="AD625" s="13"/>
      <c r="AE625" s="13" t="s">
        <v>9</v>
      </c>
      <c r="AF625" s="15"/>
      <c r="AG625" s="20"/>
      <c r="AH625" s="251" t="s">
        <v>26</v>
      </c>
      <c r="AI625" s="252"/>
      <c r="AJ625" s="253" t="s">
        <v>27</v>
      </c>
      <c r="AK625" s="254"/>
      <c r="AL625" s="20"/>
      <c r="AM625" s="11" t="s">
        <v>13</v>
      </c>
      <c r="AN625" s="13"/>
      <c r="AO625" s="13" t="s">
        <v>14</v>
      </c>
      <c r="AP625" s="15"/>
      <c r="AR625" s="251" t="s">
        <v>26</v>
      </c>
      <c r="AS625" s="252"/>
      <c r="AT625" s="253" t="s">
        <v>27</v>
      </c>
      <c r="AU625" s="254"/>
      <c r="AV625" s="36"/>
      <c r="AW625" s="11" t="s">
        <v>8</v>
      </c>
      <c r="AX625" s="13"/>
      <c r="AY625" s="13" t="s">
        <v>9</v>
      </c>
      <c r="AZ625" s="15"/>
      <c r="BA625" s="20"/>
      <c r="BB625" s="251" t="s">
        <v>26</v>
      </c>
      <c r="BC625" s="252"/>
      <c r="BD625" s="253" t="s">
        <v>27</v>
      </c>
      <c r="BE625" s="254"/>
      <c r="BF625" s="36"/>
      <c r="BG625" s="11" t="s">
        <v>13</v>
      </c>
      <c r="BH625" s="13"/>
      <c r="BI625" s="13" t="s">
        <v>14</v>
      </c>
      <c r="BJ625" s="15"/>
      <c r="BK625" s="36"/>
      <c r="BL625" s="251" t="s">
        <v>26</v>
      </c>
      <c r="BM625" s="252"/>
      <c r="BN625" s="253" t="s">
        <v>27</v>
      </c>
      <c r="BO625" s="254"/>
      <c r="BP625" s="36"/>
      <c r="BQ625" s="11" t="s">
        <v>8</v>
      </c>
      <c r="BR625" s="13"/>
      <c r="BS625" s="13" t="s">
        <v>9</v>
      </c>
      <c r="BT625" s="15"/>
      <c r="BU625" s="20"/>
      <c r="BV625" s="251" t="s">
        <v>26</v>
      </c>
      <c r="BW625" s="252"/>
      <c r="BX625" s="253" t="s">
        <v>27</v>
      </c>
      <c r="BY625" s="254"/>
      <c r="BZ625" s="36"/>
      <c r="CA625" s="11" t="s">
        <v>13</v>
      </c>
      <c r="CB625" s="13"/>
      <c r="CC625" s="13" t="s">
        <v>14</v>
      </c>
      <c r="CD625" s="15"/>
      <c r="CE625" s="36"/>
      <c r="CF625" s="251" t="s">
        <v>26</v>
      </c>
      <c r="CG625" s="252"/>
      <c r="CH625" s="253" t="s">
        <v>27</v>
      </c>
      <c r="CI625" s="254"/>
      <c r="CK625" s="11" t="s">
        <v>28</v>
      </c>
      <c r="CL625" s="13"/>
      <c r="CM625" s="13" t="s">
        <v>29</v>
      </c>
      <c r="CN625" s="15"/>
      <c r="CP625" s="251" t="s">
        <v>26</v>
      </c>
      <c r="CQ625" s="252"/>
      <c r="CR625" s="253" t="s">
        <v>27</v>
      </c>
      <c r="CS625" s="254"/>
      <c r="CU625" s="38" t="s">
        <v>37</v>
      </c>
      <c r="CW625" s="53" t="s">
        <v>45</v>
      </c>
      <c r="CY625" s="35"/>
      <c r="CZ625" s="35"/>
    </row>
    <row r="626" spans="1:104" ht="18" customHeight="1" thickTop="1" thickBot="1">
      <c r="D626" s="16">
        <v>0</v>
      </c>
      <c r="E626" s="17">
        <v>0</v>
      </c>
      <c r="F626" s="18">
        <v>1</v>
      </c>
      <c r="G626" s="19">
        <v>0</v>
      </c>
      <c r="H626" s="10"/>
      <c r="I626" s="16">
        <v>0</v>
      </c>
      <c r="J626" s="17">
        <f t="shared" ref="J626" si="6479">-1/($J$4*$B623)</f>
        <v>-1.4691201953342212</v>
      </c>
      <c r="K626" s="18">
        <v>1</v>
      </c>
      <c r="L626" s="19">
        <v>0</v>
      </c>
      <c r="N626" s="1">
        <f t="shared" ref="N626" si="6480">D626*I623+F626*I626-E626*J623-G626*J626</f>
        <v>0</v>
      </c>
      <c r="O626" s="4">
        <f t="shared" ref="O626" si="6481">(D626*J623+E626*I623+F626*J626+G626*I626)</f>
        <v>-1.4691201953342212</v>
      </c>
      <c r="P626" s="2">
        <f t="shared" ref="P626" si="6482">D626*K623+F626*K626-E626*L623-G626*L626</f>
        <v>1</v>
      </c>
      <c r="Q626" s="3">
        <f t="shared" ref="Q626" si="6483">(D626*L623+E626*K623+F626*L626+G626*K626)</f>
        <v>0</v>
      </c>
      <c r="S626" s="16">
        <v>0</v>
      </c>
      <c r="T626" s="17">
        <v>0</v>
      </c>
      <c r="U626" s="18">
        <v>1</v>
      </c>
      <c r="V626" s="19">
        <v>0</v>
      </c>
      <c r="W626" s="20"/>
      <c r="X626" s="1">
        <f t="shared" ref="X626" si="6484">N626*S623+P626*S626-O626*T623-Q626*T626</f>
        <v>0</v>
      </c>
      <c r="Y626" s="4">
        <f t="shared" ref="Y626" si="6485">(N626*T623+O626*S623+P626*T626+Q626*S626)</f>
        <v>-1.4691201953342212</v>
      </c>
      <c r="Z626" s="2">
        <f t="shared" ref="Z626" si="6486">N626*U623+P626*U626-O626*V623-Q626*V626</f>
        <v>-1.9636746464845736</v>
      </c>
      <c r="AA626" s="3">
        <f t="shared" ref="AA626" si="6487">(N626*V623+O626*U623+P626*V626+Q626*U626)</f>
        <v>0</v>
      </c>
      <c r="AB626" s="20"/>
      <c r="AC626" s="16">
        <v>0</v>
      </c>
      <c r="AD626" s="17">
        <f t="shared" ref="AD626" si="6488">-1/($AD$4*$B623)</f>
        <v>-1.6783986733936886</v>
      </c>
      <c r="AE626" s="18">
        <v>1</v>
      </c>
      <c r="AF626" s="19">
        <v>0</v>
      </c>
      <c r="AG626" s="20"/>
      <c r="AH626" s="1">
        <f t="shared" ref="AH626" si="6489">X626*AC623+Z626*AC626-Y626*AD623-AA626*AD626</f>
        <v>0</v>
      </c>
      <c r="AI626" s="4">
        <f t="shared" ref="AI626" si="6490">(X626*AD623+Y626*AC623+Z626*AD626+AA626*AC626)</f>
        <v>1.8267087263023074</v>
      </c>
      <c r="AJ626" s="2">
        <f t="shared" ref="AJ626" si="6491">X626*AE623+Z626*AE626-Y626*AF623-AA626*AF626</f>
        <v>-1.9636746464845736</v>
      </c>
      <c r="AK626" s="3">
        <f t="shared" ref="AK626" si="6492">(X626*AF623+Y626*AE623+Z626*AF626+AA626*AE626)</f>
        <v>0</v>
      </c>
      <c r="AL626" s="20"/>
      <c r="AM626" s="16">
        <v>0</v>
      </c>
      <c r="AN626" s="17">
        <v>0</v>
      </c>
      <c r="AO626" s="18">
        <v>1</v>
      </c>
      <c r="AP626" s="19">
        <v>0</v>
      </c>
      <c r="AR626" s="1">
        <f t="shared" ref="AR626" si="6493">AH626*AM623+AJ626*AM626-AI626*AN623-AK626*AN626</f>
        <v>0</v>
      </c>
      <c r="AS626" s="4">
        <f t="shared" ref="AS626" si="6494">(AH626*AN623+AI626*AM623+AJ626*AN626+AK626*AM626)</f>
        <v>1.8267087263023074</v>
      </c>
      <c r="AT626" s="2">
        <f t="shared" ref="AT626" si="6495">AH626*AO623+AJ626*AO626-AI626*AP623-AK626*AP626</f>
        <v>1.8658793108329008</v>
      </c>
      <c r="AU626" s="3">
        <f t="shared" ref="AU626" si="6496">(AH626*AP623+AI626*AO623+AJ626*AP626+AK626*AO626)</f>
        <v>0</v>
      </c>
      <c r="AV626" s="20"/>
      <c r="AW626" s="16">
        <v>0</v>
      </c>
      <c r="AX626" s="17">
        <f t="shared" ref="AX626" si="6497">-1/($AX$4*$B623)</f>
        <v>-1.6783986733936886</v>
      </c>
      <c r="AY626" s="18">
        <v>1</v>
      </c>
      <c r="AZ626" s="19">
        <v>0</v>
      </c>
      <c r="BA626" s="20"/>
      <c r="BB626" s="1">
        <f t="shared" ref="BB626" si="6498">AR626*AW623+AT626*AW626-AS626*AX623-AU626*AX626</f>
        <v>0</v>
      </c>
      <c r="BC626" s="4">
        <f t="shared" ref="BC626" si="6499">(AR626*AX623+AS626*AW623+AT626*AX626+AU626*AW626)</f>
        <v>-1.3049806337123633</v>
      </c>
      <c r="BD626" s="2">
        <f t="shared" ref="BD626" si="6500">AR626*AY623+AT626*AY626-AS626*AZ623-AU626*AZ626</f>
        <v>1.8658793108329008</v>
      </c>
      <c r="BE626" s="3">
        <f t="shared" ref="BE626" si="6501">(AR626*AZ623+AS626*AY623+AT626*AZ626+AU626*AY626)</f>
        <v>0</v>
      </c>
      <c r="BF626" s="20"/>
      <c r="BG626" s="16">
        <v>0</v>
      </c>
      <c r="BH626" s="17">
        <v>0</v>
      </c>
      <c r="BI626" s="18">
        <v>1</v>
      </c>
      <c r="BJ626" s="19">
        <v>0</v>
      </c>
      <c r="BK626" s="20"/>
      <c r="BL626" s="1">
        <f t="shared" ref="BL626" si="6502">BB626*BG623+BD626*BG626-BC626*BH623-BE626*BH626</f>
        <v>0</v>
      </c>
      <c r="BM626" s="4">
        <f t="shared" ref="BM626" si="6503">(BB626*BH623+BC626*BG623+BD626*BH626+BE626*BG626)</f>
        <v>-1.3049806337123633</v>
      </c>
      <c r="BN626" s="2">
        <f t="shared" ref="BN626" si="6504">BB626*BI623+BD626*BI626-BC626*BJ623-BE626*BJ626</f>
        <v>-0.766674533685483</v>
      </c>
      <c r="BO626" s="3">
        <f t="shared" ref="BO626" si="6505">(BB626*BJ623+BC626*BI623+BD626*BJ626+BE626*BI626)</f>
        <v>0</v>
      </c>
      <c r="BP626" s="20"/>
      <c r="BQ626" s="16">
        <v>0</v>
      </c>
      <c r="BR626" s="17">
        <f t="shared" ref="BR626" si="6506">-1/($BR$4*$B623)</f>
        <v>-1.4691201953342212</v>
      </c>
      <c r="BS626" s="18">
        <v>1</v>
      </c>
      <c r="BT626" s="19">
        <v>0</v>
      </c>
      <c r="BU626" s="20"/>
      <c r="BV626" s="1">
        <f t="shared" ref="BV626" si="6507">BL626*BQ623+BN626*BQ626-BM626*BR623-BO626*BR626</f>
        <v>0</v>
      </c>
      <c r="BW626" s="4">
        <f t="shared" ref="BW626" si="6508">(BL626*BR623+BM626*BQ623+BN626*BR626+BO626*BQ626)</f>
        <v>-0.17864359302657351</v>
      </c>
      <c r="BX626" s="2">
        <f t="shared" ref="BX626" si="6509">BL626*BS623+BN626*BS626-BM626*BT623-BO626*BT626</f>
        <v>-0.766674533685483</v>
      </c>
      <c r="BY626" s="3">
        <f t="shared" ref="BY626" si="6510">(BL626*BT623+BM626*BS623+BN626*BT626+BO626*BS626)</f>
        <v>0</v>
      </c>
      <c r="BZ626" s="20"/>
      <c r="CA626" s="16">
        <v>0</v>
      </c>
      <c r="CB626" s="17">
        <v>0</v>
      </c>
      <c r="CC626" s="18">
        <v>1</v>
      </c>
      <c r="CD626" s="19">
        <v>0</v>
      </c>
      <c r="CE626" s="20"/>
      <c r="CF626" s="1">
        <f t="shared" ref="CF626" si="6511">BV626*CA623+BX626*CA626-BW626*CB623-BY626*CB626</f>
        <v>0</v>
      </c>
      <c r="CG626" s="4">
        <f t="shared" ref="CG626" si="6512">(BV626*CB623+BW626*CA623+BX626*CB626+BY626*CA626)</f>
        <v>-0.17864359302657351</v>
      </c>
      <c r="CH626" s="2">
        <f t="shared" ref="CH626" si="6513">BV626*CC623+BX626*CC626-BW626*CD623-BY626*CD626</f>
        <v>-0.95528814806114692</v>
      </c>
      <c r="CI626" s="3">
        <f t="shared" ref="CI626" si="6514">(BV626*CD623+BW626*CC623+BX626*CD626+BY626*CC626)</f>
        <v>0</v>
      </c>
      <c r="CK626" s="16">
        <f t="shared" ref="CK626" si="6515">1/$CL$4</f>
        <v>1</v>
      </c>
      <c r="CL626" s="17">
        <v>0</v>
      </c>
      <c r="CM626" s="18">
        <v>1</v>
      </c>
      <c r="CN626" s="19">
        <v>0</v>
      </c>
      <c r="CP626" s="1">
        <f t="shared" ref="CP626" si="6516">CF626*CK623+CH626*CK626-CG626*CL623-CI626*CL626</f>
        <v>-0.95528814806114692</v>
      </c>
      <c r="CQ626" s="4">
        <f t="shared" ref="CQ626" si="6517">(CF626*CL623+CG626*CK623+CH626*CL626+CI626*CK626)</f>
        <v>-0.17864359302657351</v>
      </c>
      <c r="CR626" s="2">
        <f t="shared" ref="CR626" si="6518">CF626*CM623+CH626*CM626-CG626*CN623-CI626*CN626</f>
        <v>-0.95528814806114692</v>
      </c>
      <c r="CS626" s="3">
        <f t="shared" ref="CS626" si="6519">(CF626*CN623+CG626*CM623+CH626*CN626+CI626*CM626)</f>
        <v>0</v>
      </c>
      <c r="CU626" s="39">
        <f t="shared" ref="CU626" si="6520">(180/PI())*ATAN(-1*(CQ623/CP623))</f>
        <v>-27.125380104060515</v>
      </c>
      <c r="CW626" s="54">
        <f t="shared" ref="CW626" si="6521">20*LOG(((1-(10^(CU623/20)^2)*(1-((1-CW623)/(1+CW623))^2))^0.5))</f>
        <v>-15.85444024725277</v>
      </c>
      <c r="CY626" s="35"/>
      <c r="CZ626" s="35"/>
    </row>
    <row r="627" spans="1:104" ht="18" customHeight="1"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3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  <c r="BB627" s="20"/>
      <c r="BC627" s="20"/>
      <c r="BD627" s="20"/>
      <c r="BE627" s="20"/>
      <c r="BF627" s="20"/>
      <c r="BG627" s="20"/>
      <c r="BH627" s="20"/>
      <c r="BI627" s="20"/>
      <c r="BJ627" s="20"/>
      <c r="BK627" s="20"/>
      <c r="BL627" s="20"/>
      <c r="BM627" s="20"/>
      <c r="BN627" s="20"/>
      <c r="BO627" s="20"/>
      <c r="BP627" s="20"/>
      <c r="BQ627" s="20"/>
      <c r="BR627" s="20"/>
      <c r="BS627" s="20"/>
      <c r="BT627" s="20"/>
      <c r="BU627" s="20"/>
      <c r="BV627" s="20"/>
      <c r="BW627" s="20"/>
      <c r="BX627" s="20"/>
      <c r="BY627" s="20"/>
      <c r="BZ627" s="20"/>
      <c r="CA627" s="20"/>
      <c r="CB627" s="20"/>
      <c r="CC627" s="20"/>
      <c r="CD627" s="20"/>
      <c r="CE627" s="20"/>
      <c r="CF627" s="20"/>
      <c r="CG627" s="20"/>
      <c r="CH627" s="20"/>
      <c r="CI627" s="20"/>
      <c r="CJ627" s="20"/>
      <c r="CK627" s="20"/>
      <c r="CL627" s="20"/>
      <c r="CY627" s="35"/>
      <c r="CZ627" s="35"/>
    </row>
    <row r="628" spans="1:104" ht="18" customHeight="1">
      <c r="CY628" s="35"/>
      <c r="CZ628" s="35"/>
    </row>
    <row r="629" spans="1:104" ht="18" customHeight="1" thickBot="1">
      <c r="A629" s="23"/>
      <c r="B629" s="23"/>
      <c r="C629" s="23"/>
      <c r="D629" s="20" t="s">
        <v>15</v>
      </c>
      <c r="E629" s="20"/>
      <c r="F629" s="20"/>
      <c r="G629" s="20"/>
      <c r="H629" s="20"/>
      <c r="I629" s="20" t="s">
        <v>16</v>
      </c>
      <c r="J629" s="20"/>
      <c r="K629" s="20"/>
      <c r="L629" s="20"/>
      <c r="M629" s="23"/>
      <c r="N629" s="23"/>
      <c r="O629" s="24" t="s">
        <v>17</v>
      </c>
      <c r="P629" s="23"/>
      <c r="Q629" s="23"/>
      <c r="R629" s="23"/>
      <c r="S629" s="20"/>
      <c r="T629" s="20" t="s">
        <v>18</v>
      </c>
      <c r="U629" s="23"/>
      <c r="V629" s="23"/>
      <c r="W629" s="23"/>
      <c r="X629" s="23"/>
      <c r="Y629" s="24" t="s">
        <v>19</v>
      </c>
      <c r="Z629" s="23"/>
      <c r="AA629" s="23"/>
      <c r="AB629" s="23"/>
      <c r="AC629" s="24" t="s">
        <v>20</v>
      </c>
      <c r="AD629" s="20"/>
      <c r="AE629" s="20"/>
      <c r="AF629" s="20"/>
      <c r="AG629" s="20"/>
      <c r="AH629" s="23"/>
      <c r="AI629" s="24" t="s">
        <v>21</v>
      </c>
      <c r="AJ629" s="23"/>
      <c r="AK629" s="23"/>
      <c r="AL629" s="20"/>
      <c r="AM629" s="24" t="s">
        <v>31</v>
      </c>
      <c r="AN629" s="20"/>
      <c r="AO629" s="23"/>
      <c r="AP629" s="23"/>
      <c r="AQ629" s="23"/>
      <c r="AR629" s="23"/>
      <c r="AS629" s="24" t="s">
        <v>91</v>
      </c>
      <c r="AT629" s="23"/>
      <c r="AU629" s="23"/>
      <c r="AV629" s="23"/>
      <c r="AW629" s="24" t="s">
        <v>32</v>
      </c>
      <c r="AX629" s="20"/>
      <c r="AY629" s="20"/>
      <c r="AZ629" s="20"/>
      <c r="BA629" s="20"/>
      <c r="BB629" s="23"/>
      <c r="BC629" s="24" t="s">
        <v>22</v>
      </c>
      <c r="BD629" s="23"/>
      <c r="BE629" s="23"/>
      <c r="BF629" s="23"/>
      <c r="BG629" s="24" t="s">
        <v>33</v>
      </c>
      <c r="BH629" s="20"/>
      <c r="BI629" s="23"/>
      <c r="BJ629" s="23"/>
      <c r="BK629" s="23"/>
      <c r="BL629" s="23"/>
      <c r="BM629" s="24" t="s">
        <v>34</v>
      </c>
      <c r="BN629" s="23"/>
      <c r="BO629" s="23"/>
      <c r="BP629" s="23"/>
      <c r="BQ629" s="24" t="s">
        <v>89</v>
      </c>
      <c r="BR629" s="20"/>
      <c r="BS629" s="20"/>
      <c r="BT629" s="20"/>
      <c r="BU629" s="20"/>
      <c r="BV629" s="23"/>
      <c r="BW629" s="24" t="s">
        <v>35</v>
      </c>
      <c r="BX629" s="23"/>
      <c r="BY629" s="23"/>
      <c r="BZ629" s="23"/>
      <c r="CA629" s="24" t="s">
        <v>90</v>
      </c>
      <c r="CB629" s="20"/>
      <c r="CC629" s="23"/>
      <c r="CD629" s="23"/>
      <c r="CE629" s="23"/>
      <c r="CF629" s="23"/>
      <c r="CG629" s="24" t="s">
        <v>92</v>
      </c>
      <c r="CH629" s="23"/>
      <c r="CI629" s="23"/>
      <c r="CJ629" s="23"/>
      <c r="CK629" s="24" t="s">
        <v>36</v>
      </c>
      <c r="CL629" s="24"/>
      <c r="CM629" s="23"/>
      <c r="CN629" s="23"/>
      <c r="CO629" s="23"/>
      <c r="CP629" s="23"/>
      <c r="CQ629" s="24" t="s">
        <v>93</v>
      </c>
      <c r="CR629" s="23"/>
      <c r="CS629" s="23"/>
      <c r="CY629" s="35"/>
      <c r="CZ629" s="35"/>
    </row>
    <row r="630" spans="1:104" ht="18" customHeight="1" thickBot="1">
      <c r="A630" s="23"/>
      <c r="B630" s="33"/>
      <c r="C630" s="23"/>
      <c r="D630" s="7" t="s">
        <v>2</v>
      </c>
      <c r="E630" s="8"/>
      <c r="F630" s="8" t="s">
        <v>3</v>
      </c>
      <c r="G630" s="9"/>
      <c r="H630" s="10"/>
      <c r="I630" s="7" t="s">
        <v>4</v>
      </c>
      <c r="J630" s="8"/>
      <c r="K630" s="8" t="s">
        <v>5</v>
      </c>
      <c r="L630" s="9"/>
      <c r="M630" s="23"/>
      <c r="N630" s="251" t="s">
        <v>79</v>
      </c>
      <c r="O630" s="252"/>
      <c r="P630" s="253" t="s">
        <v>80</v>
      </c>
      <c r="Q630" s="254"/>
      <c r="R630" s="23"/>
      <c r="S630" s="7" t="s">
        <v>11</v>
      </c>
      <c r="T630" s="8"/>
      <c r="U630" s="8" t="s">
        <v>12</v>
      </c>
      <c r="V630" s="9"/>
      <c r="W630" s="20"/>
      <c r="X630" s="251" t="s">
        <v>79</v>
      </c>
      <c r="Y630" s="252"/>
      <c r="Z630" s="253" t="s">
        <v>80</v>
      </c>
      <c r="AA630" s="254"/>
      <c r="AB630" s="20"/>
      <c r="AC630" s="7" t="s">
        <v>4</v>
      </c>
      <c r="AD630" s="8"/>
      <c r="AE630" s="8" t="s">
        <v>5</v>
      </c>
      <c r="AF630" s="9"/>
      <c r="AG630" s="20"/>
      <c r="AH630" s="251" t="s">
        <v>0</v>
      </c>
      <c r="AI630" s="252"/>
      <c r="AJ630" s="253" t="s">
        <v>1</v>
      </c>
      <c r="AK630" s="254"/>
      <c r="AL630" s="20"/>
      <c r="AM630" s="7" t="s">
        <v>11</v>
      </c>
      <c r="AN630" s="8"/>
      <c r="AO630" s="8" t="s">
        <v>12</v>
      </c>
      <c r="AP630" s="9"/>
      <c r="AQ630" s="23"/>
      <c r="AR630" s="251" t="s">
        <v>0</v>
      </c>
      <c r="AS630" s="252"/>
      <c r="AT630" s="253" t="s">
        <v>1</v>
      </c>
      <c r="AU630" s="254"/>
      <c r="AV630" s="36"/>
      <c r="AW630" s="7" t="s">
        <v>4</v>
      </c>
      <c r="AX630" s="8"/>
      <c r="AY630" s="8" t="s">
        <v>5</v>
      </c>
      <c r="AZ630" s="9"/>
      <c r="BA630" s="20"/>
      <c r="BB630" s="251" t="s">
        <v>0</v>
      </c>
      <c r="BC630" s="252"/>
      <c r="BD630" s="253" t="s">
        <v>1</v>
      </c>
      <c r="BE630" s="254"/>
      <c r="BF630" s="36"/>
      <c r="BG630" s="7" t="s">
        <v>11</v>
      </c>
      <c r="BH630" s="8"/>
      <c r="BI630" s="8" t="s">
        <v>12</v>
      </c>
      <c r="BJ630" s="9"/>
      <c r="BK630" s="36"/>
      <c r="BL630" s="251" t="s">
        <v>0</v>
      </c>
      <c r="BM630" s="252"/>
      <c r="BN630" s="253" t="s">
        <v>1</v>
      </c>
      <c r="BO630" s="254"/>
      <c r="BP630" s="36"/>
      <c r="BQ630" s="7" t="s">
        <v>4</v>
      </c>
      <c r="BR630" s="8"/>
      <c r="BS630" s="8" t="s">
        <v>5</v>
      </c>
      <c r="BT630" s="9"/>
      <c r="BU630" s="20"/>
      <c r="BV630" s="251" t="s">
        <v>0</v>
      </c>
      <c r="BW630" s="252"/>
      <c r="BX630" s="253" t="s">
        <v>1</v>
      </c>
      <c r="BY630" s="254"/>
      <c r="BZ630" s="36"/>
      <c r="CA630" s="7" t="s">
        <v>11</v>
      </c>
      <c r="CB630" s="8"/>
      <c r="CC630" s="8" t="s">
        <v>12</v>
      </c>
      <c r="CD630" s="9"/>
      <c r="CE630" s="36"/>
      <c r="CF630" s="251" t="s">
        <v>0</v>
      </c>
      <c r="CG630" s="252"/>
      <c r="CH630" s="253" t="s">
        <v>1</v>
      </c>
      <c r="CI630" s="254"/>
      <c r="CJ630" s="23"/>
      <c r="CK630" s="7" t="s">
        <v>23</v>
      </c>
      <c r="CL630" s="8"/>
      <c r="CM630" s="8" t="s">
        <v>24</v>
      </c>
      <c r="CN630" s="9"/>
      <c r="CO630" s="23"/>
      <c r="CP630" s="251" t="s">
        <v>0</v>
      </c>
      <c r="CQ630" s="252"/>
      <c r="CR630" s="253" t="s">
        <v>1</v>
      </c>
      <c r="CS630" s="254"/>
      <c r="CU630" s="26" t="s">
        <v>25</v>
      </c>
      <c r="CW630" s="50" t="s">
        <v>44</v>
      </c>
      <c r="CY630" s="35"/>
      <c r="CZ630" s="35"/>
    </row>
    <row r="631" spans="1:104" ht="18" customHeight="1" thickTop="1" thickBot="1">
      <c r="B631" s="34">
        <v>1</v>
      </c>
      <c r="D631" s="11">
        <v>1</v>
      </c>
      <c r="E631" s="12">
        <v>0</v>
      </c>
      <c r="F631" s="13">
        <v>0</v>
      </c>
      <c r="G631" s="40">
        <f t="shared" ref="G631" si="6522">-1/($E$4*$B631)</f>
        <v>-1.0505305179115454</v>
      </c>
      <c r="H631" s="10"/>
      <c r="I631" s="11">
        <v>1</v>
      </c>
      <c r="J631" s="12">
        <v>0</v>
      </c>
      <c r="K631" s="13">
        <v>0</v>
      </c>
      <c r="L631" s="14">
        <v>0</v>
      </c>
      <c r="N631" s="1">
        <f t="shared" ref="N631" si="6523">D631*I631+F631*I634-E631*J631-G631*J634</f>
        <v>-0.53563882168037624</v>
      </c>
      <c r="O631" s="4">
        <f t="shared" ref="O631" si="6524">(D631*J631+E631*I631+F631*J634+G631*I634)</f>
        <v>0</v>
      </c>
      <c r="P631" s="2">
        <f t="shared" ref="P631" si="6525">D631*K631+F631*K634-E631*L631-G631*L634</f>
        <v>0</v>
      </c>
      <c r="Q631" s="3">
        <f t="shared" ref="Q631" si="6526">(D631*L631+E631*K631+F631*L634+G631*K634)</f>
        <v>-1.0505305179115454</v>
      </c>
      <c r="S631" s="11">
        <v>1</v>
      </c>
      <c r="T631" s="12">
        <v>0</v>
      </c>
      <c r="U631" s="13">
        <v>0</v>
      </c>
      <c r="V631" s="40">
        <f t="shared" ref="V631" si="6527">-1/($T$4*$B631)</f>
        <v>-2.0072260136491371</v>
      </c>
      <c r="W631" s="20"/>
      <c r="X631" s="1">
        <f t="shared" ref="X631" si="6528">N631*S631+P631*S634-O631*T631-Q631*T634</f>
        <v>-0.53563882168037624</v>
      </c>
      <c r="Y631" s="4">
        <f t="shared" ref="Y631" si="6529">(N631*T631+O631*S631+P631*T634+Q631*S634)</f>
        <v>0</v>
      </c>
      <c r="Z631" s="2">
        <f t="shared" ref="Z631" si="6530">N631*U631+P631*U634-O631*V631-Q631*V634</f>
        <v>0</v>
      </c>
      <c r="AA631" s="3">
        <f t="shared" ref="AA631" si="6531">(N631*V631+O631*U631+P631*V634+Q631*U634)</f>
        <v>2.461765888567724E-2</v>
      </c>
      <c r="AB631" s="20"/>
      <c r="AC631" s="11">
        <v>1</v>
      </c>
      <c r="AD631" s="12">
        <v>0</v>
      </c>
      <c r="AE631" s="13">
        <v>0</v>
      </c>
      <c r="AF631" s="14">
        <v>0</v>
      </c>
      <c r="AG631" s="20"/>
      <c r="AH631" s="1">
        <f t="shared" ref="AH631" si="6532">X631*AC631+Z631*AC634-Y631*AD631-AA631*AD634</f>
        <v>-0.49452716689467613</v>
      </c>
      <c r="AI631" s="4">
        <f t="shared" ref="AI631" si="6533">(X631*AD631+Y631*AC631+Z631*AD634+AA631*AC634)</f>
        <v>0</v>
      </c>
      <c r="AJ631" s="2">
        <f t="shared" ref="AJ631" si="6534">X631*AE631+Z631*AE634-Y631*AF631-AA631*AF634</f>
        <v>0</v>
      </c>
      <c r="AK631" s="3">
        <f t="shared" ref="AK631" si="6535">(X631*AF631+Y631*AE631+Z631*AF634+AA631*AE634)</f>
        <v>2.461765888567724E-2</v>
      </c>
      <c r="AL631" s="20"/>
      <c r="AM631" s="11">
        <v>1</v>
      </c>
      <c r="AN631" s="12">
        <v>0</v>
      </c>
      <c r="AO631" s="13">
        <v>0</v>
      </c>
      <c r="AP631" s="40">
        <f t="shared" ref="AP631" si="6536">-1/($AN$4*$B631)</f>
        <v>-2.0859407592824364</v>
      </c>
      <c r="AR631" s="1">
        <f t="shared" ref="AR631" si="6537">AH631*AM631+AJ631*AM634-AI631*AN631-AK631*AN634</f>
        <v>-0.49452716689467613</v>
      </c>
      <c r="AS631" s="4">
        <f t="shared" ref="AS631" si="6538">(AH631*AN631+AI631*AM631+AJ631*AN634+AK631*AM634)</f>
        <v>0</v>
      </c>
      <c r="AT631" s="2">
        <f t="shared" ref="AT631" si="6539">AH631*AO631+AJ631*AO634-AI631*AP631-AK631*AP634</f>
        <v>0</v>
      </c>
      <c r="AU631" s="3">
        <f t="shared" ref="AU631" si="6540">(AH631*AP631+AI631*AO631+AJ631*AP634+AK631*AO634)</f>
        <v>1.0561720328837501</v>
      </c>
      <c r="AV631" s="20"/>
      <c r="AW631" s="11">
        <v>1</v>
      </c>
      <c r="AX631" s="12">
        <v>0</v>
      </c>
      <c r="AY631" s="13">
        <v>0</v>
      </c>
      <c r="AZ631" s="14">
        <v>0</v>
      </c>
      <c r="BA631" s="20"/>
      <c r="BB631" s="1">
        <f t="shared" ref="BB631" si="6541">AR631*AW631+AT631*AW634-AS631*AX631-AU631*AX634</f>
        <v>1.2692871832785872</v>
      </c>
      <c r="BC631" s="4">
        <f t="shared" ref="BC631" si="6542">(AR631*AX631+AS631*AW631+AT631*AX634+AU631*AW634)</f>
        <v>0</v>
      </c>
      <c r="BD631" s="2">
        <f t="shared" ref="BD631" si="6543">AR631*AY631+AT631*AY634-AS631*AZ631-AU631*AZ634</f>
        <v>0</v>
      </c>
      <c r="BE631" s="3">
        <f t="shared" ref="BE631" si="6544">(AR631*AZ631+AS631*AY631+AT631*AZ634+AU631*AY634)</f>
        <v>1.0561720328837501</v>
      </c>
      <c r="BF631" s="20"/>
      <c r="BG631" s="11">
        <v>1</v>
      </c>
      <c r="BH631" s="12">
        <v>0</v>
      </c>
      <c r="BI631" s="13">
        <v>0</v>
      </c>
      <c r="BJ631" s="40">
        <f t="shared" ref="BJ631" si="6545">-1/($BH$4*$B631)</f>
        <v>-2.0072260136491371</v>
      </c>
      <c r="BK631" s="20"/>
      <c r="BL631" s="1">
        <f t="shared" ref="BL631" si="6546">BB631*BG631+BD631*BG634-BC631*BH631-BE631*BH634</f>
        <v>1.2692871832785872</v>
      </c>
      <c r="BM631" s="4">
        <f t="shared" ref="BM631" si="6547">(BB631*BH631+BC631*BG631+BD631*BH634+BE631*BG634)</f>
        <v>0</v>
      </c>
      <c r="BN631" s="2">
        <f t="shared" ref="BN631" si="6548">BB631*BI631+BD631*BI634-BC631*BJ631-BE631*BJ634</f>
        <v>0</v>
      </c>
      <c r="BO631" s="3">
        <f t="shared" ref="BO631" si="6549">(BB631*BJ631+BC631*BI631+BD631*BJ634+BE631*BI634)</f>
        <v>-1.4915742201844702</v>
      </c>
      <c r="BP631" s="20"/>
      <c r="BQ631" s="11">
        <v>1</v>
      </c>
      <c r="BR631" s="12">
        <v>0</v>
      </c>
      <c r="BS631" s="13">
        <v>0</v>
      </c>
      <c r="BT631" s="14">
        <v>0</v>
      </c>
      <c r="BU631" s="20"/>
      <c r="BV631" s="1">
        <f t="shared" ref="BV631" si="6550">BL631*BQ631+BN631*BQ634-BM631*BR631-BO631*BR634</f>
        <v>-0.91105811738574571</v>
      </c>
      <c r="BW631" s="4">
        <f t="shared" ref="BW631" si="6551">(BL631*BR631+BM631*BQ631+BN631*BR634+BO631*BQ634)</f>
        <v>0</v>
      </c>
      <c r="BX631" s="2">
        <f t="shared" ref="BX631" si="6552">BL631*BS631+BN631*BS634-BM631*BT631-BO631*BT634</f>
        <v>0</v>
      </c>
      <c r="BY631" s="3">
        <f t="shared" ref="BY631" si="6553">(BL631*BT631+BM631*BS631+BN631*BT634+BO631*BS634)</f>
        <v>-1.4915742201844702</v>
      </c>
      <c r="BZ631" s="20"/>
      <c r="CA631" s="11">
        <v>1</v>
      </c>
      <c r="CB631" s="12">
        <v>0</v>
      </c>
      <c r="CC631" s="13">
        <v>0</v>
      </c>
      <c r="CD631" s="40">
        <f t="shared" ref="CD631" si="6554">-1/($CB$4*$B631)</f>
        <v>-1.0505305179115454</v>
      </c>
      <c r="CE631" s="20"/>
      <c r="CF631" s="1">
        <f t="shared" ref="CF631" si="6555">BV631*CA631+BX631*CA634-BW631*CB631-BY631*CB634</f>
        <v>-0.91105811738574571</v>
      </c>
      <c r="CG631" s="4">
        <f t="shared" ref="CG631" si="6556">(BV631*CB631+BW631*CA631+BX631*CB634+BY631*CA634)</f>
        <v>0</v>
      </c>
      <c r="CH631" s="2">
        <f t="shared" ref="CH631" si="6557">BV631*CC631+BX631*CC634-BW631*CD631-BY631*CD634</f>
        <v>0</v>
      </c>
      <c r="CI631" s="3">
        <f t="shared" ref="CI631" si="6558">(BV631*CD631+BW631*CC631+BX631*CD634+BY631*CC634)</f>
        <v>-0.53447986427970517</v>
      </c>
      <c r="CJ631" s="28"/>
      <c r="CK631" s="11">
        <v>1</v>
      </c>
      <c r="CL631" s="12">
        <v>0</v>
      </c>
      <c r="CM631" s="13">
        <v>0</v>
      </c>
      <c r="CN631" s="14">
        <v>0</v>
      </c>
      <c r="CP631" s="1">
        <f t="shared" ref="CP631" si="6559">CF631*CK631+CH631*CK634-CG631*CL631-CI631*CL634</f>
        <v>-0.91105811738574571</v>
      </c>
      <c r="CQ631" s="4">
        <f t="shared" ref="CQ631" si="6560">(CF631*CL631+CG631*CK631+CH631*CL634+CI631*CK634)</f>
        <v>-0.53447986427970517</v>
      </c>
      <c r="CR631" s="2">
        <f t="shared" ref="CR631" si="6561">CF631*CM631+CH631*CM634-CG631*CN631-CI631*CN634</f>
        <v>0</v>
      </c>
      <c r="CS631" s="3">
        <f t="shared" ref="CS631" si="6562">(CF631*CN631+CG631*CM631+CH631*CN634+CI631*CM634)</f>
        <v>-0.53447986427970517</v>
      </c>
      <c r="CU631" s="29">
        <f t="shared" ref="CU631" si="6563">20*LOG(((1+$CL$4)/$CL$4)/((CP631+CP634)^2+(CQ631+CQ634)^2)^0.5)</f>
        <v>-5.0578282685981447E-2</v>
      </c>
      <c r="CW631" s="51">
        <f t="shared" ref="CW631" si="6564">((CP631^2+CQ631^2)^0.5)/((CP634^2+CQ634^2)^0.5)</f>
        <v>1.0946126685092699</v>
      </c>
      <c r="CY631" s="35"/>
      <c r="CZ631" s="35"/>
    </row>
    <row r="632" spans="1:104" ht="18" customHeight="1" thickBot="1">
      <c r="D632" s="11"/>
      <c r="E632" s="13"/>
      <c r="F632" s="13"/>
      <c r="G632" s="15"/>
      <c r="H632" s="10"/>
      <c r="I632" s="11"/>
      <c r="J632" s="13"/>
      <c r="K632" s="13"/>
      <c r="L632" s="15"/>
      <c r="N632" s="5"/>
      <c r="Q632" s="6"/>
      <c r="S632" s="11"/>
      <c r="T632" s="13"/>
      <c r="U632" s="13"/>
      <c r="V632" s="15"/>
      <c r="W632" s="20"/>
      <c r="X632" s="5"/>
      <c r="AA632" s="6"/>
      <c r="AB632" s="20"/>
      <c r="AC632" s="11"/>
      <c r="AD632" s="13"/>
      <c r="AE632" s="13"/>
      <c r="AF632" s="15"/>
      <c r="AG632" s="20"/>
      <c r="AH632" s="5"/>
      <c r="AK632" s="6"/>
      <c r="AL632" s="20"/>
      <c r="AM632" s="11"/>
      <c r="AN632" s="13"/>
      <c r="AO632" s="13"/>
      <c r="AP632" s="15"/>
      <c r="AR632" s="5"/>
      <c r="AU632" s="6"/>
      <c r="AW632" s="11"/>
      <c r="AX632" s="13"/>
      <c r="AY632" s="13"/>
      <c r="AZ632" s="15"/>
      <c r="BA632" s="20"/>
      <c r="BB632" s="5"/>
      <c r="BE632" s="6"/>
      <c r="BG632" s="11"/>
      <c r="BH632" s="13"/>
      <c r="BI632" s="13"/>
      <c r="BJ632" s="15"/>
      <c r="BL632" s="5"/>
      <c r="BO632" s="6"/>
      <c r="BQ632" s="11"/>
      <c r="BR632" s="13"/>
      <c r="BS632" s="13"/>
      <c r="BT632" s="15"/>
      <c r="BU632" s="20"/>
      <c r="BV632" s="5"/>
      <c r="BY632" s="6"/>
      <c r="CA632" s="11"/>
      <c r="CB632" s="13"/>
      <c r="CC632" s="13"/>
      <c r="CD632" s="15"/>
      <c r="CF632" s="5"/>
      <c r="CI632" s="6"/>
      <c r="CK632" s="11"/>
      <c r="CL632" s="13"/>
      <c r="CM632" s="13"/>
      <c r="CN632" s="15"/>
      <c r="CP632" s="5"/>
      <c r="CS632" s="6"/>
      <c r="CW632" s="52"/>
      <c r="CY632" s="35"/>
      <c r="CZ632" s="35"/>
    </row>
    <row r="633" spans="1:104" ht="18" customHeight="1" thickBot="1">
      <c r="D633" s="11" t="s">
        <v>6</v>
      </c>
      <c r="E633" s="13"/>
      <c r="F633" s="13" t="s">
        <v>7</v>
      </c>
      <c r="G633" s="15"/>
      <c r="H633" s="10"/>
      <c r="I633" s="11" t="s">
        <v>8</v>
      </c>
      <c r="J633" s="13"/>
      <c r="K633" s="13" t="s">
        <v>9</v>
      </c>
      <c r="L633" s="15"/>
      <c r="N633" s="251" t="s">
        <v>26</v>
      </c>
      <c r="O633" s="252"/>
      <c r="P633" s="253" t="s">
        <v>27</v>
      </c>
      <c r="Q633" s="254"/>
      <c r="S633" s="11" t="s">
        <v>13</v>
      </c>
      <c r="T633" s="13"/>
      <c r="U633" s="13" t="s">
        <v>14</v>
      </c>
      <c r="V633" s="15"/>
      <c r="W633" s="20"/>
      <c r="X633" s="251" t="s">
        <v>26</v>
      </c>
      <c r="Y633" s="252"/>
      <c r="Z633" s="253" t="s">
        <v>27</v>
      </c>
      <c r="AA633" s="254"/>
      <c r="AB633" s="20"/>
      <c r="AC633" s="11" t="s">
        <v>8</v>
      </c>
      <c r="AD633" s="13"/>
      <c r="AE633" s="13" t="s">
        <v>9</v>
      </c>
      <c r="AF633" s="15"/>
      <c r="AG633" s="20"/>
      <c r="AH633" s="251" t="s">
        <v>26</v>
      </c>
      <c r="AI633" s="252"/>
      <c r="AJ633" s="253" t="s">
        <v>27</v>
      </c>
      <c r="AK633" s="254"/>
      <c r="AL633" s="20"/>
      <c r="AM633" s="11" t="s">
        <v>13</v>
      </c>
      <c r="AN633" s="13"/>
      <c r="AO633" s="13" t="s">
        <v>14</v>
      </c>
      <c r="AP633" s="15"/>
      <c r="AR633" s="251" t="s">
        <v>26</v>
      </c>
      <c r="AS633" s="252"/>
      <c r="AT633" s="253" t="s">
        <v>27</v>
      </c>
      <c r="AU633" s="254"/>
      <c r="AV633" s="36"/>
      <c r="AW633" s="11" t="s">
        <v>8</v>
      </c>
      <c r="AX633" s="13"/>
      <c r="AY633" s="13" t="s">
        <v>9</v>
      </c>
      <c r="AZ633" s="15"/>
      <c r="BA633" s="20"/>
      <c r="BB633" s="251" t="s">
        <v>26</v>
      </c>
      <c r="BC633" s="252"/>
      <c r="BD633" s="253" t="s">
        <v>27</v>
      </c>
      <c r="BE633" s="254"/>
      <c r="BF633" s="36"/>
      <c r="BG633" s="11" t="s">
        <v>13</v>
      </c>
      <c r="BH633" s="13"/>
      <c r="BI633" s="13" t="s">
        <v>14</v>
      </c>
      <c r="BJ633" s="15"/>
      <c r="BK633" s="36"/>
      <c r="BL633" s="251" t="s">
        <v>26</v>
      </c>
      <c r="BM633" s="252"/>
      <c r="BN633" s="253" t="s">
        <v>27</v>
      </c>
      <c r="BO633" s="254"/>
      <c r="BP633" s="36"/>
      <c r="BQ633" s="11" t="s">
        <v>8</v>
      </c>
      <c r="BR633" s="13"/>
      <c r="BS633" s="13" t="s">
        <v>9</v>
      </c>
      <c r="BT633" s="15"/>
      <c r="BU633" s="20"/>
      <c r="BV633" s="251" t="s">
        <v>26</v>
      </c>
      <c r="BW633" s="252"/>
      <c r="BX633" s="253" t="s">
        <v>27</v>
      </c>
      <c r="BY633" s="254"/>
      <c r="BZ633" s="36"/>
      <c r="CA633" s="11" t="s">
        <v>13</v>
      </c>
      <c r="CB633" s="13"/>
      <c r="CC633" s="13" t="s">
        <v>14</v>
      </c>
      <c r="CD633" s="15"/>
      <c r="CE633" s="36"/>
      <c r="CF633" s="251" t="s">
        <v>26</v>
      </c>
      <c r="CG633" s="252"/>
      <c r="CH633" s="253" t="s">
        <v>27</v>
      </c>
      <c r="CI633" s="254"/>
      <c r="CK633" s="11" t="s">
        <v>28</v>
      </c>
      <c r="CL633" s="13"/>
      <c r="CM633" s="13" t="s">
        <v>29</v>
      </c>
      <c r="CN633" s="15"/>
      <c r="CP633" s="251" t="s">
        <v>26</v>
      </c>
      <c r="CQ633" s="252"/>
      <c r="CR633" s="253" t="s">
        <v>27</v>
      </c>
      <c r="CS633" s="254"/>
      <c r="CU633" s="38" t="s">
        <v>37</v>
      </c>
      <c r="CW633" s="53" t="s">
        <v>45</v>
      </c>
      <c r="CY633" s="35"/>
      <c r="CZ633" s="35"/>
    </row>
    <row r="634" spans="1:104" ht="18" customHeight="1" thickTop="1" thickBot="1">
      <c r="D634" s="16">
        <v>0</v>
      </c>
      <c r="E634" s="17">
        <v>0</v>
      </c>
      <c r="F634" s="18">
        <v>1</v>
      </c>
      <c r="G634" s="19">
        <v>0</v>
      </c>
      <c r="H634" s="10"/>
      <c r="I634" s="16">
        <v>0</v>
      </c>
      <c r="J634" s="17">
        <f t="shared" ref="J634" si="6565">-1/($J$4*$B631)</f>
        <v>-1.46177459435755</v>
      </c>
      <c r="K634" s="18">
        <v>1</v>
      </c>
      <c r="L634" s="19">
        <v>0</v>
      </c>
      <c r="N634" s="1">
        <f t="shared" ref="N634" si="6566">D634*I631+F634*I634-E634*J631-G634*J634</f>
        <v>0</v>
      </c>
      <c r="O634" s="4">
        <f t="shared" ref="O634" si="6567">(D634*J631+E634*I631+F634*J634+G634*I634)</f>
        <v>-1.46177459435755</v>
      </c>
      <c r="P634" s="2">
        <f t="shared" ref="P634" si="6568">D634*K631+F634*K634-E634*L631-G634*L634</f>
        <v>1</v>
      </c>
      <c r="Q634" s="3">
        <f t="shared" ref="Q634" si="6569">(D634*L631+E634*K631+F634*L634+G634*K634)</f>
        <v>0</v>
      </c>
      <c r="S634" s="16">
        <v>0</v>
      </c>
      <c r="T634" s="17">
        <v>0</v>
      </c>
      <c r="U634" s="18">
        <v>1</v>
      </c>
      <c r="V634" s="19">
        <v>0</v>
      </c>
      <c r="W634" s="20"/>
      <c r="X634" s="1">
        <f t="shared" ref="X634" si="6570">N634*S631+P634*S634-O634*T631-Q634*T634</f>
        <v>0</v>
      </c>
      <c r="Y634" s="4">
        <f t="shared" ref="Y634" si="6571">(N634*T631+O634*S631+P634*T634+Q634*S634)</f>
        <v>-1.46177459435755</v>
      </c>
      <c r="Z634" s="2">
        <f t="shared" ref="Z634" si="6572">N634*U631+P634*U634-O634*V631-Q634*V634</f>
        <v>-1.9341119918858896</v>
      </c>
      <c r="AA634" s="3">
        <f t="shared" ref="AA634" si="6573">(N634*V631+O634*U631+P634*V634+Q634*U634)</f>
        <v>0</v>
      </c>
      <c r="AB634" s="20"/>
      <c r="AC634" s="16">
        <v>0</v>
      </c>
      <c r="AD634" s="17">
        <f t="shared" ref="AD634" si="6574">-1/($AD$4*$B631)</f>
        <v>-1.6700066800267201</v>
      </c>
      <c r="AE634" s="18">
        <v>1</v>
      </c>
      <c r="AF634" s="19">
        <v>0</v>
      </c>
      <c r="AG634" s="20"/>
      <c r="AH634" s="1">
        <f t="shared" ref="AH634" si="6575">X634*AC631+Z634*AC634-Y634*AD631-AA634*AD634</f>
        <v>0</v>
      </c>
      <c r="AI634" s="4">
        <f t="shared" ref="AI634" si="6576">(X634*AD631+Y634*AC631+Z634*AD634+AA634*AC634)</f>
        <v>1.7682053520116709</v>
      </c>
      <c r="AJ634" s="2">
        <f t="shared" ref="AJ634" si="6577">X634*AE631+Z634*AE634-Y634*AF631-AA634*AF634</f>
        <v>-1.9341119918858896</v>
      </c>
      <c r="AK634" s="3">
        <f t="shared" ref="AK634" si="6578">(X634*AF631+Y634*AE631+Z634*AF634+AA634*AE634)</f>
        <v>0</v>
      </c>
      <c r="AL634" s="20"/>
      <c r="AM634" s="16">
        <v>0</v>
      </c>
      <c r="AN634" s="17">
        <v>0</v>
      </c>
      <c r="AO634" s="18">
        <v>1</v>
      </c>
      <c r="AP634" s="19">
        <v>0</v>
      </c>
      <c r="AR634" s="1">
        <f t="shared" ref="AR634" si="6579">AH634*AM631+AJ634*AM634-AI634*AN631-AK634*AN634</f>
        <v>0</v>
      </c>
      <c r="AS634" s="4">
        <f t="shared" ref="AS634" si="6580">(AH634*AN631+AI634*AM631+AJ634*AN634+AK634*AM634)</f>
        <v>1.7682053520116709</v>
      </c>
      <c r="AT634" s="2">
        <f t="shared" ref="AT634" si="6581">AH634*AO631+AJ634*AO634-AI634*AP631-AK634*AP634</f>
        <v>1.754259622656603</v>
      </c>
      <c r="AU634" s="3">
        <f t="shared" ref="AU634" si="6582">(AH634*AP631+AI634*AO631+AJ634*AP634+AK634*AO634)</f>
        <v>0</v>
      </c>
      <c r="AV634" s="20"/>
      <c r="AW634" s="16">
        <v>0</v>
      </c>
      <c r="AX634" s="17">
        <f t="shared" ref="AX634" si="6583">-1/($AX$4*$B631)</f>
        <v>-1.6700066800267201</v>
      </c>
      <c r="AY634" s="18">
        <v>1</v>
      </c>
      <c r="AZ634" s="19">
        <v>0</v>
      </c>
      <c r="BA634" s="20"/>
      <c r="BB634" s="1">
        <f t="shared" ref="BB634" si="6584">AR634*AW631+AT634*AW634-AS634*AX631-AU634*AX634</f>
        <v>0</v>
      </c>
      <c r="BC634" s="4">
        <f t="shared" ref="BC634" si="6585">(AR634*AX631+AS634*AW631+AT634*AX634+AU634*AW634)</f>
        <v>-1.1614199363260096</v>
      </c>
      <c r="BD634" s="2">
        <f t="shared" ref="BD634" si="6586">AR634*AY631+AT634*AY634-AS634*AZ631-AU634*AZ634</f>
        <v>1.754259622656603</v>
      </c>
      <c r="BE634" s="3">
        <f t="shared" ref="BE634" si="6587">(AR634*AZ631+AS634*AY631+AT634*AZ634+AU634*AY634)</f>
        <v>0</v>
      </c>
      <c r="BF634" s="20"/>
      <c r="BG634" s="16">
        <v>0</v>
      </c>
      <c r="BH634" s="17">
        <v>0</v>
      </c>
      <c r="BI634" s="18">
        <v>1</v>
      </c>
      <c r="BJ634" s="19">
        <v>0</v>
      </c>
      <c r="BK634" s="20"/>
      <c r="BL634" s="1">
        <f t="shared" ref="BL634" si="6588">BB634*BG631+BD634*BG634-BC634*BH631-BE634*BH634</f>
        <v>0</v>
      </c>
      <c r="BM634" s="4">
        <f t="shared" ref="BM634" si="6589">(BB634*BH631+BC634*BG631+BD634*BH634+BE634*BG634)</f>
        <v>-1.1614199363260096</v>
      </c>
      <c r="BN634" s="2">
        <f t="shared" ref="BN634" si="6590">BB634*BI631+BD634*BI634-BC634*BJ631-BE634*BJ634</f>
        <v>-0.57697268630768805</v>
      </c>
      <c r="BO634" s="3">
        <f t="shared" ref="BO634" si="6591">(BB634*BJ631+BC634*BI631+BD634*BJ634+BE634*BI634)</f>
        <v>0</v>
      </c>
      <c r="BP634" s="20"/>
      <c r="BQ634" s="16">
        <v>0</v>
      </c>
      <c r="BR634" s="17">
        <f t="shared" ref="BR634" si="6592">-1/($BR$4*$B631)</f>
        <v>-1.46177459435755</v>
      </c>
      <c r="BS634" s="18">
        <v>1</v>
      </c>
      <c r="BT634" s="19">
        <v>0</v>
      </c>
      <c r="BU634" s="20"/>
      <c r="BV634" s="1">
        <f t="shared" ref="BV634" si="6593">BL634*BQ631+BN634*BQ634-BM634*BR631-BO634*BR634</f>
        <v>0</v>
      </c>
      <c r="BW634" s="4">
        <f t="shared" ref="BW634" si="6594">(BL634*BR631+BM634*BQ631+BN634*BR634+BO634*BQ634)</f>
        <v>-0.31801592184320293</v>
      </c>
      <c r="BX634" s="2">
        <f t="shared" ref="BX634" si="6595">BL634*BS631+BN634*BS634-BM634*BT631-BO634*BT634</f>
        <v>-0.57697268630768805</v>
      </c>
      <c r="BY634" s="3">
        <f t="shared" ref="BY634" si="6596">(BL634*BT631+BM634*BS631+BN634*BT634+BO634*BS634)</f>
        <v>0</v>
      </c>
      <c r="BZ634" s="20"/>
      <c r="CA634" s="16">
        <v>0</v>
      </c>
      <c r="CB634" s="17">
        <v>0</v>
      </c>
      <c r="CC634" s="18">
        <v>1</v>
      </c>
      <c r="CD634" s="19">
        <v>0</v>
      </c>
      <c r="CE634" s="20"/>
      <c r="CF634" s="1">
        <f t="shared" ref="CF634" si="6597">BV634*CA631+BX634*CA634-BW634*CB631-BY634*CB634</f>
        <v>0</v>
      </c>
      <c r="CG634" s="4">
        <f t="shared" ref="CG634" si="6598">(BV634*CB631+BW634*CA631+BX634*CB634+BY634*CA634)</f>
        <v>-0.31801592184320293</v>
      </c>
      <c r="CH634" s="2">
        <f t="shared" ref="CH634" si="6599">BV634*CC631+BX634*CC634-BW634*CD631-BY634*CD634</f>
        <v>-0.91105811738574549</v>
      </c>
      <c r="CI634" s="3">
        <f t="shared" ref="CI634" si="6600">(BV634*CD631+BW634*CC631+BX634*CD634+BY634*CC634)</f>
        <v>0</v>
      </c>
      <c r="CK634" s="16">
        <f t="shared" ref="CK634" si="6601">1/$CL$4</f>
        <v>1</v>
      </c>
      <c r="CL634" s="17">
        <v>0</v>
      </c>
      <c r="CM634" s="18">
        <v>1</v>
      </c>
      <c r="CN634" s="19">
        <v>0</v>
      </c>
      <c r="CP634" s="1">
        <f t="shared" ref="CP634" si="6602">CF634*CK631+CH634*CK634-CG634*CL631-CI634*CL634</f>
        <v>-0.91105811738574549</v>
      </c>
      <c r="CQ634" s="4">
        <f t="shared" ref="CQ634" si="6603">(CF634*CL631+CG634*CK631+CH634*CL634+CI634*CK634)</f>
        <v>-0.31801592184320293</v>
      </c>
      <c r="CR634" s="2">
        <f t="shared" ref="CR634" si="6604">CF634*CM631+CH634*CM634-CG634*CN631-CI634*CN634</f>
        <v>-0.91105811738574549</v>
      </c>
      <c r="CS634" s="3">
        <f t="shared" ref="CS634" si="6605">(CF634*CN631+CG634*CM631+CH634*CN634+CI634*CM634)</f>
        <v>0</v>
      </c>
      <c r="CU634" s="39">
        <f t="shared" ref="CU634" si="6606">(180/PI())*ATAN(-1*(CQ631/CP631))</f>
        <v>-30.398373792938195</v>
      </c>
      <c r="CW634" s="54">
        <f t="shared" ref="CW634" si="6607">20*LOG(((1-(10^(CU631/20)^2)*(1-((1-CW631)/(1+CW631))^2))^0.5))</f>
        <v>-18.666147262888451</v>
      </c>
      <c r="CY634" s="35"/>
      <c r="CZ634" s="35"/>
    </row>
    <row r="635" spans="1:104" ht="18" customHeight="1"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3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  <c r="BB635" s="20"/>
      <c r="BC635" s="20"/>
      <c r="BD635" s="20"/>
      <c r="BE635" s="20"/>
      <c r="BF635" s="20"/>
      <c r="BG635" s="20"/>
      <c r="BH635" s="20"/>
      <c r="BI635" s="20"/>
      <c r="BJ635" s="20"/>
      <c r="BK635" s="20"/>
      <c r="BL635" s="20"/>
      <c r="BM635" s="20"/>
      <c r="BN635" s="20"/>
      <c r="BO635" s="20"/>
      <c r="BP635" s="20"/>
      <c r="BQ635" s="20"/>
      <c r="BR635" s="20"/>
      <c r="BS635" s="20"/>
      <c r="BT635" s="20"/>
      <c r="BU635" s="20"/>
      <c r="BV635" s="20"/>
      <c r="BW635" s="20"/>
      <c r="BX635" s="20"/>
      <c r="BY635" s="20"/>
      <c r="BZ635" s="20"/>
      <c r="CA635" s="20"/>
      <c r="CB635" s="20"/>
      <c r="CC635" s="20"/>
      <c r="CD635" s="20"/>
      <c r="CE635" s="20"/>
      <c r="CF635" s="20"/>
      <c r="CG635" s="20"/>
      <c r="CH635" s="20"/>
      <c r="CI635" s="20"/>
      <c r="CJ635" s="20"/>
      <c r="CK635" s="20"/>
      <c r="CL635" s="20"/>
      <c r="CY635" s="35"/>
      <c r="CZ635" s="35"/>
    </row>
    <row r="636" spans="1:104" ht="18" customHeight="1">
      <c r="CY636" s="35"/>
      <c r="CZ636" s="35"/>
    </row>
    <row r="637" spans="1:104" ht="18" customHeight="1" thickBot="1">
      <c r="A637" s="23"/>
      <c r="B637" s="23"/>
      <c r="C637" s="23"/>
      <c r="D637" s="20" t="s">
        <v>15</v>
      </c>
      <c r="E637" s="20"/>
      <c r="F637" s="20"/>
      <c r="G637" s="20"/>
      <c r="H637" s="20"/>
      <c r="I637" s="20" t="s">
        <v>16</v>
      </c>
      <c r="J637" s="20"/>
      <c r="K637" s="20"/>
      <c r="L637" s="20"/>
      <c r="M637" s="23"/>
      <c r="N637" s="23"/>
      <c r="O637" s="24" t="s">
        <v>17</v>
      </c>
      <c r="P637" s="23"/>
      <c r="Q637" s="23"/>
      <c r="R637" s="23"/>
      <c r="S637" s="20"/>
      <c r="T637" s="20" t="s">
        <v>18</v>
      </c>
      <c r="U637" s="23"/>
      <c r="V637" s="23"/>
      <c r="W637" s="23"/>
      <c r="X637" s="23"/>
      <c r="Y637" s="24" t="s">
        <v>19</v>
      </c>
      <c r="Z637" s="23"/>
      <c r="AA637" s="23"/>
      <c r="AB637" s="23"/>
      <c r="AC637" s="24" t="s">
        <v>20</v>
      </c>
      <c r="AD637" s="20"/>
      <c r="AE637" s="20"/>
      <c r="AF637" s="20"/>
      <c r="AG637" s="20"/>
      <c r="AH637" s="23"/>
      <c r="AI637" s="24" t="s">
        <v>21</v>
      </c>
      <c r="AJ637" s="23"/>
      <c r="AK637" s="23"/>
      <c r="AL637" s="20"/>
      <c r="AM637" s="24" t="s">
        <v>31</v>
      </c>
      <c r="AN637" s="20"/>
      <c r="AO637" s="23"/>
      <c r="AP637" s="23"/>
      <c r="AQ637" s="23"/>
      <c r="AR637" s="23"/>
      <c r="AS637" s="24" t="s">
        <v>91</v>
      </c>
      <c r="AT637" s="23"/>
      <c r="AU637" s="23"/>
      <c r="AV637" s="23"/>
      <c r="AW637" s="24" t="s">
        <v>32</v>
      </c>
      <c r="AX637" s="20"/>
      <c r="AY637" s="20"/>
      <c r="AZ637" s="20"/>
      <c r="BA637" s="20"/>
      <c r="BB637" s="23"/>
      <c r="BC637" s="24" t="s">
        <v>22</v>
      </c>
      <c r="BD637" s="23"/>
      <c r="BE637" s="23"/>
      <c r="BF637" s="23"/>
      <c r="BG637" s="24" t="s">
        <v>33</v>
      </c>
      <c r="BH637" s="20"/>
      <c r="BI637" s="23"/>
      <c r="BJ637" s="23"/>
      <c r="BK637" s="23"/>
      <c r="BL637" s="23"/>
      <c r="BM637" s="24" t="s">
        <v>34</v>
      </c>
      <c r="BN637" s="23"/>
      <c r="BO637" s="23"/>
      <c r="BP637" s="23"/>
      <c r="BQ637" s="24" t="s">
        <v>89</v>
      </c>
      <c r="BR637" s="20"/>
      <c r="BS637" s="20"/>
      <c r="BT637" s="20"/>
      <c r="BU637" s="20"/>
      <c r="BV637" s="23"/>
      <c r="BW637" s="24" t="s">
        <v>35</v>
      </c>
      <c r="BX637" s="23"/>
      <c r="BY637" s="23"/>
      <c r="BZ637" s="23"/>
      <c r="CA637" s="24" t="s">
        <v>90</v>
      </c>
      <c r="CB637" s="20"/>
      <c r="CC637" s="23"/>
      <c r="CD637" s="23"/>
      <c r="CE637" s="23"/>
      <c r="CF637" s="23"/>
      <c r="CG637" s="24" t="s">
        <v>92</v>
      </c>
      <c r="CH637" s="23"/>
      <c r="CI637" s="23"/>
      <c r="CJ637" s="23"/>
      <c r="CK637" s="24" t="s">
        <v>36</v>
      </c>
      <c r="CL637" s="24"/>
      <c r="CM637" s="23"/>
      <c r="CN637" s="23"/>
      <c r="CO637" s="23"/>
      <c r="CP637" s="23"/>
      <c r="CQ637" s="24" t="s">
        <v>93</v>
      </c>
      <c r="CR637" s="23"/>
      <c r="CS637" s="23"/>
      <c r="CY637" s="35"/>
      <c r="CZ637" s="35"/>
    </row>
    <row r="638" spans="1:104" ht="18" customHeight="1" thickBot="1">
      <c r="A638" s="23"/>
      <c r="B638" s="33"/>
      <c r="C638" s="23"/>
      <c r="D638" s="7" t="s">
        <v>2</v>
      </c>
      <c r="E638" s="8"/>
      <c r="F638" s="8" t="s">
        <v>3</v>
      </c>
      <c r="G638" s="9"/>
      <c r="H638" s="10"/>
      <c r="I638" s="7" t="s">
        <v>4</v>
      </c>
      <c r="J638" s="8"/>
      <c r="K638" s="8" t="s">
        <v>5</v>
      </c>
      <c r="L638" s="9"/>
      <c r="M638" s="23"/>
      <c r="N638" s="251" t="s">
        <v>79</v>
      </c>
      <c r="O638" s="252"/>
      <c r="P638" s="253" t="s">
        <v>80</v>
      </c>
      <c r="Q638" s="254"/>
      <c r="R638" s="23"/>
      <c r="S638" s="7" t="s">
        <v>11</v>
      </c>
      <c r="T638" s="8"/>
      <c r="U638" s="8" t="s">
        <v>12</v>
      </c>
      <c r="V638" s="9"/>
      <c r="W638" s="20"/>
      <c r="X638" s="251" t="s">
        <v>79</v>
      </c>
      <c r="Y638" s="252"/>
      <c r="Z638" s="253" t="s">
        <v>80</v>
      </c>
      <c r="AA638" s="254"/>
      <c r="AB638" s="20"/>
      <c r="AC638" s="7" t="s">
        <v>4</v>
      </c>
      <c r="AD638" s="8"/>
      <c r="AE638" s="8" t="s">
        <v>5</v>
      </c>
      <c r="AF638" s="9"/>
      <c r="AG638" s="20"/>
      <c r="AH638" s="251" t="s">
        <v>0</v>
      </c>
      <c r="AI638" s="252"/>
      <c r="AJ638" s="253" t="s">
        <v>1</v>
      </c>
      <c r="AK638" s="254"/>
      <c r="AL638" s="20"/>
      <c r="AM638" s="7" t="s">
        <v>11</v>
      </c>
      <c r="AN638" s="8"/>
      <c r="AO638" s="8" t="s">
        <v>12</v>
      </c>
      <c r="AP638" s="9"/>
      <c r="AQ638" s="23"/>
      <c r="AR638" s="251" t="s">
        <v>0</v>
      </c>
      <c r="AS638" s="252"/>
      <c r="AT638" s="253" t="s">
        <v>1</v>
      </c>
      <c r="AU638" s="254"/>
      <c r="AV638" s="36"/>
      <c r="AW638" s="7" t="s">
        <v>4</v>
      </c>
      <c r="AX638" s="8"/>
      <c r="AY638" s="8" t="s">
        <v>5</v>
      </c>
      <c r="AZ638" s="9"/>
      <c r="BA638" s="20"/>
      <c r="BB638" s="251" t="s">
        <v>0</v>
      </c>
      <c r="BC638" s="252"/>
      <c r="BD638" s="253" t="s">
        <v>1</v>
      </c>
      <c r="BE638" s="254"/>
      <c r="BF638" s="36"/>
      <c r="BG638" s="7" t="s">
        <v>11</v>
      </c>
      <c r="BH638" s="8"/>
      <c r="BI638" s="8" t="s">
        <v>12</v>
      </c>
      <c r="BJ638" s="9"/>
      <c r="BK638" s="36"/>
      <c r="BL638" s="251" t="s">
        <v>0</v>
      </c>
      <c r="BM638" s="252"/>
      <c r="BN638" s="253" t="s">
        <v>1</v>
      </c>
      <c r="BO638" s="254"/>
      <c r="BP638" s="36"/>
      <c r="BQ638" s="7" t="s">
        <v>4</v>
      </c>
      <c r="BR638" s="8"/>
      <c r="BS638" s="8" t="s">
        <v>5</v>
      </c>
      <c r="BT638" s="9"/>
      <c r="BU638" s="20"/>
      <c r="BV638" s="251" t="s">
        <v>0</v>
      </c>
      <c r="BW638" s="252"/>
      <c r="BX638" s="253" t="s">
        <v>1</v>
      </c>
      <c r="BY638" s="254"/>
      <c r="BZ638" s="36"/>
      <c r="CA638" s="7" t="s">
        <v>11</v>
      </c>
      <c r="CB638" s="8"/>
      <c r="CC638" s="8" t="s">
        <v>12</v>
      </c>
      <c r="CD638" s="9"/>
      <c r="CE638" s="36"/>
      <c r="CF638" s="251" t="s">
        <v>0</v>
      </c>
      <c r="CG638" s="252"/>
      <c r="CH638" s="253" t="s">
        <v>1</v>
      </c>
      <c r="CI638" s="254"/>
      <c r="CJ638" s="23"/>
      <c r="CK638" s="7" t="s">
        <v>23</v>
      </c>
      <c r="CL638" s="8"/>
      <c r="CM638" s="8" t="s">
        <v>24</v>
      </c>
      <c r="CN638" s="9"/>
      <c r="CO638" s="23"/>
      <c r="CP638" s="251" t="s">
        <v>0</v>
      </c>
      <c r="CQ638" s="252"/>
      <c r="CR638" s="253" t="s">
        <v>1</v>
      </c>
      <c r="CS638" s="254"/>
      <c r="CU638" s="26" t="s">
        <v>25</v>
      </c>
      <c r="CW638" s="50" t="s">
        <v>44</v>
      </c>
      <c r="CY638" s="35"/>
      <c r="CZ638" s="35"/>
    </row>
    <row r="639" spans="1:104" ht="18" customHeight="1" thickTop="1" thickBot="1">
      <c r="B639" s="34">
        <v>1.0049999999999999</v>
      </c>
      <c r="D639" s="11">
        <v>1</v>
      </c>
      <c r="E639" s="12">
        <v>0</v>
      </c>
      <c r="F639" s="13">
        <v>0</v>
      </c>
      <c r="G639" s="40">
        <f t="shared" ref="G639" si="6608">-1/($E$4*$B639)</f>
        <v>-1.0453039979219358</v>
      </c>
      <c r="H639" s="10"/>
      <c r="I639" s="11">
        <v>1</v>
      </c>
      <c r="J639" s="12">
        <v>0</v>
      </c>
      <c r="K639" s="13">
        <v>0</v>
      </c>
      <c r="L639" s="14">
        <v>0</v>
      </c>
      <c r="N639" s="1">
        <f t="shared" ref="N639" si="6609">D639*I639+F639*I642-E639*J639-G639*J642</f>
        <v>-0.52039684332603309</v>
      </c>
      <c r="O639" s="4">
        <f t="shared" ref="O639" si="6610">(D639*J639+E639*I639+F639*J642+G639*I642)</f>
        <v>0</v>
      </c>
      <c r="P639" s="2">
        <f t="shared" ref="P639" si="6611">D639*K639+F639*K642-E639*L639-G639*L642</f>
        <v>0</v>
      </c>
      <c r="Q639" s="3">
        <f t="shared" ref="Q639" si="6612">(D639*L639+E639*K639+F639*L642+G639*K642)</f>
        <v>-1.0453039979219358</v>
      </c>
      <c r="S639" s="11">
        <v>1</v>
      </c>
      <c r="T639" s="12">
        <v>0</v>
      </c>
      <c r="U639" s="13">
        <v>0</v>
      </c>
      <c r="V639" s="40">
        <f t="shared" ref="V639" si="6613">-1/($T$4*$B639)</f>
        <v>-1.997239814576256</v>
      </c>
      <c r="W639" s="20"/>
      <c r="X639" s="1">
        <f t="shared" ref="X639" si="6614">N639*S639+P639*S642-O639*T639-Q639*T642</f>
        <v>-0.52039684332603309</v>
      </c>
      <c r="Y639" s="4">
        <f t="shared" ref="Y639" si="6615">(N639*T639+O639*S639+P639*T642+Q639*S642)</f>
        <v>0</v>
      </c>
      <c r="Z639" s="2">
        <f t="shared" ref="Z639" si="6616">N639*U639+P639*U642-O639*V639-Q639*V642</f>
        <v>0</v>
      </c>
      <c r="AA639" s="3">
        <f t="shared" ref="AA639" si="6617">(N639*V639+O639*U639+P639*V642+Q639*U642)</f>
        <v>-5.9467030513806751E-3</v>
      </c>
      <c r="AB639" s="20"/>
      <c r="AC639" s="11">
        <v>1</v>
      </c>
      <c r="AD639" s="12">
        <v>0</v>
      </c>
      <c r="AE639" s="13">
        <v>0</v>
      </c>
      <c r="AF639" s="14">
        <v>0</v>
      </c>
      <c r="AG639" s="20"/>
      <c r="AH639" s="1">
        <f t="shared" ref="AH639" si="6618">X639*AC639+Z639*AC642-Y639*AD639-AA639*AD642</f>
        <v>-0.53027846901751663</v>
      </c>
      <c r="AI639" s="4">
        <f t="shared" ref="AI639" si="6619">(X639*AD639+Y639*AC639+Z639*AD642+AA639*AC642)</f>
        <v>0</v>
      </c>
      <c r="AJ639" s="2">
        <f t="shared" ref="AJ639" si="6620">X639*AE639+Z639*AE642-Y639*AF639-AA639*AF642</f>
        <v>0</v>
      </c>
      <c r="AK639" s="3">
        <f t="shared" ref="AK639" si="6621">(X639*AF639+Y639*AE639+Z639*AF642+AA639*AE642)</f>
        <v>-5.9467030513806751E-3</v>
      </c>
      <c r="AL639" s="20"/>
      <c r="AM639" s="11">
        <v>1</v>
      </c>
      <c r="AN639" s="12">
        <v>0</v>
      </c>
      <c r="AO639" s="13">
        <v>0</v>
      </c>
      <c r="AP639" s="40">
        <f t="shared" ref="AP639" si="6622">-1/($AN$4*$B639)</f>
        <v>-2.0755629445596386</v>
      </c>
      <c r="AR639" s="1">
        <f t="shared" ref="AR639" si="6623">AH639*AM639+AJ639*AM642-AI639*AN639-AK639*AN642</f>
        <v>-0.53027846901751663</v>
      </c>
      <c r="AS639" s="4">
        <f t="shared" ref="AS639" si="6624">(AH639*AN639+AI639*AM639+AJ639*AN642+AK639*AM642)</f>
        <v>0</v>
      </c>
      <c r="AT639" s="2">
        <f t="shared" ref="AT639" si="6625">AH639*AO639+AJ639*AO642-AI639*AP639-AK639*AP642</f>
        <v>0</v>
      </c>
      <c r="AU639" s="3">
        <f t="shared" ref="AU639" si="6626">(AH639*AP639+AI639*AO639+AJ639*AP642+AK639*AO642)</f>
        <v>1.0946796375391932</v>
      </c>
      <c r="AV639" s="20"/>
      <c r="AW639" s="11">
        <v>1</v>
      </c>
      <c r="AX639" s="12">
        <v>0</v>
      </c>
      <c r="AY639" s="13">
        <v>0</v>
      </c>
      <c r="AZ639" s="14">
        <v>0</v>
      </c>
      <c r="BA639" s="20"/>
      <c r="BB639" s="1">
        <f t="shared" ref="BB639" si="6627">AR639*AW639+AT639*AW642-AS639*AX639-AU639*AX642</f>
        <v>1.2887487023055495</v>
      </c>
      <c r="BC639" s="4">
        <f t="shared" ref="BC639" si="6628">(AR639*AX639+AS639*AW639+AT639*AX642+AU639*AW642)</f>
        <v>0</v>
      </c>
      <c r="BD639" s="2">
        <f t="shared" ref="BD639" si="6629">AR639*AY639+AT639*AY642-AS639*AZ639-AU639*AZ642</f>
        <v>0</v>
      </c>
      <c r="BE639" s="3">
        <f t="shared" ref="BE639" si="6630">(AR639*AZ639+AS639*AY639+AT639*AZ642+AU639*AY642)</f>
        <v>1.0946796375391932</v>
      </c>
      <c r="BF639" s="20"/>
      <c r="BG639" s="11">
        <v>1</v>
      </c>
      <c r="BH639" s="12">
        <v>0</v>
      </c>
      <c r="BI639" s="13">
        <v>0</v>
      </c>
      <c r="BJ639" s="40">
        <f t="shared" ref="BJ639" si="6631">-1/($BH$4*$B639)</f>
        <v>-1.997239814576256</v>
      </c>
      <c r="BK639" s="20"/>
      <c r="BL639" s="1">
        <f t="shared" ref="BL639" si="6632">BB639*BG639+BD639*BG642-BC639*BH639-BE639*BH642</f>
        <v>1.2887487023055495</v>
      </c>
      <c r="BM639" s="4">
        <f t="shared" ref="BM639" si="6633">(BB639*BH639+BC639*BG639+BD639*BH642+BE639*BG642)</f>
        <v>0</v>
      </c>
      <c r="BN639" s="2">
        <f t="shared" ref="BN639" si="6634">BB639*BI639+BD639*BI642-BC639*BJ639-BE639*BJ642</f>
        <v>0</v>
      </c>
      <c r="BO639" s="3">
        <f t="shared" ref="BO639" si="6635">(BB639*BJ639+BC639*BI639+BD639*BJ642+BE639*BI642)</f>
        <v>-1.479260581688933</v>
      </c>
      <c r="BP639" s="20"/>
      <c r="BQ639" s="11">
        <v>1</v>
      </c>
      <c r="BR639" s="12">
        <v>0</v>
      </c>
      <c r="BS639" s="13">
        <v>0</v>
      </c>
      <c r="BT639" s="14">
        <v>0</v>
      </c>
      <c r="BU639" s="20"/>
      <c r="BV639" s="1">
        <f t="shared" ref="BV639" si="6636">BL639*BQ639+BN639*BQ642-BM639*BR639-BO639*BR642</f>
        <v>-0.86283889644813594</v>
      </c>
      <c r="BW639" s="4">
        <f t="shared" ref="BW639" si="6637">(BL639*BR639+BM639*BQ639+BN639*BR642+BO639*BQ642)</f>
        <v>0</v>
      </c>
      <c r="BX639" s="2">
        <f t="shared" ref="BX639" si="6638">BL639*BS639+BN639*BS642-BM639*BT639-BO639*BT642</f>
        <v>0</v>
      </c>
      <c r="BY639" s="3">
        <f t="shared" ref="BY639" si="6639">(BL639*BT639+BM639*BS639+BN639*BT642+BO639*BS642)</f>
        <v>-1.479260581688933</v>
      </c>
      <c r="BZ639" s="20"/>
      <c r="CA639" s="11">
        <v>1</v>
      </c>
      <c r="CB639" s="12">
        <v>0</v>
      </c>
      <c r="CC639" s="13">
        <v>0</v>
      </c>
      <c r="CD639" s="40">
        <f t="shared" ref="CD639" si="6640">-1/($CB$4*$B639)</f>
        <v>-1.0453039979219358</v>
      </c>
      <c r="CE639" s="20"/>
      <c r="CF639" s="1">
        <f t="shared" ref="CF639" si="6641">BV639*CA639+BX639*CA642-BW639*CB639-BY639*CB642</f>
        <v>-0.86283889644813594</v>
      </c>
      <c r="CG639" s="4">
        <f t="shared" ref="CG639" si="6642">(BV639*CB639+BW639*CA639+BX639*CB642+BY639*CA642)</f>
        <v>0</v>
      </c>
      <c r="CH639" s="2">
        <f t="shared" ref="CH639" si="6643">BV639*CC639+BX639*CC642-BW639*CD639-BY639*CD642</f>
        <v>0</v>
      </c>
      <c r="CI639" s="3">
        <f t="shared" ref="CI639" si="6644">(BV639*CD639+BW639*CC639+BX639*CD642+BY639*CC642)</f>
        <v>-0.57733163366914531</v>
      </c>
      <c r="CJ639" s="28"/>
      <c r="CK639" s="11">
        <v>1</v>
      </c>
      <c r="CL639" s="12">
        <v>0</v>
      </c>
      <c r="CM639" s="13">
        <v>0</v>
      </c>
      <c r="CN639" s="14">
        <v>0</v>
      </c>
      <c r="CP639" s="1">
        <f t="shared" ref="CP639" si="6645">CF639*CK639+CH639*CK642-CG639*CL639-CI639*CL642</f>
        <v>-0.86283889644813594</v>
      </c>
      <c r="CQ639" s="4">
        <f t="shared" ref="CQ639" si="6646">(CF639*CL639+CG639*CK639+CH639*CL642+CI639*CK642)</f>
        <v>-0.57733163366914531</v>
      </c>
      <c r="CR639" s="2">
        <f t="shared" ref="CR639" si="6647">CF639*CM639+CH639*CM642-CG639*CN639-CI639*CN642</f>
        <v>0</v>
      </c>
      <c r="CS639" s="3">
        <f t="shared" ref="CS639" si="6648">(CF639*CN639+CG639*CM639+CH639*CN642+CI639*CM642)</f>
        <v>-0.57733163366914531</v>
      </c>
      <c r="CU639" s="29">
        <f t="shared" ref="CU639" si="6649">20*LOG(((1+$CL$4)/$CL$4)/((CP639+CP642)^2+(CQ639+CQ642)^2)^0.5)</f>
        <v>-1.9673415303187985E-2</v>
      </c>
      <c r="CW639" s="51">
        <f t="shared" ref="CW639" si="6650">((CP639^2+CQ639^2)^0.5)/((CP642^2+CQ642^2)^0.5)</f>
        <v>1.0705895211961767</v>
      </c>
      <c r="CY639" s="35"/>
      <c r="CZ639" s="35"/>
    </row>
    <row r="640" spans="1:104" ht="18" customHeight="1" thickBot="1">
      <c r="D640" s="11"/>
      <c r="E640" s="13"/>
      <c r="F640" s="13"/>
      <c r="G640" s="15"/>
      <c r="H640" s="10"/>
      <c r="I640" s="11"/>
      <c r="J640" s="13"/>
      <c r="K640" s="13"/>
      <c r="L640" s="15"/>
      <c r="N640" s="5"/>
      <c r="Q640" s="6"/>
      <c r="S640" s="11"/>
      <c r="T640" s="13"/>
      <c r="U640" s="13"/>
      <c r="V640" s="15"/>
      <c r="W640" s="20"/>
      <c r="X640" s="5"/>
      <c r="AA640" s="6"/>
      <c r="AB640" s="20"/>
      <c r="AC640" s="11"/>
      <c r="AD640" s="13"/>
      <c r="AE640" s="13"/>
      <c r="AF640" s="15"/>
      <c r="AG640" s="20"/>
      <c r="AH640" s="5"/>
      <c r="AK640" s="6"/>
      <c r="AL640" s="20"/>
      <c r="AM640" s="11"/>
      <c r="AN640" s="13"/>
      <c r="AO640" s="13"/>
      <c r="AP640" s="15"/>
      <c r="AR640" s="5"/>
      <c r="AU640" s="6"/>
      <c r="AW640" s="11"/>
      <c r="AX640" s="13"/>
      <c r="AY640" s="13"/>
      <c r="AZ640" s="15"/>
      <c r="BA640" s="20"/>
      <c r="BB640" s="5"/>
      <c r="BE640" s="6"/>
      <c r="BG640" s="11"/>
      <c r="BH640" s="13"/>
      <c r="BI640" s="13"/>
      <c r="BJ640" s="15"/>
      <c r="BL640" s="5"/>
      <c r="BO640" s="6"/>
      <c r="BQ640" s="11"/>
      <c r="BR640" s="13"/>
      <c r="BS640" s="13"/>
      <c r="BT640" s="15"/>
      <c r="BU640" s="20"/>
      <c r="BV640" s="5"/>
      <c r="BY640" s="6"/>
      <c r="CA640" s="11"/>
      <c r="CB640" s="13"/>
      <c r="CC640" s="13"/>
      <c r="CD640" s="15"/>
      <c r="CF640" s="5"/>
      <c r="CI640" s="6"/>
      <c r="CK640" s="11"/>
      <c r="CL640" s="13"/>
      <c r="CM640" s="13"/>
      <c r="CN640" s="15"/>
      <c r="CP640" s="5"/>
      <c r="CS640" s="6"/>
      <c r="CW640" s="52"/>
      <c r="CY640" s="35"/>
      <c r="CZ640" s="35"/>
    </row>
    <row r="641" spans="1:104" ht="18" customHeight="1" thickBot="1">
      <c r="D641" s="11" t="s">
        <v>6</v>
      </c>
      <c r="E641" s="13"/>
      <c r="F641" s="13" t="s">
        <v>7</v>
      </c>
      <c r="G641" s="15"/>
      <c r="H641" s="10"/>
      <c r="I641" s="11" t="s">
        <v>8</v>
      </c>
      <c r="J641" s="13"/>
      <c r="K641" s="13" t="s">
        <v>9</v>
      </c>
      <c r="L641" s="15"/>
      <c r="N641" s="251" t="s">
        <v>26</v>
      </c>
      <c r="O641" s="252"/>
      <c r="P641" s="253" t="s">
        <v>27</v>
      </c>
      <c r="Q641" s="254"/>
      <c r="S641" s="11" t="s">
        <v>13</v>
      </c>
      <c r="T641" s="13"/>
      <c r="U641" s="13" t="s">
        <v>14</v>
      </c>
      <c r="V641" s="15"/>
      <c r="W641" s="20"/>
      <c r="X641" s="251" t="s">
        <v>26</v>
      </c>
      <c r="Y641" s="252"/>
      <c r="Z641" s="253" t="s">
        <v>27</v>
      </c>
      <c r="AA641" s="254"/>
      <c r="AB641" s="20"/>
      <c r="AC641" s="11" t="s">
        <v>8</v>
      </c>
      <c r="AD641" s="13"/>
      <c r="AE641" s="13" t="s">
        <v>9</v>
      </c>
      <c r="AF641" s="15"/>
      <c r="AG641" s="20"/>
      <c r="AH641" s="251" t="s">
        <v>26</v>
      </c>
      <c r="AI641" s="252"/>
      <c r="AJ641" s="253" t="s">
        <v>27</v>
      </c>
      <c r="AK641" s="254"/>
      <c r="AL641" s="20"/>
      <c r="AM641" s="11" t="s">
        <v>13</v>
      </c>
      <c r="AN641" s="13"/>
      <c r="AO641" s="13" t="s">
        <v>14</v>
      </c>
      <c r="AP641" s="15"/>
      <c r="AR641" s="251" t="s">
        <v>26</v>
      </c>
      <c r="AS641" s="252"/>
      <c r="AT641" s="253" t="s">
        <v>27</v>
      </c>
      <c r="AU641" s="254"/>
      <c r="AV641" s="36"/>
      <c r="AW641" s="11" t="s">
        <v>8</v>
      </c>
      <c r="AX641" s="13"/>
      <c r="AY641" s="13" t="s">
        <v>9</v>
      </c>
      <c r="AZ641" s="15"/>
      <c r="BA641" s="20"/>
      <c r="BB641" s="251" t="s">
        <v>26</v>
      </c>
      <c r="BC641" s="252"/>
      <c r="BD641" s="253" t="s">
        <v>27</v>
      </c>
      <c r="BE641" s="254"/>
      <c r="BF641" s="36"/>
      <c r="BG641" s="11" t="s">
        <v>13</v>
      </c>
      <c r="BH641" s="13"/>
      <c r="BI641" s="13" t="s">
        <v>14</v>
      </c>
      <c r="BJ641" s="15"/>
      <c r="BK641" s="36"/>
      <c r="BL641" s="251" t="s">
        <v>26</v>
      </c>
      <c r="BM641" s="252"/>
      <c r="BN641" s="253" t="s">
        <v>27</v>
      </c>
      <c r="BO641" s="254"/>
      <c r="BP641" s="36"/>
      <c r="BQ641" s="11" t="s">
        <v>8</v>
      </c>
      <c r="BR641" s="13"/>
      <c r="BS641" s="13" t="s">
        <v>9</v>
      </c>
      <c r="BT641" s="15"/>
      <c r="BU641" s="20"/>
      <c r="BV641" s="251" t="s">
        <v>26</v>
      </c>
      <c r="BW641" s="252"/>
      <c r="BX641" s="253" t="s">
        <v>27</v>
      </c>
      <c r="BY641" s="254"/>
      <c r="BZ641" s="36"/>
      <c r="CA641" s="11" t="s">
        <v>13</v>
      </c>
      <c r="CB641" s="13"/>
      <c r="CC641" s="13" t="s">
        <v>14</v>
      </c>
      <c r="CD641" s="15"/>
      <c r="CE641" s="36"/>
      <c r="CF641" s="251" t="s">
        <v>26</v>
      </c>
      <c r="CG641" s="252"/>
      <c r="CH641" s="253" t="s">
        <v>27</v>
      </c>
      <c r="CI641" s="254"/>
      <c r="CK641" s="11" t="s">
        <v>28</v>
      </c>
      <c r="CL641" s="13"/>
      <c r="CM641" s="13" t="s">
        <v>29</v>
      </c>
      <c r="CN641" s="15"/>
      <c r="CP641" s="251" t="s">
        <v>26</v>
      </c>
      <c r="CQ641" s="252"/>
      <c r="CR641" s="253" t="s">
        <v>27</v>
      </c>
      <c r="CS641" s="254"/>
      <c r="CU641" s="38" t="s">
        <v>37</v>
      </c>
      <c r="CW641" s="53" t="s">
        <v>45</v>
      </c>
      <c r="CY641" s="35"/>
      <c r="CZ641" s="35"/>
    </row>
    <row r="642" spans="1:104" ht="18" customHeight="1" thickTop="1" thickBot="1">
      <c r="D642" s="16">
        <v>0</v>
      </c>
      <c r="E642" s="17">
        <v>0</v>
      </c>
      <c r="F642" s="18">
        <v>1</v>
      </c>
      <c r="G642" s="19">
        <v>0</v>
      </c>
      <c r="H642" s="10"/>
      <c r="I642" s="16">
        <v>0</v>
      </c>
      <c r="J642" s="17">
        <f t="shared" ref="J642" si="6651">-1/($J$4*$B639)</f>
        <v>-1.4545020839378608</v>
      </c>
      <c r="K642" s="18">
        <v>1</v>
      </c>
      <c r="L642" s="19">
        <v>0</v>
      </c>
      <c r="N642" s="1">
        <f t="shared" ref="N642" si="6652">D642*I639+F642*I642-E642*J639-G642*J642</f>
        <v>0</v>
      </c>
      <c r="O642" s="4">
        <f t="shared" ref="O642" si="6653">(D642*J639+E642*I639+F642*J642+G642*I642)</f>
        <v>-1.4545020839378608</v>
      </c>
      <c r="P642" s="2">
        <f t="shared" ref="P642" si="6654">D642*K639+F642*K642-E642*L639-G642*L642</f>
        <v>1</v>
      </c>
      <c r="Q642" s="3">
        <f t="shared" ref="Q642" si="6655">(D642*L639+E642*K639+F642*L642+G642*K642)</f>
        <v>0</v>
      </c>
      <c r="S642" s="16">
        <v>0</v>
      </c>
      <c r="T642" s="17">
        <v>0</v>
      </c>
      <c r="U642" s="18">
        <v>1</v>
      </c>
      <c r="V642" s="19">
        <v>0</v>
      </c>
      <c r="W642" s="20"/>
      <c r="X642" s="1">
        <f t="shared" ref="X642" si="6656">N642*S639+P642*S642-O642*T639-Q642*T642</f>
        <v>0</v>
      </c>
      <c r="Y642" s="4">
        <f t="shared" ref="Y642" si="6657">(N642*T639+O642*S639+P642*T642+Q642*S642)</f>
        <v>-1.4545020839378608</v>
      </c>
      <c r="Z642" s="2">
        <f t="shared" ref="Z642" si="6658">N642*U639+P642*U642-O642*V639-Q642*V642</f>
        <v>-1.9049894724248313</v>
      </c>
      <c r="AA642" s="3">
        <f t="shared" ref="AA642" si="6659">(N642*V639+O642*U639+P642*V642+Q642*U642)</f>
        <v>0</v>
      </c>
      <c r="AB642" s="20"/>
      <c r="AC642" s="16">
        <v>0</v>
      </c>
      <c r="AD642" s="17">
        <f t="shared" ref="AD642" si="6660">-1/($AD$4*$B639)</f>
        <v>-1.6616981890813136</v>
      </c>
      <c r="AE642" s="18">
        <v>1</v>
      </c>
      <c r="AF642" s="19">
        <v>0</v>
      </c>
      <c r="AG642" s="20"/>
      <c r="AH642" s="1">
        <f t="shared" ref="AH642" si="6661">X642*AC639+Z642*AC642-Y642*AD639-AA642*AD642</f>
        <v>0</v>
      </c>
      <c r="AI642" s="4">
        <f t="shared" ref="AI642" si="6662">(X642*AD639+Y642*AC639+Z642*AD642+AA642*AC642)</f>
        <v>1.7110154726094482</v>
      </c>
      <c r="AJ642" s="2">
        <f t="shared" ref="AJ642" si="6663">X642*AE639+Z642*AE642-Y642*AF639-AA642*AF642</f>
        <v>-1.9049894724248313</v>
      </c>
      <c r="AK642" s="3">
        <f t="shared" ref="AK642" si="6664">(X642*AF639+Y642*AE639+Z642*AF642+AA642*AE642)</f>
        <v>0</v>
      </c>
      <c r="AL642" s="20"/>
      <c r="AM642" s="16">
        <v>0</v>
      </c>
      <c r="AN642" s="17">
        <v>0</v>
      </c>
      <c r="AO642" s="18">
        <v>1</v>
      </c>
      <c r="AP642" s="19">
        <v>0</v>
      </c>
      <c r="AR642" s="1">
        <f t="shared" ref="AR642" si="6665">AH642*AM639+AJ642*AM642-AI642*AN639-AK642*AN642</f>
        <v>0</v>
      </c>
      <c r="AS642" s="4">
        <f t="shared" ref="AS642" si="6666">(AH642*AN639+AI642*AM639+AJ642*AN642+AK642*AM642)</f>
        <v>1.7110154726094482</v>
      </c>
      <c r="AT642" s="2">
        <f t="shared" ref="AT642" si="6667">AH642*AO639+AJ642*AO642-AI642*AP639-AK642*AP642</f>
        <v>1.6463308400915366</v>
      </c>
      <c r="AU642" s="3">
        <f t="shared" ref="AU642" si="6668">(AH642*AP639+AI642*AO639+AJ642*AP642+AK642*AO642)</f>
        <v>0</v>
      </c>
      <c r="AV642" s="20"/>
      <c r="AW642" s="16">
        <v>0</v>
      </c>
      <c r="AX642" s="17">
        <f t="shared" ref="AX642" si="6669">-1/($AX$4*$B639)</f>
        <v>-1.6616981890813136</v>
      </c>
      <c r="AY642" s="18">
        <v>1</v>
      </c>
      <c r="AZ642" s="19">
        <v>0</v>
      </c>
      <c r="BA642" s="20"/>
      <c r="BB642" s="1">
        <f t="shared" ref="BB642" si="6670">AR642*AW639+AT642*AW642-AS642*AX639-AU642*AX642</f>
        <v>0</v>
      </c>
      <c r="BC642" s="4">
        <f t="shared" ref="BC642" si="6671">(AR642*AX639+AS642*AW639+AT642*AX642+AU642*AW642)</f>
        <v>-1.0246895029993759</v>
      </c>
      <c r="BD642" s="2">
        <f t="shared" ref="BD642" si="6672">AR642*AY639+AT642*AY642-AS642*AZ639-AU642*AZ642</f>
        <v>1.6463308400915366</v>
      </c>
      <c r="BE642" s="3">
        <f t="shared" ref="BE642" si="6673">(AR642*AZ639+AS642*AY639+AT642*AZ642+AU642*AY642)</f>
        <v>0</v>
      </c>
      <c r="BF642" s="20"/>
      <c r="BG642" s="16">
        <v>0</v>
      </c>
      <c r="BH642" s="17">
        <v>0</v>
      </c>
      <c r="BI642" s="18">
        <v>1</v>
      </c>
      <c r="BJ642" s="19">
        <v>0</v>
      </c>
      <c r="BK642" s="20"/>
      <c r="BL642" s="1">
        <f t="shared" ref="BL642" si="6674">BB642*BG639+BD642*BG642-BC642*BH639-BE642*BH642</f>
        <v>0</v>
      </c>
      <c r="BM642" s="4">
        <f t="shared" ref="BM642" si="6675">(BB642*BH639+BC642*BG639+BD642*BH642+BE642*BG642)</f>
        <v>-1.0246895029993759</v>
      </c>
      <c r="BN642" s="2">
        <f t="shared" ref="BN642" si="6676">BB642*BI639+BD642*BI642-BC642*BJ639-BE642*BJ642</f>
        <v>-0.40021983287717289</v>
      </c>
      <c r="BO642" s="3">
        <f t="shared" ref="BO642" si="6677">(BB642*BJ639+BC642*BI639+BD642*BJ642+BE642*BI642)</f>
        <v>0</v>
      </c>
      <c r="BP642" s="20"/>
      <c r="BQ642" s="16">
        <v>0</v>
      </c>
      <c r="BR642" s="17">
        <f t="shared" ref="BR642" si="6678">-1/($BR$4*$B639)</f>
        <v>-1.4545020839378608</v>
      </c>
      <c r="BS642" s="18">
        <v>1</v>
      </c>
      <c r="BT642" s="19">
        <v>0</v>
      </c>
      <c r="BU642" s="20"/>
      <c r="BV642" s="1">
        <f t="shared" ref="BV642" si="6679">BL642*BQ639+BN642*BQ642-BM642*BR639-BO642*BR642</f>
        <v>0</v>
      </c>
      <c r="BW642" s="4">
        <f t="shared" ref="BW642" si="6680">(BL642*BR639+BM642*BQ639+BN642*BR642+BO642*BQ642)</f>
        <v>-0.44256892204626552</v>
      </c>
      <c r="BX642" s="2">
        <f t="shared" ref="BX642" si="6681">BL642*BS639+BN642*BS642-BM642*BT639-BO642*BT642</f>
        <v>-0.40021983287717289</v>
      </c>
      <c r="BY642" s="3">
        <f t="shared" ref="BY642" si="6682">(BL642*BT639+BM642*BS639+BN642*BT642+BO642*BS642)</f>
        <v>0</v>
      </c>
      <c r="BZ642" s="20"/>
      <c r="CA642" s="16">
        <v>0</v>
      </c>
      <c r="CB642" s="17">
        <v>0</v>
      </c>
      <c r="CC642" s="18">
        <v>1</v>
      </c>
      <c r="CD642" s="19">
        <v>0</v>
      </c>
      <c r="CE642" s="20"/>
      <c r="CF642" s="1">
        <f t="shared" ref="CF642" si="6683">BV642*CA639+BX642*CA642-BW642*CB639-BY642*CB642</f>
        <v>0</v>
      </c>
      <c r="CG642" s="4">
        <f t="shared" ref="CG642" si="6684">(BV642*CB639+BW642*CA639+BX642*CB642+BY642*CA642)</f>
        <v>-0.44256892204626552</v>
      </c>
      <c r="CH642" s="2">
        <f t="shared" ref="CH642" si="6685">BV642*CC639+BX642*CC642-BW642*CD639-BY642*CD642</f>
        <v>-0.86283889644813583</v>
      </c>
      <c r="CI642" s="3">
        <f t="shared" ref="CI642" si="6686">(BV642*CD639+BW642*CC639+BX642*CD642+BY642*CC642)</f>
        <v>0</v>
      </c>
      <c r="CK642" s="16">
        <f t="shared" ref="CK642" si="6687">1/$CL$4</f>
        <v>1</v>
      </c>
      <c r="CL642" s="17">
        <v>0</v>
      </c>
      <c r="CM642" s="18">
        <v>1</v>
      </c>
      <c r="CN642" s="19">
        <v>0</v>
      </c>
      <c r="CP642" s="1">
        <f t="shared" ref="CP642" si="6688">CF642*CK639+CH642*CK642-CG642*CL639-CI642*CL642</f>
        <v>-0.86283889644813583</v>
      </c>
      <c r="CQ642" s="4">
        <f t="shared" ref="CQ642" si="6689">(CF642*CL639+CG642*CK639+CH642*CL642+CI642*CK642)</f>
        <v>-0.44256892204626552</v>
      </c>
      <c r="CR642" s="2">
        <f t="shared" ref="CR642" si="6690">CF642*CM639+CH642*CM642-CG642*CN639-CI642*CN642</f>
        <v>-0.86283889644813583</v>
      </c>
      <c r="CS642" s="3">
        <f t="shared" ref="CS642" si="6691">(CF642*CN639+CG642*CM639+CH642*CN642+CI642*CM642)</f>
        <v>0</v>
      </c>
      <c r="CU642" s="39">
        <f t="shared" ref="CU642" si="6692">(180/PI())*ATAN(-1*(CQ639/CP639))</f>
        <v>-33.786761592006393</v>
      </c>
      <c r="CW642" s="54">
        <f t="shared" ref="CW642" si="6693">20*LOG(((1-(10^(CU639/20)^2)*(1-((1-CW639)/(1+CW639))^2))^0.5))</f>
        <v>-22.459037159489323</v>
      </c>
      <c r="CY642" s="35"/>
      <c r="CZ642" s="35"/>
    </row>
    <row r="643" spans="1:104" ht="18" customHeight="1"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3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  <c r="BD643" s="20"/>
      <c r="BE643" s="20"/>
      <c r="BF643" s="20"/>
      <c r="BG643" s="20"/>
      <c r="BH643" s="20"/>
      <c r="BI643" s="20"/>
      <c r="BJ643" s="20"/>
      <c r="BK643" s="20"/>
      <c r="BL643" s="20"/>
      <c r="BM643" s="20"/>
      <c r="BN643" s="20"/>
      <c r="BO643" s="20"/>
      <c r="BP643" s="20"/>
      <c r="BQ643" s="20"/>
      <c r="BR643" s="20"/>
      <c r="BS643" s="20"/>
      <c r="BT643" s="20"/>
      <c r="BU643" s="20"/>
      <c r="BV643" s="20"/>
      <c r="BW643" s="20"/>
      <c r="BX643" s="20"/>
      <c r="BY643" s="20"/>
      <c r="BZ643" s="20"/>
      <c r="CA643" s="20"/>
      <c r="CB643" s="20"/>
      <c r="CC643" s="20"/>
      <c r="CD643" s="20"/>
      <c r="CE643" s="20"/>
      <c r="CF643" s="20"/>
      <c r="CG643" s="20"/>
      <c r="CH643" s="20"/>
      <c r="CI643" s="20"/>
      <c r="CJ643" s="20"/>
      <c r="CK643" s="20"/>
      <c r="CL643" s="20"/>
      <c r="CY643" s="35"/>
      <c r="CZ643" s="35"/>
    </row>
    <row r="644" spans="1:104" ht="18" customHeight="1">
      <c r="CY644" s="35"/>
      <c r="CZ644" s="35"/>
    </row>
    <row r="645" spans="1:104" ht="18" customHeight="1" thickBot="1">
      <c r="A645" s="23"/>
      <c r="B645" s="23"/>
      <c r="C645" s="23"/>
      <c r="D645" s="20" t="s">
        <v>15</v>
      </c>
      <c r="E645" s="20"/>
      <c r="F645" s="20"/>
      <c r="G645" s="20"/>
      <c r="H645" s="20"/>
      <c r="I645" s="20" t="s">
        <v>16</v>
      </c>
      <c r="J645" s="20"/>
      <c r="K645" s="20"/>
      <c r="L645" s="20"/>
      <c r="M645" s="23"/>
      <c r="N645" s="23"/>
      <c r="O645" s="24" t="s">
        <v>17</v>
      </c>
      <c r="P645" s="23"/>
      <c r="Q645" s="23"/>
      <c r="R645" s="23"/>
      <c r="S645" s="20"/>
      <c r="T645" s="20" t="s">
        <v>18</v>
      </c>
      <c r="U645" s="23"/>
      <c r="V645" s="23"/>
      <c r="W645" s="23"/>
      <c r="X645" s="23"/>
      <c r="Y645" s="24" t="s">
        <v>19</v>
      </c>
      <c r="Z645" s="23"/>
      <c r="AA645" s="23"/>
      <c r="AB645" s="23"/>
      <c r="AC645" s="24" t="s">
        <v>20</v>
      </c>
      <c r="AD645" s="20"/>
      <c r="AE645" s="20"/>
      <c r="AF645" s="20"/>
      <c r="AG645" s="20"/>
      <c r="AH645" s="23"/>
      <c r="AI645" s="24" t="s">
        <v>21</v>
      </c>
      <c r="AJ645" s="23"/>
      <c r="AK645" s="23"/>
      <c r="AL645" s="20"/>
      <c r="AM645" s="24" t="s">
        <v>31</v>
      </c>
      <c r="AN645" s="20"/>
      <c r="AO645" s="23"/>
      <c r="AP645" s="23"/>
      <c r="AQ645" s="23"/>
      <c r="AR645" s="23"/>
      <c r="AS645" s="24" t="s">
        <v>91</v>
      </c>
      <c r="AT645" s="23"/>
      <c r="AU645" s="23"/>
      <c r="AV645" s="23"/>
      <c r="AW645" s="24" t="s">
        <v>32</v>
      </c>
      <c r="AX645" s="20"/>
      <c r="AY645" s="20"/>
      <c r="AZ645" s="20"/>
      <c r="BA645" s="20"/>
      <c r="BB645" s="23"/>
      <c r="BC645" s="24" t="s">
        <v>22</v>
      </c>
      <c r="BD645" s="23"/>
      <c r="BE645" s="23"/>
      <c r="BF645" s="23"/>
      <c r="BG645" s="24" t="s">
        <v>33</v>
      </c>
      <c r="BH645" s="20"/>
      <c r="BI645" s="23"/>
      <c r="BJ645" s="23"/>
      <c r="BK645" s="23"/>
      <c r="BL645" s="23"/>
      <c r="BM645" s="24" t="s">
        <v>34</v>
      </c>
      <c r="BN645" s="23"/>
      <c r="BO645" s="23"/>
      <c r="BP645" s="23"/>
      <c r="BQ645" s="24" t="s">
        <v>89</v>
      </c>
      <c r="BR645" s="20"/>
      <c r="BS645" s="20"/>
      <c r="BT645" s="20"/>
      <c r="BU645" s="20"/>
      <c r="BV645" s="23"/>
      <c r="BW645" s="24" t="s">
        <v>35</v>
      </c>
      <c r="BX645" s="23"/>
      <c r="BY645" s="23"/>
      <c r="BZ645" s="23"/>
      <c r="CA645" s="24" t="s">
        <v>90</v>
      </c>
      <c r="CB645" s="20"/>
      <c r="CC645" s="23"/>
      <c r="CD645" s="23"/>
      <c r="CE645" s="23"/>
      <c r="CF645" s="23"/>
      <c r="CG645" s="24" t="s">
        <v>92</v>
      </c>
      <c r="CH645" s="23"/>
      <c r="CI645" s="23"/>
      <c r="CJ645" s="23"/>
      <c r="CK645" s="24" t="s">
        <v>36</v>
      </c>
      <c r="CL645" s="24"/>
      <c r="CM645" s="23"/>
      <c r="CN645" s="23"/>
      <c r="CO645" s="23"/>
      <c r="CP645" s="23"/>
      <c r="CQ645" s="24" t="s">
        <v>93</v>
      </c>
      <c r="CR645" s="23"/>
      <c r="CS645" s="23"/>
      <c r="CY645" s="35"/>
      <c r="CZ645" s="35"/>
    </row>
    <row r="646" spans="1:104" ht="18" customHeight="1" thickBot="1">
      <c r="A646" s="23"/>
      <c r="B646" s="33"/>
      <c r="C646" s="23"/>
      <c r="D646" s="7" t="s">
        <v>2</v>
      </c>
      <c r="E646" s="8"/>
      <c r="F646" s="8" t="s">
        <v>3</v>
      </c>
      <c r="G646" s="9"/>
      <c r="H646" s="10"/>
      <c r="I646" s="7" t="s">
        <v>4</v>
      </c>
      <c r="J646" s="8"/>
      <c r="K646" s="8" t="s">
        <v>5</v>
      </c>
      <c r="L646" s="9"/>
      <c r="M646" s="23"/>
      <c r="N646" s="251" t="s">
        <v>79</v>
      </c>
      <c r="O646" s="252"/>
      <c r="P646" s="253" t="s">
        <v>80</v>
      </c>
      <c r="Q646" s="254"/>
      <c r="R646" s="23"/>
      <c r="S646" s="7" t="s">
        <v>11</v>
      </c>
      <c r="T646" s="8"/>
      <c r="U646" s="8" t="s">
        <v>12</v>
      </c>
      <c r="V646" s="9"/>
      <c r="W646" s="20"/>
      <c r="X646" s="251" t="s">
        <v>79</v>
      </c>
      <c r="Y646" s="252"/>
      <c r="Z646" s="253" t="s">
        <v>80</v>
      </c>
      <c r="AA646" s="254"/>
      <c r="AB646" s="20"/>
      <c r="AC646" s="7" t="s">
        <v>4</v>
      </c>
      <c r="AD646" s="8"/>
      <c r="AE646" s="8" t="s">
        <v>5</v>
      </c>
      <c r="AF646" s="9"/>
      <c r="AG646" s="20"/>
      <c r="AH646" s="251" t="s">
        <v>0</v>
      </c>
      <c r="AI646" s="252"/>
      <c r="AJ646" s="253" t="s">
        <v>1</v>
      </c>
      <c r="AK646" s="254"/>
      <c r="AL646" s="20"/>
      <c r="AM646" s="7" t="s">
        <v>11</v>
      </c>
      <c r="AN646" s="8"/>
      <c r="AO646" s="8" t="s">
        <v>12</v>
      </c>
      <c r="AP646" s="9"/>
      <c r="AQ646" s="23"/>
      <c r="AR646" s="251" t="s">
        <v>0</v>
      </c>
      <c r="AS646" s="252"/>
      <c r="AT646" s="253" t="s">
        <v>1</v>
      </c>
      <c r="AU646" s="254"/>
      <c r="AV646" s="36"/>
      <c r="AW646" s="7" t="s">
        <v>4</v>
      </c>
      <c r="AX646" s="8"/>
      <c r="AY646" s="8" t="s">
        <v>5</v>
      </c>
      <c r="AZ646" s="9"/>
      <c r="BA646" s="20"/>
      <c r="BB646" s="251" t="s">
        <v>0</v>
      </c>
      <c r="BC646" s="252"/>
      <c r="BD646" s="253" t="s">
        <v>1</v>
      </c>
      <c r="BE646" s="254"/>
      <c r="BF646" s="36"/>
      <c r="BG646" s="7" t="s">
        <v>11</v>
      </c>
      <c r="BH646" s="8"/>
      <c r="BI646" s="8" t="s">
        <v>12</v>
      </c>
      <c r="BJ646" s="9"/>
      <c r="BK646" s="36"/>
      <c r="BL646" s="251" t="s">
        <v>0</v>
      </c>
      <c r="BM646" s="252"/>
      <c r="BN646" s="253" t="s">
        <v>1</v>
      </c>
      <c r="BO646" s="254"/>
      <c r="BP646" s="36"/>
      <c r="BQ646" s="7" t="s">
        <v>4</v>
      </c>
      <c r="BR646" s="8"/>
      <c r="BS646" s="8" t="s">
        <v>5</v>
      </c>
      <c r="BT646" s="9"/>
      <c r="BU646" s="20"/>
      <c r="BV646" s="251" t="s">
        <v>0</v>
      </c>
      <c r="BW646" s="252"/>
      <c r="BX646" s="253" t="s">
        <v>1</v>
      </c>
      <c r="BY646" s="254"/>
      <c r="BZ646" s="36"/>
      <c r="CA646" s="7" t="s">
        <v>11</v>
      </c>
      <c r="CB646" s="8"/>
      <c r="CC646" s="8" t="s">
        <v>12</v>
      </c>
      <c r="CD646" s="9"/>
      <c r="CE646" s="36"/>
      <c r="CF646" s="251" t="s">
        <v>0</v>
      </c>
      <c r="CG646" s="252"/>
      <c r="CH646" s="253" t="s">
        <v>1</v>
      </c>
      <c r="CI646" s="254"/>
      <c r="CJ646" s="23"/>
      <c r="CK646" s="7" t="s">
        <v>23</v>
      </c>
      <c r="CL646" s="8"/>
      <c r="CM646" s="8" t="s">
        <v>24</v>
      </c>
      <c r="CN646" s="9"/>
      <c r="CO646" s="23"/>
      <c r="CP646" s="251" t="s">
        <v>0</v>
      </c>
      <c r="CQ646" s="252"/>
      <c r="CR646" s="253" t="s">
        <v>1</v>
      </c>
      <c r="CS646" s="254"/>
      <c r="CU646" s="26" t="s">
        <v>25</v>
      </c>
      <c r="CW646" s="50" t="s">
        <v>44</v>
      </c>
      <c r="CY646" s="35"/>
      <c r="CZ646" s="35"/>
    </row>
    <row r="647" spans="1:104" ht="18" customHeight="1" thickTop="1" thickBot="1">
      <c r="B647" s="34">
        <v>1.01</v>
      </c>
      <c r="D647" s="11">
        <v>1</v>
      </c>
      <c r="E647" s="12">
        <v>0</v>
      </c>
      <c r="F647" s="13">
        <v>0</v>
      </c>
      <c r="G647" s="40">
        <f t="shared" ref="G647" si="6694">-1/($E$4*$B647)</f>
        <v>-1.0401292256549954</v>
      </c>
      <c r="H647" s="10"/>
      <c r="I647" s="11">
        <v>1</v>
      </c>
      <c r="J647" s="12">
        <v>0</v>
      </c>
      <c r="K647" s="13">
        <v>0</v>
      </c>
      <c r="L647" s="14">
        <v>0</v>
      </c>
      <c r="N647" s="1">
        <f t="shared" ref="N647" si="6695">D647*I647+F647*I650-E647*J647-G647*J650</f>
        <v>-0.50538067020917188</v>
      </c>
      <c r="O647" s="4">
        <f t="shared" ref="O647" si="6696">(D647*J647+E647*I647+F647*J650+G647*I650)</f>
        <v>0</v>
      </c>
      <c r="P647" s="2">
        <f t="shared" ref="P647" si="6697">D647*K647+F647*K650-E647*L647-G647*L650</f>
        <v>0</v>
      </c>
      <c r="Q647" s="3">
        <f t="shared" ref="Q647" si="6698">(D647*L647+E647*K647+F647*L650+G647*K650)</f>
        <v>-1.0401292256549954</v>
      </c>
      <c r="S647" s="11">
        <v>1</v>
      </c>
      <c r="T647" s="12">
        <v>0</v>
      </c>
      <c r="U647" s="13">
        <v>0</v>
      </c>
      <c r="V647" s="40">
        <f t="shared" ref="V647" si="6699">-1/($T$4*$B647)</f>
        <v>-1.9873524887615217</v>
      </c>
      <c r="W647" s="20"/>
      <c r="X647" s="1">
        <f t="shared" ref="X647" si="6700">N647*S647+P647*S650-O647*T647-Q647*T650</f>
        <v>-0.50538067020917188</v>
      </c>
      <c r="Y647" s="4">
        <f t="shared" ref="Y647" si="6701">(N647*T647+O647*S647+P647*T650+Q647*S650)</f>
        <v>0</v>
      </c>
      <c r="Z647" s="2">
        <f t="shared" ref="Z647" si="6702">N647*U647+P647*U650-O647*V647-Q647*V650</f>
        <v>0</v>
      </c>
      <c r="AA647" s="3">
        <f t="shared" ref="AA647" si="6703">(N647*V647+O647*U647+P647*V650+Q647*U650)</f>
        <v>-3.5759692942831878E-2</v>
      </c>
      <c r="AB647" s="20"/>
      <c r="AC647" s="11">
        <v>1</v>
      </c>
      <c r="AD647" s="12">
        <v>0</v>
      </c>
      <c r="AE647" s="13">
        <v>0</v>
      </c>
      <c r="AF647" s="14">
        <v>0</v>
      </c>
      <c r="AG647" s="20"/>
      <c r="AH647" s="1">
        <f t="shared" ref="AH647" si="6704">X647*AC647+Z647*AC650-Y647*AD647-AA647*AD650</f>
        <v>-0.56450831980346261</v>
      </c>
      <c r="AI647" s="4">
        <f t="shared" ref="AI647" si="6705">(X647*AD647+Y647*AC647+Z647*AD650+AA647*AC650)</f>
        <v>0</v>
      </c>
      <c r="AJ647" s="2">
        <f t="shared" ref="AJ647" si="6706">X647*AE647+Z647*AE650-Y647*AF647-AA647*AF650</f>
        <v>0</v>
      </c>
      <c r="AK647" s="3">
        <f t="shared" ref="AK647" si="6707">(X647*AF647+Y647*AE647+Z647*AF650+AA647*AE650)</f>
        <v>-3.5759692942831878E-2</v>
      </c>
      <c r="AL647" s="20"/>
      <c r="AM647" s="11">
        <v>1</v>
      </c>
      <c r="AN647" s="12">
        <v>0</v>
      </c>
      <c r="AO647" s="13">
        <v>0</v>
      </c>
      <c r="AP647" s="40">
        <f t="shared" ref="AP647" si="6708">-1/($AN$4*$B647)</f>
        <v>-2.0652878804776598</v>
      </c>
      <c r="AR647" s="1">
        <f t="shared" ref="AR647" si="6709">AH647*AM647+AJ647*AM650-AI647*AN647-AK647*AN650</f>
        <v>-0.56450831980346261</v>
      </c>
      <c r="AS647" s="4">
        <f t="shared" ref="AS647" si="6710">(AH647*AN647+AI647*AM647+AJ647*AN650+AK647*AM650)</f>
        <v>0</v>
      </c>
      <c r="AT647" s="2">
        <f t="shared" ref="AT647" si="6711">AH647*AO647+AJ647*AO650-AI647*AP647-AK647*AP650</f>
        <v>0</v>
      </c>
      <c r="AU647" s="3">
        <f t="shared" ref="AU647" si="6712">(AH647*AP647+AI647*AO647+AJ647*AP650+AK647*AO650)</f>
        <v>1.1301124983760664</v>
      </c>
      <c r="AV647" s="20"/>
      <c r="AW647" s="11">
        <v>1</v>
      </c>
      <c r="AX647" s="12">
        <v>0</v>
      </c>
      <c r="AY647" s="13">
        <v>0</v>
      </c>
      <c r="AZ647" s="14">
        <v>0</v>
      </c>
      <c r="BA647" s="20"/>
      <c r="BB647" s="1">
        <f t="shared" ref="BB647" si="6713">AR647*AW647+AT647*AW650-AS647*AX647-AU647*AX650</f>
        <v>1.3041010083843758</v>
      </c>
      <c r="BC647" s="4">
        <f t="shared" ref="BC647" si="6714">(AR647*AX647+AS647*AW647+AT647*AX650+AU647*AW650)</f>
        <v>0</v>
      </c>
      <c r="BD647" s="2">
        <f t="shared" ref="BD647" si="6715">AR647*AY647+AT647*AY650-AS647*AZ647-AU647*AZ650</f>
        <v>0</v>
      </c>
      <c r="BE647" s="3">
        <f t="shared" ref="BE647" si="6716">(AR647*AZ647+AS647*AY647+AT647*AZ650+AU647*AY650)</f>
        <v>1.1301124983760664</v>
      </c>
      <c r="BF647" s="20"/>
      <c r="BG647" s="11">
        <v>1</v>
      </c>
      <c r="BH647" s="12">
        <v>0</v>
      </c>
      <c r="BI647" s="13">
        <v>0</v>
      </c>
      <c r="BJ647" s="40">
        <f t="shared" ref="BJ647" si="6717">-1/($BH$4*$B647)</f>
        <v>-1.9873524887615217</v>
      </c>
      <c r="BK647" s="20"/>
      <c r="BL647" s="1">
        <f t="shared" ref="BL647" si="6718">BB647*BG647+BD647*BG650-BC647*BH647-BE647*BH650</f>
        <v>1.3041010083843758</v>
      </c>
      <c r="BM647" s="4">
        <f t="shared" ref="BM647" si="6719">(BB647*BH647+BC647*BG647+BD647*BH650+BE647*BG650)</f>
        <v>0</v>
      </c>
      <c r="BN647" s="2">
        <f t="shared" ref="BN647" si="6720">BB647*BI647+BD647*BI650-BC647*BJ647-BE647*BJ650</f>
        <v>0</v>
      </c>
      <c r="BO647" s="3">
        <f t="shared" ref="BO647" si="6721">(BB647*BJ647+BC647*BI647+BD647*BJ650+BE647*BI650)</f>
        <v>-1.4615958862330329</v>
      </c>
      <c r="BP647" s="20"/>
      <c r="BQ647" s="11">
        <v>1</v>
      </c>
      <c r="BR647" s="12">
        <v>0</v>
      </c>
      <c r="BS647" s="13">
        <v>0</v>
      </c>
      <c r="BT647" s="14">
        <v>0</v>
      </c>
      <c r="BU647" s="20"/>
      <c r="BV647" s="1">
        <f t="shared" ref="BV647" si="6722">BL647*BQ647+BN647*BQ650-BM647*BR647-BO647*BR650</f>
        <v>-0.81126902499478803</v>
      </c>
      <c r="BW647" s="4">
        <f t="shared" ref="BW647" si="6723">(BL647*BR647+BM647*BQ647+BN647*BR650+BO647*BQ650)</f>
        <v>0</v>
      </c>
      <c r="BX647" s="2">
        <f t="shared" ref="BX647" si="6724">BL647*BS647+BN647*BS650-BM647*BT647-BO647*BT650</f>
        <v>0</v>
      </c>
      <c r="BY647" s="3">
        <f t="shared" ref="BY647" si="6725">(BL647*BT647+BM647*BS647+BN647*BT650+BO647*BS650)</f>
        <v>-1.4615958862330329</v>
      </c>
      <c r="BZ647" s="20"/>
      <c r="CA647" s="11">
        <v>1</v>
      </c>
      <c r="CB647" s="12">
        <v>0</v>
      </c>
      <c r="CC647" s="13">
        <v>0</v>
      </c>
      <c r="CD647" s="40">
        <f t="shared" ref="CD647" si="6726">-1/($CB$4*$B647)</f>
        <v>-1.0401292256549954</v>
      </c>
      <c r="CE647" s="20"/>
      <c r="CF647" s="1">
        <f t="shared" ref="CF647" si="6727">BV647*CA647+BX647*CA650-BW647*CB647-BY647*CB650</f>
        <v>-0.81126902499478803</v>
      </c>
      <c r="CG647" s="4">
        <f t="shared" ref="CG647" si="6728">(BV647*CB647+BW647*CA647+BX647*CB650+BY647*CA650)</f>
        <v>0</v>
      </c>
      <c r="CH647" s="2">
        <f t="shared" ref="CH647" si="6729">BV647*CC647+BX647*CC650-BW647*CD647-BY647*CD650</f>
        <v>0</v>
      </c>
      <c r="CI647" s="3">
        <f t="shared" ref="CI647" si="6730">(BV647*CD647+BW647*CC647+BX647*CD650+BY647*CC650)</f>
        <v>-0.61777126346732092</v>
      </c>
      <c r="CJ647" s="28"/>
      <c r="CK647" s="11">
        <v>1</v>
      </c>
      <c r="CL647" s="12">
        <v>0</v>
      </c>
      <c r="CM647" s="13">
        <v>0</v>
      </c>
      <c r="CN647" s="14">
        <v>0</v>
      </c>
      <c r="CP647" s="1">
        <f t="shared" ref="CP647" si="6731">CF647*CK647+CH647*CK650-CG647*CL647-CI647*CL650</f>
        <v>-0.81126902499478803</v>
      </c>
      <c r="CQ647" s="4">
        <f t="shared" ref="CQ647" si="6732">(CF647*CL647+CG647*CK647+CH647*CL650+CI647*CK650)</f>
        <v>-0.61777126346732092</v>
      </c>
      <c r="CR647" s="2">
        <f t="shared" ref="CR647" si="6733">CF647*CM647+CH647*CM650-CG647*CN647-CI647*CN650</f>
        <v>0</v>
      </c>
      <c r="CS647" s="3">
        <f t="shared" ref="CS647" si="6734">(CF647*CN647+CG647*CM647+CH647*CN650+CI647*CM650)</f>
        <v>-0.61777126346732092</v>
      </c>
      <c r="CU647" s="29">
        <f t="shared" ref="CU647" si="6735">20*LOG(((1+$CL$4)/$CL$4)/((CP647+CP650)^2+(CQ647+CQ650)^2)^0.5)</f>
        <v>-4.5038393607968593E-3</v>
      </c>
      <c r="CW647" s="51">
        <f t="shared" ref="CW647" si="6736">((CP647^2+CQ647^2)^0.5)/((CP650^2+CQ650^2)^0.5)</f>
        <v>1.0383815220985617</v>
      </c>
      <c r="CY647" s="35"/>
      <c r="CZ647" s="35"/>
    </row>
    <row r="648" spans="1:104" ht="18" customHeight="1" thickBot="1">
      <c r="D648" s="11"/>
      <c r="E648" s="13"/>
      <c r="F648" s="13"/>
      <c r="G648" s="15"/>
      <c r="H648" s="10"/>
      <c r="I648" s="11"/>
      <c r="J648" s="13"/>
      <c r="K648" s="13"/>
      <c r="L648" s="15"/>
      <c r="N648" s="5"/>
      <c r="Q648" s="6"/>
      <c r="S648" s="11"/>
      <c r="T648" s="13"/>
      <c r="U648" s="13"/>
      <c r="V648" s="15"/>
      <c r="W648" s="20"/>
      <c r="X648" s="5"/>
      <c r="AA648" s="6"/>
      <c r="AB648" s="20"/>
      <c r="AC648" s="11"/>
      <c r="AD648" s="13"/>
      <c r="AE648" s="13"/>
      <c r="AF648" s="15"/>
      <c r="AG648" s="20"/>
      <c r="AH648" s="5"/>
      <c r="AK648" s="6"/>
      <c r="AL648" s="20"/>
      <c r="AM648" s="11"/>
      <c r="AN648" s="13"/>
      <c r="AO648" s="13"/>
      <c r="AP648" s="15"/>
      <c r="AR648" s="5"/>
      <c r="AU648" s="6"/>
      <c r="AW648" s="11"/>
      <c r="AX648" s="13"/>
      <c r="AY648" s="13"/>
      <c r="AZ648" s="15"/>
      <c r="BA648" s="20"/>
      <c r="BB648" s="5"/>
      <c r="BE648" s="6"/>
      <c r="BG648" s="11"/>
      <c r="BH648" s="13"/>
      <c r="BI648" s="13"/>
      <c r="BJ648" s="15"/>
      <c r="BL648" s="5"/>
      <c r="BO648" s="6"/>
      <c r="BQ648" s="11"/>
      <c r="BR648" s="13"/>
      <c r="BS648" s="13"/>
      <c r="BT648" s="15"/>
      <c r="BU648" s="20"/>
      <c r="BV648" s="5"/>
      <c r="BY648" s="6"/>
      <c r="CA648" s="11"/>
      <c r="CB648" s="13"/>
      <c r="CC648" s="13"/>
      <c r="CD648" s="15"/>
      <c r="CF648" s="5"/>
      <c r="CI648" s="6"/>
      <c r="CK648" s="11"/>
      <c r="CL648" s="13"/>
      <c r="CM648" s="13"/>
      <c r="CN648" s="15"/>
      <c r="CP648" s="5"/>
      <c r="CS648" s="6"/>
      <c r="CW648" s="52"/>
      <c r="CY648" s="35"/>
      <c r="CZ648" s="35"/>
    </row>
    <row r="649" spans="1:104" ht="18" customHeight="1" thickBot="1">
      <c r="D649" s="11" t="s">
        <v>6</v>
      </c>
      <c r="E649" s="13"/>
      <c r="F649" s="13" t="s">
        <v>7</v>
      </c>
      <c r="G649" s="15"/>
      <c r="H649" s="10"/>
      <c r="I649" s="11" t="s">
        <v>8</v>
      </c>
      <c r="J649" s="13"/>
      <c r="K649" s="13" t="s">
        <v>9</v>
      </c>
      <c r="L649" s="15"/>
      <c r="N649" s="251" t="s">
        <v>26</v>
      </c>
      <c r="O649" s="252"/>
      <c r="P649" s="253" t="s">
        <v>27</v>
      </c>
      <c r="Q649" s="254"/>
      <c r="S649" s="11" t="s">
        <v>13</v>
      </c>
      <c r="T649" s="13"/>
      <c r="U649" s="13" t="s">
        <v>14</v>
      </c>
      <c r="V649" s="15"/>
      <c r="W649" s="20"/>
      <c r="X649" s="251" t="s">
        <v>26</v>
      </c>
      <c r="Y649" s="252"/>
      <c r="Z649" s="253" t="s">
        <v>27</v>
      </c>
      <c r="AA649" s="254"/>
      <c r="AB649" s="20"/>
      <c r="AC649" s="11" t="s">
        <v>8</v>
      </c>
      <c r="AD649" s="13"/>
      <c r="AE649" s="13" t="s">
        <v>9</v>
      </c>
      <c r="AF649" s="15"/>
      <c r="AG649" s="20"/>
      <c r="AH649" s="251" t="s">
        <v>26</v>
      </c>
      <c r="AI649" s="252"/>
      <c r="AJ649" s="253" t="s">
        <v>27</v>
      </c>
      <c r="AK649" s="254"/>
      <c r="AL649" s="20"/>
      <c r="AM649" s="11" t="s">
        <v>13</v>
      </c>
      <c r="AN649" s="13"/>
      <c r="AO649" s="13" t="s">
        <v>14</v>
      </c>
      <c r="AP649" s="15"/>
      <c r="AR649" s="251" t="s">
        <v>26</v>
      </c>
      <c r="AS649" s="252"/>
      <c r="AT649" s="253" t="s">
        <v>27</v>
      </c>
      <c r="AU649" s="254"/>
      <c r="AV649" s="36"/>
      <c r="AW649" s="11" t="s">
        <v>8</v>
      </c>
      <c r="AX649" s="13"/>
      <c r="AY649" s="13" t="s">
        <v>9</v>
      </c>
      <c r="AZ649" s="15"/>
      <c r="BA649" s="20"/>
      <c r="BB649" s="251" t="s">
        <v>26</v>
      </c>
      <c r="BC649" s="252"/>
      <c r="BD649" s="253" t="s">
        <v>27</v>
      </c>
      <c r="BE649" s="254"/>
      <c r="BF649" s="36"/>
      <c r="BG649" s="11" t="s">
        <v>13</v>
      </c>
      <c r="BH649" s="13"/>
      <c r="BI649" s="13" t="s">
        <v>14</v>
      </c>
      <c r="BJ649" s="15"/>
      <c r="BK649" s="36"/>
      <c r="BL649" s="251" t="s">
        <v>26</v>
      </c>
      <c r="BM649" s="252"/>
      <c r="BN649" s="253" t="s">
        <v>27</v>
      </c>
      <c r="BO649" s="254"/>
      <c r="BP649" s="36"/>
      <c r="BQ649" s="11" t="s">
        <v>8</v>
      </c>
      <c r="BR649" s="13"/>
      <c r="BS649" s="13" t="s">
        <v>9</v>
      </c>
      <c r="BT649" s="15"/>
      <c r="BU649" s="20"/>
      <c r="BV649" s="251" t="s">
        <v>26</v>
      </c>
      <c r="BW649" s="252"/>
      <c r="BX649" s="253" t="s">
        <v>27</v>
      </c>
      <c r="BY649" s="254"/>
      <c r="BZ649" s="36"/>
      <c r="CA649" s="11" t="s">
        <v>13</v>
      </c>
      <c r="CB649" s="13"/>
      <c r="CC649" s="13" t="s">
        <v>14</v>
      </c>
      <c r="CD649" s="15"/>
      <c r="CE649" s="36"/>
      <c r="CF649" s="251" t="s">
        <v>26</v>
      </c>
      <c r="CG649" s="252"/>
      <c r="CH649" s="253" t="s">
        <v>27</v>
      </c>
      <c r="CI649" s="254"/>
      <c r="CK649" s="11" t="s">
        <v>28</v>
      </c>
      <c r="CL649" s="13"/>
      <c r="CM649" s="13" t="s">
        <v>29</v>
      </c>
      <c r="CN649" s="15"/>
      <c r="CP649" s="251" t="s">
        <v>26</v>
      </c>
      <c r="CQ649" s="252"/>
      <c r="CR649" s="253" t="s">
        <v>27</v>
      </c>
      <c r="CS649" s="254"/>
      <c r="CU649" s="38" t="s">
        <v>37</v>
      </c>
      <c r="CW649" s="53" t="s">
        <v>45</v>
      </c>
      <c r="CY649" s="35"/>
      <c r="CZ649" s="35"/>
    </row>
    <row r="650" spans="1:104" ht="18" customHeight="1" thickTop="1" thickBot="1">
      <c r="D650" s="16">
        <v>0</v>
      </c>
      <c r="E650" s="17">
        <v>0</v>
      </c>
      <c r="F650" s="18">
        <v>1</v>
      </c>
      <c r="G650" s="19">
        <v>0</v>
      </c>
      <c r="H650" s="10"/>
      <c r="I650" s="16">
        <v>0</v>
      </c>
      <c r="J650" s="17">
        <f t="shared" ref="J650" si="6737">-1/($J$4*$B647)</f>
        <v>-1.4473015785718317</v>
      </c>
      <c r="K650" s="18">
        <v>1</v>
      </c>
      <c r="L650" s="19">
        <v>0</v>
      </c>
      <c r="N650" s="1">
        <f t="shared" ref="N650" si="6738">D650*I647+F650*I650-E650*J647-G650*J650</f>
        <v>0</v>
      </c>
      <c r="O650" s="4">
        <f t="shared" ref="O650" si="6739">(D650*J647+E650*I647+F650*J650+G650*I650)</f>
        <v>-1.4473015785718317</v>
      </c>
      <c r="P650" s="2">
        <f t="shared" ref="P650" si="6740">D650*K647+F650*K650-E650*L647-G650*L650</f>
        <v>1</v>
      </c>
      <c r="Q650" s="3">
        <f t="shared" ref="Q650" si="6741">(D650*L647+E650*K647+F650*L650+G650*K650)</f>
        <v>0</v>
      </c>
      <c r="S650" s="16">
        <v>0</v>
      </c>
      <c r="T650" s="17">
        <v>0</v>
      </c>
      <c r="U650" s="18">
        <v>1</v>
      </c>
      <c r="V650" s="19">
        <v>0</v>
      </c>
      <c r="W650" s="20"/>
      <c r="X650" s="1">
        <f t="shared" ref="X650" si="6742">N650*S647+P650*S650-O650*T647-Q650*T650</f>
        <v>0</v>
      </c>
      <c r="Y650" s="4">
        <f t="shared" ref="Y650" si="6743">(N650*T647+O650*S647+P650*T650+Q650*S650)</f>
        <v>-1.4473015785718317</v>
      </c>
      <c r="Z650" s="2">
        <f t="shared" ref="Z650" si="6744">N650*U647+P650*U650-O650*V647-Q650*V650</f>
        <v>-1.876298394163209</v>
      </c>
      <c r="AA650" s="3">
        <f t="shared" ref="AA650" si="6745">(N650*V647+O650*U647+P650*V650+Q650*U650)</f>
        <v>0</v>
      </c>
      <c r="AB650" s="20"/>
      <c r="AC650" s="16">
        <v>0</v>
      </c>
      <c r="AD650" s="17">
        <f t="shared" ref="AD650" si="6746">-1/($AD$4*$B647)</f>
        <v>-1.6534719604224952</v>
      </c>
      <c r="AE650" s="18">
        <v>1</v>
      </c>
      <c r="AF650" s="19">
        <v>0</v>
      </c>
      <c r="AG650" s="20"/>
      <c r="AH650" s="1">
        <f t="shared" ref="AH650" si="6747">X650*AC647+Z650*AC650-Y650*AD647-AA650*AD650</f>
        <v>0</v>
      </c>
      <c r="AI650" s="4">
        <f t="shared" ref="AI650" si="6748">(X650*AD647+Y650*AC647+Z650*AD650+AA650*AC650)</f>
        <v>1.6551052055627893</v>
      </c>
      <c r="AJ650" s="2">
        <f t="shared" ref="AJ650" si="6749">X650*AE647+Z650*AE650-Y650*AF647-AA650*AF650</f>
        <v>-1.876298394163209</v>
      </c>
      <c r="AK650" s="3">
        <f t="shared" ref="AK650" si="6750">(X650*AF647+Y650*AE647+Z650*AF650+AA650*AE650)</f>
        <v>0</v>
      </c>
      <c r="AL650" s="20"/>
      <c r="AM650" s="16">
        <v>0</v>
      </c>
      <c r="AN650" s="17">
        <v>0</v>
      </c>
      <c r="AO650" s="18">
        <v>1</v>
      </c>
      <c r="AP650" s="19">
        <v>0</v>
      </c>
      <c r="AR650" s="1">
        <f t="shared" ref="AR650" si="6751">AH650*AM647+AJ650*AM650-AI650*AN647-AK650*AN650</f>
        <v>0</v>
      </c>
      <c r="AS650" s="4">
        <f t="shared" ref="AS650" si="6752">(AH650*AN647+AI650*AM647+AJ650*AN650+AK650*AM650)</f>
        <v>1.6551052055627893</v>
      </c>
      <c r="AT650" s="2">
        <f t="shared" ref="AT650" si="6753">AH650*AO647+AJ650*AO650-AI650*AP647-AK650*AP650</f>
        <v>1.5419703278011054</v>
      </c>
      <c r="AU650" s="3">
        <f t="shared" ref="AU650" si="6754">(AH650*AP647+AI650*AO647+AJ650*AP650+AK650*AO650)</f>
        <v>0</v>
      </c>
      <c r="AV650" s="20"/>
      <c r="AW650" s="16">
        <v>0</v>
      </c>
      <c r="AX650" s="17">
        <f t="shared" ref="AX650" si="6755">-1/($AX$4*$B647)</f>
        <v>-1.6534719604224952</v>
      </c>
      <c r="AY650" s="18">
        <v>1</v>
      </c>
      <c r="AZ650" s="19">
        <v>0</v>
      </c>
      <c r="BA650" s="20"/>
      <c r="BB650" s="1">
        <f t="shared" ref="BB650" si="6756">AR650*AW647+AT650*AW650-AS650*AX647-AU650*AX650</f>
        <v>0</v>
      </c>
      <c r="BC650" s="4">
        <f t="shared" ref="BC650" si="6757">(AR650*AX647+AS650*AW647+AT650*AX650+AU650*AW650)</f>
        <v>-0.8944994952598222</v>
      </c>
      <c r="BD650" s="2">
        <f t="shared" ref="BD650" si="6758">AR650*AY647+AT650*AY650-AS650*AZ647-AU650*AZ650</f>
        <v>1.5419703278011054</v>
      </c>
      <c r="BE650" s="3">
        <f t="shared" ref="BE650" si="6759">(AR650*AZ647+AS650*AY647+AT650*AZ650+AU650*AY650)</f>
        <v>0</v>
      </c>
      <c r="BF650" s="20"/>
      <c r="BG650" s="16">
        <v>0</v>
      </c>
      <c r="BH650" s="17">
        <v>0</v>
      </c>
      <c r="BI650" s="18">
        <v>1</v>
      </c>
      <c r="BJ650" s="19">
        <v>0</v>
      </c>
      <c r="BK650" s="20"/>
      <c r="BL650" s="1">
        <f t="shared" ref="BL650" si="6760">BB650*BG647+BD650*BG650-BC650*BH647-BE650*BH650</f>
        <v>0</v>
      </c>
      <c r="BM650" s="4">
        <f t="shared" ref="BM650" si="6761">(BB650*BH647+BC650*BG647+BD650*BH650+BE650*BG650)</f>
        <v>-0.8944994952598222</v>
      </c>
      <c r="BN650" s="2">
        <f t="shared" ref="BN650" si="6762">BB650*BI647+BD650*BI650-BC650*BJ647-BE650*BJ650</f>
        <v>-0.2357154702994273</v>
      </c>
      <c r="BO650" s="3">
        <f t="shared" ref="BO650" si="6763">(BB650*BJ647+BC650*BI647+BD650*BJ650+BE650*BI650)</f>
        <v>0</v>
      </c>
      <c r="BP650" s="20"/>
      <c r="BQ650" s="16">
        <v>0</v>
      </c>
      <c r="BR650" s="17">
        <f t="shared" ref="BR650" si="6764">-1/($BR$4*$B647)</f>
        <v>-1.4473015785718317</v>
      </c>
      <c r="BS650" s="18">
        <v>1</v>
      </c>
      <c r="BT650" s="19">
        <v>0</v>
      </c>
      <c r="BU650" s="20"/>
      <c r="BV650" s="1">
        <f t="shared" ref="BV650" si="6765">BL650*BQ647+BN650*BQ650-BM650*BR647-BO650*BR650</f>
        <v>0</v>
      </c>
      <c r="BW650" s="4">
        <f t="shared" ref="BW650" si="6766">(BL650*BR647+BM650*BQ647+BN650*BR650+BO650*BQ650)</f>
        <v>-0.55334812300165936</v>
      </c>
      <c r="BX650" s="2">
        <f t="shared" ref="BX650" si="6767">BL650*BS647+BN650*BS650-BM650*BT647-BO650*BT650</f>
        <v>-0.2357154702994273</v>
      </c>
      <c r="BY650" s="3">
        <f t="shared" ref="BY650" si="6768">(BL650*BT647+BM650*BS647+BN650*BT650+BO650*BS650)</f>
        <v>0</v>
      </c>
      <c r="BZ650" s="20"/>
      <c r="CA650" s="16">
        <v>0</v>
      </c>
      <c r="CB650" s="17">
        <v>0</v>
      </c>
      <c r="CC650" s="18">
        <v>1</v>
      </c>
      <c r="CD650" s="19">
        <v>0</v>
      </c>
      <c r="CE650" s="20"/>
      <c r="CF650" s="1">
        <f t="shared" ref="CF650" si="6769">BV650*CA647+BX650*CA650-BW650*CB647-BY650*CB650</f>
        <v>0</v>
      </c>
      <c r="CG650" s="4">
        <f t="shared" ref="CG650" si="6770">(BV650*CB647+BW650*CA647+BX650*CB650+BY650*CA650)</f>
        <v>-0.55334812300165936</v>
      </c>
      <c r="CH650" s="2">
        <f t="shared" ref="CH650" si="6771">BV650*CC647+BX650*CC650-BW650*CD647-BY650*CD650</f>
        <v>-0.81126902499478837</v>
      </c>
      <c r="CI650" s="3">
        <f t="shared" ref="CI650" si="6772">(BV650*CD647+BW650*CC647+BX650*CD650+BY650*CC650)</f>
        <v>0</v>
      </c>
      <c r="CK650" s="16">
        <f t="shared" ref="CK650" si="6773">1/$CL$4</f>
        <v>1</v>
      </c>
      <c r="CL650" s="17">
        <v>0</v>
      </c>
      <c r="CM650" s="18">
        <v>1</v>
      </c>
      <c r="CN650" s="19">
        <v>0</v>
      </c>
      <c r="CP650" s="1">
        <f t="shared" ref="CP650" si="6774">CF650*CK647+CH650*CK650-CG650*CL647-CI650*CL650</f>
        <v>-0.81126902499478837</v>
      </c>
      <c r="CQ650" s="4">
        <f t="shared" ref="CQ650" si="6775">(CF650*CL647+CG650*CK647+CH650*CL650+CI650*CK650)</f>
        <v>-0.55334812300165936</v>
      </c>
      <c r="CR650" s="2">
        <f t="shared" ref="CR650" si="6776">CF650*CM647+CH650*CM650-CG650*CN647-CI650*CN650</f>
        <v>-0.81126902499478837</v>
      </c>
      <c r="CS650" s="3">
        <f t="shared" ref="CS650" si="6777">(CF650*CN647+CG650*CM647+CH650*CN650+CI650*CM650)</f>
        <v>0</v>
      </c>
      <c r="CU650" s="39">
        <f t="shared" ref="CU650" si="6778">(180/PI())*ATAN(-1*(CQ647/CP647))</f>
        <v>-37.288820647803462</v>
      </c>
      <c r="CW650" s="54">
        <f t="shared" ref="CW650" si="6779">20*LOG(((1-(10^(CU647/20)^2)*(1-((1-CW647)/(1+CW647))^2))^0.5))</f>
        <v>-28.567699829830644</v>
      </c>
      <c r="CY650" s="35"/>
      <c r="CZ650" s="35"/>
    </row>
    <row r="651" spans="1:104" ht="18" customHeight="1"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3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  <c r="BB651" s="20"/>
      <c r="BC651" s="20"/>
      <c r="BD651" s="20"/>
      <c r="BE651" s="20"/>
      <c r="BF651" s="20"/>
      <c r="BG651" s="20"/>
      <c r="BH651" s="20"/>
      <c r="BI651" s="20"/>
      <c r="BJ651" s="20"/>
      <c r="BK651" s="20"/>
      <c r="BL651" s="20"/>
      <c r="BM651" s="20"/>
      <c r="BN651" s="20"/>
      <c r="BO651" s="20"/>
      <c r="BP651" s="20"/>
      <c r="BQ651" s="20"/>
      <c r="BR651" s="20"/>
      <c r="BS651" s="20"/>
      <c r="BT651" s="20"/>
      <c r="BU651" s="20"/>
      <c r="BV651" s="20"/>
      <c r="BW651" s="20"/>
      <c r="BX651" s="20"/>
      <c r="BY651" s="20"/>
      <c r="BZ651" s="20"/>
      <c r="CA651" s="20"/>
      <c r="CB651" s="20"/>
      <c r="CC651" s="20"/>
      <c r="CD651" s="20"/>
      <c r="CE651" s="20"/>
      <c r="CF651" s="20"/>
      <c r="CG651" s="20"/>
      <c r="CH651" s="20"/>
      <c r="CI651" s="20"/>
      <c r="CJ651" s="20"/>
      <c r="CK651" s="20"/>
      <c r="CL651" s="20"/>
      <c r="CY651" s="35"/>
      <c r="CZ651" s="35"/>
    </row>
    <row r="652" spans="1:104" ht="18" customHeight="1">
      <c r="CY652" s="35"/>
      <c r="CZ652" s="35"/>
    </row>
    <row r="653" spans="1:104" ht="18" customHeight="1" thickBot="1">
      <c r="A653" s="23"/>
      <c r="B653" s="23"/>
      <c r="C653" s="23"/>
      <c r="D653" s="20" t="s">
        <v>15</v>
      </c>
      <c r="E653" s="20"/>
      <c r="F653" s="20"/>
      <c r="G653" s="20"/>
      <c r="H653" s="20"/>
      <c r="I653" s="20" t="s">
        <v>16</v>
      </c>
      <c r="J653" s="20"/>
      <c r="K653" s="20"/>
      <c r="L653" s="20"/>
      <c r="M653" s="23"/>
      <c r="N653" s="23"/>
      <c r="O653" s="24" t="s">
        <v>17</v>
      </c>
      <c r="P653" s="23"/>
      <c r="Q653" s="23"/>
      <c r="R653" s="23"/>
      <c r="S653" s="20"/>
      <c r="T653" s="20" t="s">
        <v>18</v>
      </c>
      <c r="U653" s="23"/>
      <c r="V653" s="23"/>
      <c r="W653" s="23"/>
      <c r="X653" s="23"/>
      <c r="Y653" s="24" t="s">
        <v>19</v>
      </c>
      <c r="Z653" s="23"/>
      <c r="AA653" s="23"/>
      <c r="AB653" s="23"/>
      <c r="AC653" s="24" t="s">
        <v>20</v>
      </c>
      <c r="AD653" s="20"/>
      <c r="AE653" s="20"/>
      <c r="AF653" s="20"/>
      <c r="AG653" s="20"/>
      <c r="AH653" s="23"/>
      <c r="AI653" s="24" t="s">
        <v>21</v>
      </c>
      <c r="AJ653" s="23"/>
      <c r="AK653" s="23"/>
      <c r="AL653" s="20"/>
      <c r="AM653" s="24" t="s">
        <v>31</v>
      </c>
      <c r="AN653" s="20"/>
      <c r="AO653" s="23"/>
      <c r="AP653" s="23"/>
      <c r="AQ653" s="23"/>
      <c r="AR653" s="23"/>
      <c r="AS653" s="24" t="s">
        <v>91</v>
      </c>
      <c r="AT653" s="23"/>
      <c r="AU653" s="23"/>
      <c r="AV653" s="23"/>
      <c r="AW653" s="24" t="s">
        <v>32</v>
      </c>
      <c r="AX653" s="20"/>
      <c r="AY653" s="20"/>
      <c r="AZ653" s="20"/>
      <c r="BA653" s="20"/>
      <c r="BB653" s="23"/>
      <c r="BC653" s="24" t="s">
        <v>22</v>
      </c>
      <c r="BD653" s="23"/>
      <c r="BE653" s="23"/>
      <c r="BF653" s="23"/>
      <c r="BG653" s="24" t="s">
        <v>33</v>
      </c>
      <c r="BH653" s="20"/>
      <c r="BI653" s="23"/>
      <c r="BJ653" s="23"/>
      <c r="BK653" s="23"/>
      <c r="BL653" s="23"/>
      <c r="BM653" s="24" t="s">
        <v>34</v>
      </c>
      <c r="BN653" s="23"/>
      <c r="BO653" s="23"/>
      <c r="BP653" s="23"/>
      <c r="BQ653" s="24" t="s">
        <v>89</v>
      </c>
      <c r="BR653" s="20"/>
      <c r="BS653" s="20"/>
      <c r="BT653" s="20"/>
      <c r="BU653" s="20"/>
      <c r="BV653" s="23"/>
      <c r="BW653" s="24" t="s">
        <v>35</v>
      </c>
      <c r="BX653" s="23"/>
      <c r="BY653" s="23"/>
      <c r="BZ653" s="23"/>
      <c r="CA653" s="24" t="s">
        <v>90</v>
      </c>
      <c r="CB653" s="20"/>
      <c r="CC653" s="23"/>
      <c r="CD653" s="23"/>
      <c r="CE653" s="23"/>
      <c r="CF653" s="23"/>
      <c r="CG653" s="24" t="s">
        <v>92</v>
      </c>
      <c r="CH653" s="23"/>
      <c r="CI653" s="23"/>
      <c r="CJ653" s="23"/>
      <c r="CK653" s="24" t="s">
        <v>36</v>
      </c>
      <c r="CL653" s="24"/>
      <c r="CM653" s="23"/>
      <c r="CN653" s="23"/>
      <c r="CO653" s="23"/>
      <c r="CP653" s="23"/>
      <c r="CQ653" s="24" t="s">
        <v>93</v>
      </c>
      <c r="CR653" s="23"/>
      <c r="CS653" s="23"/>
      <c r="CY653" s="35"/>
      <c r="CZ653" s="35"/>
    </row>
    <row r="654" spans="1:104" ht="18" customHeight="1" thickBot="1">
      <c r="A654" s="23"/>
      <c r="B654" s="33"/>
      <c r="C654" s="23"/>
      <c r="D654" s="7" t="s">
        <v>2</v>
      </c>
      <c r="E654" s="8"/>
      <c r="F654" s="8" t="s">
        <v>3</v>
      </c>
      <c r="G654" s="9"/>
      <c r="H654" s="10"/>
      <c r="I654" s="7" t="s">
        <v>4</v>
      </c>
      <c r="J654" s="8"/>
      <c r="K654" s="8" t="s">
        <v>5</v>
      </c>
      <c r="L654" s="9"/>
      <c r="M654" s="23"/>
      <c r="N654" s="251" t="s">
        <v>79</v>
      </c>
      <c r="O654" s="252"/>
      <c r="P654" s="253" t="s">
        <v>80</v>
      </c>
      <c r="Q654" s="254"/>
      <c r="R654" s="23"/>
      <c r="S654" s="7" t="s">
        <v>11</v>
      </c>
      <c r="T654" s="8"/>
      <c r="U654" s="8" t="s">
        <v>12</v>
      </c>
      <c r="V654" s="9"/>
      <c r="W654" s="20"/>
      <c r="X654" s="251" t="s">
        <v>79</v>
      </c>
      <c r="Y654" s="252"/>
      <c r="Z654" s="253" t="s">
        <v>80</v>
      </c>
      <c r="AA654" s="254"/>
      <c r="AB654" s="20"/>
      <c r="AC654" s="7" t="s">
        <v>4</v>
      </c>
      <c r="AD654" s="8"/>
      <c r="AE654" s="8" t="s">
        <v>5</v>
      </c>
      <c r="AF654" s="9"/>
      <c r="AG654" s="20"/>
      <c r="AH654" s="251" t="s">
        <v>0</v>
      </c>
      <c r="AI654" s="252"/>
      <c r="AJ654" s="253" t="s">
        <v>1</v>
      </c>
      <c r="AK654" s="254"/>
      <c r="AL654" s="20"/>
      <c r="AM654" s="7" t="s">
        <v>11</v>
      </c>
      <c r="AN654" s="8"/>
      <c r="AO654" s="8" t="s">
        <v>12</v>
      </c>
      <c r="AP654" s="9"/>
      <c r="AQ654" s="23"/>
      <c r="AR654" s="251" t="s">
        <v>0</v>
      </c>
      <c r="AS654" s="252"/>
      <c r="AT654" s="253" t="s">
        <v>1</v>
      </c>
      <c r="AU654" s="254"/>
      <c r="AV654" s="36"/>
      <c r="AW654" s="7" t="s">
        <v>4</v>
      </c>
      <c r="AX654" s="8"/>
      <c r="AY654" s="8" t="s">
        <v>5</v>
      </c>
      <c r="AZ654" s="9"/>
      <c r="BA654" s="20"/>
      <c r="BB654" s="251" t="s">
        <v>0</v>
      </c>
      <c r="BC654" s="252"/>
      <c r="BD654" s="253" t="s">
        <v>1</v>
      </c>
      <c r="BE654" s="254"/>
      <c r="BF654" s="36"/>
      <c r="BG654" s="7" t="s">
        <v>11</v>
      </c>
      <c r="BH654" s="8"/>
      <c r="BI654" s="8" t="s">
        <v>12</v>
      </c>
      <c r="BJ654" s="9"/>
      <c r="BK654" s="36"/>
      <c r="BL654" s="251" t="s">
        <v>0</v>
      </c>
      <c r="BM654" s="252"/>
      <c r="BN654" s="253" t="s">
        <v>1</v>
      </c>
      <c r="BO654" s="254"/>
      <c r="BP654" s="36"/>
      <c r="BQ654" s="7" t="s">
        <v>4</v>
      </c>
      <c r="BR654" s="8"/>
      <c r="BS654" s="8" t="s">
        <v>5</v>
      </c>
      <c r="BT654" s="9"/>
      <c r="BU654" s="20"/>
      <c r="BV654" s="251" t="s">
        <v>0</v>
      </c>
      <c r="BW654" s="252"/>
      <c r="BX654" s="253" t="s">
        <v>1</v>
      </c>
      <c r="BY654" s="254"/>
      <c r="BZ654" s="36"/>
      <c r="CA654" s="7" t="s">
        <v>11</v>
      </c>
      <c r="CB654" s="8"/>
      <c r="CC654" s="8" t="s">
        <v>12</v>
      </c>
      <c r="CD654" s="9"/>
      <c r="CE654" s="36"/>
      <c r="CF654" s="251" t="s">
        <v>0</v>
      </c>
      <c r="CG654" s="252"/>
      <c r="CH654" s="253" t="s">
        <v>1</v>
      </c>
      <c r="CI654" s="254"/>
      <c r="CJ654" s="23"/>
      <c r="CK654" s="7" t="s">
        <v>23</v>
      </c>
      <c r="CL654" s="8"/>
      <c r="CM654" s="8" t="s">
        <v>24</v>
      </c>
      <c r="CN654" s="9"/>
      <c r="CO654" s="23"/>
      <c r="CP654" s="251" t="s">
        <v>0</v>
      </c>
      <c r="CQ654" s="252"/>
      <c r="CR654" s="253" t="s">
        <v>1</v>
      </c>
      <c r="CS654" s="254"/>
      <c r="CU654" s="26" t="s">
        <v>25</v>
      </c>
      <c r="CW654" s="50" t="s">
        <v>44</v>
      </c>
      <c r="CY654" s="35"/>
      <c r="CZ654" s="35"/>
    </row>
    <row r="655" spans="1:104" ht="18" customHeight="1" thickTop="1" thickBot="1">
      <c r="B655" s="34">
        <v>1.0149999999999999</v>
      </c>
      <c r="D655" s="11">
        <v>1</v>
      </c>
      <c r="E655" s="12">
        <v>0</v>
      </c>
      <c r="F655" s="13">
        <v>0</v>
      </c>
      <c r="G655" s="40">
        <f t="shared" ref="G655" si="6780">-1/($E$4*$B655)</f>
        <v>-1.0350054363660548</v>
      </c>
      <c r="H655" s="10"/>
      <c r="I655" s="11">
        <v>1</v>
      </c>
      <c r="J655" s="12">
        <v>0</v>
      </c>
      <c r="K655" s="13">
        <v>0</v>
      </c>
      <c r="L655" s="14">
        <v>0</v>
      </c>
      <c r="N655" s="1">
        <f t="shared" ref="N655" si="6781">D655*I655+F655*I658-E655*J655-G655*J658</f>
        <v>-0.49058586394270831</v>
      </c>
      <c r="O655" s="4">
        <f t="shared" ref="O655" si="6782">(D655*J655+E655*I655+F655*J658+G655*I658)</f>
        <v>0</v>
      </c>
      <c r="P655" s="2">
        <f t="shared" ref="P655" si="6783">D655*K655+F655*K658-E655*L655-G655*L658</f>
        <v>0</v>
      </c>
      <c r="Q655" s="3">
        <f t="shared" ref="Q655" si="6784">(D655*L655+E655*K655+F655*L658+G655*K658)</f>
        <v>-1.0350054363660548</v>
      </c>
      <c r="S655" s="11">
        <v>1</v>
      </c>
      <c r="T655" s="12">
        <v>0</v>
      </c>
      <c r="U655" s="13">
        <v>0</v>
      </c>
      <c r="V655" s="40">
        <f t="shared" ref="V655" si="6785">-1/($T$4*$B655)</f>
        <v>-1.9775625750237804</v>
      </c>
      <c r="W655" s="20"/>
      <c r="X655" s="1">
        <f t="shared" ref="X655" si="6786">N655*S655+P655*S658-O655*T655-Q655*T658</f>
        <v>-0.49058586394270831</v>
      </c>
      <c r="Y655" s="4">
        <f t="shared" ref="Y655" si="6787">(N655*T655+O655*S655+P655*T658+Q655*S658)</f>
        <v>0</v>
      </c>
      <c r="Z655" s="2">
        <f t="shared" ref="Z655" si="6788">N655*U655+P655*U658-O655*V655-Q655*V658</f>
        <v>0</v>
      </c>
      <c r="AA655" s="3">
        <f t="shared" ref="AA655" si="6789">(N655*V655+O655*U655+P655*V658+Q655*U658)</f>
        <v>-6.4841191997246583E-2</v>
      </c>
      <c r="AB655" s="20"/>
      <c r="AC655" s="11">
        <v>1</v>
      </c>
      <c r="AD655" s="12">
        <v>0</v>
      </c>
      <c r="AE655" s="13">
        <v>0</v>
      </c>
      <c r="AF655" s="14">
        <v>0</v>
      </c>
      <c r="AG655" s="20"/>
      <c r="AH655" s="1">
        <f t="shared" ref="AH655" si="6790">X655*AC655+Z655*AC658-Y655*AD655-AA655*AD658</f>
        <v>-0.59727081347600575</v>
      </c>
      <c r="AI655" s="4">
        <f t="shared" ref="AI655" si="6791">(X655*AD655+Y655*AC655+Z655*AD658+AA655*AC658)</f>
        <v>0</v>
      </c>
      <c r="AJ655" s="2">
        <f t="shared" ref="AJ655" si="6792">X655*AE655+Z655*AE658-Y655*AF655-AA655*AF658</f>
        <v>0</v>
      </c>
      <c r="AK655" s="3">
        <f t="shared" ref="AK655" si="6793">(X655*AF655+Y655*AE655+Z655*AF658+AA655*AE658)</f>
        <v>-6.4841191997246583E-2</v>
      </c>
      <c r="AL655" s="20"/>
      <c r="AM655" s="11">
        <v>1</v>
      </c>
      <c r="AN655" s="12">
        <v>0</v>
      </c>
      <c r="AO655" s="13">
        <v>0</v>
      </c>
      <c r="AP655" s="40">
        <f t="shared" ref="AP655" si="6794">-1/($AN$4*$B655)</f>
        <v>-2.0551140485541248</v>
      </c>
      <c r="AR655" s="1">
        <f t="shared" ref="AR655" si="6795">AH655*AM655+AJ655*AM658-AI655*AN655-AK655*AN658</f>
        <v>-0.59727081347600575</v>
      </c>
      <c r="AS655" s="4">
        <f t="shared" ref="AS655" si="6796">(AH655*AN655+AI655*AM655+AJ655*AN658+AK655*AM658)</f>
        <v>0</v>
      </c>
      <c r="AT655" s="2">
        <f t="shared" ref="AT655" si="6797">AH655*AO655+AJ655*AO658-AI655*AP655-AK655*AP658</f>
        <v>0</v>
      </c>
      <c r="AU655" s="3">
        <f t="shared" ref="AU655" si="6798">(AH655*AP655+AI655*AO655+AJ655*AP658+AK655*AO658)</f>
        <v>1.1626184475686432</v>
      </c>
      <c r="AV655" s="20"/>
      <c r="AW655" s="11">
        <v>1</v>
      </c>
      <c r="AX655" s="12">
        <v>0</v>
      </c>
      <c r="AY655" s="13">
        <v>0</v>
      </c>
      <c r="AZ655" s="14">
        <v>0</v>
      </c>
      <c r="BA655" s="20"/>
      <c r="BB655" s="1">
        <f t="shared" ref="BB655" si="6799">AR655*AW655+AT655*AW658-AS655*AX655-AU655*AX658</f>
        <v>1.3156164513140722</v>
      </c>
      <c r="BC655" s="4">
        <f t="shared" ref="BC655" si="6800">(AR655*AX655+AS655*AW655+AT655*AX658+AU655*AW658)</f>
        <v>0</v>
      </c>
      <c r="BD655" s="2">
        <f t="shared" ref="BD655" si="6801">AR655*AY655+AT655*AY658-AS655*AZ655-AU655*AZ658</f>
        <v>0</v>
      </c>
      <c r="BE655" s="3">
        <f t="shared" ref="BE655" si="6802">(AR655*AZ655+AS655*AY655+AT655*AZ658+AU655*AY658)</f>
        <v>1.1626184475686432</v>
      </c>
      <c r="BF655" s="20"/>
      <c r="BG655" s="11">
        <v>1</v>
      </c>
      <c r="BH655" s="12">
        <v>0</v>
      </c>
      <c r="BI655" s="13">
        <v>0</v>
      </c>
      <c r="BJ655" s="40">
        <f t="shared" ref="BJ655" si="6803">-1/($BH$4*$B655)</f>
        <v>-1.9775625750237804</v>
      </c>
      <c r="BK655" s="20"/>
      <c r="BL655" s="1">
        <f t="shared" ref="BL655" si="6804">BB655*BG655+BD655*BG658-BC655*BH655-BE655*BH658</f>
        <v>1.3156164513140722</v>
      </c>
      <c r="BM655" s="4">
        <f t="shared" ref="BM655" si="6805">(BB655*BH655+BC655*BG655+BD655*BH658+BE655*BG658)</f>
        <v>0</v>
      </c>
      <c r="BN655" s="2">
        <f t="shared" ref="BN655" si="6806">BB655*BI655+BD655*BI658-BC655*BJ655-BE655*BJ658</f>
        <v>0</v>
      </c>
      <c r="BO655" s="3">
        <f t="shared" ref="BO655" si="6807">(BB655*BJ655+BC655*BI655+BD655*BJ658+BE655*BI658)</f>
        <v>-1.4390954096356614</v>
      </c>
      <c r="BP655" s="20"/>
      <c r="BQ655" s="11">
        <v>1</v>
      </c>
      <c r="BR655" s="12">
        <v>0</v>
      </c>
      <c r="BS655" s="13">
        <v>0</v>
      </c>
      <c r="BT655" s="14">
        <v>0</v>
      </c>
      <c r="BU655" s="20"/>
      <c r="BV655" s="1">
        <f t="shared" ref="BV655" si="6808">BL655*BQ655+BN655*BQ658-BM655*BR655-BO655*BR658</f>
        <v>-0.75692848332827412</v>
      </c>
      <c r="BW655" s="4">
        <f t="shared" ref="BW655" si="6809">(BL655*BR655+BM655*BQ655+BN655*BR658+BO655*BQ658)</f>
        <v>0</v>
      </c>
      <c r="BX655" s="2">
        <f t="shared" ref="BX655" si="6810">BL655*BS655+BN655*BS658-BM655*BT655-BO655*BT658</f>
        <v>0</v>
      </c>
      <c r="BY655" s="3">
        <f t="shared" ref="BY655" si="6811">(BL655*BT655+BM655*BS655+BN655*BT658+BO655*BS658)</f>
        <v>-1.4390954096356614</v>
      </c>
      <c r="BZ655" s="20"/>
      <c r="CA655" s="11">
        <v>1</v>
      </c>
      <c r="CB655" s="12">
        <v>0</v>
      </c>
      <c r="CC655" s="13">
        <v>0</v>
      </c>
      <c r="CD655" s="40">
        <f t="shared" ref="CD655" si="6812">-1/($CB$4*$B655)</f>
        <v>-1.0350054363660548</v>
      </c>
      <c r="CE655" s="20"/>
      <c r="CF655" s="1">
        <f t="shared" ref="CF655" si="6813">BV655*CA655+BX655*CA658-BW655*CB655-BY655*CB658</f>
        <v>-0.75692848332827412</v>
      </c>
      <c r="CG655" s="4">
        <f t="shared" ref="CG655" si="6814">(BV655*CB655+BW655*CA655+BX655*CB658+BY655*CA658)</f>
        <v>0</v>
      </c>
      <c r="CH655" s="2">
        <f t="shared" ref="CH655" si="6815">BV655*CC655+BX655*CC658-BW655*CD655-BY655*CD658</f>
        <v>0</v>
      </c>
      <c r="CI655" s="3">
        <f t="shared" ref="CI655" si="6816">(BV655*CD655+BW655*CC655+BX655*CD658+BY655*CC658)</f>
        <v>-0.65567031445058499</v>
      </c>
      <c r="CJ655" s="28"/>
      <c r="CK655" s="11">
        <v>1</v>
      </c>
      <c r="CL655" s="12">
        <v>0</v>
      </c>
      <c r="CM655" s="13">
        <v>0</v>
      </c>
      <c r="CN655" s="14">
        <v>0</v>
      </c>
      <c r="CP655" s="1">
        <f t="shared" ref="CP655" si="6817">CF655*CK655+CH655*CK658-CG655*CL655-CI655*CL658</f>
        <v>-0.75692848332827412</v>
      </c>
      <c r="CQ655" s="4">
        <f t="shared" ref="CQ655" si="6818">(CF655*CL655+CG655*CK655+CH655*CL658+CI655*CK658)</f>
        <v>-0.65567031445058499</v>
      </c>
      <c r="CR655" s="2">
        <f t="shared" ref="CR655" si="6819">CF655*CM655+CH655*CM658-CG655*CN655-CI655*CN658</f>
        <v>0</v>
      </c>
      <c r="CS655" s="3">
        <f t="shared" ref="CS655" si="6820">(CF655*CN655+CG655*CM655+CH655*CN658+CI655*CM658)</f>
        <v>-0.65567031445058499</v>
      </c>
      <c r="CU655" s="29">
        <f t="shared" ref="CU655" si="6821">20*LOG(((1+$CL$4)/$CL$4)/((CP655+CP658)^2+(CQ655+CQ658)^2)^0.5)</f>
        <v>-2.0431490152717975E-5</v>
      </c>
      <c r="CW655" s="51">
        <f t="shared" ref="CW655" si="6822">((CP655^2+CQ655^2)^0.5)/((CP658^2+CQ658^2)^0.5)</f>
        <v>1.0028388839959392</v>
      </c>
      <c r="CY655" s="35"/>
      <c r="CZ655" s="35"/>
    </row>
    <row r="656" spans="1:104" ht="18" customHeight="1" thickBot="1">
      <c r="D656" s="11"/>
      <c r="E656" s="13"/>
      <c r="F656" s="13"/>
      <c r="G656" s="15"/>
      <c r="H656" s="10"/>
      <c r="I656" s="11"/>
      <c r="J656" s="13"/>
      <c r="K656" s="13"/>
      <c r="L656" s="15"/>
      <c r="N656" s="5"/>
      <c r="Q656" s="6"/>
      <c r="S656" s="11"/>
      <c r="T656" s="13"/>
      <c r="U656" s="13"/>
      <c r="V656" s="15"/>
      <c r="W656" s="20"/>
      <c r="X656" s="5"/>
      <c r="AA656" s="6"/>
      <c r="AB656" s="20"/>
      <c r="AC656" s="11"/>
      <c r="AD656" s="13"/>
      <c r="AE656" s="13"/>
      <c r="AF656" s="15"/>
      <c r="AG656" s="20"/>
      <c r="AH656" s="5"/>
      <c r="AK656" s="6"/>
      <c r="AL656" s="20"/>
      <c r="AM656" s="11"/>
      <c r="AN656" s="13"/>
      <c r="AO656" s="13"/>
      <c r="AP656" s="15"/>
      <c r="AR656" s="5"/>
      <c r="AU656" s="6"/>
      <c r="AW656" s="11"/>
      <c r="AX656" s="13"/>
      <c r="AY656" s="13"/>
      <c r="AZ656" s="15"/>
      <c r="BA656" s="20"/>
      <c r="BB656" s="5"/>
      <c r="BE656" s="6"/>
      <c r="BG656" s="11"/>
      <c r="BH656" s="13"/>
      <c r="BI656" s="13"/>
      <c r="BJ656" s="15"/>
      <c r="BL656" s="5"/>
      <c r="BO656" s="6"/>
      <c r="BQ656" s="11"/>
      <c r="BR656" s="13"/>
      <c r="BS656" s="13"/>
      <c r="BT656" s="15"/>
      <c r="BU656" s="20"/>
      <c r="BV656" s="5"/>
      <c r="BY656" s="6"/>
      <c r="CA656" s="11"/>
      <c r="CB656" s="13"/>
      <c r="CC656" s="13"/>
      <c r="CD656" s="15"/>
      <c r="CF656" s="5"/>
      <c r="CI656" s="6"/>
      <c r="CK656" s="11"/>
      <c r="CL656" s="13"/>
      <c r="CM656" s="13"/>
      <c r="CN656" s="15"/>
      <c r="CP656" s="5"/>
      <c r="CS656" s="6"/>
      <c r="CW656" s="52"/>
      <c r="CY656" s="35"/>
      <c r="CZ656" s="35"/>
    </row>
    <row r="657" spans="1:104" ht="18" customHeight="1" thickBot="1">
      <c r="D657" s="11" t="s">
        <v>6</v>
      </c>
      <c r="E657" s="13"/>
      <c r="F657" s="13" t="s">
        <v>7</v>
      </c>
      <c r="G657" s="15"/>
      <c r="H657" s="10"/>
      <c r="I657" s="11" t="s">
        <v>8</v>
      </c>
      <c r="J657" s="13"/>
      <c r="K657" s="13" t="s">
        <v>9</v>
      </c>
      <c r="L657" s="15"/>
      <c r="N657" s="251" t="s">
        <v>26</v>
      </c>
      <c r="O657" s="252"/>
      <c r="P657" s="253" t="s">
        <v>27</v>
      </c>
      <c r="Q657" s="254"/>
      <c r="S657" s="11" t="s">
        <v>13</v>
      </c>
      <c r="T657" s="13"/>
      <c r="U657" s="13" t="s">
        <v>14</v>
      </c>
      <c r="V657" s="15"/>
      <c r="W657" s="20"/>
      <c r="X657" s="251" t="s">
        <v>26</v>
      </c>
      <c r="Y657" s="252"/>
      <c r="Z657" s="253" t="s">
        <v>27</v>
      </c>
      <c r="AA657" s="254"/>
      <c r="AB657" s="20"/>
      <c r="AC657" s="11" t="s">
        <v>8</v>
      </c>
      <c r="AD657" s="13"/>
      <c r="AE657" s="13" t="s">
        <v>9</v>
      </c>
      <c r="AF657" s="15"/>
      <c r="AG657" s="20"/>
      <c r="AH657" s="251" t="s">
        <v>26</v>
      </c>
      <c r="AI657" s="252"/>
      <c r="AJ657" s="253" t="s">
        <v>27</v>
      </c>
      <c r="AK657" s="254"/>
      <c r="AL657" s="20"/>
      <c r="AM657" s="11" t="s">
        <v>13</v>
      </c>
      <c r="AN657" s="13"/>
      <c r="AO657" s="13" t="s">
        <v>14</v>
      </c>
      <c r="AP657" s="15"/>
      <c r="AR657" s="251" t="s">
        <v>26</v>
      </c>
      <c r="AS657" s="252"/>
      <c r="AT657" s="253" t="s">
        <v>27</v>
      </c>
      <c r="AU657" s="254"/>
      <c r="AV657" s="36"/>
      <c r="AW657" s="11" t="s">
        <v>8</v>
      </c>
      <c r="AX657" s="13"/>
      <c r="AY657" s="13" t="s">
        <v>9</v>
      </c>
      <c r="AZ657" s="15"/>
      <c r="BA657" s="20"/>
      <c r="BB657" s="251" t="s">
        <v>26</v>
      </c>
      <c r="BC657" s="252"/>
      <c r="BD657" s="253" t="s">
        <v>27</v>
      </c>
      <c r="BE657" s="254"/>
      <c r="BF657" s="36"/>
      <c r="BG657" s="11" t="s">
        <v>13</v>
      </c>
      <c r="BH657" s="13"/>
      <c r="BI657" s="13" t="s">
        <v>14</v>
      </c>
      <c r="BJ657" s="15"/>
      <c r="BK657" s="36"/>
      <c r="BL657" s="251" t="s">
        <v>26</v>
      </c>
      <c r="BM657" s="252"/>
      <c r="BN657" s="253" t="s">
        <v>27</v>
      </c>
      <c r="BO657" s="254"/>
      <c r="BP657" s="36"/>
      <c r="BQ657" s="11" t="s">
        <v>8</v>
      </c>
      <c r="BR657" s="13"/>
      <c r="BS657" s="13" t="s">
        <v>9</v>
      </c>
      <c r="BT657" s="15"/>
      <c r="BU657" s="20"/>
      <c r="BV657" s="251" t="s">
        <v>26</v>
      </c>
      <c r="BW657" s="252"/>
      <c r="BX657" s="253" t="s">
        <v>27</v>
      </c>
      <c r="BY657" s="254"/>
      <c r="BZ657" s="36"/>
      <c r="CA657" s="11" t="s">
        <v>13</v>
      </c>
      <c r="CB657" s="13"/>
      <c r="CC657" s="13" t="s">
        <v>14</v>
      </c>
      <c r="CD657" s="15"/>
      <c r="CE657" s="36"/>
      <c r="CF657" s="251" t="s">
        <v>26</v>
      </c>
      <c r="CG657" s="252"/>
      <c r="CH657" s="253" t="s">
        <v>27</v>
      </c>
      <c r="CI657" s="254"/>
      <c r="CK657" s="11" t="s">
        <v>28</v>
      </c>
      <c r="CL657" s="13"/>
      <c r="CM657" s="13" t="s">
        <v>29</v>
      </c>
      <c r="CN657" s="15"/>
      <c r="CP657" s="251" t="s">
        <v>26</v>
      </c>
      <c r="CQ657" s="252"/>
      <c r="CR657" s="253" t="s">
        <v>27</v>
      </c>
      <c r="CS657" s="254"/>
      <c r="CU657" s="38" t="s">
        <v>37</v>
      </c>
      <c r="CW657" s="53" t="s">
        <v>45</v>
      </c>
      <c r="CY657" s="35"/>
      <c r="CZ657" s="35"/>
    </row>
    <row r="658" spans="1:104" ht="18" customHeight="1" thickTop="1" thickBot="1">
      <c r="D658" s="16">
        <v>0</v>
      </c>
      <c r="E658" s="17">
        <v>0</v>
      </c>
      <c r="F658" s="18">
        <v>1</v>
      </c>
      <c r="G658" s="19">
        <v>0</v>
      </c>
      <c r="H658" s="10"/>
      <c r="I658" s="16">
        <v>0</v>
      </c>
      <c r="J658" s="17">
        <f t="shared" ref="J658" si="6823">-1/($J$4*$B655)</f>
        <v>-1.4401720141453696</v>
      </c>
      <c r="K658" s="18">
        <v>1</v>
      </c>
      <c r="L658" s="19">
        <v>0</v>
      </c>
      <c r="N658" s="1">
        <f t="shared" ref="N658" si="6824">D658*I655+F658*I658-E658*J655-G658*J658</f>
        <v>0</v>
      </c>
      <c r="O658" s="4">
        <f t="shared" ref="O658" si="6825">(D658*J655+E658*I655+F658*J658+G658*I658)</f>
        <v>-1.4401720141453696</v>
      </c>
      <c r="P658" s="2">
        <f t="shared" ref="P658" si="6826">D658*K655+F658*K658-E658*L655-G658*L658</f>
        <v>1</v>
      </c>
      <c r="Q658" s="3">
        <f t="shared" ref="Q658" si="6827">(D658*L655+E658*K655+F658*L658+G658*K658)</f>
        <v>0</v>
      </c>
      <c r="S658" s="16">
        <v>0</v>
      </c>
      <c r="T658" s="17">
        <v>0</v>
      </c>
      <c r="U658" s="18">
        <v>1</v>
      </c>
      <c r="V658" s="19">
        <v>0</v>
      </c>
      <c r="W658" s="20"/>
      <c r="X658" s="1">
        <f t="shared" ref="X658" si="6828">N658*S655+P658*S658-O658*T655-Q658*T658</f>
        <v>0</v>
      </c>
      <c r="Y658" s="4">
        <f t="shared" ref="Y658" si="6829">(N658*T655+O658*S655+P658*T658+Q658*S658)</f>
        <v>-1.4401720141453696</v>
      </c>
      <c r="Z658" s="2">
        <f t="shared" ref="Z658" si="6830">N658*U655+P658*U658-O658*V655-Q658*V658</f>
        <v>-1.8480302767705012</v>
      </c>
      <c r="AA658" s="3">
        <f t="shared" ref="AA658" si="6831">(N658*V655+O658*U655+P658*V658+Q658*U658)</f>
        <v>0</v>
      </c>
      <c r="AB658" s="20"/>
      <c r="AC658" s="16">
        <v>0</v>
      </c>
      <c r="AD658" s="17">
        <f t="shared" ref="AD658" si="6832">-1/($AD$4*$B655)</f>
        <v>-1.6453267783514485</v>
      </c>
      <c r="AE658" s="18">
        <v>1</v>
      </c>
      <c r="AF658" s="19">
        <v>0</v>
      </c>
      <c r="AG658" s="20"/>
      <c r="AH658" s="1">
        <f t="shared" ref="AH658" si="6833">X658*AC655+Z658*AC658-Y658*AD655-AA658*AD658</f>
        <v>0</v>
      </c>
      <c r="AI658" s="4">
        <f t="shared" ref="AI658" si="6834">(X658*AD655+Y658*AC655+Z658*AD658+AA658*AC658)</f>
        <v>1.600441687429375</v>
      </c>
      <c r="AJ658" s="2">
        <f t="shared" ref="AJ658" si="6835">X658*AE655+Z658*AE658-Y658*AF655-AA658*AF658</f>
        <v>-1.8480302767705012</v>
      </c>
      <c r="AK658" s="3">
        <f t="shared" ref="AK658" si="6836">(X658*AF655+Y658*AE655+Z658*AF658+AA658*AE658)</f>
        <v>0</v>
      </c>
      <c r="AL658" s="20"/>
      <c r="AM658" s="16">
        <v>0</v>
      </c>
      <c r="AN658" s="17">
        <v>0</v>
      </c>
      <c r="AO658" s="18">
        <v>1</v>
      </c>
      <c r="AP658" s="19">
        <v>0</v>
      </c>
      <c r="AR658" s="1">
        <f t="shared" ref="AR658" si="6837">AH658*AM655+AJ658*AM658-AI658*AN655-AK658*AN658</f>
        <v>0</v>
      </c>
      <c r="AS658" s="4">
        <f t="shared" ref="AS658" si="6838">(AH658*AN655+AI658*AM655+AJ658*AN658+AK658*AM658)</f>
        <v>1.600441687429375</v>
      </c>
      <c r="AT658" s="2">
        <f t="shared" ref="AT658" si="6839">AH658*AO655+AJ658*AO658-AI658*AP655-AK658*AP658</f>
        <v>1.4410599189572766</v>
      </c>
      <c r="AU658" s="3">
        <f t="shared" ref="AU658" si="6840">(AH658*AP655+AI658*AO655+AJ658*AP658+AK658*AO658)</f>
        <v>0</v>
      </c>
      <c r="AV658" s="20"/>
      <c r="AW658" s="16">
        <v>0</v>
      </c>
      <c r="AX658" s="17">
        <f t="shared" ref="AX658" si="6841">-1/($AX$4*$B655)</f>
        <v>-1.6453267783514485</v>
      </c>
      <c r="AY658" s="18">
        <v>1</v>
      </c>
      <c r="AZ658" s="19">
        <v>0</v>
      </c>
      <c r="BA658" s="20"/>
      <c r="BB658" s="1">
        <f t="shared" ref="BB658" si="6842">AR658*AW655+AT658*AW658-AS658*AX655-AU658*AX658</f>
        <v>0</v>
      </c>
      <c r="BC658" s="4">
        <f t="shared" ref="BC658" si="6843">(AR658*AX655+AS658*AW655+AT658*AX658+AU658*AW658)</f>
        <v>-0.77057278644000049</v>
      </c>
      <c r="BD658" s="2">
        <f t="shared" ref="BD658" si="6844">AR658*AY655+AT658*AY658-AS658*AZ655-AU658*AZ658</f>
        <v>1.4410599189572766</v>
      </c>
      <c r="BE658" s="3">
        <f t="shared" ref="BE658" si="6845">(AR658*AZ655+AS658*AY655+AT658*AZ658+AU658*AY658)</f>
        <v>0</v>
      </c>
      <c r="BF658" s="20"/>
      <c r="BG658" s="16">
        <v>0</v>
      </c>
      <c r="BH658" s="17">
        <v>0</v>
      </c>
      <c r="BI658" s="18">
        <v>1</v>
      </c>
      <c r="BJ658" s="19">
        <v>0</v>
      </c>
      <c r="BK658" s="20"/>
      <c r="BL658" s="1">
        <f t="shared" ref="BL658" si="6846">BB658*BG655+BD658*BG658-BC658*BH655-BE658*BH658</f>
        <v>0</v>
      </c>
      <c r="BM658" s="4">
        <f t="shared" ref="BM658" si="6847">(BB658*BH655+BC658*BG655+BD658*BH658+BE658*BG658)</f>
        <v>-0.77057278644000049</v>
      </c>
      <c r="BN658" s="2">
        <f t="shared" ref="BN658" si="6848">BB658*BI655+BD658*BI658-BC658*BJ655-BE658*BJ658</f>
        <v>-8.279598483826045E-2</v>
      </c>
      <c r="BO658" s="3">
        <f t="shared" ref="BO658" si="6849">(BB658*BJ655+BC658*BI655+BD658*BJ658+BE658*BI658)</f>
        <v>0</v>
      </c>
      <c r="BP658" s="20"/>
      <c r="BQ658" s="16">
        <v>0</v>
      </c>
      <c r="BR658" s="17">
        <f t="shared" ref="BR658" si="6850">-1/($BR$4*$B655)</f>
        <v>-1.4401720141453696</v>
      </c>
      <c r="BS658" s="18">
        <v>1</v>
      </c>
      <c r="BT658" s="19">
        <v>0</v>
      </c>
      <c r="BU658" s="20"/>
      <c r="BV658" s="1">
        <f t="shared" ref="BV658" si="6851">BL658*BQ655+BN658*BQ658-BM658*BR655-BO658*BR658</f>
        <v>0</v>
      </c>
      <c r="BW658" s="4">
        <f t="shared" ref="BW658" si="6852">(BL658*BR655+BM658*BQ655+BN658*BR658+BO658*BQ658)</f>
        <v>-0.6513323261923335</v>
      </c>
      <c r="BX658" s="2">
        <f t="shared" ref="BX658" si="6853">BL658*BS655+BN658*BS658-BM658*BT655-BO658*BT658</f>
        <v>-8.279598483826045E-2</v>
      </c>
      <c r="BY658" s="3">
        <f t="shared" ref="BY658" si="6854">(BL658*BT655+BM658*BS655+BN658*BT658+BO658*BS658)</f>
        <v>0</v>
      </c>
      <c r="BZ658" s="20"/>
      <c r="CA658" s="16">
        <v>0</v>
      </c>
      <c r="CB658" s="17">
        <v>0</v>
      </c>
      <c r="CC658" s="18">
        <v>1</v>
      </c>
      <c r="CD658" s="19">
        <v>0</v>
      </c>
      <c r="CE658" s="20"/>
      <c r="CF658" s="1">
        <f t="shared" ref="CF658" si="6855">BV658*CA655+BX658*CA658-BW658*CB655-BY658*CB658</f>
        <v>0</v>
      </c>
      <c r="CG658" s="4">
        <f t="shared" ref="CG658" si="6856">(BV658*CB655+BW658*CA655+BX658*CB658+BY658*CA658)</f>
        <v>-0.6513323261923335</v>
      </c>
      <c r="CH658" s="2">
        <f t="shared" ref="CH658" si="6857">BV658*CC655+BX658*CC658-BW658*CD655-BY658*CD658</f>
        <v>-0.75692848332827412</v>
      </c>
      <c r="CI658" s="3">
        <f t="shared" ref="CI658" si="6858">(BV658*CD655+BW658*CC655+BX658*CD658+BY658*CC658)</f>
        <v>0</v>
      </c>
      <c r="CK658" s="16">
        <f t="shared" ref="CK658" si="6859">1/$CL$4</f>
        <v>1</v>
      </c>
      <c r="CL658" s="17">
        <v>0</v>
      </c>
      <c r="CM658" s="18">
        <v>1</v>
      </c>
      <c r="CN658" s="19">
        <v>0</v>
      </c>
      <c r="CP658" s="1">
        <f t="shared" ref="CP658" si="6860">CF658*CK655+CH658*CK658-CG658*CL655-CI658*CL658</f>
        <v>-0.75692848332827412</v>
      </c>
      <c r="CQ658" s="4">
        <f t="shared" ref="CQ658" si="6861">(CF658*CL655+CG658*CK655+CH658*CL658+CI658*CK658)</f>
        <v>-0.6513323261923335</v>
      </c>
      <c r="CR658" s="2">
        <f t="shared" ref="CR658" si="6862">CF658*CM655+CH658*CM658-CG658*CN655-CI658*CN658</f>
        <v>-0.75692848332827412</v>
      </c>
      <c r="CS658" s="3">
        <f t="shared" ref="CS658" si="6863">(CF658*CN655+CG658*CM655+CH658*CN658+CI658*CM658)</f>
        <v>0</v>
      </c>
      <c r="CU658" s="39">
        <f t="shared" ref="CU658" si="6864">(180/PI())*ATAN(-1*(CQ655/CP655))</f>
        <v>-40.899926233814391</v>
      </c>
      <c r="CW658" s="54">
        <f t="shared" ref="CW658" si="6865">20*LOG(((1-(10^(CU655/20)^2)*(1-((1-CW655)/(1+CW655))^2))^0.5))</f>
        <v>-51.730437705786784</v>
      </c>
      <c r="CY658" s="35"/>
      <c r="CZ658" s="35"/>
    </row>
    <row r="659" spans="1:104" ht="18" customHeight="1"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3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  <c r="BB659" s="20"/>
      <c r="BC659" s="20"/>
      <c r="BD659" s="20"/>
      <c r="BE659" s="20"/>
      <c r="BF659" s="20"/>
      <c r="BG659" s="20"/>
      <c r="BH659" s="20"/>
      <c r="BI659" s="20"/>
      <c r="BJ659" s="20"/>
      <c r="BK659" s="20"/>
      <c r="BL659" s="20"/>
      <c r="BM659" s="20"/>
      <c r="BN659" s="20"/>
      <c r="BO659" s="20"/>
      <c r="BP659" s="20"/>
      <c r="BQ659" s="20"/>
      <c r="BR659" s="20"/>
      <c r="BS659" s="20"/>
      <c r="BT659" s="20"/>
      <c r="BU659" s="20"/>
      <c r="BV659" s="20"/>
      <c r="BW659" s="20"/>
      <c r="BX659" s="20"/>
      <c r="BY659" s="20"/>
      <c r="BZ659" s="20"/>
      <c r="CA659" s="20"/>
      <c r="CB659" s="20"/>
      <c r="CC659" s="20"/>
      <c r="CD659" s="20"/>
      <c r="CE659" s="20"/>
      <c r="CF659" s="20"/>
      <c r="CG659" s="20"/>
      <c r="CH659" s="20"/>
      <c r="CI659" s="20"/>
      <c r="CJ659" s="20"/>
      <c r="CK659" s="20"/>
      <c r="CL659" s="20"/>
      <c r="CY659" s="35"/>
      <c r="CZ659" s="35"/>
    </row>
    <row r="660" spans="1:104" ht="18" customHeight="1">
      <c r="CY660" s="35"/>
      <c r="CZ660" s="35"/>
    </row>
    <row r="661" spans="1:104" ht="18" customHeight="1" thickBot="1">
      <c r="A661" s="23"/>
      <c r="B661" s="23"/>
      <c r="C661" s="23"/>
      <c r="D661" s="20" t="s">
        <v>15</v>
      </c>
      <c r="E661" s="20"/>
      <c r="F661" s="20"/>
      <c r="G661" s="20"/>
      <c r="H661" s="20"/>
      <c r="I661" s="20" t="s">
        <v>16</v>
      </c>
      <c r="J661" s="20"/>
      <c r="K661" s="20"/>
      <c r="L661" s="20"/>
      <c r="M661" s="23"/>
      <c r="N661" s="23"/>
      <c r="O661" s="24" t="s">
        <v>17</v>
      </c>
      <c r="P661" s="23"/>
      <c r="Q661" s="23"/>
      <c r="R661" s="23"/>
      <c r="S661" s="20"/>
      <c r="T661" s="20" t="s">
        <v>18</v>
      </c>
      <c r="U661" s="23"/>
      <c r="V661" s="23"/>
      <c r="W661" s="23"/>
      <c r="X661" s="23"/>
      <c r="Y661" s="24" t="s">
        <v>19</v>
      </c>
      <c r="Z661" s="23"/>
      <c r="AA661" s="23"/>
      <c r="AB661" s="23"/>
      <c r="AC661" s="24" t="s">
        <v>20</v>
      </c>
      <c r="AD661" s="20"/>
      <c r="AE661" s="20"/>
      <c r="AF661" s="20"/>
      <c r="AG661" s="20"/>
      <c r="AH661" s="23"/>
      <c r="AI661" s="24" t="s">
        <v>21</v>
      </c>
      <c r="AJ661" s="23"/>
      <c r="AK661" s="23"/>
      <c r="AL661" s="20"/>
      <c r="AM661" s="24" t="s">
        <v>31</v>
      </c>
      <c r="AN661" s="20"/>
      <c r="AO661" s="23"/>
      <c r="AP661" s="23"/>
      <c r="AQ661" s="23"/>
      <c r="AR661" s="23"/>
      <c r="AS661" s="24" t="s">
        <v>91</v>
      </c>
      <c r="AT661" s="23"/>
      <c r="AU661" s="23"/>
      <c r="AV661" s="23"/>
      <c r="AW661" s="24" t="s">
        <v>32</v>
      </c>
      <c r="AX661" s="20"/>
      <c r="AY661" s="20"/>
      <c r="AZ661" s="20"/>
      <c r="BA661" s="20"/>
      <c r="BB661" s="23"/>
      <c r="BC661" s="24" t="s">
        <v>22</v>
      </c>
      <c r="BD661" s="23"/>
      <c r="BE661" s="23"/>
      <c r="BF661" s="23"/>
      <c r="BG661" s="24" t="s">
        <v>33</v>
      </c>
      <c r="BH661" s="20"/>
      <c r="BI661" s="23"/>
      <c r="BJ661" s="23"/>
      <c r="BK661" s="23"/>
      <c r="BL661" s="23"/>
      <c r="BM661" s="24" t="s">
        <v>34</v>
      </c>
      <c r="BN661" s="23"/>
      <c r="BO661" s="23"/>
      <c r="BP661" s="23"/>
      <c r="BQ661" s="24" t="s">
        <v>89</v>
      </c>
      <c r="BR661" s="20"/>
      <c r="BS661" s="20"/>
      <c r="BT661" s="20"/>
      <c r="BU661" s="20"/>
      <c r="BV661" s="23"/>
      <c r="BW661" s="24" t="s">
        <v>35</v>
      </c>
      <c r="BX661" s="23"/>
      <c r="BY661" s="23"/>
      <c r="BZ661" s="23"/>
      <c r="CA661" s="24" t="s">
        <v>90</v>
      </c>
      <c r="CB661" s="20"/>
      <c r="CC661" s="23"/>
      <c r="CD661" s="23"/>
      <c r="CE661" s="23"/>
      <c r="CF661" s="23"/>
      <c r="CG661" s="24" t="s">
        <v>92</v>
      </c>
      <c r="CH661" s="23"/>
      <c r="CI661" s="23"/>
      <c r="CJ661" s="23"/>
      <c r="CK661" s="24" t="s">
        <v>36</v>
      </c>
      <c r="CL661" s="24"/>
      <c r="CM661" s="23"/>
      <c r="CN661" s="23"/>
      <c r="CO661" s="23"/>
      <c r="CP661" s="23"/>
      <c r="CQ661" s="24" t="s">
        <v>93</v>
      </c>
      <c r="CR661" s="23"/>
      <c r="CS661" s="23"/>
      <c r="CY661" s="35"/>
      <c r="CZ661" s="35"/>
    </row>
    <row r="662" spans="1:104" ht="18" customHeight="1" thickBot="1">
      <c r="A662" s="23"/>
      <c r="B662" s="33"/>
      <c r="C662" s="23"/>
      <c r="D662" s="7" t="s">
        <v>2</v>
      </c>
      <c r="E662" s="8"/>
      <c r="F662" s="8" t="s">
        <v>3</v>
      </c>
      <c r="G662" s="9"/>
      <c r="H662" s="10"/>
      <c r="I662" s="7" t="s">
        <v>4</v>
      </c>
      <c r="J662" s="8"/>
      <c r="K662" s="8" t="s">
        <v>5</v>
      </c>
      <c r="L662" s="9"/>
      <c r="M662" s="23"/>
      <c r="N662" s="251" t="s">
        <v>79</v>
      </c>
      <c r="O662" s="252"/>
      <c r="P662" s="253" t="s">
        <v>80</v>
      </c>
      <c r="Q662" s="254"/>
      <c r="R662" s="23"/>
      <c r="S662" s="7" t="s">
        <v>11</v>
      </c>
      <c r="T662" s="8"/>
      <c r="U662" s="8" t="s">
        <v>12</v>
      </c>
      <c r="V662" s="9"/>
      <c r="W662" s="20"/>
      <c r="X662" s="251" t="s">
        <v>79</v>
      </c>
      <c r="Y662" s="252"/>
      <c r="Z662" s="253" t="s">
        <v>80</v>
      </c>
      <c r="AA662" s="254"/>
      <c r="AB662" s="20"/>
      <c r="AC662" s="7" t="s">
        <v>4</v>
      </c>
      <c r="AD662" s="8"/>
      <c r="AE662" s="8" t="s">
        <v>5</v>
      </c>
      <c r="AF662" s="9"/>
      <c r="AG662" s="20"/>
      <c r="AH662" s="251" t="s">
        <v>0</v>
      </c>
      <c r="AI662" s="252"/>
      <c r="AJ662" s="253" t="s">
        <v>1</v>
      </c>
      <c r="AK662" s="254"/>
      <c r="AL662" s="20"/>
      <c r="AM662" s="7" t="s">
        <v>11</v>
      </c>
      <c r="AN662" s="8"/>
      <c r="AO662" s="8" t="s">
        <v>12</v>
      </c>
      <c r="AP662" s="9"/>
      <c r="AQ662" s="23"/>
      <c r="AR662" s="251" t="s">
        <v>0</v>
      </c>
      <c r="AS662" s="252"/>
      <c r="AT662" s="253" t="s">
        <v>1</v>
      </c>
      <c r="AU662" s="254"/>
      <c r="AV662" s="36"/>
      <c r="AW662" s="7" t="s">
        <v>4</v>
      </c>
      <c r="AX662" s="8"/>
      <c r="AY662" s="8" t="s">
        <v>5</v>
      </c>
      <c r="AZ662" s="9"/>
      <c r="BA662" s="20"/>
      <c r="BB662" s="251" t="s">
        <v>0</v>
      </c>
      <c r="BC662" s="252"/>
      <c r="BD662" s="253" t="s">
        <v>1</v>
      </c>
      <c r="BE662" s="254"/>
      <c r="BF662" s="36"/>
      <c r="BG662" s="7" t="s">
        <v>11</v>
      </c>
      <c r="BH662" s="8"/>
      <c r="BI662" s="8" t="s">
        <v>12</v>
      </c>
      <c r="BJ662" s="9"/>
      <c r="BK662" s="36"/>
      <c r="BL662" s="251" t="s">
        <v>0</v>
      </c>
      <c r="BM662" s="252"/>
      <c r="BN662" s="253" t="s">
        <v>1</v>
      </c>
      <c r="BO662" s="254"/>
      <c r="BP662" s="36"/>
      <c r="BQ662" s="7" t="s">
        <v>4</v>
      </c>
      <c r="BR662" s="8"/>
      <c r="BS662" s="8" t="s">
        <v>5</v>
      </c>
      <c r="BT662" s="9"/>
      <c r="BU662" s="20"/>
      <c r="BV662" s="251" t="s">
        <v>0</v>
      </c>
      <c r="BW662" s="252"/>
      <c r="BX662" s="253" t="s">
        <v>1</v>
      </c>
      <c r="BY662" s="254"/>
      <c r="BZ662" s="36"/>
      <c r="CA662" s="7" t="s">
        <v>11</v>
      </c>
      <c r="CB662" s="8"/>
      <c r="CC662" s="8" t="s">
        <v>12</v>
      </c>
      <c r="CD662" s="9"/>
      <c r="CE662" s="36"/>
      <c r="CF662" s="251" t="s">
        <v>0</v>
      </c>
      <c r="CG662" s="252"/>
      <c r="CH662" s="253" t="s">
        <v>1</v>
      </c>
      <c r="CI662" s="254"/>
      <c r="CJ662" s="23"/>
      <c r="CK662" s="7" t="s">
        <v>23</v>
      </c>
      <c r="CL662" s="8"/>
      <c r="CM662" s="8" t="s">
        <v>24</v>
      </c>
      <c r="CN662" s="9"/>
      <c r="CO662" s="23"/>
      <c r="CP662" s="251" t="s">
        <v>0</v>
      </c>
      <c r="CQ662" s="252"/>
      <c r="CR662" s="253" t="s">
        <v>1</v>
      </c>
      <c r="CS662" s="254"/>
      <c r="CU662" s="26" t="s">
        <v>25</v>
      </c>
      <c r="CW662" s="50" t="s">
        <v>44</v>
      </c>
      <c r="CY662" s="35"/>
      <c r="CZ662" s="35"/>
    </row>
    <row r="663" spans="1:104" ht="18" customHeight="1" thickTop="1" thickBot="1">
      <c r="B663" s="34">
        <v>1.02</v>
      </c>
      <c r="D663" s="11">
        <v>1</v>
      </c>
      <c r="E663" s="12">
        <v>0</v>
      </c>
      <c r="F663" s="13">
        <v>0</v>
      </c>
      <c r="G663" s="40">
        <f t="shared" ref="G663" si="6866">-1/($E$4*$B663)</f>
        <v>-1.0299318803054367</v>
      </c>
      <c r="H663" s="10"/>
      <c r="I663" s="11">
        <v>1</v>
      </c>
      <c r="J663" s="12">
        <v>0</v>
      </c>
      <c r="K663" s="13">
        <v>0</v>
      </c>
      <c r="L663" s="14">
        <v>0</v>
      </c>
      <c r="N663" s="1">
        <f t="shared" ref="N663" si="6867">D663*I663+F663*I666-E663*J663-G663*J666</f>
        <v>-0.47600809465626326</v>
      </c>
      <c r="O663" s="4">
        <f t="shared" ref="O663" si="6868">(D663*J663+E663*I663+F663*J666+G663*I666)</f>
        <v>0</v>
      </c>
      <c r="P663" s="2">
        <f t="shared" ref="P663" si="6869">D663*K663+F663*K666-E663*L663-G663*L666</f>
        <v>0</v>
      </c>
      <c r="Q663" s="3">
        <f t="shared" ref="Q663" si="6870">(D663*L663+E663*K663+F663*L666+G663*K666)</f>
        <v>-1.0299318803054367</v>
      </c>
      <c r="S663" s="11">
        <v>1</v>
      </c>
      <c r="T663" s="12">
        <v>0</v>
      </c>
      <c r="U663" s="13">
        <v>0</v>
      </c>
      <c r="V663" s="40">
        <f t="shared" ref="V663" si="6871">-1/($T$4*$B663)</f>
        <v>-1.9678686408324872</v>
      </c>
      <c r="W663" s="20"/>
      <c r="X663" s="1">
        <f t="shared" ref="X663" si="6872">N663*S663+P663*S666-O663*T663-Q663*T666</f>
        <v>-0.47600809465626326</v>
      </c>
      <c r="Y663" s="4">
        <f t="shared" ref="Y663" si="6873">(N663*T663+O663*S663+P663*T666+Q663*S666)</f>
        <v>0</v>
      </c>
      <c r="Z663" s="2">
        <f t="shared" ref="Z663" si="6874">N663*U663+P663*U666-O663*V663-Q663*V666</f>
        <v>0</v>
      </c>
      <c r="AA663" s="3">
        <f t="shared" ref="AA663" si="6875">(N663*V663+O663*U663+P663*V666+Q663*U666)</f>
        <v>-9.3210478048953993E-2</v>
      </c>
      <c r="AB663" s="20"/>
      <c r="AC663" s="11">
        <v>1</v>
      </c>
      <c r="AD663" s="12">
        <v>0</v>
      </c>
      <c r="AE663" s="13">
        <v>0</v>
      </c>
      <c r="AF663" s="14">
        <v>0</v>
      </c>
      <c r="AG663" s="20"/>
      <c r="AH663" s="1">
        <f t="shared" ref="AH663" si="6876">X663*AC663+Z663*AC666-Y663*AD663-AA663*AD666</f>
        <v>-0.62861801719571142</v>
      </c>
      <c r="AI663" s="4">
        <f t="shared" ref="AI663" si="6877">(X663*AD663+Y663*AC663+Z663*AD666+AA663*AC666)</f>
        <v>0</v>
      </c>
      <c r="AJ663" s="2">
        <f t="shared" ref="AJ663" si="6878">X663*AE663+Z663*AE666-Y663*AF663-AA663*AF666</f>
        <v>0</v>
      </c>
      <c r="AK663" s="3">
        <f t="shared" ref="AK663" si="6879">(X663*AF663+Y663*AE663+Z663*AF666+AA663*AE666)</f>
        <v>-9.3210478048953993E-2</v>
      </c>
      <c r="AL663" s="20"/>
      <c r="AM663" s="11">
        <v>1</v>
      </c>
      <c r="AN663" s="12">
        <v>0</v>
      </c>
      <c r="AO663" s="13">
        <v>0</v>
      </c>
      <c r="AP663" s="40">
        <f t="shared" ref="AP663" si="6880">-1/($AN$4*$B663)</f>
        <v>-2.0450399600808202</v>
      </c>
      <c r="AR663" s="1">
        <f t="shared" ref="AR663" si="6881">AH663*AM663+AJ663*AM666-AI663*AN663-AK663*AN666</f>
        <v>-0.62861801719571142</v>
      </c>
      <c r="AS663" s="4">
        <f t="shared" ref="AS663" si="6882">(AH663*AN663+AI663*AM663+AJ663*AN666+AK663*AM666)</f>
        <v>0</v>
      </c>
      <c r="AT663" s="2">
        <f t="shared" ref="AT663" si="6883">AH663*AO663+AJ663*AO666-AI663*AP663-AK663*AP666</f>
        <v>0</v>
      </c>
      <c r="AU663" s="3">
        <f t="shared" ref="AU663" si="6884">(AH663*AP663+AI663*AO663+AJ663*AP666+AK663*AO666)</f>
        <v>1.192338486743048</v>
      </c>
      <c r="AV663" s="20"/>
      <c r="AW663" s="11">
        <v>1</v>
      </c>
      <c r="AX663" s="12">
        <v>0</v>
      </c>
      <c r="AY663" s="13">
        <v>0</v>
      </c>
      <c r="AZ663" s="14">
        <v>0</v>
      </c>
      <c r="BA663" s="20"/>
      <c r="BB663" s="1">
        <f t="shared" ref="BB663" si="6885">AR663*AW663+AT663*AW666-AS663*AX663-AU663*AX666</f>
        <v>1.3235518237002111</v>
      </c>
      <c r="BC663" s="4">
        <f t="shared" ref="BC663" si="6886">(AR663*AX663+AS663*AW663+AT663*AX666+AU663*AW666)</f>
        <v>0</v>
      </c>
      <c r="BD663" s="2">
        <f t="shared" ref="BD663" si="6887">AR663*AY663+AT663*AY666-AS663*AZ663-AU663*AZ666</f>
        <v>0</v>
      </c>
      <c r="BE663" s="3">
        <f t="shared" ref="BE663" si="6888">(AR663*AZ663+AS663*AY663+AT663*AZ666+AU663*AY666)</f>
        <v>1.192338486743048</v>
      </c>
      <c r="BF663" s="20"/>
      <c r="BG663" s="11">
        <v>1</v>
      </c>
      <c r="BH663" s="12">
        <v>0</v>
      </c>
      <c r="BI663" s="13">
        <v>0</v>
      </c>
      <c r="BJ663" s="40">
        <f t="shared" ref="BJ663" si="6889">-1/($BH$4*$B663)</f>
        <v>-1.9678686408324872</v>
      </c>
      <c r="BK663" s="20"/>
      <c r="BL663" s="1">
        <f t="shared" ref="BL663" si="6890">BB663*BG663+BD663*BG666-BC663*BH663-BE663*BH666</f>
        <v>1.3235518237002111</v>
      </c>
      <c r="BM663" s="4">
        <f t="shared" ref="BM663" si="6891">(BB663*BH663+BC663*BG663+BD663*BH666+BE663*BG666)</f>
        <v>0</v>
      </c>
      <c r="BN663" s="2">
        <f t="shared" ref="BN663" si="6892">BB663*BI663+BD663*BI666-BC663*BJ663-BE663*BJ666</f>
        <v>0</v>
      </c>
      <c r="BO663" s="3">
        <f t="shared" ref="BO663" si="6893">(BB663*BJ663+BC663*BI663+BD663*BJ666+BE663*BI666)</f>
        <v>-1.4122376416332463</v>
      </c>
      <c r="BP663" s="20"/>
      <c r="BQ663" s="11">
        <v>1</v>
      </c>
      <c r="BR663" s="12">
        <v>0</v>
      </c>
      <c r="BS663" s="13">
        <v>0</v>
      </c>
      <c r="BT663" s="14">
        <v>0</v>
      </c>
      <c r="BU663" s="20"/>
      <c r="BV663" s="1">
        <f t="shared" ref="BV663" si="6894">BL663*BQ663+BN663*BQ666-BM663*BR663-BO663*BR666</f>
        <v>-0.70034337800067292</v>
      </c>
      <c r="BW663" s="4">
        <f t="shared" ref="BW663" si="6895">(BL663*BR663+BM663*BQ663+BN663*BR666+BO663*BQ666)</f>
        <v>0</v>
      </c>
      <c r="BX663" s="2">
        <f t="shared" ref="BX663" si="6896">BL663*BS663+BN663*BS666-BM663*BT663-BO663*BT666</f>
        <v>0</v>
      </c>
      <c r="BY663" s="3">
        <f t="shared" ref="BY663" si="6897">(BL663*BT663+BM663*BS663+BN663*BT666+BO663*BS666)</f>
        <v>-1.4122376416332463</v>
      </c>
      <c r="BZ663" s="20"/>
      <c r="CA663" s="11">
        <v>1</v>
      </c>
      <c r="CB663" s="12">
        <v>0</v>
      </c>
      <c r="CC663" s="13">
        <v>0</v>
      </c>
      <c r="CD663" s="40">
        <f t="shared" ref="CD663" si="6898">-1/($CB$4*$B663)</f>
        <v>-1.0299318803054367</v>
      </c>
      <c r="CE663" s="20"/>
      <c r="CF663" s="1">
        <f t="shared" ref="CF663" si="6899">BV663*CA663+BX663*CA666-BW663*CB663-BY663*CB666</f>
        <v>-0.70034337800067292</v>
      </c>
      <c r="CG663" s="4">
        <f t="shared" ref="CG663" si="6900">(BV663*CB663+BW663*CA663+BX663*CB666+BY663*CA666)</f>
        <v>0</v>
      </c>
      <c r="CH663" s="2">
        <f t="shared" ref="CH663" si="6901">BV663*CC663+BX663*CC666-BW663*CD663-BY663*CD666</f>
        <v>0</v>
      </c>
      <c r="CI663" s="3">
        <f t="shared" ref="CI663" si="6902">(BV663*CD663+BW663*CC663+BX663*CD666+BY663*CC666)</f>
        <v>-0.69093166946955198</v>
      </c>
      <c r="CJ663" s="28"/>
      <c r="CK663" s="11">
        <v>1</v>
      </c>
      <c r="CL663" s="12">
        <v>0</v>
      </c>
      <c r="CM663" s="13">
        <v>0</v>
      </c>
      <c r="CN663" s="14">
        <v>0</v>
      </c>
      <c r="CP663" s="1">
        <f t="shared" ref="CP663" si="6903">CF663*CK663+CH663*CK666-CG663*CL663-CI663*CL666</f>
        <v>-0.70034337800067292</v>
      </c>
      <c r="CQ663" s="4">
        <f t="shared" ref="CQ663" si="6904">(CF663*CL663+CG663*CK663+CH663*CL666+CI663*CK666)</f>
        <v>-0.69093166946955198</v>
      </c>
      <c r="CR663" s="2">
        <f t="shared" ref="CR663" si="6905">CF663*CM663+CH663*CM666-CG663*CN663-CI663*CN666</f>
        <v>0</v>
      </c>
      <c r="CS663" s="3">
        <f t="shared" ref="CS663" si="6906">(CF663*CN663+CG663*CM663+CH663*CN666+CI663*CM666)</f>
        <v>-0.69093166946955198</v>
      </c>
      <c r="CU663" s="29">
        <f t="shared" ref="CU663" si="6907">20*LOG(((1+$CL$4)/$CL$4)/((CP663+CP666)^2+(CQ663+CQ666)^2)^0.5)</f>
        <v>-2.3476208457269181E-3</v>
      </c>
      <c r="CW663" s="51">
        <f t="shared" ref="CW663" si="6908">((CP663^2+CQ663^2)^0.5)/((CP666^2+CQ666^2)^0.5)</f>
        <v>0.96735445888313087</v>
      </c>
      <c r="CY663" s="35"/>
      <c r="CZ663" s="35"/>
    </row>
    <row r="664" spans="1:104" ht="18" customHeight="1" thickBot="1">
      <c r="D664" s="11"/>
      <c r="E664" s="13"/>
      <c r="F664" s="13"/>
      <c r="G664" s="15"/>
      <c r="H664" s="10"/>
      <c r="I664" s="11"/>
      <c r="J664" s="13"/>
      <c r="K664" s="13"/>
      <c r="L664" s="15"/>
      <c r="N664" s="5"/>
      <c r="Q664" s="6"/>
      <c r="S664" s="11"/>
      <c r="T664" s="13"/>
      <c r="U664" s="13"/>
      <c r="V664" s="15"/>
      <c r="W664" s="20"/>
      <c r="X664" s="5"/>
      <c r="AA664" s="6"/>
      <c r="AB664" s="20"/>
      <c r="AC664" s="11"/>
      <c r="AD664" s="13"/>
      <c r="AE664" s="13"/>
      <c r="AF664" s="15"/>
      <c r="AG664" s="20"/>
      <c r="AH664" s="5"/>
      <c r="AK664" s="6"/>
      <c r="AL664" s="20"/>
      <c r="AM664" s="11"/>
      <c r="AN664" s="13"/>
      <c r="AO664" s="13"/>
      <c r="AP664" s="15"/>
      <c r="AR664" s="5"/>
      <c r="AU664" s="6"/>
      <c r="AW664" s="11"/>
      <c r="AX664" s="13"/>
      <c r="AY664" s="13"/>
      <c r="AZ664" s="15"/>
      <c r="BA664" s="20"/>
      <c r="BB664" s="5"/>
      <c r="BE664" s="6"/>
      <c r="BG664" s="11"/>
      <c r="BH664" s="13"/>
      <c r="BI664" s="13"/>
      <c r="BJ664" s="15"/>
      <c r="BL664" s="5"/>
      <c r="BO664" s="6"/>
      <c r="BQ664" s="11"/>
      <c r="BR664" s="13"/>
      <c r="BS664" s="13"/>
      <c r="BT664" s="15"/>
      <c r="BU664" s="20"/>
      <c r="BV664" s="5"/>
      <c r="BY664" s="6"/>
      <c r="CA664" s="11"/>
      <c r="CB664" s="13"/>
      <c r="CC664" s="13"/>
      <c r="CD664" s="15"/>
      <c r="CF664" s="5"/>
      <c r="CI664" s="6"/>
      <c r="CK664" s="11"/>
      <c r="CL664" s="13"/>
      <c r="CM664" s="13"/>
      <c r="CN664" s="15"/>
      <c r="CP664" s="5"/>
      <c r="CS664" s="6"/>
      <c r="CW664" s="52"/>
      <c r="CY664" s="35"/>
      <c r="CZ664" s="35"/>
    </row>
    <row r="665" spans="1:104" ht="18" customHeight="1" thickBot="1">
      <c r="D665" s="11" t="s">
        <v>6</v>
      </c>
      <c r="E665" s="13"/>
      <c r="F665" s="13" t="s">
        <v>7</v>
      </c>
      <c r="G665" s="15"/>
      <c r="H665" s="10"/>
      <c r="I665" s="11" t="s">
        <v>8</v>
      </c>
      <c r="J665" s="13"/>
      <c r="K665" s="13" t="s">
        <v>9</v>
      </c>
      <c r="L665" s="15"/>
      <c r="N665" s="251" t="s">
        <v>26</v>
      </c>
      <c r="O665" s="252"/>
      <c r="P665" s="253" t="s">
        <v>27</v>
      </c>
      <c r="Q665" s="254"/>
      <c r="S665" s="11" t="s">
        <v>13</v>
      </c>
      <c r="T665" s="13"/>
      <c r="U665" s="13" t="s">
        <v>14</v>
      </c>
      <c r="V665" s="15"/>
      <c r="W665" s="20"/>
      <c r="X665" s="251" t="s">
        <v>26</v>
      </c>
      <c r="Y665" s="252"/>
      <c r="Z665" s="253" t="s">
        <v>27</v>
      </c>
      <c r="AA665" s="254"/>
      <c r="AB665" s="20"/>
      <c r="AC665" s="11" t="s">
        <v>8</v>
      </c>
      <c r="AD665" s="13"/>
      <c r="AE665" s="13" t="s">
        <v>9</v>
      </c>
      <c r="AF665" s="15"/>
      <c r="AG665" s="20"/>
      <c r="AH665" s="251" t="s">
        <v>26</v>
      </c>
      <c r="AI665" s="252"/>
      <c r="AJ665" s="253" t="s">
        <v>27</v>
      </c>
      <c r="AK665" s="254"/>
      <c r="AL665" s="20"/>
      <c r="AM665" s="11" t="s">
        <v>13</v>
      </c>
      <c r="AN665" s="13"/>
      <c r="AO665" s="13" t="s">
        <v>14</v>
      </c>
      <c r="AP665" s="15"/>
      <c r="AR665" s="251" t="s">
        <v>26</v>
      </c>
      <c r="AS665" s="252"/>
      <c r="AT665" s="253" t="s">
        <v>27</v>
      </c>
      <c r="AU665" s="254"/>
      <c r="AV665" s="36"/>
      <c r="AW665" s="11" t="s">
        <v>8</v>
      </c>
      <c r="AX665" s="13"/>
      <c r="AY665" s="13" t="s">
        <v>9</v>
      </c>
      <c r="AZ665" s="15"/>
      <c r="BA665" s="20"/>
      <c r="BB665" s="251" t="s">
        <v>26</v>
      </c>
      <c r="BC665" s="252"/>
      <c r="BD665" s="253" t="s">
        <v>27</v>
      </c>
      <c r="BE665" s="254"/>
      <c r="BF665" s="36"/>
      <c r="BG665" s="11" t="s">
        <v>13</v>
      </c>
      <c r="BH665" s="13"/>
      <c r="BI665" s="13" t="s">
        <v>14</v>
      </c>
      <c r="BJ665" s="15"/>
      <c r="BK665" s="36"/>
      <c r="BL665" s="251" t="s">
        <v>26</v>
      </c>
      <c r="BM665" s="252"/>
      <c r="BN665" s="253" t="s">
        <v>27</v>
      </c>
      <c r="BO665" s="254"/>
      <c r="BP665" s="36"/>
      <c r="BQ665" s="11" t="s">
        <v>8</v>
      </c>
      <c r="BR665" s="13"/>
      <c r="BS665" s="13" t="s">
        <v>9</v>
      </c>
      <c r="BT665" s="15"/>
      <c r="BU665" s="20"/>
      <c r="BV665" s="251" t="s">
        <v>26</v>
      </c>
      <c r="BW665" s="252"/>
      <c r="BX665" s="253" t="s">
        <v>27</v>
      </c>
      <c r="BY665" s="254"/>
      <c r="BZ665" s="36"/>
      <c r="CA665" s="11" t="s">
        <v>13</v>
      </c>
      <c r="CB665" s="13"/>
      <c r="CC665" s="13" t="s">
        <v>14</v>
      </c>
      <c r="CD665" s="15"/>
      <c r="CE665" s="36"/>
      <c r="CF665" s="251" t="s">
        <v>26</v>
      </c>
      <c r="CG665" s="252"/>
      <c r="CH665" s="253" t="s">
        <v>27</v>
      </c>
      <c r="CI665" s="254"/>
      <c r="CK665" s="11" t="s">
        <v>28</v>
      </c>
      <c r="CL665" s="13"/>
      <c r="CM665" s="13" t="s">
        <v>29</v>
      </c>
      <c r="CN665" s="15"/>
      <c r="CP665" s="251" t="s">
        <v>26</v>
      </c>
      <c r="CQ665" s="252"/>
      <c r="CR665" s="253" t="s">
        <v>27</v>
      </c>
      <c r="CS665" s="254"/>
      <c r="CU665" s="38" t="s">
        <v>37</v>
      </c>
      <c r="CW665" s="53" t="s">
        <v>45</v>
      </c>
      <c r="CY665" s="35"/>
      <c r="CZ665" s="35"/>
    </row>
    <row r="666" spans="1:104" ht="18" customHeight="1" thickTop="1" thickBot="1">
      <c r="D666" s="16">
        <v>0</v>
      </c>
      <c r="E666" s="17">
        <v>0</v>
      </c>
      <c r="F666" s="18">
        <v>1</v>
      </c>
      <c r="G666" s="19">
        <v>0</v>
      </c>
      <c r="H666" s="10"/>
      <c r="I666" s="16">
        <v>0</v>
      </c>
      <c r="J666" s="17">
        <f t="shared" ref="J666" si="6909">-1/($J$4*$B663)</f>
        <v>-1.4331123474093628</v>
      </c>
      <c r="K666" s="18">
        <v>1</v>
      </c>
      <c r="L666" s="19">
        <v>0</v>
      </c>
      <c r="N666" s="1">
        <f t="shared" ref="N666" si="6910">D666*I663+F666*I666-E666*J663-G666*J666</f>
        <v>0</v>
      </c>
      <c r="O666" s="4">
        <f t="shared" ref="O666" si="6911">(D666*J663+E666*I663+F666*J666+G666*I666)</f>
        <v>-1.4331123474093628</v>
      </c>
      <c r="P666" s="2">
        <f t="shared" ref="P666" si="6912">D666*K663+F666*K666-E666*L663-G666*L666</f>
        <v>1</v>
      </c>
      <c r="Q666" s="3">
        <f t="shared" ref="Q666" si="6913">(D666*L663+E666*K663+F666*L666+G666*K666)</f>
        <v>0</v>
      </c>
      <c r="S666" s="16">
        <v>0</v>
      </c>
      <c r="T666" s="17">
        <v>0</v>
      </c>
      <c r="U666" s="18">
        <v>1</v>
      </c>
      <c r="V666" s="19">
        <v>0</v>
      </c>
      <c r="W666" s="20"/>
      <c r="X666" s="1">
        <f t="shared" ref="X666" si="6914">N666*S663+P666*S666-O666*T663-Q666*T666</f>
        <v>0</v>
      </c>
      <c r="Y666" s="4">
        <f t="shared" ref="Y666" si="6915">(N666*T663+O666*S663+P666*T666+Q666*S666)</f>
        <v>-1.4331123474093628</v>
      </c>
      <c r="Z666" s="2">
        <f t="shared" ref="Z666" si="6916">N666*U663+P666*U666-O666*V663-Q666*V666</f>
        <v>-1.8201768472567181</v>
      </c>
      <c r="AA666" s="3">
        <f t="shared" ref="AA666" si="6917">(N666*V663+O666*U663+P666*V666+Q666*U666)</f>
        <v>0</v>
      </c>
      <c r="AB666" s="20"/>
      <c r="AC666" s="16">
        <v>0</v>
      </c>
      <c r="AD666" s="17">
        <f t="shared" ref="AD666" si="6918">-1/($AD$4*$B663)</f>
        <v>-1.6372614510065884</v>
      </c>
      <c r="AE666" s="18">
        <v>1</v>
      </c>
      <c r="AF666" s="19">
        <v>0</v>
      </c>
      <c r="AG666" s="20"/>
      <c r="AH666" s="1">
        <f t="shared" ref="AH666" si="6919">X666*AC663+Z666*AC666-Y666*AD663-AA666*AD666</f>
        <v>0</v>
      </c>
      <c r="AI666" s="4">
        <f t="shared" ref="AI666" si="6920">(X666*AD663+Y666*AC663+Z666*AD666+AA666*AC666)</f>
        <v>1.5469930386187689</v>
      </c>
      <c r="AJ666" s="2">
        <f t="shared" ref="AJ666" si="6921">X666*AE663+Z666*AE666-Y666*AF663-AA666*AF666</f>
        <v>-1.8201768472567181</v>
      </c>
      <c r="AK666" s="3">
        <f t="shared" ref="AK666" si="6922">(X666*AF663+Y666*AE663+Z666*AF666+AA666*AE666)</f>
        <v>0</v>
      </c>
      <c r="AL666" s="20"/>
      <c r="AM666" s="16">
        <v>0</v>
      </c>
      <c r="AN666" s="17">
        <v>0</v>
      </c>
      <c r="AO666" s="18">
        <v>1</v>
      </c>
      <c r="AP666" s="19">
        <v>0</v>
      </c>
      <c r="AR666" s="1">
        <f t="shared" ref="AR666" si="6923">AH666*AM663+AJ666*AM666-AI666*AN663-AK666*AN666</f>
        <v>0</v>
      </c>
      <c r="AS666" s="4">
        <f t="shared" ref="AS666" si="6924">(AH666*AN663+AI666*AM663+AJ666*AN666+AK666*AM666)</f>
        <v>1.5469930386187689</v>
      </c>
      <c r="AT666" s="2">
        <f t="shared" ref="AT666" si="6925">AH666*AO663+AJ666*AO666-AI666*AP663-AK666*AP666</f>
        <v>1.3434857346855158</v>
      </c>
      <c r="AU666" s="3">
        <f t="shared" ref="AU666" si="6926">(AH666*AP663+AI666*AO663+AJ666*AP666+AK666*AO666)</f>
        <v>0</v>
      </c>
      <c r="AV666" s="20"/>
      <c r="AW666" s="16">
        <v>0</v>
      </c>
      <c r="AX666" s="17">
        <f t="shared" ref="AX666" si="6927">-1/($AX$4*$B663)</f>
        <v>-1.6372614510065884</v>
      </c>
      <c r="AY666" s="18">
        <v>1</v>
      </c>
      <c r="AZ666" s="19">
        <v>0</v>
      </c>
      <c r="BA666" s="20"/>
      <c r="BB666" s="1">
        <f t="shared" ref="BB666" si="6928">AR666*AW663+AT666*AW666-AS666*AX663-AU666*AX666</f>
        <v>0</v>
      </c>
      <c r="BC666" s="4">
        <f t="shared" ref="BC666" si="6929">(AR666*AX663+AS666*AW663+AT666*AX666+AU666*AW666)</f>
        <v>-0.65264436475909116</v>
      </c>
      <c r="BD666" s="2">
        <f t="shared" ref="BD666" si="6930">AR666*AY663+AT666*AY666-AS666*AZ663-AU666*AZ666</f>
        <v>1.3434857346855158</v>
      </c>
      <c r="BE666" s="3">
        <f t="shared" ref="BE666" si="6931">(AR666*AZ663+AS666*AY663+AT666*AZ666+AU666*AY666)</f>
        <v>0</v>
      </c>
      <c r="BF666" s="20"/>
      <c r="BG666" s="16">
        <v>0</v>
      </c>
      <c r="BH666" s="17">
        <v>0</v>
      </c>
      <c r="BI666" s="18">
        <v>1</v>
      </c>
      <c r="BJ666" s="19">
        <v>0</v>
      </c>
      <c r="BK666" s="20"/>
      <c r="BL666" s="1">
        <f t="shared" ref="BL666" si="6932">BB666*BG663+BD666*BG666-BC666*BH663-BE666*BH666</f>
        <v>0</v>
      </c>
      <c r="BM666" s="4">
        <f t="shared" ref="BM666" si="6933">(BB666*BH663+BC666*BG663+BD666*BH666+BE666*BG666)</f>
        <v>-0.65264436475909116</v>
      </c>
      <c r="BN666" s="2">
        <f t="shared" ref="BN666" si="6934">BB666*BI663+BD666*BI666-BC666*BJ663-BE666*BJ666</f>
        <v>5.9167355660061149E-2</v>
      </c>
      <c r="BO666" s="3">
        <f t="shared" ref="BO666" si="6935">(BB666*BJ663+BC666*BI663+BD666*BJ666+BE666*BI666)</f>
        <v>0</v>
      </c>
      <c r="BP666" s="20"/>
      <c r="BQ666" s="16">
        <v>0</v>
      </c>
      <c r="BR666" s="17">
        <f t="shared" ref="BR666" si="6936">-1/($BR$4*$B663)</f>
        <v>-1.4331123474093628</v>
      </c>
      <c r="BS666" s="18">
        <v>1</v>
      </c>
      <c r="BT666" s="19">
        <v>0</v>
      </c>
      <c r="BU666" s="20"/>
      <c r="BV666" s="1">
        <f t="shared" ref="BV666" si="6937">BL666*BQ663+BN666*BQ666-BM666*BR663-BO666*BR666</f>
        <v>0</v>
      </c>
      <c r="BW666" s="4">
        <f t="shared" ref="BW666" si="6938">(BL666*BR663+BM666*BQ663+BN666*BR666+BO666*BQ666)</f>
        <v>-0.73743783271908603</v>
      </c>
      <c r="BX666" s="2">
        <f t="shared" ref="BX666" si="6939">BL666*BS663+BN666*BS666-BM666*BT663-BO666*BT666</f>
        <v>5.9167355660061149E-2</v>
      </c>
      <c r="BY666" s="3">
        <f t="shared" ref="BY666" si="6940">(BL666*BT663+BM666*BS663+BN666*BT666+BO666*BS666)</f>
        <v>0</v>
      </c>
      <c r="BZ666" s="20"/>
      <c r="CA666" s="16">
        <v>0</v>
      </c>
      <c r="CB666" s="17">
        <v>0</v>
      </c>
      <c r="CC666" s="18">
        <v>1</v>
      </c>
      <c r="CD666" s="19">
        <v>0</v>
      </c>
      <c r="CE666" s="20"/>
      <c r="CF666" s="1">
        <f t="shared" ref="CF666" si="6941">BV666*CA663+BX666*CA666-BW666*CB663-BY666*CB666</f>
        <v>0</v>
      </c>
      <c r="CG666" s="4">
        <f t="shared" ref="CG666" si="6942">(BV666*CB663+BW666*CA663+BX666*CB666+BY666*CA666)</f>
        <v>-0.73743783271908603</v>
      </c>
      <c r="CH666" s="2">
        <f t="shared" ref="CH666" si="6943">BV666*CC663+BX666*CC666-BW666*CD663-BY666*CD666</f>
        <v>-0.70034337800067326</v>
      </c>
      <c r="CI666" s="3">
        <f t="shared" ref="CI666" si="6944">(BV666*CD663+BW666*CC663+BX666*CD666+BY666*CC666)</f>
        <v>0</v>
      </c>
      <c r="CK666" s="16">
        <f t="shared" ref="CK666" si="6945">1/$CL$4</f>
        <v>1</v>
      </c>
      <c r="CL666" s="17">
        <v>0</v>
      </c>
      <c r="CM666" s="18">
        <v>1</v>
      </c>
      <c r="CN666" s="19">
        <v>0</v>
      </c>
      <c r="CP666" s="1">
        <f t="shared" ref="CP666" si="6946">CF666*CK663+CH666*CK666-CG666*CL663-CI666*CL666</f>
        <v>-0.70034337800067326</v>
      </c>
      <c r="CQ666" s="4">
        <f t="shared" ref="CQ666" si="6947">(CF666*CL663+CG666*CK663+CH666*CL666+CI666*CK666)</f>
        <v>-0.73743783271908603</v>
      </c>
      <c r="CR666" s="2">
        <f t="shared" ref="CR666" si="6948">CF666*CM663+CH666*CM666-CG666*CN663-CI666*CN666</f>
        <v>-0.70034337800067326</v>
      </c>
      <c r="CS666" s="3">
        <f t="shared" ref="CS666" si="6949">(CF666*CN663+CG666*CM663+CH666*CN666+CI666*CM666)</f>
        <v>0</v>
      </c>
      <c r="CU666" s="39">
        <f t="shared" ref="CU666" si="6950">(180/PI())*ATAN(-1*(CQ663/CP663))</f>
        <v>-44.612410966331403</v>
      </c>
      <c r="CW666" s="54">
        <f t="shared" ref="CW666" si="6951">20*LOG(((1-(10^(CU663/20)^2)*(1-((1-CW663)/(1+CW663))^2))^0.5))</f>
        <v>-30.885157691825519</v>
      </c>
      <c r="CY666" s="35"/>
      <c r="CZ666" s="35"/>
    </row>
    <row r="667" spans="1:104" ht="18" customHeight="1"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3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  <c r="BB667" s="20"/>
      <c r="BC667" s="20"/>
      <c r="BD667" s="20"/>
      <c r="BE667" s="20"/>
      <c r="BF667" s="20"/>
      <c r="BG667" s="20"/>
      <c r="BH667" s="20"/>
      <c r="BI667" s="20"/>
      <c r="BJ667" s="20"/>
      <c r="BK667" s="20"/>
      <c r="BL667" s="20"/>
      <c r="BM667" s="20"/>
      <c r="BN667" s="20"/>
      <c r="BO667" s="20"/>
      <c r="BP667" s="20"/>
      <c r="BQ667" s="20"/>
      <c r="BR667" s="20"/>
      <c r="BS667" s="20"/>
      <c r="BT667" s="20"/>
      <c r="BU667" s="20"/>
      <c r="BV667" s="20"/>
      <c r="BW667" s="20"/>
      <c r="BX667" s="20"/>
      <c r="BY667" s="20"/>
      <c r="BZ667" s="20"/>
      <c r="CA667" s="20"/>
      <c r="CB667" s="20"/>
      <c r="CC667" s="20"/>
      <c r="CD667" s="20"/>
      <c r="CE667" s="20"/>
      <c r="CF667" s="20"/>
      <c r="CG667" s="20"/>
      <c r="CH667" s="20"/>
      <c r="CI667" s="20"/>
      <c r="CJ667" s="20"/>
      <c r="CK667" s="20"/>
      <c r="CL667" s="20"/>
      <c r="CY667" s="35"/>
      <c r="CZ667" s="35"/>
    </row>
    <row r="668" spans="1:104" ht="18" customHeight="1">
      <c r="CY668" s="35"/>
      <c r="CZ668" s="35"/>
    </row>
    <row r="669" spans="1:104" ht="18" customHeight="1" thickBot="1">
      <c r="A669" s="23"/>
      <c r="B669" s="23"/>
      <c r="C669" s="23"/>
      <c r="D669" s="20" t="s">
        <v>15</v>
      </c>
      <c r="E669" s="20"/>
      <c r="F669" s="20"/>
      <c r="G669" s="20"/>
      <c r="H669" s="20"/>
      <c r="I669" s="20" t="s">
        <v>16</v>
      </c>
      <c r="J669" s="20"/>
      <c r="K669" s="20"/>
      <c r="L669" s="20"/>
      <c r="M669" s="23"/>
      <c r="N669" s="23"/>
      <c r="O669" s="24" t="s">
        <v>17</v>
      </c>
      <c r="P669" s="23"/>
      <c r="Q669" s="23"/>
      <c r="R669" s="23"/>
      <c r="S669" s="20"/>
      <c r="T669" s="20" t="s">
        <v>18</v>
      </c>
      <c r="U669" s="23"/>
      <c r="V669" s="23"/>
      <c r="W669" s="23"/>
      <c r="X669" s="23"/>
      <c r="Y669" s="24" t="s">
        <v>19</v>
      </c>
      <c r="Z669" s="23"/>
      <c r="AA669" s="23"/>
      <c r="AB669" s="23"/>
      <c r="AC669" s="24" t="s">
        <v>20</v>
      </c>
      <c r="AD669" s="20"/>
      <c r="AE669" s="20"/>
      <c r="AF669" s="20"/>
      <c r="AG669" s="20"/>
      <c r="AH669" s="23"/>
      <c r="AI669" s="24" t="s">
        <v>21</v>
      </c>
      <c r="AJ669" s="23"/>
      <c r="AK669" s="23"/>
      <c r="AL669" s="20"/>
      <c r="AM669" s="24" t="s">
        <v>31</v>
      </c>
      <c r="AN669" s="20"/>
      <c r="AO669" s="23"/>
      <c r="AP669" s="23"/>
      <c r="AQ669" s="23"/>
      <c r="AR669" s="23"/>
      <c r="AS669" s="24" t="s">
        <v>91</v>
      </c>
      <c r="AT669" s="23"/>
      <c r="AU669" s="23"/>
      <c r="AV669" s="23"/>
      <c r="AW669" s="24" t="s">
        <v>32</v>
      </c>
      <c r="AX669" s="20"/>
      <c r="AY669" s="20"/>
      <c r="AZ669" s="20"/>
      <c r="BA669" s="20"/>
      <c r="BB669" s="23"/>
      <c r="BC669" s="24" t="s">
        <v>22</v>
      </c>
      <c r="BD669" s="23"/>
      <c r="BE669" s="23"/>
      <c r="BF669" s="23"/>
      <c r="BG669" s="24" t="s">
        <v>33</v>
      </c>
      <c r="BH669" s="20"/>
      <c r="BI669" s="23"/>
      <c r="BJ669" s="23"/>
      <c r="BK669" s="23"/>
      <c r="BL669" s="23"/>
      <c r="BM669" s="24" t="s">
        <v>34</v>
      </c>
      <c r="BN669" s="23"/>
      <c r="BO669" s="23"/>
      <c r="BP669" s="23"/>
      <c r="BQ669" s="24" t="s">
        <v>89</v>
      </c>
      <c r="BR669" s="20"/>
      <c r="BS669" s="20"/>
      <c r="BT669" s="20"/>
      <c r="BU669" s="20"/>
      <c r="BV669" s="23"/>
      <c r="BW669" s="24" t="s">
        <v>35</v>
      </c>
      <c r="BX669" s="23"/>
      <c r="BY669" s="23"/>
      <c r="BZ669" s="23"/>
      <c r="CA669" s="24" t="s">
        <v>90</v>
      </c>
      <c r="CB669" s="20"/>
      <c r="CC669" s="23"/>
      <c r="CD669" s="23"/>
      <c r="CE669" s="23"/>
      <c r="CF669" s="23"/>
      <c r="CG669" s="24" t="s">
        <v>92</v>
      </c>
      <c r="CH669" s="23"/>
      <c r="CI669" s="23"/>
      <c r="CJ669" s="23"/>
      <c r="CK669" s="24" t="s">
        <v>36</v>
      </c>
      <c r="CL669" s="24"/>
      <c r="CM669" s="23"/>
      <c r="CN669" s="23"/>
      <c r="CO669" s="23"/>
      <c r="CP669" s="23"/>
      <c r="CQ669" s="24" t="s">
        <v>93</v>
      </c>
      <c r="CR669" s="23"/>
      <c r="CS669" s="23"/>
      <c r="CY669" s="35"/>
      <c r="CZ669" s="35"/>
    </row>
    <row r="670" spans="1:104" ht="18" customHeight="1" thickBot="1">
      <c r="A670" s="23"/>
      <c r="B670" s="33"/>
      <c r="C670" s="23"/>
      <c r="D670" s="7" t="s">
        <v>2</v>
      </c>
      <c r="E670" s="8"/>
      <c r="F670" s="8" t="s">
        <v>3</v>
      </c>
      <c r="G670" s="9"/>
      <c r="H670" s="10"/>
      <c r="I670" s="7" t="s">
        <v>4</v>
      </c>
      <c r="J670" s="8"/>
      <c r="K670" s="8" t="s">
        <v>5</v>
      </c>
      <c r="L670" s="9"/>
      <c r="M670" s="23"/>
      <c r="N670" s="251" t="s">
        <v>79</v>
      </c>
      <c r="O670" s="252"/>
      <c r="P670" s="253" t="s">
        <v>80</v>
      </c>
      <c r="Q670" s="254"/>
      <c r="R670" s="23"/>
      <c r="S670" s="7" t="s">
        <v>11</v>
      </c>
      <c r="T670" s="8"/>
      <c r="U670" s="8" t="s">
        <v>12</v>
      </c>
      <c r="V670" s="9"/>
      <c r="W670" s="20"/>
      <c r="X670" s="251" t="s">
        <v>79</v>
      </c>
      <c r="Y670" s="252"/>
      <c r="Z670" s="253" t="s">
        <v>80</v>
      </c>
      <c r="AA670" s="254"/>
      <c r="AB670" s="20"/>
      <c r="AC670" s="7" t="s">
        <v>4</v>
      </c>
      <c r="AD670" s="8"/>
      <c r="AE670" s="8" t="s">
        <v>5</v>
      </c>
      <c r="AF670" s="9"/>
      <c r="AG670" s="20"/>
      <c r="AH670" s="251" t="s">
        <v>0</v>
      </c>
      <c r="AI670" s="252"/>
      <c r="AJ670" s="253" t="s">
        <v>1</v>
      </c>
      <c r="AK670" s="254"/>
      <c r="AL670" s="20"/>
      <c r="AM670" s="7" t="s">
        <v>11</v>
      </c>
      <c r="AN670" s="8"/>
      <c r="AO670" s="8" t="s">
        <v>12</v>
      </c>
      <c r="AP670" s="9"/>
      <c r="AQ670" s="23"/>
      <c r="AR670" s="251" t="s">
        <v>0</v>
      </c>
      <c r="AS670" s="252"/>
      <c r="AT670" s="253" t="s">
        <v>1</v>
      </c>
      <c r="AU670" s="254"/>
      <c r="AV670" s="36"/>
      <c r="AW670" s="7" t="s">
        <v>4</v>
      </c>
      <c r="AX670" s="8"/>
      <c r="AY670" s="8" t="s">
        <v>5</v>
      </c>
      <c r="AZ670" s="9"/>
      <c r="BA670" s="20"/>
      <c r="BB670" s="251" t="s">
        <v>0</v>
      </c>
      <c r="BC670" s="252"/>
      <c r="BD670" s="253" t="s">
        <v>1</v>
      </c>
      <c r="BE670" s="254"/>
      <c r="BF670" s="36"/>
      <c r="BG670" s="7" t="s">
        <v>11</v>
      </c>
      <c r="BH670" s="8"/>
      <c r="BI670" s="8" t="s">
        <v>12</v>
      </c>
      <c r="BJ670" s="9"/>
      <c r="BK670" s="36"/>
      <c r="BL670" s="251" t="s">
        <v>0</v>
      </c>
      <c r="BM670" s="252"/>
      <c r="BN670" s="253" t="s">
        <v>1</v>
      </c>
      <c r="BO670" s="254"/>
      <c r="BP670" s="36"/>
      <c r="BQ670" s="7" t="s">
        <v>4</v>
      </c>
      <c r="BR670" s="8"/>
      <c r="BS670" s="8" t="s">
        <v>5</v>
      </c>
      <c r="BT670" s="9"/>
      <c r="BU670" s="20"/>
      <c r="BV670" s="251" t="s">
        <v>0</v>
      </c>
      <c r="BW670" s="252"/>
      <c r="BX670" s="253" t="s">
        <v>1</v>
      </c>
      <c r="BY670" s="254"/>
      <c r="BZ670" s="36"/>
      <c r="CA670" s="7" t="s">
        <v>11</v>
      </c>
      <c r="CB670" s="8"/>
      <c r="CC670" s="8" t="s">
        <v>12</v>
      </c>
      <c r="CD670" s="9"/>
      <c r="CE670" s="36"/>
      <c r="CF670" s="251" t="s">
        <v>0</v>
      </c>
      <c r="CG670" s="252"/>
      <c r="CH670" s="253" t="s">
        <v>1</v>
      </c>
      <c r="CI670" s="254"/>
      <c r="CJ670" s="23"/>
      <c r="CK670" s="7" t="s">
        <v>23</v>
      </c>
      <c r="CL670" s="8"/>
      <c r="CM670" s="8" t="s">
        <v>24</v>
      </c>
      <c r="CN670" s="9"/>
      <c r="CO670" s="23"/>
      <c r="CP670" s="251" t="s">
        <v>0</v>
      </c>
      <c r="CQ670" s="252"/>
      <c r="CR670" s="253" t="s">
        <v>1</v>
      </c>
      <c r="CS670" s="254"/>
      <c r="CU670" s="26" t="s">
        <v>25</v>
      </c>
      <c r="CW670" s="50" t="s">
        <v>44</v>
      </c>
      <c r="CY670" s="35"/>
      <c r="CZ670" s="35"/>
    </row>
    <row r="671" spans="1:104" ht="18" customHeight="1" thickTop="1" thickBot="1">
      <c r="B671" s="34">
        <v>1.0249999999999999</v>
      </c>
      <c r="D671" s="11">
        <v>1</v>
      </c>
      <c r="E671" s="12">
        <v>0</v>
      </c>
      <c r="F671" s="13">
        <v>0</v>
      </c>
      <c r="G671" s="40">
        <f t="shared" ref="G671" si="6952">-1/($E$4*$B671)</f>
        <v>-1.0249078223527273</v>
      </c>
      <c r="H671" s="10"/>
      <c r="I671" s="11">
        <v>1</v>
      </c>
      <c r="J671" s="12">
        <v>0</v>
      </c>
      <c r="K671" s="13">
        <v>0</v>
      </c>
      <c r="L671" s="14">
        <v>0</v>
      </c>
      <c r="N671" s="1">
        <f t="shared" ref="N671" si="6953">D671*I671+F671*I674-E671*J671-G671*J674</f>
        <v>-0.46164313782784205</v>
      </c>
      <c r="O671" s="4">
        <f t="shared" ref="O671" si="6954">(D671*J671+E671*I671+F671*J674+G671*I674)</f>
        <v>0</v>
      </c>
      <c r="P671" s="2">
        <f t="shared" ref="P671" si="6955">D671*K671+F671*K674-E671*L671-G671*L674</f>
        <v>0</v>
      </c>
      <c r="Q671" s="3">
        <f t="shared" ref="Q671" si="6956">(D671*L671+E671*K671+F671*L674+G671*K674)</f>
        <v>-1.0249078223527273</v>
      </c>
      <c r="S671" s="11">
        <v>1</v>
      </c>
      <c r="T671" s="12">
        <v>0</v>
      </c>
      <c r="U671" s="13">
        <v>0</v>
      </c>
      <c r="V671" s="40">
        <f t="shared" ref="V671" si="6957">-1/($T$4*$B671)</f>
        <v>-1.9582692816089142</v>
      </c>
      <c r="W671" s="20"/>
      <c r="X671" s="1">
        <f t="shared" ref="X671" si="6958">N671*S671+P671*S674-O671*T671-Q671*T674</f>
        <v>-0.46164313782784205</v>
      </c>
      <c r="Y671" s="4">
        <f t="shared" ref="Y671" si="6959">(N671*T671+O671*S671+P671*T674+Q671*S674)</f>
        <v>0</v>
      </c>
      <c r="Z671" s="2">
        <f t="shared" ref="Z671" si="6960">N671*U671+P671*U674-O671*V671-Q671*V674</f>
        <v>0</v>
      </c>
      <c r="AA671" s="3">
        <f t="shared" ref="AA671" si="6961">(N671*V671+O671*U671+P671*V674+Q671*U674)</f>
        <v>-0.12088624647891399</v>
      </c>
      <c r="AB671" s="20"/>
      <c r="AC671" s="11">
        <v>1</v>
      </c>
      <c r="AD671" s="12">
        <v>0</v>
      </c>
      <c r="AE671" s="13">
        <v>0</v>
      </c>
      <c r="AF671" s="14">
        <v>0</v>
      </c>
      <c r="AG671" s="20"/>
      <c r="AH671" s="1">
        <f t="shared" ref="AH671" si="6962">X671*AC671+Z671*AC674-Y671*AD671-AA671*AD674</f>
        <v>-0.65860005406505473</v>
      </c>
      <c r="AI671" s="4">
        <f t="shared" ref="AI671" si="6963">(X671*AD671+Y671*AC671+Z671*AD674+AA671*AC674)</f>
        <v>0</v>
      </c>
      <c r="AJ671" s="2">
        <f t="shared" ref="AJ671" si="6964">X671*AE671+Z671*AE674-Y671*AF671-AA671*AF674</f>
        <v>0</v>
      </c>
      <c r="AK671" s="3">
        <f t="shared" ref="AK671" si="6965">(X671*AF671+Y671*AE671+Z671*AF674+AA671*AE674)</f>
        <v>-0.12088624647891399</v>
      </c>
      <c r="AL671" s="20"/>
      <c r="AM671" s="11">
        <v>1</v>
      </c>
      <c r="AN671" s="12">
        <v>0</v>
      </c>
      <c r="AO671" s="13">
        <v>0</v>
      </c>
      <c r="AP671" s="40">
        <f t="shared" ref="AP671" si="6966">-1/($AN$4*$B671)</f>
        <v>-2.0350641553974991</v>
      </c>
      <c r="AR671" s="1">
        <f t="shared" ref="AR671" si="6967">AH671*AM671+AJ671*AM674-AI671*AN671-AK671*AN674</f>
        <v>-0.65860005406505473</v>
      </c>
      <c r="AS671" s="4">
        <f t="shared" ref="AS671" si="6968">(AH671*AN671+AI671*AM671+AJ671*AN674+AK671*AM674)</f>
        <v>0</v>
      </c>
      <c r="AT671" s="2">
        <f t="shared" ref="AT671" si="6969">AH671*AO671+AJ671*AO674-AI671*AP671-AK671*AP674</f>
        <v>0</v>
      </c>
      <c r="AU671" s="3">
        <f t="shared" ref="AU671" si="6970">(AH671*AP671+AI671*AO671+AJ671*AP674+AK671*AO674)</f>
        <v>1.2194071162917339</v>
      </c>
      <c r="AV671" s="20"/>
      <c r="AW671" s="11">
        <v>1</v>
      </c>
      <c r="AX671" s="12">
        <v>0</v>
      </c>
      <c r="AY671" s="13">
        <v>0</v>
      </c>
      <c r="AZ671" s="14">
        <v>0</v>
      </c>
      <c r="BA671" s="20"/>
      <c r="BB671" s="1">
        <f t="shared" ref="BB671" si="6971">AR671*AW671+AT671*AW674-AS671*AX671-AU671*AX674</f>
        <v>1.3281492433781799</v>
      </c>
      <c r="BC671" s="4">
        <f t="shared" ref="BC671" si="6972">(AR671*AX671+AS671*AW671+AT671*AX674+AU671*AW674)</f>
        <v>0</v>
      </c>
      <c r="BD671" s="2">
        <f t="shared" ref="BD671" si="6973">AR671*AY671+AT671*AY674-AS671*AZ671-AU671*AZ674</f>
        <v>0</v>
      </c>
      <c r="BE671" s="3">
        <f t="shared" ref="BE671" si="6974">(AR671*AZ671+AS671*AY671+AT671*AZ674+AU671*AY674)</f>
        <v>1.2194071162917339</v>
      </c>
      <c r="BF671" s="20"/>
      <c r="BG671" s="11">
        <v>1</v>
      </c>
      <c r="BH671" s="12">
        <v>0</v>
      </c>
      <c r="BI671" s="13">
        <v>0</v>
      </c>
      <c r="BJ671" s="40">
        <f t="shared" ref="BJ671" si="6975">-1/($BH$4*$B671)</f>
        <v>-1.9582692816089142</v>
      </c>
      <c r="BK671" s="20"/>
      <c r="BL671" s="1">
        <f t="shared" ref="BL671" si="6976">BB671*BG671+BD671*BG674-BC671*BH671-BE671*BH674</f>
        <v>1.3281492433781799</v>
      </c>
      <c r="BM671" s="4">
        <f t="shared" ref="BM671" si="6977">(BB671*BH671+BC671*BG671+BD671*BH674+BE671*BG674)</f>
        <v>0</v>
      </c>
      <c r="BN671" s="2">
        <f t="shared" ref="BN671" si="6978">BB671*BI671+BD671*BI674-BC671*BJ671-BE671*BJ674</f>
        <v>0</v>
      </c>
      <c r="BO671" s="3">
        <f t="shared" ref="BO671" si="6979">(BB671*BJ671+BC671*BI671+BD671*BJ674+BE671*BI674)</f>
        <v>-1.3814667484078775</v>
      </c>
      <c r="BP671" s="20"/>
      <c r="BQ671" s="11">
        <v>1</v>
      </c>
      <c r="BR671" s="12">
        <v>0</v>
      </c>
      <c r="BS671" s="13">
        <v>0</v>
      </c>
      <c r="BT671" s="14">
        <v>0</v>
      </c>
      <c r="BU671" s="20"/>
      <c r="BV671" s="1">
        <f t="shared" ref="BV671" si="6980">BL671*BQ671+BN671*BQ674-BM671*BR671-BO671*BR674</f>
        <v>-0.64199026469242404</v>
      </c>
      <c r="BW671" s="4">
        <f t="shared" ref="BW671" si="6981">(BL671*BR671+BM671*BQ671+BN671*BR674+BO671*BQ674)</f>
        <v>0</v>
      </c>
      <c r="BX671" s="2">
        <f t="shared" ref="BX671" si="6982">BL671*BS671+BN671*BS674-BM671*BT671-BO671*BT674</f>
        <v>0</v>
      </c>
      <c r="BY671" s="3">
        <f t="shared" ref="BY671" si="6983">(BL671*BT671+BM671*BS671+BN671*BT674+BO671*BS674)</f>
        <v>-1.3814667484078775</v>
      </c>
      <c r="BZ671" s="20"/>
      <c r="CA671" s="11">
        <v>1</v>
      </c>
      <c r="CB671" s="12">
        <v>0</v>
      </c>
      <c r="CC671" s="13">
        <v>0</v>
      </c>
      <c r="CD671" s="40">
        <f t="shared" ref="CD671" si="6984">-1/($CB$4*$B671)</f>
        <v>-1.0249078223527273</v>
      </c>
      <c r="CE671" s="20"/>
      <c r="CF671" s="1">
        <f t="shared" ref="CF671" si="6985">BV671*CA671+BX671*CA674-BW671*CB671-BY671*CB674</f>
        <v>-0.64199026469242404</v>
      </c>
      <c r="CG671" s="4">
        <f t="shared" ref="CG671" si="6986">(BV671*CB671+BW671*CA671+BX671*CB674+BY671*CA674)</f>
        <v>0</v>
      </c>
      <c r="CH671" s="2">
        <f t="shared" ref="CH671" si="6987">BV671*CC671+BX671*CC674-BW671*CD671-BY671*CD674</f>
        <v>0</v>
      </c>
      <c r="CI671" s="3">
        <f t="shared" ref="CI671" si="6988">(BV671*CD671+BW671*CC671+BX671*CD674+BY671*CC674)</f>
        <v>-0.72348590425031423</v>
      </c>
      <c r="CJ671" s="28"/>
      <c r="CK671" s="11">
        <v>1</v>
      </c>
      <c r="CL671" s="12">
        <v>0</v>
      </c>
      <c r="CM671" s="13">
        <v>0</v>
      </c>
      <c r="CN671" s="14">
        <v>0</v>
      </c>
      <c r="CP671" s="1">
        <f t="shared" ref="CP671" si="6989">CF671*CK671+CH671*CK674-CG671*CL671-CI671*CL674</f>
        <v>-0.64199026469242404</v>
      </c>
      <c r="CQ671" s="4">
        <f t="shared" ref="CQ671" si="6990">(CF671*CL671+CG671*CK671+CH671*CL674+CI671*CK674)</f>
        <v>-0.72348590425031423</v>
      </c>
      <c r="CR671" s="2">
        <f t="shared" ref="CR671" si="6991">CF671*CM671+CH671*CM674-CG671*CN671-CI671*CN674</f>
        <v>0</v>
      </c>
      <c r="CS671" s="3">
        <f t="shared" ref="CS671" si="6992">(CF671*CN671+CG671*CM671+CH671*CN674+CI671*CM674)</f>
        <v>-0.72348590425031423</v>
      </c>
      <c r="CU671" s="29">
        <f t="shared" ref="CU671" si="6993">20*LOG(((1+$CL$4)/$CL$4)/((CP671+CP674)^2+(CQ671+CQ674)^2)^0.5)</f>
        <v>-8.5986523510045276E-3</v>
      </c>
      <c r="CW671" s="51">
        <f t="shared" ref="CW671" si="6994">((CP671^2+CQ671^2)^0.5)/((CP674^2+CQ674^2)^0.5)</f>
        <v>0.93405865921949283</v>
      </c>
      <c r="CY671" s="35"/>
      <c r="CZ671" s="35"/>
    </row>
    <row r="672" spans="1:104" ht="18" customHeight="1" thickBot="1">
      <c r="D672" s="11"/>
      <c r="E672" s="13"/>
      <c r="F672" s="13"/>
      <c r="G672" s="15"/>
      <c r="H672" s="10"/>
      <c r="I672" s="11"/>
      <c r="J672" s="13"/>
      <c r="K672" s="13"/>
      <c r="L672" s="15"/>
      <c r="N672" s="5"/>
      <c r="Q672" s="6"/>
      <c r="S672" s="11"/>
      <c r="T672" s="13"/>
      <c r="U672" s="13"/>
      <c r="V672" s="15"/>
      <c r="W672" s="20"/>
      <c r="X672" s="5"/>
      <c r="AA672" s="6"/>
      <c r="AB672" s="20"/>
      <c r="AC672" s="11"/>
      <c r="AD672" s="13"/>
      <c r="AE672" s="13"/>
      <c r="AF672" s="15"/>
      <c r="AG672" s="20"/>
      <c r="AH672" s="5"/>
      <c r="AK672" s="6"/>
      <c r="AL672" s="20"/>
      <c r="AM672" s="11"/>
      <c r="AN672" s="13"/>
      <c r="AO672" s="13"/>
      <c r="AP672" s="15"/>
      <c r="AR672" s="5"/>
      <c r="AU672" s="6"/>
      <c r="AW672" s="11"/>
      <c r="AX672" s="13"/>
      <c r="AY672" s="13"/>
      <c r="AZ672" s="15"/>
      <c r="BA672" s="20"/>
      <c r="BB672" s="5"/>
      <c r="BE672" s="6"/>
      <c r="BG672" s="11"/>
      <c r="BH672" s="13"/>
      <c r="BI672" s="13"/>
      <c r="BJ672" s="15"/>
      <c r="BL672" s="5"/>
      <c r="BO672" s="6"/>
      <c r="BQ672" s="11"/>
      <c r="BR672" s="13"/>
      <c r="BS672" s="13"/>
      <c r="BT672" s="15"/>
      <c r="BU672" s="20"/>
      <c r="BV672" s="5"/>
      <c r="BY672" s="6"/>
      <c r="CA672" s="11"/>
      <c r="CB672" s="13"/>
      <c r="CC672" s="13"/>
      <c r="CD672" s="15"/>
      <c r="CF672" s="5"/>
      <c r="CI672" s="6"/>
      <c r="CK672" s="11"/>
      <c r="CL672" s="13"/>
      <c r="CM672" s="13"/>
      <c r="CN672" s="15"/>
      <c r="CP672" s="5"/>
      <c r="CS672" s="6"/>
      <c r="CW672" s="52"/>
      <c r="CY672" s="35"/>
      <c r="CZ672" s="35"/>
    </row>
    <row r="673" spans="1:104" ht="18" customHeight="1" thickBot="1">
      <c r="D673" s="11" t="s">
        <v>6</v>
      </c>
      <c r="E673" s="13"/>
      <c r="F673" s="13" t="s">
        <v>7</v>
      </c>
      <c r="G673" s="15"/>
      <c r="H673" s="10"/>
      <c r="I673" s="11" t="s">
        <v>8</v>
      </c>
      <c r="J673" s="13"/>
      <c r="K673" s="13" t="s">
        <v>9</v>
      </c>
      <c r="L673" s="15"/>
      <c r="N673" s="251" t="s">
        <v>26</v>
      </c>
      <c r="O673" s="252"/>
      <c r="P673" s="253" t="s">
        <v>27</v>
      </c>
      <c r="Q673" s="254"/>
      <c r="S673" s="11" t="s">
        <v>13</v>
      </c>
      <c r="T673" s="13"/>
      <c r="U673" s="13" t="s">
        <v>14</v>
      </c>
      <c r="V673" s="15"/>
      <c r="W673" s="20"/>
      <c r="X673" s="251" t="s">
        <v>26</v>
      </c>
      <c r="Y673" s="252"/>
      <c r="Z673" s="253" t="s">
        <v>27</v>
      </c>
      <c r="AA673" s="254"/>
      <c r="AB673" s="20"/>
      <c r="AC673" s="11" t="s">
        <v>8</v>
      </c>
      <c r="AD673" s="13"/>
      <c r="AE673" s="13" t="s">
        <v>9</v>
      </c>
      <c r="AF673" s="15"/>
      <c r="AG673" s="20"/>
      <c r="AH673" s="251" t="s">
        <v>26</v>
      </c>
      <c r="AI673" s="252"/>
      <c r="AJ673" s="253" t="s">
        <v>27</v>
      </c>
      <c r="AK673" s="254"/>
      <c r="AL673" s="20"/>
      <c r="AM673" s="11" t="s">
        <v>13</v>
      </c>
      <c r="AN673" s="13"/>
      <c r="AO673" s="13" t="s">
        <v>14</v>
      </c>
      <c r="AP673" s="15"/>
      <c r="AR673" s="251" t="s">
        <v>26</v>
      </c>
      <c r="AS673" s="252"/>
      <c r="AT673" s="253" t="s">
        <v>27</v>
      </c>
      <c r="AU673" s="254"/>
      <c r="AV673" s="36"/>
      <c r="AW673" s="11" t="s">
        <v>8</v>
      </c>
      <c r="AX673" s="13"/>
      <c r="AY673" s="13" t="s">
        <v>9</v>
      </c>
      <c r="AZ673" s="15"/>
      <c r="BA673" s="20"/>
      <c r="BB673" s="251" t="s">
        <v>26</v>
      </c>
      <c r="BC673" s="252"/>
      <c r="BD673" s="253" t="s">
        <v>27</v>
      </c>
      <c r="BE673" s="254"/>
      <c r="BF673" s="36"/>
      <c r="BG673" s="11" t="s">
        <v>13</v>
      </c>
      <c r="BH673" s="13"/>
      <c r="BI673" s="13" t="s">
        <v>14</v>
      </c>
      <c r="BJ673" s="15"/>
      <c r="BK673" s="36"/>
      <c r="BL673" s="251" t="s">
        <v>26</v>
      </c>
      <c r="BM673" s="252"/>
      <c r="BN673" s="253" t="s">
        <v>27</v>
      </c>
      <c r="BO673" s="254"/>
      <c r="BP673" s="36"/>
      <c r="BQ673" s="11" t="s">
        <v>8</v>
      </c>
      <c r="BR673" s="13"/>
      <c r="BS673" s="13" t="s">
        <v>9</v>
      </c>
      <c r="BT673" s="15"/>
      <c r="BU673" s="20"/>
      <c r="BV673" s="251" t="s">
        <v>26</v>
      </c>
      <c r="BW673" s="252"/>
      <c r="BX673" s="253" t="s">
        <v>27</v>
      </c>
      <c r="BY673" s="254"/>
      <c r="BZ673" s="36"/>
      <c r="CA673" s="11" t="s">
        <v>13</v>
      </c>
      <c r="CB673" s="13"/>
      <c r="CC673" s="13" t="s">
        <v>14</v>
      </c>
      <c r="CD673" s="15"/>
      <c r="CE673" s="36"/>
      <c r="CF673" s="251" t="s">
        <v>26</v>
      </c>
      <c r="CG673" s="252"/>
      <c r="CH673" s="253" t="s">
        <v>27</v>
      </c>
      <c r="CI673" s="254"/>
      <c r="CK673" s="11" t="s">
        <v>28</v>
      </c>
      <c r="CL673" s="13"/>
      <c r="CM673" s="13" t="s">
        <v>29</v>
      </c>
      <c r="CN673" s="15"/>
      <c r="CP673" s="251" t="s">
        <v>26</v>
      </c>
      <c r="CQ673" s="252"/>
      <c r="CR673" s="253" t="s">
        <v>27</v>
      </c>
      <c r="CS673" s="254"/>
      <c r="CU673" s="38" t="s">
        <v>37</v>
      </c>
      <c r="CW673" s="53" t="s">
        <v>45</v>
      </c>
      <c r="CY673" s="35"/>
      <c r="CZ673" s="35"/>
    </row>
    <row r="674" spans="1:104" ht="18" customHeight="1" thickTop="1" thickBot="1">
      <c r="D674" s="16">
        <v>0</v>
      </c>
      <c r="E674" s="17">
        <v>0</v>
      </c>
      <c r="F674" s="18">
        <v>1</v>
      </c>
      <c r="G674" s="19">
        <v>0</v>
      </c>
      <c r="H674" s="10"/>
      <c r="I674" s="16">
        <v>0</v>
      </c>
      <c r="J674" s="17">
        <f t="shared" ref="J674" si="6995">-1/($J$4*$B671)</f>
        <v>-1.4261215554707807</v>
      </c>
      <c r="K674" s="18">
        <v>1</v>
      </c>
      <c r="L674" s="19">
        <v>0</v>
      </c>
      <c r="N674" s="1">
        <f t="shared" ref="N674" si="6996">D674*I671+F674*I674-E674*J671-G674*J674</f>
        <v>0</v>
      </c>
      <c r="O674" s="4">
        <f t="shared" ref="O674" si="6997">(D674*J671+E674*I671+F674*J674+G674*I674)</f>
        <v>-1.4261215554707807</v>
      </c>
      <c r="P674" s="2">
        <f t="shared" ref="P674" si="6998">D674*K671+F674*K674-E674*L671-G674*L674</f>
        <v>1</v>
      </c>
      <c r="Q674" s="3">
        <f t="shared" ref="Q674" si="6999">(D674*L671+E674*K671+F674*L674+G674*K674)</f>
        <v>0</v>
      </c>
      <c r="S674" s="16">
        <v>0</v>
      </c>
      <c r="T674" s="17">
        <v>0</v>
      </c>
      <c r="U674" s="18">
        <v>1</v>
      </c>
      <c r="V674" s="19">
        <v>0</v>
      </c>
      <c r="W674" s="20"/>
      <c r="X674" s="1">
        <f t="shared" ref="X674" si="7000">N674*S671+P674*S674-O674*T671-Q674*T674</f>
        <v>0</v>
      </c>
      <c r="Y674" s="4">
        <f t="shared" ref="Y674" si="7001">(N674*T671+O674*S671+P674*T674+Q674*S674)</f>
        <v>-1.4261215554707807</v>
      </c>
      <c r="Z674" s="2">
        <f t="shared" ref="Z674" si="7002">N674*U671+P674*U674-O674*V671-Q674*V674</f>
        <v>-1.7927300339187529</v>
      </c>
      <c r="AA674" s="3">
        <f t="shared" ref="AA674" si="7003">(N674*V671+O674*U671+P674*V674+Q674*U674)</f>
        <v>0</v>
      </c>
      <c r="AB674" s="20"/>
      <c r="AC674" s="16">
        <v>0</v>
      </c>
      <c r="AD674" s="17">
        <f t="shared" ref="AD674" si="7004">-1/($AD$4*$B671)</f>
        <v>-1.6292748097821661</v>
      </c>
      <c r="AE674" s="18">
        <v>1</v>
      </c>
      <c r="AF674" s="19">
        <v>0</v>
      </c>
      <c r="AG674" s="20"/>
      <c r="AH674" s="1">
        <f t="shared" ref="AH674" si="7005">X674*AC671+Z674*AC674-Y674*AD671-AA674*AD674</f>
        <v>0</v>
      </c>
      <c r="AI674" s="4">
        <f t="shared" ref="AI674" si="7006">(X674*AD671+Y674*AC671+Z674*AD674+AA674*AC674)</f>
        <v>1.4947283295329714</v>
      </c>
      <c r="AJ674" s="2">
        <f t="shared" ref="AJ674" si="7007">X674*AE671+Z674*AE674-Y674*AF671-AA674*AF674</f>
        <v>-1.7927300339187529</v>
      </c>
      <c r="AK674" s="3">
        <f t="shared" ref="AK674" si="7008">(X674*AF671+Y674*AE671+Z674*AF674+AA674*AE674)</f>
        <v>0</v>
      </c>
      <c r="AL674" s="20"/>
      <c r="AM674" s="16">
        <v>0</v>
      </c>
      <c r="AN674" s="17">
        <v>0</v>
      </c>
      <c r="AO674" s="18">
        <v>1</v>
      </c>
      <c r="AP674" s="19">
        <v>0</v>
      </c>
      <c r="AR674" s="1">
        <f t="shared" ref="AR674" si="7009">AH674*AM671+AJ674*AM674-AI674*AN671-AK674*AN674</f>
        <v>0</v>
      </c>
      <c r="AS674" s="4">
        <f t="shared" ref="AS674" si="7010">(AH674*AN671+AI674*AM671+AJ674*AN674+AK674*AM674)</f>
        <v>1.4947283295329714</v>
      </c>
      <c r="AT674" s="2">
        <f t="shared" ref="AT674" si="7011">AH674*AO671+AJ674*AO674-AI674*AP671-AK674*AP674</f>
        <v>1.2491380115709783</v>
      </c>
      <c r="AU674" s="3">
        <f t="shared" ref="AU674" si="7012">(AH674*AP671+AI674*AO671+AJ674*AP674+AK674*AO674)</f>
        <v>0</v>
      </c>
      <c r="AV674" s="20"/>
      <c r="AW674" s="16">
        <v>0</v>
      </c>
      <c r="AX674" s="17">
        <f t="shared" ref="AX674" si="7013">-1/($AX$4*$B671)</f>
        <v>-1.6292748097821661</v>
      </c>
      <c r="AY674" s="18">
        <v>1</v>
      </c>
      <c r="AZ674" s="19">
        <v>0</v>
      </c>
      <c r="BA674" s="20"/>
      <c r="BB674" s="1">
        <f t="shared" ref="BB674" si="7014">AR674*AW671+AT674*AW674-AS674*AX671-AU674*AX674</f>
        <v>0</v>
      </c>
      <c r="BC674" s="4">
        <f t="shared" ref="BC674" si="7015">(AR674*AX671+AS674*AW671+AT674*AX674+AU674*AW674)</f>
        <v>-0.54046076666100751</v>
      </c>
      <c r="BD674" s="2">
        <f t="shared" ref="BD674" si="7016">AR674*AY671+AT674*AY674-AS674*AZ671-AU674*AZ674</f>
        <v>1.2491380115709783</v>
      </c>
      <c r="BE674" s="3">
        <f t="shared" ref="BE674" si="7017">(AR674*AZ671+AS674*AY671+AT674*AZ674+AU674*AY674)</f>
        <v>0</v>
      </c>
      <c r="BF674" s="20"/>
      <c r="BG674" s="16">
        <v>0</v>
      </c>
      <c r="BH674" s="17">
        <v>0</v>
      </c>
      <c r="BI674" s="18">
        <v>1</v>
      </c>
      <c r="BJ674" s="19">
        <v>0</v>
      </c>
      <c r="BK674" s="20"/>
      <c r="BL674" s="1">
        <f t="shared" ref="BL674" si="7018">BB674*BG671+BD674*BG674-BC674*BH671-BE674*BH674</f>
        <v>0</v>
      </c>
      <c r="BM674" s="4">
        <f t="shared" ref="BM674" si="7019">(BB674*BH671+BC674*BG671+BD674*BH674+BE674*BG674)</f>
        <v>-0.54046076666100751</v>
      </c>
      <c r="BN674" s="2">
        <f t="shared" ref="BN674" si="7020">BB674*BI671+BD674*BI674-BC674*BJ671-BE674*BJ674</f>
        <v>0.190770294303924</v>
      </c>
      <c r="BO674" s="3">
        <f t="shared" ref="BO674" si="7021">(BB674*BJ671+BC674*BI671+BD674*BJ674+BE674*BI674)</f>
        <v>0</v>
      </c>
      <c r="BP674" s="20"/>
      <c r="BQ674" s="16">
        <v>0</v>
      </c>
      <c r="BR674" s="17">
        <f t="shared" ref="BR674" si="7022">-1/($BR$4*$B671)</f>
        <v>-1.4261215554707807</v>
      </c>
      <c r="BS674" s="18">
        <v>1</v>
      </c>
      <c r="BT674" s="19">
        <v>0</v>
      </c>
      <c r="BU674" s="20"/>
      <c r="BV674" s="1">
        <f t="shared" ref="BV674" si="7023">BL674*BQ671+BN674*BQ674-BM674*BR671-BO674*BR674</f>
        <v>0</v>
      </c>
      <c r="BW674" s="4">
        <f t="shared" ref="BW674" si="7024">(BL674*BR671+BM674*BQ671+BN674*BR674+BO674*BQ674)</f>
        <v>-0.8125223955113382</v>
      </c>
      <c r="BX674" s="2">
        <f t="shared" ref="BX674" si="7025">BL674*BS671+BN674*BS674-BM674*BT671-BO674*BT674</f>
        <v>0.190770294303924</v>
      </c>
      <c r="BY674" s="3">
        <f t="shared" ref="BY674" si="7026">(BL674*BT671+BM674*BS671+BN674*BT674+BO674*BS674)</f>
        <v>0</v>
      </c>
      <c r="BZ674" s="20"/>
      <c r="CA674" s="16">
        <v>0</v>
      </c>
      <c r="CB674" s="17">
        <v>0</v>
      </c>
      <c r="CC674" s="18">
        <v>1</v>
      </c>
      <c r="CD674" s="19">
        <v>0</v>
      </c>
      <c r="CE674" s="20"/>
      <c r="CF674" s="1">
        <f t="shared" ref="CF674" si="7027">BV674*CA671+BX674*CA674-BW674*CB671-BY674*CB674</f>
        <v>0</v>
      </c>
      <c r="CG674" s="4">
        <f t="shared" ref="CG674" si="7028">(BV674*CB671+BW674*CA671+BX674*CB674+BY674*CA674)</f>
        <v>-0.8125223955113382</v>
      </c>
      <c r="CH674" s="2">
        <f t="shared" ref="CH674" si="7029">BV674*CC671+BX674*CC674-BW674*CD671-BY674*CD674</f>
        <v>-0.64199026469242304</v>
      </c>
      <c r="CI674" s="3">
        <f t="shared" ref="CI674" si="7030">(BV674*CD671+BW674*CC671+BX674*CD674+BY674*CC674)</f>
        <v>0</v>
      </c>
      <c r="CK674" s="16">
        <f t="shared" ref="CK674" si="7031">1/$CL$4</f>
        <v>1</v>
      </c>
      <c r="CL674" s="17">
        <v>0</v>
      </c>
      <c r="CM674" s="18">
        <v>1</v>
      </c>
      <c r="CN674" s="19">
        <v>0</v>
      </c>
      <c r="CP674" s="1">
        <f t="shared" ref="CP674" si="7032">CF674*CK671+CH674*CK674-CG674*CL671-CI674*CL674</f>
        <v>-0.64199026469242304</v>
      </c>
      <c r="CQ674" s="4">
        <f t="shared" ref="CQ674" si="7033">(CF674*CL671+CG674*CK671+CH674*CL674+CI674*CK674)</f>
        <v>-0.8125223955113382</v>
      </c>
      <c r="CR674" s="2">
        <f t="shared" ref="CR674" si="7034">CF674*CM671+CH674*CM674-CG674*CN671-CI674*CN674</f>
        <v>-0.64199026469242304</v>
      </c>
      <c r="CS674" s="3">
        <f t="shared" ref="CS674" si="7035">(CF674*CN671+CG674*CM671+CH674*CN674+CI674*CM674)</f>
        <v>0</v>
      </c>
      <c r="CU674" s="39">
        <f t="shared" ref="CU674" si="7036">(180/PI())*ATAN(-1*(CQ671/CP671))</f>
        <v>-48.415529288844922</v>
      </c>
      <c r="CW674" s="54">
        <f t="shared" ref="CW674" si="7037">20*LOG(((1-(10^(CU671/20)^2)*(1-((1-CW671)/(1+CW671))^2))^0.5))</f>
        <v>-25.033318154368914</v>
      </c>
      <c r="CY674" s="35"/>
      <c r="CZ674" s="35"/>
    </row>
    <row r="675" spans="1:104" ht="18" customHeight="1"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3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  <c r="BB675" s="20"/>
      <c r="BC675" s="20"/>
      <c r="BD675" s="20"/>
      <c r="BE675" s="20"/>
      <c r="BF675" s="20"/>
      <c r="BG675" s="20"/>
      <c r="BH675" s="20"/>
      <c r="BI675" s="20"/>
      <c r="BJ675" s="20"/>
      <c r="BK675" s="20"/>
      <c r="BL675" s="20"/>
      <c r="BM675" s="20"/>
      <c r="BN675" s="20"/>
      <c r="BO675" s="20"/>
      <c r="BP675" s="20"/>
      <c r="BQ675" s="20"/>
      <c r="BR675" s="20"/>
      <c r="BS675" s="20"/>
      <c r="BT675" s="20"/>
      <c r="BU675" s="20"/>
      <c r="BV675" s="20"/>
      <c r="BW675" s="20"/>
      <c r="BX675" s="20"/>
      <c r="BY675" s="20"/>
      <c r="BZ675" s="20"/>
      <c r="CA675" s="20"/>
      <c r="CB675" s="20"/>
      <c r="CC675" s="20"/>
      <c r="CD675" s="20"/>
      <c r="CE675" s="20"/>
      <c r="CF675" s="20"/>
      <c r="CG675" s="20"/>
      <c r="CH675" s="20"/>
      <c r="CI675" s="20"/>
      <c r="CJ675" s="20"/>
      <c r="CK675" s="20"/>
      <c r="CL675" s="20"/>
      <c r="CY675" s="35"/>
      <c r="CZ675" s="35"/>
    </row>
    <row r="676" spans="1:104" ht="18" customHeight="1">
      <c r="CY676" s="35"/>
      <c r="CZ676" s="35"/>
    </row>
    <row r="677" spans="1:104" ht="18" customHeight="1" thickBot="1">
      <c r="A677" s="23"/>
      <c r="B677" s="23"/>
      <c r="C677" s="23"/>
      <c r="D677" s="20" t="s">
        <v>15</v>
      </c>
      <c r="E677" s="20"/>
      <c r="F677" s="20"/>
      <c r="G677" s="20"/>
      <c r="H677" s="20"/>
      <c r="I677" s="20" t="s">
        <v>16</v>
      </c>
      <c r="J677" s="20"/>
      <c r="K677" s="20"/>
      <c r="L677" s="20"/>
      <c r="M677" s="23"/>
      <c r="N677" s="23"/>
      <c r="O677" s="24" t="s">
        <v>17</v>
      </c>
      <c r="P677" s="23"/>
      <c r="Q677" s="23"/>
      <c r="R677" s="23"/>
      <c r="S677" s="20"/>
      <c r="T677" s="20" t="s">
        <v>18</v>
      </c>
      <c r="U677" s="23"/>
      <c r="V677" s="23"/>
      <c r="W677" s="23"/>
      <c r="X677" s="23"/>
      <c r="Y677" s="24" t="s">
        <v>19</v>
      </c>
      <c r="Z677" s="23"/>
      <c r="AA677" s="23"/>
      <c r="AB677" s="23"/>
      <c r="AC677" s="24" t="s">
        <v>20</v>
      </c>
      <c r="AD677" s="20"/>
      <c r="AE677" s="20"/>
      <c r="AF677" s="20"/>
      <c r="AG677" s="20"/>
      <c r="AH677" s="23"/>
      <c r="AI677" s="24" t="s">
        <v>21</v>
      </c>
      <c r="AJ677" s="23"/>
      <c r="AK677" s="23"/>
      <c r="AL677" s="20"/>
      <c r="AM677" s="24" t="s">
        <v>31</v>
      </c>
      <c r="AN677" s="20"/>
      <c r="AO677" s="23"/>
      <c r="AP677" s="23"/>
      <c r="AQ677" s="23"/>
      <c r="AR677" s="23"/>
      <c r="AS677" s="24" t="s">
        <v>91</v>
      </c>
      <c r="AT677" s="23"/>
      <c r="AU677" s="23"/>
      <c r="AV677" s="23"/>
      <c r="AW677" s="24" t="s">
        <v>32</v>
      </c>
      <c r="AX677" s="20"/>
      <c r="AY677" s="20"/>
      <c r="AZ677" s="20"/>
      <c r="BA677" s="20"/>
      <c r="BB677" s="23"/>
      <c r="BC677" s="24" t="s">
        <v>22</v>
      </c>
      <c r="BD677" s="23"/>
      <c r="BE677" s="23"/>
      <c r="BF677" s="23"/>
      <c r="BG677" s="24" t="s">
        <v>33</v>
      </c>
      <c r="BH677" s="20"/>
      <c r="BI677" s="23"/>
      <c r="BJ677" s="23"/>
      <c r="BK677" s="23"/>
      <c r="BL677" s="23"/>
      <c r="BM677" s="24" t="s">
        <v>34</v>
      </c>
      <c r="BN677" s="23"/>
      <c r="BO677" s="23"/>
      <c r="BP677" s="23"/>
      <c r="BQ677" s="24" t="s">
        <v>89</v>
      </c>
      <c r="BR677" s="20"/>
      <c r="BS677" s="20"/>
      <c r="BT677" s="20"/>
      <c r="BU677" s="20"/>
      <c r="BV677" s="23"/>
      <c r="BW677" s="24" t="s">
        <v>35</v>
      </c>
      <c r="BX677" s="23"/>
      <c r="BY677" s="23"/>
      <c r="BZ677" s="23"/>
      <c r="CA677" s="24" t="s">
        <v>90</v>
      </c>
      <c r="CB677" s="20"/>
      <c r="CC677" s="23"/>
      <c r="CD677" s="23"/>
      <c r="CE677" s="23"/>
      <c r="CF677" s="23"/>
      <c r="CG677" s="24" t="s">
        <v>92</v>
      </c>
      <c r="CH677" s="23"/>
      <c r="CI677" s="23"/>
      <c r="CJ677" s="23"/>
      <c r="CK677" s="24" t="s">
        <v>36</v>
      </c>
      <c r="CL677" s="24"/>
      <c r="CM677" s="23"/>
      <c r="CN677" s="23"/>
      <c r="CO677" s="23"/>
      <c r="CP677" s="23"/>
      <c r="CQ677" s="24" t="s">
        <v>93</v>
      </c>
      <c r="CR677" s="23"/>
      <c r="CS677" s="23"/>
      <c r="CY677" s="35"/>
      <c r="CZ677" s="35"/>
    </row>
    <row r="678" spans="1:104" ht="18" customHeight="1" thickBot="1">
      <c r="A678" s="23"/>
      <c r="B678" s="33"/>
      <c r="C678" s="23"/>
      <c r="D678" s="7" t="s">
        <v>2</v>
      </c>
      <c r="E678" s="8"/>
      <c r="F678" s="8" t="s">
        <v>3</v>
      </c>
      <c r="G678" s="9"/>
      <c r="H678" s="10"/>
      <c r="I678" s="7" t="s">
        <v>4</v>
      </c>
      <c r="J678" s="8"/>
      <c r="K678" s="8" t="s">
        <v>5</v>
      </c>
      <c r="L678" s="9"/>
      <c r="M678" s="23"/>
      <c r="N678" s="251" t="s">
        <v>79</v>
      </c>
      <c r="O678" s="252"/>
      <c r="P678" s="253" t="s">
        <v>80</v>
      </c>
      <c r="Q678" s="254"/>
      <c r="R678" s="23"/>
      <c r="S678" s="7" t="s">
        <v>11</v>
      </c>
      <c r="T678" s="8"/>
      <c r="U678" s="8" t="s">
        <v>12</v>
      </c>
      <c r="V678" s="9"/>
      <c r="W678" s="20"/>
      <c r="X678" s="251" t="s">
        <v>79</v>
      </c>
      <c r="Y678" s="252"/>
      <c r="Z678" s="253" t="s">
        <v>80</v>
      </c>
      <c r="AA678" s="254"/>
      <c r="AB678" s="20"/>
      <c r="AC678" s="7" t="s">
        <v>4</v>
      </c>
      <c r="AD678" s="8"/>
      <c r="AE678" s="8" t="s">
        <v>5</v>
      </c>
      <c r="AF678" s="9"/>
      <c r="AG678" s="20"/>
      <c r="AH678" s="251" t="s">
        <v>0</v>
      </c>
      <c r="AI678" s="252"/>
      <c r="AJ678" s="253" t="s">
        <v>1</v>
      </c>
      <c r="AK678" s="254"/>
      <c r="AL678" s="20"/>
      <c r="AM678" s="7" t="s">
        <v>11</v>
      </c>
      <c r="AN678" s="8"/>
      <c r="AO678" s="8" t="s">
        <v>12</v>
      </c>
      <c r="AP678" s="9"/>
      <c r="AQ678" s="23"/>
      <c r="AR678" s="251" t="s">
        <v>0</v>
      </c>
      <c r="AS678" s="252"/>
      <c r="AT678" s="253" t="s">
        <v>1</v>
      </c>
      <c r="AU678" s="254"/>
      <c r="AV678" s="36"/>
      <c r="AW678" s="7" t="s">
        <v>4</v>
      </c>
      <c r="AX678" s="8"/>
      <c r="AY678" s="8" t="s">
        <v>5</v>
      </c>
      <c r="AZ678" s="9"/>
      <c r="BA678" s="20"/>
      <c r="BB678" s="251" t="s">
        <v>0</v>
      </c>
      <c r="BC678" s="252"/>
      <c r="BD678" s="253" t="s">
        <v>1</v>
      </c>
      <c r="BE678" s="254"/>
      <c r="BF678" s="36"/>
      <c r="BG678" s="7" t="s">
        <v>11</v>
      </c>
      <c r="BH678" s="8"/>
      <c r="BI678" s="8" t="s">
        <v>12</v>
      </c>
      <c r="BJ678" s="9"/>
      <c r="BK678" s="36"/>
      <c r="BL678" s="251" t="s">
        <v>0</v>
      </c>
      <c r="BM678" s="252"/>
      <c r="BN678" s="253" t="s">
        <v>1</v>
      </c>
      <c r="BO678" s="254"/>
      <c r="BP678" s="36"/>
      <c r="BQ678" s="7" t="s">
        <v>4</v>
      </c>
      <c r="BR678" s="8"/>
      <c r="BS678" s="8" t="s">
        <v>5</v>
      </c>
      <c r="BT678" s="9"/>
      <c r="BU678" s="20"/>
      <c r="BV678" s="251" t="s">
        <v>0</v>
      </c>
      <c r="BW678" s="252"/>
      <c r="BX678" s="253" t="s">
        <v>1</v>
      </c>
      <c r="BY678" s="254"/>
      <c r="BZ678" s="36"/>
      <c r="CA678" s="7" t="s">
        <v>11</v>
      </c>
      <c r="CB678" s="8"/>
      <c r="CC678" s="8" t="s">
        <v>12</v>
      </c>
      <c r="CD678" s="9"/>
      <c r="CE678" s="36"/>
      <c r="CF678" s="251" t="s">
        <v>0</v>
      </c>
      <c r="CG678" s="252"/>
      <c r="CH678" s="253" t="s">
        <v>1</v>
      </c>
      <c r="CI678" s="254"/>
      <c r="CJ678" s="23"/>
      <c r="CK678" s="7" t="s">
        <v>23</v>
      </c>
      <c r="CL678" s="8"/>
      <c r="CM678" s="8" t="s">
        <v>24</v>
      </c>
      <c r="CN678" s="9"/>
      <c r="CO678" s="23"/>
      <c r="CP678" s="251" t="s">
        <v>0</v>
      </c>
      <c r="CQ678" s="252"/>
      <c r="CR678" s="253" t="s">
        <v>1</v>
      </c>
      <c r="CS678" s="254"/>
      <c r="CU678" s="26" t="s">
        <v>25</v>
      </c>
      <c r="CW678" s="50" t="s">
        <v>44</v>
      </c>
      <c r="CY678" s="35"/>
      <c r="CZ678" s="35"/>
    </row>
    <row r="679" spans="1:104" ht="18" customHeight="1" thickTop="1" thickBot="1">
      <c r="B679" s="34">
        <v>1.03</v>
      </c>
      <c r="D679" s="11">
        <v>1</v>
      </c>
      <c r="E679" s="12">
        <v>0</v>
      </c>
      <c r="F679" s="13">
        <v>0</v>
      </c>
      <c r="G679" s="40">
        <f t="shared" ref="G679" si="7038">-1/($E$4*$B679)</f>
        <v>-1.0199325416616944</v>
      </c>
      <c r="H679" s="10"/>
      <c r="I679" s="11">
        <v>1</v>
      </c>
      <c r="J679" s="12">
        <v>0</v>
      </c>
      <c r="K679" s="13">
        <v>0</v>
      </c>
      <c r="L679" s="14">
        <v>0</v>
      </c>
      <c r="N679" s="1">
        <f t="shared" ref="N679" si="7039">D679*I679+F679*I682-E679*J679-G679*J682</f>
        <v>-0.44748687122290121</v>
      </c>
      <c r="O679" s="4">
        <f t="shared" ref="O679" si="7040">(D679*J679+E679*I679+F679*J682+G679*I682)</f>
        <v>0</v>
      </c>
      <c r="P679" s="2">
        <f t="shared" ref="P679" si="7041">D679*K679+F679*K682-E679*L679-G679*L682</f>
        <v>0</v>
      </c>
      <c r="Q679" s="3">
        <f t="shared" ref="Q679" si="7042">(D679*L679+E679*K679+F679*L682+G679*K682)</f>
        <v>-1.0199325416616944</v>
      </c>
      <c r="S679" s="11">
        <v>1</v>
      </c>
      <c r="T679" s="12">
        <v>0</v>
      </c>
      <c r="U679" s="13">
        <v>0</v>
      </c>
      <c r="V679" s="40">
        <f t="shared" ref="V679" si="7043">-1/($T$4*$B679)</f>
        <v>-1.9487631200477058</v>
      </c>
      <c r="W679" s="20"/>
      <c r="X679" s="1">
        <f t="shared" ref="X679" si="7044">N679*S679+P679*S682-O679*T679-Q679*T682</f>
        <v>-0.44748687122290121</v>
      </c>
      <c r="Y679" s="4">
        <f t="shared" ref="Y679" si="7045">(N679*T679+O679*S679+P679*T682+Q679*S682)</f>
        <v>0</v>
      </c>
      <c r="Z679" s="2">
        <f t="shared" ref="Z679" si="7046">N679*U679+P679*U682-O679*V679-Q679*V682</f>
        <v>0</v>
      </c>
      <c r="AA679" s="3">
        <f t="shared" ref="AA679" si="7047">(N679*V679+O679*U679+P679*V682+Q679*U682)</f>
        <v>-0.14788663031696758</v>
      </c>
      <c r="AB679" s="20"/>
      <c r="AC679" s="11">
        <v>1</v>
      </c>
      <c r="AD679" s="12">
        <v>0</v>
      </c>
      <c r="AE679" s="13">
        <v>0</v>
      </c>
      <c r="AF679" s="14">
        <v>0</v>
      </c>
      <c r="AG679" s="20"/>
      <c r="AH679" s="1">
        <f t="shared" ref="AH679" si="7048">X679*AC679+Z679*AC682-Y679*AD679-AA679*AD682</f>
        <v>-0.68726518240346235</v>
      </c>
      <c r="AI679" s="4">
        <f t="shared" ref="AI679" si="7049">(X679*AD679+Y679*AC679+Z679*AD682+AA679*AC682)</f>
        <v>0</v>
      </c>
      <c r="AJ679" s="2">
        <f t="shared" ref="AJ679" si="7050">X679*AE679+Z679*AE682-Y679*AF679-AA679*AF682</f>
        <v>0</v>
      </c>
      <c r="AK679" s="3">
        <f t="shared" ref="AK679" si="7051">(X679*AF679+Y679*AE679+Z679*AF682+AA679*AE682)</f>
        <v>-0.14788663031696758</v>
      </c>
      <c r="AL679" s="20"/>
      <c r="AM679" s="11">
        <v>1</v>
      </c>
      <c r="AN679" s="12">
        <v>0</v>
      </c>
      <c r="AO679" s="13">
        <v>0</v>
      </c>
      <c r="AP679" s="40">
        <f t="shared" ref="AP679" si="7052">-1/($AN$4*$B679)</f>
        <v>-2.0251852031868314</v>
      </c>
      <c r="AR679" s="1">
        <f t="shared" ref="AR679" si="7053">AH679*AM679+AJ679*AM682-AI679*AN679-AK679*AN682</f>
        <v>-0.68726518240346235</v>
      </c>
      <c r="AS679" s="4">
        <f t="shared" ref="AS679" si="7054">(AH679*AN679+AI679*AM679+AJ679*AN682+AK679*AM682)</f>
        <v>0</v>
      </c>
      <c r="AT679" s="2">
        <f t="shared" ref="AT679" si="7055">AH679*AO679+AJ679*AO682-AI679*AP679-AK679*AP682</f>
        <v>0</v>
      </c>
      <c r="AU679" s="3">
        <f t="shared" ref="AU679" si="7056">(AH679*AP679+AI679*AO679+AJ679*AP682+AK679*AO682)</f>
        <v>1.2439526477520229</v>
      </c>
      <c r="AV679" s="20"/>
      <c r="AW679" s="11">
        <v>1</v>
      </c>
      <c r="AX679" s="12">
        <v>0</v>
      </c>
      <c r="AY679" s="13">
        <v>0</v>
      </c>
      <c r="AZ679" s="14">
        <v>0</v>
      </c>
      <c r="BA679" s="20"/>
      <c r="BB679" s="1">
        <f t="shared" ref="BB679" si="7057">AR679*AW679+AT679*AW682-AS679*AX679-AU679*AX682</f>
        <v>1.3296369839876092</v>
      </c>
      <c r="BC679" s="4">
        <f t="shared" ref="BC679" si="7058">(AR679*AX679+AS679*AW679+AT679*AX682+AU679*AW682)</f>
        <v>0</v>
      </c>
      <c r="BD679" s="2">
        <f t="shared" ref="BD679" si="7059">AR679*AY679+AT679*AY682-AS679*AZ679-AU679*AZ682</f>
        <v>0</v>
      </c>
      <c r="BE679" s="3">
        <f t="shared" ref="BE679" si="7060">(AR679*AZ679+AS679*AY679+AT679*AZ682+AU679*AY682)</f>
        <v>1.2439526477520229</v>
      </c>
      <c r="BF679" s="20"/>
      <c r="BG679" s="11">
        <v>1</v>
      </c>
      <c r="BH679" s="12">
        <v>0</v>
      </c>
      <c r="BI679" s="13">
        <v>0</v>
      </c>
      <c r="BJ679" s="40">
        <f t="shared" ref="BJ679" si="7061">-1/($BH$4*$B679)</f>
        <v>-1.9487631200477058</v>
      </c>
      <c r="BK679" s="20"/>
      <c r="BL679" s="1">
        <f t="shared" ref="BL679" si="7062">BB679*BG679+BD679*BG682-BC679*BH679-BE679*BH682</f>
        <v>1.3296369839876092</v>
      </c>
      <c r="BM679" s="4">
        <f t="shared" ref="BM679" si="7063">(BB679*BH679+BC679*BG679+BD679*BH682+BE679*BG682)</f>
        <v>0</v>
      </c>
      <c r="BN679" s="2">
        <f t="shared" ref="BN679" si="7064">BB679*BI679+BD679*BI682-BC679*BJ679-BE679*BJ682</f>
        <v>0</v>
      </c>
      <c r="BO679" s="3">
        <f t="shared" ref="BO679" si="7065">(BB679*BJ679+BC679*BI679+BD679*BJ682+BE679*BI682)</f>
        <v>-1.347194869694492</v>
      </c>
      <c r="BP679" s="20"/>
      <c r="BQ679" s="11">
        <v>1</v>
      </c>
      <c r="BR679" s="12">
        <v>0</v>
      </c>
      <c r="BS679" s="13">
        <v>0</v>
      </c>
      <c r="BT679" s="14">
        <v>0</v>
      </c>
      <c r="BU679" s="20"/>
      <c r="BV679" s="1">
        <f t="shared" ref="BV679" si="7066">BL679*BQ679+BN679*BQ682-BM679*BR679-BO679*BR682</f>
        <v>-0.58230013656407853</v>
      </c>
      <c r="BW679" s="4">
        <f t="shared" ref="BW679" si="7067">(BL679*BR679+BM679*BQ679+BN679*BR682+BO679*BQ682)</f>
        <v>0</v>
      </c>
      <c r="BX679" s="2">
        <f t="shared" ref="BX679" si="7068">BL679*BS679+BN679*BS682-BM679*BT679-BO679*BT682</f>
        <v>0</v>
      </c>
      <c r="BY679" s="3">
        <f t="shared" ref="BY679" si="7069">(BL679*BT679+BM679*BS679+BN679*BT682+BO679*BS682)</f>
        <v>-1.347194869694492</v>
      </c>
      <c r="BZ679" s="20"/>
      <c r="CA679" s="11">
        <v>1</v>
      </c>
      <c r="CB679" s="12">
        <v>0</v>
      </c>
      <c r="CC679" s="13">
        <v>0</v>
      </c>
      <c r="CD679" s="40">
        <f t="shared" ref="CD679" si="7070">-1/($CB$4*$B679)</f>
        <v>-1.0199325416616944</v>
      </c>
      <c r="CE679" s="20"/>
      <c r="CF679" s="1">
        <f t="shared" ref="CF679" si="7071">BV679*CA679+BX679*CA682-BW679*CB679-BY679*CB682</f>
        <v>-0.58230013656407853</v>
      </c>
      <c r="CG679" s="4">
        <f t="shared" ref="CG679" si="7072">(BV679*CB679+BW679*CA679+BX679*CB682+BY679*CA682)</f>
        <v>0</v>
      </c>
      <c r="CH679" s="2">
        <f t="shared" ref="CH679" si="7073">BV679*CC679+BX679*CC682-BW679*CD679-BY679*CD682</f>
        <v>0</v>
      </c>
      <c r="CI679" s="3">
        <f t="shared" ref="CI679" si="7074">(BV679*CD679+BW679*CC679+BX679*CD682+BY679*CC682)</f>
        <v>-0.75328801139873958</v>
      </c>
      <c r="CJ679" s="28"/>
      <c r="CK679" s="11">
        <v>1</v>
      </c>
      <c r="CL679" s="12">
        <v>0</v>
      </c>
      <c r="CM679" s="13">
        <v>0</v>
      </c>
      <c r="CN679" s="14">
        <v>0</v>
      </c>
      <c r="CP679" s="1">
        <f t="shared" ref="CP679" si="7075">CF679*CK679+CH679*CK682-CG679*CL679-CI679*CL682</f>
        <v>-0.58230013656407853</v>
      </c>
      <c r="CQ679" s="4">
        <f t="shared" ref="CQ679" si="7076">(CF679*CL679+CG679*CK679+CH679*CL682+CI679*CK682)</f>
        <v>-0.75328801139873958</v>
      </c>
      <c r="CR679" s="2">
        <f t="shared" ref="CR679" si="7077">CF679*CM679+CH679*CM682-CG679*CN679-CI679*CN682</f>
        <v>0</v>
      </c>
      <c r="CS679" s="3">
        <f t="shared" ref="CS679" si="7078">(CF679*CN679+CG679*CM679+CH679*CN682+CI679*CM682)</f>
        <v>-0.75328801139873958</v>
      </c>
      <c r="CU679" s="29">
        <f t="shared" ref="CU679" si="7079">20*LOG(((1+$CL$4)/$CL$4)/((CP679+CP682)^2+(CQ679+CQ682)^2)^0.5)</f>
        <v>-1.6689351904127025E-2</v>
      </c>
      <c r="CW679" s="51">
        <f t="shared" ref="CW679" si="7080">((CP679^2+CQ679^2)^0.5)/((CP682^2+CQ682^2)^0.5)</f>
        <v>0.90415855623175723</v>
      </c>
      <c r="CY679" s="35"/>
      <c r="CZ679" s="35"/>
    </row>
    <row r="680" spans="1:104" ht="18" customHeight="1" thickBot="1">
      <c r="D680" s="11"/>
      <c r="E680" s="13"/>
      <c r="F680" s="13"/>
      <c r="G680" s="15"/>
      <c r="H680" s="10"/>
      <c r="I680" s="11"/>
      <c r="J680" s="13"/>
      <c r="K680" s="13"/>
      <c r="L680" s="15"/>
      <c r="N680" s="5"/>
      <c r="Q680" s="6"/>
      <c r="S680" s="11"/>
      <c r="T680" s="13"/>
      <c r="U680" s="13"/>
      <c r="V680" s="15"/>
      <c r="W680" s="20"/>
      <c r="X680" s="5"/>
      <c r="AA680" s="6"/>
      <c r="AB680" s="20"/>
      <c r="AC680" s="11"/>
      <c r="AD680" s="13"/>
      <c r="AE680" s="13"/>
      <c r="AF680" s="15"/>
      <c r="AG680" s="20"/>
      <c r="AH680" s="5"/>
      <c r="AK680" s="6"/>
      <c r="AL680" s="20"/>
      <c r="AM680" s="11"/>
      <c r="AN680" s="13"/>
      <c r="AO680" s="13"/>
      <c r="AP680" s="15"/>
      <c r="AR680" s="5"/>
      <c r="AU680" s="6"/>
      <c r="AW680" s="11"/>
      <c r="AX680" s="13"/>
      <c r="AY680" s="13"/>
      <c r="AZ680" s="15"/>
      <c r="BA680" s="20"/>
      <c r="BB680" s="5"/>
      <c r="BE680" s="6"/>
      <c r="BG680" s="11"/>
      <c r="BH680" s="13"/>
      <c r="BI680" s="13"/>
      <c r="BJ680" s="15"/>
      <c r="BL680" s="5"/>
      <c r="BO680" s="6"/>
      <c r="BQ680" s="11"/>
      <c r="BR680" s="13"/>
      <c r="BS680" s="13"/>
      <c r="BT680" s="15"/>
      <c r="BU680" s="20"/>
      <c r="BV680" s="5"/>
      <c r="BY680" s="6"/>
      <c r="CA680" s="11"/>
      <c r="CB680" s="13"/>
      <c r="CC680" s="13"/>
      <c r="CD680" s="15"/>
      <c r="CF680" s="5"/>
      <c r="CI680" s="6"/>
      <c r="CK680" s="11"/>
      <c r="CL680" s="13"/>
      <c r="CM680" s="13"/>
      <c r="CN680" s="15"/>
      <c r="CP680" s="5"/>
      <c r="CS680" s="6"/>
      <c r="CW680" s="52"/>
      <c r="CY680" s="35"/>
      <c r="CZ680" s="35"/>
    </row>
    <row r="681" spans="1:104" ht="18" customHeight="1" thickBot="1">
      <c r="D681" s="11" t="s">
        <v>6</v>
      </c>
      <c r="E681" s="13"/>
      <c r="F681" s="13" t="s">
        <v>7</v>
      </c>
      <c r="G681" s="15"/>
      <c r="H681" s="10"/>
      <c r="I681" s="11" t="s">
        <v>8</v>
      </c>
      <c r="J681" s="13"/>
      <c r="K681" s="13" t="s">
        <v>9</v>
      </c>
      <c r="L681" s="15"/>
      <c r="N681" s="251" t="s">
        <v>26</v>
      </c>
      <c r="O681" s="252"/>
      <c r="P681" s="253" t="s">
        <v>27</v>
      </c>
      <c r="Q681" s="254"/>
      <c r="S681" s="11" t="s">
        <v>13</v>
      </c>
      <c r="T681" s="13"/>
      <c r="U681" s="13" t="s">
        <v>14</v>
      </c>
      <c r="V681" s="15"/>
      <c r="W681" s="20"/>
      <c r="X681" s="251" t="s">
        <v>26</v>
      </c>
      <c r="Y681" s="252"/>
      <c r="Z681" s="253" t="s">
        <v>27</v>
      </c>
      <c r="AA681" s="254"/>
      <c r="AB681" s="20"/>
      <c r="AC681" s="11" t="s">
        <v>8</v>
      </c>
      <c r="AD681" s="13"/>
      <c r="AE681" s="13" t="s">
        <v>9</v>
      </c>
      <c r="AF681" s="15"/>
      <c r="AG681" s="20"/>
      <c r="AH681" s="251" t="s">
        <v>26</v>
      </c>
      <c r="AI681" s="252"/>
      <c r="AJ681" s="253" t="s">
        <v>27</v>
      </c>
      <c r="AK681" s="254"/>
      <c r="AL681" s="20"/>
      <c r="AM681" s="11" t="s">
        <v>13</v>
      </c>
      <c r="AN681" s="13"/>
      <c r="AO681" s="13" t="s">
        <v>14</v>
      </c>
      <c r="AP681" s="15"/>
      <c r="AR681" s="251" t="s">
        <v>26</v>
      </c>
      <c r="AS681" s="252"/>
      <c r="AT681" s="253" t="s">
        <v>27</v>
      </c>
      <c r="AU681" s="254"/>
      <c r="AV681" s="36"/>
      <c r="AW681" s="11" t="s">
        <v>8</v>
      </c>
      <c r="AX681" s="13"/>
      <c r="AY681" s="13" t="s">
        <v>9</v>
      </c>
      <c r="AZ681" s="15"/>
      <c r="BA681" s="20"/>
      <c r="BB681" s="251" t="s">
        <v>26</v>
      </c>
      <c r="BC681" s="252"/>
      <c r="BD681" s="253" t="s">
        <v>27</v>
      </c>
      <c r="BE681" s="254"/>
      <c r="BF681" s="36"/>
      <c r="BG681" s="11" t="s">
        <v>13</v>
      </c>
      <c r="BH681" s="13"/>
      <c r="BI681" s="13" t="s">
        <v>14</v>
      </c>
      <c r="BJ681" s="15"/>
      <c r="BK681" s="36"/>
      <c r="BL681" s="251" t="s">
        <v>26</v>
      </c>
      <c r="BM681" s="252"/>
      <c r="BN681" s="253" t="s">
        <v>27</v>
      </c>
      <c r="BO681" s="254"/>
      <c r="BP681" s="36"/>
      <c r="BQ681" s="11" t="s">
        <v>8</v>
      </c>
      <c r="BR681" s="13"/>
      <c r="BS681" s="13" t="s">
        <v>9</v>
      </c>
      <c r="BT681" s="15"/>
      <c r="BU681" s="20"/>
      <c r="BV681" s="251" t="s">
        <v>26</v>
      </c>
      <c r="BW681" s="252"/>
      <c r="BX681" s="253" t="s">
        <v>27</v>
      </c>
      <c r="BY681" s="254"/>
      <c r="BZ681" s="36"/>
      <c r="CA681" s="11" t="s">
        <v>13</v>
      </c>
      <c r="CB681" s="13"/>
      <c r="CC681" s="13" t="s">
        <v>14</v>
      </c>
      <c r="CD681" s="15"/>
      <c r="CE681" s="36"/>
      <c r="CF681" s="251" t="s">
        <v>26</v>
      </c>
      <c r="CG681" s="252"/>
      <c r="CH681" s="253" t="s">
        <v>27</v>
      </c>
      <c r="CI681" s="254"/>
      <c r="CK681" s="11" t="s">
        <v>28</v>
      </c>
      <c r="CL681" s="13"/>
      <c r="CM681" s="13" t="s">
        <v>29</v>
      </c>
      <c r="CN681" s="15"/>
      <c r="CP681" s="251" t="s">
        <v>26</v>
      </c>
      <c r="CQ681" s="252"/>
      <c r="CR681" s="253" t="s">
        <v>27</v>
      </c>
      <c r="CS681" s="254"/>
      <c r="CU681" s="38" t="s">
        <v>37</v>
      </c>
      <c r="CW681" s="53" t="s">
        <v>45</v>
      </c>
      <c r="CY681" s="35"/>
      <c r="CZ681" s="35"/>
    </row>
    <row r="682" spans="1:104" ht="18" customHeight="1" thickTop="1" thickBot="1">
      <c r="D682" s="16">
        <v>0</v>
      </c>
      <c r="E682" s="17">
        <v>0</v>
      </c>
      <c r="F682" s="18">
        <v>1</v>
      </c>
      <c r="G682" s="19">
        <v>0</v>
      </c>
      <c r="H682" s="10"/>
      <c r="I682" s="16">
        <v>0</v>
      </c>
      <c r="J682" s="17">
        <f t="shared" ref="J682" si="7081">-1/($J$4*$B679)</f>
        <v>-1.4191986352985921</v>
      </c>
      <c r="K682" s="18">
        <v>1</v>
      </c>
      <c r="L682" s="19">
        <v>0</v>
      </c>
      <c r="N682" s="1">
        <f t="shared" ref="N682" si="7082">D682*I679+F682*I682-E682*J679-G682*J682</f>
        <v>0</v>
      </c>
      <c r="O682" s="4">
        <f t="shared" ref="O682" si="7083">(D682*J679+E682*I679+F682*J682+G682*I682)</f>
        <v>-1.4191986352985921</v>
      </c>
      <c r="P682" s="2">
        <f t="shared" ref="P682" si="7084">D682*K679+F682*K682-E682*L679-G682*L682</f>
        <v>1</v>
      </c>
      <c r="Q682" s="3">
        <f t="shared" ref="Q682" si="7085">(D682*L679+E682*K679+F682*L682+G682*K682)</f>
        <v>0</v>
      </c>
      <c r="S682" s="16">
        <v>0</v>
      </c>
      <c r="T682" s="17">
        <v>0</v>
      </c>
      <c r="U682" s="18">
        <v>1</v>
      </c>
      <c r="V682" s="19">
        <v>0</v>
      </c>
      <c r="W682" s="20"/>
      <c r="X682" s="1">
        <f t="shared" ref="X682" si="7086">N682*S679+P682*S682-O682*T679-Q682*T682</f>
        <v>0</v>
      </c>
      <c r="Y682" s="4">
        <f t="shared" ref="Y682" si="7087">(N682*T679+O682*S679+P682*T682+Q682*S682)</f>
        <v>-1.4191986352985921</v>
      </c>
      <c r="Z682" s="2">
        <f t="shared" ref="Z682" si="7088">N682*U679+P682*U682-O682*V679-Q682*V682</f>
        <v>-1.7656819604919307</v>
      </c>
      <c r="AA682" s="3">
        <f t="shared" ref="AA682" si="7089">(N682*V679+O682*U679+P682*V682+Q682*U682)</f>
        <v>0</v>
      </c>
      <c r="AB682" s="20"/>
      <c r="AC682" s="16">
        <v>0</v>
      </c>
      <c r="AD682" s="17">
        <f t="shared" ref="AD682" si="7090">-1/($AD$4*$B679)</f>
        <v>-1.621365708763806</v>
      </c>
      <c r="AE682" s="18">
        <v>1</v>
      </c>
      <c r="AF682" s="19">
        <v>0</v>
      </c>
      <c r="AG682" s="20"/>
      <c r="AH682" s="1">
        <f t="shared" ref="AH682" si="7091">X682*AC679+Z682*AC682-Y682*AD679-AA682*AD682</f>
        <v>0</v>
      </c>
      <c r="AI682" s="4">
        <f t="shared" ref="AI682" si="7092">(X682*AD679+Y682*AC679+Z682*AD682+AA682*AC682)</f>
        <v>1.4436175480258737</v>
      </c>
      <c r="AJ682" s="2">
        <f t="shared" ref="AJ682" si="7093">X682*AE679+Z682*AE682-Y682*AF679-AA682*AF682</f>
        <v>-1.7656819604919307</v>
      </c>
      <c r="AK682" s="3">
        <f t="shared" ref="AK682" si="7094">(X682*AF679+Y682*AE679+Z682*AF682+AA682*AE682)</f>
        <v>0</v>
      </c>
      <c r="AL682" s="20"/>
      <c r="AM682" s="16">
        <v>0</v>
      </c>
      <c r="AN682" s="17">
        <v>0</v>
      </c>
      <c r="AO682" s="18">
        <v>1</v>
      </c>
      <c r="AP682" s="19">
        <v>0</v>
      </c>
      <c r="AR682" s="1">
        <f t="shared" ref="AR682" si="7095">AH682*AM679+AJ682*AM682-AI682*AN679-AK682*AN682</f>
        <v>0</v>
      </c>
      <c r="AS682" s="4">
        <f t="shared" ref="AS682" si="7096">(AH682*AN679+AI682*AM679+AJ682*AN682+AK682*AM682)</f>
        <v>1.4436175480258737</v>
      </c>
      <c r="AT682" s="2">
        <f t="shared" ref="AT682" si="7097">AH682*AO679+AJ682*AO682-AI682*AP679-AK682*AP682</f>
        <v>1.1579109368309237</v>
      </c>
      <c r="AU682" s="3">
        <f t="shared" ref="AU682" si="7098">(AH682*AP679+AI682*AO679+AJ682*AP682+AK682*AO682)</f>
        <v>0</v>
      </c>
      <c r="AV682" s="20"/>
      <c r="AW682" s="16">
        <v>0</v>
      </c>
      <c r="AX682" s="17">
        <f t="shared" ref="AX682" si="7099">-1/($AX$4*$B679)</f>
        <v>-1.621365708763806</v>
      </c>
      <c r="AY682" s="18">
        <v>1</v>
      </c>
      <c r="AZ682" s="19">
        <v>0</v>
      </c>
      <c r="BA682" s="20"/>
      <c r="BB682" s="1">
        <f t="shared" ref="BB682" si="7100">AR682*AW679+AT682*AW682-AS682*AX679-AU682*AX682</f>
        <v>0</v>
      </c>
      <c r="BC682" s="4">
        <f t="shared" ref="BC682" si="7101">(AR682*AX679+AS682*AW679+AT682*AX682+AU682*AW682)</f>
        <v>-0.43377953875435948</v>
      </c>
      <c r="BD682" s="2">
        <f t="shared" ref="BD682" si="7102">AR682*AY679+AT682*AY682-AS682*AZ679-AU682*AZ682</f>
        <v>1.1579109368309237</v>
      </c>
      <c r="BE682" s="3">
        <f t="shared" ref="BE682" si="7103">(AR682*AZ679+AS682*AY679+AT682*AZ682+AU682*AY682)</f>
        <v>0</v>
      </c>
      <c r="BF682" s="20"/>
      <c r="BG682" s="16">
        <v>0</v>
      </c>
      <c r="BH682" s="17">
        <v>0</v>
      </c>
      <c r="BI682" s="18">
        <v>1</v>
      </c>
      <c r="BJ682" s="19">
        <v>0</v>
      </c>
      <c r="BK682" s="20"/>
      <c r="BL682" s="1">
        <f t="shared" ref="BL682" si="7104">BB682*BG679+BD682*BG682-BC682*BH679-BE682*BH682</f>
        <v>0</v>
      </c>
      <c r="BM682" s="4">
        <f t="shared" ref="BM682" si="7105">(BB682*BH679+BC682*BG679+BD682*BH682+BE682*BG682)</f>
        <v>-0.43377953875435948</v>
      </c>
      <c r="BN682" s="2">
        <f t="shared" ref="BN682" si="7106">BB682*BI679+BD682*BI682-BC682*BJ679-BE682*BJ682</f>
        <v>0.31257736947512338</v>
      </c>
      <c r="BO682" s="3">
        <f t="shared" ref="BO682" si="7107">(BB682*BJ679+BC682*BI679+BD682*BJ682+BE682*BI682)</f>
        <v>0</v>
      </c>
      <c r="BP682" s="20"/>
      <c r="BQ682" s="16">
        <v>0</v>
      </c>
      <c r="BR682" s="17">
        <f t="shared" ref="BR682" si="7108">-1/($BR$4*$B679)</f>
        <v>-1.4191986352985921</v>
      </c>
      <c r="BS682" s="18">
        <v>1</v>
      </c>
      <c r="BT682" s="19">
        <v>0</v>
      </c>
      <c r="BU682" s="20"/>
      <c r="BV682" s="1">
        <f t="shared" ref="BV682" si="7109">BL682*BQ679+BN682*BQ682-BM682*BR679-BO682*BR682</f>
        <v>0</v>
      </c>
      <c r="BW682" s="4">
        <f t="shared" ref="BW682" si="7110">(BL682*BR679+BM682*BQ679+BN682*BR682+BO682*BQ682)</f>
        <v>-0.87738891493867843</v>
      </c>
      <c r="BX682" s="2">
        <f t="shared" ref="BX682" si="7111">BL682*BS679+BN682*BS682-BM682*BT679-BO682*BT682</f>
        <v>0.31257736947512338</v>
      </c>
      <c r="BY682" s="3">
        <f t="shared" ref="BY682" si="7112">(BL682*BT679+BM682*BS679+BN682*BT682+BO682*BS682)</f>
        <v>0</v>
      </c>
      <c r="BZ682" s="20"/>
      <c r="CA682" s="16">
        <v>0</v>
      </c>
      <c r="CB682" s="17">
        <v>0</v>
      </c>
      <c r="CC682" s="18">
        <v>1</v>
      </c>
      <c r="CD682" s="19">
        <v>0</v>
      </c>
      <c r="CE682" s="20"/>
      <c r="CF682" s="1">
        <f t="shared" ref="CF682" si="7113">BV682*CA679+BX682*CA682-BW682*CB679-BY682*CB682</f>
        <v>0</v>
      </c>
      <c r="CG682" s="4">
        <f t="shared" ref="CG682" si="7114">(BV682*CB679+BW682*CA679+BX682*CB682+BY682*CA682)</f>
        <v>-0.87738891493867843</v>
      </c>
      <c r="CH682" s="2">
        <f t="shared" ref="CH682" si="7115">BV682*CC679+BX682*CC682-BW682*CD679-BY682*CD682</f>
        <v>-0.5823001365640792</v>
      </c>
      <c r="CI682" s="3">
        <f t="shared" ref="CI682" si="7116">(BV682*CD679+BW682*CC679+BX682*CD682+BY682*CC682)</f>
        <v>0</v>
      </c>
      <c r="CK682" s="16">
        <f t="shared" ref="CK682" si="7117">1/$CL$4</f>
        <v>1</v>
      </c>
      <c r="CL682" s="17">
        <v>0</v>
      </c>
      <c r="CM682" s="18">
        <v>1</v>
      </c>
      <c r="CN682" s="19">
        <v>0</v>
      </c>
      <c r="CP682" s="1">
        <f t="shared" ref="CP682" si="7118">CF682*CK679+CH682*CK682-CG682*CL679-CI682*CL682</f>
        <v>-0.5823001365640792</v>
      </c>
      <c r="CQ682" s="4">
        <f t="shared" ref="CQ682" si="7119">(CF682*CL679+CG682*CK679+CH682*CL682+CI682*CK682)</f>
        <v>-0.87738891493867843</v>
      </c>
      <c r="CR682" s="2">
        <f t="shared" ref="CR682" si="7120">CF682*CM679+CH682*CM682-CG682*CN679-CI682*CN682</f>
        <v>-0.5823001365640792</v>
      </c>
      <c r="CS682" s="3">
        <f t="shared" ref="CS682" si="7121">(CF682*CN679+CG682*CM679+CH682*CN682+CI682*CM682)</f>
        <v>0</v>
      </c>
      <c r="CU682" s="39">
        <f t="shared" ref="CU682" si="7122">(180/PI())*ATAN(-1*(CQ679/CP679))</f>
        <v>-52.295571935060238</v>
      </c>
      <c r="CW682" s="54">
        <f t="shared" ref="CW682" si="7123">20*LOG(((1-(10^(CU679/20)^2)*(1-((1-CW679)/(1+CW679))^2))^0.5))</f>
        <v>-21.966005899209708</v>
      </c>
      <c r="CY682" s="35"/>
      <c r="CZ682" s="35"/>
    </row>
    <row r="683" spans="1:104" ht="18" customHeight="1"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3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  <c r="BB683" s="20"/>
      <c r="BC683" s="20"/>
      <c r="BD683" s="20"/>
      <c r="BE683" s="20"/>
      <c r="BF683" s="20"/>
      <c r="BG683" s="20"/>
      <c r="BH683" s="20"/>
      <c r="BI683" s="20"/>
      <c r="BJ683" s="20"/>
      <c r="BK683" s="20"/>
      <c r="BL683" s="20"/>
      <c r="BM683" s="20"/>
      <c r="BN683" s="20"/>
      <c r="BO683" s="20"/>
      <c r="BP683" s="20"/>
      <c r="BQ683" s="20"/>
      <c r="BR683" s="20"/>
      <c r="BS683" s="20"/>
      <c r="BT683" s="20"/>
      <c r="BU683" s="20"/>
      <c r="BV683" s="20"/>
      <c r="BW683" s="20"/>
      <c r="BX683" s="20"/>
      <c r="BY683" s="20"/>
      <c r="BZ683" s="20"/>
      <c r="CA683" s="20"/>
      <c r="CB683" s="20"/>
      <c r="CC683" s="20"/>
      <c r="CD683" s="20"/>
      <c r="CE683" s="20"/>
      <c r="CF683" s="20"/>
      <c r="CG683" s="20"/>
      <c r="CH683" s="20"/>
      <c r="CI683" s="20"/>
      <c r="CJ683" s="20"/>
      <c r="CK683" s="20"/>
      <c r="CL683" s="20"/>
      <c r="CY683" s="35"/>
      <c r="CZ683" s="35"/>
    </row>
    <row r="684" spans="1:104" ht="18" customHeight="1">
      <c r="CY684" s="35"/>
      <c r="CZ684" s="35"/>
    </row>
    <row r="685" spans="1:104" ht="18" customHeight="1" thickBot="1">
      <c r="A685" s="23"/>
      <c r="B685" s="23"/>
      <c r="C685" s="23"/>
      <c r="D685" s="20" t="s">
        <v>15</v>
      </c>
      <c r="E685" s="20"/>
      <c r="F685" s="20"/>
      <c r="G685" s="20"/>
      <c r="H685" s="20"/>
      <c r="I685" s="20" t="s">
        <v>16</v>
      </c>
      <c r="J685" s="20"/>
      <c r="K685" s="20"/>
      <c r="L685" s="20"/>
      <c r="M685" s="23"/>
      <c r="N685" s="23"/>
      <c r="O685" s="24" t="s">
        <v>17</v>
      </c>
      <c r="P685" s="23"/>
      <c r="Q685" s="23"/>
      <c r="R685" s="23"/>
      <c r="S685" s="20"/>
      <c r="T685" s="20" t="s">
        <v>18</v>
      </c>
      <c r="U685" s="23"/>
      <c r="V685" s="23"/>
      <c r="W685" s="23"/>
      <c r="X685" s="23"/>
      <c r="Y685" s="24" t="s">
        <v>19</v>
      </c>
      <c r="Z685" s="23"/>
      <c r="AA685" s="23"/>
      <c r="AB685" s="23"/>
      <c r="AC685" s="24" t="s">
        <v>20</v>
      </c>
      <c r="AD685" s="20"/>
      <c r="AE685" s="20"/>
      <c r="AF685" s="20"/>
      <c r="AG685" s="20"/>
      <c r="AH685" s="23"/>
      <c r="AI685" s="24" t="s">
        <v>21</v>
      </c>
      <c r="AJ685" s="23"/>
      <c r="AK685" s="23"/>
      <c r="AL685" s="20"/>
      <c r="AM685" s="24" t="s">
        <v>31</v>
      </c>
      <c r="AN685" s="20"/>
      <c r="AO685" s="23"/>
      <c r="AP685" s="23"/>
      <c r="AQ685" s="23"/>
      <c r="AR685" s="23"/>
      <c r="AS685" s="24" t="s">
        <v>91</v>
      </c>
      <c r="AT685" s="23"/>
      <c r="AU685" s="23"/>
      <c r="AV685" s="23"/>
      <c r="AW685" s="24" t="s">
        <v>32</v>
      </c>
      <c r="AX685" s="20"/>
      <c r="AY685" s="20"/>
      <c r="AZ685" s="20"/>
      <c r="BA685" s="20"/>
      <c r="BB685" s="23"/>
      <c r="BC685" s="24" t="s">
        <v>22</v>
      </c>
      <c r="BD685" s="23"/>
      <c r="BE685" s="23"/>
      <c r="BF685" s="23"/>
      <c r="BG685" s="24" t="s">
        <v>33</v>
      </c>
      <c r="BH685" s="20"/>
      <c r="BI685" s="23"/>
      <c r="BJ685" s="23"/>
      <c r="BK685" s="23"/>
      <c r="BL685" s="23"/>
      <c r="BM685" s="24" t="s">
        <v>34</v>
      </c>
      <c r="BN685" s="23"/>
      <c r="BO685" s="23"/>
      <c r="BP685" s="23"/>
      <c r="BQ685" s="24" t="s">
        <v>89</v>
      </c>
      <c r="BR685" s="20"/>
      <c r="BS685" s="20"/>
      <c r="BT685" s="20"/>
      <c r="BU685" s="20"/>
      <c r="BV685" s="23"/>
      <c r="BW685" s="24" t="s">
        <v>35</v>
      </c>
      <c r="BX685" s="23"/>
      <c r="BY685" s="23"/>
      <c r="BZ685" s="23"/>
      <c r="CA685" s="24" t="s">
        <v>90</v>
      </c>
      <c r="CB685" s="20"/>
      <c r="CC685" s="23"/>
      <c r="CD685" s="23"/>
      <c r="CE685" s="23"/>
      <c r="CF685" s="23"/>
      <c r="CG685" s="24" t="s">
        <v>92</v>
      </c>
      <c r="CH685" s="23"/>
      <c r="CI685" s="23"/>
      <c r="CJ685" s="23"/>
      <c r="CK685" s="24" t="s">
        <v>36</v>
      </c>
      <c r="CL685" s="24"/>
      <c r="CM685" s="23"/>
      <c r="CN685" s="23"/>
      <c r="CO685" s="23"/>
      <c r="CP685" s="23"/>
      <c r="CQ685" s="24" t="s">
        <v>93</v>
      </c>
      <c r="CR685" s="23"/>
      <c r="CS685" s="23"/>
      <c r="CY685" s="35"/>
      <c r="CZ685" s="35"/>
    </row>
    <row r="686" spans="1:104" ht="18" customHeight="1" thickBot="1">
      <c r="A686" s="23"/>
      <c r="B686" s="33"/>
      <c r="C686" s="23"/>
      <c r="D686" s="7" t="s">
        <v>2</v>
      </c>
      <c r="E686" s="8"/>
      <c r="F686" s="8" t="s">
        <v>3</v>
      </c>
      <c r="G686" s="9"/>
      <c r="H686" s="10"/>
      <c r="I686" s="7" t="s">
        <v>4</v>
      </c>
      <c r="J686" s="8"/>
      <c r="K686" s="8" t="s">
        <v>5</v>
      </c>
      <c r="L686" s="9"/>
      <c r="M686" s="23"/>
      <c r="N686" s="251" t="s">
        <v>79</v>
      </c>
      <c r="O686" s="252"/>
      <c r="P686" s="253" t="s">
        <v>80</v>
      </c>
      <c r="Q686" s="254"/>
      <c r="R686" s="23"/>
      <c r="S686" s="7" t="s">
        <v>11</v>
      </c>
      <c r="T686" s="8"/>
      <c r="U686" s="8" t="s">
        <v>12</v>
      </c>
      <c r="V686" s="9"/>
      <c r="W686" s="20"/>
      <c r="X686" s="251" t="s">
        <v>79</v>
      </c>
      <c r="Y686" s="252"/>
      <c r="Z686" s="253" t="s">
        <v>80</v>
      </c>
      <c r="AA686" s="254"/>
      <c r="AB686" s="20"/>
      <c r="AC686" s="7" t="s">
        <v>4</v>
      </c>
      <c r="AD686" s="8"/>
      <c r="AE686" s="8" t="s">
        <v>5</v>
      </c>
      <c r="AF686" s="9"/>
      <c r="AG686" s="20"/>
      <c r="AH686" s="251" t="s">
        <v>0</v>
      </c>
      <c r="AI686" s="252"/>
      <c r="AJ686" s="253" t="s">
        <v>1</v>
      </c>
      <c r="AK686" s="254"/>
      <c r="AL686" s="20"/>
      <c r="AM686" s="7" t="s">
        <v>11</v>
      </c>
      <c r="AN686" s="8"/>
      <c r="AO686" s="8" t="s">
        <v>12</v>
      </c>
      <c r="AP686" s="9"/>
      <c r="AQ686" s="23"/>
      <c r="AR686" s="251" t="s">
        <v>0</v>
      </c>
      <c r="AS686" s="252"/>
      <c r="AT686" s="253" t="s">
        <v>1</v>
      </c>
      <c r="AU686" s="254"/>
      <c r="AV686" s="36"/>
      <c r="AW686" s="7" t="s">
        <v>4</v>
      </c>
      <c r="AX686" s="8"/>
      <c r="AY686" s="8" t="s">
        <v>5</v>
      </c>
      <c r="AZ686" s="9"/>
      <c r="BA686" s="20"/>
      <c r="BB686" s="251" t="s">
        <v>0</v>
      </c>
      <c r="BC686" s="252"/>
      <c r="BD686" s="253" t="s">
        <v>1</v>
      </c>
      <c r="BE686" s="254"/>
      <c r="BF686" s="36"/>
      <c r="BG686" s="7" t="s">
        <v>11</v>
      </c>
      <c r="BH686" s="8"/>
      <c r="BI686" s="8" t="s">
        <v>12</v>
      </c>
      <c r="BJ686" s="9"/>
      <c r="BK686" s="36"/>
      <c r="BL686" s="251" t="s">
        <v>0</v>
      </c>
      <c r="BM686" s="252"/>
      <c r="BN686" s="253" t="s">
        <v>1</v>
      </c>
      <c r="BO686" s="254"/>
      <c r="BP686" s="36"/>
      <c r="BQ686" s="7" t="s">
        <v>4</v>
      </c>
      <c r="BR686" s="8"/>
      <c r="BS686" s="8" t="s">
        <v>5</v>
      </c>
      <c r="BT686" s="9"/>
      <c r="BU686" s="20"/>
      <c r="BV686" s="251" t="s">
        <v>0</v>
      </c>
      <c r="BW686" s="252"/>
      <c r="BX686" s="253" t="s">
        <v>1</v>
      </c>
      <c r="BY686" s="254"/>
      <c r="BZ686" s="36"/>
      <c r="CA686" s="7" t="s">
        <v>11</v>
      </c>
      <c r="CB686" s="8"/>
      <c r="CC686" s="8" t="s">
        <v>12</v>
      </c>
      <c r="CD686" s="9"/>
      <c r="CE686" s="36"/>
      <c r="CF686" s="251" t="s">
        <v>0</v>
      </c>
      <c r="CG686" s="252"/>
      <c r="CH686" s="253" t="s">
        <v>1</v>
      </c>
      <c r="CI686" s="254"/>
      <c r="CJ686" s="23"/>
      <c r="CK686" s="7" t="s">
        <v>23</v>
      </c>
      <c r="CL686" s="8"/>
      <c r="CM686" s="8" t="s">
        <v>24</v>
      </c>
      <c r="CN686" s="9"/>
      <c r="CO686" s="23"/>
      <c r="CP686" s="251" t="s">
        <v>0</v>
      </c>
      <c r="CQ686" s="252"/>
      <c r="CR686" s="253" t="s">
        <v>1</v>
      </c>
      <c r="CS686" s="254"/>
      <c r="CU686" s="26" t="s">
        <v>25</v>
      </c>
      <c r="CW686" s="50" t="s">
        <v>44</v>
      </c>
      <c r="CY686" s="35"/>
      <c r="CZ686" s="35"/>
    </row>
    <row r="687" spans="1:104" ht="18" customHeight="1" thickTop="1" thickBot="1">
      <c r="B687" s="34">
        <v>1.0349999999999999</v>
      </c>
      <c r="D687" s="11">
        <v>1</v>
      </c>
      <c r="E687" s="12">
        <v>0</v>
      </c>
      <c r="F687" s="13">
        <v>0</v>
      </c>
      <c r="G687" s="40">
        <f t="shared" ref="G687" si="7124">-1/($E$4*$B687)</f>
        <v>-1.0150053313155027</v>
      </c>
      <c r="H687" s="10"/>
      <c r="I687" s="11">
        <v>1</v>
      </c>
      <c r="J687" s="12">
        <v>0</v>
      </c>
      <c r="K687" s="13">
        <v>0</v>
      </c>
      <c r="L687" s="14">
        <v>0</v>
      </c>
      <c r="N687" s="1">
        <f t="shared" ref="N687" si="7125">D687*I687+F687*I690-E687*J687-G687*J690</f>
        <v>-0.43353527193668584</v>
      </c>
      <c r="O687" s="4">
        <f t="shared" ref="O687" si="7126">(D687*J687+E687*I687+F687*J690+G687*I690)</f>
        <v>0</v>
      </c>
      <c r="P687" s="2">
        <f t="shared" ref="P687" si="7127">D687*K687+F687*K690-E687*L687-G687*L690</f>
        <v>0</v>
      </c>
      <c r="Q687" s="3">
        <f t="shared" ref="Q687" si="7128">(D687*L687+E687*K687+F687*L690+G687*K690)</f>
        <v>-1.0150053313155027</v>
      </c>
      <c r="S687" s="11">
        <v>1</v>
      </c>
      <c r="T687" s="12">
        <v>0</v>
      </c>
      <c r="U687" s="13">
        <v>0</v>
      </c>
      <c r="V687" s="40">
        <f t="shared" ref="V687" si="7129">-1/($T$4*$B687)</f>
        <v>-1.9393488054581036</v>
      </c>
      <c r="W687" s="20"/>
      <c r="X687" s="1">
        <f t="shared" ref="X687" si="7130">N687*S687+P687*S690-O687*T687-Q687*T690</f>
        <v>-0.43353527193668584</v>
      </c>
      <c r="Y687" s="4">
        <f t="shared" ref="Y687" si="7131">(N687*T687+O687*S687+P687*T690+Q687*S690)</f>
        <v>0</v>
      </c>
      <c r="Z687" s="2">
        <f t="shared" ref="Z687" si="7132">N687*U687+P687*U690-O687*V687-Q687*V690</f>
        <v>0</v>
      </c>
      <c r="AA687" s="3">
        <f t="shared" ref="AA687" si="7133">(N687*V687+O687*U687+P687*V690+Q687*U690)</f>
        <v>-0.17422921956113691</v>
      </c>
      <c r="AB687" s="20"/>
      <c r="AC687" s="11">
        <v>1</v>
      </c>
      <c r="AD687" s="12">
        <v>0</v>
      </c>
      <c r="AE687" s="13">
        <v>0</v>
      </c>
      <c r="AF687" s="14">
        <v>0</v>
      </c>
      <c r="AG687" s="20"/>
      <c r="AH687" s="1">
        <f t="shared" ref="AH687" si="7134">X687*AC687+Z687*AC690-Y687*AD687-AA687*AD690</f>
        <v>-0.71465987147575905</v>
      </c>
      <c r="AI687" s="4">
        <f t="shared" ref="AI687" si="7135">(X687*AD687+Y687*AC687+Z687*AD690+AA687*AC690)</f>
        <v>0</v>
      </c>
      <c r="AJ687" s="2">
        <f t="shared" ref="AJ687" si="7136">X687*AE687+Z687*AE690-Y687*AF687-AA687*AF690</f>
        <v>0</v>
      </c>
      <c r="AK687" s="3">
        <f t="shared" ref="AK687" si="7137">(X687*AF687+Y687*AE687+Z687*AF690+AA687*AE690)</f>
        <v>-0.17422921956113691</v>
      </c>
      <c r="AL687" s="20"/>
      <c r="AM687" s="11">
        <v>1</v>
      </c>
      <c r="AN687" s="12">
        <v>0</v>
      </c>
      <c r="AO687" s="13">
        <v>0</v>
      </c>
      <c r="AP687" s="40">
        <f t="shared" ref="AP687" si="7138">-1/($AN$4*$B687)</f>
        <v>-2.0154016997897939</v>
      </c>
      <c r="AR687" s="1">
        <f t="shared" ref="AR687" si="7139">AH687*AM687+AJ687*AM690-AI687*AN687-AK687*AN690</f>
        <v>-0.71465987147575905</v>
      </c>
      <c r="AS687" s="4">
        <f t="shared" ref="AS687" si="7140">(AH687*AN687+AI687*AM687+AJ687*AN690+AK687*AM690)</f>
        <v>0</v>
      </c>
      <c r="AT687" s="2">
        <f t="shared" ref="AT687" si="7141">AH687*AO687+AJ687*AO690-AI687*AP687-AK687*AP690</f>
        <v>0</v>
      </c>
      <c r="AU687" s="3">
        <f t="shared" ref="AU687" si="7142">(AH687*AP687+AI687*AO687+AJ687*AP690+AK687*AO690)</f>
        <v>1.2660975001826635</v>
      </c>
      <c r="AV687" s="20"/>
      <c r="AW687" s="11">
        <v>1</v>
      </c>
      <c r="AX687" s="12">
        <v>0</v>
      </c>
      <c r="AY687" s="13">
        <v>0</v>
      </c>
      <c r="AZ687" s="14">
        <v>0</v>
      </c>
      <c r="BA687" s="20"/>
      <c r="BB687" s="1">
        <f t="shared" ref="BB687" si="7143">AR687*AW687+AT687*AW690-AS687*AX687-AU687*AX690</f>
        <v>1.3282302569012263</v>
      </c>
      <c r="BC687" s="4">
        <f t="shared" ref="BC687" si="7144">(AR687*AX687+AS687*AW687+AT687*AX690+AU687*AW690)</f>
        <v>0</v>
      </c>
      <c r="BD687" s="2">
        <f t="shared" ref="BD687" si="7145">AR687*AY687+AT687*AY690-AS687*AZ687-AU687*AZ690</f>
        <v>0</v>
      </c>
      <c r="BE687" s="3">
        <f t="shared" ref="BE687" si="7146">(AR687*AZ687+AS687*AY687+AT687*AZ690+AU687*AY690)</f>
        <v>1.2660975001826635</v>
      </c>
      <c r="BF687" s="20"/>
      <c r="BG687" s="11">
        <v>1</v>
      </c>
      <c r="BH687" s="12">
        <v>0</v>
      </c>
      <c r="BI687" s="13">
        <v>0</v>
      </c>
      <c r="BJ687" s="40">
        <f t="shared" ref="BJ687" si="7147">-1/($BH$4*$B687)</f>
        <v>-1.9393488054581036</v>
      </c>
      <c r="BK687" s="20"/>
      <c r="BL687" s="1">
        <f t="shared" ref="BL687" si="7148">BB687*BG687+BD687*BG690-BC687*BH687-BE687*BH690</f>
        <v>1.3282302569012263</v>
      </c>
      <c r="BM687" s="4">
        <f t="shared" ref="BM687" si="7149">(BB687*BH687+BC687*BG687+BD687*BH690+BE687*BG690)</f>
        <v>0</v>
      </c>
      <c r="BN687" s="2">
        <f t="shared" ref="BN687" si="7150">BB687*BI687+BD687*BI690-BC687*BJ687-BE687*BJ690</f>
        <v>0</v>
      </c>
      <c r="BO687" s="3">
        <f t="shared" ref="BO687" si="7151">(BB687*BJ687+BC687*BI687+BD687*BJ690+BE687*BI690)</f>
        <v>-1.3098042619120398</v>
      </c>
      <c r="BP687" s="20"/>
      <c r="BQ687" s="11">
        <v>1</v>
      </c>
      <c r="BR687" s="12">
        <v>0</v>
      </c>
      <c r="BS687" s="13">
        <v>0</v>
      </c>
      <c r="BT687" s="14">
        <v>0</v>
      </c>
      <c r="BU687" s="20"/>
      <c r="BV687" s="1">
        <f t="shared" ref="BV687" si="7152">BL687*BQ687+BN687*BQ690-BM687*BR687-BO687*BR690</f>
        <v>-0.52166210410772296</v>
      </c>
      <c r="BW687" s="4">
        <f t="shared" ref="BW687" si="7153">(BL687*BR687+BM687*BQ687+BN687*BR690+BO687*BQ690)</f>
        <v>0</v>
      </c>
      <c r="BX687" s="2">
        <f t="shared" ref="BX687" si="7154">BL687*BS687+BN687*BS690-BM687*BT687-BO687*BT690</f>
        <v>0</v>
      </c>
      <c r="BY687" s="3">
        <f t="shared" ref="BY687" si="7155">(BL687*BT687+BM687*BS687+BN687*BT690+BO687*BS690)</f>
        <v>-1.3098042619120398</v>
      </c>
      <c r="BZ687" s="20"/>
      <c r="CA687" s="11">
        <v>1</v>
      </c>
      <c r="CB687" s="12">
        <v>0</v>
      </c>
      <c r="CC687" s="13">
        <v>0</v>
      </c>
      <c r="CD687" s="40">
        <f t="shared" ref="CD687" si="7156">-1/($CB$4*$B687)</f>
        <v>-1.0150053313155027</v>
      </c>
      <c r="CE687" s="20"/>
      <c r="CF687" s="1">
        <f t="shared" ref="CF687" si="7157">BV687*CA687+BX687*CA690-BW687*CB687-BY687*CB690</f>
        <v>-0.52166210410772296</v>
      </c>
      <c r="CG687" s="4">
        <f t="shared" ref="CG687" si="7158">(BV687*CB687+BW687*CA687+BX687*CB690+BY687*CA690)</f>
        <v>0</v>
      </c>
      <c r="CH687" s="2">
        <f t="shared" ref="CH687" si="7159">BV687*CC687+BX687*CC690-BW687*CD687-BY687*CD690</f>
        <v>0</v>
      </c>
      <c r="CI687" s="3">
        <f t="shared" ref="CI687" si="7160">(BV687*CD687+BW687*CC687+BX687*CD690+BY687*CC690)</f>
        <v>-0.78031444509743819</v>
      </c>
      <c r="CJ687" s="28"/>
      <c r="CK687" s="11">
        <v>1</v>
      </c>
      <c r="CL687" s="12">
        <v>0</v>
      </c>
      <c r="CM687" s="13">
        <v>0</v>
      </c>
      <c r="CN687" s="14">
        <v>0</v>
      </c>
      <c r="CP687" s="1">
        <f t="shared" ref="CP687" si="7161">CF687*CK687+CH687*CK690-CG687*CL687-CI687*CL690</f>
        <v>-0.52166210410772296</v>
      </c>
      <c r="CQ687" s="4">
        <f t="shared" ref="CQ687" si="7162">(CF687*CL687+CG687*CK687+CH687*CL690+CI687*CK690)</f>
        <v>-0.78031444509743819</v>
      </c>
      <c r="CR687" s="2">
        <f t="shared" ref="CR687" si="7163">CF687*CM687+CH687*CM690-CG687*CN687-CI687*CN690</f>
        <v>0</v>
      </c>
      <c r="CS687" s="3">
        <f t="shared" ref="CS687" si="7164">(CF687*CN687+CG687*CM687+CH687*CN690+CI687*CM690)</f>
        <v>-0.78031444509743819</v>
      </c>
      <c r="CU687" s="29">
        <f t="shared" ref="CU687" si="7165">20*LOG(((1+$CL$4)/$CL$4)/((CP687+CP690)^2+(CQ687+CQ690)^2)^0.5)</f>
        <v>-2.5168621668943514E-2</v>
      </c>
      <c r="CW687" s="51">
        <f t="shared" ref="CW687" si="7166">((CP687^2+CQ687^2)^0.5)/((CP690^2+CQ690^2)^0.5)</f>
        <v>0.878248186838265</v>
      </c>
      <c r="CY687" s="35"/>
      <c r="CZ687" s="35"/>
    </row>
    <row r="688" spans="1:104" ht="18" customHeight="1" thickBot="1">
      <c r="D688" s="11"/>
      <c r="E688" s="13"/>
      <c r="F688" s="13"/>
      <c r="G688" s="15"/>
      <c r="H688" s="10"/>
      <c r="I688" s="11"/>
      <c r="J688" s="13"/>
      <c r="K688" s="13"/>
      <c r="L688" s="15"/>
      <c r="N688" s="5"/>
      <c r="Q688" s="6"/>
      <c r="S688" s="11"/>
      <c r="T688" s="13"/>
      <c r="U688" s="13"/>
      <c r="V688" s="15"/>
      <c r="W688" s="20"/>
      <c r="X688" s="5"/>
      <c r="AA688" s="6"/>
      <c r="AB688" s="20"/>
      <c r="AC688" s="11"/>
      <c r="AD688" s="13"/>
      <c r="AE688" s="13"/>
      <c r="AF688" s="15"/>
      <c r="AG688" s="20"/>
      <c r="AH688" s="5"/>
      <c r="AK688" s="6"/>
      <c r="AL688" s="20"/>
      <c r="AM688" s="11"/>
      <c r="AN688" s="13"/>
      <c r="AO688" s="13"/>
      <c r="AP688" s="15"/>
      <c r="AR688" s="5"/>
      <c r="AU688" s="6"/>
      <c r="AW688" s="11"/>
      <c r="AX688" s="13"/>
      <c r="AY688" s="13"/>
      <c r="AZ688" s="15"/>
      <c r="BA688" s="20"/>
      <c r="BB688" s="5"/>
      <c r="BE688" s="6"/>
      <c r="BG688" s="11"/>
      <c r="BH688" s="13"/>
      <c r="BI688" s="13"/>
      <c r="BJ688" s="15"/>
      <c r="BL688" s="5"/>
      <c r="BO688" s="6"/>
      <c r="BQ688" s="11"/>
      <c r="BR688" s="13"/>
      <c r="BS688" s="13"/>
      <c r="BT688" s="15"/>
      <c r="BU688" s="20"/>
      <c r="BV688" s="5"/>
      <c r="BY688" s="6"/>
      <c r="CA688" s="11"/>
      <c r="CB688" s="13"/>
      <c r="CC688" s="13"/>
      <c r="CD688" s="15"/>
      <c r="CF688" s="5"/>
      <c r="CI688" s="6"/>
      <c r="CK688" s="11"/>
      <c r="CL688" s="13"/>
      <c r="CM688" s="13"/>
      <c r="CN688" s="15"/>
      <c r="CP688" s="5"/>
      <c r="CS688" s="6"/>
      <c r="CW688" s="52"/>
      <c r="CY688" s="35"/>
      <c r="CZ688" s="35"/>
    </row>
    <row r="689" spans="1:104" ht="18" customHeight="1" thickBot="1">
      <c r="D689" s="11" t="s">
        <v>6</v>
      </c>
      <c r="E689" s="13"/>
      <c r="F689" s="13" t="s">
        <v>7</v>
      </c>
      <c r="G689" s="15"/>
      <c r="H689" s="10"/>
      <c r="I689" s="11" t="s">
        <v>8</v>
      </c>
      <c r="J689" s="13"/>
      <c r="K689" s="13" t="s">
        <v>9</v>
      </c>
      <c r="L689" s="15"/>
      <c r="N689" s="251" t="s">
        <v>26</v>
      </c>
      <c r="O689" s="252"/>
      <c r="P689" s="253" t="s">
        <v>27</v>
      </c>
      <c r="Q689" s="254"/>
      <c r="S689" s="11" t="s">
        <v>13</v>
      </c>
      <c r="T689" s="13"/>
      <c r="U689" s="13" t="s">
        <v>14</v>
      </c>
      <c r="V689" s="15"/>
      <c r="W689" s="20"/>
      <c r="X689" s="251" t="s">
        <v>26</v>
      </c>
      <c r="Y689" s="252"/>
      <c r="Z689" s="253" t="s">
        <v>27</v>
      </c>
      <c r="AA689" s="254"/>
      <c r="AB689" s="20"/>
      <c r="AC689" s="11" t="s">
        <v>8</v>
      </c>
      <c r="AD689" s="13"/>
      <c r="AE689" s="13" t="s">
        <v>9</v>
      </c>
      <c r="AF689" s="15"/>
      <c r="AG689" s="20"/>
      <c r="AH689" s="251" t="s">
        <v>26</v>
      </c>
      <c r="AI689" s="252"/>
      <c r="AJ689" s="253" t="s">
        <v>27</v>
      </c>
      <c r="AK689" s="254"/>
      <c r="AL689" s="20"/>
      <c r="AM689" s="11" t="s">
        <v>13</v>
      </c>
      <c r="AN689" s="13"/>
      <c r="AO689" s="13" t="s">
        <v>14</v>
      </c>
      <c r="AP689" s="15"/>
      <c r="AR689" s="251" t="s">
        <v>26</v>
      </c>
      <c r="AS689" s="252"/>
      <c r="AT689" s="253" t="s">
        <v>27</v>
      </c>
      <c r="AU689" s="254"/>
      <c r="AV689" s="36"/>
      <c r="AW689" s="11" t="s">
        <v>8</v>
      </c>
      <c r="AX689" s="13"/>
      <c r="AY689" s="13" t="s">
        <v>9</v>
      </c>
      <c r="AZ689" s="15"/>
      <c r="BA689" s="20"/>
      <c r="BB689" s="251" t="s">
        <v>26</v>
      </c>
      <c r="BC689" s="252"/>
      <c r="BD689" s="253" t="s">
        <v>27</v>
      </c>
      <c r="BE689" s="254"/>
      <c r="BF689" s="36"/>
      <c r="BG689" s="11" t="s">
        <v>13</v>
      </c>
      <c r="BH689" s="13"/>
      <c r="BI689" s="13" t="s">
        <v>14</v>
      </c>
      <c r="BJ689" s="15"/>
      <c r="BK689" s="36"/>
      <c r="BL689" s="251" t="s">
        <v>26</v>
      </c>
      <c r="BM689" s="252"/>
      <c r="BN689" s="253" t="s">
        <v>27</v>
      </c>
      <c r="BO689" s="254"/>
      <c r="BP689" s="36"/>
      <c r="BQ689" s="11" t="s">
        <v>8</v>
      </c>
      <c r="BR689" s="13"/>
      <c r="BS689" s="13" t="s">
        <v>9</v>
      </c>
      <c r="BT689" s="15"/>
      <c r="BU689" s="20"/>
      <c r="BV689" s="251" t="s">
        <v>26</v>
      </c>
      <c r="BW689" s="252"/>
      <c r="BX689" s="253" t="s">
        <v>27</v>
      </c>
      <c r="BY689" s="254"/>
      <c r="BZ689" s="36"/>
      <c r="CA689" s="11" t="s">
        <v>13</v>
      </c>
      <c r="CB689" s="13"/>
      <c r="CC689" s="13" t="s">
        <v>14</v>
      </c>
      <c r="CD689" s="15"/>
      <c r="CE689" s="36"/>
      <c r="CF689" s="251" t="s">
        <v>26</v>
      </c>
      <c r="CG689" s="252"/>
      <c r="CH689" s="253" t="s">
        <v>27</v>
      </c>
      <c r="CI689" s="254"/>
      <c r="CK689" s="11" t="s">
        <v>28</v>
      </c>
      <c r="CL689" s="13"/>
      <c r="CM689" s="13" t="s">
        <v>29</v>
      </c>
      <c r="CN689" s="15"/>
      <c r="CP689" s="251" t="s">
        <v>26</v>
      </c>
      <c r="CQ689" s="252"/>
      <c r="CR689" s="253" t="s">
        <v>27</v>
      </c>
      <c r="CS689" s="254"/>
      <c r="CU689" s="38" t="s">
        <v>37</v>
      </c>
      <c r="CW689" s="53" t="s">
        <v>45</v>
      </c>
      <c r="CY689" s="35"/>
      <c r="CZ689" s="35"/>
    </row>
    <row r="690" spans="1:104" ht="18" customHeight="1" thickTop="1" thickBot="1">
      <c r="D690" s="16">
        <v>0</v>
      </c>
      <c r="E690" s="17">
        <v>0</v>
      </c>
      <c r="F690" s="18">
        <v>1</v>
      </c>
      <c r="G690" s="19">
        <v>0</v>
      </c>
      <c r="H690" s="10"/>
      <c r="I690" s="16">
        <v>0</v>
      </c>
      <c r="J690" s="17">
        <f t="shared" ref="J690" si="7167">-1/($J$4*$B687)</f>
        <v>-1.4123426032440098</v>
      </c>
      <c r="K690" s="18">
        <v>1</v>
      </c>
      <c r="L690" s="19">
        <v>0</v>
      </c>
      <c r="N690" s="1">
        <f t="shared" ref="N690" si="7168">D690*I687+F690*I690-E690*J687-G690*J690</f>
        <v>0</v>
      </c>
      <c r="O690" s="4">
        <f t="shared" ref="O690" si="7169">(D690*J687+E690*I687+F690*J690+G690*I690)</f>
        <v>-1.4123426032440098</v>
      </c>
      <c r="P690" s="2">
        <f t="shared" ref="P690" si="7170">D690*K687+F690*K690-E690*L687-G690*L690</f>
        <v>1</v>
      </c>
      <c r="Q690" s="3">
        <f t="shared" ref="Q690" si="7171">(D690*L687+E690*K687+F690*L690+G690*K690)</f>
        <v>0</v>
      </c>
      <c r="S690" s="16">
        <v>0</v>
      </c>
      <c r="T690" s="17">
        <v>0</v>
      </c>
      <c r="U690" s="18">
        <v>1</v>
      </c>
      <c r="V690" s="19">
        <v>0</v>
      </c>
      <c r="W690" s="20"/>
      <c r="X690" s="1">
        <f t="shared" ref="X690" si="7172">N690*S687+P690*S690-O690*T687-Q690*T690</f>
        <v>0</v>
      </c>
      <c r="Y690" s="4">
        <f t="shared" ref="Y690" si="7173">(N690*T687+O690*S687+P690*T690+Q690*S690)</f>
        <v>-1.4123426032440098</v>
      </c>
      <c r="Z690" s="2">
        <f t="shared" ref="Z690" si="7174">N690*U687+P690*U690-O690*V687-Q690*V690</f>
        <v>-1.7390249404988589</v>
      </c>
      <c r="AA690" s="3">
        <f t="shared" ref="AA690" si="7175">(N690*V687+O690*U687+P690*V690+Q690*U690)</f>
        <v>0</v>
      </c>
      <c r="AB690" s="20"/>
      <c r="AC690" s="16">
        <v>0</v>
      </c>
      <c r="AD690" s="17">
        <f t="shared" ref="AD690" si="7176">-1/($AD$4*$B687)</f>
        <v>-1.613533024180406</v>
      </c>
      <c r="AE690" s="18">
        <v>1</v>
      </c>
      <c r="AF690" s="19">
        <v>0</v>
      </c>
      <c r="AG690" s="20"/>
      <c r="AH690" s="1">
        <f t="shared" ref="AH690" si="7177">X690*AC687+Z690*AC690-Y690*AD687-AA690*AD690</f>
        <v>0</v>
      </c>
      <c r="AI690" s="4">
        <f t="shared" ref="AI690" si="7178">(X690*AD687+Y690*AC687+Z690*AD690+AA690*AC690)</f>
        <v>1.3936315681242648</v>
      </c>
      <c r="AJ690" s="2">
        <f t="shared" ref="AJ690" si="7179">X690*AE687+Z690*AE690-Y690*AF687-AA690*AF690</f>
        <v>-1.7390249404988589</v>
      </c>
      <c r="AK690" s="3">
        <f t="shared" ref="AK690" si="7180">(X690*AF687+Y690*AE687+Z690*AF690+AA690*AE690)</f>
        <v>0</v>
      </c>
      <c r="AL690" s="20"/>
      <c r="AM690" s="16">
        <v>0</v>
      </c>
      <c r="AN690" s="17">
        <v>0</v>
      </c>
      <c r="AO690" s="18">
        <v>1</v>
      </c>
      <c r="AP690" s="19">
        <v>0</v>
      </c>
      <c r="AR690" s="1">
        <f t="shared" ref="AR690" si="7181">AH690*AM687+AJ690*AM690-AI690*AN687-AK690*AN690</f>
        <v>0</v>
      </c>
      <c r="AS690" s="4">
        <f t="shared" ref="AS690" si="7182">(AH690*AN687+AI690*AM687+AJ690*AN690+AK690*AM690)</f>
        <v>1.3936315681242648</v>
      </c>
      <c r="AT690" s="2">
        <f t="shared" ref="AT690" si="7183">AH690*AO687+AJ690*AO690-AI690*AP687-AK690*AP690</f>
        <v>1.0697024907795005</v>
      </c>
      <c r="AU690" s="3">
        <f t="shared" ref="AU690" si="7184">(AH690*AP687+AI690*AO687+AJ690*AP690+AK690*AO690)</f>
        <v>0</v>
      </c>
      <c r="AV690" s="20"/>
      <c r="AW690" s="16">
        <v>0</v>
      </c>
      <c r="AX690" s="17">
        <f t="shared" ref="AX690" si="7185">-1/($AX$4*$B687)</f>
        <v>-1.613533024180406</v>
      </c>
      <c r="AY690" s="18">
        <v>1</v>
      </c>
      <c r="AZ690" s="19">
        <v>0</v>
      </c>
      <c r="BA690" s="20"/>
      <c r="BB690" s="1">
        <f t="shared" ref="BB690" si="7186">AR690*AW687+AT690*AW690-AS690*AX687-AU690*AX690</f>
        <v>0</v>
      </c>
      <c r="BC690" s="4">
        <f t="shared" ref="BC690" si="7187">(AR690*AX687+AS690*AW687+AT690*AX690+AU690*AW690)</f>
        <v>-0.33236872679649565</v>
      </c>
      <c r="BD690" s="2">
        <f t="shared" ref="BD690" si="7188">AR690*AY687+AT690*AY690-AS690*AZ687-AU690*AZ690</f>
        <v>1.0697024907795005</v>
      </c>
      <c r="BE690" s="3">
        <f t="shared" ref="BE690" si="7189">(AR690*AZ687+AS690*AY687+AT690*AZ690+AU690*AY690)</f>
        <v>0</v>
      </c>
      <c r="BF690" s="20"/>
      <c r="BG690" s="16">
        <v>0</v>
      </c>
      <c r="BH690" s="17">
        <v>0</v>
      </c>
      <c r="BI690" s="18">
        <v>1</v>
      </c>
      <c r="BJ690" s="19">
        <v>0</v>
      </c>
      <c r="BK690" s="20"/>
      <c r="BL690" s="1">
        <f t="shared" ref="BL690" si="7190">BB690*BG687+BD690*BG690-BC690*BH687-BE690*BH690</f>
        <v>0</v>
      </c>
      <c r="BM690" s="4">
        <f t="shared" ref="BM690" si="7191">(BB690*BH687+BC690*BG687+BD690*BH690+BE690*BG690)</f>
        <v>-0.33236872679649565</v>
      </c>
      <c r="BN690" s="2">
        <f t="shared" ref="BN690" si="7192">BB690*BI687+BD690*BI690-BC690*BJ687-BE690*BJ690</f>
        <v>0.42512359749508588</v>
      </c>
      <c r="BO690" s="3">
        <f t="shared" ref="BO690" si="7193">(BB690*BJ687+BC690*BI687+BD690*BJ690+BE690*BI690)</f>
        <v>0</v>
      </c>
      <c r="BP690" s="20"/>
      <c r="BQ690" s="16">
        <v>0</v>
      </c>
      <c r="BR690" s="17">
        <f t="shared" ref="BR690" si="7194">-1/($BR$4*$B687)</f>
        <v>-1.4123426032440098</v>
      </c>
      <c r="BS690" s="18">
        <v>1</v>
      </c>
      <c r="BT690" s="19">
        <v>0</v>
      </c>
      <c r="BU690" s="20"/>
      <c r="BV690" s="1">
        <f t="shared" ref="BV690" si="7195">BL690*BQ687+BN690*BQ690-BM690*BR687-BO690*BR690</f>
        <v>0</v>
      </c>
      <c r="BW690" s="4">
        <f t="shared" ref="BW690" si="7196">(BL690*BR687+BM690*BQ687+BN690*BR690+BO690*BQ690)</f>
        <v>-0.93278889518316388</v>
      </c>
      <c r="BX690" s="2">
        <f t="shared" ref="BX690" si="7197">BL690*BS687+BN690*BS690-BM690*BT687-BO690*BT690</f>
        <v>0.42512359749508588</v>
      </c>
      <c r="BY690" s="3">
        <f t="shared" ref="BY690" si="7198">(BL690*BT687+BM690*BS687+BN690*BT690+BO690*BS690)</f>
        <v>0</v>
      </c>
      <c r="BZ690" s="20"/>
      <c r="CA690" s="16">
        <v>0</v>
      </c>
      <c r="CB690" s="17">
        <v>0</v>
      </c>
      <c r="CC690" s="18">
        <v>1</v>
      </c>
      <c r="CD690" s="19">
        <v>0</v>
      </c>
      <c r="CE690" s="20"/>
      <c r="CF690" s="1">
        <f t="shared" ref="CF690" si="7199">BV690*CA687+BX690*CA690-BW690*CB687-BY690*CB690</f>
        <v>0</v>
      </c>
      <c r="CG690" s="4">
        <f t="shared" ref="CG690" si="7200">(BV690*CB687+BW690*CA687+BX690*CB690+BY690*CA690)</f>
        <v>-0.93278889518316388</v>
      </c>
      <c r="CH690" s="2">
        <f t="shared" ref="CH690" si="7201">BV690*CC687+BX690*CC690-BW690*CD687-BY690*CD690</f>
        <v>-0.52166210410772318</v>
      </c>
      <c r="CI690" s="3">
        <f t="shared" ref="CI690" si="7202">(BV690*CD687+BW690*CC687+BX690*CD690+BY690*CC690)</f>
        <v>0</v>
      </c>
      <c r="CK690" s="16">
        <f t="shared" ref="CK690" si="7203">1/$CL$4</f>
        <v>1</v>
      </c>
      <c r="CL690" s="17">
        <v>0</v>
      </c>
      <c r="CM690" s="18">
        <v>1</v>
      </c>
      <c r="CN690" s="19">
        <v>0</v>
      </c>
      <c r="CP690" s="1">
        <f t="shared" ref="CP690" si="7204">CF690*CK687+CH690*CK690-CG690*CL687-CI690*CL690</f>
        <v>-0.52166210410772318</v>
      </c>
      <c r="CQ690" s="4">
        <f t="shared" ref="CQ690" si="7205">(CF690*CL687+CG690*CK687+CH690*CL690+CI690*CK690)</f>
        <v>-0.93278889518316388</v>
      </c>
      <c r="CR690" s="2">
        <f t="shared" ref="CR690" si="7206">CF690*CM687+CH690*CM690-CG690*CN687-CI690*CN690</f>
        <v>-0.52166210410772318</v>
      </c>
      <c r="CS690" s="3">
        <f t="shared" ref="CS690" si="7207">(CF690*CN687+CG690*CM687+CH690*CN690+CI690*CM690)</f>
        <v>0</v>
      </c>
      <c r="CU690" s="39">
        <f t="shared" ref="CU690" si="7208">(180/PI())*ATAN(-1*(CQ687/CP687))</f>
        <v>-56.236161190770254</v>
      </c>
      <c r="CW690" s="54">
        <f t="shared" ref="CW690" si="7209">20*LOG(((1-(10^(CU687/20)^2)*(1-((1-CW687)/(1+CW687))^2))^0.5))</f>
        <v>-20.019089801587093</v>
      </c>
      <c r="CY690" s="35"/>
      <c r="CZ690" s="35"/>
    </row>
    <row r="691" spans="1:104" ht="18" customHeight="1"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3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  <c r="BB691" s="20"/>
      <c r="BC691" s="20"/>
      <c r="BD691" s="20"/>
      <c r="BE691" s="20"/>
      <c r="BF691" s="20"/>
      <c r="BG691" s="20"/>
      <c r="BH691" s="20"/>
      <c r="BI691" s="20"/>
      <c r="BJ691" s="20"/>
      <c r="BK691" s="20"/>
      <c r="BL691" s="20"/>
      <c r="BM691" s="20"/>
      <c r="BN691" s="20"/>
      <c r="BO691" s="20"/>
      <c r="BP691" s="20"/>
      <c r="BQ691" s="20"/>
      <c r="BR691" s="20"/>
      <c r="BS691" s="20"/>
      <c r="BT691" s="20"/>
      <c r="BU691" s="20"/>
      <c r="BV691" s="20"/>
      <c r="BW691" s="20"/>
      <c r="BX691" s="20"/>
      <c r="BY691" s="20"/>
      <c r="BZ691" s="20"/>
      <c r="CA691" s="20"/>
      <c r="CB691" s="20"/>
      <c r="CC691" s="20"/>
      <c r="CD691" s="20"/>
      <c r="CE691" s="20"/>
      <c r="CF691" s="20"/>
      <c r="CG691" s="20"/>
      <c r="CH691" s="20"/>
      <c r="CI691" s="20"/>
      <c r="CJ691" s="20"/>
      <c r="CK691" s="20"/>
      <c r="CL691" s="20"/>
      <c r="CY691" s="35"/>
      <c r="CZ691" s="35"/>
    </row>
    <row r="692" spans="1:104" ht="18" customHeight="1">
      <c r="CY692" s="35"/>
      <c r="CZ692" s="35"/>
    </row>
    <row r="693" spans="1:104" ht="18" customHeight="1" thickBot="1">
      <c r="A693" s="23"/>
      <c r="B693" s="23"/>
      <c r="C693" s="23"/>
      <c r="D693" s="20" t="s">
        <v>15</v>
      </c>
      <c r="E693" s="20"/>
      <c r="F693" s="20"/>
      <c r="G693" s="20"/>
      <c r="H693" s="20"/>
      <c r="I693" s="20" t="s">
        <v>16</v>
      </c>
      <c r="J693" s="20"/>
      <c r="K693" s="20"/>
      <c r="L693" s="20"/>
      <c r="M693" s="23"/>
      <c r="N693" s="23"/>
      <c r="O693" s="24" t="s">
        <v>17</v>
      </c>
      <c r="P693" s="23"/>
      <c r="Q693" s="23"/>
      <c r="R693" s="23"/>
      <c r="S693" s="20"/>
      <c r="T693" s="20" t="s">
        <v>18</v>
      </c>
      <c r="U693" s="23"/>
      <c r="V693" s="23"/>
      <c r="W693" s="23"/>
      <c r="X693" s="23"/>
      <c r="Y693" s="24" t="s">
        <v>19</v>
      </c>
      <c r="Z693" s="23"/>
      <c r="AA693" s="23"/>
      <c r="AB693" s="23"/>
      <c r="AC693" s="24" t="s">
        <v>20</v>
      </c>
      <c r="AD693" s="20"/>
      <c r="AE693" s="20"/>
      <c r="AF693" s="20"/>
      <c r="AG693" s="20"/>
      <c r="AH693" s="23"/>
      <c r="AI693" s="24" t="s">
        <v>21</v>
      </c>
      <c r="AJ693" s="23"/>
      <c r="AK693" s="23"/>
      <c r="AL693" s="20"/>
      <c r="AM693" s="24" t="s">
        <v>31</v>
      </c>
      <c r="AN693" s="20"/>
      <c r="AO693" s="23"/>
      <c r="AP693" s="23"/>
      <c r="AQ693" s="23"/>
      <c r="AR693" s="23"/>
      <c r="AS693" s="24" t="s">
        <v>91</v>
      </c>
      <c r="AT693" s="23"/>
      <c r="AU693" s="23"/>
      <c r="AV693" s="23"/>
      <c r="AW693" s="24" t="s">
        <v>32</v>
      </c>
      <c r="AX693" s="20"/>
      <c r="AY693" s="20"/>
      <c r="AZ693" s="20"/>
      <c r="BA693" s="20"/>
      <c r="BB693" s="23"/>
      <c r="BC693" s="24" t="s">
        <v>22</v>
      </c>
      <c r="BD693" s="23"/>
      <c r="BE693" s="23"/>
      <c r="BF693" s="23"/>
      <c r="BG693" s="24" t="s">
        <v>33</v>
      </c>
      <c r="BH693" s="20"/>
      <c r="BI693" s="23"/>
      <c r="BJ693" s="23"/>
      <c r="BK693" s="23"/>
      <c r="BL693" s="23"/>
      <c r="BM693" s="24" t="s">
        <v>34</v>
      </c>
      <c r="BN693" s="23"/>
      <c r="BO693" s="23"/>
      <c r="BP693" s="23"/>
      <c r="BQ693" s="24" t="s">
        <v>89</v>
      </c>
      <c r="BR693" s="20"/>
      <c r="BS693" s="20"/>
      <c r="BT693" s="20"/>
      <c r="BU693" s="20"/>
      <c r="BV693" s="23"/>
      <c r="BW693" s="24" t="s">
        <v>35</v>
      </c>
      <c r="BX693" s="23"/>
      <c r="BY693" s="23"/>
      <c r="BZ693" s="23"/>
      <c r="CA693" s="24" t="s">
        <v>90</v>
      </c>
      <c r="CB693" s="20"/>
      <c r="CC693" s="23"/>
      <c r="CD693" s="23"/>
      <c r="CE693" s="23"/>
      <c r="CF693" s="23"/>
      <c r="CG693" s="24" t="s">
        <v>92</v>
      </c>
      <c r="CH693" s="23"/>
      <c r="CI693" s="23"/>
      <c r="CJ693" s="23"/>
      <c r="CK693" s="24" t="s">
        <v>36</v>
      </c>
      <c r="CL693" s="24"/>
      <c r="CM693" s="23"/>
      <c r="CN693" s="23"/>
      <c r="CO693" s="23"/>
      <c r="CP693" s="23"/>
      <c r="CQ693" s="24" t="s">
        <v>93</v>
      </c>
      <c r="CR693" s="23"/>
      <c r="CS693" s="23"/>
      <c r="CY693" s="35"/>
      <c r="CZ693" s="35"/>
    </row>
    <row r="694" spans="1:104" ht="18" customHeight="1" thickBot="1">
      <c r="A694" s="23"/>
      <c r="B694" s="33"/>
      <c r="C694" s="23"/>
      <c r="D694" s="7" t="s">
        <v>2</v>
      </c>
      <c r="E694" s="8"/>
      <c r="F694" s="8" t="s">
        <v>3</v>
      </c>
      <c r="G694" s="9"/>
      <c r="H694" s="10"/>
      <c r="I694" s="7" t="s">
        <v>4</v>
      </c>
      <c r="J694" s="8"/>
      <c r="K694" s="8" t="s">
        <v>5</v>
      </c>
      <c r="L694" s="9"/>
      <c r="M694" s="23"/>
      <c r="N694" s="251" t="s">
        <v>79</v>
      </c>
      <c r="O694" s="252"/>
      <c r="P694" s="253" t="s">
        <v>80</v>
      </c>
      <c r="Q694" s="254"/>
      <c r="R694" s="23"/>
      <c r="S694" s="7" t="s">
        <v>11</v>
      </c>
      <c r="T694" s="8"/>
      <c r="U694" s="8" t="s">
        <v>12</v>
      </c>
      <c r="V694" s="9"/>
      <c r="W694" s="20"/>
      <c r="X694" s="251" t="s">
        <v>79</v>
      </c>
      <c r="Y694" s="252"/>
      <c r="Z694" s="253" t="s">
        <v>80</v>
      </c>
      <c r="AA694" s="254"/>
      <c r="AB694" s="20"/>
      <c r="AC694" s="7" t="s">
        <v>4</v>
      </c>
      <c r="AD694" s="8"/>
      <c r="AE694" s="8" t="s">
        <v>5</v>
      </c>
      <c r="AF694" s="9"/>
      <c r="AG694" s="20"/>
      <c r="AH694" s="251" t="s">
        <v>0</v>
      </c>
      <c r="AI694" s="252"/>
      <c r="AJ694" s="253" t="s">
        <v>1</v>
      </c>
      <c r="AK694" s="254"/>
      <c r="AL694" s="20"/>
      <c r="AM694" s="7" t="s">
        <v>11</v>
      </c>
      <c r="AN694" s="8"/>
      <c r="AO694" s="8" t="s">
        <v>12</v>
      </c>
      <c r="AP694" s="9"/>
      <c r="AQ694" s="23"/>
      <c r="AR694" s="251" t="s">
        <v>0</v>
      </c>
      <c r="AS694" s="252"/>
      <c r="AT694" s="253" t="s">
        <v>1</v>
      </c>
      <c r="AU694" s="254"/>
      <c r="AV694" s="36"/>
      <c r="AW694" s="7" t="s">
        <v>4</v>
      </c>
      <c r="AX694" s="8"/>
      <c r="AY694" s="8" t="s">
        <v>5</v>
      </c>
      <c r="AZ694" s="9"/>
      <c r="BA694" s="20"/>
      <c r="BB694" s="251" t="s">
        <v>0</v>
      </c>
      <c r="BC694" s="252"/>
      <c r="BD694" s="253" t="s">
        <v>1</v>
      </c>
      <c r="BE694" s="254"/>
      <c r="BF694" s="36"/>
      <c r="BG694" s="7" t="s">
        <v>11</v>
      </c>
      <c r="BH694" s="8"/>
      <c r="BI694" s="8" t="s">
        <v>12</v>
      </c>
      <c r="BJ694" s="9"/>
      <c r="BK694" s="36"/>
      <c r="BL694" s="251" t="s">
        <v>0</v>
      </c>
      <c r="BM694" s="252"/>
      <c r="BN694" s="253" t="s">
        <v>1</v>
      </c>
      <c r="BO694" s="254"/>
      <c r="BP694" s="36"/>
      <c r="BQ694" s="7" t="s">
        <v>4</v>
      </c>
      <c r="BR694" s="8"/>
      <c r="BS694" s="8" t="s">
        <v>5</v>
      </c>
      <c r="BT694" s="9"/>
      <c r="BU694" s="20"/>
      <c r="BV694" s="251" t="s">
        <v>0</v>
      </c>
      <c r="BW694" s="252"/>
      <c r="BX694" s="253" t="s">
        <v>1</v>
      </c>
      <c r="BY694" s="254"/>
      <c r="BZ694" s="36"/>
      <c r="CA694" s="7" t="s">
        <v>11</v>
      </c>
      <c r="CB694" s="8"/>
      <c r="CC694" s="8" t="s">
        <v>12</v>
      </c>
      <c r="CD694" s="9"/>
      <c r="CE694" s="36"/>
      <c r="CF694" s="251" t="s">
        <v>0</v>
      </c>
      <c r="CG694" s="252"/>
      <c r="CH694" s="253" t="s">
        <v>1</v>
      </c>
      <c r="CI694" s="254"/>
      <c r="CJ694" s="23"/>
      <c r="CK694" s="7" t="s">
        <v>23</v>
      </c>
      <c r="CL694" s="8"/>
      <c r="CM694" s="8" t="s">
        <v>24</v>
      </c>
      <c r="CN694" s="9"/>
      <c r="CO694" s="23"/>
      <c r="CP694" s="251" t="s">
        <v>0</v>
      </c>
      <c r="CQ694" s="252"/>
      <c r="CR694" s="253" t="s">
        <v>1</v>
      </c>
      <c r="CS694" s="254"/>
      <c r="CU694" s="26" t="s">
        <v>25</v>
      </c>
      <c r="CW694" s="50" t="s">
        <v>44</v>
      </c>
      <c r="CY694" s="35"/>
      <c r="CZ694" s="35"/>
    </row>
    <row r="695" spans="1:104" ht="18" customHeight="1" thickTop="1" thickBot="1">
      <c r="B695" s="34">
        <v>1.04</v>
      </c>
      <c r="D695" s="11">
        <v>1</v>
      </c>
      <c r="E695" s="12">
        <v>0</v>
      </c>
      <c r="F695" s="13">
        <v>0</v>
      </c>
      <c r="G695" s="40">
        <f t="shared" ref="G695" si="7210">-1/($E$4*$B695)</f>
        <v>-1.0101254979918706</v>
      </c>
      <c r="H695" s="10"/>
      <c r="I695" s="11">
        <v>1</v>
      </c>
      <c r="J695" s="12">
        <v>0</v>
      </c>
      <c r="K695" s="13">
        <v>0</v>
      </c>
      <c r="L695" s="14">
        <v>0</v>
      </c>
      <c r="N695" s="1">
        <f t="shared" ref="N695" si="7211">D695*I695+F695*I698-E695*J695-G695*J698</f>
        <v>-0.41978441353585061</v>
      </c>
      <c r="O695" s="4">
        <f t="shared" ref="O695" si="7212">(D695*J695+E695*I695+F695*J698+G695*I698)</f>
        <v>0</v>
      </c>
      <c r="P695" s="2">
        <f t="shared" ref="P695" si="7213">D695*K695+F695*K698-E695*L695-G695*L698</f>
        <v>0</v>
      </c>
      <c r="Q695" s="3">
        <f t="shared" ref="Q695" si="7214">(D695*L695+E695*K695+F695*L698+G695*K698)</f>
        <v>-1.0101254979918706</v>
      </c>
      <c r="S695" s="11">
        <v>1</v>
      </c>
      <c r="T695" s="12">
        <v>0</v>
      </c>
      <c r="U695" s="13">
        <v>0</v>
      </c>
      <c r="V695" s="40">
        <f t="shared" ref="V695" si="7215">-1/($T$4*$B695)</f>
        <v>-1.9300250131241701</v>
      </c>
      <c r="W695" s="20"/>
      <c r="X695" s="1">
        <f t="shared" ref="X695" si="7216">N695*S695+P695*S698-O695*T695-Q695*T698</f>
        <v>-0.41978441353585061</v>
      </c>
      <c r="Y695" s="4">
        <f t="shared" ref="Y695" si="7217">(N695*T695+O695*S695+P695*T698+Q695*S698)</f>
        <v>0</v>
      </c>
      <c r="Z695" s="2">
        <f t="shared" ref="Z695" si="7218">N695*U695+P695*U698-O695*V695-Q695*V698</f>
        <v>0</v>
      </c>
      <c r="AA695" s="3">
        <f t="shared" ref="AA695" si="7219">(N695*V695+O695*U695+P695*V698+Q695*U698)</f>
        <v>-0.19993107974801849</v>
      </c>
      <c r="AB695" s="20"/>
      <c r="AC695" s="11">
        <v>1</v>
      </c>
      <c r="AD695" s="12">
        <v>0</v>
      </c>
      <c r="AE695" s="13">
        <v>0</v>
      </c>
      <c r="AF695" s="14">
        <v>0</v>
      </c>
      <c r="AG695" s="20"/>
      <c r="AH695" s="1">
        <f t="shared" ref="AH695" si="7220">X695*AC695+Z695*AC698-Y695*AD695-AA695*AD698</f>
        <v>-0.74082887384752927</v>
      </c>
      <c r="AI695" s="4">
        <f t="shared" ref="AI695" si="7221">(X695*AD695+Y695*AC695+Z695*AD698+AA695*AC698)</f>
        <v>0</v>
      </c>
      <c r="AJ695" s="2">
        <f t="shared" ref="AJ695" si="7222">X695*AE695+Z695*AE698-Y695*AF695-AA695*AF698</f>
        <v>0</v>
      </c>
      <c r="AK695" s="3">
        <f t="shared" ref="AK695" si="7223">(X695*AF695+Y695*AE695+Z695*AF698+AA695*AE698)</f>
        <v>-0.19993107974801849</v>
      </c>
      <c r="AL695" s="20"/>
      <c r="AM695" s="11">
        <v>1</v>
      </c>
      <c r="AN695" s="12">
        <v>0</v>
      </c>
      <c r="AO695" s="13">
        <v>0</v>
      </c>
      <c r="AP695" s="40">
        <f t="shared" ref="AP695" si="7224">-1/($AN$4*$B695)</f>
        <v>-2.0057122685408042</v>
      </c>
      <c r="AR695" s="1">
        <f t="shared" ref="AR695" si="7225">AH695*AM695+AJ695*AM698-AI695*AN695-AK695*AN698</f>
        <v>-0.74082887384752927</v>
      </c>
      <c r="AS695" s="4">
        <f t="shared" ref="AS695" si="7226">(AH695*AN695+AI695*AM695+AJ695*AN698+AK695*AM698)</f>
        <v>0</v>
      </c>
      <c r="AT695" s="2">
        <f t="shared" ref="AT695" si="7227">AH695*AO695+AJ695*AO698-AI695*AP695-AK695*AP698</f>
        <v>0</v>
      </c>
      <c r="AU695" s="3">
        <f t="shared" ref="AU695" si="7228">(AH695*AP695+AI695*AO695+AJ695*AP698+AK695*AO698)</f>
        <v>1.2859584814172387</v>
      </c>
      <c r="AV695" s="20"/>
      <c r="AW695" s="11">
        <v>1</v>
      </c>
      <c r="AX695" s="12">
        <v>0</v>
      </c>
      <c r="AY695" s="13">
        <v>0</v>
      </c>
      <c r="AZ695" s="14">
        <v>0</v>
      </c>
      <c r="BA695" s="20"/>
      <c r="BB695" s="1">
        <f t="shared" ref="BB695" si="7229">AR695*AW695+AT695*AW698-AS695*AX695-AU695*AX698</f>
        <v>1.3241319475022839</v>
      </c>
      <c r="BC695" s="4">
        <f t="shared" ref="BC695" si="7230">(AR695*AX695+AS695*AW695+AT695*AX698+AU695*AW698)</f>
        <v>0</v>
      </c>
      <c r="BD695" s="2">
        <f t="shared" ref="BD695" si="7231">AR695*AY695+AT695*AY698-AS695*AZ695-AU695*AZ698</f>
        <v>0</v>
      </c>
      <c r="BE695" s="3">
        <f t="shared" ref="BE695" si="7232">(AR695*AZ695+AS695*AY695+AT695*AZ698+AU695*AY698)</f>
        <v>1.2859584814172387</v>
      </c>
      <c r="BF695" s="20"/>
      <c r="BG695" s="11">
        <v>1</v>
      </c>
      <c r="BH695" s="12">
        <v>0</v>
      </c>
      <c r="BI695" s="13">
        <v>0</v>
      </c>
      <c r="BJ695" s="40">
        <f t="shared" ref="BJ695" si="7233">-1/($BH$4*$B695)</f>
        <v>-1.9300250131241701</v>
      </c>
      <c r="BK695" s="20"/>
      <c r="BL695" s="1">
        <f t="shared" ref="BL695" si="7234">BB695*BG695+BD695*BG698-BC695*BH695-BE695*BH698</f>
        <v>1.3241319475022839</v>
      </c>
      <c r="BM695" s="4">
        <f t="shared" ref="BM695" si="7235">(BB695*BH695+BC695*BG695+BD695*BH698+BE695*BG698)</f>
        <v>0</v>
      </c>
      <c r="BN695" s="2">
        <f t="shared" ref="BN695" si="7236">BB695*BI695+BD695*BI698-BC695*BJ695-BE695*BJ698</f>
        <v>0</v>
      </c>
      <c r="BO695" s="3">
        <f t="shared" ref="BO695" si="7237">(BB695*BJ695+BC695*BI695+BD695*BJ698+BE695*BI698)</f>
        <v>-1.2696492979389895</v>
      </c>
      <c r="BP695" s="20"/>
      <c r="BQ695" s="11">
        <v>1</v>
      </c>
      <c r="BR695" s="12">
        <v>0</v>
      </c>
      <c r="BS695" s="13">
        <v>0</v>
      </c>
      <c r="BT695" s="14">
        <v>0</v>
      </c>
      <c r="BU695" s="20"/>
      <c r="BV695" s="1">
        <f t="shared" ref="BV695" si="7238">BL695*BQ695+BN695*BQ698-BM695*BR695-BO695*BR698</f>
        <v>-0.46042679045071067</v>
      </c>
      <c r="BW695" s="4">
        <f t="shared" ref="BW695" si="7239">(BL695*BR695+BM695*BQ695+BN695*BR698+BO695*BQ698)</f>
        <v>0</v>
      </c>
      <c r="BX695" s="2">
        <f t="shared" ref="BX695" si="7240">BL695*BS695+BN695*BS698-BM695*BT695-BO695*BT698</f>
        <v>0</v>
      </c>
      <c r="BY695" s="3">
        <f t="shared" ref="BY695" si="7241">(BL695*BT695+BM695*BS695+BN695*BT698+BO695*BS698)</f>
        <v>-1.2696492979389895</v>
      </c>
      <c r="BZ695" s="20"/>
      <c r="CA695" s="11">
        <v>1</v>
      </c>
      <c r="CB695" s="12">
        <v>0</v>
      </c>
      <c r="CC695" s="13">
        <v>0</v>
      </c>
      <c r="CD695" s="40">
        <f t="shared" ref="CD695" si="7242">-1/($CB$4*$B695)</f>
        <v>-1.0101254979918706</v>
      </c>
      <c r="CE695" s="20"/>
      <c r="CF695" s="1">
        <f t="shared" ref="CF695" si="7243">BV695*CA695+BX695*CA698-BW695*CB695-BY695*CB698</f>
        <v>-0.46042679045071067</v>
      </c>
      <c r="CG695" s="4">
        <f t="shared" ref="CG695" si="7244">(BV695*CB695+BW695*CA695+BX695*CB698+BY695*CA698)</f>
        <v>0</v>
      </c>
      <c r="CH695" s="2">
        <f t="shared" ref="CH695" si="7245">BV695*CC695+BX695*CC698-BW695*CD695-BY695*CD698</f>
        <v>0</v>
      </c>
      <c r="CI695" s="3">
        <f t="shared" ref="CI695" si="7246">(BV695*CD695+BW695*CC695+BX695*CD698+BY695*CC698)</f>
        <v>-0.80456045694616674</v>
      </c>
      <c r="CJ695" s="28"/>
      <c r="CK695" s="11">
        <v>1</v>
      </c>
      <c r="CL695" s="12">
        <v>0</v>
      </c>
      <c r="CM695" s="13">
        <v>0</v>
      </c>
      <c r="CN695" s="14">
        <v>0</v>
      </c>
      <c r="CP695" s="1">
        <f t="shared" ref="CP695" si="7247">CF695*CK695+CH695*CK698-CG695*CL695-CI695*CL698</f>
        <v>-0.46042679045071067</v>
      </c>
      <c r="CQ695" s="4">
        <f t="shared" ref="CQ695" si="7248">(CF695*CL695+CG695*CK695+CH695*CL698+CI695*CK698)</f>
        <v>-0.80456045694616674</v>
      </c>
      <c r="CR695" s="2">
        <f t="shared" ref="CR695" si="7249">CF695*CM695+CH695*CM698-CG695*CN695-CI695*CN698</f>
        <v>0</v>
      </c>
      <c r="CS695" s="3">
        <f t="shared" ref="CS695" si="7250">(CF695*CN695+CG695*CM695+CH695*CN698+CI695*CM698)</f>
        <v>-0.80456045694616674</v>
      </c>
      <c r="CU695" s="29">
        <f t="shared" ref="CU695" si="7251">20*LOG(((1+$CL$4)/$CL$4)/((CP695+CP698)^2+(CQ695+CQ698)^2)^0.5)</f>
        <v>-3.3073220739806508E-2</v>
      </c>
      <c r="CW695" s="51">
        <f t="shared" ref="CW695" si="7252">((CP695^2+CQ695^2)^0.5)/((CP698^2+CQ698^2)^0.5)</f>
        <v>0.85653867922512006</v>
      </c>
      <c r="CY695" s="35"/>
      <c r="CZ695" s="35"/>
    </row>
    <row r="696" spans="1:104" ht="18" customHeight="1" thickBot="1">
      <c r="D696" s="11"/>
      <c r="E696" s="13"/>
      <c r="F696" s="13"/>
      <c r="G696" s="15"/>
      <c r="H696" s="10"/>
      <c r="I696" s="11"/>
      <c r="J696" s="13"/>
      <c r="K696" s="13"/>
      <c r="L696" s="15"/>
      <c r="N696" s="5"/>
      <c r="Q696" s="6"/>
      <c r="S696" s="11"/>
      <c r="T696" s="13"/>
      <c r="U696" s="13"/>
      <c r="V696" s="15"/>
      <c r="W696" s="20"/>
      <c r="X696" s="5"/>
      <c r="AA696" s="6"/>
      <c r="AB696" s="20"/>
      <c r="AC696" s="11"/>
      <c r="AD696" s="13"/>
      <c r="AE696" s="13"/>
      <c r="AF696" s="15"/>
      <c r="AG696" s="20"/>
      <c r="AH696" s="5"/>
      <c r="AK696" s="6"/>
      <c r="AL696" s="20"/>
      <c r="AM696" s="11"/>
      <c r="AN696" s="13"/>
      <c r="AO696" s="13"/>
      <c r="AP696" s="15"/>
      <c r="AR696" s="5"/>
      <c r="AU696" s="6"/>
      <c r="AW696" s="11"/>
      <c r="AX696" s="13"/>
      <c r="AY696" s="13"/>
      <c r="AZ696" s="15"/>
      <c r="BA696" s="20"/>
      <c r="BB696" s="5"/>
      <c r="BE696" s="6"/>
      <c r="BG696" s="11"/>
      <c r="BH696" s="13"/>
      <c r="BI696" s="13"/>
      <c r="BJ696" s="15"/>
      <c r="BL696" s="5"/>
      <c r="BO696" s="6"/>
      <c r="BQ696" s="11"/>
      <c r="BR696" s="13"/>
      <c r="BS696" s="13"/>
      <c r="BT696" s="15"/>
      <c r="BU696" s="20"/>
      <c r="BV696" s="5"/>
      <c r="BY696" s="6"/>
      <c r="CA696" s="11"/>
      <c r="CB696" s="13"/>
      <c r="CC696" s="13"/>
      <c r="CD696" s="15"/>
      <c r="CF696" s="5"/>
      <c r="CI696" s="6"/>
      <c r="CK696" s="11"/>
      <c r="CL696" s="13"/>
      <c r="CM696" s="13"/>
      <c r="CN696" s="15"/>
      <c r="CP696" s="5"/>
      <c r="CS696" s="6"/>
      <c r="CW696" s="52"/>
      <c r="CY696" s="35"/>
      <c r="CZ696" s="35"/>
    </row>
    <row r="697" spans="1:104" ht="18" customHeight="1" thickBot="1">
      <c r="D697" s="11" t="s">
        <v>6</v>
      </c>
      <c r="E697" s="13"/>
      <c r="F697" s="13" t="s">
        <v>7</v>
      </c>
      <c r="G697" s="15"/>
      <c r="H697" s="10"/>
      <c r="I697" s="11" t="s">
        <v>8</v>
      </c>
      <c r="J697" s="13"/>
      <c r="K697" s="13" t="s">
        <v>9</v>
      </c>
      <c r="L697" s="15"/>
      <c r="N697" s="251" t="s">
        <v>26</v>
      </c>
      <c r="O697" s="252"/>
      <c r="P697" s="253" t="s">
        <v>27</v>
      </c>
      <c r="Q697" s="254"/>
      <c r="S697" s="11" t="s">
        <v>13</v>
      </c>
      <c r="T697" s="13"/>
      <c r="U697" s="13" t="s">
        <v>14</v>
      </c>
      <c r="V697" s="15"/>
      <c r="W697" s="20"/>
      <c r="X697" s="251" t="s">
        <v>26</v>
      </c>
      <c r="Y697" s="252"/>
      <c r="Z697" s="253" t="s">
        <v>27</v>
      </c>
      <c r="AA697" s="254"/>
      <c r="AB697" s="20"/>
      <c r="AC697" s="11" t="s">
        <v>8</v>
      </c>
      <c r="AD697" s="13"/>
      <c r="AE697" s="13" t="s">
        <v>9</v>
      </c>
      <c r="AF697" s="15"/>
      <c r="AG697" s="20"/>
      <c r="AH697" s="251" t="s">
        <v>26</v>
      </c>
      <c r="AI697" s="252"/>
      <c r="AJ697" s="253" t="s">
        <v>27</v>
      </c>
      <c r="AK697" s="254"/>
      <c r="AL697" s="20"/>
      <c r="AM697" s="11" t="s">
        <v>13</v>
      </c>
      <c r="AN697" s="13"/>
      <c r="AO697" s="13" t="s">
        <v>14</v>
      </c>
      <c r="AP697" s="15"/>
      <c r="AR697" s="251" t="s">
        <v>26</v>
      </c>
      <c r="AS697" s="252"/>
      <c r="AT697" s="253" t="s">
        <v>27</v>
      </c>
      <c r="AU697" s="254"/>
      <c r="AV697" s="36"/>
      <c r="AW697" s="11" t="s">
        <v>8</v>
      </c>
      <c r="AX697" s="13"/>
      <c r="AY697" s="13" t="s">
        <v>9</v>
      </c>
      <c r="AZ697" s="15"/>
      <c r="BA697" s="20"/>
      <c r="BB697" s="251" t="s">
        <v>26</v>
      </c>
      <c r="BC697" s="252"/>
      <c r="BD697" s="253" t="s">
        <v>27</v>
      </c>
      <c r="BE697" s="254"/>
      <c r="BF697" s="36"/>
      <c r="BG697" s="11" t="s">
        <v>13</v>
      </c>
      <c r="BH697" s="13"/>
      <c r="BI697" s="13" t="s">
        <v>14</v>
      </c>
      <c r="BJ697" s="15"/>
      <c r="BK697" s="36"/>
      <c r="BL697" s="251" t="s">
        <v>26</v>
      </c>
      <c r="BM697" s="252"/>
      <c r="BN697" s="253" t="s">
        <v>27</v>
      </c>
      <c r="BO697" s="254"/>
      <c r="BP697" s="36"/>
      <c r="BQ697" s="11" t="s">
        <v>8</v>
      </c>
      <c r="BR697" s="13"/>
      <c r="BS697" s="13" t="s">
        <v>9</v>
      </c>
      <c r="BT697" s="15"/>
      <c r="BU697" s="20"/>
      <c r="BV697" s="251" t="s">
        <v>26</v>
      </c>
      <c r="BW697" s="252"/>
      <c r="BX697" s="253" t="s">
        <v>27</v>
      </c>
      <c r="BY697" s="254"/>
      <c r="BZ697" s="36"/>
      <c r="CA697" s="11" t="s">
        <v>13</v>
      </c>
      <c r="CB697" s="13"/>
      <c r="CC697" s="13" t="s">
        <v>14</v>
      </c>
      <c r="CD697" s="15"/>
      <c r="CE697" s="36"/>
      <c r="CF697" s="251" t="s">
        <v>26</v>
      </c>
      <c r="CG697" s="252"/>
      <c r="CH697" s="253" t="s">
        <v>27</v>
      </c>
      <c r="CI697" s="254"/>
      <c r="CK697" s="11" t="s">
        <v>28</v>
      </c>
      <c r="CL697" s="13"/>
      <c r="CM697" s="13" t="s">
        <v>29</v>
      </c>
      <c r="CN697" s="15"/>
      <c r="CP697" s="251" t="s">
        <v>26</v>
      </c>
      <c r="CQ697" s="252"/>
      <c r="CR697" s="253" t="s">
        <v>27</v>
      </c>
      <c r="CS697" s="254"/>
      <c r="CU697" s="38" t="s">
        <v>37</v>
      </c>
      <c r="CW697" s="53" t="s">
        <v>45</v>
      </c>
      <c r="CY697" s="35"/>
      <c r="CZ697" s="35"/>
    </row>
    <row r="698" spans="1:104" ht="18" customHeight="1" thickTop="1" thickBot="1">
      <c r="D698" s="16">
        <v>0</v>
      </c>
      <c r="E698" s="17">
        <v>0</v>
      </c>
      <c r="F698" s="18">
        <v>1</v>
      </c>
      <c r="G698" s="19">
        <v>0</v>
      </c>
      <c r="H698" s="10"/>
      <c r="I698" s="16">
        <v>0</v>
      </c>
      <c r="J698" s="17">
        <f t="shared" ref="J698" si="7253">-1/($J$4*$B695)</f>
        <v>-1.4055524945745672</v>
      </c>
      <c r="K698" s="18">
        <v>1</v>
      </c>
      <c r="L698" s="19">
        <v>0</v>
      </c>
      <c r="N698" s="1">
        <f t="shared" ref="N698" si="7254">D698*I695+F698*I698-E698*J695-G698*J698</f>
        <v>0</v>
      </c>
      <c r="O698" s="4">
        <f t="shared" ref="O698" si="7255">(D698*J695+E698*I695+F698*J698+G698*I698)</f>
        <v>-1.4055524945745672</v>
      </c>
      <c r="P698" s="2">
        <f t="shared" ref="P698" si="7256">D698*K695+F698*K698-E698*L695-G698*L698</f>
        <v>1</v>
      </c>
      <c r="Q698" s="3">
        <f t="shared" ref="Q698" si="7257">(D698*L695+E698*K695+F698*L698+G698*K698)</f>
        <v>0</v>
      </c>
      <c r="S698" s="16">
        <v>0</v>
      </c>
      <c r="T698" s="17">
        <v>0</v>
      </c>
      <c r="U698" s="18">
        <v>1</v>
      </c>
      <c r="V698" s="19">
        <v>0</v>
      </c>
      <c r="W698" s="20"/>
      <c r="X698" s="1">
        <f t="shared" ref="X698" si="7258">N698*S695+P698*S698-O698*T695-Q698*T698</f>
        <v>0</v>
      </c>
      <c r="Y698" s="4">
        <f t="shared" ref="Y698" si="7259">(N698*T695+O698*S695+P698*T698+Q698*S698)</f>
        <v>-1.4055524945745672</v>
      </c>
      <c r="Z698" s="2">
        <f t="shared" ref="Z698" si="7260">N698*U695+P698*U698-O698*V695-Q698*V698</f>
        <v>-1.712751471787989</v>
      </c>
      <c r="AA698" s="3">
        <f t="shared" ref="AA698" si="7261">(N698*V695+O698*U695+P698*V698+Q698*U698)</f>
        <v>0</v>
      </c>
      <c r="AB698" s="20"/>
      <c r="AC698" s="16">
        <v>0</v>
      </c>
      <c r="AD698" s="17">
        <f t="shared" ref="AD698" si="7262">-1/($AD$4*$B695)</f>
        <v>-1.6057756538718464</v>
      </c>
      <c r="AE698" s="18">
        <v>1</v>
      </c>
      <c r="AF698" s="19">
        <v>0</v>
      </c>
      <c r="AG698" s="20"/>
      <c r="AH698" s="1">
        <f t="shared" ref="AH698" si="7263">X698*AC695+Z698*AC698-Y698*AD695-AA698*AD698</f>
        <v>0</v>
      </c>
      <c r="AI698" s="4">
        <f t="shared" ref="AI698" si="7264">(X698*AD695+Y698*AC695+Z698*AD698+AA698*AC698)</f>
        <v>1.3447421199557583</v>
      </c>
      <c r="AJ698" s="2">
        <f t="shared" ref="AJ698" si="7265">X698*AE695+Z698*AE698-Y698*AF695-AA698*AF698</f>
        <v>-1.712751471787989</v>
      </c>
      <c r="AK698" s="3">
        <f t="shared" ref="AK698" si="7266">(X698*AF695+Y698*AE695+Z698*AF698+AA698*AE698)</f>
        <v>0</v>
      </c>
      <c r="AL698" s="20"/>
      <c r="AM698" s="16">
        <v>0</v>
      </c>
      <c r="AN698" s="17">
        <v>0</v>
      </c>
      <c r="AO698" s="18">
        <v>1</v>
      </c>
      <c r="AP698" s="19">
        <v>0</v>
      </c>
      <c r="AR698" s="1">
        <f t="shared" ref="AR698" si="7267">AH698*AM695+AJ698*AM698-AI698*AN695-AK698*AN698</f>
        <v>0</v>
      </c>
      <c r="AS698" s="4">
        <f t="shared" ref="AS698" si="7268">(AH698*AN695+AI698*AM695+AJ698*AN698+AK698*AM698)</f>
        <v>1.3447421199557583</v>
      </c>
      <c r="AT698" s="2">
        <f t="shared" ref="AT698" si="7269">AH698*AO695+AJ698*AO698-AI698*AP695-AK698*AP698</f>
        <v>0.98441429623084531</v>
      </c>
      <c r="AU698" s="3">
        <f t="shared" ref="AU698" si="7270">(AH698*AP695+AI698*AO695+AJ698*AP698+AK698*AO698)</f>
        <v>0</v>
      </c>
      <c r="AV698" s="20"/>
      <c r="AW698" s="16">
        <v>0</v>
      </c>
      <c r="AX698" s="17">
        <f t="shared" ref="AX698" si="7271">-1/($AX$4*$B695)</f>
        <v>-1.6057756538718464</v>
      </c>
      <c r="AY698" s="18">
        <v>1</v>
      </c>
      <c r="AZ698" s="19">
        <v>0</v>
      </c>
      <c r="BA698" s="20"/>
      <c r="BB698" s="1">
        <f t="shared" ref="BB698" si="7272">AR698*AW695+AT698*AW698-AS698*AX695-AU698*AX698</f>
        <v>0</v>
      </c>
      <c r="BC698" s="4">
        <f t="shared" ref="BC698" si="7273">(AR698*AX695+AS698*AW695+AT698*AX698+AU698*AW698)</f>
        <v>-0.23600639025512082</v>
      </c>
      <c r="BD698" s="2">
        <f t="shared" ref="BD698" si="7274">AR698*AY695+AT698*AY698-AS698*AZ695-AU698*AZ698</f>
        <v>0.98441429623084531</v>
      </c>
      <c r="BE698" s="3">
        <f t="shared" ref="BE698" si="7275">(AR698*AZ695+AS698*AY695+AT698*AZ698+AU698*AY698)</f>
        <v>0</v>
      </c>
      <c r="BF698" s="20"/>
      <c r="BG698" s="16">
        <v>0</v>
      </c>
      <c r="BH698" s="17">
        <v>0</v>
      </c>
      <c r="BI698" s="18">
        <v>1</v>
      </c>
      <c r="BJ698" s="19">
        <v>0</v>
      </c>
      <c r="BK698" s="20"/>
      <c r="BL698" s="1">
        <f t="shared" ref="BL698" si="7276">BB698*BG695+BD698*BG698-BC698*BH695-BE698*BH698</f>
        <v>0</v>
      </c>
      <c r="BM698" s="4">
        <f t="shared" ref="BM698" si="7277">(BB698*BH695+BC698*BG695+BD698*BH698+BE698*BG698)</f>
        <v>-0.23600639025512082</v>
      </c>
      <c r="BN698" s="2">
        <f t="shared" ref="BN698" si="7278">BB698*BI695+BD698*BI698-BC698*BJ695-BE698*BJ698</f>
        <v>0.52891605978131773</v>
      </c>
      <c r="BO698" s="3">
        <f t="shared" ref="BO698" si="7279">(BB698*BJ695+BC698*BI695+BD698*BJ698+BE698*BI698)</f>
        <v>0</v>
      </c>
      <c r="BP698" s="20"/>
      <c r="BQ698" s="16">
        <v>0</v>
      </c>
      <c r="BR698" s="17">
        <f t="shared" ref="BR698" si="7280">-1/($BR$4*$B695)</f>
        <v>-1.4055524945745672</v>
      </c>
      <c r="BS698" s="18">
        <v>1</v>
      </c>
      <c r="BT698" s="19">
        <v>0</v>
      </c>
      <c r="BU698" s="20"/>
      <c r="BV698" s="1">
        <f t="shared" ref="BV698" si="7281">BL698*BQ695+BN698*BQ698-BM698*BR695-BO698*BR698</f>
        <v>0</v>
      </c>
      <c r="BW698" s="4">
        <f t="shared" ref="BW698" si="7282">(BL698*BR695+BM698*BQ695+BN698*BR698+BO698*BQ698)</f>
        <v>-0.97942567750130283</v>
      </c>
      <c r="BX698" s="2">
        <f t="shared" ref="BX698" si="7283">BL698*BS695+BN698*BS698-BM698*BT695-BO698*BT698</f>
        <v>0.52891605978131773</v>
      </c>
      <c r="BY698" s="3">
        <f t="shared" ref="BY698" si="7284">(BL698*BT695+BM698*BS695+BN698*BT698+BO698*BS698)</f>
        <v>0</v>
      </c>
      <c r="BZ698" s="20"/>
      <c r="CA698" s="16">
        <v>0</v>
      </c>
      <c r="CB698" s="17">
        <v>0</v>
      </c>
      <c r="CC698" s="18">
        <v>1</v>
      </c>
      <c r="CD698" s="19">
        <v>0</v>
      </c>
      <c r="CE698" s="20"/>
      <c r="CF698" s="1">
        <f t="shared" ref="CF698" si="7285">BV698*CA695+BX698*CA698-BW698*CB695-BY698*CB698</f>
        <v>0</v>
      </c>
      <c r="CG698" s="4">
        <f t="shared" ref="CG698" si="7286">(BV698*CB695+BW698*CA695+BX698*CB698+BY698*CA698)</f>
        <v>-0.97942567750130283</v>
      </c>
      <c r="CH698" s="2">
        <f t="shared" ref="CH698" si="7287">BV698*CC695+BX698*CC698-BW698*CD695-BY698*CD698</f>
        <v>-0.460426790450711</v>
      </c>
      <c r="CI698" s="3">
        <f t="shared" ref="CI698" si="7288">(BV698*CD695+BW698*CC695+BX698*CD698+BY698*CC698)</f>
        <v>0</v>
      </c>
      <c r="CK698" s="16">
        <f t="shared" ref="CK698" si="7289">1/$CL$4</f>
        <v>1</v>
      </c>
      <c r="CL698" s="17">
        <v>0</v>
      </c>
      <c r="CM698" s="18">
        <v>1</v>
      </c>
      <c r="CN698" s="19">
        <v>0</v>
      </c>
      <c r="CP698" s="1">
        <f t="shared" ref="CP698" si="7290">CF698*CK695+CH698*CK698-CG698*CL695-CI698*CL698</f>
        <v>-0.460426790450711</v>
      </c>
      <c r="CQ698" s="4">
        <f t="shared" ref="CQ698" si="7291">(CF698*CL695+CG698*CK695+CH698*CL698+CI698*CK698)</f>
        <v>-0.97942567750130283</v>
      </c>
      <c r="CR698" s="2">
        <f t="shared" ref="CR698" si="7292">CF698*CM695+CH698*CM698-CG698*CN695-CI698*CN698</f>
        <v>-0.460426790450711</v>
      </c>
      <c r="CS698" s="3">
        <f t="shared" ref="CS698" si="7293">(CF698*CN695+CG698*CM695+CH698*CN698+CI698*CM698)</f>
        <v>0</v>
      </c>
      <c r="CU698" s="39">
        <f t="shared" ref="CU698" si="7294">(180/PI())*ATAN(-1*(CQ695/CP695))</f>
        <v>-60.218736270575569</v>
      </c>
      <c r="CW698" s="54">
        <f t="shared" ref="CW698" si="7295">20*LOG(((1-(10^(CU695/20)^2)*(1-((1-CW695)/(1+CW695))^2))^0.5))</f>
        <v>-18.69268568870001</v>
      </c>
      <c r="CY698" s="35"/>
      <c r="CZ698" s="35"/>
    </row>
    <row r="699" spans="1:104" ht="18" customHeight="1"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3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  <c r="BB699" s="20"/>
      <c r="BC699" s="20"/>
      <c r="BD699" s="20"/>
      <c r="BE699" s="20"/>
      <c r="BF699" s="20"/>
      <c r="BG699" s="20"/>
      <c r="BH699" s="20"/>
      <c r="BI699" s="20"/>
      <c r="BJ699" s="20"/>
      <c r="BK699" s="20"/>
      <c r="BL699" s="20"/>
      <c r="BM699" s="20"/>
      <c r="BN699" s="20"/>
      <c r="BO699" s="20"/>
      <c r="BP699" s="20"/>
      <c r="BQ699" s="20"/>
      <c r="BR699" s="20"/>
      <c r="BS699" s="20"/>
      <c r="BT699" s="20"/>
      <c r="BU699" s="20"/>
      <c r="BV699" s="20"/>
      <c r="BW699" s="20"/>
      <c r="BX699" s="20"/>
      <c r="BY699" s="20"/>
      <c r="BZ699" s="20"/>
      <c r="CA699" s="20"/>
      <c r="CB699" s="20"/>
      <c r="CC699" s="20"/>
      <c r="CD699" s="20"/>
      <c r="CE699" s="20"/>
      <c r="CF699" s="20"/>
      <c r="CG699" s="20"/>
      <c r="CH699" s="20"/>
      <c r="CI699" s="20"/>
      <c r="CJ699" s="20"/>
      <c r="CK699" s="20"/>
      <c r="CL699" s="20"/>
      <c r="CY699" s="35"/>
      <c r="CZ699" s="35"/>
    </row>
    <row r="700" spans="1:104" ht="18" customHeight="1">
      <c r="CY700" s="35"/>
      <c r="CZ700" s="35"/>
    </row>
    <row r="701" spans="1:104" ht="18" customHeight="1" thickBot="1">
      <c r="A701" s="23"/>
      <c r="B701" s="23"/>
      <c r="C701" s="23"/>
      <c r="D701" s="20" t="s">
        <v>15</v>
      </c>
      <c r="E701" s="20"/>
      <c r="F701" s="20"/>
      <c r="G701" s="20"/>
      <c r="H701" s="20"/>
      <c r="I701" s="20" t="s">
        <v>16</v>
      </c>
      <c r="J701" s="20"/>
      <c r="K701" s="20"/>
      <c r="L701" s="20"/>
      <c r="M701" s="23"/>
      <c r="N701" s="23"/>
      <c r="O701" s="24" t="s">
        <v>17</v>
      </c>
      <c r="P701" s="23"/>
      <c r="Q701" s="23"/>
      <c r="R701" s="23"/>
      <c r="S701" s="20"/>
      <c r="T701" s="20" t="s">
        <v>18</v>
      </c>
      <c r="U701" s="23"/>
      <c r="V701" s="23"/>
      <c r="W701" s="23"/>
      <c r="X701" s="23"/>
      <c r="Y701" s="24" t="s">
        <v>19</v>
      </c>
      <c r="Z701" s="23"/>
      <c r="AA701" s="23"/>
      <c r="AB701" s="23"/>
      <c r="AC701" s="24" t="s">
        <v>20</v>
      </c>
      <c r="AD701" s="20"/>
      <c r="AE701" s="20"/>
      <c r="AF701" s="20"/>
      <c r="AG701" s="20"/>
      <c r="AH701" s="23"/>
      <c r="AI701" s="24" t="s">
        <v>21</v>
      </c>
      <c r="AJ701" s="23"/>
      <c r="AK701" s="23"/>
      <c r="AL701" s="20"/>
      <c r="AM701" s="24" t="s">
        <v>31</v>
      </c>
      <c r="AN701" s="20"/>
      <c r="AO701" s="23"/>
      <c r="AP701" s="23"/>
      <c r="AQ701" s="23"/>
      <c r="AR701" s="23"/>
      <c r="AS701" s="24" t="s">
        <v>91</v>
      </c>
      <c r="AT701" s="23"/>
      <c r="AU701" s="23"/>
      <c r="AV701" s="23"/>
      <c r="AW701" s="24" t="s">
        <v>32</v>
      </c>
      <c r="AX701" s="20"/>
      <c r="AY701" s="20"/>
      <c r="AZ701" s="20"/>
      <c r="BA701" s="20"/>
      <c r="BB701" s="23"/>
      <c r="BC701" s="24" t="s">
        <v>22</v>
      </c>
      <c r="BD701" s="23"/>
      <c r="BE701" s="23"/>
      <c r="BF701" s="23"/>
      <c r="BG701" s="24" t="s">
        <v>33</v>
      </c>
      <c r="BH701" s="20"/>
      <c r="BI701" s="23"/>
      <c r="BJ701" s="23"/>
      <c r="BK701" s="23"/>
      <c r="BL701" s="23"/>
      <c r="BM701" s="24" t="s">
        <v>34</v>
      </c>
      <c r="BN701" s="23"/>
      <c r="BO701" s="23"/>
      <c r="BP701" s="23"/>
      <c r="BQ701" s="24" t="s">
        <v>89</v>
      </c>
      <c r="BR701" s="20"/>
      <c r="BS701" s="20"/>
      <c r="BT701" s="20"/>
      <c r="BU701" s="20"/>
      <c r="BV701" s="23"/>
      <c r="BW701" s="24" t="s">
        <v>35</v>
      </c>
      <c r="BX701" s="23"/>
      <c r="BY701" s="23"/>
      <c r="BZ701" s="23"/>
      <c r="CA701" s="24" t="s">
        <v>90</v>
      </c>
      <c r="CB701" s="20"/>
      <c r="CC701" s="23"/>
      <c r="CD701" s="23"/>
      <c r="CE701" s="23"/>
      <c r="CF701" s="23"/>
      <c r="CG701" s="24" t="s">
        <v>92</v>
      </c>
      <c r="CH701" s="23"/>
      <c r="CI701" s="23"/>
      <c r="CJ701" s="23"/>
      <c r="CK701" s="24" t="s">
        <v>36</v>
      </c>
      <c r="CL701" s="24"/>
      <c r="CM701" s="23"/>
      <c r="CN701" s="23"/>
      <c r="CO701" s="23"/>
      <c r="CP701" s="23"/>
      <c r="CQ701" s="24" t="s">
        <v>93</v>
      </c>
      <c r="CR701" s="23"/>
      <c r="CS701" s="23"/>
      <c r="CY701" s="35"/>
      <c r="CZ701" s="35"/>
    </row>
    <row r="702" spans="1:104" ht="18" customHeight="1" thickBot="1">
      <c r="A702" s="23"/>
      <c r="B702" s="33"/>
      <c r="C702" s="23"/>
      <c r="D702" s="7" t="s">
        <v>2</v>
      </c>
      <c r="E702" s="8"/>
      <c r="F702" s="8" t="s">
        <v>3</v>
      </c>
      <c r="G702" s="9"/>
      <c r="H702" s="10"/>
      <c r="I702" s="7" t="s">
        <v>4</v>
      </c>
      <c r="J702" s="8"/>
      <c r="K702" s="8" t="s">
        <v>5</v>
      </c>
      <c r="L702" s="9"/>
      <c r="M702" s="23"/>
      <c r="N702" s="251" t="s">
        <v>79</v>
      </c>
      <c r="O702" s="252"/>
      <c r="P702" s="253" t="s">
        <v>80</v>
      </c>
      <c r="Q702" s="254"/>
      <c r="R702" s="23"/>
      <c r="S702" s="7" t="s">
        <v>11</v>
      </c>
      <c r="T702" s="8"/>
      <c r="U702" s="8" t="s">
        <v>12</v>
      </c>
      <c r="V702" s="9"/>
      <c r="W702" s="20"/>
      <c r="X702" s="251" t="s">
        <v>79</v>
      </c>
      <c r="Y702" s="252"/>
      <c r="Z702" s="253" t="s">
        <v>80</v>
      </c>
      <c r="AA702" s="254"/>
      <c r="AB702" s="20"/>
      <c r="AC702" s="7" t="s">
        <v>4</v>
      </c>
      <c r="AD702" s="8"/>
      <c r="AE702" s="8" t="s">
        <v>5</v>
      </c>
      <c r="AF702" s="9"/>
      <c r="AG702" s="20"/>
      <c r="AH702" s="251" t="s">
        <v>0</v>
      </c>
      <c r="AI702" s="252"/>
      <c r="AJ702" s="253" t="s">
        <v>1</v>
      </c>
      <c r="AK702" s="254"/>
      <c r="AL702" s="20"/>
      <c r="AM702" s="7" t="s">
        <v>11</v>
      </c>
      <c r="AN702" s="8"/>
      <c r="AO702" s="8" t="s">
        <v>12</v>
      </c>
      <c r="AP702" s="9"/>
      <c r="AQ702" s="23"/>
      <c r="AR702" s="251" t="s">
        <v>0</v>
      </c>
      <c r="AS702" s="252"/>
      <c r="AT702" s="253" t="s">
        <v>1</v>
      </c>
      <c r="AU702" s="254"/>
      <c r="AV702" s="36"/>
      <c r="AW702" s="7" t="s">
        <v>4</v>
      </c>
      <c r="AX702" s="8"/>
      <c r="AY702" s="8" t="s">
        <v>5</v>
      </c>
      <c r="AZ702" s="9"/>
      <c r="BA702" s="20"/>
      <c r="BB702" s="251" t="s">
        <v>0</v>
      </c>
      <c r="BC702" s="252"/>
      <c r="BD702" s="253" t="s">
        <v>1</v>
      </c>
      <c r="BE702" s="254"/>
      <c r="BF702" s="36"/>
      <c r="BG702" s="7" t="s">
        <v>11</v>
      </c>
      <c r="BH702" s="8"/>
      <c r="BI702" s="8" t="s">
        <v>12</v>
      </c>
      <c r="BJ702" s="9"/>
      <c r="BK702" s="36"/>
      <c r="BL702" s="251" t="s">
        <v>0</v>
      </c>
      <c r="BM702" s="252"/>
      <c r="BN702" s="253" t="s">
        <v>1</v>
      </c>
      <c r="BO702" s="254"/>
      <c r="BP702" s="36"/>
      <c r="BQ702" s="7" t="s">
        <v>4</v>
      </c>
      <c r="BR702" s="8"/>
      <c r="BS702" s="8" t="s">
        <v>5</v>
      </c>
      <c r="BT702" s="9"/>
      <c r="BU702" s="20"/>
      <c r="BV702" s="251" t="s">
        <v>0</v>
      </c>
      <c r="BW702" s="252"/>
      <c r="BX702" s="253" t="s">
        <v>1</v>
      </c>
      <c r="BY702" s="254"/>
      <c r="BZ702" s="36"/>
      <c r="CA702" s="7" t="s">
        <v>11</v>
      </c>
      <c r="CB702" s="8"/>
      <c r="CC702" s="8" t="s">
        <v>12</v>
      </c>
      <c r="CD702" s="9"/>
      <c r="CE702" s="36"/>
      <c r="CF702" s="251" t="s">
        <v>0</v>
      </c>
      <c r="CG702" s="252"/>
      <c r="CH702" s="253" t="s">
        <v>1</v>
      </c>
      <c r="CI702" s="254"/>
      <c r="CJ702" s="23"/>
      <c r="CK702" s="7" t="s">
        <v>23</v>
      </c>
      <c r="CL702" s="8"/>
      <c r="CM702" s="8" t="s">
        <v>24</v>
      </c>
      <c r="CN702" s="9"/>
      <c r="CO702" s="23"/>
      <c r="CP702" s="251" t="s">
        <v>0</v>
      </c>
      <c r="CQ702" s="252"/>
      <c r="CR702" s="253" t="s">
        <v>1</v>
      </c>
      <c r="CS702" s="254"/>
      <c r="CU702" s="26" t="s">
        <v>25</v>
      </c>
      <c r="CW702" s="50" t="s">
        <v>44</v>
      </c>
      <c r="CY702" s="35"/>
      <c r="CZ702" s="35"/>
    </row>
    <row r="703" spans="1:104" ht="18" customHeight="1" thickTop="1" thickBot="1">
      <c r="B703" s="34">
        <v>1.0449999999999999</v>
      </c>
      <c r="D703" s="11">
        <v>1</v>
      </c>
      <c r="E703" s="12">
        <v>0</v>
      </c>
      <c r="F703" s="13">
        <v>0</v>
      </c>
      <c r="G703" s="40">
        <f t="shared" ref="G703" si="7296">-1/($E$4*$B703)</f>
        <v>-1.0052923616378426</v>
      </c>
      <c r="H703" s="10"/>
      <c r="I703" s="11">
        <v>1</v>
      </c>
      <c r="J703" s="12">
        <v>0</v>
      </c>
      <c r="K703" s="13">
        <v>0</v>
      </c>
      <c r="L703" s="14">
        <v>0</v>
      </c>
      <c r="N703" s="1">
        <f t="shared" ref="N703" si="7297">D703*I703+F703*I706-E703*J703-G703*J706</f>
        <v>-0.40623046329559886</v>
      </c>
      <c r="O703" s="4">
        <f t="shared" ref="O703" si="7298">(D703*J703+E703*I703+F703*J706+G703*I706)</f>
        <v>0</v>
      </c>
      <c r="P703" s="2">
        <f t="shared" ref="P703" si="7299">D703*K703+F703*K706-E703*L703-G703*L706</f>
        <v>0</v>
      </c>
      <c r="Q703" s="3">
        <f t="shared" ref="Q703" si="7300">(D703*L703+E703*K703+F703*L706+G703*K706)</f>
        <v>-1.0052923616378426</v>
      </c>
      <c r="S703" s="11">
        <v>1</v>
      </c>
      <c r="T703" s="12">
        <v>0</v>
      </c>
      <c r="U703" s="13">
        <v>0</v>
      </c>
      <c r="V703" s="40">
        <f t="shared" ref="V703" si="7301">-1/($T$4*$B703)</f>
        <v>-1.9207904436833847</v>
      </c>
      <c r="W703" s="20"/>
      <c r="X703" s="1">
        <f t="shared" ref="X703" si="7302">N703*S703+P703*S706-O703*T703-Q703*T706</f>
        <v>-0.40623046329559886</v>
      </c>
      <c r="Y703" s="4">
        <f t="shared" ref="Y703" si="7303">(N703*T703+O703*S703+P703*T706+Q703*S706)</f>
        <v>0</v>
      </c>
      <c r="Z703" s="2">
        <f t="shared" ref="Z703" si="7304">N703*U703+P703*U706-O703*V703-Q703*V706</f>
        <v>0</v>
      </c>
      <c r="AA703" s="3">
        <f t="shared" ref="AA703" si="7305">(N703*V703+O703*U703+P703*V706+Q703*U706)</f>
        <v>-0.22500876980658235</v>
      </c>
      <c r="AB703" s="20"/>
      <c r="AC703" s="11">
        <v>1</v>
      </c>
      <c r="AD703" s="12">
        <v>0</v>
      </c>
      <c r="AE703" s="13">
        <v>0</v>
      </c>
      <c r="AF703" s="14">
        <v>0</v>
      </c>
      <c r="AG703" s="20"/>
      <c r="AH703" s="1">
        <f t="shared" ref="AH703" si="7306">X703*AC703+Z703*AC706-Y703*AD703-AA703*AD706</f>
        <v>-0.76581529453156749</v>
      </c>
      <c r="AI703" s="4">
        <f t="shared" ref="AI703" si="7307">(X703*AD703+Y703*AC703+Z703*AD706+AA703*AC706)</f>
        <v>0</v>
      </c>
      <c r="AJ703" s="2">
        <f t="shared" ref="AJ703" si="7308">X703*AE703+Z703*AE706-Y703*AF703-AA703*AF706</f>
        <v>0</v>
      </c>
      <c r="AK703" s="3">
        <f t="shared" ref="AK703" si="7309">(X703*AF703+Y703*AE703+Z703*AF706+AA703*AE706)</f>
        <v>-0.22500876980658235</v>
      </c>
      <c r="AL703" s="20"/>
      <c r="AM703" s="11">
        <v>1</v>
      </c>
      <c r="AN703" s="12">
        <v>0</v>
      </c>
      <c r="AO703" s="13">
        <v>0</v>
      </c>
      <c r="AP703" s="40">
        <f t="shared" ref="AP703" si="7310">-1/($AN$4*$B703)</f>
        <v>-1.9961155591219486</v>
      </c>
      <c r="AR703" s="1">
        <f t="shared" ref="AR703" si="7311">AH703*AM703+AJ703*AM706-AI703*AN703-AK703*AN706</f>
        <v>-0.76581529453156749</v>
      </c>
      <c r="AS703" s="4">
        <f t="shared" ref="AS703" si="7312">(AH703*AN703+AI703*AM703+AJ703*AN706+AK703*AM706)</f>
        <v>0</v>
      </c>
      <c r="AT703" s="2">
        <f t="shared" ref="AT703" si="7313">AH703*AO703+AJ703*AO706-AI703*AP703-AK703*AP706</f>
        <v>0</v>
      </c>
      <c r="AU703" s="3">
        <f t="shared" ref="AU703" si="7314">(AH703*AP703+AI703*AO703+AJ703*AP706+AK703*AO706)</f>
        <v>1.3036470550214372</v>
      </c>
      <c r="AV703" s="20"/>
      <c r="AW703" s="11">
        <v>1</v>
      </c>
      <c r="AX703" s="12">
        <v>0</v>
      </c>
      <c r="AY703" s="13">
        <v>0</v>
      </c>
      <c r="AZ703" s="14">
        <v>0</v>
      </c>
      <c r="BA703" s="20"/>
      <c r="BB703" s="1">
        <f t="shared" ref="BB703" si="7315">AR703*AW703+AT703*AW706-AS703*AX703-AU703*AX706</f>
        <v>1.3175333086100225</v>
      </c>
      <c r="BC703" s="4">
        <f t="shared" ref="BC703" si="7316">(AR703*AX703+AS703*AW703+AT703*AX706+AU703*AW706)</f>
        <v>0</v>
      </c>
      <c r="BD703" s="2">
        <f t="shared" ref="BD703" si="7317">AR703*AY703+AT703*AY706-AS703*AZ703-AU703*AZ706</f>
        <v>0</v>
      </c>
      <c r="BE703" s="3">
        <f t="shared" ref="BE703" si="7318">(AR703*AZ703+AS703*AY703+AT703*AZ706+AU703*AY706)</f>
        <v>1.3036470550214372</v>
      </c>
      <c r="BF703" s="20"/>
      <c r="BG703" s="11">
        <v>1</v>
      </c>
      <c r="BH703" s="12">
        <v>0</v>
      </c>
      <c r="BI703" s="13">
        <v>0</v>
      </c>
      <c r="BJ703" s="40">
        <f t="shared" ref="BJ703" si="7319">-1/($BH$4*$B703)</f>
        <v>-1.9207904436833847</v>
      </c>
      <c r="BK703" s="20"/>
      <c r="BL703" s="1">
        <f t="shared" ref="BL703" si="7320">BB703*BG703+BD703*BG706-BC703*BH703-BE703*BH706</f>
        <v>1.3175333086100225</v>
      </c>
      <c r="BM703" s="4">
        <f t="shared" ref="BM703" si="7321">(BB703*BH703+BC703*BG703+BD703*BH706+BE703*BG706)</f>
        <v>0</v>
      </c>
      <c r="BN703" s="2">
        <f t="shared" ref="BN703" si="7322">BB703*BI703+BD703*BI706-BC703*BJ703-BE703*BJ706</f>
        <v>0</v>
      </c>
      <c r="BO703" s="3">
        <f t="shared" ref="BO703" si="7323">(BB703*BJ703+BC703*BI703+BD703*BJ706+BE703*BI706)</f>
        <v>-1.2270583333912459</v>
      </c>
      <c r="BP703" s="20"/>
      <c r="BQ703" s="11">
        <v>1</v>
      </c>
      <c r="BR703" s="12">
        <v>0</v>
      </c>
      <c r="BS703" s="13">
        <v>0</v>
      </c>
      <c r="BT703" s="14">
        <v>0</v>
      </c>
      <c r="BU703" s="20"/>
      <c r="BV703" s="1">
        <f t="shared" ref="BV703" si="7324">BL703*BQ703+BN703*BQ706-BM703*BR703-BO703*BR706</f>
        <v>-0.39890946416130735</v>
      </c>
      <c r="BW703" s="4">
        <f t="shared" ref="BW703" si="7325">(BL703*BR703+BM703*BQ703+BN703*BR706+BO703*BQ706)</f>
        <v>0</v>
      </c>
      <c r="BX703" s="2">
        <f t="shared" ref="BX703" si="7326">BL703*BS703+BN703*BS706-BM703*BT703-BO703*BT706</f>
        <v>0</v>
      </c>
      <c r="BY703" s="3">
        <f t="shared" ref="BY703" si="7327">(BL703*BT703+BM703*BS703+BN703*BT706+BO703*BS706)</f>
        <v>-1.2270583333912459</v>
      </c>
      <c r="BZ703" s="20"/>
      <c r="CA703" s="11">
        <v>1</v>
      </c>
      <c r="CB703" s="12">
        <v>0</v>
      </c>
      <c r="CC703" s="13">
        <v>0</v>
      </c>
      <c r="CD703" s="40">
        <f t="shared" ref="CD703" si="7328">-1/($CB$4*$B703)</f>
        <v>-1.0052923616378426</v>
      </c>
      <c r="CE703" s="20"/>
      <c r="CF703" s="1">
        <f t="shared" ref="CF703" si="7329">BV703*CA703+BX703*CA706-BW703*CB703-BY703*CB706</f>
        <v>-0.39890946416130735</v>
      </c>
      <c r="CG703" s="4">
        <f t="shared" ref="CG703" si="7330">(BV703*CB703+BW703*CA703+BX703*CB706+BY703*CA706)</f>
        <v>0</v>
      </c>
      <c r="CH703" s="2">
        <f t="shared" ref="CH703" si="7331">BV703*CC703+BX703*CC706-BW703*CD703-BY703*CD706</f>
        <v>0</v>
      </c>
      <c r="CI703" s="3">
        <f t="shared" ref="CI703" si="7332">(BV703*CD703+BW703*CC703+BX703*CD706+BY703*CC706)</f>
        <v>-0.8260376960848389</v>
      </c>
      <c r="CJ703" s="28"/>
      <c r="CK703" s="11">
        <v>1</v>
      </c>
      <c r="CL703" s="12">
        <v>0</v>
      </c>
      <c r="CM703" s="13">
        <v>0</v>
      </c>
      <c r="CN703" s="14">
        <v>0</v>
      </c>
      <c r="CP703" s="1">
        <f t="shared" ref="CP703" si="7333">CF703*CK703+CH703*CK706-CG703*CL703-CI703*CL706</f>
        <v>-0.39890946416130735</v>
      </c>
      <c r="CQ703" s="4">
        <f t="shared" ref="CQ703" si="7334">(CF703*CL703+CG703*CK703+CH703*CL706+CI703*CK706)</f>
        <v>-0.8260376960848389</v>
      </c>
      <c r="CR703" s="2">
        <f t="shared" ref="CR703" si="7335">CF703*CM703+CH703*CM706-CG703*CN703-CI703*CN706</f>
        <v>0</v>
      </c>
      <c r="CS703" s="3">
        <f t="shared" ref="CS703" si="7336">(CF703*CN703+CG703*CM703+CH703*CN706+CI703*CM706)</f>
        <v>-0.8260376960848389</v>
      </c>
      <c r="CU703" s="29">
        <f t="shared" ref="CU703" si="7337">20*LOG(((1+$CL$4)/$CL$4)/((CP703+CP706)^2+(CQ703+CQ706)^2)^0.5)</f>
        <v>-3.980813382321851E-2</v>
      </c>
      <c r="CW703" s="51">
        <f t="shared" ref="CW703" si="7338">((CP703^2+CQ703^2)^0.5)/((CP706^2+CQ706^2)^0.5)</f>
        <v>0.83901181147255932</v>
      </c>
      <c r="CY703" s="35"/>
      <c r="CZ703" s="35"/>
    </row>
    <row r="704" spans="1:104" ht="18" customHeight="1" thickBot="1">
      <c r="D704" s="11"/>
      <c r="E704" s="13"/>
      <c r="F704" s="13"/>
      <c r="G704" s="15"/>
      <c r="H704" s="10"/>
      <c r="I704" s="11"/>
      <c r="J704" s="13"/>
      <c r="K704" s="13"/>
      <c r="L704" s="15"/>
      <c r="N704" s="5"/>
      <c r="Q704" s="6"/>
      <c r="S704" s="11"/>
      <c r="T704" s="13"/>
      <c r="U704" s="13"/>
      <c r="V704" s="15"/>
      <c r="W704" s="20"/>
      <c r="X704" s="5"/>
      <c r="AA704" s="6"/>
      <c r="AB704" s="20"/>
      <c r="AC704" s="11"/>
      <c r="AD704" s="13"/>
      <c r="AE704" s="13"/>
      <c r="AF704" s="15"/>
      <c r="AG704" s="20"/>
      <c r="AH704" s="5"/>
      <c r="AK704" s="6"/>
      <c r="AL704" s="20"/>
      <c r="AM704" s="11"/>
      <c r="AN704" s="13"/>
      <c r="AO704" s="13"/>
      <c r="AP704" s="15"/>
      <c r="AR704" s="5"/>
      <c r="AU704" s="6"/>
      <c r="AW704" s="11"/>
      <c r="AX704" s="13"/>
      <c r="AY704" s="13"/>
      <c r="AZ704" s="15"/>
      <c r="BA704" s="20"/>
      <c r="BB704" s="5"/>
      <c r="BE704" s="6"/>
      <c r="BG704" s="11"/>
      <c r="BH704" s="13"/>
      <c r="BI704" s="13"/>
      <c r="BJ704" s="15"/>
      <c r="BL704" s="5"/>
      <c r="BO704" s="6"/>
      <c r="BQ704" s="11"/>
      <c r="BR704" s="13"/>
      <c r="BS704" s="13"/>
      <c r="BT704" s="15"/>
      <c r="BU704" s="20"/>
      <c r="BV704" s="5"/>
      <c r="BY704" s="6"/>
      <c r="CA704" s="11"/>
      <c r="CB704" s="13"/>
      <c r="CC704" s="13"/>
      <c r="CD704" s="15"/>
      <c r="CF704" s="5"/>
      <c r="CI704" s="6"/>
      <c r="CK704" s="11"/>
      <c r="CL704" s="13"/>
      <c r="CM704" s="13"/>
      <c r="CN704" s="15"/>
      <c r="CP704" s="5"/>
      <c r="CS704" s="6"/>
      <c r="CW704" s="52"/>
      <c r="CY704" s="35"/>
      <c r="CZ704" s="35"/>
    </row>
    <row r="705" spans="1:104" ht="18" customHeight="1" thickBot="1">
      <c r="D705" s="11" t="s">
        <v>6</v>
      </c>
      <c r="E705" s="13"/>
      <c r="F705" s="13" t="s">
        <v>7</v>
      </c>
      <c r="G705" s="15"/>
      <c r="H705" s="10"/>
      <c r="I705" s="11" t="s">
        <v>8</v>
      </c>
      <c r="J705" s="13"/>
      <c r="K705" s="13" t="s">
        <v>9</v>
      </c>
      <c r="L705" s="15"/>
      <c r="N705" s="251" t="s">
        <v>26</v>
      </c>
      <c r="O705" s="252"/>
      <c r="P705" s="253" t="s">
        <v>27</v>
      </c>
      <c r="Q705" s="254"/>
      <c r="S705" s="11" t="s">
        <v>13</v>
      </c>
      <c r="T705" s="13"/>
      <c r="U705" s="13" t="s">
        <v>14</v>
      </c>
      <c r="V705" s="15"/>
      <c r="W705" s="20"/>
      <c r="X705" s="251" t="s">
        <v>26</v>
      </c>
      <c r="Y705" s="252"/>
      <c r="Z705" s="253" t="s">
        <v>27</v>
      </c>
      <c r="AA705" s="254"/>
      <c r="AB705" s="20"/>
      <c r="AC705" s="11" t="s">
        <v>8</v>
      </c>
      <c r="AD705" s="13"/>
      <c r="AE705" s="13" t="s">
        <v>9</v>
      </c>
      <c r="AF705" s="15"/>
      <c r="AG705" s="20"/>
      <c r="AH705" s="251" t="s">
        <v>26</v>
      </c>
      <c r="AI705" s="252"/>
      <c r="AJ705" s="253" t="s">
        <v>27</v>
      </c>
      <c r="AK705" s="254"/>
      <c r="AL705" s="20"/>
      <c r="AM705" s="11" t="s">
        <v>13</v>
      </c>
      <c r="AN705" s="13"/>
      <c r="AO705" s="13" t="s">
        <v>14</v>
      </c>
      <c r="AP705" s="15"/>
      <c r="AR705" s="251" t="s">
        <v>26</v>
      </c>
      <c r="AS705" s="252"/>
      <c r="AT705" s="253" t="s">
        <v>27</v>
      </c>
      <c r="AU705" s="254"/>
      <c r="AV705" s="36"/>
      <c r="AW705" s="11" t="s">
        <v>8</v>
      </c>
      <c r="AX705" s="13"/>
      <c r="AY705" s="13" t="s">
        <v>9</v>
      </c>
      <c r="AZ705" s="15"/>
      <c r="BA705" s="20"/>
      <c r="BB705" s="251" t="s">
        <v>26</v>
      </c>
      <c r="BC705" s="252"/>
      <c r="BD705" s="253" t="s">
        <v>27</v>
      </c>
      <c r="BE705" s="254"/>
      <c r="BF705" s="36"/>
      <c r="BG705" s="11" t="s">
        <v>13</v>
      </c>
      <c r="BH705" s="13"/>
      <c r="BI705" s="13" t="s">
        <v>14</v>
      </c>
      <c r="BJ705" s="15"/>
      <c r="BK705" s="36"/>
      <c r="BL705" s="251" t="s">
        <v>26</v>
      </c>
      <c r="BM705" s="252"/>
      <c r="BN705" s="253" t="s">
        <v>27</v>
      </c>
      <c r="BO705" s="254"/>
      <c r="BP705" s="36"/>
      <c r="BQ705" s="11" t="s">
        <v>8</v>
      </c>
      <c r="BR705" s="13"/>
      <c r="BS705" s="13" t="s">
        <v>9</v>
      </c>
      <c r="BT705" s="15"/>
      <c r="BU705" s="20"/>
      <c r="BV705" s="251" t="s">
        <v>26</v>
      </c>
      <c r="BW705" s="252"/>
      <c r="BX705" s="253" t="s">
        <v>27</v>
      </c>
      <c r="BY705" s="254"/>
      <c r="BZ705" s="36"/>
      <c r="CA705" s="11" t="s">
        <v>13</v>
      </c>
      <c r="CB705" s="13"/>
      <c r="CC705" s="13" t="s">
        <v>14</v>
      </c>
      <c r="CD705" s="15"/>
      <c r="CE705" s="36"/>
      <c r="CF705" s="251" t="s">
        <v>26</v>
      </c>
      <c r="CG705" s="252"/>
      <c r="CH705" s="253" t="s">
        <v>27</v>
      </c>
      <c r="CI705" s="254"/>
      <c r="CK705" s="11" t="s">
        <v>28</v>
      </c>
      <c r="CL705" s="13"/>
      <c r="CM705" s="13" t="s">
        <v>29</v>
      </c>
      <c r="CN705" s="15"/>
      <c r="CP705" s="251" t="s">
        <v>26</v>
      </c>
      <c r="CQ705" s="252"/>
      <c r="CR705" s="253" t="s">
        <v>27</v>
      </c>
      <c r="CS705" s="254"/>
      <c r="CU705" s="38" t="s">
        <v>37</v>
      </c>
      <c r="CW705" s="53" t="s">
        <v>45</v>
      </c>
      <c r="CY705" s="35"/>
      <c r="CZ705" s="35"/>
    </row>
    <row r="706" spans="1:104" ht="18" customHeight="1" thickTop="1" thickBot="1">
      <c r="D706" s="16">
        <v>0</v>
      </c>
      <c r="E706" s="17">
        <v>0</v>
      </c>
      <c r="F706" s="18">
        <v>1</v>
      </c>
      <c r="G706" s="19">
        <v>0</v>
      </c>
      <c r="H706" s="10"/>
      <c r="I706" s="16">
        <v>0</v>
      </c>
      <c r="J706" s="17">
        <f t="shared" ref="J706" si="7339">-1/($J$4*$B703)</f>
        <v>-1.3988273630215788</v>
      </c>
      <c r="K706" s="18">
        <v>1</v>
      </c>
      <c r="L706" s="19">
        <v>0</v>
      </c>
      <c r="N706" s="1">
        <f t="shared" ref="N706" si="7340">D706*I703+F706*I706-E706*J703-G706*J706</f>
        <v>0</v>
      </c>
      <c r="O706" s="4">
        <f t="shared" ref="O706" si="7341">(D706*J703+E706*I703+F706*J706+G706*I706)</f>
        <v>-1.3988273630215788</v>
      </c>
      <c r="P706" s="2">
        <f t="shared" ref="P706" si="7342">D706*K703+F706*K706-E706*L703-G706*L706</f>
        <v>1</v>
      </c>
      <c r="Q706" s="3">
        <f t="shared" ref="Q706" si="7343">(D706*L703+E706*K703+F706*L706+G706*K706)</f>
        <v>0</v>
      </c>
      <c r="S706" s="16">
        <v>0</v>
      </c>
      <c r="T706" s="17">
        <v>0</v>
      </c>
      <c r="U706" s="18">
        <v>1</v>
      </c>
      <c r="V706" s="19">
        <v>0</v>
      </c>
      <c r="W706" s="20"/>
      <c r="X706" s="1">
        <f t="shared" ref="X706" si="7344">N706*S703+P706*S706-O706*T703-Q706*T706</f>
        <v>0</v>
      </c>
      <c r="Y706" s="4">
        <f t="shared" ref="Y706" si="7345">(N706*T703+O706*S703+P706*T706+Q706*S706)</f>
        <v>-1.3988273630215788</v>
      </c>
      <c r="Z706" s="2">
        <f t="shared" ref="Z706" si="7346">N706*U703+P706*U706-O706*V703-Q706*V706</f>
        <v>-1.6868542312546775</v>
      </c>
      <c r="AA706" s="3">
        <f t="shared" ref="AA706" si="7347">(N706*V703+O706*U703+P706*V706+Q706*U706)</f>
        <v>0</v>
      </c>
      <c r="AB706" s="20"/>
      <c r="AC706" s="16">
        <v>0</v>
      </c>
      <c r="AD706" s="17">
        <f t="shared" ref="AD706" si="7348">-1/($AD$4*$B703)</f>
        <v>-1.5980925167719813</v>
      </c>
      <c r="AE706" s="18">
        <v>1</v>
      </c>
      <c r="AF706" s="19">
        <v>0</v>
      </c>
      <c r="AG706" s="20"/>
      <c r="AH706" s="1">
        <f t="shared" ref="AH706" si="7349">X706*AC703+Z706*AC706-Y706*AD703-AA706*AD706</f>
        <v>0</v>
      </c>
      <c r="AI706" s="4">
        <f t="shared" ref="AI706" si="7350">(X706*AD703+Y706*AC703+Z706*AD706+AA706*AC706)</f>
        <v>1.2969217608316743</v>
      </c>
      <c r="AJ706" s="2">
        <f t="shared" ref="AJ706" si="7351">X706*AE703+Z706*AE706-Y706*AF703-AA706*AF706</f>
        <v>-1.6868542312546775</v>
      </c>
      <c r="AK706" s="3">
        <f t="shared" ref="AK706" si="7352">(X706*AF703+Y706*AE703+Z706*AF706+AA706*AE706)</f>
        <v>0</v>
      </c>
      <c r="AL706" s="20"/>
      <c r="AM706" s="16">
        <v>0</v>
      </c>
      <c r="AN706" s="17">
        <v>0</v>
      </c>
      <c r="AO706" s="18">
        <v>1</v>
      </c>
      <c r="AP706" s="19">
        <v>0</v>
      </c>
      <c r="AR706" s="1">
        <f t="shared" ref="AR706" si="7353">AH706*AM703+AJ706*AM706-AI706*AN703-AK706*AN706</f>
        <v>0</v>
      </c>
      <c r="AS706" s="4">
        <f t="shared" ref="AS706" si="7354">(AH706*AN703+AI706*AM703+AJ706*AN706+AK706*AM706)</f>
        <v>1.2969217608316743</v>
      </c>
      <c r="AT706" s="2">
        <f t="shared" ref="AT706" si="7355">AH706*AO703+AJ706*AO706-AI706*AP703-AK706*AP706</f>
        <v>0.90195147450526214</v>
      </c>
      <c r="AU706" s="3">
        <f t="shared" ref="AU706" si="7356">(AH706*AP703+AI706*AO703+AJ706*AP706+AK706*AO706)</f>
        <v>0</v>
      </c>
      <c r="AV706" s="20"/>
      <c r="AW706" s="16">
        <v>0</v>
      </c>
      <c r="AX706" s="17">
        <f t="shared" ref="AX706" si="7357">-1/($AX$4*$B703)</f>
        <v>-1.5980925167719813</v>
      </c>
      <c r="AY706" s="18">
        <v>1</v>
      </c>
      <c r="AZ706" s="19">
        <v>0</v>
      </c>
      <c r="BA706" s="20"/>
      <c r="BB706" s="1">
        <f t="shared" ref="BB706" si="7358">AR706*AW703+AT706*AW706-AS706*AX703-AU706*AX706</f>
        <v>0</v>
      </c>
      <c r="BC706" s="4">
        <f t="shared" ref="BC706" si="7359">(AR706*AX703+AS706*AW703+AT706*AX706+AU706*AW706)</f>
        <v>-0.14448014106663964</v>
      </c>
      <c r="BD706" s="2">
        <f t="shared" ref="BD706" si="7360">AR706*AY703+AT706*AY706-AS706*AZ703-AU706*AZ706</f>
        <v>0.90195147450526214</v>
      </c>
      <c r="BE706" s="3">
        <f t="shared" ref="BE706" si="7361">(AR706*AZ703+AS706*AY703+AT706*AZ706+AU706*AY706)</f>
        <v>0</v>
      </c>
      <c r="BF706" s="20"/>
      <c r="BG706" s="16">
        <v>0</v>
      </c>
      <c r="BH706" s="17">
        <v>0</v>
      </c>
      <c r="BI706" s="18">
        <v>1</v>
      </c>
      <c r="BJ706" s="19">
        <v>0</v>
      </c>
      <c r="BK706" s="20"/>
      <c r="BL706" s="1">
        <f t="shared" ref="BL706" si="7362">BB706*BG703+BD706*BG706-BC706*BH703-BE706*BH706</f>
        <v>0</v>
      </c>
      <c r="BM706" s="4">
        <f t="shared" ref="BM706" si="7363">(BB706*BH703+BC706*BG703+BD706*BH706+BE706*BG706)</f>
        <v>-0.14448014106663964</v>
      </c>
      <c r="BN706" s="2">
        <f t="shared" ref="BN706" si="7364">BB706*BI703+BD706*BI706-BC706*BJ703-BE706*BJ706</f>
        <v>0.62443540024243338</v>
      </c>
      <c r="BO706" s="3">
        <f t="shared" ref="BO706" si="7365">(BB706*BJ703+BC706*BI703+BD706*BJ706+BE706*BI706)</f>
        <v>0</v>
      </c>
      <c r="BP706" s="20"/>
      <c r="BQ706" s="16">
        <v>0</v>
      </c>
      <c r="BR706" s="17">
        <f t="shared" ref="BR706" si="7366">-1/($BR$4*$B703)</f>
        <v>-1.3988273630215788</v>
      </c>
      <c r="BS706" s="18">
        <v>1</v>
      </c>
      <c r="BT706" s="19">
        <v>0</v>
      </c>
      <c r="BU706" s="20"/>
      <c r="BV706" s="1">
        <f t="shared" ref="BV706" si="7367">BL706*BQ703+BN706*BQ706-BM706*BR703-BO706*BR706</f>
        <v>0</v>
      </c>
      <c r="BW706" s="4">
        <f t="shared" ref="BW706" si="7368">(BL706*BR703+BM706*BQ703+BN706*BR706+BO706*BQ706)</f>
        <v>-1.0179574653650869</v>
      </c>
      <c r="BX706" s="2">
        <f t="shared" ref="BX706" si="7369">BL706*BS703+BN706*BS706-BM706*BT703-BO706*BT706</f>
        <v>0.62443540024243338</v>
      </c>
      <c r="BY706" s="3">
        <f t="shared" ref="BY706" si="7370">(BL706*BT703+BM706*BS703+BN706*BT706+BO706*BS706)</f>
        <v>0</v>
      </c>
      <c r="BZ706" s="20"/>
      <c r="CA706" s="16">
        <v>0</v>
      </c>
      <c r="CB706" s="17">
        <v>0</v>
      </c>
      <c r="CC706" s="18">
        <v>1</v>
      </c>
      <c r="CD706" s="19">
        <v>0</v>
      </c>
      <c r="CE706" s="20"/>
      <c r="CF706" s="1">
        <f t="shared" ref="CF706" si="7371">BV706*CA703+BX706*CA706-BW706*CB703-BY706*CB706</f>
        <v>0</v>
      </c>
      <c r="CG706" s="4">
        <f t="shared" ref="CG706" si="7372">(BV706*CB703+BW706*CA703+BX706*CB706+BY706*CA706)</f>
        <v>-1.0179574653650869</v>
      </c>
      <c r="CH706" s="2">
        <f t="shared" ref="CH706" si="7373">BV706*CC703+BX706*CC706-BW706*CD703-BY706*CD706</f>
        <v>-0.39890946416130724</v>
      </c>
      <c r="CI706" s="3">
        <f t="shared" ref="CI706" si="7374">(BV706*CD703+BW706*CC703+BX706*CD706+BY706*CC706)</f>
        <v>0</v>
      </c>
      <c r="CK706" s="16">
        <f t="shared" ref="CK706" si="7375">1/$CL$4</f>
        <v>1</v>
      </c>
      <c r="CL706" s="17">
        <v>0</v>
      </c>
      <c r="CM706" s="18">
        <v>1</v>
      </c>
      <c r="CN706" s="19">
        <v>0</v>
      </c>
      <c r="CP706" s="1">
        <f t="shared" ref="CP706" si="7376">CF706*CK703+CH706*CK706-CG706*CL703-CI706*CL706</f>
        <v>-0.39890946416130724</v>
      </c>
      <c r="CQ706" s="4">
        <f t="shared" ref="CQ706" si="7377">(CF706*CL703+CG706*CK703+CH706*CL706+CI706*CK706)</f>
        <v>-1.0179574653650869</v>
      </c>
      <c r="CR706" s="2">
        <f t="shared" ref="CR706" si="7378">CF706*CM703+CH706*CM706-CG706*CN703-CI706*CN706</f>
        <v>-0.39890946416130724</v>
      </c>
      <c r="CS706" s="3">
        <f t="shared" ref="CS706" si="7379">(CF706*CN703+CG706*CM703+CH706*CN706+CI706*CM706)</f>
        <v>0</v>
      </c>
      <c r="CU706" s="39">
        <f t="shared" ref="CU706" si="7380">(180/PI())*ATAN(-1*(CQ703/CP703))</f>
        <v>-64.223211242894934</v>
      </c>
      <c r="CW706" s="54">
        <f t="shared" ref="CW706" si="7381">20*LOG(((1-(10^(CU703/20)^2)*(1-((1-CW703)/(1+CW703))^2))^0.5))</f>
        <v>-17.768231203985771</v>
      </c>
      <c r="CY706" s="35"/>
      <c r="CZ706" s="35"/>
    </row>
    <row r="707" spans="1:104" ht="18" customHeight="1"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3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  <c r="BB707" s="20"/>
      <c r="BC707" s="20"/>
      <c r="BD707" s="20"/>
      <c r="BE707" s="20"/>
      <c r="BF707" s="20"/>
      <c r="BG707" s="20"/>
      <c r="BH707" s="20"/>
      <c r="BI707" s="20"/>
      <c r="BJ707" s="20"/>
      <c r="BK707" s="20"/>
      <c r="BL707" s="20"/>
      <c r="BM707" s="20"/>
      <c r="BN707" s="20"/>
      <c r="BO707" s="20"/>
      <c r="BP707" s="20"/>
      <c r="BQ707" s="20"/>
      <c r="BR707" s="20"/>
      <c r="BS707" s="20"/>
      <c r="BT707" s="20"/>
      <c r="BU707" s="20"/>
      <c r="BV707" s="20"/>
      <c r="BW707" s="20"/>
      <c r="BX707" s="20"/>
      <c r="BY707" s="20"/>
      <c r="BZ707" s="20"/>
      <c r="CA707" s="20"/>
      <c r="CB707" s="20"/>
      <c r="CC707" s="20"/>
      <c r="CD707" s="20"/>
      <c r="CE707" s="20"/>
      <c r="CF707" s="20"/>
      <c r="CG707" s="20"/>
      <c r="CH707" s="20"/>
      <c r="CI707" s="20"/>
      <c r="CJ707" s="20"/>
      <c r="CK707" s="20"/>
      <c r="CL707" s="20"/>
      <c r="CY707" s="35"/>
      <c r="CZ707" s="35"/>
    </row>
    <row r="708" spans="1:104" ht="18" customHeight="1">
      <c r="CY708" s="35"/>
      <c r="CZ708" s="35"/>
    </row>
    <row r="709" spans="1:104" ht="18" customHeight="1" thickBot="1">
      <c r="A709" s="23"/>
      <c r="B709" s="23"/>
      <c r="C709" s="23"/>
      <c r="D709" s="20" t="s">
        <v>15</v>
      </c>
      <c r="E709" s="20"/>
      <c r="F709" s="20"/>
      <c r="G709" s="20"/>
      <c r="H709" s="20"/>
      <c r="I709" s="20" t="s">
        <v>16</v>
      </c>
      <c r="J709" s="20"/>
      <c r="K709" s="20"/>
      <c r="L709" s="20"/>
      <c r="M709" s="23"/>
      <c r="N709" s="23"/>
      <c r="O709" s="24" t="s">
        <v>17</v>
      </c>
      <c r="P709" s="23"/>
      <c r="Q709" s="23"/>
      <c r="R709" s="23"/>
      <c r="S709" s="20"/>
      <c r="T709" s="20" t="s">
        <v>18</v>
      </c>
      <c r="U709" s="23"/>
      <c r="V709" s="23"/>
      <c r="W709" s="23"/>
      <c r="X709" s="23"/>
      <c r="Y709" s="24" t="s">
        <v>19</v>
      </c>
      <c r="Z709" s="23"/>
      <c r="AA709" s="23"/>
      <c r="AB709" s="23"/>
      <c r="AC709" s="24" t="s">
        <v>20</v>
      </c>
      <c r="AD709" s="20"/>
      <c r="AE709" s="20"/>
      <c r="AF709" s="20"/>
      <c r="AG709" s="20"/>
      <c r="AH709" s="23"/>
      <c r="AI709" s="24" t="s">
        <v>21</v>
      </c>
      <c r="AJ709" s="23"/>
      <c r="AK709" s="23"/>
      <c r="AL709" s="20"/>
      <c r="AM709" s="24" t="s">
        <v>31</v>
      </c>
      <c r="AN709" s="20"/>
      <c r="AO709" s="23"/>
      <c r="AP709" s="23"/>
      <c r="AQ709" s="23"/>
      <c r="AR709" s="23"/>
      <c r="AS709" s="24" t="s">
        <v>91</v>
      </c>
      <c r="AT709" s="23"/>
      <c r="AU709" s="23"/>
      <c r="AV709" s="23"/>
      <c r="AW709" s="24" t="s">
        <v>32</v>
      </c>
      <c r="AX709" s="20"/>
      <c r="AY709" s="20"/>
      <c r="AZ709" s="20"/>
      <c r="BA709" s="20"/>
      <c r="BB709" s="23"/>
      <c r="BC709" s="24" t="s">
        <v>22</v>
      </c>
      <c r="BD709" s="23"/>
      <c r="BE709" s="23"/>
      <c r="BF709" s="23"/>
      <c r="BG709" s="24" t="s">
        <v>33</v>
      </c>
      <c r="BH709" s="20"/>
      <c r="BI709" s="23"/>
      <c r="BJ709" s="23"/>
      <c r="BK709" s="23"/>
      <c r="BL709" s="23"/>
      <c r="BM709" s="24" t="s">
        <v>34</v>
      </c>
      <c r="BN709" s="23"/>
      <c r="BO709" s="23"/>
      <c r="BP709" s="23"/>
      <c r="BQ709" s="24" t="s">
        <v>89</v>
      </c>
      <c r="BR709" s="20"/>
      <c r="BS709" s="20"/>
      <c r="BT709" s="20"/>
      <c r="BU709" s="20"/>
      <c r="BV709" s="23"/>
      <c r="BW709" s="24" t="s">
        <v>35</v>
      </c>
      <c r="BX709" s="23"/>
      <c r="BY709" s="23"/>
      <c r="BZ709" s="23"/>
      <c r="CA709" s="24" t="s">
        <v>90</v>
      </c>
      <c r="CB709" s="20"/>
      <c r="CC709" s="23"/>
      <c r="CD709" s="23"/>
      <c r="CE709" s="23"/>
      <c r="CF709" s="23"/>
      <c r="CG709" s="24" t="s">
        <v>92</v>
      </c>
      <c r="CH709" s="23"/>
      <c r="CI709" s="23"/>
      <c r="CJ709" s="23"/>
      <c r="CK709" s="24" t="s">
        <v>36</v>
      </c>
      <c r="CL709" s="24"/>
      <c r="CM709" s="23"/>
      <c r="CN709" s="23"/>
      <c r="CO709" s="23"/>
      <c r="CP709" s="23"/>
      <c r="CQ709" s="24" t="s">
        <v>93</v>
      </c>
      <c r="CR709" s="23"/>
      <c r="CS709" s="23"/>
      <c r="CY709" s="35"/>
      <c r="CZ709" s="35"/>
    </row>
    <row r="710" spans="1:104" ht="18" customHeight="1" thickBot="1">
      <c r="A710" s="23"/>
      <c r="B710" s="33"/>
      <c r="C710" s="23"/>
      <c r="D710" s="7" t="s">
        <v>2</v>
      </c>
      <c r="E710" s="8"/>
      <c r="F710" s="8" t="s">
        <v>3</v>
      </c>
      <c r="G710" s="9"/>
      <c r="H710" s="10"/>
      <c r="I710" s="7" t="s">
        <v>4</v>
      </c>
      <c r="J710" s="8"/>
      <c r="K710" s="8" t="s">
        <v>5</v>
      </c>
      <c r="L710" s="9"/>
      <c r="M710" s="23"/>
      <c r="N710" s="251" t="s">
        <v>79</v>
      </c>
      <c r="O710" s="252"/>
      <c r="P710" s="253" t="s">
        <v>80</v>
      </c>
      <c r="Q710" s="254"/>
      <c r="R710" s="23"/>
      <c r="S710" s="7" t="s">
        <v>11</v>
      </c>
      <c r="T710" s="8"/>
      <c r="U710" s="8" t="s">
        <v>12</v>
      </c>
      <c r="V710" s="9"/>
      <c r="W710" s="20"/>
      <c r="X710" s="251" t="s">
        <v>79</v>
      </c>
      <c r="Y710" s="252"/>
      <c r="Z710" s="253" t="s">
        <v>80</v>
      </c>
      <c r="AA710" s="254"/>
      <c r="AB710" s="20"/>
      <c r="AC710" s="7" t="s">
        <v>4</v>
      </c>
      <c r="AD710" s="8"/>
      <c r="AE710" s="8" t="s">
        <v>5</v>
      </c>
      <c r="AF710" s="9"/>
      <c r="AG710" s="20"/>
      <c r="AH710" s="251" t="s">
        <v>0</v>
      </c>
      <c r="AI710" s="252"/>
      <c r="AJ710" s="253" t="s">
        <v>1</v>
      </c>
      <c r="AK710" s="254"/>
      <c r="AL710" s="20"/>
      <c r="AM710" s="7" t="s">
        <v>11</v>
      </c>
      <c r="AN710" s="8"/>
      <c r="AO710" s="8" t="s">
        <v>12</v>
      </c>
      <c r="AP710" s="9"/>
      <c r="AQ710" s="23"/>
      <c r="AR710" s="251" t="s">
        <v>0</v>
      </c>
      <c r="AS710" s="252"/>
      <c r="AT710" s="253" t="s">
        <v>1</v>
      </c>
      <c r="AU710" s="254"/>
      <c r="AV710" s="36"/>
      <c r="AW710" s="7" t="s">
        <v>4</v>
      </c>
      <c r="AX710" s="8"/>
      <c r="AY710" s="8" t="s">
        <v>5</v>
      </c>
      <c r="AZ710" s="9"/>
      <c r="BA710" s="20"/>
      <c r="BB710" s="251" t="s">
        <v>0</v>
      </c>
      <c r="BC710" s="252"/>
      <c r="BD710" s="253" t="s">
        <v>1</v>
      </c>
      <c r="BE710" s="254"/>
      <c r="BF710" s="36"/>
      <c r="BG710" s="7" t="s">
        <v>11</v>
      </c>
      <c r="BH710" s="8"/>
      <c r="BI710" s="8" t="s">
        <v>12</v>
      </c>
      <c r="BJ710" s="9"/>
      <c r="BK710" s="36"/>
      <c r="BL710" s="251" t="s">
        <v>0</v>
      </c>
      <c r="BM710" s="252"/>
      <c r="BN710" s="253" t="s">
        <v>1</v>
      </c>
      <c r="BO710" s="254"/>
      <c r="BP710" s="36"/>
      <c r="BQ710" s="7" t="s">
        <v>4</v>
      </c>
      <c r="BR710" s="8"/>
      <c r="BS710" s="8" t="s">
        <v>5</v>
      </c>
      <c r="BT710" s="9"/>
      <c r="BU710" s="20"/>
      <c r="BV710" s="251" t="s">
        <v>0</v>
      </c>
      <c r="BW710" s="252"/>
      <c r="BX710" s="253" t="s">
        <v>1</v>
      </c>
      <c r="BY710" s="254"/>
      <c r="BZ710" s="36"/>
      <c r="CA710" s="7" t="s">
        <v>11</v>
      </c>
      <c r="CB710" s="8"/>
      <c r="CC710" s="8" t="s">
        <v>12</v>
      </c>
      <c r="CD710" s="9"/>
      <c r="CE710" s="36"/>
      <c r="CF710" s="251" t="s">
        <v>0</v>
      </c>
      <c r="CG710" s="252"/>
      <c r="CH710" s="253" t="s">
        <v>1</v>
      </c>
      <c r="CI710" s="254"/>
      <c r="CJ710" s="23"/>
      <c r="CK710" s="7" t="s">
        <v>23</v>
      </c>
      <c r="CL710" s="8"/>
      <c r="CM710" s="8" t="s">
        <v>24</v>
      </c>
      <c r="CN710" s="9"/>
      <c r="CO710" s="23"/>
      <c r="CP710" s="251" t="s">
        <v>0</v>
      </c>
      <c r="CQ710" s="252"/>
      <c r="CR710" s="253" t="s">
        <v>1</v>
      </c>
      <c r="CS710" s="254"/>
      <c r="CU710" s="26" t="s">
        <v>25</v>
      </c>
      <c r="CW710" s="50" t="s">
        <v>44</v>
      </c>
      <c r="CY710" s="35"/>
      <c r="CZ710" s="35"/>
    </row>
    <row r="711" spans="1:104" ht="18" customHeight="1" thickTop="1" thickBot="1">
      <c r="B711" s="34">
        <v>1.05</v>
      </c>
      <c r="D711" s="11">
        <v>1</v>
      </c>
      <c r="E711" s="12">
        <v>0</v>
      </c>
      <c r="F711" s="13">
        <v>0</v>
      </c>
      <c r="G711" s="40">
        <f t="shared" ref="G711" si="7382">-1/($E$4*$B711)</f>
        <v>-1.0005052551538527</v>
      </c>
      <c r="H711" s="10"/>
      <c r="I711" s="11">
        <v>1</v>
      </c>
      <c r="J711" s="12">
        <v>0</v>
      </c>
      <c r="K711" s="13">
        <v>0</v>
      </c>
      <c r="L711" s="14">
        <v>0</v>
      </c>
      <c r="N711" s="1">
        <f t="shared" ref="N711" si="7383">D711*I711+F711*I714-E711*J711-G711*J714</f>
        <v>-0.39286967952868568</v>
      </c>
      <c r="O711" s="4">
        <f t="shared" ref="O711" si="7384">(D711*J711+E711*I711+F711*J714+G711*I714)</f>
        <v>0</v>
      </c>
      <c r="P711" s="2">
        <f t="shared" ref="P711" si="7385">D711*K711+F711*K714-E711*L711-G711*L714</f>
        <v>0</v>
      </c>
      <c r="Q711" s="3">
        <f t="shared" ref="Q711" si="7386">(D711*L711+E711*K711+F711*L714+G711*K714)</f>
        <v>-1.0005052551538527</v>
      </c>
      <c r="S711" s="11">
        <v>1</v>
      </c>
      <c r="T711" s="12">
        <v>0</v>
      </c>
      <c r="U711" s="13">
        <v>0</v>
      </c>
      <c r="V711" s="40">
        <f t="shared" ref="V711" si="7387">-1/($T$4*$B711)</f>
        <v>-1.9116438225229877</v>
      </c>
      <c r="W711" s="20"/>
      <c r="X711" s="1">
        <f t="shared" ref="X711" si="7388">N711*S711+P711*S714-O711*T711-Q711*T714</f>
        <v>-0.39286967952868568</v>
      </c>
      <c r="Y711" s="4">
        <f t="shared" ref="Y711" si="7389">(N711*T711+O711*S711+P711*T714+Q711*S714)</f>
        <v>0</v>
      </c>
      <c r="Z711" s="2">
        <f t="shared" ref="Z711" si="7390">N711*U711+P711*U714-O711*V711-Q711*V714</f>
        <v>0</v>
      </c>
      <c r="AA711" s="3">
        <f t="shared" ref="AA711" si="7391">(N711*V711+O711*U711+P711*V714+Q711*U714)</f>
        <v>-0.24947835922625483</v>
      </c>
      <c r="AB711" s="20"/>
      <c r="AC711" s="11">
        <v>1</v>
      </c>
      <c r="AD711" s="12">
        <v>0</v>
      </c>
      <c r="AE711" s="13">
        <v>0</v>
      </c>
      <c r="AF711" s="14">
        <v>0</v>
      </c>
      <c r="AG711" s="20"/>
      <c r="AH711" s="1">
        <f t="shared" ref="AH711" si="7392">X711*AC711+Z711*AC714-Y711*AD711-AA711*AD714</f>
        <v>-0.78966065708102018</v>
      </c>
      <c r="AI711" s="4">
        <f t="shared" ref="AI711" si="7393">(X711*AD711+Y711*AC711+Z711*AD714+AA711*AC714)</f>
        <v>0</v>
      </c>
      <c r="AJ711" s="2">
        <f t="shared" ref="AJ711" si="7394">X711*AE711+Z711*AE714-Y711*AF711-AA711*AF714</f>
        <v>0</v>
      </c>
      <c r="AK711" s="3">
        <f t="shared" ref="AK711" si="7395">(X711*AF711+Y711*AE711+Z711*AF714+AA711*AE714)</f>
        <v>-0.24947835922625483</v>
      </c>
      <c r="AL711" s="20"/>
      <c r="AM711" s="11">
        <v>1</v>
      </c>
      <c r="AN711" s="12">
        <v>0</v>
      </c>
      <c r="AO711" s="13">
        <v>0</v>
      </c>
      <c r="AP711" s="40">
        <f t="shared" ref="AP711" si="7396">-1/($AN$4*$B711)</f>
        <v>-1.9866102469356537</v>
      </c>
      <c r="AR711" s="1">
        <f t="shared" ref="AR711" si="7397">AH711*AM711+AJ711*AM714-AI711*AN711-AK711*AN714</f>
        <v>-0.78966065708102018</v>
      </c>
      <c r="AS711" s="4">
        <f t="shared" ref="AS711" si="7398">(AH711*AN711+AI711*AM711+AJ711*AN714+AK711*AM714)</f>
        <v>0</v>
      </c>
      <c r="AT711" s="2">
        <f t="shared" ref="AT711" si="7399">AH711*AO711+AJ711*AO714-AI711*AP711-AK711*AP714</f>
        <v>0</v>
      </c>
      <c r="AU711" s="3">
        <f t="shared" ref="AU711" si="7400">(AH711*AP711+AI711*AO711+AJ711*AP714+AK711*AO714)</f>
        <v>1.3192695937328411</v>
      </c>
      <c r="AV711" s="20"/>
      <c r="AW711" s="11">
        <v>1</v>
      </c>
      <c r="AX711" s="12">
        <v>0</v>
      </c>
      <c r="AY711" s="13">
        <v>0</v>
      </c>
      <c r="AZ711" s="14">
        <v>0</v>
      </c>
      <c r="BA711" s="20"/>
      <c r="BB711" s="1">
        <f t="shared" ref="BB711" si="7401">AR711*AW711+AT711*AW714-AS711*AX711-AU711*AX714</f>
        <v>1.308614613671343</v>
      </c>
      <c r="BC711" s="4">
        <f t="shared" ref="BC711" si="7402">(AR711*AX711+AS711*AW711+AT711*AX714+AU711*AW714)</f>
        <v>0</v>
      </c>
      <c r="BD711" s="2">
        <f t="shared" ref="BD711" si="7403">AR711*AY711+AT711*AY714-AS711*AZ711-AU711*AZ714</f>
        <v>0</v>
      </c>
      <c r="BE711" s="3">
        <f t="shared" ref="BE711" si="7404">(AR711*AZ711+AS711*AY711+AT711*AZ714+AU711*AY714)</f>
        <v>1.3192695937328411</v>
      </c>
      <c r="BF711" s="20"/>
      <c r="BG711" s="11">
        <v>1</v>
      </c>
      <c r="BH711" s="12">
        <v>0</v>
      </c>
      <c r="BI711" s="13">
        <v>0</v>
      </c>
      <c r="BJ711" s="40">
        <f t="shared" ref="BJ711" si="7405">-1/($BH$4*$B711)</f>
        <v>-1.9116438225229877</v>
      </c>
      <c r="BK711" s="20"/>
      <c r="BL711" s="1">
        <f t="shared" ref="BL711" si="7406">BB711*BG711+BD711*BG714-BC711*BH711-BE711*BH714</f>
        <v>1.308614613671343</v>
      </c>
      <c r="BM711" s="4">
        <f t="shared" ref="BM711" si="7407">(BB711*BH711+BC711*BG711+BD711*BH714+BE711*BG714)</f>
        <v>0</v>
      </c>
      <c r="BN711" s="2">
        <f t="shared" ref="BN711" si="7408">BB711*BI711+BD711*BI714-BC711*BJ711-BE711*BJ714</f>
        <v>0</v>
      </c>
      <c r="BO711" s="3">
        <f t="shared" ref="BO711" si="7409">(BB711*BJ711+BC711*BI711+BD711*BJ714+BE711*BI714)</f>
        <v>-1.1823354485552879</v>
      </c>
      <c r="BP711" s="20"/>
      <c r="BQ711" s="11">
        <v>1</v>
      </c>
      <c r="BR711" s="12">
        <v>0</v>
      </c>
      <c r="BS711" s="13">
        <v>0</v>
      </c>
      <c r="BT711" s="14">
        <v>0</v>
      </c>
      <c r="BU711" s="20"/>
      <c r="BV711" s="1">
        <f t="shared" ref="BV711" si="7410">BL711*BQ711+BN711*BQ714-BM711*BR711-BO711*BR714</f>
        <v>-0.33739292985861691</v>
      </c>
      <c r="BW711" s="4">
        <f t="shared" ref="BW711" si="7411">(BL711*BR711+BM711*BQ711+BN711*BR714+BO711*BQ714)</f>
        <v>0</v>
      </c>
      <c r="BX711" s="2">
        <f t="shared" ref="BX711" si="7412">BL711*BS711+BN711*BS714-BM711*BT711-BO711*BT714</f>
        <v>0</v>
      </c>
      <c r="BY711" s="3">
        <f t="shared" ref="BY711" si="7413">(BL711*BT711+BM711*BS711+BN711*BT714+BO711*BS714)</f>
        <v>-1.1823354485552879</v>
      </c>
      <c r="BZ711" s="20"/>
      <c r="CA711" s="11">
        <v>1</v>
      </c>
      <c r="CB711" s="12">
        <v>0</v>
      </c>
      <c r="CC711" s="13">
        <v>0</v>
      </c>
      <c r="CD711" s="40">
        <f t="shared" ref="CD711" si="7414">-1/($CB$4*$B711)</f>
        <v>-1.0005052551538527</v>
      </c>
      <c r="CE711" s="20"/>
      <c r="CF711" s="1">
        <f t="shared" ref="CF711" si="7415">BV711*CA711+BX711*CA714-BW711*CB711-BY711*CB714</f>
        <v>-0.33739292985861691</v>
      </c>
      <c r="CG711" s="4">
        <f t="shared" ref="CG711" si="7416">(BV711*CB711+BW711*CA711+BX711*CB714+BY711*CA714)</f>
        <v>0</v>
      </c>
      <c r="CH711" s="2">
        <f t="shared" ref="CH711" si="7417">BV711*CC711+BX711*CC714-BW711*CD711-BY711*CD714</f>
        <v>0</v>
      </c>
      <c r="CI711" s="3">
        <f t="shared" ref="CI711" si="7418">(BV711*CD711+BW711*CC711+BX711*CD714+BY711*CC714)</f>
        <v>-0.8447720491799865</v>
      </c>
      <c r="CJ711" s="28"/>
      <c r="CK711" s="11">
        <v>1</v>
      </c>
      <c r="CL711" s="12">
        <v>0</v>
      </c>
      <c r="CM711" s="13">
        <v>0</v>
      </c>
      <c r="CN711" s="14">
        <v>0</v>
      </c>
      <c r="CP711" s="1">
        <f t="shared" ref="CP711" si="7419">CF711*CK711+CH711*CK714-CG711*CL711-CI711*CL714</f>
        <v>-0.33739292985861691</v>
      </c>
      <c r="CQ711" s="4">
        <f t="shared" ref="CQ711" si="7420">(CF711*CL711+CG711*CK711+CH711*CL714+CI711*CK714)</f>
        <v>-0.8447720491799865</v>
      </c>
      <c r="CR711" s="2">
        <f t="shared" ref="CR711" si="7421">CF711*CM711+CH711*CM714-CG711*CN711-CI711*CN714</f>
        <v>0</v>
      </c>
      <c r="CS711" s="3">
        <f t="shared" ref="CS711" si="7422">(CF711*CN711+CG711*CM711+CH711*CN714+CI711*CM714)</f>
        <v>-0.8447720491799865</v>
      </c>
      <c r="CU711" s="29">
        <f t="shared" ref="CU711" si="7423">20*LOG(((1+$CL$4)/$CL$4)/((CP711+CP714)^2+(CQ711+CQ714)^2)^0.5)</f>
        <v>-4.5050629291945768E-2</v>
      </c>
      <c r="CW711" s="51">
        <f t="shared" ref="CW711" si="7424">((CP711^2+CQ711^2)^0.5)/((CP714^2+CQ714^2)^0.5)</f>
        <v>0.82551638386656045</v>
      </c>
      <c r="CY711" s="35"/>
      <c r="CZ711" s="35"/>
    </row>
    <row r="712" spans="1:104" ht="18" customHeight="1" thickBot="1">
      <c r="D712" s="11"/>
      <c r="E712" s="13"/>
      <c r="F712" s="13"/>
      <c r="G712" s="15"/>
      <c r="H712" s="10"/>
      <c r="I712" s="11"/>
      <c r="J712" s="13"/>
      <c r="K712" s="13"/>
      <c r="L712" s="15"/>
      <c r="N712" s="5"/>
      <c r="Q712" s="6"/>
      <c r="S712" s="11"/>
      <c r="T712" s="13"/>
      <c r="U712" s="13"/>
      <c r="V712" s="15"/>
      <c r="W712" s="20"/>
      <c r="X712" s="5"/>
      <c r="AA712" s="6"/>
      <c r="AB712" s="20"/>
      <c r="AC712" s="11"/>
      <c r="AD712" s="13"/>
      <c r="AE712" s="13"/>
      <c r="AF712" s="15"/>
      <c r="AG712" s="20"/>
      <c r="AH712" s="5"/>
      <c r="AK712" s="6"/>
      <c r="AL712" s="20"/>
      <c r="AM712" s="11"/>
      <c r="AN712" s="13"/>
      <c r="AO712" s="13"/>
      <c r="AP712" s="15"/>
      <c r="AR712" s="5"/>
      <c r="AU712" s="6"/>
      <c r="AW712" s="11"/>
      <c r="AX712" s="13"/>
      <c r="AY712" s="13"/>
      <c r="AZ712" s="15"/>
      <c r="BA712" s="20"/>
      <c r="BB712" s="5"/>
      <c r="BE712" s="6"/>
      <c r="BG712" s="11"/>
      <c r="BH712" s="13"/>
      <c r="BI712" s="13"/>
      <c r="BJ712" s="15"/>
      <c r="BL712" s="5"/>
      <c r="BO712" s="6"/>
      <c r="BQ712" s="11"/>
      <c r="BR712" s="13"/>
      <c r="BS712" s="13"/>
      <c r="BT712" s="15"/>
      <c r="BU712" s="20"/>
      <c r="BV712" s="5"/>
      <c r="BY712" s="6"/>
      <c r="CA712" s="11"/>
      <c r="CB712" s="13"/>
      <c r="CC712" s="13"/>
      <c r="CD712" s="15"/>
      <c r="CF712" s="5"/>
      <c r="CI712" s="6"/>
      <c r="CK712" s="11"/>
      <c r="CL712" s="13"/>
      <c r="CM712" s="13"/>
      <c r="CN712" s="15"/>
      <c r="CP712" s="5"/>
      <c r="CS712" s="6"/>
      <c r="CW712" s="52"/>
      <c r="CY712" s="35"/>
      <c r="CZ712" s="35"/>
    </row>
    <row r="713" spans="1:104" ht="18" customHeight="1" thickBot="1">
      <c r="D713" s="11" t="s">
        <v>6</v>
      </c>
      <c r="E713" s="13"/>
      <c r="F713" s="13" t="s">
        <v>7</v>
      </c>
      <c r="G713" s="15"/>
      <c r="H713" s="10"/>
      <c r="I713" s="11" t="s">
        <v>8</v>
      </c>
      <c r="J713" s="13"/>
      <c r="K713" s="13" t="s">
        <v>9</v>
      </c>
      <c r="L713" s="15"/>
      <c r="N713" s="251" t="s">
        <v>26</v>
      </c>
      <c r="O713" s="252"/>
      <c r="P713" s="253" t="s">
        <v>27</v>
      </c>
      <c r="Q713" s="254"/>
      <c r="S713" s="11" t="s">
        <v>13</v>
      </c>
      <c r="T713" s="13"/>
      <c r="U713" s="13" t="s">
        <v>14</v>
      </c>
      <c r="V713" s="15"/>
      <c r="W713" s="20"/>
      <c r="X713" s="251" t="s">
        <v>26</v>
      </c>
      <c r="Y713" s="252"/>
      <c r="Z713" s="253" t="s">
        <v>27</v>
      </c>
      <c r="AA713" s="254"/>
      <c r="AB713" s="20"/>
      <c r="AC713" s="11" t="s">
        <v>8</v>
      </c>
      <c r="AD713" s="13"/>
      <c r="AE713" s="13" t="s">
        <v>9</v>
      </c>
      <c r="AF713" s="15"/>
      <c r="AG713" s="20"/>
      <c r="AH713" s="251" t="s">
        <v>26</v>
      </c>
      <c r="AI713" s="252"/>
      <c r="AJ713" s="253" t="s">
        <v>27</v>
      </c>
      <c r="AK713" s="254"/>
      <c r="AL713" s="20"/>
      <c r="AM713" s="11" t="s">
        <v>13</v>
      </c>
      <c r="AN713" s="13"/>
      <c r="AO713" s="13" t="s">
        <v>14</v>
      </c>
      <c r="AP713" s="15"/>
      <c r="AR713" s="251" t="s">
        <v>26</v>
      </c>
      <c r="AS713" s="252"/>
      <c r="AT713" s="253" t="s">
        <v>27</v>
      </c>
      <c r="AU713" s="254"/>
      <c r="AV713" s="36"/>
      <c r="AW713" s="11" t="s">
        <v>8</v>
      </c>
      <c r="AX713" s="13"/>
      <c r="AY713" s="13" t="s">
        <v>9</v>
      </c>
      <c r="AZ713" s="15"/>
      <c r="BA713" s="20"/>
      <c r="BB713" s="251" t="s">
        <v>26</v>
      </c>
      <c r="BC713" s="252"/>
      <c r="BD713" s="253" t="s">
        <v>27</v>
      </c>
      <c r="BE713" s="254"/>
      <c r="BF713" s="36"/>
      <c r="BG713" s="11" t="s">
        <v>13</v>
      </c>
      <c r="BH713" s="13"/>
      <c r="BI713" s="13" t="s">
        <v>14</v>
      </c>
      <c r="BJ713" s="15"/>
      <c r="BK713" s="36"/>
      <c r="BL713" s="251" t="s">
        <v>26</v>
      </c>
      <c r="BM713" s="252"/>
      <c r="BN713" s="253" t="s">
        <v>27</v>
      </c>
      <c r="BO713" s="254"/>
      <c r="BP713" s="36"/>
      <c r="BQ713" s="11" t="s">
        <v>8</v>
      </c>
      <c r="BR713" s="13"/>
      <c r="BS713" s="13" t="s">
        <v>9</v>
      </c>
      <c r="BT713" s="15"/>
      <c r="BU713" s="20"/>
      <c r="BV713" s="251" t="s">
        <v>26</v>
      </c>
      <c r="BW713" s="252"/>
      <c r="BX713" s="253" t="s">
        <v>27</v>
      </c>
      <c r="BY713" s="254"/>
      <c r="BZ713" s="36"/>
      <c r="CA713" s="11" t="s">
        <v>13</v>
      </c>
      <c r="CB713" s="13"/>
      <c r="CC713" s="13" t="s">
        <v>14</v>
      </c>
      <c r="CD713" s="15"/>
      <c r="CE713" s="36"/>
      <c r="CF713" s="251" t="s">
        <v>26</v>
      </c>
      <c r="CG713" s="252"/>
      <c r="CH713" s="253" t="s">
        <v>27</v>
      </c>
      <c r="CI713" s="254"/>
      <c r="CK713" s="11" t="s">
        <v>28</v>
      </c>
      <c r="CL713" s="13"/>
      <c r="CM713" s="13" t="s">
        <v>29</v>
      </c>
      <c r="CN713" s="15"/>
      <c r="CP713" s="251" t="s">
        <v>26</v>
      </c>
      <c r="CQ713" s="252"/>
      <c r="CR713" s="253" t="s">
        <v>27</v>
      </c>
      <c r="CS713" s="254"/>
      <c r="CU713" s="38" t="s">
        <v>37</v>
      </c>
      <c r="CW713" s="53" t="s">
        <v>45</v>
      </c>
      <c r="CY713" s="35"/>
      <c r="CZ713" s="35"/>
    </row>
    <row r="714" spans="1:104" ht="18" customHeight="1" thickTop="1" thickBot="1">
      <c r="D714" s="16">
        <v>0</v>
      </c>
      <c r="E714" s="17">
        <v>0</v>
      </c>
      <c r="F714" s="18">
        <v>1</v>
      </c>
      <c r="G714" s="19">
        <v>0</v>
      </c>
      <c r="H714" s="10"/>
      <c r="I714" s="16">
        <v>0</v>
      </c>
      <c r="J714" s="17">
        <f t="shared" ref="J714" si="7425">-1/($J$4*$B711)</f>
        <v>-1.3921662803405237</v>
      </c>
      <c r="K714" s="18">
        <v>1</v>
      </c>
      <c r="L714" s="19">
        <v>0</v>
      </c>
      <c r="N714" s="1">
        <f t="shared" ref="N714" si="7426">D714*I711+F714*I714-E714*J711-G714*J714</f>
        <v>0</v>
      </c>
      <c r="O714" s="4">
        <f t="shared" ref="O714" si="7427">(D714*J711+E714*I711+F714*J714+G714*I714)</f>
        <v>-1.3921662803405237</v>
      </c>
      <c r="P714" s="2">
        <f t="shared" ref="P714" si="7428">D714*K711+F714*K714-E714*L711-G714*L714</f>
        <v>1</v>
      </c>
      <c r="Q714" s="3">
        <f t="shared" ref="Q714" si="7429">(D714*L711+E714*K711+F714*L714+G714*K714)</f>
        <v>0</v>
      </c>
      <c r="S714" s="16">
        <v>0</v>
      </c>
      <c r="T714" s="17">
        <v>0</v>
      </c>
      <c r="U714" s="18">
        <v>1</v>
      </c>
      <c r="V714" s="19">
        <v>0</v>
      </c>
      <c r="W714" s="20"/>
      <c r="X714" s="1">
        <f t="shared" ref="X714" si="7430">N714*S711+P714*S714-O714*T711-Q714*T714</f>
        <v>0</v>
      </c>
      <c r="Y714" s="4">
        <f t="shared" ref="Y714" si="7431">(N714*T711+O714*S711+P714*T714+Q714*S714)</f>
        <v>-1.3921662803405237</v>
      </c>
      <c r="Z714" s="2">
        <f t="shared" ref="Z714" si="7432">N714*U711+P714*U714-O714*V711-Q714*V714</f>
        <v>-1.6613260697377679</v>
      </c>
      <c r="AA714" s="3">
        <f t="shared" ref="AA714" si="7433">(N714*V711+O714*U711+P714*V714+Q714*U714)</f>
        <v>0</v>
      </c>
      <c r="AB714" s="20"/>
      <c r="AC714" s="16">
        <v>0</v>
      </c>
      <c r="AD714" s="17">
        <f t="shared" ref="AD714" si="7434">-1/($AD$4*$B711)</f>
        <v>-1.5904825524063999</v>
      </c>
      <c r="AE714" s="18">
        <v>1</v>
      </c>
      <c r="AF714" s="19">
        <v>0</v>
      </c>
      <c r="AG714" s="20"/>
      <c r="AH714" s="1">
        <f t="shared" ref="AH714" si="7435">X714*AC711+Z714*AC714-Y714*AD711-AA714*AD714</f>
        <v>0</v>
      </c>
      <c r="AI714" s="4">
        <f t="shared" ref="AI714" si="7436">(X714*AD711+Y714*AC711+Z714*AD714+AA714*AC714)</f>
        <v>1.2501438474352939</v>
      </c>
      <c r="AJ714" s="2">
        <f t="shared" ref="AJ714" si="7437">X714*AE711+Z714*AE714-Y714*AF711-AA714*AF714</f>
        <v>-1.6613260697377679</v>
      </c>
      <c r="AK714" s="3">
        <f t="shared" ref="AK714" si="7438">(X714*AF711+Y714*AE711+Z714*AF714+AA714*AE714)</f>
        <v>0</v>
      </c>
      <c r="AL714" s="20"/>
      <c r="AM714" s="16">
        <v>0</v>
      </c>
      <c r="AN714" s="17">
        <v>0</v>
      </c>
      <c r="AO714" s="18">
        <v>1</v>
      </c>
      <c r="AP714" s="19">
        <v>0</v>
      </c>
      <c r="AR714" s="1">
        <f t="shared" ref="AR714" si="7439">AH714*AM711+AJ714*AM714-AI714*AN711-AK714*AN714</f>
        <v>0</v>
      </c>
      <c r="AS714" s="4">
        <f t="shared" ref="AS714" si="7440">(AH714*AN711+AI714*AM711+AJ714*AN714+AK714*AM714)</f>
        <v>1.2501438474352939</v>
      </c>
      <c r="AT714" s="2">
        <f t="shared" ref="AT714" si="7441">AH714*AO711+AJ714*AO714-AI714*AP711-AK714*AP714</f>
        <v>0.82222250772074945</v>
      </c>
      <c r="AU714" s="3">
        <f t="shared" ref="AU714" si="7442">(AH714*AP711+AI714*AO711+AJ714*AP714+AK714*AO714)</f>
        <v>0</v>
      </c>
      <c r="AV714" s="20"/>
      <c r="AW714" s="16">
        <v>0</v>
      </c>
      <c r="AX714" s="17">
        <f t="shared" ref="AX714" si="7443">-1/($AX$4*$B711)</f>
        <v>-1.5904825524063999</v>
      </c>
      <c r="AY714" s="18">
        <v>1</v>
      </c>
      <c r="AZ714" s="19">
        <v>0</v>
      </c>
      <c r="BA714" s="20"/>
      <c r="BB714" s="1">
        <f t="shared" ref="BB714" si="7444">AR714*AW711+AT714*AW714-AS714*AX711-AU714*AX714</f>
        <v>0</v>
      </c>
      <c r="BC714" s="4">
        <f t="shared" ref="BC714" si="7445">(AR714*AX711+AS714*AW711+AT714*AX714+AU714*AW714)</f>
        <v>-5.7586705290394447E-2</v>
      </c>
      <c r="BD714" s="2">
        <f t="shared" ref="BD714" si="7446">AR714*AY711+AT714*AY714-AS714*AZ711-AU714*AZ714</f>
        <v>0.82222250772074945</v>
      </c>
      <c r="BE714" s="3">
        <f t="shared" ref="BE714" si="7447">(AR714*AZ711+AS714*AY711+AT714*AZ714+AU714*AY714)</f>
        <v>0</v>
      </c>
      <c r="BF714" s="20"/>
      <c r="BG714" s="16">
        <v>0</v>
      </c>
      <c r="BH714" s="17">
        <v>0</v>
      </c>
      <c r="BI714" s="18">
        <v>1</v>
      </c>
      <c r="BJ714" s="19">
        <v>0</v>
      </c>
      <c r="BK714" s="20"/>
      <c r="BL714" s="1">
        <f t="shared" ref="BL714" si="7448">BB714*BG711+BD714*BG714-BC714*BH711-BE714*BH714</f>
        <v>0</v>
      </c>
      <c r="BM714" s="4">
        <f t="shared" ref="BM714" si="7449">(BB714*BH711+BC714*BG711+BD714*BH714+BE714*BG714)</f>
        <v>-5.7586705290394447E-2</v>
      </c>
      <c r="BN714" s="2">
        <f t="shared" ref="BN714" si="7450">BB714*BI711+BD714*BI714-BC714*BJ711-BE714*BJ714</f>
        <v>0.71213723829291509</v>
      </c>
      <c r="BO714" s="3">
        <f t="shared" ref="BO714" si="7451">(BB714*BJ711+BC714*BI711+BD714*BJ714+BE714*BI714)</f>
        <v>0</v>
      </c>
      <c r="BP714" s="20"/>
      <c r="BQ714" s="16">
        <v>0</v>
      </c>
      <c r="BR714" s="17">
        <f t="shared" ref="BR714" si="7452">-1/($BR$4*$B711)</f>
        <v>-1.3921662803405237</v>
      </c>
      <c r="BS714" s="18">
        <v>1</v>
      </c>
      <c r="BT714" s="19">
        <v>0</v>
      </c>
      <c r="BU714" s="20"/>
      <c r="BV714" s="1">
        <f t="shared" ref="BV714" si="7453">BL714*BQ711+BN714*BQ714-BM714*BR711-BO714*BR714</f>
        <v>0</v>
      </c>
      <c r="BW714" s="4">
        <f t="shared" ref="BW714" si="7454">(BL714*BR711+BM714*BQ711+BN714*BR714+BO714*BQ714)</f>
        <v>-1.0490001554166151</v>
      </c>
      <c r="BX714" s="2">
        <f t="shared" ref="BX714" si="7455">BL714*BS711+BN714*BS714-BM714*BT711-BO714*BT714</f>
        <v>0.71213723829291509</v>
      </c>
      <c r="BY714" s="3">
        <f t="shared" ref="BY714" si="7456">(BL714*BT711+BM714*BS711+BN714*BT714+BO714*BS714)</f>
        <v>0</v>
      </c>
      <c r="BZ714" s="20"/>
      <c r="CA714" s="16">
        <v>0</v>
      </c>
      <c r="CB714" s="17">
        <v>0</v>
      </c>
      <c r="CC714" s="18">
        <v>1</v>
      </c>
      <c r="CD714" s="19">
        <v>0</v>
      </c>
      <c r="CE714" s="20"/>
      <c r="CF714" s="1">
        <f t="shared" ref="CF714" si="7457">BV714*CA711+BX714*CA714-BW714*CB711-BY714*CB714</f>
        <v>0</v>
      </c>
      <c r="CG714" s="4">
        <f t="shared" ref="CG714" si="7458">(BV714*CB711+BW714*CA711+BX714*CB714+BY714*CA714)</f>
        <v>-1.0490001554166151</v>
      </c>
      <c r="CH714" s="2">
        <f t="shared" ref="CH714" si="7459">BV714*CC711+BX714*CC714-BW714*CD711-BY714*CD714</f>
        <v>-0.33739292985861657</v>
      </c>
      <c r="CI714" s="3">
        <f t="shared" ref="CI714" si="7460">(BV714*CD711+BW714*CC711+BX714*CD714+BY714*CC714)</f>
        <v>0</v>
      </c>
      <c r="CK714" s="16">
        <f t="shared" ref="CK714" si="7461">1/$CL$4</f>
        <v>1</v>
      </c>
      <c r="CL714" s="17">
        <v>0</v>
      </c>
      <c r="CM714" s="18">
        <v>1</v>
      </c>
      <c r="CN714" s="19">
        <v>0</v>
      </c>
      <c r="CP714" s="1">
        <f t="shared" ref="CP714" si="7462">CF714*CK711+CH714*CK714-CG714*CL711-CI714*CL714</f>
        <v>-0.33739292985861657</v>
      </c>
      <c r="CQ714" s="4">
        <f t="shared" ref="CQ714" si="7463">(CF714*CL711+CG714*CK711+CH714*CL714+CI714*CK714)</f>
        <v>-1.0490001554166151</v>
      </c>
      <c r="CR714" s="2">
        <f t="shared" ref="CR714" si="7464">CF714*CM711+CH714*CM714-CG714*CN711-CI714*CN714</f>
        <v>-0.33739292985861657</v>
      </c>
      <c r="CS714" s="3">
        <f t="shared" ref="CS714" si="7465">(CF714*CN711+CG714*CM711+CH714*CN714+CI714*CM714)</f>
        <v>0</v>
      </c>
      <c r="CU714" s="39">
        <f t="shared" ref="CU714" si="7466">(180/PI())*ATAN(-1*(CQ711/CP711))</f>
        <v>-68.228760386742891</v>
      </c>
      <c r="CW714" s="54">
        <f t="shared" ref="CW714" si="7467">20*LOG(((1-(10^(CU711/20)^2)*(1-((1-CW711)/(1+CW711))^2))^0.5))</f>
        <v>-17.13071920218886</v>
      </c>
      <c r="CY714" s="35"/>
      <c r="CZ714" s="35"/>
    </row>
    <row r="715" spans="1:104" ht="18" customHeight="1"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3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  <c r="BB715" s="20"/>
      <c r="BC715" s="20"/>
      <c r="BD715" s="20"/>
      <c r="BE715" s="20"/>
      <c r="BF715" s="20"/>
      <c r="BG715" s="20"/>
      <c r="BH715" s="20"/>
      <c r="BI715" s="20"/>
      <c r="BJ715" s="20"/>
      <c r="BK715" s="20"/>
      <c r="BL715" s="20"/>
      <c r="BM715" s="20"/>
      <c r="BN715" s="20"/>
      <c r="BO715" s="20"/>
      <c r="BP715" s="20"/>
      <c r="BQ715" s="20"/>
      <c r="BR715" s="20"/>
      <c r="BS715" s="20"/>
      <c r="BT715" s="20"/>
      <c r="BU715" s="20"/>
      <c r="BV715" s="20"/>
      <c r="BW715" s="20"/>
      <c r="BX715" s="20"/>
      <c r="BY715" s="20"/>
      <c r="BZ715" s="20"/>
      <c r="CA715" s="20"/>
      <c r="CB715" s="20"/>
      <c r="CC715" s="20"/>
      <c r="CD715" s="20"/>
      <c r="CE715" s="20"/>
      <c r="CF715" s="20"/>
      <c r="CG715" s="20"/>
      <c r="CH715" s="20"/>
      <c r="CI715" s="20"/>
      <c r="CJ715" s="20"/>
      <c r="CK715" s="20"/>
      <c r="CL715" s="20"/>
      <c r="CY715" s="35"/>
      <c r="CZ715" s="35"/>
    </row>
    <row r="716" spans="1:104" ht="18" customHeight="1">
      <c r="CY716" s="35"/>
      <c r="CZ716" s="35"/>
    </row>
    <row r="717" spans="1:104" ht="18" customHeight="1" thickBot="1">
      <c r="A717" s="23"/>
      <c r="B717" s="23"/>
      <c r="C717" s="23"/>
      <c r="D717" s="20" t="s">
        <v>15</v>
      </c>
      <c r="E717" s="20"/>
      <c r="F717" s="20"/>
      <c r="G717" s="20"/>
      <c r="H717" s="20"/>
      <c r="I717" s="20" t="s">
        <v>16</v>
      </c>
      <c r="J717" s="20"/>
      <c r="K717" s="20"/>
      <c r="L717" s="20"/>
      <c r="M717" s="23"/>
      <c r="N717" s="23"/>
      <c r="O717" s="24" t="s">
        <v>17</v>
      </c>
      <c r="P717" s="23"/>
      <c r="Q717" s="23"/>
      <c r="R717" s="23"/>
      <c r="S717" s="20"/>
      <c r="T717" s="20" t="s">
        <v>18</v>
      </c>
      <c r="U717" s="23"/>
      <c r="V717" s="23"/>
      <c r="W717" s="23"/>
      <c r="X717" s="23"/>
      <c r="Y717" s="24" t="s">
        <v>19</v>
      </c>
      <c r="Z717" s="23"/>
      <c r="AA717" s="23"/>
      <c r="AB717" s="23"/>
      <c r="AC717" s="24" t="s">
        <v>20</v>
      </c>
      <c r="AD717" s="20"/>
      <c r="AE717" s="20"/>
      <c r="AF717" s="20"/>
      <c r="AG717" s="20"/>
      <c r="AH717" s="23"/>
      <c r="AI717" s="24" t="s">
        <v>21</v>
      </c>
      <c r="AJ717" s="23"/>
      <c r="AK717" s="23"/>
      <c r="AL717" s="20"/>
      <c r="AM717" s="24" t="s">
        <v>31</v>
      </c>
      <c r="AN717" s="20"/>
      <c r="AO717" s="23"/>
      <c r="AP717" s="23"/>
      <c r="AQ717" s="23"/>
      <c r="AR717" s="23"/>
      <c r="AS717" s="24" t="s">
        <v>91</v>
      </c>
      <c r="AT717" s="23"/>
      <c r="AU717" s="23"/>
      <c r="AV717" s="23"/>
      <c r="AW717" s="24" t="s">
        <v>32</v>
      </c>
      <c r="AX717" s="20"/>
      <c r="AY717" s="20"/>
      <c r="AZ717" s="20"/>
      <c r="BA717" s="20"/>
      <c r="BB717" s="23"/>
      <c r="BC717" s="24" t="s">
        <v>22</v>
      </c>
      <c r="BD717" s="23"/>
      <c r="BE717" s="23"/>
      <c r="BF717" s="23"/>
      <c r="BG717" s="24" t="s">
        <v>33</v>
      </c>
      <c r="BH717" s="20"/>
      <c r="BI717" s="23"/>
      <c r="BJ717" s="23"/>
      <c r="BK717" s="23"/>
      <c r="BL717" s="23"/>
      <c r="BM717" s="24" t="s">
        <v>34</v>
      </c>
      <c r="BN717" s="23"/>
      <c r="BO717" s="23"/>
      <c r="BP717" s="23"/>
      <c r="BQ717" s="24" t="s">
        <v>89</v>
      </c>
      <c r="BR717" s="20"/>
      <c r="BS717" s="20"/>
      <c r="BT717" s="20"/>
      <c r="BU717" s="20"/>
      <c r="BV717" s="23"/>
      <c r="BW717" s="24" t="s">
        <v>35</v>
      </c>
      <c r="BX717" s="23"/>
      <c r="BY717" s="23"/>
      <c r="BZ717" s="23"/>
      <c r="CA717" s="24" t="s">
        <v>90</v>
      </c>
      <c r="CB717" s="20"/>
      <c r="CC717" s="23"/>
      <c r="CD717" s="23"/>
      <c r="CE717" s="23"/>
      <c r="CF717" s="23"/>
      <c r="CG717" s="24" t="s">
        <v>92</v>
      </c>
      <c r="CH717" s="23"/>
      <c r="CI717" s="23"/>
      <c r="CJ717" s="23"/>
      <c r="CK717" s="24" t="s">
        <v>36</v>
      </c>
      <c r="CL717" s="24"/>
      <c r="CM717" s="23"/>
      <c r="CN717" s="23"/>
      <c r="CO717" s="23"/>
      <c r="CP717" s="23"/>
      <c r="CQ717" s="24" t="s">
        <v>93</v>
      </c>
      <c r="CR717" s="23"/>
      <c r="CS717" s="23"/>
      <c r="CY717" s="35"/>
      <c r="CZ717" s="35"/>
    </row>
    <row r="718" spans="1:104" ht="18" customHeight="1" thickBot="1">
      <c r="A718" s="23"/>
      <c r="B718" s="33"/>
      <c r="C718" s="23"/>
      <c r="D718" s="7" t="s">
        <v>2</v>
      </c>
      <c r="E718" s="8"/>
      <c r="F718" s="8" t="s">
        <v>3</v>
      </c>
      <c r="G718" s="9"/>
      <c r="H718" s="10"/>
      <c r="I718" s="7" t="s">
        <v>4</v>
      </c>
      <c r="J718" s="8"/>
      <c r="K718" s="8" t="s">
        <v>5</v>
      </c>
      <c r="L718" s="9"/>
      <c r="M718" s="23"/>
      <c r="N718" s="251" t="s">
        <v>79</v>
      </c>
      <c r="O718" s="252"/>
      <c r="P718" s="253" t="s">
        <v>80</v>
      </c>
      <c r="Q718" s="254"/>
      <c r="R718" s="23"/>
      <c r="S718" s="7" t="s">
        <v>11</v>
      </c>
      <c r="T718" s="8"/>
      <c r="U718" s="8" t="s">
        <v>12</v>
      </c>
      <c r="V718" s="9"/>
      <c r="W718" s="20"/>
      <c r="X718" s="251" t="s">
        <v>79</v>
      </c>
      <c r="Y718" s="252"/>
      <c r="Z718" s="253" t="s">
        <v>80</v>
      </c>
      <c r="AA718" s="254"/>
      <c r="AB718" s="20"/>
      <c r="AC718" s="7" t="s">
        <v>4</v>
      </c>
      <c r="AD718" s="8"/>
      <c r="AE718" s="8" t="s">
        <v>5</v>
      </c>
      <c r="AF718" s="9"/>
      <c r="AG718" s="20"/>
      <c r="AH718" s="251" t="s">
        <v>0</v>
      </c>
      <c r="AI718" s="252"/>
      <c r="AJ718" s="253" t="s">
        <v>1</v>
      </c>
      <c r="AK718" s="254"/>
      <c r="AL718" s="20"/>
      <c r="AM718" s="7" t="s">
        <v>11</v>
      </c>
      <c r="AN718" s="8"/>
      <c r="AO718" s="8" t="s">
        <v>12</v>
      </c>
      <c r="AP718" s="9"/>
      <c r="AQ718" s="23"/>
      <c r="AR718" s="251" t="s">
        <v>0</v>
      </c>
      <c r="AS718" s="252"/>
      <c r="AT718" s="253" t="s">
        <v>1</v>
      </c>
      <c r="AU718" s="254"/>
      <c r="AV718" s="36"/>
      <c r="AW718" s="7" t="s">
        <v>4</v>
      </c>
      <c r="AX718" s="8"/>
      <c r="AY718" s="8" t="s">
        <v>5</v>
      </c>
      <c r="AZ718" s="9"/>
      <c r="BA718" s="20"/>
      <c r="BB718" s="251" t="s">
        <v>0</v>
      </c>
      <c r="BC718" s="252"/>
      <c r="BD718" s="253" t="s">
        <v>1</v>
      </c>
      <c r="BE718" s="254"/>
      <c r="BF718" s="36"/>
      <c r="BG718" s="7" t="s">
        <v>11</v>
      </c>
      <c r="BH718" s="8"/>
      <c r="BI718" s="8" t="s">
        <v>12</v>
      </c>
      <c r="BJ718" s="9"/>
      <c r="BK718" s="36"/>
      <c r="BL718" s="251" t="s">
        <v>0</v>
      </c>
      <c r="BM718" s="252"/>
      <c r="BN718" s="253" t="s">
        <v>1</v>
      </c>
      <c r="BO718" s="254"/>
      <c r="BP718" s="36"/>
      <c r="BQ718" s="7" t="s">
        <v>4</v>
      </c>
      <c r="BR718" s="8"/>
      <c r="BS718" s="8" t="s">
        <v>5</v>
      </c>
      <c r="BT718" s="9"/>
      <c r="BU718" s="20"/>
      <c r="BV718" s="251" t="s">
        <v>0</v>
      </c>
      <c r="BW718" s="252"/>
      <c r="BX718" s="253" t="s">
        <v>1</v>
      </c>
      <c r="BY718" s="254"/>
      <c r="BZ718" s="36"/>
      <c r="CA718" s="7" t="s">
        <v>11</v>
      </c>
      <c r="CB718" s="8"/>
      <c r="CC718" s="8" t="s">
        <v>12</v>
      </c>
      <c r="CD718" s="9"/>
      <c r="CE718" s="36"/>
      <c r="CF718" s="251" t="s">
        <v>0</v>
      </c>
      <c r="CG718" s="252"/>
      <c r="CH718" s="253" t="s">
        <v>1</v>
      </c>
      <c r="CI718" s="254"/>
      <c r="CJ718" s="23"/>
      <c r="CK718" s="7" t="s">
        <v>23</v>
      </c>
      <c r="CL718" s="8"/>
      <c r="CM718" s="8" t="s">
        <v>24</v>
      </c>
      <c r="CN718" s="9"/>
      <c r="CO718" s="23"/>
      <c r="CP718" s="251" t="s">
        <v>0</v>
      </c>
      <c r="CQ718" s="252"/>
      <c r="CR718" s="253" t="s">
        <v>1</v>
      </c>
      <c r="CS718" s="254"/>
      <c r="CU718" s="26" t="s">
        <v>25</v>
      </c>
      <c r="CW718" s="50" t="s">
        <v>44</v>
      </c>
      <c r="CY718" s="35"/>
      <c r="CZ718" s="35"/>
    </row>
    <row r="719" spans="1:104" ht="18" customHeight="1" thickTop="1" thickBot="1">
      <c r="B719" s="34">
        <v>1.0549999999999999</v>
      </c>
      <c r="D719" s="11">
        <v>1</v>
      </c>
      <c r="E719" s="12">
        <v>0</v>
      </c>
      <c r="F719" s="13">
        <v>0</v>
      </c>
      <c r="G719" s="40">
        <f t="shared" ref="G719" si="7468">-1/($E$4*$B719)</f>
        <v>-0.99576352408677304</v>
      </c>
      <c r="H719" s="10"/>
      <c r="I719" s="11">
        <v>1</v>
      </c>
      <c r="J719" s="12">
        <v>0</v>
      </c>
      <c r="K719" s="13">
        <v>0</v>
      </c>
      <c r="L719" s="14">
        <v>0</v>
      </c>
      <c r="N719" s="1">
        <f t="shared" ref="N719" si="7469">D719*I719+F719*I722-E719*J719-G719*J722</f>
        <v>-0.37969840900283147</v>
      </c>
      <c r="O719" s="4">
        <f t="shared" ref="O719" si="7470">(D719*J719+E719*I719+F719*J722+G719*I722)</f>
        <v>0</v>
      </c>
      <c r="P719" s="2">
        <f t="shared" ref="P719" si="7471">D719*K719+F719*K722-E719*L719-G719*L722</f>
        <v>0</v>
      </c>
      <c r="Q719" s="3">
        <f t="shared" ref="Q719" si="7472">(D719*L719+E719*K719+F719*L722+G719*K722)</f>
        <v>-0.99576352408677304</v>
      </c>
      <c r="S719" s="11">
        <v>1</v>
      </c>
      <c r="T719" s="12">
        <v>0</v>
      </c>
      <c r="U719" s="13">
        <v>0</v>
      </c>
      <c r="V719" s="40">
        <f t="shared" ref="V719" si="7473">-1/($T$4*$B719)</f>
        <v>-1.9025838991934947</v>
      </c>
      <c r="W719" s="20"/>
      <c r="X719" s="1">
        <f t="shared" ref="X719" si="7474">N719*S719+P719*S722-O719*T719-Q719*T722</f>
        <v>-0.37969840900283147</v>
      </c>
      <c r="Y719" s="4">
        <f t="shared" ref="Y719" si="7475">(N719*T719+O719*S719+P719*T722+Q719*S722)</f>
        <v>0</v>
      </c>
      <c r="Z719" s="2">
        <f t="shared" ref="Z719" si="7476">N719*U719+P719*U722-O719*V719-Q719*V722</f>
        <v>0</v>
      </c>
      <c r="AA719" s="3">
        <f t="shared" ref="AA719" si="7477">(N719*V719+O719*U719+P719*V722+Q719*U722)</f>
        <v>-0.27335544456859961</v>
      </c>
      <c r="AB719" s="20"/>
      <c r="AC719" s="11">
        <v>1</v>
      </c>
      <c r="AD719" s="12">
        <v>0</v>
      </c>
      <c r="AE719" s="13">
        <v>0</v>
      </c>
      <c r="AF719" s="14">
        <v>0</v>
      </c>
      <c r="AG719" s="20"/>
      <c r="AH719" s="1">
        <f t="shared" ref="AH719" si="7478">X719*AC719+Z719*AC722-Y719*AD719-AA719*AD722</f>
        <v>-0.81240496677651408</v>
      </c>
      <c r="AI719" s="4">
        <f t="shared" ref="AI719" si="7479">(X719*AD719+Y719*AC719+Z719*AD722+AA719*AC722)</f>
        <v>0</v>
      </c>
      <c r="AJ719" s="2">
        <f t="shared" ref="AJ719" si="7480">X719*AE719+Z719*AE722-Y719*AF719-AA719*AF722</f>
        <v>0</v>
      </c>
      <c r="AK719" s="3">
        <f t="shared" ref="AK719" si="7481">(X719*AF719+Y719*AE719+Z719*AF722+AA719*AE722)</f>
        <v>-0.27335544456859961</v>
      </c>
      <c r="AL719" s="20"/>
      <c r="AM719" s="11">
        <v>1</v>
      </c>
      <c r="AN719" s="12">
        <v>0</v>
      </c>
      <c r="AO719" s="13">
        <v>0</v>
      </c>
      <c r="AP719" s="40">
        <f t="shared" ref="AP719" si="7482">-1/($AN$4*$B719)</f>
        <v>-1.9771950324952006</v>
      </c>
      <c r="AR719" s="1">
        <f t="shared" ref="AR719" si="7483">AH719*AM719+AJ719*AM722-AI719*AN719-AK719*AN722</f>
        <v>-0.81240496677651408</v>
      </c>
      <c r="AS719" s="4">
        <f t="shared" ref="AS719" si="7484">(AH719*AN719+AI719*AM719+AJ719*AN722+AK719*AM722)</f>
        <v>0</v>
      </c>
      <c r="AT719" s="2">
        <f t="shared" ref="AT719" si="7485">AH719*AO719+AJ719*AO722-AI719*AP719-AK719*AP722</f>
        <v>0</v>
      </c>
      <c r="AU719" s="3">
        <f t="shared" ref="AU719" si="7486">(AH719*AP719+AI719*AO719+AJ719*AP722+AK719*AO722)</f>
        <v>1.3329276201163527</v>
      </c>
      <c r="AV719" s="20"/>
      <c r="AW719" s="11">
        <v>1</v>
      </c>
      <c r="AX719" s="12">
        <v>0</v>
      </c>
      <c r="AY719" s="13">
        <v>0</v>
      </c>
      <c r="AZ719" s="14">
        <v>0</v>
      </c>
      <c r="BA719" s="20"/>
      <c r="BB719" s="1">
        <f t="shared" ref="BB719" si="7487">AR719*AW719+AT719*AW722-AS719*AX719-AU719*AX722</f>
        <v>1.2975457721679671</v>
      </c>
      <c r="BC719" s="4">
        <f t="shared" ref="BC719" si="7488">(AR719*AX719+AS719*AW719+AT719*AX722+AU719*AW722)</f>
        <v>0</v>
      </c>
      <c r="BD719" s="2">
        <f t="shared" ref="BD719" si="7489">AR719*AY719+AT719*AY722-AS719*AZ719-AU719*AZ722</f>
        <v>0</v>
      </c>
      <c r="BE719" s="3">
        <f t="shared" ref="BE719" si="7490">(AR719*AZ719+AS719*AY719+AT719*AZ722+AU719*AY722)</f>
        <v>1.3329276201163527</v>
      </c>
      <c r="BF719" s="20"/>
      <c r="BG719" s="11">
        <v>1</v>
      </c>
      <c r="BH719" s="12">
        <v>0</v>
      </c>
      <c r="BI719" s="13">
        <v>0</v>
      </c>
      <c r="BJ719" s="40">
        <f t="shared" ref="BJ719" si="7491">-1/($BH$4*$B719)</f>
        <v>-1.9025838991934947</v>
      </c>
      <c r="BK719" s="20"/>
      <c r="BL719" s="1">
        <f t="shared" ref="BL719" si="7492">BB719*BG719+BD719*BG722-BC719*BH719-BE719*BH722</f>
        <v>1.2975457721679671</v>
      </c>
      <c r="BM719" s="4">
        <f t="shared" ref="BM719" si="7493">(BB719*BH719+BC719*BG719+BD719*BH722+BE719*BG722)</f>
        <v>0</v>
      </c>
      <c r="BN719" s="2">
        <f t="shared" ref="BN719" si="7494">BB719*BI719+BD719*BI722-BC719*BJ719-BE719*BJ722</f>
        <v>0</v>
      </c>
      <c r="BO719" s="3">
        <f t="shared" ref="BO719" si="7495">(BB719*BJ719+BC719*BI719+BD719*BJ722+BE719*BI722)</f>
        <v>-1.1357620744770118</v>
      </c>
      <c r="BP719" s="20"/>
      <c r="BQ719" s="11">
        <v>1</v>
      </c>
      <c r="BR719" s="12">
        <v>0</v>
      </c>
      <c r="BS719" s="13">
        <v>0</v>
      </c>
      <c r="BT719" s="14">
        <v>0</v>
      </c>
      <c r="BU719" s="20"/>
      <c r="BV719" s="1">
        <f t="shared" ref="BV719" si="7496">BL719*BQ719+BN719*BQ722-BM719*BR719-BO719*BR722</f>
        <v>-0.27613019532523064</v>
      </c>
      <c r="BW719" s="4">
        <f t="shared" ref="BW719" si="7497">(BL719*BR719+BM719*BQ719+BN719*BR722+BO719*BQ722)</f>
        <v>0</v>
      </c>
      <c r="BX719" s="2">
        <f t="shared" ref="BX719" si="7498">BL719*BS719+BN719*BS722-BM719*BT719-BO719*BT722</f>
        <v>0</v>
      </c>
      <c r="BY719" s="3">
        <f t="shared" ref="BY719" si="7499">(BL719*BT719+BM719*BS719+BN719*BT722+BO719*BS722)</f>
        <v>-1.1357620744770118</v>
      </c>
      <c r="BZ719" s="20"/>
      <c r="CA719" s="11">
        <v>1</v>
      </c>
      <c r="CB719" s="12">
        <v>0</v>
      </c>
      <c r="CC719" s="13">
        <v>0</v>
      </c>
      <c r="CD719" s="40">
        <f t="shared" ref="CD719" si="7500">-1/($CB$4*$B719)</f>
        <v>-0.99576352408677304</v>
      </c>
      <c r="CE719" s="20"/>
      <c r="CF719" s="1">
        <f t="shared" ref="CF719" si="7501">BV719*CA719+BX719*CA722-BW719*CB719-BY719*CB722</f>
        <v>-0.27613019532523064</v>
      </c>
      <c r="CG719" s="4">
        <f t="shared" ref="CG719" si="7502">(BV719*CB719+BW719*CA719+BX719*CB722+BY719*CA722)</f>
        <v>0</v>
      </c>
      <c r="CH719" s="2">
        <f t="shared" ref="CH719" si="7503">BV719*CC719+BX719*CC722-BW719*CD719-BY719*CD722</f>
        <v>0</v>
      </c>
      <c r="CI719" s="3">
        <f t="shared" ref="CI719" si="7504">(BV719*CD719+BW719*CC719+BX719*CD722+BY719*CC722)</f>
        <v>-0.86080169807319118</v>
      </c>
      <c r="CJ719" s="28"/>
      <c r="CK719" s="11">
        <v>1</v>
      </c>
      <c r="CL719" s="12">
        <v>0</v>
      </c>
      <c r="CM719" s="13">
        <v>0</v>
      </c>
      <c r="CN719" s="14">
        <v>0</v>
      </c>
      <c r="CP719" s="1">
        <f t="shared" ref="CP719" si="7505">CF719*CK719+CH719*CK722-CG719*CL719-CI719*CL722</f>
        <v>-0.27613019532523064</v>
      </c>
      <c r="CQ719" s="4">
        <f t="shared" ref="CQ719" si="7506">(CF719*CL719+CG719*CK719+CH719*CL722+CI719*CK722)</f>
        <v>-0.86080169807319118</v>
      </c>
      <c r="CR719" s="2">
        <f t="shared" ref="CR719" si="7507">CF719*CM719+CH719*CM722-CG719*CN719-CI719*CN722</f>
        <v>0</v>
      </c>
      <c r="CS719" s="3">
        <f t="shared" ref="CS719" si="7508">(CF719*CN719+CG719*CM719+CH719*CN722+CI719*CM722)</f>
        <v>-0.86080169807319118</v>
      </c>
      <c r="CU719" s="29">
        <f t="shared" ref="CU719" si="7509">20*LOG(((1+$CL$4)/$CL$4)/((CP719+CP722)^2+(CQ719+CQ722)^2)^0.5)</f>
        <v>-4.8674783491642004E-2</v>
      </c>
      <c r="CW719" s="51">
        <f t="shared" ref="CW719" si="7510">((CP719^2+CQ719^2)^0.5)/((CP722^2+CQ722^2)^0.5)</f>
        <v>0.815826446797139</v>
      </c>
      <c r="CY719" s="35"/>
      <c r="CZ719" s="35"/>
    </row>
    <row r="720" spans="1:104" ht="18" customHeight="1" thickBot="1">
      <c r="D720" s="11"/>
      <c r="E720" s="13"/>
      <c r="F720" s="13"/>
      <c r="G720" s="15"/>
      <c r="H720" s="10"/>
      <c r="I720" s="11"/>
      <c r="J720" s="13"/>
      <c r="K720" s="13"/>
      <c r="L720" s="15"/>
      <c r="N720" s="5"/>
      <c r="Q720" s="6"/>
      <c r="S720" s="11"/>
      <c r="T720" s="13"/>
      <c r="U720" s="13"/>
      <c r="V720" s="15"/>
      <c r="W720" s="20"/>
      <c r="X720" s="5"/>
      <c r="AA720" s="6"/>
      <c r="AB720" s="20"/>
      <c r="AC720" s="11"/>
      <c r="AD720" s="13"/>
      <c r="AE720" s="13"/>
      <c r="AF720" s="15"/>
      <c r="AG720" s="20"/>
      <c r="AH720" s="5"/>
      <c r="AK720" s="6"/>
      <c r="AL720" s="20"/>
      <c r="AM720" s="11"/>
      <c r="AN720" s="13"/>
      <c r="AO720" s="13"/>
      <c r="AP720" s="15"/>
      <c r="AR720" s="5"/>
      <c r="AU720" s="6"/>
      <c r="AW720" s="11"/>
      <c r="AX720" s="13"/>
      <c r="AY720" s="13"/>
      <c r="AZ720" s="15"/>
      <c r="BA720" s="20"/>
      <c r="BB720" s="5"/>
      <c r="BE720" s="6"/>
      <c r="BG720" s="11"/>
      <c r="BH720" s="13"/>
      <c r="BI720" s="13"/>
      <c r="BJ720" s="15"/>
      <c r="BL720" s="5"/>
      <c r="BO720" s="6"/>
      <c r="BQ720" s="11"/>
      <c r="BR720" s="13"/>
      <c r="BS720" s="13"/>
      <c r="BT720" s="15"/>
      <c r="BU720" s="20"/>
      <c r="BV720" s="5"/>
      <c r="BY720" s="6"/>
      <c r="CA720" s="11"/>
      <c r="CB720" s="13"/>
      <c r="CC720" s="13"/>
      <c r="CD720" s="15"/>
      <c r="CF720" s="5"/>
      <c r="CI720" s="6"/>
      <c r="CK720" s="11"/>
      <c r="CL720" s="13"/>
      <c r="CM720" s="13"/>
      <c r="CN720" s="15"/>
      <c r="CP720" s="5"/>
      <c r="CS720" s="6"/>
      <c r="CW720" s="52"/>
      <c r="CY720" s="35"/>
      <c r="CZ720" s="35"/>
    </row>
    <row r="721" spans="1:104" ht="18" customHeight="1" thickBot="1">
      <c r="D721" s="11" t="s">
        <v>6</v>
      </c>
      <c r="E721" s="13"/>
      <c r="F721" s="13" t="s">
        <v>7</v>
      </c>
      <c r="G721" s="15"/>
      <c r="H721" s="10"/>
      <c r="I721" s="11" t="s">
        <v>8</v>
      </c>
      <c r="J721" s="13"/>
      <c r="K721" s="13" t="s">
        <v>9</v>
      </c>
      <c r="L721" s="15"/>
      <c r="N721" s="251" t="s">
        <v>26</v>
      </c>
      <c r="O721" s="252"/>
      <c r="P721" s="253" t="s">
        <v>27</v>
      </c>
      <c r="Q721" s="254"/>
      <c r="S721" s="11" t="s">
        <v>13</v>
      </c>
      <c r="T721" s="13"/>
      <c r="U721" s="13" t="s">
        <v>14</v>
      </c>
      <c r="V721" s="15"/>
      <c r="W721" s="20"/>
      <c r="X721" s="251" t="s">
        <v>26</v>
      </c>
      <c r="Y721" s="252"/>
      <c r="Z721" s="253" t="s">
        <v>27</v>
      </c>
      <c r="AA721" s="254"/>
      <c r="AB721" s="20"/>
      <c r="AC721" s="11" t="s">
        <v>8</v>
      </c>
      <c r="AD721" s="13"/>
      <c r="AE721" s="13" t="s">
        <v>9</v>
      </c>
      <c r="AF721" s="15"/>
      <c r="AG721" s="20"/>
      <c r="AH721" s="251" t="s">
        <v>26</v>
      </c>
      <c r="AI721" s="252"/>
      <c r="AJ721" s="253" t="s">
        <v>27</v>
      </c>
      <c r="AK721" s="254"/>
      <c r="AL721" s="20"/>
      <c r="AM721" s="11" t="s">
        <v>13</v>
      </c>
      <c r="AN721" s="13"/>
      <c r="AO721" s="13" t="s">
        <v>14</v>
      </c>
      <c r="AP721" s="15"/>
      <c r="AR721" s="251" t="s">
        <v>26</v>
      </c>
      <c r="AS721" s="252"/>
      <c r="AT721" s="253" t="s">
        <v>27</v>
      </c>
      <c r="AU721" s="254"/>
      <c r="AV721" s="36"/>
      <c r="AW721" s="11" t="s">
        <v>8</v>
      </c>
      <c r="AX721" s="13"/>
      <c r="AY721" s="13" t="s">
        <v>9</v>
      </c>
      <c r="AZ721" s="15"/>
      <c r="BA721" s="20"/>
      <c r="BB721" s="251" t="s">
        <v>26</v>
      </c>
      <c r="BC721" s="252"/>
      <c r="BD721" s="253" t="s">
        <v>27</v>
      </c>
      <c r="BE721" s="254"/>
      <c r="BF721" s="36"/>
      <c r="BG721" s="11" t="s">
        <v>13</v>
      </c>
      <c r="BH721" s="13"/>
      <c r="BI721" s="13" t="s">
        <v>14</v>
      </c>
      <c r="BJ721" s="15"/>
      <c r="BK721" s="36"/>
      <c r="BL721" s="251" t="s">
        <v>26</v>
      </c>
      <c r="BM721" s="252"/>
      <c r="BN721" s="253" t="s">
        <v>27</v>
      </c>
      <c r="BO721" s="254"/>
      <c r="BP721" s="36"/>
      <c r="BQ721" s="11" t="s">
        <v>8</v>
      </c>
      <c r="BR721" s="13"/>
      <c r="BS721" s="13" t="s">
        <v>9</v>
      </c>
      <c r="BT721" s="15"/>
      <c r="BU721" s="20"/>
      <c r="BV721" s="251" t="s">
        <v>26</v>
      </c>
      <c r="BW721" s="252"/>
      <c r="BX721" s="253" t="s">
        <v>27</v>
      </c>
      <c r="BY721" s="254"/>
      <c r="BZ721" s="36"/>
      <c r="CA721" s="11" t="s">
        <v>13</v>
      </c>
      <c r="CB721" s="13"/>
      <c r="CC721" s="13" t="s">
        <v>14</v>
      </c>
      <c r="CD721" s="15"/>
      <c r="CE721" s="36"/>
      <c r="CF721" s="251" t="s">
        <v>26</v>
      </c>
      <c r="CG721" s="252"/>
      <c r="CH721" s="253" t="s">
        <v>27</v>
      </c>
      <c r="CI721" s="254"/>
      <c r="CK721" s="11" t="s">
        <v>28</v>
      </c>
      <c r="CL721" s="13"/>
      <c r="CM721" s="13" t="s">
        <v>29</v>
      </c>
      <c r="CN721" s="15"/>
      <c r="CP721" s="251" t="s">
        <v>26</v>
      </c>
      <c r="CQ721" s="252"/>
      <c r="CR721" s="253" t="s">
        <v>27</v>
      </c>
      <c r="CS721" s="254"/>
      <c r="CU721" s="38" t="s">
        <v>37</v>
      </c>
      <c r="CW721" s="53" t="s">
        <v>45</v>
      </c>
      <c r="CY721" s="35"/>
      <c r="CZ721" s="35"/>
    </row>
    <row r="722" spans="1:104" ht="18" customHeight="1" thickTop="1" thickBot="1">
      <c r="D722" s="16">
        <v>0</v>
      </c>
      <c r="E722" s="17">
        <v>0</v>
      </c>
      <c r="F722" s="18">
        <v>1</v>
      </c>
      <c r="G722" s="19">
        <v>0</v>
      </c>
      <c r="H722" s="10"/>
      <c r="I722" s="16">
        <v>0</v>
      </c>
      <c r="J722" s="17">
        <f t="shared" ref="J722" si="7511">-1/($J$4*$B719)</f>
        <v>-1.3855683358839337</v>
      </c>
      <c r="K722" s="18">
        <v>1</v>
      </c>
      <c r="L722" s="19">
        <v>0</v>
      </c>
      <c r="N722" s="1">
        <f t="shared" ref="N722" si="7512">D722*I719+F722*I722-E722*J719-G722*J722</f>
        <v>0</v>
      </c>
      <c r="O722" s="4">
        <f t="shared" ref="O722" si="7513">(D722*J719+E722*I719+F722*J722+G722*I722)</f>
        <v>-1.3855683358839337</v>
      </c>
      <c r="P722" s="2">
        <f t="shared" ref="P722" si="7514">D722*K719+F722*K722-E722*L719-G722*L722</f>
        <v>1</v>
      </c>
      <c r="Q722" s="3">
        <f t="shared" ref="Q722" si="7515">(D722*L719+E722*K719+F722*L722+G722*K722)</f>
        <v>0</v>
      </c>
      <c r="S722" s="16">
        <v>0</v>
      </c>
      <c r="T722" s="17">
        <v>0</v>
      </c>
      <c r="U722" s="18">
        <v>1</v>
      </c>
      <c r="V722" s="19">
        <v>0</v>
      </c>
      <c r="W722" s="20"/>
      <c r="X722" s="1">
        <f t="shared" ref="X722" si="7516">N722*S719+P722*S722-O722*T719-Q722*T722</f>
        <v>0</v>
      </c>
      <c r="Y722" s="4">
        <f t="shared" ref="Y722" si="7517">(N722*T719+O722*S719+P722*T722+Q722*S722)</f>
        <v>-1.3855683358839337</v>
      </c>
      <c r="Z722" s="2">
        <f t="shared" ref="Z722" si="7518">N722*U719+P722*U722-O722*V719-Q722*V722</f>
        <v>-1.6361600070850963</v>
      </c>
      <c r="AA722" s="3">
        <f t="shared" ref="AA722" si="7519">(N722*V719+O722*U719+P722*V722+Q722*U722)</f>
        <v>0</v>
      </c>
      <c r="AB722" s="20"/>
      <c r="AC722" s="16">
        <v>0</v>
      </c>
      <c r="AD722" s="17">
        <f t="shared" ref="AD722" si="7520">-1/($AD$4*$B719)</f>
        <v>-1.5829447204044742</v>
      </c>
      <c r="AE722" s="18">
        <v>1</v>
      </c>
      <c r="AF722" s="19">
        <v>0</v>
      </c>
      <c r="AG722" s="20"/>
      <c r="AH722" s="1">
        <f t="shared" ref="AH722" si="7521">X722*AC719+Z722*AC722-Y722*AD719-AA722*AD722</f>
        <v>0</v>
      </c>
      <c r="AI722" s="4">
        <f t="shared" ref="AI722" si="7522">(X722*AD719+Y722*AC719+Z722*AD722+AA722*AC722)</f>
        <v>1.2043825090683669</v>
      </c>
      <c r="AJ722" s="2">
        <f t="shared" ref="AJ722" si="7523">X722*AE719+Z722*AE722-Y722*AF719-AA722*AF722</f>
        <v>-1.6361600070850963</v>
      </c>
      <c r="AK722" s="3">
        <f t="shared" ref="AK722" si="7524">(X722*AF719+Y722*AE719+Z722*AF722+AA722*AE722)</f>
        <v>0</v>
      </c>
      <c r="AL722" s="20"/>
      <c r="AM722" s="16">
        <v>0</v>
      </c>
      <c r="AN722" s="17">
        <v>0</v>
      </c>
      <c r="AO722" s="18">
        <v>1</v>
      </c>
      <c r="AP722" s="19">
        <v>0</v>
      </c>
      <c r="AR722" s="1">
        <f t="shared" ref="AR722" si="7525">AH722*AM719+AJ722*AM722-AI722*AN719-AK722*AN722</f>
        <v>0</v>
      </c>
      <c r="AS722" s="4">
        <f t="shared" ref="AS722" si="7526">(AH722*AN719+AI722*AM719+AJ722*AN722+AK722*AM722)</f>
        <v>1.2043825090683669</v>
      </c>
      <c r="AT722" s="2">
        <f t="shared" ref="AT722" si="7527">AH722*AO719+AJ722*AO722-AI722*AP719-AK722*AP722</f>
        <v>0.74513910706898434</v>
      </c>
      <c r="AU722" s="3">
        <f t="shared" ref="AU722" si="7528">(AH722*AP719+AI722*AO719+AJ722*AP722+AK722*AO722)</f>
        <v>0</v>
      </c>
      <c r="AV722" s="20"/>
      <c r="AW722" s="16">
        <v>0</v>
      </c>
      <c r="AX722" s="17">
        <f t="shared" ref="AX722" si="7529">-1/($AX$4*$B719)</f>
        <v>-1.5829447204044742</v>
      </c>
      <c r="AY722" s="18">
        <v>1</v>
      </c>
      <c r="AZ722" s="19">
        <v>0</v>
      </c>
      <c r="BA722" s="20"/>
      <c r="BB722" s="1">
        <f t="shared" ref="BB722" si="7530">AR722*AW719+AT722*AW722-AS722*AX719-AU722*AX722</f>
        <v>0</v>
      </c>
      <c r="BC722" s="4">
        <f t="shared" ref="BC722" si="7531">(AR722*AX719+AS722*AW719+AT722*AX722+AU722*AW722)</f>
        <v>2.4868493566613914E-2</v>
      </c>
      <c r="BD722" s="2">
        <f t="shared" ref="BD722" si="7532">AR722*AY719+AT722*AY722-AS722*AZ719-AU722*AZ722</f>
        <v>0.74513910706898434</v>
      </c>
      <c r="BE722" s="3">
        <f t="shared" ref="BE722" si="7533">(AR722*AZ719+AS722*AY719+AT722*AZ722+AU722*AY722)</f>
        <v>0</v>
      </c>
      <c r="BF722" s="20"/>
      <c r="BG722" s="16">
        <v>0</v>
      </c>
      <c r="BH722" s="17">
        <v>0</v>
      </c>
      <c r="BI722" s="18">
        <v>1</v>
      </c>
      <c r="BJ722" s="19">
        <v>0</v>
      </c>
      <c r="BK722" s="20"/>
      <c r="BL722" s="1">
        <f t="shared" ref="BL722" si="7534">BB722*BG719+BD722*BG722-BC722*BH719-BE722*BH722</f>
        <v>0</v>
      </c>
      <c r="BM722" s="4">
        <f t="shared" ref="BM722" si="7535">(BB722*BH719+BC722*BG719+BD722*BH722+BE722*BG722)</f>
        <v>2.4868493566613914E-2</v>
      </c>
      <c r="BN722" s="2">
        <f t="shared" ref="BN722" si="7536">BB722*BI719+BD722*BI722-BC722*BJ719-BE722*BJ722</f>
        <v>0.79245350252602098</v>
      </c>
      <c r="BO722" s="3">
        <f t="shared" ref="BO722" si="7537">(BB722*BJ719+BC722*BI719+BD722*BJ722+BE722*BI722)</f>
        <v>0</v>
      </c>
      <c r="BP722" s="20"/>
      <c r="BQ722" s="16">
        <v>0</v>
      </c>
      <c r="BR722" s="17">
        <f t="shared" ref="BR722" si="7538">-1/($BR$4*$B719)</f>
        <v>-1.3855683358839337</v>
      </c>
      <c r="BS722" s="18">
        <v>1</v>
      </c>
      <c r="BT722" s="19">
        <v>0</v>
      </c>
      <c r="BU722" s="20"/>
      <c r="BV722" s="1">
        <f t="shared" ref="BV722" si="7539">BL722*BQ719+BN722*BQ722-BM722*BR719-BO722*BR722</f>
        <v>0</v>
      </c>
      <c r="BW722" s="4">
        <f t="shared" ref="BW722" si="7540">(BL722*BR719+BM722*BQ719+BN722*BR722+BO722*BQ722)</f>
        <v>-1.0731299871937596</v>
      </c>
      <c r="BX722" s="2">
        <f t="shared" ref="BX722" si="7541">BL722*BS719+BN722*BS722-BM722*BT719-BO722*BT722</f>
        <v>0.79245350252602098</v>
      </c>
      <c r="BY722" s="3">
        <f t="shared" ref="BY722" si="7542">(BL722*BT719+BM722*BS719+BN722*BT722+BO722*BS722)</f>
        <v>0</v>
      </c>
      <c r="BZ722" s="20"/>
      <c r="CA722" s="16">
        <v>0</v>
      </c>
      <c r="CB722" s="17">
        <v>0</v>
      </c>
      <c r="CC722" s="18">
        <v>1</v>
      </c>
      <c r="CD722" s="19">
        <v>0</v>
      </c>
      <c r="CE722" s="20"/>
      <c r="CF722" s="1">
        <f t="shared" ref="CF722" si="7543">BV722*CA719+BX722*CA722-BW722*CB719-BY722*CB722</f>
        <v>0</v>
      </c>
      <c r="CG722" s="4">
        <f t="shared" ref="CG722" si="7544">(BV722*CB719+BW722*CA719+BX722*CB722+BY722*CA722)</f>
        <v>-1.0731299871937596</v>
      </c>
      <c r="CH722" s="2">
        <f t="shared" ref="CH722" si="7545">BV722*CC719+BX722*CC722-BW722*CD719-BY722*CD722</f>
        <v>-0.27613019532523075</v>
      </c>
      <c r="CI722" s="3">
        <f t="shared" ref="CI722" si="7546">(BV722*CD719+BW722*CC719+BX722*CD722+BY722*CC722)</f>
        <v>0</v>
      </c>
      <c r="CK722" s="16">
        <f t="shared" ref="CK722" si="7547">1/$CL$4</f>
        <v>1</v>
      </c>
      <c r="CL722" s="17">
        <v>0</v>
      </c>
      <c r="CM722" s="18">
        <v>1</v>
      </c>
      <c r="CN722" s="19">
        <v>0</v>
      </c>
      <c r="CP722" s="1">
        <f t="shared" ref="CP722" si="7548">CF722*CK719+CH722*CK722-CG722*CL719-CI722*CL722</f>
        <v>-0.27613019532523075</v>
      </c>
      <c r="CQ722" s="4">
        <f t="shared" ref="CQ722" si="7549">(CF722*CL719+CG722*CK719+CH722*CL722+CI722*CK722)</f>
        <v>-1.0731299871937596</v>
      </c>
      <c r="CR722" s="2">
        <f t="shared" ref="CR722" si="7550">CF722*CM719+CH722*CM722-CG722*CN719-CI722*CN722</f>
        <v>-0.27613019532523075</v>
      </c>
      <c r="CS722" s="3">
        <f t="shared" ref="CS722" si="7551">(CF722*CN719+CG722*CM719+CH722*CN722+CI722*CM722)</f>
        <v>0</v>
      </c>
      <c r="CU722" s="39">
        <f t="shared" ref="CU722" si="7552">(180/PI())*ATAN(-1*(CQ719/CP719))</f>
        <v>-72.214663713569877</v>
      </c>
      <c r="CW722" s="54">
        <f t="shared" ref="CW722" si="7553">20*LOG(((1-(10^(CU719/20)^2)*(1-((1-CW719)/(1+CW719))^2))^0.5))</f>
        <v>-16.712543550521332</v>
      </c>
      <c r="CY722" s="35"/>
      <c r="CZ722" s="35"/>
    </row>
    <row r="723" spans="1:104" ht="18" customHeight="1"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3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  <c r="BB723" s="20"/>
      <c r="BC723" s="20"/>
      <c r="BD723" s="20"/>
      <c r="BE723" s="20"/>
      <c r="BF723" s="20"/>
      <c r="BG723" s="20"/>
      <c r="BH723" s="20"/>
      <c r="BI723" s="20"/>
      <c r="BJ723" s="20"/>
      <c r="BK723" s="20"/>
      <c r="BL723" s="20"/>
      <c r="BM723" s="20"/>
      <c r="BN723" s="20"/>
      <c r="BO723" s="20"/>
      <c r="BP723" s="20"/>
      <c r="BQ723" s="20"/>
      <c r="BR723" s="20"/>
      <c r="BS723" s="20"/>
      <c r="BT723" s="20"/>
      <c r="BU723" s="20"/>
      <c r="BV723" s="20"/>
      <c r="BW723" s="20"/>
      <c r="BX723" s="20"/>
      <c r="BY723" s="20"/>
      <c r="BZ723" s="20"/>
      <c r="CA723" s="20"/>
      <c r="CB723" s="20"/>
      <c r="CC723" s="20"/>
      <c r="CD723" s="20"/>
      <c r="CE723" s="20"/>
      <c r="CF723" s="20"/>
      <c r="CG723" s="20"/>
      <c r="CH723" s="20"/>
      <c r="CI723" s="20"/>
      <c r="CJ723" s="20"/>
      <c r="CK723" s="20"/>
      <c r="CL723" s="20"/>
      <c r="CY723" s="35"/>
      <c r="CZ723" s="35"/>
    </row>
    <row r="724" spans="1:104" ht="18" customHeight="1">
      <c r="CY724" s="35"/>
      <c r="CZ724" s="35"/>
    </row>
    <row r="725" spans="1:104" ht="18" customHeight="1" thickBot="1">
      <c r="A725" s="23"/>
      <c r="B725" s="23"/>
      <c r="C725" s="23"/>
      <c r="D725" s="20" t="s">
        <v>15</v>
      </c>
      <c r="E725" s="20"/>
      <c r="F725" s="20"/>
      <c r="G725" s="20"/>
      <c r="H725" s="20"/>
      <c r="I725" s="20" t="s">
        <v>16</v>
      </c>
      <c r="J725" s="20"/>
      <c r="K725" s="20"/>
      <c r="L725" s="20"/>
      <c r="M725" s="23"/>
      <c r="N725" s="23"/>
      <c r="O725" s="24" t="s">
        <v>17</v>
      </c>
      <c r="P725" s="23"/>
      <c r="Q725" s="23"/>
      <c r="R725" s="23"/>
      <c r="S725" s="20"/>
      <c r="T725" s="20" t="s">
        <v>18</v>
      </c>
      <c r="U725" s="23"/>
      <c r="V725" s="23"/>
      <c r="W725" s="23"/>
      <c r="X725" s="23"/>
      <c r="Y725" s="24" t="s">
        <v>19</v>
      </c>
      <c r="Z725" s="23"/>
      <c r="AA725" s="23"/>
      <c r="AB725" s="23"/>
      <c r="AC725" s="24" t="s">
        <v>20</v>
      </c>
      <c r="AD725" s="20"/>
      <c r="AE725" s="20"/>
      <c r="AF725" s="20"/>
      <c r="AG725" s="20"/>
      <c r="AH725" s="23"/>
      <c r="AI725" s="24" t="s">
        <v>21</v>
      </c>
      <c r="AJ725" s="23"/>
      <c r="AK725" s="23"/>
      <c r="AL725" s="20"/>
      <c r="AM725" s="24" t="s">
        <v>31</v>
      </c>
      <c r="AN725" s="20"/>
      <c r="AO725" s="23"/>
      <c r="AP725" s="23"/>
      <c r="AQ725" s="23"/>
      <c r="AR725" s="23"/>
      <c r="AS725" s="24" t="s">
        <v>91</v>
      </c>
      <c r="AT725" s="23"/>
      <c r="AU725" s="23"/>
      <c r="AV725" s="23"/>
      <c r="AW725" s="24" t="s">
        <v>32</v>
      </c>
      <c r="AX725" s="20"/>
      <c r="AY725" s="20"/>
      <c r="AZ725" s="20"/>
      <c r="BA725" s="20"/>
      <c r="BB725" s="23"/>
      <c r="BC725" s="24" t="s">
        <v>22</v>
      </c>
      <c r="BD725" s="23"/>
      <c r="BE725" s="23"/>
      <c r="BF725" s="23"/>
      <c r="BG725" s="24" t="s">
        <v>33</v>
      </c>
      <c r="BH725" s="20"/>
      <c r="BI725" s="23"/>
      <c r="BJ725" s="23"/>
      <c r="BK725" s="23"/>
      <c r="BL725" s="23"/>
      <c r="BM725" s="24" t="s">
        <v>34</v>
      </c>
      <c r="BN725" s="23"/>
      <c r="BO725" s="23"/>
      <c r="BP725" s="23"/>
      <c r="BQ725" s="24" t="s">
        <v>89</v>
      </c>
      <c r="BR725" s="20"/>
      <c r="BS725" s="20"/>
      <c r="BT725" s="20"/>
      <c r="BU725" s="20"/>
      <c r="BV725" s="23"/>
      <c r="BW725" s="24" t="s">
        <v>35</v>
      </c>
      <c r="BX725" s="23"/>
      <c r="BY725" s="23"/>
      <c r="BZ725" s="23"/>
      <c r="CA725" s="24" t="s">
        <v>90</v>
      </c>
      <c r="CB725" s="20"/>
      <c r="CC725" s="23"/>
      <c r="CD725" s="23"/>
      <c r="CE725" s="23"/>
      <c r="CF725" s="23"/>
      <c r="CG725" s="24" t="s">
        <v>92</v>
      </c>
      <c r="CH725" s="23"/>
      <c r="CI725" s="23"/>
      <c r="CJ725" s="23"/>
      <c r="CK725" s="24" t="s">
        <v>36</v>
      </c>
      <c r="CL725" s="24"/>
      <c r="CM725" s="23"/>
      <c r="CN725" s="23"/>
      <c r="CO725" s="23"/>
      <c r="CP725" s="23"/>
      <c r="CQ725" s="24" t="s">
        <v>93</v>
      </c>
      <c r="CR725" s="23"/>
      <c r="CS725" s="23"/>
      <c r="CY725" s="35"/>
      <c r="CZ725" s="35"/>
    </row>
    <row r="726" spans="1:104" ht="18" customHeight="1" thickBot="1">
      <c r="A726" s="23"/>
      <c r="B726" s="33"/>
      <c r="C726" s="23"/>
      <c r="D726" s="7" t="s">
        <v>2</v>
      </c>
      <c r="E726" s="8"/>
      <c r="F726" s="8" t="s">
        <v>3</v>
      </c>
      <c r="G726" s="9"/>
      <c r="H726" s="10"/>
      <c r="I726" s="7" t="s">
        <v>4</v>
      </c>
      <c r="J726" s="8"/>
      <c r="K726" s="8" t="s">
        <v>5</v>
      </c>
      <c r="L726" s="9"/>
      <c r="M726" s="23"/>
      <c r="N726" s="251" t="s">
        <v>79</v>
      </c>
      <c r="O726" s="252"/>
      <c r="P726" s="253" t="s">
        <v>80</v>
      </c>
      <c r="Q726" s="254"/>
      <c r="R726" s="23"/>
      <c r="S726" s="7" t="s">
        <v>11</v>
      </c>
      <c r="T726" s="8"/>
      <c r="U726" s="8" t="s">
        <v>12</v>
      </c>
      <c r="V726" s="9"/>
      <c r="W726" s="20"/>
      <c r="X726" s="251" t="s">
        <v>79</v>
      </c>
      <c r="Y726" s="252"/>
      <c r="Z726" s="253" t="s">
        <v>80</v>
      </c>
      <c r="AA726" s="254"/>
      <c r="AB726" s="20"/>
      <c r="AC726" s="7" t="s">
        <v>4</v>
      </c>
      <c r="AD726" s="8"/>
      <c r="AE726" s="8" t="s">
        <v>5</v>
      </c>
      <c r="AF726" s="9"/>
      <c r="AG726" s="20"/>
      <c r="AH726" s="251" t="s">
        <v>0</v>
      </c>
      <c r="AI726" s="252"/>
      <c r="AJ726" s="253" t="s">
        <v>1</v>
      </c>
      <c r="AK726" s="254"/>
      <c r="AL726" s="20"/>
      <c r="AM726" s="7" t="s">
        <v>11</v>
      </c>
      <c r="AN726" s="8"/>
      <c r="AO726" s="8" t="s">
        <v>12</v>
      </c>
      <c r="AP726" s="9"/>
      <c r="AQ726" s="23"/>
      <c r="AR726" s="251" t="s">
        <v>0</v>
      </c>
      <c r="AS726" s="252"/>
      <c r="AT726" s="253" t="s">
        <v>1</v>
      </c>
      <c r="AU726" s="254"/>
      <c r="AV726" s="36"/>
      <c r="AW726" s="7" t="s">
        <v>4</v>
      </c>
      <c r="AX726" s="8"/>
      <c r="AY726" s="8" t="s">
        <v>5</v>
      </c>
      <c r="AZ726" s="9"/>
      <c r="BA726" s="20"/>
      <c r="BB726" s="251" t="s">
        <v>0</v>
      </c>
      <c r="BC726" s="252"/>
      <c r="BD726" s="253" t="s">
        <v>1</v>
      </c>
      <c r="BE726" s="254"/>
      <c r="BF726" s="36"/>
      <c r="BG726" s="7" t="s">
        <v>11</v>
      </c>
      <c r="BH726" s="8"/>
      <c r="BI726" s="8" t="s">
        <v>12</v>
      </c>
      <c r="BJ726" s="9"/>
      <c r="BK726" s="36"/>
      <c r="BL726" s="251" t="s">
        <v>0</v>
      </c>
      <c r="BM726" s="252"/>
      <c r="BN726" s="253" t="s">
        <v>1</v>
      </c>
      <c r="BO726" s="254"/>
      <c r="BP726" s="36"/>
      <c r="BQ726" s="7" t="s">
        <v>4</v>
      </c>
      <c r="BR726" s="8"/>
      <c r="BS726" s="8" t="s">
        <v>5</v>
      </c>
      <c r="BT726" s="9"/>
      <c r="BU726" s="20"/>
      <c r="BV726" s="251" t="s">
        <v>0</v>
      </c>
      <c r="BW726" s="252"/>
      <c r="BX726" s="253" t="s">
        <v>1</v>
      </c>
      <c r="BY726" s="254"/>
      <c r="BZ726" s="36"/>
      <c r="CA726" s="7" t="s">
        <v>11</v>
      </c>
      <c r="CB726" s="8"/>
      <c r="CC726" s="8" t="s">
        <v>12</v>
      </c>
      <c r="CD726" s="9"/>
      <c r="CE726" s="36"/>
      <c r="CF726" s="251" t="s">
        <v>0</v>
      </c>
      <c r="CG726" s="252"/>
      <c r="CH726" s="253" t="s">
        <v>1</v>
      </c>
      <c r="CI726" s="254"/>
      <c r="CJ726" s="23"/>
      <c r="CK726" s="7" t="s">
        <v>23</v>
      </c>
      <c r="CL726" s="8"/>
      <c r="CM726" s="8" t="s">
        <v>24</v>
      </c>
      <c r="CN726" s="9"/>
      <c r="CO726" s="23"/>
      <c r="CP726" s="251" t="s">
        <v>0</v>
      </c>
      <c r="CQ726" s="252"/>
      <c r="CR726" s="253" t="s">
        <v>1</v>
      </c>
      <c r="CS726" s="254"/>
      <c r="CU726" s="26" t="s">
        <v>25</v>
      </c>
      <c r="CW726" s="50" t="s">
        <v>44</v>
      </c>
      <c r="CY726" s="35"/>
      <c r="CZ726" s="35"/>
    </row>
    <row r="727" spans="1:104" ht="18" customHeight="1" thickTop="1" thickBot="1">
      <c r="B727" s="34">
        <v>1.06</v>
      </c>
      <c r="D727" s="11">
        <v>1</v>
      </c>
      <c r="E727" s="12">
        <v>0</v>
      </c>
      <c r="F727" s="13">
        <v>0</v>
      </c>
      <c r="G727" s="40">
        <f t="shared" ref="G727" si="7554">-1/($E$4*$B727)</f>
        <v>-0.99106652633164649</v>
      </c>
      <c r="H727" s="10"/>
      <c r="I727" s="11">
        <v>1</v>
      </c>
      <c r="J727" s="12">
        <v>0</v>
      </c>
      <c r="K727" s="13">
        <v>0</v>
      </c>
      <c r="L727" s="14">
        <v>0</v>
      </c>
      <c r="N727" s="1">
        <f t="shared" ref="N727" si="7555">D727*I727+F727*I730-E727*J727-G727*J730</f>
        <v>-0.36671308444319672</v>
      </c>
      <c r="O727" s="4">
        <f t="shared" ref="O727" si="7556">(D727*J727+E727*I727+F727*J730+G727*I730)</f>
        <v>0</v>
      </c>
      <c r="P727" s="2">
        <f t="shared" ref="P727" si="7557">D727*K727+F727*K730-E727*L727-G727*L730</f>
        <v>0</v>
      </c>
      <c r="Q727" s="3">
        <f t="shared" ref="Q727" si="7558">(D727*L727+E727*K727+F727*L730+G727*K730)</f>
        <v>-0.99106652633164649</v>
      </c>
      <c r="S727" s="11">
        <v>1</v>
      </c>
      <c r="T727" s="12">
        <v>0</v>
      </c>
      <c r="U727" s="13">
        <v>0</v>
      </c>
      <c r="V727" s="40">
        <f t="shared" ref="V727" si="7559">-1/($T$4*$B727)</f>
        <v>-1.8936094468388083</v>
      </c>
      <c r="W727" s="20"/>
      <c r="X727" s="1">
        <f t="shared" ref="X727" si="7560">N727*S727+P727*S730-O727*T727-Q727*T730</f>
        <v>-0.36671308444319672</v>
      </c>
      <c r="Y727" s="4">
        <f t="shared" ref="Y727" si="7561">(N727*T727+O727*S727+P727*T730+Q727*S730)</f>
        <v>0</v>
      </c>
      <c r="Z727" s="2">
        <f t="shared" ref="Z727" si="7562">N727*U727+P727*U730-O727*V727-Q727*V730</f>
        <v>0</v>
      </c>
      <c r="AA727" s="3">
        <f t="shared" ref="AA727" si="7563">(N727*V727+O727*U727+P727*V730+Q727*U730)</f>
        <v>-0.29665516535061154</v>
      </c>
      <c r="AB727" s="20"/>
      <c r="AC727" s="11">
        <v>1</v>
      </c>
      <c r="AD727" s="12">
        <v>0</v>
      </c>
      <c r="AE727" s="13">
        <v>0</v>
      </c>
      <c r="AF727" s="14">
        <v>0</v>
      </c>
      <c r="AG727" s="20"/>
      <c r="AH727" s="1">
        <f t="shared" ref="AH727" si="7564">X727*AC727+Z727*AC730-Y727*AD727-AA727*AD730</f>
        <v>-0.83408677104692541</v>
      </c>
      <c r="AI727" s="4">
        <f t="shared" ref="AI727" si="7565">(X727*AD727+Y727*AC727+Z727*AD730+AA727*AC730)</f>
        <v>0</v>
      </c>
      <c r="AJ727" s="2">
        <f t="shared" ref="AJ727" si="7566">X727*AE727+Z727*AE730-Y727*AF727-AA727*AF730</f>
        <v>0</v>
      </c>
      <c r="AK727" s="3">
        <f t="shared" ref="AK727" si="7567">(X727*AF727+Y727*AE727+Z727*AF730+AA727*AE730)</f>
        <v>-0.29665516535061154</v>
      </c>
      <c r="AL727" s="20"/>
      <c r="AM727" s="11">
        <v>1</v>
      </c>
      <c r="AN727" s="12">
        <v>0</v>
      </c>
      <c r="AO727" s="13">
        <v>0</v>
      </c>
      <c r="AP727" s="40">
        <f t="shared" ref="AP727" si="7568">-1/($AN$4*$B727)</f>
        <v>-1.967868640832487</v>
      </c>
      <c r="AR727" s="1">
        <f t="shared" ref="AR727" si="7569">AH727*AM727+AJ727*AM730-AI727*AN727-AK727*AN730</f>
        <v>-0.83408677104692541</v>
      </c>
      <c r="AS727" s="4">
        <f t="shared" ref="AS727" si="7570">(AH727*AN727+AI727*AM727+AJ727*AN730+AK727*AM730)</f>
        <v>0</v>
      </c>
      <c r="AT727" s="2">
        <f t="shared" ref="AT727" si="7571">AH727*AO727+AJ727*AO730-AI727*AP727-AK727*AP730</f>
        <v>0</v>
      </c>
      <c r="AU727" s="3">
        <f t="shared" ref="AU727" si="7572">(AH727*AP727+AI727*AO727+AJ727*AP730+AK727*AO730)</f>
        <v>1.3447180351258594</v>
      </c>
      <c r="AV727" s="20"/>
      <c r="AW727" s="11">
        <v>1</v>
      </c>
      <c r="AX727" s="12">
        <v>0</v>
      </c>
      <c r="AY727" s="13">
        <v>0</v>
      </c>
      <c r="AZ727" s="14">
        <v>0</v>
      </c>
      <c r="BA727" s="20"/>
      <c r="BB727" s="1">
        <f t="shared" ref="BB727" si="7573">AR727*AW727+AT727*AW730-AS727*AX727-AU727*AX730</f>
        <v>1.2844869095309903</v>
      </c>
      <c r="BC727" s="4">
        <f t="shared" ref="BC727" si="7574">(AR727*AX727+AS727*AW727+AT727*AX730+AU727*AW730)</f>
        <v>0</v>
      </c>
      <c r="BD727" s="2">
        <f t="shared" ref="BD727" si="7575">AR727*AY727+AT727*AY730-AS727*AZ727-AU727*AZ730</f>
        <v>0</v>
      </c>
      <c r="BE727" s="3">
        <f t="shared" ref="BE727" si="7576">(AR727*AZ727+AS727*AY727+AT727*AZ730+AU727*AY730)</f>
        <v>1.3447180351258594</v>
      </c>
      <c r="BF727" s="20"/>
      <c r="BG727" s="11">
        <v>1</v>
      </c>
      <c r="BH727" s="12">
        <v>0</v>
      </c>
      <c r="BI727" s="13">
        <v>0</v>
      </c>
      <c r="BJ727" s="40">
        <f t="shared" ref="BJ727" si="7577">-1/($BH$4*$B727)</f>
        <v>-1.8936094468388083</v>
      </c>
      <c r="BK727" s="20"/>
      <c r="BL727" s="1">
        <f t="shared" ref="BL727" si="7578">BB727*BG727+BD727*BG730-BC727*BH727-BE727*BH730</f>
        <v>1.2844869095309903</v>
      </c>
      <c r="BM727" s="4">
        <f t="shared" ref="BM727" si="7579">(BB727*BH727+BC727*BG727+BD727*BH730+BE727*BG730)</f>
        <v>0</v>
      </c>
      <c r="BN727" s="2">
        <f t="shared" ref="BN727" si="7580">BB727*BI727+BD727*BI730-BC727*BJ727-BE727*BJ730</f>
        <v>0</v>
      </c>
      <c r="BO727" s="3">
        <f t="shared" ref="BO727" si="7581">(BB727*BJ727+BC727*BI727+BD727*BJ730+BE727*BI730)</f>
        <v>-1.0875985111028097</v>
      </c>
      <c r="BP727" s="20"/>
      <c r="BQ727" s="11">
        <v>1</v>
      </c>
      <c r="BR727" s="12">
        <v>0</v>
      </c>
      <c r="BS727" s="13">
        <v>0</v>
      </c>
      <c r="BT727" s="14">
        <v>0</v>
      </c>
      <c r="BU727" s="20"/>
      <c r="BV727" s="1">
        <f t="shared" ref="BV727" si="7582">BL727*BQ727+BN727*BQ730-BM727*BR727-BO727*BR730</f>
        <v>-0.21534693234748592</v>
      </c>
      <c r="BW727" s="4">
        <f t="shared" ref="BW727" si="7583">(BL727*BR727+BM727*BQ727+BN727*BR730+BO727*BQ730)</f>
        <v>0</v>
      </c>
      <c r="BX727" s="2">
        <f t="shared" ref="BX727" si="7584">BL727*BS727+BN727*BS730-BM727*BT727-BO727*BT730</f>
        <v>0</v>
      </c>
      <c r="BY727" s="3">
        <f t="shared" ref="BY727" si="7585">(BL727*BT727+BM727*BS727+BN727*BT730+BO727*BS730)</f>
        <v>-1.0875985111028097</v>
      </c>
      <c r="BZ727" s="20"/>
      <c r="CA727" s="11">
        <v>1</v>
      </c>
      <c r="CB727" s="12">
        <v>0</v>
      </c>
      <c r="CC727" s="13">
        <v>0</v>
      </c>
      <c r="CD727" s="40">
        <f t="shared" ref="CD727" si="7586">-1/($CB$4*$B727)</f>
        <v>-0.99106652633164649</v>
      </c>
      <c r="CE727" s="20"/>
      <c r="CF727" s="1">
        <f t="shared" ref="CF727" si="7587">BV727*CA727+BX727*CA730-BW727*CB727-BY727*CB730</f>
        <v>-0.21534693234748592</v>
      </c>
      <c r="CG727" s="4">
        <f t="shared" ref="CG727" si="7588">(BV727*CB727+BW727*CA727+BX727*CB730+BY727*CA730)</f>
        <v>0</v>
      </c>
      <c r="CH727" s="2">
        <f t="shared" ref="CH727" si="7589">BV727*CC727+BX727*CC730-BW727*CD727-BY727*CD730</f>
        <v>0</v>
      </c>
      <c r="CI727" s="3">
        <f t="shared" ref="CI727" si="7590">(BV727*CD727+BW727*CC727+BX727*CD730+BY727*CC730)</f>
        <v>-0.87417537490501074</v>
      </c>
      <c r="CJ727" s="28"/>
      <c r="CK727" s="11">
        <v>1</v>
      </c>
      <c r="CL727" s="12">
        <v>0</v>
      </c>
      <c r="CM727" s="13">
        <v>0</v>
      </c>
      <c r="CN727" s="14">
        <v>0</v>
      </c>
      <c r="CP727" s="1">
        <f t="shared" ref="CP727" si="7591">CF727*CK727+CH727*CK730-CG727*CL727-CI727*CL730</f>
        <v>-0.21534693234748592</v>
      </c>
      <c r="CQ727" s="4">
        <f t="shared" ref="CQ727" si="7592">(CF727*CL727+CG727*CK727+CH727*CL730+CI727*CK730)</f>
        <v>-0.87417537490501074</v>
      </c>
      <c r="CR727" s="2">
        <f t="shared" ref="CR727" si="7593">CF727*CM727+CH727*CM730-CG727*CN727-CI727*CN730</f>
        <v>0</v>
      </c>
      <c r="CS727" s="3">
        <f t="shared" ref="CS727" si="7594">(CF727*CN727+CG727*CM727+CH727*CN730+CI727*CM730)</f>
        <v>-0.87417537490501074</v>
      </c>
      <c r="CU727" s="29">
        <f t="shared" ref="CU727" si="7595">20*LOG(((1+$CL$4)/$CL$4)/((CP727+CP730)^2+(CQ727+CQ730)^2)^0.5)</f>
        <v>-5.0692967004506831E-2</v>
      </c>
      <c r="CW727" s="51">
        <f t="shared" ref="CW727" si="7596">((CP727^2+CQ727^2)^0.5)/((CP730^2+CQ730^2)^0.5)</f>
        <v>0.80967567068360546</v>
      </c>
      <c r="CY727" s="35"/>
      <c r="CZ727" s="35"/>
    </row>
    <row r="728" spans="1:104" ht="18" customHeight="1" thickBot="1">
      <c r="D728" s="11"/>
      <c r="E728" s="13"/>
      <c r="F728" s="13"/>
      <c r="G728" s="15"/>
      <c r="H728" s="10"/>
      <c r="I728" s="11"/>
      <c r="J728" s="13"/>
      <c r="K728" s="13"/>
      <c r="L728" s="15"/>
      <c r="N728" s="5"/>
      <c r="Q728" s="6"/>
      <c r="S728" s="11"/>
      <c r="T728" s="13"/>
      <c r="U728" s="13"/>
      <c r="V728" s="15"/>
      <c r="W728" s="20"/>
      <c r="X728" s="5"/>
      <c r="AA728" s="6"/>
      <c r="AB728" s="20"/>
      <c r="AC728" s="11"/>
      <c r="AD728" s="13"/>
      <c r="AE728" s="13"/>
      <c r="AF728" s="15"/>
      <c r="AG728" s="20"/>
      <c r="AH728" s="5"/>
      <c r="AK728" s="6"/>
      <c r="AL728" s="20"/>
      <c r="AM728" s="11"/>
      <c r="AN728" s="13"/>
      <c r="AO728" s="13"/>
      <c r="AP728" s="15"/>
      <c r="AR728" s="5"/>
      <c r="AU728" s="6"/>
      <c r="AW728" s="11"/>
      <c r="AX728" s="13"/>
      <c r="AY728" s="13"/>
      <c r="AZ728" s="15"/>
      <c r="BA728" s="20"/>
      <c r="BB728" s="5"/>
      <c r="BE728" s="6"/>
      <c r="BG728" s="11"/>
      <c r="BH728" s="13"/>
      <c r="BI728" s="13"/>
      <c r="BJ728" s="15"/>
      <c r="BL728" s="5"/>
      <c r="BO728" s="6"/>
      <c r="BQ728" s="11"/>
      <c r="BR728" s="13"/>
      <c r="BS728" s="13"/>
      <c r="BT728" s="15"/>
      <c r="BU728" s="20"/>
      <c r="BV728" s="5"/>
      <c r="BY728" s="6"/>
      <c r="CA728" s="11"/>
      <c r="CB728" s="13"/>
      <c r="CC728" s="13"/>
      <c r="CD728" s="15"/>
      <c r="CF728" s="5"/>
      <c r="CI728" s="6"/>
      <c r="CK728" s="11"/>
      <c r="CL728" s="13"/>
      <c r="CM728" s="13"/>
      <c r="CN728" s="15"/>
      <c r="CP728" s="5"/>
      <c r="CS728" s="6"/>
      <c r="CW728" s="52"/>
      <c r="CY728" s="35"/>
      <c r="CZ728" s="35"/>
    </row>
    <row r="729" spans="1:104" ht="18" customHeight="1" thickBot="1">
      <c r="D729" s="11" t="s">
        <v>6</v>
      </c>
      <c r="E729" s="13"/>
      <c r="F729" s="13" t="s">
        <v>7</v>
      </c>
      <c r="G729" s="15"/>
      <c r="H729" s="10"/>
      <c r="I729" s="11" t="s">
        <v>8</v>
      </c>
      <c r="J729" s="13"/>
      <c r="K729" s="13" t="s">
        <v>9</v>
      </c>
      <c r="L729" s="15"/>
      <c r="N729" s="251" t="s">
        <v>26</v>
      </c>
      <c r="O729" s="252"/>
      <c r="P729" s="253" t="s">
        <v>27</v>
      </c>
      <c r="Q729" s="254"/>
      <c r="S729" s="11" t="s">
        <v>13</v>
      </c>
      <c r="T729" s="13"/>
      <c r="U729" s="13" t="s">
        <v>14</v>
      </c>
      <c r="V729" s="15"/>
      <c r="W729" s="20"/>
      <c r="X729" s="251" t="s">
        <v>26</v>
      </c>
      <c r="Y729" s="252"/>
      <c r="Z729" s="253" t="s">
        <v>27</v>
      </c>
      <c r="AA729" s="254"/>
      <c r="AB729" s="20"/>
      <c r="AC729" s="11" t="s">
        <v>8</v>
      </c>
      <c r="AD729" s="13"/>
      <c r="AE729" s="13" t="s">
        <v>9</v>
      </c>
      <c r="AF729" s="15"/>
      <c r="AG729" s="20"/>
      <c r="AH729" s="251" t="s">
        <v>26</v>
      </c>
      <c r="AI729" s="252"/>
      <c r="AJ729" s="253" t="s">
        <v>27</v>
      </c>
      <c r="AK729" s="254"/>
      <c r="AL729" s="20"/>
      <c r="AM729" s="11" t="s">
        <v>13</v>
      </c>
      <c r="AN729" s="13"/>
      <c r="AO729" s="13" t="s">
        <v>14</v>
      </c>
      <c r="AP729" s="15"/>
      <c r="AR729" s="251" t="s">
        <v>26</v>
      </c>
      <c r="AS729" s="252"/>
      <c r="AT729" s="253" t="s">
        <v>27</v>
      </c>
      <c r="AU729" s="254"/>
      <c r="AV729" s="36"/>
      <c r="AW729" s="11" t="s">
        <v>8</v>
      </c>
      <c r="AX729" s="13"/>
      <c r="AY729" s="13" t="s">
        <v>9</v>
      </c>
      <c r="AZ729" s="15"/>
      <c r="BA729" s="20"/>
      <c r="BB729" s="251" t="s">
        <v>26</v>
      </c>
      <c r="BC729" s="252"/>
      <c r="BD729" s="253" t="s">
        <v>27</v>
      </c>
      <c r="BE729" s="254"/>
      <c r="BF729" s="36"/>
      <c r="BG729" s="11" t="s">
        <v>13</v>
      </c>
      <c r="BH729" s="13"/>
      <c r="BI729" s="13" t="s">
        <v>14</v>
      </c>
      <c r="BJ729" s="15"/>
      <c r="BK729" s="36"/>
      <c r="BL729" s="251" t="s">
        <v>26</v>
      </c>
      <c r="BM729" s="252"/>
      <c r="BN729" s="253" t="s">
        <v>27</v>
      </c>
      <c r="BO729" s="254"/>
      <c r="BP729" s="36"/>
      <c r="BQ729" s="11" t="s">
        <v>8</v>
      </c>
      <c r="BR729" s="13"/>
      <c r="BS729" s="13" t="s">
        <v>9</v>
      </c>
      <c r="BT729" s="15"/>
      <c r="BU729" s="20"/>
      <c r="BV729" s="251" t="s">
        <v>26</v>
      </c>
      <c r="BW729" s="252"/>
      <c r="BX729" s="253" t="s">
        <v>27</v>
      </c>
      <c r="BY729" s="254"/>
      <c r="BZ729" s="36"/>
      <c r="CA729" s="11" t="s">
        <v>13</v>
      </c>
      <c r="CB729" s="13"/>
      <c r="CC729" s="13" t="s">
        <v>14</v>
      </c>
      <c r="CD729" s="15"/>
      <c r="CE729" s="36"/>
      <c r="CF729" s="251" t="s">
        <v>26</v>
      </c>
      <c r="CG729" s="252"/>
      <c r="CH729" s="253" t="s">
        <v>27</v>
      </c>
      <c r="CI729" s="254"/>
      <c r="CK729" s="11" t="s">
        <v>28</v>
      </c>
      <c r="CL729" s="13"/>
      <c r="CM729" s="13" t="s">
        <v>29</v>
      </c>
      <c r="CN729" s="15"/>
      <c r="CP729" s="251" t="s">
        <v>26</v>
      </c>
      <c r="CQ729" s="252"/>
      <c r="CR729" s="253" t="s">
        <v>27</v>
      </c>
      <c r="CS729" s="254"/>
      <c r="CU729" s="38" t="s">
        <v>37</v>
      </c>
      <c r="CW729" s="53" t="s">
        <v>45</v>
      </c>
      <c r="CY729" s="35"/>
      <c r="CZ729" s="35"/>
    </row>
    <row r="730" spans="1:104" ht="18" customHeight="1" thickTop="1" thickBot="1">
      <c r="D730" s="16">
        <v>0</v>
      </c>
      <c r="E730" s="17">
        <v>0</v>
      </c>
      <c r="F730" s="18">
        <v>1</v>
      </c>
      <c r="G730" s="19">
        <v>0</v>
      </c>
      <c r="H730" s="10"/>
      <c r="I730" s="16">
        <v>0</v>
      </c>
      <c r="J730" s="17">
        <f t="shared" ref="J730" si="7597">-1/($J$4*$B727)</f>
        <v>-1.3790326361863678</v>
      </c>
      <c r="K730" s="18">
        <v>1</v>
      </c>
      <c r="L730" s="19">
        <v>0</v>
      </c>
      <c r="N730" s="1">
        <f t="shared" ref="N730" si="7598">D730*I727+F730*I730-E730*J727-G730*J730</f>
        <v>0</v>
      </c>
      <c r="O730" s="4">
        <f t="shared" ref="O730" si="7599">(D730*J727+E730*I727+F730*J730+G730*I730)</f>
        <v>-1.3790326361863678</v>
      </c>
      <c r="P730" s="2">
        <f t="shared" ref="P730" si="7600">D730*K727+F730*K730-E730*L727-G730*L730</f>
        <v>1</v>
      </c>
      <c r="Q730" s="3">
        <f t="shared" ref="Q730" si="7601">(D730*L727+E730*K727+F730*L730+G730*K730)</f>
        <v>0</v>
      </c>
      <c r="S730" s="16">
        <v>0</v>
      </c>
      <c r="T730" s="17">
        <v>0</v>
      </c>
      <c r="U730" s="18">
        <v>1</v>
      </c>
      <c r="V730" s="19">
        <v>0</v>
      </c>
      <c r="W730" s="20"/>
      <c r="X730" s="1">
        <f t="shared" ref="X730" si="7602">N730*S727+P730*S730-O730*T727-Q730*T730</f>
        <v>0</v>
      </c>
      <c r="Y730" s="4">
        <f t="shared" ref="Y730" si="7603">(N730*T727+O730*S727+P730*T730+Q730*S730)</f>
        <v>-1.3790326361863678</v>
      </c>
      <c r="Z730" s="2">
        <f t="shared" ref="Z730" si="7604">N730*U727+P730*U730-O730*V727-Q730*V730</f>
        <v>-1.6113492273815315</v>
      </c>
      <c r="AA730" s="3">
        <f t="shared" ref="AA730" si="7605">(N730*V727+O730*U727+P730*V730+Q730*U730)</f>
        <v>0</v>
      </c>
      <c r="AB730" s="20"/>
      <c r="AC730" s="16">
        <v>0</v>
      </c>
      <c r="AD730" s="17">
        <f t="shared" ref="AD730" si="7606">-1/($AD$4*$B727)</f>
        <v>-1.5754780000252075</v>
      </c>
      <c r="AE730" s="18">
        <v>1</v>
      </c>
      <c r="AF730" s="19">
        <v>0</v>
      </c>
      <c r="AG730" s="20"/>
      <c r="AH730" s="1">
        <f t="shared" ref="AH730" si="7607">X730*AC727+Z730*AC730-Y730*AD727-AA730*AD730</f>
        <v>0</v>
      </c>
      <c r="AI730" s="4">
        <f t="shared" ref="AI730" si="7608">(X730*AD727+Y730*AC727+Z730*AD730+AA730*AC730)</f>
        <v>1.1596126219108507</v>
      </c>
      <c r="AJ730" s="2">
        <f t="shared" ref="AJ730" si="7609">X730*AE727+Z730*AE730-Y730*AF727-AA730*AF730</f>
        <v>-1.6113492273815315</v>
      </c>
      <c r="AK730" s="3">
        <f t="shared" ref="AK730" si="7610">(X730*AF727+Y730*AE727+Z730*AF730+AA730*AE730)</f>
        <v>0</v>
      </c>
      <c r="AL730" s="20"/>
      <c r="AM730" s="16">
        <v>0</v>
      </c>
      <c r="AN730" s="17">
        <v>0</v>
      </c>
      <c r="AO730" s="18">
        <v>1</v>
      </c>
      <c r="AP730" s="19">
        <v>0</v>
      </c>
      <c r="AR730" s="1">
        <f t="shared" ref="AR730" si="7611">AH730*AM727+AJ730*AM730-AI730*AN727-AK730*AN730</f>
        <v>0</v>
      </c>
      <c r="AS730" s="4">
        <f t="shared" ref="AS730" si="7612">(AH730*AN727+AI730*AM727+AJ730*AN730+AK730*AM730)</f>
        <v>1.1596126219108507</v>
      </c>
      <c r="AT730" s="2">
        <f t="shared" ref="AT730" si="7613">AH730*AO727+AJ730*AO730-AI730*AP727-AK730*AP730</f>
        <v>0.67061608679037077</v>
      </c>
      <c r="AU730" s="3">
        <f t="shared" ref="AU730" si="7614">(AH730*AP727+AI730*AO727+AJ730*AP730+AK730*AO730)</f>
        <v>0</v>
      </c>
      <c r="AV730" s="20"/>
      <c r="AW730" s="16">
        <v>0</v>
      </c>
      <c r="AX730" s="17">
        <f t="shared" ref="AX730" si="7615">-1/($AX$4*$B727)</f>
        <v>-1.5754780000252075</v>
      </c>
      <c r="AY730" s="18">
        <v>1</v>
      </c>
      <c r="AZ730" s="19">
        <v>0</v>
      </c>
      <c r="BA730" s="20"/>
      <c r="BB730" s="1">
        <f t="shared" ref="BB730" si="7616">AR730*AW727+AT730*AW730-AS730*AX727-AU730*AX730</f>
        <v>0</v>
      </c>
      <c r="BC730" s="4">
        <f t="shared" ref="BC730" si="7617">(AR730*AX727+AS730*AW727+AT730*AX730+AU730*AW730)</f>
        <v>0.10307173070962627</v>
      </c>
      <c r="BD730" s="2">
        <f t="shared" ref="BD730" si="7618">AR730*AY727+AT730*AY730-AS730*AZ727-AU730*AZ730</f>
        <v>0.67061608679037077</v>
      </c>
      <c r="BE730" s="3">
        <f t="shared" ref="BE730" si="7619">(AR730*AZ727+AS730*AY727+AT730*AZ730+AU730*AY730)</f>
        <v>0</v>
      </c>
      <c r="BF730" s="20"/>
      <c r="BG730" s="16">
        <v>0</v>
      </c>
      <c r="BH730" s="17">
        <v>0</v>
      </c>
      <c r="BI730" s="18">
        <v>1</v>
      </c>
      <c r="BJ730" s="19">
        <v>0</v>
      </c>
      <c r="BK730" s="20"/>
      <c r="BL730" s="1">
        <f t="shared" ref="BL730" si="7620">BB730*BG727+BD730*BG730-BC730*BH727-BE730*BH730</f>
        <v>0</v>
      </c>
      <c r="BM730" s="4">
        <f t="shared" ref="BM730" si="7621">(BB730*BH727+BC730*BG727+BD730*BH730+BE730*BG730)</f>
        <v>0.10307173070962627</v>
      </c>
      <c r="BN730" s="2">
        <f t="shared" ref="BN730" si="7622">BB730*BI727+BD730*BI730-BC730*BJ727-BE730*BJ730</f>
        <v>0.86579368976414472</v>
      </c>
      <c r="BO730" s="3">
        <f t="shared" ref="BO730" si="7623">(BB730*BJ727+BC730*BI727+BD730*BJ730+BE730*BI730)</f>
        <v>0</v>
      </c>
      <c r="BP730" s="20"/>
      <c r="BQ730" s="16">
        <v>0</v>
      </c>
      <c r="BR730" s="17">
        <f t="shared" ref="BR730" si="7624">-1/($BR$4*$B727)</f>
        <v>-1.3790326361863678</v>
      </c>
      <c r="BS730" s="18">
        <v>1</v>
      </c>
      <c r="BT730" s="19">
        <v>0</v>
      </c>
      <c r="BU730" s="20"/>
      <c r="BV730" s="1">
        <f t="shared" ref="BV730" si="7625">BL730*BQ727+BN730*BQ730-BM730*BR727-BO730*BR730</f>
        <v>0</v>
      </c>
      <c r="BW730" s="4">
        <f t="shared" ref="BW730" si="7626">(BL730*BR727+BM730*BQ727+BN730*BR730+BO730*BQ730)</f>
        <v>-1.0908860236793445</v>
      </c>
      <c r="BX730" s="2">
        <f t="shared" ref="BX730" si="7627">BL730*BS727+BN730*BS730-BM730*BT727-BO730*BT730</f>
        <v>0.86579368976414472</v>
      </c>
      <c r="BY730" s="3">
        <f t="shared" ref="BY730" si="7628">(BL730*BT727+BM730*BS727+BN730*BT730+BO730*BS730)</f>
        <v>0</v>
      </c>
      <c r="BZ730" s="20"/>
      <c r="CA730" s="16">
        <v>0</v>
      </c>
      <c r="CB730" s="17">
        <v>0</v>
      </c>
      <c r="CC730" s="18">
        <v>1</v>
      </c>
      <c r="CD730" s="19">
        <v>0</v>
      </c>
      <c r="CE730" s="20"/>
      <c r="CF730" s="1">
        <f t="shared" ref="CF730" si="7629">BV730*CA727+BX730*CA730-BW730*CB727-BY730*CB730</f>
        <v>0</v>
      </c>
      <c r="CG730" s="4">
        <f t="shared" ref="CG730" si="7630">(BV730*CB727+BW730*CA727+BX730*CB730+BY730*CA730)</f>
        <v>-1.0908860236793445</v>
      </c>
      <c r="CH730" s="2">
        <f t="shared" ref="CH730" si="7631">BV730*CC727+BX730*CC730-BW730*CD727-BY730*CD730</f>
        <v>-0.21534693234748548</v>
      </c>
      <c r="CI730" s="3">
        <f t="shared" ref="CI730" si="7632">(BV730*CD727+BW730*CC727+BX730*CD730+BY730*CC730)</f>
        <v>0</v>
      </c>
      <c r="CK730" s="16">
        <f t="shared" ref="CK730" si="7633">1/$CL$4</f>
        <v>1</v>
      </c>
      <c r="CL730" s="17">
        <v>0</v>
      </c>
      <c r="CM730" s="18">
        <v>1</v>
      </c>
      <c r="CN730" s="19">
        <v>0</v>
      </c>
      <c r="CP730" s="1">
        <f t="shared" ref="CP730" si="7634">CF730*CK727+CH730*CK730-CG730*CL727-CI730*CL730</f>
        <v>-0.21534693234748548</v>
      </c>
      <c r="CQ730" s="4">
        <f t="shared" ref="CQ730" si="7635">(CF730*CL727+CG730*CK727+CH730*CL730+CI730*CK730)</f>
        <v>-1.0908860236793445</v>
      </c>
      <c r="CR730" s="2">
        <f t="shared" ref="CR730" si="7636">CF730*CM727+CH730*CM730-CG730*CN727-CI730*CN730</f>
        <v>-0.21534693234748548</v>
      </c>
      <c r="CS730" s="3">
        <f t="shared" ref="CS730" si="7637">(CF730*CN727+CG730*CM727+CH730*CN730+CI730*CM730)</f>
        <v>0</v>
      </c>
      <c r="CU730" s="39">
        <f t="shared" ref="CU730" si="7638">(180/PI())*ATAN(-1*(CQ727/CP727))</f>
        <v>-76.161134134509084</v>
      </c>
      <c r="CW730" s="54">
        <f t="shared" ref="CW730" si="7639">20*LOG(((1-(10^(CU727/20)^2)*(1-((1-CW727)/(1+CW727))^2))^0.5))</f>
        <v>-16.471022384097434</v>
      </c>
      <c r="CY730" s="35"/>
      <c r="CZ730" s="35"/>
    </row>
    <row r="731" spans="1:104" ht="18" customHeight="1"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3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  <c r="BA731" s="20"/>
      <c r="BB731" s="20"/>
      <c r="BC731" s="20"/>
      <c r="BD731" s="20"/>
      <c r="BE731" s="20"/>
      <c r="BF731" s="20"/>
      <c r="BG731" s="20"/>
      <c r="BH731" s="20"/>
      <c r="BI731" s="20"/>
      <c r="BJ731" s="20"/>
      <c r="BK731" s="20"/>
      <c r="BL731" s="20"/>
      <c r="BM731" s="20"/>
      <c r="BN731" s="20"/>
      <c r="BO731" s="20"/>
      <c r="BP731" s="20"/>
      <c r="BQ731" s="20"/>
      <c r="BR731" s="20"/>
      <c r="BS731" s="20"/>
      <c r="BT731" s="20"/>
      <c r="BU731" s="20"/>
      <c r="BV731" s="20"/>
      <c r="BW731" s="20"/>
      <c r="BX731" s="20"/>
      <c r="BY731" s="20"/>
      <c r="BZ731" s="20"/>
      <c r="CA731" s="20"/>
      <c r="CB731" s="20"/>
      <c r="CC731" s="20"/>
      <c r="CD731" s="20"/>
      <c r="CE731" s="20"/>
      <c r="CF731" s="20"/>
      <c r="CG731" s="20"/>
      <c r="CH731" s="20"/>
      <c r="CI731" s="20"/>
      <c r="CJ731" s="20"/>
      <c r="CK731" s="20"/>
      <c r="CL731" s="20"/>
      <c r="CY731" s="35"/>
      <c r="CZ731" s="35"/>
    </row>
    <row r="732" spans="1:104" ht="18" customHeight="1">
      <c r="CY732" s="35"/>
      <c r="CZ732" s="35"/>
    </row>
    <row r="733" spans="1:104" ht="18" customHeight="1" thickBot="1">
      <c r="A733" s="23"/>
      <c r="B733" s="23"/>
      <c r="C733" s="23"/>
      <c r="D733" s="20" t="s">
        <v>15</v>
      </c>
      <c r="E733" s="20"/>
      <c r="F733" s="20"/>
      <c r="G733" s="20"/>
      <c r="H733" s="20"/>
      <c r="I733" s="20" t="s">
        <v>16</v>
      </c>
      <c r="J733" s="20"/>
      <c r="K733" s="20"/>
      <c r="L733" s="20"/>
      <c r="M733" s="23"/>
      <c r="N733" s="23"/>
      <c r="O733" s="24" t="s">
        <v>17</v>
      </c>
      <c r="P733" s="23"/>
      <c r="Q733" s="23"/>
      <c r="R733" s="23"/>
      <c r="S733" s="20"/>
      <c r="T733" s="20" t="s">
        <v>18</v>
      </c>
      <c r="U733" s="23"/>
      <c r="V733" s="23"/>
      <c r="W733" s="23"/>
      <c r="X733" s="23"/>
      <c r="Y733" s="24" t="s">
        <v>19</v>
      </c>
      <c r="Z733" s="23"/>
      <c r="AA733" s="23"/>
      <c r="AB733" s="23"/>
      <c r="AC733" s="24" t="s">
        <v>20</v>
      </c>
      <c r="AD733" s="20"/>
      <c r="AE733" s="20"/>
      <c r="AF733" s="20"/>
      <c r="AG733" s="20"/>
      <c r="AH733" s="23"/>
      <c r="AI733" s="24" t="s">
        <v>21</v>
      </c>
      <c r="AJ733" s="23"/>
      <c r="AK733" s="23"/>
      <c r="AL733" s="20"/>
      <c r="AM733" s="24" t="s">
        <v>31</v>
      </c>
      <c r="AN733" s="20"/>
      <c r="AO733" s="23"/>
      <c r="AP733" s="23"/>
      <c r="AQ733" s="23"/>
      <c r="AR733" s="23"/>
      <c r="AS733" s="24" t="s">
        <v>91</v>
      </c>
      <c r="AT733" s="23"/>
      <c r="AU733" s="23"/>
      <c r="AV733" s="23"/>
      <c r="AW733" s="24" t="s">
        <v>32</v>
      </c>
      <c r="AX733" s="20"/>
      <c r="AY733" s="20"/>
      <c r="AZ733" s="20"/>
      <c r="BA733" s="20"/>
      <c r="BB733" s="23"/>
      <c r="BC733" s="24" t="s">
        <v>22</v>
      </c>
      <c r="BD733" s="23"/>
      <c r="BE733" s="23"/>
      <c r="BF733" s="23"/>
      <c r="BG733" s="24" t="s">
        <v>33</v>
      </c>
      <c r="BH733" s="20"/>
      <c r="BI733" s="23"/>
      <c r="BJ733" s="23"/>
      <c r="BK733" s="23"/>
      <c r="BL733" s="23"/>
      <c r="BM733" s="24" t="s">
        <v>34</v>
      </c>
      <c r="BN733" s="23"/>
      <c r="BO733" s="23"/>
      <c r="BP733" s="23"/>
      <c r="BQ733" s="24" t="s">
        <v>89</v>
      </c>
      <c r="BR733" s="20"/>
      <c r="BS733" s="20"/>
      <c r="BT733" s="20"/>
      <c r="BU733" s="20"/>
      <c r="BV733" s="23"/>
      <c r="BW733" s="24" t="s">
        <v>35</v>
      </c>
      <c r="BX733" s="23"/>
      <c r="BY733" s="23"/>
      <c r="BZ733" s="23"/>
      <c r="CA733" s="24" t="s">
        <v>90</v>
      </c>
      <c r="CB733" s="20"/>
      <c r="CC733" s="23"/>
      <c r="CD733" s="23"/>
      <c r="CE733" s="23"/>
      <c r="CF733" s="23"/>
      <c r="CG733" s="24" t="s">
        <v>92</v>
      </c>
      <c r="CH733" s="23"/>
      <c r="CI733" s="23"/>
      <c r="CJ733" s="23"/>
      <c r="CK733" s="24" t="s">
        <v>36</v>
      </c>
      <c r="CL733" s="24"/>
      <c r="CM733" s="23"/>
      <c r="CN733" s="23"/>
      <c r="CO733" s="23"/>
      <c r="CP733" s="23"/>
      <c r="CQ733" s="24" t="s">
        <v>93</v>
      </c>
      <c r="CR733" s="23"/>
      <c r="CS733" s="23"/>
      <c r="CY733" s="35"/>
      <c r="CZ733" s="35"/>
    </row>
    <row r="734" spans="1:104" ht="18" customHeight="1" thickBot="1">
      <c r="A734" s="23"/>
      <c r="B734" s="33"/>
      <c r="C734" s="23"/>
      <c r="D734" s="7" t="s">
        <v>2</v>
      </c>
      <c r="E734" s="8"/>
      <c r="F734" s="8" t="s">
        <v>3</v>
      </c>
      <c r="G734" s="9"/>
      <c r="H734" s="10"/>
      <c r="I734" s="7" t="s">
        <v>4</v>
      </c>
      <c r="J734" s="8"/>
      <c r="K734" s="8" t="s">
        <v>5</v>
      </c>
      <c r="L734" s="9"/>
      <c r="M734" s="23"/>
      <c r="N734" s="251" t="s">
        <v>79</v>
      </c>
      <c r="O734" s="252"/>
      <c r="P734" s="253" t="s">
        <v>80</v>
      </c>
      <c r="Q734" s="254"/>
      <c r="R734" s="23"/>
      <c r="S734" s="7" t="s">
        <v>11</v>
      </c>
      <c r="T734" s="8"/>
      <c r="U734" s="8" t="s">
        <v>12</v>
      </c>
      <c r="V734" s="9"/>
      <c r="W734" s="20"/>
      <c r="X734" s="251" t="s">
        <v>79</v>
      </c>
      <c r="Y734" s="252"/>
      <c r="Z734" s="253" t="s">
        <v>80</v>
      </c>
      <c r="AA734" s="254"/>
      <c r="AB734" s="20"/>
      <c r="AC734" s="7" t="s">
        <v>4</v>
      </c>
      <c r="AD734" s="8"/>
      <c r="AE734" s="8" t="s">
        <v>5</v>
      </c>
      <c r="AF734" s="9"/>
      <c r="AG734" s="20"/>
      <c r="AH734" s="251" t="s">
        <v>0</v>
      </c>
      <c r="AI734" s="252"/>
      <c r="AJ734" s="253" t="s">
        <v>1</v>
      </c>
      <c r="AK734" s="254"/>
      <c r="AL734" s="20"/>
      <c r="AM734" s="7" t="s">
        <v>11</v>
      </c>
      <c r="AN734" s="8"/>
      <c r="AO734" s="8" t="s">
        <v>12</v>
      </c>
      <c r="AP734" s="9"/>
      <c r="AQ734" s="23"/>
      <c r="AR734" s="251" t="s">
        <v>0</v>
      </c>
      <c r="AS734" s="252"/>
      <c r="AT734" s="253" t="s">
        <v>1</v>
      </c>
      <c r="AU734" s="254"/>
      <c r="AV734" s="36"/>
      <c r="AW734" s="7" t="s">
        <v>4</v>
      </c>
      <c r="AX734" s="8"/>
      <c r="AY734" s="8" t="s">
        <v>5</v>
      </c>
      <c r="AZ734" s="9"/>
      <c r="BA734" s="20"/>
      <c r="BB734" s="251" t="s">
        <v>0</v>
      </c>
      <c r="BC734" s="252"/>
      <c r="BD734" s="253" t="s">
        <v>1</v>
      </c>
      <c r="BE734" s="254"/>
      <c r="BF734" s="36"/>
      <c r="BG734" s="7" t="s">
        <v>11</v>
      </c>
      <c r="BH734" s="8"/>
      <c r="BI734" s="8" t="s">
        <v>12</v>
      </c>
      <c r="BJ734" s="9"/>
      <c r="BK734" s="36"/>
      <c r="BL734" s="251" t="s">
        <v>0</v>
      </c>
      <c r="BM734" s="252"/>
      <c r="BN734" s="253" t="s">
        <v>1</v>
      </c>
      <c r="BO734" s="254"/>
      <c r="BP734" s="36"/>
      <c r="BQ734" s="7" t="s">
        <v>4</v>
      </c>
      <c r="BR734" s="8"/>
      <c r="BS734" s="8" t="s">
        <v>5</v>
      </c>
      <c r="BT734" s="9"/>
      <c r="BU734" s="20"/>
      <c r="BV734" s="251" t="s">
        <v>0</v>
      </c>
      <c r="BW734" s="252"/>
      <c r="BX734" s="253" t="s">
        <v>1</v>
      </c>
      <c r="BY734" s="254"/>
      <c r="BZ734" s="36"/>
      <c r="CA734" s="7" t="s">
        <v>11</v>
      </c>
      <c r="CB734" s="8"/>
      <c r="CC734" s="8" t="s">
        <v>12</v>
      </c>
      <c r="CD734" s="9"/>
      <c r="CE734" s="36"/>
      <c r="CF734" s="251" t="s">
        <v>0</v>
      </c>
      <c r="CG734" s="252"/>
      <c r="CH734" s="253" t="s">
        <v>1</v>
      </c>
      <c r="CI734" s="254"/>
      <c r="CJ734" s="23"/>
      <c r="CK734" s="7" t="s">
        <v>23</v>
      </c>
      <c r="CL734" s="8"/>
      <c r="CM734" s="8" t="s">
        <v>24</v>
      </c>
      <c r="CN734" s="9"/>
      <c r="CO734" s="23"/>
      <c r="CP734" s="251" t="s">
        <v>0</v>
      </c>
      <c r="CQ734" s="252"/>
      <c r="CR734" s="253" t="s">
        <v>1</v>
      </c>
      <c r="CS734" s="254"/>
      <c r="CU734" s="26" t="s">
        <v>25</v>
      </c>
      <c r="CW734" s="50" t="s">
        <v>44</v>
      </c>
      <c r="CY734" s="35"/>
      <c r="CZ734" s="35"/>
    </row>
    <row r="735" spans="1:104" ht="18" customHeight="1" thickTop="1" thickBot="1">
      <c r="B735" s="34">
        <v>1.0649999999999999</v>
      </c>
      <c r="D735" s="11">
        <v>1</v>
      </c>
      <c r="E735" s="12">
        <v>0</v>
      </c>
      <c r="F735" s="13">
        <v>0</v>
      </c>
      <c r="G735" s="40">
        <f t="shared" ref="G735" si="7640">-1/($E$4*$B735)</f>
        <v>-0.98641363184182673</v>
      </c>
      <c r="H735" s="10"/>
      <c r="I735" s="11">
        <v>1</v>
      </c>
      <c r="J735" s="12">
        <v>0</v>
      </c>
      <c r="K735" s="13">
        <v>0</v>
      </c>
      <c r="L735" s="14">
        <v>0</v>
      </c>
      <c r="N735" s="1">
        <f t="shared" ref="N735" si="7641">D735*I735+F735*I738-E735*J735-G735*J738</f>
        <v>-0.35391022211675494</v>
      </c>
      <c r="O735" s="4">
        <f t="shared" ref="O735" si="7642">(D735*J735+E735*I735+F735*J738+G735*I738)</f>
        <v>0</v>
      </c>
      <c r="P735" s="2">
        <f t="shared" ref="P735" si="7643">D735*K735+F735*K738-E735*L735-G735*L738</f>
        <v>0</v>
      </c>
      <c r="Q735" s="3">
        <f t="shared" ref="Q735" si="7644">(D735*L735+E735*K735+F735*L738+G735*K738)</f>
        <v>-0.98641363184182673</v>
      </c>
      <c r="S735" s="11">
        <v>1</v>
      </c>
      <c r="T735" s="12">
        <v>0</v>
      </c>
      <c r="U735" s="13">
        <v>0</v>
      </c>
      <c r="V735" s="40">
        <f t="shared" ref="V735" si="7645">-1/($T$4*$B735)</f>
        <v>-1.8847192616423825</v>
      </c>
      <c r="W735" s="20"/>
      <c r="X735" s="1">
        <f t="shared" ref="X735" si="7646">N735*S735+P735*S738-O735*T735-Q735*T738</f>
        <v>-0.35391022211675494</v>
      </c>
      <c r="Y735" s="4">
        <f t="shared" ref="Y735" si="7647">(N735*T735+O735*S735+P735*T738+Q735*S738)</f>
        <v>0</v>
      </c>
      <c r="Z735" s="2">
        <f t="shared" ref="Z735" si="7648">N735*U735+P735*U738-O735*V735-Q735*V738</f>
        <v>0</v>
      </c>
      <c r="AA735" s="3">
        <f t="shared" ref="AA735" si="7649">(N735*V735+O735*U735+P735*V738+Q735*U738)</f>
        <v>-0.31939221932624484</v>
      </c>
      <c r="AB735" s="20"/>
      <c r="AC735" s="11">
        <v>1</v>
      </c>
      <c r="AD735" s="12">
        <v>0</v>
      </c>
      <c r="AE735" s="13">
        <v>0</v>
      </c>
      <c r="AF735" s="14">
        <v>0</v>
      </c>
      <c r="AG735" s="20"/>
      <c r="AH735" s="1">
        <f t="shared" ref="AH735" si="7650">X735*AC735+Z735*AC738-Y735*AD735-AA735*AD738</f>
        <v>-0.85474321725608648</v>
      </c>
      <c r="AI735" s="4">
        <f t="shared" ref="AI735" si="7651">(X735*AD735+Y735*AC735+Z735*AD738+AA735*AC738)</f>
        <v>0</v>
      </c>
      <c r="AJ735" s="2">
        <f t="shared" ref="AJ735" si="7652">X735*AE735+Z735*AE738-Y735*AF735-AA735*AF738</f>
        <v>0</v>
      </c>
      <c r="AK735" s="3">
        <f t="shared" ref="AK735" si="7653">(X735*AF735+Y735*AE735+Z735*AF738+AA735*AE738)</f>
        <v>-0.31939221932624484</v>
      </c>
      <c r="AL735" s="20"/>
      <c r="AM735" s="11">
        <v>1</v>
      </c>
      <c r="AN735" s="12">
        <v>0</v>
      </c>
      <c r="AO735" s="13">
        <v>0</v>
      </c>
      <c r="AP735" s="40">
        <f t="shared" ref="AP735" si="7654">-1/($AN$4*$B735)</f>
        <v>-1.9586298209224757</v>
      </c>
      <c r="AR735" s="1">
        <f t="shared" ref="AR735" si="7655">AH735*AM735+AJ735*AM738-AI735*AN735-AK735*AN738</f>
        <v>-0.85474321725608648</v>
      </c>
      <c r="AS735" s="4">
        <f t="shared" ref="AS735" si="7656">(AH735*AN735+AI735*AM735+AJ735*AN738+AK735*AM738)</f>
        <v>0</v>
      </c>
      <c r="AT735" s="2">
        <f t="shared" ref="AT735" si="7657">AH735*AO735+AJ735*AO738-AI735*AP735-AK735*AP738</f>
        <v>0</v>
      </c>
      <c r="AU735" s="3">
        <f t="shared" ref="AU735" si="7658">(AH735*AP735+AI735*AO735+AJ735*AP738+AK735*AO738)</f>
        <v>1.3547333352227446</v>
      </c>
      <c r="AV735" s="20"/>
      <c r="AW735" s="11">
        <v>1</v>
      </c>
      <c r="AX735" s="12">
        <v>0</v>
      </c>
      <c r="AY735" s="13">
        <v>0</v>
      </c>
      <c r="AZ735" s="14">
        <v>0</v>
      </c>
      <c r="BA735" s="20"/>
      <c r="BB735" s="1">
        <f t="shared" ref="BB735" si="7659">AR735*AW735+AT735*AW738-AS735*AX735-AU735*AX738</f>
        <v>1.2695889137081027</v>
      </c>
      <c r="BC735" s="4">
        <f t="shared" ref="BC735" si="7660">(AR735*AX735+AS735*AW735+AT735*AX738+AU735*AW738)</f>
        <v>0</v>
      </c>
      <c r="BD735" s="2">
        <f t="shared" ref="BD735" si="7661">AR735*AY735+AT735*AY738-AS735*AZ735-AU735*AZ738</f>
        <v>0</v>
      </c>
      <c r="BE735" s="3">
        <f t="shared" ref="BE735" si="7662">(AR735*AZ735+AS735*AY735+AT735*AZ738+AU735*AY738)</f>
        <v>1.3547333352227446</v>
      </c>
      <c r="BF735" s="20"/>
      <c r="BG735" s="11">
        <v>1</v>
      </c>
      <c r="BH735" s="12">
        <v>0</v>
      </c>
      <c r="BI735" s="13">
        <v>0</v>
      </c>
      <c r="BJ735" s="40">
        <f t="shared" ref="BJ735" si="7663">-1/($BH$4*$B735)</f>
        <v>-1.8847192616423825</v>
      </c>
      <c r="BK735" s="20"/>
      <c r="BL735" s="1">
        <f t="shared" ref="BL735" si="7664">BB735*BG735+BD735*BG738-BC735*BH735-BE735*BH738</f>
        <v>1.2695889137081027</v>
      </c>
      <c r="BM735" s="4">
        <f t="shared" ref="BM735" si="7665">(BB735*BH735+BC735*BG735+BD735*BH738+BE735*BG738)</f>
        <v>0</v>
      </c>
      <c r="BN735" s="2">
        <f t="shared" ref="BN735" si="7666">BB735*BI735+BD735*BI738-BC735*BJ735-BE735*BJ738</f>
        <v>0</v>
      </c>
      <c r="BO735" s="3">
        <f t="shared" ref="BO735" si="7667">(BB735*BJ735+BC735*BI735+BD735*BJ738+BE735*BI738)</f>
        <v>-1.0380853448105452</v>
      </c>
      <c r="BP735" s="20"/>
      <c r="BQ735" s="11">
        <v>1</v>
      </c>
      <c r="BR735" s="12">
        <v>0</v>
      </c>
      <c r="BS735" s="13">
        <v>0</v>
      </c>
      <c r="BT735" s="14">
        <v>0</v>
      </c>
      <c r="BU735" s="20"/>
      <c r="BV735" s="1">
        <f t="shared" ref="BV735" si="7668">BL735*BQ735+BN735*BQ738-BM735*BR735-BO735*BR738</f>
        <v>-0.15524374715476319</v>
      </c>
      <c r="BW735" s="4">
        <f t="shared" ref="BW735" si="7669">(BL735*BR735+BM735*BQ735+BN735*BR738+BO735*BQ738)</f>
        <v>0</v>
      </c>
      <c r="BX735" s="2">
        <f t="shared" ref="BX735" si="7670">BL735*BS735+BN735*BS738-BM735*BT735-BO735*BT738</f>
        <v>0</v>
      </c>
      <c r="BY735" s="3">
        <f t="shared" ref="BY735" si="7671">(BL735*BT735+BM735*BS735+BN735*BT738+BO735*BS738)</f>
        <v>-1.0380853448105452</v>
      </c>
      <c r="BZ735" s="20"/>
      <c r="CA735" s="11">
        <v>1</v>
      </c>
      <c r="CB735" s="12">
        <v>0</v>
      </c>
      <c r="CC735" s="13">
        <v>0</v>
      </c>
      <c r="CD735" s="40">
        <f t="shared" ref="CD735" si="7672">-1/($CB$4*$B735)</f>
        <v>-0.98641363184182673</v>
      </c>
      <c r="CE735" s="20"/>
      <c r="CF735" s="1">
        <f t="shared" ref="CF735" si="7673">BV735*CA735+BX735*CA738-BW735*CB735-BY735*CB738</f>
        <v>-0.15524374715476319</v>
      </c>
      <c r="CG735" s="4">
        <f t="shared" ref="CG735" si="7674">(BV735*CB735+BW735*CA735+BX735*CB738+BY735*CA738)</f>
        <v>0</v>
      </c>
      <c r="CH735" s="2">
        <f t="shared" ref="CH735" si="7675">BV735*CC735+BX735*CC738-BW735*CD735-BY735*CD738</f>
        <v>0</v>
      </c>
      <c r="CI735" s="3">
        <f t="shared" ref="CI735" si="7676">(BV735*CD735+BW735*CC735+BX735*CD738+BY735*CC738)</f>
        <v>-0.88495079635888096</v>
      </c>
      <c r="CJ735" s="28"/>
      <c r="CK735" s="11">
        <v>1</v>
      </c>
      <c r="CL735" s="12">
        <v>0</v>
      </c>
      <c r="CM735" s="13">
        <v>0</v>
      </c>
      <c r="CN735" s="14">
        <v>0</v>
      </c>
      <c r="CP735" s="1">
        <f t="shared" ref="CP735" si="7677">CF735*CK735+CH735*CK738-CG735*CL735-CI735*CL738</f>
        <v>-0.15524374715476319</v>
      </c>
      <c r="CQ735" s="4">
        <f t="shared" ref="CQ735" si="7678">(CF735*CL735+CG735*CK735+CH735*CL738+CI735*CK738)</f>
        <v>-0.88495079635888096</v>
      </c>
      <c r="CR735" s="2">
        <f t="shared" ref="CR735" si="7679">CF735*CM735+CH735*CM738-CG735*CN735-CI735*CN738</f>
        <v>0</v>
      </c>
      <c r="CS735" s="3">
        <f t="shared" ref="CS735" si="7680">(CF735*CN735+CG735*CM735+CH735*CN738+CI735*CM738)</f>
        <v>-0.88495079635888096</v>
      </c>
      <c r="CU735" s="29">
        <f t="shared" ref="CU735" si="7681">20*LOG(((1+$CL$4)/$CL$4)/((CP735+CP738)^2+(CQ735+CQ738)^2)^0.5)</f>
        <v>-5.1211022768083071E-2</v>
      </c>
      <c r="CW735" s="51">
        <f t="shared" ref="CW735" si="7682">((CP735^2+CQ735^2)^0.5)/((CP738^2+CQ738^2)^0.5)</f>
        <v>0.80677739591381814</v>
      </c>
      <c r="CY735" s="35"/>
      <c r="CZ735" s="35"/>
    </row>
    <row r="736" spans="1:104" ht="18" customHeight="1" thickBot="1">
      <c r="D736" s="11"/>
      <c r="E736" s="13"/>
      <c r="F736" s="13"/>
      <c r="G736" s="15"/>
      <c r="H736" s="10"/>
      <c r="I736" s="11"/>
      <c r="J736" s="13"/>
      <c r="K736" s="13"/>
      <c r="L736" s="15"/>
      <c r="N736" s="5"/>
      <c r="Q736" s="6"/>
      <c r="S736" s="11"/>
      <c r="T736" s="13"/>
      <c r="U736" s="13"/>
      <c r="V736" s="15"/>
      <c r="W736" s="20"/>
      <c r="X736" s="5"/>
      <c r="AA736" s="6"/>
      <c r="AB736" s="20"/>
      <c r="AC736" s="11"/>
      <c r="AD736" s="13"/>
      <c r="AE736" s="13"/>
      <c r="AF736" s="15"/>
      <c r="AG736" s="20"/>
      <c r="AH736" s="5"/>
      <c r="AK736" s="6"/>
      <c r="AL736" s="20"/>
      <c r="AM736" s="11"/>
      <c r="AN736" s="13"/>
      <c r="AO736" s="13"/>
      <c r="AP736" s="15"/>
      <c r="AR736" s="5"/>
      <c r="AU736" s="6"/>
      <c r="AW736" s="11"/>
      <c r="AX736" s="13"/>
      <c r="AY736" s="13"/>
      <c r="AZ736" s="15"/>
      <c r="BA736" s="20"/>
      <c r="BB736" s="5"/>
      <c r="BE736" s="6"/>
      <c r="BG736" s="11"/>
      <c r="BH736" s="13"/>
      <c r="BI736" s="13"/>
      <c r="BJ736" s="15"/>
      <c r="BL736" s="5"/>
      <c r="BO736" s="6"/>
      <c r="BQ736" s="11"/>
      <c r="BR736" s="13"/>
      <c r="BS736" s="13"/>
      <c r="BT736" s="15"/>
      <c r="BU736" s="20"/>
      <c r="BV736" s="5"/>
      <c r="BY736" s="6"/>
      <c r="CA736" s="11"/>
      <c r="CB736" s="13"/>
      <c r="CC736" s="13"/>
      <c r="CD736" s="15"/>
      <c r="CF736" s="5"/>
      <c r="CI736" s="6"/>
      <c r="CK736" s="11"/>
      <c r="CL736" s="13"/>
      <c r="CM736" s="13"/>
      <c r="CN736" s="15"/>
      <c r="CP736" s="5"/>
      <c r="CS736" s="6"/>
      <c r="CW736" s="52"/>
      <c r="CY736" s="35"/>
      <c r="CZ736" s="35"/>
    </row>
    <row r="737" spans="1:104" ht="18" customHeight="1" thickBot="1">
      <c r="D737" s="11" t="s">
        <v>6</v>
      </c>
      <c r="E737" s="13"/>
      <c r="F737" s="13" t="s">
        <v>7</v>
      </c>
      <c r="G737" s="15"/>
      <c r="H737" s="10"/>
      <c r="I737" s="11" t="s">
        <v>8</v>
      </c>
      <c r="J737" s="13"/>
      <c r="K737" s="13" t="s">
        <v>9</v>
      </c>
      <c r="L737" s="15"/>
      <c r="N737" s="251" t="s">
        <v>26</v>
      </c>
      <c r="O737" s="252"/>
      <c r="P737" s="253" t="s">
        <v>27</v>
      </c>
      <c r="Q737" s="254"/>
      <c r="S737" s="11" t="s">
        <v>13</v>
      </c>
      <c r="T737" s="13"/>
      <c r="U737" s="13" t="s">
        <v>14</v>
      </c>
      <c r="V737" s="15"/>
      <c r="W737" s="20"/>
      <c r="X737" s="251" t="s">
        <v>26</v>
      </c>
      <c r="Y737" s="252"/>
      <c r="Z737" s="253" t="s">
        <v>27</v>
      </c>
      <c r="AA737" s="254"/>
      <c r="AB737" s="20"/>
      <c r="AC737" s="11" t="s">
        <v>8</v>
      </c>
      <c r="AD737" s="13"/>
      <c r="AE737" s="13" t="s">
        <v>9</v>
      </c>
      <c r="AF737" s="15"/>
      <c r="AG737" s="20"/>
      <c r="AH737" s="251" t="s">
        <v>26</v>
      </c>
      <c r="AI737" s="252"/>
      <c r="AJ737" s="253" t="s">
        <v>27</v>
      </c>
      <c r="AK737" s="254"/>
      <c r="AL737" s="20"/>
      <c r="AM737" s="11" t="s">
        <v>13</v>
      </c>
      <c r="AN737" s="13"/>
      <c r="AO737" s="13" t="s">
        <v>14</v>
      </c>
      <c r="AP737" s="15"/>
      <c r="AR737" s="251" t="s">
        <v>26</v>
      </c>
      <c r="AS737" s="252"/>
      <c r="AT737" s="253" t="s">
        <v>27</v>
      </c>
      <c r="AU737" s="254"/>
      <c r="AV737" s="36"/>
      <c r="AW737" s="11" t="s">
        <v>8</v>
      </c>
      <c r="AX737" s="13"/>
      <c r="AY737" s="13" t="s">
        <v>9</v>
      </c>
      <c r="AZ737" s="15"/>
      <c r="BA737" s="20"/>
      <c r="BB737" s="251" t="s">
        <v>26</v>
      </c>
      <c r="BC737" s="252"/>
      <c r="BD737" s="253" t="s">
        <v>27</v>
      </c>
      <c r="BE737" s="254"/>
      <c r="BF737" s="36"/>
      <c r="BG737" s="11" t="s">
        <v>13</v>
      </c>
      <c r="BH737" s="13"/>
      <c r="BI737" s="13" t="s">
        <v>14</v>
      </c>
      <c r="BJ737" s="15"/>
      <c r="BK737" s="36"/>
      <c r="BL737" s="251" t="s">
        <v>26</v>
      </c>
      <c r="BM737" s="252"/>
      <c r="BN737" s="253" t="s">
        <v>27</v>
      </c>
      <c r="BO737" s="254"/>
      <c r="BP737" s="36"/>
      <c r="BQ737" s="11" t="s">
        <v>8</v>
      </c>
      <c r="BR737" s="13"/>
      <c r="BS737" s="13" t="s">
        <v>9</v>
      </c>
      <c r="BT737" s="15"/>
      <c r="BU737" s="20"/>
      <c r="BV737" s="251" t="s">
        <v>26</v>
      </c>
      <c r="BW737" s="252"/>
      <c r="BX737" s="253" t="s">
        <v>27</v>
      </c>
      <c r="BY737" s="254"/>
      <c r="BZ737" s="36"/>
      <c r="CA737" s="11" t="s">
        <v>13</v>
      </c>
      <c r="CB737" s="13"/>
      <c r="CC737" s="13" t="s">
        <v>14</v>
      </c>
      <c r="CD737" s="15"/>
      <c r="CE737" s="36"/>
      <c r="CF737" s="251" t="s">
        <v>26</v>
      </c>
      <c r="CG737" s="252"/>
      <c r="CH737" s="253" t="s">
        <v>27</v>
      </c>
      <c r="CI737" s="254"/>
      <c r="CK737" s="11" t="s">
        <v>28</v>
      </c>
      <c r="CL737" s="13"/>
      <c r="CM737" s="13" t="s">
        <v>29</v>
      </c>
      <c r="CN737" s="15"/>
      <c r="CP737" s="251" t="s">
        <v>26</v>
      </c>
      <c r="CQ737" s="252"/>
      <c r="CR737" s="253" t="s">
        <v>27</v>
      </c>
      <c r="CS737" s="254"/>
      <c r="CU737" s="38" t="s">
        <v>37</v>
      </c>
      <c r="CW737" s="53" t="s">
        <v>45</v>
      </c>
      <c r="CY737" s="35"/>
      <c r="CZ737" s="35"/>
    </row>
    <row r="738" spans="1:104" ht="18" customHeight="1" thickTop="1" thickBot="1">
      <c r="D738" s="16">
        <v>0</v>
      </c>
      <c r="E738" s="17">
        <v>0</v>
      </c>
      <c r="F738" s="18">
        <v>1</v>
      </c>
      <c r="G738" s="19">
        <v>0</v>
      </c>
      <c r="H738" s="10"/>
      <c r="I738" s="16">
        <v>0</v>
      </c>
      <c r="J738" s="17">
        <f t="shared" ref="J738" si="7683">-1/($J$4*$B735)</f>
        <v>-1.3725583045610799</v>
      </c>
      <c r="K738" s="18">
        <v>1</v>
      </c>
      <c r="L738" s="19">
        <v>0</v>
      </c>
      <c r="N738" s="1">
        <f t="shared" ref="N738" si="7684">D738*I735+F738*I738-E738*J735-G738*J738</f>
        <v>0</v>
      </c>
      <c r="O738" s="4">
        <f t="shared" ref="O738" si="7685">(D738*J735+E738*I735+F738*J738+G738*I738)</f>
        <v>-1.3725583045610799</v>
      </c>
      <c r="P738" s="2">
        <f t="shared" ref="P738" si="7686">D738*K735+F738*K738-E738*L735-G738*L738</f>
        <v>1</v>
      </c>
      <c r="Q738" s="3">
        <f t="shared" ref="Q738" si="7687">(D738*L735+E738*K735+F738*L738+G738*K738)</f>
        <v>0</v>
      </c>
      <c r="S738" s="16">
        <v>0</v>
      </c>
      <c r="T738" s="17">
        <v>0</v>
      </c>
      <c r="U738" s="18">
        <v>1</v>
      </c>
      <c r="V738" s="19">
        <v>0</v>
      </c>
      <c r="W738" s="20"/>
      <c r="X738" s="1">
        <f t="shared" ref="X738" si="7688">N738*S735+P738*S738-O738*T735-Q738*T738</f>
        <v>0</v>
      </c>
      <c r="Y738" s="4">
        <f t="shared" ref="Y738" si="7689">(N738*T735+O738*S735+P738*T738+Q738*S738)</f>
        <v>-1.3725583045610799</v>
      </c>
      <c r="Z738" s="2">
        <f t="shared" ref="Z738" si="7690">N738*U735+P738*U738-O738*V735-Q738*V738</f>
        <v>-1.5868870743334789</v>
      </c>
      <c r="AA738" s="3">
        <f t="shared" ref="AA738" si="7691">(N738*V735+O738*U735+P738*V738+Q738*U738)</f>
        <v>0</v>
      </c>
      <c r="AB738" s="20"/>
      <c r="AC738" s="16">
        <v>0</v>
      </c>
      <c r="AD738" s="17">
        <f t="shared" ref="AD738" si="7692">-1/($AD$4*$B735)</f>
        <v>-1.5680813896964507</v>
      </c>
      <c r="AE738" s="18">
        <v>1</v>
      </c>
      <c r="AF738" s="19">
        <v>0</v>
      </c>
      <c r="AG738" s="20"/>
      <c r="AH738" s="1">
        <f t="shared" ref="AH738" si="7693">X738*AC735+Z738*AC738-Y738*AD735-AA738*AD738</f>
        <v>0</v>
      </c>
      <c r="AI738" s="4">
        <f t="shared" ref="AI738" si="7694">(X738*AD735+Y738*AC735+Z738*AD738+AA738*AC738)</f>
        <v>1.1158097842510968</v>
      </c>
      <c r="AJ738" s="2">
        <f t="shared" ref="AJ738" si="7695">X738*AE735+Z738*AE738-Y738*AF735-AA738*AF738</f>
        <v>-1.5868870743334789</v>
      </c>
      <c r="AK738" s="3">
        <f t="shared" ref="AK738" si="7696">(X738*AF735+Y738*AE735+Z738*AF738+AA738*AE738)</f>
        <v>0</v>
      </c>
      <c r="AL738" s="20"/>
      <c r="AM738" s="16">
        <v>0</v>
      </c>
      <c r="AN738" s="17">
        <v>0</v>
      </c>
      <c r="AO738" s="18">
        <v>1</v>
      </c>
      <c r="AP738" s="19">
        <v>0</v>
      </c>
      <c r="AR738" s="1">
        <f t="shared" ref="AR738" si="7697">AH738*AM735+AJ738*AM738-AI738*AN735-AK738*AN738</f>
        <v>0</v>
      </c>
      <c r="AS738" s="4">
        <f t="shared" ref="AS738" si="7698">(AH738*AN735+AI738*AM735+AJ738*AN738+AK738*AM738)</f>
        <v>1.1158097842510968</v>
      </c>
      <c r="AT738" s="2">
        <f t="shared" ref="AT738" si="7699">AH738*AO735+AJ738*AO738-AI738*AP735-AK738*AP738</f>
        <v>0.59857124357779323</v>
      </c>
      <c r="AU738" s="3">
        <f t="shared" ref="AU738" si="7700">(AH738*AP735+AI738*AO735+AJ738*AP738+AK738*AO738)</f>
        <v>0</v>
      </c>
      <c r="AV738" s="20"/>
      <c r="AW738" s="16">
        <v>0</v>
      </c>
      <c r="AX738" s="17">
        <f t="shared" ref="AX738" si="7701">-1/($AX$4*$B735)</f>
        <v>-1.5680813896964507</v>
      </c>
      <c r="AY738" s="18">
        <v>1</v>
      </c>
      <c r="AZ738" s="19">
        <v>0</v>
      </c>
      <c r="BA738" s="20"/>
      <c r="BB738" s="1">
        <f t="shared" ref="BB738" si="7702">AR738*AW735+AT738*AW738-AS738*AX735-AU738*AX738</f>
        <v>0</v>
      </c>
      <c r="BC738" s="4">
        <f t="shared" ref="BC738" si="7703">(AR738*AX735+AS738*AW735+AT738*AX738+AU738*AW738)</f>
        <v>0.17720135678929805</v>
      </c>
      <c r="BD738" s="2">
        <f t="shared" ref="BD738" si="7704">AR738*AY735+AT738*AY738-AS738*AZ735-AU738*AZ738</f>
        <v>0.59857124357779323</v>
      </c>
      <c r="BE738" s="3">
        <f t="shared" ref="BE738" si="7705">(AR738*AZ735+AS738*AY735+AT738*AZ738+AU738*AY738)</f>
        <v>0</v>
      </c>
      <c r="BF738" s="20"/>
      <c r="BG738" s="16">
        <v>0</v>
      </c>
      <c r="BH738" s="17">
        <v>0</v>
      </c>
      <c r="BI738" s="18">
        <v>1</v>
      </c>
      <c r="BJ738" s="19">
        <v>0</v>
      </c>
      <c r="BK738" s="20"/>
      <c r="BL738" s="1">
        <f t="shared" ref="BL738" si="7706">BB738*BG735+BD738*BG738-BC738*BH735-BE738*BH738</f>
        <v>0</v>
      </c>
      <c r="BM738" s="4">
        <f t="shared" ref="BM738" si="7707">(BB738*BH735+BC738*BG735+BD738*BH738+BE738*BG738)</f>
        <v>0.17720135678929805</v>
      </c>
      <c r="BN738" s="2">
        <f t="shared" ref="BN738" si="7708">BB738*BI735+BD738*BI738-BC738*BJ735-BE738*BJ738</f>
        <v>0.93254605390774747</v>
      </c>
      <c r="BO738" s="3">
        <f t="shared" ref="BO738" si="7709">(BB738*BJ735+BC738*BI735+BD738*BJ738+BE738*BI738)</f>
        <v>0</v>
      </c>
      <c r="BP738" s="20"/>
      <c r="BQ738" s="16">
        <v>0</v>
      </c>
      <c r="BR738" s="17">
        <f t="shared" ref="BR738" si="7710">-1/($BR$4*$B735)</f>
        <v>-1.3725583045610799</v>
      </c>
      <c r="BS738" s="18">
        <v>1</v>
      </c>
      <c r="BT738" s="19">
        <v>0</v>
      </c>
      <c r="BU738" s="20"/>
      <c r="BV738" s="1">
        <f t="shared" ref="BV738" si="7711">BL738*BQ735+BN738*BQ738-BM738*BR735-BO738*BR738</f>
        <v>0</v>
      </c>
      <c r="BW738" s="4">
        <f t="shared" ref="BW738" si="7712">(BL738*BR735+BM738*BQ735+BN738*BR738+BO738*BQ738)</f>
        <v>-1.1027724738874451</v>
      </c>
      <c r="BX738" s="2">
        <f t="shared" ref="BX738" si="7713">BL738*BS735+BN738*BS738-BM738*BT735-BO738*BT738</f>
        <v>0.93254605390774747</v>
      </c>
      <c r="BY738" s="3">
        <f t="shared" ref="BY738" si="7714">(BL738*BT735+BM738*BS735+BN738*BT738+BO738*BS738)</f>
        <v>0</v>
      </c>
      <c r="BZ738" s="20"/>
      <c r="CA738" s="16">
        <v>0</v>
      </c>
      <c r="CB738" s="17">
        <v>0</v>
      </c>
      <c r="CC738" s="18">
        <v>1</v>
      </c>
      <c r="CD738" s="19">
        <v>0</v>
      </c>
      <c r="CE738" s="20"/>
      <c r="CF738" s="1">
        <f t="shared" ref="CF738" si="7715">BV738*CA735+BX738*CA738-BW738*CB735-BY738*CB738</f>
        <v>0</v>
      </c>
      <c r="CG738" s="4">
        <f t="shared" ref="CG738" si="7716">(BV738*CB735+BW738*CA735+BX738*CB738+BY738*CA738)</f>
        <v>-1.1027724738874451</v>
      </c>
      <c r="CH738" s="2">
        <f t="shared" ref="CH738" si="7717">BV738*CC735+BX738*CC738-BW738*CD735-BY738*CD738</f>
        <v>-0.15524374715476341</v>
      </c>
      <c r="CI738" s="3">
        <f t="shared" ref="CI738" si="7718">(BV738*CD735+BW738*CC735+BX738*CD738+BY738*CC738)</f>
        <v>0</v>
      </c>
      <c r="CK738" s="16">
        <f t="shared" ref="CK738" si="7719">1/$CL$4</f>
        <v>1</v>
      </c>
      <c r="CL738" s="17">
        <v>0</v>
      </c>
      <c r="CM738" s="18">
        <v>1</v>
      </c>
      <c r="CN738" s="19">
        <v>0</v>
      </c>
      <c r="CP738" s="1">
        <f t="shared" ref="CP738" si="7720">CF738*CK735+CH738*CK738-CG738*CL735-CI738*CL738</f>
        <v>-0.15524374715476341</v>
      </c>
      <c r="CQ738" s="4">
        <f t="shared" ref="CQ738" si="7721">(CF738*CL735+CG738*CK735+CH738*CL738+CI738*CK738)</f>
        <v>-1.1027724738874451</v>
      </c>
      <c r="CR738" s="2">
        <f t="shared" ref="CR738" si="7722">CF738*CM735+CH738*CM738-CG738*CN735-CI738*CN738</f>
        <v>-0.15524374715476341</v>
      </c>
      <c r="CS738" s="3">
        <f t="shared" ref="CS738" si="7723">(CF738*CN735+CG738*CM735+CH738*CN738+CI738*CM738)</f>
        <v>0</v>
      </c>
      <c r="CU738" s="39">
        <f t="shared" ref="CU738" si="7724">(180/PI())*ATAN(-1*(CQ735/CP735))</f>
        <v>-80.050050326897065</v>
      </c>
      <c r="CW738" s="54">
        <f t="shared" ref="CW738" si="7725">20*LOG(((1-(10^(CU735/20)^2)*(1-((1-CW735)/(1+CW735))^2))^0.5))</f>
        <v>-16.377945489219318</v>
      </c>
      <c r="CY738" s="35"/>
      <c r="CZ738" s="35"/>
    </row>
    <row r="739" spans="1:104" ht="18" customHeight="1"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3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  <c r="BB739" s="20"/>
      <c r="BC739" s="20"/>
      <c r="BD739" s="20"/>
      <c r="BE739" s="20"/>
      <c r="BF739" s="20"/>
      <c r="BG739" s="20"/>
      <c r="BH739" s="20"/>
      <c r="BI739" s="20"/>
      <c r="BJ739" s="20"/>
      <c r="BK739" s="20"/>
      <c r="BL739" s="20"/>
      <c r="BM739" s="20"/>
      <c r="BN739" s="20"/>
      <c r="BO739" s="20"/>
      <c r="BP739" s="20"/>
      <c r="BQ739" s="20"/>
      <c r="BR739" s="20"/>
      <c r="BS739" s="20"/>
      <c r="BT739" s="20"/>
      <c r="BU739" s="20"/>
      <c r="BV739" s="20"/>
      <c r="BW739" s="20"/>
      <c r="BX739" s="20"/>
      <c r="BY739" s="20"/>
      <c r="BZ739" s="20"/>
      <c r="CA739" s="20"/>
      <c r="CB739" s="20"/>
      <c r="CC739" s="20"/>
      <c r="CD739" s="20"/>
      <c r="CE739" s="20"/>
      <c r="CF739" s="20"/>
      <c r="CG739" s="20"/>
      <c r="CH739" s="20"/>
      <c r="CI739" s="20"/>
      <c r="CJ739" s="20"/>
      <c r="CK739" s="20"/>
      <c r="CL739" s="20"/>
      <c r="CY739" s="35"/>
      <c r="CZ739" s="35"/>
    </row>
    <row r="740" spans="1:104" ht="18" customHeight="1">
      <c r="CY740" s="35"/>
      <c r="CZ740" s="35"/>
    </row>
    <row r="741" spans="1:104" ht="18" customHeight="1" thickBot="1">
      <c r="A741" s="23"/>
      <c r="B741" s="23"/>
      <c r="C741" s="23"/>
      <c r="D741" s="20" t="s">
        <v>15</v>
      </c>
      <c r="E741" s="20"/>
      <c r="F741" s="20"/>
      <c r="G741" s="20"/>
      <c r="H741" s="20"/>
      <c r="I741" s="20" t="s">
        <v>16</v>
      </c>
      <c r="J741" s="20"/>
      <c r="K741" s="20"/>
      <c r="L741" s="20"/>
      <c r="M741" s="23"/>
      <c r="N741" s="23"/>
      <c r="O741" s="24" t="s">
        <v>17</v>
      </c>
      <c r="P741" s="23"/>
      <c r="Q741" s="23"/>
      <c r="R741" s="23"/>
      <c r="S741" s="20"/>
      <c r="T741" s="20" t="s">
        <v>18</v>
      </c>
      <c r="U741" s="23"/>
      <c r="V741" s="23"/>
      <c r="W741" s="23"/>
      <c r="X741" s="23"/>
      <c r="Y741" s="24" t="s">
        <v>19</v>
      </c>
      <c r="Z741" s="23"/>
      <c r="AA741" s="23"/>
      <c r="AB741" s="23"/>
      <c r="AC741" s="24" t="s">
        <v>20</v>
      </c>
      <c r="AD741" s="20"/>
      <c r="AE741" s="20"/>
      <c r="AF741" s="20"/>
      <c r="AG741" s="20"/>
      <c r="AH741" s="23"/>
      <c r="AI741" s="24" t="s">
        <v>21</v>
      </c>
      <c r="AJ741" s="23"/>
      <c r="AK741" s="23"/>
      <c r="AL741" s="20"/>
      <c r="AM741" s="24" t="s">
        <v>31</v>
      </c>
      <c r="AN741" s="20"/>
      <c r="AO741" s="23"/>
      <c r="AP741" s="23"/>
      <c r="AQ741" s="23"/>
      <c r="AR741" s="23"/>
      <c r="AS741" s="24" t="s">
        <v>91</v>
      </c>
      <c r="AT741" s="23"/>
      <c r="AU741" s="23"/>
      <c r="AV741" s="23"/>
      <c r="AW741" s="24" t="s">
        <v>32</v>
      </c>
      <c r="AX741" s="20"/>
      <c r="AY741" s="20"/>
      <c r="AZ741" s="20"/>
      <c r="BA741" s="20"/>
      <c r="BB741" s="23"/>
      <c r="BC741" s="24" t="s">
        <v>22</v>
      </c>
      <c r="BD741" s="23"/>
      <c r="BE741" s="23"/>
      <c r="BF741" s="23"/>
      <c r="BG741" s="24" t="s">
        <v>33</v>
      </c>
      <c r="BH741" s="20"/>
      <c r="BI741" s="23"/>
      <c r="BJ741" s="23"/>
      <c r="BK741" s="23"/>
      <c r="BL741" s="23"/>
      <c r="BM741" s="24" t="s">
        <v>34</v>
      </c>
      <c r="BN741" s="23"/>
      <c r="BO741" s="23"/>
      <c r="BP741" s="23"/>
      <c r="BQ741" s="24" t="s">
        <v>89</v>
      </c>
      <c r="BR741" s="20"/>
      <c r="BS741" s="20"/>
      <c r="BT741" s="20"/>
      <c r="BU741" s="20"/>
      <c r="BV741" s="23"/>
      <c r="BW741" s="24" t="s">
        <v>35</v>
      </c>
      <c r="BX741" s="23"/>
      <c r="BY741" s="23"/>
      <c r="BZ741" s="23"/>
      <c r="CA741" s="24" t="s">
        <v>90</v>
      </c>
      <c r="CB741" s="20"/>
      <c r="CC741" s="23"/>
      <c r="CD741" s="23"/>
      <c r="CE741" s="23"/>
      <c r="CF741" s="23"/>
      <c r="CG741" s="24" t="s">
        <v>92</v>
      </c>
      <c r="CH741" s="23"/>
      <c r="CI741" s="23"/>
      <c r="CJ741" s="23"/>
      <c r="CK741" s="24" t="s">
        <v>36</v>
      </c>
      <c r="CL741" s="24"/>
      <c r="CM741" s="23"/>
      <c r="CN741" s="23"/>
      <c r="CO741" s="23"/>
      <c r="CP741" s="23"/>
      <c r="CQ741" s="24" t="s">
        <v>93</v>
      </c>
      <c r="CR741" s="23"/>
      <c r="CS741" s="23"/>
      <c r="CY741" s="35"/>
      <c r="CZ741" s="35"/>
    </row>
    <row r="742" spans="1:104" ht="18" customHeight="1" thickBot="1">
      <c r="A742" s="23"/>
      <c r="B742" s="33"/>
      <c r="C742" s="23"/>
      <c r="D742" s="7" t="s">
        <v>2</v>
      </c>
      <c r="E742" s="8"/>
      <c r="F742" s="8" t="s">
        <v>3</v>
      </c>
      <c r="G742" s="9"/>
      <c r="H742" s="10"/>
      <c r="I742" s="7" t="s">
        <v>4</v>
      </c>
      <c r="J742" s="8"/>
      <c r="K742" s="8" t="s">
        <v>5</v>
      </c>
      <c r="L742" s="9"/>
      <c r="M742" s="23"/>
      <c r="N742" s="251" t="s">
        <v>79</v>
      </c>
      <c r="O742" s="252"/>
      <c r="P742" s="253" t="s">
        <v>80</v>
      </c>
      <c r="Q742" s="254"/>
      <c r="R742" s="23"/>
      <c r="S742" s="7" t="s">
        <v>11</v>
      </c>
      <c r="T742" s="8"/>
      <c r="U742" s="8" t="s">
        <v>12</v>
      </c>
      <c r="V742" s="9"/>
      <c r="W742" s="20"/>
      <c r="X742" s="251" t="s">
        <v>79</v>
      </c>
      <c r="Y742" s="252"/>
      <c r="Z742" s="253" t="s">
        <v>80</v>
      </c>
      <c r="AA742" s="254"/>
      <c r="AB742" s="20"/>
      <c r="AC742" s="7" t="s">
        <v>4</v>
      </c>
      <c r="AD742" s="8"/>
      <c r="AE742" s="8" t="s">
        <v>5</v>
      </c>
      <c r="AF742" s="9"/>
      <c r="AG742" s="20"/>
      <c r="AH742" s="251" t="s">
        <v>0</v>
      </c>
      <c r="AI742" s="252"/>
      <c r="AJ742" s="253" t="s">
        <v>1</v>
      </c>
      <c r="AK742" s="254"/>
      <c r="AL742" s="20"/>
      <c r="AM742" s="7" t="s">
        <v>11</v>
      </c>
      <c r="AN742" s="8"/>
      <c r="AO742" s="8" t="s">
        <v>12</v>
      </c>
      <c r="AP742" s="9"/>
      <c r="AQ742" s="23"/>
      <c r="AR742" s="251" t="s">
        <v>0</v>
      </c>
      <c r="AS742" s="252"/>
      <c r="AT742" s="253" t="s">
        <v>1</v>
      </c>
      <c r="AU742" s="254"/>
      <c r="AV742" s="36"/>
      <c r="AW742" s="7" t="s">
        <v>4</v>
      </c>
      <c r="AX742" s="8"/>
      <c r="AY742" s="8" t="s">
        <v>5</v>
      </c>
      <c r="AZ742" s="9"/>
      <c r="BA742" s="20"/>
      <c r="BB742" s="251" t="s">
        <v>0</v>
      </c>
      <c r="BC742" s="252"/>
      <c r="BD742" s="253" t="s">
        <v>1</v>
      </c>
      <c r="BE742" s="254"/>
      <c r="BF742" s="36"/>
      <c r="BG742" s="7" t="s">
        <v>11</v>
      </c>
      <c r="BH742" s="8"/>
      <c r="BI742" s="8" t="s">
        <v>12</v>
      </c>
      <c r="BJ742" s="9"/>
      <c r="BK742" s="36"/>
      <c r="BL742" s="251" t="s">
        <v>0</v>
      </c>
      <c r="BM742" s="252"/>
      <c r="BN742" s="253" t="s">
        <v>1</v>
      </c>
      <c r="BO742" s="254"/>
      <c r="BP742" s="36"/>
      <c r="BQ742" s="7" t="s">
        <v>4</v>
      </c>
      <c r="BR742" s="8"/>
      <c r="BS742" s="8" t="s">
        <v>5</v>
      </c>
      <c r="BT742" s="9"/>
      <c r="BU742" s="20"/>
      <c r="BV742" s="251" t="s">
        <v>0</v>
      </c>
      <c r="BW742" s="252"/>
      <c r="BX742" s="253" t="s">
        <v>1</v>
      </c>
      <c r="BY742" s="254"/>
      <c r="BZ742" s="36"/>
      <c r="CA742" s="7" t="s">
        <v>11</v>
      </c>
      <c r="CB742" s="8"/>
      <c r="CC742" s="8" t="s">
        <v>12</v>
      </c>
      <c r="CD742" s="9"/>
      <c r="CE742" s="36"/>
      <c r="CF742" s="251" t="s">
        <v>0</v>
      </c>
      <c r="CG742" s="252"/>
      <c r="CH742" s="253" t="s">
        <v>1</v>
      </c>
      <c r="CI742" s="254"/>
      <c r="CJ742" s="23"/>
      <c r="CK742" s="7" t="s">
        <v>23</v>
      </c>
      <c r="CL742" s="8"/>
      <c r="CM742" s="8" t="s">
        <v>24</v>
      </c>
      <c r="CN742" s="9"/>
      <c r="CO742" s="23"/>
      <c r="CP742" s="251" t="s">
        <v>0</v>
      </c>
      <c r="CQ742" s="252"/>
      <c r="CR742" s="253" t="s">
        <v>1</v>
      </c>
      <c r="CS742" s="254"/>
      <c r="CU742" s="26" t="s">
        <v>25</v>
      </c>
      <c r="CW742" s="50" t="s">
        <v>44</v>
      </c>
      <c r="CY742" s="35"/>
      <c r="CZ742" s="35"/>
    </row>
    <row r="743" spans="1:104" ht="18" customHeight="1" thickTop="1" thickBot="1">
      <c r="B743" s="34">
        <v>1.07</v>
      </c>
      <c r="D743" s="11">
        <v>1</v>
      </c>
      <c r="E743" s="12">
        <v>0</v>
      </c>
      <c r="F743" s="13">
        <v>0</v>
      </c>
      <c r="G743" s="40">
        <f t="shared" ref="G743" si="7726">-1/($E$4*$B743)</f>
        <v>-0.98180422234723852</v>
      </c>
      <c r="H743" s="10"/>
      <c r="I743" s="11">
        <v>1</v>
      </c>
      <c r="J743" s="12">
        <v>0</v>
      </c>
      <c r="K743" s="13">
        <v>0</v>
      </c>
      <c r="L743" s="14">
        <v>0</v>
      </c>
      <c r="N743" s="1">
        <f t="shared" ref="N743" si="7727">D743*I743+F743*I746-E743*J743-G743*J746</f>
        <v>-0.34128641949548055</v>
      </c>
      <c r="O743" s="4">
        <f t="shared" ref="O743" si="7728">(D743*J743+E743*I743+F743*J746+G743*I746)</f>
        <v>0</v>
      </c>
      <c r="P743" s="2">
        <f t="shared" ref="P743" si="7729">D743*K743+F743*K746-E743*L743-G743*L746</f>
        <v>0</v>
      </c>
      <c r="Q743" s="3">
        <f t="shared" ref="Q743" si="7730">(D743*L743+E743*K743+F743*L746+G743*K746)</f>
        <v>-0.98180422234723852</v>
      </c>
      <c r="S743" s="11">
        <v>1</v>
      </c>
      <c r="T743" s="12">
        <v>0</v>
      </c>
      <c r="U743" s="13">
        <v>0</v>
      </c>
      <c r="V743" s="40">
        <f t="shared" ref="V743" si="7731">-1/($T$4*$B743)</f>
        <v>-1.8759121622889128</v>
      </c>
      <c r="W743" s="20"/>
      <c r="X743" s="1">
        <f t="shared" ref="X743" si="7732">N743*S743+P743*S746-O743*T743-Q743*T746</f>
        <v>-0.34128641949548055</v>
      </c>
      <c r="Y743" s="4">
        <f t="shared" ref="Y743" si="7733">(N743*T743+O743*S743+P743*T746+Q743*S746)</f>
        <v>0</v>
      </c>
      <c r="Z743" s="2">
        <f t="shared" ref="Z743" si="7734">N743*U743+P743*U746-O743*V743-Q743*V746</f>
        <v>0</v>
      </c>
      <c r="AA743" s="3">
        <f t="shared" ref="AA743" si="7735">(N743*V743+O743*U743+P743*V746+Q743*U746)</f>
        <v>-0.34158087719163066</v>
      </c>
      <c r="AB743" s="20"/>
      <c r="AC743" s="11">
        <v>1</v>
      </c>
      <c r="AD743" s="12">
        <v>0</v>
      </c>
      <c r="AE743" s="13">
        <v>0</v>
      </c>
      <c r="AF743" s="14">
        <v>0</v>
      </c>
      <c r="AG743" s="20"/>
      <c r="AH743" s="1">
        <f t="shared" ref="AH743" si="7736">X743*AC743+Z743*AC746-Y743*AD743-AA743*AD746</f>
        <v>-0.87441010798091034</v>
      </c>
      <c r="AI743" s="4">
        <f t="shared" ref="AI743" si="7737">(X743*AD743+Y743*AC743+Z743*AD746+AA743*AC746)</f>
        <v>0</v>
      </c>
      <c r="AJ743" s="2">
        <f t="shared" ref="AJ743" si="7738">X743*AE743+Z743*AE746-Y743*AF743-AA743*AF746</f>
        <v>0</v>
      </c>
      <c r="AK743" s="3">
        <f t="shared" ref="AK743" si="7739">(X743*AF743+Y743*AE743+Z743*AF746+AA743*AE746)</f>
        <v>-0.34158087719163066</v>
      </c>
      <c r="AL743" s="20"/>
      <c r="AM743" s="11">
        <v>1</v>
      </c>
      <c r="AN743" s="12">
        <v>0</v>
      </c>
      <c r="AO743" s="13">
        <v>0</v>
      </c>
      <c r="AP743" s="40">
        <f t="shared" ref="AP743" si="7740">-1/($AN$4*$B743)</f>
        <v>-1.9494773451237721</v>
      </c>
      <c r="AR743" s="1">
        <f t="shared" ref="AR743" si="7741">AH743*AM743+AJ743*AM746-AI743*AN743-AK743*AN746</f>
        <v>-0.87441010798091034</v>
      </c>
      <c r="AS743" s="4">
        <f t="shared" ref="AS743" si="7742">(AH743*AN743+AI743*AM743+AJ743*AN746+AK743*AM746)</f>
        <v>0</v>
      </c>
      <c r="AT743" s="2">
        <f t="shared" ref="AT743" si="7743">AH743*AO743+AJ743*AO746-AI743*AP743-AK743*AP746</f>
        <v>0</v>
      </c>
      <c r="AU743" s="3">
        <f t="shared" ref="AU743" si="7744">(AH743*AP743+AI743*AO743+AJ743*AP746+AK743*AO746)</f>
        <v>1.3630618186643852</v>
      </c>
      <c r="AV743" s="20"/>
      <c r="AW743" s="11">
        <v>1</v>
      </c>
      <c r="AX743" s="12">
        <v>0</v>
      </c>
      <c r="AY743" s="13">
        <v>0</v>
      </c>
      <c r="AZ743" s="14">
        <v>0</v>
      </c>
      <c r="BA743" s="20"/>
      <c r="BB743" s="1">
        <f t="shared" ref="BB743" si="7745">AR743*AW743+AT743*AW746-AS743*AX743-AU743*AX746</f>
        <v>1.2529939503918868</v>
      </c>
      <c r="BC743" s="4">
        <f t="shared" ref="BC743" si="7746">(AR743*AX743+AS743*AW743+AT743*AX746+AU743*AW746)</f>
        <v>0</v>
      </c>
      <c r="BD743" s="2">
        <f t="shared" ref="BD743" si="7747">AR743*AY743+AT743*AY746-AS743*AZ743-AU743*AZ746</f>
        <v>0</v>
      </c>
      <c r="BE743" s="3">
        <f t="shared" ref="BE743" si="7748">(AR743*AZ743+AS743*AY743+AT743*AZ746+AU743*AY746)</f>
        <v>1.3630618186643852</v>
      </c>
      <c r="BF743" s="20"/>
      <c r="BG743" s="11">
        <v>1</v>
      </c>
      <c r="BH743" s="12">
        <v>0</v>
      </c>
      <c r="BI743" s="13">
        <v>0</v>
      </c>
      <c r="BJ743" s="40">
        <f t="shared" ref="BJ743" si="7749">-1/($BH$4*$B743)</f>
        <v>-1.8759121622889128</v>
      </c>
      <c r="BK743" s="20"/>
      <c r="BL743" s="1">
        <f t="shared" ref="BL743" si="7750">BB743*BG743+BD743*BG746-BC743*BH743-BE743*BH746</f>
        <v>1.2529939503918868</v>
      </c>
      <c r="BM743" s="4">
        <f t="shared" ref="BM743" si="7751">(BB743*BH743+BC743*BG743+BD743*BH746+BE743*BG746)</f>
        <v>0</v>
      </c>
      <c r="BN743" s="2">
        <f t="shared" ref="BN743" si="7752">BB743*BI743+BD743*BI746-BC743*BJ743-BE743*BJ746</f>
        <v>0</v>
      </c>
      <c r="BO743" s="3">
        <f t="shared" ref="BO743" si="7753">(BB743*BJ743+BC743*BI743+BD743*BJ746+BE743*BI746)</f>
        <v>-0.98744477215018556</v>
      </c>
      <c r="BP743" s="20"/>
      <c r="BQ743" s="11">
        <v>1</v>
      </c>
      <c r="BR743" s="12">
        <v>0</v>
      </c>
      <c r="BS743" s="13">
        <v>0</v>
      </c>
      <c r="BT743" s="14">
        <v>0</v>
      </c>
      <c r="BU743" s="20"/>
      <c r="BV743" s="1">
        <f t="shared" ref="BV743" si="7754">BL743*BQ743+BN743*BQ746-BM743*BR743-BO743*BR746</f>
        <v>-9.5998275085048546E-2</v>
      </c>
      <c r="BW743" s="4">
        <f t="shared" ref="BW743" si="7755">(BL743*BR743+BM743*BQ743+BN743*BR746+BO743*BQ746)</f>
        <v>0</v>
      </c>
      <c r="BX743" s="2">
        <f t="shared" ref="BX743" si="7756">BL743*BS743+BN743*BS746-BM743*BT743-BO743*BT746</f>
        <v>0</v>
      </c>
      <c r="BY743" s="3">
        <f t="shared" ref="BY743" si="7757">(BL743*BT743+BM743*BS743+BN743*BT746+BO743*BS746)</f>
        <v>-0.98744477215018556</v>
      </c>
      <c r="BZ743" s="20"/>
      <c r="CA743" s="11">
        <v>1</v>
      </c>
      <c r="CB743" s="12">
        <v>0</v>
      </c>
      <c r="CC743" s="13">
        <v>0</v>
      </c>
      <c r="CD743" s="40">
        <f t="shared" ref="CD743" si="7758">-1/($CB$4*$B743)</f>
        <v>-0.98180422234723852</v>
      </c>
      <c r="CE743" s="20"/>
      <c r="CF743" s="1">
        <f t="shared" ref="CF743" si="7759">BV743*CA743+BX743*CA746-BW743*CB743-BY743*CB746</f>
        <v>-9.5998275085048546E-2</v>
      </c>
      <c r="CG743" s="4">
        <f t="shared" ref="CG743" si="7760">(BV743*CB743+BW743*CA743+BX743*CB746+BY743*CA746)</f>
        <v>0</v>
      </c>
      <c r="CH743" s="2">
        <f t="shared" ref="CH743" si="7761">BV743*CC743+BX743*CC746-BW743*CD743-BY743*CD746</f>
        <v>0</v>
      </c>
      <c r="CI743" s="3">
        <f t="shared" ref="CI743" si="7762">(BV743*CD743+BW743*CC743+BX743*CD746+BY743*CC746)</f>
        <v>-0.89319326033363322</v>
      </c>
      <c r="CJ743" s="28"/>
      <c r="CK743" s="11">
        <v>1</v>
      </c>
      <c r="CL743" s="12">
        <v>0</v>
      </c>
      <c r="CM743" s="13">
        <v>0</v>
      </c>
      <c r="CN743" s="14">
        <v>0</v>
      </c>
      <c r="CP743" s="1">
        <f t="shared" ref="CP743" si="7763">CF743*CK743+CH743*CK746-CG743*CL743-CI743*CL746</f>
        <v>-9.5998275085048546E-2</v>
      </c>
      <c r="CQ743" s="4">
        <f t="shared" ref="CQ743" si="7764">(CF743*CL743+CG743*CK743+CH743*CL746+CI743*CK746)</f>
        <v>-0.89319326033363322</v>
      </c>
      <c r="CR743" s="2">
        <f t="shared" ref="CR743" si="7765">CF743*CM743+CH743*CM746-CG743*CN743-CI743*CN746</f>
        <v>0</v>
      </c>
      <c r="CS743" s="3">
        <f t="shared" ref="CS743" si="7766">(CF743*CN743+CG743*CM743+CH743*CN746+CI743*CM746)</f>
        <v>-0.89319326033363322</v>
      </c>
      <c r="CU743" s="29">
        <f t="shared" ref="CU743" si="7767">20*LOG(((1+$CL$4)/$CL$4)/((CP743+CP746)^2+(CQ743+CQ746)^2)^0.5)</f>
        <v>-5.0394308986920863E-2</v>
      </c>
      <c r="CW743" s="51">
        <f t="shared" ref="CW743" si="7768">((CP743^2+CQ743^2)^0.5)/((CP746^2+CQ746^2)^0.5)</f>
        <v>0.80683632299740093</v>
      </c>
      <c r="CY743" s="35"/>
      <c r="CZ743" s="35"/>
    </row>
    <row r="744" spans="1:104" ht="18" customHeight="1" thickBot="1">
      <c r="D744" s="11"/>
      <c r="E744" s="13"/>
      <c r="F744" s="13"/>
      <c r="G744" s="15"/>
      <c r="H744" s="10"/>
      <c r="I744" s="11"/>
      <c r="J744" s="13"/>
      <c r="K744" s="13"/>
      <c r="L744" s="15"/>
      <c r="N744" s="5"/>
      <c r="Q744" s="6"/>
      <c r="S744" s="11"/>
      <c r="T744" s="13"/>
      <c r="U744" s="13"/>
      <c r="V744" s="15"/>
      <c r="W744" s="20"/>
      <c r="X744" s="5"/>
      <c r="AA744" s="6"/>
      <c r="AB744" s="20"/>
      <c r="AC744" s="11"/>
      <c r="AD744" s="13"/>
      <c r="AE744" s="13"/>
      <c r="AF744" s="15"/>
      <c r="AG744" s="20"/>
      <c r="AH744" s="5"/>
      <c r="AK744" s="6"/>
      <c r="AL744" s="20"/>
      <c r="AM744" s="11"/>
      <c r="AN744" s="13"/>
      <c r="AO744" s="13"/>
      <c r="AP744" s="15"/>
      <c r="AR744" s="5"/>
      <c r="AU744" s="6"/>
      <c r="AW744" s="11"/>
      <c r="AX744" s="13"/>
      <c r="AY744" s="13"/>
      <c r="AZ744" s="15"/>
      <c r="BA744" s="20"/>
      <c r="BB744" s="5"/>
      <c r="BE744" s="6"/>
      <c r="BG744" s="11"/>
      <c r="BH744" s="13"/>
      <c r="BI744" s="13"/>
      <c r="BJ744" s="15"/>
      <c r="BL744" s="5"/>
      <c r="BO744" s="6"/>
      <c r="BQ744" s="11"/>
      <c r="BR744" s="13"/>
      <c r="BS744" s="13"/>
      <c r="BT744" s="15"/>
      <c r="BU744" s="20"/>
      <c r="BV744" s="5"/>
      <c r="BY744" s="6"/>
      <c r="CA744" s="11"/>
      <c r="CB744" s="13"/>
      <c r="CC744" s="13"/>
      <c r="CD744" s="15"/>
      <c r="CF744" s="5"/>
      <c r="CI744" s="6"/>
      <c r="CK744" s="11"/>
      <c r="CL744" s="13"/>
      <c r="CM744" s="13"/>
      <c r="CN744" s="15"/>
      <c r="CP744" s="5"/>
      <c r="CS744" s="6"/>
      <c r="CW744" s="52"/>
      <c r="CY744" s="35"/>
      <c r="CZ744" s="35"/>
    </row>
    <row r="745" spans="1:104" ht="18" customHeight="1" thickBot="1">
      <c r="D745" s="11" t="s">
        <v>6</v>
      </c>
      <c r="E745" s="13"/>
      <c r="F745" s="13" t="s">
        <v>7</v>
      </c>
      <c r="G745" s="15"/>
      <c r="H745" s="10"/>
      <c r="I745" s="11" t="s">
        <v>8</v>
      </c>
      <c r="J745" s="13"/>
      <c r="K745" s="13" t="s">
        <v>9</v>
      </c>
      <c r="L745" s="15"/>
      <c r="N745" s="251" t="s">
        <v>26</v>
      </c>
      <c r="O745" s="252"/>
      <c r="P745" s="253" t="s">
        <v>27</v>
      </c>
      <c r="Q745" s="254"/>
      <c r="S745" s="11" t="s">
        <v>13</v>
      </c>
      <c r="T745" s="13"/>
      <c r="U745" s="13" t="s">
        <v>14</v>
      </c>
      <c r="V745" s="15"/>
      <c r="W745" s="20"/>
      <c r="X745" s="251" t="s">
        <v>26</v>
      </c>
      <c r="Y745" s="252"/>
      <c r="Z745" s="253" t="s">
        <v>27</v>
      </c>
      <c r="AA745" s="254"/>
      <c r="AB745" s="20"/>
      <c r="AC745" s="11" t="s">
        <v>8</v>
      </c>
      <c r="AD745" s="13"/>
      <c r="AE745" s="13" t="s">
        <v>9</v>
      </c>
      <c r="AF745" s="15"/>
      <c r="AG745" s="20"/>
      <c r="AH745" s="251" t="s">
        <v>26</v>
      </c>
      <c r="AI745" s="252"/>
      <c r="AJ745" s="253" t="s">
        <v>27</v>
      </c>
      <c r="AK745" s="254"/>
      <c r="AL745" s="20"/>
      <c r="AM745" s="11" t="s">
        <v>13</v>
      </c>
      <c r="AN745" s="13"/>
      <c r="AO745" s="13" t="s">
        <v>14</v>
      </c>
      <c r="AP745" s="15"/>
      <c r="AR745" s="251" t="s">
        <v>26</v>
      </c>
      <c r="AS745" s="252"/>
      <c r="AT745" s="253" t="s">
        <v>27</v>
      </c>
      <c r="AU745" s="254"/>
      <c r="AV745" s="36"/>
      <c r="AW745" s="11" t="s">
        <v>8</v>
      </c>
      <c r="AX745" s="13"/>
      <c r="AY745" s="13" t="s">
        <v>9</v>
      </c>
      <c r="AZ745" s="15"/>
      <c r="BA745" s="20"/>
      <c r="BB745" s="251" t="s">
        <v>26</v>
      </c>
      <c r="BC745" s="252"/>
      <c r="BD745" s="253" t="s">
        <v>27</v>
      </c>
      <c r="BE745" s="254"/>
      <c r="BF745" s="36"/>
      <c r="BG745" s="11" t="s">
        <v>13</v>
      </c>
      <c r="BH745" s="13"/>
      <c r="BI745" s="13" t="s">
        <v>14</v>
      </c>
      <c r="BJ745" s="15"/>
      <c r="BK745" s="36"/>
      <c r="BL745" s="251" t="s">
        <v>26</v>
      </c>
      <c r="BM745" s="252"/>
      <c r="BN745" s="253" t="s">
        <v>27</v>
      </c>
      <c r="BO745" s="254"/>
      <c r="BP745" s="36"/>
      <c r="BQ745" s="11" t="s">
        <v>8</v>
      </c>
      <c r="BR745" s="13"/>
      <c r="BS745" s="13" t="s">
        <v>9</v>
      </c>
      <c r="BT745" s="15"/>
      <c r="BU745" s="20"/>
      <c r="BV745" s="251" t="s">
        <v>26</v>
      </c>
      <c r="BW745" s="252"/>
      <c r="BX745" s="253" t="s">
        <v>27</v>
      </c>
      <c r="BY745" s="254"/>
      <c r="BZ745" s="36"/>
      <c r="CA745" s="11" t="s">
        <v>13</v>
      </c>
      <c r="CB745" s="13"/>
      <c r="CC745" s="13" t="s">
        <v>14</v>
      </c>
      <c r="CD745" s="15"/>
      <c r="CE745" s="36"/>
      <c r="CF745" s="251" t="s">
        <v>26</v>
      </c>
      <c r="CG745" s="252"/>
      <c r="CH745" s="253" t="s">
        <v>27</v>
      </c>
      <c r="CI745" s="254"/>
      <c r="CK745" s="11" t="s">
        <v>28</v>
      </c>
      <c r="CL745" s="13"/>
      <c r="CM745" s="13" t="s">
        <v>29</v>
      </c>
      <c r="CN745" s="15"/>
      <c r="CP745" s="251" t="s">
        <v>26</v>
      </c>
      <c r="CQ745" s="252"/>
      <c r="CR745" s="253" t="s">
        <v>27</v>
      </c>
      <c r="CS745" s="254"/>
      <c r="CU745" s="38" t="s">
        <v>37</v>
      </c>
      <c r="CW745" s="53" t="s">
        <v>45</v>
      </c>
      <c r="CY745" s="35"/>
      <c r="CZ745" s="35"/>
    </row>
    <row r="746" spans="1:104" ht="18" customHeight="1" thickTop="1" thickBot="1">
      <c r="D746" s="16">
        <v>0</v>
      </c>
      <c r="E746" s="17">
        <v>0</v>
      </c>
      <c r="F746" s="18">
        <v>1</v>
      </c>
      <c r="G746" s="19">
        <v>0</v>
      </c>
      <c r="H746" s="10"/>
      <c r="I746" s="16">
        <v>0</v>
      </c>
      <c r="J746" s="17">
        <f t="shared" ref="J746" si="7769">-1/($J$4*$B743)</f>
        <v>-1.3661444807079905</v>
      </c>
      <c r="K746" s="18">
        <v>1</v>
      </c>
      <c r="L746" s="19">
        <v>0</v>
      </c>
      <c r="N746" s="1">
        <f t="shared" ref="N746" si="7770">D746*I743+F746*I746-E746*J743-G746*J746</f>
        <v>0</v>
      </c>
      <c r="O746" s="4">
        <f t="shared" ref="O746" si="7771">(D746*J743+E746*I743+F746*J746+G746*I746)</f>
        <v>-1.3661444807079905</v>
      </c>
      <c r="P746" s="2">
        <f t="shared" ref="P746" si="7772">D746*K743+F746*K746-E746*L743-G746*L746</f>
        <v>1</v>
      </c>
      <c r="Q746" s="3">
        <f t="shared" ref="Q746" si="7773">(D746*L743+E746*K743+F746*L746+G746*K746)</f>
        <v>0</v>
      </c>
      <c r="S746" s="16">
        <v>0</v>
      </c>
      <c r="T746" s="17">
        <v>0</v>
      </c>
      <c r="U746" s="18">
        <v>1</v>
      </c>
      <c r="V746" s="19">
        <v>0</v>
      </c>
      <c r="W746" s="20"/>
      <c r="X746" s="1">
        <f t="shared" ref="X746" si="7774">N746*S743+P746*S746-O746*T743-Q746*T746</f>
        <v>0</v>
      </c>
      <c r="Y746" s="4">
        <f t="shared" ref="Y746" si="7775">(N746*T743+O746*S743+P746*T746+Q746*S746)</f>
        <v>-1.3661444807079905</v>
      </c>
      <c r="Z746" s="2">
        <f t="shared" ref="Z746" si="7776">N746*U743+P746*U746-O746*V743-Q746*V746</f>
        <v>-1.5627670468039905</v>
      </c>
      <c r="AA746" s="3">
        <f t="shared" ref="AA746" si="7777">(N746*V743+O746*U743+P746*V746+Q746*U746)</f>
        <v>0</v>
      </c>
      <c r="AB746" s="20"/>
      <c r="AC746" s="16">
        <v>0</v>
      </c>
      <c r="AD746" s="17">
        <f t="shared" ref="AD746" si="7778">-1/($AD$4*$B743)</f>
        <v>-1.5607539065670279</v>
      </c>
      <c r="AE746" s="18">
        <v>1</v>
      </c>
      <c r="AF746" s="19">
        <v>0</v>
      </c>
      <c r="AG746" s="20"/>
      <c r="AH746" s="1">
        <f t="shared" ref="AH746" si="7779">X746*AC743+Z746*AC746-Y746*AD743-AA746*AD746</f>
        <v>0</v>
      </c>
      <c r="AI746" s="4">
        <f t="shared" ref="AI746" si="7780">(X746*AD743+Y746*AC743+Z746*AD746+AA746*AC746)</f>
        <v>1.072950292645555</v>
      </c>
      <c r="AJ746" s="2">
        <f t="shared" ref="AJ746" si="7781">X746*AE743+Z746*AE746-Y746*AF743-AA746*AF746</f>
        <v>-1.5627670468039905</v>
      </c>
      <c r="AK746" s="3">
        <f t="shared" ref="AK746" si="7782">(X746*AF743+Y746*AE743+Z746*AF746+AA746*AE746)</f>
        <v>0</v>
      </c>
      <c r="AL746" s="20"/>
      <c r="AM746" s="16">
        <v>0</v>
      </c>
      <c r="AN746" s="17">
        <v>0</v>
      </c>
      <c r="AO746" s="18">
        <v>1</v>
      </c>
      <c r="AP746" s="19">
        <v>0</v>
      </c>
      <c r="AR746" s="1">
        <f t="shared" ref="AR746" si="7783">AH746*AM743+AJ746*AM746-AI746*AN743-AK746*AN746</f>
        <v>0</v>
      </c>
      <c r="AS746" s="4">
        <f t="shared" ref="AS746" si="7784">(AH746*AN743+AI746*AM743+AJ746*AN746+AK746*AM746)</f>
        <v>1.072950292645555</v>
      </c>
      <c r="AT746" s="2">
        <f t="shared" ref="AT746" si="7785">AH746*AO743+AJ746*AO746-AI746*AP743-AK746*AP746</f>
        <v>0.52892524115244033</v>
      </c>
      <c r="AU746" s="3">
        <f t="shared" ref="AU746" si="7786">(AH746*AP743+AI746*AO743+AJ746*AP746+AK746*AO746)</f>
        <v>0</v>
      </c>
      <c r="AV746" s="20"/>
      <c r="AW746" s="16">
        <v>0</v>
      </c>
      <c r="AX746" s="17">
        <f t="shared" ref="AX746" si="7787">-1/($AX$4*$B743)</f>
        <v>-1.5607539065670279</v>
      </c>
      <c r="AY746" s="18">
        <v>1</v>
      </c>
      <c r="AZ746" s="19">
        <v>0</v>
      </c>
      <c r="BA746" s="20"/>
      <c r="BB746" s="1">
        <f t="shared" ref="BB746" si="7788">AR746*AW743+AT746*AW746-AS746*AX743-AU746*AX746</f>
        <v>0</v>
      </c>
      <c r="BC746" s="4">
        <f t="shared" ref="BC746" si="7789">(AR746*AX743+AS746*AW743+AT746*AX746+AU746*AW746)</f>
        <v>0.24742815623497638</v>
      </c>
      <c r="BD746" s="2">
        <f t="shared" ref="BD746" si="7790">AR746*AY743+AT746*AY746-AS746*AZ743-AU746*AZ746</f>
        <v>0.52892524115244033</v>
      </c>
      <c r="BE746" s="3">
        <f t="shared" ref="BE746" si="7791">(AR746*AZ743+AS746*AY743+AT746*AZ746+AU746*AY746)</f>
        <v>0</v>
      </c>
      <c r="BF746" s="20"/>
      <c r="BG746" s="16">
        <v>0</v>
      </c>
      <c r="BH746" s="17">
        <v>0</v>
      </c>
      <c r="BI746" s="18">
        <v>1</v>
      </c>
      <c r="BJ746" s="19">
        <v>0</v>
      </c>
      <c r="BK746" s="20"/>
      <c r="BL746" s="1">
        <f t="shared" ref="BL746" si="7792">BB746*BG743+BD746*BG746-BC746*BH743-BE746*BH746</f>
        <v>0</v>
      </c>
      <c r="BM746" s="4">
        <f t="shared" ref="BM746" si="7793">(BB746*BH743+BC746*BG743+BD746*BH746+BE746*BG746)</f>
        <v>0.24742815623497638</v>
      </c>
      <c r="BN746" s="2">
        <f t="shared" ref="BN746" si="7794">BB746*BI743+BD746*BI746-BC746*BJ743-BE746*BJ746</f>
        <v>0.99307872872635383</v>
      </c>
      <c r="BO746" s="3">
        <f t="shared" ref="BO746" si="7795">(BB746*BJ743+BC746*BI743+BD746*BJ746+BE746*BI746)</f>
        <v>0</v>
      </c>
      <c r="BP746" s="20"/>
      <c r="BQ746" s="16">
        <v>0</v>
      </c>
      <c r="BR746" s="17">
        <f t="shared" ref="BR746" si="7796">-1/($BR$4*$B743)</f>
        <v>-1.3661444807079905</v>
      </c>
      <c r="BS746" s="18">
        <v>1</v>
      </c>
      <c r="BT746" s="19">
        <v>0</v>
      </c>
      <c r="BU746" s="20"/>
      <c r="BV746" s="1">
        <f t="shared" ref="BV746" si="7797">BL746*BQ743+BN746*BQ746-BM746*BR743-BO746*BR746</f>
        <v>0</v>
      </c>
      <c r="BW746" s="4">
        <f t="shared" ref="BW746" si="7798">(BL746*BR743+BM746*BQ743+BN746*BR746+BO746*BQ746)</f>
        <v>-1.1092608679230396</v>
      </c>
      <c r="BX746" s="2">
        <f t="shared" ref="BX746" si="7799">BL746*BS743+BN746*BS746-BM746*BT743-BO746*BT746</f>
        <v>0.99307872872635383</v>
      </c>
      <c r="BY746" s="3">
        <f t="shared" ref="BY746" si="7800">(BL746*BT743+BM746*BS743+BN746*BT746+BO746*BS746)</f>
        <v>0</v>
      </c>
      <c r="BZ746" s="20"/>
      <c r="CA746" s="16">
        <v>0</v>
      </c>
      <c r="CB746" s="17">
        <v>0</v>
      </c>
      <c r="CC746" s="18">
        <v>1</v>
      </c>
      <c r="CD746" s="19">
        <v>0</v>
      </c>
      <c r="CE746" s="20"/>
      <c r="CF746" s="1">
        <f t="shared" ref="CF746" si="7801">BV746*CA743+BX746*CA746-BW746*CB743-BY746*CB746</f>
        <v>0</v>
      </c>
      <c r="CG746" s="4">
        <f t="shared" ref="CG746" si="7802">(BV746*CB743+BW746*CA743+BX746*CB746+BY746*CA746)</f>
        <v>-1.1092608679230396</v>
      </c>
      <c r="CH746" s="2">
        <f t="shared" ref="CH746" si="7803">BV746*CC743+BX746*CC746-BW746*CD743-BY746*CD746</f>
        <v>-9.599827508504899E-2</v>
      </c>
      <c r="CI746" s="3">
        <f t="shared" ref="CI746" si="7804">(BV746*CD743+BW746*CC743+BX746*CD746+BY746*CC746)</f>
        <v>0</v>
      </c>
      <c r="CK746" s="16">
        <f t="shared" ref="CK746" si="7805">1/$CL$4</f>
        <v>1</v>
      </c>
      <c r="CL746" s="17">
        <v>0</v>
      </c>
      <c r="CM746" s="18">
        <v>1</v>
      </c>
      <c r="CN746" s="19">
        <v>0</v>
      </c>
      <c r="CP746" s="1">
        <f t="shared" ref="CP746" si="7806">CF746*CK743+CH746*CK746-CG746*CL743-CI746*CL746</f>
        <v>-9.599827508504899E-2</v>
      </c>
      <c r="CQ746" s="4">
        <f t="shared" ref="CQ746" si="7807">(CF746*CL743+CG746*CK743+CH746*CL746+CI746*CK746)</f>
        <v>-1.1092608679230396</v>
      </c>
      <c r="CR746" s="2">
        <f t="shared" ref="CR746" si="7808">CF746*CM743+CH746*CM746-CG746*CN743-CI746*CN746</f>
        <v>-9.599827508504899E-2</v>
      </c>
      <c r="CS746" s="3">
        <f t="shared" ref="CS746" si="7809">(CF746*CN743+CG746*CM743+CH746*CN746+CI746*CM746)</f>
        <v>0</v>
      </c>
      <c r="CU746" s="39">
        <f t="shared" ref="CU746" si="7810">(180/PI())*ATAN(-1*(CQ743/CP743))</f>
        <v>-83.865534974115491</v>
      </c>
      <c r="CW746" s="54">
        <f t="shared" ref="CW746" si="7811">20*LOG(((1-(10^(CU743/20)^2)*(1-((1-CW743)/(1+CW743))^2))^0.5))</f>
        <v>-16.414192506010302</v>
      </c>
      <c r="CY746" s="35"/>
      <c r="CZ746" s="35"/>
    </row>
    <row r="747" spans="1:104" ht="18" customHeight="1"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3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  <c r="BB747" s="20"/>
      <c r="BC747" s="20"/>
      <c r="BD747" s="20"/>
      <c r="BE747" s="20"/>
      <c r="BF747" s="20"/>
      <c r="BG747" s="20"/>
      <c r="BH747" s="20"/>
      <c r="BI747" s="20"/>
      <c r="BJ747" s="20"/>
      <c r="BK747" s="20"/>
      <c r="BL747" s="20"/>
      <c r="BM747" s="20"/>
      <c r="BN747" s="20"/>
      <c r="BO747" s="20"/>
      <c r="BP747" s="20"/>
      <c r="BQ747" s="20"/>
      <c r="BR747" s="20"/>
      <c r="BS747" s="20"/>
      <c r="BT747" s="20"/>
      <c r="BU747" s="20"/>
      <c r="BV747" s="20"/>
      <c r="BW747" s="20"/>
      <c r="BX747" s="20"/>
      <c r="BY747" s="20"/>
      <c r="BZ747" s="20"/>
      <c r="CA747" s="20"/>
      <c r="CB747" s="20"/>
      <c r="CC747" s="20"/>
      <c r="CD747" s="20"/>
      <c r="CE747" s="20"/>
      <c r="CF747" s="20"/>
      <c r="CG747" s="20"/>
      <c r="CH747" s="20"/>
      <c r="CI747" s="20"/>
      <c r="CJ747" s="20"/>
      <c r="CK747" s="20"/>
      <c r="CL747" s="20"/>
      <c r="CY747" s="35"/>
      <c r="CZ747" s="35"/>
    </row>
    <row r="748" spans="1:104" ht="18" customHeight="1">
      <c r="CY748" s="35"/>
      <c r="CZ748" s="35"/>
    </row>
    <row r="749" spans="1:104" ht="18" customHeight="1" thickBot="1">
      <c r="A749" s="23"/>
      <c r="B749" s="23"/>
      <c r="C749" s="23"/>
      <c r="D749" s="20" t="s">
        <v>15</v>
      </c>
      <c r="E749" s="20"/>
      <c r="F749" s="20"/>
      <c r="G749" s="20"/>
      <c r="H749" s="20"/>
      <c r="I749" s="20" t="s">
        <v>16</v>
      </c>
      <c r="J749" s="20"/>
      <c r="K749" s="20"/>
      <c r="L749" s="20"/>
      <c r="M749" s="23"/>
      <c r="N749" s="23"/>
      <c r="O749" s="24" t="s">
        <v>17</v>
      </c>
      <c r="P749" s="23"/>
      <c r="Q749" s="23"/>
      <c r="R749" s="23"/>
      <c r="S749" s="20"/>
      <c r="T749" s="20" t="s">
        <v>18</v>
      </c>
      <c r="U749" s="23"/>
      <c r="V749" s="23"/>
      <c r="W749" s="23"/>
      <c r="X749" s="23"/>
      <c r="Y749" s="24" t="s">
        <v>19</v>
      </c>
      <c r="Z749" s="23"/>
      <c r="AA749" s="23"/>
      <c r="AB749" s="23"/>
      <c r="AC749" s="24" t="s">
        <v>20</v>
      </c>
      <c r="AD749" s="20"/>
      <c r="AE749" s="20"/>
      <c r="AF749" s="20"/>
      <c r="AG749" s="20"/>
      <c r="AH749" s="23"/>
      <c r="AI749" s="24" t="s">
        <v>21</v>
      </c>
      <c r="AJ749" s="23"/>
      <c r="AK749" s="23"/>
      <c r="AL749" s="20"/>
      <c r="AM749" s="24" t="s">
        <v>31</v>
      </c>
      <c r="AN749" s="20"/>
      <c r="AO749" s="23"/>
      <c r="AP749" s="23"/>
      <c r="AQ749" s="23"/>
      <c r="AR749" s="23"/>
      <c r="AS749" s="24" t="s">
        <v>91</v>
      </c>
      <c r="AT749" s="23"/>
      <c r="AU749" s="23"/>
      <c r="AV749" s="23"/>
      <c r="AW749" s="24" t="s">
        <v>32</v>
      </c>
      <c r="AX749" s="20"/>
      <c r="AY749" s="20"/>
      <c r="AZ749" s="20"/>
      <c r="BA749" s="20"/>
      <c r="BB749" s="23"/>
      <c r="BC749" s="24" t="s">
        <v>22</v>
      </c>
      <c r="BD749" s="23"/>
      <c r="BE749" s="23"/>
      <c r="BF749" s="23"/>
      <c r="BG749" s="24" t="s">
        <v>33</v>
      </c>
      <c r="BH749" s="20"/>
      <c r="BI749" s="23"/>
      <c r="BJ749" s="23"/>
      <c r="BK749" s="23"/>
      <c r="BL749" s="23"/>
      <c r="BM749" s="24" t="s">
        <v>34</v>
      </c>
      <c r="BN749" s="23"/>
      <c r="BO749" s="23"/>
      <c r="BP749" s="23"/>
      <c r="BQ749" s="24" t="s">
        <v>89</v>
      </c>
      <c r="BR749" s="20"/>
      <c r="BS749" s="20"/>
      <c r="BT749" s="20"/>
      <c r="BU749" s="20"/>
      <c r="BV749" s="23"/>
      <c r="BW749" s="24" t="s">
        <v>35</v>
      </c>
      <c r="BX749" s="23"/>
      <c r="BY749" s="23"/>
      <c r="BZ749" s="23"/>
      <c r="CA749" s="24" t="s">
        <v>90</v>
      </c>
      <c r="CB749" s="20"/>
      <c r="CC749" s="23"/>
      <c r="CD749" s="23"/>
      <c r="CE749" s="23"/>
      <c r="CF749" s="23"/>
      <c r="CG749" s="24" t="s">
        <v>92</v>
      </c>
      <c r="CH749" s="23"/>
      <c r="CI749" s="23"/>
      <c r="CJ749" s="23"/>
      <c r="CK749" s="24" t="s">
        <v>36</v>
      </c>
      <c r="CL749" s="24"/>
      <c r="CM749" s="23"/>
      <c r="CN749" s="23"/>
      <c r="CO749" s="23"/>
      <c r="CP749" s="23"/>
      <c r="CQ749" s="24" t="s">
        <v>93</v>
      </c>
      <c r="CR749" s="23"/>
      <c r="CS749" s="23"/>
      <c r="CY749" s="35"/>
      <c r="CZ749" s="35"/>
    </row>
    <row r="750" spans="1:104" ht="18" customHeight="1" thickBot="1">
      <c r="A750" s="23"/>
      <c r="B750" s="33"/>
      <c r="C750" s="23"/>
      <c r="D750" s="7" t="s">
        <v>2</v>
      </c>
      <c r="E750" s="8"/>
      <c r="F750" s="8" t="s">
        <v>3</v>
      </c>
      <c r="G750" s="9"/>
      <c r="H750" s="10"/>
      <c r="I750" s="7" t="s">
        <v>4</v>
      </c>
      <c r="J750" s="8"/>
      <c r="K750" s="8" t="s">
        <v>5</v>
      </c>
      <c r="L750" s="9"/>
      <c r="M750" s="23"/>
      <c r="N750" s="251" t="s">
        <v>79</v>
      </c>
      <c r="O750" s="252"/>
      <c r="P750" s="253" t="s">
        <v>80</v>
      </c>
      <c r="Q750" s="254"/>
      <c r="R750" s="23"/>
      <c r="S750" s="7" t="s">
        <v>11</v>
      </c>
      <c r="T750" s="8"/>
      <c r="U750" s="8" t="s">
        <v>12</v>
      </c>
      <c r="V750" s="9"/>
      <c r="W750" s="20"/>
      <c r="X750" s="251" t="s">
        <v>79</v>
      </c>
      <c r="Y750" s="252"/>
      <c r="Z750" s="253" t="s">
        <v>80</v>
      </c>
      <c r="AA750" s="254"/>
      <c r="AB750" s="20"/>
      <c r="AC750" s="7" t="s">
        <v>4</v>
      </c>
      <c r="AD750" s="8"/>
      <c r="AE750" s="8" t="s">
        <v>5</v>
      </c>
      <c r="AF750" s="9"/>
      <c r="AG750" s="20"/>
      <c r="AH750" s="251" t="s">
        <v>0</v>
      </c>
      <c r="AI750" s="252"/>
      <c r="AJ750" s="253" t="s">
        <v>1</v>
      </c>
      <c r="AK750" s="254"/>
      <c r="AL750" s="20"/>
      <c r="AM750" s="7" t="s">
        <v>11</v>
      </c>
      <c r="AN750" s="8"/>
      <c r="AO750" s="8" t="s">
        <v>12</v>
      </c>
      <c r="AP750" s="9"/>
      <c r="AQ750" s="23"/>
      <c r="AR750" s="251" t="s">
        <v>0</v>
      </c>
      <c r="AS750" s="252"/>
      <c r="AT750" s="253" t="s">
        <v>1</v>
      </c>
      <c r="AU750" s="254"/>
      <c r="AV750" s="36"/>
      <c r="AW750" s="7" t="s">
        <v>4</v>
      </c>
      <c r="AX750" s="8"/>
      <c r="AY750" s="8" t="s">
        <v>5</v>
      </c>
      <c r="AZ750" s="9"/>
      <c r="BA750" s="20"/>
      <c r="BB750" s="251" t="s">
        <v>0</v>
      </c>
      <c r="BC750" s="252"/>
      <c r="BD750" s="253" t="s">
        <v>1</v>
      </c>
      <c r="BE750" s="254"/>
      <c r="BF750" s="36"/>
      <c r="BG750" s="7" t="s">
        <v>11</v>
      </c>
      <c r="BH750" s="8"/>
      <c r="BI750" s="8" t="s">
        <v>12</v>
      </c>
      <c r="BJ750" s="9"/>
      <c r="BK750" s="36"/>
      <c r="BL750" s="251" t="s">
        <v>0</v>
      </c>
      <c r="BM750" s="252"/>
      <c r="BN750" s="253" t="s">
        <v>1</v>
      </c>
      <c r="BO750" s="254"/>
      <c r="BP750" s="36"/>
      <c r="BQ750" s="7" t="s">
        <v>4</v>
      </c>
      <c r="BR750" s="8"/>
      <c r="BS750" s="8" t="s">
        <v>5</v>
      </c>
      <c r="BT750" s="9"/>
      <c r="BU750" s="20"/>
      <c r="BV750" s="251" t="s">
        <v>0</v>
      </c>
      <c r="BW750" s="252"/>
      <c r="BX750" s="253" t="s">
        <v>1</v>
      </c>
      <c r="BY750" s="254"/>
      <c r="BZ750" s="36"/>
      <c r="CA750" s="7" t="s">
        <v>11</v>
      </c>
      <c r="CB750" s="8"/>
      <c r="CC750" s="8" t="s">
        <v>12</v>
      </c>
      <c r="CD750" s="9"/>
      <c r="CE750" s="36"/>
      <c r="CF750" s="251" t="s">
        <v>0</v>
      </c>
      <c r="CG750" s="252"/>
      <c r="CH750" s="253" t="s">
        <v>1</v>
      </c>
      <c r="CI750" s="254"/>
      <c r="CJ750" s="23"/>
      <c r="CK750" s="7" t="s">
        <v>23</v>
      </c>
      <c r="CL750" s="8"/>
      <c r="CM750" s="8" t="s">
        <v>24</v>
      </c>
      <c r="CN750" s="9"/>
      <c r="CO750" s="23"/>
      <c r="CP750" s="251" t="s">
        <v>0</v>
      </c>
      <c r="CQ750" s="252"/>
      <c r="CR750" s="253" t="s">
        <v>1</v>
      </c>
      <c r="CS750" s="254"/>
      <c r="CU750" s="26" t="s">
        <v>25</v>
      </c>
      <c r="CW750" s="50" t="s">
        <v>44</v>
      </c>
      <c r="CY750" s="35"/>
      <c r="CZ750" s="35"/>
    </row>
    <row r="751" spans="1:104" ht="18" customHeight="1" thickTop="1" thickBot="1">
      <c r="B751" s="34">
        <v>1.075</v>
      </c>
      <c r="D751" s="11">
        <v>1</v>
      </c>
      <c r="E751" s="12">
        <v>0</v>
      </c>
      <c r="F751" s="13">
        <v>0</v>
      </c>
      <c r="G751" s="40">
        <f t="shared" ref="G751" si="7812">-1/($E$4*$B751)</f>
        <v>-0.9772376910805074</v>
      </c>
      <c r="H751" s="10"/>
      <c r="I751" s="11">
        <v>1</v>
      </c>
      <c r="J751" s="12">
        <v>0</v>
      </c>
      <c r="K751" s="13">
        <v>0</v>
      </c>
      <c r="L751" s="14">
        <v>0</v>
      </c>
      <c r="N751" s="1">
        <f t="shared" ref="N751" si="7813">D751*I751+F751*I754-E751*J751-G751*J754</f>
        <v>-0.32883835299545816</v>
      </c>
      <c r="O751" s="4">
        <f t="shared" ref="O751" si="7814">(D751*J751+E751*I751+F751*J754+G751*I754)</f>
        <v>0</v>
      </c>
      <c r="P751" s="2">
        <f t="shared" ref="P751" si="7815">D751*K751+F751*K754-E751*L751-G751*L754</f>
        <v>0</v>
      </c>
      <c r="Q751" s="3">
        <f t="shared" ref="Q751" si="7816">(D751*L751+E751*K751+F751*L754+G751*K754)</f>
        <v>-0.9772376910805074</v>
      </c>
      <c r="S751" s="11">
        <v>1</v>
      </c>
      <c r="T751" s="12">
        <v>0</v>
      </c>
      <c r="U751" s="13">
        <v>0</v>
      </c>
      <c r="V751" s="40">
        <f t="shared" ref="V751" si="7817">-1/($T$4*$B751)</f>
        <v>-1.8671869894410578</v>
      </c>
      <c r="W751" s="20"/>
      <c r="X751" s="1">
        <f t="shared" ref="X751" si="7818">N751*S751+P751*S754-O751*T751-Q751*T754</f>
        <v>-0.32883835299545816</v>
      </c>
      <c r="Y751" s="4">
        <f t="shared" ref="Y751" si="7819">(N751*T751+O751*S751+P751*T754+Q751*S754)</f>
        <v>0</v>
      </c>
      <c r="Z751" s="2">
        <f t="shared" ref="Z751" si="7820">N751*U751+P751*U754-O751*V751-Q751*V754</f>
        <v>0</v>
      </c>
      <c r="AA751" s="3">
        <f t="shared" ref="AA751" si="7821">(N751*V751+O751*U751+P751*V754+Q751*U754)</f>
        <v>-0.36323499673816206</v>
      </c>
      <c r="AB751" s="20"/>
      <c r="AC751" s="11">
        <v>1</v>
      </c>
      <c r="AD751" s="12">
        <v>0</v>
      </c>
      <c r="AE751" s="13">
        <v>0</v>
      </c>
      <c r="AF751" s="14">
        <v>0</v>
      </c>
      <c r="AG751" s="20"/>
      <c r="AH751" s="1">
        <f t="shared" ref="AH751" si="7822">X751*AC751+Z751*AC754-Y751*AD751-AA751*AD754</f>
        <v>-0.89312195389984383</v>
      </c>
      <c r="AI751" s="4">
        <f t="shared" ref="AI751" si="7823">(X751*AD751+Y751*AC751+Z751*AD754+AA751*AC754)</f>
        <v>0</v>
      </c>
      <c r="AJ751" s="2">
        <f t="shared" ref="AJ751" si="7824">X751*AE751+Z751*AE754-Y751*AF751-AA751*AF754</f>
        <v>0</v>
      </c>
      <c r="AK751" s="3">
        <f t="shared" ref="AK751" si="7825">(X751*AF751+Y751*AE751+Z751*AF754+AA751*AE754)</f>
        <v>-0.36323499673816206</v>
      </c>
      <c r="AL751" s="20"/>
      <c r="AM751" s="11">
        <v>1</v>
      </c>
      <c r="AN751" s="12">
        <v>0</v>
      </c>
      <c r="AO751" s="13">
        <v>0</v>
      </c>
      <c r="AP751" s="40">
        <f t="shared" ref="AP751" si="7826">-1/($AN$4*$B751)</f>
        <v>-1.9404100086348246</v>
      </c>
      <c r="AR751" s="1">
        <f t="shared" ref="AR751" si="7827">AH751*AM751+AJ751*AM754-AI751*AN751-AK751*AN754</f>
        <v>-0.89312195389984383</v>
      </c>
      <c r="AS751" s="4">
        <f t="shared" ref="AS751" si="7828">(AH751*AN751+AI751*AM751+AJ751*AN754+AK751*AM754)</f>
        <v>0</v>
      </c>
      <c r="AT751" s="2">
        <f t="shared" ref="AT751" si="7829">AH751*AO751+AJ751*AO754-AI751*AP751-AK751*AP754</f>
        <v>0</v>
      </c>
      <c r="AU751" s="3">
        <f t="shared" ref="AU751" si="7830">(AH751*AP751+AI751*AO751+AJ751*AP754+AK751*AO754)</f>
        <v>1.3697877815405852</v>
      </c>
      <c r="AV751" s="20"/>
      <c r="AW751" s="11">
        <v>1</v>
      </c>
      <c r="AX751" s="12">
        <v>0</v>
      </c>
      <c r="AY751" s="13">
        <v>0</v>
      </c>
      <c r="AZ751" s="14">
        <v>0</v>
      </c>
      <c r="BA751" s="20"/>
      <c r="BB751" s="1">
        <f t="shared" ref="BB751" si="7831">AR751*AW751+AT751*AW754-AS751*AX751-AU751*AX754</f>
        <v>1.2348359487901646</v>
      </c>
      <c r="BC751" s="4">
        <f t="shared" ref="BC751" si="7832">(AR751*AX751+AS751*AW751+AT751*AX754+AU751*AW754)</f>
        <v>0</v>
      </c>
      <c r="BD751" s="2">
        <f t="shared" ref="BD751" si="7833">AR751*AY751+AT751*AY754-AS751*AZ751-AU751*AZ754</f>
        <v>0</v>
      </c>
      <c r="BE751" s="3">
        <f t="shared" ref="BE751" si="7834">(AR751*AZ751+AS751*AY751+AT751*AZ754+AU751*AY754)</f>
        <v>1.3697877815405852</v>
      </c>
      <c r="BF751" s="20"/>
      <c r="BG751" s="11">
        <v>1</v>
      </c>
      <c r="BH751" s="12">
        <v>0</v>
      </c>
      <c r="BI751" s="13">
        <v>0</v>
      </c>
      <c r="BJ751" s="40">
        <f t="shared" ref="BJ751" si="7835">-1/($BH$4*$B751)</f>
        <v>-1.8671869894410578</v>
      </c>
      <c r="BK751" s="20"/>
      <c r="BL751" s="1">
        <f t="shared" ref="BL751" si="7836">BB751*BG751+BD751*BG754-BC751*BH751-BE751*BH754</f>
        <v>1.2348359487901646</v>
      </c>
      <c r="BM751" s="4">
        <f t="shared" ref="BM751" si="7837">(BB751*BH751+BC751*BG751+BD751*BH754+BE751*BG754)</f>
        <v>0</v>
      </c>
      <c r="BN751" s="2">
        <f t="shared" ref="BN751" si="7838">BB751*BI751+BD751*BI754-BC751*BJ751-BE751*BJ754</f>
        <v>0</v>
      </c>
      <c r="BO751" s="3">
        <f t="shared" ref="BO751" si="7839">(BB751*BJ751+BC751*BI751+BD751*BJ754+BE751*BI754)</f>
        <v>-0.93588183613451426</v>
      </c>
      <c r="BP751" s="20"/>
      <c r="BQ751" s="11">
        <v>1</v>
      </c>
      <c r="BR751" s="12">
        <v>0</v>
      </c>
      <c r="BS751" s="13">
        <v>0</v>
      </c>
      <c r="BT751" s="14">
        <v>0</v>
      </c>
      <c r="BU751" s="20"/>
      <c r="BV751" s="1">
        <f t="shared" ref="BV751" si="7840">BL751*BQ751+BN751*BQ754-BM751*BR751-BO751*BR754</f>
        <v>-3.7767112960652938E-2</v>
      </c>
      <c r="BW751" s="4">
        <f t="shared" ref="BW751" si="7841">(BL751*BR751+BM751*BQ751+BN751*BR754+BO751*BQ754)</f>
        <v>0</v>
      </c>
      <c r="BX751" s="2">
        <f t="shared" ref="BX751" si="7842">BL751*BS751+BN751*BS754-BM751*BT751-BO751*BT754</f>
        <v>0</v>
      </c>
      <c r="BY751" s="3">
        <f t="shared" ref="BY751" si="7843">(BL751*BT751+BM751*BS751+BN751*BT754+BO751*BS754)</f>
        <v>-0.93588183613451426</v>
      </c>
      <c r="BZ751" s="20"/>
      <c r="CA751" s="11">
        <v>1</v>
      </c>
      <c r="CB751" s="12">
        <v>0</v>
      </c>
      <c r="CC751" s="13">
        <v>0</v>
      </c>
      <c r="CD751" s="40">
        <f t="shared" ref="CD751" si="7844">-1/($CB$4*$B751)</f>
        <v>-0.9772376910805074</v>
      </c>
      <c r="CE751" s="20"/>
      <c r="CF751" s="1">
        <f t="shared" ref="CF751" si="7845">BV751*CA751+BX751*CA754-BW751*CB751-BY751*CB754</f>
        <v>-3.7767112960652938E-2</v>
      </c>
      <c r="CG751" s="4">
        <f t="shared" ref="CG751" si="7846">(BV751*CB751+BW751*CA751+BX751*CB754+BY751*CA754)</f>
        <v>0</v>
      </c>
      <c r="CH751" s="2">
        <f t="shared" ref="CH751" si="7847">BV751*CC751+BX751*CC754-BW751*CD751-BY751*CD754</f>
        <v>0</v>
      </c>
      <c r="CI751" s="3">
        <f t="shared" ref="CI751" si="7848">(BV751*CD751+BW751*CC751+BX751*CD754+BY751*CC754)</f>
        <v>-0.89897438986606903</v>
      </c>
      <c r="CJ751" s="28"/>
      <c r="CK751" s="11">
        <v>1</v>
      </c>
      <c r="CL751" s="12">
        <v>0</v>
      </c>
      <c r="CM751" s="13">
        <v>0</v>
      </c>
      <c r="CN751" s="14">
        <v>0</v>
      </c>
      <c r="CP751" s="1">
        <f t="shared" ref="CP751" si="7849">CF751*CK751+CH751*CK754-CG751*CL751-CI751*CL754</f>
        <v>-3.7767112960652938E-2</v>
      </c>
      <c r="CQ751" s="4">
        <f t="shared" ref="CQ751" si="7850">(CF751*CL751+CG751*CK751+CH751*CL754+CI751*CK754)</f>
        <v>-0.89897438986606903</v>
      </c>
      <c r="CR751" s="2">
        <f t="shared" ref="CR751" si="7851">CF751*CM751+CH751*CM754-CG751*CN751-CI751*CN754</f>
        <v>0</v>
      </c>
      <c r="CS751" s="3">
        <f t="shared" ref="CS751" si="7852">(CF751*CN751+CG751*CM751+CH751*CN754+CI751*CM754)</f>
        <v>-0.89897438986606903</v>
      </c>
      <c r="CU751" s="29">
        <f t="shared" ref="CU751" si="7853">20*LOG(((1+$CL$4)/$CL$4)/((CP751+CP754)^2+(CQ751+CQ754)^2)^0.5)</f>
        <v>-4.8442268113775722E-2</v>
      </c>
      <c r="CW751" s="51">
        <f t="shared" ref="CW751" si="7854">((CP751^2+CQ751^2)^0.5)/((CP754^2+CQ754^2)^0.5)</f>
        <v>0.80955540476125964</v>
      </c>
      <c r="CY751" s="35"/>
      <c r="CZ751" s="35"/>
    </row>
    <row r="752" spans="1:104" ht="18" customHeight="1" thickBot="1">
      <c r="D752" s="11"/>
      <c r="E752" s="13"/>
      <c r="F752" s="13"/>
      <c r="G752" s="15"/>
      <c r="H752" s="10"/>
      <c r="I752" s="11"/>
      <c r="J752" s="13"/>
      <c r="K752" s="13"/>
      <c r="L752" s="15"/>
      <c r="N752" s="5"/>
      <c r="Q752" s="6"/>
      <c r="S752" s="11"/>
      <c r="T752" s="13"/>
      <c r="U752" s="13"/>
      <c r="V752" s="15"/>
      <c r="W752" s="20"/>
      <c r="X752" s="5"/>
      <c r="AA752" s="6"/>
      <c r="AB752" s="20"/>
      <c r="AC752" s="11"/>
      <c r="AD752" s="13"/>
      <c r="AE752" s="13"/>
      <c r="AF752" s="15"/>
      <c r="AG752" s="20"/>
      <c r="AH752" s="5"/>
      <c r="AK752" s="6"/>
      <c r="AL752" s="20"/>
      <c r="AM752" s="11"/>
      <c r="AN752" s="13"/>
      <c r="AO752" s="13"/>
      <c r="AP752" s="15"/>
      <c r="AR752" s="5"/>
      <c r="AU752" s="6"/>
      <c r="AW752" s="11"/>
      <c r="AX752" s="13"/>
      <c r="AY752" s="13"/>
      <c r="AZ752" s="15"/>
      <c r="BA752" s="20"/>
      <c r="BB752" s="5"/>
      <c r="BE752" s="6"/>
      <c r="BG752" s="11"/>
      <c r="BH752" s="13"/>
      <c r="BI752" s="13"/>
      <c r="BJ752" s="15"/>
      <c r="BL752" s="5"/>
      <c r="BO752" s="6"/>
      <c r="BQ752" s="11"/>
      <c r="BR752" s="13"/>
      <c r="BS752" s="13"/>
      <c r="BT752" s="15"/>
      <c r="BU752" s="20"/>
      <c r="BV752" s="5"/>
      <c r="BY752" s="6"/>
      <c r="CA752" s="11"/>
      <c r="CB752" s="13"/>
      <c r="CC752" s="13"/>
      <c r="CD752" s="15"/>
      <c r="CF752" s="5"/>
      <c r="CI752" s="6"/>
      <c r="CK752" s="11"/>
      <c r="CL752" s="13"/>
      <c r="CM752" s="13"/>
      <c r="CN752" s="15"/>
      <c r="CP752" s="5"/>
      <c r="CS752" s="6"/>
      <c r="CW752" s="52"/>
      <c r="CY752" s="35"/>
      <c r="CZ752" s="35"/>
    </row>
    <row r="753" spans="1:104" ht="18" customHeight="1" thickBot="1">
      <c r="D753" s="11" t="s">
        <v>6</v>
      </c>
      <c r="E753" s="13"/>
      <c r="F753" s="13" t="s">
        <v>7</v>
      </c>
      <c r="G753" s="15"/>
      <c r="H753" s="10"/>
      <c r="I753" s="11" t="s">
        <v>8</v>
      </c>
      <c r="J753" s="13"/>
      <c r="K753" s="13" t="s">
        <v>9</v>
      </c>
      <c r="L753" s="15"/>
      <c r="N753" s="251" t="s">
        <v>26</v>
      </c>
      <c r="O753" s="252"/>
      <c r="P753" s="253" t="s">
        <v>27</v>
      </c>
      <c r="Q753" s="254"/>
      <c r="S753" s="11" t="s">
        <v>13</v>
      </c>
      <c r="T753" s="13"/>
      <c r="U753" s="13" t="s">
        <v>14</v>
      </c>
      <c r="V753" s="15"/>
      <c r="W753" s="20"/>
      <c r="X753" s="251" t="s">
        <v>26</v>
      </c>
      <c r="Y753" s="252"/>
      <c r="Z753" s="253" t="s">
        <v>27</v>
      </c>
      <c r="AA753" s="254"/>
      <c r="AB753" s="20"/>
      <c r="AC753" s="11" t="s">
        <v>8</v>
      </c>
      <c r="AD753" s="13"/>
      <c r="AE753" s="13" t="s">
        <v>9</v>
      </c>
      <c r="AF753" s="15"/>
      <c r="AG753" s="20"/>
      <c r="AH753" s="251" t="s">
        <v>26</v>
      </c>
      <c r="AI753" s="252"/>
      <c r="AJ753" s="253" t="s">
        <v>27</v>
      </c>
      <c r="AK753" s="254"/>
      <c r="AL753" s="20"/>
      <c r="AM753" s="11" t="s">
        <v>13</v>
      </c>
      <c r="AN753" s="13"/>
      <c r="AO753" s="13" t="s">
        <v>14</v>
      </c>
      <c r="AP753" s="15"/>
      <c r="AR753" s="251" t="s">
        <v>26</v>
      </c>
      <c r="AS753" s="252"/>
      <c r="AT753" s="253" t="s">
        <v>27</v>
      </c>
      <c r="AU753" s="254"/>
      <c r="AV753" s="36"/>
      <c r="AW753" s="11" t="s">
        <v>8</v>
      </c>
      <c r="AX753" s="13"/>
      <c r="AY753" s="13" t="s">
        <v>9</v>
      </c>
      <c r="AZ753" s="15"/>
      <c r="BA753" s="20"/>
      <c r="BB753" s="251" t="s">
        <v>26</v>
      </c>
      <c r="BC753" s="252"/>
      <c r="BD753" s="253" t="s">
        <v>27</v>
      </c>
      <c r="BE753" s="254"/>
      <c r="BF753" s="36"/>
      <c r="BG753" s="11" t="s">
        <v>13</v>
      </c>
      <c r="BH753" s="13"/>
      <c r="BI753" s="13" t="s">
        <v>14</v>
      </c>
      <c r="BJ753" s="15"/>
      <c r="BK753" s="36"/>
      <c r="BL753" s="251" t="s">
        <v>26</v>
      </c>
      <c r="BM753" s="252"/>
      <c r="BN753" s="253" t="s">
        <v>27</v>
      </c>
      <c r="BO753" s="254"/>
      <c r="BP753" s="36"/>
      <c r="BQ753" s="11" t="s">
        <v>8</v>
      </c>
      <c r="BR753" s="13"/>
      <c r="BS753" s="13" t="s">
        <v>9</v>
      </c>
      <c r="BT753" s="15"/>
      <c r="BU753" s="20"/>
      <c r="BV753" s="251" t="s">
        <v>26</v>
      </c>
      <c r="BW753" s="252"/>
      <c r="BX753" s="253" t="s">
        <v>27</v>
      </c>
      <c r="BY753" s="254"/>
      <c r="BZ753" s="36"/>
      <c r="CA753" s="11" t="s">
        <v>13</v>
      </c>
      <c r="CB753" s="13"/>
      <c r="CC753" s="13" t="s">
        <v>14</v>
      </c>
      <c r="CD753" s="15"/>
      <c r="CE753" s="36"/>
      <c r="CF753" s="251" t="s">
        <v>26</v>
      </c>
      <c r="CG753" s="252"/>
      <c r="CH753" s="253" t="s">
        <v>27</v>
      </c>
      <c r="CI753" s="254"/>
      <c r="CK753" s="11" t="s">
        <v>28</v>
      </c>
      <c r="CL753" s="13"/>
      <c r="CM753" s="13" t="s">
        <v>29</v>
      </c>
      <c r="CN753" s="15"/>
      <c r="CP753" s="251" t="s">
        <v>26</v>
      </c>
      <c r="CQ753" s="252"/>
      <c r="CR753" s="253" t="s">
        <v>27</v>
      </c>
      <c r="CS753" s="254"/>
      <c r="CU753" s="38" t="s">
        <v>37</v>
      </c>
      <c r="CW753" s="53" t="s">
        <v>45</v>
      </c>
      <c r="CY753" s="35"/>
      <c r="CZ753" s="35"/>
    </row>
    <row r="754" spans="1:104" ht="18" customHeight="1" thickTop="1" thickBot="1">
      <c r="D754" s="16">
        <v>0</v>
      </c>
      <c r="E754" s="17">
        <v>0</v>
      </c>
      <c r="F754" s="18">
        <v>1</v>
      </c>
      <c r="G754" s="19">
        <v>0</v>
      </c>
      <c r="H754" s="10"/>
      <c r="I754" s="16">
        <v>0</v>
      </c>
      <c r="J754" s="17">
        <f t="shared" ref="J754" si="7855">-1/($J$4*$B751)</f>
        <v>-1.3597903203326047</v>
      </c>
      <c r="K754" s="18">
        <v>1</v>
      </c>
      <c r="L754" s="19">
        <v>0</v>
      </c>
      <c r="N754" s="1">
        <f t="shared" ref="N754" si="7856">D754*I751+F754*I754-E754*J751-G754*J754</f>
        <v>0</v>
      </c>
      <c r="O754" s="4">
        <f t="shared" ref="O754" si="7857">(D754*J751+E754*I751+F754*J754+G754*I754)</f>
        <v>-1.3597903203326047</v>
      </c>
      <c r="P754" s="2">
        <f t="shared" ref="P754" si="7858">D754*K751+F754*K754-E754*L751-G754*L754</f>
        <v>1</v>
      </c>
      <c r="Q754" s="3">
        <f t="shared" ref="Q754" si="7859">(D754*L751+E754*K751+F754*L754+G754*K754)</f>
        <v>0</v>
      </c>
      <c r="S754" s="16">
        <v>0</v>
      </c>
      <c r="T754" s="17">
        <v>0</v>
      </c>
      <c r="U754" s="18">
        <v>1</v>
      </c>
      <c r="V754" s="19">
        <v>0</v>
      </c>
      <c r="W754" s="20"/>
      <c r="X754" s="1">
        <f t="shared" ref="X754" si="7860">N754*S751+P754*S754-O754*T751-Q754*T754</f>
        <v>0</v>
      </c>
      <c r="Y754" s="4">
        <f t="shared" ref="Y754" si="7861">(N754*T751+O754*S751+P754*T754+Q754*S754)</f>
        <v>-1.3597903203326047</v>
      </c>
      <c r="Z754" s="2">
        <f t="shared" ref="Z754" si="7862">N754*U751+P754*U754-O754*V751-Q754*V754</f>
        <v>-1.5389827944929277</v>
      </c>
      <c r="AA754" s="3">
        <f t="shared" ref="AA754" si="7863">(N754*V751+O754*U751+P754*V754+Q754*U754)</f>
        <v>0</v>
      </c>
      <c r="AB754" s="20"/>
      <c r="AC754" s="16">
        <v>0</v>
      </c>
      <c r="AD754" s="17">
        <f t="shared" ref="AD754" si="7864">-1/($AD$4*$B751)</f>
        <v>-1.5534945860713676</v>
      </c>
      <c r="AE754" s="18">
        <v>1</v>
      </c>
      <c r="AF754" s="19">
        <v>0</v>
      </c>
      <c r="AG754" s="20"/>
      <c r="AH754" s="1">
        <f t="shared" ref="AH754" si="7865">X754*AC751+Z754*AC754-Y754*AD751-AA754*AD754</f>
        <v>0</v>
      </c>
      <c r="AI754" s="4">
        <f t="shared" ref="AI754" si="7866">(X754*AD751+Y754*AC751+Z754*AD754+AA754*AC754)</f>
        <v>1.0310111189691424</v>
      </c>
      <c r="AJ754" s="2">
        <f t="shared" ref="AJ754" si="7867">X754*AE751+Z754*AE754-Y754*AF751-AA754*AF754</f>
        <v>-1.5389827944929277</v>
      </c>
      <c r="AK754" s="3">
        <f t="shared" ref="AK754" si="7868">(X754*AF751+Y754*AE751+Z754*AF754+AA754*AE754)</f>
        <v>0</v>
      </c>
      <c r="AL754" s="20"/>
      <c r="AM754" s="16">
        <v>0</v>
      </c>
      <c r="AN754" s="17">
        <v>0</v>
      </c>
      <c r="AO754" s="18">
        <v>1</v>
      </c>
      <c r="AP754" s="19">
        <v>0</v>
      </c>
      <c r="AR754" s="1">
        <f t="shared" ref="AR754" si="7869">AH754*AM751+AJ754*AM754-AI754*AN751-AK754*AN754</f>
        <v>0</v>
      </c>
      <c r="AS754" s="4">
        <f t="shared" ref="AS754" si="7870">(AH754*AN751+AI754*AM751+AJ754*AN754+AK754*AM754)</f>
        <v>1.0310111189691424</v>
      </c>
      <c r="AT754" s="2">
        <f t="shared" ref="AT754" si="7871">AH754*AO751+AJ754*AO754-AI754*AP751-AK754*AP754</f>
        <v>0.461601499768586</v>
      </c>
      <c r="AU754" s="3">
        <f t="shared" ref="AU754" si="7872">(AH754*AP751+AI754*AO751+AJ754*AP754+AK754*AO754)</f>
        <v>0</v>
      </c>
      <c r="AV754" s="20"/>
      <c r="AW754" s="16">
        <v>0</v>
      </c>
      <c r="AX754" s="17">
        <f t="shared" ref="AX754" si="7873">-1/($AX$4*$B751)</f>
        <v>-1.5534945860713676</v>
      </c>
      <c r="AY754" s="18">
        <v>1</v>
      </c>
      <c r="AZ754" s="19">
        <v>0</v>
      </c>
      <c r="BA754" s="20"/>
      <c r="BB754" s="1">
        <f t="shared" ref="BB754" si="7874">AR754*AW751+AT754*AW754-AS754*AX751-AU754*AX754</f>
        <v>0</v>
      </c>
      <c r="BC754" s="4">
        <f t="shared" ref="BC754" si="7875">(AR754*AX751+AS754*AW751+AT754*AX754+AU754*AW754)</f>
        <v>0.3139156881562204</v>
      </c>
      <c r="BD754" s="2">
        <f t="shared" ref="BD754" si="7876">AR754*AY751+AT754*AY754-AS754*AZ751-AU754*AZ754</f>
        <v>0.461601499768586</v>
      </c>
      <c r="BE754" s="3">
        <f t="shared" ref="BE754" si="7877">(AR754*AZ751+AS754*AY751+AT754*AZ754+AU754*AY754)</f>
        <v>0</v>
      </c>
      <c r="BF754" s="20"/>
      <c r="BG754" s="16">
        <v>0</v>
      </c>
      <c r="BH754" s="17">
        <v>0</v>
      </c>
      <c r="BI754" s="18">
        <v>1</v>
      </c>
      <c r="BJ754" s="19">
        <v>0</v>
      </c>
      <c r="BK754" s="20"/>
      <c r="BL754" s="1">
        <f t="shared" ref="BL754" si="7878">BB754*BG751+BD754*BG754-BC754*BH751-BE754*BH754</f>
        <v>0</v>
      </c>
      <c r="BM754" s="4">
        <f t="shared" ref="BM754" si="7879">(BB754*BH751+BC754*BG751+BD754*BH754+BE754*BG754)</f>
        <v>0.3139156881562204</v>
      </c>
      <c r="BN754" s="2">
        <f t="shared" ref="BN754" si="7880">BB754*BI751+BD754*BI754-BC754*BJ751-BE754*BJ754</f>
        <v>1.0477407884753172</v>
      </c>
      <c r="BO754" s="3">
        <f t="shared" ref="BO754" si="7881">(BB754*BJ751+BC754*BI751+BD754*BJ754+BE754*BI754)</f>
        <v>0</v>
      </c>
      <c r="BP754" s="20"/>
      <c r="BQ754" s="16">
        <v>0</v>
      </c>
      <c r="BR754" s="17">
        <f t="shared" ref="BR754" si="7882">-1/($BR$4*$B751)</f>
        <v>-1.3597903203326047</v>
      </c>
      <c r="BS754" s="18">
        <v>1</v>
      </c>
      <c r="BT754" s="19">
        <v>0</v>
      </c>
      <c r="BU754" s="20"/>
      <c r="BV754" s="1">
        <f t="shared" ref="BV754" si="7883">BL754*BQ751+BN754*BQ754-BM754*BR751-BO754*BR754</f>
        <v>0</v>
      </c>
      <c r="BW754" s="4">
        <f t="shared" ref="BW754" si="7884">(BL754*BR751+BM754*BQ751+BN754*BR754+BO754*BQ754)</f>
        <v>-1.110792094230167</v>
      </c>
      <c r="BX754" s="2">
        <f t="shared" ref="BX754" si="7885">BL754*BS751+BN754*BS754-BM754*BT751-BO754*BT754</f>
        <v>1.0477407884753172</v>
      </c>
      <c r="BY754" s="3">
        <f t="shared" ref="BY754" si="7886">(BL754*BT751+BM754*BS751+BN754*BT754+BO754*BS754)</f>
        <v>0</v>
      </c>
      <c r="BZ754" s="20"/>
      <c r="CA754" s="16">
        <v>0</v>
      </c>
      <c r="CB754" s="17">
        <v>0</v>
      </c>
      <c r="CC754" s="18">
        <v>1</v>
      </c>
      <c r="CD754" s="19">
        <v>0</v>
      </c>
      <c r="CE754" s="20"/>
      <c r="CF754" s="1">
        <f t="shared" ref="CF754" si="7887">BV754*CA751+BX754*CA754-BW754*CB751-BY754*CB754</f>
        <v>0</v>
      </c>
      <c r="CG754" s="4">
        <f t="shared" ref="CG754" si="7888">(BV754*CB751+BW754*CA751+BX754*CB754+BY754*CA754)</f>
        <v>-1.110792094230167</v>
      </c>
      <c r="CH754" s="2">
        <f t="shared" ref="CH754" si="7889">BV754*CC751+BX754*CC754-BW754*CD751-BY754*CD754</f>
        <v>-3.7767112960652716E-2</v>
      </c>
      <c r="CI754" s="3">
        <f t="shared" ref="CI754" si="7890">(BV754*CD751+BW754*CC751+BX754*CD754+BY754*CC754)</f>
        <v>0</v>
      </c>
      <c r="CK754" s="16">
        <f t="shared" ref="CK754" si="7891">1/$CL$4</f>
        <v>1</v>
      </c>
      <c r="CL754" s="17">
        <v>0</v>
      </c>
      <c r="CM754" s="18">
        <v>1</v>
      </c>
      <c r="CN754" s="19">
        <v>0</v>
      </c>
      <c r="CP754" s="1">
        <f t="shared" ref="CP754" si="7892">CF754*CK751+CH754*CK754-CG754*CL751-CI754*CL754</f>
        <v>-3.7767112960652716E-2</v>
      </c>
      <c r="CQ754" s="4">
        <f t="shared" ref="CQ754" si="7893">(CF754*CL751+CG754*CK751+CH754*CL754+CI754*CK754)</f>
        <v>-1.110792094230167</v>
      </c>
      <c r="CR754" s="2">
        <f t="shared" ref="CR754" si="7894">CF754*CM751+CH754*CM754-CG754*CN751-CI754*CN754</f>
        <v>-3.7767112960652716E-2</v>
      </c>
      <c r="CS754" s="3">
        <f t="shared" ref="CS754" si="7895">(CF754*CN751+CG754*CM751+CH754*CN754+CI754*CM754)</f>
        <v>0</v>
      </c>
      <c r="CU754" s="39">
        <f t="shared" ref="CU754" si="7896">(180/PI())*ATAN(-1*(CQ751/CP751))</f>
        <v>-87.594342519523266</v>
      </c>
      <c r="CW754" s="54">
        <f t="shared" ref="CW754" si="7897">20*LOG(((1-(10^(CU751/20)^2)*(1-((1-CW751)/(1+CW751))^2))^0.5))</f>
        <v>-16.566765876987795</v>
      </c>
      <c r="CY754" s="35"/>
      <c r="CZ754" s="35"/>
    </row>
    <row r="755" spans="1:104" ht="18" customHeight="1"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3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  <c r="BD755" s="20"/>
      <c r="BE755" s="20"/>
      <c r="BF755" s="20"/>
      <c r="BG755" s="20"/>
      <c r="BH755" s="20"/>
      <c r="BI755" s="20"/>
      <c r="BJ755" s="20"/>
      <c r="BK755" s="20"/>
      <c r="BL755" s="20"/>
      <c r="BM755" s="20"/>
      <c r="BN755" s="20"/>
      <c r="BO755" s="20"/>
      <c r="BP755" s="20"/>
      <c r="BQ755" s="20"/>
      <c r="BR755" s="20"/>
      <c r="BS755" s="20"/>
      <c r="BT755" s="20"/>
      <c r="BU755" s="20"/>
      <c r="BV755" s="20"/>
      <c r="BW755" s="20"/>
      <c r="BX755" s="20"/>
      <c r="BY755" s="20"/>
      <c r="BZ755" s="20"/>
      <c r="CA755" s="20"/>
      <c r="CB755" s="20"/>
      <c r="CC755" s="20"/>
      <c r="CD755" s="20"/>
      <c r="CE755" s="20"/>
      <c r="CF755" s="20"/>
      <c r="CG755" s="20"/>
      <c r="CH755" s="20"/>
      <c r="CI755" s="20"/>
      <c r="CJ755" s="20"/>
      <c r="CK755" s="20"/>
      <c r="CL755" s="20"/>
      <c r="CY755" s="35"/>
      <c r="CZ755" s="35"/>
    </row>
    <row r="756" spans="1:104" ht="18" customHeight="1">
      <c r="CY756" s="35"/>
      <c r="CZ756" s="35"/>
    </row>
    <row r="757" spans="1:104" ht="18" customHeight="1" thickBot="1">
      <c r="A757" s="23"/>
      <c r="B757" s="23"/>
      <c r="C757" s="23"/>
      <c r="D757" s="20" t="s">
        <v>15</v>
      </c>
      <c r="E757" s="20"/>
      <c r="F757" s="20"/>
      <c r="G757" s="20"/>
      <c r="H757" s="20"/>
      <c r="I757" s="20" t="s">
        <v>16</v>
      </c>
      <c r="J757" s="20"/>
      <c r="K757" s="20"/>
      <c r="L757" s="20"/>
      <c r="M757" s="23"/>
      <c r="N757" s="23"/>
      <c r="O757" s="24" t="s">
        <v>17</v>
      </c>
      <c r="P757" s="23"/>
      <c r="Q757" s="23"/>
      <c r="R757" s="23"/>
      <c r="S757" s="20"/>
      <c r="T757" s="20" t="s">
        <v>18</v>
      </c>
      <c r="U757" s="23"/>
      <c r="V757" s="23"/>
      <c r="W757" s="23"/>
      <c r="X757" s="23"/>
      <c r="Y757" s="24" t="s">
        <v>19</v>
      </c>
      <c r="Z757" s="23"/>
      <c r="AA757" s="23"/>
      <c r="AB757" s="23"/>
      <c r="AC757" s="24" t="s">
        <v>20</v>
      </c>
      <c r="AD757" s="20"/>
      <c r="AE757" s="20"/>
      <c r="AF757" s="20"/>
      <c r="AG757" s="20"/>
      <c r="AH757" s="23"/>
      <c r="AI757" s="24" t="s">
        <v>21</v>
      </c>
      <c r="AJ757" s="23"/>
      <c r="AK757" s="23"/>
      <c r="AL757" s="20"/>
      <c r="AM757" s="24" t="s">
        <v>31</v>
      </c>
      <c r="AN757" s="20"/>
      <c r="AO757" s="23"/>
      <c r="AP757" s="23"/>
      <c r="AQ757" s="23"/>
      <c r="AR757" s="23"/>
      <c r="AS757" s="24" t="s">
        <v>91</v>
      </c>
      <c r="AT757" s="23"/>
      <c r="AU757" s="23"/>
      <c r="AV757" s="23"/>
      <c r="AW757" s="24" t="s">
        <v>32</v>
      </c>
      <c r="AX757" s="20"/>
      <c r="AY757" s="20"/>
      <c r="AZ757" s="20"/>
      <c r="BA757" s="20"/>
      <c r="BB757" s="23"/>
      <c r="BC757" s="24" t="s">
        <v>22</v>
      </c>
      <c r="BD757" s="23"/>
      <c r="BE757" s="23"/>
      <c r="BF757" s="23"/>
      <c r="BG757" s="24" t="s">
        <v>33</v>
      </c>
      <c r="BH757" s="20"/>
      <c r="BI757" s="23"/>
      <c r="BJ757" s="23"/>
      <c r="BK757" s="23"/>
      <c r="BL757" s="23"/>
      <c r="BM757" s="24" t="s">
        <v>34</v>
      </c>
      <c r="BN757" s="23"/>
      <c r="BO757" s="23"/>
      <c r="BP757" s="23"/>
      <c r="BQ757" s="24" t="s">
        <v>89</v>
      </c>
      <c r="BR757" s="20"/>
      <c r="BS757" s="20"/>
      <c r="BT757" s="20"/>
      <c r="BU757" s="20"/>
      <c r="BV757" s="23"/>
      <c r="BW757" s="24" t="s">
        <v>35</v>
      </c>
      <c r="BX757" s="23"/>
      <c r="BY757" s="23"/>
      <c r="BZ757" s="23"/>
      <c r="CA757" s="24" t="s">
        <v>90</v>
      </c>
      <c r="CB757" s="20"/>
      <c r="CC757" s="23"/>
      <c r="CD757" s="23"/>
      <c r="CE757" s="23"/>
      <c r="CF757" s="23"/>
      <c r="CG757" s="24" t="s">
        <v>92</v>
      </c>
      <c r="CH757" s="23"/>
      <c r="CI757" s="23"/>
      <c r="CJ757" s="23"/>
      <c r="CK757" s="24" t="s">
        <v>36</v>
      </c>
      <c r="CL757" s="24"/>
      <c r="CM757" s="23"/>
      <c r="CN757" s="23"/>
      <c r="CO757" s="23"/>
      <c r="CP757" s="23"/>
      <c r="CQ757" s="24" t="s">
        <v>93</v>
      </c>
      <c r="CR757" s="23"/>
      <c r="CS757" s="23"/>
      <c r="CY757" s="35"/>
      <c r="CZ757" s="35"/>
    </row>
    <row r="758" spans="1:104" ht="18" customHeight="1" thickBot="1">
      <c r="A758" s="23"/>
      <c r="B758" s="33"/>
      <c r="C758" s="23"/>
      <c r="D758" s="7" t="s">
        <v>2</v>
      </c>
      <c r="E758" s="8"/>
      <c r="F758" s="8" t="s">
        <v>3</v>
      </c>
      <c r="G758" s="9"/>
      <c r="H758" s="10"/>
      <c r="I758" s="7" t="s">
        <v>4</v>
      </c>
      <c r="J758" s="8"/>
      <c r="K758" s="8" t="s">
        <v>5</v>
      </c>
      <c r="L758" s="9"/>
      <c r="M758" s="23"/>
      <c r="N758" s="251" t="s">
        <v>79</v>
      </c>
      <c r="O758" s="252"/>
      <c r="P758" s="253" t="s">
        <v>80</v>
      </c>
      <c r="Q758" s="254"/>
      <c r="R758" s="23"/>
      <c r="S758" s="7" t="s">
        <v>11</v>
      </c>
      <c r="T758" s="8"/>
      <c r="U758" s="8" t="s">
        <v>12</v>
      </c>
      <c r="V758" s="9"/>
      <c r="W758" s="20"/>
      <c r="X758" s="251" t="s">
        <v>79</v>
      </c>
      <c r="Y758" s="252"/>
      <c r="Z758" s="253" t="s">
        <v>80</v>
      </c>
      <c r="AA758" s="254"/>
      <c r="AB758" s="20"/>
      <c r="AC758" s="7" t="s">
        <v>4</v>
      </c>
      <c r="AD758" s="8"/>
      <c r="AE758" s="8" t="s">
        <v>5</v>
      </c>
      <c r="AF758" s="9"/>
      <c r="AG758" s="20"/>
      <c r="AH758" s="251" t="s">
        <v>0</v>
      </c>
      <c r="AI758" s="252"/>
      <c r="AJ758" s="253" t="s">
        <v>1</v>
      </c>
      <c r="AK758" s="254"/>
      <c r="AL758" s="20"/>
      <c r="AM758" s="7" t="s">
        <v>11</v>
      </c>
      <c r="AN758" s="8"/>
      <c r="AO758" s="8" t="s">
        <v>12</v>
      </c>
      <c r="AP758" s="9"/>
      <c r="AQ758" s="23"/>
      <c r="AR758" s="251" t="s">
        <v>0</v>
      </c>
      <c r="AS758" s="252"/>
      <c r="AT758" s="253" t="s">
        <v>1</v>
      </c>
      <c r="AU758" s="254"/>
      <c r="AV758" s="36"/>
      <c r="AW758" s="7" t="s">
        <v>4</v>
      </c>
      <c r="AX758" s="8"/>
      <c r="AY758" s="8" t="s">
        <v>5</v>
      </c>
      <c r="AZ758" s="9"/>
      <c r="BA758" s="20"/>
      <c r="BB758" s="251" t="s">
        <v>0</v>
      </c>
      <c r="BC758" s="252"/>
      <c r="BD758" s="253" t="s">
        <v>1</v>
      </c>
      <c r="BE758" s="254"/>
      <c r="BF758" s="36"/>
      <c r="BG758" s="7" t="s">
        <v>11</v>
      </c>
      <c r="BH758" s="8"/>
      <c r="BI758" s="8" t="s">
        <v>12</v>
      </c>
      <c r="BJ758" s="9"/>
      <c r="BK758" s="36"/>
      <c r="BL758" s="251" t="s">
        <v>0</v>
      </c>
      <c r="BM758" s="252"/>
      <c r="BN758" s="253" t="s">
        <v>1</v>
      </c>
      <c r="BO758" s="254"/>
      <c r="BP758" s="36"/>
      <c r="BQ758" s="7" t="s">
        <v>4</v>
      </c>
      <c r="BR758" s="8"/>
      <c r="BS758" s="8" t="s">
        <v>5</v>
      </c>
      <c r="BT758" s="9"/>
      <c r="BU758" s="20"/>
      <c r="BV758" s="251" t="s">
        <v>0</v>
      </c>
      <c r="BW758" s="252"/>
      <c r="BX758" s="253" t="s">
        <v>1</v>
      </c>
      <c r="BY758" s="254"/>
      <c r="BZ758" s="36"/>
      <c r="CA758" s="7" t="s">
        <v>11</v>
      </c>
      <c r="CB758" s="8"/>
      <c r="CC758" s="8" t="s">
        <v>12</v>
      </c>
      <c r="CD758" s="9"/>
      <c r="CE758" s="36"/>
      <c r="CF758" s="251" t="s">
        <v>0</v>
      </c>
      <c r="CG758" s="252"/>
      <c r="CH758" s="253" t="s">
        <v>1</v>
      </c>
      <c r="CI758" s="254"/>
      <c r="CJ758" s="23"/>
      <c r="CK758" s="7" t="s">
        <v>23</v>
      </c>
      <c r="CL758" s="8"/>
      <c r="CM758" s="8" t="s">
        <v>24</v>
      </c>
      <c r="CN758" s="9"/>
      <c r="CO758" s="23"/>
      <c r="CP758" s="251" t="s">
        <v>0</v>
      </c>
      <c r="CQ758" s="252"/>
      <c r="CR758" s="253" t="s">
        <v>1</v>
      </c>
      <c r="CS758" s="254"/>
      <c r="CU758" s="26" t="s">
        <v>25</v>
      </c>
      <c r="CW758" s="50" t="s">
        <v>44</v>
      </c>
      <c r="CY758" s="35"/>
      <c r="CZ758" s="35"/>
    </row>
    <row r="759" spans="1:104" ht="18" customHeight="1" thickTop="1" thickBot="1">
      <c r="B759" s="34">
        <v>1.08</v>
      </c>
      <c r="D759" s="11">
        <v>1</v>
      </c>
      <c r="E759" s="12">
        <v>0</v>
      </c>
      <c r="F759" s="13">
        <v>0</v>
      </c>
      <c r="G759" s="40">
        <f t="shared" ref="G759" si="7898">-1/($E$4*$B759)</f>
        <v>-0.97271344251069014</v>
      </c>
      <c r="H759" s="10"/>
      <c r="I759" s="11">
        <v>1</v>
      </c>
      <c r="J759" s="12">
        <v>0</v>
      </c>
      <c r="K759" s="13">
        <v>0</v>
      </c>
      <c r="L759" s="14">
        <v>0</v>
      </c>
      <c r="N759" s="1">
        <f t="shared" ref="N759" si="7899">D759*I759+F759*I762-E759*J759-G759*J762</f>
        <v>-0.3165627757890741</v>
      </c>
      <c r="O759" s="4">
        <f t="shared" ref="O759" si="7900">(D759*J759+E759*I759+F759*J762+G759*I762)</f>
        <v>0</v>
      </c>
      <c r="P759" s="2">
        <f t="shared" ref="P759" si="7901">D759*K759+F759*K762-E759*L759-G759*L762</f>
        <v>0</v>
      </c>
      <c r="Q759" s="3">
        <f t="shared" ref="Q759" si="7902">(D759*L759+E759*K759+F759*L762+G759*K762)</f>
        <v>-0.97271344251069014</v>
      </c>
      <c r="S759" s="11">
        <v>1</v>
      </c>
      <c r="T759" s="12">
        <v>0</v>
      </c>
      <c r="U759" s="13">
        <v>0</v>
      </c>
      <c r="V759" s="40">
        <f t="shared" ref="V759" si="7903">-1/($T$4*$B759)</f>
        <v>-1.8585426052306824</v>
      </c>
      <c r="W759" s="20"/>
      <c r="X759" s="1">
        <f t="shared" ref="X759" si="7904">N759*S759+P759*S762-O759*T759-Q759*T762</f>
        <v>-0.3165627757890741</v>
      </c>
      <c r="Y759" s="4">
        <f t="shared" ref="Y759" si="7905">(N759*T759+O759*S759+P759*T762+Q759*S762)</f>
        <v>0</v>
      </c>
      <c r="Z759" s="2">
        <f t="shared" ref="Z759" si="7906">N759*U759+P759*U762-O759*V759-Q759*V762</f>
        <v>0</v>
      </c>
      <c r="AA759" s="3">
        <f t="shared" ref="AA759" si="7907">(N759*V759+O759*U759+P759*V762+Q759*U762)</f>
        <v>-0.384368036476608</v>
      </c>
      <c r="AB759" s="20"/>
      <c r="AC759" s="11">
        <v>1</v>
      </c>
      <c r="AD759" s="12">
        <v>0</v>
      </c>
      <c r="AE759" s="13">
        <v>0</v>
      </c>
      <c r="AF759" s="14">
        <v>0</v>
      </c>
      <c r="AG759" s="20"/>
      <c r="AH759" s="1">
        <f t="shared" ref="AH759" si="7908">X759*AC759+Z759*AC762-Y759*AD759-AA759*AD762</f>
        <v>-0.91091202440452723</v>
      </c>
      <c r="AI759" s="4">
        <f t="shared" ref="AI759" si="7909">(X759*AD759+Y759*AC759+Z759*AD762+AA759*AC762)</f>
        <v>0</v>
      </c>
      <c r="AJ759" s="2">
        <f t="shared" ref="AJ759" si="7910">X759*AE759+Z759*AE762-Y759*AF759-AA759*AF762</f>
        <v>0</v>
      </c>
      <c r="AK759" s="3">
        <f t="shared" ref="AK759" si="7911">(X759*AF759+Y759*AE759+Z759*AF762+AA759*AE762)</f>
        <v>-0.384368036476608</v>
      </c>
      <c r="AL759" s="20"/>
      <c r="AM759" s="11">
        <v>1</v>
      </c>
      <c r="AN759" s="12">
        <v>0</v>
      </c>
      <c r="AO759" s="13">
        <v>0</v>
      </c>
      <c r="AP759" s="40">
        <f t="shared" ref="AP759" si="7912">-1/($AN$4*$B759)</f>
        <v>-1.9314266289652189</v>
      </c>
      <c r="AR759" s="1">
        <f t="shared" ref="AR759" si="7913">AH759*AM759+AJ759*AM762-AI759*AN759-AK759*AN762</f>
        <v>-0.91091202440452723</v>
      </c>
      <c r="AS759" s="4">
        <f t="shared" ref="AS759" si="7914">(AH759*AN759+AI759*AM759+AJ759*AN762+AK759*AM762)</f>
        <v>0</v>
      </c>
      <c r="AT759" s="2">
        <f t="shared" ref="AT759" si="7915">AH759*AO759+AJ759*AO762-AI759*AP759-AK759*AP762</f>
        <v>0</v>
      </c>
      <c r="AU759" s="3">
        <f t="shared" ref="AU759" si="7916">(AH759*AP759+AI759*AO759+AJ759*AP762+AK759*AO762)</f>
        <v>1.3749917041029112</v>
      </c>
      <c r="AV759" s="20"/>
      <c r="AW759" s="11">
        <v>1</v>
      </c>
      <c r="AX759" s="12">
        <v>0</v>
      </c>
      <c r="AY759" s="13">
        <v>0</v>
      </c>
      <c r="AZ759" s="14">
        <v>0</v>
      </c>
      <c r="BA759" s="20"/>
      <c r="BB759" s="1">
        <f t="shared" ref="BB759" si="7917">AR759*AW759+AT759*AW762-AS759*AX759-AU759*AX762</f>
        <v>1.2152410597002736</v>
      </c>
      <c r="BC759" s="4">
        <f t="shared" ref="BC759" si="7918">(AR759*AX759+AS759*AW759+AT759*AX762+AU759*AW762)</f>
        <v>0</v>
      </c>
      <c r="BD759" s="2">
        <f t="shared" ref="BD759" si="7919">AR759*AY759+AT759*AY762-AS759*AZ759-AU759*AZ762</f>
        <v>0</v>
      </c>
      <c r="BE759" s="3">
        <f t="shared" ref="BE759" si="7920">(AR759*AZ759+AS759*AY759+AT759*AZ762+AU759*AY762)</f>
        <v>1.3749917041029112</v>
      </c>
      <c r="BF759" s="20"/>
      <c r="BG759" s="11">
        <v>1</v>
      </c>
      <c r="BH759" s="12">
        <v>0</v>
      </c>
      <c r="BI759" s="13">
        <v>0</v>
      </c>
      <c r="BJ759" s="40">
        <f t="shared" ref="BJ759" si="7921">-1/($BH$4*$B759)</f>
        <v>-1.8585426052306824</v>
      </c>
      <c r="BK759" s="20"/>
      <c r="BL759" s="1">
        <f t="shared" ref="BL759" si="7922">BB759*BG759+BD759*BG762-BC759*BH759-BE759*BH762</f>
        <v>1.2152410597002736</v>
      </c>
      <c r="BM759" s="4">
        <f t="shared" ref="BM759" si="7923">(BB759*BH759+BC759*BG759+BD759*BH762+BE759*BG762)</f>
        <v>0</v>
      </c>
      <c r="BN759" s="2">
        <f t="shared" ref="BN759" si="7924">BB759*BI759+BD759*BI762-BC759*BJ759-BE759*BJ762</f>
        <v>0</v>
      </c>
      <c r="BO759" s="3">
        <f t="shared" ref="BO759" si="7925">(BB759*BJ759+BC759*BI759+BD759*BJ762+BE759*BI762)</f>
        <v>-0.8835855809757307</v>
      </c>
      <c r="BP759" s="20"/>
      <c r="BQ759" s="11">
        <v>1</v>
      </c>
      <c r="BR759" s="12">
        <v>0</v>
      </c>
      <c r="BS759" s="13">
        <v>0</v>
      </c>
      <c r="BT759" s="14">
        <v>0</v>
      </c>
      <c r="BU759" s="20"/>
      <c r="BV759" s="1">
        <f t="shared" ref="BV759" si="7926">BL759*BQ759+BN759*BQ762-BM759*BR759-BO759*BR762</f>
        <v>1.9312398393811714E-2</v>
      </c>
      <c r="BW759" s="4">
        <f t="shared" ref="BW759" si="7927">(BL759*BR759+BM759*BQ759+BN759*BR762+BO759*BQ762)</f>
        <v>0</v>
      </c>
      <c r="BX759" s="2">
        <f t="shared" ref="BX759" si="7928">BL759*BS759+BN759*BS762-BM759*BT759-BO759*BT762</f>
        <v>0</v>
      </c>
      <c r="BY759" s="3">
        <f t="shared" ref="BY759" si="7929">(BL759*BT759+BM759*BS759+BN759*BT762+BO759*BS762)</f>
        <v>-0.8835855809757307</v>
      </c>
      <c r="BZ759" s="20"/>
      <c r="CA759" s="11">
        <v>1</v>
      </c>
      <c r="CB759" s="12">
        <v>0</v>
      </c>
      <c r="CC759" s="13">
        <v>0</v>
      </c>
      <c r="CD759" s="40">
        <f t="shared" ref="CD759" si="7930">-1/($CB$4*$B759)</f>
        <v>-0.97271344251069014</v>
      </c>
      <c r="CE759" s="20"/>
      <c r="CF759" s="1">
        <f t="shared" ref="CF759" si="7931">BV759*CA759+BX759*CA762-BW759*CB759-BY759*CB762</f>
        <v>1.9312398393811714E-2</v>
      </c>
      <c r="CG759" s="4">
        <f t="shared" ref="CG759" si="7932">(BV759*CB759+BW759*CA759+BX759*CB762+BY759*CA762)</f>
        <v>0</v>
      </c>
      <c r="CH759" s="2">
        <f t="shared" ref="CH759" si="7933">BV759*CC759+BX759*CC762-BW759*CD759-BY759*CD762</f>
        <v>0</v>
      </c>
      <c r="CI759" s="3">
        <f t="shared" ref="CI759" si="7934">(BV759*CD759+BW759*CC759+BX759*CD762+BY759*CC762)</f>
        <v>-0.90237101050051316</v>
      </c>
      <c r="CJ759" s="28"/>
      <c r="CK759" s="11">
        <v>1</v>
      </c>
      <c r="CL759" s="12">
        <v>0</v>
      </c>
      <c r="CM759" s="13">
        <v>0</v>
      </c>
      <c r="CN759" s="14">
        <v>0</v>
      </c>
      <c r="CP759" s="1">
        <f t="shared" ref="CP759" si="7935">CF759*CK759+CH759*CK762-CG759*CL759-CI759*CL762</f>
        <v>1.9312398393811714E-2</v>
      </c>
      <c r="CQ759" s="4">
        <f t="shared" ref="CQ759" si="7936">(CF759*CL759+CG759*CK759+CH759*CL762+CI759*CK762)</f>
        <v>-0.90237101050051316</v>
      </c>
      <c r="CR759" s="2">
        <f t="shared" ref="CR759" si="7937">CF759*CM759+CH759*CM762-CG759*CN759-CI759*CN762</f>
        <v>0</v>
      </c>
      <c r="CS759" s="3">
        <f t="shared" ref="CS759" si="7938">(CF759*CN759+CG759*CM759+CH759*CN762+CI759*CM762)</f>
        <v>-0.90237101050051316</v>
      </c>
      <c r="CU759" s="29">
        <f t="shared" ref="CU759" si="7939">20*LOG(((1+$CL$4)/$CL$4)/((CP759+CP762)^2+(CQ759+CQ762)^2)^0.5)</f>
        <v>-4.5569638509876623E-2</v>
      </c>
      <c r="CW759" s="51">
        <f t="shared" ref="CW759" si="7940">((CP759^2+CQ759^2)^0.5)/((CP762^2+CQ762^2)^0.5)</f>
        <v>0.81463999961628697</v>
      </c>
      <c r="CY759" s="35"/>
      <c r="CZ759" s="35"/>
    </row>
    <row r="760" spans="1:104" ht="18" customHeight="1" thickBot="1">
      <c r="D760" s="11"/>
      <c r="E760" s="13"/>
      <c r="F760" s="13"/>
      <c r="G760" s="15"/>
      <c r="H760" s="10"/>
      <c r="I760" s="11"/>
      <c r="J760" s="13"/>
      <c r="K760" s="13"/>
      <c r="L760" s="15"/>
      <c r="N760" s="5"/>
      <c r="Q760" s="6"/>
      <c r="S760" s="11"/>
      <c r="T760" s="13"/>
      <c r="U760" s="13"/>
      <c r="V760" s="15"/>
      <c r="W760" s="20"/>
      <c r="X760" s="5"/>
      <c r="AA760" s="6"/>
      <c r="AB760" s="20"/>
      <c r="AC760" s="11"/>
      <c r="AD760" s="13"/>
      <c r="AE760" s="13"/>
      <c r="AF760" s="15"/>
      <c r="AG760" s="20"/>
      <c r="AH760" s="5"/>
      <c r="AK760" s="6"/>
      <c r="AL760" s="20"/>
      <c r="AM760" s="11"/>
      <c r="AN760" s="13"/>
      <c r="AO760" s="13"/>
      <c r="AP760" s="15"/>
      <c r="AR760" s="5"/>
      <c r="AU760" s="6"/>
      <c r="AW760" s="11"/>
      <c r="AX760" s="13"/>
      <c r="AY760" s="13"/>
      <c r="AZ760" s="15"/>
      <c r="BA760" s="20"/>
      <c r="BB760" s="5"/>
      <c r="BE760" s="6"/>
      <c r="BG760" s="11"/>
      <c r="BH760" s="13"/>
      <c r="BI760" s="13"/>
      <c r="BJ760" s="15"/>
      <c r="BL760" s="5"/>
      <c r="BO760" s="6"/>
      <c r="BQ760" s="11"/>
      <c r="BR760" s="13"/>
      <c r="BS760" s="13"/>
      <c r="BT760" s="15"/>
      <c r="BU760" s="20"/>
      <c r="BV760" s="5"/>
      <c r="BY760" s="6"/>
      <c r="CA760" s="11"/>
      <c r="CB760" s="13"/>
      <c r="CC760" s="13"/>
      <c r="CD760" s="15"/>
      <c r="CF760" s="5"/>
      <c r="CI760" s="6"/>
      <c r="CK760" s="11"/>
      <c r="CL760" s="13"/>
      <c r="CM760" s="13"/>
      <c r="CN760" s="15"/>
      <c r="CP760" s="5"/>
      <c r="CS760" s="6"/>
      <c r="CW760" s="52"/>
      <c r="CY760" s="35"/>
      <c r="CZ760" s="35"/>
    </row>
    <row r="761" spans="1:104" ht="18" customHeight="1" thickBot="1">
      <c r="D761" s="11" t="s">
        <v>6</v>
      </c>
      <c r="E761" s="13"/>
      <c r="F761" s="13" t="s">
        <v>7</v>
      </c>
      <c r="G761" s="15"/>
      <c r="H761" s="10"/>
      <c r="I761" s="11" t="s">
        <v>8</v>
      </c>
      <c r="J761" s="13"/>
      <c r="K761" s="13" t="s">
        <v>9</v>
      </c>
      <c r="L761" s="15"/>
      <c r="N761" s="251" t="s">
        <v>26</v>
      </c>
      <c r="O761" s="252"/>
      <c r="P761" s="253" t="s">
        <v>27</v>
      </c>
      <c r="Q761" s="254"/>
      <c r="S761" s="11" t="s">
        <v>13</v>
      </c>
      <c r="T761" s="13"/>
      <c r="U761" s="13" t="s">
        <v>14</v>
      </c>
      <c r="V761" s="15"/>
      <c r="W761" s="20"/>
      <c r="X761" s="251" t="s">
        <v>26</v>
      </c>
      <c r="Y761" s="252"/>
      <c r="Z761" s="253" t="s">
        <v>27</v>
      </c>
      <c r="AA761" s="254"/>
      <c r="AB761" s="20"/>
      <c r="AC761" s="11" t="s">
        <v>8</v>
      </c>
      <c r="AD761" s="13"/>
      <c r="AE761" s="13" t="s">
        <v>9</v>
      </c>
      <c r="AF761" s="15"/>
      <c r="AG761" s="20"/>
      <c r="AH761" s="251" t="s">
        <v>26</v>
      </c>
      <c r="AI761" s="252"/>
      <c r="AJ761" s="253" t="s">
        <v>27</v>
      </c>
      <c r="AK761" s="254"/>
      <c r="AL761" s="20"/>
      <c r="AM761" s="11" t="s">
        <v>13</v>
      </c>
      <c r="AN761" s="13"/>
      <c r="AO761" s="13" t="s">
        <v>14</v>
      </c>
      <c r="AP761" s="15"/>
      <c r="AR761" s="251" t="s">
        <v>26</v>
      </c>
      <c r="AS761" s="252"/>
      <c r="AT761" s="253" t="s">
        <v>27</v>
      </c>
      <c r="AU761" s="254"/>
      <c r="AV761" s="36"/>
      <c r="AW761" s="11" t="s">
        <v>8</v>
      </c>
      <c r="AX761" s="13"/>
      <c r="AY761" s="13" t="s">
        <v>9</v>
      </c>
      <c r="AZ761" s="15"/>
      <c r="BA761" s="20"/>
      <c r="BB761" s="251" t="s">
        <v>26</v>
      </c>
      <c r="BC761" s="252"/>
      <c r="BD761" s="253" t="s">
        <v>27</v>
      </c>
      <c r="BE761" s="254"/>
      <c r="BF761" s="36"/>
      <c r="BG761" s="11" t="s">
        <v>13</v>
      </c>
      <c r="BH761" s="13"/>
      <c r="BI761" s="13" t="s">
        <v>14</v>
      </c>
      <c r="BJ761" s="15"/>
      <c r="BK761" s="36"/>
      <c r="BL761" s="251" t="s">
        <v>26</v>
      </c>
      <c r="BM761" s="252"/>
      <c r="BN761" s="253" t="s">
        <v>27</v>
      </c>
      <c r="BO761" s="254"/>
      <c r="BP761" s="36"/>
      <c r="BQ761" s="11" t="s">
        <v>8</v>
      </c>
      <c r="BR761" s="13"/>
      <c r="BS761" s="13" t="s">
        <v>9</v>
      </c>
      <c r="BT761" s="15"/>
      <c r="BU761" s="20"/>
      <c r="BV761" s="251" t="s">
        <v>26</v>
      </c>
      <c r="BW761" s="252"/>
      <c r="BX761" s="253" t="s">
        <v>27</v>
      </c>
      <c r="BY761" s="254"/>
      <c r="BZ761" s="36"/>
      <c r="CA761" s="11" t="s">
        <v>13</v>
      </c>
      <c r="CB761" s="13"/>
      <c r="CC761" s="13" t="s">
        <v>14</v>
      </c>
      <c r="CD761" s="15"/>
      <c r="CE761" s="36"/>
      <c r="CF761" s="251" t="s">
        <v>26</v>
      </c>
      <c r="CG761" s="252"/>
      <c r="CH761" s="253" t="s">
        <v>27</v>
      </c>
      <c r="CI761" s="254"/>
      <c r="CK761" s="11" t="s">
        <v>28</v>
      </c>
      <c r="CL761" s="13"/>
      <c r="CM761" s="13" t="s">
        <v>29</v>
      </c>
      <c r="CN761" s="15"/>
      <c r="CP761" s="251" t="s">
        <v>26</v>
      </c>
      <c r="CQ761" s="252"/>
      <c r="CR761" s="253" t="s">
        <v>27</v>
      </c>
      <c r="CS761" s="254"/>
      <c r="CU761" s="38" t="s">
        <v>37</v>
      </c>
      <c r="CW761" s="53" t="s">
        <v>45</v>
      </c>
      <c r="CY761" s="35"/>
      <c r="CZ761" s="35"/>
    </row>
    <row r="762" spans="1:104" ht="18" customHeight="1" thickTop="1" thickBot="1">
      <c r="D762" s="16">
        <v>0</v>
      </c>
      <c r="E762" s="17">
        <v>0</v>
      </c>
      <c r="F762" s="18">
        <v>1</v>
      </c>
      <c r="G762" s="19">
        <v>0</v>
      </c>
      <c r="H762" s="10"/>
      <c r="I762" s="16">
        <v>0</v>
      </c>
      <c r="J762" s="17">
        <f t="shared" ref="J762" si="7941">-1/($J$4*$B759)</f>
        <v>-1.3534949947755093</v>
      </c>
      <c r="K762" s="18">
        <v>1</v>
      </c>
      <c r="L762" s="19">
        <v>0</v>
      </c>
      <c r="N762" s="1">
        <f t="shared" ref="N762" si="7942">D762*I759+F762*I762-E762*J759-G762*J762</f>
        <v>0</v>
      </c>
      <c r="O762" s="4">
        <f t="shared" ref="O762" si="7943">(D762*J759+E762*I759+F762*J762+G762*I762)</f>
        <v>-1.3534949947755093</v>
      </c>
      <c r="P762" s="2">
        <f t="shared" ref="P762" si="7944">D762*K759+F762*K762-E762*L759-G762*L762</f>
        <v>1</v>
      </c>
      <c r="Q762" s="3">
        <f t="shared" ref="Q762" si="7945">(D762*L759+E762*K759+F762*L762+G762*K762)</f>
        <v>0</v>
      </c>
      <c r="S762" s="16">
        <v>0</v>
      </c>
      <c r="T762" s="17">
        <v>0</v>
      </c>
      <c r="U762" s="18">
        <v>1</v>
      </c>
      <c r="V762" s="19">
        <v>0</v>
      </c>
      <c r="W762" s="20"/>
      <c r="X762" s="1">
        <f t="shared" ref="X762" si="7946">N762*S759+P762*S762-O762*T759-Q762*T762</f>
        <v>0</v>
      </c>
      <c r="Y762" s="4">
        <f t="shared" ref="Y762" si="7947">(N762*T759+O762*S759+P762*T762+Q762*S762)</f>
        <v>-1.3534949947755093</v>
      </c>
      <c r="Z762" s="2">
        <f t="shared" ref="Z762" si="7948">N762*U759+P762*U762-O762*V759-Q762*V762</f>
        <v>-1.5155281137567638</v>
      </c>
      <c r="AA762" s="3">
        <f t="shared" ref="AA762" si="7949">(N762*V759+O762*U759+P762*V762+Q762*U762)</f>
        <v>0</v>
      </c>
      <c r="AB762" s="20"/>
      <c r="AC762" s="16">
        <v>0</v>
      </c>
      <c r="AD762" s="17">
        <f t="shared" ref="AD762" si="7950">-1/($AD$4*$B759)</f>
        <v>-1.5463024815062223</v>
      </c>
      <c r="AE762" s="18">
        <v>1</v>
      </c>
      <c r="AF762" s="19">
        <v>0</v>
      </c>
      <c r="AG762" s="20"/>
      <c r="AH762" s="1">
        <f t="shared" ref="AH762" si="7951">X762*AC759+Z762*AC762-Y762*AD759-AA762*AD762</f>
        <v>0</v>
      </c>
      <c r="AI762" s="4">
        <f t="shared" ref="AI762" si="7952">(X762*AD759+Y762*AC759+Z762*AD762+AA762*AC762)</f>
        <v>0.98996988831901889</v>
      </c>
      <c r="AJ762" s="2">
        <f t="shared" ref="AJ762" si="7953">X762*AE759+Z762*AE762-Y762*AF759-AA762*AF762</f>
        <v>-1.5155281137567638</v>
      </c>
      <c r="AK762" s="3">
        <f t="shared" ref="AK762" si="7954">(X762*AF759+Y762*AE759+Z762*AF762+AA762*AE762)</f>
        <v>0</v>
      </c>
      <c r="AL762" s="20"/>
      <c r="AM762" s="16">
        <v>0</v>
      </c>
      <c r="AN762" s="17">
        <v>0</v>
      </c>
      <c r="AO762" s="18">
        <v>1</v>
      </c>
      <c r="AP762" s="19">
        <v>0</v>
      </c>
      <c r="AR762" s="1">
        <f t="shared" ref="AR762" si="7955">AH762*AM759+AJ762*AM762-AI762*AN759-AK762*AN762</f>
        <v>0</v>
      </c>
      <c r="AS762" s="4">
        <f t="shared" ref="AS762" si="7956">(AH762*AN759+AI762*AM759+AJ762*AN762+AK762*AM762)</f>
        <v>0.98996988831901889</v>
      </c>
      <c r="AT762" s="2">
        <f t="shared" ref="AT762" si="7957">AH762*AO759+AJ762*AO762-AI762*AP759-AK762*AP762</f>
        <v>0.39652609041631304</v>
      </c>
      <c r="AU762" s="3">
        <f t="shared" ref="AU762" si="7958">(AH762*AP759+AI762*AO759+AJ762*AP762+AK762*AO762)</f>
        <v>0</v>
      </c>
      <c r="AV762" s="20"/>
      <c r="AW762" s="16">
        <v>0</v>
      </c>
      <c r="AX762" s="17">
        <f t="shared" ref="AX762" si="7959">-1/($AX$4*$B759)</f>
        <v>-1.5463024815062223</v>
      </c>
      <c r="AY762" s="18">
        <v>1</v>
      </c>
      <c r="AZ762" s="19">
        <v>0</v>
      </c>
      <c r="BA762" s="20"/>
      <c r="BB762" s="1">
        <f t="shared" ref="BB762" si="7960">AR762*AW759+AT762*AW762-AS762*AX759-AU762*AX762</f>
        <v>0</v>
      </c>
      <c r="BC762" s="4">
        <f t="shared" ref="BC762" si="7961">(AR762*AX759+AS762*AW759+AT762*AX762+AU762*AW762)</f>
        <v>0.37682061072631334</v>
      </c>
      <c r="BD762" s="2">
        <f t="shared" ref="BD762" si="7962">AR762*AY759+AT762*AY762-AS762*AZ759-AU762*AZ762</f>
        <v>0.39652609041631304</v>
      </c>
      <c r="BE762" s="3">
        <f t="shared" ref="BE762" si="7963">(AR762*AZ759+AS762*AY759+AT762*AZ762+AU762*AY762)</f>
        <v>0</v>
      </c>
      <c r="BF762" s="20"/>
      <c r="BG762" s="16">
        <v>0</v>
      </c>
      <c r="BH762" s="17">
        <v>0</v>
      </c>
      <c r="BI762" s="18">
        <v>1</v>
      </c>
      <c r="BJ762" s="19">
        <v>0</v>
      </c>
      <c r="BK762" s="20"/>
      <c r="BL762" s="1">
        <f t="shared" ref="BL762" si="7964">BB762*BG759+BD762*BG762-BC762*BH759-BE762*BH762</f>
        <v>0</v>
      </c>
      <c r="BM762" s="4">
        <f t="shared" ref="BM762" si="7965">(BB762*BH759+BC762*BG759+BD762*BH762+BE762*BG762)</f>
        <v>0.37682061072631334</v>
      </c>
      <c r="BN762" s="2">
        <f t="shared" ref="BN762" si="7966">BB762*BI759+BD762*BI762-BC762*BJ759-BE762*BJ762</f>
        <v>1.0968632499802122</v>
      </c>
      <c r="BO762" s="3">
        <f t="shared" ref="BO762" si="7967">(BB762*BJ759+BC762*BI759+BD762*BJ762+BE762*BI762)</f>
        <v>0</v>
      </c>
      <c r="BP762" s="20"/>
      <c r="BQ762" s="16">
        <v>0</v>
      </c>
      <c r="BR762" s="17">
        <f t="shared" ref="BR762" si="7968">-1/($BR$4*$B759)</f>
        <v>-1.3534949947755093</v>
      </c>
      <c r="BS762" s="18">
        <v>1</v>
      </c>
      <c r="BT762" s="19">
        <v>0</v>
      </c>
      <c r="BU762" s="20"/>
      <c r="BV762" s="1">
        <f t="shared" ref="BV762" si="7969">BL762*BQ759+BN762*BQ762-BM762*BR759-BO762*BR762</f>
        <v>0</v>
      </c>
      <c r="BW762" s="4">
        <f t="shared" ref="BW762" si="7970">(BL762*BR759+BM762*BQ759+BN762*BR762+BO762*BQ762)</f>
        <v>-1.107778308075102</v>
      </c>
      <c r="BX762" s="2">
        <f t="shared" ref="BX762" si="7971">BL762*BS759+BN762*BS762-BM762*BT759-BO762*BT762</f>
        <v>1.0968632499802122</v>
      </c>
      <c r="BY762" s="3">
        <f t="shared" ref="BY762" si="7972">(BL762*BT759+BM762*BS759+BN762*BT762+BO762*BS762)</f>
        <v>0</v>
      </c>
      <c r="BZ762" s="20"/>
      <c r="CA762" s="16">
        <v>0</v>
      </c>
      <c r="CB762" s="17">
        <v>0</v>
      </c>
      <c r="CC762" s="18">
        <v>1</v>
      </c>
      <c r="CD762" s="19">
        <v>0</v>
      </c>
      <c r="CE762" s="20"/>
      <c r="CF762" s="1">
        <f t="shared" ref="CF762" si="7973">BV762*CA759+BX762*CA762-BW762*CB759-BY762*CB762</f>
        <v>0</v>
      </c>
      <c r="CG762" s="4">
        <f t="shared" ref="CG762" si="7974">(BV762*CB759+BW762*CA759+BX762*CB762+BY762*CA762)</f>
        <v>-1.107778308075102</v>
      </c>
      <c r="CH762" s="2">
        <f t="shared" ref="CH762" si="7975">BV762*CC759+BX762*CC762-BW762*CD759-BY762*CD762</f>
        <v>1.9312398393811936E-2</v>
      </c>
      <c r="CI762" s="3">
        <f t="shared" ref="CI762" si="7976">(BV762*CD759+BW762*CC759+BX762*CD762+BY762*CC762)</f>
        <v>0</v>
      </c>
      <c r="CK762" s="16">
        <f t="shared" ref="CK762" si="7977">1/$CL$4</f>
        <v>1</v>
      </c>
      <c r="CL762" s="17">
        <v>0</v>
      </c>
      <c r="CM762" s="18">
        <v>1</v>
      </c>
      <c r="CN762" s="19">
        <v>0</v>
      </c>
      <c r="CP762" s="1">
        <f t="shared" ref="CP762" si="7978">CF762*CK759+CH762*CK762-CG762*CL759-CI762*CL762</f>
        <v>1.9312398393811936E-2</v>
      </c>
      <c r="CQ762" s="4">
        <f t="shared" ref="CQ762" si="7979">(CF762*CL759+CG762*CK759+CH762*CL762+CI762*CK762)</f>
        <v>-1.107778308075102</v>
      </c>
      <c r="CR762" s="2">
        <f t="shared" ref="CR762" si="7980">CF762*CM759+CH762*CM762-CG762*CN759-CI762*CN762</f>
        <v>1.9312398393811936E-2</v>
      </c>
      <c r="CS762" s="3">
        <f t="shared" ref="CS762" si="7981">(CF762*CN759+CG762*CM759+CH762*CN762+CI762*CM762)</f>
        <v>0</v>
      </c>
      <c r="CU762" s="39">
        <f t="shared" ref="CU762" si="7982">(180/PI())*ATAN(-1*(CQ759/CP759))</f>
        <v>88.773952164953286</v>
      </c>
      <c r="CW762" s="54">
        <f t="shared" ref="CW762" si="7983">20*LOG(((1-(10^(CU759/20)^2)*(1-((1-CW759)/(1+CW759))^2))^0.5))</f>
        <v>-16.827091389823362</v>
      </c>
      <c r="CY762" s="35"/>
      <c r="CZ762" s="35"/>
    </row>
    <row r="763" spans="1:104" ht="18" customHeight="1"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3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0"/>
      <c r="BC763" s="20"/>
      <c r="BD763" s="20"/>
      <c r="BE763" s="20"/>
      <c r="BF763" s="20"/>
      <c r="BG763" s="20"/>
      <c r="BH763" s="20"/>
      <c r="BI763" s="20"/>
      <c r="BJ763" s="20"/>
      <c r="BK763" s="20"/>
      <c r="BL763" s="20"/>
      <c r="BM763" s="20"/>
      <c r="BN763" s="20"/>
      <c r="BO763" s="20"/>
      <c r="BP763" s="20"/>
      <c r="BQ763" s="20"/>
      <c r="BR763" s="20"/>
      <c r="BS763" s="20"/>
      <c r="BT763" s="20"/>
      <c r="BU763" s="20"/>
      <c r="BV763" s="20"/>
      <c r="BW763" s="20"/>
      <c r="BX763" s="20"/>
      <c r="BY763" s="20"/>
      <c r="BZ763" s="20"/>
      <c r="CA763" s="20"/>
      <c r="CB763" s="20"/>
      <c r="CC763" s="20"/>
      <c r="CD763" s="20"/>
      <c r="CE763" s="20"/>
      <c r="CF763" s="20"/>
      <c r="CG763" s="20"/>
      <c r="CH763" s="20"/>
      <c r="CI763" s="20"/>
      <c r="CJ763" s="20"/>
      <c r="CK763" s="20"/>
      <c r="CL763" s="20"/>
      <c r="CY763" s="35"/>
      <c r="CZ763" s="35"/>
    </row>
    <row r="764" spans="1:104" ht="18" customHeight="1">
      <c r="CY764" s="35"/>
      <c r="CZ764" s="35"/>
    </row>
    <row r="765" spans="1:104" ht="18" customHeight="1" thickBot="1">
      <c r="A765" s="23"/>
      <c r="B765" s="23"/>
      <c r="C765" s="23"/>
      <c r="D765" s="20" t="s">
        <v>15</v>
      </c>
      <c r="E765" s="20"/>
      <c r="F765" s="20"/>
      <c r="G765" s="20"/>
      <c r="H765" s="20"/>
      <c r="I765" s="20" t="s">
        <v>16</v>
      </c>
      <c r="J765" s="20"/>
      <c r="K765" s="20"/>
      <c r="L765" s="20"/>
      <c r="M765" s="23"/>
      <c r="N765" s="23"/>
      <c r="O765" s="24" t="s">
        <v>17</v>
      </c>
      <c r="P765" s="23"/>
      <c r="Q765" s="23"/>
      <c r="R765" s="23"/>
      <c r="S765" s="20"/>
      <c r="T765" s="20" t="s">
        <v>18</v>
      </c>
      <c r="U765" s="23"/>
      <c r="V765" s="23"/>
      <c r="W765" s="23"/>
      <c r="X765" s="23"/>
      <c r="Y765" s="24" t="s">
        <v>19</v>
      </c>
      <c r="Z765" s="23"/>
      <c r="AA765" s="23"/>
      <c r="AB765" s="23"/>
      <c r="AC765" s="24" t="s">
        <v>20</v>
      </c>
      <c r="AD765" s="20"/>
      <c r="AE765" s="20"/>
      <c r="AF765" s="20"/>
      <c r="AG765" s="20"/>
      <c r="AH765" s="23"/>
      <c r="AI765" s="24" t="s">
        <v>21</v>
      </c>
      <c r="AJ765" s="23"/>
      <c r="AK765" s="23"/>
      <c r="AL765" s="20"/>
      <c r="AM765" s="24" t="s">
        <v>31</v>
      </c>
      <c r="AN765" s="20"/>
      <c r="AO765" s="23"/>
      <c r="AP765" s="23"/>
      <c r="AQ765" s="23"/>
      <c r="AR765" s="23"/>
      <c r="AS765" s="24" t="s">
        <v>91</v>
      </c>
      <c r="AT765" s="23"/>
      <c r="AU765" s="23"/>
      <c r="AV765" s="23"/>
      <c r="AW765" s="24" t="s">
        <v>32</v>
      </c>
      <c r="AX765" s="20"/>
      <c r="AY765" s="20"/>
      <c r="AZ765" s="20"/>
      <c r="BA765" s="20"/>
      <c r="BB765" s="23"/>
      <c r="BC765" s="24" t="s">
        <v>22</v>
      </c>
      <c r="BD765" s="23"/>
      <c r="BE765" s="23"/>
      <c r="BF765" s="23"/>
      <c r="BG765" s="24" t="s">
        <v>33</v>
      </c>
      <c r="BH765" s="20"/>
      <c r="BI765" s="23"/>
      <c r="BJ765" s="23"/>
      <c r="BK765" s="23"/>
      <c r="BL765" s="23"/>
      <c r="BM765" s="24" t="s">
        <v>34</v>
      </c>
      <c r="BN765" s="23"/>
      <c r="BO765" s="23"/>
      <c r="BP765" s="23"/>
      <c r="BQ765" s="24" t="s">
        <v>89</v>
      </c>
      <c r="BR765" s="20"/>
      <c r="BS765" s="20"/>
      <c r="BT765" s="20"/>
      <c r="BU765" s="20"/>
      <c r="BV765" s="23"/>
      <c r="BW765" s="24" t="s">
        <v>35</v>
      </c>
      <c r="BX765" s="23"/>
      <c r="BY765" s="23"/>
      <c r="BZ765" s="23"/>
      <c r="CA765" s="24" t="s">
        <v>90</v>
      </c>
      <c r="CB765" s="20"/>
      <c r="CC765" s="23"/>
      <c r="CD765" s="23"/>
      <c r="CE765" s="23"/>
      <c r="CF765" s="23"/>
      <c r="CG765" s="24" t="s">
        <v>92</v>
      </c>
      <c r="CH765" s="23"/>
      <c r="CI765" s="23"/>
      <c r="CJ765" s="23"/>
      <c r="CK765" s="24" t="s">
        <v>36</v>
      </c>
      <c r="CL765" s="24"/>
      <c r="CM765" s="23"/>
      <c r="CN765" s="23"/>
      <c r="CO765" s="23"/>
      <c r="CP765" s="23"/>
      <c r="CQ765" s="24" t="s">
        <v>93</v>
      </c>
      <c r="CR765" s="23"/>
      <c r="CS765" s="23"/>
      <c r="CY765" s="35"/>
      <c r="CZ765" s="35"/>
    </row>
    <row r="766" spans="1:104" ht="18" customHeight="1" thickBot="1">
      <c r="A766" s="23"/>
      <c r="B766" s="33"/>
      <c r="C766" s="23"/>
      <c r="D766" s="7" t="s">
        <v>2</v>
      </c>
      <c r="E766" s="8"/>
      <c r="F766" s="8" t="s">
        <v>3</v>
      </c>
      <c r="G766" s="9"/>
      <c r="H766" s="10"/>
      <c r="I766" s="7" t="s">
        <v>4</v>
      </c>
      <c r="J766" s="8"/>
      <c r="K766" s="8" t="s">
        <v>5</v>
      </c>
      <c r="L766" s="9"/>
      <c r="M766" s="23"/>
      <c r="N766" s="251" t="s">
        <v>79</v>
      </c>
      <c r="O766" s="252"/>
      <c r="P766" s="253" t="s">
        <v>80</v>
      </c>
      <c r="Q766" s="254"/>
      <c r="R766" s="23"/>
      <c r="S766" s="7" t="s">
        <v>11</v>
      </c>
      <c r="T766" s="8"/>
      <c r="U766" s="8" t="s">
        <v>12</v>
      </c>
      <c r="V766" s="9"/>
      <c r="W766" s="20"/>
      <c r="X766" s="251" t="s">
        <v>79</v>
      </c>
      <c r="Y766" s="252"/>
      <c r="Z766" s="253" t="s">
        <v>80</v>
      </c>
      <c r="AA766" s="254"/>
      <c r="AB766" s="20"/>
      <c r="AC766" s="7" t="s">
        <v>4</v>
      </c>
      <c r="AD766" s="8"/>
      <c r="AE766" s="8" t="s">
        <v>5</v>
      </c>
      <c r="AF766" s="9"/>
      <c r="AG766" s="20"/>
      <c r="AH766" s="251" t="s">
        <v>0</v>
      </c>
      <c r="AI766" s="252"/>
      <c r="AJ766" s="253" t="s">
        <v>1</v>
      </c>
      <c r="AK766" s="254"/>
      <c r="AL766" s="20"/>
      <c r="AM766" s="7" t="s">
        <v>11</v>
      </c>
      <c r="AN766" s="8"/>
      <c r="AO766" s="8" t="s">
        <v>12</v>
      </c>
      <c r="AP766" s="9"/>
      <c r="AQ766" s="23"/>
      <c r="AR766" s="251" t="s">
        <v>0</v>
      </c>
      <c r="AS766" s="252"/>
      <c r="AT766" s="253" t="s">
        <v>1</v>
      </c>
      <c r="AU766" s="254"/>
      <c r="AV766" s="36"/>
      <c r="AW766" s="7" t="s">
        <v>4</v>
      </c>
      <c r="AX766" s="8"/>
      <c r="AY766" s="8" t="s">
        <v>5</v>
      </c>
      <c r="AZ766" s="9"/>
      <c r="BA766" s="20"/>
      <c r="BB766" s="251" t="s">
        <v>0</v>
      </c>
      <c r="BC766" s="252"/>
      <c r="BD766" s="253" t="s">
        <v>1</v>
      </c>
      <c r="BE766" s="254"/>
      <c r="BF766" s="36"/>
      <c r="BG766" s="7" t="s">
        <v>11</v>
      </c>
      <c r="BH766" s="8"/>
      <c r="BI766" s="8" t="s">
        <v>12</v>
      </c>
      <c r="BJ766" s="9"/>
      <c r="BK766" s="36"/>
      <c r="BL766" s="251" t="s">
        <v>0</v>
      </c>
      <c r="BM766" s="252"/>
      <c r="BN766" s="253" t="s">
        <v>1</v>
      </c>
      <c r="BO766" s="254"/>
      <c r="BP766" s="36"/>
      <c r="BQ766" s="7" t="s">
        <v>4</v>
      </c>
      <c r="BR766" s="8"/>
      <c r="BS766" s="8" t="s">
        <v>5</v>
      </c>
      <c r="BT766" s="9"/>
      <c r="BU766" s="20"/>
      <c r="BV766" s="251" t="s">
        <v>0</v>
      </c>
      <c r="BW766" s="252"/>
      <c r="BX766" s="253" t="s">
        <v>1</v>
      </c>
      <c r="BY766" s="254"/>
      <c r="BZ766" s="36"/>
      <c r="CA766" s="7" t="s">
        <v>11</v>
      </c>
      <c r="CB766" s="8"/>
      <c r="CC766" s="8" t="s">
        <v>12</v>
      </c>
      <c r="CD766" s="9"/>
      <c r="CE766" s="36"/>
      <c r="CF766" s="251" t="s">
        <v>0</v>
      </c>
      <c r="CG766" s="252"/>
      <c r="CH766" s="253" t="s">
        <v>1</v>
      </c>
      <c r="CI766" s="254"/>
      <c r="CJ766" s="23"/>
      <c r="CK766" s="7" t="s">
        <v>23</v>
      </c>
      <c r="CL766" s="8"/>
      <c r="CM766" s="8" t="s">
        <v>24</v>
      </c>
      <c r="CN766" s="9"/>
      <c r="CO766" s="23"/>
      <c r="CP766" s="251" t="s">
        <v>0</v>
      </c>
      <c r="CQ766" s="252"/>
      <c r="CR766" s="253" t="s">
        <v>1</v>
      </c>
      <c r="CS766" s="254"/>
      <c r="CU766" s="26" t="s">
        <v>25</v>
      </c>
      <c r="CW766" s="50" t="s">
        <v>44</v>
      </c>
      <c r="CY766" s="35"/>
      <c r="CZ766" s="35"/>
    </row>
    <row r="767" spans="1:104" ht="18" customHeight="1" thickTop="1" thickBot="1">
      <c r="B767" s="34">
        <v>1.085</v>
      </c>
      <c r="D767" s="11">
        <v>1</v>
      </c>
      <c r="E767" s="12">
        <v>0</v>
      </c>
      <c r="F767" s="13">
        <v>0</v>
      </c>
      <c r="G767" s="40">
        <f t="shared" ref="G767" si="7984">-1/($E$4*$B767)</f>
        <v>-0.96823089208437363</v>
      </c>
      <c r="H767" s="10"/>
      <c r="I767" s="11">
        <v>1</v>
      </c>
      <c r="J767" s="12">
        <v>0</v>
      </c>
      <c r="K767" s="13">
        <v>0</v>
      </c>
      <c r="L767" s="14">
        <v>0</v>
      </c>
      <c r="N767" s="1">
        <f t="shared" ref="N767" si="7985">D767*I767+F767*I770-E767*J767-G767*J770</f>
        <v>-0.3044565156876351</v>
      </c>
      <c r="O767" s="4">
        <f t="shared" ref="O767" si="7986">(D767*J767+E767*I767+F767*J770+G767*I770)</f>
        <v>0</v>
      </c>
      <c r="P767" s="2">
        <f t="shared" ref="P767" si="7987">D767*K767+F767*K770-E767*L767-G767*L770</f>
        <v>0</v>
      </c>
      <c r="Q767" s="3">
        <f t="shared" ref="Q767" si="7988">(D767*L767+E767*K767+F767*L770+G767*K770)</f>
        <v>-0.96823089208437363</v>
      </c>
      <c r="S767" s="11">
        <v>1</v>
      </c>
      <c r="T767" s="12">
        <v>0</v>
      </c>
      <c r="U767" s="13">
        <v>0</v>
      </c>
      <c r="V767" s="40">
        <f t="shared" ref="V767" si="7989">-1/($T$4*$B767)</f>
        <v>-1.8499778927641815</v>
      </c>
      <c r="W767" s="20"/>
      <c r="X767" s="1">
        <f t="shared" ref="X767" si="7990">N767*S767+P767*S770-O767*T767-Q767*T770</f>
        <v>-0.3044565156876351</v>
      </c>
      <c r="Y767" s="4">
        <f t="shared" ref="Y767" si="7991">(N767*T767+O767*S767+P767*T770+Q767*S770)</f>
        <v>0</v>
      </c>
      <c r="Z767" s="2">
        <f t="shared" ref="Z767" si="7992">N767*U767+P767*U770-O767*V767-Q767*V770</f>
        <v>0</v>
      </c>
      <c r="AA767" s="3">
        <f t="shared" ref="AA767" si="7993">(N767*V767+O767*U767+P767*V770+Q767*U770)</f>
        <v>-0.40499306875423746</v>
      </c>
      <c r="AB767" s="20"/>
      <c r="AC767" s="11">
        <v>1</v>
      </c>
      <c r="AD767" s="12">
        <v>0</v>
      </c>
      <c r="AE767" s="13">
        <v>0</v>
      </c>
      <c r="AF767" s="14">
        <v>0</v>
      </c>
      <c r="AG767" s="20"/>
      <c r="AH767" s="1">
        <f t="shared" ref="AH767" si="7994">X767*AC767+Z767*AC770-Y767*AD767-AA767*AD770</f>
        <v>-0.92781239604164178</v>
      </c>
      <c r="AI767" s="4">
        <f t="shared" ref="AI767" si="7995">(X767*AD767+Y767*AC767+Z767*AD770+AA767*AC770)</f>
        <v>0</v>
      </c>
      <c r="AJ767" s="2">
        <f t="shared" ref="AJ767" si="7996">X767*AE767+Z767*AE770-Y767*AF767-AA767*AF770</f>
        <v>0</v>
      </c>
      <c r="AK767" s="3">
        <f t="shared" ref="AK767" si="7997">(X767*AF767+Y767*AE767+Z767*AF770+AA767*AE770)</f>
        <v>-0.40499306875423746</v>
      </c>
      <c r="AL767" s="20"/>
      <c r="AM767" s="11">
        <v>1</v>
      </c>
      <c r="AN767" s="12">
        <v>0</v>
      </c>
      <c r="AO767" s="13">
        <v>0</v>
      </c>
      <c r="AP767" s="40">
        <f t="shared" ref="AP767" si="7998">-1/($AN$4*$B767)</f>
        <v>-1.9225260454216004</v>
      </c>
      <c r="AR767" s="1">
        <f t="shared" ref="AR767" si="7999">AH767*AM767+AJ767*AM770-AI767*AN767-AK767*AN770</f>
        <v>-0.92781239604164178</v>
      </c>
      <c r="AS767" s="4">
        <f t="shared" ref="AS767" si="8000">(AH767*AN767+AI767*AM767+AJ767*AN770+AK767*AM770)</f>
        <v>0</v>
      </c>
      <c r="AT767" s="2">
        <f t="shared" ref="AT767" si="8001">AH767*AO767+AJ767*AO770-AI767*AP767-AK767*AP770</f>
        <v>0</v>
      </c>
      <c r="AU767" s="3">
        <f t="shared" ref="AU767" si="8002">(AH767*AP767+AI767*AO767+AJ767*AP770+AK767*AO770)</f>
        <v>1.3787504279008398</v>
      </c>
      <c r="AV767" s="20"/>
      <c r="AW767" s="11">
        <v>1</v>
      </c>
      <c r="AX767" s="12">
        <v>0</v>
      </c>
      <c r="AY767" s="13">
        <v>0</v>
      </c>
      <c r="AZ767" s="14">
        <v>0</v>
      </c>
      <c r="BA767" s="20"/>
      <c r="BB767" s="1">
        <f t="shared" ref="BB767" si="8003">AR767*AW767+AT767*AW770-AS767*AX767-AU767*AX770</f>
        <v>1.1943280875381752</v>
      </c>
      <c r="BC767" s="4">
        <f t="shared" ref="BC767" si="8004">(AR767*AX767+AS767*AW767+AT767*AX770+AU767*AW770)</f>
        <v>0</v>
      </c>
      <c r="BD767" s="2">
        <f t="shared" ref="BD767" si="8005">AR767*AY767+AT767*AY770-AS767*AZ767-AU767*AZ770</f>
        <v>0</v>
      </c>
      <c r="BE767" s="3">
        <f t="shared" ref="BE767" si="8006">(AR767*AZ767+AS767*AY767+AT767*AZ770+AU767*AY770)</f>
        <v>1.3787504279008398</v>
      </c>
      <c r="BF767" s="20"/>
      <c r="BG767" s="11">
        <v>1</v>
      </c>
      <c r="BH767" s="12">
        <v>0</v>
      </c>
      <c r="BI767" s="13">
        <v>0</v>
      </c>
      <c r="BJ767" s="40">
        <f t="shared" ref="BJ767" si="8007">-1/($BH$4*$B767)</f>
        <v>-1.8499778927641815</v>
      </c>
      <c r="BK767" s="20"/>
      <c r="BL767" s="1">
        <f t="shared" ref="BL767" si="8008">BB767*BG767+BD767*BG770-BC767*BH767-BE767*BH770</f>
        <v>1.1943280875381752</v>
      </c>
      <c r="BM767" s="4">
        <f t="shared" ref="BM767" si="8009">(BB767*BH767+BC767*BG767+BD767*BH770+BE767*BG770)</f>
        <v>0</v>
      </c>
      <c r="BN767" s="2">
        <f t="shared" ref="BN767" si="8010">BB767*BI767+BD767*BI770-BC767*BJ767-BE767*BJ770</f>
        <v>0</v>
      </c>
      <c r="BO767" s="3">
        <f t="shared" ref="BO767" si="8011">(BB767*BJ767+BC767*BI767+BD767*BJ770+BE767*BI770)</f>
        <v>-0.83073013075210822</v>
      </c>
      <c r="BP767" s="20"/>
      <c r="BQ767" s="11">
        <v>1</v>
      </c>
      <c r="BR767" s="12">
        <v>0</v>
      </c>
      <c r="BS767" s="13">
        <v>0</v>
      </c>
      <c r="BT767" s="14">
        <v>0</v>
      </c>
      <c r="BU767" s="20"/>
      <c r="BV767" s="1">
        <f t="shared" ref="BV767" si="8012">BL767*BQ767+BN767*BQ770-BM767*BR767-BO767*BR770</f>
        <v>7.5120530025956311E-2</v>
      </c>
      <c r="BW767" s="4">
        <f t="shared" ref="BW767" si="8013">(BL767*BR767+BM767*BQ767+BN767*BR770+BO767*BQ770)</f>
        <v>0</v>
      </c>
      <c r="BX767" s="2">
        <f t="shared" ref="BX767" si="8014">BL767*BS767+BN767*BS770-BM767*BT767-BO767*BT770</f>
        <v>0</v>
      </c>
      <c r="BY767" s="3">
        <f t="shared" ref="BY767" si="8015">(BL767*BT767+BM767*BS767+BN767*BT770+BO767*BS770)</f>
        <v>-0.83073013075210822</v>
      </c>
      <c r="BZ767" s="20"/>
      <c r="CA767" s="11">
        <v>1</v>
      </c>
      <c r="CB767" s="12">
        <v>0</v>
      </c>
      <c r="CC767" s="13">
        <v>0</v>
      </c>
      <c r="CD767" s="40">
        <f t="shared" ref="CD767" si="8016">-1/($CB$4*$B767)</f>
        <v>-0.96823089208437363</v>
      </c>
      <c r="CE767" s="20"/>
      <c r="CF767" s="1">
        <f t="shared" ref="CF767" si="8017">BV767*CA767+BX767*CA770-BW767*CB767-BY767*CB770</f>
        <v>7.5120530025956311E-2</v>
      </c>
      <c r="CG767" s="4">
        <f t="shared" ref="CG767" si="8018">(BV767*CB767+BW767*CA767+BX767*CB770+BY767*CA770)</f>
        <v>0</v>
      </c>
      <c r="CH767" s="2">
        <f t="shared" ref="CH767" si="8019">BV767*CC767+BX767*CC770-BW767*CD767-BY767*CD770</f>
        <v>0</v>
      </c>
      <c r="CI767" s="3">
        <f t="shared" ref="CI767" si="8020">(BV767*CD767+BW767*CC767+BX767*CD770+BY767*CC770)</f>
        <v>-0.90346414855299084</v>
      </c>
      <c r="CJ767" s="28"/>
      <c r="CK767" s="11">
        <v>1</v>
      </c>
      <c r="CL767" s="12">
        <v>0</v>
      </c>
      <c r="CM767" s="13">
        <v>0</v>
      </c>
      <c r="CN767" s="14">
        <v>0</v>
      </c>
      <c r="CP767" s="1">
        <f t="shared" ref="CP767" si="8021">CF767*CK767+CH767*CK770-CG767*CL767-CI767*CL770</f>
        <v>7.5120530025956311E-2</v>
      </c>
      <c r="CQ767" s="4">
        <f t="shared" ref="CQ767" si="8022">(CF767*CL767+CG767*CK767+CH767*CL770+CI767*CK770)</f>
        <v>-0.90346414855299084</v>
      </c>
      <c r="CR767" s="2">
        <f t="shared" ref="CR767" si="8023">CF767*CM767+CH767*CM770-CG767*CN767-CI767*CN770</f>
        <v>0</v>
      </c>
      <c r="CS767" s="3">
        <f t="shared" ref="CS767" si="8024">(CF767*CN767+CG767*CM767+CH767*CN770+CI767*CM770)</f>
        <v>-0.90346414855299084</v>
      </c>
      <c r="CU767" s="29">
        <f t="shared" ref="CU767" si="8025">20*LOG(((1+$CL$4)/$CL$4)/((CP767+CP770)^2+(CQ767+CQ770)^2)^0.5)</f>
        <v>-4.1992816883594963E-2</v>
      </c>
      <c r="CW767" s="51">
        <f t="shared" ref="CW767" si="8026">((CP767^2+CQ767^2)^0.5)/((CP770^2+CQ770^2)^0.5)</f>
        <v>0.82180044990795909</v>
      </c>
      <c r="CY767" s="35"/>
      <c r="CZ767" s="35"/>
    </row>
    <row r="768" spans="1:104" ht="18" customHeight="1" thickBot="1">
      <c r="D768" s="11"/>
      <c r="E768" s="13"/>
      <c r="F768" s="13"/>
      <c r="G768" s="15"/>
      <c r="H768" s="10"/>
      <c r="I768" s="11"/>
      <c r="J768" s="13"/>
      <c r="K768" s="13"/>
      <c r="L768" s="15"/>
      <c r="N768" s="5"/>
      <c r="Q768" s="6"/>
      <c r="S768" s="11"/>
      <c r="T768" s="13"/>
      <c r="U768" s="13"/>
      <c r="V768" s="15"/>
      <c r="W768" s="20"/>
      <c r="X768" s="5"/>
      <c r="AA768" s="6"/>
      <c r="AB768" s="20"/>
      <c r="AC768" s="11"/>
      <c r="AD768" s="13"/>
      <c r="AE768" s="13"/>
      <c r="AF768" s="15"/>
      <c r="AG768" s="20"/>
      <c r="AH768" s="5"/>
      <c r="AK768" s="6"/>
      <c r="AL768" s="20"/>
      <c r="AM768" s="11"/>
      <c r="AN768" s="13"/>
      <c r="AO768" s="13"/>
      <c r="AP768" s="15"/>
      <c r="AR768" s="5"/>
      <c r="AU768" s="6"/>
      <c r="AW768" s="11"/>
      <c r="AX768" s="13"/>
      <c r="AY768" s="13"/>
      <c r="AZ768" s="15"/>
      <c r="BA768" s="20"/>
      <c r="BB768" s="5"/>
      <c r="BE768" s="6"/>
      <c r="BG768" s="11"/>
      <c r="BH768" s="13"/>
      <c r="BI768" s="13"/>
      <c r="BJ768" s="15"/>
      <c r="BL768" s="5"/>
      <c r="BO768" s="6"/>
      <c r="BQ768" s="11"/>
      <c r="BR768" s="13"/>
      <c r="BS768" s="13"/>
      <c r="BT768" s="15"/>
      <c r="BU768" s="20"/>
      <c r="BV768" s="5"/>
      <c r="BY768" s="6"/>
      <c r="CA768" s="11"/>
      <c r="CB768" s="13"/>
      <c r="CC768" s="13"/>
      <c r="CD768" s="15"/>
      <c r="CF768" s="5"/>
      <c r="CI768" s="6"/>
      <c r="CK768" s="11"/>
      <c r="CL768" s="13"/>
      <c r="CM768" s="13"/>
      <c r="CN768" s="15"/>
      <c r="CP768" s="5"/>
      <c r="CS768" s="6"/>
      <c r="CW768" s="52"/>
      <c r="CY768" s="35"/>
      <c r="CZ768" s="35"/>
    </row>
    <row r="769" spans="1:104" ht="18" customHeight="1" thickBot="1">
      <c r="D769" s="11" t="s">
        <v>6</v>
      </c>
      <c r="E769" s="13"/>
      <c r="F769" s="13" t="s">
        <v>7</v>
      </c>
      <c r="G769" s="15"/>
      <c r="H769" s="10"/>
      <c r="I769" s="11" t="s">
        <v>8</v>
      </c>
      <c r="J769" s="13"/>
      <c r="K769" s="13" t="s">
        <v>9</v>
      </c>
      <c r="L769" s="15"/>
      <c r="N769" s="251" t="s">
        <v>26</v>
      </c>
      <c r="O769" s="252"/>
      <c r="P769" s="253" t="s">
        <v>27</v>
      </c>
      <c r="Q769" s="254"/>
      <c r="S769" s="11" t="s">
        <v>13</v>
      </c>
      <c r="T769" s="13"/>
      <c r="U769" s="13" t="s">
        <v>14</v>
      </c>
      <c r="V769" s="15"/>
      <c r="W769" s="20"/>
      <c r="X769" s="251" t="s">
        <v>26</v>
      </c>
      <c r="Y769" s="252"/>
      <c r="Z769" s="253" t="s">
        <v>27</v>
      </c>
      <c r="AA769" s="254"/>
      <c r="AB769" s="20"/>
      <c r="AC769" s="11" t="s">
        <v>8</v>
      </c>
      <c r="AD769" s="13"/>
      <c r="AE769" s="13" t="s">
        <v>9</v>
      </c>
      <c r="AF769" s="15"/>
      <c r="AG769" s="20"/>
      <c r="AH769" s="251" t="s">
        <v>26</v>
      </c>
      <c r="AI769" s="252"/>
      <c r="AJ769" s="253" t="s">
        <v>27</v>
      </c>
      <c r="AK769" s="254"/>
      <c r="AL769" s="20"/>
      <c r="AM769" s="11" t="s">
        <v>13</v>
      </c>
      <c r="AN769" s="13"/>
      <c r="AO769" s="13" t="s">
        <v>14</v>
      </c>
      <c r="AP769" s="15"/>
      <c r="AR769" s="251" t="s">
        <v>26</v>
      </c>
      <c r="AS769" s="252"/>
      <c r="AT769" s="253" t="s">
        <v>27</v>
      </c>
      <c r="AU769" s="254"/>
      <c r="AV769" s="36"/>
      <c r="AW769" s="11" t="s">
        <v>8</v>
      </c>
      <c r="AX769" s="13"/>
      <c r="AY769" s="13" t="s">
        <v>9</v>
      </c>
      <c r="AZ769" s="15"/>
      <c r="BA769" s="20"/>
      <c r="BB769" s="251" t="s">
        <v>26</v>
      </c>
      <c r="BC769" s="252"/>
      <c r="BD769" s="253" t="s">
        <v>27</v>
      </c>
      <c r="BE769" s="254"/>
      <c r="BF769" s="36"/>
      <c r="BG769" s="11" t="s">
        <v>13</v>
      </c>
      <c r="BH769" s="13"/>
      <c r="BI769" s="13" t="s">
        <v>14</v>
      </c>
      <c r="BJ769" s="15"/>
      <c r="BK769" s="36"/>
      <c r="BL769" s="251" t="s">
        <v>26</v>
      </c>
      <c r="BM769" s="252"/>
      <c r="BN769" s="253" t="s">
        <v>27</v>
      </c>
      <c r="BO769" s="254"/>
      <c r="BP769" s="36"/>
      <c r="BQ769" s="11" t="s">
        <v>8</v>
      </c>
      <c r="BR769" s="13"/>
      <c r="BS769" s="13" t="s">
        <v>9</v>
      </c>
      <c r="BT769" s="15"/>
      <c r="BU769" s="20"/>
      <c r="BV769" s="251" t="s">
        <v>26</v>
      </c>
      <c r="BW769" s="252"/>
      <c r="BX769" s="253" t="s">
        <v>27</v>
      </c>
      <c r="BY769" s="254"/>
      <c r="BZ769" s="36"/>
      <c r="CA769" s="11" t="s">
        <v>13</v>
      </c>
      <c r="CB769" s="13"/>
      <c r="CC769" s="13" t="s">
        <v>14</v>
      </c>
      <c r="CD769" s="15"/>
      <c r="CE769" s="36"/>
      <c r="CF769" s="251" t="s">
        <v>26</v>
      </c>
      <c r="CG769" s="252"/>
      <c r="CH769" s="253" t="s">
        <v>27</v>
      </c>
      <c r="CI769" s="254"/>
      <c r="CK769" s="11" t="s">
        <v>28</v>
      </c>
      <c r="CL769" s="13"/>
      <c r="CM769" s="13" t="s">
        <v>29</v>
      </c>
      <c r="CN769" s="15"/>
      <c r="CP769" s="251" t="s">
        <v>26</v>
      </c>
      <c r="CQ769" s="252"/>
      <c r="CR769" s="253" t="s">
        <v>27</v>
      </c>
      <c r="CS769" s="254"/>
      <c r="CU769" s="38" t="s">
        <v>37</v>
      </c>
      <c r="CW769" s="53" t="s">
        <v>45</v>
      </c>
      <c r="CY769" s="35"/>
      <c r="CZ769" s="35"/>
    </row>
    <row r="770" spans="1:104" ht="18" customHeight="1" thickTop="1" thickBot="1">
      <c r="D770" s="16">
        <v>0</v>
      </c>
      <c r="E770" s="17">
        <v>0</v>
      </c>
      <c r="F770" s="18">
        <v>1</v>
      </c>
      <c r="G770" s="19">
        <v>0</v>
      </c>
      <c r="H770" s="10"/>
      <c r="I770" s="16">
        <v>0</v>
      </c>
      <c r="J770" s="17">
        <f t="shared" ref="J770" si="8027">-1/($J$4*$B767)</f>
        <v>-1.3472576906521199</v>
      </c>
      <c r="K770" s="18">
        <v>1</v>
      </c>
      <c r="L770" s="19">
        <v>0</v>
      </c>
      <c r="N770" s="1">
        <f t="shared" ref="N770" si="8028">D770*I767+F770*I770-E770*J767-G770*J770</f>
        <v>0</v>
      </c>
      <c r="O770" s="4">
        <f t="shared" ref="O770" si="8029">(D770*J767+E770*I767+F770*J770+G770*I770)</f>
        <v>-1.3472576906521199</v>
      </c>
      <c r="P770" s="2">
        <f t="shared" ref="P770" si="8030">D770*K767+F770*K770-E770*L767-G770*L770</f>
        <v>1</v>
      </c>
      <c r="Q770" s="3">
        <f t="shared" ref="Q770" si="8031">(D770*L767+E770*K767+F770*L770+G770*K770)</f>
        <v>0</v>
      </c>
      <c r="S770" s="16">
        <v>0</v>
      </c>
      <c r="T770" s="17">
        <v>0</v>
      </c>
      <c r="U770" s="18">
        <v>1</v>
      </c>
      <c r="V770" s="19">
        <v>0</v>
      </c>
      <c r="W770" s="20"/>
      <c r="X770" s="1">
        <f t="shared" ref="X770" si="8032">N770*S767+P770*S770-O770*T767-Q770*T770</f>
        <v>0</v>
      </c>
      <c r="Y770" s="4">
        <f t="shared" ref="Y770" si="8033">(N770*T767+O770*S767+P770*T770+Q770*S770)</f>
        <v>-1.3472576906521199</v>
      </c>
      <c r="Z770" s="2">
        <f t="shared" ref="Z770" si="8034">N770*U767+P770*U770-O770*V767-Q770*V770</f>
        <v>-1.4923969435629463</v>
      </c>
      <c r="AA770" s="3">
        <f t="shared" ref="AA770" si="8035">(N770*V767+O770*U767+P770*V770+Q770*U770)</f>
        <v>0</v>
      </c>
      <c r="AB770" s="20"/>
      <c r="AC770" s="16">
        <v>0</v>
      </c>
      <c r="AD770" s="17">
        <f t="shared" ref="AD770" si="8036">-1/($AD$4*$B767)</f>
        <v>-1.5391766636190969</v>
      </c>
      <c r="AE770" s="18">
        <v>1</v>
      </c>
      <c r="AF770" s="19">
        <v>0</v>
      </c>
      <c r="AG770" s="20"/>
      <c r="AH770" s="1">
        <f t="shared" ref="AH770" si="8037">X770*AC767+Z770*AC770-Y770*AD767-AA770*AD770</f>
        <v>0</v>
      </c>
      <c r="AI770" s="4">
        <f t="shared" ref="AI770" si="8038">(X770*AD767+Y770*AC767+Z770*AD770+AA770*AC770)</f>
        <v>0.94980485773643331</v>
      </c>
      <c r="AJ770" s="2">
        <f t="shared" ref="AJ770" si="8039">X770*AE767+Z770*AE770-Y770*AF767-AA770*AF770</f>
        <v>-1.4923969435629463</v>
      </c>
      <c r="AK770" s="3">
        <f t="shared" ref="AK770" si="8040">(X770*AF767+Y770*AE767+Z770*AF770+AA770*AE770)</f>
        <v>0</v>
      </c>
      <c r="AL770" s="20"/>
      <c r="AM770" s="16">
        <v>0</v>
      </c>
      <c r="AN770" s="17">
        <v>0</v>
      </c>
      <c r="AO770" s="18">
        <v>1</v>
      </c>
      <c r="AP770" s="19">
        <v>0</v>
      </c>
      <c r="AR770" s="1">
        <f t="shared" ref="AR770" si="8041">AH770*AM767+AJ770*AM770-AI770*AN767-AK770*AN770</f>
        <v>0</v>
      </c>
      <c r="AS770" s="4">
        <f t="shared" ref="AS770" si="8042">(AH770*AN767+AI770*AM767+AJ770*AN770+AK770*AM770)</f>
        <v>0.94980485773643331</v>
      </c>
      <c r="AT770" s="2">
        <f t="shared" ref="AT770" si="8043">AH770*AO767+AJ770*AO770-AI770*AP767-AK770*AP770</f>
        <v>0.3336276335033046</v>
      </c>
      <c r="AU770" s="3">
        <f t="shared" ref="AU770" si="8044">(AH770*AP767+AI770*AO767+AJ770*AP770+AK770*AO770)</f>
        <v>0</v>
      </c>
      <c r="AV770" s="20"/>
      <c r="AW770" s="16">
        <v>0</v>
      </c>
      <c r="AX770" s="17">
        <f t="shared" ref="AX770" si="8045">-1/($AX$4*$B767)</f>
        <v>-1.5391766636190969</v>
      </c>
      <c r="AY770" s="18">
        <v>1</v>
      </c>
      <c r="AZ770" s="19">
        <v>0</v>
      </c>
      <c r="BA770" s="20"/>
      <c r="BB770" s="1">
        <f t="shared" ref="BB770" si="8046">AR770*AW767+AT770*AW770-AS770*AX767-AU770*AX770</f>
        <v>0</v>
      </c>
      <c r="BC770" s="4">
        <f t="shared" ref="BC770" si="8047">(AR770*AX767+AS770*AW767+AT770*AX770+AU770*AW770)</f>
        <v>0.43629298990968213</v>
      </c>
      <c r="BD770" s="2">
        <f t="shared" ref="BD770" si="8048">AR770*AY767+AT770*AY770-AS770*AZ767-AU770*AZ770</f>
        <v>0.3336276335033046</v>
      </c>
      <c r="BE770" s="3">
        <f t="shared" ref="BE770" si="8049">(AR770*AZ767+AS770*AY767+AT770*AZ770+AU770*AY770)</f>
        <v>0</v>
      </c>
      <c r="BF770" s="20"/>
      <c r="BG770" s="16">
        <v>0</v>
      </c>
      <c r="BH770" s="17">
        <v>0</v>
      </c>
      <c r="BI770" s="18">
        <v>1</v>
      </c>
      <c r="BJ770" s="19">
        <v>0</v>
      </c>
      <c r="BK770" s="20"/>
      <c r="BL770" s="1">
        <f t="shared" ref="BL770" si="8050">BB770*BG767+BD770*BG770-BC770*BH767-BE770*BH770</f>
        <v>0</v>
      </c>
      <c r="BM770" s="4">
        <f t="shared" ref="BM770" si="8051">(BB770*BH767+BC770*BG767+BD770*BH770+BE770*BG770)</f>
        <v>0.43629298990968213</v>
      </c>
      <c r="BN770" s="2">
        <f t="shared" ref="BN770" si="8052">BB770*BI767+BD770*BI770-BC770*BJ767-BE770*BJ770</f>
        <v>1.1407600196042025</v>
      </c>
      <c r="BO770" s="3">
        <f t="shared" ref="BO770" si="8053">(BB770*BJ767+BC770*BI767+BD770*BJ770+BE770*BI770)</f>
        <v>0</v>
      </c>
      <c r="BP770" s="20"/>
      <c r="BQ770" s="16">
        <v>0</v>
      </c>
      <c r="BR770" s="17">
        <f t="shared" ref="BR770" si="8054">-1/($BR$4*$B767)</f>
        <v>-1.3472576906521199</v>
      </c>
      <c r="BS770" s="18">
        <v>1</v>
      </c>
      <c r="BT770" s="19">
        <v>0</v>
      </c>
      <c r="BU770" s="20"/>
      <c r="BV770" s="1">
        <f t="shared" ref="BV770" si="8055">BL770*BQ767+BN770*BQ770-BM770*BR767-BO770*BR770</f>
        <v>0</v>
      </c>
      <c r="BW770" s="4">
        <f t="shared" ref="BW770" si="8056">(BL770*BR767+BM770*BQ767+BN770*BR770+BO770*BQ770)</f>
        <v>-1.1006047196905426</v>
      </c>
      <c r="BX770" s="2">
        <f t="shared" ref="BX770" si="8057">BL770*BS767+BN770*BS770-BM770*BT767-BO770*BT770</f>
        <v>1.1407600196042025</v>
      </c>
      <c r="BY770" s="3">
        <f t="shared" ref="BY770" si="8058">(BL770*BT767+BM770*BS767+BN770*BT770+BO770*BS770)</f>
        <v>0</v>
      </c>
      <c r="BZ770" s="20"/>
      <c r="CA770" s="16">
        <v>0</v>
      </c>
      <c r="CB770" s="17">
        <v>0</v>
      </c>
      <c r="CC770" s="18">
        <v>1</v>
      </c>
      <c r="CD770" s="19">
        <v>0</v>
      </c>
      <c r="CE770" s="20"/>
      <c r="CF770" s="1">
        <f t="shared" ref="CF770" si="8059">BV770*CA767+BX770*CA770-BW770*CB767-BY770*CB770</f>
        <v>0</v>
      </c>
      <c r="CG770" s="4">
        <f t="shared" ref="CG770" si="8060">(BV770*CB767+BW770*CA767+BX770*CB770+BY770*CA770)</f>
        <v>-1.1006047196905426</v>
      </c>
      <c r="CH770" s="2">
        <f t="shared" ref="CH770" si="8061">BV770*CC767+BX770*CC770-BW770*CD767-BY770*CD770</f>
        <v>7.5120530025956311E-2</v>
      </c>
      <c r="CI770" s="3">
        <f t="shared" ref="CI770" si="8062">(BV770*CD767+BW770*CC767+BX770*CD770+BY770*CC770)</f>
        <v>0</v>
      </c>
      <c r="CK770" s="16">
        <f t="shared" ref="CK770" si="8063">1/$CL$4</f>
        <v>1</v>
      </c>
      <c r="CL770" s="17">
        <v>0</v>
      </c>
      <c r="CM770" s="18">
        <v>1</v>
      </c>
      <c r="CN770" s="19">
        <v>0</v>
      </c>
      <c r="CP770" s="1">
        <f t="shared" ref="CP770" si="8064">CF770*CK767+CH770*CK770-CG770*CL767-CI770*CL770</f>
        <v>7.5120530025956311E-2</v>
      </c>
      <c r="CQ770" s="4">
        <f t="shared" ref="CQ770" si="8065">(CF770*CL767+CG770*CK767+CH770*CL770+CI770*CK770)</f>
        <v>-1.1006047196905426</v>
      </c>
      <c r="CR770" s="2">
        <f t="shared" ref="CR770" si="8066">CF770*CM767+CH770*CM770-CG770*CN767-CI770*CN770</f>
        <v>7.5120530025956311E-2</v>
      </c>
      <c r="CS770" s="3">
        <f t="shared" ref="CS770" si="8067">(CF770*CN767+CG770*CM767+CH770*CN770+CI770*CM770)</f>
        <v>0</v>
      </c>
      <c r="CU770" s="39">
        <f t="shared" ref="CU770" si="8068">(180/PI())*ATAN(-1*(CQ767/CP767))</f>
        <v>85.246948583941531</v>
      </c>
      <c r="CW770" s="54">
        <f t="shared" ref="CW770" si="8069">20*LOG(((1-(10^(CU767/20)^2)*(1-((1-CW767)/(1+CW767))^2))^0.5))</f>
        <v>-17.19004628143248</v>
      </c>
      <c r="CY770" s="35"/>
      <c r="CZ770" s="35"/>
    </row>
    <row r="771" spans="1:104" ht="18" customHeight="1"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3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  <c r="BB771" s="20"/>
      <c r="BC771" s="20"/>
      <c r="BD771" s="20"/>
      <c r="BE771" s="20"/>
      <c r="BF771" s="20"/>
      <c r="BG771" s="20"/>
      <c r="BH771" s="20"/>
      <c r="BI771" s="20"/>
      <c r="BJ771" s="20"/>
      <c r="BK771" s="20"/>
      <c r="BL771" s="20"/>
      <c r="BM771" s="20"/>
      <c r="BN771" s="20"/>
      <c r="BO771" s="20"/>
      <c r="BP771" s="20"/>
      <c r="BQ771" s="20"/>
      <c r="BR771" s="20"/>
      <c r="BS771" s="20"/>
      <c r="BT771" s="20"/>
      <c r="BU771" s="20"/>
      <c r="BV771" s="20"/>
      <c r="BW771" s="20"/>
      <c r="BX771" s="20"/>
      <c r="BY771" s="20"/>
      <c r="BZ771" s="20"/>
      <c r="CA771" s="20"/>
      <c r="CB771" s="20"/>
      <c r="CC771" s="20"/>
      <c r="CD771" s="20"/>
      <c r="CE771" s="20"/>
      <c r="CF771" s="20"/>
      <c r="CG771" s="20"/>
      <c r="CH771" s="20"/>
      <c r="CI771" s="20"/>
      <c r="CJ771" s="20"/>
      <c r="CK771" s="20"/>
      <c r="CL771" s="20"/>
      <c r="CY771" s="35"/>
      <c r="CZ771" s="35"/>
    </row>
    <row r="772" spans="1:104" ht="18" customHeight="1">
      <c r="CY772" s="35"/>
      <c r="CZ772" s="35"/>
    </row>
    <row r="773" spans="1:104" ht="18" customHeight="1" thickBot="1">
      <c r="A773" s="23"/>
      <c r="B773" s="23"/>
      <c r="C773" s="23"/>
      <c r="D773" s="20" t="s">
        <v>15</v>
      </c>
      <c r="E773" s="20"/>
      <c r="F773" s="20"/>
      <c r="G773" s="20"/>
      <c r="H773" s="20"/>
      <c r="I773" s="20" t="s">
        <v>16</v>
      </c>
      <c r="J773" s="20"/>
      <c r="K773" s="20"/>
      <c r="L773" s="20"/>
      <c r="M773" s="23"/>
      <c r="N773" s="23"/>
      <c r="O773" s="24" t="s">
        <v>17</v>
      </c>
      <c r="P773" s="23"/>
      <c r="Q773" s="23"/>
      <c r="R773" s="23"/>
      <c r="S773" s="20"/>
      <c r="T773" s="20" t="s">
        <v>18</v>
      </c>
      <c r="U773" s="23"/>
      <c r="V773" s="23"/>
      <c r="W773" s="23"/>
      <c r="X773" s="23"/>
      <c r="Y773" s="24" t="s">
        <v>19</v>
      </c>
      <c r="Z773" s="23"/>
      <c r="AA773" s="23"/>
      <c r="AB773" s="23"/>
      <c r="AC773" s="24" t="s">
        <v>20</v>
      </c>
      <c r="AD773" s="20"/>
      <c r="AE773" s="20"/>
      <c r="AF773" s="20"/>
      <c r="AG773" s="20"/>
      <c r="AH773" s="23"/>
      <c r="AI773" s="24" t="s">
        <v>21</v>
      </c>
      <c r="AJ773" s="23"/>
      <c r="AK773" s="23"/>
      <c r="AL773" s="20"/>
      <c r="AM773" s="24" t="s">
        <v>31</v>
      </c>
      <c r="AN773" s="20"/>
      <c r="AO773" s="23"/>
      <c r="AP773" s="23"/>
      <c r="AQ773" s="23"/>
      <c r="AR773" s="23"/>
      <c r="AS773" s="24" t="s">
        <v>91</v>
      </c>
      <c r="AT773" s="23"/>
      <c r="AU773" s="23"/>
      <c r="AV773" s="23"/>
      <c r="AW773" s="24" t="s">
        <v>32</v>
      </c>
      <c r="AX773" s="20"/>
      <c r="AY773" s="20"/>
      <c r="AZ773" s="20"/>
      <c r="BA773" s="20"/>
      <c r="BB773" s="23"/>
      <c r="BC773" s="24" t="s">
        <v>22</v>
      </c>
      <c r="BD773" s="23"/>
      <c r="BE773" s="23"/>
      <c r="BF773" s="23"/>
      <c r="BG773" s="24" t="s">
        <v>33</v>
      </c>
      <c r="BH773" s="20"/>
      <c r="BI773" s="23"/>
      <c r="BJ773" s="23"/>
      <c r="BK773" s="23"/>
      <c r="BL773" s="23"/>
      <c r="BM773" s="24" t="s">
        <v>34</v>
      </c>
      <c r="BN773" s="23"/>
      <c r="BO773" s="23"/>
      <c r="BP773" s="23"/>
      <c r="BQ773" s="24" t="s">
        <v>89</v>
      </c>
      <c r="BR773" s="20"/>
      <c r="BS773" s="20"/>
      <c r="BT773" s="20"/>
      <c r="BU773" s="20"/>
      <c r="BV773" s="23"/>
      <c r="BW773" s="24" t="s">
        <v>35</v>
      </c>
      <c r="BX773" s="23"/>
      <c r="BY773" s="23"/>
      <c r="BZ773" s="23"/>
      <c r="CA773" s="24" t="s">
        <v>90</v>
      </c>
      <c r="CB773" s="20"/>
      <c r="CC773" s="23"/>
      <c r="CD773" s="23"/>
      <c r="CE773" s="23"/>
      <c r="CF773" s="23"/>
      <c r="CG773" s="24" t="s">
        <v>92</v>
      </c>
      <c r="CH773" s="23"/>
      <c r="CI773" s="23"/>
      <c r="CJ773" s="23"/>
      <c r="CK773" s="24" t="s">
        <v>36</v>
      </c>
      <c r="CL773" s="24"/>
      <c r="CM773" s="23"/>
      <c r="CN773" s="23"/>
      <c r="CO773" s="23"/>
      <c r="CP773" s="23"/>
      <c r="CQ773" s="24" t="s">
        <v>93</v>
      </c>
      <c r="CR773" s="23"/>
      <c r="CS773" s="23"/>
      <c r="CY773" s="35"/>
      <c r="CZ773" s="35"/>
    </row>
    <row r="774" spans="1:104" ht="18" customHeight="1" thickBot="1">
      <c r="A774" s="23"/>
      <c r="B774" s="33"/>
      <c r="C774" s="23"/>
      <c r="D774" s="7" t="s">
        <v>2</v>
      </c>
      <c r="E774" s="8"/>
      <c r="F774" s="8" t="s">
        <v>3</v>
      </c>
      <c r="G774" s="9"/>
      <c r="H774" s="10"/>
      <c r="I774" s="7" t="s">
        <v>4</v>
      </c>
      <c r="J774" s="8"/>
      <c r="K774" s="8" t="s">
        <v>5</v>
      </c>
      <c r="L774" s="9"/>
      <c r="M774" s="23"/>
      <c r="N774" s="251" t="s">
        <v>79</v>
      </c>
      <c r="O774" s="252"/>
      <c r="P774" s="253" t="s">
        <v>80</v>
      </c>
      <c r="Q774" s="254"/>
      <c r="R774" s="23"/>
      <c r="S774" s="7" t="s">
        <v>11</v>
      </c>
      <c r="T774" s="8"/>
      <c r="U774" s="8" t="s">
        <v>12</v>
      </c>
      <c r="V774" s="9"/>
      <c r="W774" s="20"/>
      <c r="X774" s="251" t="s">
        <v>79</v>
      </c>
      <c r="Y774" s="252"/>
      <c r="Z774" s="253" t="s">
        <v>80</v>
      </c>
      <c r="AA774" s="254"/>
      <c r="AB774" s="20"/>
      <c r="AC774" s="7" t="s">
        <v>4</v>
      </c>
      <c r="AD774" s="8"/>
      <c r="AE774" s="8" t="s">
        <v>5</v>
      </c>
      <c r="AF774" s="9"/>
      <c r="AG774" s="20"/>
      <c r="AH774" s="251" t="s">
        <v>0</v>
      </c>
      <c r="AI774" s="252"/>
      <c r="AJ774" s="253" t="s">
        <v>1</v>
      </c>
      <c r="AK774" s="254"/>
      <c r="AL774" s="20"/>
      <c r="AM774" s="7" t="s">
        <v>11</v>
      </c>
      <c r="AN774" s="8"/>
      <c r="AO774" s="8" t="s">
        <v>12</v>
      </c>
      <c r="AP774" s="9"/>
      <c r="AQ774" s="23"/>
      <c r="AR774" s="251" t="s">
        <v>0</v>
      </c>
      <c r="AS774" s="252"/>
      <c r="AT774" s="253" t="s">
        <v>1</v>
      </c>
      <c r="AU774" s="254"/>
      <c r="AV774" s="36"/>
      <c r="AW774" s="7" t="s">
        <v>4</v>
      </c>
      <c r="AX774" s="8"/>
      <c r="AY774" s="8" t="s">
        <v>5</v>
      </c>
      <c r="AZ774" s="9"/>
      <c r="BA774" s="20"/>
      <c r="BB774" s="251" t="s">
        <v>0</v>
      </c>
      <c r="BC774" s="252"/>
      <c r="BD774" s="253" t="s">
        <v>1</v>
      </c>
      <c r="BE774" s="254"/>
      <c r="BF774" s="36"/>
      <c r="BG774" s="7" t="s">
        <v>11</v>
      </c>
      <c r="BH774" s="8"/>
      <c r="BI774" s="8" t="s">
        <v>12</v>
      </c>
      <c r="BJ774" s="9"/>
      <c r="BK774" s="36"/>
      <c r="BL774" s="251" t="s">
        <v>0</v>
      </c>
      <c r="BM774" s="252"/>
      <c r="BN774" s="253" t="s">
        <v>1</v>
      </c>
      <c r="BO774" s="254"/>
      <c r="BP774" s="36"/>
      <c r="BQ774" s="7" t="s">
        <v>4</v>
      </c>
      <c r="BR774" s="8"/>
      <c r="BS774" s="8" t="s">
        <v>5</v>
      </c>
      <c r="BT774" s="9"/>
      <c r="BU774" s="20"/>
      <c r="BV774" s="251" t="s">
        <v>0</v>
      </c>
      <c r="BW774" s="252"/>
      <c r="BX774" s="253" t="s">
        <v>1</v>
      </c>
      <c r="BY774" s="254"/>
      <c r="BZ774" s="36"/>
      <c r="CA774" s="7" t="s">
        <v>11</v>
      </c>
      <c r="CB774" s="8"/>
      <c r="CC774" s="8" t="s">
        <v>12</v>
      </c>
      <c r="CD774" s="9"/>
      <c r="CE774" s="36"/>
      <c r="CF774" s="251" t="s">
        <v>0</v>
      </c>
      <c r="CG774" s="252"/>
      <c r="CH774" s="253" t="s">
        <v>1</v>
      </c>
      <c r="CI774" s="254"/>
      <c r="CJ774" s="23"/>
      <c r="CK774" s="7" t="s">
        <v>23</v>
      </c>
      <c r="CL774" s="8"/>
      <c r="CM774" s="8" t="s">
        <v>24</v>
      </c>
      <c r="CN774" s="9"/>
      <c r="CO774" s="23"/>
      <c r="CP774" s="251" t="s">
        <v>0</v>
      </c>
      <c r="CQ774" s="252"/>
      <c r="CR774" s="253" t="s">
        <v>1</v>
      </c>
      <c r="CS774" s="254"/>
      <c r="CU774" s="26" t="s">
        <v>25</v>
      </c>
      <c r="CW774" s="50" t="s">
        <v>44</v>
      </c>
      <c r="CY774" s="35"/>
      <c r="CZ774" s="35"/>
    </row>
    <row r="775" spans="1:104" ht="18" customHeight="1" thickTop="1" thickBot="1">
      <c r="B775" s="34">
        <v>1.0900000000000001</v>
      </c>
      <c r="D775" s="11">
        <v>1</v>
      </c>
      <c r="E775" s="12">
        <v>0</v>
      </c>
      <c r="F775" s="13">
        <v>0</v>
      </c>
      <c r="G775" s="40">
        <f t="shared" ref="G775" si="8070">-1/($E$4*$B775)</f>
        <v>-0.96378946597389481</v>
      </c>
      <c r="H775" s="10"/>
      <c r="I775" s="11">
        <v>1</v>
      </c>
      <c r="J775" s="12">
        <v>0</v>
      </c>
      <c r="K775" s="13">
        <v>0</v>
      </c>
      <c r="L775" s="14">
        <v>0</v>
      </c>
      <c r="N775" s="1">
        <f t="shared" ref="N775" si="8071">D775*I775+F775*I778-E775*J775-G775*J778</f>
        <v>-0.29251647309180706</v>
      </c>
      <c r="O775" s="4">
        <f t="shared" ref="O775" si="8072">(D775*J775+E775*I775+F775*J778+G775*I778)</f>
        <v>0</v>
      </c>
      <c r="P775" s="2">
        <f t="shared" ref="P775" si="8073">D775*K775+F775*K778-E775*L775-G775*L778</f>
        <v>0</v>
      </c>
      <c r="Q775" s="3">
        <f t="shared" ref="Q775" si="8074">(D775*L775+E775*K775+F775*L778+G775*K778)</f>
        <v>-0.96378946597389481</v>
      </c>
      <c r="S775" s="11">
        <v>1</v>
      </c>
      <c r="T775" s="12">
        <v>0</v>
      </c>
      <c r="U775" s="13">
        <v>0</v>
      </c>
      <c r="V775" s="40">
        <f t="shared" ref="V775" si="8075">-1/($T$4*$B775)</f>
        <v>-1.8414917556414099</v>
      </c>
      <c r="W775" s="20"/>
      <c r="X775" s="1">
        <f t="shared" ref="X775" si="8076">N775*S775+P775*S778-O775*T775-Q775*T778</f>
        <v>-0.29251647309180706</v>
      </c>
      <c r="Y775" s="4">
        <f t="shared" ref="Y775" si="8077">(N775*T775+O775*S775+P775*T778+Q775*S778)</f>
        <v>0</v>
      </c>
      <c r="Z775" s="2">
        <f t="shared" ref="Z775" si="8078">N775*U775+P775*U778-O775*V775-Q775*V778</f>
        <v>0</v>
      </c>
      <c r="AA775" s="3">
        <f t="shared" ref="AA775" si="8079">(N775*V775+O775*U775+P775*V778+Q775*U778)</f>
        <v>-0.42512279238602979</v>
      </c>
      <c r="AB775" s="20"/>
      <c r="AC775" s="11">
        <v>1</v>
      </c>
      <c r="AD775" s="12">
        <v>0</v>
      </c>
      <c r="AE775" s="13">
        <v>0</v>
      </c>
      <c r="AF775" s="14">
        <v>0</v>
      </c>
      <c r="AG775" s="20"/>
      <c r="AH775" s="1">
        <f t="shared" ref="AH775" si="8080">X775*AC775+Z775*AC778-Y775*AD775-AA775*AD778</f>
        <v>-0.94385399888656141</v>
      </c>
      <c r="AI775" s="4">
        <f t="shared" ref="AI775" si="8081">(X775*AD775+Y775*AC775+Z775*AD778+AA775*AC778)</f>
        <v>0</v>
      </c>
      <c r="AJ775" s="2">
        <f t="shared" ref="AJ775" si="8082">X775*AE775+Z775*AE778-Y775*AF775-AA775*AF778</f>
        <v>0</v>
      </c>
      <c r="AK775" s="3">
        <f t="shared" ref="AK775" si="8083">(X775*AF775+Y775*AE775+Z775*AF778+AA775*AE778)</f>
        <v>-0.42512279238602979</v>
      </c>
      <c r="AL775" s="20"/>
      <c r="AM775" s="11">
        <v>1</v>
      </c>
      <c r="AN775" s="12">
        <v>0</v>
      </c>
      <c r="AO775" s="13">
        <v>0</v>
      </c>
      <c r="AP775" s="40">
        <f t="shared" ref="AP775" si="8084">-1/($AN$4*$B775)</f>
        <v>-1.9137071186077395</v>
      </c>
      <c r="AR775" s="1">
        <f t="shared" ref="AR775" si="8085">AH775*AM775+AJ775*AM778-AI775*AN775-AK775*AN778</f>
        <v>-0.94385399888656141</v>
      </c>
      <c r="AS775" s="4">
        <f t="shared" ref="AS775" si="8086">(AH775*AN775+AI775*AM775+AJ775*AN778+AK775*AM778)</f>
        <v>0</v>
      </c>
      <c r="AT775" s="2">
        <f t="shared" ref="AT775" si="8087">AH775*AO775+AJ775*AO778-AI775*AP775-AK775*AP778</f>
        <v>0</v>
      </c>
      <c r="AU775" s="3">
        <f t="shared" ref="AU775" si="8088">(AH775*AP775+AI775*AO775+AJ775*AP778+AK775*AO778)</f>
        <v>1.3811373242095644</v>
      </c>
      <c r="AV775" s="20"/>
      <c r="AW775" s="11">
        <v>1</v>
      </c>
      <c r="AX775" s="12">
        <v>0</v>
      </c>
      <c r="AY775" s="13">
        <v>0</v>
      </c>
      <c r="AZ775" s="14">
        <v>0</v>
      </c>
      <c r="BA775" s="20"/>
      <c r="BB775" s="1">
        <f t="shared" ref="BB775" si="8089">AR775*AW775+AT775*AW778-AS775*AX775-AU775*AX778</f>
        <v>1.1722088978695875</v>
      </c>
      <c r="BC775" s="4">
        <f t="shared" ref="BC775" si="8090">(AR775*AX775+AS775*AW775+AT775*AX778+AU775*AW778)</f>
        <v>0</v>
      </c>
      <c r="BD775" s="2">
        <f t="shared" ref="BD775" si="8091">AR775*AY775+AT775*AY778-AS775*AZ775-AU775*AZ778</f>
        <v>0</v>
      </c>
      <c r="BE775" s="3">
        <f t="shared" ref="BE775" si="8092">(AR775*AZ775+AS775*AY775+AT775*AZ778+AU775*AY778)</f>
        <v>1.3811373242095644</v>
      </c>
      <c r="BF775" s="20"/>
      <c r="BG775" s="11">
        <v>1</v>
      </c>
      <c r="BH775" s="12">
        <v>0</v>
      </c>
      <c r="BI775" s="13">
        <v>0</v>
      </c>
      <c r="BJ775" s="40">
        <f t="shared" ref="BJ775" si="8093">-1/($BH$4*$B775)</f>
        <v>-1.8414917556414099</v>
      </c>
      <c r="BK775" s="20"/>
      <c r="BL775" s="1">
        <f t="shared" ref="BL775" si="8094">BB775*BG775+BD775*BG778-BC775*BH775-BE775*BH778</f>
        <v>1.1722088978695875</v>
      </c>
      <c r="BM775" s="4">
        <f t="shared" ref="BM775" si="8095">(BB775*BH775+BC775*BG775+BD775*BH778+BE775*BG778)</f>
        <v>0</v>
      </c>
      <c r="BN775" s="2">
        <f t="shared" ref="BN775" si="8096">BB775*BI775+BD775*BI778-BC775*BJ775-BE775*BJ778</f>
        <v>0</v>
      </c>
      <c r="BO775" s="3">
        <f t="shared" ref="BO775" si="8097">(BB775*BJ775+BC775*BI775+BD775*BJ778+BE775*BI778)</f>
        <v>-0.77747569710678421</v>
      </c>
      <c r="BP775" s="20"/>
      <c r="BQ775" s="11">
        <v>1</v>
      </c>
      <c r="BR775" s="12">
        <v>0</v>
      </c>
      <c r="BS775" s="13">
        <v>0</v>
      </c>
      <c r="BT775" s="14">
        <v>0</v>
      </c>
      <c r="BU775" s="20"/>
      <c r="BV775" s="1">
        <f t="shared" ref="BV775" si="8098">BL775*BQ775+BN775*BQ778-BM775*BR775-BO775*BR778</f>
        <v>0.12955364854745643</v>
      </c>
      <c r="BW775" s="4">
        <f t="shared" ref="BW775" si="8099">(BL775*BR775+BM775*BQ775+BN775*BR778+BO775*BQ778)</f>
        <v>0</v>
      </c>
      <c r="BX775" s="2">
        <f t="shared" ref="BX775" si="8100">BL775*BS775+BN775*BS778-BM775*BT775-BO775*BT778</f>
        <v>0</v>
      </c>
      <c r="BY775" s="3">
        <f t="shared" ref="BY775" si="8101">(BL775*BT775+BM775*BS775+BN775*BT778+BO775*BS778)</f>
        <v>-0.77747569710678421</v>
      </c>
      <c r="BZ775" s="20"/>
      <c r="CA775" s="11">
        <v>1</v>
      </c>
      <c r="CB775" s="12">
        <v>0</v>
      </c>
      <c r="CC775" s="13">
        <v>0</v>
      </c>
      <c r="CD775" s="40">
        <f t="shared" ref="CD775" si="8102">-1/($CB$4*$B775)</f>
        <v>-0.96378946597389481</v>
      </c>
      <c r="CE775" s="20"/>
      <c r="CF775" s="1">
        <f t="shared" ref="CF775" si="8103">BV775*CA775+BX775*CA778-BW775*CB775-BY775*CB778</f>
        <v>0.12955364854745643</v>
      </c>
      <c r="CG775" s="4">
        <f t="shared" ref="CG775" si="8104">(BV775*CB775+BW775*CA775+BX775*CB778+BY775*CA778)</f>
        <v>0</v>
      </c>
      <c r="CH775" s="2">
        <f t="shared" ref="CH775" si="8105">BV775*CC775+BX775*CC778-BW775*CD775-BY775*CD778</f>
        <v>0</v>
      </c>
      <c r="CI775" s="3">
        <f t="shared" ref="CI775" si="8106">(BV775*CD775+BW775*CC775+BX775*CD778+BY775*CC778)</f>
        <v>-0.90233813885530689</v>
      </c>
      <c r="CJ775" s="28"/>
      <c r="CK775" s="11">
        <v>1</v>
      </c>
      <c r="CL775" s="12">
        <v>0</v>
      </c>
      <c r="CM775" s="13">
        <v>0</v>
      </c>
      <c r="CN775" s="14">
        <v>0</v>
      </c>
      <c r="CP775" s="1">
        <f t="shared" ref="CP775" si="8107">CF775*CK775+CH775*CK778-CG775*CL775-CI775*CL778</f>
        <v>0.12955364854745643</v>
      </c>
      <c r="CQ775" s="4">
        <f t="shared" ref="CQ775" si="8108">(CF775*CL775+CG775*CK775+CH775*CL778+CI775*CK778)</f>
        <v>-0.90233813885530689</v>
      </c>
      <c r="CR775" s="2">
        <f t="shared" ref="CR775" si="8109">CF775*CM775+CH775*CM778-CG775*CN775-CI775*CN778</f>
        <v>0</v>
      </c>
      <c r="CS775" s="3">
        <f t="shared" ref="CS775" si="8110">(CF775*CN775+CG775*CM775+CH775*CN778+CI775*CM778)</f>
        <v>-0.90233813885530689</v>
      </c>
      <c r="CU775" s="29">
        <f t="shared" ref="CU775" si="8111">20*LOG(((1+$CL$4)/$CL$4)/((CP775+CP778)^2+(CQ775+CQ778)^2)^0.5)</f>
        <v>-3.7920200975972748E-2</v>
      </c>
      <c r="CW775" s="51">
        <f t="shared" ref="CW775" si="8112">((CP775^2+CQ775^2)^0.5)/((CP778^2+CQ778^2)^0.5)</f>
        <v>0.83075374073852837</v>
      </c>
      <c r="CY775" s="35"/>
      <c r="CZ775" s="35"/>
    </row>
    <row r="776" spans="1:104" ht="18" customHeight="1" thickBot="1">
      <c r="D776" s="11"/>
      <c r="E776" s="13"/>
      <c r="F776" s="13"/>
      <c r="G776" s="15"/>
      <c r="H776" s="10"/>
      <c r="I776" s="11"/>
      <c r="J776" s="13"/>
      <c r="K776" s="13"/>
      <c r="L776" s="15"/>
      <c r="N776" s="5"/>
      <c r="Q776" s="6"/>
      <c r="S776" s="11"/>
      <c r="T776" s="13"/>
      <c r="U776" s="13"/>
      <c r="V776" s="15"/>
      <c r="W776" s="20"/>
      <c r="X776" s="5"/>
      <c r="AA776" s="6"/>
      <c r="AB776" s="20"/>
      <c r="AC776" s="11"/>
      <c r="AD776" s="13"/>
      <c r="AE776" s="13"/>
      <c r="AF776" s="15"/>
      <c r="AG776" s="20"/>
      <c r="AH776" s="5"/>
      <c r="AK776" s="6"/>
      <c r="AL776" s="20"/>
      <c r="AM776" s="11"/>
      <c r="AN776" s="13"/>
      <c r="AO776" s="13"/>
      <c r="AP776" s="15"/>
      <c r="AR776" s="5"/>
      <c r="AU776" s="6"/>
      <c r="AW776" s="11"/>
      <c r="AX776" s="13"/>
      <c r="AY776" s="13"/>
      <c r="AZ776" s="15"/>
      <c r="BA776" s="20"/>
      <c r="BB776" s="5"/>
      <c r="BE776" s="6"/>
      <c r="BG776" s="11"/>
      <c r="BH776" s="13"/>
      <c r="BI776" s="13"/>
      <c r="BJ776" s="15"/>
      <c r="BL776" s="5"/>
      <c r="BO776" s="6"/>
      <c r="BQ776" s="11"/>
      <c r="BR776" s="13"/>
      <c r="BS776" s="13"/>
      <c r="BT776" s="15"/>
      <c r="BU776" s="20"/>
      <c r="BV776" s="5"/>
      <c r="BY776" s="6"/>
      <c r="CA776" s="11"/>
      <c r="CB776" s="13"/>
      <c r="CC776" s="13"/>
      <c r="CD776" s="15"/>
      <c r="CF776" s="5"/>
      <c r="CI776" s="6"/>
      <c r="CK776" s="11"/>
      <c r="CL776" s="13"/>
      <c r="CM776" s="13"/>
      <c r="CN776" s="15"/>
      <c r="CP776" s="5"/>
      <c r="CS776" s="6"/>
      <c r="CW776" s="52"/>
      <c r="CY776" s="35"/>
      <c r="CZ776" s="35"/>
    </row>
    <row r="777" spans="1:104" ht="18" customHeight="1" thickBot="1">
      <c r="D777" s="11" t="s">
        <v>6</v>
      </c>
      <c r="E777" s="13"/>
      <c r="F777" s="13" t="s">
        <v>7</v>
      </c>
      <c r="G777" s="15"/>
      <c r="H777" s="10"/>
      <c r="I777" s="11" t="s">
        <v>8</v>
      </c>
      <c r="J777" s="13"/>
      <c r="K777" s="13" t="s">
        <v>9</v>
      </c>
      <c r="L777" s="15"/>
      <c r="N777" s="251" t="s">
        <v>26</v>
      </c>
      <c r="O777" s="252"/>
      <c r="P777" s="253" t="s">
        <v>27</v>
      </c>
      <c r="Q777" s="254"/>
      <c r="S777" s="11" t="s">
        <v>13</v>
      </c>
      <c r="T777" s="13"/>
      <c r="U777" s="13" t="s">
        <v>14</v>
      </c>
      <c r="V777" s="15"/>
      <c r="W777" s="20"/>
      <c r="X777" s="251" t="s">
        <v>26</v>
      </c>
      <c r="Y777" s="252"/>
      <c r="Z777" s="253" t="s">
        <v>27</v>
      </c>
      <c r="AA777" s="254"/>
      <c r="AB777" s="20"/>
      <c r="AC777" s="11" t="s">
        <v>8</v>
      </c>
      <c r="AD777" s="13"/>
      <c r="AE777" s="13" t="s">
        <v>9</v>
      </c>
      <c r="AF777" s="15"/>
      <c r="AG777" s="20"/>
      <c r="AH777" s="251" t="s">
        <v>26</v>
      </c>
      <c r="AI777" s="252"/>
      <c r="AJ777" s="253" t="s">
        <v>27</v>
      </c>
      <c r="AK777" s="254"/>
      <c r="AL777" s="20"/>
      <c r="AM777" s="11" t="s">
        <v>13</v>
      </c>
      <c r="AN777" s="13"/>
      <c r="AO777" s="13" t="s">
        <v>14</v>
      </c>
      <c r="AP777" s="15"/>
      <c r="AR777" s="251" t="s">
        <v>26</v>
      </c>
      <c r="AS777" s="252"/>
      <c r="AT777" s="253" t="s">
        <v>27</v>
      </c>
      <c r="AU777" s="254"/>
      <c r="AV777" s="36"/>
      <c r="AW777" s="11" t="s">
        <v>8</v>
      </c>
      <c r="AX777" s="13"/>
      <c r="AY777" s="13" t="s">
        <v>9</v>
      </c>
      <c r="AZ777" s="15"/>
      <c r="BA777" s="20"/>
      <c r="BB777" s="251" t="s">
        <v>26</v>
      </c>
      <c r="BC777" s="252"/>
      <c r="BD777" s="253" t="s">
        <v>27</v>
      </c>
      <c r="BE777" s="254"/>
      <c r="BF777" s="36"/>
      <c r="BG777" s="11" t="s">
        <v>13</v>
      </c>
      <c r="BH777" s="13"/>
      <c r="BI777" s="13" t="s">
        <v>14</v>
      </c>
      <c r="BJ777" s="15"/>
      <c r="BK777" s="36"/>
      <c r="BL777" s="251" t="s">
        <v>26</v>
      </c>
      <c r="BM777" s="252"/>
      <c r="BN777" s="253" t="s">
        <v>27</v>
      </c>
      <c r="BO777" s="254"/>
      <c r="BP777" s="36"/>
      <c r="BQ777" s="11" t="s">
        <v>8</v>
      </c>
      <c r="BR777" s="13"/>
      <c r="BS777" s="13" t="s">
        <v>9</v>
      </c>
      <c r="BT777" s="15"/>
      <c r="BU777" s="20"/>
      <c r="BV777" s="251" t="s">
        <v>26</v>
      </c>
      <c r="BW777" s="252"/>
      <c r="BX777" s="253" t="s">
        <v>27</v>
      </c>
      <c r="BY777" s="254"/>
      <c r="BZ777" s="36"/>
      <c r="CA777" s="11" t="s">
        <v>13</v>
      </c>
      <c r="CB777" s="13"/>
      <c r="CC777" s="13" t="s">
        <v>14</v>
      </c>
      <c r="CD777" s="15"/>
      <c r="CE777" s="36"/>
      <c r="CF777" s="251" t="s">
        <v>26</v>
      </c>
      <c r="CG777" s="252"/>
      <c r="CH777" s="253" t="s">
        <v>27</v>
      </c>
      <c r="CI777" s="254"/>
      <c r="CK777" s="11" t="s">
        <v>28</v>
      </c>
      <c r="CL777" s="13"/>
      <c r="CM777" s="13" t="s">
        <v>29</v>
      </c>
      <c r="CN777" s="15"/>
      <c r="CP777" s="251" t="s">
        <v>26</v>
      </c>
      <c r="CQ777" s="252"/>
      <c r="CR777" s="253" t="s">
        <v>27</v>
      </c>
      <c r="CS777" s="254"/>
      <c r="CU777" s="38" t="s">
        <v>37</v>
      </c>
      <c r="CW777" s="53" t="s">
        <v>45</v>
      </c>
      <c r="CY777" s="35"/>
      <c r="CZ777" s="35"/>
    </row>
    <row r="778" spans="1:104" ht="18" customHeight="1" thickTop="1" thickBot="1">
      <c r="D778" s="16">
        <v>0</v>
      </c>
      <c r="E778" s="17">
        <v>0</v>
      </c>
      <c r="F778" s="18">
        <v>1</v>
      </c>
      <c r="G778" s="19">
        <v>0</v>
      </c>
      <c r="H778" s="10"/>
      <c r="I778" s="16">
        <v>0</v>
      </c>
      <c r="J778" s="17">
        <f t="shared" ref="J778" si="8113">-1/($J$4*$B775)</f>
        <v>-1.3410776095023393</v>
      </c>
      <c r="K778" s="18">
        <v>1</v>
      </c>
      <c r="L778" s="19">
        <v>0</v>
      </c>
      <c r="N778" s="1">
        <f t="shared" ref="N778" si="8114">D778*I775+F778*I778-E778*J775-G778*J778</f>
        <v>0</v>
      </c>
      <c r="O778" s="4">
        <f t="shared" ref="O778" si="8115">(D778*J775+E778*I775+F778*J778+G778*I778)</f>
        <v>-1.3410776095023393</v>
      </c>
      <c r="P778" s="2">
        <f t="shared" ref="P778" si="8116">D778*K775+F778*K778-E778*L775-G778*L778</f>
        <v>1</v>
      </c>
      <c r="Q778" s="3">
        <f t="shared" ref="Q778" si="8117">(D778*L775+E778*K775+F778*L778+G778*K778)</f>
        <v>0</v>
      </c>
      <c r="S778" s="16">
        <v>0</v>
      </c>
      <c r="T778" s="17">
        <v>0</v>
      </c>
      <c r="U778" s="18">
        <v>1</v>
      </c>
      <c r="V778" s="19">
        <v>0</v>
      </c>
      <c r="W778" s="20"/>
      <c r="X778" s="1">
        <f t="shared" ref="X778" si="8118">N778*S775+P778*S778-O778*T775-Q778*T778</f>
        <v>0</v>
      </c>
      <c r="Y778" s="4">
        <f t="shared" ref="Y778" si="8119">(N778*T775+O778*S775+P778*T778+Q778*S778)</f>
        <v>-1.3410776095023393</v>
      </c>
      <c r="Z778" s="2">
        <f t="shared" ref="Z778" si="8120">N778*U775+P778*U778-O778*V775-Q778*V778</f>
        <v>-1.4695833615738478</v>
      </c>
      <c r="AA778" s="3">
        <f t="shared" ref="AA778" si="8121">(N778*V775+O778*U775+P778*V778+Q778*U778)</f>
        <v>0</v>
      </c>
      <c r="AB778" s="20"/>
      <c r="AC778" s="16">
        <v>0</v>
      </c>
      <c r="AD778" s="17">
        <f t="shared" ref="AD778" si="8122">-1/($AD$4*$B775)</f>
        <v>-1.5321162202080001</v>
      </c>
      <c r="AE778" s="18">
        <v>1</v>
      </c>
      <c r="AF778" s="19">
        <v>0</v>
      </c>
      <c r="AG778" s="20"/>
      <c r="AH778" s="1">
        <f t="shared" ref="AH778" si="8123">X778*AC775+Z778*AC778-Y778*AD775-AA778*AD778</f>
        <v>0</v>
      </c>
      <c r="AI778" s="4">
        <f t="shared" ref="AI778" si="8124">(X778*AD775+Y778*AC775+Z778*AD778+AA778*AC778)</f>
        <v>0.91049489571275122</v>
      </c>
      <c r="AJ778" s="2">
        <f t="shared" ref="AJ778" si="8125">X778*AE775+Z778*AE778-Y778*AF775-AA778*AF778</f>
        <v>-1.4695833615738478</v>
      </c>
      <c r="AK778" s="3">
        <f t="shared" ref="AK778" si="8126">(X778*AF775+Y778*AE775+Z778*AF778+AA778*AE778)</f>
        <v>0</v>
      </c>
      <c r="AL778" s="20"/>
      <c r="AM778" s="16">
        <v>0</v>
      </c>
      <c r="AN778" s="17">
        <v>0</v>
      </c>
      <c r="AO778" s="18">
        <v>1</v>
      </c>
      <c r="AP778" s="19">
        <v>0</v>
      </c>
      <c r="AR778" s="1">
        <f t="shared" ref="AR778" si="8127">AH778*AM775+AJ778*AM778-AI778*AN775-AK778*AN778</f>
        <v>0</v>
      </c>
      <c r="AS778" s="4">
        <f t="shared" ref="AS778" si="8128">(AH778*AN775+AI778*AM775+AJ778*AN778+AK778*AM778)</f>
        <v>0.91049489571275122</v>
      </c>
      <c r="AT778" s="2">
        <f t="shared" ref="AT778" si="8129">AH778*AO775+AJ778*AO778-AI778*AP775-AK778*AP778</f>
        <v>0.27283720180765547</v>
      </c>
      <c r="AU778" s="3">
        <f t="shared" ref="AU778" si="8130">(AH778*AP775+AI778*AO775+AJ778*AP778+AK778*AO778)</f>
        <v>0</v>
      </c>
      <c r="AV778" s="20"/>
      <c r="AW778" s="16">
        <v>0</v>
      </c>
      <c r="AX778" s="17">
        <f t="shared" ref="AX778" si="8131">-1/($AX$4*$B775)</f>
        <v>-1.5321162202080001</v>
      </c>
      <c r="AY778" s="18">
        <v>1</v>
      </c>
      <c r="AZ778" s="19">
        <v>0</v>
      </c>
      <c r="BA778" s="20"/>
      <c r="BB778" s="1">
        <f t="shared" ref="BB778" si="8132">AR778*AW775+AT778*AW778-AS778*AX775-AU778*AX778</f>
        <v>0</v>
      </c>
      <c r="BC778" s="4">
        <f t="shared" ref="BC778" si="8133">(AR778*AX775+AS778*AW775+AT778*AX778+AU778*AW778)</f>
        <v>0.49247659334707877</v>
      </c>
      <c r="BD778" s="2">
        <f t="shared" ref="BD778" si="8134">AR778*AY775+AT778*AY778-AS778*AZ775-AU778*AZ778</f>
        <v>0.27283720180765547</v>
      </c>
      <c r="BE778" s="3">
        <f t="shared" ref="BE778" si="8135">(AR778*AZ775+AS778*AY775+AT778*AZ778+AU778*AY778)</f>
        <v>0</v>
      </c>
      <c r="BF778" s="20"/>
      <c r="BG778" s="16">
        <v>0</v>
      </c>
      <c r="BH778" s="17">
        <v>0</v>
      </c>
      <c r="BI778" s="18">
        <v>1</v>
      </c>
      <c r="BJ778" s="19">
        <v>0</v>
      </c>
      <c r="BK778" s="20"/>
      <c r="BL778" s="1">
        <f t="shared" ref="BL778" si="8136">BB778*BG775+BD778*BG778-BC778*BH775-BE778*BH778</f>
        <v>0</v>
      </c>
      <c r="BM778" s="4">
        <f t="shared" ref="BM778" si="8137">(BB778*BH775+BC778*BG775+BD778*BH778+BE778*BG778)</f>
        <v>0.49247659334707877</v>
      </c>
      <c r="BN778" s="2">
        <f t="shared" ref="BN778" si="8138">BB778*BI775+BD778*BI778-BC778*BJ775-BE778*BJ778</f>
        <v>1.1797287883026684</v>
      </c>
      <c r="BO778" s="3">
        <f t="shared" ref="BO778" si="8139">(BB778*BJ775+BC778*BI775+BD778*BJ778+BE778*BI778)</f>
        <v>0</v>
      </c>
      <c r="BP778" s="20"/>
      <c r="BQ778" s="16">
        <v>0</v>
      </c>
      <c r="BR778" s="17">
        <f t="shared" ref="BR778" si="8140">-1/($BR$4*$B775)</f>
        <v>-1.3410776095023393</v>
      </c>
      <c r="BS778" s="18">
        <v>1</v>
      </c>
      <c r="BT778" s="19">
        <v>0</v>
      </c>
      <c r="BU778" s="20"/>
      <c r="BV778" s="1">
        <f t="shared" ref="BV778" si="8141">BL778*BQ775+BN778*BQ778-BM778*BR775-BO778*BR778</f>
        <v>0</v>
      </c>
      <c r="BW778" s="4">
        <f t="shared" ref="BW778" si="8142">(BL778*BR775+BM778*BQ775+BN778*BR778+BO778*BQ778)</f>
        <v>-1.0896312699309552</v>
      </c>
      <c r="BX778" s="2">
        <f t="shared" ref="BX778" si="8143">BL778*BS775+BN778*BS778-BM778*BT775-BO778*BT778</f>
        <v>1.1797287883026684</v>
      </c>
      <c r="BY778" s="3">
        <f t="shared" ref="BY778" si="8144">(BL778*BT775+BM778*BS775+BN778*BT778+BO778*BS778)</f>
        <v>0</v>
      </c>
      <c r="BZ778" s="20"/>
      <c r="CA778" s="16">
        <v>0</v>
      </c>
      <c r="CB778" s="17">
        <v>0</v>
      </c>
      <c r="CC778" s="18">
        <v>1</v>
      </c>
      <c r="CD778" s="19">
        <v>0</v>
      </c>
      <c r="CE778" s="20"/>
      <c r="CF778" s="1">
        <f t="shared" ref="CF778" si="8145">BV778*CA775+BX778*CA778-BW778*CB775-BY778*CB778</f>
        <v>0</v>
      </c>
      <c r="CG778" s="4">
        <f t="shared" ref="CG778" si="8146">(BV778*CB775+BW778*CA775+BX778*CB778+BY778*CA778)</f>
        <v>-1.0896312699309552</v>
      </c>
      <c r="CH778" s="2">
        <f t="shared" ref="CH778" si="8147">BV778*CC775+BX778*CC778-BW778*CD775-BY778*CD778</f>
        <v>0.12955364854745621</v>
      </c>
      <c r="CI778" s="3">
        <f t="shared" ref="CI778" si="8148">(BV778*CD775+BW778*CC775+BX778*CD778+BY778*CC778)</f>
        <v>0</v>
      </c>
      <c r="CK778" s="16">
        <f t="shared" ref="CK778" si="8149">1/$CL$4</f>
        <v>1</v>
      </c>
      <c r="CL778" s="17">
        <v>0</v>
      </c>
      <c r="CM778" s="18">
        <v>1</v>
      </c>
      <c r="CN778" s="19">
        <v>0</v>
      </c>
      <c r="CP778" s="1">
        <f t="shared" ref="CP778" si="8150">CF778*CK775+CH778*CK778-CG778*CL775-CI778*CL778</f>
        <v>0.12955364854745621</v>
      </c>
      <c r="CQ778" s="4">
        <f t="shared" ref="CQ778" si="8151">(CF778*CL775+CG778*CK775+CH778*CL778+CI778*CK778)</f>
        <v>-1.0896312699309552</v>
      </c>
      <c r="CR778" s="2">
        <f t="shared" ref="CR778" si="8152">CF778*CM775+CH778*CM778-CG778*CN775-CI778*CN778</f>
        <v>0.12955364854745621</v>
      </c>
      <c r="CS778" s="3">
        <f t="shared" ref="CS778" si="8153">(CF778*CN775+CG778*CM775+CH778*CN778+CI778*CM778)</f>
        <v>0</v>
      </c>
      <c r="CU778" s="39">
        <f t="shared" ref="CU778" si="8154">(180/PI())*ATAN(-1*(CQ775/CP775))</f>
        <v>81.829566109311145</v>
      </c>
      <c r="CW778" s="54">
        <f t="shared" ref="CW778" si="8155">20*LOG(((1-(10^(CU775/20)^2)*(1-((1-CW775)/(1+CW775))^2))^0.5))</f>
        <v>-17.653448832840485</v>
      </c>
      <c r="CY778" s="35"/>
      <c r="CZ778" s="35"/>
    </row>
    <row r="779" spans="1:104" ht="18" customHeight="1"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3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  <c r="BB779" s="20"/>
      <c r="BC779" s="20"/>
      <c r="BD779" s="20"/>
      <c r="BE779" s="20"/>
      <c r="BF779" s="20"/>
      <c r="BG779" s="20"/>
      <c r="BH779" s="20"/>
      <c r="BI779" s="20"/>
      <c r="BJ779" s="20"/>
      <c r="BK779" s="20"/>
      <c r="BL779" s="20"/>
      <c r="BM779" s="20"/>
      <c r="BN779" s="20"/>
      <c r="BO779" s="20"/>
      <c r="BP779" s="20"/>
      <c r="BQ779" s="20"/>
      <c r="BR779" s="20"/>
      <c r="BS779" s="20"/>
      <c r="BT779" s="20"/>
      <c r="BU779" s="20"/>
      <c r="BV779" s="20"/>
      <c r="BW779" s="20"/>
      <c r="BX779" s="20"/>
      <c r="BY779" s="20"/>
      <c r="BZ779" s="20"/>
      <c r="CA779" s="20"/>
      <c r="CB779" s="20"/>
      <c r="CC779" s="20"/>
      <c r="CD779" s="20"/>
      <c r="CE779" s="20"/>
      <c r="CF779" s="20"/>
      <c r="CG779" s="20"/>
      <c r="CH779" s="20"/>
      <c r="CI779" s="20"/>
      <c r="CJ779" s="20"/>
      <c r="CK779" s="20"/>
      <c r="CL779" s="20"/>
      <c r="CY779" s="35"/>
      <c r="CZ779" s="35"/>
    </row>
    <row r="780" spans="1:104" ht="18" customHeight="1">
      <c r="CY780" s="35"/>
      <c r="CZ780" s="35"/>
    </row>
    <row r="781" spans="1:104" ht="18" customHeight="1" thickBot="1">
      <c r="A781" s="23"/>
      <c r="B781" s="23"/>
      <c r="C781" s="23"/>
      <c r="D781" s="20" t="s">
        <v>15</v>
      </c>
      <c r="E781" s="20"/>
      <c r="F781" s="20"/>
      <c r="G781" s="20"/>
      <c r="H781" s="20"/>
      <c r="I781" s="20" t="s">
        <v>16</v>
      </c>
      <c r="J781" s="20"/>
      <c r="K781" s="20"/>
      <c r="L781" s="20"/>
      <c r="M781" s="23"/>
      <c r="N781" s="23"/>
      <c r="O781" s="24" t="s">
        <v>17</v>
      </c>
      <c r="P781" s="23"/>
      <c r="Q781" s="23"/>
      <c r="R781" s="23"/>
      <c r="S781" s="20"/>
      <c r="T781" s="20" t="s">
        <v>18</v>
      </c>
      <c r="U781" s="23"/>
      <c r="V781" s="23"/>
      <c r="W781" s="23"/>
      <c r="X781" s="23"/>
      <c r="Y781" s="24" t="s">
        <v>19</v>
      </c>
      <c r="Z781" s="23"/>
      <c r="AA781" s="23"/>
      <c r="AB781" s="23"/>
      <c r="AC781" s="24" t="s">
        <v>20</v>
      </c>
      <c r="AD781" s="20"/>
      <c r="AE781" s="20"/>
      <c r="AF781" s="20"/>
      <c r="AG781" s="20"/>
      <c r="AH781" s="23"/>
      <c r="AI781" s="24" t="s">
        <v>21</v>
      </c>
      <c r="AJ781" s="23"/>
      <c r="AK781" s="23"/>
      <c r="AL781" s="20"/>
      <c r="AM781" s="24" t="s">
        <v>31</v>
      </c>
      <c r="AN781" s="20"/>
      <c r="AO781" s="23"/>
      <c r="AP781" s="23"/>
      <c r="AQ781" s="23"/>
      <c r="AR781" s="23"/>
      <c r="AS781" s="24" t="s">
        <v>91</v>
      </c>
      <c r="AT781" s="23"/>
      <c r="AU781" s="23"/>
      <c r="AV781" s="23"/>
      <c r="AW781" s="24" t="s">
        <v>32</v>
      </c>
      <c r="AX781" s="20"/>
      <c r="AY781" s="20"/>
      <c r="AZ781" s="20"/>
      <c r="BA781" s="20"/>
      <c r="BB781" s="23"/>
      <c r="BC781" s="24" t="s">
        <v>22</v>
      </c>
      <c r="BD781" s="23"/>
      <c r="BE781" s="23"/>
      <c r="BF781" s="23"/>
      <c r="BG781" s="24" t="s">
        <v>33</v>
      </c>
      <c r="BH781" s="20"/>
      <c r="BI781" s="23"/>
      <c r="BJ781" s="23"/>
      <c r="BK781" s="23"/>
      <c r="BL781" s="23"/>
      <c r="BM781" s="24" t="s">
        <v>34</v>
      </c>
      <c r="BN781" s="23"/>
      <c r="BO781" s="23"/>
      <c r="BP781" s="23"/>
      <c r="BQ781" s="24" t="s">
        <v>89</v>
      </c>
      <c r="BR781" s="20"/>
      <c r="BS781" s="20"/>
      <c r="BT781" s="20"/>
      <c r="BU781" s="20"/>
      <c r="BV781" s="23"/>
      <c r="BW781" s="24" t="s">
        <v>35</v>
      </c>
      <c r="BX781" s="23"/>
      <c r="BY781" s="23"/>
      <c r="BZ781" s="23"/>
      <c r="CA781" s="24" t="s">
        <v>90</v>
      </c>
      <c r="CB781" s="20"/>
      <c r="CC781" s="23"/>
      <c r="CD781" s="23"/>
      <c r="CE781" s="23"/>
      <c r="CF781" s="23"/>
      <c r="CG781" s="24" t="s">
        <v>92</v>
      </c>
      <c r="CH781" s="23"/>
      <c r="CI781" s="23"/>
      <c r="CJ781" s="23"/>
      <c r="CK781" s="24" t="s">
        <v>36</v>
      </c>
      <c r="CL781" s="24"/>
      <c r="CM781" s="23"/>
      <c r="CN781" s="23"/>
      <c r="CO781" s="23"/>
      <c r="CP781" s="23"/>
      <c r="CQ781" s="24" t="s">
        <v>93</v>
      </c>
      <c r="CR781" s="23"/>
      <c r="CS781" s="23"/>
      <c r="CY781" s="35"/>
      <c r="CZ781" s="35"/>
    </row>
    <row r="782" spans="1:104" ht="18" customHeight="1" thickBot="1">
      <c r="A782" s="23"/>
      <c r="B782" s="33"/>
      <c r="C782" s="23"/>
      <c r="D782" s="7" t="s">
        <v>2</v>
      </c>
      <c r="E782" s="8"/>
      <c r="F782" s="8" t="s">
        <v>3</v>
      </c>
      <c r="G782" s="9"/>
      <c r="H782" s="10"/>
      <c r="I782" s="7" t="s">
        <v>4</v>
      </c>
      <c r="J782" s="8"/>
      <c r="K782" s="8" t="s">
        <v>5</v>
      </c>
      <c r="L782" s="9"/>
      <c r="M782" s="23"/>
      <c r="N782" s="251" t="s">
        <v>79</v>
      </c>
      <c r="O782" s="252"/>
      <c r="P782" s="253" t="s">
        <v>80</v>
      </c>
      <c r="Q782" s="254"/>
      <c r="R782" s="23"/>
      <c r="S782" s="7" t="s">
        <v>11</v>
      </c>
      <c r="T782" s="8"/>
      <c r="U782" s="8" t="s">
        <v>12</v>
      </c>
      <c r="V782" s="9"/>
      <c r="W782" s="20"/>
      <c r="X782" s="251" t="s">
        <v>79</v>
      </c>
      <c r="Y782" s="252"/>
      <c r="Z782" s="253" t="s">
        <v>80</v>
      </c>
      <c r="AA782" s="254"/>
      <c r="AB782" s="20"/>
      <c r="AC782" s="7" t="s">
        <v>4</v>
      </c>
      <c r="AD782" s="8"/>
      <c r="AE782" s="8" t="s">
        <v>5</v>
      </c>
      <c r="AF782" s="9"/>
      <c r="AG782" s="20"/>
      <c r="AH782" s="251" t="s">
        <v>0</v>
      </c>
      <c r="AI782" s="252"/>
      <c r="AJ782" s="253" t="s">
        <v>1</v>
      </c>
      <c r="AK782" s="254"/>
      <c r="AL782" s="20"/>
      <c r="AM782" s="7" t="s">
        <v>11</v>
      </c>
      <c r="AN782" s="8"/>
      <c r="AO782" s="8" t="s">
        <v>12</v>
      </c>
      <c r="AP782" s="9"/>
      <c r="AQ782" s="23"/>
      <c r="AR782" s="251" t="s">
        <v>0</v>
      </c>
      <c r="AS782" s="252"/>
      <c r="AT782" s="253" t="s">
        <v>1</v>
      </c>
      <c r="AU782" s="254"/>
      <c r="AV782" s="36"/>
      <c r="AW782" s="7" t="s">
        <v>4</v>
      </c>
      <c r="AX782" s="8"/>
      <c r="AY782" s="8" t="s">
        <v>5</v>
      </c>
      <c r="AZ782" s="9"/>
      <c r="BA782" s="20"/>
      <c r="BB782" s="251" t="s">
        <v>0</v>
      </c>
      <c r="BC782" s="252"/>
      <c r="BD782" s="253" t="s">
        <v>1</v>
      </c>
      <c r="BE782" s="254"/>
      <c r="BF782" s="36"/>
      <c r="BG782" s="7" t="s">
        <v>11</v>
      </c>
      <c r="BH782" s="8"/>
      <c r="BI782" s="8" t="s">
        <v>12</v>
      </c>
      <c r="BJ782" s="9"/>
      <c r="BK782" s="36"/>
      <c r="BL782" s="251" t="s">
        <v>0</v>
      </c>
      <c r="BM782" s="252"/>
      <c r="BN782" s="253" t="s">
        <v>1</v>
      </c>
      <c r="BO782" s="254"/>
      <c r="BP782" s="36"/>
      <c r="BQ782" s="7" t="s">
        <v>4</v>
      </c>
      <c r="BR782" s="8"/>
      <c r="BS782" s="8" t="s">
        <v>5</v>
      </c>
      <c r="BT782" s="9"/>
      <c r="BU782" s="20"/>
      <c r="BV782" s="251" t="s">
        <v>0</v>
      </c>
      <c r="BW782" s="252"/>
      <c r="BX782" s="253" t="s">
        <v>1</v>
      </c>
      <c r="BY782" s="254"/>
      <c r="BZ782" s="36"/>
      <c r="CA782" s="7" t="s">
        <v>11</v>
      </c>
      <c r="CB782" s="8"/>
      <c r="CC782" s="8" t="s">
        <v>12</v>
      </c>
      <c r="CD782" s="9"/>
      <c r="CE782" s="36"/>
      <c r="CF782" s="251" t="s">
        <v>0</v>
      </c>
      <c r="CG782" s="252"/>
      <c r="CH782" s="253" t="s">
        <v>1</v>
      </c>
      <c r="CI782" s="254"/>
      <c r="CJ782" s="23"/>
      <c r="CK782" s="7" t="s">
        <v>23</v>
      </c>
      <c r="CL782" s="8"/>
      <c r="CM782" s="8" t="s">
        <v>24</v>
      </c>
      <c r="CN782" s="9"/>
      <c r="CO782" s="23"/>
      <c r="CP782" s="251" t="s">
        <v>0</v>
      </c>
      <c r="CQ782" s="252"/>
      <c r="CR782" s="253" t="s">
        <v>1</v>
      </c>
      <c r="CS782" s="254"/>
      <c r="CU782" s="26" t="s">
        <v>25</v>
      </c>
      <c r="CW782" s="50" t="s">
        <v>44</v>
      </c>
      <c r="CY782" s="35"/>
      <c r="CZ782" s="35"/>
    </row>
    <row r="783" spans="1:104" ht="18" customHeight="1" thickTop="1" thickBot="1">
      <c r="B783" s="34">
        <v>1.095</v>
      </c>
      <c r="D783" s="11">
        <v>1</v>
      </c>
      <c r="E783" s="12">
        <v>0</v>
      </c>
      <c r="F783" s="13">
        <v>0</v>
      </c>
      <c r="G783" s="40">
        <f t="shared" ref="G783" si="8156">-1/($E$4*$B783)</f>
        <v>-0.95938860083246147</v>
      </c>
      <c r="H783" s="10"/>
      <c r="I783" s="11">
        <v>1</v>
      </c>
      <c r="J783" s="12">
        <v>0</v>
      </c>
      <c r="K783" s="13">
        <v>0</v>
      </c>
      <c r="L783" s="14">
        <v>0</v>
      </c>
      <c r="N783" s="1">
        <f t="shared" ref="N783" si="8157">D783*I783+F783*I786-E783*J783-G783*J786</f>
        <v>-0.28073961900742339</v>
      </c>
      <c r="O783" s="4">
        <f t="shared" ref="O783" si="8158">(D783*J783+E783*I783+F783*J786+G783*I786)</f>
        <v>0</v>
      </c>
      <c r="P783" s="2">
        <f t="shared" ref="P783" si="8159">D783*K783+F783*K786-E783*L783-G783*L786</f>
        <v>0</v>
      </c>
      <c r="Q783" s="3">
        <f t="shared" ref="Q783" si="8160">(D783*L783+E783*K783+F783*L786+G783*K786)</f>
        <v>-0.95938860083246147</v>
      </c>
      <c r="S783" s="11">
        <v>1</v>
      </c>
      <c r="T783" s="12">
        <v>0</v>
      </c>
      <c r="U783" s="13">
        <v>0</v>
      </c>
      <c r="V783" s="40">
        <f t="shared" ref="V783" si="8161">-1/($T$4*$B783)</f>
        <v>-1.8330831174877964</v>
      </c>
      <c r="W783" s="20"/>
      <c r="X783" s="1">
        <f t="shared" ref="X783" si="8162">N783*S783+P783*S786-O783*T783-Q783*T786</f>
        <v>-0.28073961900742339</v>
      </c>
      <c r="Y783" s="4">
        <f t="shared" ref="Y783" si="8163">(N783*T783+O783*S783+P783*T786+Q783*S786)</f>
        <v>0</v>
      </c>
      <c r="Z783" s="2">
        <f t="shared" ref="Z783" si="8164">N783*U783+P783*U786-O783*V783-Q783*V786</f>
        <v>0</v>
      </c>
      <c r="AA783" s="3">
        <f t="shared" ref="AA783" si="8165">(N783*V783+O783*U783+P783*V786+Q783*U786)</f>
        <v>-0.44476954481999753</v>
      </c>
      <c r="AB783" s="20"/>
      <c r="AC783" s="11">
        <v>1</v>
      </c>
      <c r="AD783" s="12">
        <v>0</v>
      </c>
      <c r="AE783" s="13">
        <v>0</v>
      </c>
      <c r="AF783" s="14">
        <v>0</v>
      </c>
      <c r="AG783" s="20"/>
      <c r="AH783" s="1">
        <f t="shared" ref="AH783" si="8166">X783*AC783+Z783*AC786-Y783*AD783-AA783*AD786</f>
        <v>-0.95906666094517645</v>
      </c>
      <c r="AI783" s="4">
        <f t="shared" ref="AI783" si="8167">(X783*AD783+Y783*AC783+Z783*AD786+AA783*AC786)</f>
        <v>0</v>
      </c>
      <c r="AJ783" s="2">
        <f t="shared" ref="AJ783" si="8168">X783*AE783+Z783*AE786-Y783*AF783-AA783*AF786</f>
        <v>0</v>
      </c>
      <c r="AK783" s="3">
        <f t="shared" ref="AK783" si="8169">(X783*AF783+Y783*AE783+Z783*AF786+AA783*AE786)</f>
        <v>-0.44476954481999753</v>
      </c>
      <c r="AL783" s="20"/>
      <c r="AM783" s="11">
        <v>1</v>
      </c>
      <c r="AN783" s="12">
        <v>0</v>
      </c>
      <c r="AO783" s="13">
        <v>0</v>
      </c>
      <c r="AP783" s="40">
        <f t="shared" ref="AP783" si="8170">-1/($AN$4*$B783)</f>
        <v>-1.9049687299382982</v>
      </c>
      <c r="AR783" s="1">
        <f t="shared" ref="AR783" si="8171">AH783*AM783+AJ783*AM786-AI783*AN783-AK783*AN786</f>
        <v>-0.95906666094517645</v>
      </c>
      <c r="AS783" s="4">
        <f t="shared" ref="AS783" si="8172">(AH783*AN783+AI783*AM783+AJ783*AN786+AK783*AM786)</f>
        <v>0</v>
      </c>
      <c r="AT783" s="2">
        <f t="shared" ref="AT783" si="8173">AH783*AO783+AJ783*AO786-AI783*AP783-AK783*AP786</f>
        <v>0</v>
      </c>
      <c r="AU783" s="3">
        <f t="shared" ref="AU783" si="8174">(AH783*AP783+AI783*AO783+AJ783*AP786+AK783*AO786)</f>
        <v>1.3822224542068997</v>
      </c>
      <c r="AV783" s="20"/>
      <c r="AW783" s="11">
        <v>1</v>
      </c>
      <c r="AX783" s="12">
        <v>0</v>
      </c>
      <c r="AY783" s="13">
        <v>0</v>
      </c>
      <c r="AZ783" s="14">
        <v>0</v>
      </c>
      <c r="BA783" s="20"/>
      <c r="BB783" s="1">
        <f t="shared" ref="BB783" si="8175">AR783*AW783+AT783*AW786-AS783*AX783-AU783*AX786</f>
        <v>1.1489888018935908</v>
      </c>
      <c r="BC783" s="4">
        <f t="shared" ref="BC783" si="8176">(AR783*AX783+AS783*AW783+AT783*AX786+AU783*AW786)</f>
        <v>0</v>
      </c>
      <c r="BD783" s="2">
        <f t="shared" ref="BD783" si="8177">AR783*AY783+AT783*AY786-AS783*AZ783-AU783*AZ786</f>
        <v>0</v>
      </c>
      <c r="BE783" s="3">
        <f t="shared" ref="BE783" si="8178">(AR783*AZ783+AS783*AY783+AT783*AZ786+AU783*AY786)</f>
        <v>1.3822224542068997</v>
      </c>
      <c r="BF783" s="20"/>
      <c r="BG783" s="11">
        <v>1</v>
      </c>
      <c r="BH783" s="12">
        <v>0</v>
      </c>
      <c r="BI783" s="13">
        <v>0</v>
      </c>
      <c r="BJ783" s="40">
        <f t="shared" ref="BJ783" si="8179">-1/($BH$4*$B783)</f>
        <v>-1.8330831174877964</v>
      </c>
      <c r="BK783" s="20"/>
      <c r="BL783" s="1">
        <f t="shared" ref="BL783" si="8180">BB783*BG783+BD783*BG786-BC783*BH783-BE783*BH786</f>
        <v>1.1489888018935908</v>
      </c>
      <c r="BM783" s="4">
        <f t="shared" ref="BM783" si="8181">(BB783*BH783+BC783*BG783+BD783*BH786+BE783*BG786)</f>
        <v>0</v>
      </c>
      <c r="BN783" s="2">
        <f t="shared" ref="BN783" si="8182">BB783*BI783+BD783*BI786-BC783*BJ783-BE783*BJ786</f>
        <v>0</v>
      </c>
      <c r="BO783" s="3">
        <f t="shared" ref="BO783" si="8183">(BB783*BJ783+BC783*BI783+BD783*BJ786+BE783*BI786)</f>
        <v>-0.72396952072677179</v>
      </c>
      <c r="BP783" s="20"/>
      <c r="BQ783" s="11">
        <v>1</v>
      </c>
      <c r="BR783" s="12">
        <v>0</v>
      </c>
      <c r="BS783" s="13">
        <v>0</v>
      </c>
      <c r="BT783" s="14">
        <v>0</v>
      </c>
      <c r="BU783" s="20"/>
      <c r="BV783" s="1">
        <f t="shared" ref="BV783" si="8184">BL783*BQ783+BN783*BQ786-BM783*BR783-BO783*BR786</f>
        <v>0.18252281788664415</v>
      </c>
      <c r="BW783" s="4">
        <f t="shared" ref="BW783" si="8185">(BL783*BR783+BM783*BQ783+BN783*BR786+BO783*BQ786)</f>
        <v>0</v>
      </c>
      <c r="BX783" s="2">
        <f t="shared" ref="BX783" si="8186">BL783*BS783+BN783*BS786-BM783*BT783-BO783*BT786</f>
        <v>0</v>
      </c>
      <c r="BY783" s="3">
        <f t="shared" ref="BY783" si="8187">(BL783*BT783+BM783*BS783+BN783*BT786+BO783*BS786)</f>
        <v>-0.72396952072677179</v>
      </c>
      <c r="BZ783" s="20"/>
      <c r="CA783" s="11">
        <v>1</v>
      </c>
      <c r="CB783" s="12">
        <v>0</v>
      </c>
      <c r="CC783" s="13">
        <v>0</v>
      </c>
      <c r="CD783" s="40">
        <f t="shared" ref="CD783" si="8188">-1/($CB$4*$B783)</f>
        <v>-0.95938860083246147</v>
      </c>
      <c r="CE783" s="20"/>
      <c r="CF783" s="1">
        <f t="shared" ref="CF783" si="8189">BV783*CA783+BX783*CA786-BW783*CB783-BY783*CB786</f>
        <v>0.18252281788664415</v>
      </c>
      <c r="CG783" s="4">
        <f t="shared" ref="CG783" si="8190">(BV783*CB783+BW783*CA783+BX783*CB786+BY783*CA786)</f>
        <v>0</v>
      </c>
      <c r="CH783" s="2">
        <f t="shared" ref="CH783" si="8191">BV783*CC783+BX783*CC786-BW783*CD783-BY783*CD786</f>
        <v>0</v>
      </c>
      <c r="CI783" s="3">
        <f t="shared" ref="CI783" si="8192">(BV783*CD783+BW783*CC783+BX783*CD786+BY783*CC786)</f>
        <v>-0.89907983159903748</v>
      </c>
      <c r="CJ783" s="28"/>
      <c r="CK783" s="11">
        <v>1</v>
      </c>
      <c r="CL783" s="12">
        <v>0</v>
      </c>
      <c r="CM783" s="13">
        <v>0</v>
      </c>
      <c r="CN783" s="14">
        <v>0</v>
      </c>
      <c r="CP783" s="1">
        <f t="shared" ref="CP783" si="8193">CF783*CK783+CH783*CK786-CG783*CL783-CI783*CL786</f>
        <v>0.18252281788664415</v>
      </c>
      <c r="CQ783" s="4">
        <f t="shared" ref="CQ783" si="8194">(CF783*CL783+CG783*CK783+CH783*CL786+CI783*CK786)</f>
        <v>-0.89907983159903748</v>
      </c>
      <c r="CR783" s="2">
        <f t="shared" ref="CR783" si="8195">CF783*CM783+CH783*CM786-CG783*CN783-CI783*CN786</f>
        <v>0</v>
      </c>
      <c r="CS783" s="3">
        <f t="shared" ref="CS783" si="8196">(CF783*CN783+CG783*CM783+CH783*CN786+CI783*CM786)</f>
        <v>-0.89907983159903748</v>
      </c>
      <c r="CU783" s="29">
        <f t="shared" ref="CU783" si="8197">20*LOG(((1+$CL$4)/$CL$4)/((CP783+CP786)^2+(CQ783+CQ786)^2)^0.5)</f>
        <v>-3.354559839544545E-2</v>
      </c>
      <c r="CW783" s="51">
        <f t="shared" ref="CW783" si="8198">((CP783^2+CQ783^2)^0.5)/((CP786^2+CQ786^2)^0.5)</f>
        <v>0.84122461867009091</v>
      </c>
      <c r="CY783" s="35"/>
      <c r="CZ783" s="35"/>
    </row>
    <row r="784" spans="1:104" ht="18" customHeight="1" thickBot="1">
      <c r="D784" s="11"/>
      <c r="E784" s="13"/>
      <c r="F784" s="13"/>
      <c r="G784" s="15"/>
      <c r="H784" s="10"/>
      <c r="I784" s="11"/>
      <c r="J784" s="13"/>
      <c r="K784" s="13"/>
      <c r="L784" s="15"/>
      <c r="N784" s="5"/>
      <c r="Q784" s="6"/>
      <c r="S784" s="11"/>
      <c r="T784" s="13"/>
      <c r="U784" s="13"/>
      <c r="V784" s="15"/>
      <c r="W784" s="20"/>
      <c r="X784" s="5"/>
      <c r="AA784" s="6"/>
      <c r="AB784" s="20"/>
      <c r="AC784" s="11"/>
      <c r="AD784" s="13"/>
      <c r="AE784" s="13"/>
      <c r="AF784" s="15"/>
      <c r="AG784" s="20"/>
      <c r="AH784" s="5"/>
      <c r="AK784" s="6"/>
      <c r="AL784" s="20"/>
      <c r="AM784" s="11"/>
      <c r="AN784" s="13"/>
      <c r="AO784" s="13"/>
      <c r="AP784" s="15"/>
      <c r="AR784" s="5"/>
      <c r="AU784" s="6"/>
      <c r="AW784" s="11"/>
      <c r="AX784" s="13"/>
      <c r="AY784" s="13"/>
      <c r="AZ784" s="15"/>
      <c r="BA784" s="20"/>
      <c r="BB784" s="5"/>
      <c r="BE784" s="6"/>
      <c r="BG784" s="11"/>
      <c r="BH784" s="13"/>
      <c r="BI784" s="13"/>
      <c r="BJ784" s="15"/>
      <c r="BL784" s="5"/>
      <c r="BO784" s="6"/>
      <c r="BQ784" s="11"/>
      <c r="BR784" s="13"/>
      <c r="BS784" s="13"/>
      <c r="BT784" s="15"/>
      <c r="BU784" s="20"/>
      <c r="BV784" s="5"/>
      <c r="BY784" s="6"/>
      <c r="CA784" s="11"/>
      <c r="CB784" s="13"/>
      <c r="CC784" s="13"/>
      <c r="CD784" s="15"/>
      <c r="CF784" s="5"/>
      <c r="CI784" s="6"/>
      <c r="CK784" s="11"/>
      <c r="CL784" s="13"/>
      <c r="CM784" s="13"/>
      <c r="CN784" s="15"/>
      <c r="CP784" s="5"/>
      <c r="CS784" s="6"/>
      <c r="CW784" s="52"/>
      <c r="CY784" s="35"/>
      <c r="CZ784" s="35"/>
    </row>
    <row r="785" spans="1:104" ht="18" customHeight="1" thickBot="1">
      <c r="D785" s="11" t="s">
        <v>6</v>
      </c>
      <c r="E785" s="13"/>
      <c r="F785" s="13" t="s">
        <v>7</v>
      </c>
      <c r="G785" s="15"/>
      <c r="H785" s="10"/>
      <c r="I785" s="11" t="s">
        <v>8</v>
      </c>
      <c r="J785" s="13"/>
      <c r="K785" s="13" t="s">
        <v>9</v>
      </c>
      <c r="L785" s="15"/>
      <c r="N785" s="251" t="s">
        <v>26</v>
      </c>
      <c r="O785" s="252"/>
      <c r="P785" s="253" t="s">
        <v>27</v>
      </c>
      <c r="Q785" s="254"/>
      <c r="S785" s="11" t="s">
        <v>13</v>
      </c>
      <c r="T785" s="13"/>
      <c r="U785" s="13" t="s">
        <v>14</v>
      </c>
      <c r="V785" s="15"/>
      <c r="W785" s="20"/>
      <c r="X785" s="251" t="s">
        <v>26</v>
      </c>
      <c r="Y785" s="252"/>
      <c r="Z785" s="253" t="s">
        <v>27</v>
      </c>
      <c r="AA785" s="254"/>
      <c r="AB785" s="20"/>
      <c r="AC785" s="11" t="s">
        <v>8</v>
      </c>
      <c r="AD785" s="13"/>
      <c r="AE785" s="13" t="s">
        <v>9</v>
      </c>
      <c r="AF785" s="15"/>
      <c r="AG785" s="20"/>
      <c r="AH785" s="251" t="s">
        <v>26</v>
      </c>
      <c r="AI785" s="252"/>
      <c r="AJ785" s="253" t="s">
        <v>27</v>
      </c>
      <c r="AK785" s="254"/>
      <c r="AL785" s="20"/>
      <c r="AM785" s="11" t="s">
        <v>13</v>
      </c>
      <c r="AN785" s="13"/>
      <c r="AO785" s="13" t="s">
        <v>14</v>
      </c>
      <c r="AP785" s="15"/>
      <c r="AR785" s="251" t="s">
        <v>26</v>
      </c>
      <c r="AS785" s="252"/>
      <c r="AT785" s="253" t="s">
        <v>27</v>
      </c>
      <c r="AU785" s="254"/>
      <c r="AV785" s="36"/>
      <c r="AW785" s="11" t="s">
        <v>8</v>
      </c>
      <c r="AX785" s="13"/>
      <c r="AY785" s="13" t="s">
        <v>9</v>
      </c>
      <c r="AZ785" s="15"/>
      <c r="BA785" s="20"/>
      <c r="BB785" s="251" t="s">
        <v>26</v>
      </c>
      <c r="BC785" s="252"/>
      <c r="BD785" s="253" t="s">
        <v>27</v>
      </c>
      <c r="BE785" s="254"/>
      <c r="BF785" s="36"/>
      <c r="BG785" s="11" t="s">
        <v>13</v>
      </c>
      <c r="BH785" s="13"/>
      <c r="BI785" s="13" t="s">
        <v>14</v>
      </c>
      <c r="BJ785" s="15"/>
      <c r="BK785" s="36"/>
      <c r="BL785" s="251" t="s">
        <v>26</v>
      </c>
      <c r="BM785" s="252"/>
      <c r="BN785" s="253" t="s">
        <v>27</v>
      </c>
      <c r="BO785" s="254"/>
      <c r="BP785" s="36"/>
      <c r="BQ785" s="11" t="s">
        <v>8</v>
      </c>
      <c r="BR785" s="13"/>
      <c r="BS785" s="13" t="s">
        <v>9</v>
      </c>
      <c r="BT785" s="15"/>
      <c r="BU785" s="20"/>
      <c r="BV785" s="251" t="s">
        <v>26</v>
      </c>
      <c r="BW785" s="252"/>
      <c r="BX785" s="253" t="s">
        <v>27</v>
      </c>
      <c r="BY785" s="254"/>
      <c r="BZ785" s="36"/>
      <c r="CA785" s="11" t="s">
        <v>13</v>
      </c>
      <c r="CB785" s="13"/>
      <c r="CC785" s="13" t="s">
        <v>14</v>
      </c>
      <c r="CD785" s="15"/>
      <c r="CE785" s="36"/>
      <c r="CF785" s="251" t="s">
        <v>26</v>
      </c>
      <c r="CG785" s="252"/>
      <c r="CH785" s="253" t="s">
        <v>27</v>
      </c>
      <c r="CI785" s="254"/>
      <c r="CK785" s="11" t="s">
        <v>28</v>
      </c>
      <c r="CL785" s="13"/>
      <c r="CM785" s="13" t="s">
        <v>29</v>
      </c>
      <c r="CN785" s="15"/>
      <c r="CP785" s="251" t="s">
        <v>26</v>
      </c>
      <c r="CQ785" s="252"/>
      <c r="CR785" s="253" t="s">
        <v>27</v>
      </c>
      <c r="CS785" s="254"/>
      <c r="CU785" s="38" t="s">
        <v>37</v>
      </c>
      <c r="CW785" s="53" t="s">
        <v>45</v>
      </c>
      <c r="CY785" s="35"/>
      <c r="CZ785" s="35"/>
    </row>
    <row r="786" spans="1:104" ht="18" customHeight="1" thickTop="1" thickBot="1">
      <c r="D786" s="16">
        <v>0</v>
      </c>
      <c r="E786" s="17">
        <v>0</v>
      </c>
      <c r="F786" s="18">
        <v>1</v>
      </c>
      <c r="G786" s="19">
        <v>0</v>
      </c>
      <c r="H786" s="10"/>
      <c r="I786" s="16">
        <v>0</v>
      </c>
      <c r="J786" s="17">
        <f t="shared" ref="J786" si="8199">-1/($J$4*$B783)</f>
        <v>-1.3349539674498172</v>
      </c>
      <c r="K786" s="18">
        <v>1</v>
      </c>
      <c r="L786" s="19">
        <v>0</v>
      </c>
      <c r="N786" s="1">
        <f t="shared" ref="N786" si="8200">D786*I783+F786*I786-E786*J783-G786*J786</f>
        <v>0</v>
      </c>
      <c r="O786" s="4">
        <f t="shared" ref="O786" si="8201">(D786*J783+E786*I783+F786*J786+G786*I786)</f>
        <v>-1.3349539674498172</v>
      </c>
      <c r="P786" s="2">
        <f t="shared" ref="P786" si="8202">D786*K783+F786*K786-E786*L783-G786*L786</f>
        <v>1</v>
      </c>
      <c r="Q786" s="3">
        <f t="shared" ref="Q786" si="8203">(D786*L783+E786*K783+F786*L786+G786*K786)</f>
        <v>0</v>
      </c>
      <c r="S786" s="16">
        <v>0</v>
      </c>
      <c r="T786" s="17">
        <v>0</v>
      </c>
      <c r="U786" s="18">
        <v>1</v>
      </c>
      <c r="V786" s="19">
        <v>0</v>
      </c>
      <c r="W786" s="20"/>
      <c r="X786" s="1">
        <f t="shared" ref="X786" si="8204">N786*S783+P786*S786-O786*T783-Q786*T786</f>
        <v>0</v>
      </c>
      <c r="Y786" s="4">
        <f t="shared" ref="Y786" si="8205">(N786*T783+O786*S783+P786*T786+Q786*S786)</f>
        <v>-1.3349539674498172</v>
      </c>
      <c r="Z786" s="2">
        <f t="shared" ref="Z786" si="8206">N786*U783+P786*U786-O786*V783-Q786*V786</f>
        <v>-1.4470815803556132</v>
      </c>
      <c r="AA786" s="3">
        <f t="shared" ref="AA786" si="8207">(N786*V783+O786*U783+P786*V786+Q786*U786)</f>
        <v>0</v>
      </c>
      <c r="AB786" s="20"/>
      <c r="AC786" s="16">
        <v>0</v>
      </c>
      <c r="AD786" s="17">
        <f t="shared" ref="AD786" si="8208">-1/($AD$4*$B783)</f>
        <v>-1.5251202557321646</v>
      </c>
      <c r="AE786" s="18">
        <v>1</v>
      </c>
      <c r="AF786" s="19">
        <v>0</v>
      </c>
      <c r="AG786" s="20"/>
      <c r="AH786" s="1">
        <f t="shared" ref="AH786" si="8209">X786*AC783+Z786*AC786-Y786*AD783-AA786*AD786</f>
        <v>0</v>
      </c>
      <c r="AI786" s="4">
        <f t="shared" ref="AI786" si="8210">(X786*AD783+Y786*AC783+Z786*AD786+AA786*AC786)</f>
        <v>0.87201946244744066</v>
      </c>
      <c r="AJ786" s="2">
        <f t="shared" ref="AJ786" si="8211">X786*AE783+Z786*AE786-Y786*AF783-AA786*AF786</f>
        <v>-1.4470815803556132</v>
      </c>
      <c r="AK786" s="3">
        <f t="shared" ref="AK786" si="8212">(X786*AF783+Y786*AE783+Z786*AF786+AA786*AE786)</f>
        <v>0</v>
      </c>
      <c r="AL786" s="20"/>
      <c r="AM786" s="16">
        <v>0</v>
      </c>
      <c r="AN786" s="17">
        <v>0</v>
      </c>
      <c r="AO786" s="18">
        <v>1</v>
      </c>
      <c r="AP786" s="19">
        <v>0</v>
      </c>
      <c r="AR786" s="1">
        <f t="shared" ref="AR786" si="8213">AH786*AM783+AJ786*AM786-AI786*AN783-AK786*AN786</f>
        <v>0</v>
      </c>
      <c r="AS786" s="4">
        <f t="shared" ref="AS786" si="8214">(AH786*AN783+AI786*AM783+AJ786*AN786+AK786*AM786)</f>
        <v>0.87201946244744066</v>
      </c>
      <c r="AT786" s="2">
        <f t="shared" ref="AT786" si="8215">AH786*AO783+AJ786*AO786-AI786*AP783-AK786*AP786</f>
        <v>0.2140882275043654</v>
      </c>
      <c r="AU786" s="3">
        <f t="shared" ref="AU786" si="8216">(AH786*AP783+AI786*AO783+AJ786*AP786+AK786*AO786)</f>
        <v>0</v>
      </c>
      <c r="AV786" s="20"/>
      <c r="AW786" s="16">
        <v>0</v>
      </c>
      <c r="AX786" s="17">
        <f t="shared" ref="AX786" si="8217">-1/($AX$4*$B783)</f>
        <v>-1.5251202557321646</v>
      </c>
      <c r="AY786" s="18">
        <v>1</v>
      </c>
      <c r="AZ786" s="19">
        <v>0</v>
      </c>
      <c r="BA786" s="20"/>
      <c r="BB786" s="1">
        <f t="shared" ref="BB786" si="8218">AR786*AW783+AT786*AW786-AS786*AX783-AU786*AX786</f>
        <v>0</v>
      </c>
      <c r="BC786" s="4">
        <f t="shared" ref="BC786" si="8219">(AR786*AX783+AS786*AW783+AT786*AX786+AU786*AW786)</f>
        <v>0.54550917016673706</v>
      </c>
      <c r="BD786" s="2">
        <f t="shared" ref="BD786" si="8220">AR786*AY783+AT786*AY786-AS786*AZ783-AU786*AZ786</f>
        <v>0.2140882275043654</v>
      </c>
      <c r="BE786" s="3">
        <f t="shared" ref="BE786" si="8221">(AR786*AZ783+AS786*AY783+AT786*AZ786+AU786*AY786)</f>
        <v>0</v>
      </c>
      <c r="BF786" s="20"/>
      <c r="BG786" s="16">
        <v>0</v>
      </c>
      <c r="BH786" s="17">
        <v>0</v>
      </c>
      <c r="BI786" s="18">
        <v>1</v>
      </c>
      <c r="BJ786" s="19">
        <v>0</v>
      </c>
      <c r="BK786" s="20"/>
      <c r="BL786" s="1">
        <f t="shared" ref="BL786" si="8222">BB786*BG783+BD786*BG786-BC786*BH783-BE786*BH786</f>
        <v>0</v>
      </c>
      <c r="BM786" s="4">
        <f t="shared" ref="BM786" si="8223">(BB786*BH783+BC786*BG783+BD786*BH786+BE786*BG786)</f>
        <v>0.54550917016673706</v>
      </c>
      <c r="BN786" s="2">
        <f t="shared" ref="BN786" si="8224">BB786*BI783+BD786*BI786-BC786*BJ783-BE786*BJ786</f>
        <v>1.2140518777717886</v>
      </c>
      <c r="BO786" s="3">
        <f t="shared" ref="BO786" si="8225">(BB786*BJ783+BC786*BI783+BD786*BJ786+BE786*BI786)</f>
        <v>0</v>
      </c>
      <c r="BP786" s="20"/>
      <c r="BQ786" s="16">
        <v>0</v>
      </c>
      <c r="BR786" s="17">
        <f t="shared" ref="BR786" si="8226">-1/($BR$4*$B783)</f>
        <v>-1.3349539674498172</v>
      </c>
      <c r="BS786" s="18">
        <v>1</v>
      </c>
      <c r="BT786" s="19">
        <v>0</v>
      </c>
      <c r="BU786" s="20"/>
      <c r="BV786" s="1">
        <f t="shared" ref="BV786" si="8227">BL786*BQ783+BN786*BQ786-BM786*BR783-BO786*BR786</f>
        <v>0</v>
      </c>
      <c r="BW786" s="4">
        <f t="shared" ref="BW786" si="8228">(BL786*BR783+BM786*BQ783+BN786*BR786+BO786*BQ786)</f>
        <v>-1.0751942007546127</v>
      </c>
      <c r="BX786" s="2">
        <f t="shared" ref="BX786" si="8229">BL786*BS783+BN786*BS786-BM786*BT783-BO786*BT786</f>
        <v>1.2140518777717886</v>
      </c>
      <c r="BY786" s="3">
        <f t="shared" ref="BY786" si="8230">(BL786*BT783+BM786*BS783+BN786*BT786+BO786*BS786)</f>
        <v>0</v>
      </c>
      <c r="BZ786" s="20"/>
      <c r="CA786" s="16">
        <v>0</v>
      </c>
      <c r="CB786" s="17">
        <v>0</v>
      </c>
      <c r="CC786" s="18">
        <v>1</v>
      </c>
      <c r="CD786" s="19">
        <v>0</v>
      </c>
      <c r="CE786" s="20"/>
      <c r="CF786" s="1">
        <f t="shared" ref="CF786" si="8231">BV786*CA783+BX786*CA786-BW786*CB783-BY786*CB786</f>
        <v>0</v>
      </c>
      <c r="CG786" s="4">
        <f t="shared" ref="CG786" si="8232">(BV786*CB783+BW786*CA783+BX786*CB786+BY786*CA786)</f>
        <v>-1.0751942007546127</v>
      </c>
      <c r="CH786" s="2">
        <f t="shared" ref="CH786" si="8233">BV786*CC783+BX786*CC786-BW786*CD783-BY786*CD786</f>
        <v>0.18252281788664404</v>
      </c>
      <c r="CI786" s="3">
        <f t="shared" ref="CI786" si="8234">(BV786*CD783+BW786*CC783+BX786*CD786+BY786*CC786)</f>
        <v>0</v>
      </c>
      <c r="CK786" s="16">
        <f t="shared" ref="CK786" si="8235">1/$CL$4</f>
        <v>1</v>
      </c>
      <c r="CL786" s="17">
        <v>0</v>
      </c>
      <c r="CM786" s="18">
        <v>1</v>
      </c>
      <c r="CN786" s="19">
        <v>0</v>
      </c>
      <c r="CP786" s="1">
        <f t="shared" ref="CP786" si="8236">CF786*CK783+CH786*CK786-CG786*CL783-CI786*CL786</f>
        <v>0.18252281788664404</v>
      </c>
      <c r="CQ786" s="4">
        <f t="shared" ref="CQ786" si="8237">(CF786*CL783+CG786*CK783+CH786*CL786+CI786*CK786)</f>
        <v>-1.0751942007546127</v>
      </c>
      <c r="CR786" s="2">
        <f t="shared" ref="CR786" si="8238">CF786*CM783+CH786*CM786-CG786*CN783-CI786*CN786</f>
        <v>0.18252281788664404</v>
      </c>
      <c r="CS786" s="3">
        <f t="shared" ref="CS786" si="8239">(CF786*CN783+CG786*CM783+CH786*CN786+CI786*CM786)</f>
        <v>0</v>
      </c>
      <c r="CU786" s="39">
        <f t="shared" ref="CU786" si="8240">(180/PI())*ATAN(-1*(CQ783/CP783))</f>
        <v>78.524298688226423</v>
      </c>
      <c r="CW786" s="54">
        <f t="shared" ref="CW786" si="8241">20*LOG(((1-(10^(CU783/20)^2)*(1-((1-CW783)/(1+CW783))^2))^0.5))</f>
        <v>-18.217882882717088</v>
      </c>
      <c r="CY786" s="35"/>
      <c r="CZ786" s="35"/>
    </row>
    <row r="787" spans="1:104" ht="18" customHeight="1"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3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  <c r="BB787" s="20"/>
      <c r="BC787" s="20"/>
      <c r="BD787" s="20"/>
      <c r="BE787" s="20"/>
      <c r="BF787" s="20"/>
      <c r="BG787" s="20"/>
      <c r="BH787" s="20"/>
      <c r="BI787" s="20"/>
      <c r="BJ787" s="20"/>
      <c r="BK787" s="20"/>
      <c r="BL787" s="20"/>
      <c r="BM787" s="20"/>
      <c r="BN787" s="20"/>
      <c r="BO787" s="20"/>
      <c r="BP787" s="20"/>
      <c r="BQ787" s="20"/>
      <c r="BR787" s="20"/>
      <c r="BS787" s="20"/>
      <c r="BT787" s="20"/>
      <c r="BU787" s="20"/>
      <c r="BV787" s="20"/>
      <c r="BW787" s="20"/>
      <c r="BX787" s="20"/>
      <c r="BY787" s="20"/>
      <c r="BZ787" s="20"/>
      <c r="CA787" s="20"/>
      <c r="CB787" s="20"/>
      <c r="CC787" s="20"/>
      <c r="CD787" s="20"/>
      <c r="CE787" s="20"/>
      <c r="CF787" s="20"/>
      <c r="CG787" s="20"/>
      <c r="CH787" s="20"/>
      <c r="CI787" s="20"/>
      <c r="CJ787" s="20"/>
      <c r="CK787" s="20"/>
      <c r="CL787" s="20"/>
      <c r="CY787" s="35"/>
      <c r="CZ787" s="35"/>
    </row>
    <row r="788" spans="1:104" ht="18" customHeight="1">
      <c r="CY788" s="35"/>
      <c r="CZ788" s="35"/>
    </row>
    <row r="789" spans="1:104" ht="18" customHeight="1" thickBot="1">
      <c r="A789" s="23"/>
      <c r="B789" s="23"/>
      <c r="C789" s="23"/>
      <c r="D789" s="20" t="s">
        <v>15</v>
      </c>
      <c r="E789" s="20"/>
      <c r="F789" s="20"/>
      <c r="G789" s="20"/>
      <c r="H789" s="20"/>
      <c r="I789" s="20" t="s">
        <v>16</v>
      </c>
      <c r="J789" s="20"/>
      <c r="K789" s="20"/>
      <c r="L789" s="20"/>
      <c r="M789" s="23"/>
      <c r="N789" s="23"/>
      <c r="O789" s="24" t="s">
        <v>17</v>
      </c>
      <c r="P789" s="23"/>
      <c r="Q789" s="23"/>
      <c r="R789" s="23"/>
      <c r="S789" s="20"/>
      <c r="T789" s="20" t="s">
        <v>18</v>
      </c>
      <c r="U789" s="23"/>
      <c r="V789" s="23"/>
      <c r="W789" s="23"/>
      <c r="X789" s="23"/>
      <c r="Y789" s="24" t="s">
        <v>19</v>
      </c>
      <c r="Z789" s="23"/>
      <c r="AA789" s="23"/>
      <c r="AB789" s="23"/>
      <c r="AC789" s="24" t="s">
        <v>20</v>
      </c>
      <c r="AD789" s="20"/>
      <c r="AE789" s="20"/>
      <c r="AF789" s="20"/>
      <c r="AG789" s="20"/>
      <c r="AH789" s="23"/>
      <c r="AI789" s="24" t="s">
        <v>21</v>
      </c>
      <c r="AJ789" s="23"/>
      <c r="AK789" s="23"/>
      <c r="AL789" s="20"/>
      <c r="AM789" s="24" t="s">
        <v>31</v>
      </c>
      <c r="AN789" s="20"/>
      <c r="AO789" s="23"/>
      <c r="AP789" s="23"/>
      <c r="AQ789" s="23"/>
      <c r="AR789" s="23"/>
      <c r="AS789" s="24" t="s">
        <v>91</v>
      </c>
      <c r="AT789" s="23"/>
      <c r="AU789" s="23"/>
      <c r="AV789" s="23"/>
      <c r="AW789" s="24" t="s">
        <v>32</v>
      </c>
      <c r="AX789" s="20"/>
      <c r="AY789" s="20"/>
      <c r="AZ789" s="20"/>
      <c r="BA789" s="20"/>
      <c r="BB789" s="23"/>
      <c r="BC789" s="24" t="s">
        <v>22</v>
      </c>
      <c r="BD789" s="23"/>
      <c r="BE789" s="23"/>
      <c r="BF789" s="23"/>
      <c r="BG789" s="24" t="s">
        <v>33</v>
      </c>
      <c r="BH789" s="20"/>
      <c r="BI789" s="23"/>
      <c r="BJ789" s="23"/>
      <c r="BK789" s="23"/>
      <c r="BL789" s="23"/>
      <c r="BM789" s="24" t="s">
        <v>34</v>
      </c>
      <c r="BN789" s="23"/>
      <c r="BO789" s="23"/>
      <c r="BP789" s="23"/>
      <c r="BQ789" s="24" t="s">
        <v>89</v>
      </c>
      <c r="BR789" s="20"/>
      <c r="BS789" s="20"/>
      <c r="BT789" s="20"/>
      <c r="BU789" s="20"/>
      <c r="BV789" s="23"/>
      <c r="BW789" s="24" t="s">
        <v>35</v>
      </c>
      <c r="BX789" s="23"/>
      <c r="BY789" s="23"/>
      <c r="BZ789" s="23"/>
      <c r="CA789" s="24" t="s">
        <v>90</v>
      </c>
      <c r="CB789" s="20"/>
      <c r="CC789" s="23"/>
      <c r="CD789" s="23"/>
      <c r="CE789" s="23"/>
      <c r="CF789" s="23"/>
      <c r="CG789" s="24" t="s">
        <v>92</v>
      </c>
      <c r="CH789" s="23"/>
      <c r="CI789" s="23"/>
      <c r="CJ789" s="23"/>
      <c r="CK789" s="24" t="s">
        <v>36</v>
      </c>
      <c r="CL789" s="24"/>
      <c r="CM789" s="23"/>
      <c r="CN789" s="23"/>
      <c r="CO789" s="23"/>
      <c r="CP789" s="23"/>
      <c r="CQ789" s="24" t="s">
        <v>93</v>
      </c>
      <c r="CR789" s="23"/>
      <c r="CS789" s="23"/>
      <c r="CY789" s="35"/>
      <c r="CZ789" s="35"/>
    </row>
    <row r="790" spans="1:104" ht="18" customHeight="1" thickBot="1">
      <c r="A790" s="23"/>
      <c r="B790" s="33"/>
      <c r="C790" s="23"/>
      <c r="D790" s="7" t="s">
        <v>2</v>
      </c>
      <c r="E790" s="8"/>
      <c r="F790" s="8" t="s">
        <v>3</v>
      </c>
      <c r="G790" s="9"/>
      <c r="H790" s="10"/>
      <c r="I790" s="7" t="s">
        <v>4</v>
      </c>
      <c r="J790" s="8"/>
      <c r="K790" s="8" t="s">
        <v>5</v>
      </c>
      <c r="L790" s="9"/>
      <c r="M790" s="23"/>
      <c r="N790" s="251" t="s">
        <v>79</v>
      </c>
      <c r="O790" s="252"/>
      <c r="P790" s="253" t="s">
        <v>80</v>
      </c>
      <c r="Q790" s="254"/>
      <c r="R790" s="23"/>
      <c r="S790" s="7" t="s">
        <v>11</v>
      </c>
      <c r="T790" s="8"/>
      <c r="U790" s="8" t="s">
        <v>12</v>
      </c>
      <c r="V790" s="9"/>
      <c r="W790" s="20"/>
      <c r="X790" s="251" t="s">
        <v>79</v>
      </c>
      <c r="Y790" s="252"/>
      <c r="Z790" s="253" t="s">
        <v>80</v>
      </c>
      <c r="AA790" s="254"/>
      <c r="AB790" s="20"/>
      <c r="AC790" s="7" t="s">
        <v>4</v>
      </c>
      <c r="AD790" s="8"/>
      <c r="AE790" s="8" t="s">
        <v>5</v>
      </c>
      <c r="AF790" s="9"/>
      <c r="AG790" s="20"/>
      <c r="AH790" s="251" t="s">
        <v>0</v>
      </c>
      <c r="AI790" s="252"/>
      <c r="AJ790" s="253" t="s">
        <v>1</v>
      </c>
      <c r="AK790" s="254"/>
      <c r="AL790" s="20"/>
      <c r="AM790" s="7" t="s">
        <v>11</v>
      </c>
      <c r="AN790" s="8"/>
      <c r="AO790" s="8" t="s">
        <v>12</v>
      </c>
      <c r="AP790" s="9"/>
      <c r="AQ790" s="23"/>
      <c r="AR790" s="251" t="s">
        <v>0</v>
      </c>
      <c r="AS790" s="252"/>
      <c r="AT790" s="253" t="s">
        <v>1</v>
      </c>
      <c r="AU790" s="254"/>
      <c r="AV790" s="36"/>
      <c r="AW790" s="7" t="s">
        <v>4</v>
      </c>
      <c r="AX790" s="8"/>
      <c r="AY790" s="8" t="s">
        <v>5</v>
      </c>
      <c r="AZ790" s="9"/>
      <c r="BA790" s="20"/>
      <c r="BB790" s="251" t="s">
        <v>0</v>
      </c>
      <c r="BC790" s="252"/>
      <c r="BD790" s="253" t="s">
        <v>1</v>
      </c>
      <c r="BE790" s="254"/>
      <c r="BF790" s="36"/>
      <c r="BG790" s="7" t="s">
        <v>11</v>
      </c>
      <c r="BH790" s="8"/>
      <c r="BI790" s="8" t="s">
        <v>12</v>
      </c>
      <c r="BJ790" s="9"/>
      <c r="BK790" s="36"/>
      <c r="BL790" s="251" t="s">
        <v>0</v>
      </c>
      <c r="BM790" s="252"/>
      <c r="BN790" s="253" t="s">
        <v>1</v>
      </c>
      <c r="BO790" s="254"/>
      <c r="BP790" s="36"/>
      <c r="BQ790" s="7" t="s">
        <v>4</v>
      </c>
      <c r="BR790" s="8"/>
      <c r="BS790" s="8" t="s">
        <v>5</v>
      </c>
      <c r="BT790" s="9"/>
      <c r="BU790" s="20"/>
      <c r="BV790" s="251" t="s">
        <v>0</v>
      </c>
      <c r="BW790" s="252"/>
      <c r="BX790" s="253" t="s">
        <v>1</v>
      </c>
      <c r="BY790" s="254"/>
      <c r="BZ790" s="36"/>
      <c r="CA790" s="7" t="s">
        <v>11</v>
      </c>
      <c r="CB790" s="8"/>
      <c r="CC790" s="8" t="s">
        <v>12</v>
      </c>
      <c r="CD790" s="9"/>
      <c r="CE790" s="36"/>
      <c r="CF790" s="251" t="s">
        <v>0</v>
      </c>
      <c r="CG790" s="252"/>
      <c r="CH790" s="253" t="s">
        <v>1</v>
      </c>
      <c r="CI790" s="254"/>
      <c r="CJ790" s="23"/>
      <c r="CK790" s="7" t="s">
        <v>23</v>
      </c>
      <c r="CL790" s="8"/>
      <c r="CM790" s="8" t="s">
        <v>24</v>
      </c>
      <c r="CN790" s="9"/>
      <c r="CO790" s="23"/>
      <c r="CP790" s="251" t="s">
        <v>0</v>
      </c>
      <c r="CQ790" s="252"/>
      <c r="CR790" s="253" t="s">
        <v>1</v>
      </c>
      <c r="CS790" s="254"/>
      <c r="CU790" s="26" t="s">
        <v>25</v>
      </c>
      <c r="CW790" s="50" t="s">
        <v>44</v>
      </c>
      <c r="CY790" s="35"/>
      <c r="CZ790" s="35"/>
    </row>
    <row r="791" spans="1:104" ht="18" customHeight="1" thickTop="1" thickBot="1">
      <c r="B791" s="34">
        <v>1.1000000000000001</v>
      </c>
      <c r="D791" s="11">
        <v>1</v>
      </c>
      <c r="E791" s="12">
        <v>0</v>
      </c>
      <c r="F791" s="13">
        <v>0</v>
      </c>
      <c r="G791" s="40">
        <f t="shared" ref="G791" si="8242">-1/($E$4*$B791)</f>
        <v>-0.95502774355595021</v>
      </c>
      <c r="H791" s="10"/>
      <c r="I791" s="11">
        <v>1</v>
      </c>
      <c r="J791" s="12">
        <v>0</v>
      </c>
      <c r="K791" s="13">
        <v>0</v>
      </c>
      <c r="L791" s="14">
        <v>0</v>
      </c>
      <c r="N791" s="1">
        <f t="shared" ref="N791" si="8243">D791*I791+F791*I794-E791*J791-G791*J794</f>
        <v>-0.26912299312427757</v>
      </c>
      <c r="O791" s="4">
        <f t="shared" ref="O791" si="8244">(D791*J791+E791*I791+F791*J794+G791*I794)</f>
        <v>0</v>
      </c>
      <c r="P791" s="2">
        <f t="shared" ref="P791" si="8245">D791*K791+F791*K794-E791*L791-G791*L794</f>
        <v>0</v>
      </c>
      <c r="Q791" s="3">
        <f t="shared" ref="Q791" si="8246">(D791*L791+E791*K791+F791*L794+G791*K794)</f>
        <v>-0.95502774355595021</v>
      </c>
      <c r="S791" s="11">
        <v>1</v>
      </c>
      <c r="T791" s="12">
        <v>0</v>
      </c>
      <c r="U791" s="13">
        <v>0</v>
      </c>
      <c r="V791" s="40">
        <f t="shared" ref="V791" si="8247">-1/($T$4*$B791)</f>
        <v>-1.8247509214992153</v>
      </c>
      <c r="W791" s="20"/>
      <c r="X791" s="1">
        <f t="shared" ref="X791" si="8248">N791*S791+P791*S794-O791*T791-Q791*T794</f>
        <v>-0.26912299312427757</v>
      </c>
      <c r="Y791" s="4">
        <f t="shared" ref="Y791" si="8249">(N791*T791+O791*S791+P791*T794+Q791*S794)</f>
        <v>0</v>
      </c>
      <c r="Z791" s="2">
        <f t="shared" ref="Z791" si="8250">N791*U791+P791*U794-O791*V791-Q791*V794</f>
        <v>0</v>
      </c>
      <c r="AA791" s="3">
        <f t="shared" ref="AA791" si="8251">(N791*V791+O791*U791+P791*V794+Q791*U794)</f>
        <v>-0.46394531385579774</v>
      </c>
      <c r="AB791" s="20"/>
      <c r="AC791" s="11">
        <v>1</v>
      </c>
      <c r="AD791" s="12">
        <v>0</v>
      </c>
      <c r="AE791" s="13">
        <v>0</v>
      </c>
      <c r="AF791" s="14">
        <v>0</v>
      </c>
      <c r="AG791" s="20"/>
      <c r="AH791" s="1">
        <f t="shared" ref="AH791" si="8252">X791*AC791+Z791*AC794-Y791*AD791-AA791*AD794</f>
        <v>-0.97347915067543711</v>
      </c>
      <c r="AI791" s="4">
        <f t="shared" ref="AI791" si="8253">(X791*AD791+Y791*AC791+Z791*AD794+AA791*AC794)</f>
        <v>0</v>
      </c>
      <c r="AJ791" s="2">
        <f t="shared" ref="AJ791" si="8254">X791*AE791+Z791*AE794-Y791*AF791-AA791*AF794</f>
        <v>0</v>
      </c>
      <c r="AK791" s="3">
        <f t="shared" ref="AK791" si="8255">(X791*AF791+Y791*AE791+Z791*AF794+AA791*AE794)</f>
        <v>-0.46394531385579774</v>
      </c>
      <c r="AL791" s="20"/>
      <c r="AM791" s="11">
        <v>1</v>
      </c>
      <c r="AN791" s="12">
        <v>0</v>
      </c>
      <c r="AO791" s="13">
        <v>0</v>
      </c>
      <c r="AP791" s="40">
        <f t="shared" ref="AP791" si="8256">-1/($AN$4*$B791)</f>
        <v>-1.8963097811658511</v>
      </c>
      <c r="AR791" s="1">
        <f t="shared" ref="AR791" si="8257">AH791*AM791+AJ791*AM794-AI791*AN791-AK791*AN794</f>
        <v>-0.97347915067543711</v>
      </c>
      <c r="AS791" s="4">
        <f t="shared" ref="AS791" si="8258">(AH791*AN791+AI791*AM791+AJ791*AN794+AK791*AM794)</f>
        <v>0</v>
      </c>
      <c r="AT791" s="2">
        <f t="shared" ref="AT791" si="8259">AH791*AO791+AJ791*AO794-AI791*AP791-AK791*AP794</f>
        <v>0</v>
      </c>
      <c r="AU791" s="3">
        <f t="shared" ref="AU791" si="8260">(AH791*AP791+AI791*AO791+AJ791*AP794+AK791*AO794)</f>
        <v>1.3820727213310589</v>
      </c>
      <c r="AV791" s="20"/>
      <c r="AW791" s="11">
        <v>1</v>
      </c>
      <c r="AX791" s="12">
        <v>0</v>
      </c>
      <c r="AY791" s="13">
        <v>0</v>
      </c>
      <c r="AZ791" s="14">
        <v>0</v>
      </c>
      <c r="BA791" s="20"/>
      <c r="BB791" s="1">
        <f t="shared" ref="BB791" si="8261">AR791*AW791+AT791*AW794-AS791*AX791-AU791*AX794</f>
        <v>1.1247669192387226</v>
      </c>
      <c r="BC791" s="4">
        <f t="shared" ref="BC791" si="8262">(AR791*AX791+AS791*AW791+AT791*AX794+AU791*AW794)</f>
        <v>0</v>
      </c>
      <c r="BD791" s="2">
        <f t="shared" ref="BD791" si="8263">AR791*AY791+AT791*AY794-AS791*AZ791-AU791*AZ794</f>
        <v>0</v>
      </c>
      <c r="BE791" s="3">
        <f t="shared" ref="BE791" si="8264">(AR791*AZ791+AS791*AY791+AT791*AZ794+AU791*AY794)</f>
        <v>1.3820727213310589</v>
      </c>
      <c r="BF791" s="20"/>
      <c r="BG791" s="11">
        <v>1</v>
      </c>
      <c r="BH791" s="12">
        <v>0</v>
      </c>
      <c r="BI791" s="13">
        <v>0</v>
      </c>
      <c r="BJ791" s="40">
        <f t="shared" ref="BJ791" si="8265">-1/($BH$4*$B791)</f>
        <v>-1.8247509214992153</v>
      </c>
      <c r="BK791" s="20"/>
      <c r="BL791" s="1">
        <f t="shared" ref="BL791" si="8266">BB791*BG791+BD791*BG794-BC791*BH791-BE791*BH794</f>
        <v>1.1247669192387226</v>
      </c>
      <c r="BM791" s="4">
        <f t="shared" ref="BM791" si="8267">(BB791*BH791+BC791*BG791+BD791*BH794+BE791*BG794)</f>
        <v>0</v>
      </c>
      <c r="BN791" s="2">
        <f t="shared" ref="BN791" si="8268">BB791*BI791+BD791*BI794-BC791*BJ791-BE791*BJ794</f>
        <v>0</v>
      </c>
      <c r="BO791" s="3">
        <f t="shared" ref="BO791" si="8269">(BB791*BJ791+BC791*BI791+BD791*BJ794+BE791*BI794)</f>
        <v>-0.67034675102163366</v>
      </c>
      <c r="BP791" s="20"/>
      <c r="BQ791" s="11">
        <v>1</v>
      </c>
      <c r="BR791" s="12">
        <v>0</v>
      </c>
      <c r="BS791" s="13">
        <v>0</v>
      </c>
      <c r="BT791" s="14">
        <v>0</v>
      </c>
      <c r="BU791" s="20"/>
      <c r="BV791" s="1">
        <f t="shared" ref="BV791" si="8270">BL791*BQ791+BN791*BQ794-BM791*BR791-BO791*BR794</f>
        <v>0.23395251009913176</v>
      </c>
      <c r="BW791" s="4">
        <f t="shared" ref="BW791" si="8271">(BL791*BR791+BM791*BQ791+BN791*BR794+BO791*BQ794)</f>
        <v>0</v>
      </c>
      <c r="BX791" s="2">
        <f t="shared" ref="BX791" si="8272">BL791*BS791+BN791*BS794-BM791*BT791-BO791*BT794</f>
        <v>0</v>
      </c>
      <c r="BY791" s="3">
        <f t="shared" ref="BY791" si="8273">(BL791*BT791+BM791*BS791+BN791*BT794+BO791*BS794)</f>
        <v>-0.67034675102163366</v>
      </c>
      <c r="BZ791" s="20"/>
      <c r="CA791" s="11">
        <v>1</v>
      </c>
      <c r="CB791" s="12">
        <v>0</v>
      </c>
      <c r="CC791" s="13">
        <v>0</v>
      </c>
      <c r="CD791" s="40">
        <f t="shared" ref="CD791" si="8274">-1/($CB$4*$B791)</f>
        <v>-0.95502774355595021</v>
      </c>
      <c r="CE791" s="20"/>
      <c r="CF791" s="1">
        <f t="shared" ref="CF791" si="8275">BV791*CA791+BX791*CA794-BW791*CB791-BY791*CB794</f>
        <v>0.23395251009913176</v>
      </c>
      <c r="CG791" s="4">
        <f t="shared" ref="CG791" si="8276">(BV791*CB791+BW791*CA791+BX791*CB794+BY791*CA794)</f>
        <v>0</v>
      </c>
      <c r="CH791" s="2">
        <f t="shared" ref="CH791" si="8277">BV791*CC791+BX791*CC794-BW791*CD791-BY791*CD794</f>
        <v>0</v>
      </c>
      <c r="CI791" s="3">
        <f t="shared" ref="CI791" si="8278">(BV791*CD791+BW791*CC791+BX791*CD794+BY791*CC794)</f>
        <v>-0.89377788884085807</v>
      </c>
      <c r="CJ791" s="28"/>
      <c r="CK791" s="11">
        <v>1</v>
      </c>
      <c r="CL791" s="12">
        <v>0</v>
      </c>
      <c r="CM791" s="13">
        <v>0</v>
      </c>
      <c r="CN791" s="14">
        <v>0</v>
      </c>
      <c r="CP791" s="1">
        <f t="shared" ref="CP791" si="8279">CF791*CK791+CH791*CK794-CG791*CL791-CI791*CL794</f>
        <v>0.23395251009913176</v>
      </c>
      <c r="CQ791" s="4">
        <f t="shared" ref="CQ791" si="8280">(CF791*CL791+CG791*CK791+CH791*CL794+CI791*CK794)</f>
        <v>-0.89377788884085807</v>
      </c>
      <c r="CR791" s="2">
        <f t="shared" ref="CR791" si="8281">CF791*CM791+CH791*CM794-CG791*CN791-CI791*CN794</f>
        <v>0</v>
      </c>
      <c r="CS791" s="3">
        <f t="shared" ref="CS791" si="8282">(CF791*CN791+CG791*CM791+CH791*CN794+CI791*CM794)</f>
        <v>-0.89377788884085807</v>
      </c>
      <c r="CU791" s="29">
        <f t="shared" ref="CU791" si="8283">20*LOG(((1+$CL$4)/$CL$4)/((CP791+CP794)^2+(CQ791+CQ794)^2)^0.5)</f>
        <v>-2.9043988572151621E-2</v>
      </c>
      <c r="CW791" s="51">
        <f t="shared" ref="CW791" si="8284">((CP791^2+CQ791^2)^0.5)/((CP794^2+CQ794^2)^0.5)</f>
        <v>0.85294640557015422</v>
      </c>
      <c r="CY791" s="35"/>
      <c r="CZ791" s="35"/>
    </row>
    <row r="792" spans="1:104" ht="18" customHeight="1" thickBot="1">
      <c r="D792" s="11"/>
      <c r="E792" s="13"/>
      <c r="F792" s="13"/>
      <c r="G792" s="15"/>
      <c r="H792" s="10"/>
      <c r="I792" s="11"/>
      <c r="J792" s="13"/>
      <c r="K792" s="13"/>
      <c r="L792" s="15"/>
      <c r="N792" s="5"/>
      <c r="Q792" s="6"/>
      <c r="S792" s="11"/>
      <c r="T792" s="13"/>
      <c r="U792" s="13"/>
      <c r="V792" s="15"/>
      <c r="W792" s="20"/>
      <c r="X792" s="5"/>
      <c r="AA792" s="6"/>
      <c r="AB792" s="20"/>
      <c r="AC792" s="11"/>
      <c r="AD792" s="13"/>
      <c r="AE792" s="13"/>
      <c r="AF792" s="15"/>
      <c r="AG792" s="20"/>
      <c r="AH792" s="5"/>
      <c r="AK792" s="6"/>
      <c r="AL792" s="20"/>
      <c r="AM792" s="11"/>
      <c r="AN792" s="13"/>
      <c r="AO792" s="13"/>
      <c r="AP792" s="15"/>
      <c r="AR792" s="5"/>
      <c r="AU792" s="6"/>
      <c r="AW792" s="11"/>
      <c r="AX792" s="13"/>
      <c r="AY792" s="13"/>
      <c r="AZ792" s="15"/>
      <c r="BA792" s="20"/>
      <c r="BB792" s="5"/>
      <c r="BE792" s="6"/>
      <c r="BG792" s="11"/>
      <c r="BH792" s="13"/>
      <c r="BI792" s="13"/>
      <c r="BJ792" s="15"/>
      <c r="BL792" s="5"/>
      <c r="BO792" s="6"/>
      <c r="BQ792" s="11"/>
      <c r="BR792" s="13"/>
      <c r="BS792" s="13"/>
      <c r="BT792" s="15"/>
      <c r="BU792" s="20"/>
      <c r="BV792" s="5"/>
      <c r="BY792" s="6"/>
      <c r="CA792" s="11"/>
      <c r="CB792" s="13"/>
      <c r="CC792" s="13"/>
      <c r="CD792" s="15"/>
      <c r="CF792" s="5"/>
      <c r="CI792" s="6"/>
      <c r="CK792" s="11"/>
      <c r="CL792" s="13"/>
      <c r="CM792" s="13"/>
      <c r="CN792" s="15"/>
      <c r="CP792" s="5"/>
      <c r="CS792" s="6"/>
      <c r="CW792" s="52"/>
      <c r="CY792" s="35"/>
      <c r="CZ792" s="35"/>
    </row>
    <row r="793" spans="1:104" ht="18" customHeight="1" thickBot="1">
      <c r="D793" s="11" t="s">
        <v>6</v>
      </c>
      <c r="E793" s="13"/>
      <c r="F793" s="13" t="s">
        <v>7</v>
      </c>
      <c r="G793" s="15"/>
      <c r="H793" s="10"/>
      <c r="I793" s="11" t="s">
        <v>8</v>
      </c>
      <c r="J793" s="13"/>
      <c r="K793" s="13" t="s">
        <v>9</v>
      </c>
      <c r="L793" s="15"/>
      <c r="N793" s="251" t="s">
        <v>26</v>
      </c>
      <c r="O793" s="252"/>
      <c r="P793" s="253" t="s">
        <v>27</v>
      </c>
      <c r="Q793" s="254"/>
      <c r="S793" s="11" t="s">
        <v>13</v>
      </c>
      <c r="T793" s="13"/>
      <c r="U793" s="13" t="s">
        <v>14</v>
      </c>
      <c r="V793" s="15"/>
      <c r="W793" s="20"/>
      <c r="X793" s="251" t="s">
        <v>26</v>
      </c>
      <c r="Y793" s="252"/>
      <c r="Z793" s="253" t="s">
        <v>27</v>
      </c>
      <c r="AA793" s="254"/>
      <c r="AB793" s="20"/>
      <c r="AC793" s="11" t="s">
        <v>8</v>
      </c>
      <c r="AD793" s="13"/>
      <c r="AE793" s="13" t="s">
        <v>9</v>
      </c>
      <c r="AF793" s="15"/>
      <c r="AG793" s="20"/>
      <c r="AH793" s="251" t="s">
        <v>26</v>
      </c>
      <c r="AI793" s="252"/>
      <c r="AJ793" s="253" t="s">
        <v>27</v>
      </c>
      <c r="AK793" s="254"/>
      <c r="AL793" s="20"/>
      <c r="AM793" s="11" t="s">
        <v>13</v>
      </c>
      <c r="AN793" s="13"/>
      <c r="AO793" s="13" t="s">
        <v>14</v>
      </c>
      <c r="AP793" s="15"/>
      <c r="AR793" s="251" t="s">
        <v>26</v>
      </c>
      <c r="AS793" s="252"/>
      <c r="AT793" s="253" t="s">
        <v>27</v>
      </c>
      <c r="AU793" s="254"/>
      <c r="AV793" s="36"/>
      <c r="AW793" s="11" t="s">
        <v>8</v>
      </c>
      <c r="AX793" s="13"/>
      <c r="AY793" s="13" t="s">
        <v>9</v>
      </c>
      <c r="AZ793" s="15"/>
      <c r="BA793" s="20"/>
      <c r="BB793" s="251" t="s">
        <v>26</v>
      </c>
      <c r="BC793" s="252"/>
      <c r="BD793" s="253" t="s">
        <v>27</v>
      </c>
      <c r="BE793" s="254"/>
      <c r="BF793" s="36"/>
      <c r="BG793" s="11" t="s">
        <v>13</v>
      </c>
      <c r="BH793" s="13"/>
      <c r="BI793" s="13" t="s">
        <v>14</v>
      </c>
      <c r="BJ793" s="15"/>
      <c r="BK793" s="36"/>
      <c r="BL793" s="251" t="s">
        <v>26</v>
      </c>
      <c r="BM793" s="252"/>
      <c r="BN793" s="253" t="s">
        <v>27</v>
      </c>
      <c r="BO793" s="254"/>
      <c r="BP793" s="36"/>
      <c r="BQ793" s="11" t="s">
        <v>8</v>
      </c>
      <c r="BR793" s="13"/>
      <c r="BS793" s="13" t="s">
        <v>9</v>
      </c>
      <c r="BT793" s="15"/>
      <c r="BU793" s="20"/>
      <c r="BV793" s="251" t="s">
        <v>26</v>
      </c>
      <c r="BW793" s="252"/>
      <c r="BX793" s="253" t="s">
        <v>27</v>
      </c>
      <c r="BY793" s="254"/>
      <c r="BZ793" s="36"/>
      <c r="CA793" s="11" t="s">
        <v>13</v>
      </c>
      <c r="CB793" s="13"/>
      <c r="CC793" s="13" t="s">
        <v>14</v>
      </c>
      <c r="CD793" s="15"/>
      <c r="CE793" s="36"/>
      <c r="CF793" s="251" t="s">
        <v>26</v>
      </c>
      <c r="CG793" s="252"/>
      <c r="CH793" s="253" t="s">
        <v>27</v>
      </c>
      <c r="CI793" s="254"/>
      <c r="CK793" s="11" t="s">
        <v>28</v>
      </c>
      <c r="CL793" s="13"/>
      <c r="CM793" s="13" t="s">
        <v>29</v>
      </c>
      <c r="CN793" s="15"/>
      <c r="CP793" s="251" t="s">
        <v>26</v>
      </c>
      <c r="CQ793" s="252"/>
      <c r="CR793" s="253" t="s">
        <v>27</v>
      </c>
      <c r="CS793" s="254"/>
      <c r="CU793" s="38" t="s">
        <v>37</v>
      </c>
      <c r="CW793" s="53" t="s">
        <v>45</v>
      </c>
      <c r="CY793" s="35"/>
      <c r="CZ793" s="35"/>
    </row>
    <row r="794" spans="1:104" ht="18" customHeight="1" thickTop="1" thickBot="1">
      <c r="D794" s="16">
        <v>0</v>
      </c>
      <c r="E794" s="17">
        <v>0</v>
      </c>
      <c r="F794" s="18">
        <v>1</v>
      </c>
      <c r="G794" s="19">
        <v>0</v>
      </c>
      <c r="H794" s="10"/>
      <c r="I794" s="16">
        <v>0</v>
      </c>
      <c r="J794" s="17">
        <f t="shared" ref="J794" si="8285">-1/($J$4*$B791)</f>
        <v>-1.3288859948704999</v>
      </c>
      <c r="K794" s="18">
        <v>1</v>
      </c>
      <c r="L794" s="19">
        <v>0</v>
      </c>
      <c r="N794" s="1">
        <f t="shared" ref="N794" si="8286">D794*I791+F794*I794-E794*J791-G794*J794</f>
        <v>0</v>
      </c>
      <c r="O794" s="4">
        <f t="shared" ref="O794" si="8287">(D794*J791+E794*I791+F794*J794+G794*I794)</f>
        <v>-1.3288859948704999</v>
      </c>
      <c r="P794" s="2">
        <f t="shared" ref="P794" si="8288">D794*K791+F794*K794-E794*L791-G794*L794</f>
        <v>1</v>
      </c>
      <c r="Q794" s="3">
        <f t="shared" ref="Q794" si="8289">(D794*L791+E794*K791+F794*L794+G794*K794)</f>
        <v>0</v>
      </c>
      <c r="S794" s="16">
        <v>0</v>
      </c>
      <c r="T794" s="17">
        <v>0</v>
      </c>
      <c r="U794" s="18">
        <v>1</v>
      </c>
      <c r="V794" s="19">
        <v>0</v>
      </c>
      <c r="W794" s="20"/>
      <c r="X794" s="1">
        <f t="shared" ref="X794" si="8290">N794*S791+P794*S794-O794*T791-Q794*T794</f>
        <v>0</v>
      </c>
      <c r="Y794" s="4">
        <f t="shared" ref="Y794" si="8291">(N794*T791+O794*S791+P794*T794+Q794*S794)</f>
        <v>-1.3288859948704999</v>
      </c>
      <c r="Z794" s="2">
        <f t="shared" ref="Z794" si="8292">N794*U791+P794*U794-O794*V791-Q794*V794</f>
        <v>-1.4248859437073462</v>
      </c>
      <c r="AA794" s="3">
        <f t="shared" ref="AA794" si="8293">(N794*V791+O794*U791+P794*V794+Q794*U794)</f>
        <v>0</v>
      </c>
      <c r="AB794" s="20"/>
      <c r="AC794" s="16">
        <v>0</v>
      </c>
      <c r="AD794" s="17">
        <f t="shared" ref="AD794" si="8294">-1/($AD$4*$B791)</f>
        <v>-1.5181878909333819</v>
      </c>
      <c r="AE794" s="18">
        <v>1</v>
      </c>
      <c r="AF794" s="19">
        <v>0</v>
      </c>
      <c r="AG794" s="20"/>
      <c r="AH794" s="1">
        <f t="shared" ref="AH794" si="8295">X794*AC791+Z794*AC794-Y794*AD791-AA794*AD794</f>
        <v>0</v>
      </c>
      <c r="AI794" s="4">
        <f t="shared" ref="AI794" si="8296">(X794*AD791+Y794*AC791+Z794*AD794+AA794*AC794)</f>
        <v>0.83435859082717778</v>
      </c>
      <c r="AJ794" s="2">
        <f t="shared" ref="AJ794" si="8297">X794*AE791+Z794*AE794-Y794*AF791-AA794*AF794</f>
        <v>-1.4248859437073462</v>
      </c>
      <c r="AK794" s="3">
        <f t="shared" ref="AK794" si="8298">(X794*AF791+Y794*AE791+Z794*AF794+AA794*AE794)</f>
        <v>0</v>
      </c>
      <c r="AL794" s="20"/>
      <c r="AM794" s="16">
        <v>0</v>
      </c>
      <c r="AN794" s="17">
        <v>0</v>
      </c>
      <c r="AO794" s="18">
        <v>1</v>
      </c>
      <c r="AP794" s="19">
        <v>0</v>
      </c>
      <c r="AR794" s="1">
        <f t="shared" ref="AR794" si="8299">AH794*AM791+AJ794*AM794-AI794*AN791-AK794*AN794</f>
        <v>0</v>
      </c>
      <c r="AS794" s="4">
        <f t="shared" ref="AS794" si="8300">(AH794*AN791+AI794*AM791+AJ794*AN794+AK794*AM794)</f>
        <v>0.83435859082717778</v>
      </c>
      <c r="AT794" s="2">
        <f t="shared" ref="AT794" si="8301">AH794*AO791+AJ794*AO794-AI794*AP791-AK794*AP794</f>
        <v>0.15731641307798716</v>
      </c>
      <c r="AU794" s="3">
        <f t="shared" ref="AU794" si="8302">(AH794*AP791+AI794*AO791+AJ794*AP794+AK794*AO794)</f>
        <v>0</v>
      </c>
      <c r="AV794" s="20"/>
      <c r="AW794" s="16">
        <v>0</v>
      </c>
      <c r="AX794" s="17">
        <f t="shared" ref="AX794" si="8303">-1/($AX$4*$B791)</f>
        <v>-1.5181878909333819</v>
      </c>
      <c r="AY794" s="18">
        <v>1</v>
      </c>
      <c r="AZ794" s="19">
        <v>0</v>
      </c>
      <c r="BA794" s="20"/>
      <c r="BB794" s="1">
        <f t="shared" ref="BB794" si="8304">AR794*AW791+AT794*AW794-AS794*AX791-AU794*AX794</f>
        <v>0</v>
      </c>
      <c r="BC794" s="4">
        <f t="shared" ref="BC794" si="8305">(AR794*AX791+AS794*AW791+AT794*AX794+AU794*AW794)</f>
        <v>0.59552271744710372</v>
      </c>
      <c r="BD794" s="2">
        <f t="shared" ref="BD794" si="8306">AR794*AY791+AT794*AY794-AS794*AZ791-AU794*AZ794</f>
        <v>0.15731641307798716</v>
      </c>
      <c r="BE794" s="3">
        <f t="shared" ref="BE794" si="8307">(AR794*AZ791+AS794*AY791+AT794*AZ794+AU794*AY794)</f>
        <v>0</v>
      </c>
      <c r="BF794" s="20"/>
      <c r="BG794" s="16">
        <v>0</v>
      </c>
      <c r="BH794" s="17">
        <v>0</v>
      </c>
      <c r="BI794" s="18">
        <v>1</v>
      </c>
      <c r="BJ794" s="19">
        <v>0</v>
      </c>
      <c r="BK794" s="20"/>
      <c r="BL794" s="1">
        <f t="shared" ref="BL794" si="8308">BB794*BG791+BD794*BG794-BC794*BH791-BE794*BH794</f>
        <v>0</v>
      </c>
      <c r="BM794" s="4">
        <f t="shared" ref="BM794" si="8309">(BB794*BH791+BC794*BG791+BD794*BH794+BE794*BG794)</f>
        <v>0.59552271744710372</v>
      </c>
      <c r="BN794" s="2">
        <f t="shared" ref="BN794" si="8310">BB794*BI791+BD794*BI794-BC794*BJ791-BE794*BJ794</f>
        <v>1.2439970405133065</v>
      </c>
      <c r="BO794" s="3">
        <f t="shared" ref="BO794" si="8311">(BB794*BJ791+BC794*BI791+BD794*BJ794+BE794*BI794)</f>
        <v>0</v>
      </c>
      <c r="BP794" s="20"/>
      <c r="BQ794" s="16">
        <v>0</v>
      </c>
      <c r="BR794" s="17">
        <f t="shared" ref="BR794" si="8312">-1/($BR$4*$B791)</f>
        <v>-1.3288859948704999</v>
      </c>
      <c r="BS794" s="18">
        <v>1</v>
      </c>
      <c r="BT794" s="19">
        <v>0</v>
      </c>
      <c r="BU794" s="20"/>
      <c r="BV794" s="1">
        <f t="shared" ref="BV794" si="8313">BL794*BQ791+BN794*BQ794-BM794*BR791-BO794*BR794</f>
        <v>0</v>
      </c>
      <c r="BW794" s="4">
        <f t="shared" ref="BW794" si="8314">(BL794*BR791+BM794*BQ791+BN794*BR794+BO794*BQ794)</f>
        <v>-1.057607527351379</v>
      </c>
      <c r="BX794" s="2">
        <f t="shared" ref="BX794" si="8315">BL794*BS791+BN794*BS794-BM794*BT791-BO794*BT794</f>
        <v>1.2439970405133065</v>
      </c>
      <c r="BY794" s="3">
        <f t="shared" ref="BY794" si="8316">(BL794*BT791+BM794*BS791+BN794*BT794+BO794*BS794)</f>
        <v>0</v>
      </c>
      <c r="BZ794" s="20"/>
      <c r="CA794" s="16">
        <v>0</v>
      </c>
      <c r="CB794" s="17">
        <v>0</v>
      </c>
      <c r="CC794" s="18">
        <v>1</v>
      </c>
      <c r="CD794" s="19">
        <v>0</v>
      </c>
      <c r="CE794" s="20"/>
      <c r="CF794" s="1">
        <f t="shared" ref="CF794" si="8317">BV794*CA791+BX794*CA794-BW794*CB791-BY794*CB794</f>
        <v>0</v>
      </c>
      <c r="CG794" s="4">
        <f t="shared" ref="CG794" si="8318">(BV794*CB791+BW794*CA791+BX794*CB794+BY794*CA794)</f>
        <v>-1.057607527351379</v>
      </c>
      <c r="CH794" s="2">
        <f t="shared" ref="CH794" si="8319">BV794*CC791+BX794*CC794-BW794*CD791-BY794*CD794</f>
        <v>0.23395251009913109</v>
      </c>
      <c r="CI794" s="3">
        <f t="shared" ref="CI794" si="8320">(BV794*CD791+BW794*CC791+BX794*CD794+BY794*CC794)</f>
        <v>0</v>
      </c>
      <c r="CK794" s="16">
        <f t="shared" ref="CK794" si="8321">1/$CL$4</f>
        <v>1</v>
      </c>
      <c r="CL794" s="17">
        <v>0</v>
      </c>
      <c r="CM794" s="18">
        <v>1</v>
      </c>
      <c r="CN794" s="19">
        <v>0</v>
      </c>
      <c r="CP794" s="1">
        <f t="shared" ref="CP794" si="8322">CF794*CK791+CH794*CK794-CG794*CL791-CI794*CL794</f>
        <v>0.23395251009913109</v>
      </c>
      <c r="CQ794" s="4">
        <f t="shared" ref="CQ794" si="8323">(CF794*CL791+CG794*CK791+CH794*CL794+CI794*CK794)</f>
        <v>-1.057607527351379</v>
      </c>
      <c r="CR794" s="2">
        <f t="shared" ref="CR794" si="8324">CF794*CM791+CH794*CM794-CG794*CN791-CI794*CN794</f>
        <v>0.23395251009913109</v>
      </c>
      <c r="CS794" s="3">
        <f t="shared" ref="CS794" si="8325">(CF794*CN791+CG794*CM791+CH794*CN794+CI794*CM794)</f>
        <v>0</v>
      </c>
      <c r="CU794" s="39">
        <f t="shared" ref="CU794" si="8326">(180/PI())*ATAN(-1*(CQ791/CP791))</f>
        <v>75.331536357946391</v>
      </c>
      <c r="CW794" s="54">
        <f t="shared" ref="CW794" si="8327">20*LOG(((1-(10^(CU791/20)^2)*(1-((1-CW791)/(1+CW791))^2))^0.5))</f>
        <v>-18.886815193429804</v>
      </c>
      <c r="CY794" s="35"/>
      <c r="CZ794" s="35"/>
    </row>
    <row r="795" spans="1:104" ht="18" customHeight="1"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3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  <c r="BB795" s="20"/>
      <c r="BC795" s="20"/>
      <c r="BD795" s="20"/>
      <c r="BE795" s="20"/>
      <c r="BF795" s="20"/>
      <c r="BG795" s="20"/>
      <c r="BH795" s="20"/>
      <c r="BI795" s="20"/>
      <c r="BJ795" s="20"/>
      <c r="BK795" s="20"/>
      <c r="BL795" s="20"/>
      <c r="BM795" s="20"/>
      <c r="BN795" s="20"/>
      <c r="BO795" s="20"/>
      <c r="BP795" s="20"/>
      <c r="BQ795" s="20"/>
      <c r="BR795" s="20"/>
      <c r="BS795" s="20"/>
      <c r="BT795" s="20"/>
      <c r="BU795" s="20"/>
      <c r="BV795" s="20"/>
      <c r="BW795" s="20"/>
      <c r="BX795" s="20"/>
      <c r="BY795" s="20"/>
      <c r="BZ795" s="20"/>
      <c r="CA795" s="20"/>
      <c r="CB795" s="20"/>
      <c r="CC795" s="20"/>
      <c r="CD795" s="20"/>
      <c r="CE795" s="20"/>
      <c r="CF795" s="20"/>
      <c r="CG795" s="20"/>
      <c r="CH795" s="20"/>
      <c r="CI795" s="20"/>
      <c r="CJ795" s="20"/>
      <c r="CK795" s="20"/>
      <c r="CL795" s="20"/>
      <c r="CY795" s="35"/>
      <c r="CZ795" s="35"/>
    </row>
    <row r="796" spans="1:104" ht="18" customHeight="1">
      <c r="CY796" s="35"/>
      <c r="CZ796" s="35"/>
    </row>
    <row r="797" spans="1:104" ht="18" customHeight="1" thickBot="1">
      <c r="A797" s="23"/>
      <c r="C797" s="23"/>
      <c r="D797" s="20" t="s">
        <v>15</v>
      </c>
      <c r="E797" s="20"/>
      <c r="F797" s="20"/>
      <c r="G797" s="20"/>
      <c r="H797" s="20"/>
      <c r="I797" s="20" t="s">
        <v>16</v>
      </c>
      <c r="J797" s="20"/>
      <c r="K797" s="20"/>
      <c r="L797" s="20"/>
      <c r="M797" s="23"/>
      <c r="N797" s="23"/>
      <c r="O797" s="24" t="s">
        <v>17</v>
      </c>
      <c r="P797" s="23"/>
      <c r="Q797" s="23"/>
      <c r="R797" s="23"/>
      <c r="S797" s="20"/>
      <c r="T797" s="20" t="s">
        <v>18</v>
      </c>
      <c r="U797" s="23"/>
      <c r="V797" s="23"/>
      <c r="W797" s="23"/>
      <c r="X797" s="23"/>
      <c r="Y797" s="24" t="s">
        <v>19</v>
      </c>
      <c r="Z797" s="23"/>
      <c r="AA797" s="23"/>
      <c r="AB797" s="23"/>
      <c r="AC797" s="24" t="s">
        <v>20</v>
      </c>
      <c r="AD797" s="20"/>
      <c r="AE797" s="20"/>
      <c r="AF797" s="20"/>
      <c r="AG797" s="20"/>
      <c r="AH797" s="23"/>
      <c r="AI797" s="24" t="s">
        <v>21</v>
      </c>
      <c r="AJ797" s="23"/>
      <c r="AK797" s="23"/>
      <c r="AL797" s="20"/>
      <c r="AM797" s="24" t="s">
        <v>31</v>
      </c>
      <c r="AN797" s="20"/>
      <c r="AO797" s="23"/>
      <c r="AP797" s="23"/>
      <c r="AQ797" s="23"/>
      <c r="AR797" s="23"/>
      <c r="AS797" s="24" t="s">
        <v>91</v>
      </c>
      <c r="AT797" s="23"/>
      <c r="AU797" s="23"/>
      <c r="AV797" s="23"/>
      <c r="AW797" s="24" t="s">
        <v>32</v>
      </c>
      <c r="AX797" s="20"/>
      <c r="AY797" s="20"/>
      <c r="AZ797" s="20"/>
      <c r="BA797" s="20"/>
      <c r="BB797" s="23"/>
      <c r="BC797" s="24" t="s">
        <v>22</v>
      </c>
      <c r="BD797" s="23"/>
      <c r="BE797" s="23"/>
      <c r="BF797" s="23"/>
      <c r="BG797" s="24" t="s">
        <v>33</v>
      </c>
      <c r="BH797" s="20"/>
      <c r="BI797" s="23"/>
      <c r="BJ797" s="23"/>
      <c r="BK797" s="23"/>
      <c r="BL797" s="23"/>
      <c r="BM797" s="24" t="s">
        <v>34</v>
      </c>
      <c r="BN797" s="23"/>
      <c r="BO797" s="23"/>
      <c r="BP797" s="23"/>
      <c r="BQ797" s="24" t="s">
        <v>89</v>
      </c>
      <c r="BR797" s="20"/>
      <c r="BS797" s="20"/>
      <c r="BT797" s="20"/>
      <c r="BU797" s="20"/>
      <c r="BV797" s="23"/>
      <c r="BW797" s="24" t="s">
        <v>35</v>
      </c>
      <c r="BX797" s="23"/>
      <c r="BY797" s="23"/>
      <c r="BZ797" s="23"/>
      <c r="CA797" s="24" t="s">
        <v>90</v>
      </c>
      <c r="CB797" s="20"/>
      <c r="CC797" s="23"/>
      <c r="CD797" s="23"/>
      <c r="CE797" s="23"/>
      <c r="CF797" s="23"/>
      <c r="CG797" s="24" t="s">
        <v>92</v>
      </c>
      <c r="CH797" s="23"/>
      <c r="CI797" s="23"/>
      <c r="CJ797" s="23"/>
      <c r="CK797" s="24" t="s">
        <v>36</v>
      </c>
      <c r="CL797" s="24"/>
      <c r="CM797" s="23"/>
      <c r="CN797" s="23"/>
      <c r="CO797" s="23"/>
      <c r="CP797" s="23"/>
      <c r="CQ797" s="24" t="s">
        <v>93</v>
      </c>
      <c r="CR797" s="23"/>
      <c r="CS797" s="23"/>
      <c r="CY797" s="35"/>
      <c r="CZ797" s="35"/>
    </row>
    <row r="798" spans="1:104" ht="18" customHeight="1" thickBot="1">
      <c r="A798" s="23"/>
      <c r="C798" s="23"/>
      <c r="D798" s="7" t="s">
        <v>2</v>
      </c>
      <c r="E798" s="8"/>
      <c r="F798" s="8" t="s">
        <v>3</v>
      </c>
      <c r="G798" s="9"/>
      <c r="H798" s="10"/>
      <c r="I798" s="7" t="s">
        <v>4</v>
      </c>
      <c r="J798" s="8"/>
      <c r="K798" s="8" t="s">
        <v>5</v>
      </c>
      <c r="L798" s="9"/>
      <c r="M798" s="23"/>
      <c r="N798" s="251" t="s">
        <v>79</v>
      </c>
      <c r="O798" s="252"/>
      <c r="P798" s="253" t="s">
        <v>80</v>
      </c>
      <c r="Q798" s="254"/>
      <c r="R798" s="23"/>
      <c r="S798" s="7" t="s">
        <v>11</v>
      </c>
      <c r="T798" s="8"/>
      <c r="U798" s="8" t="s">
        <v>12</v>
      </c>
      <c r="V798" s="9"/>
      <c r="W798" s="20"/>
      <c r="X798" s="251" t="s">
        <v>79</v>
      </c>
      <c r="Y798" s="252"/>
      <c r="Z798" s="253" t="s">
        <v>80</v>
      </c>
      <c r="AA798" s="254"/>
      <c r="AB798" s="20"/>
      <c r="AC798" s="7" t="s">
        <v>4</v>
      </c>
      <c r="AD798" s="8"/>
      <c r="AE798" s="8" t="s">
        <v>5</v>
      </c>
      <c r="AF798" s="9"/>
      <c r="AG798" s="20"/>
      <c r="AH798" s="251" t="s">
        <v>0</v>
      </c>
      <c r="AI798" s="252"/>
      <c r="AJ798" s="253" t="s">
        <v>1</v>
      </c>
      <c r="AK798" s="254"/>
      <c r="AL798" s="20"/>
      <c r="AM798" s="7" t="s">
        <v>11</v>
      </c>
      <c r="AN798" s="8"/>
      <c r="AO798" s="8" t="s">
        <v>12</v>
      </c>
      <c r="AP798" s="9"/>
      <c r="AQ798" s="23"/>
      <c r="AR798" s="251" t="s">
        <v>0</v>
      </c>
      <c r="AS798" s="252"/>
      <c r="AT798" s="253" t="s">
        <v>1</v>
      </c>
      <c r="AU798" s="254"/>
      <c r="AV798" s="36"/>
      <c r="AW798" s="7" t="s">
        <v>4</v>
      </c>
      <c r="AX798" s="8"/>
      <c r="AY798" s="8" t="s">
        <v>5</v>
      </c>
      <c r="AZ798" s="9"/>
      <c r="BA798" s="20"/>
      <c r="BB798" s="251" t="s">
        <v>0</v>
      </c>
      <c r="BC798" s="252"/>
      <c r="BD798" s="253" t="s">
        <v>1</v>
      </c>
      <c r="BE798" s="254"/>
      <c r="BF798" s="36"/>
      <c r="BG798" s="7" t="s">
        <v>11</v>
      </c>
      <c r="BH798" s="8"/>
      <c r="BI798" s="8" t="s">
        <v>12</v>
      </c>
      <c r="BJ798" s="9"/>
      <c r="BK798" s="36"/>
      <c r="BL798" s="251" t="s">
        <v>0</v>
      </c>
      <c r="BM798" s="252"/>
      <c r="BN798" s="253" t="s">
        <v>1</v>
      </c>
      <c r="BO798" s="254"/>
      <c r="BP798" s="36"/>
      <c r="BQ798" s="7" t="s">
        <v>4</v>
      </c>
      <c r="BR798" s="8"/>
      <c r="BS798" s="8" t="s">
        <v>5</v>
      </c>
      <c r="BT798" s="9"/>
      <c r="BU798" s="20"/>
      <c r="BV798" s="251" t="s">
        <v>0</v>
      </c>
      <c r="BW798" s="252"/>
      <c r="BX798" s="253" t="s">
        <v>1</v>
      </c>
      <c r="BY798" s="254"/>
      <c r="BZ798" s="36"/>
      <c r="CA798" s="7" t="s">
        <v>11</v>
      </c>
      <c r="CB798" s="8"/>
      <c r="CC798" s="8" t="s">
        <v>12</v>
      </c>
      <c r="CD798" s="9"/>
      <c r="CE798" s="36"/>
      <c r="CF798" s="251" t="s">
        <v>0</v>
      </c>
      <c r="CG798" s="252"/>
      <c r="CH798" s="253" t="s">
        <v>1</v>
      </c>
      <c r="CI798" s="254"/>
      <c r="CJ798" s="23"/>
      <c r="CK798" s="7" t="s">
        <v>23</v>
      </c>
      <c r="CL798" s="8"/>
      <c r="CM798" s="8" t="s">
        <v>24</v>
      </c>
      <c r="CN798" s="9"/>
      <c r="CO798" s="23"/>
      <c r="CP798" s="251" t="s">
        <v>0</v>
      </c>
      <c r="CQ798" s="252"/>
      <c r="CR798" s="253" t="s">
        <v>1</v>
      </c>
      <c r="CS798" s="254"/>
      <c r="CU798" s="26" t="s">
        <v>25</v>
      </c>
      <c r="CW798" s="50" t="s">
        <v>44</v>
      </c>
      <c r="CY798" s="35"/>
      <c r="CZ798" s="35"/>
    </row>
    <row r="799" spans="1:104" ht="18" customHeight="1" thickTop="1" thickBot="1">
      <c r="B799" s="34">
        <v>1.1100000000000001</v>
      </c>
      <c r="D799" s="11">
        <v>1</v>
      </c>
      <c r="E799" s="12">
        <v>0</v>
      </c>
      <c r="F799" s="13">
        <v>0</v>
      </c>
      <c r="G799" s="40">
        <f t="shared" ref="G799" si="8328">-1/($E$4*$B799)</f>
        <v>-0.94642389001040106</v>
      </c>
      <c r="H799" s="10"/>
      <c r="I799" s="11">
        <v>1</v>
      </c>
      <c r="J799" s="12">
        <v>0</v>
      </c>
      <c r="K799" s="13">
        <v>0</v>
      </c>
      <c r="L799" s="14">
        <v>0</v>
      </c>
      <c r="N799" s="1">
        <f t="shared" ref="N799" si="8329">D799*I799+F799*I802-E799*J799-G799*J802</f>
        <v>-0.24635891703625967</v>
      </c>
      <c r="O799" s="4">
        <f t="shared" ref="O799" si="8330">(D799*J799+E799*I799+F799*J802+G799*I802)</f>
        <v>0</v>
      </c>
      <c r="P799" s="2">
        <f t="shared" ref="P799" si="8331">D799*K799+F799*K802-E799*L799-G799*L802</f>
        <v>0</v>
      </c>
      <c r="Q799" s="3">
        <f t="shared" ref="Q799" si="8332">(D799*L799+E799*K799+F799*L802+G799*K802)</f>
        <v>-0.94642389001040106</v>
      </c>
      <c r="S799" s="11">
        <v>1</v>
      </c>
      <c r="T799" s="12">
        <v>0</v>
      </c>
      <c r="U799" s="13">
        <v>0</v>
      </c>
      <c r="V799" s="40">
        <f t="shared" ref="V799" si="8333">-1/($T$4*$B799)</f>
        <v>-1.8083117240082314</v>
      </c>
      <c r="W799" s="20"/>
      <c r="X799" s="1">
        <f t="shared" ref="X799" si="8334">N799*S799+P799*S802-O799*T799-Q799*T802</f>
        <v>-0.24635891703625967</v>
      </c>
      <c r="Y799" s="4">
        <f t="shared" ref="Y799" si="8335">(N799*T799+O799*S799+P799*T802+Q799*S802)</f>
        <v>0</v>
      </c>
      <c r="Z799" s="2">
        <f t="shared" ref="Z799" si="8336">N799*U799+P799*U802-O799*V799-Q799*V802</f>
        <v>0</v>
      </c>
      <c r="AA799" s="3">
        <f t="shared" ref="AA799" si="8337">(N799*V799+O799*U799+P799*V802+Q799*U802)</f>
        <v>-0.50093017201976142</v>
      </c>
      <c r="AB799" s="20"/>
      <c r="AC799" s="11">
        <v>1</v>
      </c>
      <c r="AD799" s="12">
        <v>0</v>
      </c>
      <c r="AE799" s="13">
        <v>0</v>
      </c>
      <c r="AF799" s="14">
        <v>0</v>
      </c>
      <c r="AG799" s="20"/>
      <c r="AH799" s="1">
        <f t="shared" ref="AH799" si="8338">X799*AC799+Z799*AC802-Y799*AD799-AA799*AD802</f>
        <v>-1.0000136319010666</v>
      </c>
      <c r="AI799" s="4">
        <f t="shared" ref="AI799" si="8339">(X799*AD799+Y799*AC799+Z799*AD802+AA799*AC802)</f>
        <v>0</v>
      </c>
      <c r="AJ799" s="2">
        <f t="shared" ref="AJ799" si="8340">X799*AE799+Z799*AE802-Y799*AF799-AA799*AF802</f>
        <v>0</v>
      </c>
      <c r="AK799" s="3">
        <f t="shared" ref="AK799" si="8341">(X799*AF799+Y799*AE799+Z799*AF802+AA799*AE802)</f>
        <v>-0.50093017201976142</v>
      </c>
      <c r="AL799" s="20"/>
      <c r="AM799" s="11">
        <v>1</v>
      </c>
      <c r="AN799" s="12">
        <v>0</v>
      </c>
      <c r="AO799" s="13">
        <v>0</v>
      </c>
      <c r="AP799" s="40">
        <f t="shared" ref="AP799" si="8342">-1/($AN$4*$B799)</f>
        <v>-1.8792259092634562</v>
      </c>
      <c r="AR799" s="1">
        <f t="shared" ref="AR799" si="8343">AH799*AM799+AJ799*AM802-AI799*AN799-AK799*AN802</f>
        <v>-1.0000136319010666</v>
      </c>
      <c r="AS799" s="4">
        <f t="shared" ref="AS799" si="8344">(AH799*AN799+AI799*AM799+AJ799*AN802+AK799*AM802)</f>
        <v>0</v>
      </c>
      <c r="AT799" s="2">
        <f t="shared" ref="AT799" si="8345">AH799*AO799+AJ799*AO802-AI799*AP799-AK799*AP802</f>
        <v>0</v>
      </c>
      <c r="AU799" s="3">
        <f t="shared" ref="AU799" si="8346">(AH799*AP799+AI799*AO799+AJ799*AP802+AK799*AO802)</f>
        <v>1.3783213546653716</v>
      </c>
      <c r="AV799" s="20"/>
      <c r="AW799" s="11">
        <v>1</v>
      </c>
      <c r="AX799" s="12">
        <v>0</v>
      </c>
      <c r="AY799" s="13">
        <v>0</v>
      </c>
      <c r="AZ799" s="14">
        <v>0</v>
      </c>
      <c r="BA799" s="20"/>
      <c r="BB799" s="1">
        <f t="shared" ref="BB799" si="8347">AR799*AW799+AT799*AW802-AS799*AX799-AU799*AX802</f>
        <v>1.0736853496436618</v>
      </c>
      <c r="BC799" s="4">
        <f t="shared" ref="BC799" si="8348">(AR799*AX799+AS799*AW799+AT799*AX802+AU799*AW802)</f>
        <v>0</v>
      </c>
      <c r="BD799" s="2">
        <f t="shared" ref="BD799" si="8349">AR799*AY799+AT799*AY802-AS799*AZ799-AU799*AZ802</f>
        <v>0</v>
      </c>
      <c r="BE799" s="3">
        <f t="shared" ref="BE799" si="8350">(AR799*AZ799+AS799*AY799+AT799*AZ802+AU799*AY802)</f>
        <v>1.3783213546653716</v>
      </c>
      <c r="BF799" s="20"/>
      <c r="BG799" s="11">
        <v>1</v>
      </c>
      <c r="BH799" s="12">
        <v>0</v>
      </c>
      <c r="BI799" s="13">
        <v>0</v>
      </c>
      <c r="BJ799" s="40">
        <f t="shared" ref="BJ799" si="8351">-1/($BH$4*$B799)</f>
        <v>-1.8083117240082314</v>
      </c>
      <c r="BK799" s="20"/>
      <c r="BL799" s="1">
        <f t="shared" ref="BL799" si="8352">BB799*BG799+BD799*BG802-BC799*BH799-BE799*BH802</f>
        <v>1.0736853496436618</v>
      </c>
      <c r="BM799" s="4">
        <f t="shared" ref="BM799" si="8353">(BB799*BH799+BC799*BG799+BD799*BH802+BE799*BG802)</f>
        <v>0</v>
      </c>
      <c r="BN799" s="2">
        <f t="shared" ref="BN799" si="8354">BB799*BI799+BD799*BI802-BC799*BJ799-BE799*BJ802</f>
        <v>0</v>
      </c>
      <c r="BO799" s="3">
        <f t="shared" ref="BO799" si="8355">(BB799*BJ799+BC799*BI799+BD799*BJ802+BE799*BI802)</f>
        <v>-0.56323645099113917</v>
      </c>
      <c r="BP799" s="20"/>
      <c r="BQ799" s="11">
        <v>1</v>
      </c>
      <c r="BR799" s="12">
        <v>0</v>
      </c>
      <c r="BS799" s="13">
        <v>0</v>
      </c>
      <c r="BT799" s="14">
        <v>0</v>
      </c>
      <c r="BU799" s="20"/>
      <c r="BV799" s="1">
        <f t="shared" ref="BV799" si="8356">BL799*BQ799+BN799*BQ802-BM799*BR799-BO799*BR802</f>
        <v>0.33195135444099655</v>
      </c>
      <c r="BW799" s="4">
        <f t="shared" ref="BW799" si="8357">(BL799*BR799+BM799*BQ799+BN799*BR802+BO799*BQ802)</f>
        <v>0</v>
      </c>
      <c r="BX799" s="2">
        <f t="shared" ref="BX799" si="8358">BL799*BS799+BN799*BS802-BM799*BT799-BO799*BT802</f>
        <v>0</v>
      </c>
      <c r="BY799" s="3">
        <f t="shared" ref="BY799" si="8359">(BL799*BT799+BM799*BS799+BN799*BT802+BO799*BS802)</f>
        <v>-0.56323645099113917</v>
      </c>
      <c r="BZ799" s="20"/>
      <c r="CA799" s="11">
        <v>1</v>
      </c>
      <c r="CB799" s="12">
        <v>0</v>
      </c>
      <c r="CC799" s="13">
        <v>0</v>
      </c>
      <c r="CD799" s="40">
        <f t="shared" ref="CD799" si="8360">-1/($CB$4*$B799)</f>
        <v>-0.94642389001040106</v>
      </c>
      <c r="CE799" s="20"/>
      <c r="CF799" s="1">
        <f t="shared" ref="CF799" si="8361">BV799*CA799+BX799*CA802-BW799*CB799-BY799*CB802</f>
        <v>0.33195135444099655</v>
      </c>
      <c r="CG799" s="4">
        <f t="shared" ref="CG799" si="8362">(BV799*CB799+BW799*CA799+BX799*CB802+BY799*CA802)</f>
        <v>0</v>
      </c>
      <c r="CH799" s="2">
        <f t="shared" ref="CH799" si="8363">BV799*CC799+BX799*CC802-BW799*CD799-BY799*CD802</f>
        <v>0</v>
      </c>
      <c r="CI799" s="3">
        <f t="shared" ref="CI799" si="8364">(BV799*CD799+BW799*CC799+BX799*CD802+BY799*CC802)</f>
        <v>-0.87740314315540857</v>
      </c>
      <c r="CJ799" s="28"/>
      <c r="CK799" s="11">
        <v>1</v>
      </c>
      <c r="CL799" s="12">
        <v>0</v>
      </c>
      <c r="CM799" s="13">
        <v>0</v>
      </c>
      <c r="CN799" s="14">
        <v>0</v>
      </c>
      <c r="CP799" s="1">
        <f t="shared" ref="CP799" si="8365">CF799*CK799+CH799*CK802-CG799*CL799-CI799*CL802</f>
        <v>0.33195135444099655</v>
      </c>
      <c r="CQ799" s="4">
        <f t="shared" ref="CQ799" si="8366">(CF799*CL799+CG799*CK799+CH799*CL802+CI799*CK802)</f>
        <v>-0.87740314315540857</v>
      </c>
      <c r="CR799" s="2">
        <f t="shared" ref="CR799" si="8367">CF799*CM799+CH799*CM802-CG799*CN799-CI799*CN802</f>
        <v>0</v>
      </c>
      <c r="CS799" s="3">
        <f t="shared" ref="CS799" si="8368">(CF799*CN799+CG799*CM799+CH799*CN802+CI799*CM802)</f>
        <v>-0.87740314315540857</v>
      </c>
      <c r="CU799" s="29">
        <f t="shared" ref="CU799" si="8369">20*LOG(((1+$CL$4)/$CL$4)/((CP799+CP802)^2+(CQ799+CQ802)^2)^0.5)</f>
        <v>-2.0252232517148468E-2</v>
      </c>
      <c r="CW799" s="51">
        <f t="shared" ref="CW799" si="8370">((CP799^2+CQ799^2)^0.5)/((CP802^2+CQ802^2)^0.5)</f>
        <v>0.87912285653549116</v>
      </c>
      <c r="CY799" s="35"/>
      <c r="CZ799" s="35"/>
    </row>
    <row r="800" spans="1:104" ht="18" customHeight="1" thickBot="1">
      <c r="D800" s="11"/>
      <c r="E800" s="13"/>
      <c r="F800" s="13"/>
      <c r="G800" s="15"/>
      <c r="H800" s="10"/>
      <c r="I800" s="11"/>
      <c r="J800" s="13"/>
      <c r="K800" s="13"/>
      <c r="L800" s="15"/>
      <c r="N800" s="5"/>
      <c r="Q800" s="6"/>
      <c r="S800" s="11"/>
      <c r="T800" s="13"/>
      <c r="U800" s="13"/>
      <c r="V800" s="15"/>
      <c r="W800" s="20"/>
      <c r="X800" s="5"/>
      <c r="AA800" s="6"/>
      <c r="AB800" s="20"/>
      <c r="AC800" s="11"/>
      <c r="AD800" s="13"/>
      <c r="AE800" s="13"/>
      <c r="AF800" s="15"/>
      <c r="AG800" s="20"/>
      <c r="AH800" s="5"/>
      <c r="AK800" s="6"/>
      <c r="AL800" s="20"/>
      <c r="AM800" s="11"/>
      <c r="AN800" s="13"/>
      <c r="AO800" s="13"/>
      <c r="AP800" s="15"/>
      <c r="AR800" s="5"/>
      <c r="AU800" s="6"/>
      <c r="AW800" s="11"/>
      <c r="AX800" s="13"/>
      <c r="AY800" s="13"/>
      <c r="AZ800" s="15"/>
      <c r="BA800" s="20"/>
      <c r="BB800" s="5"/>
      <c r="BE800" s="6"/>
      <c r="BG800" s="11"/>
      <c r="BH800" s="13"/>
      <c r="BI800" s="13"/>
      <c r="BJ800" s="15"/>
      <c r="BL800" s="5"/>
      <c r="BO800" s="6"/>
      <c r="BQ800" s="11"/>
      <c r="BR800" s="13"/>
      <c r="BS800" s="13"/>
      <c r="BT800" s="15"/>
      <c r="BU800" s="20"/>
      <c r="BV800" s="5"/>
      <c r="BY800" s="6"/>
      <c r="CA800" s="11"/>
      <c r="CB800" s="13"/>
      <c r="CC800" s="13"/>
      <c r="CD800" s="15"/>
      <c r="CF800" s="5"/>
      <c r="CI800" s="6"/>
      <c r="CK800" s="11"/>
      <c r="CL800" s="13"/>
      <c r="CM800" s="13"/>
      <c r="CN800" s="15"/>
      <c r="CP800" s="5"/>
      <c r="CS800" s="6"/>
      <c r="CW800" s="52"/>
      <c r="CY800" s="35"/>
      <c r="CZ800" s="35"/>
    </row>
    <row r="801" spans="1:104" ht="18" customHeight="1" thickBot="1">
      <c r="D801" s="11" t="s">
        <v>6</v>
      </c>
      <c r="E801" s="13"/>
      <c r="F801" s="13" t="s">
        <v>7</v>
      </c>
      <c r="G801" s="15"/>
      <c r="H801" s="10"/>
      <c r="I801" s="11" t="s">
        <v>8</v>
      </c>
      <c r="J801" s="13"/>
      <c r="K801" s="13" t="s">
        <v>9</v>
      </c>
      <c r="L801" s="15"/>
      <c r="N801" s="251" t="s">
        <v>26</v>
      </c>
      <c r="O801" s="252"/>
      <c r="P801" s="253" t="s">
        <v>27</v>
      </c>
      <c r="Q801" s="254"/>
      <c r="S801" s="11" t="s">
        <v>13</v>
      </c>
      <c r="T801" s="13"/>
      <c r="U801" s="13" t="s">
        <v>14</v>
      </c>
      <c r="V801" s="15"/>
      <c r="W801" s="20"/>
      <c r="X801" s="251" t="s">
        <v>26</v>
      </c>
      <c r="Y801" s="252"/>
      <c r="Z801" s="253" t="s">
        <v>27</v>
      </c>
      <c r="AA801" s="254"/>
      <c r="AB801" s="20"/>
      <c r="AC801" s="11" t="s">
        <v>8</v>
      </c>
      <c r="AD801" s="13"/>
      <c r="AE801" s="13" t="s">
        <v>9</v>
      </c>
      <c r="AF801" s="15"/>
      <c r="AG801" s="20"/>
      <c r="AH801" s="251" t="s">
        <v>26</v>
      </c>
      <c r="AI801" s="252"/>
      <c r="AJ801" s="253" t="s">
        <v>27</v>
      </c>
      <c r="AK801" s="254"/>
      <c r="AL801" s="20"/>
      <c r="AM801" s="11" t="s">
        <v>13</v>
      </c>
      <c r="AN801" s="13"/>
      <c r="AO801" s="13" t="s">
        <v>14</v>
      </c>
      <c r="AP801" s="15"/>
      <c r="AR801" s="251" t="s">
        <v>26</v>
      </c>
      <c r="AS801" s="252"/>
      <c r="AT801" s="253" t="s">
        <v>27</v>
      </c>
      <c r="AU801" s="254"/>
      <c r="AV801" s="36"/>
      <c r="AW801" s="11" t="s">
        <v>8</v>
      </c>
      <c r="AX801" s="13"/>
      <c r="AY801" s="13" t="s">
        <v>9</v>
      </c>
      <c r="AZ801" s="15"/>
      <c r="BA801" s="20"/>
      <c r="BB801" s="251" t="s">
        <v>26</v>
      </c>
      <c r="BC801" s="252"/>
      <c r="BD801" s="253" t="s">
        <v>27</v>
      </c>
      <c r="BE801" s="254"/>
      <c r="BF801" s="36"/>
      <c r="BG801" s="11" t="s">
        <v>13</v>
      </c>
      <c r="BH801" s="13"/>
      <c r="BI801" s="13" t="s">
        <v>14</v>
      </c>
      <c r="BJ801" s="15"/>
      <c r="BK801" s="36"/>
      <c r="BL801" s="251" t="s">
        <v>26</v>
      </c>
      <c r="BM801" s="252"/>
      <c r="BN801" s="253" t="s">
        <v>27</v>
      </c>
      <c r="BO801" s="254"/>
      <c r="BP801" s="36"/>
      <c r="BQ801" s="11" t="s">
        <v>8</v>
      </c>
      <c r="BR801" s="13"/>
      <c r="BS801" s="13" t="s">
        <v>9</v>
      </c>
      <c r="BT801" s="15"/>
      <c r="BU801" s="20"/>
      <c r="BV801" s="251" t="s">
        <v>26</v>
      </c>
      <c r="BW801" s="252"/>
      <c r="BX801" s="253" t="s">
        <v>27</v>
      </c>
      <c r="BY801" s="254"/>
      <c r="BZ801" s="36"/>
      <c r="CA801" s="11" t="s">
        <v>13</v>
      </c>
      <c r="CB801" s="13"/>
      <c r="CC801" s="13" t="s">
        <v>14</v>
      </c>
      <c r="CD801" s="15"/>
      <c r="CE801" s="36"/>
      <c r="CF801" s="251" t="s">
        <v>26</v>
      </c>
      <c r="CG801" s="252"/>
      <c r="CH801" s="253" t="s">
        <v>27</v>
      </c>
      <c r="CI801" s="254"/>
      <c r="CK801" s="11" t="s">
        <v>28</v>
      </c>
      <c r="CL801" s="13"/>
      <c r="CM801" s="13" t="s">
        <v>29</v>
      </c>
      <c r="CN801" s="15"/>
      <c r="CP801" s="251" t="s">
        <v>26</v>
      </c>
      <c r="CQ801" s="252"/>
      <c r="CR801" s="253" t="s">
        <v>27</v>
      </c>
      <c r="CS801" s="254"/>
      <c r="CU801" s="38" t="s">
        <v>37</v>
      </c>
      <c r="CW801" s="53" t="s">
        <v>45</v>
      </c>
      <c r="CY801" s="35"/>
      <c r="CZ801" s="35"/>
    </row>
    <row r="802" spans="1:104" ht="18" customHeight="1" thickTop="1" thickBot="1">
      <c r="D802" s="16">
        <v>0</v>
      </c>
      <c r="E802" s="17">
        <v>0</v>
      </c>
      <c r="F802" s="18">
        <v>1</v>
      </c>
      <c r="G802" s="19">
        <v>0</v>
      </c>
      <c r="H802" s="10"/>
      <c r="I802" s="16">
        <v>0</v>
      </c>
      <c r="J802" s="17">
        <f t="shared" ref="J802" si="8371">-1/($J$4*$B799)</f>
        <v>-1.3169140489707656</v>
      </c>
      <c r="K802" s="18">
        <v>1</v>
      </c>
      <c r="L802" s="19">
        <v>0</v>
      </c>
      <c r="N802" s="1">
        <f t="shared" ref="N802" si="8372">D802*I799+F802*I802-E802*J799-G802*J802</f>
        <v>0</v>
      </c>
      <c r="O802" s="4">
        <f t="shared" ref="O802" si="8373">(D802*J799+E802*I799+F802*J802+G802*I802)</f>
        <v>-1.3169140489707656</v>
      </c>
      <c r="P802" s="2">
        <f t="shared" ref="P802" si="8374">D802*K799+F802*K802-E802*L799-G802*L802</f>
        <v>1</v>
      </c>
      <c r="Q802" s="3">
        <f t="shared" ref="Q802" si="8375">(D802*L799+E802*K799+F802*L802+G802*K802)</f>
        <v>0</v>
      </c>
      <c r="S802" s="16">
        <v>0</v>
      </c>
      <c r="T802" s="17">
        <v>0</v>
      </c>
      <c r="U802" s="18">
        <v>1</v>
      </c>
      <c r="V802" s="19">
        <v>0</v>
      </c>
      <c r="W802" s="20"/>
      <c r="X802" s="1">
        <f t="shared" ref="X802" si="8376">N802*S799+P802*S802-O802*T799-Q802*T802</f>
        <v>0</v>
      </c>
      <c r="Y802" s="4">
        <f t="shared" ref="Y802" si="8377">(N802*T799+O802*S799+P802*T802+Q802*S802)</f>
        <v>-1.3169140489707656</v>
      </c>
      <c r="Z802" s="2">
        <f t="shared" ref="Z802" si="8378">N802*U799+P802*U802-O802*V799-Q802*V802</f>
        <v>-1.3813911142649857</v>
      </c>
      <c r="AA802" s="3">
        <f t="shared" ref="AA802" si="8379">(N802*V799+O802*U799+P802*V802+Q802*U802)</f>
        <v>0</v>
      </c>
      <c r="AB802" s="20"/>
      <c r="AC802" s="16">
        <v>0</v>
      </c>
      <c r="AD802" s="17">
        <f t="shared" ref="AD802" si="8380">-1/($AD$4*$B799)</f>
        <v>-1.5045105225465947</v>
      </c>
      <c r="AE802" s="18">
        <v>1</v>
      </c>
      <c r="AF802" s="19">
        <v>0</v>
      </c>
      <c r="AG802" s="20"/>
      <c r="AH802" s="1">
        <f t="shared" ref="AH802" si="8381">X802*AC799+Z802*AC802-Y802*AD799-AA802*AD802</f>
        <v>0</v>
      </c>
      <c r="AI802" s="4">
        <f t="shared" ref="AI802" si="8382">(X802*AD799+Y802*AC799+Z802*AD802+AA802*AC802)</f>
        <v>0.76140341819327095</v>
      </c>
      <c r="AJ802" s="2">
        <f t="shared" ref="AJ802" si="8383">X802*AE799+Z802*AE802-Y802*AF799-AA802*AF802</f>
        <v>-1.3813911142649857</v>
      </c>
      <c r="AK802" s="3">
        <f t="shared" ref="AK802" si="8384">(X802*AF799+Y802*AE799+Z802*AF802+AA802*AE802)</f>
        <v>0</v>
      </c>
      <c r="AL802" s="20"/>
      <c r="AM802" s="16">
        <v>0</v>
      </c>
      <c r="AN802" s="17">
        <v>0</v>
      </c>
      <c r="AO802" s="18">
        <v>1</v>
      </c>
      <c r="AP802" s="19">
        <v>0</v>
      </c>
      <c r="AR802" s="1">
        <f t="shared" ref="AR802" si="8385">AH802*AM799+AJ802*AM802-AI802*AN799-AK802*AN802</f>
        <v>0</v>
      </c>
      <c r="AS802" s="4">
        <f t="shared" ref="AS802" si="8386">(AH802*AN799+AI802*AM799+AJ802*AN802+AK802*AM802)</f>
        <v>0.76140341819327095</v>
      </c>
      <c r="AT802" s="2">
        <f t="shared" ref="AT802" si="8387">AH802*AO799+AJ802*AO802-AI802*AP799-AK802*AP802</f>
        <v>4.9457916605567531E-2</v>
      </c>
      <c r="AU802" s="3">
        <f t="shared" ref="AU802" si="8388">(AH802*AP799+AI802*AO799+AJ802*AP802+AK802*AO802)</f>
        <v>0</v>
      </c>
      <c r="AV802" s="20"/>
      <c r="AW802" s="16">
        <v>0</v>
      </c>
      <c r="AX802" s="17">
        <f t="shared" ref="AX802" si="8389">-1/($AX$4*$B799)</f>
        <v>-1.5045105225465947</v>
      </c>
      <c r="AY802" s="18">
        <v>1</v>
      </c>
      <c r="AZ802" s="19">
        <v>0</v>
      </c>
      <c r="BA802" s="20"/>
      <c r="BB802" s="1">
        <f t="shared" ref="BB802" si="8390">AR802*AW799+AT802*AW802-AS802*AX799-AU802*AX802</f>
        <v>0</v>
      </c>
      <c r="BC802" s="4">
        <f t="shared" ref="BC802" si="8391">(AR802*AX799+AS802*AW799+AT802*AX802+AU802*AW802)</f>
        <v>0.68699346223696267</v>
      </c>
      <c r="BD802" s="2">
        <f t="shared" ref="BD802" si="8392">AR802*AY799+AT802*AY802-AS802*AZ799-AU802*AZ802</f>
        <v>4.9457916605567531E-2</v>
      </c>
      <c r="BE802" s="3">
        <f t="shared" ref="BE802" si="8393">(AR802*AZ799+AS802*AY799+AT802*AZ802+AU802*AY802)</f>
        <v>0</v>
      </c>
      <c r="BF802" s="20"/>
      <c r="BG802" s="16">
        <v>0</v>
      </c>
      <c r="BH802" s="17">
        <v>0</v>
      </c>
      <c r="BI802" s="18">
        <v>1</v>
      </c>
      <c r="BJ802" s="19">
        <v>0</v>
      </c>
      <c r="BK802" s="20"/>
      <c r="BL802" s="1">
        <f t="shared" ref="BL802" si="8394">BB802*BG799+BD802*BG802-BC802*BH799-BE802*BH802</f>
        <v>0</v>
      </c>
      <c r="BM802" s="4">
        <f t="shared" ref="BM802" si="8395">(BB802*BH799+BC802*BG799+BD802*BH802+BE802*BG802)</f>
        <v>0.68699346223696267</v>
      </c>
      <c r="BN802" s="2">
        <f t="shared" ref="BN802" si="8396">BB802*BI799+BD802*BI802-BC802*BJ799-BE802*BJ802</f>
        <v>1.2917562486856733</v>
      </c>
      <c r="BO802" s="3">
        <f t="shared" ref="BO802" si="8397">(BB802*BJ799+BC802*BI799+BD802*BJ802+BE802*BI802)</f>
        <v>0</v>
      </c>
      <c r="BP802" s="20"/>
      <c r="BQ802" s="16">
        <v>0</v>
      </c>
      <c r="BR802" s="17">
        <f t="shared" ref="BR802" si="8398">-1/($BR$4*$B799)</f>
        <v>-1.3169140489707656</v>
      </c>
      <c r="BS802" s="18">
        <v>1</v>
      </c>
      <c r="BT802" s="19">
        <v>0</v>
      </c>
      <c r="BU802" s="20"/>
      <c r="BV802" s="1">
        <f t="shared" ref="BV802" si="8399">BL802*BQ799+BN802*BQ802-BM802*BR799-BO802*BR802</f>
        <v>0</v>
      </c>
      <c r="BW802" s="4">
        <f t="shared" ref="BW802" si="8400">(BL802*BR799+BM802*BQ799+BN802*BR802+BO802*BQ802)</f>
        <v>-1.0141384895029746</v>
      </c>
      <c r="BX802" s="2">
        <f t="shared" ref="BX802" si="8401">BL802*BS799+BN802*BS802-BM802*BT799-BO802*BT802</f>
        <v>1.2917562486856733</v>
      </c>
      <c r="BY802" s="3">
        <f t="shared" ref="BY802" si="8402">(BL802*BT799+BM802*BS799+BN802*BT802+BO802*BS802)</f>
        <v>0</v>
      </c>
      <c r="BZ802" s="20"/>
      <c r="CA802" s="16">
        <v>0</v>
      </c>
      <c r="CB802" s="17">
        <v>0</v>
      </c>
      <c r="CC802" s="18">
        <v>1</v>
      </c>
      <c r="CD802" s="19">
        <v>0</v>
      </c>
      <c r="CE802" s="20"/>
      <c r="CF802" s="1">
        <f t="shared" ref="CF802" si="8403">BV802*CA799+BX802*CA802-BW802*CB799-BY802*CB802</f>
        <v>0</v>
      </c>
      <c r="CG802" s="4">
        <f t="shared" ref="CG802" si="8404">(BV802*CB799+BW802*CA799+BX802*CB802+BY802*CA802)</f>
        <v>-1.0141384895029746</v>
      </c>
      <c r="CH802" s="2">
        <f t="shared" ref="CH802" si="8405">BV802*CC799+BX802*CC802-BW802*CD799-BY802*CD802</f>
        <v>0.33195135444099577</v>
      </c>
      <c r="CI802" s="3">
        <f t="shared" ref="CI802" si="8406">(BV802*CD799+BW802*CC799+BX802*CD802+BY802*CC802)</f>
        <v>0</v>
      </c>
      <c r="CK802" s="16">
        <f t="shared" ref="CK802" si="8407">1/$CL$4</f>
        <v>1</v>
      </c>
      <c r="CL802" s="17">
        <v>0</v>
      </c>
      <c r="CM802" s="18">
        <v>1</v>
      </c>
      <c r="CN802" s="19">
        <v>0</v>
      </c>
      <c r="CP802" s="1">
        <f t="shared" ref="CP802" si="8408">CF802*CK799+CH802*CK802-CG802*CL799-CI802*CL802</f>
        <v>0.33195135444099577</v>
      </c>
      <c r="CQ802" s="4">
        <f t="shared" ref="CQ802" si="8409">(CF802*CL799+CG802*CK799+CH802*CL802+CI802*CK802)</f>
        <v>-1.0141384895029746</v>
      </c>
      <c r="CR802" s="2">
        <f t="shared" ref="CR802" si="8410">CF802*CM799+CH802*CM802-CG802*CN799-CI802*CN802</f>
        <v>0.33195135444099577</v>
      </c>
      <c r="CS802" s="3">
        <f t="shared" ref="CS802" si="8411">(CF802*CN799+CG802*CM799+CH802*CN802+CI802*CM802)</f>
        <v>0</v>
      </c>
      <c r="CU802" s="39">
        <f t="shared" ref="CU802" si="8412">(180/PI())*ATAN(-1*(CQ799/CP799))</f>
        <v>69.27667034600772</v>
      </c>
      <c r="CW802" s="54">
        <f t="shared" ref="CW802" si="8413">20*LOG(((1-(10^(CU799/20)^2)*(1-((1-CW799)/(1+CW799))^2))^0.5))</f>
        <v>-20.569497481847119</v>
      </c>
      <c r="CY802" s="35"/>
      <c r="CZ802" s="35"/>
    </row>
    <row r="803" spans="1:104" ht="18" customHeight="1"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3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  <c r="BB803" s="20"/>
      <c r="BC803" s="20"/>
      <c r="BD803" s="20"/>
      <c r="BE803" s="20"/>
      <c r="BF803" s="20"/>
      <c r="BG803" s="20"/>
      <c r="BH803" s="20"/>
      <c r="BI803" s="20"/>
      <c r="BJ803" s="20"/>
      <c r="BK803" s="20"/>
      <c r="BL803" s="20"/>
      <c r="BM803" s="20"/>
      <c r="BN803" s="20"/>
      <c r="BO803" s="20"/>
      <c r="BP803" s="20"/>
      <c r="BQ803" s="20"/>
      <c r="BR803" s="20"/>
      <c r="BS803" s="20"/>
      <c r="BT803" s="20"/>
      <c r="BU803" s="20"/>
      <c r="BV803" s="20"/>
      <c r="BW803" s="20"/>
      <c r="BX803" s="20"/>
      <c r="BY803" s="20"/>
      <c r="BZ803" s="20"/>
      <c r="CA803" s="20"/>
      <c r="CB803" s="20"/>
      <c r="CC803" s="20"/>
      <c r="CD803" s="20"/>
      <c r="CE803" s="20"/>
      <c r="CF803" s="20"/>
      <c r="CG803" s="20"/>
      <c r="CH803" s="20"/>
      <c r="CI803" s="20"/>
      <c r="CJ803" s="20"/>
      <c r="CK803" s="20"/>
      <c r="CL803" s="20"/>
      <c r="CY803" s="35"/>
      <c r="CZ803" s="35"/>
    </row>
    <row r="804" spans="1:104" ht="18" customHeight="1">
      <c r="CY804" s="35"/>
      <c r="CZ804" s="35"/>
    </row>
    <row r="805" spans="1:104" ht="18" customHeight="1" thickBot="1">
      <c r="A805" s="23"/>
      <c r="B805" s="23"/>
      <c r="C805" s="23"/>
      <c r="D805" s="20" t="s">
        <v>15</v>
      </c>
      <c r="E805" s="20"/>
      <c r="F805" s="20"/>
      <c r="G805" s="20"/>
      <c r="H805" s="20"/>
      <c r="I805" s="20" t="s">
        <v>16</v>
      </c>
      <c r="J805" s="20"/>
      <c r="K805" s="20"/>
      <c r="L805" s="20"/>
      <c r="M805" s="23"/>
      <c r="N805" s="23"/>
      <c r="O805" s="24" t="s">
        <v>17</v>
      </c>
      <c r="P805" s="23"/>
      <c r="Q805" s="23"/>
      <c r="R805" s="23"/>
      <c r="S805" s="20"/>
      <c r="T805" s="20" t="s">
        <v>18</v>
      </c>
      <c r="U805" s="23"/>
      <c r="V805" s="23"/>
      <c r="W805" s="23"/>
      <c r="X805" s="23"/>
      <c r="Y805" s="24" t="s">
        <v>19</v>
      </c>
      <c r="Z805" s="23"/>
      <c r="AA805" s="23"/>
      <c r="AB805" s="23"/>
      <c r="AC805" s="24" t="s">
        <v>20</v>
      </c>
      <c r="AD805" s="20"/>
      <c r="AE805" s="20"/>
      <c r="AF805" s="20"/>
      <c r="AG805" s="20"/>
      <c r="AH805" s="23"/>
      <c r="AI805" s="24" t="s">
        <v>21</v>
      </c>
      <c r="AJ805" s="23"/>
      <c r="AK805" s="23"/>
      <c r="AL805" s="20"/>
      <c r="AM805" s="24" t="s">
        <v>31</v>
      </c>
      <c r="AN805" s="20"/>
      <c r="AO805" s="23"/>
      <c r="AP805" s="23"/>
      <c r="AQ805" s="23"/>
      <c r="AR805" s="23"/>
      <c r="AS805" s="24" t="s">
        <v>91</v>
      </c>
      <c r="AT805" s="23"/>
      <c r="AU805" s="23"/>
      <c r="AV805" s="23"/>
      <c r="AW805" s="24" t="s">
        <v>32</v>
      </c>
      <c r="AX805" s="20"/>
      <c r="AY805" s="20"/>
      <c r="AZ805" s="20"/>
      <c r="BA805" s="20"/>
      <c r="BB805" s="23"/>
      <c r="BC805" s="24" t="s">
        <v>22</v>
      </c>
      <c r="BD805" s="23"/>
      <c r="BE805" s="23"/>
      <c r="BF805" s="23"/>
      <c r="BG805" s="24" t="s">
        <v>33</v>
      </c>
      <c r="BH805" s="20"/>
      <c r="BI805" s="23"/>
      <c r="BJ805" s="23"/>
      <c r="BK805" s="23"/>
      <c r="BL805" s="23"/>
      <c r="BM805" s="24" t="s">
        <v>34</v>
      </c>
      <c r="BN805" s="23"/>
      <c r="BO805" s="23"/>
      <c r="BP805" s="23"/>
      <c r="BQ805" s="24" t="s">
        <v>89</v>
      </c>
      <c r="BR805" s="20"/>
      <c r="BS805" s="20"/>
      <c r="BT805" s="20"/>
      <c r="BU805" s="20"/>
      <c r="BV805" s="23"/>
      <c r="BW805" s="24" t="s">
        <v>35</v>
      </c>
      <c r="BX805" s="23"/>
      <c r="BY805" s="23"/>
      <c r="BZ805" s="23"/>
      <c r="CA805" s="24" t="s">
        <v>90</v>
      </c>
      <c r="CB805" s="20"/>
      <c r="CC805" s="23"/>
      <c r="CD805" s="23"/>
      <c r="CE805" s="23"/>
      <c r="CF805" s="23"/>
      <c r="CG805" s="24" t="s">
        <v>92</v>
      </c>
      <c r="CH805" s="23"/>
      <c r="CI805" s="23"/>
      <c r="CJ805" s="23"/>
      <c r="CK805" s="24" t="s">
        <v>36</v>
      </c>
      <c r="CL805" s="24"/>
      <c r="CM805" s="23"/>
      <c r="CN805" s="23"/>
      <c r="CO805" s="23"/>
      <c r="CP805" s="23"/>
      <c r="CQ805" s="24" t="s">
        <v>93</v>
      </c>
      <c r="CR805" s="23"/>
      <c r="CS805" s="23"/>
      <c r="CY805" s="35"/>
      <c r="CZ805" s="35"/>
    </row>
    <row r="806" spans="1:104" ht="18" customHeight="1" thickBot="1">
      <c r="A806" s="23"/>
      <c r="B806" s="33"/>
      <c r="C806" s="23"/>
      <c r="D806" s="7" t="s">
        <v>2</v>
      </c>
      <c r="E806" s="8"/>
      <c r="F806" s="8" t="s">
        <v>3</v>
      </c>
      <c r="G806" s="9"/>
      <c r="H806" s="10"/>
      <c r="I806" s="7" t="s">
        <v>4</v>
      </c>
      <c r="J806" s="8"/>
      <c r="K806" s="8" t="s">
        <v>5</v>
      </c>
      <c r="L806" s="9"/>
      <c r="M806" s="23"/>
      <c r="N806" s="251" t="s">
        <v>79</v>
      </c>
      <c r="O806" s="252"/>
      <c r="P806" s="253" t="s">
        <v>80</v>
      </c>
      <c r="Q806" s="254"/>
      <c r="R806" s="23"/>
      <c r="S806" s="7" t="s">
        <v>11</v>
      </c>
      <c r="T806" s="8"/>
      <c r="U806" s="8" t="s">
        <v>12</v>
      </c>
      <c r="V806" s="9"/>
      <c r="W806" s="20"/>
      <c r="X806" s="251" t="s">
        <v>79</v>
      </c>
      <c r="Y806" s="252"/>
      <c r="Z806" s="253" t="s">
        <v>80</v>
      </c>
      <c r="AA806" s="254"/>
      <c r="AB806" s="20"/>
      <c r="AC806" s="7" t="s">
        <v>4</v>
      </c>
      <c r="AD806" s="8"/>
      <c r="AE806" s="8" t="s">
        <v>5</v>
      </c>
      <c r="AF806" s="9"/>
      <c r="AG806" s="20"/>
      <c r="AH806" s="251" t="s">
        <v>0</v>
      </c>
      <c r="AI806" s="252"/>
      <c r="AJ806" s="253" t="s">
        <v>1</v>
      </c>
      <c r="AK806" s="254"/>
      <c r="AL806" s="20"/>
      <c r="AM806" s="7" t="s">
        <v>11</v>
      </c>
      <c r="AN806" s="8"/>
      <c r="AO806" s="8" t="s">
        <v>12</v>
      </c>
      <c r="AP806" s="9"/>
      <c r="AQ806" s="23"/>
      <c r="AR806" s="251" t="s">
        <v>0</v>
      </c>
      <c r="AS806" s="252"/>
      <c r="AT806" s="253" t="s">
        <v>1</v>
      </c>
      <c r="AU806" s="254"/>
      <c r="AV806" s="36"/>
      <c r="AW806" s="7" t="s">
        <v>4</v>
      </c>
      <c r="AX806" s="8"/>
      <c r="AY806" s="8" t="s">
        <v>5</v>
      </c>
      <c r="AZ806" s="9"/>
      <c r="BA806" s="20"/>
      <c r="BB806" s="251" t="s">
        <v>0</v>
      </c>
      <c r="BC806" s="252"/>
      <c r="BD806" s="253" t="s">
        <v>1</v>
      </c>
      <c r="BE806" s="254"/>
      <c r="BF806" s="36"/>
      <c r="BG806" s="7" t="s">
        <v>11</v>
      </c>
      <c r="BH806" s="8"/>
      <c r="BI806" s="8" t="s">
        <v>12</v>
      </c>
      <c r="BJ806" s="9"/>
      <c r="BK806" s="36"/>
      <c r="BL806" s="251" t="s">
        <v>0</v>
      </c>
      <c r="BM806" s="252"/>
      <c r="BN806" s="253" t="s">
        <v>1</v>
      </c>
      <c r="BO806" s="254"/>
      <c r="BP806" s="36"/>
      <c r="BQ806" s="7" t="s">
        <v>4</v>
      </c>
      <c r="BR806" s="8"/>
      <c r="BS806" s="8" t="s">
        <v>5</v>
      </c>
      <c r="BT806" s="9"/>
      <c r="BU806" s="20"/>
      <c r="BV806" s="251" t="s">
        <v>0</v>
      </c>
      <c r="BW806" s="252"/>
      <c r="BX806" s="253" t="s">
        <v>1</v>
      </c>
      <c r="BY806" s="254"/>
      <c r="BZ806" s="36"/>
      <c r="CA806" s="7" t="s">
        <v>11</v>
      </c>
      <c r="CB806" s="8"/>
      <c r="CC806" s="8" t="s">
        <v>12</v>
      </c>
      <c r="CD806" s="9"/>
      <c r="CE806" s="36"/>
      <c r="CF806" s="251" t="s">
        <v>0</v>
      </c>
      <c r="CG806" s="252"/>
      <c r="CH806" s="253" t="s">
        <v>1</v>
      </c>
      <c r="CI806" s="254"/>
      <c r="CJ806" s="23"/>
      <c r="CK806" s="7" t="s">
        <v>23</v>
      </c>
      <c r="CL806" s="8"/>
      <c r="CM806" s="8" t="s">
        <v>24</v>
      </c>
      <c r="CN806" s="9"/>
      <c r="CO806" s="23"/>
      <c r="CP806" s="251" t="s">
        <v>0</v>
      </c>
      <c r="CQ806" s="252"/>
      <c r="CR806" s="253" t="s">
        <v>1</v>
      </c>
      <c r="CS806" s="254"/>
      <c r="CU806" s="26" t="s">
        <v>25</v>
      </c>
      <c r="CW806" s="50" t="s">
        <v>44</v>
      </c>
      <c r="CY806" s="35"/>
      <c r="CZ806" s="35"/>
    </row>
    <row r="807" spans="1:104" ht="18" customHeight="1" thickTop="1" thickBot="1">
      <c r="B807" s="34">
        <v>1.1200000000000001</v>
      </c>
      <c r="D807" s="11">
        <v>1</v>
      </c>
      <c r="E807" s="12">
        <v>0</v>
      </c>
      <c r="F807" s="13">
        <v>0</v>
      </c>
      <c r="G807" s="40">
        <f t="shared" ref="G807" si="8414">-1/($E$4*$B807)</f>
        <v>-0.93797367670673693</v>
      </c>
      <c r="H807" s="10"/>
      <c r="I807" s="11">
        <v>1</v>
      </c>
      <c r="J807" s="12">
        <v>0</v>
      </c>
      <c r="K807" s="13">
        <v>0</v>
      </c>
      <c r="L807" s="14">
        <v>0</v>
      </c>
      <c r="N807" s="1">
        <f t="shared" ref="N807" si="8415">D807*I807+F807*I810-E807*J807-G807*J810</f>
        <v>-0.22420186677325904</v>
      </c>
      <c r="O807" s="4">
        <f t="shared" ref="O807" si="8416">(D807*J807+E807*I807+F807*J810+G807*I810)</f>
        <v>0</v>
      </c>
      <c r="P807" s="2">
        <f t="shared" ref="P807" si="8417">D807*K807+F807*K810-E807*L807-G807*L810</f>
        <v>0</v>
      </c>
      <c r="Q807" s="3">
        <f t="shared" ref="Q807" si="8418">(D807*L807+E807*K807+F807*L810+G807*K810)</f>
        <v>-0.93797367670673693</v>
      </c>
      <c r="S807" s="11">
        <v>1</v>
      </c>
      <c r="T807" s="12">
        <v>0</v>
      </c>
      <c r="U807" s="13">
        <v>0</v>
      </c>
      <c r="V807" s="40">
        <f t="shared" ref="V807" si="8419">-1/($T$4*$B807)</f>
        <v>-1.7921660836153006</v>
      </c>
      <c r="W807" s="20"/>
      <c r="X807" s="1">
        <f t="shared" ref="X807" si="8420">N807*S807+P807*S810-O807*T807-Q807*T810</f>
        <v>-0.22420186677325904</v>
      </c>
      <c r="Y807" s="4">
        <f t="shared" ref="Y807" si="8421">(N807*T807+O807*S807+P807*T810+Q807*S810)</f>
        <v>0</v>
      </c>
      <c r="Z807" s="2">
        <f t="shared" ref="Z807" si="8422">N807*U807+P807*U810-O807*V807-Q807*V810</f>
        <v>0</v>
      </c>
      <c r="AA807" s="3">
        <f t="shared" ref="AA807" si="8423">(N807*V807+O807*U807+P807*V810+Q807*U810)</f>
        <v>-0.53616669519246596</v>
      </c>
      <c r="AB807" s="20"/>
      <c r="AC807" s="11">
        <v>1</v>
      </c>
      <c r="AD807" s="12">
        <v>0</v>
      </c>
      <c r="AE807" s="13">
        <v>0</v>
      </c>
      <c r="AF807" s="14">
        <v>0</v>
      </c>
      <c r="AG807" s="20"/>
      <c r="AH807" s="1">
        <f t="shared" ref="AH807" si="8424">X807*AC807+Z807*AC810-Y807*AD807-AA807*AD810</f>
        <v>-1.0236679047904631</v>
      </c>
      <c r="AI807" s="4">
        <f t="shared" ref="AI807" si="8425">(X807*AD807+Y807*AC807+Z807*AD810+AA807*AC810)</f>
        <v>0</v>
      </c>
      <c r="AJ807" s="2">
        <f t="shared" ref="AJ807" si="8426">X807*AE807+Z807*AE810-Y807*AF807-AA807*AF810</f>
        <v>0</v>
      </c>
      <c r="AK807" s="3">
        <f t="shared" ref="AK807" si="8427">(X807*AF807+Y807*AE807+Z807*AF810+AA807*AE810)</f>
        <v>-0.53616669519246596</v>
      </c>
      <c r="AL807" s="20"/>
      <c r="AM807" s="11">
        <v>1</v>
      </c>
      <c r="AN807" s="12">
        <v>0</v>
      </c>
      <c r="AO807" s="13">
        <v>0</v>
      </c>
      <c r="AP807" s="40">
        <f t="shared" ref="AP807" si="8428">-1/($AN$4*$B807)</f>
        <v>-1.862447106502175</v>
      </c>
      <c r="AR807" s="1">
        <f t="shared" ref="AR807" si="8429">AH807*AM807+AJ807*AM810-AI807*AN807-AK807*AN810</f>
        <v>-1.0236679047904631</v>
      </c>
      <c r="AS807" s="4">
        <f t="shared" ref="AS807" si="8430">(AH807*AN807+AI807*AM807+AJ807*AN810+AK807*AM810)</f>
        <v>0</v>
      </c>
      <c r="AT807" s="2">
        <f t="shared" ref="AT807" si="8431">AH807*AO807+AJ807*AO810-AI807*AP807-AK807*AP810</f>
        <v>0</v>
      </c>
      <c r="AU807" s="3">
        <f t="shared" ref="AU807" si="8432">(AH807*AP807+AI807*AO807+AJ807*AP810+AK807*AO810)</f>
        <v>1.3703606321036761</v>
      </c>
      <c r="AV807" s="20"/>
      <c r="AW807" s="11">
        <v>1</v>
      </c>
      <c r="AX807" s="12">
        <v>0</v>
      </c>
      <c r="AY807" s="13">
        <v>0</v>
      </c>
      <c r="AZ807" s="14">
        <v>0</v>
      </c>
      <c r="BA807" s="20"/>
      <c r="BB807" s="1">
        <f t="shared" ref="BB807" si="8433">AR807*AW807+AT807*AW810-AS807*AX807-AU807*AX810</f>
        <v>1.0196458538334454</v>
      </c>
      <c r="BC807" s="4">
        <f t="shared" ref="BC807" si="8434">(AR807*AX807+AS807*AW807+AT807*AX810+AU807*AW810)</f>
        <v>0</v>
      </c>
      <c r="BD807" s="2">
        <f t="shared" ref="BD807" si="8435">AR807*AY807+AT807*AY810-AS807*AZ807-AU807*AZ810</f>
        <v>0</v>
      </c>
      <c r="BE807" s="3">
        <f t="shared" ref="BE807" si="8436">(AR807*AZ807+AS807*AY807+AT807*AZ810+AU807*AY810)</f>
        <v>1.3703606321036761</v>
      </c>
      <c r="BF807" s="20"/>
      <c r="BG807" s="11">
        <v>1</v>
      </c>
      <c r="BH807" s="12">
        <v>0</v>
      </c>
      <c r="BI807" s="13">
        <v>0</v>
      </c>
      <c r="BJ807" s="40">
        <f t="shared" ref="BJ807" si="8437">-1/($BH$4*$B807)</f>
        <v>-1.7921660836153006</v>
      </c>
      <c r="BK807" s="20"/>
      <c r="BL807" s="1">
        <f t="shared" ref="BL807" si="8438">BB807*BG807+BD807*BG810-BC807*BH807-BE807*BH810</f>
        <v>1.0196458538334454</v>
      </c>
      <c r="BM807" s="4">
        <f t="shared" ref="BM807" si="8439">(BB807*BH807+BC807*BG807+BD807*BH810+BE807*BG810)</f>
        <v>0</v>
      </c>
      <c r="BN807" s="2">
        <f t="shared" ref="BN807" si="8440">BB807*BI807+BD807*BI810-BC807*BJ807-BE807*BJ810</f>
        <v>0</v>
      </c>
      <c r="BO807" s="3">
        <f t="shared" ref="BO807" si="8441">(BB807*BJ807+BC807*BI807+BD807*BJ810+BE807*BI810)</f>
        <v>-0.457014084435589</v>
      </c>
      <c r="BP807" s="20"/>
      <c r="BQ807" s="11">
        <v>1</v>
      </c>
      <c r="BR807" s="12">
        <v>0</v>
      </c>
      <c r="BS807" s="13">
        <v>0</v>
      </c>
      <c r="BT807" s="14">
        <v>0</v>
      </c>
      <c r="BU807" s="20"/>
      <c r="BV807" s="1">
        <f t="shared" ref="BV807" si="8442">BL807*BQ807+BN807*BQ810-BM807*BR807-BO807*BR810</f>
        <v>0.4231712307160167</v>
      </c>
      <c r="BW807" s="4">
        <f t="shared" ref="BW807" si="8443">(BL807*BR807+BM807*BQ807+BN807*BR810+BO807*BQ810)</f>
        <v>0</v>
      </c>
      <c r="BX807" s="2">
        <f t="shared" ref="BX807" si="8444">BL807*BS807+BN807*BS810-BM807*BT807-BO807*BT810</f>
        <v>0</v>
      </c>
      <c r="BY807" s="3">
        <f t="shared" ref="BY807" si="8445">(BL807*BT807+BM807*BS807+BN807*BT810+BO807*BS810)</f>
        <v>-0.457014084435589</v>
      </c>
      <c r="BZ807" s="20"/>
      <c r="CA807" s="11">
        <v>1</v>
      </c>
      <c r="CB807" s="12">
        <v>0</v>
      </c>
      <c r="CC807" s="13">
        <v>0</v>
      </c>
      <c r="CD807" s="40">
        <f t="shared" ref="CD807" si="8446">-1/($CB$4*$B807)</f>
        <v>-0.93797367670673693</v>
      </c>
      <c r="CE807" s="20"/>
      <c r="CF807" s="1">
        <f t="shared" ref="CF807" si="8447">BV807*CA807+BX807*CA810-BW807*CB807-BY807*CB810</f>
        <v>0.4231712307160167</v>
      </c>
      <c r="CG807" s="4">
        <f t="shared" ref="CG807" si="8448">(BV807*CB807+BW807*CA807+BX807*CB810+BY807*CA810)</f>
        <v>0</v>
      </c>
      <c r="CH807" s="2">
        <f t="shared" ref="CH807" si="8449">BV807*CC807+BX807*CC810-BW807*CD807-BY807*CD810</f>
        <v>0</v>
      </c>
      <c r="CI807" s="3">
        <f t="shared" ref="CI807" si="8450">(BV807*CD807+BW807*CC807+BX807*CD810+BY807*CC810)</f>
        <v>-0.85393755958680595</v>
      </c>
      <c r="CJ807" s="28"/>
      <c r="CK807" s="11">
        <v>1</v>
      </c>
      <c r="CL807" s="12">
        <v>0</v>
      </c>
      <c r="CM807" s="13">
        <v>0</v>
      </c>
      <c r="CN807" s="14">
        <v>0</v>
      </c>
      <c r="CP807" s="1">
        <f t="shared" ref="CP807" si="8451">CF807*CK807+CH807*CK810-CG807*CL807-CI807*CL810</f>
        <v>0.4231712307160167</v>
      </c>
      <c r="CQ807" s="4">
        <f t="shared" ref="CQ807" si="8452">(CF807*CL807+CG807*CK807+CH807*CL810+CI807*CK810)</f>
        <v>-0.85393755958680595</v>
      </c>
      <c r="CR807" s="2">
        <f t="shared" ref="CR807" si="8453">CF807*CM807+CH807*CM810-CG807*CN807-CI807*CN810</f>
        <v>0</v>
      </c>
      <c r="CS807" s="3">
        <f t="shared" ref="CS807" si="8454">(CF807*CN807+CG807*CM807+CH807*CN810+CI807*CM810)</f>
        <v>-0.85393755958680595</v>
      </c>
      <c r="CU807" s="29">
        <f t="shared" ref="CU807" si="8455">20*LOG(((1+$CL$4)/$CL$4)/((CP807+CP810)^2+(CQ807+CQ810)^2)^0.5)</f>
        <v>-1.2506735102545005E-2</v>
      </c>
      <c r="CW807" s="51">
        <f t="shared" ref="CW807" si="8456">((CP807^2+CQ807^2)^0.5)/((CP810^2+CQ810^2)^0.5)</f>
        <v>0.9073465549056593</v>
      </c>
      <c r="CY807" s="35"/>
      <c r="CZ807" s="35"/>
    </row>
    <row r="808" spans="1:104" ht="18" customHeight="1" thickBot="1">
      <c r="D808" s="11"/>
      <c r="E808" s="13"/>
      <c r="F808" s="13"/>
      <c r="G808" s="15"/>
      <c r="H808" s="10"/>
      <c r="I808" s="11"/>
      <c r="J808" s="13"/>
      <c r="K808" s="13"/>
      <c r="L808" s="15"/>
      <c r="N808" s="5"/>
      <c r="Q808" s="6"/>
      <c r="S808" s="11"/>
      <c r="T808" s="13"/>
      <c r="U808" s="13"/>
      <c r="V808" s="15"/>
      <c r="W808" s="20"/>
      <c r="X808" s="5"/>
      <c r="AA808" s="6"/>
      <c r="AB808" s="20"/>
      <c r="AC808" s="11"/>
      <c r="AD808" s="13"/>
      <c r="AE808" s="13"/>
      <c r="AF808" s="15"/>
      <c r="AG808" s="20"/>
      <c r="AH808" s="5"/>
      <c r="AK808" s="6"/>
      <c r="AL808" s="20"/>
      <c r="AM808" s="11"/>
      <c r="AN808" s="13"/>
      <c r="AO808" s="13"/>
      <c r="AP808" s="15"/>
      <c r="AR808" s="5"/>
      <c r="AU808" s="6"/>
      <c r="AW808" s="11"/>
      <c r="AX808" s="13"/>
      <c r="AY808" s="13"/>
      <c r="AZ808" s="15"/>
      <c r="BA808" s="20"/>
      <c r="BB808" s="5"/>
      <c r="BE808" s="6"/>
      <c r="BG808" s="11"/>
      <c r="BH808" s="13"/>
      <c r="BI808" s="13"/>
      <c r="BJ808" s="15"/>
      <c r="BL808" s="5"/>
      <c r="BO808" s="6"/>
      <c r="BQ808" s="11"/>
      <c r="BR808" s="13"/>
      <c r="BS808" s="13"/>
      <c r="BT808" s="15"/>
      <c r="BU808" s="20"/>
      <c r="BV808" s="5"/>
      <c r="BY808" s="6"/>
      <c r="CA808" s="11"/>
      <c r="CB808" s="13"/>
      <c r="CC808" s="13"/>
      <c r="CD808" s="15"/>
      <c r="CF808" s="5"/>
      <c r="CI808" s="6"/>
      <c r="CK808" s="11"/>
      <c r="CL808" s="13"/>
      <c r="CM808" s="13"/>
      <c r="CN808" s="15"/>
      <c r="CP808" s="5"/>
      <c r="CS808" s="6"/>
      <c r="CW808" s="52"/>
      <c r="CY808" s="35"/>
      <c r="CZ808" s="35"/>
    </row>
    <row r="809" spans="1:104" ht="18" customHeight="1" thickBot="1">
      <c r="D809" s="11" t="s">
        <v>6</v>
      </c>
      <c r="E809" s="13"/>
      <c r="F809" s="13" t="s">
        <v>7</v>
      </c>
      <c r="G809" s="15"/>
      <c r="H809" s="10"/>
      <c r="I809" s="11" t="s">
        <v>8</v>
      </c>
      <c r="J809" s="13"/>
      <c r="K809" s="13" t="s">
        <v>9</v>
      </c>
      <c r="L809" s="15"/>
      <c r="N809" s="251" t="s">
        <v>26</v>
      </c>
      <c r="O809" s="252"/>
      <c r="P809" s="253" t="s">
        <v>27</v>
      </c>
      <c r="Q809" s="254"/>
      <c r="S809" s="11" t="s">
        <v>13</v>
      </c>
      <c r="T809" s="13"/>
      <c r="U809" s="13" t="s">
        <v>14</v>
      </c>
      <c r="V809" s="15"/>
      <c r="W809" s="20"/>
      <c r="X809" s="251" t="s">
        <v>26</v>
      </c>
      <c r="Y809" s="252"/>
      <c r="Z809" s="253" t="s">
        <v>27</v>
      </c>
      <c r="AA809" s="254"/>
      <c r="AB809" s="20"/>
      <c r="AC809" s="11" t="s">
        <v>8</v>
      </c>
      <c r="AD809" s="13"/>
      <c r="AE809" s="13" t="s">
        <v>9</v>
      </c>
      <c r="AF809" s="15"/>
      <c r="AG809" s="20"/>
      <c r="AH809" s="251" t="s">
        <v>26</v>
      </c>
      <c r="AI809" s="252"/>
      <c r="AJ809" s="253" t="s">
        <v>27</v>
      </c>
      <c r="AK809" s="254"/>
      <c r="AL809" s="20"/>
      <c r="AM809" s="11" t="s">
        <v>13</v>
      </c>
      <c r="AN809" s="13"/>
      <c r="AO809" s="13" t="s">
        <v>14</v>
      </c>
      <c r="AP809" s="15"/>
      <c r="AR809" s="251" t="s">
        <v>26</v>
      </c>
      <c r="AS809" s="252"/>
      <c r="AT809" s="253" t="s">
        <v>27</v>
      </c>
      <c r="AU809" s="254"/>
      <c r="AV809" s="36"/>
      <c r="AW809" s="11" t="s">
        <v>8</v>
      </c>
      <c r="AX809" s="13"/>
      <c r="AY809" s="13" t="s">
        <v>9</v>
      </c>
      <c r="AZ809" s="15"/>
      <c r="BA809" s="20"/>
      <c r="BB809" s="251" t="s">
        <v>26</v>
      </c>
      <c r="BC809" s="252"/>
      <c r="BD809" s="253" t="s">
        <v>27</v>
      </c>
      <c r="BE809" s="254"/>
      <c r="BF809" s="36"/>
      <c r="BG809" s="11" t="s">
        <v>13</v>
      </c>
      <c r="BH809" s="13"/>
      <c r="BI809" s="13" t="s">
        <v>14</v>
      </c>
      <c r="BJ809" s="15"/>
      <c r="BK809" s="36"/>
      <c r="BL809" s="251" t="s">
        <v>26</v>
      </c>
      <c r="BM809" s="252"/>
      <c r="BN809" s="253" t="s">
        <v>27</v>
      </c>
      <c r="BO809" s="254"/>
      <c r="BP809" s="36"/>
      <c r="BQ809" s="11" t="s">
        <v>8</v>
      </c>
      <c r="BR809" s="13"/>
      <c r="BS809" s="13" t="s">
        <v>9</v>
      </c>
      <c r="BT809" s="15"/>
      <c r="BU809" s="20"/>
      <c r="BV809" s="251" t="s">
        <v>26</v>
      </c>
      <c r="BW809" s="252"/>
      <c r="BX809" s="253" t="s">
        <v>27</v>
      </c>
      <c r="BY809" s="254"/>
      <c r="BZ809" s="36"/>
      <c r="CA809" s="11" t="s">
        <v>13</v>
      </c>
      <c r="CB809" s="13"/>
      <c r="CC809" s="13" t="s">
        <v>14</v>
      </c>
      <c r="CD809" s="15"/>
      <c r="CE809" s="36"/>
      <c r="CF809" s="251" t="s">
        <v>26</v>
      </c>
      <c r="CG809" s="252"/>
      <c r="CH809" s="253" t="s">
        <v>27</v>
      </c>
      <c r="CI809" s="254"/>
      <c r="CK809" s="11" t="s">
        <v>28</v>
      </c>
      <c r="CL809" s="13"/>
      <c r="CM809" s="13" t="s">
        <v>29</v>
      </c>
      <c r="CN809" s="15"/>
      <c r="CP809" s="251" t="s">
        <v>26</v>
      </c>
      <c r="CQ809" s="252"/>
      <c r="CR809" s="253" t="s">
        <v>27</v>
      </c>
      <c r="CS809" s="254"/>
      <c r="CU809" s="38" t="s">
        <v>37</v>
      </c>
      <c r="CW809" s="53" t="s">
        <v>45</v>
      </c>
      <c r="CY809" s="35"/>
      <c r="CZ809" s="35"/>
    </row>
    <row r="810" spans="1:104" ht="18" customHeight="1" thickTop="1" thickBot="1">
      <c r="D810" s="16">
        <v>0</v>
      </c>
      <c r="E810" s="17">
        <v>0</v>
      </c>
      <c r="F810" s="18">
        <v>1</v>
      </c>
      <c r="G810" s="19">
        <v>0</v>
      </c>
      <c r="H810" s="10"/>
      <c r="I810" s="16">
        <v>0</v>
      </c>
      <c r="J810" s="17">
        <f t="shared" ref="J810" si="8457">-1/($J$4*$B807)</f>
        <v>-1.3051558878192411</v>
      </c>
      <c r="K810" s="18">
        <v>1</v>
      </c>
      <c r="L810" s="19">
        <v>0</v>
      </c>
      <c r="N810" s="1">
        <f t="shared" ref="N810" si="8458">D810*I807+F810*I810-E810*J807-G810*J810</f>
        <v>0</v>
      </c>
      <c r="O810" s="4">
        <f t="shared" ref="O810" si="8459">(D810*J807+E810*I807+F810*J810+G810*I810)</f>
        <v>-1.3051558878192411</v>
      </c>
      <c r="P810" s="2">
        <f t="shared" ref="P810" si="8460">D810*K807+F810*K810-E810*L807-G810*L810</f>
        <v>1</v>
      </c>
      <c r="Q810" s="3">
        <f t="shared" ref="Q810" si="8461">(D810*L807+E810*K807+F810*L810+G810*K810)</f>
        <v>0</v>
      </c>
      <c r="S810" s="16">
        <v>0</v>
      </c>
      <c r="T810" s="17">
        <v>0</v>
      </c>
      <c r="U810" s="18">
        <v>1</v>
      </c>
      <c r="V810" s="19">
        <v>0</v>
      </c>
      <c r="W810" s="20"/>
      <c r="X810" s="1">
        <f t="shared" ref="X810" si="8462">N810*S807+P810*S810-O810*T807-Q810*T810</f>
        <v>0</v>
      </c>
      <c r="Y810" s="4">
        <f t="shared" ref="Y810" si="8463">(N810*T807+O810*S807+P810*T810+Q810*S810)</f>
        <v>-1.3051558878192411</v>
      </c>
      <c r="Z810" s="2">
        <f t="shared" ref="Z810" si="8464">N810*U807+P810*U810-O810*V807-Q810*V810</f>
        <v>-1.3390561159804597</v>
      </c>
      <c r="AA810" s="3">
        <f t="shared" ref="AA810" si="8465">(N810*V807+O810*U807+P810*V810+Q810*U810)</f>
        <v>0</v>
      </c>
      <c r="AB810" s="20"/>
      <c r="AC810" s="16">
        <v>0</v>
      </c>
      <c r="AD810" s="17">
        <f t="shared" ref="AD810" si="8466">-1/($AD$4*$B807)</f>
        <v>-1.4910773928809999</v>
      </c>
      <c r="AE810" s="18">
        <v>1</v>
      </c>
      <c r="AF810" s="19">
        <v>0</v>
      </c>
      <c r="AG810" s="20"/>
      <c r="AH810" s="1">
        <f t="shared" ref="AH810" si="8467">X810*AC807+Z810*AC810-Y810*AD807-AA810*AD810</f>
        <v>0</v>
      </c>
      <c r="AI810" s="4">
        <f t="shared" ref="AI810" si="8468">(X810*AD807+Y810*AC807+Z810*AD810+AA810*AC810)</f>
        <v>0.6914804145182607</v>
      </c>
      <c r="AJ810" s="2">
        <f t="shared" ref="AJ810" si="8469">X810*AE807+Z810*AE810-Y810*AF807-AA810*AF810</f>
        <v>-1.3390561159804597</v>
      </c>
      <c r="AK810" s="3">
        <f t="shared" ref="AK810" si="8470">(X810*AF807+Y810*AE807+Z810*AF810+AA810*AE810)</f>
        <v>0</v>
      </c>
      <c r="AL810" s="20"/>
      <c r="AM810" s="16">
        <v>0</v>
      </c>
      <c r="AN810" s="17">
        <v>0</v>
      </c>
      <c r="AO810" s="18">
        <v>1</v>
      </c>
      <c r="AP810" s="19">
        <v>0</v>
      </c>
      <c r="AR810" s="1">
        <f t="shared" ref="AR810" si="8471">AH810*AM807+AJ810*AM810-AI810*AN807-AK810*AN810</f>
        <v>0</v>
      </c>
      <c r="AS810" s="4">
        <f t="shared" ref="AS810" si="8472">(AH810*AN807+AI810*AM807+AJ810*AN810+AK810*AM810)</f>
        <v>0.6914804145182607</v>
      </c>
      <c r="AT810" s="2">
        <f t="shared" ref="AT810" si="8473">AH810*AO807+AJ810*AO810-AI810*AP807-AK810*AP810</f>
        <v>-5.1210418758000475E-2</v>
      </c>
      <c r="AU810" s="3">
        <f t="shared" ref="AU810" si="8474">(AH810*AP807+AI810*AO807+AJ810*AP810+AK810*AO810)</f>
        <v>0</v>
      </c>
      <c r="AV810" s="20"/>
      <c r="AW810" s="16">
        <v>0</v>
      </c>
      <c r="AX810" s="17">
        <f t="shared" ref="AX810" si="8475">-1/($AX$4*$B807)</f>
        <v>-1.4910773928809999</v>
      </c>
      <c r="AY810" s="18">
        <v>1</v>
      </c>
      <c r="AZ810" s="19">
        <v>0</v>
      </c>
      <c r="BA810" s="20"/>
      <c r="BB810" s="1">
        <f t="shared" ref="BB810" si="8476">AR810*AW807+AT810*AW810-AS810*AX807-AU810*AX810</f>
        <v>0</v>
      </c>
      <c r="BC810" s="4">
        <f t="shared" ref="BC810" si="8477">(AR810*AX807+AS810*AW807+AT810*AX810+AU810*AW810)</f>
        <v>0.76783911220828427</v>
      </c>
      <c r="BD810" s="2">
        <f t="shared" ref="BD810" si="8478">AR810*AY807+AT810*AY810-AS810*AZ807-AU810*AZ810</f>
        <v>-5.1210418758000475E-2</v>
      </c>
      <c r="BE810" s="3">
        <f t="shared" ref="BE810" si="8479">(AR810*AZ807+AS810*AY807+AT810*AZ810+AU810*AY810)</f>
        <v>0</v>
      </c>
      <c r="BF810" s="20"/>
      <c r="BG810" s="16">
        <v>0</v>
      </c>
      <c r="BH810" s="17">
        <v>0</v>
      </c>
      <c r="BI810" s="18">
        <v>1</v>
      </c>
      <c r="BJ810" s="19">
        <v>0</v>
      </c>
      <c r="BK810" s="20"/>
      <c r="BL810" s="1">
        <f t="shared" ref="BL810" si="8480">BB810*BG807+BD810*BG810-BC810*BH807-BE810*BH810</f>
        <v>0</v>
      </c>
      <c r="BM810" s="4">
        <f t="shared" ref="BM810" si="8481">(BB810*BH807+BC810*BG807+BD810*BH810+BE810*BG810)</f>
        <v>0.76783911220828427</v>
      </c>
      <c r="BN810" s="2">
        <f t="shared" ref="BN810" si="8482">BB810*BI807+BD810*BI810-BC810*BJ807-BE810*BJ810</f>
        <v>1.3248847958149697</v>
      </c>
      <c r="BO810" s="3">
        <f t="shared" ref="BO810" si="8483">(BB810*BJ807+BC810*BI807+BD810*BJ810+BE810*BI810)</f>
        <v>0</v>
      </c>
      <c r="BP810" s="20"/>
      <c r="BQ810" s="16">
        <v>0</v>
      </c>
      <c r="BR810" s="17">
        <f t="shared" ref="BR810" si="8484">-1/($BR$4*$B807)</f>
        <v>-1.3051558878192411</v>
      </c>
      <c r="BS810" s="18">
        <v>1</v>
      </c>
      <c r="BT810" s="19">
        <v>0</v>
      </c>
      <c r="BU810" s="20"/>
      <c r="BV810" s="1">
        <f t="shared" ref="BV810" si="8485">BL810*BQ807+BN810*BQ810-BM810*BR807-BO810*BR810</f>
        <v>0</v>
      </c>
      <c r="BW810" s="4">
        <f t="shared" ref="BW810" si="8486">(BL810*BR807+BM810*BQ807+BN810*BR810+BO810*BQ810)</f>
        <v>-0.96134207973181629</v>
      </c>
      <c r="BX810" s="2">
        <f t="shared" ref="BX810" si="8487">BL810*BS807+BN810*BS810-BM810*BT807-BO810*BT810</f>
        <v>1.3248847958149697</v>
      </c>
      <c r="BY810" s="3">
        <f t="shared" ref="BY810" si="8488">(BL810*BT807+BM810*BS807+BN810*BT810+BO810*BS810)</f>
        <v>0</v>
      </c>
      <c r="BZ810" s="20"/>
      <c r="CA810" s="16">
        <v>0</v>
      </c>
      <c r="CB810" s="17">
        <v>0</v>
      </c>
      <c r="CC810" s="18">
        <v>1</v>
      </c>
      <c r="CD810" s="19">
        <v>0</v>
      </c>
      <c r="CE810" s="20"/>
      <c r="CF810" s="1">
        <f t="shared" ref="CF810" si="8489">BV810*CA807+BX810*CA810-BW810*CB807-BY810*CB810</f>
        <v>0</v>
      </c>
      <c r="CG810" s="4">
        <f t="shared" ref="CG810" si="8490">(BV810*CB807+BW810*CA807+BX810*CB810+BY810*CA810)</f>
        <v>-0.96134207973181629</v>
      </c>
      <c r="CH810" s="2">
        <f t="shared" ref="CH810" si="8491">BV810*CC807+BX810*CC810-BW810*CD807-BY810*CD810</f>
        <v>0.42317123071601692</v>
      </c>
      <c r="CI810" s="3">
        <f t="shared" ref="CI810" si="8492">(BV810*CD807+BW810*CC807+BX810*CD810+BY810*CC810)</f>
        <v>0</v>
      </c>
      <c r="CK810" s="16">
        <f t="shared" ref="CK810" si="8493">1/$CL$4</f>
        <v>1</v>
      </c>
      <c r="CL810" s="17">
        <v>0</v>
      </c>
      <c r="CM810" s="18">
        <v>1</v>
      </c>
      <c r="CN810" s="19">
        <v>0</v>
      </c>
      <c r="CP810" s="1">
        <f t="shared" ref="CP810" si="8494">CF810*CK807+CH810*CK810-CG810*CL807-CI810*CL810</f>
        <v>0.42317123071601692</v>
      </c>
      <c r="CQ810" s="4">
        <f t="shared" ref="CQ810" si="8495">(CF810*CL807+CG810*CK807+CH810*CL810+CI810*CK810)</f>
        <v>-0.96134207973181629</v>
      </c>
      <c r="CR810" s="2">
        <f t="shared" ref="CR810" si="8496">CF810*CM807+CH810*CM810-CG810*CN807-CI810*CN810</f>
        <v>0.42317123071601692</v>
      </c>
      <c r="CS810" s="3">
        <f t="shared" ref="CS810" si="8497">(CF810*CN807+CG810*CM807+CH810*CN810+CI810*CM810)</f>
        <v>0</v>
      </c>
      <c r="CU810" s="39">
        <f t="shared" ref="CU810" si="8498">(180/PI())*ATAN(-1*(CQ807/CP807))</f>
        <v>63.63915143294858</v>
      </c>
      <c r="CW810" s="54">
        <f t="shared" ref="CW810" si="8499">20*LOG(((1-(10^(CU807/20)^2)*(1-((1-CW807)/(1+CW807))^2))^0.5))</f>
        <v>-22.816151972708731</v>
      </c>
      <c r="CY810" s="35"/>
      <c r="CZ810" s="35"/>
    </row>
    <row r="811" spans="1:104" ht="18" customHeight="1"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3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  <c r="BB811" s="20"/>
      <c r="BC811" s="20"/>
      <c r="BD811" s="20"/>
      <c r="BE811" s="20"/>
      <c r="BF811" s="20"/>
      <c r="BG811" s="20"/>
      <c r="BH811" s="20"/>
      <c r="BI811" s="20"/>
      <c r="BJ811" s="20"/>
      <c r="BK811" s="20"/>
      <c r="BL811" s="20"/>
      <c r="BM811" s="20"/>
      <c r="BN811" s="20"/>
      <c r="BO811" s="20"/>
      <c r="BP811" s="20"/>
      <c r="BQ811" s="20"/>
      <c r="BR811" s="20"/>
      <c r="BS811" s="20"/>
      <c r="BT811" s="20"/>
      <c r="BU811" s="20"/>
      <c r="BV811" s="20"/>
      <c r="BW811" s="20"/>
      <c r="BX811" s="20"/>
      <c r="BY811" s="20"/>
      <c r="BZ811" s="20"/>
      <c r="CA811" s="20"/>
      <c r="CB811" s="20"/>
      <c r="CC811" s="20"/>
      <c r="CD811" s="20"/>
      <c r="CE811" s="20"/>
      <c r="CF811" s="20"/>
      <c r="CG811" s="20"/>
      <c r="CH811" s="20"/>
      <c r="CI811" s="20"/>
      <c r="CJ811" s="20"/>
      <c r="CK811" s="20"/>
      <c r="CL811" s="20"/>
      <c r="CY811" s="35"/>
      <c r="CZ811" s="35"/>
    </row>
    <row r="812" spans="1:104" ht="18" customHeight="1">
      <c r="CY812" s="35"/>
      <c r="CZ812" s="35"/>
    </row>
    <row r="813" spans="1:104" ht="18" customHeight="1" thickBot="1">
      <c r="A813" s="23"/>
      <c r="B813" s="23"/>
      <c r="C813" s="23"/>
      <c r="D813" s="20" t="s">
        <v>15</v>
      </c>
      <c r="E813" s="20"/>
      <c r="F813" s="20"/>
      <c r="G813" s="20"/>
      <c r="H813" s="20"/>
      <c r="I813" s="20" t="s">
        <v>16</v>
      </c>
      <c r="J813" s="20"/>
      <c r="K813" s="20"/>
      <c r="L813" s="20"/>
      <c r="M813" s="23"/>
      <c r="N813" s="23"/>
      <c r="O813" s="24" t="s">
        <v>17</v>
      </c>
      <c r="P813" s="23"/>
      <c r="Q813" s="23"/>
      <c r="R813" s="23"/>
      <c r="S813" s="20"/>
      <c r="T813" s="20" t="s">
        <v>18</v>
      </c>
      <c r="U813" s="23"/>
      <c r="V813" s="23"/>
      <c r="W813" s="23"/>
      <c r="X813" s="23"/>
      <c r="Y813" s="24" t="s">
        <v>19</v>
      </c>
      <c r="Z813" s="23"/>
      <c r="AA813" s="23"/>
      <c r="AB813" s="23"/>
      <c r="AC813" s="24" t="s">
        <v>20</v>
      </c>
      <c r="AD813" s="20"/>
      <c r="AE813" s="20"/>
      <c r="AF813" s="20"/>
      <c r="AG813" s="20"/>
      <c r="AH813" s="23"/>
      <c r="AI813" s="24" t="s">
        <v>21</v>
      </c>
      <c r="AJ813" s="23"/>
      <c r="AK813" s="23"/>
      <c r="AL813" s="20"/>
      <c r="AM813" s="24" t="s">
        <v>31</v>
      </c>
      <c r="AN813" s="20"/>
      <c r="AO813" s="23"/>
      <c r="AP813" s="23"/>
      <c r="AQ813" s="23"/>
      <c r="AR813" s="23"/>
      <c r="AS813" s="24" t="s">
        <v>91</v>
      </c>
      <c r="AT813" s="23"/>
      <c r="AU813" s="23"/>
      <c r="AV813" s="23"/>
      <c r="AW813" s="24" t="s">
        <v>32</v>
      </c>
      <c r="AX813" s="20"/>
      <c r="AY813" s="20"/>
      <c r="AZ813" s="20"/>
      <c r="BA813" s="20"/>
      <c r="BB813" s="23"/>
      <c r="BC813" s="24" t="s">
        <v>22</v>
      </c>
      <c r="BD813" s="23"/>
      <c r="BE813" s="23"/>
      <c r="BF813" s="23"/>
      <c r="BG813" s="24" t="s">
        <v>33</v>
      </c>
      <c r="BH813" s="20"/>
      <c r="BI813" s="23"/>
      <c r="BJ813" s="23"/>
      <c r="BK813" s="23"/>
      <c r="BL813" s="23"/>
      <c r="BM813" s="24" t="s">
        <v>34</v>
      </c>
      <c r="BN813" s="23"/>
      <c r="BO813" s="23"/>
      <c r="BP813" s="23"/>
      <c r="BQ813" s="24" t="s">
        <v>89</v>
      </c>
      <c r="BR813" s="20"/>
      <c r="BS813" s="20"/>
      <c r="BT813" s="20"/>
      <c r="BU813" s="20"/>
      <c r="BV813" s="23"/>
      <c r="BW813" s="24" t="s">
        <v>35</v>
      </c>
      <c r="BX813" s="23"/>
      <c r="BY813" s="23"/>
      <c r="BZ813" s="23"/>
      <c r="CA813" s="24" t="s">
        <v>90</v>
      </c>
      <c r="CB813" s="20"/>
      <c r="CC813" s="23"/>
      <c r="CD813" s="23"/>
      <c r="CE813" s="23"/>
      <c r="CF813" s="23"/>
      <c r="CG813" s="24" t="s">
        <v>92</v>
      </c>
      <c r="CH813" s="23"/>
      <c r="CI813" s="23"/>
      <c r="CJ813" s="23"/>
      <c r="CK813" s="24" t="s">
        <v>36</v>
      </c>
      <c r="CL813" s="24"/>
      <c r="CM813" s="23"/>
      <c r="CN813" s="23"/>
      <c r="CO813" s="23"/>
      <c r="CP813" s="23"/>
      <c r="CQ813" s="24" t="s">
        <v>93</v>
      </c>
      <c r="CR813" s="23"/>
      <c r="CS813" s="23"/>
      <c r="CY813" s="35"/>
      <c r="CZ813" s="35"/>
    </row>
    <row r="814" spans="1:104" ht="18" customHeight="1" thickBot="1">
      <c r="A814" s="23"/>
      <c r="B814" s="33"/>
      <c r="C814" s="23"/>
      <c r="D814" s="7" t="s">
        <v>2</v>
      </c>
      <c r="E814" s="8"/>
      <c r="F814" s="8" t="s">
        <v>3</v>
      </c>
      <c r="G814" s="9"/>
      <c r="H814" s="10"/>
      <c r="I814" s="7" t="s">
        <v>4</v>
      </c>
      <c r="J814" s="8"/>
      <c r="K814" s="8" t="s">
        <v>5</v>
      </c>
      <c r="L814" s="9"/>
      <c r="M814" s="23"/>
      <c r="N814" s="251" t="s">
        <v>79</v>
      </c>
      <c r="O814" s="252"/>
      <c r="P814" s="253" t="s">
        <v>80</v>
      </c>
      <c r="Q814" s="254"/>
      <c r="R814" s="23"/>
      <c r="S814" s="7" t="s">
        <v>11</v>
      </c>
      <c r="T814" s="8"/>
      <c r="U814" s="8" t="s">
        <v>12</v>
      </c>
      <c r="V814" s="9"/>
      <c r="W814" s="20"/>
      <c r="X814" s="251" t="s">
        <v>79</v>
      </c>
      <c r="Y814" s="252"/>
      <c r="Z814" s="253" t="s">
        <v>80</v>
      </c>
      <c r="AA814" s="254"/>
      <c r="AB814" s="20"/>
      <c r="AC814" s="7" t="s">
        <v>4</v>
      </c>
      <c r="AD814" s="8"/>
      <c r="AE814" s="8" t="s">
        <v>5</v>
      </c>
      <c r="AF814" s="9"/>
      <c r="AG814" s="20"/>
      <c r="AH814" s="251" t="s">
        <v>0</v>
      </c>
      <c r="AI814" s="252"/>
      <c r="AJ814" s="253" t="s">
        <v>1</v>
      </c>
      <c r="AK814" s="254"/>
      <c r="AL814" s="20"/>
      <c r="AM814" s="7" t="s">
        <v>11</v>
      </c>
      <c r="AN814" s="8"/>
      <c r="AO814" s="8" t="s">
        <v>12</v>
      </c>
      <c r="AP814" s="9"/>
      <c r="AQ814" s="23"/>
      <c r="AR814" s="251" t="s">
        <v>0</v>
      </c>
      <c r="AS814" s="252"/>
      <c r="AT814" s="253" t="s">
        <v>1</v>
      </c>
      <c r="AU814" s="254"/>
      <c r="AV814" s="36"/>
      <c r="AW814" s="7" t="s">
        <v>4</v>
      </c>
      <c r="AX814" s="8"/>
      <c r="AY814" s="8" t="s">
        <v>5</v>
      </c>
      <c r="AZ814" s="9"/>
      <c r="BA814" s="20"/>
      <c r="BB814" s="251" t="s">
        <v>0</v>
      </c>
      <c r="BC814" s="252"/>
      <c r="BD814" s="253" t="s">
        <v>1</v>
      </c>
      <c r="BE814" s="254"/>
      <c r="BF814" s="36"/>
      <c r="BG814" s="7" t="s">
        <v>11</v>
      </c>
      <c r="BH814" s="8"/>
      <c r="BI814" s="8" t="s">
        <v>12</v>
      </c>
      <c r="BJ814" s="9"/>
      <c r="BK814" s="36"/>
      <c r="BL814" s="251" t="s">
        <v>0</v>
      </c>
      <c r="BM814" s="252"/>
      <c r="BN814" s="253" t="s">
        <v>1</v>
      </c>
      <c r="BO814" s="254"/>
      <c r="BP814" s="36"/>
      <c r="BQ814" s="7" t="s">
        <v>4</v>
      </c>
      <c r="BR814" s="8"/>
      <c r="BS814" s="8" t="s">
        <v>5</v>
      </c>
      <c r="BT814" s="9"/>
      <c r="BU814" s="20"/>
      <c r="BV814" s="251" t="s">
        <v>0</v>
      </c>
      <c r="BW814" s="252"/>
      <c r="BX814" s="253" t="s">
        <v>1</v>
      </c>
      <c r="BY814" s="254"/>
      <c r="BZ814" s="36"/>
      <c r="CA814" s="7" t="s">
        <v>11</v>
      </c>
      <c r="CB814" s="8"/>
      <c r="CC814" s="8" t="s">
        <v>12</v>
      </c>
      <c r="CD814" s="9"/>
      <c r="CE814" s="36"/>
      <c r="CF814" s="251" t="s">
        <v>0</v>
      </c>
      <c r="CG814" s="252"/>
      <c r="CH814" s="253" t="s">
        <v>1</v>
      </c>
      <c r="CI814" s="254"/>
      <c r="CJ814" s="23"/>
      <c r="CK814" s="7" t="s">
        <v>23</v>
      </c>
      <c r="CL814" s="8"/>
      <c r="CM814" s="8" t="s">
        <v>24</v>
      </c>
      <c r="CN814" s="9"/>
      <c r="CO814" s="23"/>
      <c r="CP814" s="251" t="s">
        <v>0</v>
      </c>
      <c r="CQ814" s="252"/>
      <c r="CR814" s="253" t="s">
        <v>1</v>
      </c>
      <c r="CS814" s="254"/>
      <c r="CU814" s="26" t="s">
        <v>25</v>
      </c>
      <c r="CW814" s="50" t="s">
        <v>44</v>
      </c>
      <c r="CY814" s="35"/>
      <c r="CZ814" s="35"/>
    </row>
    <row r="815" spans="1:104" ht="18" customHeight="1" thickTop="1" thickBot="1">
      <c r="B815" s="34">
        <v>1.1299999999999999</v>
      </c>
      <c r="D815" s="11">
        <v>1</v>
      </c>
      <c r="E815" s="12">
        <v>0</v>
      </c>
      <c r="F815" s="13">
        <v>0</v>
      </c>
      <c r="G815" s="40">
        <f t="shared" ref="G815" si="8500">-1/($E$4*$B815)</f>
        <v>-0.92967302470048274</v>
      </c>
      <c r="H815" s="10"/>
      <c r="I815" s="11">
        <v>1</v>
      </c>
      <c r="J815" s="12">
        <v>0</v>
      </c>
      <c r="K815" s="13">
        <v>0</v>
      </c>
      <c r="L815" s="14">
        <v>0</v>
      </c>
      <c r="N815" s="1">
        <f t="shared" ref="N815" si="8501">D815*I815+F815*I818-E815*J815-G815*J818</f>
        <v>-0.2026304500590308</v>
      </c>
      <c r="O815" s="4">
        <f t="shared" ref="O815" si="8502">(D815*J815+E815*I815+F815*J818+G815*I818)</f>
        <v>0</v>
      </c>
      <c r="P815" s="2">
        <f t="shared" ref="P815" si="8503">D815*K815+F815*K818-E815*L815-G815*L818</f>
        <v>0</v>
      </c>
      <c r="Q815" s="3">
        <f t="shared" ref="Q815" si="8504">(D815*L815+E815*K815+F815*L818+G815*K818)</f>
        <v>-0.92967302470048274</v>
      </c>
      <c r="S815" s="11">
        <v>1</v>
      </c>
      <c r="T815" s="12">
        <v>0</v>
      </c>
      <c r="U815" s="13">
        <v>0</v>
      </c>
      <c r="V815" s="40">
        <f t="shared" ref="V815" si="8505">-1/($T$4*$B815)</f>
        <v>-1.7763062067691477</v>
      </c>
      <c r="W815" s="20"/>
      <c r="X815" s="1">
        <f t="shared" ref="X815" si="8506">N815*S815+P815*S818-O815*T815-Q815*T818</f>
        <v>-0.2026304500590308</v>
      </c>
      <c r="Y815" s="4">
        <f t="shared" ref="Y815" si="8507">(N815*T815+O815*S815+P815*T818+Q815*S818)</f>
        <v>0</v>
      </c>
      <c r="Z815" s="2">
        <f t="shared" ref="Z815" si="8508">N815*U815+P815*U818-O815*V815-Q815*V818</f>
        <v>0</v>
      </c>
      <c r="AA815" s="3">
        <f t="shared" ref="AA815" si="8509">(N815*V815+O815*U815+P815*V818+Q815*U818)</f>
        <v>-0.56973929858020056</v>
      </c>
      <c r="AB815" s="20"/>
      <c r="AC815" s="11">
        <v>1</v>
      </c>
      <c r="AD815" s="12">
        <v>0</v>
      </c>
      <c r="AE815" s="13">
        <v>0</v>
      </c>
      <c r="AF815" s="14">
        <v>0</v>
      </c>
      <c r="AG815" s="20"/>
      <c r="AH815" s="1">
        <f t="shared" ref="AH815" si="8510">X815*AC815+Z815*AC818-Y815*AD815-AA815*AD818</f>
        <v>-1.0446379142206883</v>
      </c>
      <c r="AI815" s="4">
        <f t="shared" ref="AI815" si="8511">(X815*AD815+Y815*AC815+Z815*AD818+AA815*AC818)</f>
        <v>0</v>
      </c>
      <c r="AJ815" s="2">
        <f t="shared" ref="AJ815" si="8512">X815*AE815+Z815*AE818-Y815*AF815-AA815*AF818</f>
        <v>0</v>
      </c>
      <c r="AK815" s="3">
        <f t="shared" ref="AK815" si="8513">(X815*AF815+Y815*AE815+Z815*AF818+AA815*AE818)</f>
        <v>-0.56973929858020056</v>
      </c>
      <c r="AL815" s="20"/>
      <c r="AM815" s="11">
        <v>1</v>
      </c>
      <c r="AN815" s="12">
        <v>0</v>
      </c>
      <c r="AO815" s="13">
        <v>0</v>
      </c>
      <c r="AP815" s="40">
        <f t="shared" ref="AP815" si="8514">-1/($AN$4*$B815)</f>
        <v>-1.8459652737012713</v>
      </c>
      <c r="AR815" s="1">
        <f t="shared" ref="AR815" si="8515">AH815*AM815+AJ815*AM818-AI815*AN815-AK815*AN818</f>
        <v>-1.0446379142206883</v>
      </c>
      <c r="AS815" s="4">
        <f t="shared" ref="AS815" si="8516">(AH815*AN815+AI815*AM815+AJ815*AN818+AK815*AM818)</f>
        <v>0</v>
      </c>
      <c r="AT815" s="2">
        <f t="shared" ref="AT815" si="8517">AH815*AO815+AJ815*AO818-AI815*AP815-AK815*AP818</f>
        <v>0</v>
      </c>
      <c r="AU815" s="3">
        <f t="shared" ref="AU815" si="8518">(AH815*AP815+AI815*AO815+AJ815*AP818+AK815*AO818)</f>
        <v>1.3586260146629174</v>
      </c>
      <c r="AV815" s="20"/>
      <c r="AW815" s="11">
        <v>1</v>
      </c>
      <c r="AX815" s="12">
        <v>0</v>
      </c>
      <c r="AY815" s="13">
        <v>0</v>
      </c>
      <c r="AZ815" s="14">
        <v>0</v>
      </c>
      <c r="BA815" s="20"/>
      <c r="BB815" s="1">
        <f t="shared" ref="BB815" si="8519">AR815*AW815+AT815*AW818-AS815*AX815-AU815*AX818</f>
        <v>0.96325104165997821</v>
      </c>
      <c r="BC815" s="4">
        <f t="shared" ref="BC815" si="8520">(AR815*AX815+AS815*AW815+AT815*AX818+AU815*AW818)</f>
        <v>0</v>
      </c>
      <c r="BD815" s="2">
        <f t="shared" ref="BD815" si="8521">AR815*AY815+AT815*AY818-AS815*AZ815-AU815*AZ818</f>
        <v>0</v>
      </c>
      <c r="BE815" s="3">
        <f t="shared" ref="BE815" si="8522">(AR815*AZ815+AS815*AY815+AT815*AZ818+AU815*AY818)</f>
        <v>1.3586260146629174</v>
      </c>
      <c r="BF815" s="20"/>
      <c r="BG815" s="11">
        <v>1</v>
      </c>
      <c r="BH815" s="12">
        <v>0</v>
      </c>
      <c r="BI815" s="13">
        <v>0</v>
      </c>
      <c r="BJ815" s="40">
        <f t="shared" ref="BJ815" si="8523">-1/($BH$4*$B815)</f>
        <v>-1.7763062067691477</v>
      </c>
      <c r="BK815" s="20"/>
      <c r="BL815" s="1">
        <f t="shared" ref="BL815" si="8524">BB815*BG815+BD815*BG818-BC815*BH815-BE815*BH818</f>
        <v>0.96325104165997821</v>
      </c>
      <c r="BM815" s="4">
        <f t="shared" ref="BM815" si="8525">(BB815*BH815+BC815*BG815+BD815*BH818+BE815*BG818)</f>
        <v>0</v>
      </c>
      <c r="BN815" s="2">
        <f t="shared" ref="BN815" si="8526">BB815*BI815+BD815*BI818-BC815*BJ815-BE815*BJ818</f>
        <v>0</v>
      </c>
      <c r="BO815" s="3">
        <f t="shared" ref="BO815" si="8527">(BB815*BJ815+BC815*BI815+BD815*BJ818+BE815*BI818)</f>
        <v>-0.35240278931454871</v>
      </c>
      <c r="BP815" s="20"/>
      <c r="BQ815" s="11">
        <v>1</v>
      </c>
      <c r="BR815" s="12">
        <v>0</v>
      </c>
      <c r="BS815" s="13">
        <v>0</v>
      </c>
      <c r="BT815" s="14">
        <v>0</v>
      </c>
      <c r="BU815" s="20"/>
      <c r="BV815" s="1">
        <f t="shared" ref="BV815" si="8528">BL815*BQ815+BN815*BQ818-BM815*BR815-BO815*BR818</f>
        <v>0.50738073688055907</v>
      </c>
      <c r="BW815" s="4">
        <f t="shared" ref="BW815" si="8529">(BL815*BR815+BM815*BQ815+BN815*BR818+BO815*BQ818)</f>
        <v>0</v>
      </c>
      <c r="BX815" s="2">
        <f t="shared" ref="BX815" si="8530">BL815*BS815+BN815*BS818-BM815*BT815-BO815*BT818</f>
        <v>0</v>
      </c>
      <c r="BY815" s="3">
        <f t="shared" ref="BY815" si="8531">(BL815*BT815+BM815*BS815+BN815*BT818+BO815*BS818)</f>
        <v>-0.35240278931454871</v>
      </c>
      <c r="BZ815" s="20"/>
      <c r="CA815" s="11">
        <v>1</v>
      </c>
      <c r="CB815" s="12">
        <v>0</v>
      </c>
      <c r="CC815" s="13">
        <v>0</v>
      </c>
      <c r="CD815" s="40">
        <f t="shared" ref="CD815" si="8532">-1/($CB$4*$B815)</f>
        <v>-0.92967302470048274</v>
      </c>
      <c r="CE815" s="20"/>
      <c r="CF815" s="1">
        <f t="shared" ref="CF815" si="8533">BV815*CA815+BX815*CA818-BW815*CB815-BY815*CB818</f>
        <v>0.50738073688055907</v>
      </c>
      <c r="CG815" s="4">
        <f t="shared" ref="CG815" si="8534">(BV815*CB815+BW815*CA815+BX815*CB818+BY815*CA818)</f>
        <v>0</v>
      </c>
      <c r="CH815" s="2">
        <f t="shared" ref="CH815" si="8535">BV815*CC815+BX815*CC818-BW815*CD815-BY815*CD818</f>
        <v>0</v>
      </c>
      <c r="CI815" s="3">
        <f t="shared" ref="CI815" si="8536">(BV815*CD815+BW815*CC815+BX815*CD818+BY815*CC818)</f>
        <v>-0.82410097364505785</v>
      </c>
      <c r="CJ815" s="28"/>
      <c r="CK815" s="11">
        <v>1</v>
      </c>
      <c r="CL815" s="12">
        <v>0</v>
      </c>
      <c r="CM815" s="13">
        <v>0</v>
      </c>
      <c r="CN815" s="14">
        <v>0</v>
      </c>
      <c r="CP815" s="1">
        <f t="shared" ref="CP815" si="8537">CF815*CK815+CH815*CK818-CG815*CL815-CI815*CL818</f>
        <v>0.50738073688055907</v>
      </c>
      <c r="CQ815" s="4">
        <f t="shared" ref="CQ815" si="8538">(CF815*CL815+CG815*CK815+CH815*CL818+CI815*CK818)</f>
        <v>-0.82410097364505785</v>
      </c>
      <c r="CR815" s="2">
        <f t="shared" ref="CR815" si="8539">CF815*CM815+CH815*CM818-CG815*CN815-CI815*CN818</f>
        <v>0</v>
      </c>
      <c r="CS815" s="3">
        <f t="shared" ref="CS815" si="8540">(CF815*CN815+CG815*CM815+CH815*CN818+CI815*CM818)</f>
        <v>-0.82410097364505785</v>
      </c>
      <c r="CU815" s="29">
        <f t="shared" ref="CU815" si="8541">20*LOG(((1+$CL$4)/$CL$4)/((CP815+CP818)^2+(CQ815+CQ818)^2)^0.5)</f>
        <v>-6.4257986354354681E-3</v>
      </c>
      <c r="CW815" s="51">
        <f t="shared" ref="CW815" si="8542">((CP815^2+CQ815^2)^0.5)/((CP818^2+CQ818^2)^0.5)</f>
        <v>0.93586442982432083</v>
      </c>
      <c r="CY815" s="35"/>
      <c r="CZ815" s="35"/>
    </row>
    <row r="816" spans="1:104" ht="18" customHeight="1" thickBot="1">
      <c r="D816" s="11"/>
      <c r="E816" s="13"/>
      <c r="F816" s="13"/>
      <c r="G816" s="15"/>
      <c r="H816" s="10"/>
      <c r="I816" s="11"/>
      <c r="J816" s="13"/>
      <c r="K816" s="13"/>
      <c r="L816" s="15"/>
      <c r="N816" s="5"/>
      <c r="Q816" s="6"/>
      <c r="S816" s="11"/>
      <c r="T816" s="13"/>
      <c r="U816" s="13"/>
      <c r="V816" s="15"/>
      <c r="W816" s="20"/>
      <c r="X816" s="5"/>
      <c r="AA816" s="6"/>
      <c r="AB816" s="20"/>
      <c r="AC816" s="11"/>
      <c r="AD816" s="13"/>
      <c r="AE816" s="13"/>
      <c r="AF816" s="15"/>
      <c r="AG816" s="20"/>
      <c r="AH816" s="5"/>
      <c r="AK816" s="6"/>
      <c r="AL816" s="20"/>
      <c r="AM816" s="11"/>
      <c r="AN816" s="13"/>
      <c r="AO816" s="13"/>
      <c r="AP816" s="15"/>
      <c r="AR816" s="5"/>
      <c r="AU816" s="6"/>
      <c r="AW816" s="11"/>
      <c r="AX816" s="13"/>
      <c r="AY816" s="13"/>
      <c r="AZ816" s="15"/>
      <c r="BA816" s="20"/>
      <c r="BB816" s="5"/>
      <c r="BE816" s="6"/>
      <c r="BG816" s="11"/>
      <c r="BH816" s="13"/>
      <c r="BI816" s="13"/>
      <c r="BJ816" s="15"/>
      <c r="BL816" s="5"/>
      <c r="BO816" s="6"/>
      <c r="BQ816" s="11"/>
      <c r="BR816" s="13"/>
      <c r="BS816" s="13"/>
      <c r="BT816" s="15"/>
      <c r="BU816" s="20"/>
      <c r="BV816" s="5"/>
      <c r="BY816" s="6"/>
      <c r="CA816" s="11"/>
      <c r="CB816" s="13"/>
      <c r="CC816" s="13"/>
      <c r="CD816" s="15"/>
      <c r="CF816" s="5"/>
      <c r="CI816" s="6"/>
      <c r="CK816" s="11"/>
      <c r="CL816" s="13"/>
      <c r="CM816" s="13"/>
      <c r="CN816" s="15"/>
      <c r="CP816" s="5"/>
      <c r="CS816" s="6"/>
      <c r="CW816" s="52"/>
      <c r="CY816" s="35"/>
      <c r="CZ816" s="35"/>
    </row>
    <row r="817" spans="1:104" ht="18" customHeight="1" thickBot="1">
      <c r="D817" s="11" t="s">
        <v>6</v>
      </c>
      <c r="E817" s="13"/>
      <c r="F817" s="13" t="s">
        <v>7</v>
      </c>
      <c r="G817" s="15"/>
      <c r="H817" s="10"/>
      <c r="I817" s="11" t="s">
        <v>8</v>
      </c>
      <c r="J817" s="13"/>
      <c r="K817" s="13" t="s">
        <v>9</v>
      </c>
      <c r="L817" s="15"/>
      <c r="N817" s="251" t="s">
        <v>26</v>
      </c>
      <c r="O817" s="252"/>
      <c r="P817" s="253" t="s">
        <v>27</v>
      </c>
      <c r="Q817" s="254"/>
      <c r="S817" s="11" t="s">
        <v>13</v>
      </c>
      <c r="T817" s="13"/>
      <c r="U817" s="13" t="s">
        <v>14</v>
      </c>
      <c r="V817" s="15"/>
      <c r="W817" s="20"/>
      <c r="X817" s="251" t="s">
        <v>26</v>
      </c>
      <c r="Y817" s="252"/>
      <c r="Z817" s="253" t="s">
        <v>27</v>
      </c>
      <c r="AA817" s="254"/>
      <c r="AB817" s="20"/>
      <c r="AC817" s="11" t="s">
        <v>8</v>
      </c>
      <c r="AD817" s="13"/>
      <c r="AE817" s="13" t="s">
        <v>9</v>
      </c>
      <c r="AF817" s="15"/>
      <c r="AG817" s="20"/>
      <c r="AH817" s="251" t="s">
        <v>26</v>
      </c>
      <c r="AI817" s="252"/>
      <c r="AJ817" s="253" t="s">
        <v>27</v>
      </c>
      <c r="AK817" s="254"/>
      <c r="AL817" s="20"/>
      <c r="AM817" s="11" t="s">
        <v>13</v>
      </c>
      <c r="AN817" s="13"/>
      <c r="AO817" s="13" t="s">
        <v>14</v>
      </c>
      <c r="AP817" s="15"/>
      <c r="AR817" s="251" t="s">
        <v>26</v>
      </c>
      <c r="AS817" s="252"/>
      <c r="AT817" s="253" t="s">
        <v>27</v>
      </c>
      <c r="AU817" s="254"/>
      <c r="AV817" s="36"/>
      <c r="AW817" s="11" t="s">
        <v>8</v>
      </c>
      <c r="AX817" s="13"/>
      <c r="AY817" s="13" t="s">
        <v>9</v>
      </c>
      <c r="AZ817" s="15"/>
      <c r="BA817" s="20"/>
      <c r="BB817" s="251" t="s">
        <v>26</v>
      </c>
      <c r="BC817" s="252"/>
      <c r="BD817" s="253" t="s">
        <v>27</v>
      </c>
      <c r="BE817" s="254"/>
      <c r="BF817" s="36"/>
      <c r="BG817" s="11" t="s">
        <v>13</v>
      </c>
      <c r="BH817" s="13"/>
      <c r="BI817" s="13" t="s">
        <v>14</v>
      </c>
      <c r="BJ817" s="15"/>
      <c r="BK817" s="36"/>
      <c r="BL817" s="251" t="s">
        <v>26</v>
      </c>
      <c r="BM817" s="252"/>
      <c r="BN817" s="253" t="s">
        <v>27</v>
      </c>
      <c r="BO817" s="254"/>
      <c r="BP817" s="36"/>
      <c r="BQ817" s="11" t="s">
        <v>8</v>
      </c>
      <c r="BR817" s="13"/>
      <c r="BS817" s="13" t="s">
        <v>9</v>
      </c>
      <c r="BT817" s="15"/>
      <c r="BU817" s="20"/>
      <c r="BV817" s="251" t="s">
        <v>26</v>
      </c>
      <c r="BW817" s="252"/>
      <c r="BX817" s="253" t="s">
        <v>27</v>
      </c>
      <c r="BY817" s="254"/>
      <c r="BZ817" s="36"/>
      <c r="CA817" s="11" t="s">
        <v>13</v>
      </c>
      <c r="CB817" s="13"/>
      <c r="CC817" s="13" t="s">
        <v>14</v>
      </c>
      <c r="CD817" s="15"/>
      <c r="CE817" s="36"/>
      <c r="CF817" s="251" t="s">
        <v>26</v>
      </c>
      <c r="CG817" s="252"/>
      <c r="CH817" s="253" t="s">
        <v>27</v>
      </c>
      <c r="CI817" s="254"/>
      <c r="CK817" s="11" t="s">
        <v>28</v>
      </c>
      <c r="CL817" s="13"/>
      <c r="CM817" s="13" t="s">
        <v>29</v>
      </c>
      <c r="CN817" s="15"/>
      <c r="CP817" s="251" t="s">
        <v>26</v>
      </c>
      <c r="CQ817" s="252"/>
      <c r="CR817" s="253" t="s">
        <v>27</v>
      </c>
      <c r="CS817" s="254"/>
      <c r="CU817" s="38" t="s">
        <v>37</v>
      </c>
      <c r="CW817" s="53" t="s">
        <v>45</v>
      </c>
      <c r="CY817" s="35"/>
      <c r="CZ817" s="35"/>
    </row>
    <row r="818" spans="1:104" ht="18" customHeight="1" thickTop="1" thickBot="1">
      <c r="D818" s="16">
        <v>0</v>
      </c>
      <c r="E818" s="17">
        <v>0</v>
      </c>
      <c r="F818" s="18">
        <v>1</v>
      </c>
      <c r="G818" s="19">
        <v>0</v>
      </c>
      <c r="H818" s="10"/>
      <c r="I818" s="16">
        <v>0</v>
      </c>
      <c r="J818" s="17">
        <f t="shared" ref="J818" si="8543">-1/($J$4*$B815)</f>
        <v>-1.293605835714646</v>
      </c>
      <c r="K818" s="18">
        <v>1</v>
      </c>
      <c r="L818" s="19">
        <v>0</v>
      </c>
      <c r="N818" s="1">
        <f t="shared" ref="N818" si="8544">D818*I815+F818*I818-E818*J815-G818*J818</f>
        <v>0</v>
      </c>
      <c r="O818" s="4">
        <f t="shared" ref="O818" si="8545">(D818*J815+E818*I815+F818*J818+G818*I818)</f>
        <v>-1.293605835714646</v>
      </c>
      <c r="P818" s="2">
        <f t="shared" ref="P818" si="8546">D818*K815+F818*K818-E818*L815-G818*L818</f>
        <v>1</v>
      </c>
      <c r="Q818" s="3">
        <f t="shared" ref="Q818" si="8547">(D818*L815+E818*K815+F818*L818+G818*K818)</f>
        <v>0</v>
      </c>
      <c r="S818" s="16">
        <v>0</v>
      </c>
      <c r="T818" s="17">
        <v>0</v>
      </c>
      <c r="U818" s="18">
        <v>1</v>
      </c>
      <c r="V818" s="19">
        <v>0</v>
      </c>
      <c r="W818" s="20"/>
      <c r="X818" s="1">
        <f t="shared" ref="X818" si="8548">N818*S815+P818*S818-O818*T815-Q818*T818</f>
        <v>0</v>
      </c>
      <c r="Y818" s="4">
        <f t="shared" ref="Y818" si="8549">(N818*T815+O818*S815+P818*T818+Q818*S818)</f>
        <v>-1.293605835714646</v>
      </c>
      <c r="Z818" s="2">
        <f t="shared" ref="Z818" si="8550">N818*U815+P818*U818-O818*V815-Q818*V818</f>
        <v>-1.2978400750927164</v>
      </c>
      <c r="AA818" s="3">
        <f t="shared" ref="AA818" si="8551">(N818*V815+O818*U815+P818*V818+Q818*U818)</f>
        <v>0</v>
      </c>
      <c r="AB818" s="20"/>
      <c r="AC818" s="16">
        <v>0</v>
      </c>
      <c r="AD818" s="17">
        <f t="shared" ref="AD818" si="8552">-1/($AD$4*$B815)</f>
        <v>-1.4778820177227614</v>
      </c>
      <c r="AE818" s="18">
        <v>1</v>
      </c>
      <c r="AF818" s="19">
        <v>0</v>
      </c>
      <c r="AG818" s="20"/>
      <c r="AH818" s="1">
        <f t="shared" ref="AH818" si="8553">X818*AC815+Z818*AC818-Y818*AD815-AA818*AD818</f>
        <v>0</v>
      </c>
      <c r="AI818" s="4">
        <f t="shared" ref="AI818" si="8554">(X818*AD815+Y818*AC815+Z818*AD818+AA818*AC818)</f>
        <v>0.62444867314483776</v>
      </c>
      <c r="AJ818" s="2">
        <f t="shared" ref="AJ818" si="8555">X818*AE815+Z818*AE818-Y818*AF815-AA818*AF818</f>
        <v>-1.2978400750927164</v>
      </c>
      <c r="AK818" s="3">
        <f t="shared" ref="AK818" si="8556">(X818*AF815+Y818*AE815+Z818*AF818+AA818*AE818)</f>
        <v>0</v>
      </c>
      <c r="AL818" s="20"/>
      <c r="AM818" s="16">
        <v>0</v>
      </c>
      <c r="AN818" s="17">
        <v>0</v>
      </c>
      <c r="AO818" s="18">
        <v>1</v>
      </c>
      <c r="AP818" s="19">
        <v>0</v>
      </c>
      <c r="AR818" s="1">
        <f t="shared" ref="AR818" si="8557">AH818*AM815+AJ818*AM818-AI818*AN815-AK818*AN818</f>
        <v>0</v>
      </c>
      <c r="AS818" s="4">
        <f t="shared" ref="AS818" si="8558">(AH818*AN815+AI818*AM815+AJ818*AN818+AK818*AM818)</f>
        <v>0.62444867314483776</v>
      </c>
      <c r="AT818" s="2">
        <f t="shared" ref="AT818" si="8559">AH818*AO815+AJ818*AO818-AI818*AP815-AK818*AP818</f>
        <v>-0.14512950925851031</v>
      </c>
      <c r="AU818" s="3">
        <f t="shared" ref="AU818" si="8560">(AH818*AP815+AI818*AO815+AJ818*AP818+AK818*AO818)</f>
        <v>0</v>
      </c>
      <c r="AV818" s="20"/>
      <c r="AW818" s="16">
        <v>0</v>
      </c>
      <c r="AX818" s="17">
        <f t="shared" ref="AX818" si="8561">-1/($AX$4*$B815)</f>
        <v>-1.4778820177227614</v>
      </c>
      <c r="AY818" s="18">
        <v>1</v>
      </c>
      <c r="AZ818" s="19">
        <v>0</v>
      </c>
      <c r="BA818" s="20"/>
      <c r="BB818" s="1">
        <f t="shared" ref="BB818" si="8562">AR818*AW815+AT818*AW818-AS818*AX815-AU818*AX818</f>
        <v>0</v>
      </c>
      <c r="BC818" s="4">
        <f t="shared" ref="BC818" si="8563">(AR818*AX815+AS818*AW815+AT818*AX818+AU818*AW818)</f>
        <v>0.83893296511891913</v>
      </c>
      <c r="BD818" s="2">
        <f t="shared" ref="BD818" si="8564">AR818*AY815+AT818*AY818-AS818*AZ815-AU818*AZ818</f>
        <v>-0.14512950925851031</v>
      </c>
      <c r="BE818" s="3">
        <f t="shared" ref="BE818" si="8565">(AR818*AZ815+AS818*AY815+AT818*AZ818+AU818*AY818)</f>
        <v>0</v>
      </c>
      <c r="BF818" s="20"/>
      <c r="BG818" s="16">
        <v>0</v>
      </c>
      <c r="BH818" s="17">
        <v>0</v>
      </c>
      <c r="BI818" s="18">
        <v>1</v>
      </c>
      <c r="BJ818" s="19">
        <v>0</v>
      </c>
      <c r="BK818" s="20"/>
      <c r="BL818" s="1">
        <f t="shared" ref="BL818" si="8566">BB818*BG815+BD818*BG818-BC818*BH815-BE818*BH818</f>
        <v>0</v>
      </c>
      <c r="BM818" s="4">
        <f t="shared" ref="BM818" si="8567">(BB818*BH815+BC818*BG815+BD818*BH818+BE818*BG818)</f>
        <v>0.83893296511891913</v>
      </c>
      <c r="BN818" s="2">
        <f t="shared" ref="BN818" si="8568">BB818*BI815+BD818*BI818-BC818*BJ815-BE818*BJ818</f>
        <v>1.3450723237454707</v>
      </c>
      <c r="BO818" s="3">
        <f t="shared" ref="BO818" si="8569">(BB818*BJ815+BC818*BI815+BD818*BJ818+BE818*BI818)</f>
        <v>0</v>
      </c>
      <c r="BP818" s="20"/>
      <c r="BQ818" s="16">
        <v>0</v>
      </c>
      <c r="BR818" s="17">
        <f t="shared" ref="BR818" si="8570">-1/($BR$4*$B815)</f>
        <v>-1.293605835714646</v>
      </c>
      <c r="BS818" s="18">
        <v>1</v>
      </c>
      <c r="BT818" s="19">
        <v>0</v>
      </c>
      <c r="BU818" s="20"/>
      <c r="BV818" s="1">
        <f t="shared" ref="BV818" si="8571">BL818*BQ815+BN818*BQ818-BM818*BR815-BO818*BR818</f>
        <v>0</v>
      </c>
      <c r="BW818" s="4">
        <f t="shared" ref="BW818" si="8572">(BL818*BR815+BM818*BQ815+BN818*BR818+BO818*BQ818)</f>
        <v>-0.90106044233648153</v>
      </c>
      <c r="BX818" s="2">
        <f t="shared" ref="BX818" si="8573">BL818*BS815+BN818*BS818-BM818*BT815-BO818*BT818</f>
        <v>1.3450723237454707</v>
      </c>
      <c r="BY818" s="3">
        <f t="shared" ref="BY818" si="8574">(BL818*BT815+BM818*BS815+BN818*BT818+BO818*BS818)</f>
        <v>0</v>
      </c>
      <c r="BZ818" s="20"/>
      <c r="CA818" s="16">
        <v>0</v>
      </c>
      <c r="CB818" s="17">
        <v>0</v>
      </c>
      <c r="CC818" s="18">
        <v>1</v>
      </c>
      <c r="CD818" s="19">
        <v>0</v>
      </c>
      <c r="CE818" s="20"/>
      <c r="CF818" s="1">
        <f t="shared" ref="CF818" si="8575">BV818*CA815+BX818*CA818-BW818*CB815-BY818*CB818</f>
        <v>0</v>
      </c>
      <c r="CG818" s="4">
        <f t="shared" ref="CG818" si="8576">(BV818*CB815+BW818*CA815+BX818*CB818+BY818*CA818)</f>
        <v>-0.90106044233648153</v>
      </c>
      <c r="CH818" s="2">
        <f t="shared" ref="CH818" si="8577">BV818*CC815+BX818*CC818-BW818*CD815-BY818*CD818</f>
        <v>0.50738073688055896</v>
      </c>
      <c r="CI818" s="3">
        <f t="shared" ref="CI818" si="8578">(BV818*CD815+BW818*CC815+BX818*CD818+BY818*CC818)</f>
        <v>0</v>
      </c>
      <c r="CK818" s="16">
        <f t="shared" ref="CK818" si="8579">1/$CL$4</f>
        <v>1</v>
      </c>
      <c r="CL818" s="17">
        <v>0</v>
      </c>
      <c r="CM818" s="18">
        <v>1</v>
      </c>
      <c r="CN818" s="19">
        <v>0</v>
      </c>
      <c r="CP818" s="1">
        <f t="shared" ref="CP818" si="8580">CF818*CK815+CH818*CK818-CG818*CL815-CI818*CL818</f>
        <v>0.50738073688055896</v>
      </c>
      <c r="CQ818" s="4">
        <f t="shared" ref="CQ818" si="8581">(CF818*CL815+CG818*CK815+CH818*CL818+CI818*CK818)</f>
        <v>-0.90106044233648153</v>
      </c>
      <c r="CR818" s="2">
        <f t="shared" ref="CR818" si="8582">CF818*CM815+CH818*CM818-CG818*CN815-CI818*CN818</f>
        <v>0.50738073688055896</v>
      </c>
      <c r="CS818" s="3">
        <f t="shared" ref="CS818" si="8583">(CF818*CN815+CG818*CM815+CH818*CN818+CI818*CM818)</f>
        <v>0</v>
      </c>
      <c r="CU818" s="39">
        <f t="shared" ref="CU818" si="8584">(180/PI())*ATAN(-1*(CQ815/CP815))</f>
        <v>58.380312067884077</v>
      </c>
      <c r="CW818" s="54">
        <f t="shared" ref="CW818" si="8585">20*LOG(((1-(10^(CU815/20)^2)*(1-((1-CW815)/(1+CW815))^2))^0.5))</f>
        <v>-25.893091452076611</v>
      </c>
      <c r="CY818" s="35"/>
      <c r="CZ818" s="35"/>
    </row>
    <row r="819" spans="1:104" ht="18" customHeight="1"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3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  <c r="BB819" s="20"/>
      <c r="BC819" s="20"/>
      <c r="BD819" s="20"/>
      <c r="BE819" s="20"/>
      <c r="BF819" s="20"/>
      <c r="BG819" s="20"/>
      <c r="BH819" s="20"/>
      <c r="BI819" s="20"/>
      <c r="BJ819" s="20"/>
      <c r="BK819" s="20"/>
      <c r="BL819" s="20"/>
      <c r="BM819" s="20"/>
      <c r="BN819" s="20"/>
      <c r="BO819" s="20"/>
      <c r="BP819" s="20"/>
      <c r="BQ819" s="20"/>
      <c r="BR819" s="20"/>
      <c r="BS819" s="20"/>
      <c r="BT819" s="20"/>
      <c r="BU819" s="20"/>
      <c r="BV819" s="20"/>
      <c r="BW819" s="20"/>
      <c r="BX819" s="20"/>
      <c r="BY819" s="20"/>
      <c r="BZ819" s="20"/>
      <c r="CA819" s="20"/>
      <c r="CB819" s="20"/>
      <c r="CC819" s="20"/>
      <c r="CD819" s="20"/>
      <c r="CE819" s="20"/>
      <c r="CF819" s="20"/>
      <c r="CG819" s="20"/>
      <c r="CH819" s="20"/>
      <c r="CI819" s="20"/>
      <c r="CJ819" s="20"/>
      <c r="CK819" s="20"/>
      <c r="CL819" s="20"/>
      <c r="CY819" s="35"/>
      <c r="CZ819" s="35"/>
    </row>
    <row r="820" spans="1:104" ht="18" customHeight="1">
      <c r="CY820" s="35"/>
      <c r="CZ820" s="35"/>
    </row>
    <row r="821" spans="1:104" ht="18" customHeight="1" thickBot="1">
      <c r="A821" s="23"/>
      <c r="B821" s="23"/>
      <c r="C821" s="23"/>
      <c r="D821" s="20" t="s">
        <v>15</v>
      </c>
      <c r="E821" s="20"/>
      <c r="F821" s="20"/>
      <c r="G821" s="20"/>
      <c r="H821" s="20"/>
      <c r="I821" s="20" t="s">
        <v>16</v>
      </c>
      <c r="J821" s="20"/>
      <c r="K821" s="20"/>
      <c r="L821" s="20"/>
      <c r="M821" s="23"/>
      <c r="N821" s="23"/>
      <c r="O821" s="24" t="s">
        <v>17</v>
      </c>
      <c r="P821" s="23"/>
      <c r="Q821" s="23"/>
      <c r="R821" s="23"/>
      <c r="S821" s="20"/>
      <c r="T821" s="20" t="s">
        <v>18</v>
      </c>
      <c r="U821" s="23"/>
      <c r="V821" s="23"/>
      <c r="W821" s="23"/>
      <c r="X821" s="23"/>
      <c r="Y821" s="24" t="s">
        <v>19</v>
      </c>
      <c r="Z821" s="23"/>
      <c r="AA821" s="23"/>
      <c r="AB821" s="23"/>
      <c r="AC821" s="24" t="s">
        <v>20</v>
      </c>
      <c r="AD821" s="20"/>
      <c r="AE821" s="20"/>
      <c r="AF821" s="20"/>
      <c r="AG821" s="20"/>
      <c r="AH821" s="23"/>
      <c r="AI821" s="24" t="s">
        <v>21</v>
      </c>
      <c r="AJ821" s="23"/>
      <c r="AK821" s="23"/>
      <c r="AL821" s="20"/>
      <c r="AM821" s="24" t="s">
        <v>31</v>
      </c>
      <c r="AN821" s="20"/>
      <c r="AO821" s="23"/>
      <c r="AP821" s="23"/>
      <c r="AQ821" s="23"/>
      <c r="AR821" s="23"/>
      <c r="AS821" s="24" t="s">
        <v>91</v>
      </c>
      <c r="AT821" s="23"/>
      <c r="AU821" s="23"/>
      <c r="AV821" s="23"/>
      <c r="AW821" s="24" t="s">
        <v>32</v>
      </c>
      <c r="AX821" s="20"/>
      <c r="AY821" s="20"/>
      <c r="AZ821" s="20"/>
      <c r="BA821" s="20"/>
      <c r="BB821" s="23"/>
      <c r="BC821" s="24" t="s">
        <v>22</v>
      </c>
      <c r="BD821" s="23"/>
      <c r="BE821" s="23"/>
      <c r="BF821" s="23"/>
      <c r="BG821" s="24" t="s">
        <v>33</v>
      </c>
      <c r="BH821" s="20"/>
      <c r="BI821" s="23"/>
      <c r="BJ821" s="23"/>
      <c r="BK821" s="23"/>
      <c r="BL821" s="23"/>
      <c r="BM821" s="24" t="s">
        <v>34</v>
      </c>
      <c r="BN821" s="23"/>
      <c r="BO821" s="23"/>
      <c r="BP821" s="23"/>
      <c r="BQ821" s="24" t="s">
        <v>89</v>
      </c>
      <c r="BR821" s="20"/>
      <c r="BS821" s="20"/>
      <c r="BT821" s="20"/>
      <c r="BU821" s="20"/>
      <c r="BV821" s="23"/>
      <c r="BW821" s="24" t="s">
        <v>35</v>
      </c>
      <c r="BX821" s="23"/>
      <c r="BY821" s="23"/>
      <c r="BZ821" s="23"/>
      <c r="CA821" s="24" t="s">
        <v>90</v>
      </c>
      <c r="CB821" s="20"/>
      <c r="CC821" s="23"/>
      <c r="CD821" s="23"/>
      <c r="CE821" s="23"/>
      <c r="CF821" s="23"/>
      <c r="CG821" s="24" t="s">
        <v>92</v>
      </c>
      <c r="CH821" s="23"/>
      <c r="CI821" s="23"/>
      <c r="CJ821" s="23"/>
      <c r="CK821" s="24" t="s">
        <v>36</v>
      </c>
      <c r="CL821" s="24"/>
      <c r="CM821" s="23"/>
      <c r="CN821" s="23"/>
      <c r="CO821" s="23"/>
      <c r="CP821" s="23"/>
      <c r="CQ821" s="24" t="s">
        <v>93</v>
      </c>
      <c r="CR821" s="23"/>
      <c r="CS821" s="23"/>
      <c r="CY821" s="35"/>
      <c r="CZ821" s="35"/>
    </row>
    <row r="822" spans="1:104" ht="18" customHeight="1" thickBot="1">
      <c r="A822" s="23"/>
      <c r="B822" s="33"/>
      <c r="C822" s="23"/>
      <c r="D822" s="7" t="s">
        <v>2</v>
      </c>
      <c r="E822" s="8"/>
      <c r="F822" s="8" t="s">
        <v>3</v>
      </c>
      <c r="G822" s="9"/>
      <c r="H822" s="10"/>
      <c r="I822" s="7" t="s">
        <v>4</v>
      </c>
      <c r="J822" s="8"/>
      <c r="K822" s="8" t="s">
        <v>5</v>
      </c>
      <c r="L822" s="9"/>
      <c r="M822" s="23"/>
      <c r="N822" s="251" t="s">
        <v>79</v>
      </c>
      <c r="O822" s="252"/>
      <c r="P822" s="253" t="s">
        <v>80</v>
      </c>
      <c r="Q822" s="254"/>
      <c r="R822" s="23"/>
      <c r="S822" s="7" t="s">
        <v>11</v>
      </c>
      <c r="T822" s="8"/>
      <c r="U822" s="8" t="s">
        <v>12</v>
      </c>
      <c r="V822" s="9"/>
      <c r="W822" s="20"/>
      <c r="X822" s="251" t="s">
        <v>79</v>
      </c>
      <c r="Y822" s="252"/>
      <c r="Z822" s="253" t="s">
        <v>80</v>
      </c>
      <c r="AA822" s="254"/>
      <c r="AB822" s="20"/>
      <c r="AC822" s="7" t="s">
        <v>4</v>
      </c>
      <c r="AD822" s="8"/>
      <c r="AE822" s="8" t="s">
        <v>5</v>
      </c>
      <c r="AF822" s="9"/>
      <c r="AG822" s="20"/>
      <c r="AH822" s="251" t="s">
        <v>0</v>
      </c>
      <c r="AI822" s="252"/>
      <c r="AJ822" s="253" t="s">
        <v>1</v>
      </c>
      <c r="AK822" s="254"/>
      <c r="AL822" s="20"/>
      <c r="AM822" s="7" t="s">
        <v>11</v>
      </c>
      <c r="AN822" s="8"/>
      <c r="AO822" s="8" t="s">
        <v>12</v>
      </c>
      <c r="AP822" s="9"/>
      <c r="AQ822" s="23"/>
      <c r="AR822" s="251" t="s">
        <v>0</v>
      </c>
      <c r="AS822" s="252"/>
      <c r="AT822" s="253" t="s">
        <v>1</v>
      </c>
      <c r="AU822" s="254"/>
      <c r="AV822" s="36"/>
      <c r="AW822" s="7" t="s">
        <v>4</v>
      </c>
      <c r="AX822" s="8"/>
      <c r="AY822" s="8" t="s">
        <v>5</v>
      </c>
      <c r="AZ822" s="9"/>
      <c r="BA822" s="20"/>
      <c r="BB822" s="251" t="s">
        <v>0</v>
      </c>
      <c r="BC822" s="252"/>
      <c r="BD822" s="253" t="s">
        <v>1</v>
      </c>
      <c r="BE822" s="254"/>
      <c r="BF822" s="36"/>
      <c r="BG822" s="7" t="s">
        <v>11</v>
      </c>
      <c r="BH822" s="8"/>
      <c r="BI822" s="8" t="s">
        <v>12</v>
      </c>
      <c r="BJ822" s="9"/>
      <c r="BK822" s="36"/>
      <c r="BL822" s="251" t="s">
        <v>0</v>
      </c>
      <c r="BM822" s="252"/>
      <c r="BN822" s="253" t="s">
        <v>1</v>
      </c>
      <c r="BO822" s="254"/>
      <c r="BP822" s="36"/>
      <c r="BQ822" s="7" t="s">
        <v>4</v>
      </c>
      <c r="BR822" s="8"/>
      <c r="BS822" s="8" t="s">
        <v>5</v>
      </c>
      <c r="BT822" s="9"/>
      <c r="BU822" s="20"/>
      <c r="BV822" s="251" t="s">
        <v>0</v>
      </c>
      <c r="BW822" s="252"/>
      <c r="BX822" s="253" t="s">
        <v>1</v>
      </c>
      <c r="BY822" s="254"/>
      <c r="BZ822" s="36"/>
      <c r="CA822" s="7" t="s">
        <v>11</v>
      </c>
      <c r="CB822" s="8"/>
      <c r="CC822" s="8" t="s">
        <v>12</v>
      </c>
      <c r="CD822" s="9"/>
      <c r="CE822" s="36"/>
      <c r="CF822" s="251" t="s">
        <v>0</v>
      </c>
      <c r="CG822" s="252"/>
      <c r="CH822" s="253" t="s">
        <v>1</v>
      </c>
      <c r="CI822" s="254"/>
      <c r="CJ822" s="23"/>
      <c r="CK822" s="7" t="s">
        <v>23</v>
      </c>
      <c r="CL822" s="8"/>
      <c r="CM822" s="8" t="s">
        <v>24</v>
      </c>
      <c r="CN822" s="9"/>
      <c r="CO822" s="23"/>
      <c r="CP822" s="251" t="s">
        <v>0</v>
      </c>
      <c r="CQ822" s="252"/>
      <c r="CR822" s="253" t="s">
        <v>1</v>
      </c>
      <c r="CS822" s="254"/>
      <c r="CU822" s="26" t="s">
        <v>25</v>
      </c>
      <c r="CW822" s="50" t="s">
        <v>44</v>
      </c>
      <c r="CY822" s="35"/>
      <c r="CZ822" s="35"/>
    </row>
    <row r="823" spans="1:104" ht="18" customHeight="1" thickTop="1" thickBot="1">
      <c r="B823" s="34">
        <v>1.1399999999999999</v>
      </c>
      <c r="D823" s="11">
        <v>1</v>
      </c>
      <c r="E823" s="12">
        <v>0</v>
      </c>
      <c r="F823" s="13">
        <v>0</v>
      </c>
      <c r="G823" s="40">
        <f t="shared" ref="G823" si="8586">-1/($E$4*$B823)</f>
        <v>-0.92151799816802238</v>
      </c>
      <c r="H823" s="10"/>
      <c r="I823" s="11">
        <v>1</v>
      </c>
      <c r="J823" s="12">
        <v>0</v>
      </c>
      <c r="K823" s="13">
        <v>0</v>
      </c>
      <c r="L823" s="14">
        <v>0</v>
      </c>
      <c r="N823" s="1">
        <f t="shared" ref="N823" si="8587">D823*I823+F823*I826-E823*J823-G823*J826</f>
        <v>-0.18162420874144081</v>
      </c>
      <c r="O823" s="4">
        <f t="shared" ref="O823" si="8588">(D823*J823+E823*I823+F823*J826+G823*I826)</f>
        <v>0</v>
      </c>
      <c r="P823" s="2">
        <f t="shared" ref="P823" si="8589">D823*K823+F823*K826-E823*L823-G823*L826</f>
        <v>0</v>
      </c>
      <c r="Q823" s="3">
        <f t="shared" ref="Q823" si="8590">(D823*L823+E823*K823+F823*L826+G823*K826)</f>
        <v>-0.92151799816802238</v>
      </c>
      <c r="S823" s="11">
        <v>1</v>
      </c>
      <c r="T823" s="12">
        <v>0</v>
      </c>
      <c r="U823" s="13">
        <v>0</v>
      </c>
      <c r="V823" s="40">
        <f t="shared" ref="V823" si="8591">-1/($T$4*$B823)</f>
        <v>-1.7607245733764363</v>
      </c>
      <c r="W823" s="20"/>
      <c r="X823" s="1">
        <f t="shared" ref="X823" si="8592">N823*S823+P823*S826-O823*T823-Q823*T826</f>
        <v>-0.18162420874144081</v>
      </c>
      <c r="Y823" s="4">
        <f t="shared" ref="Y823" si="8593">(N823*T823+O823*S823+P823*T826+Q823*S826)</f>
        <v>0</v>
      </c>
      <c r="Z823" s="2">
        <f t="shared" ref="Z823" si="8594">N823*U823+P823*U826-O823*V823-Q823*V826</f>
        <v>0</v>
      </c>
      <c r="AA823" s="3">
        <f t="shared" ref="AA823" si="8595">(N823*V823+O823*U823+P823*V826+Q823*U826)</f>
        <v>-0.60172779071691618</v>
      </c>
      <c r="AB823" s="20"/>
      <c r="AC823" s="11">
        <v>1</v>
      </c>
      <c r="AD823" s="12">
        <v>0</v>
      </c>
      <c r="AE823" s="13">
        <v>0</v>
      </c>
      <c r="AF823" s="14">
        <v>0</v>
      </c>
      <c r="AG823" s="20"/>
      <c r="AH823" s="1">
        <f t="shared" ref="AH823" si="8596">X823*AC823+Z823*AC826-Y823*AD823-AA823*AD826</f>
        <v>-1.0631061649300113</v>
      </c>
      <c r="AI823" s="4">
        <f t="shared" ref="AI823" si="8597">(X823*AD823+Y823*AC823+Z823*AD826+AA823*AC826)</f>
        <v>0</v>
      </c>
      <c r="AJ823" s="2">
        <f t="shared" ref="AJ823" si="8598">X823*AE823+Z823*AE826-Y823*AF823-AA823*AF826</f>
        <v>0</v>
      </c>
      <c r="AK823" s="3">
        <f t="shared" ref="AK823" si="8599">(X823*AF823+Y823*AE823+Z823*AF826+AA823*AE826)</f>
        <v>-0.60172779071691618</v>
      </c>
      <c r="AL823" s="20"/>
      <c r="AM823" s="11">
        <v>1</v>
      </c>
      <c r="AN823" s="12">
        <v>0</v>
      </c>
      <c r="AO823" s="13">
        <v>0</v>
      </c>
      <c r="AP823" s="40">
        <f t="shared" ref="AP823" si="8600">-1/($AN$4*$B823)</f>
        <v>-1.8297725958617868</v>
      </c>
      <c r="AR823" s="1">
        <f t="shared" ref="AR823" si="8601">AH823*AM823+AJ823*AM826-AI823*AN823-AK823*AN826</f>
        <v>-1.0631061649300113</v>
      </c>
      <c r="AS823" s="4">
        <f t="shared" ref="AS823" si="8602">(AH823*AN823+AI823*AM823+AJ823*AN826+AK823*AM826)</f>
        <v>0</v>
      </c>
      <c r="AT823" s="2">
        <f t="shared" ref="AT823" si="8603">AH823*AO823+AJ823*AO826-AI823*AP823-AK823*AP826</f>
        <v>0</v>
      </c>
      <c r="AU823" s="3">
        <f t="shared" ref="AU823" si="8604">(AH823*AP823+AI823*AO823+AJ823*AP826+AK823*AO826)</f>
        <v>1.3435147363637396</v>
      </c>
      <c r="AV823" s="20"/>
      <c r="AW823" s="11">
        <v>1</v>
      </c>
      <c r="AX823" s="12">
        <v>0</v>
      </c>
      <c r="AY823" s="13">
        <v>0</v>
      </c>
      <c r="AZ823" s="14">
        <v>0</v>
      </c>
      <c r="BA823" s="20"/>
      <c r="BB823" s="1">
        <f t="shared" ref="BB823" si="8605">AR823*AW823+AT823*AW826-AS823*AX823-AU823*AX826</f>
        <v>0.9050329442294478</v>
      </c>
      <c r="BC823" s="4">
        <f t="shared" ref="BC823" si="8606">(AR823*AX823+AS823*AW823+AT823*AX826+AU823*AW826)</f>
        <v>0</v>
      </c>
      <c r="BD823" s="2">
        <f t="shared" ref="BD823" si="8607">AR823*AY823+AT823*AY826-AS823*AZ823-AU823*AZ826</f>
        <v>0</v>
      </c>
      <c r="BE823" s="3">
        <f t="shared" ref="BE823" si="8608">(AR823*AZ823+AS823*AY823+AT823*AZ826+AU823*AY826)</f>
        <v>1.3435147363637396</v>
      </c>
      <c r="BF823" s="20"/>
      <c r="BG823" s="11">
        <v>1</v>
      </c>
      <c r="BH823" s="12">
        <v>0</v>
      </c>
      <c r="BI823" s="13">
        <v>0</v>
      </c>
      <c r="BJ823" s="40">
        <f t="shared" ref="BJ823" si="8609">-1/($BH$4*$B823)</f>
        <v>-1.7607245733764363</v>
      </c>
      <c r="BK823" s="20"/>
      <c r="BL823" s="1">
        <f t="shared" ref="BL823" si="8610">BB823*BG823+BD823*BG826-BC823*BH823-BE823*BH826</f>
        <v>0.9050329442294478</v>
      </c>
      <c r="BM823" s="4">
        <f t="shared" ref="BM823" si="8611">(BB823*BH823+BC823*BG823+BD823*BH826+BE823*BG826)</f>
        <v>0</v>
      </c>
      <c r="BN823" s="2">
        <f t="shared" ref="BN823" si="8612">BB823*BI823+BD823*BI826-BC823*BJ823-BE823*BJ826</f>
        <v>0</v>
      </c>
      <c r="BO823" s="3">
        <f t="shared" ref="BO823" si="8613">(BB823*BJ823+BC823*BI823+BD823*BJ826+BE823*BI826)</f>
        <v>-0.24999900825627486</v>
      </c>
      <c r="BP823" s="20"/>
      <c r="BQ823" s="11">
        <v>1</v>
      </c>
      <c r="BR823" s="12">
        <v>0</v>
      </c>
      <c r="BS823" s="13">
        <v>0</v>
      </c>
      <c r="BT823" s="14">
        <v>0</v>
      </c>
      <c r="BU823" s="20"/>
      <c r="BV823" s="1">
        <f t="shared" ref="BV823" si="8614">BL823*BQ823+BN823*BQ826-BM823*BR823-BO823*BR826</f>
        <v>0.58446961187540747</v>
      </c>
      <c r="BW823" s="4">
        <f t="shared" ref="BW823" si="8615">(BL823*BR823+BM823*BQ823+BN823*BR826+BO823*BQ826)</f>
        <v>0</v>
      </c>
      <c r="BX823" s="2">
        <f t="shared" ref="BX823" si="8616">BL823*BS823+BN823*BS826-BM823*BT823-BO823*BT826</f>
        <v>0</v>
      </c>
      <c r="BY823" s="3">
        <f t="shared" ref="BY823" si="8617">(BL823*BT823+BM823*BS823+BN823*BT826+BO823*BS826)</f>
        <v>-0.24999900825627486</v>
      </c>
      <c r="BZ823" s="20"/>
      <c r="CA823" s="11">
        <v>1</v>
      </c>
      <c r="CB823" s="12">
        <v>0</v>
      </c>
      <c r="CC823" s="13">
        <v>0</v>
      </c>
      <c r="CD823" s="40">
        <f t="shared" ref="CD823" si="8618">-1/($CB$4*$B823)</f>
        <v>-0.92151799816802238</v>
      </c>
      <c r="CE823" s="20"/>
      <c r="CF823" s="1">
        <f t="shared" ref="CF823" si="8619">BV823*CA823+BX823*CA826-BW823*CB823-BY823*CB826</f>
        <v>0.58446961187540747</v>
      </c>
      <c r="CG823" s="4">
        <f t="shared" ref="CG823" si="8620">(BV823*CB823+BW823*CA823+BX823*CB826+BY823*CA826)</f>
        <v>0</v>
      </c>
      <c r="CH823" s="2">
        <f t="shared" ref="CH823" si="8621">BV823*CC823+BX823*CC826-BW823*CD823-BY823*CD826</f>
        <v>0</v>
      </c>
      <c r="CI823" s="3">
        <f t="shared" ref="CI823" si="8622">(BV823*CD823+BW823*CC823+BX823*CD826+BY823*CC826)</f>
        <v>-0.7885982749817414</v>
      </c>
      <c r="CJ823" s="28"/>
      <c r="CK823" s="11">
        <v>1</v>
      </c>
      <c r="CL823" s="12">
        <v>0</v>
      </c>
      <c r="CM823" s="13">
        <v>0</v>
      </c>
      <c r="CN823" s="14">
        <v>0</v>
      </c>
      <c r="CP823" s="1">
        <f t="shared" ref="CP823" si="8623">CF823*CK823+CH823*CK826-CG823*CL823-CI823*CL826</f>
        <v>0.58446961187540747</v>
      </c>
      <c r="CQ823" s="4">
        <f t="shared" ref="CQ823" si="8624">(CF823*CL823+CG823*CK823+CH823*CL826+CI823*CK826)</f>
        <v>-0.7885982749817414</v>
      </c>
      <c r="CR823" s="2">
        <f t="shared" ref="CR823" si="8625">CF823*CM823+CH823*CM826-CG823*CN823-CI823*CN826</f>
        <v>0</v>
      </c>
      <c r="CS823" s="3">
        <f t="shared" ref="CS823" si="8626">(CF823*CN823+CG823*CM823+CH823*CN826+CI823*CM826)</f>
        <v>-0.7885982749817414</v>
      </c>
      <c r="CU823" s="29">
        <f t="shared" ref="CU823" si="8627">20*LOG(((1+$CL$4)/$CL$4)/((CP823+CP826)^2+(CQ823+CQ826)^2)^0.5)</f>
        <v>-2.3263402389500946E-3</v>
      </c>
      <c r="CW823" s="51">
        <f t="shared" ref="CW823" si="8628">((CP823^2+CQ823^2)^0.5)/((CP826^2+CQ826^2)^0.5)</f>
        <v>0.96313945863892858</v>
      </c>
      <c r="CY823" s="35"/>
      <c r="CZ823" s="35"/>
    </row>
    <row r="824" spans="1:104" ht="18" customHeight="1" thickBot="1">
      <c r="D824" s="11"/>
      <c r="E824" s="13"/>
      <c r="F824" s="13"/>
      <c r="G824" s="15"/>
      <c r="H824" s="10"/>
      <c r="I824" s="11"/>
      <c r="J824" s="13"/>
      <c r="K824" s="13"/>
      <c r="L824" s="15"/>
      <c r="N824" s="5"/>
      <c r="Q824" s="6"/>
      <c r="S824" s="11"/>
      <c r="T824" s="13"/>
      <c r="U824" s="13"/>
      <c r="V824" s="15"/>
      <c r="W824" s="20"/>
      <c r="X824" s="5"/>
      <c r="AA824" s="6"/>
      <c r="AB824" s="20"/>
      <c r="AC824" s="11"/>
      <c r="AD824" s="13"/>
      <c r="AE824" s="13"/>
      <c r="AF824" s="15"/>
      <c r="AG824" s="20"/>
      <c r="AH824" s="5"/>
      <c r="AK824" s="6"/>
      <c r="AL824" s="20"/>
      <c r="AM824" s="11"/>
      <c r="AN824" s="13"/>
      <c r="AO824" s="13"/>
      <c r="AP824" s="15"/>
      <c r="AR824" s="5"/>
      <c r="AU824" s="6"/>
      <c r="AW824" s="11"/>
      <c r="AX824" s="13"/>
      <c r="AY824" s="13"/>
      <c r="AZ824" s="15"/>
      <c r="BA824" s="20"/>
      <c r="BB824" s="5"/>
      <c r="BE824" s="6"/>
      <c r="BG824" s="11"/>
      <c r="BH824" s="13"/>
      <c r="BI824" s="13"/>
      <c r="BJ824" s="15"/>
      <c r="BL824" s="5"/>
      <c r="BO824" s="6"/>
      <c r="BQ824" s="11"/>
      <c r="BR824" s="13"/>
      <c r="BS824" s="13"/>
      <c r="BT824" s="15"/>
      <c r="BU824" s="20"/>
      <c r="BV824" s="5"/>
      <c r="BY824" s="6"/>
      <c r="CA824" s="11"/>
      <c r="CB824" s="13"/>
      <c r="CC824" s="13"/>
      <c r="CD824" s="15"/>
      <c r="CF824" s="5"/>
      <c r="CI824" s="6"/>
      <c r="CK824" s="11"/>
      <c r="CL824" s="13"/>
      <c r="CM824" s="13"/>
      <c r="CN824" s="15"/>
      <c r="CP824" s="5"/>
      <c r="CS824" s="6"/>
      <c r="CW824" s="52"/>
      <c r="CY824" s="35"/>
      <c r="CZ824" s="35"/>
    </row>
    <row r="825" spans="1:104" ht="18" customHeight="1" thickBot="1">
      <c r="D825" s="11" t="s">
        <v>6</v>
      </c>
      <c r="E825" s="13"/>
      <c r="F825" s="13" t="s">
        <v>7</v>
      </c>
      <c r="G825" s="15"/>
      <c r="H825" s="10"/>
      <c r="I825" s="11" t="s">
        <v>8</v>
      </c>
      <c r="J825" s="13"/>
      <c r="K825" s="13" t="s">
        <v>9</v>
      </c>
      <c r="L825" s="15"/>
      <c r="N825" s="251" t="s">
        <v>26</v>
      </c>
      <c r="O825" s="252"/>
      <c r="P825" s="253" t="s">
        <v>27</v>
      </c>
      <c r="Q825" s="254"/>
      <c r="S825" s="11" t="s">
        <v>13</v>
      </c>
      <c r="T825" s="13"/>
      <c r="U825" s="13" t="s">
        <v>14</v>
      </c>
      <c r="V825" s="15"/>
      <c r="W825" s="20"/>
      <c r="X825" s="251" t="s">
        <v>26</v>
      </c>
      <c r="Y825" s="252"/>
      <c r="Z825" s="253" t="s">
        <v>27</v>
      </c>
      <c r="AA825" s="254"/>
      <c r="AB825" s="20"/>
      <c r="AC825" s="11" t="s">
        <v>8</v>
      </c>
      <c r="AD825" s="13"/>
      <c r="AE825" s="13" t="s">
        <v>9</v>
      </c>
      <c r="AF825" s="15"/>
      <c r="AG825" s="20"/>
      <c r="AH825" s="251" t="s">
        <v>26</v>
      </c>
      <c r="AI825" s="252"/>
      <c r="AJ825" s="253" t="s">
        <v>27</v>
      </c>
      <c r="AK825" s="254"/>
      <c r="AL825" s="20"/>
      <c r="AM825" s="11" t="s">
        <v>13</v>
      </c>
      <c r="AN825" s="13"/>
      <c r="AO825" s="13" t="s">
        <v>14</v>
      </c>
      <c r="AP825" s="15"/>
      <c r="AR825" s="251" t="s">
        <v>26</v>
      </c>
      <c r="AS825" s="252"/>
      <c r="AT825" s="253" t="s">
        <v>27</v>
      </c>
      <c r="AU825" s="254"/>
      <c r="AV825" s="36"/>
      <c r="AW825" s="11" t="s">
        <v>8</v>
      </c>
      <c r="AX825" s="13"/>
      <c r="AY825" s="13" t="s">
        <v>9</v>
      </c>
      <c r="AZ825" s="15"/>
      <c r="BA825" s="20"/>
      <c r="BB825" s="251" t="s">
        <v>26</v>
      </c>
      <c r="BC825" s="252"/>
      <c r="BD825" s="253" t="s">
        <v>27</v>
      </c>
      <c r="BE825" s="254"/>
      <c r="BF825" s="36"/>
      <c r="BG825" s="11" t="s">
        <v>13</v>
      </c>
      <c r="BH825" s="13"/>
      <c r="BI825" s="13" t="s">
        <v>14</v>
      </c>
      <c r="BJ825" s="15"/>
      <c r="BK825" s="36"/>
      <c r="BL825" s="251" t="s">
        <v>26</v>
      </c>
      <c r="BM825" s="252"/>
      <c r="BN825" s="253" t="s">
        <v>27</v>
      </c>
      <c r="BO825" s="254"/>
      <c r="BP825" s="36"/>
      <c r="BQ825" s="11" t="s">
        <v>8</v>
      </c>
      <c r="BR825" s="13"/>
      <c r="BS825" s="13" t="s">
        <v>9</v>
      </c>
      <c r="BT825" s="15"/>
      <c r="BU825" s="20"/>
      <c r="BV825" s="251" t="s">
        <v>26</v>
      </c>
      <c r="BW825" s="252"/>
      <c r="BX825" s="253" t="s">
        <v>27</v>
      </c>
      <c r="BY825" s="254"/>
      <c r="BZ825" s="36"/>
      <c r="CA825" s="11" t="s">
        <v>13</v>
      </c>
      <c r="CB825" s="13"/>
      <c r="CC825" s="13" t="s">
        <v>14</v>
      </c>
      <c r="CD825" s="15"/>
      <c r="CE825" s="36"/>
      <c r="CF825" s="251" t="s">
        <v>26</v>
      </c>
      <c r="CG825" s="252"/>
      <c r="CH825" s="253" t="s">
        <v>27</v>
      </c>
      <c r="CI825" s="254"/>
      <c r="CK825" s="11" t="s">
        <v>28</v>
      </c>
      <c r="CL825" s="13"/>
      <c r="CM825" s="13" t="s">
        <v>29</v>
      </c>
      <c r="CN825" s="15"/>
      <c r="CP825" s="251" t="s">
        <v>26</v>
      </c>
      <c r="CQ825" s="252"/>
      <c r="CR825" s="253" t="s">
        <v>27</v>
      </c>
      <c r="CS825" s="254"/>
      <c r="CU825" s="38" t="s">
        <v>37</v>
      </c>
      <c r="CW825" s="53" t="s">
        <v>45</v>
      </c>
      <c r="CY825" s="35"/>
      <c r="CZ825" s="35"/>
    </row>
    <row r="826" spans="1:104" ht="18" customHeight="1" thickTop="1" thickBot="1">
      <c r="D826" s="16">
        <v>0</v>
      </c>
      <c r="E826" s="17">
        <v>0</v>
      </c>
      <c r="F826" s="18">
        <v>1</v>
      </c>
      <c r="G826" s="19">
        <v>0</v>
      </c>
      <c r="H826" s="10"/>
      <c r="I826" s="16">
        <v>0</v>
      </c>
      <c r="J826" s="17">
        <f t="shared" ref="J826" si="8629">-1/($J$4*$B823)</f>
        <v>-1.2822584161031141</v>
      </c>
      <c r="K826" s="18">
        <v>1</v>
      </c>
      <c r="L826" s="19">
        <v>0</v>
      </c>
      <c r="N826" s="1">
        <f t="shared" ref="N826" si="8630">D826*I823+F826*I826-E826*J823-G826*J826</f>
        <v>0</v>
      </c>
      <c r="O826" s="4">
        <f t="shared" ref="O826" si="8631">(D826*J823+E826*I823+F826*J826+G826*I826)</f>
        <v>-1.2822584161031141</v>
      </c>
      <c r="P826" s="2">
        <f t="shared" ref="P826" si="8632">D826*K823+F826*K826-E826*L823-G826*L826</f>
        <v>1</v>
      </c>
      <c r="Q826" s="3">
        <f t="shared" ref="Q826" si="8633">(D826*L823+E826*K823+F826*L826+G826*K826)</f>
        <v>0</v>
      </c>
      <c r="S826" s="16">
        <v>0</v>
      </c>
      <c r="T826" s="17">
        <v>0</v>
      </c>
      <c r="U826" s="18">
        <v>1</v>
      </c>
      <c r="V826" s="19">
        <v>0</v>
      </c>
      <c r="W826" s="20"/>
      <c r="X826" s="1">
        <f t="shared" ref="X826" si="8634">N826*S823+P826*S826-O826*T823-Q826*T826</f>
        <v>0</v>
      </c>
      <c r="Y826" s="4">
        <f t="shared" ref="Y826" si="8635">(N826*T823+O826*S823+P826*T826+Q826*S826)</f>
        <v>-1.2822584161031141</v>
      </c>
      <c r="Z826" s="2">
        <f t="shared" ref="Z826" si="8636">N826*U823+P826*U826-O826*V823-Q826*V826</f>
        <v>-1.2577039026515004</v>
      </c>
      <c r="AA826" s="3">
        <f t="shared" ref="AA826" si="8637">(N826*V823+O826*U823+P826*V826+Q826*U826)</f>
        <v>0</v>
      </c>
      <c r="AB826" s="20"/>
      <c r="AC826" s="16">
        <v>0</v>
      </c>
      <c r="AD826" s="17">
        <f t="shared" ref="AD826" si="8638">-1/($AD$4*$B823)</f>
        <v>-1.4649181403743161</v>
      </c>
      <c r="AE826" s="18">
        <v>1</v>
      </c>
      <c r="AF826" s="19">
        <v>0</v>
      </c>
      <c r="AG826" s="20"/>
      <c r="AH826" s="1">
        <f t="shared" ref="AH826" si="8639">X826*AC823+Z826*AC826-Y826*AD823-AA826*AD826</f>
        <v>0</v>
      </c>
      <c r="AI826" s="4">
        <f t="shared" ref="AI826" si="8640">(X826*AD823+Y826*AC823+Z826*AD826+AA826*AC826)</f>
        <v>0.56017484611064194</v>
      </c>
      <c r="AJ826" s="2">
        <f t="shared" ref="AJ826" si="8641">X826*AE823+Z826*AE826-Y826*AF823-AA826*AF826</f>
        <v>-1.2577039026515004</v>
      </c>
      <c r="AK826" s="3">
        <f t="shared" ref="AK826" si="8642">(X826*AF823+Y826*AE823+Z826*AF826+AA826*AE826)</f>
        <v>0</v>
      </c>
      <c r="AL826" s="20"/>
      <c r="AM826" s="16">
        <v>0</v>
      </c>
      <c r="AN826" s="17">
        <v>0</v>
      </c>
      <c r="AO826" s="18">
        <v>1</v>
      </c>
      <c r="AP826" s="19">
        <v>0</v>
      </c>
      <c r="AR826" s="1">
        <f t="shared" ref="AR826" si="8643">AH826*AM823+AJ826*AM826-AI826*AN823-AK826*AN826</f>
        <v>0</v>
      </c>
      <c r="AS826" s="4">
        <f t="shared" ref="AS826" si="8644">(AH826*AN823+AI826*AM823+AJ826*AN826+AK826*AM826)</f>
        <v>0.56017484611064194</v>
      </c>
      <c r="AT826" s="2">
        <f t="shared" ref="AT826" si="8645">AH826*AO823+AJ826*AO826-AI826*AP823-AK826*AP826</f>
        <v>-0.23271132034715425</v>
      </c>
      <c r="AU826" s="3">
        <f t="shared" ref="AU826" si="8646">(AH826*AP823+AI826*AO823+AJ826*AP826+AK826*AO826)</f>
        <v>0</v>
      </c>
      <c r="AV826" s="20"/>
      <c r="AW826" s="16">
        <v>0</v>
      </c>
      <c r="AX826" s="17">
        <f t="shared" ref="AX826" si="8647">-1/($AX$4*$B823)</f>
        <v>-1.4649181403743161</v>
      </c>
      <c r="AY826" s="18">
        <v>1</v>
      </c>
      <c r="AZ826" s="19">
        <v>0</v>
      </c>
      <c r="BA826" s="20"/>
      <c r="BB826" s="1">
        <f t="shared" ref="BB826" si="8648">AR826*AW823+AT826*AW826-AS826*AX823-AU826*AX826</f>
        <v>0</v>
      </c>
      <c r="BC826" s="4">
        <f t="shared" ref="BC826" si="8649">(AR826*AX823+AS826*AW823+AT826*AX826+AU826*AW826)</f>
        <v>0.90107788075764694</v>
      </c>
      <c r="BD826" s="2">
        <f t="shared" ref="BD826" si="8650">AR826*AY823+AT826*AY826-AS826*AZ823-AU826*AZ826</f>
        <v>-0.23271132034715425</v>
      </c>
      <c r="BE826" s="3">
        <f t="shared" ref="BE826" si="8651">(AR826*AZ823+AS826*AY823+AT826*AZ826+AU826*AY826)</f>
        <v>0</v>
      </c>
      <c r="BF826" s="20"/>
      <c r="BG826" s="16">
        <v>0</v>
      </c>
      <c r="BH826" s="17">
        <v>0</v>
      </c>
      <c r="BI826" s="18">
        <v>1</v>
      </c>
      <c r="BJ826" s="19">
        <v>0</v>
      </c>
      <c r="BK826" s="20"/>
      <c r="BL826" s="1">
        <f t="shared" ref="BL826" si="8652">BB826*BG823+BD826*BG826-BC826*BH823-BE826*BH826</f>
        <v>0</v>
      </c>
      <c r="BM826" s="4">
        <f t="shared" ref="BM826" si="8653">(BB826*BH823+BC826*BG823+BD826*BH826+BE826*BG826)</f>
        <v>0.90107788075764694</v>
      </c>
      <c r="BN826" s="2">
        <f t="shared" ref="BN826" si="8654">BB826*BI823+BD826*BI826-BC826*BJ823-BE826*BJ826</f>
        <v>1.3538386468287971</v>
      </c>
      <c r="BO826" s="3">
        <f t="shared" ref="BO826" si="8655">(BB826*BJ823+BC826*BI823+BD826*BJ826+BE826*BI826)</f>
        <v>0</v>
      </c>
      <c r="BP826" s="20"/>
      <c r="BQ826" s="16">
        <v>0</v>
      </c>
      <c r="BR826" s="17">
        <f t="shared" ref="BR826" si="8656">-1/($BR$4*$B823)</f>
        <v>-1.2822584161031141</v>
      </c>
      <c r="BS826" s="18">
        <v>1</v>
      </c>
      <c r="BT826" s="19">
        <v>0</v>
      </c>
      <c r="BU826" s="20"/>
      <c r="BV826" s="1">
        <f t="shared" ref="BV826" si="8657">BL826*BQ823+BN826*BQ826-BM826*BR823-BO826*BR826</f>
        <v>0</v>
      </c>
      <c r="BW826" s="4">
        <f t="shared" ref="BW826" si="8658">(BL826*BR823+BM826*BQ823+BN826*BR826+BO826*BQ826)</f>
        <v>-0.83489311818422962</v>
      </c>
      <c r="BX826" s="2">
        <f t="shared" ref="BX826" si="8659">BL826*BS823+BN826*BS826-BM826*BT823-BO826*BT826</f>
        <v>1.3538386468287971</v>
      </c>
      <c r="BY826" s="3">
        <f t="shared" ref="BY826" si="8660">(BL826*BT823+BM826*BS823+BN826*BT826+BO826*BS826)</f>
        <v>0</v>
      </c>
      <c r="BZ826" s="20"/>
      <c r="CA826" s="16">
        <v>0</v>
      </c>
      <c r="CB826" s="17">
        <v>0</v>
      </c>
      <c r="CC826" s="18">
        <v>1</v>
      </c>
      <c r="CD826" s="19">
        <v>0</v>
      </c>
      <c r="CE826" s="20"/>
      <c r="CF826" s="1">
        <f t="shared" ref="CF826" si="8661">BV826*CA823+BX826*CA826-BW826*CB823-BY826*CB826</f>
        <v>0</v>
      </c>
      <c r="CG826" s="4">
        <f t="shared" ref="CG826" si="8662">(BV826*CB823+BW826*CA823+BX826*CB826+BY826*CA826)</f>
        <v>-0.83489311818422962</v>
      </c>
      <c r="CH826" s="2">
        <f t="shared" ref="CH826" si="8663">BV826*CC823+BX826*CC826-BW826*CD823-BY826*CD826</f>
        <v>0.58446961187540769</v>
      </c>
      <c r="CI826" s="3">
        <f t="shared" ref="CI826" si="8664">(BV826*CD823+BW826*CC823+BX826*CD826+BY826*CC826)</f>
        <v>0</v>
      </c>
      <c r="CK826" s="16">
        <f t="shared" ref="CK826" si="8665">1/$CL$4</f>
        <v>1</v>
      </c>
      <c r="CL826" s="17">
        <v>0</v>
      </c>
      <c r="CM826" s="18">
        <v>1</v>
      </c>
      <c r="CN826" s="19">
        <v>0</v>
      </c>
      <c r="CP826" s="1">
        <f t="shared" ref="CP826" si="8666">CF826*CK823+CH826*CK826-CG826*CL823-CI826*CL826</f>
        <v>0.58446961187540769</v>
      </c>
      <c r="CQ826" s="4">
        <f t="shared" ref="CQ826" si="8667">(CF826*CL823+CG826*CK823+CH826*CL826+CI826*CK826)</f>
        <v>-0.83489311818422962</v>
      </c>
      <c r="CR826" s="2">
        <f t="shared" ref="CR826" si="8668">CF826*CM823+CH826*CM826-CG826*CN823-CI826*CN826</f>
        <v>0.58446961187540769</v>
      </c>
      <c r="CS826" s="3">
        <f t="shared" ref="CS826" si="8669">(CF826*CN823+CG826*CM823+CH826*CN826+CI826*CM826)</f>
        <v>0</v>
      </c>
      <c r="CU826" s="39">
        <f t="shared" ref="CU826" si="8670">(180/PI())*ATAN(-1*(CQ823/CP823))</f>
        <v>53.456006573099316</v>
      </c>
      <c r="CW826" s="54">
        <f t="shared" ref="CW826" si="8671">20*LOG(((1-(10^(CU823/20)^2)*(1-((1-CW823)/(1+CW823))^2))^0.5))</f>
        <v>-30.516468420242248</v>
      </c>
      <c r="CY826" s="35"/>
      <c r="CZ826" s="35"/>
    </row>
    <row r="827" spans="1:104" ht="18" customHeight="1"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3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  <c r="BA827" s="20"/>
      <c r="BB827" s="20"/>
      <c r="BC827" s="20"/>
      <c r="BD827" s="20"/>
      <c r="BE827" s="20"/>
      <c r="BF827" s="20"/>
      <c r="BG827" s="20"/>
      <c r="BH827" s="20"/>
      <c r="BI827" s="20"/>
      <c r="BJ827" s="20"/>
      <c r="BK827" s="20"/>
      <c r="BL827" s="20"/>
      <c r="BM827" s="20"/>
      <c r="BN827" s="20"/>
      <c r="BO827" s="20"/>
      <c r="BP827" s="20"/>
      <c r="BQ827" s="20"/>
      <c r="BR827" s="20"/>
      <c r="BS827" s="20"/>
      <c r="BT827" s="20"/>
      <c r="BU827" s="20"/>
      <c r="BV827" s="20"/>
      <c r="BW827" s="20"/>
      <c r="BX827" s="20"/>
      <c r="BY827" s="20"/>
      <c r="BZ827" s="20"/>
      <c r="CA827" s="20"/>
      <c r="CB827" s="20"/>
      <c r="CC827" s="20"/>
      <c r="CD827" s="20"/>
      <c r="CE827" s="20"/>
      <c r="CF827" s="20"/>
      <c r="CG827" s="20"/>
      <c r="CH827" s="20"/>
      <c r="CI827" s="20"/>
      <c r="CJ827" s="20"/>
      <c r="CK827" s="20"/>
      <c r="CL827" s="20"/>
      <c r="CY827" s="35"/>
      <c r="CZ827" s="35"/>
    </row>
    <row r="828" spans="1:104" ht="18" customHeight="1">
      <c r="CY828" s="35"/>
      <c r="CZ828" s="35"/>
    </row>
    <row r="829" spans="1:104" ht="18" customHeight="1" thickBot="1">
      <c r="A829" s="23"/>
      <c r="B829" s="23"/>
      <c r="C829" s="23"/>
      <c r="D829" s="20" t="s">
        <v>15</v>
      </c>
      <c r="E829" s="20"/>
      <c r="F829" s="20"/>
      <c r="G829" s="20"/>
      <c r="H829" s="20"/>
      <c r="I829" s="20" t="s">
        <v>16</v>
      </c>
      <c r="J829" s="20"/>
      <c r="K829" s="20"/>
      <c r="L829" s="20"/>
      <c r="M829" s="23"/>
      <c r="N829" s="23"/>
      <c r="O829" s="24" t="s">
        <v>17</v>
      </c>
      <c r="P829" s="23"/>
      <c r="Q829" s="23"/>
      <c r="R829" s="23"/>
      <c r="S829" s="20"/>
      <c r="T829" s="20" t="s">
        <v>18</v>
      </c>
      <c r="U829" s="23"/>
      <c r="V829" s="23"/>
      <c r="W829" s="23"/>
      <c r="X829" s="23"/>
      <c r="Y829" s="24" t="s">
        <v>19</v>
      </c>
      <c r="Z829" s="23"/>
      <c r="AA829" s="23"/>
      <c r="AB829" s="23"/>
      <c r="AC829" s="24" t="s">
        <v>20</v>
      </c>
      <c r="AD829" s="20"/>
      <c r="AE829" s="20"/>
      <c r="AF829" s="20"/>
      <c r="AG829" s="20"/>
      <c r="AH829" s="23"/>
      <c r="AI829" s="24" t="s">
        <v>21</v>
      </c>
      <c r="AJ829" s="23"/>
      <c r="AK829" s="23"/>
      <c r="AL829" s="20"/>
      <c r="AM829" s="24" t="s">
        <v>31</v>
      </c>
      <c r="AN829" s="20"/>
      <c r="AO829" s="23"/>
      <c r="AP829" s="23"/>
      <c r="AQ829" s="23"/>
      <c r="AR829" s="23"/>
      <c r="AS829" s="24" t="s">
        <v>91</v>
      </c>
      <c r="AT829" s="23"/>
      <c r="AU829" s="23"/>
      <c r="AV829" s="23"/>
      <c r="AW829" s="24" t="s">
        <v>32</v>
      </c>
      <c r="AX829" s="20"/>
      <c r="AY829" s="20"/>
      <c r="AZ829" s="20"/>
      <c r="BA829" s="20"/>
      <c r="BB829" s="23"/>
      <c r="BC829" s="24" t="s">
        <v>22</v>
      </c>
      <c r="BD829" s="23"/>
      <c r="BE829" s="23"/>
      <c r="BF829" s="23"/>
      <c r="BG829" s="24" t="s">
        <v>33</v>
      </c>
      <c r="BH829" s="20"/>
      <c r="BI829" s="23"/>
      <c r="BJ829" s="23"/>
      <c r="BK829" s="23"/>
      <c r="BL829" s="23"/>
      <c r="BM829" s="24" t="s">
        <v>34</v>
      </c>
      <c r="BN829" s="23"/>
      <c r="BO829" s="23"/>
      <c r="BP829" s="23"/>
      <c r="BQ829" s="24" t="s">
        <v>89</v>
      </c>
      <c r="BR829" s="20"/>
      <c r="BS829" s="20"/>
      <c r="BT829" s="20"/>
      <c r="BU829" s="20"/>
      <c r="BV829" s="23"/>
      <c r="BW829" s="24" t="s">
        <v>35</v>
      </c>
      <c r="BX829" s="23"/>
      <c r="BY829" s="23"/>
      <c r="BZ829" s="23"/>
      <c r="CA829" s="24" t="s">
        <v>90</v>
      </c>
      <c r="CB829" s="20"/>
      <c r="CC829" s="23"/>
      <c r="CD829" s="23"/>
      <c r="CE829" s="23"/>
      <c r="CF829" s="23"/>
      <c r="CG829" s="24" t="s">
        <v>92</v>
      </c>
      <c r="CH829" s="23"/>
      <c r="CI829" s="23"/>
      <c r="CJ829" s="23"/>
      <c r="CK829" s="24" t="s">
        <v>36</v>
      </c>
      <c r="CL829" s="24"/>
      <c r="CM829" s="23"/>
      <c r="CN829" s="23"/>
      <c r="CO829" s="23"/>
      <c r="CP829" s="23"/>
      <c r="CQ829" s="24" t="s">
        <v>93</v>
      </c>
      <c r="CR829" s="23"/>
      <c r="CS829" s="23"/>
      <c r="CY829" s="35"/>
      <c r="CZ829" s="35"/>
    </row>
    <row r="830" spans="1:104" ht="18" customHeight="1" thickBot="1">
      <c r="A830" s="23"/>
      <c r="B830" s="33"/>
      <c r="C830" s="23"/>
      <c r="D830" s="7" t="s">
        <v>2</v>
      </c>
      <c r="E830" s="8"/>
      <c r="F830" s="8" t="s">
        <v>3</v>
      </c>
      <c r="G830" s="9"/>
      <c r="H830" s="10"/>
      <c r="I830" s="7" t="s">
        <v>4</v>
      </c>
      <c r="J830" s="8"/>
      <c r="K830" s="8" t="s">
        <v>5</v>
      </c>
      <c r="L830" s="9"/>
      <c r="M830" s="23"/>
      <c r="N830" s="251" t="s">
        <v>79</v>
      </c>
      <c r="O830" s="252"/>
      <c r="P830" s="253" t="s">
        <v>80</v>
      </c>
      <c r="Q830" s="254"/>
      <c r="R830" s="23"/>
      <c r="S830" s="7" t="s">
        <v>11</v>
      </c>
      <c r="T830" s="8"/>
      <c r="U830" s="8" t="s">
        <v>12</v>
      </c>
      <c r="V830" s="9"/>
      <c r="W830" s="20"/>
      <c r="X830" s="251" t="s">
        <v>79</v>
      </c>
      <c r="Y830" s="252"/>
      <c r="Z830" s="253" t="s">
        <v>80</v>
      </c>
      <c r="AA830" s="254"/>
      <c r="AB830" s="20"/>
      <c r="AC830" s="7" t="s">
        <v>4</v>
      </c>
      <c r="AD830" s="8"/>
      <c r="AE830" s="8" t="s">
        <v>5</v>
      </c>
      <c r="AF830" s="9"/>
      <c r="AG830" s="20"/>
      <c r="AH830" s="251" t="s">
        <v>0</v>
      </c>
      <c r="AI830" s="252"/>
      <c r="AJ830" s="253" t="s">
        <v>1</v>
      </c>
      <c r="AK830" s="254"/>
      <c r="AL830" s="20"/>
      <c r="AM830" s="7" t="s">
        <v>11</v>
      </c>
      <c r="AN830" s="8"/>
      <c r="AO830" s="8" t="s">
        <v>12</v>
      </c>
      <c r="AP830" s="9"/>
      <c r="AQ830" s="23"/>
      <c r="AR830" s="251" t="s">
        <v>0</v>
      </c>
      <c r="AS830" s="252"/>
      <c r="AT830" s="253" t="s">
        <v>1</v>
      </c>
      <c r="AU830" s="254"/>
      <c r="AV830" s="36"/>
      <c r="AW830" s="7" t="s">
        <v>4</v>
      </c>
      <c r="AX830" s="8"/>
      <c r="AY830" s="8" t="s">
        <v>5</v>
      </c>
      <c r="AZ830" s="9"/>
      <c r="BA830" s="20"/>
      <c r="BB830" s="251" t="s">
        <v>0</v>
      </c>
      <c r="BC830" s="252"/>
      <c r="BD830" s="253" t="s">
        <v>1</v>
      </c>
      <c r="BE830" s="254"/>
      <c r="BF830" s="36"/>
      <c r="BG830" s="7" t="s">
        <v>11</v>
      </c>
      <c r="BH830" s="8"/>
      <c r="BI830" s="8" t="s">
        <v>12</v>
      </c>
      <c r="BJ830" s="9"/>
      <c r="BK830" s="36"/>
      <c r="BL830" s="251" t="s">
        <v>0</v>
      </c>
      <c r="BM830" s="252"/>
      <c r="BN830" s="253" t="s">
        <v>1</v>
      </c>
      <c r="BO830" s="254"/>
      <c r="BP830" s="36"/>
      <c r="BQ830" s="7" t="s">
        <v>4</v>
      </c>
      <c r="BR830" s="8"/>
      <c r="BS830" s="8" t="s">
        <v>5</v>
      </c>
      <c r="BT830" s="9"/>
      <c r="BU830" s="20"/>
      <c r="BV830" s="251" t="s">
        <v>0</v>
      </c>
      <c r="BW830" s="252"/>
      <c r="BX830" s="253" t="s">
        <v>1</v>
      </c>
      <c r="BY830" s="254"/>
      <c r="BZ830" s="36"/>
      <c r="CA830" s="7" t="s">
        <v>11</v>
      </c>
      <c r="CB830" s="8"/>
      <c r="CC830" s="8" t="s">
        <v>12</v>
      </c>
      <c r="CD830" s="9"/>
      <c r="CE830" s="36"/>
      <c r="CF830" s="251" t="s">
        <v>0</v>
      </c>
      <c r="CG830" s="252"/>
      <c r="CH830" s="253" t="s">
        <v>1</v>
      </c>
      <c r="CI830" s="254"/>
      <c r="CJ830" s="23"/>
      <c r="CK830" s="7" t="s">
        <v>23</v>
      </c>
      <c r="CL830" s="8"/>
      <c r="CM830" s="8" t="s">
        <v>24</v>
      </c>
      <c r="CN830" s="9"/>
      <c r="CO830" s="23"/>
      <c r="CP830" s="251" t="s">
        <v>0</v>
      </c>
      <c r="CQ830" s="252"/>
      <c r="CR830" s="253" t="s">
        <v>1</v>
      </c>
      <c r="CS830" s="254"/>
      <c r="CU830" s="26" t="s">
        <v>25</v>
      </c>
      <c r="CW830" s="50" t="s">
        <v>44</v>
      </c>
      <c r="CY830" s="35"/>
      <c r="CZ830" s="35"/>
    </row>
    <row r="831" spans="1:104" ht="18" customHeight="1" thickTop="1" thickBot="1">
      <c r="B831" s="34">
        <v>1.1499999999999999</v>
      </c>
      <c r="D831" s="11">
        <v>1</v>
      </c>
      <c r="E831" s="12">
        <v>0</v>
      </c>
      <c r="F831" s="13">
        <v>0</v>
      </c>
      <c r="G831" s="40">
        <f t="shared" ref="G831" si="8672">-1/($E$4*$B831)</f>
        <v>-0.91350479818395258</v>
      </c>
      <c r="H831" s="10"/>
      <c r="I831" s="11">
        <v>1</v>
      </c>
      <c r="J831" s="12">
        <v>0</v>
      </c>
      <c r="K831" s="13">
        <v>0</v>
      </c>
      <c r="L831" s="14">
        <v>0</v>
      </c>
      <c r="N831" s="1">
        <f t="shared" ref="N831" si="8673">D831*I831+F831*I834-E831*J831-G831*J834</f>
        <v>-0.16116357026871575</v>
      </c>
      <c r="O831" s="4">
        <f t="shared" ref="O831" si="8674">(D831*J831+E831*I831+F831*J834+G831*I834)</f>
        <v>0</v>
      </c>
      <c r="P831" s="2">
        <f t="shared" ref="P831" si="8675">D831*K831+F831*K834-E831*L831-G831*L834</f>
        <v>0</v>
      </c>
      <c r="Q831" s="3">
        <f t="shared" ref="Q831" si="8676">(D831*L831+E831*K831+F831*L834+G831*K834)</f>
        <v>-0.91350479818395258</v>
      </c>
      <c r="S831" s="11">
        <v>1</v>
      </c>
      <c r="T831" s="12">
        <v>0</v>
      </c>
      <c r="U831" s="13">
        <v>0</v>
      </c>
      <c r="V831" s="40">
        <f t="shared" ref="V831" si="8677">-1/($T$4*$B831)</f>
        <v>-1.7454139249122931</v>
      </c>
      <c r="W831" s="20"/>
      <c r="X831" s="1">
        <f t="shared" ref="X831" si="8678">N831*S831+P831*S834-O831*T831-Q831*T834</f>
        <v>-0.16116357026871575</v>
      </c>
      <c r="Y831" s="4">
        <f t="shared" ref="Y831" si="8679">(N831*T831+O831*S831+P831*T834+Q831*S834)</f>
        <v>0</v>
      </c>
      <c r="Z831" s="2">
        <f t="shared" ref="Z831" si="8680">N831*U831+P831*U834-O831*V831-Q831*V834</f>
        <v>0</v>
      </c>
      <c r="AA831" s="3">
        <f t="shared" ref="AA831" si="8681">(N831*V831+O831*U831+P831*V834+Q831*U834)</f>
        <v>-0.63220765844835536</v>
      </c>
      <c r="AB831" s="20"/>
      <c r="AC831" s="11">
        <v>1</v>
      </c>
      <c r="AD831" s="12">
        <v>0</v>
      </c>
      <c r="AE831" s="13">
        <v>0</v>
      </c>
      <c r="AF831" s="14">
        <v>0</v>
      </c>
      <c r="AG831" s="20"/>
      <c r="AH831" s="1">
        <f t="shared" ref="AH831" si="8682">X831*AC831+Z831*AC834-Y831*AD831-AA831*AD834</f>
        <v>-1.0792427118102852</v>
      </c>
      <c r="AI831" s="4">
        <f t="shared" ref="AI831" si="8683">(X831*AD831+Y831*AC831+Z831*AD834+AA831*AC834)</f>
        <v>0</v>
      </c>
      <c r="AJ831" s="2">
        <f t="shared" ref="AJ831" si="8684">X831*AE831+Z831*AE834-Y831*AF831-AA831*AF834</f>
        <v>0</v>
      </c>
      <c r="AK831" s="3">
        <f t="shared" ref="AK831" si="8685">(X831*AF831+Y831*AE831+Z831*AF834+AA831*AE834)</f>
        <v>-0.63220765844835536</v>
      </c>
      <c r="AL831" s="20"/>
      <c r="AM831" s="11">
        <v>1</v>
      </c>
      <c r="AN831" s="12">
        <v>0</v>
      </c>
      <c r="AO831" s="13">
        <v>0</v>
      </c>
      <c r="AP831" s="40">
        <f t="shared" ref="AP831" si="8686">-1/($AN$4*$B831)</f>
        <v>-1.8138615298108143</v>
      </c>
      <c r="AR831" s="1">
        <f t="shared" ref="AR831" si="8687">AH831*AM831+AJ831*AM834-AI831*AN831-AK831*AN834</f>
        <v>-1.0792427118102852</v>
      </c>
      <c r="AS831" s="4">
        <f t="shared" ref="AS831" si="8688">(AH831*AN831+AI831*AM831+AJ831*AN834+AK831*AM834)</f>
        <v>0</v>
      </c>
      <c r="AT831" s="2">
        <f t="shared" ref="AT831" si="8689">AH831*AO831+AJ831*AO834-AI831*AP831-AK831*AP834</f>
        <v>0</v>
      </c>
      <c r="AU831" s="3">
        <f t="shared" ref="AU831" si="8690">(AH831*AP831+AI831*AO831+AJ831*AP834+AK831*AO834)</f>
        <v>1.3253891778330202</v>
      </c>
      <c r="AV831" s="20"/>
      <c r="AW831" s="11">
        <v>1</v>
      </c>
      <c r="AX831" s="12">
        <v>0</v>
      </c>
      <c r="AY831" s="13">
        <v>0</v>
      </c>
      <c r="AZ831" s="14">
        <v>0</v>
      </c>
      <c r="BA831" s="20"/>
      <c r="BB831" s="1">
        <f t="shared" ref="BB831" si="8691">AR831*AW831+AT831*AW834-AS831*AX831-AU831*AX834</f>
        <v>0.84546057568212052</v>
      </c>
      <c r="BC831" s="4">
        <f t="shared" ref="BC831" si="8692">(AR831*AX831+AS831*AW831+AT831*AX834+AU831*AW834)</f>
        <v>0</v>
      </c>
      <c r="BD831" s="2">
        <f t="shared" ref="BD831" si="8693">AR831*AY831+AT831*AY834-AS831*AZ831-AU831*AZ834</f>
        <v>0</v>
      </c>
      <c r="BE831" s="3">
        <f t="shared" ref="BE831" si="8694">(AR831*AZ831+AS831*AY831+AT831*AZ834+AU831*AY834)</f>
        <v>1.3253891778330202</v>
      </c>
      <c r="BF831" s="20"/>
      <c r="BG831" s="11">
        <v>1</v>
      </c>
      <c r="BH831" s="12">
        <v>0</v>
      </c>
      <c r="BI831" s="13">
        <v>0</v>
      </c>
      <c r="BJ831" s="40">
        <f t="shared" ref="BJ831" si="8695">-1/($BH$4*$B831)</f>
        <v>-1.7454139249122931</v>
      </c>
      <c r="BK831" s="20"/>
      <c r="BL831" s="1">
        <f t="shared" ref="BL831" si="8696">BB831*BG831+BD831*BG834-BC831*BH831-BE831*BH834</f>
        <v>0.84546057568212052</v>
      </c>
      <c r="BM831" s="4">
        <f t="shared" ref="BM831" si="8697">(BB831*BH831+BC831*BG831+BD831*BH834+BE831*BG834)</f>
        <v>0</v>
      </c>
      <c r="BN831" s="2">
        <f t="shared" ref="BN831" si="8698">BB831*BI831+BD831*BI834-BC831*BJ831-BE831*BJ834</f>
        <v>0</v>
      </c>
      <c r="BO831" s="3">
        <f t="shared" ref="BO831" si="8699">(BB831*BJ831+BC831*BI831+BD831*BJ834+BE831*BI834)</f>
        <v>-0.15028948392691666</v>
      </c>
      <c r="BP831" s="20"/>
      <c r="BQ831" s="11">
        <v>1</v>
      </c>
      <c r="BR831" s="12">
        <v>0</v>
      </c>
      <c r="BS831" s="13">
        <v>0</v>
      </c>
      <c r="BT831" s="14">
        <v>0</v>
      </c>
      <c r="BU831" s="20"/>
      <c r="BV831" s="1">
        <f t="shared" ref="BV831" si="8700">BL831*BQ831+BN831*BQ834-BM831*BR831-BO831*BR834</f>
        <v>0.65442635880953426</v>
      </c>
      <c r="BW831" s="4">
        <f t="shared" ref="BW831" si="8701">(BL831*BR831+BM831*BQ831+BN831*BR834+BO831*BQ834)</f>
        <v>0</v>
      </c>
      <c r="BX831" s="2">
        <f t="shared" ref="BX831" si="8702">BL831*BS831+BN831*BS834-BM831*BT831-BO831*BT834</f>
        <v>0</v>
      </c>
      <c r="BY831" s="3">
        <f t="shared" ref="BY831" si="8703">(BL831*BT831+BM831*BS831+BN831*BT834+BO831*BS834)</f>
        <v>-0.15028948392691666</v>
      </c>
      <c r="BZ831" s="20"/>
      <c r="CA831" s="11">
        <v>1</v>
      </c>
      <c r="CB831" s="12">
        <v>0</v>
      </c>
      <c r="CC831" s="13">
        <v>0</v>
      </c>
      <c r="CD831" s="40">
        <f t="shared" ref="CD831" si="8704">-1/($CB$4*$B831)</f>
        <v>-0.91350479818395258</v>
      </c>
      <c r="CE831" s="20"/>
      <c r="CF831" s="1">
        <f t="shared" ref="CF831" si="8705">BV831*CA831+BX831*CA834-BW831*CB831-BY831*CB834</f>
        <v>0.65442635880953426</v>
      </c>
      <c r="CG831" s="4">
        <f t="shared" ref="CG831" si="8706">(BV831*CB831+BW831*CA831+BX831*CB834+BY831*CA834)</f>
        <v>0</v>
      </c>
      <c r="CH831" s="2">
        <f t="shared" ref="CH831" si="8707">BV831*CC831+BX831*CC834-BW831*CD831-BY831*CD834</f>
        <v>0</v>
      </c>
      <c r="CI831" s="3">
        <f t="shared" ref="CI831" si="8708">(BV831*CD831+BW831*CC831+BX831*CD834+BY831*CC834)</f>
        <v>-0.74811110275747916</v>
      </c>
      <c r="CJ831" s="28"/>
      <c r="CK831" s="11">
        <v>1</v>
      </c>
      <c r="CL831" s="12">
        <v>0</v>
      </c>
      <c r="CM831" s="13">
        <v>0</v>
      </c>
      <c r="CN831" s="14">
        <v>0</v>
      </c>
      <c r="CP831" s="1">
        <f t="shared" ref="CP831" si="8709">CF831*CK831+CH831*CK834-CG831*CL831-CI831*CL834</f>
        <v>0.65442635880953426</v>
      </c>
      <c r="CQ831" s="4">
        <f t="shared" ref="CQ831" si="8710">(CF831*CL831+CG831*CK831+CH831*CL834+CI831*CK834)</f>
        <v>-0.74811110275747916</v>
      </c>
      <c r="CR831" s="2">
        <f t="shared" ref="CR831" si="8711">CF831*CM831+CH831*CM834-CG831*CN831-CI831*CN834</f>
        <v>0</v>
      </c>
      <c r="CS831" s="3">
        <f t="shared" ref="CS831" si="8712">(CF831*CN831+CG831*CM831+CH831*CN834+CI831*CM834)</f>
        <v>-0.74811110275747916</v>
      </c>
      <c r="CU831" s="29">
        <f t="shared" ref="CU831" si="8713">20*LOG(((1+$CL$4)/$CL$4)/((CP831+CP834)^2+(CQ831+CQ834)^2)^0.5)</f>
        <v>-2.8195425448423756E-4</v>
      </c>
      <c r="CW831" s="51">
        <f t="shared" ref="CW831" si="8714">((CP831^2+CQ831^2)^0.5)/((CP834^2+CQ834^2)^0.5)</f>
        <v>0.98788914528692695</v>
      </c>
      <c r="CY831" s="35"/>
      <c r="CZ831" s="35"/>
    </row>
    <row r="832" spans="1:104" ht="18" customHeight="1" thickBot="1">
      <c r="D832" s="11"/>
      <c r="E832" s="13"/>
      <c r="F832" s="13"/>
      <c r="G832" s="15"/>
      <c r="H832" s="10"/>
      <c r="I832" s="11"/>
      <c r="J832" s="13"/>
      <c r="K832" s="13"/>
      <c r="L832" s="15"/>
      <c r="N832" s="5"/>
      <c r="Q832" s="6"/>
      <c r="S832" s="11"/>
      <c r="T832" s="13"/>
      <c r="U832" s="13"/>
      <c r="V832" s="15"/>
      <c r="W832" s="20"/>
      <c r="X832" s="5"/>
      <c r="AA832" s="6"/>
      <c r="AB832" s="20"/>
      <c r="AC832" s="11"/>
      <c r="AD832" s="13"/>
      <c r="AE832" s="13"/>
      <c r="AF832" s="15"/>
      <c r="AG832" s="20"/>
      <c r="AH832" s="5"/>
      <c r="AK832" s="6"/>
      <c r="AL832" s="20"/>
      <c r="AM832" s="11"/>
      <c r="AN832" s="13"/>
      <c r="AO832" s="13"/>
      <c r="AP832" s="15"/>
      <c r="AR832" s="5"/>
      <c r="AU832" s="6"/>
      <c r="AW832" s="11"/>
      <c r="AX832" s="13"/>
      <c r="AY832" s="13"/>
      <c r="AZ832" s="15"/>
      <c r="BA832" s="20"/>
      <c r="BB832" s="5"/>
      <c r="BE832" s="6"/>
      <c r="BG832" s="11"/>
      <c r="BH832" s="13"/>
      <c r="BI832" s="13"/>
      <c r="BJ832" s="15"/>
      <c r="BL832" s="5"/>
      <c r="BO832" s="6"/>
      <c r="BQ832" s="11"/>
      <c r="BR832" s="13"/>
      <c r="BS832" s="13"/>
      <c r="BT832" s="15"/>
      <c r="BU832" s="20"/>
      <c r="BV832" s="5"/>
      <c r="BY832" s="6"/>
      <c r="CA832" s="11"/>
      <c r="CB832" s="13"/>
      <c r="CC832" s="13"/>
      <c r="CD832" s="15"/>
      <c r="CF832" s="5"/>
      <c r="CI832" s="6"/>
      <c r="CK832" s="11"/>
      <c r="CL832" s="13"/>
      <c r="CM832" s="13"/>
      <c r="CN832" s="15"/>
      <c r="CP832" s="5"/>
      <c r="CS832" s="6"/>
      <c r="CW832" s="52"/>
      <c r="CY832" s="35"/>
      <c r="CZ832" s="35"/>
    </row>
    <row r="833" spans="1:104" ht="18" customHeight="1" thickBot="1">
      <c r="D833" s="11" t="s">
        <v>6</v>
      </c>
      <c r="E833" s="13"/>
      <c r="F833" s="13" t="s">
        <v>7</v>
      </c>
      <c r="G833" s="15"/>
      <c r="H833" s="10"/>
      <c r="I833" s="11" t="s">
        <v>8</v>
      </c>
      <c r="J833" s="13"/>
      <c r="K833" s="13" t="s">
        <v>9</v>
      </c>
      <c r="L833" s="15"/>
      <c r="N833" s="251" t="s">
        <v>26</v>
      </c>
      <c r="O833" s="252"/>
      <c r="P833" s="253" t="s">
        <v>27</v>
      </c>
      <c r="Q833" s="254"/>
      <c r="S833" s="11" t="s">
        <v>13</v>
      </c>
      <c r="T833" s="13"/>
      <c r="U833" s="13" t="s">
        <v>14</v>
      </c>
      <c r="V833" s="15"/>
      <c r="W833" s="20"/>
      <c r="X833" s="251" t="s">
        <v>26</v>
      </c>
      <c r="Y833" s="252"/>
      <c r="Z833" s="253" t="s">
        <v>27</v>
      </c>
      <c r="AA833" s="254"/>
      <c r="AB833" s="20"/>
      <c r="AC833" s="11" t="s">
        <v>8</v>
      </c>
      <c r="AD833" s="13"/>
      <c r="AE833" s="13" t="s">
        <v>9</v>
      </c>
      <c r="AF833" s="15"/>
      <c r="AG833" s="20"/>
      <c r="AH833" s="251" t="s">
        <v>26</v>
      </c>
      <c r="AI833" s="252"/>
      <c r="AJ833" s="253" t="s">
        <v>27</v>
      </c>
      <c r="AK833" s="254"/>
      <c r="AL833" s="20"/>
      <c r="AM833" s="11" t="s">
        <v>13</v>
      </c>
      <c r="AN833" s="13"/>
      <c r="AO833" s="13" t="s">
        <v>14</v>
      </c>
      <c r="AP833" s="15"/>
      <c r="AR833" s="251" t="s">
        <v>26</v>
      </c>
      <c r="AS833" s="252"/>
      <c r="AT833" s="253" t="s">
        <v>27</v>
      </c>
      <c r="AU833" s="254"/>
      <c r="AV833" s="36"/>
      <c r="AW833" s="11" t="s">
        <v>8</v>
      </c>
      <c r="AX833" s="13"/>
      <c r="AY833" s="13" t="s">
        <v>9</v>
      </c>
      <c r="AZ833" s="15"/>
      <c r="BA833" s="20"/>
      <c r="BB833" s="251" t="s">
        <v>26</v>
      </c>
      <c r="BC833" s="252"/>
      <c r="BD833" s="253" t="s">
        <v>27</v>
      </c>
      <c r="BE833" s="254"/>
      <c r="BF833" s="36"/>
      <c r="BG833" s="11" t="s">
        <v>13</v>
      </c>
      <c r="BH833" s="13"/>
      <c r="BI833" s="13" t="s">
        <v>14</v>
      </c>
      <c r="BJ833" s="15"/>
      <c r="BK833" s="36"/>
      <c r="BL833" s="251" t="s">
        <v>26</v>
      </c>
      <c r="BM833" s="252"/>
      <c r="BN833" s="253" t="s">
        <v>27</v>
      </c>
      <c r="BO833" s="254"/>
      <c r="BP833" s="36"/>
      <c r="BQ833" s="11" t="s">
        <v>8</v>
      </c>
      <c r="BR833" s="13"/>
      <c r="BS833" s="13" t="s">
        <v>9</v>
      </c>
      <c r="BT833" s="15"/>
      <c r="BU833" s="20"/>
      <c r="BV833" s="251" t="s">
        <v>26</v>
      </c>
      <c r="BW833" s="252"/>
      <c r="BX833" s="253" t="s">
        <v>27</v>
      </c>
      <c r="BY833" s="254"/>
      <c r="BZ833" s="36"/>
      <c r="CA833" s="11" t="s">
        <v>13</v>
      </c>
      <c r="CB833" s="13"/>
      <c r="CC833" s="13" t="s">
        <v>14</v>
      </c>
      <c r="CD833" s="15"/>
      <c r="CE833" s="36"/>
      <c r="CF833" s="251" t="s">
        <v>26</v>
      </c>
      <c r="CG833" s="252"/>
      <c r="CH833" s="253" t="s">
        <v>27</v>
      </c>
      <c r="CI833" s="254"/>
      <c r="CK833" s="11" t="s">
        <v>28</v>
      </c>
      <c r="CL833" s="13"/>
      <c r="CM833" s="13" t="s">
        <v>29</v>
      </c>
      <c r="CN833" s="15"/>
      <c r="CP833" s="251" t="s">
        <v>26</v>
      </c>
      <c r="CQ833" s="252"/>
      <c r="CR833" s="253" t="s">
        <v>27</v>
      </c>
      <c r="CS833" s="254"/>
      <c r="CU833" s="38" t="s">
        <v>37</v>
      </c>
      <c r="CW833" s="53" t="s">
        <v>45</v>
      </c>
      <c r="CY833" s="35"/>
      <c r="CZ833" s="35"/>
    </row>
    <row r="834" spans="1:104" ht="18" customHeight="1" thickTop="1" thickBot="1">
      <c r="D834" s="16">
        <v>0</v>
      </c>
      <c r="E834" s="17">
        <v>0</v>
      </c>
      <c r="F834" s="18">
        <v>1</v>
      </c>
      <c r="G834" s="19">
        <v>0</v>
      </c>
      <c r="H834" s="10"/>
      <c r="I834" s="16">
        <v>0</v>
      </c>
      <c r="J834" s="17">
        <f t="shared" ref="J834" si="8715">-1/($J$4*$B831)</f>
        <v>-1.2711083429196088</v>
      </c>
      <c r="K834" s="18">
        <v>1</v>
      </c>
      <c r="L834" s="19">
        <v>0</v>
      </c>
      <c r="N834" s="1">
        <f t="shared" ref="N834" si="8716">D834*I831+F834*I834-E834*J831-G834*J834</f>
        <v>0</v>
      </c>
      <c r="O834" s="4">
        <f t="shared" ref="O834" si="8717">(D834*J831+E834*I831+F834*J834+G834*I834)</f>
        <v>-1.2711083429196088</v>
      </c>
      <c r="P834" s="2">
        <f t="shared" ref="P834" si="8718">D834*K831+F834*K834-E834*L831-G834*L834</f>
        <v>1</v>
      </c>
      <c r="Q834" s="3">
        <f t="shared" ref="Q834" si="8719">(D834*L831+E834*K831+F834*L834+G834*K834)</f>
        <v>0</v>
      </c>
      <c r="S834" s="16">
        <v>0</v>
      </c>
      <c r="T834" s="17">
        <v>0</v>
      </c>
      <c r="U834" s="18">
        <v>1</v>
      </c>
      <c r="V834" s="19">
        <v>0</v>
      </c>
      <c r="W834" s="20"/>
      <c r="X834" s="1">
        <f t="shared" ref="X834" si="8720">N834*S831+P834*S834-O834*T831-Q834*T834</f>
        <v>0</v>
      </c>
      <c r="Y834" s="4">
        <f t="shared" ref="Y834" si="8721">(N834*T831+O834*S831+P834*T834+Q834*S834)</f>
        <v>-1.2711083429196088</v>
      </c>
      <c r="Z834" s="2">
        <f t="shared" ref="Z834" si="8722">N834*U831+P834*U834-O834*V831-Q834*V834</f>
        <v>-1.2186102018040752</v>
      </c>
      <c r="AA834" s="3">
        <f t="shared" ref="AA834" si="8723">(N834*V831+O834*U831+P834*V834+Q834*U834)</f>
        <v>0</v>
      </c>
      <c r="AB834" s="20"/>
      <c r="AC834" s="16">
        <v>0</v>
      </c>
      <c r="AD834" s="17">
        <f t="shared" ref="AD834" si="8724">-1/($AD$4*$B831)</f>
        <v>-1.4521797217623655</v>
      </c>
      <c r="AE834" s="18">
        <v>1</v>
      </c>
      <c r="AF834" s="19">
        <v>0</v>
      </c>
      <c r="AG834" s="20"/>
      <c r="AH834" s="1">
        <f t="shared" ref="AH834" si="8725">X834*AC831+Z834*AC834-Y834*AD831-AA834*AD834</f>
        <v>0</v>
      </c>
      <c r="AI834" s="4">
        <f t="shared" ref="AI834" si="8726">(X834*AD831+Y834*AC831+Z834*AD834+AA834*AC834)</f>
        <v>0.49853268087301328</v>
      </c>
      <c r="AJ834" s="2">
        <f t="shared" ref="AJ834" si="8727">X834*AE831+Z834*AE834-Y834*AF831-AA834*AF834</f>
        <v>-1.2186102018040752</v>
      </c>
      <c r="AK834" s="3">
        <f t="shared" ref="AK834" si="8728">(X834*AF831+Y834*AE831+Z834*AF834+AA834*AE834)</f>
        <v>0</v>
      </c>
      <c r="AL834" s="20"/>
      <c r="AM834" s="16">
        <v>0</v>
      </c>
      <c r="AN834" s="17">
        <v>0</v>
      </c>
      <c r="AO834" s="18">
        <v>1</v>
      </c>
      <c r="AP834" s="19">
        <v>0</v>
      </c>
      <c r="AR834" s="1">
        <f t="shared" ref="AR834" si="8729">AH834*AM831+AJ834*AM834-AI834*AN831-AK834*AN834</f>
        <v>0</v>
      </c>
      <c r="AS834" s="4">
        <f t="shared" ref="AS834" si="8730">(AH834*AN831+AI834*AM831+AJ834*AN834+AK834*AM834)</f>
        <v>0.49853268087301328</v>
      </c>
      <c r="AT834" s="2">
        <f t="shared" ref="AT834" si="8731">AH834*AO831+AJ834*AO834-AI834*AP831-AK834*AP834</f>
        <v>-0.31434095061506484</v>
      </c>
      <c r="AU834" s="3">
        <f t="shared" ref="AU834" si="8732">(AH834*AP831+AI834*AO831+AJ834*AP834+AK834*AO834)</f>
        <v>0</v>
      </c>
      <c r="AV834" s="20"/>
      <c r="AW834" s="16">
        <v>0</v>
      </c>
      <c r="AX834" s="17">
        <f t="shared" ref="AX834" si="8733">-1/($AX$4*$B831)</f>
        <v>-1.4521797217623655</v>
      </c>
      <c r="AY834" s="18">
        <v>1</v>
      </c>
      <c r="AZ834" s="19">
        <v>0</v>
      </c>
      <c r="BA834" s="20"/>
      <c r="BB834" s="1">
        <f t="shared" ref="BB834" si="8734">AR834*AW831+AT834*AW834-AS834*AX831-AU834*AX834</f>
        <v>0</v>
      </c>
      <c r="BC834" s="4">
        <f t="shared" ref="BC834" si="8735">(AR834*AX831+AS834*AW831+AT834*AX834+AU834*AW834)</f>
        <v>0.95501223507571564</v>
      </c>
      <c r="BD834" s="2">
        <f t="shared" ref="BD834" si="8736">AR834*AY831+AT834*AY834-AS834*AZ831-AU834*AZ834</f>
        <v>-0.31434095061506484</v>
      </c>
      <c r="BE834" s="3">
        <f t="shared" ref="BE834" si="8737">(AR834*AZ831+AS834*AY831+AT834*AZ834+AU834*AY834)</f>
        <v>0</v>
      </c>
      <c r="BF834" s="20"/>
      <c r="BG834" s="16">
        <v>0</v>
      </c>
      <c r="BH834" s="17">
        <v>0</v>
      </c>
      <c r="BI834" s="18">
        <v>1</v>
      </c>
      <c r="BJ834" s="19">
        <v>0</v>
      </c>
      <c r="BK834" s="20"/>
      <c r="BL834" s="1">
        <f t="shared" ref="BL834" si="8738">BB834*BG831+BD834*BG834-BC834*BH831-BE834*BH834</f>
        <v>0</v>
      </c>
      <c r="BM834" s="4">
        <f t="shared" ref="BM834" si="8739">(BB834*BH831+BC834*BG831+BD834*BH834+BE834*BG834)</f>
        <v>0.95501223507571564</v>
      </c>
      <c r="BN834" s="2">
        <f t="shared" ref="BN834" si="8740">BB834*BI831+BD834*BI834-BC834*BJ831-BE834*BJ834</f>
        <v>1.3525507029477013</v>
      </c>
      <c r="BO834" s="3">
        <f t="shared" ref="BO834" si="8741">(BB834*BJ831+BC834*BI831+BD834*BJ834+BE834*BI834)</f>
        <v>0</v>
      </c>
      <c r="BP834" s="20"/>
      <c r="BQ834" s="16">
        <v>0</v>
      </c>
      <c r="BR834" s="17">
        <f t="shared" ref="BR834" si="8742">-1/($BR$4*$B831)</f>
        <v>-1.2711083429196088</v>
      </c>
      <c r="BS834" s="18">
        <v>1</v>
      </c>
      <c r="BT834" s="19">
        <v>0</v>
      </c>
      <c r="BU834" s="20"/>
      <c r="BV834" s="1">
        <f t="shared" ref="BV834" si="8743">BL834*BQ831+BN834*BQ834-BM834*BR831-BO834*BR834</f>
        <v>0</v>
      </c>
      <c r="BW834" s="4">
        <f t="shared" ref="BW834" si="8744">(BL834*BR831+BM834*BQ831+BN834*BR834+BO834*BQ834)</f>
        <v>-0.76422624766288905</v>
      </c>
      <c r="BX834" s="2">
        <f t="shared" ref="BX834" si="8745">BL834*BS831+BN834*BS834-BM834*BT831-BO834*BT834</f>
        <v>1.3525507029477013</v>
      </c>
      <c r="BY834" s="3">
        <f t="shared" ref="BY834" si="8746">(BL834*BT831+BM834*BS831+BN834*BT834+BO834*BS834)</f>
        <v>0</v>
      </c>
      <c r="BZ834" s="20"/>
      <c r="CA834" s="16">
        <v>0</v>
      </c>
      <c r="CB834" s="17">
        <v>0</v>
      </c>
      <c r="CC834" s="18">
        <v>1</v>
      </c>
      <c r="CD834" s="19">
        <v>0</v>
      </c>
      <c r="CE834" s="20"/>
      <c r="CF834" s="1">
        <f t="shared" ref="CF834" si="8747">BV834*CA831+BX834*CA834-BW834*CB831-BY834*CB834</f>
        <v>0</v>
      </c>
      <c r="CG834" s="4">
        <f t="shared" ref="CG834" si="8748">(BV834*CB831+BW834*CA831+BX834*CB834+BY834*CA834)</f>
        <v>-0.76422624766288905</v>
      </c>
      <c r="CH834" s="2">
        <f t="shared" ref="CH834" si="8749">BV834*CC831+BX834*CC834-BW834*CD831-BY834*CD834</f>
        <v>0.65442635880953448</v>
      </c>
      <c r="CI834" s="3">
        <f t="shared" ref="CI834" si="8750">(BV834*CD831+BW834*CC831+BX834*CD834+BY834*CC834)</f>
        <v>0</v>
      </c>
      <c r="CK834" s="16">
        <f t="shared" ref="CK834" si="8751">1/$CL$4</f>
        <v>1</v>
      </c>
      <c r="CL834" s="17">
        <v>0</v>
      </c>
      <c r="CM834" s="18">
        <v>1</v>
      </c>
      <c r="CN834" s="19">
        <v>0</v>
      </c>
      <c r="CP834" s="1">
        <f t="shared" ref="CP834" si="8752">CF834*CK831+CH834*CK834-CG834*CL831-CI834*CL834</f>
        <v>0.65442635880953448</v>
      </c>
      <c r="CQ834" s="4">
        <f t="shared" ref="CQ834" si="8753">(CF834*CL831+CG834*CK831+CH834*CL834+CI834*CK834)</f>
        <v>-0.76422624766288905</v>
      </c>
      <c r="CR834" s="2">
        <f t="shared" ref="CR834" si="8754">CF834*CM831+CH834*CM834-CG834*CN831-CI834*CN834</f>
        <v>0.65442635880953448</v>
      </c>
      <c r="CS834" s="3">
        <f t="shared" ref="CS834" si="8755">(CF834*CN831+CG834*CM831+CH834*CN834+CI834*CM834)</f>
        <v>0</v>
      </c>
      <c r="CU834" s="39">
        <f t="shared" ref="CU834" si="8756">(180/PI())*ATAN(-1*(CQ831/CP831))</f>
        <v>48.821486873603753</v>
      </c>
      <c r="CW834" s="54">
        <f t="shared" ref="CW834" si="8757">20*LOG(((1-(10^(CU831/20)^2)*(1-((1-CW831)/(1+CW831))^2))^0.5))</f>
        <v>-39.912542383063396</v>
      </c>
      <c r="CY834" s="35"/>
      <c r="CZ834" s="35"/>
    </row>
    <row r="835" spans="1:104" ht="18" customHeight="1"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3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  <c r="BA835" s="20"/>
      <c r="BB835" s="20"/>
      <c r="BC835" s="20"/>
      <c r="BD835" s="20"/>
      <c r="BE835" s="20"/>
      <c r="BF835" s="20"/>
      <c r="BG835" s="20"/>
      <c r="BH835" s="20"/>
      <c r="BI835" s="20"/>
      <c r="BJ835" s="20"/>
      <c r="BK835" s="20"/>
      <c r="BL835" s="20"/>
      <c r="BM835" s="20"/>
      <c r="BN835" s="20"/>
      <c r="BO835" s="20"/>
      <c r="BP835" s="20"/>
      <c r="BQ835" s="20"/>
      <c r="BR835" s="20"/>
      <c r="BS835" s="20"/>
      <c r="BT835" s="20"/>
      <c r="BU835" s="20"/>
      <c r="BV835" s="20"/>
      <c r="BW835" s="20"/>
      <c r="BX835" s="20"/>
      <c r="BY835" s="20"/>
      <c r="BZ835" s="20"/>
      <c r="CA835" s="20"/>
      <c r="CB835" s="20"/>
      <c r="CC835" s="20"/>
      <c r="CD835" s="20"/>
      <c r="CE835" s="20"/>
      <c r="CF835" s="20"/>
      <c r="CG835" s="20"/>
      <c r="CH835" s="20"/>
      <c r="CI835" s="20"/>
      <c r="CJ835" s="20"/>
      <c r="CK835" s="20"/>
      <c r="CL835" s="20"/>
      <c r="CY835" s="35"/>
      <c r="CZ835" s="35"/>
    </row>
    <row r="836" spans="1:104" ht="18" customHeight="1">
      <c r="CY836" s="35"/>
      <c r="CZ836" s="35"/>
    </row>
    <row r="837" spans="1:104" ht="18" customHeight="1" thickBot="1">
      <c r="A837" s="23"/>
      <c r="B837" s="23"/>
      <c r="C837" s="23"/>
      <c r="D837" s="20" t="s">
        <v>15</v>
      </c>
      <c r="E837" s="20"/>
      <c r="F837" s="20"/>
      <c r="G837" s="20"/>
      <c r="H837" s="20"/>
      <c r="I837" s="20" t="s">
        <v>16</v>
      </c>
      <c r="J837" s="20"/>
      <c r="K837" s="20"/>
      <c r="L837" s="20"/>
      <c r="M837" s="23"/>
      <c r="N837" s="23"/>
      <c r="O837" s="24" t="s">
        <v>17</v>
      </c>
      <c r="P837" s="23"/>
      <c r="Q837" s="23"/>
      <c r="R837" s="23"/>
      <c r="S837" s="20"/>
      <c r="T837" s="20" t="s">
        <v>18</v>
      </c>
      <c r="U837" s="23"/>
      <c r="V837" s="23"/>
      <c r="W837" s="23"/>
      <c r="X837" s="23"/>
      <c r="Y837" s="24" t="s">
        <v>19</v>
      </c>
      <c r="Z837" s="23"/>
      <c r="AA837" s="23"/>
      <c r="AB837" s="23"/>
      <c r="AC837" s="24" t="s">
        <v>20</v>
      </c>
      <c r="AD837" s="20"/>
      <c r="AE837" s="20"/>
      <c r="AF837" s="20"/>
      <c r="AG837" s="20"/>
      <c r="AH837" s="23"/>
      <c r="AI837" s="24" t="s">
        <v>21</v>
      </c>
      <c r="AJ837" s="23"/>
      <c r="AK837" s="23"/>
      <c r="AL837" s="20"/>
      <c r="AM837" s="24" t="s">
        <v>31</v>
      </c>
      <c r="AN837" s="20"/>
      <c r="AO837" s="23"/>
      <c r="AP837" s="23"/>
      <c r="AQ837" s="23"/>
      <c r="AR837" s="23"/>
      <c r="AS837" s="24" t="s">
        <v>91</v>
      </c>
      <c r="AT837" s="23"/>
      <c r="AU837" s="23"/>
      <c r="AV837" s="23"/>
      <c r="AW837" s="24" t="s">
        <v>32</v>
      </c>
      <c r="AX837" s="20"/>
      <c r="AY837" s="20"/>
      <c r="AZ837" s="20"/>
      <c r="BA837" s="20"/>
      <c r="BB837" s="23"/>
      <c r="BC837" s="24" t="s">
        <v>22</v>
      </c>
      <c r="BD837" s="23"/>
      <c r="BE837" s="23"/>
      <c r="BF837" s="23"/>
      <c r="BG837" s="24" t="s">
        <v>33</v>
      </c>
      <c r="BH837" s="20"/>
      <c r="BI837" s="23"/>
      <c r="BJ837" s="23"/>
      <c r="BK837" s="23"/>
      <c r="BL837" s="23"/>
      <c r="BM837" s="24" t="s">
        <v>34</v>
      </c>
      <c r="BN837" s="23"/>
      <c r="BO837" s="23"/>
      <c r="BP837" s="23"/>
      <c r="BQ837" s="24" t="s">
        <v>89</v>
      </c>
      <c r="BR837" s="20"/>
      <c r="BS837" s="20"/>
      <c r="BT837" s="20"/>
      <c r="BU837" s="20"/>
      <c r="BV837" s="23"/>
      <c r="BW837" s="24" t="s">
        <v>35</v>
      </c>
      <c r="BX837" s="23"/>
      <c r="BY837" s="23"/>
      <c r="BZ837" s="23"/>
      <c r="CA837" s="24" t="s">
        <v>90</v>
      </c>
      <c r="CB837" s="20"/>
      <c r="CC837" s="23"/>
      <c r="CD837" s="23"/>
      <c r="CE837" s="23"/>
      <c r="CF837" s="23"/>
      <c r="CG837" s="24" t="s">
        <v>92</v>
      </c>
      <c r="CH837" s="23"/>
      <c r="CI837" s="23"/>
      <c r="CJ837" s="23"/>
      <c r="CK837" s="24" t="s">
        <v>36</v>
      </c>
      <c r="CL837" s="24"/>
      <c r="CM837" s="23"/>
      <c r="CN837" s="23"/>
      <c r="CO837" s="23"/>
      <c r="CP837" s="23"/>
      <c r="CQ837" s="24" t="s">
        <v>93</v>
      </c>
      <c r="CR837" s="23"/>
      <c r="CS837" s="23"/>
      <c r="CY837" s="35"/>
      <c r="CZ837" s="35"/>
    </row>
    <row r="838" spans="1:104" ht="18" customHeight="1" thickBot="1">
      <c r="A838" s="23"/>
      <c r="B838" s="33"/>
      <c r="C838" s="23"/>
      <c r="D838" s="7" t="s">
        <v>2</v>
      </c>
      <c r="E838" s="8"/>
      <c r="F838" s="8" t="s">
        <v>3</v>
      </c>
      <c r="G838" s="9"/>
      <c r="H838" s="10"/>
      <c r="I838" s="7" t="s">
        <v>4</v>
      </c>
      <c r="J838" s="8"/>
      <c r="K838" s="8" t="s">
        <v>5</v>
      </c>
      <c r="L838" s="9"/>
      <c r="M838" s="23"/>
      <c r="N838" s="251" t="s">
        <v>79</v>
      </c>
      <c r="O838" s="252"/>
      <c r="P838" s="253" t="s">
        <v>80</v>
      </c>
      <c r="Q838" s="254"/>
      <c r="R838" s="23"/>
      <c r="S838" s="7" t="s">
        <v>11</v>
      </c>
      <c r="T838" s="8"/>
      <c r="U838" s="8" t="s">
        <v>12</v>
      </c>
      <c r="V838" s="9"/>
      <c r="W838" s="20"/>
      <c r="X838" s="251" t="s">
        <v>79</v>
      </c>
      <c r="Y838" s="252"/>
      <c r="Z838" s="253" t="s">
        <v>80</v>
      </c>
      <c r="AA838" s="254"/>
      <c r="AB838" s="20"/>
      <c r="AC838" s="7" t="s">
        <v>4</v>
      </c>
      <c r="AD838" s="8"/>
      <c r="AE838" s="8" t="s">
        <v>5</v>
      </c>
      <c r="AF838" s="9"/>
      <c r="AG838" s="20"/>
      <c r="AH838" s="251" t="s">
        <v>0</v>
      </c>
      <c r="AI838" s="252"/>
      <c r="AJ838" s="253" t="s">
        <v>1</v>
      </c>
      <c r="AK838" s="254"/>
      <c r="AL838" s="20"/>
      <c r="AM838" s="7" t="s">
        <v>11</v>
      </c>
      <c r="AN838" s="8"/>
      <c r="AO838" s="8" t="s">
        <v>12</v>
      </c>
      <c r="AP838" s="9"/>
      <c r="AQ838" s="23"/>
      <c r="AR838" s="251" t="s">
        <v>0</v>
      </c>
      <c r="AS838" s="252"/>
      <c r="AT838" s="253" t="s">
        <v>1</v>
      </c>
      <c r="AU838" s="254"/>
      <c r="AV838" s="36"/>
      <c r="AW838" s="7" t="s">
        <v>4</v>
      </c>
      <c r="AX838" s="8"/>
      <c r="AY838" s="8" t="s">
        <v>5</v>
      </c>
      <c r="AZ838" s="9"/>
      <c r="BA838" s="20"/>
      <c r="BB838" s="251" t="s">
        <v>0</v>
      </c>
      <c r="BC838" s="252"/>
      <c r="BD838" s="253" t="s">
        <v>1</v>
      </c>
      <c r="BE838" s="254"/>
      <c r="BF838" s="36"/>
      <c r="BG838" s="7" t="s">
        <v>11</v>
      </c>
      <c r="BH838" s="8"/>
      <c r="BI838" s="8" t="s">
        <v>12</v>
      </c>
      <c r="BJ838" s="9"/>
      <c r="BK838" s="36"/>
      <c r="BL838" s="251" t="s">
        <v>0</v>
      </c>
      <c r="BM838" s="252"/>
      <c r="BN838" s="253" t="s">
        <v>1</v>
      </c>
      <c r="BO838" s="254"/>
      <c r="BP838" s="36"/>
      <c r="BQ838" s="7" t="s">
        <v>4</v>
      </c>
      <c r="BR838" s="8"/>
      <c r="BS838" s="8" t="s">
        <v>5</v>
      </c>
      <c r="BT838" s="9"/>
      <c r="BU838" s="20"/>
      <c r="BV838" s="251" t="s">
        <v>0</v>
      </c>
      <c r="BW838" s="252"/>
      <c r="BX838" s="253" t="s">
        <v>1</v>
      </c>
      <c r="BY838" s="254"/>
      <c r="BZ838" s="36"/>
      <c r="CA838" s="7" t="s">
        <v>11</v>
      </c>
      <c r="CB838" s="8"/>
      <c r="CC838" s="8" t="s">
        <v>12</v>
      </c>
      <c r="CD838" s="9"/>
      <c r="CE838" s="36"/>
      <c r="CF838" s="251" t="s">
        <v>0</v>
      </c>
      <c r="CG838" s="252"/>
      <c r="CH838" s="253" t="s">
        <v>1</v>
      </c>
      <c r="CI838" s="254"/>
      <c r="CJ838" s="23"/>
      <c r="CK838" s="7" t="s">
        <v>23</v>
      </c>
      <c r="CL838" s="8"/>
      <c r="CM838" s="8" t="s">
        <v>24</v>
      </c>
      <c r="CN838" s="9"/>
      <c r="CO838" s="23"/>
      <c r="CP838" s="251" t="s">
        <v>0</v>
      </c>
      <c r="CQ838" s="252"/>
      <c r="CR838" s="253" t="s">
        <v>1</v>
      </c>
      <c r="CS838" s="254"/>
      <c r="CU838" s="26" t="s">
        <v>25</v>
      </c>
      <c r="CW838" s="50" t="s">
        <v>44</v>
      </c>
      <c r="CY838" s="35"/>
      <c r="CZ838" s="35"/>
    </row>
    <row r="839" spans="1:104" ht="18" customHeight="1" thickTop="1" thickBot="1">
      <c r="B839" s="34">
        <v>1.1599999999999999</v>
      </c>
      <c r="D839" s="11">
        <v>1</v>
      </c>
      <c r="E839" s="12">
        <v>0</v>
      </c>
      <c r="F839" s="13">
        <v>0</v>
      </c>
      <c r="G839" s="40">
        <f t="shared" ref="G839" si="8758">-1/($E$4*$B839)</f>
        <v>-0.90562975682029778</v>
      </c>
      <c r="H839" s="10"/>
      <c r="I839" s="11">
        <v>1</v>
      </c>
      <c r="J839" s="12">
        <v>0</v>
      </c>
      <c r="K839" s="13">
        <v>0</v>
      </c>
      <c r="L839" s="14">
        <v>0</v>
      </c>
      <c r="N839" s="1">
        <f t="shared" ref="N839" si="8759">D839*I839+F839*I842-E839*J839-G839*J842</f>
        <v>-0.14122980208113578</v>
      </c>
      <c r="O839" s="4">
        <f t="shared" ref="O839" si="8760">(D839*J839+E839*I839+F839*J842+G839*I842)</f>
        <v>0</v>
      </c>
      <c r="P839" s="2">
        <f t="shared" ref="P839" si="8761">D839*K839+F839*K842-E839*L839-G839*L842</f>
        <v>0</v>
      </c>
      <c r="Q839" s="3">
        <f t="shared" ref="Q839" si="8762">(D839*L839+E839*K839+F839*L842+G839*K842)</f>
        <v>-0.90562975682029778</v>
      </c>
      <c r="S839" s="11">
        <v>1</v>
      </c>
      <c r="T839" s="12">
        <v>0</v>
      </c>
      <c r="U839" s="13">
        <v>0</v>
      </c>
      <c r="V839" s="40">
        <f t="shared" ref="V839" si="8763">-1/($T$4*$B839)</f>
        <v>-1.7303672531458076</v>
      </c>
      <c r="W839" s="20"/>
      <c r="X839" s="1">
        <f t="shared" ref="X839" si="8764">N839*S839+P839*S842-O839*T839-Q839*T842</f>
        <v>-0.14122980208113578</v>
      </c>
      <c r="Y839" s="4">
        <f t="shared" ref="Y839" si="8765">(N839*T839+O839*S839+P839*T842+Q839*S842)</f>
        <v>0</v>
      </c>
      <c r="Z839" s="2">
        <f t="shared" ref="Z839" si="8766">N839*U839+P839*U842-O839*V839-Q839*V842</f>
        <v>0</v>
      </c>
      <c r="AA839" s="3">
        <f t="shared" ref="AA839" si="8767">(N839*V839+O839*U839+P839*V842+Q839*U842)</f>
        <v>-0.66125033213083673</v>
      </c>
      <c r="AB839" s="20"/>
      <c r="AC839" s="11">
        <v>1</v>
      </c>
      <c r="AD839" s="12">
        <v>0</v>
      </c>
      <c r="AE839" s="13">
        <v>0</v>
      </c>
      <c r="AF839" s="14">
        <v>0</v>
      </c>
      <c r="AG839" s="20"/>
      <c r="AH839" s="1">
        <f t="shared" ref="AH839" si="8768">X839*AC839+Z839*AC842-Y839*AD839-AA839*AD842</f>
        <v>-1.0932060708987086</v>
      </c>
      <c r="AI839" s="4">
        <f t="shared" ref="AI839" si="8769">(X839*AD839+Y839*AC839+Z839*AD842+AA839*AC842)</f>
        <v>0</v>
      </c>
      <c r="AJ839" s="2">
        <f t="shared" ref="AJ839" si="8770">X839*AE839+Z839*AE842-Y839*AF839-AA839*AF842</f>
        <v>0</v>
      </c>
      <c r="AK839" s="3">
        <f t="shared" ref="AK839" si="8771">(X839*AF839+Y839*AE839+Z839*AF842+AA839*AE842)</f>
        <v>-0.66125033213083673</v>
      </c>
      <c r="AL839" s="20"/>
      <c r="AM839" s="11">
        <v>1</v>
      </c>
      <c r="AN839" s="12">
        <v>0</v>
      </c>
      <c r="AO839" s="13">
        <v>0</v>
      </c>
      <c r="AP839" s="40">
        <f t="shared" ref="AP839" si="8772">-1/($AN$4*$B839)</f>
        <v>-1.7982247924848591</v>
      </c>
      <c r="AR839" s="1">
        <f t="shared" ref="AR839" si="8773">AH839*AM839+AJ839*AM842-AI839*AN839-AK839*AN842</f>
        <v>-1.0932060708987086</v>
      </c>
      <c r="AS839" s="4">
        <f t="shared" ref="AS839" si="8774">(AH839*AN839+AI839*AM839+AJ839*AN842+AK839*AM842)</f>
        <v>0</v>
      </c>
      <c r="AT839" s="2">
        <f t="shared" ref="AT839" si="8775">AH839*AO839+AJ839*AO842-AI839*AP839-AK839*AP842</f>
        <v>0</v>
      </c>
      <c r="AU839" s="3">
        <f t="shared" ref="AU839" si="8776">(AH839*AP839+AI839*AO839+AJ839*AP842+AK839*AO842)</f>
        <v>1.3045799278541816</v>
      </c>
      <c r="AV839" s="20"/>
      <c r="AW839" s="11">
        <v>1</v>
      </c>
      <c r="AX839" s="12">
        <v>0</v>
      </c>
      <c r="AY839" s="13">
        <v>0</v>
      </c>
      <c r="AZ839" s="14">
        <v>0</v>
      </c>
      <c r="BA839" s="20"/>
      <c r="BB839" s="1">
        <f t="shared" ref="BB839" si="8777">AR839*AW839+AT839*AW842-AS839*AX839-AU839*AX842</f>
        <v>0.78494668267479129</v>
      </c>
      <c r="BC839" s="4">
        <f t="shared" ref="BC839" si="8778">(AR839*AX839+AS839*AW839+AT839*AX842+AU839*AW842)</f>
        <v>0</v>
      </c>
      <c r="BD839" s="2">
        <f t="shared" ref="BD839" si="8779">AR839*AY839+AT839*AY842-AS839*AZ839-AU839*AZ842</f>
        <v>0</v>
      </c>
      <c r="BE839" s="3">
        <f t="shared" ref="BE839" si="8780">(AR839*AZ839+AS839*AY839+AT839*AZ842+AU839*AY842)</f>
        <v>1.3045799278541816</v>
      </c>
      <c r="BF839" s="20"/>
      <c r="BG839" s="11">
        <v>1</v>
      </c>
      <c r="BH839" s="12">
        <v>0</v>
      </c>
      <c r="BI839" s="13">
        <v>0</v>
      </c>
      <c r="BJ839" s="40">
        <f t="shared" ref="BJ839" si="8781">-1/($BH$4*$B839)</f>
        <v>-1.7303672531458076</v>
      </c>
      <c r="BK839" s="20"/>
      <c r="BL839" s="1">
        <f t="shared" ref="BL839" si="8782">BB839*BG839+BD839*BG842-BC839*BH839-BE839*BH842</f>
        <v>0.78494668267479129</v>
      </c>
      <c r="BM839" s="4">
        <f t="shared" ref="BM839" si="8783">(BB839*BH839+BC839*BG839+BD839*BH842+BE839*BG842)</f>
        <v>0</v>
      </c>
      <c r="BN839" s="2">
        <f t="shared" ref="BN839" si="8784">BB839*BI839+BD839*BI842-BC839*BJ839-BE839*BJ842</f>
        <v>0</v>
      </c>
      <c r="BO839" s="3">
        <f t="shared" ref="BO839" si="8785">(BB839*BJ839+BC839*BI839+BD839*BJ842+BE839*BI842)</f>
        <v>-5.3666107311710842E-2</v>
      </c>
      <c r="BP839" s="20"/>
      <c r="BQ839" s="11">
        <v>1</v>
      </c>
      <c r="BR839" s="12">
        <v>0</v>
      </c>
      <c r="BS839" s="13">
        <v>0</v>
      </c>
      <c r="BT839" s="14">
        <v>0</v>
      </c>
      <c r="BU839" s="20"/>
      <c r="BV839" s="1">
        <f t="shared" ref="BV839" si="8786">BL839*BQ839+BN839*BQ842-BM839*BR839-BO839*BR842</f>
        <v>0.71731931004864913</v>
      </c>
      <c r="BW839" s="4">
        <f t="shared" ref="BW839" si="8787">(BL839*BR839+BM839*BQ839+BN839*BR842+BO839*BQ842)</f>
        <v>0</v>
      </c>
      <c r="BX839" s="2">
        <f t="shared" ref="BX839" si="8788">BL839*BS839+BN839*BS842-BM839*BT839-BO839*BT842</f>
        <v>0</v>
      </c>
      <c r="BY839" s="3">
        <f t="shared" ref="BY839" si="8789">(BL839*BT839+BM839*BS839+BN839*BT842+BO839*BS842)</f>
        <v>-5.3666107311710842E-2</v>
      </c>
      <c r="BZ839" s="20"/>
      <c r="CA839" s="11">
        <v>1</v>
      </c>
      <c r="CB839" s="12">
        <v>0</v>
      </c>
      <c r="CC839" s="13">
        <v>0</v>
      </c>
      <c r="CD839" s="40">
        <f t="shared" ref="CD839" si="8790">-1/($CB$4*$B839)</f>
        <v>-0.90562975682029778</v>
      </c>
      <c r="CE839" s="20"/>
      <c r="CF839" s="1">
        <f t="shared" ref="CF839" si="8791">BV839*CA839+BX839*CA842-BW839*CB839-BY839*CB842</f>
        <v>0.71731931004864913</v>
      </c>
      <c r="CG839" s="4">
        <f t="shared" ref="CG839" si="8792">(BV839*CB839+BW839*CA839+BX839*CB842+BY839*CA842)</f>
        <v>0</v>
      </c>
      <c r="CH839" s="2">
        <f t="shared" ref="CH839" si="8793">BV839*CC839+BX839*CC842-BW839*CD839-BY839*CD842</f>
        <v>0</v>
      </c>
      <c r="CI839" s="3">
        <f t="shared" ref="CI839" si="8794">(BV839*CD839+BW839*CC839+BX839*CD842+BY839*CC842)</f>
        <v>-0.70329181963357279</v>
      </c>
      <c r="CJ839" s="28"/>
      <c r="CK839" s="11">
        <v>1</v>
      </c>
      <c r="CL839" s="12">
        <v>0</v>
      </c>
      <c r="CM839" s="13">
        <v>0</v>
      </c>
      <c r="CN839" s="14">
        <v>0</v>
      </c>
      <c r="CP839" s="1">
        <f t="shared" ref="CP839" si="8795">CF839*CK839+CH839*CK842-CG839*CL839-CI839*CL842</f>
        <v>0.71731931004864913</v>
      </c>
      <c r="CQ839" s="4">
        <f t="shared" ref="CQ839" si="8796">(CF839*CL839+CG839*CK839+CH839*CL842+CI839*CK842)</f>
        <v>-0.70329181963357279</v>
      </c>
      <c r="CR839" s="2">
        <f t="shared" ref="CR839" si="8797">CF839*CM839+CH839*CM842-CG839*CN839-CI839*CN842</f>
        <v>0</v>
      </c>
      <c r="CS839" s="3">
        <f t="shared" ref="CS839" si="8798">(CF839*CN839+CG839*CM839+CH839*CN842+CI839*CM842)</f>
        <v>-0.70329181963357279</v>
      </c>
      <c r="CU839" s="29">
        <f t="shared" ref="CU839" si="8799">20*LOG(((1+$CL$4)/$CL$4)/((CP839+CP842)^2+(CQ839+CQ842)^2)^0.5)</f>
        <v>-1.8443329046812125E-4</v>
      </c>
      <c r="CW839" s="51">
        <f t="shared" ref="CW839" si="8800">((CP839^2+CQ839^2)^0.5)/((CP842^2+CQ842^2)^0.5)</f>
        <v>1.0091222746112152</v>
      </c>
      <c r="CY839" s="35"/>
      <c r="CZ839" s="35"/>
    </row>
    <row r="840" spans="1:104" ht="18" customHeight="1" thickBot="1">
      <c r="D840" s="11"/>
      <c r="E840" s="13"/>
      <c r="F840" s="13"/>
      <c r="G840" s="15"/>
      <c r="H840" s="10"/>
      <c r="I840" s="11"/>
      <c r="J840" s="13"/>
      <c r="K840" s="13"/>
      <c r="L840" s="15"/>
      <c r="N840" s="5"/>
      <c r="Q840" s="6"/>
      <c r="S840" s="11"/>
      <c r="T840" s="13"/>
      <c r="U840" s="13"/>
      <c r="V840" s="15"/>
      <c r="W840" s="20"/>
      <c r="X840" s="5"/>
      <c r="AA840" s="6"/>
      <c r="AB840" s="20"/>
      <c r="AC840" s="11"/>
      <c r="AD840" s="13"/>
      <c r="AE840" s="13"/>
      <c r="AF840" s="15"/>
      <c r="AG840" s="20"/>
      <c r="AH840" s="5"/>
      <c r="AK840" s="6"/>
      <c r="AL840" s="20"/>
      <c r="AM840" s="11"/>
      <c r="AN840" s="13"/>
      <c r="AO840" s="13"/>
      <c r="AP840" s="15"/>
      <c r="AR840" s="5"/>
      <c r="AU840" s="6"/>
      <c r="AW840" s="11"/>
      <c r="AX840" s="13"/>
      <c r="AY840" s="13"/>
      <c r="AZ840" s="15"/>
      <c r="BA840" s="20"/>
      <c r="BB840" s="5"/>
      <c r="BE840" s="6"/>
      <c r="BG840" s="11"/>
      <c r="BH840" s="13"/>
      <c r="BI840" s="13"/>
      <c r="BJ840" s="15"/>
      <c r="BL840" s="5"/>
      <c r="BO840" s="6"/>
      <c r="BQ840" s="11"/>
      <c r="BR840" s="13"/>
      <c r="BS840" s="13"/>
      <c r="BT840" s="15"/>
      <c r="BU840" s="20"/>
      <c r="BV840" s="5"/>
      <c r="BY840" s="6"/>
      <c r="CA840" s="11"/>
      <c r="CB840" s="13"/>
      <c r="CC840" s="13"/>
      <c r="CD840" s="15"/>
      <c r="CF840" s="5"/>
      <c r="CI840" s="6"/>
      <c r="CK840" s="11"/>
      <c r="CL840" s="13"/>
      <c r="CM840" s="13"/>
      <c r="CN840" s="15"/>
      <c r="CP840" s="5"/>
      <c r="CS840" s="6"/>
      <c r="CW840" s="52"/>
      <c r="CY840" s="35"/>
      <c r="CZ840" s="35"/>
    </row>
    <row r="841" spans="1:104" ht="18" customHeight="1" thickBot="1">
      <c r="D841" s="11" t="s">
        <v>6</v>
      </c>
      <c r="E841" s="13"/>
      <c r="F841" s="13" t="s">
        <v>7</v>
      </c>
      <c r="G841" s="15"/>
      <c r="H841" s="10"/>
      <c r="I841" s="11" t="s">
        <v>8</v>
      </c>
      <c r="J841" s="13"/>
      <c r="K841" s="13" t="s">
        <v>9</v>
      </c>
      <c r="L841" s="15"/>
      <c r="N841" s="251" t="s">
        <v>26</v>
      </c>
      <c r="O841" s="252"/>
      <c r="P841" s="253" t="s">
        <v>27</v>
      </c>
      <c r="Q841" s="254"/>
      <c r="S841" s="11" t="s">
        <v>13</v>
      </c>
      <c r="T841" s="13"/>
      <c r="U841" s="13" t="s">
        <v>14</v>
      </c>
      <c r="V841" s="15"/>
      <c r="W841" s="20"/>
      <c r="X841" s="251" t="s">
        <v>26</v>
      </c>
      <c r="Y841" s="252"/>
      <c r="Z841" s="253" t="s">
        <v>27</v>
      </c>
      <c r="AA841" s="254"/>
      <c r="AB841" s="20"/>
      <c r="AC841" s="11" t="s">
        <v>8</v>
      </c>
      <c r="AD841" s="13"/>
      <c r="AE841" s="13" t="s">
        <v>9</v>
      </c>
      <c r="AF841" s="15"/>
      <c r="AG841" s="20"/>
      <c r="AH841" s="251" t="s">
        <v>26</v>
      </c>
      <c r="AI841" s="252"/>
      <c r="AJ841" s="253" t="s">
        <v>27</v>
      </c>
      <c r="AK841" s="254"/>
      <c r="AL841" s="20"/>
      <c r="AM841" s="11" t="s">
        <v>13</v>
      </c>
      <c r="AN841" s="13"/>
      <c r="AO841" s="13" t="s">
        <v>14</v>
      </c>
      <c r="AP841" s="15"/>
      <c r="AR841" s="251" t="s">
        <v>26</v>
      </c>
      <c r="AS841" s="252"/>
      <c r="AT841" s="253" t="s">
        <v>27</v>
      </c>
      <c r="AU841" s="254"/>
      <c r="AV841" s="36"/>
      <c r="AW841" s="11" t="s">
        <v>8</v>
      </c>
      <c r="AX841" s="13"/>
      <c r="AY841" s="13" t="s">
        <v>9</v>
      </c>
      <c r="AZ841" s="15"/>
      <c r="BA841" s="20"/>
      <c r="BB841" s="251" t="s">
        <v>26</v>
      </c>
      <c r="BC841" s="252"/>
      <c r="BD841" s="253" t="s">
        <v>27</v>
      </c>
      <c r="BE841" s="254"/>
      <c r="BF841" s="36"/>
      <c r="BG841" s="11" t="s">
        <v>13</v>
      </c>
      <c r="BH841" s="13"/>
      <c r="BI841" s="13" t="s">
        <v>14</v>
      </c>
      <c r="BJ841" s="15"/>
      <c r="BK841" s="36"/>
      <c r="BL841" s="251" t="s">
        <v>26</v>
      </c>
      <c r="BM841" s="252"/>
      <c r="BN841" s="253" t="s">
        <v>27</v>
      </c>
      <c r="BO841" s="254"/>
      <c r="BP841" s="36"/>
      <c r="BQ841" s="11" t="s">
        <v>8</v>
      </c>
      <c r="BR841" s="13"/>
      <c r="BS841" s="13" t="s">
        <v>9</v>
      </c>
      <c r="BT841" s="15"/>
      <c r="BU841" s="20"/>
      <c r="BV841" s="251" t="s">
        <v>26</v>
      </c>
      <c r="BW841" s="252"/>
      <c r="BX841" s="253" t="s">
        <v>27</v>
      </c>
      <c r="BY841" s="254"/>
      <c r="BZ841" s="36"/>
      <c r="CA841" s="11" t="s">
        <v>13</v>
      </c>
      <c r="CB841" s="13"/>
      <c r="CC841" s="13" t="s">
        <v>14</v>
      </c>
      <c r="CD841" s="15"/>
      <c r="CE841" s="36"/>
      <c r="CF841" s="251" t="s">
        <v>26</v>
      </c>
      <c r="CG841" s="252"/>
      <c r="CH841" s="253" t="s">
        <v>27</v>
      </c>
      <c r="CI841" s="254"/>
      <c r="CK841" s="11" t="s">
        <v>28</v>
      </c>
      <c r="CL841" s="13"/>
      <c r="CM841" s="13" t="s">
        <v>29</v>
      </c>
      <c r="CN841" s="15"/>
      <c r="CP841" s="251" t="s">
        <v>26</v>
      </c>
      <c r="CQ841" s="252"/>
      <c r="CR841" s="253" t="s">
        <v>27</v>
      </c>
      <c r="CS841" s="254"/>
      <c r="CU841" s="38" t="s">
        <v>37</v>
      </c>
      <c r="CW841" s="53" t="s">
        <v>45</v>
      </c>
      <c r="CY841" s="35"/>
      <c r="CZ841" s="35"/>
    </row>
    <row r="842" spans="1:104" ht="18" customHeight="1" thickTop="1" thickBot="1">
      <c r="D842" s="16">
        <v>0</v>
      </c>
      <c r="E842" s="17">
        <v>0</v>
      </c>
      <c r="F842" s="18">
        <v>1</v>
      </c>
      <c r="G842" s="19">
        <v>0</v>
      </c>
      <c r="H842" s="10"/>
      <c r="I842" s="16">
        <v>0</v>
      </c>
      <c r="J842" s="17">
        <f t="shared" ref="J842" si="8801">-1/($J$4*$B839)</f>
        <v>-1.2601505123771983</v>
      </c>
      <c r="K842" s="18">
        <v>1</v>
      </c>
      <c r="L842" s="19">
        <v>0</v>
      </c>
      <c r="N842" s="1">
        <f t="shared" ref="N842" si="8802">D842*I839+F842*I842-E842*J839-G842*J842</f>
        <v>0</v>
      </c>
      <c r="O842" s="4">
        <f t="shared" ref="O842" si="8803">(D842*J839+E842*I839+F842*J842+G842*I842)</f>
        <v>-1.2601505123771983</v>
      </c>
      <c r="P842" s="2">
        <f t="shared" ref="P842" si="8804">D842*K839+F842*K842-E842*L839-G842*L842</f>
        <v>1</v>
      </c>
      <c r="Q842" s="3">
        <f t="shared" ref="Q842" si="8805">(D842*L839+E842*K839+F842*L842+G842*K842)</f>
        <v>0</v>
      </c>
      <c r="S842" s="16">
        <v>0</v>
      </c>
      <c r="T842" s="17">
        <v>0</v>
      </c>
      <c r="U842" s="18">
        <v>1</v>
      </c>
      <c r="V842" s="19">
        <v>0</v>
      </c>
      <c r="W842" s="20"/>
      <c r="X842" s="1">
        <f t="shared" ref="X842" si="8806">N842*S839+P842*S842-O842*T839-Q842*T842</f>
        <v>0</v>
      </c>
      <c r="Y842" s="4">
        <f t="shared" ref="Y842" si="8807">(N842*T839+O842*S839+P842*T842+Q842*S842)</f>
        <v>-1.2601505123771983</v>
      </c>
      <c r="Z842" s="2">
        <f t="shared" ref="Z842" si="8808">N842*U839+P842*U842-O842*V839-Q842*V842</f>
        <v>-1.1805231806524148</v>
      </c>
      <c r="AA842" s="3">
        <f t="shared" ref="AA842" si="8809">(N842*V839+O842*U839+P842*V842+Q842*U842)</f>
        <v>0</v>
      </c>
      <c r="AB842" s="20"/>
      <c r="AC842" s="16">
        <v>0</v>
      </c>
      <c r="AD842" s="17">
        <f t="shared" ref="AD842" si="8810">-1/($AD$4*$B839)</f>
        <v>-1.4396609310575172</v>
      </c>
      <c r="AE842" s="18">
        <v>1</v>
      </c>
      <c r="AF842" s="19">
        <v>0</v>
      </c>
      <c r="AG842" s="20"/>
      <c r="AH842" s="1">
        <f t="shared" ref="AH842" si="8811">X842*AC839+Z842*AC842-Y842*AD839-AA842*AD842</f>
        <v>0</v>
      </c>
      <c r="AI842" s="4">
        <f t="shared" ref="AI842" si="8812">(X842*AD839+Y842*AC839+Z842*AD842+AA842*AC842)</f>
        <v>0.43940258901583884</v>
      </c>
      <c r="AJ842" s="2">
        <f t="shared" ref="AJ842" si="8813">X842*AE839+Z842*AE842-Y842*AF839-AA842*AF842</f>
        <v>-1.1805231806524148</v>
      </c>
      <c r="AK842" s="3">
        <f t="shared" ref="AK842" si="8814">(X842*AF839+Y842*AE839+Z842*AF842+AA842*AE842)</f>
        <v>0</v>
      </c>
      <c r="AL842" s="20"/>
      <c r="AM842" s="16">
        <v>0</v>
      </c>
      <c r="AN842" s="17">
        <v>0</v>
      </c>
      <c r="AO842" s="18">
        <v>1</v>
      </c>
      <c r="AP842" s="19">
        <v>0</v>
      </c>
      <c r="AR842" s="1">
        <f t="shared" ref="AR842" si="8815">AH842*AM839+AJ842*AM842-AI842*AN839-AK842*AN842</f>
        <v>0</v>
      </c>
      <c r="AS842" s="4">
        <f t="shared" ref="AS842" si="8816">(AH842*AN839+AI842*AM839+AJ842*AN842+AK842*AM842)</f>
        <v>0.43940258901583884</v>
      </c>
      <c r="AT842" s="2">
        <f t="shared" ref="AT842" si="8817">AH842*AO839+AJ842*AO842-AI842*AP839-AK842*AP842</f>
        <v>-0.39037855120209819</v>
      </c>
      <c r="AU842" s="3">
        <f t="shared" ref="AU842" si="8818">(AH842*AP839+AI842*AO839+AJ842*AP842+AK842*AO842)</f>
        <v>0</v>
      </c>
      <c r="AV842" s="20"/>
      <c r="AW842" s="16">
        <v>0</v>
      </c>
      <c r="AX842" s="17">
        <f t="shared" ref="AX842" si="8819">-1/($AX$4*$B839)</f>
        <v>-1.4396609310575172</v>
      </c>
      <c r="AY842" s="18">
        <v>1</v>
      </c>
      <c r="AZ842" s="19">
        <v>0</v>
      </c>
      <c r="BA842" s="20"/>
      <c r="BB842" s="1">
        <f t="shared" ref="BB842" si="8820">AR842*AW839+AT842*AW842-AS842*AX839-AU842*AX842</f>
        <v>0</v>
      </c>
      <c r="BC842" s="4">
        <f t="shared" ref="BC842" si="8821">(AR842*AX839+AS842*AW839+AT842*AX842+AU842*AW842)</f>
        <v>1.0014153375043362</v>
      </c>
      <c r="BD842" s="2">
        <f t="shared" ref="BD842" si="8822">AR842*AY839+AT842*AY842-AS842*AZ839-AU842*AZ842</f>
        <v>-0.39037855120209819</v>
      </c>
      <c r="BE842" s="3">
        <f t="shared" ref="BE842" si="8823">(AR842*AZ839+AS842*AY839+AT842*AZ842+AU842*AY842)</f>
        <v>0</v>
      </c>
      <c r="BF842" s="20"/>
      <c r="BG842" s="16">
        <v>0</v>
      </c>
      <c r="BH842" s="17">
        <v>0</v>
      </c>
      <c r="BI842" s="18">
        <v>1</v>
      </c>
      <c r="BJ842" s="19">
        <v>0</v>
      </c>
      <c r="BK842" s="20"/>
      <c r="BL842" s="1">
        <f t="shared" ref="BL842" si="8824">BB842*BG839+BD842*BG842-BC842*BH839-BE842*BH842</f>
        <v>0</v>
      </c>
      <c r="BM842" s="4">
        <f t="shared" ref="BM842" si="8825">(BB842*BH839+BC842*BG839+BD842*BH842+BE842*BG842)</f>
        <v>1.0014153375043362</v>
      </c>
      <c r="BN842" s="2">
        <f t="shared" ref="BN842" si="8826">BB842*BI839+BD842*BI842-BC842*BJ839-BE842*BJ842</f>
        <v>1.342437755613362</v>
      </c>
      <c r="BO842" s="3">
        <f t="shared" ref="BO842" si="8827">(BB842*BJ839+BC842*BI839+BD842*BJ842+BE842*BI842)</f>
        <v>0</v>
      </c>
      <c r="BP842" s="20"/>
      <c r="BQ842" s="16">
        <v>0</v>
      </c>
      <c r="BR842" s="17">
        <f t="shared" ref="BR842" si="8828">-1/($BR$4*$B839)</f>
        <v>-1.2601505123771983</v>
      </c>
      <c r="BS842" s="18">
        <v>1</v>
      </c>
      <c r="BT842" s="19">
        <v>0</v>
      </c>
      <c r="BU842" s="20"/>
      <c r="BV842" s="1">
        <f t="shared" ref="BV842" si="8829">BL842*BQ839+BN842*BQ842-BM842*BR839-BO842*BR842</f>
        <v>0</v>
      </c>
      <c r="BW842" s="4">
        <f t="shared" ref="BW842" si="8830">(BL842*BR839+BM842*BQ839+BN842*BR842+BO842*BQ842)</f>
        <v>-0.69025828806633815</v>
      </c>
      <c r="BX842" s="2">
        <f t="shared" ref="BX842" si="8831">BL842*BS839+BN842*BS842-BM842*BT839-BO842*BT842</f>
        <v>1.342437755613362</v>
      </c>
      <c r="BY842" s="3">
        <f t="shared" ref="BY842" si="8832">(BL842*BT839+BM842*BS839+BN842*BT842+BO842*BS842)</f>
        <v>0</v>
      </c>
      <c r="BZ842" s="20"/>
      <c r="CA842" s="16">
        <v>0</v>
      </c>
      <c r="CB842" s="17">
        <v>0</v>
      </c>
      <c r="CC842" s="18">
        <v>1</v>
      </c>
      <c r="CD842" s="19">
        <v>0</v>
      </c>
      <c r="CE842" s="20"/>
      <c r="CF842" s="1">
        <f t="shared" ref="CF842" si="8833">BV842*CA839+BX842*CA842-BW842*CB839-BY842*CB842</f>
        <v>0</v>
      </c>
      <c r="CG842" s="4">
        <f t="shared" ref="CG842" si="8834">(BV842*CB839+BW842*CA839+BX842*CB842+BY842*CA842)</f>
        <v>-0.69025828806633815</v>
      </c>
      <c r="CH842" s="2">
        <f t="shared" ref="CH842" si="8835">BV842*CC839+BX842*CC842-BW842*CD839-BY842*CD842</f>
        <v>0.71731931004864913</v>
      </c>
      <c r="CI842" s="3">
        <f t="shared" ref="CI842" si="8836">(BV842*CD839+BW842*CC839+BX842*CD842+BY842*CC842)</f>
        <v>0</v>
      </c>
      <c r="CK842" s="16">
        <f t="shared" ref="CK842" si="8837">1/$CL$4</f>
        <v>1</v>
      </c>
      <c r="CL842" s="17">
        <v>0</v>
      </c>
      <c r="CM842" s="18">
        <v>1</v>
      </c>
      <c r="CN842" s="19">
        <v>0</v>
      </c>
      <c r="CP842" s="1">
        <f t="shared" ref="CP842" si="8838">CF842*CK839+CH842*CK842-CG842*CL839-CI842*CL842</f>
        <v>0.71731931004864913</v>
      </c>
      <c r="CQ842" s="4">
        <f t="shared" ref="CQ842" si="8839">(CF842*CL839+CG842*CK839+CH842*CL842+CI842*CK842)</f>
        <v>-0.69025828806633815</v>
      </c>
      <c r="CR842" s="2">
        <f t="shared" ref="CR842" si="8840">CF842*CM839+CH842*CM842-CG842*CN839-CI842*CN842</f>
        <v>0.71731931004864913</v>
      </c>
      <c r="CS842" s="3">
        <f t="shared" ref="CS842" si="8841">(CF842*CN839+CG842*CM839+CH842*CN842+CI842*CM842)</f>
        <v>0</v>
      </c>
      <c r="CU842" s="39">
        <f t="shared" ref="CU842" si="8842">(180/PI())*ATAN(-1*(CQ839/CP839))</f>
        <v>44.434264689601569</v>
      </c>
      <c r="CW842" s="54">
        <f t="shared" ref="CW842" si="8843">20*LOG(((1-(10^(CU839/20)^2)*(1-((1-CW839)/(1+CW839))^2))^0.5))</f>
        <v>-42.001011423600289</v>
      </c>
      <c r="CY842" s="35"/>
      <c r="CZ842" s="35"/>
    </row>
    <row r="843" spans="1:104" ht="18" customHeight="1"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3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  <c r="BB843" s="20"/>
      <c r="BC843" s="20"/>
      <c r="BD843" s="20"/>
      <c r="BE843" s="20"/>
      <c r="BF843" s="20"/>
      <c r="BG843" s="20"/>
      <c r="BH843" s="20"/>
      <c r="BI843" s="20"/>
      <c r="BJ843" s="20"/>
      <c r="BK843" s="20"/>
      <c r="BL843" s="20"/>
      <c r="BM843" s="20"/>
      <c r="BN843" s="20"/>
      <c r="BO843" s="20"/>
      <c r="BP843" s="20"/>
      <c r="BQ843" s="20"/>
      <c r="BR843" s="20"/>
      <c r="BS843" s="20"/>
      <c r="BT843" s="20"/>
      <c r="BU843" s="20"/>
      <c r="BV843" s="20"/>
      <c r="BW843" s="20"/>
      <c r="BX843" s="20"/>
      <c r="BY843" s="20"/>
      <c r="BZ843" s="20"/>
      <c r="CA843" s="20"/>
      <c r="CB843" s="20"/>
      <c r="CC843" s="20"/>
      <c r="CD843" s="20"/>
      <c r="CE843" s="20"/>
      <c r="CF843" s="20"/>
      <c r="CG843" s="20"/>
      <c r="CH843" s="20"/>
      <c r="CI843" s="20"/>
      <c r="CJ843" s="20"/>
      <c r="CK843" s="20"/>
      <c r="CL843" s="20"/>
      <c r="CY843" s="35"/>
      <c r="CZ843" s="35"/>
    </row>
    <row r="844" spans="1:104" ht="18" customHeight="1">
      <c r="CY844" s="35"/>
      <c r="CZ844" s="35"/>
    </row>
    <row r="845" spans="1:104" ht="18" customHeight="1" thickBot="1">
      <c r="A845" s="23"/>
      <c r="B845" s="23"/>
      <c r="C845" s="23"/>
      <c r="D845" s="20" t="s">
        <v>15</v>
      </c>
      <c r="E845" s="20"/>
      <c r="F845" s="20"/>
      <c r="G845" s="20"/>
      <c r="H845" s="20"/>
      <c r="I845" s="20" t="s">
        <v>16</v>
      </c>
      <c r="J845" s="20"/>
      <c r="K845" s="20"/>
      <c r="L845" s="20"/>
      <c r="M845" s="23"/>
      <c r="N845" s="23"/>
      <c r="O845" s="24" t="s">
        <v>17</v>
      </c>
      <c r="P845" s="23"/>
      <c r="Q845" s="23"/>
      <c r="R845" s="23"/>
      <c r="S845" s="20"/>
      <c r="T845" s="20" t="s">
        <v>18</v>
      </c>
      <c r="U845" s="23"/>
      <c r="V845" s="23"/>
      <c r="W845" s="23"/>
      <c r="X845" s="23"/>
      <c r="Y845" s="24" t="s">
        <v>19</v>
      </c>
      <c r="Z845" s="23"/>
      <c r="AA845" s="23"/>
      <c r="AB845" s="23"/>
      <c r="AC845" s="24" t="s">
        <v>20</v>
      </c>
      <c r="AD845" s="20"/>
      <c r="AE845" s="20"/>
      <c r="AF845" s="20"/>
      <c r="AG845" s="20"/>
      <c r="AH845" s="23"/>
      <c r="AI845" s="24" t="s">
        <v>21</v>
      </c>
      <c r="AJ845" s="23"/>
      <c r="AK845" s="23"/>
      <c r="AL845" s="20"/>
      <c r="AM845" s="24" t="s">
        <v>31</v>
      </c>
      <c r="AN845" s="20"/>
      <c r="AO845" s="23"/>
      <c r="AP845" s="23"/>
      <c r="AQ845" s="23"/>
      <c r="AR845" s="23"/>
      <c r="AS845" s="24" t="s">
        <v>91</v>
      </c>
      <c r="AT845" s="23"/>
      <c r="AU845" s="23"/>
      <c r="AV845" s="23"/>
      <c r="AW845" s="24" t="s">
        <v>32</v>
      </c>
      <c r="AX845" s="20"/>
      <c r="AY845" s="20"/>
      <c r="AZ845" s="20"/>
      <c r="BA845" s="20"/>
      <c r="BB845" s="23"/>
      <c r="BC845" s="24" t="s">
        <v>22</v>
      </c>
      <c r="BD845" s="23"/>
      <c r="BE845" s="23"/>
      <c r="BF845" s="23"/>
      <c r="BG845" s="24" t="s">
        <v>33</v>
      </c>
      <c r="BH845" s="20"/>
      <c r="BI845" s="23"/>
      <c r="BJ845" s="23"/>
      <c r="BK845" s="23"/>
      <c r="BL845" s="23"/>
      <c r="BM845" s="24" t="s">
        <v>34</v>
      </c>
      <c r="BN845" s="23"/>
      <c r="BO845" s="23"/>
      <c r="BP845" s="23"/>
      <c r="BQ845" s="24" t="s">
        <v>89</v>
      </c>
      <c r="BR845" s="20"/>
      <c r="BS845" s="20"/>
      <c r="BT845" s="20"/>
      <c r="BU845" s="20"/>
      <c r="BV845" s="23"/>
      <c r="BW845" s="24" t="s">
        <v>35</v>
      </c>
      <c r="BX845" s="23"/>
      <c r="BY845" s="23"/>
      <c r="BZ845" s="23"/>
      <c r="CA845" s="24" t="s">
        <v>90</v>
      </c>
      <c r="CB845" s="20"/>
      <c r="CC845" s="23"/>
      <c r="CD845" s="23"/>
      <c r="CE845" s="23"/>
      <c r="CF845" s="23"/>
      <c r="CG845" s="24" t="s">
        <v>92</v>
      </c>
      <c r="CH845" s="23"/>
      <c r="CI845" s="23"/>
      <c r="CJ845" s="23"/>
      <c r="CK845" s="24" t="s">
        <v>36</v>
      </c>
      <c r="CL845" s="24"/>
      <c r="CM845" s="23"/>
      <c r="CN845" s="23"/>
      <c r="CO845" s="23"/>
      <c r="CP845" s="23"/>
      <c r="CQ845" s="24" t="s">
        <v>93</v>
      </c>
      <c r="CR845" s="23"/>
      <c r="CS845" s="23"/>
      <c r="CY845" s="35"/>
      <c r="CZ845" s="35"/>
    </row>
    <row r="846" spans="1:104" ht="18" customHeight="1" thickBot="1">
      <c r="A846" s="23"/>
      <c r="B846" s="33"/>
      <c r="C846" s="23"/>
      <c r="D846" s="7" t="s">
        <v>2</v>
      </c>
      <c r="E846" s="8"/>
      <c r="F846" s="8" t="s">
        <v>3</v>
      </c>
      <c r="G846" s="9"/>
      <c r="H846" s="10"/>
      <c r="I846" s="7" t="s">
        <v>4</v>
      </c>
      <c r="J846" s="8"/>
      <c r="K846" s="8" t="s">
        <v>5</v>
      </c>
      <c r="L846" s="9"/>
      <c r="M846" s="23"/>
      <c r="N846" s="251" t="s">
        <v>79</v>
      </c>
      <c r="O846" s="252"/>
      <c r="P846" s="253" t="s">
        <v>80</v>
      </c>
      <c r="Q846" s="254"/>
      <c r="R846" s="23"/>
      <c r="S846" s="7" t="s">
        <v>11</v>
      </c>
      <c r="T846" s="8"/>
      <c r="U846" s="8" t="s">
        <v>12</v>
      </c>
      <c r="V846" s="9"/>
      <c r="W846" s="20"/>
      <c r="X846" s="251" t="s">
        <v>79</v>
      </c>
      <c r="Y846" s="252"/>
      <c r="Z846" s="253" t="s">
        <v>80</v>
      </c>
      <c r="AA846" s="254"/>
      <c r="AB846" s="20"/>
      <c r="AC846" s="7" t="s">
        <v>4</v>
      </c>
      <c r="AD846" s="8"/>
      <c r="AE846" s="8" t="s">
        <v>5</v>
      </c>
      <c r="AF846" s="9"/>
      <c r="AG846" s="20"/>
      <c r="AH846" s="251" t="s">
        <v>0</v>
      </c>
      <c r="AI846" s="252"/>
      <c r="AJ846" s="253" t="s">
        <v>1</v>
      </c>
      <c r="AK846" s="254"/>
      <c r="AL846" s="20"/>
      <c r="AM846" s="7" t="s">
        <v>11</v>
      </c>
      <c r="AN846" s="8"/>
      <c r="AO846" s="8" t="s">
        <v>12</v>
      </c>
      <c r="AP846" s="9"/>
      <c r="AQ846" s="23"/>
      <c r="AR846" s="251" t="s">
        <v>0</v>
      </c>
      <c r="AS846" s="252"/>
      <c r="AT846" s="253" t="s">
        <v>1</v>
      </c>
      <c r="AU846" s="254"/>
      <c r="AV846" s="36"/>
      <c r="AW846" s="7" t="s">
        <v>4</v>
      </c>
      <c r="AX846" s="8"/>
      <c r="AY846" s="8" t="s">
        <v>5</v>
      </c>
      <c r="AZ846" s="9"/>
      <c r="BA846" s="20"/>
      <c r="BB846" s="251" t="s">
        <v>0</v>
      </c>
      <c r="BC846" s="252"/>
      <c r="BD846" s="253" t="s">
        <v>1</v>
      </c>
      <c r="BE846" s="254"/>
      <c r="BF846" s="36"/>
      <c r="BG846" s="7" t="s">
        <v>11</v>
      </c>
      <c r="BH846" s="8"/>
      <c r="BI846" s="8" t="s">
        <v>12</v>
      </c>
      <c r="BJ846" s="9"/>
      <c r="BK846" s="36"/>
      <c r="BL846" s="251" t="s">
        <v>0</v>
      </c>
      <c r="BM846" s="252"/>
      <c r="BN846" s="253" t="s">
        <v>1</v>
      </c>
      <c r="BO846" s="254"/>
      <c r="BP846" s="36"/>
      <c r="BQ846" s="7" t="s">
        <v>4</v>
      </c>
      <c r="BR846" s="8"/>
      <c r="BS846" s="8" t="s">
        <v>5</v>
      </c>
      <c r="BT846" s="9"/>
      <c r="BU846" s="20"/>
      <c r="BV846" s="251" t="s">
        <v>0</v>
      </c>
      <c r="BW846" s="252"/>
      <c r="BX846" s="253" t="s">
        <v>1</v>
      </c>
      <c r="BY846" s="254"/>
      <c r="BZ846" s="36"/>
      <c r="CA846" s="7" t="s">
        <v>11</v>
      </c>
      <c r="CB846" s="8"/>
      <c r="CC846" s="8" t="s">
        <v>12</v>
      </c>
      <c r="CD846" s="9"/>
      <c r="CE846" s="36"/>
      <c r="CF846" s="251" t="s">
        <v>0</v>
      </c>
      <c r="CG846" s="252"/>
      <c r="CH846" s="253" t="s">
        <v>1</v>
      </c>
      <c r="CI846" s="254"/>
      <c r="CJ846" s="23"/>
      <c r="CK846" s="7" t="s">
        <v>23</v>
      </c>
      <c r="CL846" s="8"/>
      <c r="CM846" s="8" t="s">
        <v>24</v>
      </c>
      <c r="CN846" s="9"/>
      <c r="CO846" s="23"/>
      <c r="CP846" s="251" t="s">
        <v>0</v>
      </c>
      <c r="CQ846" s="252"/>
      <c r="CR846" s="253" t="s">
        <v>1</v>
      </c>
      <c r="CS846" s="254"/>
      <c r="CU846" s="26" t="s">
        <v>25</v>
      </c>
      <c r="CW846" s="50" t="s">
        <v>44</v>
      </c>
      <c r="CY846" s="35"/>
      <c r="CZ846" s="35"/>
    </row>
    <row r="847" spans="1:104" ht="18" customHeight="1" thickTop="1" thickBot="1">
      <c r="B847" s="34">
        <v>1.17</v>
      </c>
      <c r="D847" s="11">
        <v>1</v>
      </c>
      <c r="E847" s="12">
        <v>0</v>
      </c>
      <c r="F847" s="13">
        <v>0</v>
      </c>
      <c r="G847" s="40">
        <f t="shared" ref="G847" si="8844">-1/($E$4*$B847)</f>
        <v>-0.89788933154832951</v>
      </c>
      <c r="H847" s="10"/>
      <c r="I847" s="11">
        <v>1</v>
      </c>
      <c r="J847" s="12">
        <v>0</v>
      </c>
      <c r="K847" s="13">
        <v>0</v>
      </c>
      <c r="L847" s="14">
        <v>0</v>
      </c>
      <c r="N847" s="1">
        <f t="shared" ref="N847" si="8845">D847*I847+F847*I850-E847*J847-G847*J850</f>
        <v>-0.12180496871968471</v>
      </c>
      <c r="O847" s="4">
        <f t="shared" ref="O847" si="8846">(D847*J847+E847*I847+F847*J850+G847*I850)</f>
        <v>0</v>
      </c>
      <c r="P847" s="2">
        <f t="shared" ref="P847" si="8847">D847*K847+F847*K850-E847*L847-G847*L850</f>
        <v>0</v>
      </c>
      <c r="Q847" s="3">
        <f t="shared" ref="Q847" si="8848">(D847*L847+E847*K847+F847*L850+G847*K850)</f>
        <v>-0.89788933154832951</v>
      </c>
      <c r="S847" s="11">
        <v>1</v>
      </c>
      <c r="T847" s="12">
        <v>0</v>
      </c>
      <c r="U847" s="13">
        <v>0</v>
      </c>
      <c r="V847" s="40">
        <f t="shared" ref="V847" si="8849">-1/($T$4*$B847)</f>
        <v>-1.715577789443707</v>
      </c>
      <c r="W847" s="20"/>
      <c r="X847" s="1">
        <f t="shared" ref="X847" si="8850">N847*S847+P847*S850-O847*T847-Q847*T850</f>
        <v>-0.12180496871968471</v>
      </c>
      <c r="Y847" s="4">
        <f t="shared" ref="Y847" si="8851">(N847*T847+O847*S847+P847*T850+Q847*S850)</f>
        <v>0</v>
      </c>
      <c r="Z847" s="2">
        <f t="shared" ref="Z847" si="8852">N847*U847+P847*U850-O847*V847-Q847*V850</f>
        <v>0</v>
      </c>
      <c r="AA847" s="3">
        <f t="shared" ref="AA847" si="8853">(N847*V847+O847*U847+P847*V850+Q847*U850)</f>
        <v>-0.68892343256895294</v>
      </c>
      <c r="AB847" s="20"/>
      <c r="AC847" s="11">
        <v>1</v>
      </c>
      <c r="AD847" s="12">
        <v>0</v>
      </c>
      <c r="AE847" s="13">
        <v>0</v>
      </c>
      <c r="AF847" s="14">
        <v>0</v>
      </c>
      <c r="AG847" s="20"/>
      <c r="AH847" s="1">
        <f t="shared" ref="AH847" si="8854">X847*AC847+Z847*AC850-Y847*AD847-AA847*AD850</f>
        <v>-1.10514405796506</v>
      </c>
      <c r="AI847" s="4">
        <f t="shared" ref="AI847" si="8855">(X847*AD847+Y847*AC847+Z847*AD850+AA847*AC850)</f>
        <v>0</v>
      </c>
      <c r="AJ847" s="2">
        <f t="shared" ref="AJ847" si="8856">X847*AE847+Z847*AE850-Y847*AF847-AA847*AF850</f>
        <v>0</v>
      </c>
      <c r="AK847" s="3">
        <f t="shared" ref="AK847" si="8857">(X847*AF847+Y847*AE847+Z847*AF850+AA847*AE850)</f>
        <v>-0.68892343256895294</v>
      </c>
      <c r="AL847" s="20"/>
      <c r="AM847" s="11">
        <v>1</v>
      </c>
      <c r="AN847" s="12">
        <v>0</v>
      </c>
      <c r="AO847" s="13">
        <v>0</v>
      </c>
      <c r="AP847" s="40">
        <f t="shared" ref="AP847" si="8858">-1/($AN$4*$B847)</f>
        <v>-1.7828553498140483</v>
      </c>
      <c r="AR847" s="1">
        <f t="shared" ref="AR847" si="8859">AH847*AM847+AJ847*AM850-AI847*AN847-AK847*AN850</f>
        <v>-1.10514405796506</v>
      </c>
      <c r="AS847" s="4">
        <f t="shared" ref="AS847" si="8860">(AH847*AN847+AI847*AM847+AJ847*AN850+AK847*AM850)</f>
        <v>0</v>
      </c>
      <c r="AT847" s="2">
        <f t="shared" ref="AT847" si="8861">AH847*AO847+AJ847*AO850-AI847*AP847-AK847*AP850</f>
        <v>0</v>
      </c>
      <c r="AU847" s="3">
        <f t="shared" ref="AU847" si="8862">(AH847*AP847+AI847*AO847+AJ847*AP850+AK847*AO850)</f>
        <v>1.2813885634892608</v>
      </c>
      <c r="AV847" s="20"/>
      <c r="AW847" s="11">
        <v>1</v>
      </c>
      <c r="AX847" s="12">
        <v>0</v>
      </c>
      <c r="AY847" s="13">
        <v>0</v>
      </c>
      <c r="AZ847" s="14">
        <v>0</v>
      </c>
      <c r="BA847" s="20"/>
      <c r="BB847" s="1">
        <f t="shared" ref="BB847" si="8863">AR847*AW847+AT847*AW850-AS847*AX847-AU847*AX850</f>
        <v>0.72385377172460541</v>
      </c>
      <c r="BC847" s="4">
        <f t="shared" ref="BC847" si="8864">(AR847*AX847+AS847*AW847+AT847*AX850+AU847*AW850)</f>
        <v>0</v>
      </c>
      <c r="BD847" s="2">
        <f t="shared" ref="BD847" si="8865">AR847*AY847+AT847*AY850-AS847*AZ847-AU847*AZ850</f>
        <v>0</v>
      </c>
      <c r="BE847" s="3">
        <f t="shared" ref="BE847" si="8866">(AR847*AZ847+AS847*AY847+AT847*AZ850+AU847*AY850)</f>
        <v>1.2813885634892608</v>
      </c>
      <c r="BF847" s="20"/>
      <c r="BG847" s="11">
        <v>1</v>
      </c>
      <c r="BH847" s="12">
        <v>0</v>
      </c>
      <c r="BI847" s="13">
        <v>0</v>
      </c>
      <c r="BJ847" s="40">
        <f t="shared" ref="BJ847" si="8867">-1/($BH$4*$B847)</f>
        <v>-1.715577789443707</v>
      </c>
      <c r="BK847" s="20"/>
      <c r="BL847" s="1">
        <f t="shared" ref="BL847" si="8868">BB847*BG847+BD847*BG850-BC847*BH847-BE847*BH850</f>
        <v>0.72385377172460541</v>
      </c>
      <c r="BM847" s="4">
        <f t="shared" ref="BM847" si="8869">(BB847*BH847+BC847*BG847+BD847*BH850+BE847*BG850)</f>
        <v>0</v>
      </c>
      <c r="BN847" s="2">
        <f t="shared" ref="BN847" si="8870">BB847*BI847+BD847*BI850-BC847*BJ847-BE847*BJ850</f>
        <v>0</v>
      </c>
      <c r="BO847" s="3">
        <f t="shared" ref="BO847" si="8871">(BB847*BJ847+BC847*BI847+BD847*BJ850+BE847*BI850)</f>
        <v>3.9561109913472503E-2</v>
      </c>
      <c r="BP847" s="20"/>
      <c r="BQ847" s="11">
        <v>1</v>
      </c>
      <c r="BR847" s="12">
        <v>0</v>
      </c>
      <c r="BS847" s="13">
        <v>0</v>
      </c>
      <c r="BT847" s="14">
        <v>0</v>
      </c>
      <c r="BU847" s="20"/>
      <c r="BV847" s="1">
        <f t="shared" ref="BV847" si="8872">BL847*BQ847+BN847*BQ850-BM847*BR847-BO847*BR850</f>
        <v>0.77328063103751199</v>
      </c>
      <c r="BW847" s="4">
        <f t="shared" ref="BW847" si="8873">(BL847*BR847+BM847*BQ847+BN847*BR850+BO847*BQ850)</f>
        <v>0</v>
      </c>
      <c r="BX847" s="2">
        <f t="shared" ref="BX847" si="8874">BL847*BS847+BN847*BS850-BM847*BT847-BO847*BT850</f>
        <v>0</v>
      </c>
      <c r="BY847" s="3">
        <f t="shared" ref="BY847" si="8875">(BL847*BT847+BM847*BS847+BN847*BT850+BO847*BS850)</f>
        <v>3.9561109913472503E-2</v>
      </c>
      <c r="BZ847" s="20"/>
      <c r="CA847" s="11">
        <v>1</v>
      </c>
      <c r="CB847" s="12">
        <v>0</v>
      </c>
      <c r="CC847" s="13">
        <v>0</v>
      </c>
      <c r="CD847" s="40">
        <f t="shared" ref="CD847" si="8876">-1/($CB$4*$B847)</f>
        <v>-0.89788933154832951</v>
      </c>
      <c r="CE847" s="20"/>
      <c r="CF847" s="1">
        <f t="shared" ref="CF847" si="8877">BV847*CA847+BX847*CA850-BW847*CB847-BY847*CB850</f>
        <v>0.77328063103751199</v>
      </c>
      <c r="CG847" s="4">
        <f t="shared" ref="CG847" si="8878">(BV847*CB847+BW847*CA847+BX847*CB850+BY847*CA850)</f>
        <v>0</v>
      </c>
      <c r="CH847" s="2">
        <f t="shared" ref="CH847" si="8879">BV847*CC847+BX847*CC850-BW847*CD847-BY847*CD850</f>
        <v>0</v>
      </c>
      <c r="CI847" s="3">
        <f t="shared" ref="CI847" si="8880">(BV847*CD847+BW847*CC847+BX847*CD850+BY847*CC850)</f>
        <v>-0.65475931898806961</v>
      </c>
      <c r="CJ847" s="28"/>
      <c r="CK847" s="11">
        <v>1</v>
      </c>
      <c r="CL847" s="12">
        <v>0</v>
      </c>
      <c r="CM847" s="13">
        <v>0</v>
      </c>
      <c r="CN847" s="14">
        <v>0</v>
      </c>
      <c r="CP847" s="1">
        <f t="shared" ref="CP847" si="8881">CF847*CK847+CH847*CK850-CG847*CL847-CI847*CL850</f>
        <v>0.77328063103751199</v>
      </c>
      <c r="CQ847" s="4">
        <f t="shared" ref="CQ847" si="8882">(CF847*CL847+CG847*CK847+CH847*CL850+CI847*CK850)</f>
        <v>-0.65475931898806961</v>
      </c>
      <c r="CR847" s="2">
        <f t="shared" ref="CR847" si="8883">CF847*CM847+CH847*CM850-CG847*CN847-CI847*CN850</f>
        <v>0</v>
      </c>
      <c r="CS847" s="3">
        <f t="shared" ref="CS847" si="8884">(CF847*CN847+CG847*CM847+CH847*CN850+CI847*CM850)</f>
        <v>-0.65475931898806961</v>
      </c>
      <c r="CU847" s="29">
        <f t="shared" ref="CU847" si="8885">20*LOG(((1+$CL$4)/$CL$4)/((CP847+CP850)^2+(CQ847+CQ850)^2)^0.5)</f>
        <v>-1.8013779252405871E-3</v>
      </c>
      <c r="CW847" s="51">
        <f t="shared" ref="CW847" si="8886">((CP847^2+CQ847^2)^0.5)/((CP850^2+CQ850^2)^0.5)</f>
        <v>1.0261636930820324</v>
      </c>
      <c r="CY847" s="35"/>
      <c r="CZ847" s="35"/>
    </row>
    <row r="848" spans="1:104" ht="18" customHeight="1" thickBot="1">
      <c r="D848" s="11"/>
      <c r="E848" s="13"/>
      <c r="F848" s="13"/>
      <c r="G848" s="15"/>
      <c r="H848" s="10"/>
      <c r="I848" s="11"/>
      <c r="J848" s="13"/>
      <c r="K848" s="13"/>
      <c r="L848" s="15"/>
      <c r="N848" s="5"/>
      <c r="Q848" s="6"/>
      <c r="S848" s="11"/>
      <c r="T848" s="13"/>
      <c r="U848" s="13"/>
      <c r="V848" s="15"/>
      <c r="W848" s="20"/>
      <c r="X848" s="5"/>
      <c r="AA848" s="6"/>
      <c r="AB848" s="20"/>
      <c r="AC848" s="11"/>
      <c r="AD848" s="13"/>
      <c r="AE848" s="13"/>
      <c r="AF848" s="15"/>
      <c r="AG848" s="20"/>
      <c r="AH848" s="5"/>
      <c r="AK848" s="6"/>
      <c r="AL848" s="20"/>
      <c r="AM848" s="11"/>
      <c r="AN848" s="13"/>
      <c r="AO848" s="13"/>
      <c r="AP848" s="15"/>
      <c r="AR848" s="5"/>
      <c r="AU848" s="6"/>
      <c r="AW848" s="11"/>
      <c r="AX848" s="13"/>
      <c r="AY848" s="13"/>
      <c r="AZ848" s="15"/>
      <c r="BA848" s="20"/>
      <c r="BB848" s="5"/>
      <c r="BE848" s="6"/>
      <c r="BG848" s="11"/>
      <c r="BH848" s="13"/>
      <c r="BI848" s="13"/>
      <c r="BJ848" s="15"/>
      <c r="BL848" s="5"/>
      <c r="BO848" s="6"/>
      <c r="BQ848" s="11"/>
      <c r="BR848" s="13"/>
      <c r="BS848" s="13"/>
      <c r="BT848" s="15"/>
      <c r="BU848" s="20"/>
      <c r="BV848" s="5"/>
      <c r="BY848" s="6"/>
      <c r="CA848" s="11"/>
      <c r="CB848" s="13"/>
      <c r="CC848" s="13"/>
      <c r="CD848" s="15"/>
      <c r="CF848" s="5"/>
      <c r="CI848" s="6"/>
      <c r="CK848" s="11"/>
      <c r="CL848" s="13"/>
      <c r="CM848" s="13"/>
      <c r="CN848" s="15"/>
      <c r="CP848" s="5"/>
      <c r="CS848" s="6"/>
      <c r="CW848" s="52"/>
      <c r="CY848" s="35"/>
      <c r="CZ848" s="35"/>
    </row>
    <row r="849" spans="1:104" ht="18" customHeight="1" thickBot="1">
      <c r="D849" s="11" t="s">
        <v>6</v>
      </c>
      <c r="E849" s="13"/>
      <c r="F849" s="13" t="s">
        <v>7</v>
      </c>
      <c r="G849" s="15"/>
      <c r="H849" s="10"/>
      <c r="I849" s="11" t="s">
        <v>8</v>
      </c>
      <c r="J849" s="13"/>
      <c r="K849" s="13" t="s">
        <v>9</v>
      </c>
      <c r="L849" s="15"/>
      <c r="N849" s="251" t="s">
        <v>26</v>
      </c>
      <c r="O849" s="252"/>
      <c r="P849" s="253" t="s">
        <v>27</v>
      </c>
      <c r="Q849" s="254"/>
      <c r="S849" s="11" t="s">
        <v>13</v>
      </c>
      <c r="T849" s="13"/>
      <c r="U849" s="13" t="s">
        <v>14</v>
      </c>
      <c r="V849" s="15"/>
      <c r="W849" s="20"/>
      <c r="X849" s="251" t="s">
        <v>26</v>
      </c>
      <c r="Y849" s="252"/>
      <c r="Z849" s="253" t="s">
        <v>27</v>
      </c>
      <c r="AA849" s="254"/>
      <c r="AB849" s="20"/>
      <c r="AC849" s="11" t="s">
        <v>8</v>
      </c>
      <c r="AD849" s="13"/>
      <c r="AE849" s="13" t="s">
        <v>9</v>
      </c>
      <c r="AF849" s="15"/>
      <c r="AG849" s="20"/>
      <c r="AH849" s="251" t="s">
        <v>26</v>
      </c>
      <c r="AI849" s="252"/>
      <c r="AJ849" s="253" t="s">
        <v>27</v>
      </c>
      <c r="AK849" s="254"/>
      <c r="AL849" s="20"/>
      <c r="AM849" s="11" t="s">
        <v>13</v>
      </c>
      <c r="AN849" s="13"/>
      <c r="AO849" s="13" t="s">
        <v>14</v>
      </c>
      <c r="AP849" s="15"/>
      <c r="AR849" s="251" t="s">
        <v>26</v>
      </c>
      <c r="AS849" s="252"/>
      <c r="AT849" s="253" t="s">
        <v>27</v>
      </c>
      <c r="AU849" s="254"/>
      <c r="AV849" s="36"/>
      <c r="AW849" s="11" t="s">
        <v>8</v>
      </c>
      <c r="AX849" s="13"/>
      <c r="AY849" s="13" t="s">
        <v>9</v>
      </c>
      <c r="AZ849" s="15"/>
      <c r="BA849" s="20"/>
      <c r="BB849" s="251" t="s">
        <v>26</v>
      </c>
      <c r="BC849" s="252"/>
      <c r="BD849" s="253" t="s">
        <v>27</v>
      </c>
      <c r="BE849" s="254"/>
      <c r="BF849" s="36"/>
      <c r="BG849" s="11" t="s">
        <v>13</v>
      </c>
      <c r="BH849" s="13"/>
      <c r="BI849" s="13" t="s">
        <v>14</v>
      </c>
      <c r="BJ849" s="15"/>
      <c r="BK849" s="36"/>
      <c r="BL849" s="251" t="s">
        <v>26</v>
      </c>
      <c r="BM849" s="252"/>
      <c r="BN849" s="253" t="s">
        <v>27</v>
      </c>
      <c r="BO849" s="254"/>
      <c r="BP849" s="36"/>
      <c r="BQ849" s="11" t="s">
        <v>8</v>
      </c>
      <c r="BR849" s="13"/>
      <c r="BS849" s="13" t="s">
        <v>9</v>
      </c>
      <c r="BT849" s="15"/>
      <c r="BU849" s="20"/>
      <c r="BV849" s="251" t="s">
        <v>26</v>
      </c>
      <c r="BW849" s="252"/>
      <c r="BX849" s="253" t="s">
        <v>27</v>
      </c>
      <c r="BY849" s="254"/>
      <c r="BZ849" s="36"/>
      <c r="CA849" s="11" t="s">
        <v>13</v>
      </c>
      <c r="CB849" s="13"/>
      <c r="CC849" s="13" t="s">
        <v>14</v>
      </c>
      <c r="CD849" s="15"/>
      <c r="CE849" s="36"/>
      <c r="CF849" s="251" t="s">
        <v>26</v>
      </c>
      <c r="CG849" s="252"/>
      <c r="CH849" s="253" t="s">
        <v>27</v>
      </c>
      <c r="CI849" s="254"/>
      <c r="CK849" s="11" t="s">
        <v>28</v>
      </c>
      <c r="CL849" s="13"/>
      <c r="CM849" s="13" t="s">
        <v>29</v>
      </c>
      <c r="CN849" s="15"/>
      <c r="CP849" s="251" t="s">
        <v>26</v>
      </c>
      <c r="CQ849" s="252"/>
      <c r="CR849" s="253" t="s">
        <v>27</v>
      </c>
      <c r="CS849" s="254"/>
      <c r="CU849" s="38" t="s">
        <v>37</v>
      </c>
      <c r="CW849" s="53" t="s">
        <v>45</v>
      </c>
      <c r="CY849" s="35"/>
      <c r="CZ849" s="35"/>
    </row>
    <row r="850" spans="1:104" ht="18" customHeight="1" thickTop="1" thickBot="1">
      <c r="D850" s="16">
        <v>0</v>
      </c>
      <c r="E850" s="17">
        <v>0</v>
      </c>
      <c r="F850" s="18">
        <v>1</v>
      </c>
      <c r="G850" s="19">
        <v>0</v>
      </c>
      <c r="H850" s="10"/>
      <c r="I850" s="16">
        <v>0</v>
      </c>
      <c r="J850" s="17">
        <f t="shared" ref="J850" si="8887">-1/($J$4*$B847)</f>
        <v>-1.2493799951773932</v>
      </c>
      <c r="K850" s="18">
        <v>1</v>
      </c>
      <c r="L850" s="19">
        <v>0</v>
      </c>
      <c r="N850" s="1">
        <f t="shared" ref="N850" si="8888">D850*I847+F850*I850-E850*J847-G850*J850</f>
        <v>0</v>
      </c>
      <c r="O850" s="4">
        <f t="shared" ref="O850" si="8889">(D850*J847+E850*I847+F850*J850+G850*I850)</f>
        <v>-1.2493799951773932</v>
      </c>
      <c r="P850" s="2">
        <f t="shared" ref="P850" si="8890">D850*K847+F850*K850-E850*L847-G850*L850</f>
        <v>1</v>
      </c>
      <c r="Q850" s="3">
        <f t="shared" ref="Q850" si="8891">(D850*L847+E850*K847+F850*L850+G850*K850)</f>
        <v>0</v>
      </c>
      <c r="S850" s="16">
        <v>0</v>
      </c>
      <c r="T850" s="17">
        <v>0</v>
      </c>
      <c r="U850" s="18">
        <v>1</v>
      </c>
      <c r="V850" s="19">
        <v>0</v>
      </c>
      <c r="W850" s="20"/>
      <c r="X850" s="1">
        <f t="shared" ref="X850" si="8892">N850*S847+P850*S850-O850*T847-Q850*T850</f>
        <v>0</v>
      </c>
      <c r="Y850" s="4">
        <f t="shared" ref="Y850" si="8893">(N850*T847+O850*S847+P850*T850+Q850*S850)</f>
        <v>-1.2493799951773932</v>
      </c>
      <c r="Z850" s="2">
        <f t="shared" ref="Z850" si="8894">N850*U847+P850*U850-O850*V847-Q850*V850</f>
        <v>-1.1434085703016215</v>
      </c>
      <c r="AA850" s="3">
        <f t="shared" ref="AA850" si="8895">(N850*V847+O850*U847+P850*V850+Q850*U850)</f>
        <v>0</v>
      </c>
      <c r="AB850" s="20"/>
      <c r="AC850" s="16">
        <v>0</v>
      </c>
      <c r="AD850" s="17">
        <f t="shared" ref="AD850" si="8896">-1/($AD$4*$B847)</f>
        <v>-1.4273561367749745</v>
      </c>
      <c r="AE850" s="18">
        <v>1</v>
      </c>
      <c r="AF850" s="19">
        <v>0</v>
      </c>
      <c r="AG850" s="20"/>
      <c r="AH850" s="1">
        <f t="shared" ref="AH850" si="8897">X850*AC847+Z850*AC850-Y850*AD847-AA850*AD850</f>
        <v>0</v>
      </c>
      <c r="AI850" s="4">
        <f t="shared" ref="AI850" si="8898">(X850*AD847+Y850*AC847+Z850*AD850+AA850*AC850)</f>
        <v>0.38267124448372614</v>
      </c>
      <c r="AJ850" s="2">
        <f t="shared" ref="AJ850" si="8899">X850*AE847+Z850*AE850-Y850*AF847-AA850*AF850</f>
        <v>-1.1434085703016215</v>
      </c>
      <c r="AK850" s="3">
        <f t="shared" ref="AK850" si="8900">(X850*AF847+Y850*AE847+Z850*AF850+AA850*AE850)</f>
        <v>0</v>
      </c>
      <c r="AL850" s="20"/>
      <c r="AM850" s="16">
        <v>0</v>
      </c>
      <c r="AN850" s="17">
        <v>0</v>
      </c>
      <c r="AO850" s="18">
        <v>1</v>
      </c>
      <c r="AP850" s="19">
        <v>0</v>
      </c>
      <c r="AR850" s="1">
        <f t="shared" ref="AR850" si="8901">AH850*AM847+AJ850*AM850-AI850*AN847-AK850*AN850</f>
        <v>0</v>
      </c>
      <c r="AS850" s="4">
        <f t="shared" ref="AS850" si="8902">(AH850*AN847+AI850*AM847+AJ850*AN850+AK850*AM850)</f>
        <v>0.38267124448372614</v>
      </c>
      <c r="AT850" s="2">
        <f t="shared" ref="AT850" si="8903">AH850*AO847+AJ850*AO850-AI850*AP847-AK850*AP850</f>
        <v>-0.46116109485381074</v>
      </c>
      <c r="AU850" s="3">
        <f t="shared" ref="AU850" si="8904">(AH850*AP847+AI850*AO847+AJ850*AP850+AK850*AO850)</f>
        <v>0</v>
      </c>
      <c r="AV850" s="20"/>
      <c r="AW850" s="16">
        <v>0</v>
      </c>
      <c r="AX850" s="17">
        <f t="shared" ref="AX850" si="8905">-1/($AX$4*$B847)</f>
        <v>-1.4273561367749745</v>
      </c>
      <c r="AY850" s="18">
        <v>1</v>
      </c>
      <c r="AZ850" s="19">
        <v>0</v>
      </c>
      <c r="BA850" s="20"/>
      <c r="BB850" s="1">
        <f t="shared" ref="BB850" si="8906">AR850*AW847+AT850*AW850-AS850*AX847-AU850*AX850</f>
        <v>0</v>
      </c>
      <c r="BC850" s="4">
        <f t="shared" ref="BC850" si="8907">(AR850*AX847+AS850*AW847+AT850*AX850+AU850*AW850)</f>
        <v>1.0409123632651789</v>
      </c>
      <c r="BD850" s="2">
        <f t="shared" ref="BD850" si="8908">AR850*AY847+AT850*AY850-AS850*AZ847-AU850*AZ850</f>
        <v>-0.46116109485381074</v>
      </c>
      <c r="BE850" s="3">
        <f t="shared" ref="BE850" si="8909">(AR850*AZ847+AS850*AY847+AT850*AZ850+AU850*AY850)</f>
        <v>0</v>
      </c>
      <c r="BF850" s="20"/>
      <c r="BG850" s="16">
        <v>0</v>
      </c>
      <c r="BH850" s="17">
        <v>0</v>
      </c>
      <c r="BI850" s="18">
        <v>1</v>
      </c>
      <c r="BJ850" s="19">
        <v>0</v>
      </c>
      <c r="BK850" s="20"/>
      <c r="BL850" s="1">
        <f t="shared" ref="BL850" si="8910">BB850*BG847+BD850*BG850-BC850*BH847-BE850*BH850</f>
        <v>0</v>
      </c>
      <c r="BM850" s="4">
        <f t="shared" ref="BM850" si="8911">(BB850*BH847+BC850*BG847+BD850*BH850+BE850*BG850)</f>
        <v>1.0409123632651789</v>
      </c>
      <c r="BN850" s="2">
        <f t="shared" ref="BN850" si="8912">BB850*BI847+BD850*BI850-BC850*BJ847-BE850*BJ850</f>
        <v>1.3246050363212898</v>
      </c>
      <c r="BO850" s="3">
        <f t="shared" ref="BO850" si="8913">(BB850*BJ847+BC850*BI847+BD850*BJ850+BE850*BI850)</f>
        <v>0</v>
      </c>
      <c r="BP850" s="20"/>
      <c r="BQ850" s="16">
        <v>0</v>
      </c>
      <c r="BR850" s="17">
        <f t="shared" ref="BR850" si="8914">-1/($BR$4*$B847)</f>
        <v>-1.2493799951773932</v>
      </c>
      <c r="BS850" s="18">
        <v>1</v>
      </c>
      <c r="BT850" s="19">
        <v>0</v>
      </c>
      <c r="BU850" s="20"/>
      <c r="BV850" s="1">
        <f t="shared" ref="BV850" si="8915">BL850*BQ847+BN850*BQ850-BM850*BR847-BO850*BR850</f>
        <v>0</v>
      </c>
      <c r="BW850" s="4">
        <f t="shared" ref="BW850" si="8916">(BL850*BR847+BM850*BQ847+BN850*BR850+BO850*BQ850)</f>
        <v>-0.61402267062586491</v>
      </c>
      <c r="BX850" s="2">
        <f t="shared" ref="BX850" si="8917">BL850*BS847+BN850*BS850-BM850*BT847-BO850*BT850</f>
        <v>1.3246050363212898</v>
      </c>
      <c r="BY850" s="3">
        <f t="shared" ref="BY850" si="8918">(BL850*BT847+BM850*BS847+BN850*BT850+BO850*BS850)</f>
        <v>0</v>
      </c>
      <c r="BZ850" s="20"/>
      <c r="CA850" s="16">
        <v>0</v>
      </c>
      <c r="CB850" s="17">
        <v>0</v>
      </c>
      <c r="CC850" s="18">
        <v>1</v>
      </c>
      <c r="CD850" s="19">
        <v>0</v>
      </c>
      <c r="CE850" s="20"/>
      <c r="CF850" s="1">
        <f t="shared" ref="CF850" si="8919">BV850*CA847+BX850*CA850-BW850*CB847-BY850*CB850</f>
        <v>0</v>
      </c>
      <c r="CG850" s="4">
        <f t="shared" ref="CG850" si="8920">(BV850*CB847+BW850*CA847+BX850*CB850+BY850*CA850)</f>
        <v>-0.61402267062586491</v>
      </c>
      <c r="CH850" s="2">
        <f t="shared" ref="CH850" si="8921">BV850*CC847+BX850*CC850-BW850*CD847-BY850*CD850</f>
        <v>0.77328063103751188</v>
      </c>
      <c r="CI850" s="3">
        <f t="shared" ref="CI850" si="8922">(BV850*CD847+BW850*CC847+BX850*CD850+BY850*CC850)</f>
        <v>0</v>
      </c>
      <c r="CK850" s="16">
        <f t="shared" ref="CK850" si="8923">1/$CL$4</f>
        <v>1</v>
      </c>
      <c r="CL850" s="17">
        <v>0</v>
      </c>
      <c r="CM850" s="18">
        <v>1</v>
      </c>
      <c r="CN850" s="19">
        <v>0</v>
      </c>
      <c r="CP850" s="1">
        <f t="shared" ref="CP850" si="8924">CF850*CK847+CH850*CK850-CG850*CL847-CI850*CL850</f>
        <v>0.77328063103751188</v>
      </c>
      <c r="CQ850" s="4">
        <f t="shared" ref="CQ850" si="8925">(CF850*CL847+CG850*CK847+CH850*CL850+CI850*CK850)</f>
        <v>-0.61402267062586491</v>
      </c>
      <c r="CR850" s="2">
        <f t="shared" ref="CR850" si="8926">CF850*CM847+CH850*CM850-CG850*CN847-CI850*CN850</f>
        <v>0.77328063103751188</v>
      </c>
      <c r="CS850" s="3">
        <f t="shared" ref="CS850" si="8927">(CF850*CN847+CG850*CM847+CH850*CN850+CI850*CM850)</f>
        <v>0</v>
      </c>
      <c r="CU850" s="39">
        <f t="shared" ref="CU850" si="8928">(180/PI())*ATAN(-1*(CQ847/CP847))</f>
        <v>40.255564946944659</v>
      </c>
      <c r="CW850" s="54">
        <f t="shared" ref="CW850" si="8929">20*LOG(((1-(10^(CU847/20)^2)*(1-((1-CW847)/(1+CW847))^2))^0.5))</f>
        <v>-32.355466477122135</v>
      </c>
      <c r="CY850" s="35"/>
      <c r="CZ850" s="35"/>
    </row>
    <row r="851" spans="1:104" ht="18" customHeight="1"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3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  <c r="BB851" s="20"/>
      <c r="BC851" s="20"/>
      <c r="BD851" s="20"/>
      <c r="BE851" s="20"/>
      <c r="BF851" s="20"/>
      <c r="BG851" s="20"/>
      <c r="BH851" s="20"/>
      <c r="BI851" s="20"/>
      <c r="BJ851" s="20"/>
      <c r="BK851" s="20"/>
      <c r="BL851" s="20"/>
      <c r="BM851" s="20"/>
      <c r="BN851" s="20"/>
      <c r="BO851" s="20"/>
      <c r="BP851" s="20"/>
      <c r="BQ851" s="20"/>
      <c r="BR851" s="20"/>
      <c r="BS851" s="20"/>
      <c r="BT851" s="20"/>
      <c r="BU851" s="20"/>
      <c r="BV851" s="20"/>
      <c r="BW851" s="20"/>
      <c r="BX851" s="20"/>
      <c r="BY851" s="20"/>
      <c r="BZ851" s="20"/>
      <c r="CA851" s="20"/>
      <c r="CB851" s="20"/>
      <c r="CC851" s="20"/>
      <c r="CD851" s="20"/>
      <c r="CE851" s="20"/>
      <c r="CF851" s="20"/>
      <c r="CG851" s="20"/>
      <c r="CH851" s="20"/>
      <c r="CI851" s="20"/>
      <c r="CJ851" s="20"/>
      <c r="CK851" s="20"/>
      <c r="CL851" s="20"/>
      <c r="CY851" s="35"/>
      <c r="CZ851" s="35"/>
    </row>
    <row r="852" spans="1:104" ht="18" customHeight="1">
      <c r="CY852" s="35"/>
      <c r="CZ852" s="35"/>
    </row>
    <row r="853" spans="1:104" ht="18" customHeight="1" thickBot="1">
      <c r="A853" s="23"/>
      <c r="B853" s="23"/>
      <c r="C853" s="23"/>
      <c r="D853" s="20" t="s">
        <v>15</v>
      </c>
      <c r="E853" s="20"/>
      <c r="F853" s="20"/>
      <c r="G853" s="20"/>
      <c r="H853" s="20"/>
      <c r="I853" s="20" t="s">
        <v>16</v>
      </c>
      <c r="J853" s="20"/>
      <c r="K853" s="20"/>
      <c r="L853" s="20"/>
      <c r="M853" s="23"/>
      <c r="N853" s="23"/>
      <c r="O853" s="24" t="s">
        <v>17</v>
      </c>
      <c r="P853" s="23"/>
      <c r="Q853" s="23"/>
      <c r="R853" s="23"/>
      <c r="S853" s="20"/>
      <c r="T853" s="20" t="s">
        <v>18</v>
      </c>
      <c r="U853" s="23"/>
      <c r="V853" s="23"/>
      <c r="W853" s="23"/>
      <c r="X853" s="23"/>
      <c r="Y853" s="24" t="s">
        <v>19</v>
      </c>
      <c r="Z853" s="23"/>
      <c r="AA853" s="23"/>
      <c r="AB853" s="23"/>
      <c r="AC853" s="24" t="s">
        <v>20</v>
      </c>
      <c r="AD853" s="20"/>
      <c r="AE853" s="20"/>
      <c r="AF853" s="20"/>
      <c r="AG853" s="20"/>
      <c r="AH853" s="23"/>
      <c r="AI853" s="24" t="s">
        <v>21</v>
      </c>
      <c r="AJ853" s="23"/>
      <c r="AK853" s="23"/>
      <c r="AL853" s="20"/>
      <c r="AM853" s="24" t="s">
        <v>31</v>
      </c>
      <c r="AN853" s="20"/>
      <c r="AO853" s="23"/>
      <c r="AP853" s="23"/>
      <c r="AQ853" s="23"/>
      <c r="AR853" s="23"/>
      <c r="AS853" s="24" t="s">
        <v>91</v>
      </c>
      <c r="AT853" s="23"/>
      <c r="AU853" s="23"/>
      <c r="AV853" s="23"/>
      <c r="AW853" s="24" t="s">
        <v>32</v>
      </c>
      <c r="AX853" s="20"/>
      <c r="AY853" s="20"/>
      <c r="AZ853" s="20"/>
      <c r="BA853" s="20"/>
      <c r="BB853" s="23"/>
      <c r="BC853" s="24" t="s">
        <v>22</v>
      </c>
      <c r="BD853" s="23"/>
      <c r="BE853" s="23"/>
      <c r="BF853" s="23"/>
      <c r="BG853" s="24" t="s">
        <v>33</v>
      </c>
      <c r="BH853" s="20"/>
      <c r="BI853" s="23"/>
      <c r="BJ853" s="23"/>
      <c r="BK853" s="23"/>
      <c r="BL853" s="23"/>
      <c r="BM853" s="24" t="s">
        <v>34</v>
      </c>
      <c r="BN853" s="23"/>
      <c r="BO853" s="23"/>
      <c r="BP853" s="23"/>
      <c r="BQ853" s="24" t="s">
        <v>89</v>
      </c>
      <c r="BR853" s="20"/>
      <c r="BS853" s="20"/>
      <c r="BT853" s="20"/>
      <c r="BU853" s="20"/>
      <c r="BV853" s="23"/>
      <c r="BW853" s="24" t="s">
        <v>35</v>
      </c>
      <c r="BX853" s="23"/>
      <c r="BY853" s="23"/>
      <c r="BZ853" s="23"/>
      <c r="CA853" s="24" t="s">
        <v>90</v>
      </c>
      <c r="CB853" s="20"/>
      <c r="CC853" s="23"/>
      <c r="CD853" s="23"/>
      <c r="CE853" s="23"/>
      <c r="CF853" s="23"/>
      <c r="CG853" s="24" t="s">
        <v>92</v>
      </c>
      <c r="CH853" s="23"/>
      <c r="CI853" s="23"/>
      <c r="CJ853" s="23"/>
      <c r="CK853" s="24" t="s">
        <v>36</v>
      </c>
      <c r="CL853" s="24"/>
      <c r="CM853" s="23"/>
      <c r="CN853" s="23"/>
      <c r="CO853" s="23"/>
      <c r="CP853" s="23"/>
      <c r="CQ853" s="24" t="s">
        <v>93</v>
      </c>
      <c r="CR853" s="23"/>
      <c r="CS853" s="23"/>
      <c r="CY853" s="35"/>
      <c r="CZ853" s="35"/>
    </row>
    <row r="854" spans="1:104" ht="18" customHeight="1" thickBot="1">
      <c r="A854" s="23"/>
      <c r="B854" s="33"/>
      <c r="C854" s="23"/>
      <c r="D854" s="7" t="s">
        <v>2</v>
      </c>
      <c r="E854" s="8"/>
      <c r="F854" s="8" t="s">
        <v>3</v>
      </c>
      <c r="G854" s="9"/>
      <c r="H854" s="10"/>
      <c r="I854" s="7" t="s">
        <v>4</v>
      </c>
      <c r="J854" s="8"/>
      <c r="K854" s="8" t="s">
        <v>5</v>
      </c>
      <c r="L854" s="9"/>
      <c r="M854" s="23"/>
      <c r="N854" s="251" t="s">
        <v>79</v>
      </c>
      <c r="O854" s="252"/>
      <c r="P854" s="253" t="s">
        <v>80</v>
      </c>
      <c r="Q854" s="254"/>
      <c r="R854" s="23"/>
      <c r="S854" s="7" t="s">
        <v>11</v>
      </c>
      <c r="T854" s="8"/>
      <c r="U854" s="8" t="s">
        <v>12</v>
      </c>
      <c r="V854" s="9"/>
      <c r="W854" s="20"/>
      <c r="X854" s="251" t="s">
        <v>79</v>
      </c>
      <c r="Y854" s="252"/>
      <c r="Z854" s="253" t="s">
        <v>80</v>
      </c>
      <c r="AA854" s="254"/>
      <c r="AB854" s="20"/>
      <c r="AC854" s="7" t="s">
        <v>4</v>
      </c>
      <c r="AD854" s="8"/>
      <c r="AE854" s="8" t="s">
        <v>5</v>
      </c>
      <c r="AF854" s="9"/>
      <c r="AG854" s="20"/>
      <c r="AH854" s="251" t="s">
        <v>0</v>
      </c>
      <c r="AI854" s="252"/>
      <c r="AJ854" s="253" t="s">
        <v>1</v>
      </c>
      <c r="AK854" s="254"/>
      <c r="AL854" s="20"/>
      <c r="AM854" s="7" t="s">
        <v>11</v>
      </c>
      <c r="AN854" s="8"/>
      <c r="AO854" s="8" t="s">
        <v>12</v>
      </c>
      <c r="AP854" s="9"/>
      <c r="AQ854" s="23"/>
      <c r="AR854" s="251" t="s">
        <v>0</v>
      </c>
      <c r="AS854" s="252"/>
      <c r="AT854" s="253" t="s">
        <v>1</v>
      </c>
      <c r="AU854" s="254"/>
      <c r="AV854" s="36"/>
      <c r="AW854" s="7" t="s">
        <v>4</v>
      </c>
      <c r="AX854" s="8"/>
      <c r="AY854" s="8" t="s">
        <v>5</v>
      </c>
      <c r="AZ854" s="9"/>
      <c r="BA854" s="20"/>
      <c r="BB854" s="251" t="s">
        <v>0</v>
      </c>
      <c r="BC854" s="252"/>
      <c r="BD854" s="253" t="s">
        <v>1</v>
      </c>
      <c r="BE854" s="254"/>
      <c r="BF854" s="36"/>
      <c r="BG854" s="7" t="s">
        <v>11</v>
      </c>
      <c r="BH854" s="8"/>
      <c r="BI854" s="8" t="s">
        <v>12</v>
      </c>
      <c r="BJ854" s="9"/>
      <c r="BK854" s="36"/>
      <c r="BL854" s="251" t="s">
        <v>0</v>
      </c>
      <c r="BM854" s="252"/>
      <c r="BN854" s="253" t="s">
        <v>1</v>
      </c>
      <c r="BO854" s="254"/>
      <c r="BP854" s="36"/>
      <c r="BQ854" s="7" t="s">
        <v>4</v>
      </c>
      <c r="BR854" s="8"/>
      <c r="BS854" s="8" t="s">
        <v>5</v>
      </c>
      <c r="BT854" s="9"/>
      <c r="BU854" s="20"/>
      <c r="BV854" s="251" t="s">
        <v>0</v>
      </c>
      <c r="BW854" s="252"/>
      <c r="BX854" s="253" t="s">
        <v>1</v>
      </c>
      <c r="BY854" s="254"/>
      <c r="BZ854" s="36"/>
      <c r="CA854" s="7" t="s">
        <v>11</v>
      </c>
      <c r="CB854" s="8"/>
      <c r="CC854" s="8" t="s">
        <v>12</v>
      </c>
      <c r="CD854" s="9"/>
      <c r="CE854" s="36"/>
      <c r="CF854" s="251" t="s">
        <v>0</v>
      </c>
      <c r="CG854" s="252"/>
      <c r="CH854" s="253" t="s">
        <v>1</v>
      </c>
      <c r="CI854" s="254"/>
      <c r="CJ854" s="23"/>
      <c r="CK854" s="7" t="s">
        <v>23</v>
      </c>
      <c r="CL854" s="8"/>
      <c r="CM854" s="8" t="s">
        <v>24</v>
      </c>
      <c r="CN854" s="9"/>
      <c r="CO854" s="23"/>
      <c r="CP854" s="251" t="s">
        <v>0</v>
      </c>
      <c r="CQ854" s="252"/>
      <c r="CR854" s="253" t="s">
        <v>1</v>
      </c>
      <c r="CS854" s="254"/>
      <c r="CU854" s="26" t="s">
        <v>25</v>
      </c>
      <c r="CW854" s="50" t="s">
        <v>44</v>
      </c>
      <c r="CY854" s="35"/>
      <c r="CZ854" s="35"/>
    </row>
    <row r="855" spans="1:104" ht="18" customHeight="1" thickTop="1" thickBot="1">
      <c r="B855" s="34">
        <v>1.18</v>
      </c>
      <c r="D855" s="11">
        <v>1</v>
      </c>
      <c r="E855" s="12">
        <v>0</v>
      </c>
      <c r="F855" s="13">
        <v>0</v>
      </c>
      <c r="G855" s="40">
        <f t="shared" ref="G855" si="8930">-1/($E$4*$B855)</f>
        <v>-0.89028009992503854</v>
      </c>
      <c r="H855" s="10"/>
      <c r="I855" s="11">
        <v>1</v>
      </c>
      <c r="J855" s="12">
        <v>0</v>
      </c>
      <c r="K855" s="13">
        <v>0</v>
      </c>
      <c r="L855" s="14">
        <v>0</v>
      </c>
      <c r="N855" s="1">
        <f t="shared" ref="N855" si="8931">D855*I855+F855*I858-E855*J855-G855*J858</f>
        <v>-0.10287189146823938</v>
      </c>
      <c r="O855" s="4">
        <f t="shared" ref="O855" si="8932">(D855*J855+E855*I855+F855*J858+G855*I858)</f>
        <v>0</v>
      </c>
      <c r="P855" s="2">
        <f t="shared" ref="P855" si="8933">D855*K855+F855*K858-E855*L855-G855*L858</f>
        <v>0</v>
      </c>
      <c r="Q855" s="3">
        <f t="shared" ref="Q855" si="8934">(D855*L855+E855*K855+F855*L858+G855*K858)</f>
        <v>-0.89028009992503854</v>
      </c>
      <c r="S855" s="11">
        <v>1</v>
      </c>
      <c r="T855" s="12">
        <v>0</v>
      </c>
      <c r="U855" s="13">
        <v>0</v>
      </c>
      <c r="V855" s="40">
        <f t="shared" ref="V855" si="8935">-1/($T$4*$B855)</f>
        <v>-1.7010389946179127</v>
      </c>
      <c r="W855" s="20"/>
      <c r="X855" s="1">
        <f t="shared" ref="X855" si="8936">N855*S855+P855*S858-O855*T855-Q855*T858</f>
        <v>-0.10287189146823938</v>
      </c>
      <c r="Y855" s="4">
        <f t="shared" ref="Y855" si="8937">(N855*T855+O855*S855+P855*T858+Q855*S858)</f>
        <v>0</v>
      </c>
      <c r="Z855" s="2">
        <f t="shared" ref="Z855" si="8938">N855*U855+P855*U858-O855*V855-Q855*V858</f>
        <v>0</v>
      </c>
      <c r="AA855" s="3">
        <f t="shared" ref="AA855" si="8939">(N855*V855+O855*U855+P855*V858+Q855*U858)</f>
        <v>-0.71529100108746158</v>
      </c>
      <c r="AB855" s="20"/>
      <c r="AC855" s="11">
        <v>1</v>
      </c>
      <c r="AD855" s="12">
        <v>0</v>
      </c>
      <c r="AE855" s="13">
        <v>0</v>
      </c>
      <c r="AF855" s="14">
        <v>0</v>
      </c>
      <c r="AG855" s="20"/>
      <c r="AH855" s="1">
        <f t="shared" ref="AH855" si="8940">X855*AC855+Z855*AC858-Y855*AD855-AA855*AD858</f>
        <v>-1.1151945609420197</v>
      </c>
      <c r="AI855" s="4">
        <f t="shared" ref="AI855" si="8941">(X855*AD855+Y855*AC855+Z855*AD858+AA855*AC858)</f>
        <v>0</v>
      </c>
      <c r="AJ855" s="2">
        <f t="shared" ref="AJ855" si="8942">X855*AE855+Z855*AE858-Y855*AF855-AA855*AF858</f>
        <v>0</v>
      </c>
      <c r="AK855" s="3">
        <f t="shared" ref="AK855" si="8943">(X855*AF855+Y855*AE855+Z855*AF858+AA855*AE858)</f>
        <v>-0.71529100108746158</v>
      </c>
      <c r="AL855" s="20"/>
      <c r="AM855" s="11">
        <v>1</v>
      </c>
      <c r="AN855" s="12">
        <v>0</v>
      </c>
      <c r="AO855" s="13">
        <v>0</v>
      </c>
      <c r="AP855" s="40">
        <f t="shared" ref="AP855" si="8944">-1/($AN$4*$B855)</f>
        <v>-1.7677464061715564</v>
      </c>
      <c r="AR855" s="1">
        <f t="shared" ref="AR855" si="8945">AH855*AM855+AJ855*AM858-AI855*AN855-AK855*AN858</f>
        <v>-1.1151945609420197</v>
      </c>
      <c r="AS855" s="4">
        <f t="shared" ref="AS855" si="8946">(AH855*AN855+AI855*AM855+AJ855*AN858+AK855*AM858)</f>
        <v>0</v>
      </c>
      <c r="AT855" s="2">
        <f t="shared" ref="AT855" si="8947">AH855*AO855+AJ855*AO858-AI855*AP855-AK855*AP858</f>
        <v>0</v>
      </c>
      <c r="AU855" s="3">
        <f t="shared" ref="AU855" si="8948">(AH855*AP855+AI855*AO855+AJ855*AP858+AK855*AO858)</f>
        <v>1.2560901761998606</v>
      </c>
      <c r="AV855" s="20"/>
      <c r="AW855" s="11">
        <v>1</v>
      </c>
      <c r="AX855" s="12">
        <v>0</v>
      </c>
      <c r="AY855" s="13">
        <v>0</v>
      </c>
      <c r="AZ855" s="14">
        <v>0</v>
      </c>
      <c r="BA855" s="20"/>
      <c r="BB855" s="1">
        <f t="shared" ref="BB855" si="8949">AR855*AW855+AT855*AW858-AS855*AX855-AU855*AX858</f>
        <v>0.66249949411705411</v>
      </c>
      <c r="BC855" s="4">
        <f t="shared" ref="BC855" si="8950">(AR855*AX855+AS855*AW855+AT855*AX858+AU855*AW858)</f>
        <v>0</v>
      </c>
      <c r="BD855" s="2">
        <f t="shared" ref="BD855" si="8951">AR855*AY855+AT855*AY858-AS855*AZ855-AU855*AZ858</f>
        <v>0</v>
      </c>
      <c r="BE855" s="3">
        <f t="shared" ref="BE855" si="8952">(AR855*AZ855+AS855*AY855+AT855*AZ858+AU855*AY858)</f>
        <v>1.2560901761998606</v>
      </c>
      <c r="BF855" s="20"/>
      <c r="BG855" s="11">
        <v>1</v>
      </c>
      <c r="BH855" s="12">
        <v>0</v>
      </c>
      <c r="BI855" s="13">
        <v>0</v>
      </c>
      <c r="BJ855" s="40">
        <f t="shared" ref="BJ855" si="8953">-1/($BH$4*$B855)</f>
        <v>-1.7010389946179127</v>
      </c>
      <c r="BK855" s="20"/>
      <c r="BL855" s="1">
        <f t="shared" ref="BL855" si="8954">BB855*BG855+BD855*BG858-BC855*BH855-BE855*BH858</f>
        <v>0.66249949411705411</v>
      </c>
      <c r="BM855" s="4">
        <f t="shared" ref="BM855" si="8955">(BB855*BH855+BC855*BG855+BD855*BH858+BE855*BG858)</f>
        <v>0</v>
      </c>
      <c r="BN855" s="2">
        <f t="shared" ref="BN855" si="8956">BB855*BI855+BD855*BI858-BC855*BJ855-BE855*BJ858</f>
        <v>0</v>
      </c>
      <c r="BO855" s="3">
        <f t="shared" ref="BO855" si="8957">(BB855*BJ855+BC855*BI855+BD855*BJ858+BE855*BI858)</f>
        <v>0.12915270279211111</v>
      </c>
      <c r="BP855" s="20"/>
      <c r="BQ855" s="11">
        <v>1</v>
      </c>
      <c r="BR855" s="12">
        <v>0</v>
      </c>
      <c r="BS855" s="13">
        <v>0</v>
      </c>
      <c r="BT855" s="14">
        <v>0</v>
      </c>
      <c r="BU855" s="20"/>
      <c r="BV855" s="1">
        <f t="shared" ref="BV855" si="8958">BL855*BQ855+BN855*BQ858-BM855*BR855-BO855*BR858</f>
        <v>0.82249283287478248</v>
      </c>
      <c r="BW855" s="4">
        <f t="shared" ref="BW855" si="8959">(BL855*BR855+BM855*BQ855+BN855*BR858+BO855*BQ858)</f>
        <v>0</v>
      </c>
      <c r="BX855" s="2">
        <f t="shared" ref="BX855" si="8960">BL855*BS855+BN855*BS858-BM855*BT855-BO855*BT858</f>
        <v>0</v>
      </c>
      <c r="BY855" s="3">
        <f t="shared" ref="BY855" si="8961">(BL855*BT855+BM855*BS855+BN855*BT858+BO855*BS858)</f>
        <v>0.12915270279211111</v>
      </c>
      <c r="BZ855" s="20"/>
      <c r="CA855" s="11">
        <v>1</v>
      </c>
      <c r="CB855" s="12">
        <v>0</v>
      </c>
      <c r="CC855" s="13">
        <v>0</v>
      </c>
      <c r="CD855" s="40">
        <f t="shared" ref="CD855" si="8962">-1/($CB$4*$B855)</f>
        <v>-0.89028009992503854</v>
      </c>
      <c r="CE855" s="20"/>
      <c r="CF855" s="1">
        <f t="shared" ref="CF855" si="8963">BV855*CA855+BX855*CA858-BW855*CB855-BY855*CB858</f>
        <v>0.82249283287478248</v>
      </c>
      <c r="CG855" s="4">
        <f t="shared" ref="CG855" si="8964">(BV855*CB855+BW855*CA855+BX855*CB858+BY855*CA858)</f>
        <v>0</v>
      </c>
      <c r="CH855" s="2">
        <f t="shared" ref="CH855" si="8965">BV855*CC855+BX855*CC858-BW855*CD855-BY855*CD858</f>
        <v>0</v>
      </c>
      <c r="CI855" s="3">
        <f t="shared" ref="CI855" si="8966">(BV855*CD855+BW855*CC855+BX855*CD858+BY855*CC858)</f>
        <v>-0.60309629864727821</v>
      </c>
      <c r="CJ855" s="28"/>
      <c r="CK855" s="11">
        <v>1</v>
      </c>
      <c r="CL855" s="12">
        <v>0</v>
      </c>
      <c r="CM855" s="13">
        <v>0</v>
      </c>
      <c r="CN855" s="14">
        <v>0</v>
      </c>
      <c r="CP855" s="1">
        <f t="shared" ref="CP855" si="8967">CF855*CK855+CH855*CK858-CG855*CL855-CI855*CL858</f>
        <v>0.82249283287478248</v>
      </c>
      <c r="CQ855" s="4">
        <f t="shared" ref="CQ855" si="8968">(CF855*CL855+CG855*CK855+CH855*CL858+CI855*CK858)</f>
        <v>-0.60309629864727821</v>
      </c>
      <c r="CR855" s="2">
        <f t="shared" ref="CR855" si="8969">CF855*CM855+CH855*CM858-CG855*CN855-CI855*CN858</f>
        <v>0</v>
      </c>
      <c r="CS855" s="3">
        <f t="shared" ref="CS855" si="8970">(CF855*CN855+CG855*CM855+CH855*CN858+CI855*CM858)</f>
        <v>-0.60309629864727821</v>
      </c>
      <c r="CU855" s="29">
        <f t="shared" ref="CU855" si="8971">20*LOG(((1+$CL$4)/$CL$4)/((CP855+CP858)^2+(CQ855+CQ858)^2)^0.5)</f>
        <v>-4.825977435640027E-3</v>
      </c>
      <c r="CW855" s="51">
        <f t="shared" ref="CW855" si="8972">((CP855^2+CQ855^2)^0.5)/((CP858^2+CQ858^2)^0.5)</f>
        <v>1.0386583178224642</v>
      </c>
      <c r="CY855" s="35"/>
      <c r="CZ855" s="35"/>
    </row>
    <row r="856" spans="1:104" ht="18" customHeight="1" thickBot="1">
      <c r="D856" s="11"/>
      <c r="E856" s="13"/>
      <c r="F856" s="13"/>
      <c r="G856" s="15"/>
      <c r="H856" s="10"/>
      <c r="I856" s="11"/>
      <c r="J856" s="13"/>
      <c r="K856" s="13"/>
      <c r="L856" s="15"/>
      <c r="N856" s="5"/>
      <c r="Q856" s="6"/>
      <c r="S856" s="11"/>
      <c r="T856" s="13"/>
      <c r="U856" s="13"/>
      <c r="V856" s="15"/>
      <c r="W856" s="20"/>
      <c r="X856" s="5"/>
      <c r="AA856" s="6"/>
      <c r="AB856" s="20"/>
      <c r="AC856" s="11"/>
      <c r="AD856" s="13"/>
      <c r="AE856" s="13"/>
      <c r="AF856" s="15"/>
      <c r="AG856" s="20"/>
      <c r="AH856" s="5"/>
      <c r="AK856" s="6"/>
      <c r="AL856" s="20"/>
      <c r="AM856" s="11"/>
      <c r="AN856" s="13"/>
      <c r="AO856" s="13"/>
      <c r="AP856" s="15"/>
      <c r="AR856" s="5"/>
      <c r="AU856" s="6"/>
      <c r="AW856" s="11"/>
      <c r="AX856" s="13"/>
      <c r="AY856" s="13"/>
      <c r="AZ856" s="15"/>
      <c r="BA856" s="20"/>
      <c r="BB856" s="5"/>
      <c r="BE856" s="6"/>
      <c r="BG856" s="11"/>
      <c r="BH856" s="13"/>
      <c r="BI856" s="13"/>
      <c r="BJ856" s="15"/>
      <c r="BL856" s="5"/>
      <c r="BO856" s="6"/>
      <c r="BQ856" s="11"/>
      <c r="BR856" s="13"/>
      <c r="BS856" s="13"/>
      <c r="BT856" s="15"/>
      <c r="BU856" s="20"/>
      <c r="BV856" s="5"/>
      <c r="BY856" s="6"/>
      <c r="CA856" s="11"/>
      <c r="CB856" s="13"/>
      <c r="CC856" s="13"/>
      <c r="CD856" s="15"/>
      <c r="CF856" s="5"/>
      <c r="CI856" s="6"/>
      <c r="CK856" s="11"/>
      <c r="CL856" s="13"/>
      <c r="CM856" s="13"/>
      <c r="CN856" s="15"/>
      <c r="CP856" s="5"/>
      <c r="CS856" s="6"/>
      <c r="CW856" s="52"/>
      <c r="CY856" s="35"/>
      <c r="CZ856" s="35"/>
    </row>
    <row r="857" spans="1:104" ht="18" customHeight="1" thickBot="1">
      <c r="D857" s="11" t="s">
        <v>6</v>
      </c>
      <c r="E857" s="13"/>
      <c r="F857" s="13" t="s">
        <v>7</v>
      </c>
      <c r="G857" s="15"/>
      <c r="H857" s="10"/>
      <c r="I857" s="11" t="s">
        <v>8</v>
      </c>
      <c r="J857" s="13"/>
      <c r="K857" s="13" t="s">
        <v>9</v>
      </c>
      <c r="L857" s="15"/>
      <c r="N857" s="251" t="s">
        <v>26</v>
      </c>
      <c r="O857" s="252"/>
      <c r="P857" s="253" t="s">
        <v>27</v>
      </c>
      <c r="Q857" s="254"/>
      <c r="S857" s="11" t="s">
        <v>13</v>
      </c>
      <c r="T857" s="13"/>
      <c r="U857" s="13" t="s">
        <v>14</v>
      </c>
      <c r="V857" s="15"/>
      <c r="W857" s="20"/>
      <c r="X857" s="251" t="s">
        <v>26</v>
      </c>
      <c r="Y857" s="252"/>
      <c r="Z857" s="253" t="s">
        <v>27</v>
      </c>
      <c r="AA857" s="254"/>
      <c r="AB857" s="20"/>
      <c r="AC857" s="11" t="s">
        <v>8</v>
      </c>
      <c r="AD857" s="13"/>
      <c r="AE857" s="13" t="s">
        <v>9</v>
      </c>
      <c r="AF857" s="15"/>
      <c r="AG857" s="20"/>
      <c r="AH857" s="251" t="s">
        <v>26</v>
      </c>
      <c r="AI857" s="252"/>
      <c r="AJ857" s="253" t="s">
        <v>27</v>
      </c>
      <c r="AK857" s="254"/>
      <c r="AL857" s="20"/>
      <c r="AM857" s="11" t="s">
        <v>13</v>
      </c>
      <c r="AN857" s="13"/>
      <c r="AO857" s="13" t="s">
        <v>14</v>
      </c>
      <c r="AP857" s="15"/>
      <c r="AR857" s="251" t="s">
        <v>26</v>
      </c>
      <c r="AS857" s="252"/>
      <c r="AT857" s="253" t="s">
        <v>27</v>
      </c>
      <c r="AU857" s="254"/>
      <c r="AV857" s="36"/>
      <c r="AW857" s="11" t="s">
        <v>8</v>
      </c>
      <c r="AX857" s="13"/>
      <c r="AY857" s="13" t="s">
        <v>9</v>
      </c>
      <c r="AZ857" s="15"/>
      <c r="BA857" s="20"/>
      <c r="BB857" s="251" t="s">
        <v>26</v>
      </c>
      <c r="BC857" s="252"/>
      <c r="BD857" s="253" t="s">
        <v>27</v>
      </c>
      <c r="BE857" s="254"/>
      <c r="BF857" s="36"/>
      <c r="BG857" s="11" t="s">
        <v>13</v>
      </c>
      <c r="BH857" s="13"/>
      <c r="BI857" s="13" t="s">
        <v>14</v>
      </c>
      <c r="BJ857" s="15"/>
      <c r="BK857" s="36"/>
      <c r="BL857" s="251" t="s">
        <v>26</v>
      </c>
      <c r="BM857" s="252"/>
      <c r="BN857" s="253" t="s">
        <v>27</v>
      </c>
      <c r="BO857" s="254"/>
      <c r="BP857" s="36"/>
      <c r="BQ857" s="11" t="s">
        <v>8</v>
      </c>
      <c r="BR857" s="13"/>
      <c r="BS857" s="13" t="s">
        <v>9</v>
      </c>
      <c r="BT857" s="15"/>
      <c r="BU857" s="20"/>
      <c r="BV857" s="251" t="s">
        <v>26</v>
      </c>
      <c r="BW857" s="252"/>
      <c r="BX857" s="253" t="s">
        <v>27</v>
      </c>
      <c r="BY857" s="254"/>
      <c r="BZ857" s="36"/>
      <c r="CA857" s="11" t="s">
        <v>13</v>
      </c>
      <c r="CB857" s="13"/>
      <c r="CC857" s="13" t="s">
        <v>14</v>
      </c>
      <c r="CD857" s="15"/>
      <c r="CE857" s="36"/>
      <c r="CF857" s="251" t="s">
        <v>26</v>
      </c>
      <c r="CG857" s="252"/>
      <c r="CH857" s="253" t="s">
        <v>27</v>
      </c>
      <c r="CI857" s="254"/>
      <c r="CK857" s="11" t="s">
        <v>28</v>
      </c>
      <c r="CL857" s="13"/>
      <c r="CM857" s="13" t="s">
        <v>29</v>
      </c>
      <c r="CN857" s="15"/>
      <c r="CP857" s="251" t="s">
        <v>26</v>
      </c>
      <c r="CQ857" s="252"/>
      <c r="CR857" s="253" t="s">
        <v>27</v>
      </c>
      <c r="CS857" s="254"/>
      <c r="CU857" s="38" t="s">
        <v>37</v>
      </c>
      <c r="CW857" s="53" t="s">
        <v>45</v>
      </c>
      <c r="CY857" s="35"/>
      <c r="CZ857" s="35"/>
    </row>
    <row r="858" spans="1:104" ht="18" customHeight="1" thickTop="1" thickBot="1">
      <c r="D858" s="16">
        <v>0</v>
      </c>
      <c r="E858" s="17">
        <v>0</v>
      </c>
      <c r="F858" s="18">
        <v>1</v>
      </c>
      <c r="G858" s="19">
        <v>0</v>
      </c>
      <c r="H858" s="10"/>
      <c r="I858" s="16">
        <v>0</v>
      </c>
      <c r="J858" s="17">
        <f t="shared" ref="J858" si="8973">-1/($J$4*$B855)</f>
        <v>-1.2387920291165679</v>
      </c>
      <c r="K858" s="18">
        <v>1</v>
      </c>
      <c r="L858" s="19">
        <v>0</v>
      </c>
      <c r="N858" s="1">
        <f t="shared" ref="N858" si="8974">D858*I855+F858*I858-E858*J855-G858*J858</f>
        <v>0</v>
      </c>
      <c r="O858" s="4">
        <f t="shared" ref="O858" si="8975">(D858*J855+E858*I855+F858*J858+G858*I858)</f>
        <v>-1.2387920291165679</v>
      </c>
      <c r="P858" s="2">
        <f t="shared" ref="P858" si="8976">D858*K855+F858*K858-E858*L855-G858*L858</f>
        <v>1</v>
      </c>
      <c r="Q858" s="3">
        <f t="shared" ref="Q858" si="8977">(D858*L855+E858*K855+F858*L858+G858*K858)</f>
        <v>0</v>
      </c>
      <c r="S858" s="16">
        <v>0</v>
      </c>
      <c r="T858" s="17">
        <v>0</v>
      </c>
      <c r="U858" s="18">
        <v>1</v>
      </c>
      <c r="V858" s="19">
        <v>0</v>
      </c>
      <c r="W858" s="20"/>
      <c r="X858" s="1">
        <f t="shared" ref="X858" si="8978">N858*S855+P858*S858-O858*T855-Q858*T858</f>
        <v>0</v>
      </c>
      <c r="Y858" s="4">
        <f t="shared" ref="Y858" si="8979">(N858*T855+O858*S855+P858*T858+Q858*S858)</f>
        <v>-1.2387920291165679</v>
      </c>
      <c r="Z858" s="2">
        <f t="shared" ref="Z858" si="8980">N858*U855+P858*U858-O858*V855-Q858*V858</f>
        <v>-1.1072335477491309</v>
      </c>
      <c r="AA858" s="3">
        <f t="shared" ref="AA858" si="8981">(N858*V855+O858*U855+P858*V858+Q858*U858)</f>
        <v>0</v>
      </c>
      <c r="AB858" s="20"/>
      <c r="AC858" s="16">
        <v>0</v>
      </c>
      <c r="AD858" s="17">
        <f t="shared" ref="AD858" si="8982">-1/($AD$4*$B855)</f>
        <v>-1.4152598983277289</v>
      </c>
      <c r="AE858" s="18">
        <v>1</v>
      </c>
      <c r="AF858" s="19">
        <v>0</v>
      </c>
      <c r="AG858" s="20"/>
      <c r="AH858" s="1">
        <f t="shared" ref="AH858" si="8983">X858*AC855+Z858*AC858-Y858*AD855-AA858*AD858</f>
        <v>0</v>
      </c>
      <c r="AI858" s="4">
        <f t="shared" ref="AI858" si="8984">(X858*AD855+Y858*AC855+Z858*AD858+AA858*AC858)</f>
        <v>0.32823120909591763</v>
      </c>
      <c r="AJ858" s="2">
        <f t="shared" ref="AJ858" si="8985">X858*AE855+Z858*AE858-Y858*AF855-AA858*AF858</f>
        <v>-1.1072335477491309</v>
      </c>
      <c r="AK858" s="3">
        <f t="shared" ref="AK858" si="8986">(X858*AF855+Y858*AE855+Z858*AF858+AA858*AE858)</f>
        <v>0</v>
      </c>
      <c r="AL858" s="20"/>
      <c r="AM858" s="16">
        <v>0</v>
      </c>
      <c r="AN858" s="17">
        <v>0</v>
      </c>
      <c r="AO858" s="18">
        <v>1</v>
      </c>
      <c r="AP858" s="19">
        <v>0</v>
      </c>
      <c r="AR858" s="1">
        <f t="shared" ref="AR858" si="8987">AH858*AM855+AJ858*AM858-AI858*AN855-AK858*AN858</f>
        <v>0</v>
      </c>
      <c r="AS858" s="4">
        <f t="shared" ref="AS858" si="8988">(AH858*AN855+AI858*AM855+AJ858*AN858+AK858*AM858)</f>
        <v>0.32823120909591763</v>
      </c>
      <c r="AT858" s="2">
        <f t="shared" ref="AT858" si="8989">AH858*AO855+AJ858*AO858-AI858*AP855-AK858*AP858</f>
        <v>-0.5270040074764778</v>
      </c>
      <c r="AU858" s="3">
        <f t="shared" ref="AU858" si="8990">(AH858*AP855+AI858*AO855+AJ858*AP858+AK858*AO858)</f>
        <v>0</v>
      </c>
      <c r="AV858" s="20"/>
      <c r="AW858" s="16">
        <v>0</v>
      </c>
      <c r="AX858" s="17">
        <f t="shared" ref="AX858" si="8991">-1/($AX$4*$B855)</f>
        <v>-1.4152598983277289</v>
      </c>
      <c r="AY858" s="18">
        <v>1</v>
      </c>
      <c r="AZ858" s="19">
        <v>0</v>
      </c>
      <c r="BA858" s="20"/>
      <c r="BB858" s="1">
        <f t="shared" ref="BB858" si="8992">AR858*AW855+AT858*AW858-AS858*AX855-AU858*AX858</f>
        <v>0</v>
      </c>
      <c r="BC858" s="4">
        <f t="shared" ref="BC858" si="8993">(AR858*AX855+AS858*AW855+AT858*AX858+AU858*AW858)</f>
        <v>1.0740788471353833</v>
      </c>
      <c r="BD858" s="2">
        <f t="shared" ref="BD858" si="8994">AR858*AY855+AT858*AY858-AS858*AZ855-AU858*AZ858</f>
        <v>-0.5270040074764778</v>
      </c>
      <c r="BE858" s="3">
        <f t="shared" ref="BE858" si="8995">(AR858*AZ855+AS858*AY855+AT858*AZ858+AU858*AY858)</f>
        <v>0</v>
      </c>
      <c r="BF858" s="20"/>
      <c r="BG858" s="16">
        <v>0</v>
      </c>
      <c r="BH858" s="17">
        <v>0</v>
      </c>
      <c r="BI858" s="18">
        <v>1</v>
      </c>
      <c r="BJ858" s="19">
        <v>0</v>
      </c>
      <c r="BK858" s="20"/>
      <c r="BL858" s="1">
        <f t="shared" ref="BL858" si="8996">BB858*BG855+BD858*BG858-BC858*BH855-BE858*BH858</f>
        <v>0</v>
      </c>
      <c r="BM858" s="4">
        <f t="shared" ref="BM858" si="8997">(BB858*BH855+BC858*BG855+BD858*BH858+BE858*BG858)</f>
        <v>1.0740788471353833</v>
      </c>
      <c r="BN858" s="2">
        <f t="shared" ref="BN858" si="8998">BB858*BI855+BD858*BI858-BC858*BJ855-BE858*BJ858</f>
        <v>1.3000459947950613</v>
      </c>
      <c r="BO858" s="3">
        <f t="shared" ref="BO858" si="8999">(BB858*BJ855+BC858*BI855+BD858*BJ858+BE858*BI858)</f>
        <v>0</v>
      </c>
      <c r="BP858" s="20"/>
      <c r="BQ858" s="16">
        <v>0</v>
      </c>
      <c r="BR858" s="17">
        <f t="shared" ref="BR858" si="9000">-1/($BR$4*$B855)</f>
        <v>-1.2387920291165679</v>
      </c>
      <c r="BS858" s="18">
        <v>1</v>
      </c>
      <c r="BT858" s="19">
        <v>0</v>
      </c>
      <c r="BU858" s="20"/>
      <c r="BV858" s="1">
        <f t="shared" ref="BV858" si="9001">BL858*BQ855+BN858*BQ858-BM858*BR855-BO858*BR858</f>
        <v>0</v>
      </c>
      <c r="BW858" s="4">
        <f t="shared" ref="BW858" si="9002">(BL858*BR855+BM858*BQ855+BN858*BR858+BO858*BQ858)</f>
        <v>-0.53640776870165796</v>
      </c>
      <c r="BX858" s="2">
        <f t="shared" ref="BX858" si="9003">BL858*BS855+BN858*BS858-BM858*BT855-BO858*BT858</f>
        <v>1.3000459947950613</v>
      </c>
      <c r="BY858" s="3">
        <f t="shared" ref="BY858" si="9004">(BL858*BT855+BM858*BS855+BN858*BT858+BO858*BS858)</f>
        <v>0</v>
      </c>
      <c r="BZ858" s="20"/>
      <c r="CA858" s="16">
        <v>0</v>
      </c>
      <c r="CB858" s="17">
        <v>0</v>
      </c>
      <c r="CC858" s="18">
        <v>1</v>
      </c>
      <c r="CD858" s="19">
        <v>0</v>
      </c>
      <c r="CE858" s="20"/>
      <c r="CF858" s="1">
        <f t="shared" ref="CF858" si="9005">BV858*CA855+BX858*CA858-BW858*CB855-BY858*CB858</f>
        <v>0</v>
      </c>
      <c r="CG858" s="4">
        <f t="shared" ref="CG858" si="9006">(BV858*CB855+BW858*CA855+BX858*CB858+BY858*CA858)</f>
        <v>-0.53640776870165796</v>
      </c>
      <c r="CH858" s="2">
        <f t="shared" ref="CH858" si="9007">BV858*CC855+BX858*CC858-BW858*CD855-BY858*CD858</f>
        <v>0.82249283287478225</v>
      </c>
      <c r="CI858" s="3">
        <f t="shared" ref="CI858" si="9008">(BV858*CD855+BW858*CC855+BX858*CD858+BY858*CC858)</f>
        <v>0</v>
      </c>
      <c r="CK858" s="16">
        <f t="shared" ref="CK858" si="9009">1/$CL$4</f>
        <v>1</v>
      </c>
      <c r="CL858" s="17">
        <v>0</v>
      </c>
      <c r="CM858" s="18">
        <v>1</v>
      </c>
      <c r="CN858" s="19">
        <v>0</v>
      </c>
      <c r="CP858" s="1">
        <f t="shared" ref="CP858" si="9010">CF858*CK855+CH858*CK858-CG858*CL855-CI858*CL858</f>
        <v>0.82249283287478225</v>
      </c>
      <c r="CQ858" s="4">
        <f t="shared" ref="CQ858" si="9011">(CF858*CL855+CG858*CK855+CH858*CL858+CI858*CK858)</f>
        <v>-0.53640776870165796</v>
      </c>
      <c r="CR858" s="2">
        <f t="shared" ref="CR858" si="9012">CF858*CM855+CH858*CM858-CG858*CN855-CI858*CN858</f>
        <v>0.82249283287478225</v>
      </c>
      <c r="CS858" s="3">
        <f t="shared" ref="CS858" si="9013">(CF858*CN855+CG858*CM855+CH858*CN858+CI858*CM858)</f>
        <v>0</v>
      </c>
      <c r="CU858" s="39">
        <f t="shared" ref="CU858" si="9014">(180/PI())*ATAN(-1*(CQ855/CP855))</f>
        <v>36.250888055355553</v>
      </c>
      <c r="CW858" s="54">
        <f t="shared" ref="CW858" si="9015">20*LOG(((1-(10^(CU855/20)^2)*(1-((1-CW855)/(1+CW855))^2))^0.5))</f>
        <v>-28.327455770124939</v>
      </c>
      <c r="CY858" s="35"/>
      <c r="CZ858" s="35"/>
    </row>
    <row r="859" spans="1:104" ht="18" customHeight="1"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3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  <c r="BB859" s="20"/>
      <c r="BC859" s="20"/>
      <c r="BD859" s="20"/>
      <c r="BE859" s="20"/>
      <c r="BF859" s="20"/>
      <c r="BG859" s="20"/>
      <c r="BH859" s="20"/>
      <c r="BI859" s="20"/>
      <c r="BJ859" s="20"/>
      <c r="BK859" s="20"/>
      <c r="BL859" s="20"/>
      <c r="BM859" s="20"/>
      <c r="BN859" s="20"/>
      <c r="BO859" s="20"/>
      <c r="BP859" s="20"/>
      <c r="BQ859" s="20"/>
      <c r="BR859" s="20"/>
      <c r="BS859" s="20"/>
      <c r="BT859" s="20"/>
      <c r="BU859" s="20"/>
      <c r="BV859" s="20"/>
      <c r="BW859" s="20"/>
      <c r="BX859" s="20"/>
      <c r="BY859" s="20"/>
      <c r="BZ859" s="20"/>
      <c r="CA859" s="20"/>
      <c r="CB859" s="20"/>
      <c r="CC859" s="20"/>
      <c r="CD859" s="20"/>
      <c r="CE859" s="20"/>
      <c r="CF859" s="20"/>
      <c r="CG859" s="20"/>
      <c r="CH859" s="20"/>
      <c r="CI859" s="20"/>
      <c r="CJ859" s="20"/>
      <c r="CK859" s="20"/>
      <c r="CL859" s="20"/>
      <c r="CY859" s="35"/>
      <c r="CZ859" s="35"/>
    </row>
    <row r="860" spans="1:104" ht="18" customHeight="1">
      <c r="CY860" s="35"/>
      <c r="CZ860" s="35"/>
    </row>
    <row r="861" spans="1:104" ht="18" customHeight="1" thickBot="1">
      <c r="A861" s="23"/>
      <c r="B861" s="23"/>
      <c r="C861" s="23"/>
      <c r="D861" s="20" t="s">
        <v>15</v>
      </c>
      <c r="E861" s="20"/>
      <c r="F861" s="20"/>
      <c r="G861" s="20"/>
      <c r="H861" s="20"/>
      <c r="I861" s="20" t="s">
        <v>16</v>
      </c>
      <c r="J861" s="20"/>
      <c r="K861" s="20"/>
      <c r="L861" s="20"/>
      <c r="M861" s="23"/>
      <c r="N861" s="23"/>
      <c r="O861" s="24" t="s">
        <v>17</v>
      </c>
      <c r="P861" s="23"/>
      <c r="Q861" s="23"/>
      <c r="R861" s="23"/>
      <c r="S861" s="20"/>
      <c r="T861" s="20" t="s">
        <v>18</v>
      </c>
      <c r="U861" s="23"/>
      <c r="V861" s="23"/>
      <c r="W861" s="23"/>
      <c r="X861" s="23"/>
      <c r="Y861" s="24" t="s">
        <v>19</v>
      </c>
      <c r="Z861" s="23"/>
      <c r="AA861" s="23"/>
      <c r="AB861" s="23"/>
      <c r="AC861" s="24" t="s">
        <v>20</v>
      </c>
      <c r="AD861" s="20"/>
      <c r="AE861" s="20"/>
      <c r="AF861" s="20"/>
      <c r="AG861" s="20"/>
      <c r="AH861" s="23"/>
      <c r="AI861" s="24" t="s">
        <v>21</v>
      </c>
      <c r="AJ861" s="23"/>
      <c r="AK861" s="23"/>
      <c r="AL861" s="20"/>
      <c r="AM861" s="24" t="s">
        <v>31</v>
      </c>
      <c r="AN861" s="20"/>
      <c r="AO861" s="23"/>
      <c r="AP861" s="23"/>
      <c r="AQ861" s="23"/>
      <c r="AR861" s="23"/>
      <c r="AS861" s="24" t="s">
        <v>91</v>
      </c>
      <c r="AT861" s="23"/>
      <c r="AU861" s="23"/>
      <c r="AV861" s="23"/>
      <c r="AW861" s="24" t="s">
        <v>32</v>
      </c>
      <c r="AX861" s="20"/>
      <c r="AY861" s="20"/>
      <c r="AZ861" s="20"/>
      <c r="BA861" s="20"/>
      <c r="BB861" s="23"/>
      <c r="BC861" s="24" t="s">
        <v>22</v>
      </c>
      <c r="BD861" s="23"/>
      <c r="BE861" s="23"/>
      <c r="BF861" s="23"/>
      <c r="BG861" s="24" t="s">
        <v>33</v>
      </c>
      <c r="BH861" s="20"/>
      <c r="BI861" s="23"/>
      <c r="BJ861" s="23"/>
      <c r="BK861" s="23"/>
      <c r="BL861" s="23"/>
      <c r="BM861" s="24" t="s">
        <v>34</v>
      </c>
      <c r="BN861" s="23"/>
      <c r="BO861" s="23"/>
      <c r="BP861" s="23"/>
      <c r="BQ861" s="24" t="s">
        <v>89</v>
      </c>
      <c r="BR861" s="20"/>
      <c r="BS861" s="20"/>
      <c r="BT861" s="20"/>
      <c r="BU861" s="20"/>
      <c r="BV861" s="23"/>
      <c r="BW861" s="24" t="s">
        <v>35</v>
      </c>
      <c r="BX861" s="23"/>
      <c r="BY861" s="23"/>
      <c r="BZ861" s="23"/>
      <c r="CA861" s="24" t="s">
        <v>90</v>
      </c>
      <c r="CB861" s="20"/>
      <c r="CC861" s="23"/>
      <c r="CD861" s="23"/>
      <c r="CE861" s="23"/>
      <c r="CF861" s="23"/>
      <c r="CG861" s="24" t="s">
        <v>92</v>
      </c>
      <c r="CH861" s="23"/>
      <c r="CI861" s="23"/>
      <c r="CJ861" s="23"/>
      <c r="CK861" s="24" t="s">
        <v>36</v>
      </c>
      <c r="CL861" s="24"/>
      <c r="CM861" s="23"/>
      <c r="CN861" s="23"/>
      <c r="CO861" s="23"/>
      <c r="CP861" s="23"/>
      <c r="CQ861" s="24" t="s">
        <v>93</v>
      </c>
      <c r="CR861" s="23"/>
      <c r="CS861" s="23"/>
      <c r="CY861" s="35"/>
      <c r="CZ861" s="35"/>
    </row>
    <row r="862" spans="1:104" ht="18" customHeight="1" thickBot="1">
      <c r="A862" s="23"/>
      <c r="B862" s="33"/>
      <c r="C862" s="23"/>
      <c r="D862" s="7" t="s">
        <v>2</v>
      </c>
      <c r="E862" s="8"/>
      <c r="F862" s="8" t="s">
        <v>3</v>
      </c>
      <c r="G862" s="9"/>
      <c r="H862" s="10"/>
      <c r="I862" s="7" t="s">
        <v>4</v>
      </c>
      <c r="J862" s="8"/>
      <c r="K862" s="8" t="s">
        <v>5</v>
      </c>
      <c r="L862" s="9"/>
      <c r="M862" s="23"/>
      <c r="N862" s="251" t="s">
        <v>79</v>
      </c>
      <c r="O862" s="252"/>
      <c r="P862" s="253" t="s">
        <v>80</v>
      </c>
      <c r="Q862" s="254"/>
      <c r="R862" s="23"/>
      <c r="S862" s="7" t="s">
        <v>11</v>
      </c>
      <c r="T862" s="8"/>
      <c r="U862" s="8" t="s">
        <v>12</v>
      </c>
      <c r="V862" s="9"/>
      <c r="W862" s="20"/>
      <c r="X862" s="251" t="s">
        <v>79</v>
      </c>
      <c r="Y862" s="252"/>
      <c r="Z862" s="253" t="s">
        <v>80</v>
      </c>
      <c r="AA862" s="254"/>
      <c r="AB862" s="20"/>
      <c r="AC862" s="7" t="s">
        <v>4</v>
      </c>
      <c r="AD862" s="8"/>
      <c r="AE862" s="8" t="s">
        <v>5</v>
      </c>
      <c r="AF862" s="9"/>
      <c r="AG862" s="20"/>
      <c r="AH862" s="251" t="s">
        <v>0</v>
      </c>
      <c r="AI862" s="252"/>
      <c r="AJ862" s="253" t="s">
        <v>1</v>
      </c>
      <c r="AK862" s="254"/>
      <c r="AL862" s="20"/>
      <c r="AM862" s="7" t="s">
        <v>11</v>
      </c>
      <c r="AN862" s="8"/>
      <c r="AO862" s="8" t="s">
        <v>12</v>
      </c>
      <c r="AP862" s="9"/>
      <c r="AQ862" s="23"/>
      <c r="AR862" s="251" t="s">
        <v>0</v>
      </c>
      <c r="AS862" s="252"/>
      <c r="AT862" s="253" t="s">
        <v>1</v>
      </c>
      <c r="AU862" s="254"/>
      <c r="AV862" s="36"/>
      <c r="AW862" s="7" t="s">
        <v>4</v>
      </c>
      <c r="AX862" s="8"/>
      <c r="AY862" s="8" t="s">
        <v>5</v>
      </c>
      <c r="AZ862" s="9"/>
      <c r="BA862" s="20"/>
      <c r="BB862" s="251" t="s">
        <v>0</v>
      </c>
      <c r="BC862" s="252"/>
      <c r="BD862" s="253" t="s">
        <v>1</v>
      </c>
      <c r="BE862" s="254"/>
      <c r="BF862" s="36"/>
      <c r="BG862" s="7" t="s">
        <v>11</v>
      </c>
      <c r="BH862" s="8"/>
      <c r="BI862" s="8" t="s">
        <v>12</v>
      </c>
      <c r="BJ862" s="9"/>
      <c r="BK862" s="36"/>
      <c r="BL862" s="251" t="s">
        <v>0</v>
      </c>
      <c r="BM862" s="252"/>
      <c r="BN862" s="253" t="s">
        <v>1</v>
      </c>
      <c r="BO862" s="254"/>
      <c r="BP862" s="36"/>
      <c r="BQ862" s="7" t="s">
        <v>4</v>
      </c>
      <c r="BR862" s="8"/>
      <c r="BS862" s="8" t="s">
        <v>5</v>
      </c>
      <c r="BT862" s="9"/>
      <c r="BU862" s="20"/>
      <c r="BV862" s="251" t="s">
        <v>0</v>
      </c>
      <c r="BW862" s="252"/>
      <c r="BX862" s="253" t="s">
        <v>1</v>
      </c>
      <c r="BY862" s="254"/>
      <c r="BZ862" s="36"/>
      <c r="CA862" s="7" t="s">
        <v>11</v>
      </c>
      <c r="CB862" s="8"/>
      <c r="CC862" s="8" t="s">
        <v>12</v>
      </c>
      <c r="CD862" s="9"/>
      <c r="CE862" s="36"/>
      <c r="CF862" s="251" t="s">
        <v>0</v>
      </c>
      <c r="CG862" s="252"/>
      <c r="CH862" s="253" t="s">
        <v>1</v>
      </c>
      <c r="CI862" s="254"/>
      <c r="CJ862" s="23"/>
      <c r="CK862" s="7" t="s">
        <v>23</v>
      </c>
      <c r="CL862" s="8"/>
      <c r="CM862" s="8" t="s">
        <v>24</v>
      </c>
      <c r="CN862" s="9"/>
      <c r="CO862" s="23"/>
      <c r="CP862" s="251" t="s">
        <v>0</v>
      </c>
      <c r="CQ862" s="252"/>
      <c r="CR862" s="253" t="s">
        <v>1</v>
      </c>
      <c r="CS862" s="254"/>
      <c r="CU862" s="26" t="s">
        <v>25</v>
      </c>
      <c r="CW862" s="50" t="s">
        <v>44</v>
      </c>
      <c r="CY862" s="35"/>
      <c r="CZ862" s="35"/>
    </row>
    <row r="863" spans="1:104" ht="18" customHeight="1" thickTop="1" thickBot="1">
      <c r="B863" s="34">
        <v>1.19</v>
      </c>
      <c r="D863" s="11">
        <v>1</v>
      </c>
      <c r="E863" s="12">
        <v>0</v>
      </c>
      <c r="F863" s="13">
        <v>0</v>
      </c>
      <c r="G863" s="40">
        <f t="shared" ref="G863" si="9016">-1/($E$4*$B863)</f>
        <v>-0.88279875454751711</v>
      </c>
      <c r="H863" s="10"/>
      <c r="I863" s="11">
        <v>1</v>
      </c>
      <c r="J863" s="12">
        <v>0</v>
      </c>
      <c r="K863" s="13">
        <v>0</v>
      </c>
      <c r="L863" s="14">
        <v>0</v>
      </c>
      <c r="N863" s="1">
        <f t="shared" ref="N863" si="9017">D863*I863+F863*I866-E863*J863-G863*J866</f>
        <v>-8.4414110359703587E-2</v>
      </c>
      <c r="O863" s="4">
        <f t="shared" ref="O863" si="9018">(D863*J863+E863*I863+F863*J866+G863*I866)</f>
        <v>0</v>
      </c>
      <c r="P863" s="2">
        <f t="shared" ref="P863" si="9019">D863*K863+F863*K866-E863*L863-G863*L866</f>
        <v>0</v>
      </c>
      <c r="Q863" s="3">
        <f t="shared" ref="Q863" si="9020">(D863*L863+E863*K863+F863*L866+G863*K866)</f>
        <v>-0.88279875454751711</v>
      </c>
      <c r="S863" s="11">
        <v>1</v>
      </c>
      <c r="T863" s="12">
        <v>0</v>
      </c>
      <c r="U863" s="13">
        <v>0</v>
      </c>
      <c r="V863" s="40">
        <f t="shared" ref="V863" si="9021">-1/($T$4*$B863)</f>
        <v>-1.6867445492849891</v>
      </c>
      <c r="W863" s="20"/>
      <c r="X863" s="1">
        <f t="shared" ref="X863" si="9022">N863*S863+P863*S866-O863*T863-Q863*T866</f>
        <v>-8.4414110359703587E-2</v>
      </c>
      <c r="Y863" s="4">
        <f t="shared" ref="Y863" si="9023">(N863*T863+O863*S863+P863*T866+Q863*S866)</f>
        <v>0</v>
      </c>
      <c r="Z863" s="2">
        <f t="shared" ref="Z863" si="9024">N863*U863+P863*U866-O863*V863-Q863*V866</f>
        <v>0</v>
      </c>
      <c r="AA863" s="3">
        <f t="shared" ref="AA863" si="9025">(N863*V863+O863*U863+P863*V866+Q863*U866)</f>
        <v>-0.74041371401554557</v>
      </c>
      <c r="AB863" s="20"/>
      <c r="AC863" s="11">
        <v>1</v>
      </c>
      <c r="AD863" s="12">
        <v>0</v>
      </c>
      <c r="AE863" s="13">
        <v>0</v>
      </c>
      <c r="AF863" s="14">
        <v>0</v>
      </c>
      <c r="AG863" s="20"/>
      <c r="AH863" s="1">
        <f t="shared" ref="AH863" si="9026">X863*AC863+Z863*AC866-Y863*AD863-AA863*AD866</f>
        <v>-1.123486251863363</v>
      </c>
      <c r="AI863" s="4">
        <f t="shared" ref="AI863" si="9027">(X863*AD863+Y863*AC863+Z863*AD866+AA863*AC866)</f>
        <v>0</v>
      </c>
      <c r="AJ863" s="2">
        <f t="shared" ref="AJ863" si="9028">X863*AE863+Z863*AE866-Y863*AF863-AA863*AF866</f>
        <v>0</v>
      </c>
      <c r="AK863" s="3">
        <f t="shared" ref="AK863" si="9029">(X863*AF863+Y863*AE863+Z863*AF866+AA863*AE866)</f>
        <v>-0.74041371401554557</v>
      </c>
      <c r="AL863" s="20"/>
      <c r="AM863" s="11">
        <v>1</v>
      </c>
      <c r="AN863" s="12">
        <v>0</v>
      </c>
      <c r="AO863" s="13">
        <v>0</v>
      </c>
      <c r="AP863" s="40">
        <f t="shared" ref="AP863" si="9030">-1/($AN$4*$B863)</f>
        <v>-1.7528913943549886</v>
      </c>
      <c r="AR863" s="1">
        <f t="shared" ref="AR863" si="9031">AH863*AM863+AJ863*AM866-AI863*AN863-AK863*AN866</f>
        <v>-1.123486251863363</v>
      </c>
      <c r="AS863" s="4">
        <f t="shared" ref="AS863" si="9032">(AH863*AN863+AI863*AM863+AJ863*AN866+AK863*AM866)</f>
        <v>0</v>
      </c>
      <c r="AT863" s="2">
        <f t="shared" ref="AT863" si="9033">AH863*AO863+AJ863*AO866-AI863*AP863-AK863*AP866</f>
        <v>0</v>
      </c>
      <c r="AU863" s="3">
        <f t="shared" ref="AU863" si="9034">(AH863*AP863+AI863*AO863+AJ863*AP866+AK863*AO866)</f>
        <v>1.2289356685518849</v>
      </c>
      <c r="AV863" s="20"/>
      <c r="AW863" s="11">
        <v>1</v>
      </c>
      <c r="AX863" s="12">
        <v>0</v>
      </c>
      <c r="AY863" s="13">
        <v>0</v>
      </c>
      <c r="AZ863" s="14">
        <v>0</v>
      </c>
      <c r="BA863" s="20"/>
      <c r="BB863" s="1">
        <f t="shared" ref="BB863" si="9035">AR863*AW863+AT863*AW866-AS863*AX863-AU863*AX866</f>
        <v>0.60116145889693184</v>
      </c>
      <c r="BC863" s="4">
        <f t="shared" ref="BC863" si="9036">(AR863*AX863+AS863*AW863+AT863*AX866+AU863*AW866)</f>
        <v>0</v>
      </c>
      <c r="BD863" s="2">
        <f t="shared" ref="BD863" si="9037">AR863*AY863+AT863*AY866-AS863*AZ863-AU863*AZ866</f>
        <v>0</v>
      </c>
      <c r="BE863" s="3">
        <f t="shared" ref="BE863" si="9038">(AR863*AZ863+AS863*AY863+AT863*AZ866+AU863*AY866)</f>
        <v>1.2289356685518849</v>
      </c>
      <c r="BF863" s="20"/>
      <c r="BG863" s="11">
        <v>1</v>
      </c>
      <c r="BH863" s="12">
        <v>0</v>
      </c>
      <c r="BI863" s="13">
        <v>0</v>
      </c>
      <c r="BJ863" s="40">
        <f t="shared" ref="BJ863" si="9039">-1/($BH$4*$B863)</f>
        <v>-1.6867445492849891</v>
      </c>
      <c r="BK863" s="20"/>
      <c r="BL863" s="1">
        <f t="shared" ref="BL863" si="9040">BB863*BG863+BD863*BG866-BC863*BH863-BE863*BH866</f>
        <v>0.60116145889693184</v>
      </c>
      <c r="BM863" s="4">
        <f t="shared" ref="BM863" si="9041">(BB863*BH863+BC863*BG863+BD863*BH866+BE863*BG866)</f>
        <v>0</v>
      </c>
      <c r="BN863" s="2">
        <f t="shared" ref="BN863" si="9042">BB863*BI863+BD863*BI866-BC863*BJ863-BE863*BJ866</f>
        <v>0</v>
      </c>
      <c r="BO863" s="3">
        <f t="shared" ref="BO863" si="9043">(BB863*BJ863+BC863*BI863+BD863*BJ866+BE863*BI866)</f>
        <v>0.21492985451727309</v>
      </c>
      <c r="BP863" s="20"/>
      <c r="BQ863" s="11">
        <v>1</v>
      </c>
      <c r="BR863" s="12">
        <v>0</v>
      </c>
      <c r="BS863" s="13">
        <v>0</v>
      </c>
      <c r="BT863" s="14">
        <v>0</v>
      </c>
      <c r="BU863" s="20"/>
      <c r="BV863" s="1">
        <f t="shared" ref="BV863" si="9044">BL863*BQ863+BN863*BQ866-BM863*BR863-BO863*BR866</f>
        <v>0.86517742604173353</v>
      </c>
      <c r="BW863" s="4">
        <f t="shared" ref="BW863" si="9045">(BL863*BR863+BM863*BQ863+BN863*BR866+BO863*BQ866)</f>
        <v>0</v>
      </c>
      <c r="BX863" s="2">
        <f t="shared" ref="BX863" si="9046">BL863*BS863+BN863*BS866-BM863*BT863-BO863*BT866</f>
        <v>0</v>
      </c>
      <c r="BY863" s="3">
        <f t="shared" ref="BY863" si="9047">(BL863*BT863+BM863*BS863+BN863*BT866+BO863*BS866)</f>
        <v>0.21492985451727309</v>
      </c>
      <c r="BZ863" s="20"/>
      <c r="CA863" s="11">
        <v>1</v>
      </c>
      <c r="CB863" s="12">
        <v>0</v>
      </c>
      <c r="CC863" s="13">
        <v>0</v>
      </c>
      <c r="CD863" s="40">
        <f t="shared" ref="CD863" si="9048">-1/($CB$4*$B863)</f>
        <v>-0.88279875454751711</v>
      </c>
      <c r="CE863" s="20"/>
      <c r="CF863" s="1">
        <f t="shared" ref="CF863" si="9049">BV863*CA863+BX863*CA866-BW863*CB863-BY863*CB866</f>
        <v>0.86517742604173353</v>
      </c>
      <c r="CG863" s="4">
        <f t="shared" ref="CG863" si="9050">(BV863*CB863+BW863*CA863+BX863*CB866+BY863*CA866)</f>
        <v>0</v>
      </c>
      <c r="CH863" s="2">
        <f t="shared" ref="CH863" si="9051">BV863*CC863+BX863*CC866-BW863*CD863-BY863*CD866</f>
        <v>0</v>
      </c>
      <c r="CI863" s="3">
        <f t="shared" ref="CI863" si="9052">(BV863*CD863+BW863*CC863+BX863*CD866+BY863*CC866)</f>
        <v>-0.54884769965499591</v>
      </c>
      <c r="CJ863" s="28"/>
      <c r="CK863" s="11">
        <v>1</v>
      </c>
      <c r="CL863" s="12">
        <v>0</v>
      </c>
      <c r="CM863" s="13">
        <v>0</v>
      </c>
      <c r="CN863" s="14">
        <v>0</v>
      </c>
      <c r="CP863" s="1">
        <f t="shared" ref="CP863" si="9053">CF863*CK863+CH863*CK866-CG863*CL863-CI863*CL866</f>
        <v>0.86517742604173353</v>
      </c>
      <c r="CQ863" s="4">
        <f t="shared" ref="CQ863" si="9054">(CF863*CL863+CG863*CK863+CH863*CL866+CI863*CK866)</f>
        <v>-0.54884769965499591</v>
      </c>
      <c r="CR863" s="2">
        <f t="shared" ref="CR863" si="9055">CF863*CM863+CH863*CM866-CG863*CN863-CI863*CN866</f>
        <v>0</v>
      </c>
      <c r="CS863" s="3">
        <f t="shared" ref="CS863" si="9056">(CF863*CN863+CG863*CM863+CH863*CN866+CI863*CM866)</f>
        <v>-0.54884769965499591</v>
      </c>
      <c r="CU863" s="29">
        <f t="shared" ref="CU863" si="9057">20*LOG(((1+$CL$4)/$CL$4)/((CP863+CP866)^2+(CQ863+CQ866)^2)^0.5)</f>
        <v>-8.9173587538271658E-3</v>
      </c>
      <c r="CW863" s="51">
        <f t="shared" ref="CW863" si="9058">((CP863^2+CQ863^2)^0.5)/((CP866^2+CQ866^2)^0.5)</f>
        <v>1.0465504001928712</v>
      </c>
      <c r="CY863" s="35"/>
      <c r="CZ863" s="35"/>
    </row>
    <row r="864" spans="1:104" ht="18" customHeight="1" thickBot="1">
      <c r="D864" s="11"/>
      <c r="E864" s="13"/>
      <c r="F864" s="13"/>
      <c r="G864" s="15"/>
      <c r="H864" s="10"/>
      <c r="I864" s="11"/>
      <c r="J864" s="13"/>
      <c r="K864" s="13"/>
      <c r="L864" s="15"/>
      <c r="N864" s="5"/>
      <c r="Q864" s="6"/>
      <c r="S864" s="11"/>
      <c r="T864" s="13"/>
      <c r="U864" s="13"/>
      <c r="V864" s="15"/>
      <c r="W864" s="20"/>
      <c r="X864" s="5"/>
      <c r="AA864" s="6"/>
      <c r="AB864" s="20"/>
      <c r="AC864" s="11"/>
      <c r="AD864" s="13"/>
      <c r="AE864" s="13"/>
      <c r="AF864" s="15"/>
      <c r="AG864" s="20"/>
      <c r="AH864" s="5"/>
      <c r="AK864" s="6"/>
      <c r="AL864" s="20"/>
      <c r="AM864" s="11"/>
      <c r="AN864" s="13"/>
      <c r="AO864" s="13"/>
      <c r="AP864" s="15"/>
      <c r="AR864" s="5"/>
      <c r="AU864" s="6"/>
      <c r="AW864" s="11"/>
      <c r="AX864" s="13"/>
      <c r="AY864" s="13"/>
      <c r="AZ864" s="15"/>
      <c r="BA864" s="20"/>
      <c r="BB864" s="5"/>
      <c r="BE864" s="6"/>
      <c r="BG864" s="11"/>
      <c r="BH864" s="13"/>
      <c r="BI864" s="13"/>
      <c r="BJ864" s="15"/>
      <c r="BL864" s="5"/>
      <c r="BO864" s="6"/>
      <c r="BQ864" s="11"/>
      <c r="BR864" s="13"/>
      <c r="BS864" s="13"/>
      <c r="BT864" s="15"/>
      <c r="BU864" s="20"/>
      <c r="BV864" s="5"/>
      <c r="BY864" s="6"/>
      <c r="CA864" s="11"/>
      <c r="CB864" s="13"/>
      <c r="CC864" s="13"/>
      <c r="CD864" s="15"/>
      <c r="CF864" s="5"/>
      <c r="CI864" s="6"/>
      <c r="CK864" s="11"/>
      <c r="CL864" s="13"/>
      <c r="CM864" s="13"/>
      <c r="CN864" s="15"/>
      <c r="CP864" s="5"/>
      <c r="CS864" s="6"/>
      <c r="CW864" s="52"/>
      <c r="CY864" s="35"/>
      <c r="CZ864" s="35"/>
    </row>
    <row r="865" spans="1:104" ht="18" customHeight="1" thickBot="1">
      <c r="D865" s="11" t="s">
        <v>6</v>
      </c>
      <c r="E865" s="13"/>
      <c r="F865" s="13" t="s">
        <v>7</v>
      </c>
      <c r="G865" s="15"/>
      <c r="H865" s="10"/>
      <c r="I865" s="11" t="s">
        <v>8</v>
      </c>
      <c r="J865" s="13"/>
      <c r="K865" s="13" t="s">
        <v>9</v>
      </c>
      <c r="L865" s="15"/>
      <c r="N865" s="251" t="s">
        <v>26</v>
      </c>
      <c r="O865" s="252"/>
      <c r="P865" s="253" t="s">
        <v>27</v>
      </c>
      <c r="Q865" s="254"/>
      <c r="S865" s="11" t="s">
        <v>13</v>
      </c>
      <c r="T865" s="13"/>
      <c r="U865" s="13" t="s">
        <v>14</v>
      </c>
      <c r="V865" s="15"/>
      <c r="W865" s="20"/>
      <c r="X865" s="251" t="s">
        <v>26</v>
      </c>
      <c r="Y865" s="252"/>
      <c r="Z865" s="253" t="s">
        <v>27</v>
      </c>
      <c r="AA865" s="254"/>
      <c r="AB865" s="20"/>
      <c r="AC865" s="11" t="s">
        <v>8</v>
      </c>
      <c r="AD865" s="13"/>
      <c r="AE865" s="13" t="s">
        <v>9</v>
      </c>
      <c r="AF865" s="15"/>
      <c r="AG865" s="20"/>
      <c r="AH865" s="251" t="s">
        <v>26</v>
      </c>
      <c r="AI865" s="252"/>
      <c r="AJ865" s="253" t="s">
        <v>27</v>
      </c>
      <c r="AK865" s="254"/>
      <c r="AL865" s="20"/>
      <c r="AM865" s="11" t="s">
        <v>13</v>
      </c>
      <c r="AN865" s="13"/>
      <c r="AO865" s="13" t="s">
        <v>14</v>
      </c>
      <c r="AP865" s="15"/>
      <c r="AR865" s="251" t="s">
        <v>26</v>
      </c>
      <c r="AS865" s="252"/>
      <c r="AT865" s="253" t="s">
        <v>27</v>
      </c>
      <c r="AU865" s="254"/>
      <c r="AV865" s="36"/>
      <c r="AW865" s="11" t="s">
        <v>8</v>
      </c>
      <c r="AX865" s="13"/>
      <c r="AY865" s="13" t="s">
        <v>9</v>
      </c>
      <c r="AZ865" s="15"/>
      <c r="BA865" s="20"/>
      <c r="BB865" s="251" t="s">
        <v>26</v>
      </c>
      <c r="BC865" s="252"/>
      <c r="BD865" s="253" t="s">
        <v>27</v>
      </c>
      <c r="BE865" s="254"/>
      <c r="BF865" s="36"/>
      <c r="BG865" s="11" t="s">
        <v>13</v>
      </c>
      <c r="BH865" s="13"/>
      <c r="BI865" s="13" t="s">
        <v>14</v>
      </c>
      <c r="BJ865" s="15"/>
      <c r="BK865" s="36"/>
      <c r="BL865" s="251" t="s">
        <v>26</v>
      </c>
      <c r="BM865" s="252"/>
      <c r="BN865" s="253" t="s">
        <v>27</v>
      </c>
      <c r="BO865" s="254"/>
      <c r="BP865" s="36"/>
      <c r="BQ865" s="11" t="s">
        <v>8</v>
      </c>
      <c r="BR865" s="13"/>
      <c r="BS865" s="13" t="s">
        <v>9</v>
      </c>
      <c r="BT865" s="15"/>
      <c r="BU865" s="20"/>
      <c r="BV865" s="251" t="s">
        <v>26</v>
      </c>
      <c r="BW865" s="252"/>
      <c r="BX865" s="253" t="s">
        <v>27</v>
      </c>
      <c r="BY865" s="254"/>
      <c r="BZ865" s="36"/>
      <c r="CA865" s="11" t="s">
        <v>13</v>
      </c>
      <c r="CB865" s="13"/>
      <c r="CC865" s="13" t="s">
        <v>14</v>
      </c>
      <c r="CD865" s="15"/>
      <c r="CE865" s="36"/>
      <c r="CF865" s="251" t="s">
        <v>26</v>
      </c>
      <c r="CG865" s="252"/>
      <c r="CH865" s="253" t="s">
        <v>27</v>
      </c>
      <c r="CI865" s="254"/>
      <c r="CK865" s="11" t="s">
        <v>28</v>
      </c>
      <c r="CL865" s="13"/>
      <c r="CM865" s="13" t="s">
        <v>29</v>
      </c>
      <c r="CN865" s="15"/>
      <c r="CP865" s="251" t="s">
        <v>26</v>
      </c>
      <c r="CQ865" s="252"/>
      <c r="CR865" s="253" t="s">
        <v>27</v>
      </c>
      <c r="CS865" s="254"/>
      <c r="CU865" s="38" t="s">
        <v>37</v>
      </c>
      <c r="CW865" s="53" t="s">
        <v>45</v>
      </c>
      <c r="CY865" s="35"/>
      <c r="CZ865" s="35"/>
    </row>
    <row r="866" spans="1:104" ht="18" customHeight="1" thickTop="1" thickBot="1">
      <c r="D866" s="16">
        <v>0</v>
      </c>
      <c r="E866" s="17">
        <v>0</v>
      </c>
      <c r="F866" s="18">
        <v>1</v>
      </c>
      <c r="G866" s="19">
        <v>0</v>
      </c>
      <c r="H866" s="10"/>
      <c r="I866" s="16">
        <v>0</v>
      </c>
      <c r="J866" s="17">
        <f t="shared" ref="J866" si="9059">-1/($J$4*$B863)</f>
        <v>-1.2283820120651681</v>
      </c>
      <c r="K866" s="18">
        <v>1</v>
      </c>
      <c r="L866" s="19">
        <v>0</v>
      </c>
      <c r="N866" s="1">
        <f t="shared" ref="N866" si="9060">D866*I863+F866*I866-E866*J863-G866*J866</f>
        <v>0</v>
      </c>
      <c r="O866" s="4">
        <f t="shared" ref="O866" si="9061">(D866*J863+E866*I863+F866*J866+G866*I866)</f>
        <v>-1.2283820120651681</v>
      </c>
      <c r="P866" s="2">
        <f t="shared" ref="P866" si="9062">D866*K863+F866*K866-E866*L863-G866*L866</f>
        <v>1</v>
      </c>
      <c r="Q866" s="3">
        <f t="shared" ref="Q866" si="9063">(D866*L863+E866*K863+F866*L866+G866*K866)</f>
        <v>0</v>
      </c>
      <c r="S866" s="16">
        <v>0</v>
      </c>
      <c r="T866" s="17">
        <v>0</v>
      </c>
      <c r="U866" s="18">
        <v>1</v>
      </c>
      <c r="V866" s="19">
        <v>0</v>
      </c>
      <c r="W866" s="20"/>
      <c r="X866" s="1">
        <f t="shared" ref="X866" si="9064">N866*S863+P866*S866-O866*T863-Q866*T866</f>
        <v>0</v>
      </c>
      <c r="Y866" s="4">
        <f t="shared" ref="Y866" si="9065">(N866*T863+O866*S863+P866*T866+Q866*S866)</f>
        <v>-1.2283820120651681</v>
      </c>
      <c r="Z866" s="2">
        <f t="shared" ref="Z866" si="9066">N866*U863+P866*U866-O866*V863-Q866*V866</f>
        <v>-1.0719666632906497</v>
      </c>
      <c r="AA866" s="3">
        <f t="shared" ref="AA866" si="9067">(N866*V863+O866*U863+P866*V866+Q866*U866)</f>
        <v>0</v>
      </c>
      <c r="AB866" s="20"/>
      <c r="AC866" s="16">
        <v>0</v>
      </c>
      <c r="AD866" s="17">
        <f t="shared" ref="AD866" si="9068">-1/($AD$4*$B863)</f>
        <v>-1.4033669580056471</v>
      </c>
      <c r="AE866" s="18">
        <v>1</v>
      </c>
      <c r="AF866" s="19">
        <v>0</v>
      </c>
      <c r="AG866" s="20"/>
      <c r="AH866" s="1">
        <f t="shared" ref="AH866" si="9069">X866*AC863+Z866*AC866-Y866*AD863-AA866*AD866</f>
        <v>0</v>
      </c>
      <c r="AI866" s="4">
        <f t="shared" ref="AI866" si="9070">(X866*AD863+Y866*AC863+Z866*AD866+AA866*AC866)</f>
        <v>0.27598058328049491</v>
      </c>
      <c r="AJ866" s="2">
        <f t="shared" ref="AJ866" si="9071">X866*AE863+Z866*AE866-Y866*AF863-AA866*AF866</f>
        <v>-1.0719666632906497</v>
      </c>
      <c r="AK866" s="3">
        <f t="shared" ref="AK866" si="9072">(X866*AF863+Y866*AE863+Z866*AF866+AA866*AE866)</f>
        <v>0</v>
      </c>
      <c r="AL866" s="20"/>
      <c r="AM866" s="16">
        <v>0</v>
      </c>
      <c r="AN866" s="17">
        <v>0</v>
      </c>
      <c r="AO866" s="18">
        <v>1</v>
      </c>
      <c r="AP866" s="19">
        <v>0</v>
      </c>
      <c r="AR866" s="1">
        <f t="shared" ref="AR866" si="9073">AH866*AM863+AJ866*AM866-AI866*AN863-AK866*AN866</f>
        <v>0</v>
      </c>
      <c r="AS866" s="4">
        <f t="shared" ref="AS866" si="9074">(AH866*AN863+AI866*AM863+AJ866*AN866+AK866*AM866)</f>
        <v>0.27598058328049491</v>
      </c>
      <c r="AT866" s="2">
        <f t="shared" ref="AT866" si="9075">AH866*AO863+AJ866*AO866-AI866*AP863-AK866*AP866</f>
        <v>-0.58820267384919989</v>
      </c>
      <c r="AU866" s="3">
        <f t="shared" ref="AU866" si="9076">(AH866*AP863+AI866*AO863+AJ866*AP866+AK866*AO866)</f>
        <v>0</v>
      </c>
      <c r="AV866" s="20"/>
      <c r="AW866" s="16">
        <v>0</v>
      </c>
      <c r="AX866" s="17">
        <f t="shared" ref="AX866" si="9077">-1/($AX$4*$B863)</f>
        <v>-1.4033669580056471</v>
      </c>
      <c r="AY866" s="18">
        <v>1</v>
      </c>
      <c r="AZ866" s="19">
        <v>0</v>
      </c>
      <c r="BA866" s="20"/>
      <c r="BB866" s="1">
        <f t="shared" ref="BB866" si="9078">AR866*AW863+AT866*AW866-AS866*AX863-AU866*AX866</f>
        <v>0</v>
      </c>
      <c r="BC866" s="4">
        <f t="shared" ref="BC866" si="9079">(AR866*AX863+AS866*AW863+AT866*AX866+AU866*AW866)</f>
        <v>1.1014447803710343</v>
      </c>
      <c r="BD866" s="2">
        <f t="shared" ref="BD866" si="9080">AR866*AY863+AT866*AY866-AS866*AZ863-AU866*AZ866</f>
        <v>-0.58820267384919989</v>
      </c>
      <c r="BE866" s="3">
        <f t="shared" ref="BE866" si="9081">(AR866*AZ863+AS866*AY863+AT866*AZ866+AU866*AY866)</f>
        <v>0</v>
      </c>
      <c r="BF866" s="20"/>
      <c r="BG866" s="16">
        <v>0</v>
      </c>
      <c r="BH866" s="17">
        <v>0</v>
      </c>
      <c r="BI866" s="18">
        <v>1</v>
      </c>
      <c r="BJ866" s="19">
        <v>0</v>
      </c>
      <c r="BK866" s="20"/>
      <c r="BL866" s="1">
        <f t="shared" ref="BL866" si="9082">BB866*BG863+BD866*BG866-BC866*BH863-BE866*BH866</f>
        <v>0</v>
      </c>
      <c r="BM866" s="4">
        <f t="shared" ref="BM866" si="9083">(BB866*BH863+BC866*BG863+BD866*BH866+BE866*BG866)</f>
        <v>1.1014447803710343</v>
      </c>
      <c r="BN866" s="2">
        <f t="shared" ref="BN866" si="9084">BB866*BI863+BD866*BI866-BC866*BJ863-BE866*BJ866</f>
        <v>1.2696533057800441</v>
      </c>
      <c r="BO866" s="3">
        <f t="shared" ref="BO866" si="9085">(BB866*BJ863+BC866*BI863+BD866*BJ866+BE866*BI866)</f>
        <v>0</v>
      </c>
      <c r="BP866" s="20"/>
      <c r="BQ866" s="16">
        <v>0</v>
      </c>
      <c r="BR866" s="17">
        <f t="shared" ref="BR866" si="9086">-1/($BR$4*$B863)</f>
        <v>-1.2283820120651681</v>
      </c>
      <c r="BS866" s="18">
        <v>1</v>
      </c>
      <c r="BT866" s="19">
        <v>0</v>
      </c>
      <c r="BU866" s="20"/>
      <c r="BV866" s="1">
        <f t="shared" ref="BV866" si="9087">BL866*BQ863+BN866*BQ866-BM866*BR863-BO866*BR866</f>
        <v>0</v>
      </c>
      <c r="BW866" s="4">
        <f t="shared" ref="BW866" si="9088">(BL866*BR863+BM866*BQ863+BN866*BR866+BO866*BQ866)</f>
        <v>-0.45817450200824839</v>
      </c>
      <c r="BX866" s="2">
        <f t="shared" ref="BX866" si="9089">BL866*BS863+BN866*BS866-BM866*BT863-BO866*BT866</f>
        <v>1.2696533057800441</v>
      </c>
      <c r="BY866" s="3">
        <f t="shared" ref="BY866" si="9090">(BL866*BT863+BM866*BS863+BN866*BT866+BO866*BS866)</f>
        <v>0</v>
      </c>
      <c r="BZ866" s="20"/>
      <c r="CA866" s="16">
        <v>0</v>
      </c>
      <c r="CB866" s="17">
        <v>0</v>
      </c>
      <c r="CC866" s="18">
        <v>1</v>
      </c>
      <c r="CD866" s="19">
        <v>0</v>
      </c>
      <c r="CE866" s="20"/>
      <c r="CF866" s="1">
        <f t="shared" ref="CF866" si="9091">BV866*CA863+BX866*CA866-BW866*CB863-BY866*CB866</f>
        <v>0</v>
      </c>
      <c r="CG866" s="4">
        <f t="shared" ref="CG866" si="9092">(BV866*CB863+BW866*CA863+BX866*CB866+BY866*CA866)</f>
        <v>-0.45817450200824839</v>
      </c>
      <c r="CH866" s="2">
        <f t="shared" ref="CH866" si="9093">BV866*CC863+BX866*CC866-BW866*CD863-BY866*CD866</f>
        <v>0.86517742604173353</v>
      </c>
      <c r="CI866" s="3">
        <f t="shared" ref="CI866" si="9094">(BV866*CD863+BW866*CC863+BX866*CD866+BY866*CC866)</f>
        <v>0</v>
      </c>
      <c r="CK866" s="16">
        <f t="shared" ref="CK866" si="9095">1/$CL$4</f>
        <v>1</v>
      </c>
      <c r="CL866" s="17">
        <v>0</v>
      </c>
      <c r="CM866" s="18">
        <v>1</v>
      </c>
      <c r="CN866" s="19">
        <v>0</v>
      </c>
      <c r="CP866" s="1">
        <f t="shared" ref="CP866" si="9096">CF866*CK863+CH866*CK866-CG866*CL863-CI866*CL866</f>
        <v>0.86517742604173353</v>
      </c>
      <c r="CQ866" s="4">
        <f t="shared" ref="CQ866" si="9097">(CF866*CL863+CG866*CK863+CH866*CL866+CI866*CK866)</f>
        <v>-0.45817450200824839</v>
      </c>
      <c r="CR866" s="2">
        <f t="shared" ref="CR866" si="9098">CF866*CM863+CH866*CM866-CG866*CN863-CI866*CN866</f>
        <v>0.86517742604173353</v>
      </c>
      <c r="CS866" s="3">
        <f t="shared" ref="CS866" si="9099">(CF866*CN863+CG866*CM863+CH866*CN866+CI866*CM866)</f>
        <v>0</v>
      </c>
      <c r="CU866" s="39">
        <f t="shared" ref="CU866" si="9100">(180/PI())*ATAN(-1*(CQ863/CP863))</f>
        <v>32.390056785845431</v>
      </c>
      <c r="CW866" s="54">
        <f t="shared" ref="CW866" si="9101">20*LOG(((1-(10^(CU863/20)^2)*(1-((1-CW863)/(1+CW863))^2))^0.5))</f>
        <v>-25.904894165987223</v>
      </c>
    </row>
    <row r="867" spans="1:104" ht="18" customHeight="1"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3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  <c r="BB867" s="20"/>
      <c r="BC867" s="20"/>
      <c r="BD867" s="20"/>
      <c r="BE867" s="20"/>
      <c r="BF867" s="20"/>
      <c r="BG867" s="20"/>
      <c r="BH867" s="20"/>
      <c r="BI867" s="20"/>
      <c r="BJ867" s="20"/>
      <c r="BK867" s="20"/>
      <c r="BL867" s="20"/>
      <c r="BM867" s="20"/>
      <c r="BN867" s="20"/>
      <c r="BO867" s="20"/>
      <c r="BP867" s="20"/>
      <c r="BQ867" s="20"/>
      <c r="BR867" s="20"/>
      <c r="BS867" s="20"/>
      <c r="BT867" s="20"/>
      <c r="BU867" s="20"/>
      <c r="BV867" s="20"/>
      <c r="BW867" s="20"/>
      <c r="BX867" s="20"/>
      <c r="BY867" s="20"/>
      <c r="BZ867" s="20"/>
      <c r="CA867" s="20"/>
      <c r="CB867" s="20"/>
      <c r="CC867" s="20"/>
      <c r="CD867" s="20"/>
      <c r="CE867" s="20"/>
      <c r="CF867" s="20"/>
      <c r="CG867" s="20"/>
      <c r="CH867" s="20"/>
      <c r="CI867" s="20"/>
      <c r="CJ867" s="20"/>
      <c r="CK867" s="20"/>
      <c r="CL867" s="20"/>
    </row>
    <row r="868" spans="1:104" ht="18" customHeight="1"/>
    <row r="869" spans="1:104" ht="18" customHeight="1" thickBot="1">
      <c r="A869" s="23"/>
      <c r="B869" s="23"/>
      <c r="C869" s="23"/>
      <c r="D869" s="20" t="s">
        <v>15</v>
      </c>
      <c r="E869" s="20"/>
      <c r="F869" s="20"/>
      <c r="G869" s="20"/>
      <c r="H869" s="20"/>
      <c r="I869" s="20" t="s">
        <v>16</v>
      </c>
      <c r="J869" s="20"/>
      <c r="K869" s="20"/>
      <c r="L869" s="20"/>
      <c r="M869" s="23"/>
      <c r="N869" s="23"/>
      <c r="O869" s="24" t="s">
        <v>17</v>
      </c>
      <c r="P869" s="23"/>
      <c r="Q869" s="23"/>
      <c r="R869" s="23"/>
      <c r="S869" s="20"/>
      <c r="T869" s="20" t="s">
        <v>18</v>
      </c>
      <c r="U869" s="23"/>
      <c r="V869" s="23"/>
      <c r="W869" s="23"/>
      <c r="X869" s="23"/>
      <c r="Y869" s="24" t="s">
        <v>19</v>
      </c>
      <c r="Z869" s="23"/>
      <c r="AA869" s="23"/>
      <c r="AB869" s="23"/>
      <c r="AC869" s="24" t="s">
        <v>20</v>
      </c>
      <c r="AD869" s="20"/>
      <c r="AE869" s="20"/>
      <c r="AF869" s="20"/>
      <c r="AG869" s="20"/>
      <c r="AH869" s="23"/>
      <c r="AI869" s="24" t="s">
        <v>21</v>
      </c>
      <c r="AJ869" s="23"/>
      <c r="AK869" s="23"/>
      <c r="AL869" s="20"/>
      <c r="AM869" s="24" t="s">
        <v>31</v>
      </c>
      <c r="AN869" s="20"/>
      <c r="AO869" s="23"/>
      <c r="AP869" s="23"/>
      <c r="AQ869" s="23"/>
      <c r="AR869" s="23"/>
      <c r="AS869" s="24" t="s">
        <v>91</v>
      </c>
      <c r="AT869" s="23"/>
      <c r="AU869" s="23"/>
      <c r="AV869" s="23"/>
      <c r="AW869" s="24" t="s">
        <v>32</v>
      </c>
      <c r="AX869" s="20"/>
      <c r="AY869" s="20"/>
      <c r="AZ869" s="20"/>
      <c r="BA869" s="20"/>
      <c r="BB869" s="23"/>
      <c r="BC869" s="24" t="s">
        <v>22</v>
      </c>
      <c r="BD869" s="23"/>
      <c r="BE869" s="23"/>
      <c r="BF869" s="23"/>
      <c r="BG869" s="24" t="s">
        <v>33</v>
      </c>
      <c r="BH869" s="20"/>
      <c r="BI869" s="23"/>
      <c r="BJ869" s="23"/>
      <c r="BK869" s="23"/>
      <c r="BL869" s="23"/>
      <c r="BM869" s="24" t="s">
        <v>34</v>
      </c>
      <c r="BN869" s="23"/>
      <c r="BO869" s="23"/>
      <c r="BP869" s="23"/>
      <c r="BQ869" s="24" t="s">
        <v>89</v>
      </c>
      <c r="BR869" s="20"/>
      <c r="BS869" s="20"/>
      <c r="BT869" s="20"/>
      <c r="BU869" s="20"/>
      <c r="BV869" s="23"/>
      <c r="BW869" s="24" t="s">
        <v>35</v>
      </c>
      <c r="BX869" s="23"/>
      <c r="BY869" s="23"/>
      <c r="BZ869" s="23"/>
      <c r="CA869" s="24" t="s">
        <v>90</v>
      </c>
      <c r="CB869" s="20"/>
      <c r="CC869" s="23"/>
      <c r="CD869" s="23"/>
      <c r="CE869" s="23"/>
      <c r="CF869" s="23"/>
      <c r="CG869" s="24" t="s">
        <v>92</v>
      </c>
      <c r="CH869" s="23"/>
      <c r="CI869" s="23"/>
      <c r="CJ869" s="23"/>
      <c r="CK869" s="24" t="s">
        <v>36</v>
      </c>
      <c r="CL869" s="24"/>
      <c r="CM869" s="23"/>
      <c r="CN869" s="23"/>
      <c r="CO869" s="23"/>
      <c r="CP869" s="23"/>
      <c r="CQ869" s="24" t="s">
        <v>93</v>
      </c>
      <c r="CR869" s="23"/>
      <c r="CS869" s="23"/>
    </row>
    <row r="870" spans="1:104" ht="18" customHeight="1" thickBot="1">
      <c r="A870" s="23"/>
      <c r="B870" s="33"/>
      <c r="C870" s="23"/>
      <c r="D870" s="7" t="s">
        <v>2</v>
      </c>
      <c r="E870" s="8"/>
      <c r="F870" s="8" t="s">
        <v>3</v>
      </c>
      <c r="G870" s="9"/>
      <c r="H870" s="10"/>
      <c r="I870" s="7" t="s">
        <v>4</v>
      </c>
      <c r="J870" s="8"/>
      <c r="K870" s="8" t="s">
        <v>5</v>
      </c>
      <c r="L870" s="9"/>
      <c r="M870" s="23"/>
      <c r="N870" s="251" t="s">
        <v>79</v>
      </c>
      <c r="O870" s="252"/>
      <c r="P870" s="253" t="s">
        <v>80</v>
      </c>
      <c r="Q870" s="254"/>
      <c r="R870" s="23"/>
      <c r="S870" s="7" t="s">
        <v>11</v>
      </c>
      <c r="T870" s="8"/>
      <c r="U870" s="8" t="s">
        <v>12</v>
      </c>
      <c r="V870" s="9"/>
      <c r="W870" s="20"/>
      <c r="X870" s="251" t="s">
        <v>79</v>
      </c>
      <c r="Y870" s="252"/>
      <c r="Z870" s="253" t="s">
        <v>80</v>
      </c>
      <c r="AA870" s="254"/>
      <c r="AB870" s="20"/>
      <c r="AC870" s="7" t="s">
        <v>4</v>
      </c>
      <c r="AD870" s="8"/>
      <c r="AE870" s="8" t="s">
        <v>5</v>
      </c>
      <c r="AF870" s="9"/>
      <c r="AG870" s="20"/>
      <c r="AH870" s="251" t="s">
        <v>0</v>
      </c>
      <c r="AI870" s="252"/>
      <c r="AJ870" s="253" t="s">
        <v>1</v>
      </c>
      <c r="AK870" s="254"/>
      <c r="AL870" s="20"/>
      <c r="AM870" s="7" t="s">
        <v>11</v>
      </c>
      <c r="AN870" s="8"/>
      <c r="AO870" s="8" t="s">
        <v>12</v>
      </c>
      <c r="AP870" s="9"/>
      <c r="AQ870" s="23"/>
      <c r="AR870" s="251" t="s">
        <v>0</v>
      </c>
      <c r="AS870" s="252"/>
      <c r="AT870" s="253" t="s">
        <v>1</v>
      </c>
      <c r="AU870" s="254"/>
      <c r="AV870" s="36"/>
      <c r="AW870" s="7" t="s">
        <v>4</v>
      </c>
      <c r="AX870" s="8"/>
      <c r="AY870" s="8" t="s">
        <v>5</v>
      </c>
      <c r="AZ870" s="9"/>
      <c r="BA870" s="20"/>
      <c r="BB870" s="251" t="s">
        <v>0</v>
      </c>
      <c r="BC870" s="252"/>
      <c r="BD870" s="253" t="s">
        <v>1</v>
      </c>
      <c r="BE870" s="254"/>
      <c r="BF870" s="36"/>
      <c r="BG870" s="7" t="s">
        <v>11</v>
      </c>
      <c r="BH870" s="8"/>
      <c r="BI870" s="8" t="s">
        <v>12</v>
      </c>
      <c r="BJ870" s="9"/>
      <c r="BK870" s="36"/>
      <c r="BL870" s="251" t="s">
        <v>0</v>
      </c>
      <c r="BM870" s="252"/>
      <c r="BN870" s="253" t="s">
        <v>1</v>
      </c>
      <c r="BO870" s="254"/>
      <c r="BP870" s="36"/>
      <c r="BQ870" s="7" t="s">
        <v>4</v>
      </c>
      <c r="BR870" s="8"/>
      <c r="BS870" s="8" t="s">
        <v>5</v>
      </c>
      <c r="BT870" s="9"/>
      <c r="BU870" s="20"/>
      <c r="BV870" s="251" t="s">
        <v>0</v>
      </c>
      <c r="BW870" s="252"/>
      <c r="BX870" s="253" t="s">
        <v>1</v>
      </c>
      <c r="BY870" s="254"/>
      <c r="BZ870" s="36"/>
      <c r="CA870" s="7" t="s">
        <v>11</v>
      </c>
      <c r="CB870" s="8"/>
      <c r="CC870" s="8" t="s">
        <v>12</v>
      </c>
      <c r="CD870" s="9"/>
      <c r="CE870" s="36"/>
      <c r="CF870" s="251" t="s">
        <v>0</v>
      </c>
      <c r="CG870" s="252"/>
      <c r="CH870" s="253" t="s">
        <v>1</v>
      </c>
      <c r="CI870" s="254"/>
      <c r="CJ870" s="23"/>
      <c r="CK870" s="7" t="s">
        <v>23</v>
      </c>
      <c r="CL870" s="8"/>
      <c r="CM870" s="8" t="s">
        <v>24</v>
      </c>
      <c r="CN870" s="9"/>
      <c r="CO870" s="23"/>
      <c r="CP870" s="251" t="s">
        <v>0</v>
      </c>
      <c r="CQ870" s="252"/>
      <c r="CR870" s="253" t="s">
        <v>1</v>
      </c>
      <c r="CS870" s="254"/>
      <c r="CU870" s="26" t="s">
        <v>25</v>
      </c>
      <c r="CW870" s="50" t="s">
        <v>44</v>
      </c>
    </row>
    <row r="871" spans="1:104" ht="18" customHeight="1" thickTop="1" thickBot="1">
      <c r="B871" s="34">
        <v>1.2</v>
      </c>
      <c r="D871" s="11">
        <v>1</v>
      </c>
      <c r="E871" s="12">
        <v>0</v>
      </c>
      <c r="F871" s="13">
        <v>0</v>
      </c>
      <c r="G871" s="40">
        <f t="shared" ref="G871" si="9102">-1/($E$4*$B871)</f>
        <v>-0.87544209825962116</v>
      </c>
      <c r="H871" s="10"/>
      <c r="I871" s="11">
        <v>1</v>
      </c>
      <c r="J871" s="12">
        <v>0</v>
      </c>
      <c r="K871" s="13">
        <v>0</v>
      </c>
      <c r="L871" s="14">
        <v>0</v>
      </c>
      <c r="N871" s="1">
        <f t="shared" ref="N871" si="9103">D871*I871+F871*I874-E871*J871-G871*J874</f>
        <v>-6.6415848389150156E-2</v>
      </c>
      <c r="O871" s="4">
        <f t="shared" ref="O871" si="9104">(D871*J871+E871*I871+F871*J874+G871*I874)</f>
        <v>0</v>
      </c>
      <c r="P871" s="2">
        <f t="shared" ref="P871" si="9105">D871*K871+F871*K874-E871*L871-G871*L874</f>
        <v>0</v>
      </c>
      <c r="Q871" s="3">
        <f t="shared" ref="Q871" si="9106">(D871*L871+E871*K871+F871*L874+G871*K874)</f>
        <v>-0.87544209825962116</v>
      </c>
      <c r="S871" s="11">
        <v>1</v>
      </c>
      <c r="T871" s="12">
        <v>0</v>
      </c>
      <c r="U871" s="13">
        <v>0</v>
      </c>
      <c r="V871" s="40">
        <f t="shared" ref="V871" si="9107">-1/($T$4*$B871)</f>
        <v>-1.6726883447076142</v>
      </c>
      <c r="W871" s="20"/>
      <c r="X871" s="1">
        <f t="shared" ref="X871" si="9108">N871*S871+P871*S874-O871*T871-Q871*T874</f>
        <v>-6.6415848389150156E-2</v>
      </c>
      <c r="Y871" s="4">
        <f t="shared" ref="Y871" si="9109">(N871*T871+O871*S871+P871*T874+Q871*S874)</f>
        <v>0</v>
      </c>
      <c r="Z871" s="2">
        <f t="shared" ref="Z871" si="9110">N871*U871+P871*U874-O871*V871-Q871*V874</f>
        <v>0</v>
      </c>
      <c r="AA871" s="3">
        <f t="shared" ref="AA871" si="9111">(N871*V871+O871*U871+P871*V874+Q871*U874)</f>
        <v>-0.76434908275522173</v>
      </c>
      <c r="AB871" s="20"/>
      <c r="AC871" s="11">
        <v>1</v>
      </c>
      <c r="AD871" s="12">
        <v>0</v>
      </c>
      <c r="AE871" s="13">
        <v>0</v>
      </c>
      <c r="AF871" s="14">
        <v>0</v>
      </c>
      <c r="AG871" s="20"/>
      <c r="AH871" s="1">
        <f t="shared" ref="AH871" si="9112">X871*AC871+Z871*AC874-Y871*AD871-AA871*AD874</f>
        <v>-1.1301392434504141</v>
      </c>
      <c r="AI871" s="4">
        <f t="shared" ref="AI871" si="9113">(X871*AD871+Y871*AC871+Z871*AD874+AA871*AC874)</f>
        <v>0</v>
      </c>
      <c r="AJ871" s="2">
        <f t="shared" ref="AJ871" si="9114">X871*AE871+Z871*AE874-Y871*AF871-AA871*AF874</f>
        <v>0</v>
      </c>
      <c r="AK871" s="3">
        <f t="shared" ref="AK871" si="9115">(X871*AF871+Y871*AE871+Z871*AF874+AA871*AE874)</f>
        <v>-0.76434908275522173</v>
      </c>
      <c r="AL871" s="20"/>
      <c r="AM871" s="11">
        <v>1</v>
      </c>
      <c r="AN871" s="12">
        <v>0</v>
      </c>
      <c r="AO871" s="13">
        <v>0</v>
      </c>
      <c r="AP871" s="40">
        <f t="shared" ref="AP871" si="9116">-1/($AN$4*$B871)</f>
        <v>-1.7382839660686968</v>
      </c>
      <c r="AR871" s="1">
        <f t="shared" ref="AR871" si="9117">AH871*AM871+AJ871*AM874-AI871*AN871-AK871*AN874</f>
        <v>-1.1301392434504141</v>
      </c>
      <c r="AS871" s="4">
        <f t="shared" ref="AS871" si="9118">(AH871*AN871+AI871*AM871+AJ871*AN874+AK871*AM874)</f>
        <v>0</v>
      </c>
      <c r="AT871" s="2">
        <f t="shared" ref="AT871" si="9119">AH871*AO871+AJ871*AO874-AI871*AP871-AK871*AP874</f>
        <v>0</v>
      </c>
      <c r="AU871" s="3">
        <f t="shared" ref="AU871" si="9120">(AH871*AP871+AI871*AO871+AJ871*AP874+AK871*AO874)</f>
        <v>1.2001538435596406</v>
      </c>
      <c r="AV871" s="20"/>
      <c r="AW871" s="11">
        <v>1</v>
      </c>
      <c r="AX871" s="12">
        <v>0</v>
      </c>
      <c r="AY871" s="13">
        <v>0</v>
      </c>
      <c r="AZ871" s="14">
        <v>0</v>
      </c>
      <c r="BA871" s="20"/>
      <c r="BB871" s="1">
        <f t="shared" ref="BB871" si="9121">AR871*AW871+AT871*AW874-AS871*AX871-AU871*AX874</f>
        <v>0.54008153638653855</v>
      </c>
      <c r="BC871" s="4">
        <f t="shared" ref="BC871" si="9122">(AR871*AX871+AS871*AW871+AT871*AX874+AU871*AW874)</f>
        <v>0</v>
      </c>
      <c r="BD871" s="2">
        <f t="shared" ref="BD871" si="9123">AR871*AY871+AT871*AY874-AS871*AZ871-AU871*AZ874</f>
        <v>0</v>
      </c>
      <c r="BE871" s="3">
        <f t="shared" ref="BE871" si="9124">(AR871*AZ871+AS871*AY871+AT871*AZ874+AU871*AY874)</f>
        <v>1.2001538435596406</v>
      </c>
      <c r="BF871" s="20"/>
      <c r="BG871" s="11">
        <v>1</v>
      </c>
      <c r="BH871" s="12">
        <v>0</v>
      </c>
      <c r="BI871" s="13">
        <v>0</v>
      </c>
      <c r="BJ871" s="40">
        <f t="shared" ref="BJ871" si="9125">-1/($BH$4*$B871)</f>
        <v>-1.6726883447076142</v>
      </c>
      <c r="BK871" s="20"/>
      <c r="BL871" s="1">
        <f t="shared" ref="BL871" si="9126">BB871*BG871+BD871*BG874-BC871*BH871-BE871*BH874</f>
        <v>0.54008153638653855</v>
      </c>
      <c r="BM871" s="4">
        <f t="shared" ref="BM871" si="9127">(BB871*BH871+BC871*BG871+BD871*BH874+BE871*BG874)</f>
        <v>0</v>
      </c>
      <c r="BN871" s="2">
        <f t="shared" ref="BN871" si="9128">BB871*BI871+BD871*BI874-BC871*BJ871-BE871*BJ874</f>
        <v>0</v>
      </c>
      <c r="BO871" s="3">
        <f t="shared" ref="BO871" si="9129">(BB871*BJ871+BC871*BI871+BD871*BJ874+BE871*BI874)</f>
        <v>0.29676575245409631</v>
      </c>
      <c r="BP871" s="20"/>
      <c r="BQ871" s="11">
        <v>1</v>
      </c>
      <c r="BR871" s="12">
        <v>0</v>
      </c>
      <c r="BS871" s="13">
        <v>0</v>
      </c>
      <c r="BT871" s="14">
        <v>0</v>
      </c>
      <c r="BU871" s="20"/>
      <c r="BV871" s="1">
        <f t="shared" ref="BV871" si="9130">BL871*BQ871+BN871*BQ874-BM871*BR871-BO871*BR874</f>
        <v>0.90158540089720507</v>
      </c>
      <c r="BW871" s="4">
        <f t="shared" ref="BW871" si="9131">(BL871*BR871+BM871*BQ871+BN871*BR874+BO871*BQ874)</f>
        <v>0</v>
      </c>
      <c r="BX871" s="2">
        <f t="shared" ref="BX871" si="9132">BL871*BS871+BN871*BS874-BM871*BT871-BO871*BT874</f>
        <v>0</v>
      </c>
      <c r="BY871" s="3">
        <f t="shared" ref="BY871" si="9133">(BL871*BT871+BM871*BS871+BN871*BT874+BO871*BS874)</f>
        <v>0.29676575245409631</v>
      </c>
      <c r="BZ871" s="20"/>
      <c r="CA871" s="11">
        <v>1</v>
      </c>
      <c r="CB871" s="12">
        <v>0</v>
      </c>
      <c r="CC871" s="13">
        <v>0</v>
      </c>
      <c r="CD871" s="40">
        <f t="shared" ref="CD871" si="9134">-1/($CB$4*$B871)</f>
        <v>-0.87544209825962116</v>
      </c>
      <c r="CE871" s="20"/>
      <c r="CF871" s="1">
        <f t="shared" ref="CF871" si="9135">BV871*CA871+BX871*CA874-BW871*CB871-BY871*CB874</f>
        <v>0.90158540089720507</v>
      </c>
      <c r="CG871" s="4">
        <f t="shared" ref="CG871" si="9136">(BV871*CB871+BW871*CA871+BX871*CB874+BY871*CA874)</f>
        <v>0</v>
      </c>
      <c r="CH871" s="2">
        <f t="shared" ref="CH871" si="9137">BV871*CC871+BX871*CC874-BW871*CD871-BY871*CD874</f>
        <v>0</v>
      </c>
      <c r="CI871" s="3">
        <f t="shared" ref="CI871" si="9138">(BV871*CD871+BW871*CC871+BX871*CD874+BY871*CC874)</f>
        <v>-0.49252006266759463</v>
      </c>
      <c r="CJ871" s="28"/>
      <c r="CK871" s="11">
        <v>1</v>
      </c>
      <c r="CL871" s="12">
        <v>0</v>
      </c>
      <c r="CM871" s="13">
        <v>0</v>
      </c>
      <c r="CN871" s="14">
        <v>0</v>
      </c>
      <c r="CP871" s="1">
        <f t="shared" ref="CP871" si="9139">CF871*CK871+CH871*CK874-CG871*CL871-CI871*CL874</f>
        <v>0.90158540089720507</v>
      </c>
      <c r="CQ871" s="4">
        <f t="shared" ref="CQ871" si="9140">(CF871*CL871+CG871*CK871+CH871*CL874+CI871*CK874)</f>
        <v>-0.49252006266759463</v>
      </c>
      <c r="CR871" s="2">
        <f t="shared" ref="CR871" si="9141">CF871*CM871+CH871*CM874-CG871*CN871-CI871*CN874</f>
        <v>0</v>
      </c>
      <c r="CS871" s="3">
        <f t="shared" ref="CS871" si="9142">(CF871*CN871+CG871*CM871+CH871*CN874+CI871*CM874)</f>
        <v>-0.49252006266759463</v>
      </c>
      <c r="CU871" s="29">
        <f t="shared" ref="CU871" si="9143">20*LOG(((1+$CL$4)/$CL$4)/((CP871+CP874)^2+(CQ871+CQ874)^2)^0.5)</f>
        <v>-1.3731395872974221E-2</v>
      </c>
      <c r="CW871" s="51">
        <f t="shared" ref="CW871" si="9144">((CP871^2+CQ871^2)^0.5)/((CP874^2+CQ874^2)^0.5)</f>
        <v>1.0500402066397494</v>
      </c>
    </row>
    <row r="872" spans="1:104" ht="18" customHeight="1" thickBot="1">
      <c r="D872" s="11"/>
      <c r="E872" s="13"/>
      <c r="F872" s="13"/>
      <c r="G872" s="15"/>
      <c r="H872" s="10"/>
      <c r="I872" s="11"/>
      <c r="J872" s="13"/>
      <c r="K872" s="13"/>
      <c r="L872" s="15"/>
      <c r="N872" s="5"/>
      <c r="Q872" s="6"/>
      <c r="S872" s="11"/>
      <c r="T872" s="13"/>
      <c r="U872" s="13"/>
      <c r="V872" s="15"/>
      <c r="W872" s="20"/>
      <c r="X872" s="5"/>
      <c r="AA872" s="6"/>
      <c r="AB872" s="20"/>
      <c r="AC872" s="11"/>
      <c r="AD872" s="13"/>
      <c r="AE872" s="13"/>
      <c r="AF872" s="15"/>
      <c r="AG872" s="20"/>
      <c r="AH872" s="5"/>
      <c r="AK872" s="6"/>
      <c r="AL872" s="20"/>
      <c r="AM872" s="11"/>
      <c r="AN872" s="13"/>
      <c r="AO872" s="13"/>
      <c r="AP872" s="15"/>
      <c r="AR872" s="5"/>
      <c r="AU872" s="6"/>
      <c r="AW872" s="11"/>
      <c r="AX872" s="13"/>
      <c r="AY872" s="13"/>
      <c r="AZ872" s="15"/>
      <c r="BA872" s="20"/>
      <c r="BB872" s="5"/>
      <c r="BE872" s="6"/>
      <c r="BG872" s="11"/>
      <c r="BH872" s="13"/>
      <c r="BI872" s="13"/>
      <c r="BJ872" s="15"/>
      <c r="BL872" s="5"/>
      <c r="BO872" s="6"/>
      <c r="BQ872" s="11"/>
      <c r="BR872" s="13"/>
      <c r="BS872" s="13"/>
      <c r="BT872" s="15"/>
      <c r="BU872" s="20"/>
      <c r="BV872" s="5"/>
      <c r="BY872" s="6"/>
      <c r="CA872" s="11"/>
      <c r="CB872" s="13"/>
      <c r="CC872" s="13"/>
      <c r="CD872" s="15"/>
      <c r="CF872" s="5"/>
      <c r="CI872" s="6"/>
      <c r="CK872" s="11"/>
      <c r="CL872" s="13"/>
      <c r="CM872" s="13"/>
      <c r="CN872" s="15"/>
      <c r="CP872" s="5"/>
      <c r="CS872" s="6"/>
      <c r="CW872" s="52"/>
    </row>
    <row r="873" spans="1:104" ht="18" customHeight="1" thickBot="1">
      <c r="D873" s="11" t="s">
        <v>6</v>
      </c>
      <c r="E873" s="13"/>
      <c r="F873" s="13" t="s">
        <v>7</v>
      </c>
      <c r="G873" s="15"/>
      <c r="H873" s="10"/>
      <c r="I873" s="11" t="s">
        <v>8</v>
      </c>
      <c r="J873" s="13"/>
      <c r="K873" s="13" t="s">
        <v>9</v>
      </c>
      <c r="L873" s="15"/>
      <c r="N873" s="251" t="s">
        <v>26</v>
      </c>
      <c r="O873" s="252"/>
      <c r="P873" s="253" t="s">
        <v>27</v>
      </c>
      <c r="Q873" s="254"/>
      <c r="S873" s="11" t="s">
        <v>13</v>
      </c>
      <c r="T873" s="13"/>
      <c r="U873" s="13" t="s">
        <v>14</v>
      </c>
      <c r="V873" s="15"/>
      <c r="W873" s="20"/>
      <c r="X873" s="251" t="s">
        <v>26</v>
      </c>
      <c r="Y873" s="252"/>
      <c r="Z873" s="253" t="s">
        <v>27</v>
      </c>
      <c r="AA873" s="254"/>
      <c r="AB873" s="20"/>
      <c r="AC873" s="11" t="s">
        <v>8</v>
      </c>
      <c r="AD873" s="13"/>
      <c r="AE873" s="13" t="s">
        <v>9</v>
      </c>
      <c r="AF873" s="15"/>
      <c r="AG873" s="20"/>
      <c r="AH873" s="251" t="s">
        <v>26</v>
      </c>
      <c r="AI873" s="252"/>
      <c r="AJ873" s="253" t="s">
        <v>27</v>
      </c>
      <c r="AK873" s="254"/>
      <c r="AL873" s="20"/>
      <c r="AM873" s="11" t="s">
        <v>13</v>
      </c>
      <c r="AN873" s="13"/>
      <c r="AO873" s="13" t="s">
        <v>14</v>
      </c>
      <c r="AP873" s="15"/>
      <c r="AR873" s="251" t="s">
        <v>26</v>
      </c>
      <c r="AS873" s="252"/>
      <c r="AT873" s="253" t="s">
        <v>27</v>
      </c>
      <c r="AU873" s="254"/>
      <c r="AV873" s="36"/>
      <c r="AW873" s="11" t="s">
        <v>8</v>
      </c>
      <c r="AX873" s="13"/>
      <c r="AY873" s="13" t="s">
        <v>9</v>
      </c>
      <c r="AZ873" s="15"/>
      <c r="BA873" s="20"/>
      <c r="BB873" s="251" t="s">
        <v>26</v>
      </c>
      <c r="BC873" s="252"/>
      <c r="BD873" s="253" t="s">
        <v>27</v>
      </c>
      <c r="BE873" s="254"/>
      <c r="BF873" s="36"/>
      <c r="BG873" s="11" t="s">
        <v>13</v>
      </c>
      <c r="BH873" s="13"/>
      <c r="BI873" s="13" t="s">
        <v>14</v>
      </c>
      <c r="BJ873" s="15"/>
      <c r="BK873" s="36"/>
      <c r="BL873" s="251" t="s">
        <v>26</v>
      </c>
      <c r="BM873" s="252"/>
      <c r="BN873" s="253" t="s">
        <v>27</v>
      </c>
      <c r="BO873" s="254"/>
      <c r="BP873" s="36"/>
      <c r="BQ873" s="11" t="s">
        <v>8</v>
      </c>
      <c r="BR873" s="13"/>
      <c r="BS873" s="13" t="s">
        <v>9</v>
      </c>
      <c r="BT873" s="15"/>
      <c r="BU873" s="20"/>
      <c r="BV873" s="251" t="s">
        <v>26</v>
      </c>
      <c r="BW873" s="252"/>
      <c r="BX873" s="253" t="s">
        <v>27</v>
      </c>
      <c r="BY873" s="254"/>
      <c r="BZ873" s="36"/>
      <c r="CA873" s="11" t="s">
        <v>13</v>
      </c>
      <c r="CB873" s="13"/>
      <c r="CC873" s="13" t="s">
        <v>14</v>
      </c>
      <c r="CD873" s="15"/>
      <c r="CE873" s="36"/>
      <c r="CF873" s="251" t="s">
        <v>26</v>
      </c>
      <c r="CG873" s="252"/>
      <c r="CH873" s="253" t="s">
        <v>27</v>
      </c>
      <c r="CI873" s="254"/>
      <c r="CK873" s="11" t="s">
        <v>28</v>
      </c>
      <c r="CL873" s="13"/>
      <c r="CM873" s="13" t="s">
        <v>29</v>
      </c>
      <c r="CN873" s="15"/>
      <c r="CP873" s="251" t="s">
        <v>26</v>
      </c>
      <c r="CQ873" s="252"/>
      <c r="CR873" s="253" t="s">
        <v>27</v>
      </c>
      <c r="CS873" s="254"/>
      <c r="CU873" s="38" t="s">
        <v>37</v>
      </c>
      <c r="CW873" s="53" t="s">
        <v>45</v>
      </c>
    </row>
    <row r="874" spans="1:104" ht="18" customHeight="1" thickTop="1" thickBot="1">
      <c r="D874" s="16">
        <v>0</v>
      </c>
      <c r="E874" s="17">
        <v>0</v>
      </c>
      <c r="F874" s="18">
        <v>1</v>
      </c>
      <c r="G874" s="19">
        <v>0</v>
      </c>
      <c r="H874" s="10"/>
      <c r="I874" s="16">
        <v>0</v>
      </c>
      <c r="J874" s="17">
        <f t="shared" ref="J874" si="9145">-1/($J$4*$B871)</f>
        <v>-1.2181454952979585</v>
      </c>
      <c r="K874" s="18">
        <v>1</v>
      </c>
      <c r="L874" s="19">
        <v>0</v>
      </c>
      <c r="N874" s="1">
        <f t="shared" ref="N874" si="9146">D874*I871+F874*I874-E874*J871-G874*J874</f>
        <v>0</v>
      </c>
      <c r="O874" s="4">
        <f t="shared" ref="O874" si="9147">(D874*J871+E874*I871+F874*J874+G874*I874)</f>
        <v>-1.2181454952979585</v>
      </c>
      <c r="P874" s="2">
        <f t="shared" ref="P874" si="9148">D874*K871+F874*K874-E874*L871-G874*L874</f>
        <v>1</v>
      </c>
      <c r="Q874" s="3">
        <f t="shared" ref="Q874" si="9149">(D874*L871+E874*K871+F874*L874+G874*K874)</f>
        <v>0</v>
      </c>
      <c r="S874" s="16">
        <v>0</v>
      </c>
      <c r="T874" s="17">
        <v>0</v>
      </c>
      <c r="U874" s="18">
        <v>1</v>
      </c>
      <c r="V874" s="19">
        <v>0</v>
      </c>
      <c r="W874" s="20"/>
      <c r="X874" s="1">
        <f t="shared" ref="X874" si="9150">N874*S871+P874*S874-O874*T871-Q874*T874</f>
        <v>0</v>
      </c>
      <c r="Y874" s="4">
        <f t="shared" ref="Y874" si="9151">(N874*T871+O874*S871+P874*T874+Q874*S874)</f>
        <v>-1.2181454952979585</v>
      </c>
      <c r="Z874" s="2">
        <f t="shared" ref="Z874" si="9152">N874*U871+P874*U874-O874*V871-Q874*V874</f>
        <v>-1.0375777721429791</v>
      </c>
      <c r="AA874" s="3">
        <f t="shared" ref="AA874" si="9153">(N874*V871+O874*U871+P874*V874+Q874*U874)</f>
        <v>0</v>
      </c>
      <c r="AB874" s="20"/>
      <c r="AC874" s="16">
        <v>0</v>
      </c>
      <c r="AD874" s="17">
        <f t="shared" ref="AD874" si="9154">-1/($AD$4*$B871)</f>
        <v>-1.3916722333556002</v>
      </c>
      <c r="AE874" s="18">
        <v>1</v>
      </c>
      <c r="AF874" s="19">
        <v>0</v>
      </c>
      <c r="AG874" s="20"/>
      <c r="AH874" s="1">
        <f t="shared" ref="AH874" si="9155">X874*AC871+Z874*AC874-Y874*AD871-AA874*AD874</f>
        <v>0</v>
      </c>
      <c r="AI874" s="4">
        <f t="shared" ref="AI874" si="9156">(X874*AD871+Y874*AC871+Z874*AD874+AA874*AC874)</f>
        <v>0.22582268014038931</v>
      </c>
      <c r="AJ874" s="2">
        <f t="shared" ref="AJ874" si="9157">X874*AE871+Z874*AE874-Y874*AF871-AA874*AF874</f>
        <v>-1.0375777721429791</v>
      </c>
      <c r="AK874" s="3">
        <f t="shared" ref="AK874" si="9158">(X874*AF871+Y874*AE871+Z874*AF874+AA874*AE874)</f>
        <v>0</v>
      </c>
      <c r="AL874" s="20"/>
      <c r="AM874" s="16">
        <v>0</v>
      </c>
      <c r="AN874" s="17">
        <v>0</v>
      </c>
      <c r="AO874" s="18">
        <v>1</v>
      </c>
      <c r="AP874" s="19">
        <v>0</v>
      </c>
      <c r="AR874" s="1">
        <f t="shared" ref="AR874" si="9159">AH874*AM871+AJ874*AM874-AI874*AN871-AK874*AN874</f>
        <v>0</v>
      </c>
      <c r="AS874" s="4">
        <f t="shared" ref="AS874" si="9160">(AH874*AN871+AI874*AM871+AJ874*AN874+AK874*AM874)</f>
        <v>0.22582268014038931</v>
      </c>
      <c r="AT874" s="2">
        <f t="shared" ref="AT874" si="9161">AH874*AO871+AJ874*AO874-AI874*AP871-AK874*AP874</f>
        <v>-0.64503382808028042</v>
      </c>
      <c r="AU874" s="3">
        <f t="shared" ref="AU874" si="9162">(AH874*AP871+AI874*AO871+AJ874*AP874+AK874*AO874)</f>
        <v>0</v>
      </c>
      <c r="AV874" s="20"/>
      <c r="AW874" s="16">
        <v>0</v>
      </c>
      <c r="AX874" s="17">
        <f t="shared" ref="AX874" si="9163">-1/($AX$4*$B871)</f>
        <v>-1.3916722333556002</v>
      </c>
      <c r="AY874" s="18">
        <v>1</v>
      </c>
      <c r="AZ874" s="19">
        <v>0</v>
      </c>
      <c r="BA874" s="20"/>
      <c r="BB874" s="1">
        <f t="shared" ref="BB874" si="9164">AR874*AW871+AT874*AW874-AS874*AX871-AU874*AX874</f>
        <v>0</v>
      </c>
      <c r="BC874" s="4">
        <f t="shared" ref="BC874" si="9165">(AR874*AX871+AS874*AW871+AT874*AX874+AU874*AW874)</f>
        <v>1.1234983482547856</v>
      </c>
      <c r="BD874" s="2">
        <f t="shared" ref="BD874" si="9166">AR874*AY871+AT874*AY874-AS874*AZ871-AU874*AZ874</f>
        <v>-0.64503382808028042</v>
      </c>
      <c r="BE874" s="3">
        <f t="shared" ref="BE874" si="9167">(AR874*AZ871+AS874*AY871+AT874*AZ874+AU874*AY874)</f>
        <v>0</v>
      </c>
      <c r="BF874" s="20"/>
      <c r="BG874" s="16">
        <v>0</v>
      </c>
      <c r="BH874" s="17">
        <v>0</v>
      </c>
      <c r="BI874" s="18">
        <v>1</v>
      </c>
      <c r="BJ874" s="19">
        <v>0</v>
      </c>
      <c r="BK874" s="20"/>
      <c r="BL874" s="1">
        <f t="shared" ref="BL874" si="9168">BB874*BG871+BD874*BG874-BC874*BH871-BE874*BH874</f>
        <v>0</v>
      </c>
      <c r="BM874" s="4">
        <f t="shared" ref="BM874" si="9169">(BB874*BH871+BC874*BG871+BD874*BH874+BE874*BG874)</f>
        <v>1.1234983482547856</v>
      </c>
      <c r="BN874" s="2">
        <f t="shared" ref="BN874" si="9170">BB874*BI871+BD874*BI874-BC874*BJ871-BE874*BJ874</f>
        <v>1.2342287643437553</v>
      </c>
      <c r="BO874" s="3">
        <f t="shared" ref="BO874" si="9171">(BB874*BJ871+BC874*BI871+BD874*BJ874+BE874*BI874)</f>
        <v>0</v>
      </c>
      <c r="BP874" s="20"/>
      <c r="BQ874" s="16">
        <v>0</v>
      </c>
      <c r="BR874" s="17">
        <f t="shared" ref="BR874" si="9172">-1/($BR$4*$B871)</f>
        <v>-1.2181454952979585</v>
      </c>
      <c r="BS874" s="18">
        <v>1</v>
      </c>
      <c r="BT874" s="19">
        <v>0</v>
      </c>
      <c r="BU874" s="20"/>
      <c r="BV874" s="1">
        <f t="shared" ref="BV874" si="9173">BL874*BQ871+BN874*BQ874-BM874*BR871-BO874*BR874</f>
        <v>0</v>
      </c>
      <c r="BW874" s="4">
        <f t="shared" ref="BW874" si="9174">(BL874*BR871+BM874*BQ871+BN874*BR874+BO874*BQ874)</f>
        <v>-0.37997186119772541</v>
      </c>
      <c r="BX874" s="2">
        <f t="shared" ref="BX874" si="9175">BL874*BS871+BN874*BS874-BM874*BT871-BO874*BT874</f>
        <v>1.2342287643437553</v>
      </c>
      <c r="BY874" s="3">
        <f t="shared" ref="BY874" si="9176">(BL874*BT871+BM874*BS871+BN874*BT874+BO874*BS874)</f>
        <v>0</v>
      </c>
      <c r="BZ874" s="20"/>
      <c r="CA874" s="16">
        <v>0</v>
      </c>
      <c r="CB874" s="17">
        <v>0</v>
      </c>
      <c r="CC874" s="18">
        <v>1</v>
      </c>
      <c r="CD874" s="19">
        <v>0</v>
      </c>
      <c r="CE874" s="20"/>
      <c r="CF874" s="1">
        <f t="shared" ref="CF874" si="9177">BV874*CA871+BX874*CA874-BW874*CB871-BY874*CB874</f>
        <v>0</v>
      </c>
      <c r="CG874" s="4">
        <f t="shared" ref="CG874" si="9178">(BV874*CB871+BW874*CA871+BX874*CB874+BY874*CA874)</f>
        <v>-0.37997186119772541</v>
      </c>
      <c r="CH874" s="2">
        <f t="shared" ref="CH874" si="9179">BV874*CC871+BX874*CC874-BW874*CD871-BY874*CD874</f>
        <v>0.90158540089720507</v>
      </c>
      <c r="CI874" s="3">
        <f t="shared" ref="CI874" si="9180">(BV874*CD871+BW874*CC871+BX874*CD874+BY874*CC874)</f>
        <v>0</v>
      </c>
      <c r="CK874" s="16">
        <f t="shared" ref="CK874" si="9181">1/$CL$4</f>
        <v>1</v>
      </c>
      <c r="CL874" s="17">
        <v>0</v>
      </c>
      <c r="CM874" s="18">
        <v>1</v>
      </c>
      <c r="CN874" s="19">
        <v>0</v>
      </c>
      <c r="CP874" s="1">
        <f t="shared" ref="CP874" si="9182">CF874*CK871+CH874*CK874-CG874*CL871-CI874*CL874</f>
        <v>0.90158540089720507</v>
      </c>
      <c r="CQ874" s="4">
        <f t="shared" ref="CQ874" si="9183">(CF874*CL871+CG874*CK871+CH874*CL874+CI874*CK874)</f>
        <v>-0.37997186119772541</v>
      </c>
      <c r="CR874" s="2">
        <f t="shared" ref="CR874" si="9184">CF874*CM871+CH874*CM874-CG874*CN871-CI874*CN874</f>
        <v>0.90158540089720507</v>
      </c>
      <c r="CS874" s="3">
        <f t="shared" ref="CS874" si="9185">(CF874*CN871+CG874*CM871+CH874*CN874+CI874*CM874)</f>
        <v>0</v>
      </c>
      <c r="CU874" s="39">
        <f t="shared" ref="CU874" si="9186">(180/PI())*ATAN(-1*(CQ871/CP871))</f>
        <v>28.646994743063431</v>
      </c>
      <c r="CW874" s="54">
        <f t="shared" ref="CW874" si="9187">20*LOG(((1-(10^(CU871/20)^2)*(1-((1-CW871)/(1+CW871))^2))^0.5))</f>
        <v>-24.258859938720132</v>
      </c>
    </row>
    <row r="875" spans="1:104" ht="18" customHeight="1"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3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  <c r="BB875" s="20"/>
      <c r="BC875" s="20"/>
      <c r="BD875" s="20"/>
      <c r="BE875" s="20"/>
      <c r="BF875" s="20"/>
      <c r="BG875" s="20"/>
      <c r="BH875" s="20"/>
      <c r="BI875" s="20"/>
      <c r="BJ875" s="20"/>
      <c r="BK875" s="20"/>
      <c r="BL875" s="20"/>
      <c r="BM875" s="20"/>
      <c r="BN875" s="20"/>
      <c r="BO875" s="20"/>
      <c r="BP875" s="20"/>
      <c r="BQ875" s="20"/>
      <c r="BR875" s="20"/>
      <c r="BS875" s="20"/>
      <c r="BT875" s="20"/>
      <c r="BU875" s="20"/>
      <c r="BV875" s="20"/>
      <c r="BW875" s="20"/>
      <c r="BX875" s="20"/>
      <c r="BY875" s="20"/>
      <c r="BZ875" s="20"/>
      <c r="CA875" s="20"/>
      <c r="CB875" s="20"/>
      <c r="CC875" s="20"/>
      <c r="CD875" s="20"/>
      <c r="CE875" s="20"/>
      <c r="CF875" s="20"/>
      <c r="CG875" s="20"/>
      <c r="CH875" s="20"/>
      <c r="CI875" s="20"/>
      <c r="CJ875" s="20"/>
      <c r="CK875" s="20"/>
      <c r="CL875" s="20"/>
    </row>
    <row r="876" spans="1:104" ht="18" customHeight="1"/>
    <row r="877" spans="1:104" ht="18" customHeight="1" thickBot="1">
      <c r="A877" s="23"/>
      <c r="B877" s="23"/>
      <c r="C877" s="23"/>
      <c r="D877" s="20" t="s">
        <v>15</v>
      </c>
      <c r="E877" s="20"/>
      <c r="F877" s="20"/>
      <c r="G877" s="20"/>
      <c r="H877" s="20"/>
      <c r="I877" s="20" t="s">
        <v>16</v>
      </c>
      <c r="J877" s="20"/>
      <c r="K877" s="20"/>
      <c r="L877" s="20"/>
      <c r="M877" s="23"/>
      <c r="N877" s="23"/>
      <c r="O877" s="24" t="s">
        <v>17</v>
      </c>
      <c r="P877" s="23"/>
      <c r="Q877" s="23"/>
      <c r="R877" s="23"/>
      <c r="S877" s="20"/>
      <c r="T877" s="20" t="s">
        <v>18</v>
      </c>
      <c r="U877" s="23"/>
      <c r="V877" s="23"/>
      <c r="W877" s="23"/>
      <c r="X877" s="23"/>
      <c r="Y877" s="24" t="s">
        <v>19</v>
      </c>
      <c r="Z877" s="23"/>
      <c r="AA877" s="23"/>
      <c r="AB877" s="23"/>
      <c r="AC877" s="24" t="s">
        <v>20</v>
      </c>
      <c r="AD877" s="20"/>
      <c r="AE877" s="20"/>
      <c r="AF877" s="20"/>
      <c r="AG877" s="20"/>
      <c r="AH877" s="23"/>
      <c r="AI877" s="24" t="s">
        <v>21</v>
      </c>
      <c r="AJ877" s="23"/>
      <c r="AK877" s="23"/>
      <c r="AL877" s="20"/>
      <c r="AM877" s="24" t="s">
        <v>31</v>
      </c>
      <c r="AN877" s="20"/>
      <c r="AO877" s="23"/>
      <c r="AP877" s="23"/>
      <c r="AQ877" s="23"/>
      <c r="AR877" s="23"/>
      <c r="AS877" s="24" t="s">
        <v>91</v>
      </c>
      <c r="AT877" s="23"/>
      <c r="AU877" s="23"/>
      <c r="AV877" s="23"/>
      <c r="AW877" s="24" t="s">
        <v>32</v>
      </c>
      <c r="AX877" s="20"/>
      <c r="AY877" s="20"/>
      <c r="AZ877" s="20"/>
      <c r="BA877" s="20"/>
      <c r="BB877" s="23"/>
      <c r="BC877" s="24" t="s">
        <v>22</v>
      </c>
      <c r="BD877" s="23"/>
      <c r="BE877" s="23"/>
      <c r="BF877" s="23"/>
      <c r="BG877" s="24" t="s">
        <v>33</v>
      </c>
      <c r="BH877" s="20"/>
      <c r="BI877" s="23"/>
      <c r="BJ877" s="23"/>
      <c r="BK877" s="23"/>
      <c r="BL877" s="23"/>
      <c r="BM877" s="24" t="s">
        <v>34</v>
      </c>
      <c r="BN877" s="23"/>
      <c r="BO877" s="23"/>
      <c r="BP877" s="23"/>
      <c r="BQ877" s="24" t="s">
        <v>89</v>
      </c>
      <c r="BR877" s="20"/>
      <c r="BS877" s="20"/>
      <c r="BT877" s="20"/>
      <c r="BU877" s="20"/>
      <c r="BV877" s="23"/>
      <c r="BW877" s="24" t="s">
        <v>35</v>
      </c>
      <c r="BX877" s="23"/>
      <c r="BY877" s="23"/>
      <c r="BZ877" s="23"/>
      <c r="CA877" s="24" t="s">
        <v>90</v>
      </c>
      <c r="CB877" s="20"/>
      <c r="CC877" s="23"/>
      <c r="CD877" s="23"/>
      <c r="CE877" s="23"/>
      <c r="CF877" s="23"/>
      <c r="CG877" s="24" t="s">
        <v>92</v>
      </c>
      <c r="CH877" s="23"/>
      <c r="CI877" s="23"/>
      <c r="CJ877" s="23"/>
      <c r="CK877" s="24" t="s">
        <v>36</v>
      </c>
      <c r="CL877" s="24"/>
      <c r="CM877" s="23"/>
      <c r="CN877" s="23"/>
      <c r="CO877" s="23"/>
      <c r="CP877" s="23"/>
      <c r="CQ877" s="24" t="s">
        <v>93</v>
      </c>
      <c r="CR877" s="23"/>
      <c r="CS877" s="23"/>
    </row>
    <row r="878" spans="1:104" ht="18" customHeight="1" thickBot="1">
      <c r="A878" s="23"/>
      <c r="B878" s="33"/>
      <c r="C878" s="23"/>
      <c r="D878" s="7" t="s">
        <v>2</v>
      </c>
      <c r="E878" s="8"/>
      <c r="F878" s="8" t="s">
        <v>3</v>
      </c>
      <c r="G878" s="9"/>
      <c r="H878" s="10"/>
      <c r="I878" s="7" t="s">
        <v>4</v>
      </c>
      <c r="J878" s="8"/>
      <c r="K878" s="8" t="s">
        <v>5</v>
      </c>
      <c r="L878" s="9"/>
      <c r="M878" s="23"/>
      <c r="N878" s="251" t="s">
        <v>79</v>
      </c>
      <c r="O878" s="252"/>
      <c r="P878" s="253" t="s">
        <v>80</v>
      </c>
      <c r="Q878" s="254"/>
      <c r="R878" s="23"/>
      <c r="S878" s="7" t="s">
        <v>11</v>
      </c>
      <c r="T878" s="8"/>
      <c r="U878" s="8" t="s">
        <v>12</v>
      </c>
      <c r="V878" s="9"/>
      <c r="W878" s="20"/>
      <c r="X878" s="251" t="s">
        <v>79</v>
      </c>
      <c r="Y878" s="252"/>
      <c r="Z878" s="253" t="s">
        <v>80</v>
      </c>
      <c r="AA878" s="254"/>
      <c r="AB878" s="20"/>
      <c r="AC878" s="7" t="s">
        <v>4</v>
      </c>
      <c r="AD878" s="8"/>
      <c r="AE878" s="8" t="s">
        <v>5</v>
      </c>
      <c r="AF878" s="9"/>
      <c r="AG878" s="20"/>
      <c r="AH878" s="251" t="s">
        <v>0</v>
      </c>
      <c r="AI878" s="252"/>
      <c r="AJ878" s="253" t="s">
        <v>1</v>
      </c>
      <c r="AK878" s="254"/>
      <c r="AL878" s="20"/>
      <c r="AM878" s="7" t="s">
        <v>11</v>
      </c>
      <c r="AN878" s="8"/>
      <c r="AO878" s="8" t="s">
        <v>12</v>
      </c>
      <c r="AP878" s="9"/>
      <c r="AQ878" s="23"/>
      <c r="AR878" s="251" t="s">
        <v>0</v>
      </c>
      <c r="AS878" s="252"/>
      <c r="AT878" s="253" t="s">
        <v>1</v>
      </c>
      <c r="AU878" s="254"/>
      <c r="AV878" s="36"/>
      <c r="AW878" s="7" t="s">
        <v>4</v>
      </c>
      <c r="AX878" s="8"/>
      <c r="AY878" s="8" t="s">
        <v>5</v>
      </c>
      <c r="AZ878" s="9"/>
      <c r="BA878" s="20"/>
      <c r="BB878" s="251" t="s">
        <v>0</v>
      </c>
      <c r="BC878" s="252"/>
      <c r="BD878" s="253" t="s">
        <v>1</v>
      </c>
      <c r="BE878" s="254"/>
      <c r="BF878" s="36"/>
      <c r="BG878" s="7" t="s">
        <v>11</v>
      </c>
      <c r="BH878" s="8"/>
      <c r="BI878" s="8" t="s">
        <v>12</v>
      </c>
      <c r="BJ878" s="9"/>
      <c r="BK878" s="36"/>
      <c r="BL878" s="251" t="s">
        <v>0</v>
      </c>
      <c r="BM878" s="252"/>
      <c r="BN878" s="253" t="s">
        <v>1</v>
      </c>
      <c r="BO878" s="254"/>
      <c r="BP878" s="36"/>
      <c r="BQ878" s="7" t="s">
        <v>4</v>
      </c>
      <c r="BR878" s="8"/>
      <c r="BS878" s="8" t="s">
        <v>5</v>
      </c>
      <c r="BT878" s="9"/>
      <c r="BU878" s="20"/>
      <c r="BV878" s="251" t="s">
        <v>0</v>
      </c>
      <c r="BW878" s="252"/>
      <c r="BX878" s="253" t="s">
        <v>1</v>
      </c>
      <c r="BY878" s="254"/>
      <c r="BZ878" s="36"/>
      <c r="CA878" s="7" t="s">
        <v>11</v>
      </c>
      <c r="CB878" s="8"/>
      <c r="CC878" s="8" t="s">
        <v>12</v>
      </c>
      <c r="CD878" s="9"/>
      <c r="CE878" s="36"/>
      <c r="CF878" s="251" t="s">
        <v>0</v>
      </c>
      <c r="CG878" s="252"/>
      <c r="CH878" s="253" t="s">
        <v>1</v>
      </c>
      <c r="CI878" s="254"/>
      <c r="CJ878" s="23"/>
      <c r="CK878" s="7" t="s">
        <v>23</v>
      </c>
      <c r="CL878" s="8"/>
      <c r="CM878" s="8" t="s">
        <v>24</v>
      </c>
      <c r="CN878" s="9"/>
      <c r="CO878" s="23"/>
      <c r="CP878" s="251" t="s">
        <v>0</v>
      </c>
      <c r="CQ878" s="252"/>
      <c r="CR878" s="253" t="s">
        <v>1</v>
      </c>
      <c r="CS878" s="254"/>
      <c r="CU878" s="26" t="s">
        <v>25</v>
      </c>
      <c r="CW878" s="50" t="s">
        <v>44</v>
      </c>
    </row>
    <row r="879" spans="1:104" ht="18" customHeight="1" thickTop="1" thickBot="1">
      <c r="B879" s="34">
        <v>1.21</v>
      </c>
      <c r="D879" s="11">
        <v>1</v>
      </c>
      <c r="E879" s="12">
        <v>0</v>
      </c>
      <c r="F879" s="13">
        <v>0</v>
      </c>
      <c r="G879" s="40">
        <f t="shared" ref="G879" si="9188">-1/($E$4*$B879)</f>
        <v>-0.8682070395963184</v>
      </c>
      <c r="H879" s="10"/>
      <c r="I879" s="11">
        <v>1</v>
      </c>
      <c r="J879" s="12">
        <v>0</v>
      </c>
      <c r="K879" s="13">
        <v>0</v>
      </c>
      <c r="L879" s="14">
        <v>0</v>
      </c>
      <c r="N879" s="1">
        <f t="shared" ref="N879" si="9189">D879*I879+F879*I882-E879*J879-G879*J882</f>
        <v>-4.8861977788659194E-2</v>
      </c>
      <c r="O879" s="4">
        <f t="shared" ref="O879" si="9190">(D879*J879+E879*I879+F879*J882+G879*I882)</f>
        <v>0</v>
      </c>
      <c r="P879" s="2">
        <f t="shared" ref="P879" si="9191">D879*K879+F879*K882-E879*L879-G879*L882</f>
        <v>0</v>
      </c>
      <c r="Q879" s="3">
        <f t="shared" ref="Q879" si="9192">(D879*L879+E879*K879+F879*L882+G879*K882)</f>
        <v>-0.8682070395963184</v>
      </c>
      <c r="S879" s="11">
        <v>1</v>
      </c>
      <c r="T879" s="12">
        <v>0</v>
      </c>
      <c r="U879" s="13">
        <v>0</v>
      </c>
      <c r="V879" s="40">
        <f t="shared" ref="V879" si="9193">-1/($T$4*$B879)</f>
        <v>-1.6588644740901959</v>
      </c>
      <c r="W879" s="20"/>
      <c r="X879" s="1">
        <f t="shared" ref="X879" si="9194">N879*S879+P879*S882-O879*T879-Q879*T882</f>
        <v>-4.8861977788659194E-2</v>
      </c>
      <c r="Y879" s="4">
        <f t="shared" ref="Y879" si="9195">(N879*T879+O879*S879+P879*T882+Q879*S882)</f>
        <v>0</v>
      </c>
      <c r="Z879" s="2">
        <f t="shared" ref="Z879" si="9196">N879*U879+P879*U882-O879*V879-Q879*V882</f>
        <v>0</v>
      </c>
      <c r="AA879" s="3">
        <f t="shared" ref="AA879" si="9197">(N879*V879+O879*U879+P879*V882+Q879*U882)</f>
        <v>-0.78715164050892739</v>
      </c>
      <c r="AB879" s="20"/>
      <c r="AC879" s="11">
        <v>1</v>
      </c>
      <c r="AD879" s="12">
        <v>0</v>
      </c>
      <c r="AE879" s="13">
        <v>0</v>
      </c>
      <c r="AF879" s="14">
        <v>0</v>
      </c>
      <c r="AG879" s="20"/>
      <c r="AH879" s="1">
        <f t="shared" ref="AH879" si="9198">X879*AC879+Z879*AC882-Y879*AD879-AA879*AD882</f>
        <v>-1.1352656950150228</v>
      </c>
      <c r="AI879" s="4">
        <f t="shared" ref="AI879" si="9199">(X879*AD879+Y879*AC879+Z879*AD882+AA879*AC882)</f>
        <v>0</v>
      </c>
      <c r="AJ879" s="2">
        <f t="shared" ref="AJ879" si="9200">X879*AE879+Z879*AE882-Y879*AF879-AA879*AF882</f>
        <v>0</v>
      </c>
      <c r="AK879" s="3">
        <f t="shared" ref="AK879" si="9201">(X879*AF879+Y879*AE879+Z879*AF882+AA879*AE882)</f>
        <v>-0.78715164050892739</v>
      </c>
      <c r="AL879" s="20"/>
      <c r="AM879" s="11">
        <v>1</v>
      </c>
      <c r="AN879" s="12">
        <v>0</v>
      </c>
      <c r="AO879" s="13">
        <v>0</v>
      </c>
      <c r="AP879" s="40">
        <f t="shared" ref="AP879" si="9202">-1/($AN$4*$B879)</f>
        <v>-1.7239179828780467</v>
      </c>
      <c r="AR879" s="1">
        <f t="shared" ref="AR879" si="9203">AH879*AM879+AJ879*AM882-AI879*AN879-AK879*AN882</f>
        <v>-1.1352656950150228</v>
      </c>
      <c r="AS879" s="4">
        <f t="shared" ref="AS879" si="9204">(AH879*AN879+AI879*AM879+AJ879*AN882+AK879*AM882)</f>
        <v>0</v>
      </c>
      <c r="AT879" s="2">
        <f t="shared" ref="AT879" si="9205">AH879*AO879+AJ879*AO882-AI879*AP879-AK879*AP882</f>
        <v>0</v>
      </c>
      <c r="AU879" s="3">
        <f t="shared" ref="AU879" si="9206">(AH879*AP879+AI879*AO879+AJ879*AP882+AK879*AO882)</f>
        <v>1.1699533064720145</v>
      </c>
      <c r="AV879" s="20"/>
      <c r="AW879" s="11">
        <v>1</v>
      </c>
      <c r="AX879" s="12">
        <v>0</v>
      </c>
      <c r="AY879" s="13">
        <v>0</v>
      </c>
      <c r="AZ879" s="14">
        <v>0</v>
      </c>
      <c r="BA879" s="20"/>
      <c r="BB879" s="1">
        <f t="shared" ref="BB879" si="9207">AR879*AW879+AT879*AW882-AS879*AX879-AU879*AX882</f>
        <v>0.47946970756978091</v>
      </c>
      <c r="BC879" s="4">
        <f t="shared" ref="BC879" si="9208">(AR879*AX879+AS879*AW879+AT879*AX882+AU879*AW882)</f>
        <v>0</v>
      </c>
      <c r="BD879" s="2">
        <f t="shared" ref="BD879" si="9209">AR879*AY879+AT879*AY882-AS879*AZ879-AU879*AZ882</f>
        <v>0</v>
      </c>
      <c r="BE879" s="3">
        <f t="shared" ref="BE879" si="9210">(AR879*AZ879+AS879*AY879+AT879*AZ882+AU879*AY882)</f>
        <v>1.1699533064720145</v>
      </c>
      <c r="BF879" s="20"/>
      <c r="BG879" s="11">
        <v>1</v>
      </c>
      <c r="BH879" s="12">
        <v>0</v>
      </c>
      <c r="BI879" s="13">
        <v>0</v>
      </c>
      <c r="BJ879" s="40">
        <f t="shared" ref="BJ879" si="9211">-1/($BH$4*$B879)</f>
        <v>-1.6588644740901959</v>
      </c>
      <c r="BK879" s="20"/>
      <c r="BL879" s="1">
        <f t="shared" ref="BL879" si="9212">BB879*BG879+BD879*BG882-BC879*BH879-BE879*BH882</f>
        <v>0.47946970756978091</v>
      </c>
      <c r="BM879" s="4">
        <f t="shared" ref="BM879" si="9213">(BB879*BH879+BC879*BG879+BD879*BH882+BE879*BG882)</f>
        <v>0</v>
      </c>
      <c r="BN879" s="2">
        <f t="shared" ref="BN879" si="9214">BB879*BI879+BD879*BI882-BC879*BJ879-BE879*BJ882</f>
        <v>0</v>
      </c>
      <c r="BO879" s="3">
        <f t="shared" ref="BO879" si="9215">(BB879*BJ879+BC879*BI879+BD879*BJ882+BE879*BI882)</f>
        <v>0.37457804218208979</v>
      </c>
      <c r="BP879" s="20"/>
      <c r="BQ879" s="11">
        <v>1</v>
      </c>
      <c r="BR879" s="12">
        <v>0</v>
      </c>
      <c r="BS879" s="13">
        <v>0</v>
      </c>
      <c r="BT879" s="14">
        <v>0</v>
      </c>
      <c r="BU879" s="20"/>
      <c r="BV879" s="1">
        <f t="shared" ref="BV879" si="9216">BL879*BQ879+BN879*BQ882-BM879*BR879-BO879*BR882</f>
        <v>0.93198926597140863</v>
      </c>
      <c r="BW879" s="4">
        <f t="shared" ref="BW879" si="9217">(BL879*BR879+BM879*BQ879+BN879*BR882+BO879*BQ882)</f>
        <v>0</v>
      </c>
      <c r="BX879" s="2">
        <f t="shared" ref="BX879" si="9218">BL879*BS879+BN879*BS882-BM879*BT879-BO879*BT882</f>
        <v>0</v>
      </c>
      <c r="BY879" s="3">
        <f t="shared" ref="BY879" si="9219">(BL879*BT879+BM879*BS879+BN879*BT882+BO879*BS882)</f>
        <v>0.37457804218208979</v>
      </c>
      <c r="BZ879" s="20"/>
      <c r="CA879" s="11">
        <v>1</v>
      </c>
      <c r="CB879" s="12">
        <v>0</v>
      </c>
      <c r="CC879" s="13">
        <v>0</v>
      </c>
      <c r="CD879" s="40">
        <f t="shared" ref="CD879" si="9220">-1/($CB$4*$B879)</f>
        <v>-0.8682070395963184</v>
      </c>
      <c r="CE879" s="20"/>
      <c r="CF879" s="1">
        <f t="shared" ref="CF879" si="9221">BV879*CA879+BX879*CA882-BW879*CB879-BY879*CB882</f>
        <v>0.93198926597140863</v>
      </c>
      <c r="CG879" s="4">
        <f t="shared" ref="CG879" si="9222">(BV879*CB879+BW879*CA879+BX879*CB882+BY879*CA882)</f>
        <v>0</v>
      </c>
      <c r="CH879" s="2">
        <f t="shared" ref="CH879" si="9223">BV879*CC879+BX879*CC882-BW879*CD879-BY879*CD882</f>
        <v>0</v>
      </c>
      <c r="CI879" s="3">
        <f t="shared" ref="CI879" si="9224">(BV879*CD879+BW879*CC879+BX879*CD882+BY879*CC882)</f>
        <v>-0.43458159936249274</v>
      </c>
      <c r="CJ879" s="28"/>
      <c r="CK879" s="11">
        <v>1</v>
      </c>
      <c r="CL879" s="12">
        <v>0</v>
      </c>
      <c r="CM879" s="13">
        <v>0</v>
      </c>
      <c r="CN879" s="14">
        <v>0</v>
      </c>
      <c r="CP879" s="1">
        <f t="shared" ref="CP879" si="9225">CF879*CK879+CH879*CK882-CG879*CL879-CI879*CL882</f>
        <v>0.93198926597140863</v>
      </c>
      <c r="CQ879" s="4">
        <f t="shared" ref="CQ879" si="9226">(CF879*CL879+CG879*CK879+CH879*CL882+CI879*CK882)</f>
        <v>-0.43458159936249274</v>
      </c>
      <c r="CR879" s="2">
        <f t="shared" ref="CR879" si="9227">CF879*CM879+CH879*CM882-CG879*CN879-CI879*CN882</f>
        <v>0</v>
      </c>
      <c r="CS879" s="3">
        <f t="shared" ref="CS879" si="9228">(CF879*CN879+CG879*CM879+CH879*CN882+CI879*CM882)</f>
        <v>-0.43458159936249274</v>
      </c>
      <c r="CU879" s="29">
        <f t="shared" ref="CU879" si="9229">20*LOG(((1+$CL$4)/$CL$4)/((CP879+CP882)^2+(CQ879+CQ882)^2)^0.5)</f>
        <v>-1.8942765622447164E-2</v>
      </c>
      <c r="CW879" s="51">
        <f t="shared" ref="CW879" si="9230">((CP879^2+CQ879^2)^0.5)/((CP882^2+CQ882^2)^0.5)</f>
        <v>1.0495253204610091</v>
      </c>
    </row>
    <row r="880" spans="1:104" ht="18" customHeight="1" thickBot="1">
      <c r="D880" s="11"/>
      <c r="E880" s="13"/>
      <c r="F880" s="13"/>
      <c r="G880" s="15"/>
      <c r="H880" s="10"/>
      <c r="I880" s="11"/>
      <c r="J880" s="13"/>
      <c r="K880" s="13"/>
      <c r="L880" s="15"/>
      <c r="N880" s="5"/>
      <c r="Q880" s="6"/>
      <c r="S880" s="11"/>
      <c r="T880" s="13"/>
      <c r="U880" s="13"/>
      <c r="V880" s="15"/>
      <c r="W880" s="20"/>
      <c r="X880" s="5"/>
      <c r="AA880" s="6"/>
      <c r="AB880" s="20"/>
      <c r="AC880" s="11"/>
      <c r="AD880" s="13"/>
      <c r="AE880" s="13"/>
      <c r="AF880" s="15"/>
      <c r="AG880" s="20"/>
      <c r="AH880" s="5"/>
      <c r="AK880" s="6"/>
      <c r="AL880" s="20"/>
      <c r="AM880" s="11"/>
      <c r="AN880" s="13"/>
      <c r="AO880" s="13"/>
      <c r="AP880" s="15"/>
      <c r="AR880" s="5"/>
      <c r="AU880" s="6"/>
      <c r="AW880" s="11"/>
      <c r="AX880" s="13"/>
      <c r="AY880" s="13"/>
      <c r="AZ880" s="15"/>
      <c r="BA880" s="20"/>
      <c r="BB880" s="5"/>
      <c r="BE880" s="6"/>
      <c r="BG880" s="11"/>
      <c r="BH880" s="13"/>
      <c r="BI880" s="13"/>
      <c r="BJ880" s="15"/>
      <c r="BL880" s="5"/>
      <c r="BO880" s="6"/>
      <c r="BQ880" s="11"/>
      <c r="BR880" s="13"/>
      <c r="BS880" s="13"/>
      <c r="BT880" s="15"/>
      <c r="BU880" s="20"/>
      <c r="BV880" s="5"/>
      <c r="BY880" s="6"/>
      <c r="CA880" s="11"/>
      <c r="CB880" s="13"/>
      <c r="CC880" s="13"/>
      <c r="CD880" s="15"/>
      <c r="CF880" s="5"/>
      <c r="CI880" s="6"/>
      <c r="CK880" s="11"/>
      <c r="CL880" s="13"/>
      <c r="CM880" s="13"/>
      <c r="CN880" s="15"/>
      <c r="CP880" s="5"/>
      <c r="CS880" s="6"/>
      <c r="CW880" s="52"/>
    </row>
    <row r="881" spans="1:101" ht="18" customHeight="1" thickBot="1">
      <c r="D881" s="11" t="s">
        <v>6</v>
      </c>
      <c r="E881" s="13"/>
      <c r="F881" s="13" t="s">
        <v>7</v>
      </c>
      <c r="G881" s="15"/>
      <c r="H881" s="10"/>
      <c r="I881" s="11" t="s">
        <v>8</v>
      </c>
      <c r="J881" s="13"/>
      <c r="K881" s="13" t="s">
        <v>9</v>
      </c>
      <c r="L881" s="15"/>
      <c r="N881" s="251" t="s">
        <v>26</v>
      </c>
      <c r="O881" s="252"/>
      <c r="P881" s="253" t="s">
        <v>27</v>
      </c>
      <c r="Q881" s="254"/>
      <c r="S881" s="11" t="s">
        <v>13</v>
      </c>
      <c r="T881" s="13"/>
      <c r="U881" s="13" t="s">
        <v>14</v>
      </c>
      <c r="V881" s="15"/>
      <c r="W881" s="20"/>
      <c r="X881" s="251" t="s">
        <v>26</v>
      </c>
      <c r="Y881" s="252"/>
      <c r="Z881" s="253" t="s">
        <v>27</v>
      </c>
      <c r="AA881" s="254"/>
      <c r="AB881" s="20"/>
      <c r="AC881" s="11" t="s">
        <v>8</v>
      </c>
      <c r="AD881" s="13"/>
      <c r="AE881" s="13" t="s">
        <v>9</v>
      </c>
      <c r="AF881" s="15"/>
      <c r="AG881" s="20"/>
      <c r="AH881" s="251" t="s">
        <v>26</v>
      </c>
      <c r="AI881" s="252"/>
      <c r="AJ881" s="253" t="s">
        <v>27</v>
      </c>
      <c r="AK881" s="254"/>
      <c r="AL881" s="20"/>
      <c r="AM881" s="11" t="s">
        <v>13</v>
      </c>
      <c r="AN881" s="13"/>
      <c r="AO881" s="13" t="s">
        <v>14</v>
      </c>
      <c r="AP881" s="15"/>
      <c r="AR881" s="251" t="s">
        <v>26</v>
      </c>
      <c r="AS881" s="252"/>
      <c r="AT881" s="253" t="s">
        <v>27</v>
      </c>
      <c r="AU881" s="254"/>
      <c r="AV881" s="36"/>
      <c r="AW881" s="11" t="s">
        <v>8</v>
      </c>
      <c r="AX881" s="13"/>
      <c r="AY881" s="13" t="s">
        <v>9</v>
      </c>
      <c r="AZ881" s="15"/>
      <c r="BA881" s="20"/>
      <c r="BB881" s="251" t="s">
        <v>26</v>
      </c>
      <c r="BC881" s="252"/>
      <c r="BD881" s="253" t="s">
        <v>27</v>
      </c>
      <c r="BE881" s="254"/>
      <c r="BF881" s="36"/>
      <c r="BG881" s="11" t="s">
        <v>13</v>
      </c>
      <c r="BH881" s="13"/>
      <c r="BI881" s="13" t="s">
        <v>14</v>
      </c>
      <c r="BJ881" s="15"/>
      <c r="BK881" s="36"/>
      <c r="BL881" s="251" t="s">
        <v>26</v>
      </c>
      <c r="BM881" s="252"/>
      <c r="BN881" s="253" t="s">
        <v>27</v>
      </c>
      <c r="BO881" s="254"/>
      <c r="BP881" s="36"/>
      <c r="BQ881" s="11" t="s">
        <v>8</v>
      </c>
      <c r="BR881" s="13"/>
      <c r="BS881" s="13" t="s">
        <v>9</v>
      </c>
      <c r="BT881" s="15"/>
      <c r="BU881" s="20"/>
      <c r="BV881" s="251" t="s">
        <v>26</v>
      </c>
      <c r="BW881" s="252"/>
      <c r="BX881" s="253" t="s">
        <v>27</v>
      </c>
      <c r="BY881" s="254"/>
      <c r="BZ881" s="36"/>
      <c r="CA881" s="11" t="s">
        <v>13</v>
      </c>
      <c r="CB881" s="13"/>
      <c r="CC881" s="13" t="s">
        <v>14</v>
      </c>
      <c r="CD881" s="15"/>
      <c r="CE881" s="36"/>
      <c r="CF881" s="251" t="s">
        <v>26</v>
      </c>
      <c r="CG881" s="252"/>
      <c r="CH881" s="253" t="s">
        <v>27</v>
      </c>
      <c r="CI881" s="254"/>
      <c r="CK881" s="11" t="s">
        <v>28</v>
      </c>
      <c r="CL881" s="13"/>
      <c r="CM881" s="13" t="s">
        <v>29</v>
      </c>
      <c r="CN881" s="15"/>
      <c r="CP881" s="251" t="s">
        <v>26</v>
      </c>
      <c r="CQ881" s="252"/>
      <c r="CR881" s="253" t="s">
        <v>27</v>
      </c>
      <c r="CS881" s="254"/>
      <c r="CU881" s="38" t="s">
        <v>37</v>
      </c>
      <c r="CW881" s="53" t="s">
        <v>45</v>
      </c>
    </row>
    <row r="882" spans="1:101" ht="18" customHeight="1" thickTop="1" thickBot="1">
      <c r="D882" s="16">
        <v>0</v>
      </c>
      <c r="E882" s="17">
        <v>0</v>
      </c>
      <c r="F882" s="18">
        <v>1</v>
      </c>
      <c r="G882" s="19">
        <v>0</v>
      </c>
      <c r="H882" s="10"/>
      <c r="I882" s="16">
        <v>0</v>
      </c>
      <c r="J882" s="17">
        <f t="shared" ref="J882" si="9231">-1/($J$4*$B879)</f>
        <v>-1.208078177155</v>
      </c>
      <c r="K882" s="18">
        <v>1</v>
      </c>
      <c r="L882" s="19">
        <v>0</v>
      </c>
      <c r="N882" s="1">
        <f t="shared" ref="N882" si="9232">D882*I879+F882*I882-E882*J879-G882*J882</f>
        <v>0</v>
      </c>
      <c r="O882" s="4">
        <f t="shared" ref="O882" si="9233">(D882*J879+E882*I879+F882*J882+G882*I882)</f>
        <v>-1.208078177155</v>
      </c>
      <c r="P882" s="2">
        <f t="shared" ref="P882" si="9234">D882*K879+F882*K882-E882*L879-G882*L882</f>
        <v>1</v>
      </c>
      <c r="Q882" s="3">
        <f t="shared" ref="Q882" si="9235">(D882*L879+E882*K879+F882*L882+G882*K882)</f>
        <v>0</v>
      </c>
      <c r="S882" s="16">
        <v>0</v>
      </c>
      <c r="T882" s="17">
        <v>0</v>
      </c>
      <c r="U882" s="18">
        <v>1</v>
      </c>
      <c r="V882" s="19">
        <v>0</v>
      </c>
      <c r="W882" s="20"/>
      <c r="X882" s="1">
        <f t="shared" ref="X882" si="9236">N882*S879+P882*S882-O882*T879-Q882*T882</f>
        <v>0</v>
      </c>
      <c r="Y882" s="4">
        <f t="shared" ref="Y882" si="9237">(N882*T879+O882*S879+P882*T882+Q882*S882)</f>
        <v>-1.208078177155</v>
      </c>
      <c r="Z882" s="2">
        <f t="shared" ref="Z882" si="9238">N882*U879+P882*U882-O882*V879-Q882*V882</f>
        <v>-1.0040379700060718</v>
      </c>
      <c r="AA882" s="3">
        <f t="shared" ref="AA882" si="9239">(N882*V879+O882*U879+P882*V882+Q882*U882)</f>
        <v>0</v>
      </c>
      <c r="AB882" s="20"/>
      <c r="AC882" s="16">
        <v>0</v>
      </c>
      <c r="AD882" s="17">
        <f t="shared" ref="AD882" si="9240">-1/($AD$4*$B879)</f>
        <v>-1.3801708099394381</v>
      </c>
      <c r="AE882" s="18">
        <v>1</v>
      </c>
      <c r="AF882" s="19">
        <v>0</v>
      </c>
      <c r="AG882" s="20"/>
      <c r="AH882" s="1">
        <f t="shared" ref="AH882" si="9241">X882*AC879+Z882*AC882-Y882*AD879-AA882*AD882</f>
        <v>0</v>
      </c>
      <c r="AI882" s="4">
        <f t="shared" ref="AI882" si="9242">(X882*AD879+Y882*AC879+Z882*AD882+AA882*AC882)</f>
        <v>0.17766572111822931</v>
      </c>
      <c r="AJ882" s="2">
        <f t="shared" ref="AJ882" si="9243">X882*AE879+Z882*AE882-Y882*AF879-AA882*AF882</f>
        <v>-1.0040379700060718</v>
      </c>
      <c r="AK882" s="3">
        <f t="shared" ref="AK882" si="9244">(X882*AF879+Y882*AE879+Z882*AF882+AA882*AE882)</f>
        <v>0</v>
      </c>
      <c r="AL882" s="20"/>
      <c r="AM882" s="16">
        <v>0</v>
      </c>
      <c r="AN882" s="17">
        <v>0</v>
      </c>
      <c r="AO882" s="18">
        <v>1</v>
      </c>
      <c r="AP882" s="19">
        <v>0</v>
      </c>
      <c r="AR882" s="1">
        <f t="shared" ref="AR882" si="9245">AH882*AM879+AJ882*AM882-AI882*AN879-AK882*AN882</f>
        <v>0</v>
      </c>
      <c r="AS882" s="4">
        <f t="shared" ref="AS882" si="9246">(AH882*AN879+AI882*AM879+AJ882*AN882+AK882*AM882)</f>
        <v>0.17766572111822931</v>
      </c>
      <c r="AT882" s="2">
        <f t="shared" ref="AT882" si="9247">AH882*AO879+AJ882*AO882-AI882*AP879-AK882*AP882</f>
        <v>-0.69775683842936032</v>
      </c>
      <c r="AU882" s="3">
        <f t="shared" ref="AU882" si="9248">(AH882*AP879+AI882*AO879+AJ882*AP882+AK882*AO882)</f>
        <v>0</v>
      </c>
      <c r="AV882" s="20"/>
      <c r="AW882" s="16">
        <v>0</v>
      </c>
      <c r="AX882" s="17">
        <f t="shared" ref="AX882" si="9249">-1/($AX$4*$B879)</f>
        <v>-1.3801708099394381</v>
      </c>
      <c r="AY882" s="18">
        <v>1</v>
      </c>
      <c r="AZ882" s="19">
        <v>0</v>
      </c>
      <c r="BA882" s="20"/>
      <c r="BB882" s="1">
        <f t="shared" ref="BB882" si="9250">AR882*AW879+AT882*AW882-AS882*AX879-AU882*AX882</f>
        <v>0</v>
      </c>
      <c r="BC882" s="4">
        <f t="shared" ref="BC882" si="9251">(AR882*AX879+AS882*AW879+AT882*AX882+AU882*AW882)</f>
        <v>1.1406893419540611</v>
      </c>
      <c r="BD882" s="2">
        <f t="shared" ref="BD882" si="9252">AR882*AY879+AT882*AY882-AS882*AZ879-AU882*AZ882</f>
        <v>-0.69775683842936032</v>
      </c>
      <c r="BE882" s="3">
        <f t="shared" ref="BE882" si="9253">(AR882*AZ879+AS882*AY879+AT882*AZ882+AU882*AY882)</f>
        <v>0</v>
      </c>
      <c r="BF882" s="20"/>
      <c r="BG882" s="16">
        <v>0</v>
      </c>
      <c r="BH882" s="17">
        <v>0</v>
      </c>
      <c r="BI882" s="18">
        <v>1</v>
      </c>
      <c r="BJ882" s="19">
        <v>0</v>
      </c>
      <c r="BK882" s="20"/>
      <c r="BL882" s="1">
        <f t="shared" ref="BL882" si="9254">BB882*BG879+BD882*BG882-BC882*BH879-BE882*BH882</f>
        <v>0</v>
      </c>
      <c r="BM882" s="4">
        <f t="shared" ref="BM882" si="9255">(BB882*BH879+BC882*BG879+BD882*BH882+BE882*BG882)</f>
        <v>1.1406893419540611</v>
      </c>
      <c r="BN882" s="2">
        <f t="shared" ref="BN882" si="9256">BB882*BI879+BD882*BI882-BC882*BJ879-BE882*BJ882</f>
        <v>1.194492186911555</v>
      </c>
      <c r="BO882" s="3">
        <f t="shared" ref="BO882" si="9257">(BB882*BJ879+BC882*BI879+BD882*BJ882+BE882*BI882)</f>
        <v>0</v>
      </c>
      <c r="BP882" s="20"/>
      <c r="BQ882" s="16">
        <v>0</v>
      </c>
      <c r="BR882" s="17">
        <f t="shared" ref="BR882" si="9258">-1/($BR$4*$B879)</f>
        <v>-1.208078177155</v>
      </c>
      <c r="BS882" s="18">
        <v>1</v>
      </c>
      <c r="BT882" s="19">
        <v>0</v>
      </c>
      <c r="BU882" s="20"/>
      <c r="BV882" s="1">
        <f t="shared" ref="BV882" si="9259">BL882*BQ879+BN882*BQ882-BM882*BR879-BO882*BR882</f>
        <v>0</v>
      </c>
      <c r="BW882" s="4">
        <f t="shared" ref="BW882" si="9260">(BL882*BR879+BM882*BQ879+BN882*BR882+BO882*BQ882)</f>
        <v>-0.30235060183593987</v>
      </c>
      <c r="BX882" s="2">
        <f t="shared" ref="BX882" si="9261">BL882*BS879+BN882*BS882-BM882*BT879-BO882*BT882</f>
        <v>1.194492186911555</v>
      </c>
      <c r="BY882" s="3">
        <f t="shared" ref="BY882" si="9262">(BL882*BT879+BM882*BS879+BN882*BT882+BO882*BS882)</f>
        <v>0</v>
      </c>
      <c r="BZ882" s="20"/>
      <c r="CA882" s="16">
        <v>0</v>
      </c>
      <c r="CB882" s="17">
        <v>0</v>
      </c>
      <c r="CC882" s="18">
        <v>1</v>
      </c>
      <c r="CD882" s="19">
        <v>0</v>
      </c>
      <c r="CE882" s="20"/>
      <c r="CF882" s="1">
        <f t="shared" ref="CF882" si="9263">BV882*CA879+BX882*CA882-BW882*CB879-BY882*CB882</f>
        <v>0</v>
      </c>
      <c r="CG882" s="4">
        <f t="shared" ref="CG882" si="9264">(BV882*CB879+BW882*CA879+BX882*CB882+BY882*CA882)</f>
        <v>-0.30235060183593987</v>
      </c>
      <c r="CH882" s="2">
        <f t="shared" ref="CH882" si="9265">BV882*CC879+BX882*CC882-BW882*CD879-BY882*CD882</f>
        <v>0.93198926597140841</v>
      </c>
      <c r="CI882" s="3">
        <f t="shared" ref="CI882" si="9266">(BV882*CD879+BW882*CC879+BX882*CD882+BY882*CC882)</f>
        <v>0</v>
      </c>
      <c r="CK882" s="16">
        <f t="shared" ref="CK882" si="9267">1/$CL$4</f>
        <v>1</v>
      </c>
      <c r="CL882" s="17">
        <v>0</v>
      </c>
      <c r="CM882" s="18">
        <v>1</v>
      </c>
      <c r="CN882" s="19">
        <v>0</v>
      </c>
      <c r="CP882" s="1">
        <f t="shared" ref="CP882" si="9268">CF882*CK879+CH882*CK882-CG882*CL879-CI882*CL882</f>
        <v>0.93198926597140841</v>
      </c>
      <c r="CQ882" s="4">
        <f t="shared" ref="CQ882" si="9269">(CF882*CL879+CG882*CK879+CH882*CL882+CI882*CK882)</f>
        <v>-0.30235060183593987</v>
      </c>
      <c r="CR882" s="2">
        <f t="shared" ref="CR882" si="9270">CF882*CM879+CH882*CM882-CG882*CN879-CI882*CN882</f>
        <v>0.93198926597140841</v>
      </c>
      <c r="CS882" s="3">
        <f t="shared" ref="CS882" si="9271">(CF882*CN879+CG882*CM879+CH882*CN882+CI882*CM882)</f>
        <v>0</v>
      </c>
      <c r="CU882" s="39">
        <f t="shared" ref="CU882" si="9272">(180/PI())*ATAN(-1*(CQ879/CP879))</f>
        <v>24.999387336524457</v>
      </c>
      <c r="CW882" s="54">
        <f t="shared" ref="CW882" si="9273">20*LOG(((1-(10^(CU879/20)^2)*(1-((1-CW879)/(1+CW879))^2))^0.5))</f>
        <v>-23.068355426276188</v>
      </c>
    </row>
    <row r="883" spans="1:101" ht="18" customHeight="1"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3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  <c r="BB883" s="20"/>
      <c r="BC883" s="20"/>
      <c r="BD883" s="20"/>
      <c r="BE883" s="20"/>
      <c r="BF883" s="20"/>
      <c r="BG883" s="20"/>
      <c r="BH883" s="20"/>
      <c r="BI883" s="20"/>
      <c r="BJ883" s="20"/>
      <c r="BK883" s="20"/>
      <c r="BL883" s="20"/>
      <c r="BM883" s="20"/>
      <c r="BN883" s="20"/>
      <c r="BO883" s="20"/>
      <c r="BP883" s="20"/>
      <c r="BQ883" s="20"/>
      <c r="BR883" s="20"/>
      <c r="BS883" s="20"/>
      <c r="BT883" s="20"/>
      <c r="BU883" s="20"/>
      <c r="BV883" s="20"/>
      <c r="BW883" s="20"/>
      <c r="BX883" s="20"/>
      <c r="BY883" s="20"/>
      <c r="BZ883" s="20"/>
      <c r="CA883" s="20"/>
      <c r="CB883" s="20"/>
      <c r="CC883" s="20"/>
      <c r="CD883" s="20"/>
      <c r="CE883" s="20"/>
      <c r="CF883" s="20"/>
      <c r="CG883" s="20"/>
      <c r="CH883" s="20"/>
      <c r="CI883" s="20"/>
      <c r="CJ883" s="20"/>
      <c r="CK883" s="20"/>
      <c r="CL883" s="20"/>
    </row>
    <row r="884" spans="1:101" ht="18" customHeight="1"/>
    <row r="885" spans="1:101" ht="18" customHeight="1" thickBot="1">
      <c r="A885" s="23"/>
      <c r="B885" s="23"/>
      <c r="C885" s="23"/>
      <c r="D885" s="20" t="s">
        <v>15</v>
      </c>
      <c r="E885" s="20"/>
      <c r="F885" s="20"/>
      <c r="G885" s="20"/>
      <c r="H885" s="20"/>
      <c r="I885" s="20" t="s">
        <v>16</v>
      </c>
      <c r="J885" s="20"/>
      <c r="K885" s="20"/>
      <c r="L885" s="20"/>
      <c r="M885" s="23"/>
      <c r="N885" s="23"/>
      <c r="O885" s="24" t="s">
        <v>17</v>
      </c>
      <c r="P885" s="23"/>
      <c r="Q885" s="23"/>
      <c r="R885" s="23"/>
      <c r="S885" s="20"/>
      <c r="T885" s="20" t="s">
        <v>18</v>
      </c>
      <c r="U885" s="23"/>
      <c r="V885" s="23"/>
      <c r="W885" s="23"/>
      <c r="X885" s="23"/>
      <c r="Y885" s="24" t="s">
        <v>19</v>
      </c>
      <c r="Z885" s="23"/>
      <c r="AA885" s="23"/>
      <c r="AB885" s="23"/>
      <c r="AC885" s="24" t="s">
        <v>20</v>
      </c>
      <c r="AD885" s="20"/>
      <c r="AE885" s="20"/>
      <c r="AF885" s="20"/>
      <c r="AG885" s="20"/>
      <c r="AH885" s="23"/>
      <c r="AI885" s="24" t="s">
        <v>21</v>
      </c>
      <c r="AJ885" s="23"/>
      <c r="AK885" s="23"/>
      <c r="AL885" s="20"/>
      <c r="AM885" s="24" t="s">
        <v>31</v>
      </c>
      <c r="AN885" s="20"/>
      <c r="AO885" s="23"/>
      <c r="AP885" s="23"/>
      <c r="AQ885" s="23"/>
      <c r="AR885" s="23"/>
      <c r="AS885" s="24" t="s">
        <v>91</v>
      </c>
      <c r="AT885" s="23"/>
      <c r="AU885" s="23"/>
      <c r="AV885" s="23"/>
      <c r="AW885" s="24" t="s">
        <v>32</v>
      </c>
      <c r="AX885" s="20"/>
      <c r="AY885" s="20"/>
      <c r="AZ885" s="20"/>
      <c r="BA885" s="20"/>
      <c r="BB885" s="23"/>
      <c r="BC885" s="24" t="s">
        <v>22</v>
      </c>
      <c r="BD885" s="23"/>
      <c r="BE885" s="23"/>
      <c r="BF885" s="23"/>
      <c r="BG885" s="24" t="s">
        <v>33</v>
      </c>
      <c r="BH885" s="20"/>
      <c r="BI885" s="23"/>
      <c r="BJ885" s="23"/>
      <c r="BK885" s="23"/>
      <c r="BL885" s="23"/>
      <c r="BM885" s="24" t="s">
        <v>34</v>
      </c>
      <c r="BN885" s="23"/>
      <c r="BO885" s="23"/>
      <c r="BP885" s="23"/>
      <c r="BQ885" s="24" t="s">
        <v>89</v>
      </c>
      <c r="BR885" s="20"/>
      <c r="BS885" s="20"/>
      <c r="BT885" s="20"/>
      <c r="BU885" s="20"/>
      <c r="BV885" s="23"/>
      <c r="BW885" s="24" t="s">
        <v>35</v>
      </c>
      <c r="BX885" s="23"/>
      <c r="BY885" s="23"/>
      <c r="BZ885" s="23"/>
      <c r="CA885" s="24" t="s">
        <v>90</v>
      </c>
      <c r="CB885" s="20"/>
      <c r="CC885" s="23"/>
      <c r="CD885" s="23"/>
      <c r="CE885" s="23"/>
      <c r="CF885" s="23"/>
      <c r="CG885" s="24" t="s">
        <v>92</v>
      </c>
      <c r="CH885" s="23"/>
      <c r="CI885" s="23"/>
      <c r="CJ885" s="23"/>
      <c r="CK885" s="24" t="s">
        <v>36</v>
      </c>
      <c r="CL885" s="24"/>
      <c r="CM885" s="23"/>
      <c r="CN885" s="23"/>
      <c r="CO885" s="23"/>
      <c r="CP885" s="23"/>
      <c r="CQ885" s="24" t="s">
        <v>93</v>
      </c>
      <c r="CR885" s="23"/>
      <c r="CS885" s="23"/>
    </row>
    <row r="886" spans="1:101" ht="18" customHeight="1" thickBot="1">
      <c r="A886" s="23"/>
      <c r="B886" s="33"/>
      <c r="C886" s="23"/>
      <c r="D886" s="7" t="s">
        <v>2</v>
      </c>
      <c r="E886" s="8"/>
      <c r="F886" s="8" t="s">
        <v>3</v>
      </c>
      <c r="G886" s="9"/>
      <c r="H886" s="10"/>
      <c r="I886" s="7" t="s">
        <v>4</v>
      </c>
      <c r="J886" s="8"/>
      <c r="K886" s="8" t="s">
        <v>5</v>
      </c>
      <c r="L886" s="9"/>
      <c r="M886" s="23"/>
      <c r="N886" s="251" t="s">
        <v>79</v>
      </c>
      <c r="O886" s="252"/>
      <c r="P886" s="253" t="s">
        <v>80</v>
      </c>
      <c r="Q886" s="254"/>
      <c r="R886" s="23"/>
      <c r="S886" s="7" t="s">
        <v>11</v>
      </c>
      <c r="T886" s="8"/>
      <c r="U886" s="8" t="s">
        <v>12</v>
      </c>
      <c r="V886" s="9"/>
      <c r="W886" s="20"/>
      <c r="X886" s="251" t="s">
        <v>79</v>
      </c>
      <c r="Y886" s="252"/>
      <c r="Z886" s="253" t="s">
        <v>80</v>
      </c>
      <c r="AA886" s="254"/>
      <c r="AB886" s="20"/>
      <c r="AC886" s="7" t="s">
        <v>4</v>
      </c>
      <c r="AD886" s="8"/>
      <c r="AE886" s="8" t="s">
        <v>5</v>
      </c>
      <c r="AF886" s="9"/>
      <c r="AG886" s="20"/>
      <c r="AH886" s="251" t="s">
        <v>0</v>
      </c>
      <c r="AI886" s="252"/>
      <c r="AJ886" s="253" t="s">
        <v>1</v>
      </c>
      <c r="AK886" s="254"/>
      <c r="AL886" s="20"/>
      <c r="AM886" s="7" t="s">
        <v>11</v>
      </c>
      <c r="AN886" s="8"/>
      <c r="AO886" s="8" t="s">
        <v>12</v>
      </c>
      <c r="AP886" s="9"/>
      <c r="AQ886" s="23"/>
      <c r="AR886" s="251" t="s">
        <v>0</v>
      </c>
      <c r="AS886" s="252"/>
      <c r="AT886" s="253" t="s">
        <v>1</v>
      </c>
      <c r="AU886" s="254"/>
      <c r="AV886" s="36"/>
      <c r="AW886" s="7" t="s">
        <v>4</v>
      </c>
      <c r="AX886" s="8"/>
      <c r="AY886" s="8" t="s">
        <v>5</v>
      </c>
      <c r="AZ886" s="9"/>
      <c r="BA886" s="20"/>
      <c r="BB886" s="251" t="s">
        <v>0</v>
      </c>
      <c r="BC886" s="252"/>
      <c r="BD886" s="253" t="s">
        <v>1</v>
      </c>
      <c r="BE886" s="254"/>
      <c r="BF886" s="36"/>
      <c r="BG886" s="7" t="s">
        <v>11</v>
      </c>
      <c r="BH886" s="8"/>
      <c r="BI886" s="8" t="s">
        <v>12</v>
      </c>
      <c r="BJ886" s="9"/>
      <c r="BK886" s="36"/>
      <c r="BL886" s="251" t="s">
        <v>0</v>
      </c>
      <c r="BM886" s="252"/>
      <c r="BN886" s="253" t="s">
        <v>1</v>
      </c>
      <c r="BO886" s="254"/>
      <c r="BP886" s="36"/>
      <c r="BQ886" s="7" t="s">
        <v>4</v>
      </c>
      <c r="BR886" s="8"/>
      <c r="BS886" s="8" t="s">
        <v>5</v>
      </c>
      <c r="BT886" s="9"/>
      <c r="BU886" s="20"/>
      <c r="BV886" s="251" t="s">
        <v>0</v>
      </c>
      <c r="BW886" s="252"/>
      <c r="BX886" s="253" t="s">
        <v>1</v>
      </c>
      <c r="BY886" s="254"/>
      <c r="BZ886" s="36"/>
      <c r="CA886" s="7" t="s">
        <v>11</v>
      </c>
      <c r="CB886" s="8"/>
      <c r="CC886" s="8" t="s">
        <v>12</v>
      </c>
      <c r="CD886" s="9"/>
      <c r="CE886" s="36"/>
      <c r="CF886" s="251" t="s">
        <v>0</v>
      </c>
      <c r="CG886" s="252"/>
      <c r="CH886" s="253" t="s">
        <v>1</v>
      </c>
      <c r="CI886" s="254"/>
      <c r="CJ886" s="23"/>
      <c r="CK886" s="7" t="s">
        <v>23</v>
      </c>
      <c r="CL886" s="8"/>
      <c r="CM886" s="8" t="s">
        <v>24</v>
      </c>
      <c r="CN886" s="9"/>
      <c r="CO886" s="23"/>
      <c r="CP886" s="251" t="s">
        <v>0</v>
      </c>
      <c r="CQ886" s="252"/>
      <c r="CR886" s="253" t="s">
        <v>1</v>
      </c>
      <c r="CS886" s="254"/>
      <c r="CU886" s="26" t="s">
        <v>25</v>
      </c>
      <c r="CW886" s="50" t="s">
        <v>44</v>
      </c>
    </row>
    <row r="887" spans="1:101" ht="18" customHeight="1" thickTop="1" thickBot="1">
      <c r="B887" s="34">
        <v>1.22</v>
      </c>
      <c r="D887" s="11">
        <v>1</v>
      </c>
      <c r="E887" s="12">
        <v>0</v>
      </c>
      <c r="F887" s="13">
        <v>0</v>
      </c>
      <c r="G887" s="40">
        <f t="shared" ref="G887" si="9274">-1/($E$4*$B887)</f>
        <v>-0.86109058845208641</v>
      </c>
      <c r="H887" s="10"/>
      <c r="I887" s="11">
        <v>1</v>
      </c>
      <c r="J887" s="12">
        <v>0</v>
      </c>
      <c r="K887" s="13">
        <v>0</v>
      </c>
      <c r="L887" s="14">
        <v>0</v>
      </c>
      <c r="N887" s="1">
        <f t="shared" ref="N887" si="9275">D887*I887+F887*I890-E887*J887-G887*J890</f>
        <v>-3.1737988229223468E-2</v>
      </c>
      <c r="O887" s="4">
        <f t="shared" ref="O887" si="9276">(D887*J887+E887*I887+F887*J890+G887*I890)</f>
        <v>0</v>
      </c>
      <c r="P887" s="2">
        <f t="shared" ref="P887" si="9277">D887*K887+F887*K890-E887*L887-G887*L890</f>
        <v>0</v>
      </c>
      <c r="Q887" s="3">
        <f t="shared" ref="Q887" si="9278">(D887*L887+E887*K887+F887*L890+G887*K890)</f>
        <v>-0.86109058845208641</v>
      </c>
      <c r="S887" s="11">
        <v>1</v>
      </c>
      <c r="T887" s="12">
        <v>0</v>
      </c>
      <c r="U887" s="13">
        <v>0</v>
      </c>
      <c r="V887" s="40">
        <f t="shared" ref="V887" si="9279">-1/($T$4*$B887)</f>
        <v>-1.6452672243025712</v>
      </c>
      <c r="W887" s="20"/>
      <c r="X887" s="1">
        <f t="shared" ref="X887" si="9280">N887*S887+P887*S890-O887*T887-Q887*T890</f>
        <v>-3.1737988229223468E-2</v>
      </c>
      <c r="Y887" s="4">
        <f t="shared" ref="Y887" si="9281">(N887*T887+O887*S887+P887*T890+Q887*S890)</f>
        <v>0</v>
      </c>
      <c r="Z887" s="2">
        <f t="shared" ref="Z887" si="9282">N887*U887+P887*U890-O887*V887-Q887*V890</f>
        <v>0</v>
      </c>
      <c r="AA887" s="3">
        <f t="shared" ref="AA887" si="9283">(N887*V887+O887*U887+P887*V890+Q887*U890)</f>
        <v>-0.80887311665324424</v>
      </c>
      <c r="AB887" s="20"/>
      <c r="AC887" s="11">
        <v>1</v>
      </c>
      <c r="AD887" s="12">
        <v>0</v>
      </c>
      <c r="AE887" s="13">
        <v>0</v>
      </c>
      <c r="AF887" s="14">
        <v>0</v>
      </c>
      <c r="AG887" s="20"/>
      <c r="AH887" s="1">
        <f t="shared" ref="AH887" si="9284">X887*AC887+Z887*AC890-Y887*AD887-AA887*AD890</f>
        <v>-1.1389703719218058</v>
      </c>
      <c r="AI887" s="4">
        <f t="shared" ref="AI887" si="9285">(X887*AD887+Y887*AC887+Z887*AD890+AA887*AC890)</f>
        <v>0</v>
      </c>
      <c r="AJ887" s="2">
        <f t="shared" ref="AJ887" si="9286">X887*AE887+Z887*AE890-Y887*AF887-AA887*AF890</f>
        <v>0</v>
      </c>
      <c r="AK887" s="3">
        <f t="shared" ref="AK887" si="9287">(X887*AF887+Y887*AE887+Z887*AF890+AA887*AE890)</f>
        <v>-0.80887311665324424</v>
      </c>
      <c r="AL887" s="20"/>
      <c r="AM887" s="11">
        <v>1</v>
      </c>
      <c r="AN887" s="12">
        <v>0</v>
      </c>
      <c r="AO887" s="13">
        <v>0</v>
      </c>
      <c r="AP887" s="40">
        <f t="shared" ref="AP887" si="9288">-1/($AN$4*$B887)</f>
        <v>-1.7097875076085545</v>
      </c>
      <c r="AR887" s="1">
        <f t="shared" ref="AR887" si="9289">AH887*AM887+AJ887*AM890-AI887*AN887-AK887*AN890</f>
        <v>-1.1389703719218058</v>
      </c>
      <c r="AS887" s="4">
        <f t="shared" ref="AS887" si="9290">(AH887*AN887+AI887*AM887+AJ887*AN890+AK887*AM890)</f>
        <v>0</v>
      </c>
      <c r="AT887" s="2">
        <f t="shared" ref="AT887" si="9291">AH887*AO887+AJ887*AO890-AI887*AP887-AK887*AP890</f>
        <v>0</v>
      </c>
      <c r="AU887" s="3">
        <f t="shared" ref="AU887" si="9292">(AH887*AP887+AI887*AO887+AJ887*AP890+AK887*AO890)</f>
        <v>1.1385241967949287</v>
      </c>
      <c r="AV887" s="20"/>
      <c r="AW887" s="11">
        <v>1</v>
      </c>
      <c r="AX887" s="12">
        <v>0</v>
      </c>
      <c r="AY887" s="13">
        <v>0</v>
      </c>
      <c r="AZ887" s="14">
        <v>0</v>
      </c>
      <c r="BA887" s="20"/>
      <c r="BB887" s="1">
        <f t="shared" ref="BB887" si="9293">AR887*AW887+AT887*AW890-AS887*AX887-AU887*AX890</f>
        <v>0.41950750842211804</v>
      </c>
      <c r="BC887" s="4">
        <f t="shared" ref="BC887" si="9294">(AR887*AX887+AS887*AW887+AT887*AX890+AU887*AW890)</f>
        <v>0</v>
      </c>
      <c r="BD887" s="2">
        <f t="shared" ref="BD887" si="9295">AR887*AY887+AT887*AY890-AS887*AZ887-AU887*AZ890</f>
        <v>0</v>
      </c>
      <c r="BE887" s="3">
        <f t="shared" ref="BE887" si="9296">(AR887*AZ887+AS887*AY887+AT887*AZ890+AU887*AY890)</f>
        <v>1.1385241967949287</v>
      </c>
      <c r="BF887" s="20"/>
      <c r="BG887" s="11">
        <v>1</v>
      </c>
      <c r="BH887" s="12">
        <v>0</v>
      </c>
      <c r="BI887" s="13">
        <v>0</v>
      </c>
      <c r="BJ887" s="40">
        <f t="shared" ref="BJ887" si="9297">-1/($BH$4*$B887)</f>
        <v>-1.6452672243025712</v>
      </c>
      <c r="BK887" s="20"/>
      <c r="BL887" s="1">
        <f t="shared" ref="BL887" si="9298">BB887*BG887+BD887*BG890-BC887*BH887-BE887*BH890</f>
        <v>0.41950750842211804</v>
      </c>
      <c r="BM887" s="4">
        <f t="shared" ref="BM887" si="9299">(BB887*BH887+BC887*BG887+BD887*BH890+BE887*BG890)</f>
        <v>0</v>
      </c>
      <c r="BN887" s="2">
        <f t="shared" ref="BN887" si="9300">BB887*BI887+BD887*BI890-BC887*BJ887-BE887*BJ890</f>
        <v>0</v>
      </c>
      <c r="BO887" s="3">
        <f t="shared" ref="BO887" si="9301">(BB887*BJ887+BC887*BI887+BD887*BJ890+BE887*BI890)</f>
        <v>0.44832224283918298</v>
      </c>
      <c r="BP887" s="20"/>
      <c r="BQ887" s="11">
        <v>1</v>
      </c>
      <c r="BR887" s="12">
        <v>0</v>
      </c>
      <c r="BS887" s="13">
        <v>0</v>
      </c>
      <c r="BT887" s="14">
        <v>0</v>
      </c>
      <c r="BU887" s="20"/>
      <c r="BV887" s="1">
        <f t="shared" ref="BV887" si="9302">BL887*BQ887+BN887*BQ890-BM887*BR887-BO887*BR890</f>
        <v>0.95667641388745717</v>
      </c>
      <c r="BW887" s="4">
        <f t="shared" ref="BW887" si="9303">(BL887*BR887+BM887*BQ887+BN887*BR890+BO887*BQ890)</f>
        <v>0</v>
      </c>
      <c r="BX887" s="2">
        <f t="shared" ref="BX887" si="9304">BL887*BS887+BN887*BS890-BM887*BT887-BO887*BT890</f>
        <v>0</v>
      </c>
      <c r="BY887" s="3">
        <f t="shared" ref="BY887" si="9305">(BL887*BT887+BM887*BS887+BN887*BT890+BO887*BS890)</f>
        <v>0.44832224283918298</v>
      </c>
      <c r="BZ887" s="20"/>
      <c r="CA887" s="11">
        <v>1</v>
      </c>
      <c r="CB887" s="12">
        <v>0</v>
      </c>
      <c r="CC887" s="13">
        <v>0</v>
      </c>
      <c r="CD887" s="40">
        <f t="shared" ref="CD887" si="9306">-1/($CB$4*$B887)</f>
        <v>-0.86109058845208641</v>
      </c>
      <c r="CE887" s="20"/>
      <c r="CF887" s="1">
        <f t="shared" ref="CF887" si="9307">BV887*CA887+BX887*CA890-BW887*CB887-BY887*CB890</f>
        <v>0.95667641388745717</v>
      </c>
      <c r="CG887" s="4">
        <f t="shared" ref="CG887" si="9308">(BV887*CB887+BW887*CA887+BX887*CB890+BY887*CA890)</f>
        <v>0</v>
      </c>
      <c r="CH887" s="2">
        <f t="shared" ref="CH887" si="9309">BV887*CC887+BX887*CC890-BW887*CD887-BY887*CD890</f>
        <v>0</v>
      </c>
      <c r="CI887" s="3">
        <f t="shared" ref="CI887" si="9310">(BV887*CD887+BW887*CC887+BX887*CD890+BY887*CC890)</f>
        <v>-0.37546281335339926</v>
      </c>
      <c r="CJ887" s="28"/>
      <c r="CK887" s="11">
        <v>1</v>
      </c>
      <c r="CL887" s="12">
        <v>0</v>
      </c>
      <c r="CM887" s="13">
        <v>0</v>
      </c>
      <c r="CN887" s="14">
        <v>0</v>
      </c>
      <c r="CP887" s="1">
        <f t="shared" ref="CP887" si="9311">CF887*CK887+CH887*CK890-CG887*CL887-CI887*CL890</f>
        <v>0.95667641388745717</v>
      </c>
      <c r="CQ887" s="4">
        <f t="shared" ref="CQ887" si="9312">(CF887*CL887+CG887*CK887+CH887*CL890+CI887*CK890)</f>
        <v>-0.37546281335339926</v>
      </c>
      <c r="CR887" s="2">
        <f t="shared" ref="CR887" si="9313">CF887*CM887+CH887*CM890-CG887*CN887-CI887*CN890</f>
        <v>0</v>
      </c>
      <c r="CS887" s="3">
        <f t="shared" ref="CS887" si="9314">(CF887*CN887+CG887*CM887+CH887*CN890+CI887*CM890)</f>
        <v>-0.37546281335339926</v>
      </c>
      <c r="CU887" s="29">
        <f t="shared" ref="CU887" si="9315">20*LOG(((1+$CL$4)/$CL$4)/((CP887+CP890)^2+(CQ887+CQ890)^2)^0.5)</f>
        <v>-2.4259496164307406E-2</v>
      </c>
      <c r="CW887" s="51">
        <f t="shared" ref="CW887" si="9316">((CP887^2+CQ887^2)^0.5)/((CP890^2+CQ890^2)^0.5)</f>
        <v>1.0455361094796776</v>
      </c>
    </row>
    <row r="888" spans="1:101" ht="18" customHeight="1" thickBot="1">
      <c r="D888" s="11"/>
      <c r="E888" s="13"/>
      <c r="F888" s="13"/>
      <c r="G888" s="15"/>
      <c r="H888" s="10"/>
      <c r="I888" s="11"/>
      <c r="J888" s="13"/>
      <c r="K888" s="13"/>
      <c r="L888" s="15"/>
      <c r="N888" s="5"/>
      <c r="Q888" s="6"/>
      <c r="S888" s="11"/>
      <c r="T888" s="13"/>
      <c r="U888" s="13"/>
      <c r="V888" s="15"/>
      <c r="W888" s="20"/>
      <c r="X888" s="5"/>
      <c r="AA888" s="6"/>
      <c r="AB888" s="20"/>
      <c r="AC888" s="11"/>
      <c r="AD888" s="13"/>
      <c r="AE888" s="13"/>
      <c r="AF888" s="15"/>
      <c r="AG888" s="20"/>
      <c r="AH888" s="5"/>
      <c r="AK888" s="6"/>
      <c r="AL888" s="20"/>
      <c r="AM888" s="11"/>
      <c r="AN888" s="13"/>
      <c r="AO888" s="13"/>
      <c r="AP888" s="15"/>
      <c r="AR888" s="5"/>
      <c r="AU888" s="6"/>
      <c r="AW888" s="11"/>
      <c r="AX888" s="13"/>
      <c r="AY888" s="13"/>
      <c r="AZ888" s="15"/>
      <c r="BA888" s="20"/>
      <c r="BB888" s="5"/>
      <c r="BE888" s="6"/>
      <c r="BG888" s="11"/>
      <c r="BH888" s="13"/>
      <c r="BI888" s="13"/>
      <c r="BJ888" s="15"/>
      <c r="BL888" s="5"/>
      <c r="BO888" s="6"/>
      <c r="BQ888" s="11"/>
      <c r="BR888" s="13"/>
      <c r="BS888" s="13"/>
      <c r="BT888" s="15"/>
      <c r="BU888" s="20"/>
      <c r="BV888" s="5"/>
      <c r="BY888" s="6"/>
      <c r="CA888" s="11"/>
      <c r="CB888" s="13"/>
      <c r="CC888" s="13"/>
      <c r="CD888" s="15"/>
      <c r="CF888" s="5"/>
      <c r="CI888" s="6"/>
      <c r="CK888" s="11"/>
      <c r="CL888" s="13"/>
      <c r="CM888" s="13"/>
      <c r="CN888" s="15"/>
      <c r="CP888" s="5"/>
      <c r="CS888" s="6"/>
      <c r="CW888" s="52"/>
    </row>
    <row r="889" spans="1:101" ht="18" customHeight="1" thickBot="1">
      <c r="D889" s="11" t="s">
        <v>6</v>
      </c>
      <c r="E889" s="13"/>
      <c r="F889" s="13" t="s">
        <v>7</v>
      </c>
      <c r="G889" s="15"/>
      <c r="H889" s="10"/>
      <c r="I889" s="11" t="s">
        <v>8</v>
      </c>
      <c r="J889" s="13"/>
      <c r="K889" s="13" t="s">
        <v>9</v>
      </c>
      <c r="L889" s="15"/>
      <c r="N889" s="251" t="s">
        <v>26</v>
      </c>
      <c r="O889" s="252"/>
      <c r="P889" s="253" t="s">
        <v>27</v>
      </c>
      <c r="Q889" s="254"/>
      <c r="S889" s="11" t="s">
        <v>13</v>
      </c>
      <c r="T889" s="13"/>
      <c r="U889" s="13" t="s">
        <v>14</v>
      </c>
      <c r="V889" s="15"/>
      <c r="W889" s="20"/>
      <c r="X889" s="251" t="s">
        <v>26</v>
      </c>
      <c r="Y889" s="252"/>
      <c r="Z889" s="253" t="s">
        <v>27</v>
      </c>
      <c r="AA889" s="254"/>
      <c r="AB889" s="20"/>
      <c r="AC889" s="11" t="s">
        <v>8</v>
      </c>
      <c r="AD889" s="13"/>
      <c r="AE889" s="13" t="s">
        <v>9</v>
      </c>
      <c r="AF889" s="15"/>
      <c r="AG889" s="20"/>
      <c r="AH889" s="251" t="s">
        <v>26</v>
      </c>
      <c r="AI889" s="252"/>
      <c r="AJ889" s="253" t="s">
        <v>27</v>
      </c>
      <c r="AK889" s="254"/>
      <c r="AL889" s="20"/>
      <c r="AM889" s="11" t="s">
        <v>13</v>
      </c>
      <c r="AN889" s="13"/>
      <c r="AO889" s="13" t="s">
        <v>14</v>
      </c>
      <c r="AP889" s="15"/>
      <c r="AR889" s="251" t="s">
        <v>26</v>
      </c>
      <c r="AS889" s="252"/>
      <c r="AT889" s="253" t="s">
        <v>27</v>
      </c>
      <c r="AU889" s="254"/>
      <c r="AV889" s="36"/>
      <c r="AW889" s="11" t="s">
        <v>8</v>
      </c>
      <c r="AX889" s="13"/>
      <c r="AY889" s="13" t="s">
        <v>9</v>
      </c>
      <c r="AZ889" s="15"/>
      <c r="BA889" s="20"/>
      <c r="BB889" s="251" t="s">
        <v>26</v>
      </c>
      <c r="BC889" s="252"/>
      <c r="BD889" s="253" t="s">
        <v>27</v>
      </c>
      <c r="BE889" s="254"/>
      <c r="BF889" s="36"/>
      <c r="BG889" s="11" t="s">
        <v>13</v>
      </c>
      <c r="BH889" s="13"/>
      <c r="BI889" s="13" t="s">
        <v>14</v>
      </c>
      <c r="BJ889" s="15"/>
      <c r="BK889" s="36"/>
      <c r="BL889" s="251" t="s">
        <v>26</v>
      </c>
      <c r="BM889" s="252"/>
      <c r="BN889" s="253" t="s">
        <v>27</v>
      </c>
      <c r="BO889" s="254"/>
      <c r="BP889" s="36"/>
      <c r="BQ889" s="11" t="s">
        <v>8</v>
      </c>
      <c r="BR889" s="13"/>
      <c r="BS889" s="13" t="s">
        <v>9</v>
      </c>
      <c r="BT889" s="15"/>
      <c r="BU889" s="20"/>
      <c r="BV889" s="251" t="s">
        <v>26</v>
      </c>
      <c r="BW889" s="252"/>
      <c r="BX889" s="253" t="s">
        <v>27</v>
      </c>
      <c r="BY889" s="254"/>
      <c r="BZ889" s="36"/>
      <c r="CA889" s="11" t="s">
        <v>13</v>
      </c>
      <c r="CB889" s="13"/>
      <c r="CC889" s="13" t="s">
        <v>14</v>
      </c>
      <c r="CD889" s="15"/>
      <c r="CE889" s="36"/>
      <c r="CF889" s="251" t="s">
        <v>26</v>
      </c>
      <c r="CG889" s="252"/>
      <c r="CH889" s="253" t="s">
        <v>27</v>
      </c>
      <c r="CI889" s="254"/>
      <c r="CK889" s="11" t="s">
        <v>28</v>
      </c>
      <c r="CL889" s="13"/>
      <c r="CM889" s="13" t="s">
        <v>29</v>
      </c>
      <c r="CN889" s="15"/>
      <c r="CP889" s="251" t="s">
        <v>26</v>
      </c>
      <c r="CQ889" s="252"/>
      <c r="CR889" s="253" t="s">
        <v>27</v>
      </c>
      <c r="CS889" s="254"/>
      <c r="CU889" s="38" t="s">
        <v>37</v>
      </c>
      <c r="CW889" s="53" t="s">
        <v>45</v>
      </c>
    </row>
    <row r="890" spans="1:101" ht="18" customHeight="1" thickTop="1" thickBot="1">
      <c r="D890" s="16">
        <v>0</v>
      </c>
      <c r="E890" s="17">
        <v>0</v>
      </c>
      <c r="F890" s="18">
        <v>1</v>
      </c>
      <c r="G890" s="19">
        <v>0</v>
      </c>
      <c r="H890" s="10"/>
      <c r="I890" s="16">
        <v>0</v>
      </c>
      <c r="J890" s="17">
        <f t="shared" ref="J890" si="9317">-1/($J$4*$B887)</f>
        <v>-1.1981758970143852</v>
      </c>
      <c r="K890" s="18">
        <v>1</v>
      </c>
      <c r="L890" s="19">
        <v>0</v>
      </c>
      <c r="N890" s="1">
        <f t="shared" ref="N890" si="9318">D890*I887+F890*I890-E890*J887-G890*J890</f>
        <v>0</v>
      </c>
      <c r="O890" s="4">
        <f t="shared" ref="O890" si="9319">(D890*J887+E890*I887+F890*J890+G890*I890)</f>
        <v>-1.1981758970143852</v>
      </c>
      <c r="P890" s="2">
        <f t="shared" ref="P890" si="9320">D890*K887+F890*K890-E890*L887-G890*L890</f>
        <v>1</v>
      </c>
      <c r="Q890" s="3">
        <f t="shared" ref="Q890" si="9321">(D890*L887+E890*K887+F890*L890+G890*K890)</f>
        <v>0</v>
      </c>
      <c r="S890" s="16">
        <v>0</v>
      </c>
      <c r="T890" s="17">
        <v>0</v>
      </c>
      <c r="U890" s="18">
        <v>1</v>
      </c>
      <c r="V890" s="19">
        <v>0</v>
      </c>
      <c r="W890" s="20"/>
      <c r="X890" s="1">
        <f t="shared" ref="X890" si="9322">N890*S887+P890*S890-O890*T887-Q890*T890</f>
        <v>0</v>
      </c>
      <c r="Y890" s="4">
        <f t="shared" ref="Y890" si="9323">(N890*T887+O890*S887+P890*T890+Q890*S890)</f>
        <v>-1.1981758970143852</v>
      </c>
      <c r="Z890" s="2">
        <f t="shared" ref="Z890" si="9324">N890*U887+P890*U890-O890*V887-Q890*V890</f>
        <v>-0.97131953230710089</v>
      </c>
      <c r="AA890" s="3">
        <f t="shared" ref="AA890" si="9325">(N890*V887+O890*U887+P890*V890+Q890*U890)</f>
        <v>0</v>
      </c>
      <c r="AB890" s="20"/>
      <c r="AC890" s="16">
        <v>0</v>
      </c>
      <c r="AD890" s="17">
        <f t="shared" ref="AD890" si="9326">-1/($AD$4*$B887)</f>
        <v>-1.3688579344481313</v>
      </c>
      <c r="AE890" s="18">
        <v>1</v>
      </c>
      <c r="AF890" s="19">
        <v>0</v>
      </c>
      <c r="AG890" s="20"/>
      <c r="AH890" s="1">
        <f t="shared" ref="AH890" si="9327">X890*AC887+Z890*AC890-Y890*AD887-AA890*AD890</f>
        <v>0</v>
      </c>
      <c r="AI890" s="4">
        <f t="shared" ref="AI890" si="9328">(X890*AD887+Y890*AC887+Z890*AD890+AA890*AC890)</f>
        <v>0.13142255166863781</v>
      </c>
      <c r="AJ890" s="2">
        <f t="shared" ref="AJ890" si="9329">X890*AE887+Z890*AE890-Y890*AF887-AA890*AF890</f>
        <v>-0.97131953230710089</v>
      </c>
      <c r="AK890" s="3">
        <f t="shared" ref="AK890" si="9330">(X890*AF887+Y890*AE887+Z890*AF890+AA890*AE890)</f>
        <v>0</v>
      </c>
      <c r="AL890" s="20"/>
      <c r="AM890" s="16">
        <v>0</v>
      </c>
      <c r="AN890" s="17">
        <v>0</v>
      </c>
      <c r="AO890" s="18">
        <v>1</v>
      </c>
      <c r="AP890" s="19">
        <v>0</v>
      </c>
      <c r="AR890" s="1">
        <f t="shared" ref="AR890" si="9331">AH890*AM887+AJ890*AM890-AI890*AN887-AK890*AN890</f>
        <v>0</v>
      </c>
      <c r="AS890" s="4">
        <f t="shared" ref="AS890" si="9332">(AH890*AN887+AI890*AM887+AJ890*AN890+AK890*AM890)</f>
        <v>0.13142255166863781</v>
      </c>
      <c r="AT890" s="2">
        <f t="shared" ref="AT890" si="9333">AH890*AO887+AJ890*AO890-AI890*AP887-AK890*AP890</f>
        <v>-0.7466148952460242</v>
      </c>
      <c r="AU890" s="3">
        <f t="shared" ref="AU890" si="9334">(AH890*AP887+AI890*AO887+AJ890*AP890+AK890*AO890)</f>
        <v>0</v>
      </c>
      <c r="AV890" s="20"/>
      <c r="AW890" s="16">
        <v>0</v>
      </c>
      <c r="AX890" s="17">
        <f t="shared" ref="AX890" si="9335">-1/($AX$4*$B887)</f>
        <v>-1.3688579344481313</v>
      </c>
      <c r="AY890" s="18">
        <v>1</v>
      </c>
      <c r="AZ890" s="19">
        <v>0</v>
      </c>
      <c r="BA890" s="20"/>
      <c r="BB890" s="1">
        <f t="shared" ref="BB890" si="9336">AR890*AW887+AT890*AW890-AS890*AX887-AU890*AX890</f>
        <v>0</v>
      </c>
      <c r="BC890" s="4">
        <f t="shared" ref="BC890" si="9337">(AR890*AX887+AS890*AW887+AT890*AX890+AU890*AW890)</f>
        <v>1.1534322750033184</v>
      </c>
      <c r="BD890" s="2">
        <f t="shared" ref="BD890" si="9338">AR890*AY887+AT890*AY890-AS890*AZ887-AU890*AZ890</f>
        <v>-0.7466148952460242</v>
      </c>
      <c r="BE890" s="3">
        <f t="shared" ref="BE890" si="9339">(AR890*AZ887+AS890*AY887+AT890*AZ890+AU890*AY890)</f>
        <v>0</v>
      </c>
      <c r="BF890" s="20"/>
      <c r="BG890" s="16">
        <v>0</v>
      </c>
      <c r="BH890" s="17">
        <v>0</v>
      </c>
      <c r="BI890" s="18">
        <v>1</v>
      </c>
      <c r="BJ890" s="19">
        <v>0</v>
      </c>
      <c r="BK890" s="20"/>
      <c r="BL890" s="1">
        <f t="shared" ref="BL890" si="9340">BB890*BG887+BD890*BG890-BC890*BH887-BE890*BH890</f>
        <v>0</v>
      </c>
      <c r="BM890" s="4">
        <f t="shared" ref="BM890" si="9341">(BB890*BH887+BC890*BG887+BD890*BH890+BE890*BG890)</f>
        <v>1.1534322750033184</v>
      </c>
      <c r="BN890" s="2">
        <f t="shared" ref="BN890" si="9342">BB890*BI887+BD890*BI890-BC890*BJ887-BE890*BJ890</f>
        <v>1.1510894222696852</v>
      </c>
      <c r="BO890" s="3">
        <f t="shared" ref="BO890" si="9343">(BB890*BJ887+BC890*BI887+BD890*BJ890+BE890*BI890)</f>
        <v>0</v>
      </c>
      <c r="BP890" s="20"/>
      <c r="BQ890" s="16">
        <v>0</v>
      </c>
      <c r="BR890" s="17">
        <f t="shared" ref="BR890" si="9344">-1/($BR$4*$B887)</f>
        <v>-1.1981758970143852</v>
      </c>
      <c r="BS890" s="18">
        <v>1</v>
      </c>
      <c r="BT890" s="19">
        <v>0</v>
      </c>
      <c r="BU890" s="20"/>
      <c r="BV890" s="1">
        <f t="shared" ref="BV890" si="9345">BL890*BQ887+BN890*BQ890-BM890*BR887-BO890*BR890</f>
        <v>0</v>
      </c>
      <c r="BW890" s="4">
        <f t="shared" ref="BW890" si="9346">(BL890*BR887+BM890*BQ887+BN890*BR890+BO890*BQ890)</f>
        <v>-0.22577532606843209</v>
      </c>
      <c r="BX890" s="2">
        <f t="shared" ref="BX890" si="9347">BL890*BS887+BN890*BS890-BM890*BT887-BO890*BT890</f>
        <v>1.1510894222696852</v>
      </c>
      <c r="BY890" s="3">
        <f t="shared" ref="BY890" si="9348">(BL890*BT887+BM890*BS887+BN890*BT890+BO890*BS890)</f>
        <v>0</v>
      </c>
      <c r="BZ890" s="20"/>
      <c r="CA890" s="16">
        <v>0</v>
      </c>
      <c r="CB890" s="17">
        <v>0</v>
      </c>
      <c r="CC890" s="18">
        <v>1</v>
      </c>
      <c r="CD890" s="19">
        <v>0</v>
      </c>
      <c r="CE890" s="20"/>
      <c r="CF890" s="1">
        <f t="shared" ref="CF890" si="9349">BV890*CA887+BX890*CA890-BW890*CB887-BY890*CB890</f>
        <v>0</v>
      </c>
      <c r="CG890" s="4">
        <f t="shared" ref="CG890" si="9350">(BV890*CB887+BW890*CA887+BX890*CB890+BY890*CA890)</f>
        <v>-0.22577532606843209</v>
      </c>
      <c r="CH890" s="2">
        <f t="shared" ref="CH890" si="9351">BV890*CC887+BX890*CC890-BW890*CD887-BY890*CD890</f>
        <v>0.95667641388745739</v>
      </c>
      <c r="CI890" s="3">
        <f t="shared" ref="CI890" si="9352">(BV890*CD887+BW890*CC887+BX890*CD890+BY890*CC890)</f>
        <v>0</v>
      </c>
      <c r="CK890" s="16">
        <f t="shared" ref="CK890" si="9353">1/$CL$4</f>
        <v>1</v>
      </c>
      <c r="CL890" s="17">
        <v>0</v>
      </c>
      <c r="CM890" s="18">
        <v>1</v>
      </c>
      <c r="CN890" s="19">
        <v>0</v>
      </c>
      <c r="CP890" s="1">
        <f t="shared" ref="CP890" si="9354">CF890*CK887+CH890*CK890-CG890*CL887-CI890*CL890</f>
        <v>0.95667641388745739</v>
      </c>
      <c r="CQ890" s="4">
        <f t="shared" ref="CQ890" si="9355">(CF890*CL887+CG890*CK887+CH890*CL890+CI890*CK890)</f>
        <v>-0.22577532606843209</v>
      </c>
      <c r="CR890" s="2">
        <f t="shared" ref="CR890" si="9356">CF890*CM887+CH890*CM890-CG890*CN887-CI890*CN890</f>
        <v>0.95667641388745739</v>
      </c>
      <c r="CS890" s="3">
        <f t="shared" ref="CS890" si="9357">(CF890*CN887+CG890*CM887+CH890*CN890+CI890*CM890)</f>
        <v>0</v>
      </c>
      <c r="CU890" s="39">
        <f t="shared" ref="CU890" si="9358">(180/PI())*ATAN(-1*(CQ887/CP887))</f>
        <v>21.428311380483908</v>
      </c>
      <c r="CW890" s="54">
        <f t="shared" ref="CW890" si="9359">20*LOG(((1-(10^(CU887/20)^2)*(1-((1-CW887)/(1+CW887))^2))^0.5))</f>
        <v>-22.172992520323554</v>
      </c>
    </row>
    <row r="891" spans="1:101" ht="18" customHeight="1"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3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  <c r="BB891" s="20"/>
      <c r="BC891" s="20"/>
      <c r="BD891" s="20"/>
      <c r="BE891" s="20"/>
      <c r="BF891" s="20"/>
      <c r="BG891" s="20"/>
      <c r="BH891" s="20"/>
      <c r="BI891" s="20"/>
      <c r="BJ891" s="20"/>
      <c r="BK891" s="20"/>
      <c r="BL891" s="20"/>
      <c r="BM891" s="20"/>
      <c r="BN891" s="20"/>
      <c r="BO891" s="20"/>
      <c r="BP891" s="20"/>
      <c r="BQ891" s="20"/>
      <c r="BR891" s="20"/>
      <c r="BS891" s="20"/>
      <c r="BT891" s="20"/>
      <c r="BU891" s="20"/>
      <c r="BV891" s="20"/>
      <c r="BW891" s="20"/>
      <c r="BX891" s="20"/>
      <c r="BY891" s="20"/>
      <c r="BZ891" s="20"/>
      <c r="CA891" s="20"/>
      <c r="CB891" s="20"/>
      <c r="CC891" s="20"/>
      <c r="CD891" s="20"/>
      <c r="CE891" s="20"/>
      <c r="CF891" s="20"/>
      <c r="CG891" s="20"/>
      <c r="CH891" s="20"/>
      <c r="CI891" s="20"/>
      <c r="CJ891" s="20"/>
      <c r="CK891" s="20"/>
      <c r="CL891" s="20"/>
    </row>
    <row r="892" spans="1:101" ht="18" customHeight="1"/>
    <row r="893" spans="1:101" ht="18" customHeight="1" thickBot="1">
      <c r="A893" s="23"/>
      <c r="B893" s="23"/>
      <c r="C893" s="23"/>
      <c r="D893" s="20" t="s">
        <v>15</v>
      </c>
      <c r="E893" s="20"/>
      <c r="F893" s="20"/>
      <c r="G893" s="20"/>
      <c r="H893" s="20"/>
      <c r="I893" s="20" t="s">
        <v>16</v>
      </c>
      <c r="J893" s="20"/>
      <c r="K893" s="20"/>
      <c r="L893" s="20"/>
      <c r="M893" s="23"/>
      <c r="N893" s="23"/>
      <c r="O893" s="24" t="s">
        <v>17</v>
      </c>
      <c r="P893" s="23"/>
      <c r="Q893" s="23"/>
      <c r="R893" s="23"/>
      <c r="S893" s="20"/>
      <c r="T893" s="20" t="s">
        <v>18</v>
      </c>
      <c r="U893" s="23"/>
      <c r="V893" s="23"/>
      <c r="W893" s="23"/>
      <c r="X893" s="23"/>
      <c r="Y893" s="24" t="s">
        <v>19</v>
      </c>
      <c r="Z893" s="23"/>
      <c r="AA893" s="23"/>
      <c r="AB893" s="23"/>
      <c r="AC893" s="24" t="s">
        <v>20</v>
      </c>
      <c r="AD893" s="20"/>
      <c r="AE893" s="20"/>
      <c r="AF893" s="20"/>
      <c r="AG893" s="20"/>
      <c r="AH893" s="23"/>
      <c r="AI893" s="24" t="s">
        <v>21</v>
      </c>
      <c r="AJ893" s="23"/>
      <c r="AK893" s="23"/>
      <c r="AL893" s="20"/>
      <c r="AM893" s="24" t="s">
        <v>31</v>
      </c>
      <c r="AN893" s="20"/>
      <c r="AO893" s="23"/>
      <c r="AP893" s="23"/>
      <c r="AQ893" s="23"/>
      <c r="AR893" s="23"/>
      <c r="AS893" s="24" t="s">
        <v>91</v>
      </c>
      <c r="AT893" s="23"/>
      <c r="AU893" s="23"/>
      <c r="AV893" s="23"/>
      <c r="AW893" s="24" t="s">
        <v>32</v>
      </c>
      <c r="AX893" s="20"/>
      <c r="AY893" s="20"/>
      <c r="AZ893" s="20"/>
      <c r="BA893" s="20"/>
      <c r="BB893" s="23"/>
      <c r="BC893" s="24" t="s">
        <v>22</v>
      </c>
      <c r="BD893" s="23"/>
      <c r="BE893" s="23"/>
      <c r="BF893" s="23"/>
      <c r="BG893" s="24" t="s">
        <v>33</v>
      </c>
      <c r="BH893" s="20"/>
      <c r="BI893" s="23"/>
      <c r="BJ893" s="23"/>
      <c r="BK893" s="23"/>
      <c r="BL893" s="23"/>
      <c r="BM893" s="24" t="s">
        <v>34</v>
      </c>
      <c r="BN893" s="23"/>
      <c r="BO893" s="23"/>
      <c r="BP893" s="23"/>
      <c r="BQ893" s="24" t="s">
        <v>89</v>
      </c>
      <c r="BR893" s="20"/>
      <c r="BS893" s="20"/>
      <c r="BT893" s="20"/>
      <c r="BU893" s="20"/>
      <c r="BV893" s="23"/>
      <c r="BW893" s="24" t="s">
        <v>35</v>
      </c>
      <c r="BX893" s="23"/>
      <c r="BY893" s="23"/>
      <c r="BZ893" s="23"/>
      <c r="CA893" s="24" t="s">
        <v>90</v>
      </c>
      <c r="CB893" s="20"/>
      <c r="CC893" s="23"/>
      <c r="CD893" s="23"/>
      <c r="CE893" s="23"/>
      <c r="CF893" s="23"/>
      <c r="CG893" s="24" t="s">
        <v>92</v>
      </c>
      <c r="CH893" s="23"/>
      <c r="CI893" s="23"/>
      <c r="CJ893" s="23"/>
      <c r="CK893" s="24" t="s">
        <v>36</v>
      </c>
      <c r="CL893" s="24"/>
      <c r="CM893" s="23"/>
      <c r="CN893" s="23"/>
      <c r="CO893" s="23"/>
      <c r="CP893" s="23"/>
      <c r="CQ893" s="24" t="s">
        <v>93</v>
      </c>
      <c r="CR893" s="23"/>
      <c r="CS893" s="23"/>
    </row>
    <row r="894" spans="1:101" ht="18" customHeight="1" thickBot="1">
      <c r="A894" s="23"/>
      <c r="B894" s="33"/>
      <c r="C894" s="23"/>
      <c r="D894" s="7" t="s">
        <v>2</v>
      </c>
      <c r="E894" s="8"/>
      <c r="F894" s="8" t="s">
        <v>3</v>
      </c>
      <c r="G894" s="9"/>
      <c r="H894" s="10"/>
      <c r="I894" s="7" t="s">
        <v>4</v>
      </c>
      <c r="J894" s="8"/>
      <c r="K894" s="8" t="s">
        <v>5</v>
      </c>
      <c r="L894" s="9"/>
      <c r="M894" s="23"/>
      <c r="N894" s="251" t="s">
        <v>79</v>
      </c>
      <c r="O894" s="252"/>
      <c r="P894" s="253" t="s">
        <v>80</v>
      </c>
      <c r="Q894" s="254"/>
      <c r="R894" s="23"/>
      <c r="S894" s="7" t="s">
        <v>11</v>
      </c>
      <c r="T894" s="8"/>
      <c r="U894" s="8" t="s">
        <v>12</v>
      </c>
      <c r="V894" s="9"/>
      <c r="W894" s="20"/>
      <c r="X894" s="251" t="s">
        <v>79</v>
      </c>
      <c r="Y894" s="252"/>
      <c r="Z894" s="253" t="s">
        <v>80</v>
      </c>
      <c r="AA894" s="254"/>
      <c r="AB894" s="20"/>
      <c r="AC894" s="7" t="s">
        <v>4</v>
      </c>
      <c r="AD894" s="8"/>
      <c r="AE894" s="8" t="s">
        <v>5</v>
      </c>
      <c r="AF894" s="9"/>
      <c r="AG894" s="20"/>
      <c r="AH894" s="251" t="s">
        <v>0</v>
      </c>
      <c r="AI894" s="252"/>
      <c r="AJ894" s="253" t="s">
        <v>1</v>
      </c>
      <c r="AK894" s="254"/>
      <c r="AL894" s="20"/>
      <c r="AM894" s="7" t="s">
        <v>11</v>
      </c>
      <c r="AN894" s="8"/>
      <c r="AO894" s="8" t="s">
        <v>12</v>
      </c>
      <c r="AP894" s="9"/>
      <c r="AQ894" s="23"/>
      <c r="AR894" s="251" t="s">
        <v>0</v>
      </c>
      <c r="AS894" s="252"/>
      <c r="AT894" s="253" t="s">
        <v>1</v>
      </c>
      <c r="AU894" s="254"/>
      <c r="AV894" s="36"/>
      <c r="AW894" s="7" t="s">
        <v>4</v>
      </c>
      <c r="AX894" s="8"/>
      <c r="AY894" s="8" t="s">
        <v>5</v>
      </c>
      <c r="AZ894" s="9"/>
      <c r="BA894" s="20"/>
      <c r="BB894" s="251" t="s">
        <v>0</v>
      </c>
      <c r="BC894" s="252"/>
      <c r="BD894" s="253" t="s">
        <v>1</v>
      </c>
      <c r="BE894" s="254"/>
      <c r="BF894" s="36"/>
      <c r="BG894" s="7" t="s">
        <v>11</v>
      </c>
      <c r="BH894" s="8"/>
      <c r="BI894" s="8" t="s">
        <v>12</v>
      </c>
      <c r="BJ894" s="9"/>
      <c r="BK894" s="36"/>
      <c r="BL894" s="251" t="s">
        <v>0</v>
      </c>
      <c r="BM894" s="252"/>
      <c r="BN894" s="253" t="s">
        <v>1</v>
      </c>
      <c r="BO894" s="254"/>
      <c r="BP894" s="36"/>
      <c r="BQ894" s="7" t="s">
        <v>4</v>
      </c>
      <c r="BR894" s="8"/>
      <c r="BS894" s="8" t="s">
        <v>5</v>
      </c>
      <c r="BT894" s="9"/>
      <c r="BU894" s="20"/>
      <c r="BV894" s="251" t="s">
        <v>0</v>
      </c>
      <c r="BW894" s="252"/>
      <c r="BX894" s="253" t="s">
        <v>1</v>
      </c>
      <c r="BY894" s="254"/>
      <c r="BZ894" s="36"/>
      <c r="CA894" s="7" t="s">
        <v>11</v>
      </c>
      <c r="CB894" s="8"/>
      <c r="CC894" s="8" t="s">
        <v>12</v>
      </c>
      <c r="CD894" s="9"/>
      <c r="CE894" s="36"/>
      <c r="CF894" s="251" t="s">
        <v>0</v>
      </c>
      <c r="CG894" s="252"/>
      <c r="CH894" s="253" t="s">
        <v>1</v>
      </c>
      <c r="CI894" s="254"/>
      <c r="CJ894" s="23"/>
      <c r="CK894" s="7" t="s">
        <v>23</v>
      </c>
      <c r="CL894" s="8"/>
      <c r="CM894" s="8" t="s">
        <v>24</v>
      </c>
      <c r="CN894" s="9"/>
      <c r="CO894" s="23"/>
      <c r="CP894" s="251" t="s">
        <v>0</v>
      </c>
      <c r="CQ894" s="252"/>
      <c r="CR894" s="253" t="s">
        <v>1</v>
      </c>
      <c r="CS894" s="254"/>
      <c r="CU894" s="26" t="s">
        <v>25</v>
      </c>
      <c r="CW894" s="50" t="s">
        <v>44</v>
      </c>
    </row>
    <row r="895" spans="1:101" ht="18" customHeight="1" thickTop="1" thickBot="1">
      <c r="B895" s="34">
        <v>1.23</v>
      </c>
      <c r="D895" s="11">
        <v>1</v>
      </c>
      <c r="E895" s="12">
        <v>0</v>
      </c>
      <c r="F895" s="13">
        <v>0</v>
      </c>
      <c r="G895" s="40">
        <f t="shared" ref="G895" si="9360">-1/($E$4*$B895)</f>
        <v>-0.85408985196060605</v>
      </c>
      <c r="H895" s="10"/>
      <c r="I895" s="11">
        <v>1</v>
      </c>
      <c r="J895" s="12">
        <v>0</v>
      </c>
      <c r="K895" s="13">
        <v>0</v>
      </c>
      <c r="L895" s="14">
        <v>0</v>
      </c>
      <c r="N895" s="1">
        <f t="shared" ref="N895" si="9361">D895*I895+F895*I898-E895*J895-G895*J898</f>
        <v>-1.5029956824890167E-2</v>
      </c>
      <c r="O895" s="4">
        <f t="shared" ref="O895" si="9362">(D895*J895+E895*I895+F895*J898+G895*I898)</f>
        <v>0</v>
      </c>
      <c r="P895" s="2">
        <f t="shared" ref="P895" si="9363">D895*K895+F895*K898-E895*L895-G895*L898</f>
        <v>0</v>
      </c>
      <c r="Q895" s="3">
        <f t="shared" ref="Q895" si="9364">(D895*L895+E895*K895+F895*L898+G895*K898)</f>
        <v>-0.85408985196060605</v>
      </c>
      <c r="S895" s="11">
        <v>1</v>
      </c>
      <c r="T895" s="12">
        <v>0</v>
      </c>
      <c r="U895" s="13">
        <v>0</v>
      </c>
      <c r="V895" s="40">
        <f t="shared" ref="V895" si="9365">-1/($T$4*$B895)</f>
        <v>-1.6318910680074286</v>
      </c>
      <c r="W895" s="20"/>
      <c r="X895" s="1">
        <f t="shared" ref="X895" si="9366">N895*S895+P895*S898-O895*T895-Q895*T898</f>
        <v>-1.5029956824890167E-2</v>
      </c>
      <c r="Y895" s="4">
        <f t="shared" ref="Y895" si="9367">(N895*T895+O895*S895+P895*T898+Q895*S898)</f>
        <v>0</v>
      </c>
      <c r="Z895" s="2">
        <f t="shared" ref="Z895" si="9368">N895*U895+P895*U898-O895*V895-Q895*V898</f>
        <v>0</v>
      </c>
      <c r="AA895" s="3">
        <f t="shared" ref="AA895" si="9369">(N895*V895+O895*U895+P895*V898+Q895*U898)</f>
        <v>-0.82956259966553048</v>
      </c>
      <c r="AB895" s="20"/>
      <c r="AC895" s="11">
        <v>1</v>
      </c>
      <c r="AD895" s="12">
        <v>0</v>
      </c>
      <c r="AE895" s="13">
        <v>0</v>
      </c>
      <c r="AF895" s="14">
        <v>0</v>
      </c>
      <c r="AG895" s="20"/>
      <c r="AH895" s="1">
        <f t="shared" ref="AH895" si="9370">X895*AC895+Z895*AC898-Y895*AD895-AA895*AD898</f>
        <v>-1.1413511624686037</v>
      </c>
      <c r="AI895" s="4">
        <f t="shared" ref="AI895" si="9371">(X895*AD895+Y895*AC895+Z895*AD898+AA895*AC898)</f>
        <v>0</v>
      </c>
      <c r="AJ895" s="2">
        <f t="shared" ref="AJ895" si="9372">X895*AE895+Z895*AE898-Y895*AF895-AA895*AF898</f>
        <v>0</v>
      </c>
      <c r="AK895" s="3">
        <f t="shared" ref="AK895" si="9373">(X895*AF895+Y895*AE895+Z895*AF898+AA895*AE898)</f>
        <v>-0.82956259966553048</v>
      </c>
      <c r="AL895" s="20"/>
      <c r="AM895" s="11">
        <v>1</v>
      </c>
      <c r="AN895" s="12">
        <v>0</v>
      </c>
      <c r="AO895" s="13">
        <v>0</v>
      </c>
      <c r="AP895" s="40">
        <f t="shared" ref="AP895" si="9374">-1/($AN$4*$B895)</f>
        <v>-1.6958867961645823</v>
      </c>
      <c r="AR895" s="1">
        <f t="shared" ref="AR895" si="9375">AH895*AM895+AJ895*AM898-AI895*AN895-AK895*AN898</f>
        <v>-1.1413511624686037</v>
      </c>
      <c r="AS895" s="4">
        <f t="shared" ref="AS895" si="9376">(AH895*AN895+AI895*AM895+AJ895*AN898+AK895*AM898)</f>
        <v>0</v>
      </c>
      <c r="AT895" s="2">
        <f t="shared" ref="AT895" si="9377">AH895*AO895+AJ895*AO898-AI895*AP895-AK895*AP898</f>
        <v>0</v>
      </c>
      <c r="AU895" s="3">
        <f t="shared" ref="AU895" si="9378">(AH895*AP895+AI895*AO895+AJ895*AP898+AK895*AO898)</f>
        <v>1.1060397665520714</v>
      </c>
      <c r="AV895" s="20"/>
      <c r="AW895" s="11">
        <v>1</v>
      </c>
      <c r="AX895" s="12">
        <v>0</v>
      </c>
      <c r="AY895" s="13">
        <v>0</v>
      </c>
      <c r="AZ895" s="14">
        <v>0</v>
      </c>
      <c r="BA895" s="20"/>
      <c r="BB895" s="1">
        <f t="shared" ref="BB895" si="9379">AR895*AW895+AT895*AW898-AS895*AX895-AU895*AX898</f>
        <v>0.3603511127485941</v>
      </c>
      <c r="BC895" s="4">
        <f t="shared" ref="BC895" si="9380">(AR895*AX895+AS895*AW895+AT895*AX898+AU895*AW898)</f>
        <v>0</v>
      </c>
      <c r="BD895" s="2">
        <f t="shared" ref="BD895" si="9381">AR895*AY895+AT895*AY898-AS895*AZ895-AU895*AZ898</f>
        <v>0</v>
      </c>
      <c r="BE895" s="3">
        <f t="shared" ref="BE895" si="9382">(AR895*AZ895+AS895*AY895+AT895*AZ898+AU895*AY898)</f>
        <v>1.1060397665520714</v>
      </c>
      <c r="BF895" s="20"/>
      <c r="BG895" s="11">
        <v>1</v>
      </c>
      <c r="BH895" s="12">
        <v>0</v>
      </c>
      <c r="BI895" s="13">
        <v>0</v>
      </c>
      <c r="BJ895" s="40">
        <f t="shared" ref="BJ895" si="9383">-1/($BH$4*$B895)</f>
        <v>-1.6318910680074286</v>
      </c>
      <c r="BK895" s="20"/>
      <c r="BL895" s="1">
        <f t="shared" ref="BL895" si="9384">BB895*BG895+BD895*BG898-BC895*BH895-BE895*BH898</f>
        <v>0.3603511127485941</v>
      </c>
      <c r="BM895" s="4">
        <f t="shared" ref="BM895" si="9385">(BB895*BH895+BC895*BG895+BD895*BH898+BE895*BG898)</f>
        <v>0</v>
      </c>
      <c r="BN895" s="2">
        <f t="shared" ref="BN895" si="9386">BB895*BI895+BD895*BI898-BC895*BJ895-BE895*BJ898</f>
        <v>0</v>
      </c>
      <c r="BO895" s="3">
        <f t="shared" ref="BO895" si="9387">(BB895*BJ895+BC895*BI895+BD895*BJ898+BE895*BI898)</f>
        <v>0.51798600431110287</v>
      </c>
      <c r="BP895" s="20"/>
      <c r="BQ895" s="11">
        <v>1</v>
      </c>
      <c r="BR895" s="12">
        <v>0</v>
      </c>
      <c r="BS895" s="13">
        <v>0</v>
      </c>
      <c r="BT895" s="14">
        <v>0</v>
      </c>
      <c r="BU895" s="20"/>
      <c r="BV895" s="1">
        <f t="shared" ref="BV895" si="9388">BL895*BQ895+BN895*BQ898-BM895*BR895-BO895*BR898</f>
        <v>0.9759436178987978</v>
      </c>
      <c r="BW895" s="4">
        <f t="shared" ref="BW895" si="9389">(BL895*BR895+BM895*BQ895+BN895*BR898+BO895*BQ898)</f>
        <v>0</v>
      </c>
      <c r="BX895" s="2">
        <f t="shared" ref="BX895" si="9390">BL895*BS895+BN895*BS898-BM895*BT895-BO895*BT898</f>
        <v>0</v>
      </c>
      <c r="BY895" s="3">
        <f t="shared" ref="BY895" si="9391">(BL895*BT895+BM895*BS895+BN895*BT898+BO895*BS898)</f>
        <v>0.51798600431110287</v>
      </c>
      <c r="BZ895" s="20"/>
      <c r="CA895" s="11">
        <v>1</v>
      </c>
      <c r="CB895" s="12">
        <v>0</v>
      </c>
      <c r="CC895" s="13">
        <v>0</v>
      </c>
      <c r="CD895" s="40">
        <f t="shared" ref="CD895" si="9392">-1/($CB$4*$B895)</f>
        <v>-0.85408985196060605</v>
      </c>
      <c r="CE895" s="20"/>
      <c r="CF895" s="1">
        <f t="shared" ref="CF895" si="9393">BV895*CA895+BX895*CA898-BW895*CB895-BY895*CB898</f>
        <v>0.9759436178987978</v>
      </c>
      <c r="CG895" s="4">
        <f t="shared" ref="CG895" si="9394">(BV895*CB895+BW895*CA895+BX895*CB898+BY895*CA898)</f>
        <v>0</v>
      </c>
      <c r="CH895" s="2">
        <f t="shared" ref="CH895" si="9395">BV895*CC895+BX895*CC898-BW895*CD895-BY895*CD898</f>
        <v>0</v>
      </c>
      <c r="CI895" s="3">
        <f t="shared" ref="CI895" si="9396">(BV895*CD895+BW895*CC895+BX895*CD898+BY895*CC898)</f>
        <v>-0.31555753582197965</v>
      </c>
      <c r="CJ895" s="28"/>
      <c r="CK895" s="11">
        <v>1</v>
      </c>
      <c r="CL895" s="12">
        <v>0</v>
      </c>
      <c r="CM895" s="13">
        <v>0</v>
      </c>
      <c r="CN895" s="14">
        <v>0</v>
      </c>
      <c r="CP895" s="1">
        <f t="shared" ref="CP895" si="9397">CF895*CK895+CH895*CK898-CG895*CL895-CI895*CL898</f>
        <v>0.9759436178987978</v>
      </c>
      <c r="CQ895" s="4">
        <f t="shared" ref="CQ895" si="9398">(CF895*CL895+CG895*CK895+CH895*CL898+CI895*CK898)</f>
        <v>-0.31555753582197965</v>
      </c>
      <c r="CR895" s="2">
        <f t="shared" ref="CR895" si="9399">CF895*CM895+CH895*CM898-CG895*CN895-CI895*CN898</f>
        <v>0</v>
      </c>
      <c r="CS895" s="3">
        <f t="shared" ref="CS895" si="9400">(CF895*CN895+CG895*CM895+CH895*CN898+CI895*CM898)</f>
        <v>-0.31555753582197965</v>
      </c>
      <c r="CU895" s="29">
        <f t="shared" ref="CU895" si="9401">20*LOG(((1+$CL$4)/$CL$4)/((CP895+CP898)^2+(CQ895+CQ898)^2)^0.5)</f>
        <v>-2.9431416866426946E-2</v>
      </c>
      <c r="CW895" s="51">
        <f t="shared" ref="CW895" si="9402">((CP895^2+CQ895^2)^0.5)/((CP898^2+CQ898^2)^0.5)</f>
        <v>1.0386743236948444</v>
      </c>
    </row>
    <row r="896" spans="1:101" ht="18" customHeight="1" thickBot="1">
      <c r="D896" s="11"/>
      <c r="E896" s="13"/>
      <c r="F896" s="13"/>
      <c r="G896" s="15"/>
      <c r="H896" s="10"/>
      <c r="I896" s="11"/>
      <c r="J896" s="13"/>
      <c r="K896" s="13"/>
      <c r="L896" s="15"/>
      <c r="N896" s="5"/>
      <c r="Q896" s="6"/>
      <c r="S896" s="11"/>
      <c r="T896" s="13"/>
      <c r="U896" s="13"/>
      <c r="V896" s="15"/>
      <c r="W896" s="20"/>
      <c r="X896" s="5"/>
      <c r="AA896" s="6"/>
      <c r="AB896" s="20"/>
      <c r="AC896" s="11"/>
      <c r="AD896" s="13"/>
      <c r="AE896" s="13"/>
      <c r="AF896" s="15"/>
      <c r="AG896" s="20"/>
      <c r="AH896" s="5"/>
      <c r="AK896" s="6"/>
      <c r="AL896" s="20"/>
      <c r="AM896" s="11"/>
      <c r="AN896" s="13"/>
      <c r="AO896" s="13"/>
      <c r="AP896" s="15"/>
      <c r="AR896" s="5"/>
      <c r="AU896" s="6"/>
      <c r="AW896" s="11"/>
      <c r="AX896" s="13"/>
      <c r="AY896" s="13"/>
      <c r="AZ896" s="15"/>
      <c r="BA896" s="20"/>
      <c r="BB896" s="5"/>
      <c r="BE896" s="6"/>
      <c r="BG896" s="11"/>
      <c r="BH896" s="13"/>
      <c r="BI896" s="13"/>
      <c r="BJ896" s="15"/>
      <c r="BL896" s="5"/>
      <c r="BO896" s="6"/>
      <c r="BQ896" s="11"/>
      <c r="BR896" s="13"/>
      <c r="BS896" s="13"/>
      <c r="BT896" s="15"/>
      <c r="BU896" s="20"/>
      <c r="BV896" s="5"/>
      <c r="BY896" s="6"/>
      <c r="CA896" s="11"/>
      <c r="CB896" s="13"/>
      <c r="CC896" s="13"/>
      <c r="CD896" s="15"/>
      <c r="CF896" s="5"/>
      <c r="CI896" s="6"/>
      <c r="CK896" s="11"/>
      <c r="CL896" s="13"/>
      <c r="CM896" s="13"/>
      <c r="CN896" s="15"/>
      <c r="CP896" s="5"/>
      <c r="CS896" s="6"/>
      <c r="CW896" s="52"/>
    </row>
    <row r="897" spans="1:101" ht="18" customHeight="1" thickBot="1">
      <c r="D897" s="11" t="s">
        <v>6</v>
      </c>
      <c r="E897" s="13"/>
      <c r="F897" s="13" t="s">
        <v>7</v>
      </c>
      <c r="G897" s="15"/>
      <c r="H897" s="10"/>
      <c r="I897" s="11" t="s">
        <v>8</v>
      </c>
      <c r="J897" s="13"/>
      <c r="K897" s="13" t="s">
        <v>9</v>
      </c>
      <c r="L897" s="15"/>
      <c r="N897" s="251" t="s">
        <v>26</v>
      </c>
      <c r="O897" s="252"/>
      <c r="P897" s="253" t="s">
        <v>27</v>
      </c>
      <c r="Q897" s="254"/>
      <c r="S897" s="11" t="s">
        <v>13</v>
      </c>
      <c r="T897" s="13"/>
      <c r="U897" s="13" t="s">
        <v>14</v>
      </c>
      <c r="V897" s="15"/>
      <c r="W897" s="20"/>
      <c r="X897" s="251" t="s">
        <v>26</v>
      </c>
      <c r="Y897" s="252"/>
      <c r="Z897" s="253" t="s">
        <v>27</v>
      </c>
      <c r="AA897" s="254"/>
      <c r="AB897" s="20"/>
      <c r="AC897" s="11" t="s">
        <v>8</v>
      </c>
      <c r="AD897" s="13"/>
      <c r="AE897" s="13" t="s">
        <v>9</v>
      </c>
      <c r="AF897" s="15"/>
      <c r="AG897" s="20"/>
      <c r="AH897" s="251" t="s">
        <v>26</v>
      </c>
      <c r="AI897" s="252"/>
      <c r="AJ897" s="253" t="s">
        <v>27</v>
      </c>
      <c r="AK897" s="254"/>
      <c r="AL897" s="20"/>
      <c r="AM897" s="11" t="s">
        <v>13</v>
      </c>
      <c r="AN897" s="13"/>
      <c r="AO897" s="13" t="s">
        <v>14</v>
      </c>
      <c r="AP897" s="15"/>
      <c r="AR897" s="251" t="s">
        <v>26</v>
      </c>
      <c r="AS897" s="252"/>
      <c r="AT897" s="253" t="s">
        <v>27</v>
      </c>
      <c r="AU897" s="254"/>
      <c r="AV897" s="36"/>
      <c r="AW897" s="11" t="s">
        <v>8</v>
      </c>
      <c r="AX897" s="13"/>
      <c r="AY897" s="13" t="s">
        <v>9</v>
      </c>
      <c r="AZ897" s="15"/>
      <c r="BA897" s="20"/>
      <c r="BB897" s="251" t="s">
        <v>26</v>
      </c>
      <c r="BC897" s="252"/>
      <c r="BD897" s="253" t="s">
        <v>27</v>
      </c>
      <c r="BE897" s="254"/>
      <c r="BF897" s="36"/>
      <c r="BG897" s="11" t="s">
        <v>13</v>
      </c>
      <c r="BH897" s="13"/>
      <c r="BI897" s="13" t="s">
        <v>14</v>
      </c>
      <c r="BJ897" s="15"/>
      <c r="BK897" s="36"/>
      <c r="BL897" s="251" t="s">
        <v>26</v>
      </c>
      <c r="BM897" s="252"/>
      <c r="BN897" s="253" t="s">
        <v>27</v>
      </c>
      <c r="BO897" s="254"/>
      <c r="BP897" s="36"/>
      <c r="BQ897" s="11" t="s">
        <v>8</v>
      </c>
      <c r="BR897" s="13"/>
      <c r="BS897" s="13" t="s">
        <v>9</v>
      </c>
      <c r="BT897" s="15"/>
      <c r="BU897" s="20"/>
      <c r="BV897" s="251" t="s">
        <v>26</v>
      </c>
      <c r="BW897" s="252"/>
      <c r="BX897" s="253" t="s">
        <v>27</v>
      </c>
      <c r="BY897" s="254"/>
      <c r="BZ897" s="36"/>
      <c r="CA897" s="11" t="s">
        <v>13</v>
      </c>
      <c r="CB897" s="13"/>
      <c r="CC897" s="13" t="s">
        <v>14</v>
      </c>
      <c r="CD897" s="15"/>
      <c r="CE897" s="36"/>
      <c r="CF897" s="251" t="s">
        <v>26</v>
      </c>
      <c r="CG897" s="252"/>
      <c r="CH897" s="253" t="s">
        <v>27</v>
      </c>
      <c r="CI897" s="254"/>
      <c r="CK897" s="11" t="s">
        <v>28</v>
      </c>
      <c r="CL897" s="13"/>
      <c r="CM897" s="13" t="s">
        <v>29</v>
      </c>
      <c r="CN897" s="15"/>
      <c r="CP897" s="251" t="s">
        <v>26</v>
      </c>
      <c r="CQ897" s="252"/>
      <c r="CR897" s="253" t="s">
        <v>27</v>
      </c>
      <c r="CS897" s="254"/>
      <c r="CU897" s="38" t="s">
        <v>37</v>
      </c>
      <c r="CW897" s="53" t="s">
        <v>45</v>
      </c>
    </row>
    <row r="898" spans="1:101" ht="18" customHeight="1" thickTop="1" thickBot="1">
      <c r="D898" s="16">
        <v>0</v>
      </c>
      <c r="E898" s="17">
        <v>0</v>
      </c>
      <c r="F898" s="18">
        <v>1</v>
      </c>
      <c r="G898" s="19">
        <v>0</v>
      </c>
      <c r="H898" s="10"/>
      <c r="I898" s="16">
        <v>0</v>
      </c>
      <c r="J898" s="17">
        <f t="shared" ref="J898" si="9403">-1/($J$4*$B895)</f>
        <v>-1.1884346295589838</v>
      </c>
      <c r="K898" s="18">
        <v>1</v>
      </c>
      <c r="L898" s="19">
        <v>0</v>
      </c>
      <c r="N898" s="1">
        <f t="shared" ref="N898" si="9404">D898*I895+F898*I898-E898*J895-G898*J898</f>
        <v>0</v>
      </c>
      <c r="O898" s="4">
        <f t="shared" ref="O898" si="9405">(D898*J895+E898*I895+F898*J898+G898*I898)</f>
        <v>-1.1884346295589838</v>
      </c>
      <c r="P898" s="2">
        <f t="shared" ref="P898" si="9406">D898*K895+F898*K898-E898*L895-G898*L898</f>
        <v>1</v>
      </c>
      <c r="Q898" s="3">
        <f t="shared" ref="Q898" si="9407">(D898*L895+E898*K895+F898*L898+G898*K898)</f>
        <v>0</v>
      </c>
      <c r="S898" s="16">
        <v>0</v>
      </c>
      <c r="T898" s="17">
        <v>0</v>
      </c>
      <c r="U898" s="18">
        <v>1</v>
      </c>
      <c r="V898" s="19">
        <v>0</v>
      </c>
      <c r="W898" s="20"/>
      <c r="X898" s="1">
        <f t="shared" ref="X898" si="9408">N898*S895+P898*S898-O898*T895-Q898*T898</f>
        <v>0</v>
      </c>
      <c r="Y898" s="4">
        <f t="shared" ref="Y898" si="9409">(N898*T895+O898*S895+P898*T898+Q898*S898)</f>
        <v>-1.1884346295589838</v>
      </c>
      <c r="Z898" s="2">
        <f t="shared" ref="Z898" si="9410">N898*U895+P898*U898-O898*V895-Q898*V898</f>
        <v>-0.93939585688802274</v>
      </c>
      <c r="AA898" s="3">
        <f t="shared" ref="AA898" si="9411">(N898*V895+O898*U895+P898*V898+Q898*U898)</f>
        <v>0</v>
      </c>
      <c r="AB898" s="20"/>
      <c r="AC898" s="16">
        <v>0</v>
      </c>
      <c r="AD898" s="17">
        <f t="shared" ref="AD898" si="9412">-1/($AD$4*$B895)</f>
        <v>-1.357729008151805</v>
      </c>
      <c r="AE898" s="18">
        <v>1</v>
      </c>
      <c r="AF898" s="19">
        <v>0</v>
      </c>
      <c r="AG898" s="20"/>
      <c r="AH898" s="1">
        <f t="shared" ref="AH898" si="9413">X898*AC895+Z898*AC898-Y898*AD895-AA898*AD898</f>
        <v>0</v>
      </c>
      <c r="AI898" s="4">
        <f t="shared" ref="AI898" si="9414">(X898*AD895+Y898*AC895+Z898*AD898+AA898*AC898)</f>
        <v>8.7010375475506274E-2</v>
      </c>
      <c r="AJ898" s="2">
        <f t="shared" ref="AJ898" si="9415">X898*AE895+Z898*AE898-Y898*AF895-AA898*AF898</f>
        <v>-0.93939585688802274</v>
      </c>
      <c r="AK898" s="3">
        <f t="shared" ref="AK898" si="9416">(X898*AF895+Y898*AE895+Z898*AF898+AA898*AE898)</f>
        <v>0</v>
      </c>
      <c r="AL898" s="20"/>
      <c r="AM898" s="16">
        <v>0</v>
      </c>
      <c r="AN898" s="17">
        <v>0</v>
      </c>
      <c r="AO898" s="18">
        <v>1</v>
      </c>
      <c r="AP898" s="19">
        <v>0</v>
      </c>
      <c r="AR898" s="1">
        <f t="shared" ref="AR898" si="9417">AH898*AM895+AJ898*AM898-AI898*AN895-AK898*AN898</f>
        <v>0</v>
      </c>
      <c r="AS898" s="4">
        <f t="shared" ref="AS898" si="9418">(AH898*AN895+AI898*AM895+AJ898*AN898+AK898*AM898)</f>
        <v>8.7010375475506274E-2</v>
      </c>
      <c r="AT898" s="2">
        <f t="shared" ref="AT898" si="9419">AH898*AO895+AJ898*AO898-AI898*AP895-AK898*AP898</f>
        <v>-0.79183610998978904</v>
      </c>
      <c r="AU898" s="3">
        <f t="shared" ref="AU898" si="9420">(AH898*AP895+AI898*AO895+AJ898*AP898+AK898*AO898)</f>
        <v>0</v>
      </c>
      <c r="AV898" s="20"/>
      <c r="AW898" s="16">
        <v>0</v>
      </c>
      <c r="AX898" s="17">
        <f t="shared" ref="AX898" si="9421">-1/($AX$4*$B895)</f>
        <v>-1.357729008151805</v>
      </c>
      <c r="AY898" s="18">
        <v>1</v>
      </c>
      <c r="AZ898" s="19">
        <v>0</v>
      </c>
      <c r="BA898" s="20"/>
      <c r="BB898" s="1">
        <f t="shared" ref="BB898" si="9422">AR898*AW895+AT898*AW898-AS898*AX895-AU898*AX898</f>
        <v>0</v>
      </c>
      <c r="BC898" s="4">
        <f t="shared" ref="BC898" si="9423">(AR898*AX895+AS898*AW895+AT898*AX898+AU898*AW898)</f>
        <v>1.162109231710726</v>
      </c>
      <c r="BD898" s="2">
        <f t="shared" ref="BD898" si="9424">AR898*AY895+AT898*AY898-AS898*AZ895-AU898*AZ898</f>
        <v>-0.79183610998978904</v>
      </c>
      <c r="BE898" s="3">
        <f t="shared" ref="BE898" si="9425">(AR898*AZ895+AS898*AY895+AT898*AZ898+AU898*AY898)</f>
        <v>0</v>
      </c>
      <c r="BF898" s="20"/>
      <c r="BG898" s="16">
        <v>0</v>
      </c>
      <c r="BH898" s="17">
        <v>0</v>
      </c>
      <c r="BI898" s="18">
        <v>1</v>
      </c>
      <c r="BJ898" s="19">
        <v>0</v>
      </c>
      <c r="BK898" s="20"/>
      <c r="BL898" s="1">
        <f t="shared" ref="BL898" si="9426">BB898*BG895+BD898*BG898-BC898*BH895-BE898*BH898</f>
        <v>0</v>
      </c>
      <c r="BM898" s="4">
        <f t="shared" ref="BM898" si="9427">(BB898*BH895+BC898*BG895+BD898*BH898+BE898*BG898)</f>
        <v>1.162109231710726</v>
      </c>
      <c r="BN898" s="2">
        <f t="shared" ref="BN898" si="9428">BB898*BI895+BD898*BI898-BC898*BJ895-BE898*BJ898</f>
        <v>1.1045995652879199</v>
      </c>
      <c r="BO898" s="3">
        <f t="shared" ref="BO898" si="9429">(BB898*BJ895+BC898*BI895+BD898*BJ898+BE898*BI898)</f>
        <v>0</v>
      </c>
      <c r="BP898" s="20"/>
      <c r="BQ898" s="16">
        <v>0</v>
      </c>
      <c r="BR898" s="17">
        <f t="shared" ref="BR898" si="9430">-1/($BR$4*$B895)</f>
        <v>-1.1884346295589838</v>
      </c>
      <c r="BS898" s="18">
        <v>1</v>
      </c>
      <c r="BT898" s="19">
        <v>0</v>
      </c>
      <c r="BU898" s="20"/>
      <c r="BV898" s="1">
        <f t="shared" ref="BV898" si="9431">BL898*BQ895+BN898*BQ898-BM898*BR895-BO898*BR898</f>
        <v>0</v>
      </c>
      <c r="BW898" s="4">
        <f t="shared" ref="BW898" si="9432">(BL898*BR895+BM898*BQ895+BN898*BR898+BO898*BQ898)</f>
        <v>-0.15063514347323759</v>
      </c>
      <c r="BX898" s="2">
        <f t="shared" ref="BX898" si="9433">BL898*BS895+BN898*BS898-BM898*BT895-BO898*BT898</f>
        <v>1.1045995652879199</v>
      </c>
      <c r="BY898" s="3">
        <f t="shared" ref="BY898" si="9434">(BL898*BT895+BM898*BS895+BN898*BT898+BO898*BS898)</f>
        <v>0</v>
      </c>
      <c r="BZ898" s="20"/>
      <c r="CA898" s="16">
        <v>0</v>
      </c>
      <c r="CB898" s="17">
        <v>0</v>
      </c>
      <c r="CC898" s="18">
        <v>1</v>
      </c>
      <c r="CD898" s="19">
        <v>0</v>
      </c>
      <c r="CE898" s="20"/>
      <c r="CF898" s="1">
        <f t="shared" ref="CF898" si="9435">BV898*CA895+BX898*CA898-BW898*CB895-BY898*CB898</f>
        <v>0</v>
      </c>
      <c r="CG898" s="4">
        <f t="shared" ref="CG898" si="9436">(BV898*CB895+BW898*CA895+BX898*CB898+BY898*CA898)</f>
        <v>-0.15063514347323759</v>
      </c>
      <c r="CH898" s="2">
        <f t="shared" ref="CH898" si="9437">BV898*CC895+BX898*CC898-BW898*CD895-BY898*CD898</f>
        <v>0.9759436178987978</v>
      </c>
      <c r="CI898" s="3">
        <f t="shared" ref="CI898" si="9438">(BV898*CD895+BW898*CC895+BX898*CD898+BY898*CC898)</f>
        <v>0</v>
      </c>
      <c r="CK898" s="16">
        <f t="shared" ref="CK898" si="9439">1/$CL$4</f>
        <v>1</v>
      </c>
      <c r="CL898" s="17">
        <v>0</v>
      </c>
      <c r="CM898" s="18">
        <v>1</v>
      </c>
      <c r="CN898" s="19">
        <v>0</v>
      </c>
      <c r="CP898" s="1">
        <f t="shared" ref="CP898" si="9440">CF898*CK895+CH898*CK898-CG898*CL895-CI898*CL898</f>
        <v>0.9759436178987978</v>
      </c>
      <c r="CQ898" s="4">
        <f t="shared" ref="CQ898" si="9441">(CF898*CL895+CG898*CK895+CH898*CL898+CI898*CK898)</f>
        <v>-0.15063514347323759</v>
      </c>
      <c r="CR898" s="2">
        <f t="shared" ref="CR898" si="9442">CF898*CM895+CH898*CM898-CG898*CN895-CI898*CN898</f>
        <v>0.9759436178987978</v>
      </c>
      <c r="CS898" s="3">
        <f t="shared" ref="CS898" si="9443">(CF898*CN895+CG898*CM895+CH898*CN898+CI898*CM898)</f>
        <v>0</v>
      </c>
      <c r="CU898" s="39">
        <f t="shared" ref="CU898" si="9444">(180/PI())*ATAN(-1*(CQ895/CP895))</f>
        <v>17.917878515972767</v>
      </c>
      <c r="CW898" s="54">
        <f t="shared" ref="CW898" si="9445">20*LOG(((1-(10^(CU895/20)^2)*(1-((1-CW895)/(1+CW895))^2))^0.5))</f>
        <v>-21.480469652104578</v>
      </c>
    </row>
    <row r="899" spans="1:101" ht="18" customHeight="1"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3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  <c r="BB899" s="20"/>
      <c r="BC899" s="20"/>
      <c r="BD899" s="20"/>
      <c r="BE899" s="20"/>
      <c r="BF899" s="20"/>
      <c r="BG899" s="20"/>
      <c r="BH899" s="20"/>
      <c r="BI899" s="20"/>
      <c r="BJ899" s="20"/>
      <c r="BK899" s="20"/>
      <c r="BL899" s="20"/>
      <c r="BM899" s="20"/>
      <c r="BN899" s="20"/>
      <c r="BO899" s="20"/>
      <c r="BP899" s="20"/>
      <c r="BQ899" s="20"/>
      <c r="BR899" s="20"/>
      <c r="BS899" s="20"/>
      <c r="BT899" s="20"/>
      <c r="BU899" s="20"/>
      <c r="BV899" s="20"/>
      <c r="BW899" s="20"/>
      <c r="BX899" s="20"/>
      <c r="BY899" s="20"/>
      <c r="BZ899" s="20"/>
      <c r="CA899" s="20"/>
      <c r="CB899" s="20"/>
      <c r="CC899" s="20"/>
      <c r="CD899" s="20"/>
      <c r="CE899" s="20"/>
      <c r="CF899" s="20"/>
      <c r="CG899" s="20"/>
      <c r="CH899" s="20"/>
      <c r="CI899" s="20"/>
      <c r="CJ899" s="20"/>
      <c r="CK899" s="20"/>
      <c r="CL899" s="20"/>
    </row>
    <row r="900" spans="1:101" ht="18" customHeight="1"/>
    <row r="901" spans="1:101" ht="18" customHeight="1" thickBot="1">
      <c r="A901" s="23"/>
      <c r="B901" s="23"/>
      <c r="C901" s="23"/>
      <c r="D901" s="20" t="s">
        <v>15</v>
      </c>
      <c r="E901" s="20"/>
      <c r="F901" s="20"/>
      <c r="G901" s="20"/>
      <c r="H901" s="20"/>
      <c r="I901" s="20" t="s">
        <v>16</v>
      </c>
      <c r="J901" s="20"/>
      <c r="K901" s="20"/>
      <c r="L901" s="20"/>
      <c r="M901" s="23"/>
      <c r="N901" s="23"/>
      <c r="O901" s="24" t="s">
        <v>17</v>
      </c>
      <c r="P901" s="23"/>
      <c r="Q901" s="23"/>
      <c r="R901" s="23"/>
      <c r="S901" s="20"/>
      <c r="T901" s="20" t="s">
        <v>18</v>
      </c>
      <c r="U901" s="23"/>
      <c r="V901" s="23"/>
      <c r="W901" s="23"/>
      <c r="X901" s="23"/>
      <c r="Y901" s="24" t="s">
        <v>19</v>
      </c>
      <c r="Z901" s="23"/>
      <c r="AA901" s="23"/>
      <c r="AB901" s="23"/>
      <c r="AC901" s="24" t="s">
        <v>20</v>
      </c>
      <c r="AD901" s="20"/>
      <c r="AE901" s="20"/>
      <c r="AF901" s="20"/>
      <c r="AG901" s="20"/>
      <c r="AH901" s="23"/>
      <c r="AI901" s="24" t="s">
        <v>21</v>
      </c>
      <c r="AJ901" s="23"/>
      <c r="AK901" s="23"/>
      <c r="AL901" s="20"/>
      <c r="AM901" s="24" t="s">
        <v>31</v>
      </c>
      <c r="AN901" s="20"/>
      <c r="AO901" s="23"/>
      <c r="AP901" s="23"/>
      <c r="AQ901" s="23"/>
      <c r="AR901" s="23"/>
      <c r="AS901" s="24" t="s">
        <v>91</v>
      </c>
      <c r="AT901" s="23"/>
      <c r="AU901" s="23"/>
      <c r="AV901" s="23"/>
      <c r="AW901" s="24" t="s">
        <v>32</v>
      </c>
      <c r="AX901" s="20"/>
      <c r="AY901" s="20"/>
      <c r="AZ901" s="20"/>
      <c r="BA901" s="20"/>
      <c r="BB901" s="23"/>
      <c r="BC901" s="24" t="s">
        <v>22</v>
      </c>
      <c r="BD901" s="23"/>
      <c r="BE901" s="23"/>
      <c r="BF901" s="23"/>
      <c r="BG901" s="24" t="s">
        <v>33</v>
      </c>
      <c r="BH901" s="20"/>
      <c r="BI901" s="23"/>
      <c r="BJ901" s="23"/>
      <c r="BK901" s="23"/>
      <c r="BL901" s="23"/>
      <c r="BM901" s="24" t="s">
        <v>34</v>
      </c>
      <c r="BN901" s="23"/>
      <c r="BO901" s="23"/>
      <c r="BP901" s="23"/>
      <c r="BQ901" s="24" t="s">
        <v>89</v>
      </c>
      <c r="BR901" s="20"/>
      <c r="BS901" s="20"/>
      <c r="BT901" s="20"/>
      <c r="BU901" s="20"/>
      <c r="BV901" s="23"/>
      <c r="BW901" s="24" t="s">
        <v>35</v>
      </c>
      <c r="BX901" s="23"/>
      <c r="BY901" s="23"/>
      <c r="BZ901" s="23"/>
      <c r="CA901" s="24" t="s">
        <v>90</v>
      </c>
      <c r="CB901" s="20"/>
      <c r="CC901" s="23"/>
      <c r="CD901" s="23"/>
      <c r="CE901" s="23"/>
      <c r="CF901" s="23"/>
      <c r="CG901" s="24" t="s">
        <v>92</v>
      </c>
      <c r="CH901" s="23"/>
      <c r="CI901" s="23"/>
      <c r="CJ901" s="23"/>
      <c r="CK901" s="24" t="s">
        <v>36</v>
      </c>
      <c r="CL901" s="24"/>
      <c r="CM901" s="23"/>
      <c r="CN901" s="23"/>
      <c r="CO901" s="23"/>
      <c r="CP901" s="23"/>
      <c r="CQ901" s="24" t="s">
        <v>93</v>
      </c>
      <c r="CR901" s="23"/>
      <c r="CS901" s="23"/>
    </row>
    <row r="902" spans="1:101" ht="18" customHeight="1" thickBot="1">
      <c r="A902" s="23"/>
      <c r="B902" s="33"/>
      <c r="C902" s="23"/>
      <c r="D902" s="7" t="s">
        <v>2</v>
      </c>
      <c r="E902" s="8"/>
      <c r="F902" s="8" t="s">
        <v>3</v>
      </c>
      <c r="G902" s="9"/>
      <c r="H902" s="10"/>
      <c r="I902" s="7" t="s">
        <v>4</v>
      </c>
      <c r="J902" s="8"/>
      <c r="K902" s="8" t="s">
        <v>5</v>
      </c>
      <c r="L902" s="9"/>
      <c r="M902" s="23"/>
      <c r="N902" s="251" t="s">
        <v>79</v>
      </c>
      <c r="O902" s="252"/>
      <c r="P902" s="253" t="s">
        <v>80</v>
      </c>
      <c r="Q902" s="254"/>
      <c r="R902" s="23"/>
      <c r="S902" s="7" t="s">
        <v>11</v>
      </c>
      <c r="T902" s="8"/>
      <c r="U902" s="8" t="s">
        <v>12</v>
      </c>
      <c r="V902" s="9"/>
      <c r="W902" s="20"/>
      <c r="X902" s="251" t="s">
        <v>79</v>
      </c>
      <c r="Y902" s="252"/>
      <c r="Z902" s="253" t="s">
        <v>80</v>
      </c>
      <c r="AA902" s="254"/>
      <c r="AB902" s="20"/>
      <c r="AC902" s="7" t="s">
        <v>4</v>
      </c>
      <c r="AD902" s="8"/>
      <c r="AE902" s="8" t="s">
        <v>5</v>
      </c>
      <c r="AF902" s="9"/>
      <c r="AG902" s="20"/>
      <c r="AH902" s="251" t="s">
        <v>0</v>
      </c>
      <c r="AI902" s="252"/>
      <c r="AJ902" s="253" t="s">
        <v>1</v>
      </c>
      <c r="AK902" s="254"/>
      <c r="AL902" s="20"/>
      <c r="AM902" s="7" t="s">
        <v>11</v>
      </c>
      <c r="AN902" s="8"/>
      <c r="AO902" s="8" t="s">
        <v>12</v>
      </c>
      <c r="AP902" s="9"/>
      <c r="AQ902" s="23"/>
      <c r="AR902" s="251" t="s">
        <v>0</v>
      </c>
      <c r="AS902" s="252"/>
      <c r="AT902" s="253" t="s">
        <v>1</v>
      </c>
      <c r="AU902" s="254"/>
      <c r="AV902" s="36"/>
      <c r="AW902" s="7" t="s">
        <v>4</v>
      </c>
      <c r="AX902" s="8"/>
      <c r="AY902" s="8" t="s">
        <v>5</v>
      </c>
      <c r="AZ902" s="9"/>
      <c r="BA902" s="20"/>
      <c r="BB902" s="251" t="s">
        <v>0</v>
      </c>
      <c r="BC902" s="252"/>
      <c r="BD902" s="253" t="s">
        <v>1</v>
      </c>
      <c r="BE902" s="254"/>
      <c r="BF902" s="36"/>
      <c r="BG902" s="7" t="s">
        <v>11</v>
      </c>
      <c r="BH902" s="8"/>
      <c r="BI902" s="8" t="s">
        <v>12</v>
      </c>
      <c r="BJ902" s="9"/>
      <c r="BK902" s="36"/>
      <c r="BL902" s="251" t="s">
        <v>0</v>
      </c>
      <c r="BM902" s="252"/>
      <c r="BN902" s="253" t="s">
        <v>1</v>
      </c>
      <c r="BO902" s="254"/>
      <c r="BP902" s="36"/>
      <c r="BQ902" s="7" t="s">
        <v>4</v>
      </c>
      <c r="BR902" s="8"/>
      <c r="BS902" s="8" t="s">
        <v>5</v>
      </c>
      <c r="BT902" s="9"/>
      <c r="BU902" s="20"/>
      <c r="BV902" s="251" t="s">
        <v>0</v>
      </c>
      <c r="BW902" s="252"/>
      <c r="BX902" s="253" t="s">
        <v>1</v>
      </c>
      <c r="BY902" s="254"/>
      <c r="BZ902" s="36"/>
      <c r="CA902" s="7" t="s">
        <v>11</v>
      </c>
      <c r="CB902" s="8"/>
      <c r="CC902" s="8" t="s">
        <v>12</v>
      </c>
      <c r="CD902" s="9"/>
      <c r="CE902" s="36"/>
      <c r="CF902" s="251" t="s">
        <v>0</v>
      </c>
      <c r="CG902" s="252"/>
      <c r="CH902" s="253" t="s">
        <v>1</v>
      </c>
      <c r="CI902" s="254"/>
      <c r="CJ902" s="23"/>
      <c r="CK902" s="7" t="s">
        <v>23</v>
      </c>
      <c r="CL902" s="8"/>
      <c r="CM902" s="8" t="s">
        <v>24</v>
      </c>
      <c r="CN902" s="9"/>
      <c r="CO902" s="23"/>
      <c r="CP902" s="251" t="s">
        <v>0</v>
      </c>
      <c r="CQ902" s="252"/>
      <c r="CR902" s="253" t="s">
        <v>1</v>
      </c>
      <c r="CS902" s="254"/>
      <c r="CU902" s="26" t="s">
        <v>25</v>
      </c>
      <c r="CW902" s="50" t="s">
        <v>44</v>
      </c>
    </row>
    <row r="903" spans="1:101" ht="18" customHeight="1" thickTop="1" thickBot="1">
      <c r="B903" s="34">
        <v>1.24</v>
      </c>
      <c r="D903" s="11">
        <v>1</v>
      </c>
      <c r="E903" s="12">
        <v>0</v>
      </c>
      <c r="F903" s="13">
        <v>0</v>
      </c>
      <c r="G903" s="40">
        <f t="shared" ref="G903" si="9446">-1/($E$4*$B903)</f>
        <v>-0.84720203057382693</v>
      </c>
      <c r="H903" s="10"/>
      <c r="I903" s="11">
        <v>1</v>
      </c>
      <c r="J903" s="12">
        <v>0</v>
      </c>
      <c r="K903" s="13">
        <v>0</v>
      </c>
      <c r="L903" s="14">
        <v>0</v>
      </c>
      <c r="N903" s="1">
        <f t="shared" ref="N903" si="9447">D903*I903+F903*I906-E903*J903-G903*J906</f>
        <v>1.2754801766543533E-3</v>
      </c>
      <c r="O903" s="4">
        <f t="shared" ref="O903" si="9448">(D903*J903+E903*I903+F903*J906+G903*I906)</f>
        <v>0</v>
      </c>
      <c r="P903" s="2">
        <f t="shared" ref="P903" si="9449">D903*K903+F903*K906-E903*L903-G903*L906</f>
        <v>0</v>
      </c>
      <c r="Q903" s="3">
        <f t="shared" ref="Q903" si="9450">(D903*L903+E903*K903+F903*L906+G903*K906)</f>
        <v>-0.84720203057382693</v>
      </c>
      <c r="S903" s="11">
        <v>1</v>
      </c>
      <c r="T903" s="12">
        <v>0</v>
      </c>
      <c r="U903" s="13">
        <v>0</v>
      </c>
      <c r="V903" s="40">
        <f t="shared" ref="V903" si="9451">-1/($T$4*$B903)</f>
        <v>-1.6187306561686587</v>
      </c>
      <c r="W903" s="20"/>
      <c r="X903" s="1">
        <f t="shared" ref="X903" si="9452">N903*S903+P903*S906-O903*T903-Q903*T906</f>
        <v>1.2754801766543533E-3</v>
      </c>
      <c r="Y903" s="4">
        <f t="shared" ref="Y903" si="9453">(N903*T903+O903*S903+P903*T906+Q903*S906)</f>
        <v>0</v>
      </c>
      <c r="Z903" s="2">
        <f t="shared" ref="Z903" si="9454">N903*U903+P903*U906-O903*V903-Q903*V906</f>
        <v>0</v>
      </c>
      <c r="AA903" s="3">
        <f t="shared" ref="AA903" si="9455">(N903*V903+O903*U903+P903*V906+Q903*U906)</f>
        <v>-0.8492666894371127</v>
      </c>
      <c r="AB903" s="20"/>
      <c r="AC903" s="11">
        <v>1</v>
      </c>
      <c r="AD903" s="12">
        <v>0</v>
      </c>
      <c r="AE903" s="13">
        <v>0</v>
      </c>
      <c r="AF903" s="14">
        <v>0</v>
      </c>
      <c r="AG903" s="20"/>
      <c r="AH903" s="1">
        <f t="shared" ref="AH903" si="9456">X903*AC903+Z903*AC906-Y903*AD903-AA903*AD906</f>
        <v>-1.1424995556976651</v>
      </c>
      <c r="AI903" s="4">
        <f t="shared" ref="AI903" si="9457">(X903*AD903+Y903*AC903+Z903*AD906+AA903*AC906)</f>
        <v>0</v>
      </c>
      <c r="AJ903" s="2">
        <f t="shared" ref="AJ903" si="9458">X903*AE903+Z903*AE906-Y903*AF903-AA903*AF906</f>
        <v>0</v>
      </c>
      <c r="AK903" s="3">
        <f t="shared" ref="AK903" si="9459">(X903*AF903+Y903*AE903+Z903*AF906+AA903*AE906)</f>
        <v>-0.8492666894371127</v>
      </c>
      <c r="AL903" s="20"/>
      <c r="AM903" s="11">
        <v>1</v>
      </c>
      <c r="AN903" s="12">
        <v>0</v>
      </c>
      <c r="AO903" s="13">
        <v>0</v>
      </c>
      <c r="AP903" s="40">
        <f t="shared" ref="AP903" si="9460">-1/($AN$4*$B903)</f>
        <v>-1.6822102897439004</v>
      </c>
      <c r="AR903" s="1">
        <f t="shared" ref="AR903" si="9461">AH903*AM903+AJ903*AM906-AI903*AN903-AK903*AN906</f>
        <v>-1.1424995556976651</v>
      </c>
      <c r="AS903" s="4">
        <f t="shared" ref="AS903" si="9462">(AH903*AN903+AI903*AM903+AJ903*AN906+AK903*AM906)</f>
        <v>0</v>
      </c>
      <c r="AT903" s="2">
        <f t="shared" ref="AT903" si="9463">AH903*AO903+AJ903*AO906-AI903*AP903-AK903*AP906</f>
        <v>0</v>
      </c>
      <c r="AU903" s="3">
        <f t="shared" ref="AU903" si="9464">(AH903*AP903+AI903*AO903+AJ903*AP906+AK903*AO906)</f>
        <v>1.0726578191853342</v>
      </c>
      <c r="AV903" s="20"/>
      <c r="AW903" s="11">
        <v>1</v>
      </c>
      <c r="AX903" s="12">
        <v>0</v>
      </c>
      <c r="AY903" s="13">
        <v>0</v>
      </c>
      <c r="AZ903" s="14">
        <v>0</v>
      </c>
      <c r="BA903" s="20"/>
      <c r="BB903" s="1">
        <f t="shared" ref="BB903" si="9465">AR903*AW903+AT903*AW906-AS903*AX903-AU903*AX906</f>
        <v>0.30213409222362664</v>
      </c>
      <c r="BC903" s="4">
        <f t="shared" ref="BC903" si="9466">(AR903*AX903+AS903*AW903+AT903*AX906+AU903*AW906)</f>
        <v>0</v>
      </c>
      <c r="BD903" s="2">
        <f t="shared" ref="BD903" si="9467">AR903*AY903+AT903*AY906-AS903*AZ903-AU903*AZ906</f>
        <v>0</v>
      </c>
      <c r="BE903" s="3">
        <f t="shared" ref="BE903" si="9468">(AR903*AZ903+AS903*AY903+AT903*AZ906+AU903*AY906)</f>
        <v>1.0726578191853342</v>
      </c>
      <c r="BF903" s="20"/>
      <c r="BG903" s="11">
        <v>1</v>
      </c>
      <c r="BH903" s="12">
        <v>0</v>
      </c>
      <c r="BI903" s="13">
        <v>0</v>
      </c>
      <c r="BJ903" s="40">
        <f t="shared" ref="BJ903" si="9469">-1/($BH$4*$B903)</f>
        <v>-1.6187306561686587</v>
      </c>
      <c r="BK903" s="20"/>
      <c r="BL903" s="1">
        <f t="shared" ref="BL903" si="9470">BB903*BG903+BD903*BG906-BC903*BH903-BE903*BH906</f>
        <v>0.30213409222362664</v>
      </c>
      <c r="BM903" s="4">
        <f t="shared" ref="BM903" si="9471">(BB903*BH903+BC903*BG903+BD903*BH906+BE903*BG906)</f>
        <v>0</v>
      </c>
      <c r="BN903" s="2">
        <f t="shared" ref="BN903" si="9472">BB903*BI903+BD903*BI906-BC903*BJ903-BE903*BJ906</f>
        <v>0</v>
      </c>
      <c r="BO903" s="3">
        <f t="shared" ref="BO903" si="9473">(BB903*BJ903+BC903*BI903+BD903*BJ906+BE903*BI906)</f>
        <v>0.58358410182926101</v>
      </c>
      <c r="BP903" s="20"/>
      <c r="BQ903" s="11">
        <v>1</v>
      </c>
      <c r="BR903" s="12">
        <v>0</v>
      </c>
      <c r="BS903" s="13">
        <v>0</v>
      </c>
      <c r="BT903" s="14">
        <v>0</v>
      </c>
      <c r="BU903" s="20"/>
      <c r="BV903" s="1">
        <f t="shared" ref="BV903" si="9474">BL903*BQ903+BN903*BQ906-BM903*BR903-BO903*BR906</f>
        <v>0.99009249038893565</v>
      </c>
      <c r="BW903" s="4">
        <f t="shared" ref="BW903" si="9475">(BL903*BR903+BM903*BQ903+BN903*BR906+BO903*BQ906)</f>
        <v>0</v>
      </c>
      <c r="BX903" s="2">
        <f t="shared" ref="BX903" si="9476">BL903*BS903+BN903*BS906-BM903*BT903-BO903*BT906</f>
        <v>0</v>
      </c>
      <c r="BY903" s="3">
        <f t="shared" ref="BY903" si="9477">(BL903*BT903+BM903*BS903+BN903*BT906+BO903*BS906)</f>
        <v>0.58358410182926101</v>
      </c>
      <c r="BZ903" s="20"/>
      <c r="CA903" s="11">
        <v>1</v>
      </c>
      <c r="CB903" s="12">
        <v>0</v>
      </c>
      <c r="CC903" s="13">
        <v>0</v>
      </c>
      <c r="CD903" s="40">
        <f t="shared" ref="CD903" si="9478">-1/($CB$4*$B903)</f>
        <v>-0.84720203057382693</v>
      </c>
      <c r="CE903" s="20"/>
      <c r="CF903" s="1">
        <f t="shared" ref="CF903" si="9479">BV903*CA903+BX903*CA906-BW903*CB903-BY903*CB906</f>
        <v>0.99009249038893565</v>
      </c>
      <c r="CG903" s="4">
        <f t="shared" ref="CG903" si="9480">(BV903*CB903+BW903*CA903+BX903*CB906+BY903*CA906)</f>
        <v>0</v>
      </c>
      <c r="CH903" s="2">
        <f t="shared" ref="CH903" si="9481">BV903*CC903+BX903*CC906-BW903*CD903-BY903*CD906</f>
        <v>0</v>
      </c>
      <c r="CI903" s="3">
        <f t="shared" ref="CI903" si="9482">(BV903*CD903+BW903*CC903+BX903*CD906+BY903*CC906)</f>
        <v>-0.25522426648414254</v>
      </c>
      <c r="CJ903" s="28"/>
      <c r="CK903" s="11">
        <v>1</v>
      </c>
      <c r="CL903" s="12">
        <v>0</v>
      </c>
      <c r="CM903" s="13">
        <v>0</v>
      </c>
      <c r="CN903" s="14">
        <v>0</v>
      </c>
      <c r="CP903" s="1">
        <f t="shared" ref="CP903" si="9483">CF903*CK903+CH903*CK906-CG903*CL903-CI903*CL906</f>
        <v>0.99009249038893565</v>
      </c>
      <c r="CQ903" s="4">
        <f t="shared" ref="CQ903" si="9484">(CF903*CL903+CG903*CK903+CH903*CL906+CI903*CK906)</f>
        <v>-0.25522426648414254</v>
      </c>
      <c r="CR903" s="2">
        <f t="shared" ref="CR903" si="9485">CF903*CM903+CH903*CM906-CG903*CN903-CI903*CN906</f>
        <v>0</v>
      </c>
      <c r="CS903" s="3">
        <f t="shared" ref="CS903" si="9486">(CF903*CN903+CG903*CM903+CH903*CN906+CI903*CM906)</f>
        <v>-0.25522426648414254</v>
      </c>
      <c r="CU903" s="29">
        <f t="shared" ref="CU903" si="9487">20*LOG(((1+$CL$4)/$CL$4)/((CP903+CP906)^2+(CQ903+CQ906)^2)^0.5)</f>
        <v>-3.4253889718806371E-2</v>
      </c>
      <c r="CW903" s="51">
        <f t="shared" ref="CW903" si="9488">((CP903^2+CQ903^2)^0.5)/((CP906^2+CQ906^2)^0.5)</f>
        <v>1.0295612006819004</v>
      </c>
    </row>
    <row r="904" spans="1:101" ht="18" customHeight="1" thickBot="1">
      <c r="D904" s="11"/>
      <c r="E904" s="13"/>
      <c r="F904" s="13"/>
      <c r="G904" s="15"/>
      <c r="H904" s="10"/>
      <c r="I904" s="11"/>
      <c r="J904" s="13"/>
      <c r="K904" s="13"/>
      <c r="L904" s="15"/>
      <c r="N904" s="5"/>
      <c r="Q904" s="6"/>
      <c r="S904" s="11"/>
      <c r="T904" s="13"/>
      <c r="U904" s="13"/>
      <c r="V904" s="15"/>
      <c r="W904" s="20"/>
      <c r="X904" s="5"/>
      <c r="AA904" s="6"/>
      <c r="AB904" s="20"/>
      <c r="AC904" s="11"/>
      <c r="AD904" s="13"/>
      <c r="AE904" s="13"/>
      <c r="AF904" s="15"/>
      <c r="AG904" s="20"/>
      <c r="AH904" s="5"/>
      <c r="AK904" s="6"/>
      <c r="AL904" s="20"/>
      <c r="AM904" s="11"/>
      <c r="AN904" s="13"/>
      <c r="AO904" s="13"/>
      <c r="AP904" s="15"/>
      <c r="AR904" s="5"/>
      <c r="AU904" s="6"/>
      <c r="AW904" s="11"/>
      <c r="AX904" s="13"/>
      <c r="AY904" s="13"/>
      <c r="AZ904" s="15"/>
      <c r="BA904" s="20"/>
      <c r="BB904" s="5"/>
      <c r="BE904" s="6"/>
      <c r="BG904" s="11"/>
      <c r="BH904" s="13"/>
      <c r="BI904" s="13"/>
      <c r="BJ904" s="15"/>
      <c r="BL904" s="5"/>
      <c r="BO904" s="6"/>
      <c r="BQ904" s="11"/>
      <c r="BR904" s="13"/>
      <c r="BS904" s="13"/>
      <c r="BT904" s="15"/>
      <c r="BU904" s="20"/>
      <c r="BV904" s="5"/>
      <c r="BY904" s="6"/>
      <c r="CA904" s="11"/>
      <c r="CB904" s="13"/>
      <c r="CC904" s="13"/>
      <c r="CD904" s="15"/>
      <c r="CF904" s="5"/>
      <c r="CI904" s="6"/>
      <c r="CK904" s="11"/>
      <c r="CL904" s="13"/>
      <c r="CM904" s="13"/>
      <c r="CN904" s="15"/>
      <c r="CP904" s="5"/>
      <c r="CS904" s="6"/>
      <c r="CW904" s="52"/>
    </row>
    <row r="905" spans="1:101" ht="18" customHeight="1" thickBot="1">
      <c r="D905" s="11" t="s">
        <v>6</v>
      </c>
      <c r="E905" s="13"/>
      <c r="F905" s="13" t="s">
        <v>7</v>
      </c>
      <c r="G905" s="15"/>
      <c r="H905" s="10"/>
      <c r="I905" s="11" t="s">
        <v>8</v>
      </c>
      <c r="J905" s="13"/>
      <c r="K905" s="13" t="s">
        <v>9</v>
      </c>
      <c r="L905" s="15"/>
      <c r="N905" s="251" t="s">
        <v>26</v>
      </c>
      <c r="O905" s="252"/>
      <c r="P905" s="253" t="s">
        <v>27</v>
      </c>
      <c r="Q905" s="254"/>
      <c r="S905" s="11" t="s">
        <v>13</v>
      </c>
      <c r="T905" s="13"/>
      <c r="U905" s="13" t="s">
        <v>14</v>
      </c>
      <c r="V905" s="15"/>
      <c r="W905" s="20"/>
      <c r="X905" s="251" t="s">
        <v>26</v>
      </c>
      <c r="Y905" s="252"/>
      <c r="Z905" s="253" t="s">
        <v>27</v>
      </c>
      <c r="AA905" s="254"/>
      <c r="AB905" s="20"/>
      <c r="AC905" s="11" t="s">
        <v>8</v>
      </c>
      <c r="AD905" s="13"/>
      <c r="AE905" s="13" t="s">
        <v>9</v>
      </c>
      <c r="AF905" s="15"/>
      <c r="AG905" s="20"/>
      <c r="AH905" s="251" t="s">
        <v>26</v>
      </c>
      <c r="AI905" s="252"/>
      <c r="AJ905" s="253" t="s">
        <v>27</v>
      </c>
      <c r="AK905" s="254"/>
      <c r="AL905" s="20"/>
      <c r="AM905" s="11" t="s">
        <v>13</v>
      </c>
      <c r="AN905" s="13"/>
      <c r="AO905" s="13" t="s">
        <v>14</v>
      </c>
      <c r="AP905" s="15"/>
      <c r="AR905" s="251" t="s">
        <v>26</v>
      </c>
      <c r="AS905" s="252"/>
      <c r="AT905" s="253" t="s">
        <v>27</v>
      </c>
      <c r="AU905" s="254"/>
      <c r="AV905" s="36"/>
      <c r="AW905" s="11" t="s">
        <v>8</v>
      </c>
      <c r="AX905" s="13"/>
      <c r="AY905" s="13" t="s">
        <v>9</v>
      </c>
      <c r="AZ905" s="15"/>
      <c r="BA905" s="20"/>
      <c r="BB905" s="251" t="s">
        <v>26</v>
      </c>
      <c r="BC905" s="252"/>
      <c r="BD905" s="253" t="s">
        <v>27</v>
      </c>
      <c r="BE905" s="254"/>
      <c r="BF905" s="36"/>
      <c r="BG905" s="11" t="s">
        <v>13</v>
      </c>
      <c r="BH905" s="13"/>
      <c r="BI905" s="13" t="s">
        <v>14</v>
      </c>
      <c r="BJ905" s="15"/>
      <c r="BK905" s="36"/>
      <c r="BL905" s="251" t="s">
        <v>26</v>
      </c>
      <c r="BM905" s="252"/>
      <c r="BN905" s="253" t="s">
        <v>27</v>
      </c>
      <c r="BO905" s="254"/>
      <c r="BP905" s="36"/>
      <c r="BQ905" s="11" t="s">
        <v>8</v>
      </c>
      <c r="BR905" s="13"/>
      <c r="BS905" s="13" t="s">
        <v>9</v>
      </c>
      <c r="BT905" s="15"/>
      <c r="BU905" s="20"/>
      <c r="BV905" s="251" t="s">
        <v>26</v>
      </c>
      <c r="BW905" s="252"/>
      <c r="BX905" s="253" t="s">
        <v>27</v>
      </c>
      <c r="BY905" s="254"/>
      <c r="BZ905" s="36"/>
      <c r="CA905" s="11" t="s">
        <v>13</v>
      </c>
      <c r="CB905" s="13"/>
      <c r="CC905" s="13" t="s">
        <v>14</v>
      </c>
      <c r="CD905" s="15"/>
      <c r="CE905" s="36"/>
      <c r="CF905" s="251" t="s">
        <v>26</v>
      </c>
      <c r="CG905" s="252"/>
      <c r="CH905" s="253" t="s">
        <v>27</v>
      </c>
      <c r="CI905" s="254"/>
      <c r="CK905" s="11" t="s">
        <v>28</v>
      </c>
      <c r="CL905" s="13"/>
      <c r="CM905" s="13" t="s">
        <v>29</v>
      </c>
      <c r="CN905" s="15"/>
      <c r="CP905" s="251" t="s">
        <v>26</v>
      </c>
      <c r="CQ905" s="252"/>
      <c r="CR905" s="253" t="s">
        <v>27</v>
      </c>
      <c r="CS905" s="254"/>
      <c r="CU905" s="38" t="s">
        <v>37</v>
      </c>
      <c r="CW905" s="53" t="s">
        <v>45</v>
      </c>
    </row>
    <row r="906" spans="1:101" ht="18" customHeight="1" thickTop="1" thickBot="1">
      <c r="D906" s="16">
        <v>0</v>
      </c>
      <c r="E906" s="17">
        <v>0</v>
      </c>
      <c r="F906" s="18">
        <v>1</v>
      </c>
      <c r="G906" s="19">
        <v>0</v>
      </c>
      <c r="H906" s="10"/>
      <c r="I906" s="16">
        <v>0</v>
      </c>
      <c r="J906" s="17">
        <f t="shared" ref="J906" si="9489">-1/($J$4*$B903)</f>
        <v>-1.1788504793206049</v>
      </c>
      <c r="K906" s="18">
        <v>1</v>
      </c>
      <c r="L906" s="19">
        <v>0</v>
      </c>
      <c r="N906" s="1">
        <f t="shared" ref="N906" si="9490">D906*I903+F906*I906-E906*J903-G906*J906</f>
        <v>0</v>
      </c>
      <c r="O906" s="4">
        <f t="shared" ref="O906" si="9491">(D906*J903+E906*I903+F906*J906+G906*I906)</f>
        <v>-1.1788504793206049</v>
      </c>
      <c r="P906" s="2">
        <f t="shared" ref="P906" si="9492">D906*K903+F906*K906-E906*L903-G906*L906</f>
        <v>1</v>
      </c>
      <c r="Q906" s="3">
        <f t="shared" ref="Q906" si="9493">(D906*L903+E906*K903+F906*L906+G906*K906)</f>
        <v>0</v>
      </c>
      <c r="S906" s="16">
        <v>0</v>
      </c>
      <c r="T906" s="17">
        <v>0</v>
      </c>
      <c r="U906" s="18">
        <v>1</v>
      </c>
      <c r="V906" s="19">
        <v>0</v>
      </c>
      <c r="W906" s="20"/>
      <c r="X906" s="1">
        <f t="shared" ref="X906" si="9494">N906*S903+P906*S906-O906*T903-Q906*T906</f>
        <v>0</v>
      </c>
      <c r="Y906" s="4">
        <f t="shared" ref="Y906" si="9495">(N906*T903+O906*S903+P906*T906+Q906*S906)</f>
        <v>-1.1788504793206049</v>
      </c>
      <c r="Z906" s="2">
        <f t="shared" ref="Z906" si="9496">N906*U903+P906*U906-O906*V903-Q906*V906</f>
        <v>-0.9082414099153806</v>
      </c>
      <c r="AA906" s="3">
        <f t="shared" ref="AA906" si="9497">(N906*V903+O906*U903+P906*V906+Q906*U906)</f>
        <v>0</v>
      </c>
      <c r="AB906" s="20"/>
      <c r="AC906" s="16">
        <v>0</v>
      </c>
      <c r="AD906" s="17">
        <f t="shared" ref="AD906" si="9498">-1/($AD$4*$B903)</f>
        <v>-1.3467795806667098</v>
      </c>
      <c r="AE906" s="18">
        <v>1</v>
      </c>
      <c r="AF906" s="19">
        <v>0</v>
      </c>
      <c r="AG906" s="20"/>
      <c r="AH906" s="1">
        <f t="shared" ref="AH906" si="9499">X906*AC903+Z906*AC906-Y906*AD903-AA906*AD906</f>
        <v>0</v>
      </c>
      <c r="AI906" s="4">
        <f t="shared" ref="AI906" si="9500">(X906*AD903+Y906*AC903+Z906*AD906+AA906*AC906)</f>
        <v>4.4350505869372503E-2</v>
      </c>
      <c r="AJ906" s="2">
        <f t="shared" ref="AJ906" si="9501">X906*AE903+Z906*AE906-Y906*AF903-AA906*AF906</f>
        <v>-0.9082414099153806</v>
      </c>
      <c r="AK906" s="3">
        <f t="shared" ref="AK906" si="9502">(X906*AF903+Y906*AE903+Z906*AF906+AA906*AE906)</f>
        <v>0</v>
      </c>
      <c r="AL906" s="20"/>
      <c r="AM906" s="16">
        <v>0</v>
      </c>
      <c r="AN906" s="17">
        <v>0</v>
      </c>
      <c r="AO906" s="18">
        <v>1</v>
      </c>
      <c r="AP906" s="19">
        <v>0</v>
      </c>
      <c r="AR906" s="1">
        <f t="shared" ref="AR906" si="9503">AH906*AM903+AJ906*AM906-AI906*AN903-AK906*AN906</f>
        <v>0</v>
      </c>
      <c r="AS906" s="4">
        <f t="shared" ref="AS906" si="9504">(AH906*AN903+AI906*AM903+AJ906*AN906+AK906*AM906)</f>
        <v>4.4350505869372503E-2</v>
      </c>
      <c r="AT906" s="2">
        <f t="shared" ref="AT906" si="9505">AH906*AO903+AJ906*AO906-AI906*AP903-AK906*AP906</f>
        <v>-0.83363453258657494</v>
      </c>
      <c r="AU906" s="3">
        <f t="shared" ref="AU906" si="9506">(AH906*AP903+AI906*AO903+AJ906*AP906+AK906*AO906)</f>
        <v>0</v>
      </c>
      <c r="AV906" s="20"/>
      <c r="AW906" s="16">
        <v>0</v>
      </c>
      <c r="AX906" s="17">
        <f t="shared" ref="AX906" si="9507">-1/($AX$4*$B903)</f>
        <v>-1.3467795806667098</v>
      </c>
      <c r="AY906" s="18">
        <v>1</v>
      </c>
      <c r="AZ906" s="19">
        <v>0</v>
      </c>
      <c r="BA906" s="20"/>
      <c r="BB906" s="1">
        <f t="shared" ref="BB906" si="9508">AR906*AW903+AT906*AW906-AS906*AX903-AU906*AX906</f>
        <v>0</v>
      </c>
      <c r="BC906" s="4">
        <f t="shared" ref="BC906" si="9509">(AR906*AX903+AS906*AW903+AT906*AX906+AU906*AW906)</f>
        <v>1.1670724720956085</v>
      </c>
      <c r="BD906" s="2">
        <f t="shared" ref="BD906" si="9510">AR906*AY903+AT906*AY906-AS906*AZ903-AU906*AZ906</f>
        <v>-0.83363453258657494</v>
      </c>
      <c r="BE906" s="3">
        <f t="shared" ref="BE906" si="9511">(AR906*AZ903+AS906*AY903+AT906*AZ906+AU906*AY906)</f>
        <v>0</v>
      </c>
      <c r="BF906" s="20"/>
      <c r="BG906" s="16">
        <v>0</v>
      </c>
      <c r="BH906" s="17">
        <v>0</v>
      </c>
      <c r="BI906" s="18">
        <v>1</v>
      </c>
      <c r="BJ906" s="19">
        <v>0</v>
      </c>
      <c r="BK906" s="20"/>
      <c r="BL906" s="1">
        <f t="shared" ref="BL906" si="9512">BB906*BG903+BD906*BG906-BC906*BH903-BE906*BH906</f>
        <v>0</v>
      </c>
      <c r="BM906" s="4">
        <f t="shared" ref="BM906" si="9513">(BB906*BH903+BC906*BG903+BD906*BH906+BE906*BG906)</f>
        <v>1.1670724720956085</v>
      </c>
      <c r="BN906" s="2">
        <f t="shared" ref="BN906" si="9514">BB906*BI903+BD906*BI906-BC906*BJ903-BE906*BJ906</f>
        <v>1.0555414559651282</v>
      </c>
      <c r="BO906" s="3">
        <f t="shared" ref="BO906" si="9515">(BB906*BJ903+BC906*BI903+BD906*BJ906+BE906*BI906)</f>
        <v>0</v>
      </c>
      <c r="BP906" s="20"/>
      <c r="BQ906" s="16">
        <v>0</v>
      </c>
      <c r="BR906" s="17">
        <f t="shared" ref="BR906" si="9516">-1/($BR$4*$B903)</f>
        <v>-1.1788504793206049</v>
      </c>
      <c r="BS906" s="18">
        <v>1</v>
      </c>
      <c r="BT906" s="19">
        <v>0</v>
      </c>
      <c r="BU906" s="20"/>
      <c r="BV906" s="1">
        <f t="shared" ref="BV906" si="9517">BL906*BQ903+BN906*BQ906-BM906*BR903-BO906*BR906</f>
        <v>0</v>
      </c>
      <c r="BW906" s="4">
        <f t="shared" ref="BW906" si="9518">(BL906*BR903+BM906*BQ903+BN906*BR906+BO906*BQ906)</f>
        <v>-7.7253079211652143E-2</v>
      </c>
      <c r="BX906" s="2">
        <f t="shared" ref="BX906" si="9519">BL906*BS903+BN906*BS906-BM906*BT903-BO906*BT906</f>
        <v>1.0555414559651282</v>
      </c>
      <c r="BY906" s="3">
        <f t="shared" ref="BY906" si="9520">(BL906*BT903+BM906*BS903+BN906*BT906+BO906*BS906)</f>
        <v>0</v>
      </c>
      <c r="BZ906" s="20"/>
      <c r="CA906" s="16">
        <v>0</v>
      </c>
      <c r="CB906" s="17">
        <v>0</v>
      </c>
      <c r="CC906" s="18">
        <v>1</v>
      </c>
      <c r="CD906" s="19">
        <v>0</v>
      </c>
      <c r="CE906" s="20"/>
      <c r="CF906" s="1">
        <f t="shared" ref="CF906" si="9521">BV906*CA903+BX906*CA906-BW906*CB903-BY906*CB906</f>
        <v>0</v>
      </c>
      <c r="CG906" s="4">
        <f t="shared" ref="CG906" si="9522">(BV906*CB903+BW906*CA903+BX906*CB906+BY906*CA906)</f>
        <v>-7.7253079211652143E-2</v>
      </c>
      <c r="CH906" s="2">
        <f t="shared" ref="CH906" si="9523">BV906*CC903+BX906*CC906-BW906*CD903-BY906*CD906</f>
        <v>0.99009249038893576</v>
      </c>
      <c r="CI906" s="3">
        <f t="shared" ref="CI906" si="9524">(BV906*CD903+BW906*CC903+BX906*CD906+BY906*CC906)</f>
        <v>0</v>
      </c>
      <c r="CK906" s="16">
        <f t="shared" ref="CK906" si="9525">1/$CL$4</f>
        <v>1</v>
      </c>
      <c r="CL906" s="17">
        <v>0</v>
      </c>
      <c r="CM906" s="18">
        <v>1</v>
      </c>
      <c r="CN906" s="19">
        <v>0</v>
      </c>
      <c r="CP906" s="1">
        <f t="shared" ref="CP906" si="9526">CF906*CK903+CH906*CK906-CG906*CL903-CI906*CL906</f>
        <v>0.99009249038893576</v>
      </c>
      <c r="CQ906" s="4">
        <f t="shared" ref="CQ906" si="9527">(CF906*CL903+CG906*CK903+CH906*CL906+CI906*CK906)</f>
        <v>-7.7253079211652143E-2</v>
      </c>
      <c r="CR906" s="2">
        <f t="shared" ref="CR906" si="9528">CF906*CM903+CH906*CM906-CG906*CN903-CI906*CN906</f>
        <v>0.99009249038893576</v>
      </c>
      <c r="CS906" s="3">
        <f t="shared" ref="CS906" si="9529">(CF906*CN903+CG906*CM903+CH906*CN906+CI906*CM906)</f>
        <v>0</v>
      </c>
      <c r="CU906" s="39">
        <f t="shared" ref="CU906" si="9530">(180/PI())*ATAN(-1*(CQ903/CP903))</f>
        <v>14.454912974443067</v>
      </c>
      <c r="CW906" s="54">
        <f t="shared" ref="CW906" si="9531">20*LOG(((1-(10^(CU903/20)^2)*(1-((1-CW903)/(1+CW903))^2))^0.5))</f>
        <v>-20.933036313078183</v>
      </c>
    </row>
    <row r="907" spans="1:101" ht="18" customHeight="1"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3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  <c r="BA907" s="20"/>
      <c r="BB907" s="20"/>
      <c r="BC907" s="20"/>
      <c r="BD907" s="20"/>
      <c r="BE907" s="20"/>
      <c r="BF907" s="20"/>
      <c r="BG907" s="20"/>
      <c r="BH907" s="20"/>
      <c r="BI907" s="20"/>
      <c r="BJ907" s="20"/>
      <c r="BK907" s="20"/>
      <c r="BL907" s="20"/>
      <c r="BM907" s="20"/>
      <c r="BN907" s="20"/>
      <c r="BO907" s="20"/>
      <c r="BP907" s="20"/>
      <c r="BQ907" s="20"/>
      <c r="BR907" s="20"/>
      <c r="BS907" s="20"/>
      <c r="BT907" s="20"/>
      <c r="BU907" s="20"/>
      <c r="BV907" s="20"/>
      <c r="BW907" s="20"/>
      <c r="BX907" s="20"/>
      <c r="BY907" s="20"/>
      <c r="BZ907" s="20"/>
      <c r="CA907" s="20"/>
      <c r="CB907" s="20"/>
      <c r="CC907" s="20"/>
      <c r="CD907" s="20"/>
      <c r="CE907" s="20"/>
      <c r="CF907" s="20"/>
      <c r="CG907" s="20"/>
      <c r="CH907" s="20"/>
      <c r="CI907" s="20"/>
      <c r="CJ907" s="20"/>
      <c r="CK907" s="20"/>
      <c r="CL907" s="20"/>
    </row>
    <row r="908" spans="1:101" ht="18" customHeight="1"/>
    <row r="909" spans="1:101" ht="18" customHeight="1" thickBot="1">
      <c r="A909" s="23"/>
      <c r="B909" s="23"/>
      <c r="C909" s="23"/>
      <c r="D909" s="20" t="s">
        <v>15</v>
      </c>
      <c r="E909" s="20"/>
      <c r="F909" s="20"/>
      <c r="G909" s="20"/>
      <c r="H909" s="20"/>
      <c r="I909" s="20" t="s">
        <v>16</v>
      </c>
      <c r="J909" s="20"/>
      <c r="K909" s="20"/>
      <c r="L909" s="20"/>
      <c r="M909" s="23"/>
      <c r="N909" s="23"/>
      <c r="O909" s="24" t="s">
        <v>17</v>
      </c>
      <c r="P909" s="23"/>
      <c r="Q909" s="23"/>
      <c r="R909" s="23"/>
      <c r="S909" s="20"/>
      <c r="T909" s="20" t="s">
        <v>18</v>
      </c>
      <c r="U909" s="23"/>
      <c r="V909" s="23"/>
      <c r="W909" s="23"/>
      <c r="X909" s="23"/>
      <c r="Y909" s="24" t="s">
        <v>19</v>
      </c>
      <c r="Z909" s="23"/>
      <c r="AA909" s="23"/>
      <c r="AB909" s="23"/>
      <c r="AC909" s="24" t="s">
        <v>20</v>
      </c>
      <c r="AD909" s="20"/>
      <c r="AE909" s="20"/>
      <c r="AF909" s="20"/>
      <c r="AG909" s="20"/>
      <c r="AH909" s="23"/>
      <c r="AI909" s="24" t="s">
        <v>21</v>
      </c>
      <c r="AJ909" s="23"/>
      <c r="AK909" s="23"/>
      <c r="AL909" s="20"/>
      <c r="AM909" s="24" t="s">
        <v>31</v>
      </c>
      <c r="AN909" s="20"/>
      <c r="AO909" s="23"/>
      <c r="AP909" s="23"/>
      <c r="AQ909" s="23"/>
      <c r="AR909" s="23"/>
      <c r="AS909" s="24" t="s">
        <v>91</v>
      </c>
      <c r="AT909" s="23"/>
      <c r="AU909" s="23"/>
      <c r="AV909" s="23"/>
      <c r="AW909" s="24" t="s">
        <v>32</v>
      </c>
      <c r="AX909" s="20"/>
      <c r="AY909" s="20"/>
      <c r="AZ909" s="20"/>
      <c r="BA909" s="20"/>
      <c r="BB909" s="23"/>
      <c r="BC909" s="24" t="s">
        <v>22</v>
      </c>
      <c r="BD909" s="23"/>
      <c r="BE909" s="23"/>
      <c r="BF909" s="23"/>
      <c r="BG909" s="24" t="s">
        <v>33</v>
      </c>
      <c r="BH909" s="20"/>
      <c r="BI909" s="23"/>
      <c r="BJ909" s="23"/>
      <c r="BK909" s="23"/>
      <c r="BL909" s="23"/>
      <c r="BM909" s="24" t="s">
        <v>34</v>
      </c>
      <c r="BN909" s="23"/>
      <c r="BO909" s="23"/>
      <c r="BP909" s="23"/>
      <c r="BQ909" s="24" t="s">
        <v>89</v>
      </c>
      <c r="BR909" s="20"/>
      <c r="BS909" s="20"/>
      <c r="BT909" s="20"/>
      <c r="BU909" s="20"/>
      <c r="BV909" s="23"/>
      <c r="BW909" s="24" t="s">
        <v>35</v>
      </c>
      <c r="BX909" s="23"/>
      <c r="BY909" s="23"/>
      <c r="BZ909" s="23"/>
      <c r="CA909" s="24" t="s">
        <v>90</v>
      </c>
      <c r="CB909" s="20"/>
      <c r="CC909" s="23"/>
      <c r="CD909" s="23"/>
      <c r="CE909" s="23"/>
      <c r="CF909" s="23"/>
      <c r="CG909" s="24" t="s">
        <v>92</v>
      </c>
      <c r="CH909" s="23"/>
      <c r="CI909" s="23"/>
      <c r="CJ909" s="23"/>
      <c r="CK909" s="24" t="s">
        <v>36</v>
      </c>
      <c r="CL909" s="24"/>
      <c r="CM909" s="23"/>
      <c r="CN909" s="23"/>
      <c r="CO909" s="23"/>
      <c r="CP909" s="23"/>
      <c r="CQ909" s="24" t="s">
        <v>93</v>
      </c>
      <c r="CR909" s="23"/>
      <c r="CS909" s="23"/>
    </row>
    <row r="910" spans="1:101" ht="18" customHeight="1" thickBot="1">
      <c r="A910" s="23"/>
      <c r="B910" s="33"/>
      <c r="C910" s="23"/>
      <c r="D910" s="7" t="s">
        <v>2</v>
      </c>
      <c r="E910" s="8"/>
      <c r="F910" s="8" t="s">
        <v>3</v>
      </c>
      <c r="G910" s="9"/>
      <c r="H910" s="10"/>
      <c r="I910" s="7" t="s">
        <v>4</v>
      </c>
      <c r="J910" s="8"/>
      <c r="K910" s="8" t="s">
        <v>5</v>
      </c>
      <c r="L910" s="9"/>
      <c r="M910" s="23"/>
      <c r="N910" s="251" t="s">
        <v>79</v>
      </c>
      <c r="O910" s="252"/>
      <c r="P910" s="253" t="s">
        <v>80</v>
      </c>
      <c r="Q910" s="254"/>
      <c r="R910" s="23"/>
      <c r="S910" s="7" t="s">
        <v>11</v>
      </c>
      <c r="T910" s="8"/>
      <c r="U910" s="8" t="s">
        <v>12</v>
      </c>
      <c r="V910" s="9"/>
      <c r="W910" s="20"/>
      <c r="X910" s="251" t="s">
        <v>79</v>
      </c>
      <c r="Y910" s="252"/>
      <c r="Z910" s="253" t="s">
        <v>80</v>
      </c>
      <c r="AA910" s="254"/>
      <c r="AB910" s="20"/>
      <c r="AC910" s="7" t="s">
        <v>4</v>
      </c>
      <c r="AD910" s="8"/>
      <c r="AE910" s="8" t="s">
        <v>5</v>
      </c>
      <c r="AF910" s="9"/>
      <c r="AG910" s="20"/>
      <c r="AH910" s="251" t="s">
        <v>0</v>
      </c>
      <c r="AI910" s="252"/>
      <c r="AJ910" s="253" t="s">
        <v>1</v>
      </c>
      <c r="AK910" s="254"/>
      <c r="AL910" s="20"/>
      <c r="AM910" s="7" t="s">
        <v>11</v>
      </c>
      <c r="AN910" s="8"/>
      <c r="AO910" s="8" t="s">
        <v>12</v>
      </c>
      <c r="AP910" s="9"/>
      <c r="AQ910" s="23"/>
      <c r="AR910" s="251" t="s">
        <v>0</v>
      </c>
      <c r="AS910" s="252"/>
      <c r="AT910" s="253" t="s">
        <v>1</v>
      </c>
      <c r="AU910" s="254"/>
      <c r="AV910" s="36"/>
      <c r="AW910" s="7" t="s">
        <v>4</v>
      </c>
      <c r="AX910" s="8"/>
      <c r="AY910" s="8" t="s">
        <v>5</v>
      </c>
      <c r="AZ910" s="9"/>
      <c r="BA910" s="20"/>
      <c r="BB910" s="251" t="s">
        <v>0</v>
      </c>
      <c r="BC910" s="252"/>
      <c r="BD910" s="253" t="s">
        <v>1</v>
      </c>
      <c r="BE910" s="254"/>
      <c r="BF910" s="36"/>
      <c r="BG910" s="7" t="s">
        <v>11</v>
      </c>
      <c r="BH910" s="8"/>
      <c r="BI910" s="8" t="s">
        <v>12</v>
      </c>
      <c r="BJ910" s="9"/>
      <c r="BK910" s="36"/>
      <c r="BL910" s="251" t="s">
        <v>0</v>
      </c>
      <c r="BM910" s="252"/>
      <c r="BN910" s="253" t="s">
        <v>1</v>
      </c>
      <c r="BO910" s="254"/>
      <c r="BP910" s="36"/>
      <c r="BQ910" s="7" t="s">
        <v>4</v>
      </c>
      <c r="BR910" s="8"/>
      <c r="BS910" s="8" t="s">
        <v>5</v>
      </c>
      <c r="BT910" s="9"/>
      <c r="BU910" s="20"/>
      <c r="BV910" s="251" t="s">
        <v>0</v>
      </c>
      <c r="BW910" s="252"/>
      <c r="BX910" s="253" t="s">
        <v>1</v>
      </c>
      <c r="BY910" s="254"/>
      <c r="BZ910" s="36"/>
      <c r="CA910" s="7" t="s">
        <v>11</v>
      </c>
      <c r="CB910" s="8"/>
      <c r="CC910" s="8" t="s">
        <v>12</v>
      </c>
      <c r="CD910" s="9"/>
      <c r="CE910" s="36"/>
      <c r="CF910" s="251" t="s">
        <v>0</v>
      </c>
      <c r="CG910" s="252"/>
      <c r="CH910" s="253" t="s">
        <v>1</v>
      </c>
      <c r="CI910" s="254"/>
      <c r="CJ910" s="23"/>
      <c r="CK910" s="7" t="s">
        <v>23</v>
      </c>
      <c r="CL910" s="8"/>
      <c r="CM910" s="8" t="s">
        <v>24</v>
      </c>
      <c r="CN910" s="9"/>
      <c r="CO910" s="23"/>
      <c r="CP910" s="251" t="s">
        <v>0</v>
      </c>
      <c r="CQ910" s="252"/>
      <c r="CR910" s="253" t="s">
        <v>1</v>
      </c>
      <c r="CS910" s="254"/>
      <c r="CU910" s="26" t="s">
        <v>25</v>
      </c>
      <c r="CW910" s="50" t="s">
        <v>44</v>
      </c>
    </row>
    <row r="911" spans="1:101" ht="18" customHeight="1" thickTop="1" thickBot="1">
      <c r="B911" s="34">
        <v>1.25</v>
      </c>
      <c r="D911" s="11">
        <v>1</v>
      </c>
      <c r="E911" s="12">
        <v>0</v>
      </c>
      <c r="F911" s="13">
        <v>0</v>
      </c>
      <c r="G911" s="40">
        <f t="shared" ref="G911" si="9532">-1/($E$4*$B911)</f>
        <v>-0.8404244143292362</v>
      </c>
      <c r="H911" s="10"/>
      <c r="I911" s="11">
        <v>1</v>
      </c>
      <c r="J911" s="12">
        <v>0</v>
      </c>
      <c r="K911" s="13">
        <v>0</v>
      </c>
      <c r="L911" s="14">
        <v>0</v>
      </c>
      <c r="N911" s="1">
        <f t="shared" ref="N911" si="9533">D911*I911+F911*I914-E911*J911-G911*J914</f>
        <v>1.7191154124559405E-2</v>
      </c>
      <c r="O911" s="4">
        <f t="shared" ref="O911" si="9534">(D911*J911+E911*I911+F911*J914+G911*I914)</f>
        <v>0</v>
      </c>
      <c r="P911" s="2">
        <f t="shared" ref="P911" si="9535">D911*K911+F911*K914-E911*L911-G911*L914</f>
        <v>0</v>
      </c>
      <c r="Q911" s="3">
        <f t="shared" ref="Q911" si="9536">(D911*L911+E911*K911+F911*L914+G911*K914)</f>
        <v>-0.8404244143292362</v>
      </c>
      <c r="S911" s="11">
        <v>1</v>
      </c>
      <c r="T911" s="12">
        <v>0</v>
      </c>
      <c r="U911" s="13">
        <v>0</v>
      </c>
      <c r="V911" s="40">
        <f t="shared" ref="V911" si="9537">-1/($T$4*$B911)</f>
        <v>-1.6057808109193097</v>
      </c>
      <c r="W911" s="20"/>
      <c r="X911" s="1">
        <f t="shared" ref="X911" si="9538">N911*S911+P911*S914-O911*T911-Q911*T914</f>
        <v>1.7191154124559405E-2</v>
      </c>
      <c r="Y911" s="4">
        <f t="shared" ref="Y911" si="9539">(N911*T911+O911*S911+P911*T914+Q911*S914)</f>
        <v>0</v>
      </c>
      <c r="Z911" s="2">
        <f t="shared" ref="Z911" si="9540">N911*U911+P911*U914-O911*V911-Q911*V914</f>
        <v>0</v>
      </c>
      <c r="AA911" s="3">
        <f t="shared" ref="AA911" si="9541">(N911*V911+O911*U911+P911*V914+Q911*U914)</f>
        <v>-0.86802963974001002</v>
      </c>
      <c r="AB911" s="20"/>
      <c r="AC911" s="11">
        <v>1</v>
      </c>
      <c r="AD911" s="12">
        <v>0</v>
      </c>
      <c r="AE911" s="13">
        <v>0</v>
      </c>
      <c r="AF911" s="14">
        <v>0</v>
      </c>
      <c r="AG911" s="20"/>
      <c r="AH911" s="1">
        <f t="shared" ref="AH911" si="9542">X911*AC911+Z911*AC914-Y911*AD911-AA911*AD914</f>
        <v>-1.1425010833370437</v>
      </c>
      <c r="AI911" s="4">
        <f t="shared" ref="AI911" si="9543">(X911*AD911+Y911*AC911+Z911*AD914+AA911*AC914)</f>
        <v>0</v>
      </c>
      <c r="AJ911" s="2">
        <f t="shared" ref="AJ911" si="9544">X911*AE911+Z911*AE914-Y911*AF911-AA911*AF914</f>
        <v>0</v>
      </c>
      <c r="AK911" s="3">
        <f t="shared" ref="AK911" si="9545">(X911*AF911+Y911*AE911+Z911*AF914+AA911*AE914)</f>
        <v>-0.86802963974001002</v>
      </c>
      <c r="AL911" s="20"/>
      <c r="AM911" s="11">
        <v>1</v>
      </c>
      <c r="AN911" s="12">
        <v>0</v>
      </c>
      <c r="AO911" s="13">
        <v>0</v>
      </c>
      <c r="AP911" s="40">
        <f t="shared" ref="AP911" si="9546">-1/($AN$4*$B911)</f>
        <v>-1.6687526074259493</v>
      </c>
      <c r="AR911" s="1">
        <f t="shared" ref="AR911" si="9547">AH911*AM911+AJ911*AM914-AI911*AN911-AK911*AN914</f>
        <v>-1.1425010833370437</v>
      </c>
      <c r="AS911" s="4">
        <f t="shared" ref="AS911" si="9548">(AH911*AN911+AI911*AM911+AJ911*AN914+AK911*AM914)</f>
        <v>0</v>
      </c>
      <c r="AT911" s="2">
        <f t="shared" ref="AT911" si="9549">AH911*AO911+AJ911*AO914-AI911*AP911-AK911*AP914</f>
        <v>0</v>
      </c>
      <c r="AU911" s="3">
        <f t="shared" ref="AU911" si="9550">(AH911*AP911+AI911*AO911+AJ911*AP914+AK911*AO914)</f>
        <v>1.0385220220656535</v>
      </c>
      <c r="AV911" s="20"/>
      <c r="AW911" s="11">
        <v>1</v>
      </c>
      <c r="AX911" s="12">
        <v>0</v>
      </c>
      <c r="AY911" s="13">
        <v>0</v>
      </c>
      <c r="AZ911" s="14">
        <v>0</v>
      </c>
      <c r="BA911" s="20"/>
      <c r="BB911" s="1">
        <f t="shared" ref="BB911" si="9551">AR911*AW911+AT911*AW914-AS911*AX911-AU911*AX914</f>
        <v>0.24496988802655495</v>
      </c>
      <c r="BC911" s="4">
        <f t="shared" ref="BC911" si="9552">(AR911*AX911+AS911*AW911+AT911*AX914+AU911*AW914)</f>
        <v>0</v>
      </c>
      <c r="BD911" s="2">
        <f t="shared" ref="BD911" si="9553">AR911*AY911+AT911*AY914-AS911*AZ911-AU911*AZ914</f>
        <v>0</v>
      </c>
      <c r="BE911" s="3">
        <f t="shared" ref="BE911" si="9554">(AR911*AZ911+AS911*AY911+AT911*AZ914+AU911*AY914)</f>
        <v>1.0385220220656535</v>
      </c>
      <c r="BF911" s="20"/>
      <c r="BG911" s="11">
        <v>1</v>
      </c>
      <c r="BH911" s="12">
        <v>0</v>
      </c>
      <c r="BI911" s="13">
        <v>0</v>
      </c>
      <c r="BJ911" s="40">
        <f t="shared" ref="BJ911" si="9555">-1/($BH$4*$B911)</f>
        <v>-1.6057808109193097</v>
      </c>
      <c r="BK911" s="20"/>
      <c r="BL911" s="1">
        <f t="shared" ref="BL911" si="9556">BB911*BG911+BD911*BG914-BC911*BH911-BE911*BH914</f>
        <v>0.24496988802655495</v>
      </c>
      <c r="BM911" s="4">
        <f t="shared" ref="BM911" si="9557">(BB911*BH911+BC911*BG911+BD911*BH914+BE911*BG914)</f>
        <v>0</v>
      </c>
      <c r="BN911" s="2">
        <f t="shared" ref="BN911" si="9558">BB911*BI911+BD911*BI914-BC911*BJ911-BE911*BJ914</f>
        <v>0</v>
      </c>
      <c r="BO911" s="3">
        <f t="shared" ref="BO911" si="9559">(BB911*BJ911+BC911*BI911+BD911*BJ914+BE911*BI914)</f>
        <v>0.64515407661955959</v>
      </c>
      <c r="BP911" s="20"/>
      <c r="BQ911" s="11">
        <v>1</v>
      </c>
      <c r="BR911" s="12">
        <v>0</v>
      </c>
      <c r="BS911" s="13">
        <v>0</v>
      </c>
      <c r="BT911" s="14">
        <v>0</v>
      </c>
      <c r="BU911" s="20"/>
      <c r="BV911" s="1">
        <f t="shared" ref="BV911" si="9560">BL911*BQ911+BN911*BQ914-BM911*BR911-BO911*BR914</f>
        <v>0.99942575894549612</v>
      </c>
      <c r="BW911" s="4">
        <f t="shared" ref="BW911" si="9561">(BL911*BR911+BM911*BQ911+BN911*BR914+BO911*BQ914)</f>
        <v>0</v>
      </c>
      <c r="BX911" s="2">
        <f t="shared" ref="BX911" si="9562">BL911*BS911+BN911*BS914-BM911*BT911-BO911*BT914</f>
        <v>0</v>
      </c>
      <c r="BY911" s="3">
        <f t="shared" ref="BY911" si="9563">(BL911*BT911+BM911*BS911+BN911*BT914+BO911*BS914)</f>
        <v>0.64515407661955959</v>
      </c>
      <c r="BZ911" s="20"/>
      <c r="CA911" s="11">
        <v>1</v>
      </c>
      <c r="CB911" s="12">
        <v>0</v>
      </c>
      <c r="CC911" s="13">
        <v>0</v>
      </c>
      <c r="CD911" s="40">
        <f t="shared" ref="CD911" si="9564">-1/($CB$4*$B911)</f>
        <v>-0.8404244143292362</v>
      </c>
      <c r="CE911" s="20"/>
      <c r="CF911" s="1">
        <f t="shared" ref="CF911" si="9565">BV911*CA911+BX911*CA914-BW911*CB911-BY911*CB914</f>
        <v>0.99942575894549612</v>
      </c>
      <c r="CG911" s="4">
        <f t="shared" ref="CG911" si="9566">(BV911*CB911+BW911*CA911+BX911*CB914+BY911*CA914)</f>
        <v>0</v>
      </c>
      <c r="CH911" s="2">
        <f t="shared" ref="CH911" si="9567">BV911*CC911+BX911*CC914-BW911*CD911-BY911*CD914</f>
        <v>0</v>
      </c>
      <c r="CI911" s="3">
        <f t="shared" ref="CI911" si="9568">(BV911*CD911+BW911*CC911+BX911*CD914+BY911*CC914)</f>
        <v>-0.19478773150776141</v>
      </c>
      <c r="CJ911" s="28"/>
      <c r="CK911" s="11">
        <v>1</v>
      </c>
      <c r="CL911" s="12">
        <v>0</v>
      </c>
      <c r="CM911" s="13">
        <v>0</v>
      </c>
      <c r="CN911" s="14">
        <v>0</v>
      </c>
      <c r="CP911" s="1">
        <f t="shared" ref="CP911" si="9569">CF911*CK911+CH911*CK914-CG911*CL911-CI911*CL914</f>
        <v>0.99942575894549612</v>
      </c>
      <c r="CQ911" s="4">
        <f t="shared" ref="CQ911" si="9570">(CF911*CL911+CG911*CK911+CH911*CL914+CI911*CK914)</f>
        <v>-0.19478773150776141</v>
      </c>
      <c r="CR911" s="2">
        <f t="shared" ref="CR911" si="9571">CF911*CM911+CH911*CM914-CG911*CN911-CI911*CN914</f>
        <v>0</v>
      </c>
      <c r="CS911" s="3">
        <f t="shared" ref="CS911" si="9572">(CF911*CN911+CG911*CM911+CH911*CN914+CI911*CM914)</f>
        <v>-0.19478773150776141</v>
      </c>
      <c r="CU911" s="29">
        <f t="shared" ref="CU911" si="9573">20*LOG(((1+$CL$4)/$CL$4)/((CP911+CP914)^2+(CQ911+CQ914)^2)^0.5)</f>
        <v>-3.8568064720676816E-2</v>
      </c>
      <c r="CW911" s="51">
        <f t="shared" ref="CW911" si="9574">((CP911^2+CQ911^2)^0.5)/((CP914^2+CQ914^2)^0.5)</f>
        <v>1.0187981989909458</v>
      </c>
    </row>
    <row r="912" spans="1:101" ht="18" customHeight="1" thickBot="1">
      <c r="D912" s="11"/>
      <c r="E912" s="13"/>
      <c r="F912" s="13"/>
      <c r="G912" s="15"/>
      <c r="H912" s="10"/>
      <c r="I912" s="11"/>
      <c r="J912" s="13"/>
      <c r="K912" s="13"/>
      <c r="L912" s="15"/>
      <c r="N912" s="5"/>
      <c r="Q912" s="6"/>
      <c r="S912" s="11"/>
      <c r="T912" s="13"/>
      <c r="U912" s="13"/>
      <c r="V912" s="15"/>
      <c r="W912" s="20"/>
      <c r="X912" s="5"/>
      <c r="AA912" s="6"/>
      <c r="AB912" s="20"/>
      <c r="AC912" s="11"/>
      <c r="AD912" s="13"/>
      <c r="AE912" s="13"/>
      <c r="AF912" s="15"/>
      <c r="AG912" s="20"/>
      <c r="AH912" s="5"/>
      <c r="AK912" s="6"/>
      <c r="AL912" s="20"/>
      <c r="AM912" s="11"/>
      <c r="AN912" s="13"/>
      <c r="AO912" s="13"/>
      <c r="AP912" s="15"/>
      <c r="AR912" s="5"/>
      <c r="AU912" s="6"/>
      <c r="AW912" s="11"/>
      <c r="AX912" s="13"/>
      <c r="AY912" s="13"/>
      <c r="AZ912" s="15"/>
      <c r="BA912" s="20"/>
      <c r="BB912" s="5"/>
      <c r="BE912" s="6"/>
      <c r="BG912" s="11"/>
      <c r="BH912" s="13"/>
      <c r="BI912" s="13"/>
      <c r="BJ912" s="15"/>
      <c r="BL912" s="5"/>
      <c r="BO912" s="6"/>
      <c r="BQ912" s="11"/>
      <c r="BR912" s="13"/>
      <c r="BS912" s="13"/>
      <c r="BT912" s="15"/>
      <c r="BU912" s="20"/>
      <c r="BV912" s="5"/>
      <c r="BY912" s="6"/>
      <c r="CA912" s="11"/>
      <c r="CB912" s="13"/>
      <c r="CC912" s="13"/>
      <c r="CD912" s="15"/>
      <c r="CF912" s="5"/>
      <c r="CI912" s="6"/>
      <c r="CK912" s="11"/>
      <c r="CL912" s="13"/>
      <c r="CM912" s="13"/>
      <c r="CN912" s="15"/>
      <c r="CP912" s="5"/>
      <c r="CS912" s="6"/>
      <c r="CW912" s="52"/>
    </row>
    <row r="913" spans="1:101" ht="18" customHeight="1" thickBot="1">
      <c r="D913" s="11" t="s">
        <v>6</v>
      </c>
      <c r="E913" s="13"/>
      <c r="F913" s="13" t="s">
        <v>7</v>
      </c>
      <c r="G913" s="15"/>
      <c r="H913" s="10"/>
      <c r="I913" s="11" t="s">
        <v>8</v>
      </c>
      <c r="J913" s="13"/>
      <c r="K913" s="13" t="s">
        <v>9</v>
      </c>
      <c r="L913" s="15"/>
      <c r="N913" s="251" t="s">
        <v>26</v>
      </c>
      <c r="O913" s="252"/>
      <c r="P913" s="253" t="s">
        <v>27</v>
      </c>
      <c r="Q913" s="254"/>
      <c r="S913" s="11" t="s">
        <v>13</v>
      </c>
      <c r="T913" s="13"/>
      <c r="U913" s="13" t="s">
        <v>14</v>
      </c>
      <c r="V913" s="15"/>
      <c r="W913" s="20"/>
      <c r="X913" s="251" t="s">
        <v>26</v>
      </c>
      <c r="Y913" s="252"/>
      <c r="Z913" s="253" t="s">
        <v>27</v>
      </c>
      <c r="AA913" s="254"/>
      <c r="AB913" s="20"/>
      <c r="AC913" s="11" t="s">
        <v>8</v>
      </c>
      <c r="AD913" s="13"/>
      <c r="AE913" s="13" t="s">
        <v>9</v>
      </c>
      <c r="AF913" s="15"/>
      <c r="AG913" s="20"/>
      <c r="AH913" s="251" t="s">
        <v>26</v>
      </c>
      <c r="AI913" s="252"/>
      <c r="AJ913" s="253" t="s">
        <v>27</v>
      </c>
      <c r="AK913" s="254"/>
      <c r="AL913" s="20"/>
      <c r="AM913" s="11" t="s">
        <v>13</v>
      </c>
      <c r="AN913" s="13"/>
      <c r="AO913" s="13" t="s">
        <v>14</v>
      </c>
      <c r="AP913" s="15"/>
      <c r="AR913" s="251" t="s">
        <v>26</v>
      </c>
      <c r="AS913" s="252"/>
      <c r="AT913" s="253" t="s">
        <v>27</v>
      </c>
      <c r="AU913" s="254"/>
      <c r="AV913" s="36"/>
      <c r="AW913" s="11" t="s">
        <v>8</v>
      </c>
      <c r="AX913" s="13"/>
      <c r="AY913" s="13" t="s">
        <v>9</v>
      </c>
      <c r="AZ913" s="15"/>
      <c r="BA913" s="20"/>
      <c r="BB913" s="251" t="s">
        <v>26</v>
      </c>
      <c r="BC913" s="252"/>
      <c r="BD913" s="253" t="s">
        <v>27</v>
      </c>
      <c r="BE913" s="254"/>
      <c r="BF913" s="36"/>
      <c r="BG913" s="11" t="s">
        <v>13</v>
      </c>
      <c r="BH913" s="13"/>
      <c r="BI913" s="13" t="s">
        <v>14</v>
      </c>
      <c r="BJ913" s="15"/>
      <c r="BK913" s="36"/>
      <c r="BL913" s="251" t="s">
        <v>26</v>
      </c>
      <c r="BM913" s="252"/>
      <c r="BN913" s="253" t="s">
        <v>27</v>
      </c>
      <c r="BO913" s="254"/>
      <c r="BP913" s="36"/>
      <c r="BQ913" s="11" t="s">
        <v>8</v>
      </c>
      <c r="BR913" s="13"/>
      <c r="BS913" s="13" t="s">
        <v>9</v>
      </c>
      <c r="BT913" s="15"/>
      <c r="BU913" s="20"/>
      <c r="BV913" s="251" t="s">
        <v>26</v>
      </c>
      <c r="BW913" s="252"/>
      <c r="BX913" s="253" t="s">
        <v>27</v>
      </c>
      <c r="BY913" s="254"/>
      <c r="BZ913" s="36"/>
      <c r="CA913" s="11" t="s">
        <v>13</v>
      </c>
      <c r="CB913" s="13"/>
      <c r="CC913" s="13" t="s">
        <v>14</v>
      </c>
      <c r="CD913" s="15"/>
      <c r="CE913" s="36"/>
      <c r="CF913" s="251" t="s">
        <v>26</v>
      </c>
      <c r="CG913" s="252"/>
      <c r="CH913" s="253" t="s">
        <v>27</v>
      </c>
      <c r="CI913" s="254"/>
      <c r="CK913" s="11" t="s">
        <v>28</v>
      </c>
      <c r="CL913" s="13"/>
      <c r="CM913" s="13" t="s">
        <v>29</v>
      </c>
      <c r="CN913" s="15"/>
      <c r="CP913" s="251" t="s">
        <v>26</v>
      </c>
      <c r="CQ913" s="252"/>
      <c r="CR913" s="253" t="s">
        <v>27</v>
      </c>
      <c r="CS913" s="254"/>
      <c r="CU913" s="38" t="s">
        <v>37</v>
      </c>
      <c r="CW913" s="53" t="s">
        <v>45</v>
      </c>
    </row>
    <row r="914" spans="1:101" ht="18" customHeight="1" thickTop="1" thickBot="1">
      <c r="D914" s="16">
        <v>0</v>
      </c>
      <c r="E914" s="17">
        <v>0</v>
      </c>
      <c r="F914" s="18">
        <v>1</v>
      </c>
      <c r="G914" s="19">
        <v>0</v>
      </c>
      <c r="H914" s="10"/>
      <c r="I914" s="16">
        <v>0</v>
      </c>
      <c r="J914" s="17">
        <f t="shared" ref="J914" si="9575">-1/($J$4*$B911)</f>
        <v>-1.16941967548604</v>
      </c>
      <c r="K914" s="18">
        <v>1</v>
      </c>
      <c r="L914" s="19">
        <v>0</v>
      </c>
      <c r="N914" s="1">
        <f t="shared" ref="N914" si="9576">D914*I911+F914*I914-E914*J911-G914*J914</f>
        <v>0</v>
      </c>
      <c r="O914" s="4">
        <f t="shared" ref="O914" si="9577">(D914*J911+E914*I911+F914*J914+G914*I914)</f>
        <v>-1.16941967548604</v>
      </c>
      <c r="P914" s="2">
        <f t="shared" ref="P914" si="9578">D914*K911+F914*K914-E914*L911-G914*L914</f>
        <v>1</v>
      </c>
      <c r="Q914" s="3">
        <f t="shared" ref="Q914" si="9579">(D914*L911+E914*K911+F914*L914+G914*K914)</f>
        <v>0</v>
      </c>
      <c r="S914" s="16">
        <v>0</v>
      </c>
      <c r="T914" s="17">
        <v>0</v>
      </c>
      <c r="U914" s="18">
        <v>1</v>
      </c>
      <c r="V914" s="19">
        <v>0</v>
      </c>
      <c r="W914" s="20"/>
      <c r="X914" s="1">
        <f t="shared" ref="X914" si="9580">N914*S911+P914*S914-O914*T911-Q914*T914</f>
        <v>0</v>
      </c>
      <c r="Y914" s="4">
        <f t="shared" ref="Y914" si="9581">(N914*T911+O914*S911+P914*T914+Q914*S914)</f>
        <v>-1.16941967548604</v>
      </c>
      <c r="Z914" s="2">
        <f t="shared" ref="Z914" si="9582">N914*U911+P914*U914-O914*V911-Q914*V914</f>
        <v>-0.87783167480696922</v>
      </c>
      <c r="AA914" s="3">
        <f t="shared" ref="AA914" si="9583">(N914*V911+O914*U911+P914*V914+Q914*U914)</f>
        <v>0</v>
      </c>
      <c r="AB914" s="20"/>
      <c r="AC914" s="16">
        <v>0</v>
      </c>
      <c r="AD914" s="17">
        <f t="shared" ref="AD914" si="9584">-1/($AD$4*$B911)</f>
        <v>-1.3360053440213762</v>
      </c>
      <c r="AE914" s="18">
        <v>1</v>
      </c>
      <c r="AF914" s="19">
        <v>0</v>
      </c>
      <c r="AG914" s="20"/>
      <c r="AH914" s="1">
        <f t="shared" ref="AH914" si="9585">X914*AC911+Z914*AC914-Y914*AD911-AA914*AD914</f>
        <v>0</v>
      </c>
      <c r="AI914" s="4">
        <f t="shared" ref="AI914" si="9586">(X914*AD911+Y914*AC911+Z914*AD914+AA914*AC914)</f>
        <v>3.368133207305668E-3</v>
      </c>
      <c r="AJ914" s="2">
        <f t="shared" ref="AJ914" si="9587">X914*AE911+Z914*AE914-Y914*AF911-AA914*AF914</f>
        <v>-0.87783167480696922</v>
      </c>
      <c r="AK914" s="3">
        <f t="shared" ref="AK914" si="9588">(X914*AF911+Y914*AE911+Z914*AF914+AA914*AE914)</f>
        <v>0</v>
      </c>
      <c r="AL914" s="20"/>
      <c r="AM914" s="16">
        <v>0</v>
      </c>
      <c r="AN914" s="17">
        <v>0</v>
      </c>
      <c r="AO914" s="18">
        <v>1</v>
      </c>
      <c r="AP914" s="19">
        <v>0</v>
      </c>
      <c r="AR914" s="1">
        <f t="shared" ref="AR914" si="9589">AH914*AM911+AJ914*AM914-AI914*AN911-AK914*AN914</f>
        <v>0</v>
      </c>
      <c r="AS914" s="4">
        <f t="shared" ref="AS914" si="9590">(AH914*AN911+AI914*AM911+AJ914*AN914+AK914*AM914)</f>
        <v>3.368133207305668E-3</v>
      </c>
      <c r="AT914" s="2">
        <f t="shared" ref="AT914" si="9591">AH914*AO911+AJ914*AO914-AI914*AP911-AK914*AP914</f>
        <v>-0.87221109373511996</v>
      </c>
      <c r="AU914" s="3">
        <f t="shared" ref="AU914" si="9592">(AH914*AP911+AI914*AO911+AJ914*AP914+AK914*AO914)</f>
        <v>0</v>
      </c>
      <c r="AV914" s="20"/>
      <c r="AW914" s="16">
        <v>0</v>
      </c>
      <c r="AX914" s="17">
        <f t="shared" ref="AX914" si="9593">-1/($AX$4*$B911)</f>
        <v>-1.3360053440213762</v>
      </c>
      <c r="AY914" s="18">
        <v>1</v>
      </c>
      <c r="AZ914" s="19">
        <v>0</v>
      </c>
      <c r="BA914" s="20"/>
      <c r="BB914" s="1">
        <f t="shared" ref="BB914" si="9594">AR914*AW911+AT914*AW914-AS914*AX911-AU914*AX914</f>
        <v>0</v>
      </c>
      <c r="BC914" s="4">
        <f t="shared" ref="BC914" si="9595">(AR914*AX911+AS914*AW911+AT914*AX914+AU914*AW914)</f>
        <v>1.1686468155521554</v>
      </c>
      <c r="BD914" s="2">
        <f t="shared" ref="BD914" si="9596">AR914*AY911+AT914*AY914-AS914*AZ911-AU914*AZ914</f>
        <v>-0.87221109373511996</v>
      </c>
      <c r="BE914" s="3">
        <f t="shared" ref="BE914" si="9597">(AR914*AZ911+AS914*AY911+AT914*AZ914+AU914*AY914)</f>
        <v>0</v>
      </c>
      <c r="BF914" s="20"/>
      <c r="BG914" s="16">
        <v>0</v>
      </c>
      <c r="BH914" s="17">
        <v>0</v>
      </c>
      <c r="BI914" s="18">
        <v>1</v>
      </c>
      <c r="BJ914" s="19">
        <v>0</v>
      </c>
      <c r="BK914" s="20"/>
      <c r="BL914" s="1">
        <f t="shared" ref="BL914" si="9598">BB914*BG911+BD914*BG914-BC914*BH911-BE914*BH914</f>
        <v>0</v>
      </c>
      <c r="BM914" s="4">
        <f t="shared" ref="BM914" si="9599">(BB914*BH911+BC914*BG911+BD914*BH914+BE914*BG914)</f>
        <v>1.1686468155521554</v>
      </c>
      <c r="BN914" s="2">
        <f t="shared" ref="BN914" si="9600">BB914*BI911+BD914*BI914-BC914*BJ911-BE914*BJ914</f>
        <v>1.0043795374204891</v>
      </c>
      <c r="BO914" s="3">
        <f t="shared" ref="BO914" si="9601">(BB914*BJ911+BC914*BI911+BD914*BJ914+BE914*BI914)</f>
        <v>0</v>
      </c>
      <c r="BP914" s="20"/>
      <c r="BQ914" s="16">
        <v>0</v>
      </c>
      <c r="BR914" s="17">
        <f t="shared" ref="BR914" si="9602">-1/($BR$4*$B911)</f>
        <v>-1.16941967548604</v>
      </c>
      <c r="BS914" s="18">
        <v>1</v>
      </c>
      <c r="BT914" s="19">
        <v>0</v>
      </c>
      <c r="BU914" s="20"/>
      <c r="BV914" s="1">
        <f t="shared" ref="BV914" si="9603">BL914*BQ911+BN914*BQ914-BM914*BR911-BO914*BR914</f>
        <v>0</v>
      </c>
      <c r="BW914" s="4">
        <f t="shared" ref="BW914" si="9604">(BL914*BR911+BM914*BQ911+BN914*BR914+BO914*BQ914)</f>
        <v>-5.8943771629318409E-3</v>
      </c>
      <c r="BX914" s="2">
        <f t="shared" ref="BX914" si="9605">BL914*BS911+BN914*BS914-BM914*BT911-BO914*BT914</f>
        <v>1.0043795374204891</v>
      </c>
      <c r="BY914" s="3">
        <f t="shared" ref="BY914" si="9606">(BL914*BT911+BM914*BS911+BN914*BT914+BO914*BS914)</f>
        <v>0</v>
      </c>
      <c r="BZ914" s="20"/>
      <c r="CA914" s="16">
        <v>0</v>
      </c>
      <c r="CB914" s="17">
        <v>0</v>
      </c>
      <c r="CC914" s="18">
        <v>1</v>
      </c>
      <c r="CD914" s="19">
        <v>0</v>
      </c>
      <c r="CE914" s="20"/>
      <c r="CF914" s="1">
        <f t="shared" ref="CF914" si="9607">BV914*CA911+BX914*CA914-BW914*CB911-BY914*CB914</f>
        <v>0</v>
      </c>
      <c r="CG914" s="4">
        <f t="shared" ref="CG914" si="9608">(BV914*CB911+BW914*CA911+BX914*CB914+BY914*CA914)</f>
        <v>-5.8943771629318409E-3</v>
      </c>
      <c r="CH914" s="2">
        <f t="shared" ref="CH914" si="9609">BV914*CC911+BX914*CC914-BW914*CD911-BY914*CD914</f>
        <v>0.99942575894549657</v>
      </c>
      <c r="CI914" s="3">
        <f t="shared" ref="CI914" si="9610">(BV914*CD911+BW914*CC911+BX914*CD914+BY914*CC914)</f>
        <v>0</v>
      </c>
      <c r="CK914" s="16">
        <f t="shared" ref="CK914" si="9611">1/$CL$4</f>
        <v>1</v>
      </c>
      <c r="CL914" s="17">
        <v>0</v>
      </c>
      <c r="CM914" s="18">
        <v>1</v>
      </c>
      <c r="CN914" s="19">
        <v>0</v>
      </c>
      <c r="CP914" s="1">
        <f t="shared" ref="CP914" si="9612">CF914*CK911+CH914*CK914-CG914*CL911-CI914*CL914</f>
        <v>0.99942575894549657</v>
      </c>
      <c r="CQ914" s="4">
        <f t="shared" ref="CQ914" si="9613">(CF914*CL911+CG914*CK911+CH914*CL914+CI914*CK914)</f>
        <v>-5.8943771629318409E-3</v>
      </c>
      <c r="CR914" s="2">
        <f t="shared" ref="CR914" si="9614">CF914*CM911+CH914*CM914-CG914*CN911-CI914*CN914</f>
        <v>0.99942575894549657</v>
      </c>
      <c r="CS914" s="3">
        <f t="shared" ref="CS914" si="9615">(CF914*CN911+CG914*CM911+CH914*CN914+CI914*CM914)</f>
        <v>0</v>
      </c>
      <c r="CU914" s="39">
        <f t="shared" ref="CU914" si="9616">(180/PI())*ATAN(-1*(CQ911/CP911))</f>
        <v>11.028669937312513</v>
      </c>
      <c r="CW914" s="54">
        <f t="shared" ref="CW914" si="9617">20*LOG(((1-(10^(CU911/20)^2)*(1-((1-CW911)/(1+CW911))^2))^0.5))</f>
        <v>-20.492824137989622</v>
      </c>
    </row>
    <row r="915" spans="1:101" ht="18" customHeight="1"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3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  <c r="BB915" s="20"/>
      <c r="BC915" s="20"/>
      <c r="BD915" s="20"/>
      <c r="BE915" s="20"/>
      <c r="BF915" s="20"/>
      <c r="BG915" s="20"/>
      <c r="BH915" s="20"/>
      <c r="BI915" s="20"/>
      <c r="BJ915" s="20"/>
      <c r="BK915" s="20"/>
      <c r="BL915" s="20"/>
      <c r="BM915" s="20"/>
      <c r="BN915" s="20"/>
      <c r="BO915" s="20"/>
      <c r="BP915" s="20"/>
      <c r="BQ915" s="20"/>
      <c r="BR915" s="20"/>
      <c r="BS915" s="20"/>
      <c r="BT915" s="20"/>
      <c r="BU915" s="20"/>
      <c r="BV915" s="20"/>
      <c r="BW915" s="20"/>
      <c r="BX915" s="20"/>
      <c r="BY915" s="20"/>
      <c r="BZ915" s="20"/>
      <c r="CA915" s="20"/>
      <c r="CB915" s="20"/>
      <c r="CC915" s="20"/>
      <c r="CD915" s="20"/>
      <c r="CE915" s="20"/>
      <c r="CF915" s="20"/>
      <c r="CG915" s="20"/>
      <c r="CH915" s="20"/>
      <c r="CI915" s="20"/>
      <c r="CJ915" s="20"/>
      <c r="CK915" s="20"/>
      <c r="CL915" s="20"/>
    </row>
    <row r="916" spans="1:101" ht="18" customHeight="1"/>
    <row r="917" spans="1:101" ht="18" customHeight="1" thickBot="1">
      <c r="A917" s="23"/>
      <c r="B917" s="23"/>
      <c r="C917" s="23"/>
      <c r="D917" s="20" t="s">
        <v>15</v>
      </c>
      <c r="E917" s="20"/>
      <c r="F917" s="20"/>
      <c r="G917" s="20"/>
      <c r="H917" s="20"/>
      <c r="I917" s="20" t="s">
        <v>16</v>
      </c>
      <c r="J917" s="20"/>
      <c r="K917" s="20"/>
      <c r="L917" s="20"/>
      <c r="M917" s="23"/>
      <c r="N917" s="23"/>
      <c r="O917" s="24" t="s">
        <v>17</v>
      </c>
      <c r="P917" s="23"/>
      <c r="Q917" s="23"/>
      <c r="R917" s="23"/>
      <c r="S917" s="20"/>
      <c r="T917" s="20" t="s">
        <v>18</v>
      </c>
      <c r="U917" s="23"/>
      <c r="V917" s="23"/>
      <c r="W917" s="23"/>
      <c r="X917" s="23"/>
      <c r="Y917" s="24" t="s">
        <v>19</v>
      </c>
      <c r="Z917" s="23"/>
      <c r="AA917" s="23"/>
      <c r="AB917" s="23"/>
      <c r="AC917" s="24" t="s">
        <v>20</v>
      </c>
      <c r="AD917" s="20"/>
      <c r="AE917" s="20"/>
      <c r="AF917" s="20"/>
      <c r="AG917" s="20"/>
      <c r="AH917" s="23"/>
      <c r="AI917" s="24" t="s">
        <v>21</v>
      </c>
      <c r="AJ917" s="23"/>
      <c r="AK917" s="23"/>
      <c r="AL917" s="20"/>
      <c r="AM917" s="24" t="s">
        <v>31</v>
      </c>
      <c r="AN917" s="20"/>
      <c r="AO917" s="23"/>
      <c r="AP917" s="23"/>
      <c r="AQ917" s="23"/>
      <c r="AR917" s="23"/>
      <c r="AS917" s="24" t="s">
        <v>91</v>
      </c>
      <c r="AT917" s="23"/>
      <c r="AU917" s="23"/>
      <c r="AV917" s="23"/>
      <c r="AW917" s="24" t="s">
        <v>32</v>
      </c>
      <c r="AX917" s="20"/>
      <c r="AY917" s="20"/>
      <c r="AZ917" s="20"/>
      <c r="BA917" s="20"/>
      <c r="BB917" s="23"/>
      <c r="BC917" s="24" t="s">
        <v>22</v>
      </c>
      <c r="BD917" s="23"/>
      <c r="BE917" s="23"/>
      <c r="BF917" s="23"/>
      <c r="BG917" s="24" t="s">
        <v>33</v>
      </c>
      <c r="BH917" s="20"/>
      <c r="BI917" s="23"/>
      <c r="BJ917" s="23"/>
      <c r="BK917" s="23"/>
      <c r="BL917" s="23"/>
      <c r="BM917" s="24" t="s">
        <v>34</v>
      </c>
      <c r="BN917" s="23"/>
      <c r="BO917" s="23"/>
      <c r="BP917" s="23"/>
      <c r="BQ917" s="24" t="s">
        <v>89</v>
      </c>
      <c r="BR917" s="20"/>
      <c r="BS917" s="20"/>
      <c r="BT917" s="20"/>
      <c r="BU917" s="20"/>
      <c r="BV917" s="23"/>
      <c r="BW917" s="24" t="s">
        <v>35</v>
      </c>
      <c r="BX917" s="23"/>
      <c r="BY917" s="23"/>
      <c r="BZ917" s="23"/>
      <c r="CA917" s="24" t="s">
        <v>90</v>
      </c>
      <c r="CB917" s="20"/>
      <c r="CC917" s="23"/>
      <c r="CD917" s="23"/>
      <c r="CE917" s="23"/>
      <c r="CF917" s="23"/>
      <c r="CG917" s="24" t="s">
        <v>92</v>
      </c>
      <c r="CH917" s="23"/>
      <c r="CI917" s="23"/>
      <c r="CJ917" s="23"/>
      <c r="CK917" s="24" t="s">
        <v>36</v>
      </c>
      <c r="CL917" s="24"/>
      <c r="CM917" s="23"/>
      <c r="CN917" s="23"/>
      <c r="CO917" s="23"/>
      <c r="CP917" s="23"/>
      <c r="CQ917" s="24" t="s">
        <v>93</v>
      </c>
      <c r="CR917" s="23"/>
      <c r="CS917" s="23"/>
    </row>
    <row r="918" spans="1:101" ht="18" customHeight="1" thickBot="1">
      <c r="A918" s="23"/>
      <c r="B918" s="33"/>
      <c r="C918" s="23"/>
      <c r="D918" s="7" t="s">
        <v>2</v>
      </c>
      <c r="E918" s="8"/>
      <c r="F918" s="8" t="s">
        <v>3</v>
      </c>
      <c r="G918" s="9"/>
      <c r="H918" s="10"/>
      <c r="I918" s="7" t="s">
        <v>4</v>
      </c>
      <c r="J918" s="8"/>
      <c r="K918" s="8" t="s">
        <v>5</v>
      </c>
      <c r="L918" s="9"/>
      <c r="M918" s="23"/>
      <c r="N918" s="251" t="s">
        <v>79</v>
      </c>
      <c r="O918" s="252"/>
      <c r="P918" s="253" t="s">
        <v>80</v>
      </c>
      <c r="Q918" s="254"/>
      <c r="R918" s="23"/>
      <c r="S918" s="7" t="s">
        <v>11</v>
      </c>
      <c r="T918" s="8"/>
      <c r="U918" s="8" t="s">
        <v>12</v>
      </c>
      <c r="V918" s="9"/>
      <c r="W918" s="20"/>
      <c r="X918" s="251" t="s">
        <v>79</v>
      </c>
      <c r="Y918" s="252"/>
      <c r="Z918" s="253" t="s">
        <v>80</v>
      </c>
      <c r="AA918" s="254"/>
      <c r="AB918" s="20"/>
      <c r="AC918" s="7" t="s">
        <v>4</v>
      </c>
      <c r="AD918" s="8"/>
      <c r="AE918" s="8" t="s">
        <v>5</v>
      </c>
      <c r="AF918" s="9"/>
      <c r="AG918" s="20"/>
      <c r="AH918" s="251" t="s">
        <v>0</v>
      </c>
      <c r="AI918" s="252"/>
      <c r="AJ918" s="253" t="s">
        <v>1</v>
      </c>
      <c r="AK918" s="254"/>
      <c r="AL918" s="20"/>
      <c r="AM918" s="7" t="s">
        <v>11</v>
      </c>
      <c r="AN918" s="8"/>
      <c r="AO918" s="8" t="s">
        <v>12</v>
      </c>
      <c r="AP918" s="9"/>
      <c r="AQ918" s="23"/>
      <c r="AR918" s="251" t="s">
        <v>0</v>
      </c>
      <c r="AS918" s="252"/>
      <c r="AT918" s="253" t="s">
        <v>1</v>
      </c>
      <c r="AU918" s="254"/>
      <c r="AV918" s="36"/>
      <c r="AW918" s="7" t="s">
        <v>4</v>
      </c>
      <c r="AX918" s="8"/>
      <c r="AY918" s="8" t="s">
        <v>5</v>
      </c>
      <c r="AZ918" s="9"/>
      <c r="BA918" s="20"/>
      <c r="BB918" s="251" t="s">
        <v>0</v>
      </c>
      <c r="BC918" s="252"/>
      <c r="BD918" s="253" t="s">
        <v>1</v>
      </c>
      <c r="BE918" s="254"/>
      <c r="BF918" s="36"/>
      <c r="BG918" s="7" t="s">
        <v>11</v>
      </c>
      <c r="BH918" s="8"/>
      <c r="BI918" s="8" t="s">
        <v>12</v>
      </c>
      <c r="BJ918" s="9"/>
      <c r="BK918" s="36"/>
      <c r="BL918" s="251" t="s">
        <v>0</v>
      </c>
      <c r="BM918" s="252"/>
      <c r="BN918" s="253" t="s">
        <v>1</v>
      </c>
      <c r="BO918" s="254"/>
      <c r="BP918" s="36"/>
      <c r="BQ918" s="7" t="s">
        <v>4</v>
      </c>
      <c r="BR918" s="8"/>
      <c r="BS918" s="8" t="s">
        <v>5</v>
      </c>
      <c r="BT918" s="9"/>
      <c r="BU918" s="20"/>
      <c r="BV918" s="251" t="s">
        <v>0</v>
      </c>
      <c r="BW918" s="252"/>
      <c r="BX918" s="253" t="s">
        <v>1</v>
      </c>
      <c r="BY918" s="254"/>
      <c r="BZ918" s="36"/>
      <c r="CA918" s="7" t="s">
        <v>11</v>
      </c>
      <c r="CB918" s="8"/>
      <c r="CC918" s="8" t="s">
        <v>12</v>
      </c>
      <c r="CD918" s="9"/>
      <c r="CE918" s="36"/>
      <c r="CF918" s="251" t="s">
        <v>0</v>
      </c>
      <c r="CG918" s="252"/>
      <c r="CH918" s="253" t="s">
        <v>1</v>
      </c>
      <c r="CI918" s="254"/>
      <c r="CJ918" s="23"/>
      <c r="CK918" s="7" t="s">
        <v>23</v>
      </c>
      <c r="CL918" s="8"/>
      <c r="CM918" s="8" t="s">
        <v>24</v>
      </c>
      <c r="CN918" s="9"/>
      <c r="CO918" s="23"/>
      <c r="CP918" s="251" t="s">
        <v>0</v>
      </c>
      <c r="CQ918" s="252"/>
      <c r="CR918" s="253" t="s">
        <v>1</v>
      </c>
      <c r="CS918" s="254"/>
      <c r="CU918" s="26" t="s">
        <v>25</v>
      </c>
      <c r="CW918" s="50" t="s">
        <v>44</v>
      </c>
    </row>
    <row r="919" spans="1:101" ht="18" customHeight="1" thickTop="1" thickBot="1">
      <c r="B919" s="34">
        <v>1.26</v>
      </c>
      <c r="D919" s="11">
        <v>1</v>
      </c>
      <c r="E919" s="12">
        <v>0</v>
      </c>
      <c r="F919" s="13">
        <v>0</v>
      </c>
      <c r="G919" s="40">
        <f t="shared" ref="G919" si="9618">-1/($E$4*$B919)</f>
        <v>-0.83375437929487717</v>
      </c>
      <c r="H919" s="10"/>
      <c r="I919" s="11">
        <v>1</v>
      </c>
      <c r="J919" s="12">
        <v>0</v>
      </c>
      <c r="K919" s="13">
        <v>0</v>
      </c>
      <c r="L919" s="14">
        <v>0</v>
      </c>
      <c r="N919" s="1">
        <f t="shared" ref="N919" si="9619">D919*I919+F919*I922-E919*J919-G919*J922</f>
        <v>3.2729389216190508E-2</v>
      </c>
      <c r="O919" s="4">
        <f t="shared" ref="O919" si="9620">(D919*J919+E919*I919+F919*J922+G919*I922)</f>
        <v>0</v>
      </c>
      <c r="P919" s="2">
        <f t="shared" ref="P919" si="9621">D919*K919+F919*K922-E919*L919-G919*L922</f>
        <v>0</v>
      </c>
      <c r="Q919" s="3">
        <f t="shared" ref="Q919" si="9622">(D919*L919+E919*K919+F919*L922+G919*K922)</f>
        <v>-0.83375437929487717</v>
      </c>
      <c r="S919" s="11">
        <v>1</v>
      </c>
      <c r="T919" s="12">
        <v>0</v>
      </c>
      <c r="U919" s="13">
        <v>0</v>
      </c>
      <c r="V919" s="40">
        <f t="shared" ref="V919" si="9623">-1/($T$4*$B919)</f>
        <v>-1.5930365187691564</v>
      </c>
      <c r="W919" s="20"/>
      <c r="X919" s="1">
        <f t="shared" ref="X919" si="9624">N919*S919+P919*S922-O919*T919-Q919*T922</f>
        <v>3.2729389216190508E-2</v>
      </c>
      <c r="Y919" s="4">
        <f t="shared" ref="Y919" si="9625">(N919*T919+O919*S919+P919*T922+Q919*S922)</f>
        <v>0</v>
      </c>
      <c r="Z919" s="2">
        <f t="shared" ref="Z919" si="9626">N919*U919+P919*U922-O919*V919-Q919*V922</f>
        <v>0</v>
      </c>
      <c r="AA919" s="3">
        <f t="shared" ref="AA919" si="9627">(N919*V919+O919*U919+P919*V922+Q919*U922)</f>
        <v>-0.88589349155327801</v>
      </c>
      <c r="AB919" s="20"/>
      <c r="AC919" s="11">
        <v>1</v>
      </c>
      <c r="AD919" s="12">
        <v>0</v>
      </c>
      <c r="AE919" s="13">
        <v>0</v>
      </c>
      <c r="AF919" s="14">
        <v>0</v>
      </c>
      <c r="AG919" s="20"/>
      <c r="AH919" s="1">
        <f t="shared" ref="AH919" si="9628">X919*AC919+Z919*AC922-Y919*AD919-AA919*AD922</f>
        <v>-1.1414357287887054</v>
      </c>
      <c r="AI919" s="4">
        <f t="shared" ref="AI919" si="9629">(X919*AD919+Y919*AC919+Z919*AD922+AA919*AC922)</f>
        <v>0</v>
      </c>
      <c r="AJ919" s="2">
        <f t="shared" ref="AJ919" si="9630">X919*AE919+Z919*AE922-Y919*AF919-AA919*AF922</f>
        <v>0</v>
      </c>
      <c r="AK919" s="3">
        <f t="shared" ref="AK919" si="9631">(X919*AF919+Y919*AE919+Z919*AF922+AA919*AE922)</f>
        <v>-0.88589349155327801</v>
      </c>
      <c r="AL919" s="20"/>
      <c r="AM919" s="11">
        <v>1</v>
      </c>
      <c r="AN919" s="12">
        <v>0</v>
      </c>
      <c r="AO919" s="13">
        <v>0</v>
      </c>
      <c r="AP919" s="40">
        <f t="shared" ref="AP919" si="9632">-1/($AN$4*$B919)</f>
        <v>-1.6555085391130446</v>
      </c>
      <c r="AR919" s="1">
        <f t="shared" ref="AR919" si="9633">AH919*AM919+AJ919*AM922-AI919*AN919-AK919*AN922</f>
        <v>-1.1414357287887054</v>
      </c>
      <c r="AS919" s="4">
        <f t="shared" ref="AS919" si="9634">(AH919*AN919+AI919*AM919+AJ919*AN922+AK919*AM922)</f>
        <v>0</v>
      </c>
      <c r="AT919" s="2">
        <f t="shared" ref="AT919" si="9635">AH919*AO919+AJ919*AO922-AI919*AP919-AK919*AP922</f>
        <v>0</v>
      </c>
      <c r="AU919" s="3">
        <f t="shared" ref="AU919" si="9636">(AH919*AP919+AI919*AO919+AJ919*AP922+AK919*AO922)</f>
        <v>1.0037631043051451</v>
      </c>
      <c r="AV919" s="20"/>
      <c r="AW919" s="11">
        <v>1</v>
      </c>
      <c r="AX919" s="12">
        <v>0</v>
      </c>
      <c r="AY919" s="13">
        <v>0</v>
      </c>
      <c r="AZ919" s="14">
        <v>0</v>
      </c>
      <c r="BA919" s="20"/>
      <c r="BB919" s="1">
        <f t="shared" ref="BB919" si="9637">AR919*AW919+AT919*AW922-AS919*AX919-AU919*AX922</f>
        <v>0.18895402466681022</v>
      </c>
      <c r="BC919" s="4">
        <f t="shared" ref="BC919" si="9638">(AR919*AX919+AS919*AW919+AT919*AX922+AU919*AW922)</f>
        <v>0</v>
      </c>
      <c r="BD919" s="2">
        <f t="shared" ref="BD919" si="9639">AR919*AY919+AT919*AY922-AS919*AZ919-AU919*AZ922</f>
        <v>0</v>
      </c>
      <c r="BE919" s="3">
        <f t="shared" ref="BE919" si="9640">(AR919*AZ919+AS919*AY919+AT919*AZ922+AU919*AY922)</f>
        <v>1.0037631043051451</v>
      </c>
      <c r="BF919" s="20"/>
      <c r="BG919" s="11">
        <v>1</v>
      </c>
      <c r="BH919" s="12">
        <v>0</v>
      </c>
      <c r="BI919" s="13">
        <v>0</v>
      </c>
      <c r="BJ919" s="40">
        <f t="shared" ref="BJ919" si="9641">-1/($BH$4*$B919)</f>
        <v>-1.5930365187691564</v>
      </c>
      <c r="BK919" s="20"/>
      <c r="BL919" s="1">
        <f t="shared" ref="BL919" si="9642">BB919*BG919+BD919*BG922-BC919*BH919-BE919*BH922</f>
        <v>0.18895402466681022</v>
      </c>
      <c r="BM919" s="4">
        <f t="shared" ref="BM919" si="9643">(BB919*BH919+BC919*BG919+BD919*BH922+BE919*BG922)</f>
        <v>0</v>
      </c>
      <c r="BN919" s="2">
        <f t="shared" ref="BN919" si="9644">BB919*BI919+BD919*BI922-BC919*BJ919-BE919*BJ922</f>
        <v>0</v>
      </c>
      <c r="BO919" s="3">
        <f t="shared" ref="BO919" si="9645">(BB919*BJ919+BC919*BI919+BD919*BJ922+BE919*BI922)</f>
        <v>0.70275244264250847</v>
      </c>
      <c r="BP919" s="20"/>
      <c r="BQ919" s="11">
        <v>1</v>
      </c>
      <c r="BR919" s="12">
        <v>0</v>
      </c>
      <c r="BS919" s="13">
        <v>0</v>
      </c>
      <c r="BT919" s="14">
        <v>0</v>
      </c>
      <c r="BU919" s="20"/>
      <c r="BV919" s="1">
        <f t="shared" ref="BV919" si="9646">BL919*BQ919+BN919*BQ922-BM919*BR919-BO919*BR922</f>
        <v>1.0042442363950088</v>
      </c>
      <c r="BW919" s="4">
        <f t="shared" ref="BW919" si="9647">(BL919*BR919+BM919*BQ919+BN919*BR922+BO919*BQ922)</f>
        <v>0</v>
      </c>
      <c r="BX919" s="2">
        <f t="shared" ref="BX919" si="9648">BL919*BS919+BN919*BS922-BM919*BT919-BO919*BT922</f>
        <v>0</v>
      </c>
      <c r="BY919" s="3">
        <f t="shared" ref="BY919" si="9649">(BL919*BT919+BM919*BS919+BN919*BT922+BO919*BS922)</f>
        <v>0.70275244264250847</v>
      </c>
      <c r="BZ919" s="20"/>
      <c r="CA919" s="11">
        <v>1</v>
      </c>
      <c r="CB919" s="12">
        <v>0</v>
      </c>
      <c r="CC919" s="13">
        <v>0</v>
      </c>
      <c r="CD919" s="40">
        <f t="shared" ref="CD919" si="9650">-1/($CB$4*$B919)</f>
        <v>-0.83375437929487717</v>
      </c>
      <c r="CE919" s="20"/>
      <c r="CF919" s="1">
        <f t="shared" ref="CF919" si="9651">BV919*CA919+BX919*CA922-BW919*CB919-BY919*CB922</f>
        <v>1.0042442363950088</v>
      </c>
      <c r="CG919" s="4">
        <f t="shared" ref="CG919" si="9652">(BV919*CB919+BW919*CA919+BX919*CB922+BY919*CA922)</f>
        <v>0</v>
      </c>
      <c r="CH919" s="2">
        <f t="shared" ref="CH919" si="9653">BV919*CC919+BX919*CC922-BW919*CD919-BY919*CD922</f>
        <v>0</v>
      </c>
      <c r="CI919" s="3">
        <f t="shared" ref="CI919" si="9654">(BV919*CD919+BW919*CC919+BX919*CD922+BY919*CC922)</f>
        <v>-0.13454058733346996</v>
      </c>
      <c r="CJ919" s="28"/>
      <c r="CK919" s="11">
        <v>1</v>
      </c>
      <c r="CL919" s="12">
        <v>0</v>
      </c>
      <c r="CM919" s="13">
        <v>0</v>
      </c>
      <c r="CN919" s="14">
        <v>0</v>
      </c>
      <c r="CP919" s="1">
        <f t="shared" ref="CP919" si="9655">CF919*CK919+CH919*CK922-CG919*CL919-CI919*CL922</f>
        <v>1.0042442363950088</v>
      </c>
      <c r="CQ919" s="4">
        <f t="shared" ref="CQ919" si="9656">(CF919*CL919+CG919*CK919+CH919*CL922+CI919*CK922)</f>
        <v>-0.13454058733346996</v>
      </c>
      <c r="CR919" s="2">
        <f t="shared" ref="CR919" si="9657">CF919*CM919+CH919*CM922-CG919*CN919-CI919*CN922</f>
        <v>0</v>
      </c>
      <c r="CS919" s="3">
        <f t="shared" ref="CS919" si="9658">(CF919*CN919+CG919*CM919+CH919*CN922+CI919*CM922)</f>
        <v>-0.13454058733346996</v>
      </c>
      <c r="CU919" s="29">
        <f t="shared" ref="CU919" si="9659">20*LOG(((1+$CL$4)/$CL$4)/((CP919+CP922)^2+(CQ919+CQ922)^2)^0.5)</f>
        <v>-4.2258712943860438E-2</v>
      </c>
      <c r="CW919" s="51">
        <f t="shared" ref="CW919" si="9660">((CP919^2+CQ919^2)^0.5)/((CP922^2+CQ922^2)^0.5)</f>
        <v>1.0069406370334344</v>
      </c>
    </row>
    <row r="920" spans="1:101" ht="18" customHeight="1" thickBot="1">
      <c r="D920" s="11"/>
      <c r="E920" s="13"/>
      <c r="F920" s="13"/>
      <c r="G920" s="15"/>
      <c r="H920" s="10"/>
      <c r="I920" s="11"/>
      <c r="J920" s="13"/>
      <c r="K920" s="13"/>
      <c r="L920" s="15"/>
      <c r="N920" s="5"/>
      <c r="Q920" s="6"/>
      <c r="S920" s="11"/>
      <c r="T920" s="13"/>
      <c r="U920" s="13"/>
      <c r="V920" s="15"/>
      <c r="W920" s="20"/>
      <c r="X920" s="5"/>
      <c r="AA920" s="6"/>
      <c r="AB920" s="20"/>
      <c r="AC920" s="11"/>
      <c r="AD920" s="13"/>
      <c r="AE920" s="13"/>
      <c r="AF920" s="15"/>
      <c r="AG920" s="20"/>
      <c r="AH920" s="5"/>
      <c r="AK920" s="6"/>
      <c r="AL920" s="20"/>
      <c r="AM920" s="11"/>
      <c r="AN920" s="13"/>
      <c r="AO920" s="13"/>
      <c r="AP920" s="15"/>
      <c r="AR920" s="5"/>
      <c r="AU920" s="6"/>
      <c r="AW920" s="11"/>
      <c r="AX920" s="13"/>
      <c r="AY920" s="13"/>
      <c r="AZ920" s="15"/>
      <c r="BA920" s="20"/>
      <c r="BB920" s="5"/>
      <c r="BE920" s="6"/>
      <c r="BG920" s="11"/>
      <c r="BH920" s="13"/>
      <c r="BI920" s="13"/>
      <c r="BJ920" s="15"/>
      <c r="BL920" s="5"/>
      <c r="BO920" s="6"/>
      <c r="BQ920" s="11"/>
      <c r="BR920" s="13"/>
      <c r="BS920" s="13"/>
      <c r="BT920" s="15"/>
      <c r="BU920" s="20"/>
      <c r="BV920" s="5"/>
      <c r="BY920" s="6"/>
      <c r="CA920" s="11"/>
      <c r="CB920" s="13"/>
      <c r="CC920" s="13"/>
      <c r="CD920" s="15"/>
      <c r="CF920" s="5"/>
      <c r="CI920" s="6"/>
      <c r="CK920" s="11"/>
      <c r="CL920" s="13"/>
      <c r="CM920" s="13"/>
      <c r="CN920" s="15"/>
      <c r="CP920" s="5"/>
      <c r="CS920" s="6"/>
      <c r="CW920" s="52"/>
    </row>
    <row r="921" spans="1:101" ht="18" customHeight="1" thickBot="1">
      <c r="D921" s="11" t="s">
        <v>6</v>
      </c>
      <c r="E921" s="13"/>
      <c r="F921" s="13" t="s">
        <v>7</v>
      </c>
      <c r="G921" s="15"/>
      <c r="H921" s="10"/>
      <c r="I921" s="11" t="s">
        <v>8</v>
      </c>
      <c r="J921" s="13"/>
      <c r="K921" s="13" t="s">
        <v>9</v>
      </c>
      <c r="L921" s="15"/>
      <c r="N921" s="251" t="s">
        <v>26</v>
      </c>
      <c r="O921" s="252"/>
      <c r="P921" s="253" t="s">
        <v>27</v>
      </c>
      <c r="Q921" s="254"/>
      <c r="S921" s="11" t="s">
        <v>13</v>
      </c>
      <c r="T921" s="13"/>
      <c r="U921" s="13" t="s">
        <v>14</v>
      </c>
      <c r="V921" s="15"/>
      <c r="W921" s="20"/>
      <c r="X921" s="251" t="s">
        <v>26</v>
      </c>
      <c r="Y921" s="252"/>
      <c r="Z921" s="253" t="s">
        <v>27</v>
      </c>
      <c r="AA921" s="254"/>
      <c r="AB921" s="20"/>
      <c r="AC921" s="11" t="s">
        <v>8</v>
      </c>
      <c r="AD921" s="13"/>
      <c r="AE921" s="13" t="s">
        <v>9</v>
      </c>
      <c r="AF921" s="15"/>
      <c r="AG921" s="20"/>
      <c r="AH921" s="251" t="s">
        <v>26</v>
      </c>
      <c r="AI921" s="252"/>
      <c r="AJ921" s="253" t="s">
        <v>27</v>
      </c>
      <c r="AK921" s="254"/>
      <c r="AL921" s="20"/>
      <c r="AM921" s="11" t="s">
        <v>13</v>
      </c>
      <c r="AN921" s="13"/>
      <c r="AO921" s="13" t="s">
        <v>14</v>
      </c>
      <c r="AP921" s="15"/>
      <c r="AR921" s="251" t="s">
        <v>26</v>
      </c>
      <c r="AS921" s="252"/>
      <c r="AT921" s="253" t="s">
        <v>27</v>
      </c>
      <c r="AU921" s="254"/>
      <c r="AV921" s="36"/>
      <c r="AW921" s="11" t="s">
        <v>8</v>
      </c>
      <c r="AX921" s="13"/>
      <c r="AY921" s="13" t="s">
        <v>9</v>
      </c>
      <c r="AZ921" s="15"/>
      <c r="BA921" s="20"/>
      <c r="BB921" s="251" t="s">
        <v>26</v>
      </c>
      <c r="BC921" s="252"/>
      <c r="BD921" s="253" t="s">
        <v>27</v>
      </c>
      <c r="BE921" s="254"/>
      <c r="BF921" s="36"/>
      <c r="BG921" s="11" t="s">
        <v>13</v>
      </c>
      <c r="BH921" s="13"/>
      <c r="BI921" s="13" t="s">
        <v>14</v>
      </c>
      <c r="BJ921" s="15"/>
      <c r="BK921" s="36"/>
      <c r="BL921" s="251" t="s">
        <v>26</v>
      </c>
      <c r="BM921" s="252"/>
      <c r="BN921" s="253" t="s">
        <v>27</v>
      </c>
      <c r="BO921" s="254"/>
      <c r="BP921" s="36"/>
      <c r="BQ921" s="11" t="s">
        <v>8</v>
      </c>
      <c r="BR921" s="13"/>
      <c r="BS921" s="13" t="s">
        <v>9</v>
      </c>
      <c r="BT921" s="15"/>
      <c r="BU921" s="20"/>
      <c r="BV921" s="251" t="s">
        <v>26</v>
      </c>
      <c r="BW921" s="252"/>
      <c r="BX921" s="253" t="s">
        <v>27</v>
      </c>
      <c r="BY921" s="254"/>
      <c r="BZ921" s="36"/>
      <c r="CA921" s="11" t="s">
        <v>13</v>
      </c>
      <c r="CB921" s="13"/>
      <c r="CC921" s="13" t="s">
        <v>14</v>
      </c>
      <c r="CD921" s="15"/>
      <c r="CE921" s="36"/>
      <c r="CF921" s="251" t="s">
        <v>26</v>
      </c>
      <c r="CG921" s="252"/>
      <c r="CH921" s="253" t="s">
        <v>27</v>
      </c>
      <c r="CI921" s="254"/>
      <c r="CK921" s="11" t="s">
        <v>28</v>
      </c>
      <c r="CL921" s="13"/>
      <c r="CM921" s="13" t="s">
        <v>29</v>
      </c>
      <c r="CN921" s="15"/>
      <c r="CP921" s="251" t="s">
        <v>26</v>
      </c>
      <c r="CQ921" s="252"/>
      <c r="CR921" s="253" t="s">
        <v>27</v>
      </c>
      <c r="CS921" s="254"/>
      <c r="CU921" s="38" t="s">
        <v>37</v>
      </c>
      <c r="CW921" s="53" t="s">
        <v>45</v>
      </c>
    </row>
    <row r="922" spans="1:101" ht="18" customHeight="1" thickTop="1" thickBot="1">
      <c r="D922" s="16">
        <v>0</v>
      </c>
      <c r="E922" s="17">
        <v>0</v>
      </c>
      <c r="F922" s="18">
        <v>1</v>
      </c>
      <c r="G922" s="19">
        <v>0</v>
      </c>
      <c r="H922" s="10"/>
      <c r="I922" s="16">
        <v>0</v>
      </c>
      <c r="J922" s="17">
        <f t="shared" ref="J922" si="9661">-1/($J$4*$B919)</f>
        <v>-1.1601385669504365</v>
      </c>
      <c r="K922" s="18">
        <v>1</v>
      </c>
      <c r="L922" s="19">
        <v>0</v>
      </c>
      <c r="N922" s="1">
        <f t="shared" ref="N922" si="9662">D922*I919+F922*I922-E922*J919-G922*J922</f>
        <v>0</v>
      </c>
      <c r="O922" s="4">
        <f t="shared" ref="O922" si="9663">(D922*J919+E922*I919+F922*J922+G922*I922)</f>
        <v>-1.1601385669504365</v>
      </c>
      <c r="P922" s="2">
        <f t="shared" ref="P922" si="9664">D922*K919+F922*K922-E922*L919-G922*L922</f>
        <v>1</v>
      </c>
      <c r="Q922" s="3">
        <f t="shared" ref="Q922" si="9665">(D922*L919+E922*K919+F922*L922+G922*K922)</f>
        <v>0</v>
      </c>
      <c r="S922" s="16">
        <v>0</v>
      </c>
      <c r="T922" s="17">
        <v>0</v>
      </c>
      <c r="U922" s="18">
        <v>1</v>
      </c>
      <c r="V922" s="19">
        <v>0</v>
      </c>
      <c r="W922" s="20"/>
      <c r="X922" s="1">
        <f t="shared" ref="X922" si="9666">N922*S919+P922*S922-O922*T919-Q922*T922</f>
        <v>0</v>
      </c>
      <c r="Y922" s="4">
        <f t="shared" ref="Y922" si="9667">(N922*T919+O922*S919+P922*T922+Q922*S922)</f>
        <v>-1.1601385669504365</v>
      </c>
      <c r="Z922" s="2">
        <f t="shared" ref="Z922" si="9668">N922*U919+P922*U922-O922*V919-Q922*V922</f>
        <v>-0.84814310398456128</v>
      </c>
      <c r="AA922" s="3">
        <f t="shared" ref="AA922" si="9669">(N922*V919+O922*U919+P922*V922+Q922*U922)</f>
        <v>0</v>
      </c>
      <c r="AB922" s="20"/>
      <c r="AC922" s="16">
        <v>0</v>
      </c>
      <c r="AD922" s="17">
        <f t="shared" ref="AD922" si="9670">-1/($AD$4*$B919)</f>
        <v>-1.3254021270053333</v>
      </c>
      <c r="AE922" s="18">
        <v>1</v>
      </c>
      <c r="AF922" s="19">
        <v>0</v>
      </c>
      <c r="AG922" s="20"/>
      <c r="AH922" s="1">
        <f t="shared" ref="AH922" si="9671">X922*AC919+Z922*AC922-Y922*AD919-AA922*AD922</f>
        <v>0</v>
      </c>
      <c r="AI922" s="4">
        <f t="shared" ref="AI922" si="9672">(X922*AD919+Y922*AC919+Z922*AD922+AA922*AC922)</f>
        <v>-3.6007892924393436E-2</v>
      </c>
      <c r="AJ922" s="2">
        <f t="shared" ref="AJ922" si="9673">X922*AE919+Z922*AE922-Y922*AF919-AA922*AF922</f>
        <v>-0.84814310398456128</v>
      </c>
      <c r="AK922" s="3">
        <f t="shared" ref="AK922" si="9674">(X922*AF919+Y922*AE919+Z922*AF922+AA922*AE922)</f>
        <v>0</v>
      </c>
      <c r="AL922" s="20"/>
      <c r="AM922" s="16">
        <v>0</v>
      </c>
      <c r="AN922" s="17">
        <v>0</v>
      </c>
      <c r="AO922" s="18">
        <v>1</v>
      </c>
      <c r="AP922" s="19">
        <v>0</v>
      </c>
      <c r="AR922" s="1">
        <f t="shared" ref="AR922" si="9675">AH922*AM919+AJ922*AM922-AI922*AN919-AK922*AN922</f>
        <v>0</v>
      </c>
      <c r="AS922" s="4">
        <f t="shared" ref="AS922" si="9676">(AH922*AN919+AI922*AM919+AJ922*AN922+AK922*AM922)</f>
        <v>-3.6007892924393436E-2</v>
      </c>
      <c r="AT922" s="2">
        <f t="shared" ref="AT922" si="9677">AH922*AO919+AJ922*AO922-AI922*AP919-AK922*AP922</f>
        <v>-0.90775447819636279</v>
      </c>
      <c r="AU922" s="3">
        <f t="shared" ref="AU922" si="9678">(AH922*AP919+AI922*AO919+AJ922*AP922+AK922*AO922)</f>
        <v>0</v>
      </c>
      <c r="AV922" s="20"/>
      <c r="AW922" s="16">
        <v>0</v>
      </c>
      <c r="AX922" s="17">
        <f t="shared" ref="AX922" si="9679">-1/($AX$4*$B919)</f>
        <v>-1.3254021270053333</v>
      </c>
      <c r="AY922" s="18">
        <v>1</v>
      </c>
      <c r="AZ922" s="19">
        <v>0</v>
      </c>
      <c r="BA922" s="20"/>
      <c r="BB922" s="1">
        <f t="shared" ref="BB922" si="9680">AR922*AW919+AT922*AW922-AS922*AX919-AU922*AX922</f>
        <v>0</v>
      </c>
      <c r="BC922" s="4">
        <f t="shared" ref="BC922" si="9681">(AR922*AX919+AS922*AW919+AT922*AX922+AU922*AW922)</f>
        <v>1.1671318232756822</v>
      </c>
      <c r="BD922" s="2">
        <f t="shared" ref="BD922" si="9682">AR922*AY919+AT922*AY922-AS922*AZ919-AU922*AZ922</f>
        <v>-0.90775447819636279</v>
      </c>
      <c r="BE922" s="3">
        <f t="shared" ref="BE922" si="9683">(AR922*AZ919+AS922*AY919+AT922*AZ922+AU922*AY922)</f>
        <v>0</v>
      </c>
      <c r="BF922" s="20"/>
      <c r="BG922" s="16">
        <v>0</v>
      </c>
      <c r="BH922" s="17">
        <v>0</v>
      </c>
      <c r="BI922" s="18">
        <v>1</v>
      </c>
      <c r="BJ922" s="19">
        <v>0</v>
      </c>
      <c r="BK922" s="20"/>
      <c r="BL922" s="1">
        <f t="shared" ref="BL922" si="9684">BB922*BG919+BD922*BG922-BC922*BH919-BE922*BH922</f>
        <v>0</v>
      </c>
      <c r="BM922" s="4">
        <f t="shared" ref="BM922" si="9685">(BB922*BH919+BC922*BG919+BD922*BH922+BE922*BG922)</f>
        <v>1.1671318232756822</v>
      </c>
      <c r="BN922" s="2">
        <f t="shared" ref="BN922" si="9686">BB922*BI919+BD922*BI922-BC922*BJ919-BE922*BJ922</f>
        <v>0.95152913849942833</v>
      </c>
      <c r="BO922" s="3">
        <f t="shared" ref="BO922" si="9687">(BB922*BJ919+BC922*BI919+BD922*BJ922+BE922*BI922)</f>
        <v>0</v>
      </c>
      <c r="BP922" s="20"/>
      <c r="BQ922" s="16">
        <v>0</v>
      </c>
      <c r="BR922" s="17">
        <f t="shared" ref="BR922" si="9688">-1/($BR$4*$B919)</f>
        <v>-1.1601385669504365</v>
      </c>
      <c r="BS922" s="18">
        <v>1</v>
      </c>
      <c r="BT922" s="19">
        <v>0</v>
      </c>
      <c r="BU922" s="20"/>
      <c r="BV922" s="1">
        <f t="shared" ref="BV922" si="9689">BL922*BQ919+BN922*BQ922-BM922*BR919-BO922*BR922</f>
        <v>0</v>
      </c>
      <c r="BW922" s="4">
        <f t="shared" ref="BW922" si="9690">(BL922*BR919+BM922*BQ919+BN922*BR922+BO922*BQ922)</f>
        <v>6.322617212537196E-2</v>
      </c>
      <c r="BX922" s="2">
        <f t="shared" ref="BX922" si="9691">BL922*BS919+BN922*BS922-BM922*BT919-BO922*BT922</f>
        <v>0.95152913849942833</v>
      </c>
      <c r="BY922" s="3">
        <f t="shared" ref="BY922" si="9692">(BL922*BT919+BM922*BS919+BN922*BT922+BO922*BS922)</f>
        <v>0</v>
      </c>
      <c r="BZ922" s="20"/>
      <c r="CA922" s="16">
        <v>0</v>
      </c>
      <c r="CB922" s="17">
        <v>0</v>
      </c>
      <c r="CC922" s="18">
        <v>1</v>
      </c>
      <c r="CD922" s="19">
        <v>0</v>
      </c>
      <c r="CE922" s="20"/>
      <c r="CF922" s="1">
        <f t="shared" ref="CF922" si="9693">BV922*CA919+BX922*CA922-BW922*CB919-BY922*CB922</f>
        <v>0</v>
      </c>
      <c r="CG922" s="4">
        <f t="shared" ref="CG922" si="9694">(BV922*CB919+BW922*CA919+BX922*CB922+BY922*CA922)</f>
        <v>6.322617212537196E-2</v>
      </c>
      <c r="CH922" s="2">
        <f t="shared" ref="CH922" si="9695">BV922*CC919+BX922*CC922-BW922*CD919-BY922*CD922</f>
        <v>1.0042442363950088</v>
      </c>
      <c r="CI922" s="3">
        <f t="shared" ref="CI922" si="9696">(BV922*CD919+BW922*CC919+BX922*CD922+BY922*CC922)</f>
        <v>0</v>
      </c>
      <c r="CK922" s="16">
        <f t="shared" ref="CK922" si="9697">1/$CL$4</f>
        <v>1</v>
      </c>
      <c r="CL922" s="17">
        <v>0</v>
      </c>
      <c r="CM922" s="18">
        <v>1</v>
      </c>
      <c r="CN922" s="19">
        <v>0</v>
      </c>
      <c r="CP922" s="1">
        <f t="shared" ref="CP922" si="9698">CF922*CK919+CH922*CK922-CG922*CL919-CI922*CL922</f>
        <v>1.0042442363950088</v>
      </c>
      <c r="CQ922" s="4">
        <f t="shared" ref="CQ922" si="9699">(CF922*CL919+CG922*CK919+CH922*CL922+CI922*CK922)</f>
        <v>6.322617212537196E-2</v>
      </c>
      <c r="CR922" s="2">
        <f t="shared" ref="CR922" si="9700">CF922*CM919+CH922*CM922-CG922*CN919-CI922*CN922</f>
        <v>1.0042442363950088</v>
      </c>
      <c r="CS922" s="3">
        <f t="shared" ref="CS922" si="9701">(CF922*CN919+CG922*CM919+CH922*CN922+CI922*CM922)</f>
        <v>0</v>
      </c>
      <c r="CU922" s="39">
        <f t="shared" ref="CU922" si="9702">(180/PI())*ATAN(-1*(CQ919/CP919))</f>
        <v>7.630592877792461</v>
      </c>
      <c r="CW922" s="54">
        <f t="shared" ref="CW922" si="9703">20*LOG(((1-(10^(CU919/20)^2)*(1-((1-CW919)/(1+CW919))^2))^0.5))</f>
        <v>-20.134483811385884</v>
      </c>
    </row>
    <row r="923" spans="1:101" ht="18" customHeight="1"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3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  <c r="BA923" s="20"/>
      <c r="BB923" s="20"/>
      <c r="BC923" s="20"/>
      <c r="BD923" s="20"/>
      <c r="BE923" s="20"/>
      <c r="BF923" s="20"/>
      <c r="BG923" s="20"/>
      <c r="BH923" s="20"/>
      <c r="BI923" s="20"/>
      <c r="BJ923" s="20"/>
      <c r="BK923" s="20"/>
      <c r="BL923" s="20"/>
      <c r="BM923" s="20"/>
      <c r="BN923" s="20"/>
      <c r="BO923" s="20"/>
      <c r="BP923" s="20"/>
      <c r="BQ923" s="20"/>
      <c r="BR923" s="20"/>
      <c r="BS923" s="20"/>
      <c r="BT923" s="20"/>
      <c r="BU923" s="20"/>
      <c r="BV923" s="20"/>
      <c r="BW923" s="20"/>
      <c r="BX923" s="20"/>
      <c r="BY923" s="20"/>
      <c r="BZ923" s="20"/>
      <c r="CA923" s="20"/>
      <c r="CB923" s="20"/>
      <c r="CC923" s="20"/>
      <c r="CD923" s="20"/>
      <c r="CE923" s="20"/>
      <c r="CF923" s="20"/>
      <c r="CG923" s="20"/>
      <c r="CH923" s="20"/>
      <c r="CI923" s="20"/>
      <c r="CJ923" s="20"/>
      <c r="CK923" s="20"/>
      <c r="CL923" s="20"/>
    </row>
    <row r="924" spans="1:101" ht="18" customHeight="1"/>
    <row r="925" spans="1:101" ht="18" customHeight="1" thickBot="1">
      <c r="A925" s="23"/>
      <c r="B925" s="23"/>
      <c r="C925" s="23"/>
      <c r="D925" s="20" t="s">
        <v>15</v>
      </c>
      <c r="E925" s="20"/>
      <c r="F925" s="20"/>
      <c r="G925" s="20"/>
      <c r="H925" s="20"/>
      <c r="I925" s="20" t="s">
        <v>16</v>
      </c>
      <c r="J925" s="20"/>
      <c r="K925" s="20"/>
      <c r="L925" s="20"/>
      <c r="M925" s="23"/>
      <c r="N925" s="23"/>
      <c r="O925" s="24" t="s">
        <v>17</v>
      </c>
      <c r="P925" s="23"/>
      <c r="Q925" s="23"/>
      <c r="R925" s="23"/>
      <c r="S925" s="20"/>
      <c r="T925" s="20" t="s">
        <v>18</v>
      </c>
      <c r="U925" s="23"/>
      <c r="V925" s="23"/>
      <c r="W925" s="23"/>
      <c r="X925" s="23"/>
      <c r="Y925" s="24" t="s">
        <v>19</v>
      </c>
      <c r="Z925" s="23"/>
      <c r="AA925" s="23"/>
      <c r="AB925" s="23"/>
      <c r="AC925" s="24" t="s">
        <v>20</v>
      </c>
      <c r="AD925" s="20"/>
      <c r="AE925" s="20"/>
      <c r="AF925" s="20"/>
      <c r="AG925" s="20"/>
      <c r="AH925" s="23"/>
      <c r="AI925" s="24" t="s">
        <v>21</v>
      </c>
      <c r="AJ925" s="23"/>
      <c r="AK925" s="23"/>
      <c r="AL925" s="20"/>
      <c r="AM925" s="24" t="s">
        <v>31</v>
      </c>
      <c r="AN925" s="20"/>
      <c r="AO925" s="23"/>
      <c r="AP925" s="23"/>
      <c r="AQ925" s="23"/>
      <c r="AR925" s="23"/>
      <c r="AS925" s="24" t="s">
        <v>91</v>
      </c>
      <c r="AT925" s="23"/>
      <c r="AU925" s="23"/>
      <c r="AV925" s="23"/>
      <c r="AW925" s="24" t="s">
        <v>32</v>
      </c>
      <c r="AX925" s="20"/>
      <c r="AY925" s="20"/>
      <c r="AZ925" s="20"/>
      <c r="BA925" s="20"/>
      <c r="BB925" s="23"/>
      <c r="BC925" s="24" t="s">
        <v>22</v>
      </c>
      <c r="BD925" s="23"/>
      <c r="BE925" s="23"/>
      <c r="BF925" s="23"/>
      <c r="BG925" s="24" t="s">
        <v>33</v>
      </c>
      <c r="BH925" s="20"/>
      <c r="BI925" s="23"/>
      <c r="BJ925" s="23"/>
      <c r="BK925" s="23"/>
      <c r="BL925" s="23"/>
      <c r="BM925" s="24" t="s">
        <v>34</v>
      </c>
      <c r="BN925" s="23"/>
      <c r="BO925" s="23"/>
      <c r="BP925" s="23"/>
      <c r="BQ925" s="24" t="s">
        <v>89</v>
      </c>
      <c r="BR925" s="20"/>
      <c r="BS925" s="20"/>
      <c r="BT925" s="20"/>
      <c r="BU925" s="20"/>
      <c r="BV925" s="23"/>
      <c r="BW925" s="24" t="s">
        <v>35</v>
      </c>
      <c r="BX925" s="23"/>
      <c r="BY925" s="23"/>
      <c r="BZ925" s="23"/>
      <c r="CA925" s="24" t="s">
        <v>90</v>
      </c>
      <c r="CB925" s="20"/>
      <c r="CC925" s="23"/>
      <c r="CD925" s="23"/>
      <c r="CE925" s="23"/>
      <c r="CF925" s="23"/>
      <c r="CG925" s="24" t="s">
        <v>92</v>
      </c>
      <c r="CH925" s="23"/>
      <c r="CI925" s="23"/>
      <c r="CJ925" s="23"/>
      <c r="CK925" s="24" t="s">
        <v>36</v>
      </c>
      <c r="CL925" s="24"/>
      <c r="CM925" s="23"/>
      <c r="CN925" s="23"/>
      <c r="CO925" s="23"/>
      <c r="CP925" s="23"/>
      <c r="CQ925" s="24" t="s">
        <v>93</v>
      </c>
      <c r="CR925" s="23"/>
      <c r="CS925" s="23"/>
    </row>
    <row r="926" spans="1:101" ht="18" customHeight="1" thickBot="1">
      <c r="A926" s="23"/>
      <c r="B926" s="33"/>
      <c r="C926" s="23"/>
      <c r="D926" s="7" t="s">
        <v>2</v>
      </c>
      <c r="E926" s="8"/>
      <c r="F926" s="8" t="s">
        <v>3</v>
      </c>
      <c r="G926" s="9"/>
      <c r="H926" s="10"/>
      <c r="I926" s="7" t="s">
        <v>4</v>
      </c>
      <c r="J926" s="8"/>
      <c r="K926" s="8" t="s">
        <v>5</v>
      </c>
      <c r="L926" s="9"/>
      <c r="M926" s="23"/>
      <c r="N926" s="251" t="s">
        <v>79</v>
      </c>
      <c r="O926" s="252"/>
      <c r="P926" s="253" t="s">
        <v>80</v>
      </c>
      <c r="Q926" s="254"/>
      <c r="R926" s="23"/>
      <c r="S926" s="7" t="s">
        <v>11</v>
      </c>
      <c r="T926" s="8"/>
      <c r="U926" s="8" t="s">
        <v>12</v>
      </c>
      <c r="V926" s="9"/>
      <c r="W926" s="20"/>
      <c r="X926" s="251" t="s">
        <v>79</v>
      </c>
      <c r="Y926" s="252"/>
      <c r="Z926" s="253" t="s">
        <v>80</v>
      </c>
      <c r="AA926" s="254"/>
      <c r="AB926" s="20"/>
      <c r="AC926" s="7" t="s">
        <v>4</v>
      </c>
      <c r="AD926" s="8"/>
      <c r="AE926" s="8" t="s">
        <v>5</v>
      </c>
      <c r="AF926" s="9"/>
      <c r="AG926" s="20"/>
      <c r="AH926" s="251" t="s">
        <v>0</v>
      </c>
      <c r="AI926" s="252"/>
      <c r="AJ926" s="253" t="s">
        <v>1</v>
      </c>
      <c r="AK926" s="254"/>
      <c r="AL926" s="20"/>
      <c r="AM926" s="7" t="s">
        <v>11</v>
      </c>
      <c r="AN926" s="8"/>
      <c r="AO926" s="8" t="s">
        <v>12</v>
      </c>
      <c r="AP926" s="9"/>
      <c r="AQ926" s="23"/>
      <c r="AR926" s="251" t="s">
        <v>0</v>
      </c>
      <c r="AS926" s="252"/>
      <c r="AT926" s="253" t="s">
        <v>1</v>
      </c>
      <c r="AU926" s="254"/>
      <c r="AV926" s="36"/>
      <c r="AW926" s="7" t="s">
        <v>4</v>
      </c>
      <c r="AX926" s="8"/>
      <c r="AY926" s="8" t="s">
        <v>5</v>
      </c>
      <c r="AZ926" s="9"/>
      <c r="BA926" s="20"/>
      <c r="BB926" s="251" t="s">
        <v>0</v>
      </c>
      <c r="BC926" s="252"/>
      <c r="BD926" s="253" t="s">
        <v>1</v>
      </c>
      <c r="BE926" s="254"/>
      <c r="BF926" s="36"/>
      <c r="BG926" s="7" t="s">
        <v>11</v>
      </c>
      <c r="BH926" s="8"/>
      <c r="BI926" s="8" t="s">
        <v>12</v>
      </c>
      <c r="BJ926" s="9"/>
      <c r="BK926" s="36"/>
      <c r="BL926" s="251" t="s">
        <v>0</v>
      </c>
      <c r="BM926" s="252"/>
      <c r="BN926" s="253" t="s">
        <v>1</v>
      </c>
      <c r="BO926" s="254"/>
      <c r="BP926" s="36"/>
      <c r="BQ926" s="7" t="s">
        <v>4</v>
      </c>
      <c r="BR926" s="8"/>
      <c r="BS926" s="8" t="s">
        <v>5</v>
      </c>
      <c r="BT926" s="9"/>
      <c r="BU926" s="20"/>
      <c r="BV926" s="251" t="s">
        <v>0</v>
      </c>
      <c r="BW926" s="252"/>
      <c r="BX926" s="253" t="s">
        <v>1</v>
      </c>
      <c r="BY926" s="254"/>
      <c r="BZ926" s="36"/>
      <c r="CA926" s="7" t="s">
        <v>11</v>
      </c>
      <c r="CB926" s="8"/>
      <c r="CC926" s="8" t="s">
        <v>12</v>
      </c>
      <c r="CD926" s="9"/>
      <c r="CE926" s="36"/>
      <c r="CF926" s="251" t="s">
        <v>0</v>
      </c>
      <c r="CG926" s="252"/>
      <c r="CH926" s="253" t="s">
        <v>1</v>
      </c>
      <c r="CI926" s="254"/>
      <c r="CJ926" s="23"/>
      <c r="CK926" s="7" t="s">
        <v>23</v>
      </c>
      <c r="CL926" s="8"/>
      <c r="CM926" s="8" t="s">
        <v>24</v>
      </c>
      <c r="CN926" s="9"/>
      <c r="CO926" s="23"/>
      <c r="CP926" s="251" t="s">
        <v>0</v>
      </c>
      <c r="CQ926" s="252"/>
      <c r="CR926" s="253" t="s">
        <v>1</v>
      </c>
      <c r="CS926" s="254"/>
      <c r="CU926" s="26" t="s">
        <v>25</v>
      </c>
      <c r="CW926" s="50" t="s">
        <v>44</v>
      </c>
    </row>
    <row r="927" spans="1:101" ht="18" customHeight="1" thickTop="1" thickBot="1">
      <c r="B927" s="34">
        <v>1.27</v>
      </c>
      <c r="D927" s="11">
        <v>1</v>
      </c>
      <c r="E927" s="12">
        <v>0</v>
      </c>
      <c r="F927" s="13">
        <v>0</v>
      </c>
      <c r="G927" s="40">
        <f t="shared" ref="G927" si="9704">-1/($E$4*$B927)</f>
        <v>-0.82718938418231924</v>
      </c>
      <c r="H927" s="10"/>
      <c r="I927" s="11">
        <v>1</v>
      </c>
      <c r="J927" s="12">
        <v>0</v>
      </c>
      <c r="K927" s="13">
        <v>0</v>
      </c>
      <c r="L927" s="14">
        <v>0</v>
      </c>
      <c r="N927" s="1">
        <f t="shared" ref="N927" si="9705">D927*I927+F927*I930-E927*J927-G927*J930</f>
        <v>4.7902026362219408E-2</v>
      </c>
      <c r="O927" s="4">
        <f t="shared" ref="O927" si="9706">(D927*J927+E927*I927+F927*J930+G927*I930)</f>
        <v>0</v>
      </c>
      <c r="P927" s="2">
        <f t="shared" ref="P927" si="9707">D927*K927+F927*K930-E927*L927-G927*L930</f>
        <v>0</v>
      </c>
      <c r="Q927" s="3">
        <f t="shared" ref="Q927" si="9708">(D927*L927+E927*K927+F927*L930+G927*K930)</f>
        <v>-0.82718938418231924</v>
      </c>
      <c r="S927" s="11">
        <v>1</v>
      </c>
      <c r="T927" s="12">
        <v>0</v>
      </c>
      <c r="U927" s="13">
        <v>0</v>
      </c>
      <c r="V927" s="40">
        <f t="shared" ref="V927" si="9709">-1/($T$4*$B927)</f>
        <v>-1.5804929241331787</v>
      </c>
      <c r="W927" s="20"/>
      <c r="X927" s="1">
        <f t="shared" ref="X927" si="9710">N927*S927+P927*S930-O927*T927-Q927*T930</f>
        <v>4.7902026362219408E-2</v>
      </c>
      <c r="Y927" s="4">
        <f t="shared" ref="Y927" si="9711">(N927*T927+O927*S927+P927*T930+Q927*S930)</f>
        <v>0</v>
      </c>
      <c r="Z927" s="2">
        <f t="shared" ref="Z927" si="9712">N927*U927+P927*U930-O927*V927-Q927*V930</f>
        <v>0</v>
      </c>
      <c r="AA927" s="3">
        <f t="shared" ref="AA927" si="9713">(N927*V927+O927*U927+P927*V930+Q927*U930)</f>
        <v>-0.90289819789944803</v>
      </c>
      <c r="AB927" s="20"/>
      <c r="AC927" s="11">
        <v>1</v>
      </c>
      <c r="AD927" s="12">
        <v>0</v>
      </c>
      <c r="AE927" s="13">
        <v>0</v>
      </c>
      <c r="AF927" s="14">
        <v>0</v>
      </c>
      <c r="AG927" s="20"/>
      <c r="AH927" s="1">
        <f t="shared" ref="AH927" si="9714">X927*AC927+Z927*AC930-Y927*AD927-AA927*AD930</f>
        <v>-1.1393783058237377</v>
      </c>
      <c r="AI927" s="4">
        <f t="shared" ref="AI927" si="9715">(X927*AD927+Y927*AC927+Z927*AD930+AA927*AC930)</f>
        <v>0</v>
      </c>
      <c r="AJ927" s="2">
        <f t="shared" ref="AJ927" si="9716">X927*AE927+Z927*AE930-Y927*AF927-AA927*AF930</f>
        <v>0</v>
      </c>
      <c r="AK927" s="3">
        <f t="shared" ref="AK927" si="9717">(X927*AF927+Y927*AE927+Z927*AF930+AA927*AE930)</f>
        <v>-0.90289819789944803</v>
      </c>
      <c r="AL927" s="20"/>
      <c r="AM927" s="11">
        <v>1</v>
      </c>
      <c r="AN927" s="12">
        <v>0</v>
      </c>
      <c r="AO927" s="13">
        <v>0</v>
      </c>
      <c r="AP927" s="40">
        <f t="shared" ref="AP927" si="9718">-1/($AN$4*$B927)</f>
        <v>-1.6424730388050681</v>
      </c>
      <c r="AR927" s="1">
        <f t="shared" ref="AR927" si="9719">AH927*AM927+AJ927*AM930-AI927*AN927-AK927*AN930</f>
        <v>-1.1393783058237377</v>
      </c>
      <c r="AS927" s="4">
        <f t="shared" ref="AS927" si="9720">(AH927*AN927+AI927*AM927+AJ927*AN930+AK927*AM930)</f>
        <v>0</v>
      </c>
      <c r="AT927" s="2">
        <f t="shared" ref="AT927" si="9721">AH927*AO927+AJ927*AO930-AI927*AP927-AK927*AP930</f>
        <v>0</v>
      </c>
      <c r="AU927" s="3">
        <f t="shared" ref="AU927" si="9722">(AH927*AP927+AI927*AO927+AJ927*AP930+AK927*AO930)</f>
        <v>0.96849995041543668</v>
      </c>
      <c r="AV927" s="20"/>
      <c r="AW927" s="11">
        <v>1</v>
      </c>
      <c r="AX927" s="12">
        <v>0</v>
      </c>
      <c r="AY927" s="13">
        <v>0</v>
      </c>
      <c r="AZ927" s="14">
        <v>0</v>
      </c>
      <c r="BA927" s="20"/>
      <c r="BB927" s="1">
        <f t="shared" ref="BB927" si="9723">AR927*AW927+AT927*AW930-AS927*AX927-AU927*AX930</f>
        <v>0.13416609323084994</v>
      </c>
      <c r="BC927" s="4">
        <f t="shared" ref="BC927" si="9724">(AR927*AX927+AS927*AW927+AT927*AX930+AU927*AW930)</f>
        <v>0</v>
      </c>
      <c r="BD927" s="2">
        <f t="shared" ref="BD927" si="9725">AR927*AY927+AT927*AY930-AS927*AZ927-AU927*AZ930</f>
        <v>0</v>
      </c>
      <c r="BE927" s="3">
        <f t="shared" ref="BE927" si="9726">(AR927*AZ927+AS927*AY927+AT927*AZ930+AU927*AY930)</f>
        <v>0.96849995041543668</v>
      </c>
      <c r="BF927" s="20"/>
      <c r="BG927" s="11">
        <v>1</v>
      </c>
      <c r="BH927" s="12">
        <v>0</v>
      </c>
      <c r="BI927" s="13">
        <v>0</v>
      </c>
      <c r="BJ927" s="40">
        <f t="shared" ref="BJ927" si="9727">-1/($BH$4*$B927)</f>
        <v>-1.5804929241331787</v>
      </c>
      <c r="BK927" s="20"/>
      <c r="BL927" s="1">
        <f t="shared" ref="BL927" si="9728">BB927*BG927+BD927*BG930-BC927*BH927-BE927*BH930</f>
        <v>0.13416609323084994</v>
      </c>
      <c r="BM927" s="4">
        <f t="shared" ref="BM927" si="9729">(BB927*BH927+BC927*BG927+BD927*BH930+BE927*BG930)</f>
        <v>0</v>
      </c>
      <c r="BN927" s="2">
        <f t="shared" ref="BN927" si="9730">BB927*BI927+BD927*BI930-BC927*BJ927-BE927*BJ930</f>
        <v>0</v>
      </c>
      <c r="BO927" s="3">
        <f t="shared" ref="BO927" si="9731">(BB927*BJ927+BC927*BI927+BD927*BJ930+BE927*BI930)</f>
        <v>0.75645138940548606</v>
      </c>
      <c r="BP927" s="20"/>
      <c r="BQ927" s="11">
        <v>1</v>
      </c>
      <c r="BR927" s="12">
        <v>0</v>
      </c>
      <c r="BS927" s="13">
        <v>0</v>
      </c>
      <c r="BT927" s="14">
        <v>0</v>
      </c>
      <c r="BU927" s="20"/>
      <c r="BV927" s="1">
        <f t="shared" ref="BV927" si="9732">BL927*BQ927+BN927*BQ930-BM927*BR927-BO927*BR930</f>
        <v>1.0048443789784165</v>
      </c>
      <c r="BW927" s="4">
        <f t="shared" ref="BW927" si="9733">(BL927*BR927+BM927*BQ927+BN927*BR930+BO927*BQ930)</f>
        <v>0</v>
      </c>
      <c r="BX927" s="2">
        <f t="shared" ref="BX927" si="9734">BL927*BS927+BN927*BS930-BM927*BT927-BO927*BT930</f>
        <v>0</v>
      </c>
      <c r="BY927" s="3">
        <f t="shared" ref="BY927" si="9735">(BL927*BT927+BM927*BS927+BN927*BT930+BO927*BS930)</f>
        <v>0.75645138940548606</v>
      </c>
      <c r="BZ927" s="20"/>
      <c r="CA927" s="11">
        <v>1</v>
      </c>
      <c r="CB927" s="12">
        <v>0</v>
      </c>
      <c r="CC927" s="13">
        <v>0</v>
      </c>
      <c r="CD927" s="40">
        <f t="shared" ref="CD927" si="9736">-1/($CB$4*$B927)</f>
        <v>-0.82718938418231924</v>
      </c>
      <c r="CE927" s="20"/>
      <c r="CF927" s="1">
        <f t="shared" ref="CF927" si="9737">BV927*CA927+BX927*CA930-BW927*CB927-BY927*CB930</f>
        <v>1.0048443789784165</v>
      </c>
      <c r="CG927" s="4">
        <f t="shared" ref="CG927" si="9738">(BV927*CB927+BW927*CA927+BX927*CB930+BY927*CA930)</f>
        <v>0</v>
      </c>
      <c r="CH927" s="2">
        <f t="shared" ref="CH927" si="9739">BV927*CC927+BX927*CC930-BW927*CD927-BY927*CD930</f>
        <v>0</v>
      </c>
      <c r="CI927" s="3">
        <f t="shared" ref="CI927" si="9740">(BV927*CD927+BW927*CC927+BX927*CD930+BY927*CC930)</f>
        <v>-7.4745213640735275E-2</v>
      </c>
      <c r="CJ927" s="28"/>
      <c r="CK927" s="11">
        <v>1</v>
      </c>
      <c r="CL927" s="12">
        <v>0</v>
      </c>
      <c r="CM927" s="13">
        <v>0</v>
      </c>
      <c r="CN927" s="14">
        <v>0</v>
      </c>
      <c r="CP927" s="1">
        <f t="shared" ref="CP927" si="9741">CF927*CK927+CH927*CK930-CG927*CL927-CI927*CL930</f>
        <v>1.0048443789784165</v>
      </c>
      <c r="CQ927" s="4">
        <f t="shared" ref="CQ927" si="9742">(CF927*CL927+CG927*CK927+CH927*CL930+CI927*CK930)</f>
        <v>-7.4745213640735275E-2</v>
      </c>
      <c r="CR927" s="2">
        <f t="shared" ref="CR927" si="9743">CF927*CM927+CH927*CM930-CG927*CN927-CI927*CN930</f>
        <v>0</v>
      </c>
      <c r="CS927" s="3">
        <f t="shared" ref="CS927" si="9744">(CF927*CN927+CG927*CM927+CH927*CN930+CI927*CM930)</f>
        <v>-7.4745213640735275E-2</v>
      </c>
      <c r="CU927" s="29">
        <f t="shared" ref="CU927" si="9745">20*LOG(((1+$CL$4)/$CL$4)/((CP927+CP930)^2+(CQ927+CQ930)^2)^0.5)</f>
        <v>-4.5250489907709371E-2</v>
      </c>
      <c r="CW927" s="51">
        <f t="shared" ref="CW927" si="9746">((CP927^2+CQ927^2)^0.5)/((CP930^2+CQ930^2)^0.5)</f>
        <v>0.99448262697279788</v>
      </c>
    </row>
    <row r="928" spans="1:101" ht="18" customHeight="1" thickBot="1">
      <c r="D928" s="11"/>
      <c r="E928" s="13"/>
      <c r="F928" s="13"/>
      <c r="G928" s="15"/>
      <c r="H928" s="10"/>
      <c r="I928" s="11"/>
      <c r="J928" s="13"/>
      <c r="K928" s="13"/>
      <c r="L928" s="15"/>
      <c r="N928" s="5"/>
      <c r="Q928" s="6"/>
      <c r="S928" s="11"/>
      <c r="T928" s="13"/>
      <c r="U928" s="13"/>
      <c r="V928" s="15"/>
      <c r="W928" s="20"/>
      <c r="X928" s="5"/>
      <c r="AA928" s="6"/>
      <c r="AB928" s="20"/>
      <c r="AC928" s="11"/>
      <c r="AD928" s="13"/>
      <c r="AE928" s="13"/>
      <c r="AF928" s="15"/>
      <c r="AG928" s="20"/>
      <c r="AH928" s="5"/>
      <c r="AK928" s="6"/>
      <c r="AL928" s="20"/>
      <c r="AM928" s="11"/>
      <c r="AN928" s="13"/>
      <c r="AO928" s="13"/>
      <c r="AP928" s="15"/>
      <c r="AR928" s="5"/>
      <c r="AU928" s="6"/>
      <c r="AW928" s="11"/>
      <c r="AX928" s="13"/>
      <c r="AY928" s="13"/>
      <c r="AZ928" s="15"/>
      <c r="BA928" s="20"/>
      <c r="BB928" s="5"/>
      <c r="BE928" s="6"/>
      <c r="BG928" s="11"/>
      <c r="BH928" s="13"/>
      <c r="BI928" s="13"/>
      <c r="BJ928" s="15"/>
      <c r="BL928" s="5"/>
      <c r="BO928" s="6"/>
      <c r="BQ928" s="11"/>
      <c r="BR928" s="13"/>
      <c r="BS928" s="13"/>
      <c r="BT928" s="15"/>
      <c r="BU928" s="20"/>
      <c r="BV928" s="5"/>
      <c r="BY928" s="6"/>
      <c r="CA928" s="11"/>
      <c r="CB928" s="13"/>
      <c r="CC928" s="13"/>
      <c r="CD928" s="15"/>
      <c r="CF928" s="5"/>
      <c r="CI928" s="6"/>
      <c r="CK928" s="11"/>
      <c r="CL928" s="13"/>
      <c r="CM928" s="13"/>
      <c r="CN928" s="15"/>
      <c r="CP928" s="5"/>
      <c r="CS928" s="6"/>
      <c r="CW928" s="52"/>
    </row>
    <row r="929" spans="1:101" ht="18" customHeight="1" thickBot="1">
      <c r="D929" s="11" t="s">
        <v>6</v>
      </c>
      <c r="E929" s="13"/>
      <c r="F929" s="13" t="s">
        <v>7</v>
      </c>
      <c r="G929" s="15"/>
      <c r="H929" s="10"/>
      <c r="I929" s="11" t="s">
        <v>8</v>
      </c>
      <c r="J929" s="13"/>
      <c r="K929" s="13" t="s">
        <v>9</v>
      </c>
      <c r="L929" s="15"/>
      <c r="N929" s="251" t="s">
        <v>26</v>
      </c>
      <c r="O929" s="252"/>
      <c r="P929" s="253" t="s">
        <v>27</v>
      </c>
      <c r="Q929" s="254"/>
      <c r="S929" s="11" t="s">
        <v>13</v>
      </c>
      <c r="T929" s="13"/>
      <c r="U929" s="13" t="s">
        <v>14</v>
      </c>
      <c r="V929" s="15"/>
      <c r="W929" s="20"/>
      <c r="X929" s="251" t="s">
        <v>26</v>
      </c>
      <c r="Y929" s="252"/>
      <c r="Z929" s="253" t="s">
        <v>27</v>
      </c>
      <c r="AA929" s="254"/>
      <c r="AB929" s="20"/>
      <c r="AC929" s="11" t="s">
        <v>8</v>
      </c>
      <c r="AD929" s="13"/>
      <c r="AE929" s="13" t="s">
        <v>9</v>
      </c>
      <c r="AF929" s="15"/>
      <c r="AG929" s="20"/>
      <c r="AH929" s="251" t="s">
        <v>26</v>
      </c>
      <c r="AI929" s="252"/>
      <c r="AJ929" s="253" t="s">
        <v>27</v>
      </c>
      <c r="AK929" s="254"/>
      <c r="AL929" s="20"/>
      <c r="AM929" s="11" t="s">
        <v>13</v>
      </c>
      <c r="AN929" s="13"/>
      <c r="AO929" s="13" t="s">
        <v>14</v>
      </c>
      <c r="AP929" s="15"/>
      <c r="AR929" s="251" t="s">
        <v>26</v>
      </c>
      <c r="AS929" s="252"/>
      <c r="AT929" s="253" t="s">
        <v>27</v>
      </c>
      <c r="AU929" s="254"/>
      <c r="AV929" s="36"/>
      <c r="AW929" s="11" t="s">
        <v>8</v>
      </c>
      <c r="AX929" s="13"/>
      <c r="AY929" s="13" t="s">
        <v>9</v>
      </c>
      <c r="AZ929" s="15"/>
      <c r="BA929" s="20"/>
      <c r="BB929" s="251" t="s">
        <v>26</v>
      </c>
      <c r="BC929" s="252"/>
      <c r="BD929" s="253" t="s">
        <v>27</v>
      </c>
      <c r="BE929" s="254"/>
      <c r="BF929" s="36"/>
      <c r="BG929" s="11" t="s">
        <v>13</v>
      </c>
      <c r="BH929" s="13"/>
      <c r="BI929" s="13" t="s">
        <v>14</v>
      </c>
      <c r="BJ929" s="15"/>
      <c r="BK929" s="36"/>
      <c r="BL929" s="251" t="s">
        <v>26</v>
      </c>
      <c r="BM929" s="252"/>
      <c r="BN929" s="253" t="s">
        <v>27</v>
      </c>
      <c r="BO929" s="254"/>
      <c r="BP929" s="36"/>
      <c r="BQ929" s="11" t="s">
        <v>8</v>
      </c>
      <c r="BR929" s="13"/>
      <c r="BS929" s="13" t="s">
        <v>9</v>
      </c>
      <c r="BT929" s="15"/>
      <c r="BU929" s="20"/>
      <c r="BV929" s="251" t="s">
        <v>26</v>
      </c>
      <c r="BW929" s="252"/>
      <c r="BX929" s="253" t="s">
        <v>27</v>
      </c>
      <c r="BY929" s="254"/>
      <c r="BZ929" s="36"/>
      <c r="CA929" s="11" t="s">
        <v>13</v>
      </c>
      <c r="CB929" s="13"/>
      <c r="CC929" s="13" t="s">
        <v>14</v>
      </c>
      <c r="CD929" s="15"/>
      <c r="CE929" s="36"/>
      <c r="CF929" s="251" t="s">
        <v>26</v>
      </c>
      <c r="CG929" s="252"/>
      <c r="CH929" s="253" t="s">
        <v>27</v>
      </c>
      <c r="CI929" s="254"/>
      <c r="CK929" s="11" t="s">
        <v>28</v>
      </c>
      <c r="CL929" s="13"/>
      <c r="CM929" s="13" t="s">
        <v>29</v>
      </c>
      <c r="CN929" s="15"/>
      <c r="CP929" s="251" t="s">
        <v>26</v>
      </c>
      <c r="CQ929" s="252"/>
      <c r="CR929" s="253" t="s">
        <v>27</v>
      </c>
      <c r="CS929" s="254"/>
      <c r="CU929" s="38" t="s">
        <v>37</v>
      </c>
      <c r="CW929" s="53" t="s">
        <v>45</v>
      </c>
    </row>
    <row r="930" spans="1:101" ht="18" customHeight="1" thickTop="1" thickBot="1">
      <c r="D930" s="16">
        <v>0</v>
      </c>
      <c r="E930" s="17">
        <v>0</v>
      </c>
      <c r="F930" s="18">
        <v>1</v>
      </c>
      <c r="G930" s="19">
        <v>0</v>
      </c>
      <c r="H930" s="10"/>
      <c r="I930" s="16">
        <v>0</v>
      </c>
      <c r="J930" s="17">
        <f t="shared" ref="J930" si="9747">-1/($J$4*$B927)</f>
        <v>-1.1510036176043701</v>
      </c>
      <c r="K930" s="18">
        <v>1</v>
      </c>
      <c r="L930" s="19">
        <v>0</v>
      </c>
      <c r="N930" s="1">
        <f t="shared" ref="N930" si="9748">D930*I927+F930*I930-E930*J927-G930*J930</f>
        <v>0</v>
      </c>
      <c r="O930" s="4">
        <f t="shared" ref="O930" si="9749">(D930*J927+E930*I927+F930*J930+G930*I930)</f>
        <v>-1.1510036176043701</v>
      </c>
      <c r="P930" s="2">
        <f t="shared" ref="P930" si="9750">D930*K927+F930*K930-E930*L927-G930*L930</f>
        <v>1</v>
      </c>
      <c r="Q930" s="3">
        <f t="shared" ref="Q930" si="9751">(D930*L927+E930*K927+F930*L930+G930*K930)</f>
        <v>0</v>
      </c>
      <c r="S930" s="16">
        <v>0</v>
      </c>
      <c r="T930" s="17">
        <v>0</v>
      </c>
      <c r="U930" s="18">
        <v>1</v>
      </c>
      <c r="V930" s="19">
        <v>0</v>
      </c>
      <c r="W930" s="20"/>
      <c r="X930" s="1">
        <f t="shared" ref="X930" si="9752">N930*S927+P930*S930-O930*T927-Q930*T930</f>
        <v>0</v>
      </c>
      <c r="Y930" s="4">
        <f t="shared" ref="Y930" si="9753">(N930*T927+O930*S927+P930*T930+Q930*S930)</f>
        <v>-1.1510036176043701</v>
      </c>
      <c r="Z930" s="2">
        <f t="shared" ref="Z930" si="9754">N930*U927+P930*U930-O930*V927-Q930*V930</f>
        <v>-0.81915307327539777</v>
      </c>
      <c r="AA930" s="3">
        <f t="shared" ref="AA930" si="9755">(N930*V927+O930*U927+P930*V930+Q930*U930)</f>
        <v>0</v>
      </c>
      <c r="AB930" s="20"/>
      <c r="AC930" s="16">
        <v>0</v>
      </c>
      <c r="AD930" s="17">
        <f t="shared" ref="AD930" si="9756">-1/($AD$4*$B927)</f>
        <v>-1.3149658897848189</v>
      </c>
      <c r="AE930" s="18">
        <v>1</v>
      </c>
      <c r="AF930" s="19">
        <v>0</v>
      </c>
      <c r="AG930" s="20"/>
      <c r="AH930" s="1">
        <f t="shared" ref="AH930" si="9757">X930*AC927+Z930*AC930-Y930*AD927-AA930*AD930</f>
        <v>0</v>
      </c>
      <c r="AI930" s="4">
        <f t="shared" ref="AI930" si="9758">(X930*AD927+Y930*AC927+Z930*AD930+AA930*AC930)</f>
        <v>-7.384526773481781E-2</v>
      </c>
      <c r="AJ930" s="2">
        <f t="shared" ref="AJ930" si="9759">X930*AE927+Z930*AE930-Y930*AF927-AA930*AF930</f>
        <v>-0.81915307327539777</v>
      </c>
      <c r="AK930" s="3">
        <f t="shared" ref="AK930" si="9760">(X930*AF927+Y930*AE927+Z930*AF930+AA930*AE930)</f>
        <v>0</v>
      </c>
      <c r="AL930" s="20"/>
      <c r="AM930" s="16">
        <v>0</v>
      </c>
      <c r="AN930" s="17">
        <v>0</v>
      </c>
      <c r="AO930" s="18">
        <v>1</v>
      </c>
      <c r="AP930" s="19">
        <v>0</v>
      </c>
      <c r="AR930" s="1">
        <f t="shared" ref="AR930" si="9761">AH930*AM927+AJ930*AM930-AI930*AN927-AK930*AN930</f>
        <v>0</v>
      </c>
      <c r="AS930" s="4">
        <f t="shared" ref="AS930" si="9762">(AH930*AN927+AI930*AM927+AJ930*AN930+AK930*AM930)</f>
        <v>-7.384526773481781E-2</v>
      </c>
      <c r="AT930" s="2">
        <f t="shared" ref="AT930" si="9763">AH930*AO927+AJ930*AO930-AI930*AP927-AK930*AP930</f>
        <v>-0.94044193457317782</v>
      </c>
      <c r="AU930" s="3">
        <f t="shared" ref="AU930" si="9764">(AH930*AP927+AI930*AO927+AJ930*AP930+AK930*AO930)</f>
        <v>0</v>
      </c>
      <c r="AV930" s="20"/>
      <c r="AW930" s="16">
        <v>0</v>
      </c>
      <c r="AX930" s="17">
        <f t="shared" ref="AX930" si="9765">-1/($AX$4*$B927)</f>
        <v>-1.3149658897848189</v>
      </c>
      <c r="AY930" s="18">
        <v>1</v>
      </c>
      <c r="AZ930" s="19">
        <v>0</v>
      </c>
      <c r="BA930" s="20"/>
      <c r="BB930" s="1">
        <f t="shared" ref="BB930" si="9766">AR930*AW927+AT930*AW930-AS930*AX927-AU930*AX930</f>
        <v>0</v>
      </c>
      <c r="BC930" s="4">
        <f t="shared" ref="BC930" si="9767">(AR930*AX927+AS930*AW927+AT930*AX930+AU930*AW930)</f>
        <v>1.1628037975521575</v>
      </c>
      <c r="BD930" s="2">
        <f t="shared" ref="BD930" si="9768">AR930*AY927+AT930*AY930-AS930*AZ927-AU930*AZ930</f>
        <v>-0.94044193457317782</v>
      </c>
      <c r="BE930" s="3">
        <f t="shared" ref="BE930" si="9769">(AR930*AZ927+AS930*AY927+AT930*AZ930+AU930*AY930)</f>
        <v>0</v>
      </c>
      <c r="BF930" s="20"/>
      <c r="BG930" s="16">
        <v>0</v>
      </c>
      <c r="BH930" s="17">
        <v>0</v>
      </c>
      <c r="BI930" s="18">
        <v>1</v>
      </c>
      <c r="BJ930" s="19">
        <v>0</v>
      </c>
      <c r="BK930" s="20"/>
      <c r="BL930" s="1">
        <f t="shared" ref="BL930" si="9770">BB930*BG927+BD930*BG930-BC930*BH927-BE930*BH930</f>
        <v>0</v>
      </c>
      <c r="BM930" s="4">
        <f t="shared" ref="BM930" si="9771">(BB930*BH927+BC930*BG927+BD930*BH930+BE930*BG930)</f>
        <v>1.1628037975521575</v>
      </c>
      <c r="BN930" s="2">
        <f t="shared" ref="BN930" si="9772">BB930*BI927+BD930*BI930-BC930*BJ927-BE930*BJ930</f>
        <v>0.89736123961319625</v>
      </c>
      <c r="BO930" s="3">
        <f t="shared" ref="BO930" si="9773">(BB930*BJ927+BC930*BI927+BD930*BJ930+BE930*BI930)</f>
        <v>0</v>
      </c>
      <c r="BP930" s="20"/>
      <c r="BQ930" s="16">
        <v>0</v>
      </c>
      <c r="BR930" s="17">
        <f t="shared" ref="BR930" si="9774">-1/($BR$4*$B927)</f>
        <v>-1.1510036176043701</v>
      </c>
      <c r="BS930" s="18">
        <v>1</v>
      </c>
      <c r="BT930" s="19">
        <v>0</v>
      </c>
      <c r="BU930" s="20"/>
      <c r="BV930" s="1">
        <f t="shared" ref="BV930" si="9775">BL930*BQ927+BN930*BQ930-BM930*BR927-BO930*BR930</f>
        <v>0</v>
      </c>
      <c r="BW930" s="4">
        <f t="shared" ref="BW930" si="9776">(BL930*BR927+BM930*BQ927+BN930*BR930+BO930*BQ930)</f>
        <v>0.12993776445942662</v>
      </c>
      <c r="BX930" s="2">
        <f t="shared" ref="BX930" si="9777">BL930*BS927+BN930*BS930-BM930*BT927-BO930*BT930</f>
        <v>0.89736123961319625</v>
      </c>
      <c r="BY930" s="3">
        <f t="shared" ref="BY930" si="9778">(BL930*BT927+BM930*BS927+BN930*BT930+BO930*BS930)</f>
        <v>0</v>
      </c>
      <c r="BZ930" s="20"/>
      <c r="CA930" s="16">
        <v>0</v>
      </c>
      <c r="CB930" s="17">
        <v>0</v>
      </c>
      <c r="CC930" s="18">
        <v>1</v>
      </c>
      <c r="CD930" s="19">
        <v>0</v>
      </c>
      <c r="CE930" s="20"/>
      <c r="CF930" s="1">
        <f t="shared" ref="CF930" si="9779">BV930*CA927+BX930*CA930-BW930*CB927-BY930*CB930</f>
        <v>0</v>
      </c>
      <c r="CG930" s="4">
        <f t="shared" ref="CG930" si="9780">(BV930*CB927+BW930*CA927+BX930*CB930+BY930*CA930)</f>
        <v>0.12993776445942662</v>
      </c>
      <c r="CH930" s="2">
        <f t="shared" ref="CH930" si="9781">BV930*CC927+BX930*CC930-BW930*CD927-BY930*CD930</f>
        <v>1.0048443789784165</v>
      </c>
      <c r="CI930" s="3">
        <f t="shared" ref="CI930" si="9782">(BV930*CD927+BW930*CC927+BX930*CD930+BY930*CC930)</f>
        <v>0</v>
      </c>
      <c r="CK930" s="16">
        <f t="shared" ref="CK930" si="9783">1/$CL$4</f>
        <v>1</v>
      </c>
      <c r="CL930" s="17">
        <v>0</v>
      </c>
      <c r="CM930" s="18">
        <v>1</v>
      </c>
      <c r="CN930" s="19">
        <v>0</v>
      </c>
      <c r="CP930" s="1">
        <f t="shared" ref="CP930" si="9784">CF930*CK927+CH930*CK930-CG930*CL927-CI930*CL930</f>
        <v>1.0048443789784165</v>
      </c>
      <c r="CQ930" s="4">
        <f t="shared" ref="CQ930" si="9785">(CF930*CL927+CG930*CK927+CH930*CL930+CI930*CK930)</f>
        <v>0.12993776445942662</v>
      </c>
      <c r="CR930" s="2">
        <f t="shared" ref="CR930" si="9786">CF930*CM927+CH930*CM930-CG930*CN927-CI930*CN930</f>
        <v>1.0048443789784165</v>
      </c>
      <c r="CS930" s="3">
        <f t="shared" ref="CS930" si="9787">(CF930*CN927+CG930*CM927+CH930*CN930+CI930*CM930)</f>
        <v>0</v>
      </c>
      <c r="CU930" s="39">
        <f t="shared" ref="CU930" si="9788">(180/PI())*ATAN(-1*(CQ927/CP927))</f>
        <v>4.2541042374048645</v>
      </c>
      <c r="CW930" s="54">
        <f t="shared" ref="CW930" si="9789">20*LOG(((1-(10^(CU927/20)^2)*(1-((1-CW927)/(1+CW927))^2))^0.5))</f>
        <v>-19.84104390751035</v>
      </c>
    </row>
    <row r="931" spans="1:101" ht="18" customHeight="1"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3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  <c r="BB931" s="20"/>
      <c r="BC931" s="20"/>
      <c r="BD931" s="20"/>
      <c r="BE931" s="20"/>
      <c r="BF931" s="20"/>
      <c r="BG931" s="20"/>
      <c r="BH931" s="20"/>
      <c r="BI931" s="20"/>
      <c r="BJ931" s="20"/>
      <c r="BK931" s="20"/>
      <c r="BL931" s="20"/>
      <c r="BM931" s="20"/>
      <c r="BN931" s="20"/>
      <c r="BO931" s="20"/>
      <c r="BP931" s="20"/>
      <c r="BQ931" s="20"/>
      <c r="BR931" s="20"/>
      <c r="BS931" s="20"/>
      <c r="BT931" s="20"/>
      <c r="BU931" s="20"/>
      <c r="BV931" s="20"/>
      <c r="BW931" s="20"/>
      <c r="BX931" s="20"/>
      <c r="BY931" s="20"/>
      <c r="BZ931" s="20"/>
      <c r="CA931" s="20"/>
      <c r="CB931" s="20"/>
      <c r="CC931" s="20"/>
      <c r="CD931" s="20"/>
      <c r="CE931" s="20"/>
      <c r="CF931" s="20"/>
      <c r="CG931" s="20"/>
      <c r="CH931" s="20"/>
      <c r="CI931" s="20"/>
      <c r="CJ931" s="20"/>
      <c r="CK931" s="20"/>
      <c r="CL931" s="20"/>
    </row>
    <row r="932" spans="1:101" ht="18" customHeight="1"/>
    <row r="933" spans="1:101" ht="18" customHeight="1" thickBot="1">
      <c r="A933" s="23"/>
      <c r="B933" s="23"/>
      <c r="C933" s="23"/>
      <c r="D933" s="20" t="s">
        <v>15</v>
      </c>
      <c r="E933" s="20"/>
      <c r="F933" s="20"/>
      <c r="G933" s="20"/>
      <c r="H933" s="20"/>
      <c r="I933" s="20" t="s">
        <v>16</v>
      </c>
      <c r="J933" s="20"/>
      <c r="K933" s="20"/>
      <c r="L933" s="20"/>
      <c r="M933" s="23"/>
      <c r="N933" s="23"/>
      <c r="O933" s="24" t="s">
        <v>17</v>
      </c>
      <c r="P933" s="23"/>
      <c r="Q933" s="23"/>
      <c r="R933" s="23"/>
      <c r="S933" s="20"/>
      <c r="T933" s="20" t="s">
        <v>18</v>
      </c>
      <c r="U933" s="23"/>
      <c r="V933" s="23"/>
      <c r="W933" s="23"/>
      <c r="X933" s="23"/>
      <c r="Y933" s="24" t="s">
        <v>19</v>
      </c>
      <c r="Z933" s="23"/>
      <c r="AA933" s="23"/>
      <c r="AB933" s="23"/>
      <c r="AC933" s="24" t="s">
        <v>20</v>
      </c>
      <c r="AD933" s="20"/>
      <c r="AE933" s="20"/>
      <c r="AF933" s="20"/>
      <c r="AG933" s="20"/>
      <c r="AH933" s="23"/>
      <c r="AI933" s="24" t="s">
        <v>21</v>
      </c>
      <c r="AJ933" s="23"/>
      <c r="AK933" s="23"/>
      <c r="AL933" s="20"/>
      <c r="AM933" s="24" t="s">
        <v>31</v>
      </c>
      <c r="AN933" s="20"/>
      <c r="AO933" s="23"/>
      <c r="AP933" s="23"/>
      <c r="AQ933" s="23"/>
      <c r="AR933" s="23"/>
      <c r="AS933" s="24" t="s">
        <v>91</v>
      </c>
      <c r="AT933" s="23"/>
      <c r="AU933" s="23"/>
      <c r="AV933" s="23"/>
      <c r="AW933" s="24" t="s">
        <v>32</v>
      </c>
      <c r="AX933" s="20"/>
      <c r="AY933" s="20"/>
      <c r="AZ933" s="20"/>
      <c r="BA933" s="20"/>
      <c r="BB933" s="23"/>
      <c r="BC933" s="24" t="s">
        <v>22</v>
      </c>
      <c r="BD933" s="23"/>
      <c r="BE933" s="23"/>
      <c r="BF933" s="23"/>
      <c r="BG933" s="24" t="s">
        <v>33</v>
      </c>
      <c r="BH933" s="20"/>
      <c r="BI933" s="23"/>
      <c r="BJ933" s="23"/>
      <c r="BK933" s="23"/>
      <c r="BL933" s="23"/>
      <c r="BM933" s="24" t="s">
        <v>34</v>
      </c>
      <c r="BN933" s="23"/>
      <c r="BO933" s="23"/>
      <c r="BP933" s="23"/>
      <c r="BQ933" s="24" t="s">
        <v>89</v>
      </c>
      <c r="BR933" s="20"/>
      <c r="BS933" s="20"/>
      <c r="BT933" s="20"/>
      <c r="BU933" s="20"/>
      <c r="BV933" s="23"/>
      <c r="BW933" s="24" t="s">
        <v>35</v>
      </c>
      <c r="BX933" s="23"/>
      <c r="BY933" s="23"/>
      <c r="BZ933" s="23"/>
      <c r="CA933" s="24" t="s">
        <v>90</v>
      </c>
      <c r="CB933" s="20"/>
      <c r="CC933" s="23"/>
      <c r="CD933" s="23"/>
      <c r="CE933" s="23"/>
      <c r="CF933" s="23"/>
      <c r="CG933" s="24" t="s">
        <v>92</v>
      </c>
      <c r="CH933" s="23"/>
      <c r="CI933" s="23"/>
      <c r="CJ933" s="23"/>
      <c r="CK933" s="24" t="s">
        <v>36</v>
      </c>
      <c r="CL933" s="24"/>
      <c r="CM933" s="23"/>
      <c r="CN933" s="23"/>
      <c r="CO933" s="23"/>
      <c r="CP933" s="23"/>
      <c r="CQ933" s="24" t="s">
        <v>93</v>
      </c>
      <c r="CR933" s="23"/>
      <c r="CS933" s="23"/>
    </row>
    <row r="934" spans="1:101" ht="18" customHeight="1" thickBot="1">
      <c r="A934" s="23"/>
      <c r="B934" s="33"/>
      <c r="C934" s="23"/>
      <c r="D934" s="7" t="s">
        <v>2</v>
      </c>
      <c r="E934" s="8"/>
      <c r="F934" s="8" t="s">
        <v>3</v>
      </c>
      <c r="G934" s="9"/>
      <c r="H934" s="10"/>
      <c r="I934" s="7" t="s">
        <v>4</v>
      </c>
      <c r="J934" s="8"/>
      <c r="K934" s="8" t="s">
        <v>5</v>
      </c>
      <c r="L934" s="9"/>
      <c r="M934" s="23"/>
      <c r="N934" s="251" t="s">
        <v>79</v>
      </c>
      <c r="O934" s="252"/>
      <c r="P934" s="253" t="s">
        <v>80</v>
      </c>
      <c r="Q934" s="254"/>
      <c r="R934" s="23"/>
      <c r="S934" s="7" t="s">
        <v>11</v>
      </c>
      <c r="T934" s="8"/>
      <c r="U934" s="8" t="s">
        <v>12</v>
      </c>
      <c r="V934" s="9"/>
      <c r="W934" s="20"/>
      <c r="X934" s="251" t="s">
        <v>79</v>
      </c>
      <c r="Y934" s="252"/>
      <c r="Z934" s="253" t="s">
        <v>80</v>
      </c>
      <c r="AA934" s="254"/>
      <c r="AB934" s="20"/>
      <c r="AC934" s="7" t="s">
        <v>4</v>
      </c>
      <c r="AD934" s="8"/>
      <c r="AE934" s="8" t="s">
        <v>5</v>
      </c>
      <c r="AF934" s="9"/>
      <c r="AG934" s="20"/>
      <c r="AH934" s="251" t="s">
        <v>0</v>
      </c>
      <c r="AI934" s="252"/>
      <c r="AJ934" s="253" t="s">
        <v>1</v>
      </c>
      <c r="AK934" s="254"/>
      <c r="AL934" s="20"/>
      <c r="AM934" s="7" t="s">
        <v>11</v>
      </c>
      <c r="AN934" s="8"/>
      <c r="AO934" s="8" t="s">
        <v>12</v>
      </c>
      <c r="AP934" s="9"/>
      <c r="AQ934" s="23"/>
      <c r="AR934" s="251" t="s">
        <v>0</v>
      </c>
      <c r="AS934" s="252"/>
      <c r="AT934" s="253" t="s">
        <v>1</v>
      </c>
      <c r="AU934" s="254"/>
      <c r="AV934" s="36"/>
      <c r="AW934" s="7" t="s">
        <v>4</v>
      </c>
      <c r="AX934" s="8"/>
      <c r="AY934" s="8" t="s">
        <v>5</v>
      </c>
      <c r="AZ934" s="9"/>
      <c r="BA934" s="20"/>
      <c r="BB934" s="251" t="s">
        <v>0</v>
      </c>
      <c r="BC934" s="252"/>
      <c r="BD934" s="253" t="s">
        <v>1</v>
      </c>
      <c r="BE934" s="254"/>
      <c r="BF934" s="36"/>
      <c r="BG934" s="7" t="s">
        <v>11</v>
      </c>
      <c r="BH934" s="8"/>
      <c r="BI934" s="8" t="s">
        <v>12</v>
      </c>
      <c r="BJ934" s="9"/>
      <c r="BK934" s="36"/>
      <c r="BL934" s="251" t="s">
        <v>0</v>
      </c>
      <c r="BM934" s="252"/>
      <c r="BN934" s="253" t="s">
        <v>1</v>
      </c>
      <c r="BO934" s="254"/>
      <c r="BP934" s="36"/>
      <c r="BQ934" s="7" t="s">
        <v>4</v>
      </c>
      <c r="BR934" s="8"/>
      <c r="BS934" s="8" t="s">
        <v>5</v>
      </c>
      <c r="BT934" s="9"/>
      <c r="BU934" s="20"/>
      <c r="BV934" s="251" t="s">
        <v>0</v>
      </c>
      <c r="BW934" s="252"/>
      <c r="BX934" s="253" t="s">
        <v>1</v>
      </c>
      <c r="BY934" s="254"/>
      <c r="BZ934" s="36"/>
      <c r="CA934" s="7" t="s">
        <v>11</v>
      </c>
      <c r="CB934" s="8"/>
      <c r="CC934" s="8" t="s">
        <v>12</v>
      </c>
      <c r="CD934" s="9"/>
      <c r="CE934" s="36"/>
      <c r="CF934" s="251" t="s">
        <v>0</v>
      </c>
      <c r="CG934" s="252"/>
      <c r="CH934" s="253" t="s">
        <v>1</v>
      </c>
      <c r="CI934" s="254"/>
      <c r="CJ934" s="23"/>
      <c r="CK934" s="7" t="s">
        <v>23</v>
      </c>
      <c r="CL934" s="8"/>
      <c r="CM934" s="8" t="s">
        <v>24</v>
      </c>
      <c r="CN934" s="9"/>
      <c r="CO934" s="23"/>
      <c r="CP934" s="251" t="s">
        <v>0</v>
      </c>
      <c r="CQ934" s="252"/>
      <c r="CR934" s="253" t="s">
        <v>1</v>
      </c>
      <c r="CS934" s="254"/>
      <c r="CU934" s="26" t="s">
        <v>25</v>
      </c>
      <c r="CW934" s="50" t="s">
        <v>44</v>
      </c>
    </row>
    <row r="935" spans="1:101" ht="18" customHeight="1" thickTop="1" thickBot="1">
      <c r="B935" s="34">
        <v>1.28</v>
      </c>
      <c r="D935" s="11">
        <v>1</v>
      </c>
      <c r="E935" s="12">
        <v>0</v>
      </c>
      <c r="F935" s="13">
        <v>0</v>
      </c>
      <c r="G935" s="40">
        <f t="shared" ref="G935" si="9790">-1/($E$4*$B935)</f>
        <v>-0.82072696711839477</v>
      </c>
      <c r="H935" s="10"/>
      <c r="I935" s="11">
        <v>1</v>
      </c>
      <c r="J935" s="12">
        <v>0</v>
      </c>
      <c r="K935" s="13">
        <v>0</v>
      </c>
      <c r="L935" s="14">
        <v>0</v>
      </c>
      <c r="N935" s="1">
        <f t="shared" ref="N935" si="9791">D935*I935+F935*I938-E935*J935-G935*J938</f>
        <v>6.2720445751723641E-2</v>
      </c>
      <c r="O935" s="4">
        <f t="shared" ref="O935" si="9792">(D935*J935+E935*I935+F935*J938+G935*I938)</f>
        <v>0</v>
      </c>
      <c r="P935" s="2">
        <f t="shared" ref="P935" si="9793">D935*K935+F935*K938-E935*L935-G935*L938</f>
        <v>0</v>
      </c>
      <c r="Q935" s="3">
        <f t="shared" ref="Q935" si="9794">(D935*L935+E935*K935+F935*L938+G935*K938)</f>
        <v>-0.82072696711839477</v>
      </c>
      <c r="S935" s="11">
        <v>1</v>
      </c>
      <c r="T935" s="12">
        <v>0</v>
      </c>
      <c r="U935" s="13">
        <v>0</v>
      </c>
      <c r="V935" s="40">
        <f t="shared" ref="V935" si="9795">-1/($T$4*$B935)</f>
        <v>-1.5681453231633884</v>
      </c>
      <c r="W935" s="20"/>
      <c r="X935" s="1">
        <f t="shared" ref="X935" si="9796">N935*S935+P935*S938-O935*T935-Q935*T938</f>
        <v>6.2720445751723641E-2</v>
      </c>
      <c r="Y935" s="4">
        <f t="shared" ref="Y935" si="9797">(N935*T935+O935*S935+P935*T938+Q935*S938)</f>
        <v>0</v>
      </c>
      <c r="Z935" s="2">
        <f t="shared" ref="Z935" si="9798">N935*U935+P935*U938-O935*V935-Q935*V938</f>
        <v>0</v>
      </c>
      <c r="AA935" s="3">
        <f t="shared" ref="AA935" si="9799">(N935*V935+O935*U935+P935*V938+Q935*U938)</f>
        <v>-0.91908174079068317</v>
      </c>
      <c r="AB935" s="20"/>
      <c r="AC935" s="11">
        <v>1</v>
      </c>
      <c r="AD935" s="12">
        <v>0</v>
      </c>
      <c r="AE935" s="13">
        <v>0</v>
      </c>
      <c r="AF935" s="14">
        <v>0</v>
      </c>
      <c r="AG935" s="20"/>
      <c r="AH935" s="1">
        <f t="shared" ref="AH935" si="9800">X935*AC935+Z935*AC938-Y935*AD935-AA935*AD938</f>
        <v>-1.1363988094131414</v>
      </c>
      <c r="AI935" s="4">
        <f t="shared" ref="AI935" si="9801">(X935*AD935+Y935*AC935+Z935*AD938+AA935*AC938)</f>
        <v>0</v>
      </c>
      <c r="AJ935" s="2">
        <f t="shared" ref="AJ935" si="9802">X935*AE935+Z935*AE938-Y935*AF935-AA935*AF938</f>
        <v>0</v>
      </c>
      <c r="AK935" s="3">
        <f t="shared" ref="AK935" si="9803">(X935*AF935+Y935*AE935+Z935*AF938+AA935*AE938)</f>
        <v>-0.91908174079068317</v>
      </c>
      <c r="AL935" s="20"/>
      <c r="AM935" s="11">
        <v>1</v>
      </c>
      <c r="AN935" s="12">
        <v>0</v>
      </c>
      <c r="AO935" s="13">
        <v>0</v>
      </c>
      <c r="AP935" s="40">
        <f t="shared" ref="AP935" si="9804">-1/($AN$4*$B935)</f>
        <v>-1.6296412181894036</v>
      </c>
      <c r="AR935" s="1">
        <f t="shared" ref="AR935" si="9805">AH935*AM935+AJ935*AM938-AI935*AN935-AK935*AN938</f>
        <v>-1.1363988094131414</v>
      </c>
      <c r="AS935" s="4">
        <f t="shared" ref="AS935" si="9806">(AH935*AN935+AI935*AM935+AJ935*AN938+AK935*AM938)</f>
        <v>0</v>
      </c>
      <c r="AT935" s="2">
        <f t="shared" ref="AT935" si="9807">AH935*AO935+AJ935*AO938-AI935*AP935-AK935*AP938</f>
        <v>0</v>
      </c>
      <c r="AU935" s="3">
        <f t="shared" ref="AU935" si="9808">(AH935*AP935+AI935*AO935+AJ935*AP938+AK935*AO938)</f>
        <v>0.93284059933033647</v>
      </c>
      <c r="AV935" s="20"/>
      <c r="AW935" s="11">
        <v>1</v>
      </c>
      <c r="AX935" s="12">
        <v>0</v>
      </c>
      <c r="AY935" s="13">
        <v>0</v>
      </c>
      <c r="AZ935" s="14">
        <v>0</v>
      </c>
      <c r="BA935" s="20"/>
      <c r="BB935" s="1">
        <f t="shared" ref="BB935" si="9809">AR935*AW935+AT935*AW938-AS935*AX935-AU935*AX938</f>
        <v>8.0671528307007856E-2</v>
      </c>
      <c r="BC935" s="4">
        <f t="shared" ref="BC935" si="9810">(AR935*AX935+AS935*AW935+AT935*AX938+AU935*AW938)</f>
        <v>0</v>
      </c>
      <c r="BD935" s="2">
        <f t="shared" ref="BD935" si="9811">AR935*AY935+AT935*AY938-AS935*AZ935-AU935*AZ938</f>
        <v>0</v>
      </c>
      <c r="BE935" s="3">
        <f t="shared" ref="BE935" si="9812">(AR935*AZ935+AS935*AY935+AT935*AZ938+AU935*AY938)</f>
        <v>0.93284059933033647</v>
      </c>
      <c r="BF935" s="20"/>
      <c r="BG935" s="11">
        <v>1</v>
      </c>
      <c r="BH935" s="12">
        <v>0</v>
      </c>
      <c r="BI935" s="13">
        <v>0</v>
      </c>
      <c r="BJ935" s="40">
        <f t="shared" ref="BJ935" si="9813">-1/($BH$4*$B935)</f>
        <v>-1.5681453231633884</v>
      </c>
      <c r="BK935" s="20"/>
      <c r="BL935" s="1">
        <f t="shared" ref="BL935" si="9814">BB935*BG935+BD935*BG938-BC935*BH935-BE935*BH938</f>
        <v>8.0671528307007856E-2</v>
      </c>
      <c r="BM935" s="4">
        <f t="shared" ref="BM935" si="9815">(BB935*BH935+BC935*BG935+BD935*BH938+BE935*BG938)</f>
        <v>0</v>
      </c>
      <c r="BN935" s="2">
        <f t="shared" ref="BN935" si="9816">BB935*BI935+BD935*BI938-BC935*BJ935-BE935*BJ938</f>
        <v>0</v>
      </c>
      <c r="BO935" s="3">
        <f t="shared" ref="BO935" si="9817">(BB935*BJ935+BC935*BI935+BD935*BJ938+BE935*BI938)</f>
        <v>0.80633591950325922</v>
      </c>
      <c r="BP935" s="20"/>
      <c r="BQ935" s="11">
        <v>1</v>
      </c>
      <c r="BR935" s="12">
        <v>0</v>
      </c>
      <c r="BS935" s="13">
        <v>0</v>
      </c>
      <c r="BT935" s="14">
        <v>0</v>
      </c>
      <c r="BU935" s="20"/>
      <c r="BV935" s="1">
        <f t="shared" ref="BV935" si="9818">BL935*BQ935+BN935*BQ938-BM935*BR935-BO935*BR938</f>
        <v>1.0015163420943507</v>
      </c>
      <c r="BW935" s="4">
        <f t="shared" ref="BW935" si="9819">(BL935*BR935+BM935*BQ935+BN935*BR938+BO935*BQ938)</f>
        <v>0</v>
      </c>
      <c r="BX935" s="2">
        <f t="shared" ref="BX935" si="9820">BL935*BS935+BN935*BS938-BM935*BT935-BO935*BT938</f>
        <v>0</v>
      </c>
      <c r="BY935" s="3">
        <f t="shared" ref="BY935" si="9821">(BL935*BT935+BM935*BS935+BN935*BT938+BO935*BS938)</f>
        <v>0.80633591950325922</v>
      </c>
      <c r="BZ935" s="20"/>
      <c r="CA935" s="11">
        <v>1</v>
      </c>
      <c r="CB935" s="12">
        <v>0</v>
      </c>
      <c r="CC935" s="13">
        <v>0</v>
      </c>
      <c r="CD935" s="40">
        <f t="shared" ref="CD935" si="9822">-1/($CB$4*$B935)</f>
        <v>-0.82072696711839477</v>
      </c>
      <c r="CE935" s="20"/>
      <c r="CF935" s="1">
        <f t="shared" ref="CF935" si="9823">BV935*CA935+BX935*CA938-BW935*CB935-BY935*CB938</f>
        <v>1.0015163420943507</v>
      </c>
      <c r="CG935" s="4">
        <f t="shared" ref="CG935" si="9824">(BV935*CB935+BW935*CA935+BX935*CB938+BY935*CA938)</f>
        <v>0</v>
      </c>
      <c r="CH935" s="2">
        <f t="shared" ref="CH935" si="9825">BV935*CC935+BX935*CC938-BW935*CD935-BY935*CD938</f>
        <v>0</v>
      </c>
      <c r="CI935" s="3">
        <f t="shared" ref="CI935" si="9826">(BV935*CD935+BW935*CC935+BX935*CD938+BY935*CC938)</f>
        <v>-1.5635550463345971E-2</v>
      </c>
      <c r="CJ935" s="28"/>
      <c r="CK935" s="11">
        <v>1</v>
      </c>
      <c r="CL935" s="12">
        <v>0</v>
      </c>
      <c r="CM935" s="13">
        <v>0</v>
      </c>
      <c r="CN935" s="14">
        <v>0</v>
      </c>
      <c r="CP935" s="1">
        <f t="shared" ref="CP935" si="9827">CF935*CK935+CH935*CK938-CG935*CL935-CI935*CL938</f>
        <v>1.0015163420943507</v>
      </c>
      <c r="CQ935" s="4">
        <f t="shared" ref="CQ935" si="9828">(CF935*CL935+CG935*CK935+CH935*CL938+CI935*CK938)</f>
        <v>-1.5635550463345971E-2</v>
      </c>
      <c r="CR935" s="2">
        <f t="shared" ref="CR935" si="9829">CF935*CM935+CH935*CM938-CG935*CN935-CI935*CN938</f>
        <v>0</v>
      </c>
      <c r="CS935" s="3">
        <f t="shared" ref="CS935" si="9830">(CF935*CN935+CG935*CM935+CH935*CN938+CI935*CM938)</f>
        <v>-1.5635550463345971E-2</v>
      </c>
      <c r="CU935" s="29">
        <f t="shared" ref="CU935" si="9831">20*LOG(((1+$CL$4)/$CL$4)/((CP935+CP938)^2+(CQ935+CQ938)^2)^0.5)</f>
        <v>-4.7503291760363157E-2</v>
      </c>
      <c r="CW935" s="51">
        <f t="shared" ref="CW935" si="9832">((CP935^2+CQ935^2)^0.5)/((CP938^2+CQ938^2)^0.5)</f>
        <v>0.98185080511808365</v>
      </c>
    </row>
    <row r="936" spans="1:101" ht="18" customHeight="1" thickBot="1">
      <c r="D936" s="11"/>
      <c r="E936" s="13"/>
      <c r="F936" s="13"/>
      <c r="G936" s="15"/>
      <c r="H936" s="10"/>
      <c r="I936" s="11"/>
      <c r="J936" s="13"/>
      <c r="K936" s="13"/>
      <c r="L936" s="15"/>
      <c r="N936" s="5"/>
      <c r="Q936" s="6"/>
      <c r="S936" s="11"/>
      <c r="T936" s="13"/>
      <c r="U936" s="13"/>
      <c r="V936" s="15"/>
      <c r="W936" s="20"/>
      <c r="X936" s="5"/>
      <c r="AA936" s="6"/>
      <c r="AB936" s="20"/>
      <c r="AC936" s="11"/>
      <c r="AD936" s="13"/>
      <c r="AE936" s="13"/>
      <c r="AF936" s="15"/>
      <c r="AG936" s="20"/>
      <c r="AH936" s="5"/>
      <c r="AK936" s="6"/>
      <c r="AL936" s="20"/>
      <c r="AM936" s="11"/>
      <c r="AN936" s="13"/>
      <c r="AO936" s="13"/>
      <c r="AP936" s="15"/>
      <c r="AR936" s="5"/>
      <c r="AU936" s="6"/>
      <c r="AW936" s="11"/>
      <c r="AX936" s="13"/>
      <c r="AY936" s="13"/>
      <c r="AZ936" s="15"/>
      <c r="BA936" s="20"/>
      <c r="BB936" s="5"/>
      <c r="BE936" s="6"/>
      <c r="BG936" s="11"/>
      <c r="BH936" s="13"/>
      <c r="BI936" s="13"/>
      <c r="BJ936" s="15"/>
      <c r="BL936" s="5"/>
      <c r="BO936" s="6"/>
      <c r="BQ936" s="11"/>
      <c r="BR936" s="13"/>
      <c r="BS936" s="13"/>
      <c r="BT936" s="15"/>
      <c r="BU936" s="20"/>
      <c r="BV936" s="5"/>
      <c r="BY936" s="6"/>
      <c r="CA936" s="11"/>
      <c r="CB936" s="13"/>
      <c r="CC936" s="13"/>
      <c r="CD936" s="15"/>
      <c r="CF936" s="5"/>
      <c r="CI936" s="6"/>
      <c r="CK936" s="11"/>
      <c r="CL936" s="13"/>
      <c r="CM936" s="13"/>
      <c r="CN936" s="15"/>
      <c r="CP936" s="5"/>
      <c r="CS936" s="6"/>
      <c r="CW936" s="52"/>
    </row>
    <row r="937" spans="1:101" ht="18" customHeight="1" thickBot="1">
      <c r="D937" s="11" t="s">
        <v>6</v>
      </c>
      <c r="E937" s="13"/>
      <c r="F937" s="13" t="s">
        <v>7</v>
      </c>
      <c r="G937" s="15"/>
      <c r="H937" s="10"/>
      <c r="I937" s="11" t="s">
        <v>8</v>
      </c>
      <c r="J937" s="13"/>
      <c r="K937" s="13" t="s">
        <v>9</v>
      </c>
      <c r="L937" s="15"/>
      <c r="N937" s="251" t="s">
        <v>26</v>
      </c>
      <c r="O937" s="252"/>
      <c r="P937" s="253" t="s">
        <v>27</v>
      </c>
      <c r="Q937" s="254"/>
      <c r="S937" s="11" t="s">
        <v>13</v>
      </c>
      <c r="T937" s="13"/>
      <c r="U937" s="13" t="s">
        <v>14</v>
      </c>
      <c r="V937" s="15"/>
      <c r="W937" s="20"/>
      <c r="X937" s="251" t="s">
        <v>26</v>
      </c>
      <c r="Y937" s="252"/>
      <c r="Z937" s="253" t="s">
        <v>27</v>
      </c>
      <c r="AA937" s="254"/>
      <c r="AB937" s="20"/>
      <c r="AC937" s="11" t="s">
        <v>8</v>
      </c>
      <c r="AD937" s="13"/>
      <c r="AE937" s="13" t="s">
        <v>9</v>
      </c>
      <c r="AF937" s="15"/>
      <c r="AG937" s="20"/>
      <c r="AH937" s="251" t="s">
        <v>26</v>
      </c>
      <c r="AI937" s="252"/>
      <c r="AJ937" s="253" t="s">
        <v>27</v>
      </c>
      <c r="AK937" s="254"/>
      <c r="AL937" s="20"/>
      <c r="AM937" s="11" t="s">
        <v>13</v>
      </c>
      <c r="AN937" s="13"/>
      <c r="AO937" s="13" t="s">
        <v>14</v>
      </c>
      <c r="AP937" s="15"/>
      <c r="AR937" s="251" t="s">
        <v>26</v>
      </c>
      <c r="AS937" s="252"/>
      <c r="AT937" s="253" t="s">
        <v>27</v>
      </c>
      <c r="AU937" s="254"/>
      <c r="AV937" s="36"/>
      <c r="AW937" s="11" t="s">
        <v>8</v>
      </c>
      <c r="AX937" s="13"/>
      <c r="AY937" s="13" t="s">
        <v>9</v>
      </c>
      <c r="AZ937" s="15"/>
      <c r="BA937" s="20"/>
      <c r="BB937" s="251" t="s">
        <v>26</v>
      </c>
      <c r="BC937" s="252"/>
      <c r="BD937" s="253" t="s">
        <v>27</v>
      </c>
      <c r="BE937" s="254"/>
      <c r="BF937" s="36"/>
      <c r="BG937" s="11" t="s">
        <v>13</v>
      </c>
      <c r="BH937" s="13"/>
      <c r="BI937" s="13" t="s">
        <v>14</v>
      </c>
      <c r="BJ937" s="15"/>
      <c r="BK937" s="36"/>
      <c r="BL937" s="251" t="s">
        <v>26</v>
      </c>
      <c r="BM937" s="252"/>
      <c r="BN937" s="253" t="s">
        <v>27</v>
      </c>
      <c r="BO937" s="254"/>
      <c r="BP937" s="36"/>
      <c r="BQ937" s="11" t="s">
        <v>8</v>
      </c>
      <c r="BR937" s="13"/>
      <c r="BS937" s="13" t="s">
        <v>9</v>
      </c>
      <c r="BT937" s="15"/>
      <c r="BU937" s="20"/>
      <c r="BV937" s="251" t="s">
        <v>26</v>
      </c>
      <c r="BW937" s="252"/>
      <c r="BX937" s="253" t="s">
        <v>27</v>
      </c>
      <c r="BY937" s="254"/>
      <c r="BZ937" s="36"/>
      <c r="CA937" s="11" t="s">
        <v>13</v>
      </c>
      <c r="CB937" s="13"/>
      <c r="CC937" s="13" t="s">
        <v>14</v>
      </c>
      <c r="CD937" s="15"/>
      <c r="CE937" s="36"/>
      <c r="CF937" s="251" t="s">
        <v>26</v>
      </c>
      <c r="CG937" s="252"/>
      <c r="CH937" s="253" t="s">
        <v>27</v>
      </c>
      <c r="CI937" s="254"/>
      <c r="CK937" s="11" t="s">
        <v>28</v>
      </c>
      <c r="CL937" s="13"/>
      <c r="CM937" s="13" t="s">
        <v>29</v>
      </c>
      <c r="CN937" s="15"/>
      <c r="CP937" s="251" t="s">
        <v>26</v>
      </c>
      <c r="CQ937" s="252"/>
      <c r="CR937" s="253" t="s">
        <v>27</v>
      </c>
      <c r="CS937" s="254"/>
      <c r="CU937" s="38" t="s">
        <v>37</v>
      </c>
      <c r="CW937" s="53" t="s">
        <v>45</v>
      </c>
    </row>
    <row r="938" spans="1:101" ht="18" customHeight="1" thickTop="1" thickBot="1">
      <c r="D938" s="16">
        <v>0</v>
      </c>
      <c r="E938" s="17">
        <v>0</v>
      </c>
      <c r="F938" s="18">
        <v>1</v>
      </c>
      <c r="G938" s="19">
        <v>0</v>
      </c>
      <c r="H938" s="10"/>
      <c r="I938" s="16">
        <v>0</v>
      </c>
      <c r="J938" s="17">
        <f t="shared" ref="J938" si="9833">-1/($J$4*$B935)</f>
        <v>-1.1420114018418359</v>
      </c>
      <c r="K938" s="18">
        <v>1</v>
      </c>
      <c r="L938" s="19">
        <v>0</v>
      </c>
      <c r="N938" s="1">
        <f t="shared" ref="N938" si="9834">D938*I935+F938*I938-E938*J935-G938*J938</f>
        <v>0</v>
      </c>
      <c r="O938" s="4">
        <f t="shared" ref="O938" si="9835">(D938*J935+E938*I935+F938*J938+G938*I938)</f>
        <v>-1.1420114018418359</v>
      </c>
      <c r="P938" s="2">
        <f t="shared" ref="P938" si="9836">D938*K935+F938*K938-E938*L935-G938*L938</f>
        <v>1</v>
      </c>
      <c r="Q938" s="3">
        <f t="shared" ref="Q938" si="9837">(D938*L935+E938*K935+F938*L938+G938*K938)</f>
        <v>0</v>
      </c>
      <c r="S938" s="16">
        <v>0</v>
      </c>
      <c r="T938" s="17">
        <v>0</v>
      </c>
      <c r="U938" s="18">
        <v>1</v>
      </c>
      <c r="V938" s="19">
        <v>0</v>
      </c>
      <c r="W938" s="20"/>
      <c r="X938" s="1">
        <f t="shared" ref="X938" si="9838">N938*S935+P938*S938-O938*T935-Q938*T938</f>
        <v>0</v>
      </c>
      <c r="Y938" s="4">
        <f t="shared" ref="Y938" si="9839">(N938*T935+O938*S935+P938*T938+Q938*S938)</f>
        <v>-1.1420114018418359</v>
      </c>
      <c r="Z938" s="2">
        <f t="shared" ref="Z938" si="9840">N938*U935+P938*U938-O938*V935-Q938*V938</f>
        <v>-0.79083983879753994</v>
      </c>
      <c r="AA938" s="3">
        <f t="shared" ref="AA938" si="9841">(N938*V935+O938*U935+P938*V938+Q938*U938)</f>
        <v>0</v>
      </c>
      <c r="AB938" s="20"/>
      <c r="AC938" s="16">
        <v>0</v>
      </c>
      <c r="AD938" s="17">
        <f t="shared" ref="AD938" si="9842">-1/($AD$4*$B935)</f>
        <v>-1.304692718770875</v>
      </c>
      <c r="AE938" s="18">
        <v>1</v>
      </c>
      <c r="AF938" s="19">
        <v>0</v>
      </c>
      <c r="AG938" s="20"/>
      <c r="AH938" s="1">
        <f t="shared" ref="AH938" si="9843">X938*AC935+Z938*AC938-Y938*AD935-AA938*AD938</f>
        <v>0</v>
      </c>
      <c r="AI938" s="4">
        <f t="shared" ref="AI938" si="9844">(X938*AD935+Y938*AC935+Z938*AD938+AA938*AC938)</f>
        <v>-0.11020842244875295</v>
      </c>
      <c r="AJ938" s="2">
        <f t="shared" ref="AJ938" si="9845">X938*AE935+Z938*AE938-Y938*AF935-AA938*AF938</f>
        <v>-0.79083983879753994</v>
      </c>
      <c r="AK938" s="3">
        <f t="shared" ref="AK938" si="9846">(X938*AF935+Y938*AE935+Z938*AF938+AA938*AE938)</f>
        <v>0</v>
      </c>
      <c r="AL938" s="20"/>
      <c r="AM938" s="16">
        <v>0</v>
      </c>
      <c r="AN938" s="17">
        <v>0</v>
      </c>
      <c r="AO938" s="18">
        <v>1</v>
      </c>
      <c r="AP938" s="19">
        <v>0</v>
      </c>
      <c r="AR938" s="1">
        <f t="shared" ref="AR938" si="9847">AH938*AM935+AJ938*AM938-AI938*AN935-AK938*AN938</f>
        <v>0</v>
      </c>
      <c r="AS938" s="4">
        <f t="shared" ref="AS938" si="9848">(AH938*AN935+AI938*AM935+AJ938*AN938+AK938*AM938)</f>
        <v>-0.11020842244875295</v>
      </c>
      <c r="AT938" s="2">
        <f t="shared" ref="AT938" si="9849">AH938*AO935+AJ938*AO938-AI938*AP935-AK938*AP938</f>
        <v>-0.97044002661165807</v>
      </c>
      <c r="AU938" s="3">
        <f t="shared" ref="AU938" si="9850">(AH938*AP935+AI938*AO935+AJ938*AP938+AK938*AO938)</f>
        <v>0</v>
      </c>
      <c r="AV938" s="20"/>
      <c r="AW938" s="16">
        <v>0</v>
      </c>
      <c r="AX938" s="17">
        <f t="shared" ref="AX938" si="9851">-1/($AX$4*$B935)</f>
        <v>-1.304692718770875</v>
      </c>
      <c r="AY938" s="18">
        <v>1</v>
      </c>
      <c r="AZ938" s="19">
        <v>0</v>
      </c>
      <c r="BA938" s="20"/>
      <c r="BB938" s="1">
        <f t="shared" ref="BB938" si="9852">AR938*AW935+AT938*AW938-AS938*AX935-AU938*AX938</f>
        <v>0</v>
      </c>
      <c r="BC938" s="4">
        <f t="shared" ref="BC938" si="9853">(AR938*AX935+AS938*AW935+AT938*AX938+AU938*AW938)</f>
        <v>1.1559176142752916</v>
      </c>
      <c r="BD938" s="2">
        <f t="shared" ref="BD938" si="9854">AR938*AY935+AT938*AY938-AS938*AZ935-AU938*AZ938</f>
        <v>-0.97044002661165807</v>
      </c>
      <c r="BE938" s="3">
        <f t="shared" ref="BE938" si="9855">(AR938*AZ935+AS938*AY935+AT938*AZ938+AU938*AY938)</f>
        <v>0</v>
      </c>
      <c r="BF938" s="20"/>
      <c r="BG938" s="16">
        <v>0</v>
      </c>
      <c r="BH938" s="17">
        <v>0</v>
      </c>
      <c r="BI938" s="18">
        <v>1</v>
      </c>
      <c r="BJ938" s="19">
        <v>0</v>
      </c>
      <c r="BK938" s="20"/>
      <c r="BL938" s="1">
        <f t="shared" ref="BL938" si="9856">BB938*BG935+BD938*BG938-BC938*BH935-BE938*BH938</f>
        <v>0</v>
      </c>
      <c r="BM938" s="4">
        <f t="shared" ref="BM938" si="9857">(BB938*BH935+BC938*BG935+BD938*BH938+BE938*BG938)</f>
        <v>1.1559176142752916</v>
      </c>
      <c r="BN938" s="2">
        <f t="shared" ref="BN938" si="9858">BB938*BI935+BD938*BI938-BC938*BJ935-BE938*BJ938</f>
        <v>0.84220677417632206</v>
      </c>
      <c r="BO938" s="3">
        <f t="shared" ref="BO938" si="9859">(BB938*BJ935+BC938*BI935+BD938*BJ938+BE938*BI938)</f>
        <v>0</v>
      </c>
      <c r="BP938" s="20"/>
      <c r="BQ938" s="16">
        <v>0</v>
      </c>
      <c r="BR938" s="17">
        <f t="shared" ref="BR938" si="9860">-1/($BR$4*$B935)</f>
        <v>-1.1420114018418359</v>
      </c>
      <c r="BS938" s="18">
        <v>1</v>
      </c>
      <c r="BT938" s="19">
        <v>0</v>
      </c>
      <c r="BU938" s="20"/>
      <c r="BV938" s="1">
        <f t="shared" ref="BV938" si="9861">BL938*BQ935+BN938*BQ938-BM938*BR935-BO938*BR938</f>
        <v>0</v>
      </c>
      <c r="BW938" s="4">
        <f t="shared" ref="BW938" si="9862">(BL938*BR935+BM938*BQ935+BN938*BR938+BO938*BQ938)</f>
        <v>0.19410787545749952</v>
      </c>
      <c r="BX938" s="2">
        <f t="shared" ref="BX938" si="9863">BL938*BS935+BN938*BS938-BM938*BT935-BO938*BT938</f>
        <v>0.84220677417632206</v>
      </c>
      <c r="BY938" s="3">
        <f t="shared" ref="BY938" si="9864">(BL938*BT935+BM938*BS935+BN938*BT938+BO938*BS938)</f>
        <v>0</v>
      </c>
      <c r="BZ938" s="20"/>
      <c r="CA938" s="16">
        <v>0</v>
      </c>
      <c r="CB938" s="17">
        <v>0</v>
      </c>
      <c r="CC938" s="18">
        <v>1</v>
      </c>
      <c r="CD938" s="19">
        <v>0</v>
      </c>
      <c r="CE938" s="20"/>
      <c r="CF938" s="1">
        <f t="shared" ref="CF938" si="9865">BV938*CA935+BX938*CA938-BW938*CB935-BY938*CB938</f>
        <v>0</v>
      </c>
      <c r="CG938" s="4">
        <f t="shared" ref="CG938" si="9866">(BV938*CB935+BW938*CA935+BX938*CB938+BY938*CA938)</f>
        <v>0.19410787545749952</v>
      </c>
      <c r="CH938" s="2">
        <f t="shared" ref="CH938" si="9867">BV938*CC935+BX938*CC938-BW938*CD935-BY938*CD938</f>
        <v>1.0015163420943507</v>
      </c>
      <c r="CI938" s="3">
        <f t="shared" ref="CI938" si="9868">(BV938*CD935+BW938*CC935+BX938*CD938+BY938*CC938)</f>
        <v>0</v>
      </c>
      <c r="CK938" s="16">
        <f t="shared" ref="CK938" si="9869">1/$CL$4</f>
        <v>1</v>
      </c>
      <c r="CL938" s="17">
        <v>0</v>
      </c>
      <c r="CM938" s="18">
        <v>1</v>
      </c>
      <c r="CN938" s="19">
        <v>0</v>
      </c>
      <c r="CP938" s="1">
        <f t="shared" ref="CP938" si="9870">CF938*CK935+CH938*CK938-CG938*CL935-CI938*CL938</f>
        <v>1.0015163420943507</v>
      </c>
      <c r="CQ938" s="4">
        <f t="shared" ref="CQ938" si="9871">(CF938*CL935+CG938*CK935+CH938*CL938+CI938*CK938)</f>
        <v>0.19410787545749952</v>
      </c>
      <c r="CR938" s="2">
        <f t="shared" ref="CR938" si="9872">CF938*CM935+CH938*CM938-CG938*CN935-CI938*CN938</f>
        <v>1.0015163420943507</v>
      </c>
      <c r="CS938" s="3">
        <f t="shared" ref="CS938" si="9873">(CF938*CN935+CG938*CM935+CH938*CN938+CI938*CM938)</f>
        <v>0</v>
      </c>
      <c r="CU938" s="39">
        <f t="shared" ref="CU938" si="9874">(180/PI())*ATAN(-1*(CQ935/CP935))</f>
        <v>0.89442203063955539</v>
      </c>
      <c r="CW938" s="54">
        <f t="shared" ref="CW938" si="9875">20*LOG(((1-(10^(CU935/20)^2)*(1-((1-CW935)/(1+CW935))^2))^0.5))</f>
        <v>-19.601345485681424</v>
      </c>
    </row>
    <row r="939" spans="1:101" ht="18" customHeight="1"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3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  <c r="BB939" s="20"/>
      <c r="BC939" s="20"/>
      <c r="BD939" s="20"/>
      <c r="BE939" s="20"/>
      <c r="BF939" s="20"/>
      <c r="BG939" s="20"/>
      <c r="BH939" s="20"/>
      <c r="BI939" s="20"/>
      <c r="BJ939" s="20"/>
      <c r="BK939" s="20"/>
      <c r="BL939" s="20"/>
      <c r="BM939" s="20"/>
      <c r="BN939" s="20"/>
      <c r="BO939" s="20"/>
      <c r="BP939" s="20"/>
      <c r="BQ939" s="20"/>
      <c r="BR939" s="20"/>
      <c r="BS939" s="20"/>
      <c r="BT939" s="20"/>
      <c r="BU939" s="20"/>
      <c r="BV939" s="20"/>
      <c r="BW939" s="20"/>
      <c r="BX939" s="20"/>
      <c r="BY939" s="20"/>
      <c r="BZ939" s="20"/>
      <c r="CA939" s="20"/>
      <c r="CB939" s="20"/>
      <c r="CC939" s="20"/>
      <c r="CD939" s="20"/>
      <c r="CE939" s="20"/>
      <c r="CF939" s="20"/>
      <c r="CG939" s="20"/>
      <c r="CH939" s="20"/>
      <c r="CI939" s="20"/>
      <c r="CJ939" s="20"/>
      <c r="CK939" s="20"/>
      <c r="CL939" s="20"/>
    </row>
    <row r="940" spans="1:101" ht="18" customHeight="1"/>
    <row r="941" spans="1:101" ht="18" customHeight="1" thickBot="1">
      <c r="A941" s="23"/>
      <c r="B941" s="23"/>
      <c r="C941" s="23"/>
      <c r="D941" s="20" t="s">
        <v>15</v>
      </c>
      <c r="E941" s="20"/>
      <c r="F941" s="20"/>
      <c r="G941" s="20"/>
      <c r="H941" s="20"/>
      <c r="I941" s="20" t="s">
        <v>16</v>
      </c>
      <c r="J941" s="20"/>
      <c r="K941" s="20"/>
      <c r="L941" s="20"/>
      <c r="M941" s="23"/>
      <c r="N941" s="23"/>
      <c r="O941" s="24" t="s">
        <v>17</v>
      </c>
      <c r="P941" s="23"/>
      <c r="Q941" s="23"/>
      <c r="R941" s="23"/>
      <c r="S941" s="20"/>
      <c r="T941" s="20" t="s">
        <v>18</v>
      </c>
      <c r="U941" s="23"/>
      <c r="V941" s="23"/>
      <c r="W941" s="23"/>
      <c r="X941" s="23"/>
      <c r="Y941" s="24" t="s">
        <v>19</v>
      </c>
      <c r="Z941" s="23"/>
      <c r="AA941" s="23"/>
      <c r="AB941" s="23"/>
      <c r="AC941" s="24" t="s">
        <v>20</v>
      </c>
      <c r="AD941" s="20"/>
      <c r="AE941" s="20"/>
      <c r="AF941" s="20"/>
      <c r="AG941" s="20"/>
      <c r="AH941" s="23"/>
      <c r="AI941" s="24" t="s">
        <v>21</v>
      </c>
      <c r="AJ941" s="23"/>
      <c r="AK941" s="23"/>
      <c r="AL941" s="20"/>
      <c r="AM941" s="24" t="s">
        <v>31</v>
      </c>
      <c r="AN941" s="20"/>
      <c r="AO941" s="23"/>
      <c r="AP941" s="23"/>
      <c r="AQ941" s="23"/>
      <c r="AR941" s="23"/>
      <c r="AS941" s="24" t="s">
        <v>91</v>
      </c>
      <c r="AT941" s="23"/>
      <c r="AU941" s="23"/>
      <c r="AV941" s="23"/>
      <c r="AW941" s="24" t="s">
        <v>32</v>
      </c>
      <c r="AX941" s="20"/>
      <c r="AY941" s="20"/>
      <c r="AZ941" s="20"/>
      <c r="BA941" s="20"/>
      <c r="BB941" s="23"/>
      <c r="BC941" s="24" t="s">
        <v>22</v>
      </c>
      <c r="BD941" s="23"/>
      <c r="BE941" s="23"/>
      <c r="BF941" s="23"/>
      <c r="BG941" s="24" t="s">
        <v>33</v>
      </c>
      <c r="BH941" s="20"/>
      <c r="BI941" s="23"/>
      <c r="BJ941" s="23"/>
      <c r="BK941" s="23"/>
      <c r="BL941" s="23"/>
      <c r="BM941" s="24" t="s">
        <v>34</v>
      </c>
      <c r="BN941" s="23"/>
      <c r="BO941" s="23"/>
      <c r="BP941" s="23"/>
      <c r="BQ941" s="24" t="s">
        <v>89</v>
      </c>
      <c r="BR941" s="20"/>
      <c r="BS941" s="20"/>
      <c r="BT941" s="20"/>
      <c r="BU941" s="20"/>
      <c r="BV941" s="23"/>
      <c r="BW941" s="24" t="s">
        <v>35</v>
      </c>
      <c r="BX941" s="23"/>
      <c r="BY941" s="23"/>
      <c r="BZ941" s="23"/>
      <c r="CA941" s="24" t="s">
        <v>90</v>
      </c>
      <c r="CB941" s="20"/>
      <c r="CC941" s="23"/>
      <c r="CD941" s="23"/>
      <c r="CE941" s="23"/>
      <c r="CF941" s="23"/>
      <c r="CG941" s="24" t="s">
        <v>92</v>
      </c>
      <c r="CH941" s="23"/>
      <c r="CI941" s="23"/>
      <c r="CJ941" s="23"/>
      <c r="CK941" s="24" t="s">
        <v>36</v>
      </c>
      <c r="CL941" s="24"/>
      <c r="CM941" s="23"/>
      <c r="CN941" s="23"/>
      <c r="CO941" s="23"/>
      <c r="CP941" s="23"/>
      <c r="CQ941" s="24" t="s">
        <v>93</v>
      </c>
      <c r="CR941" s="23"/>
      <c r="CS941" s="23"/>
    </row>
    <row r="942" spans="1:101" ht="18" customHeight="1" thickBot="1">
      <c r="A942" s="23"/>
      <c r="B942" s="33"/>
      <c r="C942" s="23"/>
      <c r="D942" s="7" t="s">
        <v>2</v>
      </c>
      <c r="E942" s="8"/>
      <c r="F942" s="8" t="s">
        <v>3</v>
      </c>
      <c r="G942" s="9"/>
      <c r="H942" s="10"/>
      <c r="I942" s="7" t="s">
        <v>4</v>
      </c>
      <c r="J942" s="8"/>
      <c r="K942" s="8" t="s">
        <v>5</v>
      </c>
      <c r="L942" s="9"/>
      <c r="M942" s="23"/>
      <c r="N942" s="251" t="s">
        <v>79</v>
      </c>
      <c r="O942" s="252"/>
      <c r="P942" s="253" t="s">
        <v>80</v>
      </c>
      <c r="Q942" s="254"/>
      <c r="R942" s="23"/>
      <c r="S942" s="7" t="s">
        <v>11</v>
      </c>
      <c r="T942" s="8"/>
      <c r="U942" s="8" t="s">
        <v>12</v>
      </c>
      <c r="V942" s="9"/>
      <c r="W942" s="20"/>
      <c r="X942" s="251" t="s">
        <v>79</v>
      </c>
      <c r="Y942" s="252"/>
      <c r="Z942" s="253" t="s">
        <v>80</v>
      </c>
      <c r="AA942" s="254"/>
      <c r="AB942" s="20"/>
      <c r="AC942" s="7" t="s">
        <v>4</v>
      </c>
      <c r="AD942" s="8"/>
      <c r="AE942" s="8" t="s">
        <v>5</v>
      </c>
      <c r="AF942" s="9"/>
      <c r="AG942" s="20"/>
      <c r="AH942" s="251" t="s">
        <v>0</v>
      </c>
      <c r="AI942" s="252"/>
      <c r="AJ942" s="253" t="s">
        <v>1</v>
      </c>
      <c r="AK942" s="254"/>
      <c r="AL942" s="20"/>
      <c r="AM942" s="7" t="s">
        <v>11</v>
      </c>
      <c r="AN942" s="8"/>
      <c r="AO942" s="8" t="s">
        <v>12</v>
      </c>
      <c r="AP942" s="9"/>
      <c r="AQ942" s="23"/>
      <c r="AR942" s="251" t="s">
        <v>0</v>
      </c>
      <c r="AS942" s="252"/>
      <c r="AT942" s="253" t="s">
        <v>1</v>
      </c>
      <c r="AU942" s="254"/>
      <c r="AV942" s="36"/>
      <c r="AW942" s="7" t="s">
        <v>4</v>
      </c>
      <c r="AX942" s="8"/>
      <c r="AY942" s="8" t="s">
        <v>5</v>
      </c>
      <c r="AZ942" s="9"/>
      <c r="BA942" s="20"/>
      <c r="BB942" s="251" t="s">
        <v>0</v>
      </c>
      <c r="BC942" s="252"/>
      <c r="BD942" s="253" t="s">
        <v>1</v>
      </c>
      <c r="BE942" s="254"/>
      <c r="BF942" s="36"/>
      <c r="BG942" s="7" t="s">
        <v>11</v>
      </c>
      <c r="BH942" s="8"/>
      <c r="BI942" s="8" t="s">
        <v>12</v>
      </c>
      <c r="BJ942" s="9"/>
      <c r="BK942" s="36"/>
      <c r="BL942" s="251" t="s">
        <v>0</v>
      </c>
      <c r="BM942" s="252"/>
      <c r="BN942" s="253" t="s">
        <v>1</v>
      </c>
      <c r="BO942" s="254"/>
      <c r="BP942" s="36"/>
      <c r="BQ942" s="7" t="s">
        <v>4</v>
      </c>
      <c r="BR942" s="8"/>
      <c r="BS942" s="8" t="s">
        <v>5</v>
      </c>
      <c r="BT942" s="9"/>
      <c r="BU942" s="20"/>
      <c r="BV942" s="251" t="s">
        <v>0</v>
      </c>
      <c r="BW942" s="252"/>
      <c r="BX942" s="253" t="s">
        <v>1</v>
      </c>
      <c r="BY942" s="254"/>
      <c r="BZ942" s="36"/>
      <c r="CA942" s="7" t="s">
        <v>11</v>
      </c>
      <c r="CB942" s="8"/>
      <c r="CC942" s="8" t="s">
        <v>12</v>
      </c>
      <c r="CD942" s="9"/>
      <c r="CE942" s="36"/>
      <c r="CF942" s="251" t="s">
        <v>0</v>
      </c>
      <c r="CG942" s="252"/>
      <c r="CH942" s="253" t="s">
        <v>1</v>
      </c>
      <c r="CI942" s="254"/>
      <c r="CJ942" s="23"/>
      <c r="CK942" s="7" t="s">
        <v>23</v>
      </c>
      <c r="CL942" s="8"/>
      <c r="CM942" s="8" t="s">
        <v>24</v>
      </c>
      <c r="CN942" s="9"/>
      <c r="CO942" s="23"/>
      <c r="CP942" s="251" t="s">
        <v>0</v>
      </c>
      <c r="CQ942" s="252"/>
      <c r="CR942" s="253" t="s">
        <v>1</v>
      </c>
      <c r="CS942" s="254"/>
      <c r="CU942" s="26" t="s">
        <v>25</v>
      </c>
      <c r="CW942" s="50" t="s">
        <v>44</v>
      </c>
    </row>
    <row r="943" spans="1:101" ht="18" customHeight="1" thickTop="1" thickBot="1">
      <c r="B943" s="34">
        <v>1.29</v>
      </c>
      <c r="D943" s="11">
        <v>1</v>
      </c>
      <c r="E943" s="12">
        <v>0</v>
      </c>
      <c r="F943" s="13">
        <v>0</v>
      </c>
      <c r="G943" s="40">
        <f t="shared" ref="G943" si="9876">-1/($E$4*$B943)</f>
        <v>-0.81436474256708935</v>
      </c>
      <c r="H943" s="10"/>
      <c r="I943" s="11">
        <v>1</v>
      </c>
      <c r="J943" s="12">
        <v>0</v>
      </c>
      <c r="K943" s="13">
        <v>0</v>
      </c>
      <c r="L943" s="14">
        <v>0</v>
      </c>
      <c r="N943" s="1">
        <f t="shared" ref="N943" si="9877">D943*I943+F943*I946-E943*J943-G943*J946</f>
        <v>7.7195588197598752E-2</v>
      </c>
      <c r="O943" s="4">
        <f t="shared" ref="O943" si="9878">(D943*J943+E943*I943+F943*J946+G943*I946)</f>
        <v>0</v>
      </c>
      <c r="P943" s="2">
        <f t="shared" ref="P943" si="9879">D943*K943+F943*K946-E943*L943-G943*L946</f>
        <v>0</v>
      </c>
      <c r="Q943" s="3">
        <f t="shared" ref="Q943" si="9880">(D943*L943+E943*K943+F943*L946+G943*K946)</f>
        <v>-0.81436474256708935</v>
      </c>
      <c r="S943" s="11">
        <v>1</v>
      </c>
      <c r="T943" s="12">
        <v>0</v>
      </c>
      <c r="U943" s="13">
        <v>0</v>
      </c>
      <c r="V943" s="40">
        <f t="shared" ref="V943" si="9881">-1/($T$4*$B943)</f>
        <v>-1.555989157867548</v>
      </c>
      <c r="W943" s="20"/>
      <c r="X943" s="1">
        <f t="shared" ref="X943" si="9882">N943*S943+P943*S946-O943*T943-Q943*T946</f>
        <v>7.7195588197598752E-2</v>
      </c>
      <c r="Y943" s="4">
        <f t="shared" ref="Y943" si="9883">(N943*T943+O943*S943+P943*T946+Q943*S946)</f>
        <v>0</v>
      </c>
      <c r="Z943" s="2">
        <f t="shared" ref="Z943" si="9884">N943*U943+P943*U946-O943*V943-Q943*V946</f>
        <v>0</v>
      </c>
      <c r="AA943" s="3">
        <f t="shared" ref="AA943" si="9885">(N943*V943+O943*U943+P943*V946+Q943*U946)</f>
        <v>-0.93448024083776104</v>
      </c>
      <c r="AB943" s="20"/>
      <c r="AC943" s="11">
        <v>1</v>
      </c>
      <c r="AD943" s="12">
        <v>0</v>
      </c>
      <c r="AE943" s="13">
        <v>0</v>
      </c>
      <c r="AF943" s="14">
        <v>0</v>
      </c>
      <c r="AG943" s="20"/>
      <c r="AH943" s="1">
        <f t="shared" ref="AH943" si="9886">X943*AC943+Z943*AC946-Y943*AD943-AA943*AD946</f>
        <v>-1.1325627409125092</v>
      </c>
      <c r="AI943" s="4">
        <f t="shared" ref="AI943" si="9887">(X943*AD943+Y943*AC943+Z943*AD946+AA943*AC946)</f>
        <v>0</v>
      </c>
      <c r="AJ943" s="2">
        <f t="shared" ref="AJ943" si="9888">X943*AE943+Z943*AE946-Y943*AF943-AA943*AF946</f>
        <v>0</v>
      </c>
      <c r="AK943" s="3">
        <f t="shared" ref="AK943" si="9889">(X943*AF943+Y943*AE943+Z943*AF946+AA943*AE946)</f>
        <v>-0.93448024083776104</v>
      </c>
      <c r="AL943" s="20"/>
      <c r="AM943" s="11">
        <v>1</v>
      </c>
      <c r="AN943" s="12">
        <v>0</v>
      </c>
      <c r="AO943" s="13">
        <v>0</v>
      </c>
      <c r="AP943" s="40">
        <f t="shared" ref="AP943" si="9890">-1/($AN$4*$B943)</f>
        <v>-1.6170083405290203</v>
      </c>
      <c r="AR943" s="1">
        <f t="shared" ref="AR943" si="9891">AH943*AM943+AJ943*AM946-AI943*AN943-AK943*AN946</f>
        <v>-1.1325627409125092</v>
      </c>
      <c r="AS943" s="4">
        <f t="shared" ref="AS943" si="9892">(AH943*AN943+AI943*AM943+AJ943*AN946+AK943*AM946)</f>
        <v>0</v>
      </c>
      <c r="AT943" s="2">
        <f t="shared" ref="AT943" si="9893">AH943*AO943+AJ943*AO946-AI943*AP943-AK943*AP946</f>
        <v>0</v>
      </c>
      <c r="AU943" s="3">
        <f t="shared" ref="AU943" si="9894">(AH943*AP943+AI943*AO943+AJ943*AP946+AK943*AO946)</f>
        <v>0.89688315739017432</v>
      </c>
      <c r="AV943" s="20"/>
      <c r="AW943" s="11">
        <v>1</v>
      </c>
      <c r="AX943" s="12">
        <v>0</v>
      </c>
      <c r="AY943" s="13">
        <v>0</v>
      </c>
      <c r="AZ943" s="14">
        <v>0</v>
      </c>
      <c r="BA943" s="20"/>
      <c r="BB943" s="1">
        <f t="shared" ref="BB943" si="9895">AR943*AW943+AT943*AW946-AS943*AX943-AU943*AX946</f>
        <v>2.8523200207682509E-2</v>
      </c>
      <c r="BC943" s="4">
        <f t="shared" ref="BC943" si="9896">(AR943*AX943+AS943*AW943+AT943*AX946+AU943*AW946)</f>
        <v>0</v>
      </c>
      <c r="BD943" s="2">
        <f t="shared" ref="BD943" si="9897">AR943*AY943+AT943*AY946-AS943*AZ943-AU943*AZ946</f>
        <v>0</v>
      </c>
      <c r="BE943" s="3">
        <f t="shared" ref="BE943" si="9898">(AR943*AZ943+AS943*AY943+AT943*AZ946+AU943*AY946)</f>
        <v>0.89688315739017432</v>
      </c>
      <c r="BF943" s="20"/>
      <c r="BG943" s="11">
        <v>1</v>
      </c>
      <c r="BH943" s="12">
        <v>0</v>
      </c>
      <c r="BI943" s="13">
        <v>0</v>
      </c>
      <c r="BJ943" s="40">
        <f t="shared" ref="BJ943" si="9899">-1/($BH$4*$B943)</f>
        <v>-1.555989157867548</v>
      </c>
      <c r="BK943" s="20"/>
      <c r="BL943" s="1">
        <f t="shared" ref="BL943" si="9900">BB943*BG943+BD943*BG946-BC943*BH943-BE943*BH946</f>
        <v>2.8523200207682509E-2</v>
      </c>
      <c r="BM943" s="4">
        <f t="shared" ref="BM943" si="9901">(BB943*BH943+BC943*BG943+BD943*BH946+BE943*BG946)</f>
        <v>0</v>
      </c>
      <c r="BN943" s="2">
        <f t="shared" ref="BN943" si="9902">BB943*BI943+BD943*BI946-BC943*BJ943-BE943*BJ946</f>
        <v>0</v>
      </c>
      <c r="BO943" s="3">
        <f t="shared" ref="BO943" si="9903">(BB943*BJ943+BC943*BI943+BD943*BJ946+BE943*BI946)</f>
        <v>0.852501367119335</v>
      </c>
      <c r="BP943" s="20"/>
      <c r="BQ943" s="11">
        <v>1</v>
      </c>
      <c r="BR943" s="12">
        <v>0</v>
      </c>
      <c r="BS943" s="13">
        <v>0</v>
      </c>
      <c r="BT943" s="14">
        <v>0</v>
      </c>
      <c r="BU943" s="20"/>
      <c r="BV943" s="1">
        <f t="shared" ref="BV943" si="9904">BL943*BQ943+BN943*BQ946-BM943*BR943-BO943*BR946</f>
        <v>0.99454245610700243</v>
      </c>
      <c r="BW943" s="4">
        <f t="shared" ref="BW943" si="9905">(BL943*BR943+BM943*BQ943+BN943*BR946+BO943*BQ946)</f>
        <v>0</v>
      </c>
      <c r="BX943" s="2">
        <f t="shared" ref="BX943" si="9906">BL943*BS943+BN943*BS946-BM943*BT943-BO943*BT946</f>
        <v>0</v>
      </c>
      <c r="BY943" s="3">
        <f t="shared" ref="BY943" si="9907">(BL943*BT943+BM943*BS943+BN943*BT946+BO943*BS946)</f>
        <v>0.852501367119335</v>
      </c>
      <c r="BZ943" s="20"/>
      <c r="CA943" s="11">
        <v>1</v>
      </c>
      <c r="CB943" s="12">
        <v>0</v>
      </c>
      <c r="CC943" s="13">
        <v>0</v>
      </c>
      <c r="CD943" s="40">
        <f t="shared" ref="CD943" si="9908">-1/($CB$4*$B943)</f>
        <v>-0.81436474256708935</v>
      </c>
      <c r="CE943" s="20"/>
      <c r="CF943" s="1">
        <f t="shared" ref="CF943" si="9909">BV943*CA943+BX943*CA946-BW943*CB943-BY943*CB946</f>
        <v>0.99454245610700243</v>
      </c>
      <c r="CG943" s="4">
        <f t="shared" ref="CG943" si="9910">(BV943*CB943+BW943*CA943+BX943*CB946+BY943*CA946)</f>
        <v>0</v>
      </c>
      <c r="CH943" s="2">
        <f t="shared" ref="CH943" si="9911">BV943*CC943+BX943*CC946-BW943*CD943-BY943*CD946</f>
        <v>0</v>
      </c>
      <c r="CI943" s="3">
        <f t="shared" ref="CI943" si="9912">(BV943*CD943+BW943*CC943+BX943*CD946+BY943*CC946)</f>
        <v>4.2581055879715168E-2</v>
      </c>
      <c r="CJ943" s="28"/>
      <c r="CK943" s="11">
        <v>1</v>
      </c>
      <c r="CL943" s="12">
        <v>0</v>
      </c>
      <c r="CM943" s="13">
        <v>0</v>
      </c>
      <c r="CN943" s="14">
        <v>0</v>
      </c>
      <c r="CP943" s="1">
        <f t="shared" ref="CP943" si="9913">CF943*CK943+CH943*CK946-CG943*CL943-CI943*CL946</f>
        <v>0.99454245610700243</v>
      </c>
      <c r="CQ943" s="4">
        <f t="shared" ref="CQ943" si="9914">(CF943*CL943+CG943*CK943+CH943*CL946+CI943*CK946)</f>
        <v>4.2581055879715168E-2</v>
      </c>
      <c r="CR943" s="2">
        <f t="shared" ref="CR943" si="9915">CF943*CM943+CH943*CM946-CG943*CN943-CI943*CN946</f>
        <v>0</v>
      </c>
      <c r="CS943" s="3">
        <f t="shared" ref="CS943" si="9916">(CF943*CN943+CG943*CM943+CH943*CN946+CI943*CM946)</f>
        <v>4.2581055879715168E-2</v>
      </c>
      <c r="CU943" s="29">
        <f t="shared" ref="CU943" si="9917">20*LOG(((1+$CL$4)/$CL$4)/((CP943+CP946)^2+(CQ943+CQ946)^2)^0.5)</f>
        <v>-4.9007199674945809E-2</v>
      </c>
      <c r="CW943" s="51">
        <f t="shared" ref="CW943" si="9918">((CP943^2+CQ943^2)^0.5)/((CP946^2+CQ946^2)^0.5)</f>
        <v>0.9694042357286573</v>
      </c>
    </row>
    <row r="944" spans="1:101" ht="18" customHeight="1" thickBot="1">
      <c r="D944" s="11"/>
      <c r="E944" s="13"/>
      <c r="F944" s="13"/>
      <c r="G944" s="15"/>
      <c r="H944" s="10"/>
      <c r="I944" s="11"/>
      <c r="J944" s="13"/>
      <c r="K944" s="13"/>
      <c r="L944" s="15"/>
      <c r="N944" s="5"/>
      <c r="Q944" s="6"/>
      <c r="S944" s="11"/>
      <c r="T944" s="13"/>
      <c r="U944" s="13"/>
      <c r="V944" s="15"/>
      <c r="W944" s="20"/>
      <c r="X944" s="5"/>
      <c r="AA944" s="6"/>
      <c r="AB944" s="20"/>
      <c r="AC944" s="11"/>
      <c r="AD944" s="13"/>
      <c r="AE944" s="13"/>
      <c r="AF944" s="15"/>
      <c r="AG944" s="20"/>
      <c r="AH944" s="5"/>
      <c r="AK944" s="6"/>
      <c r="AL944" s="20"/>
      <c r="AM944" s="11"/>
      <c r="AN944" s="13"/>
      <c r="AO944" s="13"/>
      <c r="AP944" s="15"/>
      <c r="AR944" s="5"/>
      <c r="AU944" s="6"/>
      <c r="AW944" s="11"/>
      <c r="AX944" s="13"/>
      <c r="AY944" s="13"/>
      <c r="AZ944" s="15"/>
      <c r="BA944" s="20"/>
      <c r="BB944" s="5"/>
      <c r="BE944" s="6"/>
      <c r="BG944" s="11"/>
      <c r="BH944" s="13"/>
      <c r="BI944" s="13"/>
      <c r="BJ944" s="15"/>
      <c r="BL944" s="5"/>
      <c r="BO944" s="6"/>
      <c r="BQ944" s="11"/>
      <c r="BR944" s="13"/>
      <c r="BS944" s="13"/>
      <c r="BT944" s="15"/>
      <c r="BU944" s="20"/>
      <c r="BV944" s="5"/>
      <c r="BY944" s="6"/>
      <c r="CA944" s="11"/>
      <c r="CB944" s="13"/>
      <c r="CC944" s="13"/>
      <c r="CD944" s="15"/>
      <c r="CF944" s="5"/>
      <c r="CI944" s="6"/>
      <c r="CK944" s="11"/>
      <c r="CL944" s="13"/>
      <c r="CM944" s="13"/>
      <c r="CN944" s="15"/>
      <c r="CP944" s="5"/>
      <c r="CS944" s="6"/>
      <c r="CW944" s="52"/>
    </row>
    <row r="945" spans="1:101" ht="18" customHeight="1" thickBot="1">
      <c r="D945" s="11" t="s">
        <v>6</v>
      </c>
      <c r="E945" s="13"/>
      <c r="F945" s="13" t="s">
        <v>7</v>
      </c>
      <c r="G945" s="15"/>
      <c r="H945" s="10"/>
      <c r="I945" s="11" t="s">
        <v>8</v>
      </c>
      <c r="J945" s="13"/>
      <c r="K945" s="13" t="s">
        <v>9</v>
      </c>
      <c r="L945" s="15"/>
      <c r="N945" s="251" t="s">
        <v>26</v>
      </c>
      <c r="O945" s="252"/>
      <c r="P945" s="253" t="s">
        <v>27</v>
      </c>
      <c r="Q945" s="254"/>
      <c r="S945" s="11" t="s">
        <v>13</v>
      </c>
      <c r="T945" s="13"/>
      <c r="U945" s="13" t="s">
        <v>14</v>
      </c>
      <c r="V945" s="15"/>
      <c r="W945" s="20"/>
      <c r="X945" s="251" t="s">
        <v>26</v>
      </c>
      <c r="Y945" s="252"/>
      <c r="Z945" s="253" t="s">
        <v>27</v>
      </c>
      <c r="AA945" s="254"/>
      <c r="AB945" s="20"/>
      <c r="AC945" s="11" t="s">
        <v>8</v>
      </c>
      <c r="AD945" s="13"/>
      <c r="AE945" s="13" t="s">
        <v>9</v>
      </c>
      <c r="AF945" s="15"/>
      <c r="AG945" s="20"/>
      <c r="AH945" s="251" t="s">
        <v>26</v>
      </c>
      <c r="AI945" s="252"/>
      <c r="AJ945" s="253" t="s">
        <v>27</v>
      </c>
      <c r="AK945" s="254"/>
      <c r="AL945" s="20"/>
      <c r="AM945" s="11" t="s">
        <v>13</v>
      </c>
      <c r="AN945" s="13"/>
      <c r="AO945" s="13" t="s">
        <v>14</v>
      </c>
      <c r="AP945" s="15"/>
      <c r="AR945" s="251" t="s">
        <v>26</v>
      </c>
      <c r="AS945" s="252"/>
      <c r="AT945" s="253" t="s">
        <v>27</v>
      </c>
      <c r="AU945" s="254"/>
      <c r="AV945" s="36"/>
      <c r="AW945" s="11" t="s">
        <v>8</v>
      </c>
      <c r="AX945" s="13"/>
      <c r="AY945" s="13" t="s">
        <v>9</v>
      </c>
      <c r="AZ945" s="15"/>
      <c r="BA945" s="20"/>
      <c r="BB945" s="251" t="s">
        <v>26</v>
      </c>
      <c r="BC945" s="252"/>
      <c r="BD945" s="253" t="s">
        <v>27</v>
      </c>
      <c r="BE945" s="254"/>
      <c r="BF945" s="36"/>
      <c r="BG945" s="11" t="s">
        <v>13</v>
      </c>
      <c r="BH945" s="13"/>
      <c r="BI945" s="13" t="s">
        <v>14</v>
      </c>
      <c r="BJ945" s="15"/>
      <c r="BK945" s="36"/>
      <c r="BL945" s="251" t="s">
        <v>26</v>
      </c>
      <c r="BM945" s="252"/>
      <c r="BN945" s="253" t="s">
        <v>27</v>
      </c>
      <c r="BO945" s="254"/>
      <c r="BP945" s="36"/>
      <c r="BQ945" s="11" t="s">
        <v>8</v>
      </c>
      <c r="BR945" s="13"/>
      <c r="BS945" s="13" t="s">
        <v>9</v>
      </c>
      <c r="BT945" s="15"/>
      <c r="BU945" s="20"/>
      <c r="BV945" s="251" t="s">
        <v>26</v>
      </c>
      <c r="BW945" s="252"/>
      <c r="BX945" s="253" t="s">
        <v>27</v>
      </c>
      <c r="BY945" s="254"/>
      <c r="BZ945" s="36"/>
      <c r="CA945" s="11" t="s">
        <v>13</v>
      </c>
      <c r="CB945" s="13"/>
      <c r="CC945" s="13" t="s">
        <v>14</v>
      </c>
      <c r="CD945" s="15"/>
      <c r="CE945" s="36"/>
      <c r="CF945" s="251" t="s">
        <v>26</v>
      </c>
      <c r="CG945" s="252"/>
      <c r="CH945" s="253" t="s">
        <v>27</v>
      </c>
      <c r="CI945" s="254"/>
      <c r="CK945" s="11" t="s">
        <v>28</v>
      </c>
      <c r="CL945" s="13"/>
      <c r="CM945" s="13" t="s">
        <v>29</v>
      </c>
      <c r="CN945" s="15"/>
      <c r="CP945" s="251" t="s">
        <v>26</v>
      </c>
      <c r="CQ945" s="252"/>
      <c r="CR945" s="253" t="s">
        <v>27</v>
      </c>
      <c r="CS945" s="254"/>
      <c r="CU945" s="38" t="s">
        <v>37</v>
      </c>
      <c r="CW945" s="53" t="s">
        <v>45</v>
      </c>
    </row>
    <row r="946" spans="1:101" ht="18" customHeight="1" thickTop="1" thickBot="1">
      <c r="D946" s="16">
        <v>0</v>
      </c>
      <c r="E946" s="17">
        <v>0</v>
      </c>
      <c r="F946" s="18">
        <v>1</v>
      </c>
      <c r="G946" s="19">
        <v>0</v>
      </c>
      <c r="H946" s="10"/>
      <c r="I946" s="16">
        <v>0</v>
      </c>
      <c r="J946" s="17">
        <f t="shared" ref="J946" si="9919">-1/($J$4*$B943)</f>
        <v>-1.1331586002771705</v>
      </c>
      <c r="K946" s="18">
        <v>1</v>
      </c>
      <c r="L946" s="19">
        <v>0</v>
      </c>
      <c r="N946" s="1">
        <f t="shared" ref="N946" si="9920">D946*I943+F946*I946-E946*J943-G946*J946</f>
        <v>0</v>
      </c>
      <c r="O946" s="4">
        <f t="shared" ref="O946" si="9921">(D946*J943+E946*I943+F946*J946+G946*I946)</f>
        <v>-1.1331586002771705</v>
      </c>
      <c r="P946" s="2">
        <f t="shared" ref="P946" si="9922">D946*K943+F946*K946-E946*L943-G946*L946</f>
        <v>1</v>
      </c>
      <c r="Q946" s="3">
        <f t="shared" ref="Q946" si="9923">(D946*L943+E946*K943+F946*L946+G946*K946)</f>
        <v>0</v>
      </c>
      <c r="S946" s="16">
        <v>0</v>
      </c>
      <c r="T946" s="17">
        <v>0</v>
      </c>
      <c r="U946" s="18">
        <v>1</v>
      </c>
      <c r="V946" s="19">
        <v>0</v>
      </c>
      <c r="W946" s="20"/>
      <c r="X946" s="1">
        <f t="shared" ref="X946" si="9924">N946*S943+P946*S946-O946*T943-Q946*T946</f>
        <v>0</v>
      </c>
      <c r="Y946" s="4">
        <f t="shared" ref="Y946" si="9925">(N946*T943+O946*S943+P946*T946+Q946*S946)</f>
        <v>-1.1331586002771705</v>
      </c>
      <c r="Z946" s="2">
        <f t="shared" ref="Z946" si="9926">N946*U943+P946*U946-O946*V943-Q946*V946</f>
        <v>-0.76318249617564393</v>
      </c>
      <c r="AA946" s="3">
        <f t="shared" ref="AA946" si="9927">(N946*V943+O946*U943+P946*V946+Q946*U946)</f>
        <v>0</v>
      </c>
      <c r="AB946" s="20"/>
      <c r="AC946" s="16">
        <v>0</v>
      </c>
      <c r="AD946" s="17">
        <f t="shared" ref="AD946" si="9928">-1/($AD$4*$B943)</f>
        <v>-1.2945788217261396</v>
      </c>
      <c r="AE946" s="18">
        <v>1</v>
      </c>
      <c r="AF946" s="19">
        <v>0</v>
      </c>
      <c r="AG946" s="20"/>
      <c r="AH946" s="1">
        <f t="shared" ref="AH946" si="9929">X946*AC943+Z946*AC946-Y946*AD943-AA946*AD946</f>
        <v>0</v>
      </c>
      <c r="AI946" s="4">
        <f t="shared" ref="AI946" si="9930">(X946*AD943+Y946*AC943+Z946*AD946+AA946*AC946)</f>
        <v>-0.1451587036160914</v>
      </c>
      <c r="AJ946" s="2">
        <f t="shared" ref="AJ946" si="9931">X946*AE943+Z946*AE946-Y946*AF943-AA946*AF946</f>
        <v>-0.76318249617564393</v>
      </c>
      <c r="AK946" s="3">
        <f t="shared" ref="AK946" si="9932">(X946*AF943+Y946*AE943+Z946*AF946+AA946*AE946)</f>
        <v>0</v>
      </c>
      <c r="AL946" s="20"/>
      <c r="AM946" s="16">
        <v>0</v>
      </c>
      <c r="AN946" s="17">
        <v>0</v>
      </c>
      <c r="AO946" s="18">
        <v>1</v>
      </c>
      <c r="AP946" s="19">
        <v>0</v>
      </c>
      <c r="AR946" s="1">
        <f t="shared" ref="AR946" si="9933">AH946*AM943+AJ946*AM946-AI946*AN943-AK946*AN946</f>
        <v>0</v>
      </c>
      <c r="AS946" s="4">
        <f t="shared" ref="AS946" si="9934">(AH946*AN943+AI946*AM943+AJ946*AN946+AK946*AM946)</f>
        <v>-0.1451587036160914</v>
      </c>
      <c r="AT946" s="2">
        <f t="shared" ref="AT946" si="9935">AH946*AO943+AJ946*AO946-AI946*AP943-AK946*AP946</f>
        <v>-0.99790533062324382</v>
      </c>
      <c r="AU946" s="3">
        <f t="shared" ref="AU946" si="9936">(AH946*AP943+AI946*AO943+AJ946*AP946+AK946*AO946)</f>
        <v>0</v>
      </c>
      <c r="AV946" s="20"/>
      <c r="AW946" s="16">
        <v>0</v>
      </c>
      <c r="AX946" s="17">
        <f t="shared" ref="AX946" si="9937">-1/($AX$4*$B943)</f>
        <v>-1.2945788217261396</v>
      </c>
      <c r="AY946" s="18">
        <v>1</v>
      </c>
      <c r="AZ946" s="19">
        <v>0</v>
      </c>
      <c r="BA946" s="20"/>
      <c r="BB946" s="1">
        <f t="shared" ref="BB946" si="9938">AR946*AW943+AT946*AW946-AS946*AX943-AU946*AX946</f>
        <v>0</v>
      </c>
      <c r="BC946" s="4">
        <f t="shared" ref="BC946" si="9939">(AR946*AX943+AS946*AW943+AT946*AX946+AU946*AW946)</f>
        <v>1.1467084034963815</v>
      </c>
      <c r="BD946" s="2">
        <f t="shared" ref="BD946" si="9940">AR946*AY943+AT946*AY946-AS946*AZ943-AU946*AZ946</f>
        <v>-0.99790533062324382</v>
      </c>
      <c r="BE946" s="3">
        <f t="shared" ref="BE946" si="9941">(AR946*AZ943+AS946*AY943+AT946*AZ946+AU946*AY946)</f>
        <v>0</v>
      </c>
      <c r="BF946" s="20"/>
      <c r="BG946" s="16">
        <v>0</v>
      </c>
      <c r="BH946" s="17">
        <v>0</v>
      </c>
      <c r="BI946" s="18">
        <v>1</v>
      </c>
      <c r="BJ946" s="19">
        <v>0</v>
      </c>
      <c r="BK946" s="20"/>
      <c r="BL946" s="1">
        <f t="shared" ref="BL946" si="9942">BB946*BG943+BD946*BG946-BC946*BH943-BE946*BH946</f>
        <v>0</v>
      </c>
      <c r="BM946" s="4">
        <f t="shared" ref="BM946" si="9943">(BB946*BH943+BC946*BG943+BD946*BH946+BE946*BG946)</f>
        <v>1.1467084034963815</v>
      </c>
      <c r="BN946" s="2">
        <f t="shared" ref="BN946" si="9944">BB946*BI943+BD946*BI946-BC946*BJ943-BE946*BJ946</f>
        <v>0.7863605124527312</v>
      </c>
      <c r="BO946" s="3">
        <f t="shared" ref="BO946" si="9945">(BB946*BJ943+BC946*BI943+BD946*BJ946+BE946*BI946)</f>
        <v>0</v>
      </c>
      <c r="BP946" s="20"/>
      <c r="BQ946" s="16">
        <v>0</v>
      </c>
      <c r="BR946" s="17">
        <f t="shared" ref="BR946" si="9946">-1/($BR$4*$B943)</f>
        <v>-1.1331586002771705</v>
      </c>
      <c r="BS946" s="18">
        <v>1</v>
      </c>
      <c r="BT946" s="19">
        <v>0</v>
      </c>
      <c r="BU946" s="20"/>
      <c r="BV946" s="1">
        <f t="shared" ref="BV946" si="9947">BL946*BQ943+BN946*BQ946-BM946*BR943-BO946*BR946</f>
        <v>0</v>
      </c>
      <c r="BW946" s="4">
        <f t="shared" ref="BW946" si="9948">(BL946*BR943+BM946*BQ943+BN946*BR946+BO946*BQ946)</f>
        <v>0.25563722589220605</v>
      </c>
      <c r="BX946" s="2">
        <f t="shared" ref="BX946" si="9949">BL946*BS943+BN946*BS946-BM946*BT943-BO946*BT946</f>
        <v>0.7863605124527312</v>
      </c>
      <c r="BY946" s="3">
        <f t="shared" ref="BY946" si="9950">(BL946*BT943+BM946*BS943+BN946*BT946+BO946*BS946)</f>
        <v>0</v>
      </c>
      <c r="BZ946" s="20"/>
      <c r="CA946" s="16">
        <v>0</v>
      </c>
      <c r="CB946" s="17">
        <v>0</v>
      </c>
      <c r="CC946" s="18">
        <v>1</v>
      </c>
      <c r="CD946" s="19">
        <v>0</v>
      </c>
      <c r="CE946" s="20"/>
      <c r="CF946" s="1">
        <f t="shared" ref="CF946" si="9951">BV946*CA943+BX946*CA946-BW946*CB943-BY946*CB946</f>
        <v>0</v>
      </c>
      <c r="CG946" s="4">
        <f t="shared" ref="CG946" si="9952">(BV946*CB943+BW946*CA943+BX946*CB946+BY946*CA946)</f>
        <v>0.25563722589220605</v>
      </c>
      <c r="CH946" s="2">
        <f t="shared" ref="CH946" si="9953">BV946*CC943+BX946*CC946-BW946*CD943-BY946*CD946</f>
        <v>0.99454245610700243</v>
      </c>
      <c r="CI946" s="3">
        <f t="shared" ref="CI946" si="9954">(BV946*CD943+BW946*CC943+BX946*CD946+BY946*CC946)</f>
        <v>0</v>
      </c>
      <c r="CK946" s="16">
        <f t="shared" ref="CK946" si="9955">1/$CL$4</f>
        <v>1</v>
      </c>
      <c r="CL946" s="17">
        <v>0</v>
      </c>
      <c r="CM946" s="18">
        <v>1</v>
      </c>
      <c r="CN946" s="19">
        <v>0</v>
      </c>
      <c r="CP946" s="1">
        <f t="shared" ref="CP946" si="9956">CF946*CK943+CH946*CK946-CG946*CL943-CI946*CL946</f>
        <v>0.99454245610700243</v>
      </c>
      <c r="CQ946" s="4">
        <f t="shared" ref="CQ946" si="9957">(CF946*CL943+CG946*CK943+CH946*CL946+CI946*CK946)</f>
        <v>0.25563722589220605</v>
      </c>
      <c r="CR946" s="2">
        <f t="shared" ref="CR946" si="9958">CF946*CM943+CH946*CM946-CG946*CN943-CI946*CN946</f>
        <v>0.99454245610700243</v>
      </c>
      <c r="CS946" s="3">
        <f t="shared" ref="CS946" si="9959">(CF946*CN943+CG946*CM943+CH946*CN946+CI946*CM946)</f>
        <v>0</v>
      </c>
      <c r="CU946" s="39">
        <f t="shared" ref="CU946" si="9960">(180/PI())*ATAN(-1*(CQ943/CP943))</f>
        <v>-2.4516054235968401</v>
      </c>
      <c r="CW946" s="54">
        <f t="shared" ref="CW946" si="9961">20*LOG(((1-(10^(CU943/20)^2)*(1-((1-CW943)/(1+CW943))^2))^0.5))</f>
        <v>-19.408327977479363</v>
      </c>
    </row>
    <row r="947" spans="1:101" ht="18" customHeight="1"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3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  <c r="BB947" s="20"/>
      <c r="BC947" s="20"/>
      <c r="BD947" s="20"/>
      <c r="BE947" s="20"/>
      <c r="BF947" s="20"/>
      <c r="BG947" s="20"/>
      <c r="BH947" s="20"/>
      <c r="BI947" s="20"/>
      <c r="BJ947" s="20"/>
      <c r="BK947" s="20"/>
      <c r="BL947" s="20"/>
      <c r="BM947" s="20"/>
      <c r="BN947" s="20"/>
      <c r="BO947" s="20"/>
      <c r="BP947" s="20"/>
      <c r="BQ947" s="20"/>
      <c r="BR947" s="20"/>
      <c r="BS947" s="20"/>
      <c r="BT947" s="20"/>
      <c r="BU947" s="20"/>
      <c r="BV947" s="20"/>
      <c r="BW947" s="20"/>
      <c r="BX947" s="20"/>
      <c r="BY947" s="20"/>
      <c r="BZ947" s="20"/>
      <c r="CA947" s="20"/>
      <c r="CB947" s="20"/>
      <c r="CC947" s="20"/>
      <c r="CD947" s="20"/>
      <c r="CE947" s="20"/>
      <c r="CF947" s="20"/>
      <c r="CG947" s="20"/>
      <c r="CH947" s="20"/>
      <c r="CI947" s="20"/>
      <c r="CJ947" s="20"/>
      <c r="CK947" s="20"/>
      <c r="CL947" s="20"/>
    </row>
    <row r="948" spans="1:101" ht="18" customHeight="1"/>
    <row r="949" spans="1:101" ht="18" customHeight="1" thickBot="1">
      <c r="A949" s="23"/>
      <c r="B949" s="23"/>
      <c r="C949" s="23"/>
      <c r="D949" s="20" t="s">
        <v>15</v>
      </c>
      <c r="E949" s="20"/>
      <c r="F949" s="20"/>
      <c r="G949" s="20"/>
      <c r="H949" s="20"/>
      <c r="I949" s="20" t="s">
        <v>16</v>
      </c>
      <c r="J949" s="20"/>
      <c r="K949" s="20"/>
      <c r="L949" s="20"/>
      <c r="M949" s="23"/>
      <c r="N949" s="23"/>
      <c r="O949" s="24" t="s">
        <v>17</v>
      </c>
      <c r="P949" s="23"/>
      <c r="Q949" s="23"/>
      <c r="R949" s="23"/>
      <c r="S949" s="20"/>
      <c r="T949" s="20" t="s">
        <v>18</v>
      </c>
      <c r="U949" s="23"/>
      <c r="V949" s="23"/>
      <c r="W949" s="23"/>
      <c r="X949" s="23"/>
      <c r="Y949" s="24" t="s">
        <v>19</v>
      </c>
      <c r="Z949" s="23"/>
      <c r="AA949" s="23"/>
      <c r="AB949" s="23"/>
      <c r="AC949" s="24" t="s">
        <v>20</v>
      </c>
      <c r="AD949" s="20"/>
      <c r="AE949" s="20"/>
      <c r="AF949" s="20"/>
      <c r="AG949" s="20"/>
      <c r="AH949" s="23"/>
      <c r="AI949" s="24" t="s">
        <v>21</v>
      </c>
      <c r="AJ949" s="23"/>
      <c r="AK949" s="23"/>
      <c r="AL949" s="20"/>
      <c r="AM949" s="24" t="s">
        <v>31</v>
      </c>
      <c r="AN949" s="20"/>
      <c r="AO949" s="23"/>
      <c r="AP949" s="23"/>
      <c r="AQ949" s="23"/>
      <c r="AR949" s="23"/>
      <c r="AS949" s="24" t="s">
        <v>91</v>
      </c>
      <c r="AT949" s="23"/>
      <c r="AU949" s="23"/>
      <c r="AV949" s="23"/>
      <c r="AW949" s="24" t="s">
        <v>32</v>
      </c>
      <c r="AX949" s="20"/>
      <c r="AY949" s="20"/>
      <c r="AZ949" s="20"/>
      <c r="BA949" s="20"/>
      <c r="BB949" s="23"/>
      <c r="BC949" s="24" t="s">
        <v>22</v>
      </c>
      <c r="BD949" s="23"/>
      <c r="BE949" s="23"/>
      <c r="BF949" s="23"/>
      <c r="BG949" s="24" t="s">
        <v>33</v>
      </c>
      <c r="BH949" s="20"/>
      <c r="BI949" s="23"/>
      <c r="BJ949" s="23"/>
      <c r="BK949" s="23"/>
      <c r="BL949" s="23"/>
      <c r="BM949" s="24" t="s">
        <v>34</v>
      </c>
      <c r="BN949" s="23"/>
      <c r="BO949" s="23"/>
      <c r="BP949" s="23"/>
      <c r="BQ949" s="24" t="s">
        <v>89</v>
      </c>
      <c r="BR949" s="20"/>
      <c r="BS949" s="20"/>
      <c r="BT949" s="20"/>
      <c r="BU949" s="20"/>
      <c r="BV949" s="23"/>
      <c r="BW949" s="24" t="s">
        <v>35</v>
      </c>
      <c r="BX949" s="23"/>
      <c r="BY949" s="23"/>
      <c r="BZ949" s="23"/>
      <c r="CA949" s="24" t="s">
        <v>90</v>
      </c>
      <c r="CB949" s="20"/>
      <c r="CC949" s="23"/>
      <c r="CD949" s="23"/>
      <c r="CE949" s="23"/>
      <c r="CF949" s="23"/>
      <c r="CG949" s="24" t="s">
        <v>92</v>
      </c>
      <c r="CH949" s="23"/>
      <c r="CI949" s="23"/>
      <c r="CJ949" s="23"/>
      <c r="CK949" s="24" t="s">
        <v>36</v>
      </c>
      <c r="CL949" s="24"/>
      <c r="CM949" s="23"/>
      <c r="CN949" s="23"/>
      <c r="CO949" s="23"/>
      <c r="CP949" s="23"/>
      <c r="CQ949" s="24" t="s">
        <v>93</v>
      </c>
      <c r="CR949" s="23"/>
      <c r="CS949" s="23"/>
    </row>
    <row r="950" spans="1:101" ht="18" customHeight="1" thickBot="1">
      <c r="A950" s="23"/>
      <c r="B950" s="33"/>
      <c r="C950" s="23"/>
      <c r="D950" s="7" t="s">
        <v>2</v>
      </c>
      <c r="E950" s="8"/>
      <c r="F950" s="8" t="s">
        <v>3</v>
      </c>
      <c r="G950" s="9"/>
      <c r="H950" s="10"/>
      <c r="I950" s="7" t="s">
        <v>4</v>
      </c>
      <c r="J950" s="8"/>
      <c r="K950" s="8" t="s">
        <v>5</v>
      </c>
      <c r="L950" s="9"/>
      <c r="M950" s="23"/>
      <c r="N950" s="251" t="s">
        <v>79</v>
      </c>
      <c r="O950" s="252"/>
      <c r="P950" s="253" t="s">
        <v>80</v>
      </c>
      <c r="Q950" s="254"/>
      <c r="R950" s="23"/>
      <c r="S950" s="7" t="s">
        <v>11</v>
      </c>
      <c r="T950" s="8"/>
      <c r="U950" s="8" t="s">
        <v>12</v>
      </c>
      <c r="V950" s="9"/>
      <c r="W950" s="20"/>
      <c r="X950" s="251" t="s">
        <v>79</v>
      </c>
      <c r="Y950" s="252"/>
      <c r="Z950" s="253" t="s">
        <v>80</v>
      </c>
      <c r="AA950" s="254"/>
      <c r="AB950" s="20"/>
      <c r="AC950" s="7" t="s">
        <v>4</v>
      </c>
      <c r="AD950" s="8"/>
      <c r="AE950" s="8" t="s">
        <v>5</v>
      </c>
      <c r="AF950" s="9"/>
      <c r="AG950" s="20"/>
      <c r="AH950" s="251" t="s">
        <v>0</v>
      </c>
      <c r="AI950" s="252"/>
      <c r="AJ950" s="253" t="s">
        <v>1</v>
      </c>
      <c r="AK950" s="254"/>
      <c r="AL950" s="20"/>
      <c r="AM950" s="7" t="s">
        <v>11</v>
      </c>
      <c r="AN950" s="8"/>
      <c r="AO950" s="8" t="s">
        <v>12</v>
      </c>
      <c r="AP950" s="9"/>
      <c r="AQ950" s="23"/>
      <c r="AR950" s="251" t="s">
        <v>0</v>
      </c>
      <c r="AS950" s="252"/>
      <c r="AT950" s="253" t="s">
        <v>1</v>
      </c>
      <c r="AU950" s="254"/>
      <c r="AV950" s="36"/>
      <c r="AW950" s="7" t="s">
        <v>4</v>
      </c>
      <c r="AX950" s="8"/>
      <c r="AY950" s="8" t="s">
        <v>5</v>
      </c>
      <c r="AZ950" s="9"/>
      <c r="BA950" s="20"/>
      <c r="BB950" s="251" t="s">
        <v>0</v>
      </c>
      <c r="BC950" s="252"/>
      <c r="BD950" s="253" t="s">
        <v>1</v>
      </c>
      <c r="BE950" s="254"/>
      <c r="BF950" s="36"/>
      <c r="BG950" s="7" t="s">
        <v>11</v>
      </c>
      <c r="BH950" s="8"/>
      <c r="BI950" s="8" t="s">
        <v>12</v>
      </c>
      <c r="BJ950" s="9"/>
      <c r="BK950" s="36"/>
      <c r="BL950" s="251" t="s">
        <v>0</v>
      </c>
      <c r="BM950" s="252"/>
      <c r="BN950" s="253" t="s">
        <v>1</v>
      </c>
      <c r="BO950" s="254"/>
      <c r="BP950" s="36"/>
      <c r="BQ950" s="7" t="s">
        <v>4</v>
      </c>
      <c r="BR950" s="8"/>
      <c r="BS950" s="8" t="s">
        <v>5</v>
      </c>
      <c r="BT950" s="9"/>
      <c r="BU950" s="20"/>
      <c r="BV950" s="251" t="s">
        <v>0</v>
      </c>
      <c r="BW950" s="252"/>
      <c r="BX950" s="253" t="s">
        <v>1</v>
      </c>
      <c r="BY950" s="254"/>
      <c r="BZ950" s="36"/>
      <c r="CA950" s="7" t="s">
        <v>11</v>
      </c>
      <c r="CB950" s="8"/>
      <c r="CC950" s="8" t="s">
        <v>12</v>
      </c>
      <c r="CD950" s="9"/>
      <c r="CE950" s="36"/>
      <c r="CF950" s="251" t="s">
        <v>0</v>
      </c>
      <c r="CG950" s="252"/>
      <c r="CH950" s="253" t="s">
        <v>1</v>
      </c>
      <c r="CI950" s="254"/>
      <c r="CJ950" s="23"/>
      <c r="CK950" s="7" t="s">
        <v>23</v>
      </c>
      <c r="CL950" s="8"/>
      <c r="CM950" s="8" t="s">
        <v>24</v>
      </c>
      <c r="CN950" s="9"/>
      <c r="CO950" s="23"/>
      <c r="CP950" s="251" t="s">
        <v>0</v>
      </c>
      <c r="CQ950" s="252"/>
      <c r="CR950" s="253" t="s">
        <v>1</v>
      </c>
      <c r="CS950" s="254"/>
      <c r="CU950" s="26" t="s">
        <v>25</v>
      </c>
      <c r="CW950" s="50" t="s">
        <v>44</v>
      </c>
    </row>
    <row r="951" spans="1:101" ht="18" customHeight="1" thickTop="1" thickBot="1">
      <c r="B951" s="34">
        <v>1.3</v>
      </c>
      <c r="D951" s="11">
        <v>1</v>
      </c>
      <c r="E951" s="12">
        <v>0</v>
      </c>
      <c r="F951" s="13">
        <v>0</v>
      </c>
      <c r="G951" s="40">
        <f t="shared" ref="G951" si="9962">-1/($E$4*$B951)</f>
        <v>-0.80810039839349634</v>
      </c>
      <c r="H951" s="10"/>
      <c r="I951" s="11">
        <v>1</v>
      </c>
      <c r="J951" s="12">
        <v>0</v>
      </c>
      <c r="K951" s="13">
        <v>0</v>
      </c>
      <c r="L951" s="14">
        <v>0</v>
      </c>
      <c r="N951" s="1">
        <f t="shared" ref="N951" si="9963">D951*I951+F951*I954-E951*J951-G951*J954</f>
        <v>9.1337975337055677E-2</v>
      </c>
      <c r="O951" s="4">
        <f t="shared" ref="O951" si="9964">(D951*J951+E951*I951+F951*J954+G951*I954)</f>
        <v>0</v>
      </c>
      <c r="P951" s="2">
        <f t="shared" ref="P951" si="9965">D951*K951+F951*K954-E951*L951-G951*L954</f>
        <v>0</v>
      </c>
      <c r="Q951" s="3">
        <f t="shared" ref="Q951" si="9966">(D951*L951+E951*K951+F951*L954+G951*K954)</f>
        <v>-0.80810039839349634</v>
      </c>
      <c r="S951" s="11">
        <v>1</v>
      </c>
      <c r="T951" s="12">
        <v>0</v>
      </c>
      <c r="U951" s="13">
        <v>0</v>
      </c>
      <c r="V951" s="40">
        <f t="shared" ref="V951" si="9967">-1/($T$4*$B951)</f>
        <v>-1.544020010499336</v>
      </c>
      <c r="W951" s="20"/>
      <c r="X951" s="1">
        <f t="shared" ref="X951" si="9968">N951*S951+P951*S954-O951*T951-Q951*T954</f>
        <v>9.1337975337055677E-2</v>
      </c>
      <c r="Y951" s="4">
        <f t="shared" ref="Y951" si="9969">(N951*T951+O951*S951+P951*T954+Q951*S954)</f>
        <v>0</v>
      </c>
      <c r="Z951" s="2">
        <f t="shared" ref="Z951" si="9970">N951*U951+P951*U954-O951*V951-Q951*V954</f>
        <v>0</v>
      </c>
      <c r="AA951" s="3">
        <f t="shared" ref="AA951" si="9971">(N951*V951+O951*U951+P951*V954+Q951*U954)</f>
        <v>-0.94912806003240513</v>
      </c>
      <c r="AB951" s="20"/>
      <c r="AC951" s="11">
        <v>1</v>
      </c>
      <c r="AD951" s="12">
        <v>0</v>
      </c>
      <c r="AE951" s="13">
        <v>0</v>
      </c>
      <c r="AF951" s="14">
        <v>0</v>
      </c>
      <c r="AG951" s="20"/>
      <c r="AH951" s="1">
        <f t="shared" ref="AH951" si="9972">X951*AC951+Z951*AC954-Y951*AD951-AA951*AD954</f>
        <v>-1.1279314096282662</v>
      </c>
      <c r="AI951" s="4">
        <f t="shared" ref="AI951" si="9973">(X951*AD951+Y951*AC951+Z951*AD954+AA951*AC954)</f>
        <v>0</v>
      </c>
      <c r="AJ951" s="2">
        <f t="shared" ref="AJ951" si="9974">X951*AE951+Z951*AE954-Y951*AF951-AA951*AF954</f>
        <v>0</v>
      </c>
      <c r="AK951" s="3">
        <f t="shared" ref="AK951" si="9975">(X951*AF951+Y951*AE951+Z951*AF954+AA951*AE954)</f>
        <v>-0.94912806003240513</v>
      </c>
      <c r="AL951" s="20"/>
      <c r="AM951" s="11">
        <v>1</v>
      </c>
      <c r="AN951" s="12">
        <v>0</v>
      </c>
      <c r="AO951" s="13">
        <v>0</v>
      </c>
      <c r="AP951" s="40">
        <f t="shared" ref="AP951" si="9976">-1/($AN$4*$B951)</f>
        <v>-1.6045698148326433</v>
      </c>
      <c r="AR951" s="1">
        <f t="shared" ref="AR951" si="9977">AH951*AM951+AJ951*AM954-AI951*AN951-AK951*AN954</f>
        <v>-1.1279314096282662</v>
      </c>
      <c r="AS951" s="4">
        <f t="shared" ref="AS951" si="9978">(AH951*AN951+AI951*AM951+AJ951*AN954+AK951*AM954)</f>
        <v>0</v>
      </c>
      <c r="AT951" s="2">
        <f t="shared" ref="AT951" si="9979">AH951*AO951+AJ951*AO954-AI951*AP951-AK951*AP954</f>
        <v>0</v>
      </c>
      <c r="AU951" s="3">
        <f t="shared" ref="AU951" si="9980">(AH951*AP951+AI951*AO951+AJ951*AP954+AK951*AO954)</f>
        <v>0.86071663305874424</v>
      </c>
      <c r="AV951" s="20"/>
      <c r="AW951" s="11">
        <v>1</v>
      </c>
      <c r="AX951" s="12">
        <v>0</v>
      </c>
      <c r="AY951" s="13">
        <v>0</v>
      </c>
      <c r="AZ951" s="14">
        <v>0</v>
      </c>
      <c r="BA951" s="20"/>
      <c r="BB951" s="1">
        <f t="shared" ref="BB951" si="9981">AR951*AW951+AT951*AW954-AS951*AX951-AU951*AX954</f>
        <v>-2.2237158229643006E-2</v>
      </c>
      <c r="BC951" s="4">
        <f t="shared" ref="BC951" si="9982">(AR951*AX951+AS951*AW951+AT951*AX954+AU951*AW954)</f>
        <v>0</v>
      </c>
      <c r="BD951" s="2">
        <f t="shared" ref="BD951" si="9983">AR951*AY951+AT951*AY954-AS951*AZ951-AU951*AZ954</f>
        <v>0</v>
      </c>
      <c r="BE951" s="3">
        <f t="shared" ref="BE951" si="9984">(AR951*AZ951+AS951*AY951+AT951*AZ954+AU951*AY954)</f>
        <v>0.86071663305874424</v>
      </c>
      <c r="BF951" s="20"/>
      <c r="BG951" s="11">
        <v>1</v>
      </c>
      <c r="BH951" s="12">
        <v>0</v>
      </c>
      <c r="BI951" s="13">
        <v>0</v>
      </c>
      <c r="BJ951" s="40">
        <f t="shared" ref="BJ951" si="9985">-1/($BH$4*$B951)</f>
        <v>-1.544020010499336</v>
      </c>
      <c r="BK951" s="20"/>
      <c r="BL951" s="1">
        <f t="shared" ref="BL951" si="9986">BB951*BG951+BD951*BG954-BC951*BH951-BE951*BH954</f>
        <v>-2.2237158229643006E-2</v>
      </c>
      <c r="BM951" s="4">
        <f t="shared" ref="BM951" si="9987">(BB951*BH951+BC951*BG951+BD951*BH954+BE951*BG954)</f>
        <v>0</v>
      </c>
      <c r="BN951" s="2">
        <f t="shared" ref="BN951" si="9988">BB951*BI951+BD951*BI954-BC951*BJ951-BE951*BJ954</f>
        <v>0</v>
      </c>
      <c r="BO951" s="3">
        <f t="shared" ref="BO951" si="9989">(BB951*BJ951+BC951*BI951+BD951*BJ954+BE951*BI954)</f>
        <v>0.89505125034195299</v>
      </c>
      <c r="BP951" s="20"/>
      <c r="BQ951" s="11">
        <v>1</v>
      </c>
      <c r="BR951" s="12">
        <v>0</v>
      </c>
      <c r="BS951" s="13">
        <v>0</v>
      </c>
      <c r="BT951" s="14">
        <v>0</v>
      </c>
      <c r="BU951" s="20"/>
      <c r="BV951" s="1">
        <f t="shared" ref="BV951" si="9990">BL951*BQ951+BN951*BQ954-BM951*BR951-BO951*BR954</f>
        <v>0.98419605592253112</v>
      </c>
      <c r="BW951" s="4">
        <f t="shared" ref="BW951" si="9991">(BL951*BR951+BM951*BQ951+BN951*BR954+BO951*BQ954)</f>
        <v>0</v>
      </c>
      <c r="BX951" s="2">
        <f t="shared" ref="BX951" si="9992">BL951*BS951+BN951*BS954-BM951*BT951-BO951*BT954</f>
        <v>0</v>
      </c>
      <c r="BY951" s="3">
        <f t="shared" ref="BY951" si="9993">(BL951*BT951+BM951*BS951+BN951*BT954+BO951*BS954)</f>
        <v>0.89505125034195299</v>
      </c>
      <c r="BZ951" s="20"/>
      <c r="CA951" s="11">
        <v>1</v>
      </c>
      <c r="CB951" s="12">
        <v>0</v>
      </c>
      <c r="CC951" s="13">
        <v>0</v>
      </c>
      <c r="CD951" s="40">
        <f t="shared" ref="CD951" si="9994">-1/($CB$4*$B951)</f>
        <v>-0.80810039839349634</v>
      </c>
      <c r="CE951" s="20"/>
      <c r="CF951" s="1">
        <f t="shared" ref="CF951" si="9995">BV951*CA951+BX951*CA954-BW951*CB951-BY951*CB954</f>
        <v>0.98419605592253112</v>
      </c>
      <c r="CG951" s="4">
        <f t="shared" ref="CG951" si="9996">(BV951*CB951+BW951*CA951+BX951*CB954+BY951*CA954)</f>
        <v>0</v>
      </c>
      <c r="CH951" s="2">
        <f t="shared" ref="CH951" si="9997">BV951*CC951+BX951*CC954-BW951*CD951-BY951*CD954</f>
        <v>0</v>
      </c>
      <c r="CI951" s="3">
        <f t="shared" ref="CI951" si="9998">(BV951*CD951+BW951*CC951+BX951*CD954+BY951*CC954)</f>
        <v>9.9722025453647833E-2</v>
      </c>
      <c r="CJ951" s="28"/>
      <c r="CK951" s="11">
        <v>1</v>
      </c>
      <c r="CL951" s="12">
        <v>0</v>
      </c>
      <c r="CM951" s="13">
        <v>0</v>
      </c>
      <c r="CN951" s="14">
        <v>0</v>
      </c>
      <c r="CP951" s="1">
        <f t="shared" ref="CP951" si="9999">CF951*CK951+CH951*CK954-CG951*CL951-CI951*CL954</f>
        <v>0.98419605592253112</v>
      </c>
      <c r="CQ951" s="4">
        <f t="shared" ref="CQ951" si="10000">(CF951*CL951+CG951*CK951+CH951*CL954+CI951*CK954)</f>
        <v>9.9722025453647833E-2</v>
      </c>
      <c r="CR951" s="2">
        <f t="shared" ref="CR951" si="10001">CF951*CM951+CH951*CM954-CG951*CN951-CI951*CN954</f>
        <v>0</v>
      </c>
      <c r="CS951" s="3">
        <f t="shared" ref="CS951" si="10002">(CF951*CN951+CG951*CM951+CH951*CN954+CI951*CM954)</f>
        <v>9.9722025453647833E-2</v>
      </c>
      <c r="CU951" s="29">
        <f t="shared" ref="CU951" si="10003">20*LOG(((1+$CL$4)/$CL$4)/((CP951+CP954)^2+(CQ951+CQ954)^2)^0.5)</f>
        <v>-4.9777368462249484E-2</v>
      </c>
      <c r="CW951" s="51">
        <f t="shared" ref="CW951" si="10004">((CP951^2+CQ951^2)^0.5)/((CP954^2+CQ954^2)^0.5)</f>
        <v>0.95743819172049249</v>
      </c>
    </row>
    <row r="952" spans="1:101" ht="18" customHeight="1" thickBot="1">
      <c r="D952" s="11"/>
      <c r="E952" s="13"/>
      <c r="F952" s="13"/>
      <c r="G952" s="15"/>
      <c r="H952" s="10"/>
      <c r="I952" s="11"/>
      <c r="J952" s="13"/>
      <c r="K952" s="13"/>
      <c r="L952" s="15"/>
      <c r="N952" s="5"/>
      <c r="Q952" s="6"/>
      <c r="S952" s="11"/>
      <c r="T952" s="13"/>
      <c r="U952" s="13"/>
      <c r="V952" s="15"/>
      <c r="W952" s="20"/>
      <c r="X952" s="5"/>
      <c r="AA952" s="6"/>
      <c r="AB952" s="20"/>
      <c r="AC952" s="11"/>
      <c r="AD952" s="13"/>
      <c r="AE952" s="13"/>
      <c r="AF952" s="15"/>
      <c r="AG952" s="20"/>
      <c r="AH952" s="5"/>
      <c r="AK952" s="6"/>
      <c r="AL952" s="20"/>
      <c r="AM952" s="11"/>
      <c r="AN952" s="13"/>
      <c r="AO952" s="13"/>
      <c r="AP952" s="15"/>
      <c r="AR952" s="5"/>
      <c r="AU952" s="6"/>
      <c r="AW952" s="11"/>
      <c r="AX952" s="13"/>
      <c r="AY952" s="13"/>
      <c r="AZ952" s="15"/>
      <c r="BA952" s="20"/>
      <c r="BB952" s="5"/>
      <c r="BE952" s="6"/>
      <c r="BG952" s="11"/>
      <c r="BH952" s="13"/>
      <c r="BI952" s="13"/>
      <c r="BJ952" s="15"/>
      <c r="BL952" s="5"/>
      <c r="BO952" s="6"/>
      <c r="BQ952" s="11"/>
      <c r="BR952" s="13"/>
      <c r="BS952" s="13"/>
      <c r="BT952" s="15"/>
      <c r="BU952" s="20"/>
      <c r="BV952" s="5"/>
      <c r="BY952" s="6"/>
      <c r="CA952" s="11"/>
      <c r="CB952" s="13"/>
      <c r="CC952" s="13"/>
      <c r="CD952" s="15"/>
      <c r="CF952" s="5"/>
      <c r="CI952" s="6"/>
      <c r="CK952" s="11"/>
      <c r="CL952" s="13"/>
      <c r="CM952" s="13"/>
      <c r="CN952" s="15"/>
      <c r="CP952" s="5"/>
      <c r="CS952" s="6"/>
      <c r="CW952" s="52"/>
    </row>
    <row r="953" spans="1:101" ht="18" customHeight="1" thickBot="1">
      <c r="D953" s="11" t="s">
        <v>6</v>
      </c>
      <c r="E953" s="13"/>
      <c r="F953" s="13" t="s">
        <v>7</v>
      </c>
      <c r="G953" s="15"/>
      <c r="H953" s="10"/>
      <c r="I953" s="11" t="s">
        <v>8</v>
      </c>
      <c r="J953" s="13"/>
      <c r="K953" s="13" t="s">
        <v>9</v>
      </c>
      <c r="L953" s="15"/>
      <c r="N953" s="251" t="s">
        <v>26</v>
      </c>
      <c r="O953" s="252"/>
      <c r="P953" s="253" t="s">
        <v>27</v>
      </c>
      <c r="Q953" s="254"/>
      <c r="S953" s="11" t="s">
        <v>13</v>
      </c>
      <c r="T953" s="13"/>
      <c r="U953" s="13" t="s">
        <v>14</v>
      </c>
      <c r="V953" s="15"/>
      <c r="W953" s="20"/>
      <c r="X953" s="251" t="s">
        <v>26</v>
      </c>
      <c r="Y953" s="252"/>
      <c r="Z953" s="253" t="s">
        <v>27</v>
      </c>
      <c r="AA953" s="254"/>
      <c r="AB953" s="20"/>
      <c r="AC953" s="11" t="s">
        <v>8</v>
      </c>
      <c r="AD953" s="13"/>
      <c r="AE953" s="13" t="s">
        <v>9</v>
      </c>
      <c r="AF953" s="15"/>
      <c r="AG953" s="20"/>
      <c r="AH953" s="251" t="s">
        <v>26</v>
      </c>
      <c r="AI953" s="252"/>
      <c r="AJ953" s="253" t="s">
        <v>27</v>
      </c>
      <c r="AK953" s="254"/>
      <c r="AL953" s="20"/>
      <c r="AM953" s="11" t="s">
        <v>13</v>
      </c>
      <c r="AN953" s="13"/>
      <c r="AO953" s="13" t="s">
        <v>14</v>
      </c>
      <c r="AP953" s="15"/>
      <c r="AR953" s="251" t="s">
        <v>26</v>
      </c>
      <c r="AS953" s="252"/>
      <c r="AT953" s="253" t="s">
        <v>27</v>
      </c>
      <c r="AU953" s="254"/>
      <c r="AV953" s="36"/>
      <c r="AW953" s="11" t="s">
        <v>8</v>
      </c>
      <c r="AX953" s="13"/>
      <c r="AY953" s="13" t="s">
        <v>9</v>
      </c>
      <c r="AZ953" s="15"/>
      <c r="BA953" s="20"/>
      <c r="BB953" s="251" t="s">
        <v>26</v>
      </c>
      <c r="BC953" s="252"/>
      <c r="BD953" s="253" t="s">
        <v>27</v>
      </c>
      <c r="BE953" s="254"/>
      <c r="BF953" s="36"/>
      <c r="BG953" s="11" t="s">
        <v>13</v>
      </c>
      <c r="BH953" s="13"/>
      <c r="BI953" s="13" t="s">
        <v>14</v>
      </c>
      <c r="BJ953" s="15"/>
      <c r="BK953" s="36"/>
      <c r="BL953" s="251" t="s">
        <v>26</v>
      </c>
      <c r="BM953" s="252"/>
      <c r="BN953" s="253" t="s">
        <v>27</v>
      </c>
      <c r="BO953" s="254"/>
      <c r="BP953" s="36"/>
      <c r="BQ953" s="11" t="s">
        <v>8</v>
      </c>
      <c r="BR953" s="13"/>
      <c r="BS953" s="13" t="s">
        <v>9</v>
      </c>
      <c r="BT953" s="15"/>
      <c r="BU953" s="20"/>
      <c r="BV953" s="251" t="s">
        <v>26</v>
      </c>
      <c r="BW953" s="252"/>
      <c r="BX953" s="253" t="s">
        <v>27</v>
      </c>
      <c r="BY953" s="254"/>
      <c r="BZ953" s="36"/>
      <c r="CA953" s="11" t="s">
        <v>13</v>
      </c>
      <c r="CB953" s="13"/>
      <c r="CC953" s="13" t="s">
        <v>14</v>
      </c>
      <c r="CD953" s="15"/>
      <c r="CE953" s="36"/>
      <c r="CF953" s="251" t="s">
        <v>26</v>
      </c>
      <c r="CG953" s="252"/>
      <c r="CH953" s="253" t="s">
        <v>27</v>
      </c>
      <c r="CI953" s="254"/>
      <c r="CK953" s="11" t="s">
        <v>28</v>
      </c>
      <c r="CL953" s="13"/>
      <c r="CM953" s="13" t="s">
        <v>29</v>
      </c>
      <c r="CN953" s="15"/>
      <c r="CP953" s="251" t="s">
        <v>26</v>
      </c>
      <c r="CQ953" s="252"/>
      <c r="CR953" s="253" t="s">
        <v>27</v>
      </c>
      <c r="CS953" s="254"/>
      <c r="CU953" s="38" t="s">
        <v>37</v>
      </c>
      <c r="CW953" s="53" t="s">
        <v>45</v>
      </c>
    </row>
    <row r="954" spans="1:101" ht="18" customHeight="1" thickTop="1" thickBot="1">
      <c r="D954" s="16">
        <v>0</v>
      </c>
      <c r="E954" s="17">
        <v>0</v>
      </c>
      <c r="F954" s="18">
        <v>1</v>
      </c>
      <c r="G954" s="19">
        <v>0</v>
      </c>
      <c r="H954" s="10"/>
      <c r="I954" s="16">
        <v>0</v>
      </c>
      <c r="J954" s="17">
        <f t="shared" ref="J954" si="10005">-1/($J$4*$B951)</f>
        <v>-1.1244419956596539</v>
      </c>
      <c r="K954" s="18">
        <v>1</v>
      </c>
      <c r="L954" s="19">
        <v>0</v>
      </c>
      <c r="N954" s="1">
        <f t="shared" ref="N954" si="10006">D954*I951+F954*I954-E954*J951-G954*J954</f>
        <v>0</v>
      </c>
      <c r="O954" s="4">
        <f t="shared" ref="O954" si="10007">(D954*J951+E954*I951+F954*J954+G954*I954)</f>
        <v>-1.1244419956596539</v>
      </c>
      <c r="P954" s="2">
        <f t="shared" ref="P954" si="10008">D954*K951+F954*K954-E954*L951-G954*L954</f>
        <v>1</v>
      </c>
      <c r="Q954" s="3">
        <f t="shared" ref="Q954" si="10009">(D954*L951+E954*K951+F954*L954+G954*K954)</f>
        <v>0</v>
      </c>
      <c r="S954" s="16">
        <v>0</v>
      </c>
      <c r="T954" s="17">
        <v>0</v>
      </c>
      <c r="U954" s="18">
        <v>1</v>
      </c>
      <c r="V954" s="19">
        <v>0</v>
      </c>
      <c r="W954" s="20"/>
      <c r="X954" s="1">
        <f t="shared" ref="X954" si="10010">N954*S951+P954*S954-O954*T951-Q954*T954</f>
        <v>0</v>
      </c>
      <c r="Y954" s="4">
        <f t="shared" ref="Y954" si="10011">(N954*T951+O954*S951+P954*T954+Q954*S954)</f>
        <v>-1.1244419956596539</v>
      </c>
      <c r="Z954" s="2">
        <f t="shared" ref="Z954" si="10012">N954*U951+P954*U954-O954*V951-Q954*V954</f>
        <v>-0.73616094194431314</v>
      </c>
      <c r="AA954" s="3">
        <f t="shared" ref="AA954" si="10013">(N954*V951+O954*U951+P954*V954+Q954*U954)</f>
        <v>0</v>
      </c>
      <c r="AB954" s="20"/>
      <c r="AC954" s="16">
        <v>0</v>
      </c>
      <c r="AD954" s="17">
        <f t="shared" ref="AD954" si="10014">-1/($AD$4*$B951)</f>
        <v>-1.284620523097477</v>
      </c>
      <c r="AE954" s="18">
        <v>1</v>
      </c>
      <c r="AF954" s="19">
        <v>0</v>
      </c>
      <c r="AG954" s="20"/>
      <c r="AH954" s="1">
        <f t="shared" ref="AH954" si="10015">X954*AC951+Z954*AC954-Y954*AD951-AA954*AD954</f>
        <v>0</v>
      </c>
      <c r="AI954" s="4">
        <f t="shared" ref="AI954" si="10016">(X954*AD951+Y954*AC951+Z954*AD954+AA954*AC954)</f>
        <v>-0.17875454133521895</v>
      </c>
      <c r="AJ954" s="2">
        <f t="shared" ref="AJ954" si="10017">X954*AE951+Z954*AE954-Y954*AF951-AA954*AF954</f>
        <v>-0.73616094194431314</v>
      </c>
      <c r="AK954" s="3">
        <f t="shared" ref="AK954" si="10018">(X954*AF951+Y954*AE951+Z954*AF954+AA954*AE954)</f>
        <v>0</v>
      </c>
      <c r="AL954" s="20"/>
      <c r="AM954" s="16">
        <v>0</v>
      </c>
      <c r="AN954" s="17">
        <v>0</v>
      </c>
      <c r="AO954" s="18">
        <v>1</v>
      </c>
      <c r="AP954" s="19">
        <v>0</v>
      </c>
      <c r="AR954" s="1">
        <f t="shared" ref="AR954" si="10019">AH954*AM951+AJ954*AM954-AI954*AN951-AK954*AN954</f>
        <v>0</v>
      </c>
      <c r="AS954" s="4">
        <f t="shared" ref="AS954" si="10020">(AH954*AN951+AI954*AM951+AJ954*AN954+AK954*AM954)</f>
        <v>-0.17875454133521895</v>
      </c>
      <c r="AT954" s="2">
        <f t="shared" ref="AT954" si="10021">AH954*AO951+AJ954*AO954-AI954*AP951-AK954*AP954</f>
        <v>-1.0229850832350595</v>
      </c>
      <c r="AU954" s="3">
        <f t="shared" ref="AU954" si="10022">(AH954*AP951+AI954*AO951+AJ954*AP954+AK954*AO954)</f>
        <v>0</v>
      </c>
      <c r="AV954" s="20"/>
      <c r="AW954" s="16">
        <v>0</v>
      </c>
      <c r="AX954" s="17">
        <f t="shared" ref="AX954" si="10023">-1/($AX$4*$B951)</f>
        <v>-1.284620523097477</v>
      </c>
      <c r="AY954" s="18">
        <v>1</v>
      </c>
      <c r="AZ954" s="19">
        <v>0</v>
      </c>
      <c r="BA954" s="20"/>
      <c r="BB954" s="1">
        <f t="shared" ref="BB954" si="10024">AR954*AW951+AT954*AW954-AS954*AX951-AU954*AX954</f>
        <v>0</v>
      </c>
      <c r="BC954" s="4">
        <f t="shared" ref="BC954" si="10025">(AR954*AX951+AS954*AW951+AT954*AX954+AU954*AW954)</f>
        <v>1.1353930914111192</v>
      </c>
      <c r="BD954" s="2">
        <f t="shared" ref="BD954" si="10026">AR954*AY951+AT954*AY954-AS954*AZ951-AU954*AZ954</f>
        <v>-1.0229850832350595</v>
      </c>
      <c r="BE954" s="3">
        <f t="shared" ref="BE954" si="10027">(AR954*AZ951+AS954*AY951+AT954*AZ954+AU954*AY954)</f>
        <v>0</v>
      </c>
      <c r="BF954" s="20"/>
      <c r="BG954" s="16">
        <v>0</v>
      </c>
      <c r="BH954" s="17">
        <v>0</v>
      </c>
      <c r="BI954" s="18">
        <v>1</v>
      </c>
      <c r="BJ954" s="19">
        <v>0</v>
      </c>
      <c r="BK954" s="20"/>
      <c r="BL954" s="1">
        <f t="shared" ref="BL954" si="10028">BB954*BG951+BD954*BG954-BC954*BH951-BE954*BH954</f>
        <v>0</v>
      </c>
      <c r="BM954" s="4">
        <f t="shared" ref="BM954" si="10029">(BB954*BH951+BC954*BG951+BD954*BH954+BE954*BG954)</f>
        <v>1.1353930914111192</v>
      </c>
      <c r="BN954" s="2">
        <f t="shared" ref="BN954" si="10030">BB954*BI951+BD954*BI954-BC954*BJ951-BE954*BJ954</f>
        <v>0.73008456968641022</v>
      </c>
      <c r="BO954" s="3">
        <f t="shared" ref="BO954" si="10031">(BB954*BJ951+BC954*BI951+BD954*BJ954+BE954*BI954)</f>
        <v>0</v>
      </c>
      <c r="BP954" s="20"/>
      <c r="BQ954" s="16">
        <v>0</v>
      </c>
      <c r="BR954" s="17">
        <f t="shared" ref="BR954" si="10032">-1/($BR$4*$B951)</f>
        <v>-1.1244419956596539</v>
      </c>
      <c r="BS954" s="18">
        <v>1</v>
      </c>
      <c r="BT954" s="19">
        <v>0</v>
      </c>
      <c r="BU954" s="20"/>
      <c r="BV954" s="1">
        <f t="shared" ref="BV954" si="10033">BL954*BQ951+BN954*BQ954-BM954*BR951-BO954*BR954</f>
        <v>0</v>
      </c>
      <c r="BW954" s="4">
        <f t="shared" ref="BW954" si="10034">(BL954*BR951+BM954*BQ951+BN954*BR954+BO954*BQ954)</f>
        <v>0.31445534087261251</v>
      </c>
      <c r="BX954" s="2">
        <f t="shared" ref="BX954" si="10035">BL954*BS951+BN954*BS954-BM954*BT951-BO954*BT954</f>
        <v>0.73008456968641022</v>
      </c>
      <c r="BY954" s="3">
        <f t="shared" ref="BY954" si="10036">(BL954*BT951+BM954*BS951+BN954*BT954+BO954*BS954)</f>
        <v>0</v>
      </c>
      <c r="BZ954" s="20"/>
      <c r="CA954" s="16">
        <v>0</v>
      </c>
      <c r="CB954" s="17">
        <v>0</v>
      </c>
      <c r="CC954" s="18">
        <v>1</v>
      </c>
      <c r="CD954" s="19">
        <v>0</v>
      </c>
      <c r="CE954" s="20"/>
      <c r="CF954" s="1">
        <f t="shared" ref="CF954" si="10037">BV954*CA951+BX954*CA954-BW954*CB951-BY954*CB954</f>
        <v>0</v>
      </c>
      <c r="CG954" s="4">
        <f t="shared" ref="CG954" si="10038">(BV954*CB951+BW954*CA951+BX954*CB954+BY954*CA954)</f>
        <v>0.31445534087261251</v>
      </c>
      <c r="CH954" s="2">
        <f t="shared" ref="CH954" si="10039">BV954*CC951+BX954*CC954-BW954*CD951-BY954*CD954</f>
        <v>0.98419605592253112</v>
      </c>
      <c r="CI954" s="3">
        <f t="shared" ref="CI954" si="10040">(BV954*CD951+BW954*CC951+BX954*CD954+BY954*CC954)</f>
        <v>0</v>
      </c>
      <c r="CK954" s="16">
        <f t="shared" ref="CK954" si="10041">1/$CL$4</f>
        <v>1</v>
      </c>
      <c r="CL954" s="17">
        <v>0</v>
      </c>
      <c r="CM954" s="18">
        <v>1</v>
      </c>
      <c r="CN954" s="19">
        <v>0</v>
      </c>
      <c r="CP954" s="1">
        <f t="shared" ref="CP954" si="10042">CF954*CK951+CH954*CK954-CG954*CL951-CI954*CL954</f>
        <v>0.98419605592253112</v>
      </c>
      <c r="CQ954" s="4">
        <f t="shared" ref="CQ954" si="10043">(CF954*CL951+CG954*CK951+CH954*CL954+CI954*CK954)</f>
        <v>0.31445534087261251</v>
      </c>
      <c r="CR954" s="2">
        <f t="shared" ref="CR954" si="10044">CF954*CM951+CH954*CM954-CG954*CN951-CI954*CN954</f>
        <v>0.98419605592253112</v>
      </c>
      <c r="CS954" s="3">
        <f t="shared" ref="CS954" si="10045">(CF954*CN951+CG954*CM951+CH954*CN954+CI954*CM954)</f>
        <v>0</v>
      </c>
      <c r="CU954" s="39">
        <f t="shared" ref="CU954" si="10046">(180/PI())*ATAN(-1*(CQ951/CP951))</f>
        <v>-5.7856539915206149</v>
      </c>
      <c r="CW954" s="54">
        <f t="shared" ref="CW954" si="10047">20*LOG(((1-(10^(CU951/20)^2)*(1-((1-CW951)/(1+CW951))^2))^0.5))</f>
        <v>-19.257825735004094</v>
      </c>
    </row>
    <row r="955" spans="1:101" ht="18" customHeight="1"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3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  <c r="BB955" s="20"/>
      <c r="BC955" s="20"/>
      <c r="BD955" s="20"/>
      <c r="BE955" s="20"/>
      <c r="BF955" s="20"/>
      <c r="BG955" s="20"/>
      <c r="BH955" s="20"/>
      <c r="BI955" s="20"/>
      <c r="BJ955" s="20"/>
      <c r="BK955" s="20"/>
      <c r="BL955" s="20"/>
      <c r="BM955" s="20"/>
      <c r="BN955" s="20"/>
      <c r="BO955" s="20"/>
      <c r="BP955" s="20"/>
      <c r="BQ955" s="20"/>
      <c r="BR955" s="20"/>
      <c r="BS955" s="20"/>
      <c r="BT955" s="20"/>
      <c r="BU955" s="20"/>
      <c r="BV955" s="20"/>
      <c r="BW955" s="20"/>
      <c r="BX955" s="20"/>
      <c r="BY955" s="20"/>
      <c r="BZ955" s="20"/>
      <c r="CA955" s="20"/>
      <c r="CB955" s="20"/>
      <c r="CC955" s="20"/>
      <c r="CD955" s="20"/>
      <c r="CE955" s="20"/>
      <c r="CF955" s="20"/>
      <c r="CG955" s="20"/>
      <c r="CH955" s="20"/>
      <c r="CI955" s="20"/>
      <c r="CJ955" s="20"/>
      <c r="CK955" s="20"/>
      <c r="CL955" s="20"/>
    </row>
    <row r="956" spans="1:101" ht="18" customHeight="1"/>
    <row r="957" spans="1:101" ht="18" customHeight="1" thickBot="1">
      <c r="A957" s="23"/>
      <c r="B957" s="23"/>
      <c r="C957" s="23"/>
      <c r="D957" s="20" t="s">
        <v>15</v>
      </c>
      <c r="E957" s="20"/>
      <c r="F957" s="20"/>
      <c r="G957" s="20"/>
      <c r="H957" s="20"/>
      <c r="I957" s="20" t="s">
        <v>16</v>
      </c>
      <c r="J957" s="20"/>
      <c r="K957" s="20"/>
      <c r="L957" s="20"/>
      <c r="M957" s="23"/>
      <c r="N957" s="23"/>
      <c r="O957" s="24" t="s">
        <v>17</v>
      </c>
      <c r="P957" s="23"/>
      <c r="Q957" s="23"/>
      <c r="R957" s="23"/>
      <c r="S957" s="20"/>
      <c r="T957" s="20" t="s">
        <v>18</v>
      </c>
      <c r="U957" s="23"/>
      <c r="V957" s="23"/>
      <c r="W957" s="23"/>
      <c r="X957" s="23"/>
      <c r="Y957" s="24" t="s">
        <v>19</v>
      </c>
      <c r="Z957" s="23"/>
      <c r="AA957" s="23"/>
      <c r="AB957" s="23"/>
      <c r="AC957" s="24" t="s">
        <v>20</v>
      </c>
      <c r="AD957" s="20"/>
      <c r="AE957" s="20"/>
      <c r="AF957" s="20"/>
      <c r="AG957" s="20"/>
      <c r="AH957" s="23"/>
      <c r="AI957" s="24" t="s">
        <v>21</v>
      </c>
      <c r="AJ957" s="23"/>
      <c r="AK957" s="23"/>
      <c r="AL957" s="20"/>
      <c r="AM957" s="24" t="s">
        <v>31</v>
      </c>
      <c r="AN957" s="20"/>
      <c r="AO957" s="23"/>
      <c r="AP957" s="23"/>
      <c r="AQ957" s="23"/>
      <c r="AR957" s="23"/>
      <c r="AS957" s="24" t="s">
        <v>91</v>
      </c>
      <c r="AT957" s="23"/>
      <c r="AU957" s="23"/>
      <c r="AV957" s="23"/>
      <c r="AW957" s="24" t="s">
        <v>32</v>
      </c>
      <c r="AX957" s="20"/>
      <c r="AY957" s="20"/>
      <c r="AZ957" s="20"/>
      <c r="BA957" s="20"/>
      <c r="BB957" s="23"/>
      <c r="BC957" s="24" t="s">
        <v>22</v>
      </c>
      <c r="BD957" s="23"/>
      <c r="BE957" s="23"/>
      <c r="BF957" s="23"/>
      <c r="BG957" s="24" t="s">
        <v>33</v>
      </c>
      <c r="BH957" s="20"/>
      <c r="BI957" s="23"/>
      <c r="BJ957" s="23"/>
      <c r="BK957" s="23"/>
      <c r="BL957" s="23"/>
      <c r="BM957" s="24" t="s">
        <v>34</v>
      </c>
      <c r="BN957" s="23"/>
      <c r="BO957" s="23"/>
      <c r="BP957" s="23"/>
      <c r="BQ957" s="24" t="s">
        <v>89</v>
      </c>
      <c r="BR957" s="20"/>
      <c r="BS957" s="20"/>
      <c r="BT957" s="20"/>
      <c r="BU957" s="20"/>
      <c r="BV957" s="23"/>
      <c r="BW957" s="24" t="s">
        <v>35</v>
      </c>
      <c r="BX957" s="23"/>
      <c r="BY957" s="23"/>
      <c r="BZ957" s="23"/>
      <c r="CA957" s="24" t="s">
        <v>90</v>
      </c>
      <c r="CB957" s="20"/>
      <c r="CC957" s="23"/>
      <c r="CD957" s="23"/>
      <c r="CE957" s="23"/>
      <c r="CF957" s="23"/>
      <c r="CG957" s="24" t="s">
        <v>92</v>
      </c>
      <c r="CH957" s="23"/>
      <c r="CI957" s="23"/>
      <c r="CJ957" s="23"/>
      <c r="CK957" s="24" t="s">
        <v>36</v>
      </c>
      <c r="CL957" s="24"/>
      <c r="CM957" s="23"/>
      <c r="CN957" s="23"/>
      <c r="CO957" s="23"/>
      <c r="CP957" s="23"/>
      <c r="CQ957" s="24" t="s">
        <v>93</v>
      </c>
      <c r="CR957" s="23"/>
      <c r="CS957" s="23"/>
    </row>
    <row r="958" spans="1:101" ht="18" customHeight="1" thickBot="1">
      <c r="A958" s="23"/>
      <c r="B958" s="33"/>
      <c r="C958" s="23"/>
      <c r="D958" s="7" t="s">
        <v>2</v>
      </c>
      <c r="E958" s="8"/>
      <c r="F958" s="8" t="s">
        <v>3</v>
      </c>
      <c r="G958" s="9"/>
      <c r="H958" s="10"/>
      <c r="I958" s="7" t="s">
        <v>4</v>
      </c>
      <c r="J958" s="8"/>
      <c r="K958" s="8" t="s">
        <v>5</v>
      </c>
      <c r="L958" s="9"/>
      <c r="M958" s="23"/>
      <c r="N958" s="251" t="s">
        <v>79</v>
      </c>
      <c r="O958" s="252"/>
      <c r="P958" s="253" t="s">
        <v>80</v>
      </c>
      <c r="Q958" s="254"/>
      <c r="R958" s="23"/>
      <c r="S958" s="7" t="s">
        <v>11</v>
      </c>
      <c r="T958" s="8"/>
      <c r="U958" s="8" t="s">
        <v>12</v>
      </c>
      <c r="V958" s="9"/>
      <c r="W958" s="20"/>
      <c r="X958" s="251" t="s">
        <v>79</v>
      </c>
      <c r="Y958" s="252"/>
      <c r="Z958" s="253" t="s">
        <v>80</v>
      </c>
      <c r="AA958" s="254"/>
      <c r="AB958" s="20"/>
      <c r="AC958" s="7" t="s">
        <v>4</v>
      </c>
      <c r="AD958" s="8"/>
      <c r="AE958" s="8" t="s">
        <v>5</v>
      </c>
      <c r="AF958" s="9"/>
      <c r="AG958" s="20"/>
      <c r="AH958" s="251" t="s">
        <v>0</v>
      </c>
      <c r="AI958" s="252"/>
      <c r="AJ958" s="253" t="s">
        <v>1</v>
      </c>
      <c r="AK958" s="254"/>
      <c r="AL958" s="20"/>
      <c r="AM958" s="7" t="s">
        <v>11</v>
      </c>
      <c r="AN958" s="8"/>
      <c r="AO958" s="8" t="s">
        <v>12</v>
      </c>
      <c r="AP958" s="9"/>
      <c r="AQ958" s="23"/>
      <c r="AR958" s="251" t="s">
        <v>0</v>
      </c>
      <c r="AS958" s="252"/>
      <c r="AT958" s="253" t="s">
        <v>1</v>
      </c>
      <c r="AU958" s="254"/>
      <c r="AV958" s="36"/>
      <c r="AW958" s="7" t="s">
        <v>4</v>
      </c>
      <c r="AX958" s="8"/>
      <c r="AY958" s="8" t="s">
        <v>5</v>
      </c>
      <c r="AZ958" s="9"/>
      <c r="BA958" s="20"/>
      <c r="BB958" s="251" t="s">
        <v>0</v>
      </c>
      <c r="BC958" s="252"/>
      <c r="BD958" s="253" t="s">
        <v>1</v>
      </c>
      <c r="BE958" s="254"/>
      <c r="BF958" s="36"/>
      <c r="BG958" s="7" t="s">
        <v>11</v>
      </c>
      <c r="BH958" s="8"/>
      <c r="BI958" s="8" t="s">
        <v>12</v>
      </c>
      <c r="BJ958" s="9"/>
      <c r="BK958" s="36"/>
      <c r="BL958" s="251" t="s">
        <v>0</v>
      </c>
      <c r="BM958" s="252"/>
      <c r="BN958" s="253" t="s">
        <v>1</v>
      </c>
      <c r="BO958" s="254"/>
      <c r="BP958" s="36"/>
      <c r="BQ958" s="7" t="s">
        <v>4</v>
      </c>
      <c r="BR958" s="8"/>
      <c r="BS958" s="8" t="s">
        <v>5</v>
      </c>
      <c r="BT958" s="9"/>
      <c r="BU958" s="20"/>
      <c r="BV958" s="251" t="s">
        <v>0</v>
      </c>
      <c r="BW958" s="252"/>
      <c r="BX958" s="253" t="s">
        <v>1</v>
      </c>
      <c r="BY958" s="254"/>
      <c r="BZ958" s="36"/>
      <c r="CA958" s="7" t="s">
        <v>11</v>
      </c>
      <c r="CB958" s="8"/>
      <c r="CC958" s="8" t="s">
        <v>12</v>
      </c>
      <c r="CD958" s="9"/>
      <c r="CE958" s="36"/>
      <c r="CF958" s="251" t="s">
        <v>0</v>
      </c>
      <c r="CG958" s="252"/>
      <c r="CH958" s="253" t="s">
        <v>1</v>
      </c>
      <c r="CI958" s="254"/>
      <c r="CJ958" s="23"/>
      <c r="CK958" s="7" t="s">
        <v>23</v>
      </c>
      <c r="CL958" s="8"/>
      <c r="CM958" s="8" t="s">
        <v>24</v>
      </c>
      <c r="CN958" s="9"/>
      <c r="CO958" s="23"/>
      <c r="CP958" s="251" t="s">
        <v>0</v>
      </c>
      <c r="CQ958" s="252"/>
      <c r="CR958" s="253" t="s">
        <v>1</v>
      </c>
      <c r="CS958" s="254"/>
      <c r="CU958" s="26" t="s">
        <v>25</v>
      </c>
      <c r="CW958" s="50" t="s">
        <v>44</v>
      </c>
    </row>
    <row r="959" spans="1:101" ht="18" customHeight="1" thickTop="1" thickBot="1">
      <c r="B959" s="34">
        <v>1.31</v>
      </c>
      <c r="D959" s="11">
        <v>1</v>
      </c>
      <c r="E959" s="12">
        <v>0</v>
      </c>
      <c r="F959" s="13">
        <v>0</v>
      </c>
      <c r="G959" s="40">
        <f t="shared" ref="G959" si="10048">-1/($E$4*$B959)</f>
        <v>-0.80193169306224843</v>
      </c>
      <c r="H959" s="10"/>
      <c r="I959" s="11">
        <v>1</v>
      </c>
      <c r="J959" s="12">
        <v>0</v>
      </c>
      <c r="K959" s="13">
        <v>0</v>
      </c>
      <c r="L959" s="14">
        <v>0</v>
      </c>
      <c r="N959" s="1">
        <f t="shared" ref="N959" si="10049">D959*I959+F959*I962-E959*J959-G959*J962</f>
        <v>0.10515772875684626</v>
      </c>
      <c r="O959" s="4">
        <f t="shared" ref="O959" si="10050">(D959*J959+E959*I959+F959*J962+G959*I962)</f>
        <v>0</v>
      </c>
      <c r="P959" s="2">
        <f t="shared" ref="P959" si="10051">D959*K959+F959*K962-E959*L959-G959*L962</f>
        <v>0</v>
      </c>
      <c r="Q959" s="3">
        <f t="shared" ref="Q959" si="10052">(D959*L959+E959*K959+F959*L962+G959*K962)</f>
        <v>-0.80193169306224843</v>
      </c>
      <c r="S959" s="11">
        <v>1</v>
      </c>
      <c r="T959" s="12">
        <v>0</v>
      </c>
      <c r="U959" s="13">
        <v>0</v>
      </c>
      <c r="V959" s="40">
        <f t="shared" ref="V959" si="10053">-1/($T$4*$B959)</f>
        <v>-1.5322335982054482</v>
      </c>
      <c r="W959" s="20"/>
      <c r="X959" s="1">
        <f t="shared" ref="X959" si="10054">N959*S959+P959*S962-O959*T959-Q959*T962</f>
        <v>0.10515772875684626</v>
      </c>
      <c r="Y959" s="4">
        <f t="shared" ref="Y959" si="10055">(N959*T959+O959*S959+P959*T962+Q959*S962)</f>
        <v>0</v>
      </c>
      <c r="Z959" s="2">
        <f t="shared" ref="Z959" si="10056">N959*U959+P959*U962-O959*V959-Q959*V962</f>
        <v>0</v>
      </c>
      <c r="AA959" s="3">
        <f t="shared" ref="AA959" si="10057">(N959*V959+O959*U959+P959*V962+Q959*U962)</f>
        <v>-0.96305789817446352</v>
      </c>
      <c r="AB959" s="20"/>
      <c r="AC959" s="11">
        <v>1</v>
      </c>
      <c r="AD959" s="12">
        <v>0</v>
      </c>
      <c r="AE959" s="13">
        <v>0</v>
      </c>
      <c r="AF959" s="14">
        <v>0</v>
      </c>
      <c r="AG959" s="20"/>
      <c r="AH959" s="1">
        <f t="shared" ref="AH959" si="10058">X959*AC959+Z959*AC962-Y959*AD959-AA959*AD962</f>
        <v>-1.122562212620136</v>
      </c>
      <c r="AI959" s="4">
        <f t="shared" ref="AI959" si="10059">(X959*AD959+Y959*AC959+Z959*AD962+AA959*AC962)</f>
        <v>0</v>
      </c>
      <c r="AJ959" s="2">
        <f t="shared" ref="AJ959" si="10060">X959*AE959+Z959*AE962-Y959*AF959-AA959*AF962</f>
        <v>0</v>
      </c>
      <c r="AK959" s="3">
        <f t="shared" ref="AK959" si="10061">(X959*AF959+Y959*AE959+Z959*AF962+AA959*AE962)</f>
        <v>-0.96305789817446352</v>
      </c>
      <c r="AL959" s="20"/>
      <c r="AM959" s="11">
        <v>1</v>
      </c>
      <c r="AN959" s="12">
        <v>0</v>
      </c>
      <c r="AO959" s="13">
        <v>0</v>
      </c>
      <c r="AP959" s="40">
        <f t="shared" ref="AP959" si="10062">-1/($AN$4*$B959)</f>
        <v>-1.5923211902919363</v>
      </c>
      <c r="AR959" s="1">
        <f t="shared" ref="AR959" si="10063">AH959*AM959+AJ959*AM962-AI959*AN959-AK959*AN962</f>
        <v>-1.122562212620136</v>
      </c>
      <c r="AS959" s="4">
        <f t="shared" ref="AS959" si="10064">(AH959*AN959+AI959*AM959+AJ959*AN962+AK959*AM962)</f>
        <v>0</v>
      </c>
      <c r="AT959" s="2">
        <f t="shared" ref="AT959" si="10065">AH959*AO959+AJ959*AO962-AI959*AP959-AK959*AP962</f>
        <v>0</v>
      </c>
      <c r="AU959" s="3">
        <f t="shared" ref="AU959" si="10066">(AH959*AP959+AI959*AO959+AJ959*AP962+AK959*AO962)</f>
        <v>0.82442170040158103</v>
      </c>
      <c r="AV959" s="20"/>
      <c r="AW959" s="11">
        <v>1</v>
      </c>
      <c r="AX959" s="12">
        <v>0</v>
      </c>
      <c r="AY959" s="13">
        <v>0</v>
      </c>
      <c r="AZ959" s="14">
        <v>0</v>
      </c>
      <c r="BA959" s="20"/>
      <c r="BB959" s="1">
        <f t="shared" ref="BB959" si="10067">AR959*AW959+AT959*AW962-AS959*AX959-AU959*AX962</f>
        <v>-7.1577673055534863E-2</v>
      </c>
      <c r="BC959" s="4">
        <f t="shared" ref="BC959" si="10068">(AR959*AX959+AS959*AW959+AT959*AX962+AU959*AW962)</f>
        <v>0</v>
      </c>
      <c r="BD959" s="2">
        <f t="shared" ref="BD959" si="10069">AR959*AY959+AT959*AY962-AS959*AZ959-AU959*AZ962</f>
        <v>0</v>
      </c>
      <c r="BE959" s="3">
        <f t="shared" ref="BE959" si="10070">(AR959*AZ959+AS959*AY959+AT959*AZ962+AU959*AY962)</f>
        <v>0.82442170040158103</v>
      </c>
      <c r="BF959" s="20"/>
      <c r="BG959" s="11">
        <v>1</v>
      </c>
      <c r="BH959" s="12">
        <v>0</v>
      </c>
      <c r="BI959" s="13">
        <v>0</v>
      </c>
      <c r="BJ959" s="40">
        <f t="shared" ref="BJ959" si="10071">-1/($BH$4*$B959)</f>
        <v>-1.5322335982054482</v>
      </c>
      <c r="BK959" s="20"/>
      <c r="BL959" s="1">
        <f t="shared" ref="BL959" si="10072">BB959*BG959+BD959*BG962-BC959*BH959-BE959*BH962</f>
        <v>-7.1577673055534863E-2</v>
      </c>
      <c r="BM959" s="4">
        <f t="shared" ref="BM959" si="10073">(BB959*BH959+BC959*BG959+BD959*BH962+BE959*BG962)</f>
        <v>0</v>
      </c>
      <c r="BN959" s="2">
        <f t="shared" ref="BN959" si="10074">BB959*BI959+BD959*BI962-BC959*BJ959-BE959*BJ962</f>
        <v>0</v>
      </c>
      <c r="BO959" s="3">
        <f t="shared" ref="BO959" si="10075">(BB959*BJ959+BC959*BI959+BD959*BJ962+BE959*BI962)</f>
        <v>0.93409541593863632</v>
      </c>
      <c r="BP959" s="20"/>
      <c r="BQ959" s="11">
        <v>1</v>
      </c>
      <c r="BR959" s="12">
        <v>0</v>
      </c>
      <c r="BS959" s="13">
        <v>0</v>
      </c>
      <c r="BT959" s="14">
        <v>0</v>
      </c>
      <c r="BU959" s="20"/>
      <c r="BV959" s="1">
        <f t="shared" ref="BV959" si="10076">BL959*BQ959+BN959*BQ962-BM959*BR959-BO959*BR962</f>
        <v>0.97074060765053138</v>
      </c>
      <c r="BW959" s="4">
        <f t="shared" ref="BW959" si="10077">(BL959*BR959+BM959*BQ959+BN959*BR962+BO959*BQ962)</f>
        <v>0</v>
      </c>
      <c r="BX959" s="2">
        <f t="shared" ref="BX959" si="10078">BL959*BS959+BN959*BS962-BM959*BT959-BO959*BT962</f>
        <v>0</v>
      </c>
      <c r="BY959" s="3">
        <f t="shared" ref="BY959" si="10079">(BL959*BT959+BM959*BS959+BN959*BT962+BO959*BS962)</f>
        <v>0.93409541593863632</v>
      </c>
      <c r="BZ959" s="20"/>
      <c r="CA959" s="11">
        <v>1</v>
      </c>
      <c r="CB959" s="12">
        <v>0</v>
      </c>
      <c r="CC959" s="13">
        <v>0</v>
      </c>
      <c r="CD959" s="40">
        <f t="shared" ref="CD959" si="10080">-1/($CB$4*$B959)</f>
        <v>-0.80193169306224843</v>
      </c>
      <c r="CE959" s="20"/>
      <c r="CF959" s="1">
        <f t="shared" ref="CF959" si="10081">BV959*CA959+BX959*CA962-BW959*CB959-BY959*CB962</f>
        <v>0.97074060765053138</v>
      </c>
      <c r="CG959" s="4">
        <f t="shared" ref="CG959" si="10082">(BV959*CB959+BW959*CA959+BX959*CB962+BY959*CA962)</f>
        <v>0</v>
      </c>
      <c r="CH959" s="2">
        <f t="shared" ref="CH959" si="10083">BV959*CC959+BX959*CC962-BW959*CD959-BY959*CD962</f>
        <v>0</v>
      </c>
      <c r="CI959" s="3">
        <f t="shared" ref="CI959" si="10084">(BV959*CD959+BW959*CC959+BX959*CD962+BY959*CC962)</f>
        <v>0.15562775692116981</v>
      </c>
      <c r="CJ959" s="28"/>
      <c r="CK959" s="11">
        <v>1</v>
      </c>
      <c r="CL959" s="12">
        <v>0</v>
      </c>
      <c r="CM959" s="13">
        <v>0</v>
      </c>
      <c r="CN959" s="14">
        <v>0</v>
      </c>
      <c r="CP959" s="1">
        <f t="shared" ref="CP959" si="10085">CF959*CK959+CH959*CK962-CG959*CL959-CI959*CL962</f>
        <v>0.97074060765053138</v>
      </c>
      <c r="CQ959" s="4">
        <f t="shared" ref="CQ959" si="10086">(CF959*CL959+CG959*CK959+CH959*CL962+CI959*CK962)</f>
        <v>0.15562775692116981</v>
      </c>
      <c r="CR959" s="2">
        <f t="shared" ref="CR959" si="10087">CF959*CM959+CH959*CM962-CG959*CN959-CI959*CN962</f>
        <v>0</v>
      </c>
      <c r="CS959" s="3">
        <f t="shared" ref="CS959" si="10088">(CF959*CN959+CG959*CM959+CH959*CN962+CI959*CM962)</f>
        <v>0.15562775692116981</v>
      </c>
      <c r="CU959" s="29">
        <f t="shared" ref="CU959" si="10089">20*LOG(((1+$CL$4)/$CL$4)/((CP959+CP962)^2+(CQ959+CQ962)^2)^0.5)</f>
        <v>-4.9849103675769606E-2</v>
      </c>
      <c r="CW959" s="51">
        <f t="shared" ref="CW959" si="10090">((CP959^2+CQ959^2)^0.5)/((CP962^2+CQ962^2)^0.5)</f>
        <v>0.94619002927844009</v>
      </c>
    </row>
    <row r="960" spans="1:101" ht="18" customHeight="1" thickBot="1">
      <c r="D960" s="11"/>
      <c r="E960" s="13"/>
      <c r="F960" s="13"/>
      <c r="G960" s="15"/>
      <c r="H960" s="10"/>
      <c r="I960" s="11"/>
      <c r="J960" s="13"/>
      <c r="K960" s="13"/>
      <c r="L960" s="15"/>
      <c r="N960" s="5"/>
      <c r="Q960" s="6"/>
      <c r="S960" s="11"/>
      <c r="T960" s="13"/>
      <c r="U960" s="13"/>
      <c r="V960" s="15"/>
      <c r="W960" s="20"/>
      <c r="X960" s="5"/>
      <c r="AA960" s="6"/>
      <c r="AB960" s="20"/>
      <c r="AC960" s="11"/>
      <c r="AD960" s="13"/>
      <c r="AE960" s="13"/>
      <c r="AF960" s="15"/>
      <c r="AG960" s="20"/>
      <c r="AH960" s="5"/>
      <c r="AK960" s="6"/>
      <c r="AL960" s="20"/>
      <c r="AM960" s="11"/>
      <c r="AN960" s="13"/>
      <c r="AO960" s="13"/>
      <c r="AP960" s="15"/>
      <c r="AR960" s="5"/>
      <c r="AU960" s="6"/>
      <c r="AW960" s="11"/>
      <c r="AX960" s="13"/>
      <c r="AY960" s="13"/>
      <c r="AZ960" s="15"/>
      <c r="BA960" s="20"/>
      <c r="BB960" s="5"/>
      <c r="BE960" s="6"/>
      <c r="BG960" s="11"/>
      <c r="BH960" s="13"/>
      <c r="BI960" s="13"/>
      <c r="BJ960" s="15"/>
      <c r="BL960" s="5"/>
      <c r="BO960" s="6"/>
      <c r="BQ960" s="11"/>
      <c r="BR960" s="13"/>
      <c r="BS960" s="13"/>
      <c r="BT960" s="15"/>
      <c r="BU960" s="20"/>
      <c r="BV960" s="5"/>
      <c r="BY960" s="6"/>
      <c r="CA960" s="11"/>
      <c r="CB960" s="13"/>
      <c r="CC960" s="13"/>
      <c r="CD960" s="15"/>
      <c r="CF960" s="5"/>
      <c r="CI960" s="6"/>
      <c r="CK960" s="11"/>
      <c r="CL960" s="13"/>
      <c r="CM960" s="13"/>
      <c r="CN960" s="15"/>
      <c r="CP960" s="5"/>
      <c r="CS960" s="6"/>
      <c r="CW960" s="52"/>
    </row>
    <row r="961" spans="1:101" ht="18" customHeight="1" thickBot="1">
      <c r="D961" s="11" t="s">
        <v>6</v>
      </c>
      <c r="E961" s="13"/>
      <c r="F961" s="13" t="s">
        <v>7</v>
      </c>
      <c r="G961" s="15"/>
      <c r="H961" s="10"/>
      <c r="I961" s="11" t="s">
        <v>8</v>
      </c>
      <c r="J961" s="13"/>
      <c r="K961" s="13" t="s">
        <v>9</v>
      </c>
      <c r="L961" s="15"/>
      <c r="N961" s="251" t="s">
        <v>26</v>
      </c>
      <c r="O961" s="252"/>
      <c r="P961" s="253" t="s">
        <v>27</v>
      </c>
      <c r="Q961" s="254"/>
      <c r="S961" s="11" t="s">
        <v>13</v>
      </c>
      <c r="T961" s="13"/>
      <c r="U961" s="13" t="s">
        <v>14</v>
      </c>
      <c r="V961" s="15"/>
      <c r="W961" s="20"/>
      <c r="X961" s="251" t="s">
        <v>26</v>
      </c>
      <c r="Y961" s="252"/>
      <c r="Z961" s="253" t="s">
        <v>27</v>
      </c>
      <c r="AA961" s="254"/>
      <c r="AB961" s="20"/>
      <c r="AC961" s="11" t="s">
        <v>8</v>
      </c>
      <c r="AD961" s="13"/>
      <c r="AE961" s="13" t="s">
        <v>9</v>
      </c>
      <c r="AF961" s="15"/>
      <c r="AG961" s="20"/>
      <c r="AH961" s="251" t="s">
        <v>26</v>
      </c>
      <c r="AI961" s="252"/>
      <c r="AJ961" s="253" t="s">
        <v>27</v>
      </c>
      <c r="AK961" s="254"/>
      <c r="AL961" s="20"/>
      <c r="AM961" s="11" t="s">
        <v>13</v>
      </c>
      <c r="AN961" s="13"/>
      <c r="AO961" s="13" t="s">
        <v>14</v>
      </c>
      <c r="AP961" s="15"/>
      <c r="AR961" s="251" t="s">
        <v>26</v>
      </c>
      <c r="AS961" s="252"/>
      <c r="AT961" s="253" t="s">
        <v>27</v>
      </c>
      <c r="AU961" s="254"/>
      <c r="AV961" s="36"/>
      <c r="AW961" s="11" t="s">
        <v>8</v>
      </c>
      <c r="AX961" s="13"/>
      <c r="AY961" s="13" t="s">
        <v>9</v>
      </c>
      <c r="AZ961" s="15"/>
      <c r="BA961" s="20"/>
      <c r="BB961" s="251" t="s">
        <v>26</v>
      </c>
      <c r="BC961" s="252"/>
      <c r="BD961" s="253" t="s">
        <v>27</v>
      </c>
      <c r="BE961" s="254"/>
      <c r="BF961" s="36"/>
      <c r="BG961" s="11" t="s">
        <v>13</v>
      </c>
      <c r="BH961" s="13"/>
      <c r="BI961" s="13" t="s">
        <v>14</v>
      </c>
      <c r="BJ961" s="15"/>
      <c r="BK961" s="36"/>
      <c r="BL961" s="251" t="s">
        <v>26</v>
      </c>
      <c r="BM961" s="252"/>
      <c r="BN961" s="253" t="s">
        <v>27</v>
      </c>
      <c r="BO961" s="254"/>
      <c r="BP961" s="36"/>
      <c r="BQ961" s="11" t="s">
        <v>8</v>
      </c>
      <c r="BR961" s="13"/>
      <c r="BS961" s="13" t="s">
        <v>9</v>
      </c>
      <c r="BT961" s="15"/>
      <c r="BU961" s="20"/>
      <c r="BV961" s="251" t="s">
        <v>26</v>
      </c>
      <c r="BW961" s="252"/>
      <c r="BX961" s="253" t="s">
        <v>27</v>
      </c>
      <c r="BY961" s="254"/>
      <c r="BZ961" s="36"/>
      <c r="CA961" s="11" t="s">
        <v>13</v>
      </c>
      <c r="CB961" s="13"/>
      <c r="CC961" s="13" t="s">
        <v>14</v>
      </c>
      <c r="CD961" s="15"/>
      <c r="CE961" s="36"/>
      <c r="CF961" s="251" t="s">
        <v>26</v>
      </c>
      <c r="CG961" s="252"/>
      <c r="CH961" s="253" t="s">
        <v>27</v>
      </c>
      <c r="CI961" s="254"/>
      <c r="CK961" s="11" t="s">
        <v>28</v>
      </c>
      <c r="CL961" s="13"/>
      <c r="CM961" s="13" t="s">
        <v>29</v>
      </c>
      <c r="CN961" s="15"/>
      <c r="CP961" s="251" t="s">
        <v>26</v>
      </c>
      <c r="CQ961" s="252"/>
      <c r="CR961" s="253" t="s">
        <v>27</v>
      </c>
      <c r="CS961" s="254"/>
      <c r="CU961" s="38" t="s">
        <v>37</v>
      </c>
      <c r="CW961" s="53" t="s">
        <v>45</v>
      </c>
    </row>
    <row r="962" spans="1:101" ht="18" customHeight="1" thickTop="1" thickBot="1">
      <c r="D962" s="16">
        <v>0</v>
      </c>
      <c r="E962" s="17">
        <v>0</v>
      </c>
      <c r="F962" s="18">
        <v>1</v>
      </c>
      <c r="G962" s="19">
        <v>0</v>
      </c>
      <c r="H962" s="10"/>
      <c r="I962" s="16">
        <v>0</v>
      </c>
      <c r="J962" s="17">
        <f t="shared" ref="J962" si="10091">-1/($J$4*$B959)</f>
        <v>-1.1158584689752289</v>
      </c>
      <c r="K962" s="18">
        <v>1</v>
      </c>
      <c r="L962" s="19">
        <v>0</v>
      </c>
      <c r="N962" s="1">
        <f t="shared" ref="N962" si="10092">D962*I959+F962*I962-E962*J959-G962*J962</f>
        <v>0</v>
      </c>
      <c r="O962" s="4">
        <f t="shared" ref="O962" si="10093">(D962*J959+E962*I959+F962*J962+G962*I962)</f>
        <v>-1.1158584689752289</v>
      </c>
      <c r="P962" s="2">
        <f t="shared" ref="P962" si="10094">D962*K959+F962*K962-E962*L959-G962*L962</f>
        <v>1</v>
      </c>
      <c r="Q962" s="3">
        <f t="shared" ref="Q962" si="10095">(D962*L959+E962*K959+F962*L962+G962*K962)</f>
        <v>0</v>
      </c>
      <c r="S962" s="16">
        <v>0</v>
      </c>
      <c r="T962" s="17">
        <v>0</v>
      </c>
      <c r="U962" s="18">
        <v>1</v>
      </c>
      <c r="V962" s="19">
        <v>0</v>
      </c>
      <c r="W962" s="20"/>
      <c r="X962" s="1">
        <f t="shared" ref="X962" si="10096">N962*S959+P962*S962-O962*T959-Q962*T962</f>
        <v>0</v>
      </c>
      <c r="Y962" s="4">
        <f t="shared" ref="Y962" si="10097">(N962*T959+O962*S959+P962*T962+Q962*S962)</f>
        <v>-1.1158584689752289</v>
      </c>
      <c r="Z962" s="2">
        <f t="shared" ref="Z962" si="10098">N962*U959+P962*U962-O962*V959-Q962*V962</f>
        <v>-0.70975583700593758</v>
      </c>
      <c r="AA962" s="3">
        <f t="shared" ref="AA962" si="10099">(N962*V959+O962*U959+P962*V962+Q962*U962)</f>
        <v>0</v>
      </c>
      <c r="AB962" s="20"/>
      <c r="AC962" s="16">
        <v>0</v>
      </c>
      <c r="AD962" s="17">
        <f t="shared" ref="AD962" si="10100">-1/($AD$4*$B959)</f>
        <v>-1.2748142595623817</v>
      </c>
      <c r="AE962" s="18">
        <v>1</v>
      </c>
      <c r="AF962" s="19">
        <v>0</v>
      </c>
      <c r="AG962" s="20"/>
      <c r="AH962" s="1">
        <f t="shared" ref="AH962" si="10101">X962*AC959+Z962*AC962-Y962*AD959-AA962*AD962</f>
        <v>0</v>
      </c>
      <c r="AI962" s="4">
        <f t="shared" ref="AI962" si="10102">(X962*AD959+Y962*AC959+Z962*AD962+AA962*AC962)</f>
        <v>-0.2110516071524261</v>
      </c>
      <c r="AJ962" s="2">
        <f t="shared" ref="AJ962" si="10103">X962*AE959+Z962*AE962-Y962*AF959-AA962*AF962</f>
        <v>-0.70975583700593758</v>
      </c>
      <c r="AK962" s="3">
        <f t="shared" ref="AK962" si="10104">(X962*AF959+Y962*AE959+Z962*AF962+AA962*AE962)</f>
        <v>0</v>
      </c>
      <c r="AL962" s="20"/>
      <c r="AM962" s="16">
        <v>0</v>
      </c>
      <c r="AN962" s="17">
        <v>0</v>
      </c>
      <c r="AO962" s="18">
        <v>1</v>
      </c>
      <c r="AP962" s="19">
        <v>0</v>
      </c>
      <c r="AR962" s="1">
        <f t="shared" ref="AR962" si="10105">AH962*AM959+AJ962*AM962-AI962*AN959-AK962*AN962</f>
        <v>0</v>
      </c>
      <c r="AS962" s="4">
        <f t="shared" ref="AS962" si="10106">(AH962*AN959+AI962*AM959+AJ962*AN962+AK962*AM962)</f>
        <v>-0.2110516071524261</v>
      </c>
      <c r="AT962" s="2">
        <f t="shared" ref="AT962" si="10107">AH962*AO959+AJ962*AO962-AI962*AP959-AK962*AP962</f>
        <v>-1.0458177833199149</v>
      </c>
      <c r="AU962" s="3">
        <f t="shared" ref="AU962" si="10108">(AH962*AP959+AI962*AO959+AJ962*AP962+AK962*AO962)</f>
        <v>0</v>
      </c>
      <c r="AV962" s="20"/>
      <c r="AW962" s="16">
        <v>0</v>
      </c>
      <c r="AX962" s="17">
        <f t="shared" ref="AX962" si="10109">-1/($AX$4*$B959)</f>
        <v>-1.2748142595623817</v>
      </c>
      <c r="AY962" s="18">
        <v>1</v>
      </c>
      <c r="AZ962" s="19">
        <v>0</v>
      </c>
      <c r="BA962" s="20"/>
      <c r="BB962" s="1">
        <f t="shared" ref="BB962" si="10110">AR962*AW959+AT962*AW962-AS962*AX959-AU962*AX962</f>
        <v>0</v>
      </c>
      <c r="BC962" s="4">
        <f t="shared" ref="BC962" si="10111">(AR962*AX959+AS962*AW959+AT962*AX962+AU962*AW962)</f>
        <v>1.1221718159277225</v>
      </c>
      <c r="BD962" s="2">
        <f t="shared" ref="BD962" si="10112">AR962*AY959+AT962*AY962-AS962*AZ959-AU962*AZ962</f>
        <v>-1.0458177833199149</v>
      </c>
      <c r="BE962" s="3">
        <f t="shared" ref="BE962" si="10113">(AR962*AZ959+AS962*AY959+AT962*AZ962+AU962*AY962)</f>
        <v>0</v>
      </c>
      <c r="BF962" s="20"/>
      <c r="BG962" s="16">
        <v>0</v>
      </c>
      <c r="BH962" s="17">
        <v>0</v>
      </c>
      <c r="BI962" s="18">
        <v>1</v>
      </c>
      <c r="BJ962" s="19">
        <v>0</v>
      </c>
      <c r="BK962" s="20"/>
      <c r="BL962" s="1">
        <f t="shared" ref="BL962" si="10114">BB962*BG959+BD962*BG962-BC962*BH959-BE962*BH962</f>
        <v>0</v>
      </c>
      <c r="BM962" s="4">
        <f t="shared" ref="BM962" si="10115">(BB962*BH959+BC962*BG959+BD962*BH962+BE962*BG962)</f>
        <v>1.1221718159277225</v>
      </c>
      <c r="BN962" s="2">
        <f t="shared" ref="BN962" si="10116">BB962*BI959+BD962*BI962-BC962*BJ959-BE962*BJ962</f>
        <v>0.67361157600376131</v>
      </c>
      <c r="BO962" s="3">
        <f t="shared" ref="BO962" si="10117">(BB962*BJ959+BC962*BI959+BD962*BJ962+BE962*BI962)</f>
        <v>0</v>
      </c>
      <c r="BP962" s="20"/>
      <c r="BQ962" s="16">
        <v>0</v>
      </c>
      <c r="BR962" s="17">
        <f t="shared" ref="BR962" si="10118">-1/($BR$4*$B959)</f>
        <v>-1.1158584689752289</v>
      </c>
      <c r="BS962" s="18">
        <v>1</v>
      </c>
      <c r="BT962" s="19">
        <v>0</v>
      </c>
      <c r="BU962" s="20"/>
      <c r="BV962" s="1">
        <f t="shared" ref="BV962" si="10119">BL962*BQ959+BN962*BQ962-BM962*BR959-BO962*BR962</f>
        <v>0</v>
      </c>
      <c r="BW962" s="4">
        <f t="shared" ref="BW962" si="10120">(BL962*BR959+BM962*BQ959+BN962*BR962+BO962*BQ962)</f>
        <v>0.37051663404417434</v>
      </c>
      <c r="BX962" s="2">
        <f t="shared" ref="BX962" si="10121">BL962*BS959+BN962*BS962-BM962*BT959-BO962*BT962</f>
        <v>0.67361157600376131</v>
      </c>
      <c r="BY962" s="3">
        <f t="shared" ref="BY962" si="10122">(BL962*BT959+BM962*BS959+BN962*BT962+BO962*BS962)</f>
        <v>0</v>
      </c>
      <c r="BZ962" s="20"/>
      <c r="CA962" s="16">
        <v>0</v>
      </c>
      <c r="CB962" s="17">
        <v>0</v>
      </c>
      <c r="CC962" s="18">
        <v>1</v>
      </c>
      <c r="CD962" s="19">
        <v>0</v>
      </c>
      <c r="CE962" s="20"/>
      <c r="CF962" s="1">
        <f t="shared" ref="CF962" si="10123">BV962*CA959+BX962*CA962-BW962*CB959-BY962*CB962</f>
        <v>0</v>
      </c>
      <c r="CG962" s="4">
        <f t="shared" ref="CG962" si="10124">(BV962*CB959+BW962*CA959+BX962*CB962+BY962*CA962)</f>
        <v>0.37051663404417434</v>
      </c>
      <c r="CH962" s="2">
        <f t="shared" ref="CH962" si="10125">BV962*CC959+BX962*CC962-BW962*CD959-BY962*CD962</f>
        <v>0.97074060765053161</v>
      </c>
      <c r="CI962" s="3">
        <f t="shared" ref="CI962" si="10126">(BV962*CD959+BW962*CC959+BX962*CD962+BY962*CC962)</f>
        <v>0</v>
      </c>
      <c r="CK962" s="16">
        <f t="shared" ref="CK962" si="10127">1/$CL$4</f>
        <v>1</v>
      </c>
      <c r="CL962" s="17">
        <v>0</v>
      </c>
      <c r="CM962" s="18">
        <v>1</v>
      </c>
      <c r="CN962" s="19">
        <v>0</v>
      </c>
      <c r="CP962" s="1">
        <f t="shared" ref="CP962" si="10128">CF962*CK959+CH962*CK962-CG962*CL959-CI962*CL962</f>
        <v>0.97074060765053161</v>
      </c>
      <c r="CQ962" s="4">
        <f t="shared" ref="CQ962" si="10129">(CF962*CL959+CG962*CK959+CH962*CL962+CI962*CK962)</f>
        <v>0.37051663404417434</v>
      </c>
      <c r="CR962" s="2">
        <f t="shared" ref="CR962" si="10130">CF962*CM959+CH962*CM962-CG962*CN959-CI962*CN962</f>
        <v>0.97074060765053161</v>
      </c>
      <c r="CS962" s="3">
        <f t="shared" ref="CS962" si="10131">(CF962*CN959+CG962*CM959+CH962*CN962+CI962*CM962)</f>
        <v>0</v>
      </c>
      <c r="CU962" s="39">
        <f t="shared" ref="CU962" si="10132">(180/PI())*ATAN(-1*(CQ959/CP959))</f>
        <v>-9.1080737712722932</v>
      </c>
      <c r="CW962" s="54">
        <f t="shared" ref="CW962" si="10133">20*LOG(((1-(10^(CU959/20)^2)*(1-((1-CW959)/(1+CW959))^2))^0.5))</f>
        <v>-19.147703302136385</v>
      </c>
    </row>
    <row r="963" spans="1:101" ht="18" customHeight="1"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3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  <c r="BB963" s="20"/>
      <c r="BC963" s="20"/>
      <c r="BD963" s="20"/>
      <c r="BE963" s="20"/>
      <c r="BF963" s="20"/>
      <c r="BG963" s="20"/>
      <c r="BH963" s="20"/>
      <c r="BI963" s="20"/>
      <c r="BJ963" s="20"/>
      <c r="BK963" s="20"/>
      <c r="BL963" s="20"/>
      <c r="BM963" s="20"/>
      <c r="BN963" s="20"/>
      <c r="BO963" s="20"/>
      <c r="BP963" s="20"/>
      <c r="BQ963" s="20"/>
      <c r="BR963" s="20"/>
      <c r="BS963" s="20"/>
      <c r="BT963" s="20"/>
      <c r="BU963" s="20"/>
      <c r="BV963" s="20"/>
      <c r="BW963" s="20"/>
      <c r="BX963" s="20"/>
      <c r="BY963" s="20"/>
      <c r="BZ963" s="20"/>
      <c r="CA963" s="20"/>
      <c r="CB963" s="20"/>
      <c r="CC963" s="20"/>
      <c r="CD963" s="20"/>
      <c r="CE963" s="20"/>
      <c r="CF963" s="20"/>
      <c r="CG963" s="20"/>
      <c r="CH963" s="20"/>
      <c r="CI963" s="20"/>
      <c r="CJ963" s="20"/>
      <c r="CK963" s="20"/>
      <c r="CL963" s="20"/>
    </row>
    <row r="964" spans="1:101" ht="18" customHeight="1"/>
    <row r="965" spans="1:101" ht="18" customHeight="1" thickBot="1">
      <c r="A965" s="23"/>
      <c r="B965" s="23"/>
      <c r="C965" s="23"/>
      <c r="D965" s="20" t="s">
        <v>15</v>
      </c>
      <c r="E965" s="20"/>
      <c r="F965" s="20"/>
      <c r="G965" s="20"/>
      <c r="H965" s="20"/>
      <c r="I965" s="20" t="s">
        <v>16</v>
      </c>
      <c r="J965" s="20"/>
      <c r="K965" s="20"/>
      <c r="L965" s="20"/>
      <c r="M965" s="23"/>
      <c r="N965" s="23"/>
      <c r="O965" s="24" t="s">
        <v>17</v>
      </c>
      <c r="P965" s="23"/>
      <c r="Q965" s="23"/>
      <c r="R965" s="23"/>
      <c r="S965" s="20"/>
      <c r="T965" s="20" t="s">
        <v>18</v>
      </c>
      <c r="U965" s="23"/>
      <c r="V965" s="23"/>
      <c r="W965" s="23"/>
      <c r="X965" s="23"/>
      <c r="Y965" s="24" t="s">
        <v>19</v>
      </c>
      <c r="Z965" s="23"/>
      <c r="AA965" s="23"/>
      <c r="AB965" s="23"/>
      <c r="AC965" s="24" t="s">
        <v>20</v>
      </c>
      <c r="AD965" s="20"/>
      <c r="AE965" s="20"/>
      <c r="AF965" s="20"/>
      <c r="AG965" s="20"/>
      <c r="AH965" s="23"/>
      <c r="AI965" s="24" t="s">
        <v>21</v>
      </c>
      <c r="AJ965" s="23"/>
      <c r="AK965" s="23"/>
      <c r="AL965" s="20"/>
      <c r="AM965" s="24" t="s">
        <v>31</v>
      </c>
      <c r="AN965" s="20"/>
      <c r="AO965" s="23"/>
      <c r="AP965" s="23"/>
      <c r="AQ965" s="23"/>
      <c r="AR965" s="23"/>
      <c r="AS965" s="24" t="s">
        <v>91</v>
      </c>
      <c r="AT965" s="23"/>
      <c r="AU965" s="23"/>
      <c r="AV965" s="23"/>
      <c r="AW965" s="24" t="s">
        <v>32</v>
      </c>
      <c r="AX965" s="20"/>
      <c r="AY965" s="20"/>
      <c r="AZ965" s="20"/>
      <c r="BA965" s="20"/>
      <c r="BB965" s="23"/>
      <c r="BC965" s="24" t="s">
        <v>22</v>
      </c>
      <c r="BD965" s="23"/>
      <c r="BE965" s="23"/>
      <c r="BF965" s="23"/>
      <c r="BG965" s="24" t="s">
        <v>33</v>
      </c>
      <c r="BH965" s="20"/>
      <c r="BI965" s="23"/>
      <c r="BJ965" s="23"/>
      <c r="BK965" s="23"/>
      <c r="BL965" s="23"/>
      <c r="BM965" s="24" t="s">
        <v>34</v>
      </c>
      <c r="BN965" s="23"/>
      <c r="BO965" s="23"/>
      <c r="BP965" s="23"/>
      <c r="BQ965" s="24" t="s">
        <v>89</v>
      </c>
      <c r="BR965" s="20"/>
      <c r="BS965" s="20"/>
      <c r="BT965" s="20"/>
      <c r="BU965" s="20"/>
      <c r="BV965" s="23"/>
      <c r="BW965" s="24" t="s">
        <v>35</v>
      </c>
      <c r="BX965" s="23"/>
      <c r="BY965" s="23"/>
      <c r="BZ965" s="23"/>
      <c r="CA965" s="24" t="s">
        <v>90</v>
      </c>
      <c r="CB965" s="20"/>
      <c r="CC965" s="23"/>
      <c r="CD965" s="23"/>
      <c r="CE965" s="23"/>
      <c r="CF965" s="23"/>
      <c r="CG965" s="24" t="s">
        <v>92</v>
      </c>
      <c r="CH965" s="23"/>
      <c r="CI965" s="23"/>
      <c r="CJ965" s="23"/>
      <c r="CK965" s="24" t="s">
        <v>36</v>
      </c>
      <c r="CL965" s="24"/>
      <c r="CM965" s="23"/>
      <c r="CN965" s="23"/>
      <c r="CO965" s="23"/>
      <c r="CP965" s="23"/>
      <c r="CQ965" s="24" t="s">
        <v>93</v>
      </c>
      <c r="CR965" s="23"/>
      <c r="CS965" s="23"/>
    </row>
    <row r="966" spans="1:101" ht="18" customHeight="1" thickBot="1">
      <c r="A966" s="23"/>
      <c r="B966" s="33"/>
      <c r="C966" s="23"/>
      <c r="D966" s="7" t="s">
        <v>2</v>
      </c>
      <c r="E966" s="8"/>
      <c r="F966" s="8" t="s">
        <v>3</v>
      </c>
      <c r="G966" s="9"/>
      <c r="H966" s="10"/>
      <c r="I966" s="7" t="s">
        <v>4</v>
      </c>
      <c r="J966" s="8"/>
      <c r="K966" s="8" t="s">
        <v>5</v>
      </c>
      <c r="L966" s="9"/>
      <c r="M966" s="23"/>
      <c r="N966" s="251" t="s">
        <v>79</v>
      </c>
      <c r="O966" s="252"/>
      <c r="P966" s="253" t="s">
        <v>80</v>
      </c>
      <c r="Q966" s="254"/>
      <c r="R966" s="23"/>
      <c r="S966" s="7" t="s">
        <v>11</v>
      </c>
      <c r="T966" s="8"/>
      <c r="U966" s="8" t="s">
        <v>12</v>
      </c>
      <c r="V966" s="9"/>
      <c r="W966" s="20"/>
      <c r="X966" s="251" t="s">
        <v>79</v>
      </c>
      <c r="Y966" s="252"/>
      <c r="Z966" s="253" t="s">
        <v>80</v>
      </c>
      <c r="AA966" s="254"/>
      <c r="AB966" s="20"/>
      <c r="AC966" s="7" t="s">
        <v>4</v>
      </c>
      <c r="AD966" s="8"/>
      <c r="AE966" s="8" t="s">
        <v>5</v>
      </c>
      <c r="AF966" s="9"/>
      <c r="AG966" s="20"/>
      <c r="AH966" s="251" t="s">
        <v>0</v>
      </c>
      <c r="AI966" s="252"/>
      <c r="AJ966" s="253" t="s">
        <v>1</v>
      </c>
      <c r="AK966" s="254"/>
      <c r="AL966" s="20"/>
      <c r="AM966" s="7" t="s">
        <v>11</v>
      </c>
      <c r="AN966" s="8"/>
      <c r="AO966" s="8" t="s">
        <v>12</v>
      </c>
      <c r="AP966" s="9"/>
      <c r="AQ966" s="23"/>
      <c r="AR966" s="251" t="s">
        <v>0</v>
      </c>
      <c r="AS966" s="252"/>
      <c r="AT966" s="253" t="s">
        <v>1</v>
      </c>
      <c r="AU966" s="254"/>
      <c r="AV966" s="36"/>
      <c r="AW966" s="7" t="s">
        <v>4</v>
      </c>
      <c r="AX966" s="8"/>
      <c r="AY966" s="8" t="s">
        <v>5</v>
      </c>
      <c r="AZ966" s="9"/>
      <c r="BA966" s="20"/>
      <c r="BB966" s="251" t="s">
        <v>0</v>
      </c>
      <c r="BC966" s="252"/>
      <c r="BD966" s="253" t="s">
        <v>1</v>
      </c>
      <c r="BE966" s="254"/>
      <c r="BF966" s="36"/>
      <c r="BG966" s="7" t="s">
        <v>11</v>
      </c>
      <c r="BH966" s="8"/>
      <c r="BI966" s="8" t="s">
        <v>12</v>
      </c>
      <c r="BJ966" s="9"/>
      <c r="BK966" s="36"/>
      <c r="BL966" s="251" t="s">
        <v>0</v>
      </c>
      <c r="BM966" s="252"/>
      <c r="BN966" s="253" t="s">
        <v>1</v>
      </c>
      <c r="BO966" s="254"/>
      <c r="BP966" s="36"/>
      <c r="BQ966" s="7" t="s">
        <v>4</v>
      </c>
      <c r="BR966" s="8"/>
      <c r="BS966" s="8" t="s">
        <v>5</v>
      </c>
      <c r="BT966" s="9"/>
      <c r="BU966" s="20"/>
      <c r="BV966" s="251" t="s">
        <v>0</v>
      </c>
      <c r="BW966" s="252"/>
      <c r="BX966" s="253" t="s">
        <v>1</v>
      </c>
      <c r="BY966" s="254"/>
      <c r="BZ966" s="36"/>
      <c r="CA966" s="7" t="s">
        <v>11</v>
      </c>
      <c r="CB966" s="8"/>
      <c r="CC966" s="8" t="s">
        <v>12</v>
      </c>
      <c r="CD966" s="9"/>
      <c r="CE966" s="36"/>
      <c r="CF966" s="251" t="s">
        <v>0</v>
      </c>
      <c r="CG966" s="252"/>
      <c r="CH966" s="253" t="s">
        <v>1</v>
      </c>
      <c r="CI966" s="254"/>
      <c r="CJ966" s="23"/>
      <c r="CK966" s="7" t="s">
        <v>23</v>
      </c>
      <c r="CL966" s="8"/>
      <c r="CM966" s="8" t="s">
        <v>24</v>
      </c>
      <c r="CN966" s="9"/>
      <c r="CO966" s="23"/>
      <c r="CP966" s="251" t="s">
        <v>0</v>
      </c>
      <c r="CQ966" s="252"/>
      <c r="CR966" s="253" t="s">
        <v>1</v>
      </c>
      <c r="CS966" s="254"/>
      <c r="CU966" s="26" t="s">
        <v>25</v>
      </c>
      <c r="CW966" s="50" t="s">
        <v>44</v>
      </c>
    </row>
    <row r="967" spans="1:101" ht="18" customHeight="1" thickTop="1" thickBot="1">
      <c r="B967" s="34">
        <v>1.32</v>
      </c>
      <c r="D967" s="11">
        <v>1</v>
      </c>
      <c r="E967" s="12">
        <v>0</v>
      </c>
      <c r="F967" s="13">
        <v>0</v>
      </c>
      <c r="G967" s="40">
        <f t="shared" ref="G967" si="10134">-1/($E$4*$B967)</f>
        <v>-0.79585645296329199</v>
      </c>
      <c r="H967" s="10"/>
      <c r="I967" s="11">
        <v>1</v>
      </c>
      <c r="J967" s="12">
        <v>0</v>
      </c>
      <c r="K967" s="13">
        <v>0</v>
      </c>
      <c r="L967" s="14">
        <v>0</v>
      </c>
      <c r="N967" s="1">
        <f t="shared" ref="N967" si="10135">D967*I967+F967*I970-E967*J967-G967*J970</f>
        <v>0.1186645881081404</v>
      </c>
      <c r="O967" s="4">
        <f t="shared" ref="O967" si="10136">(D967*J967+E967*I967+F967*J970+G967*I970)</f>
        <v>0</v>
      </c>
      <c r="P967" s="2">
        <f t="shared" ref="P967" si="10137">D967*K967+F967*K970-E967*L967-G967*L970</f>
        <v>0</v>
      </c>
      <c r="Q967" s="3">
        <f t="shared" ref="Q967" si="10138">(D967*L967+E967*K967+F967*L970+G967*K970)</f>
        <v>-0.79585645296329199</v>
      </c>
      <c r="S967" s="11">
        <v>1</v>
      </c>
      <c r="T967" s="12">
        <v>0</v>
      </c>
      <c r="U967" s="13">
        <v>0</v>
      </c>
      <c r="V967" s="40">
        <f t="shared" ref="V967" si="10139">-1/($T$4*$B967)</f>
        <v>-1.5206257679160129</v>
      </c>
      <c r="W967" s="20"/>
      <c r="X967" s="1">
        <f t="shared" ref="X967" si="10140">N967*S967+P967*S970-O967*T967-Q967*T970</f>
        <v>0.1186645881081404</v>
      </c>
      <c r="Y967" s="4">
        <f t="shared" ref="Y967" si="10141">(N967*T967+O967*S967+P967*T970+Q967*S970)</f>
        <v>0</v>
      </c>
      <c r="Z967" s="2">
        <f t="shared" ref="Z967" si="10142">N967*U967+P967*U970-O967*V967-Q967*V970</f>
        <v>0</v>
      </c>
      <c r="AA967" s="3">
        <f t="shared" ref="AA967" si="10143">(N967*V967+O967*U967+P967*V970+Q967*U970)</f>
        <v>-0.97630088337967036</v>
      </c>
      <c r="AB967" s="20"/>
      <c r="AC967" s="11">
        <v>1</v>
      </c>
      <c r="AD967" s="12">
        <v>0</v>
      </c>
      <c r="AE967" s="13">
        <v>0</v>
      </c>
      <c r="AF967" s="14">
        <v>0</v>
      </c>
      <c r="AG967" s="20"/>
      <c r="AH967" s="1">
        <f t="shared" ref="AH967" si="10144">X967*AC967+Z967*AC970-Y967*AD967-AA967*AD970</f>
        <v>-1.1165088944373425</v>
      </c>
      <c r="AI967" s="4">
        <f t="shared" ref="AI967" si="10145">(X967*AD967+Y967*AC967+Z967*AD970+AA967*AC970)</f>
        <v>0</v>
      </c>
      <c r="AJ967" s="2">
        <f t="shared" ref="AJ967" si="10146">X967*AE967+Z967*AE970-Y967*AF967-AA967*AF970</f>
        <v>0</v>
      </c>
      <c r="AK967" s="3">
        <f t="shared" ref="AK967" si="10147">(X967*AF967+Y967*AE967+Z967*AF970+AA967*AE970)</f>
        <v>-0.97630088337967036</v>
      </c>
      <c r="AL967" s="20"/>
      <c r="AM967" s="11">
        <v>1</v>
      </c>
      <c r="AN967" s="12">
        <v>0</v>
      </c>
      <c r="AO967" s="13">
        <v>0</v>
      </c>
      <c r="AP967" s="40">
        <f t="shared" ref="AP967" si="10148">-1/($AN$4*$B967)</f>
        <v>-1.5802581509715425</v>
      </c>
      <c r="AR967" s="1">
        <f t="shared" ref="AR967" si="10149">AH967*AM967+AJ967*AM970-AI967*AN967-AK967*AN970</f>
        <v>-1.1165088944373425</v>
      </c>
      <c r="AS967" s="4">
        <f t="shared" ref="AS967" si="10150">(AH967*AN967+AI967*AM967+AJ967*AN970+AK967*AM970)</f>
        <v>0</v>
      </c>
      <c r="AT967" s="2">
        <f t="shared" ref="AT967" si="10151">AH967*AO967+AJ967*AO970-AI967*AP967-AK967*AP970</f>
        <v>0</v>
      </c>
      <c r="AU967" s="3">
        <f t="shared" ref="AU967" si="10152">(AH967*AP967+AI967*AO967+AJ967*AP970+AK967*AO970)</f>
        <v>0.78807139768716572</v>
      </c>
      <c r="AV967" s="20"/>
      <c r="AW967" s="11">
        <v>1</v>
      </c>
      <c r="AX967" s="12">
        <v>0</v>
      </c>
      <c r="AY967" s="13">
        <v>0</v>
      </c>
      <c r="AZ967" s="14">
        <v>0</v>
      </c>
      <c r="BA967" s="20"/>
      <c r="BB967" s="1">
        <f t="shared" ref="BB967" si="10153">AR967*AW967+AT967*AW970-AS967*AX967-AU967*AX970</f>
        <v>-0.11947518347100861</v>
      </c>
      <c r="BC967" s="4">
        <f t="shared" ref="BC967" si="10154">(AR967*AX967+AS967*AW967+AT967*AX970+AU967*AW970)</f>
        <v>0</v>
      </c>
      <c r="BD967" s="2">
        <f t="shared" ref="BD967" si="10155">AR967*AY967+AT967*AY970-AS967*AZ967-AU967*AZ970</f>
        <v>0</v>
      </c>
      <c r="BE967" s="3">
        <f t="shared" ref="BE967" si="10156">(AR967*AZ967+AS967*AY967+AT967*AZ970+AU967*AY970)</f>
        <v>0.78807139768716572</v>
      </c>
      <c r="BF967" s="20"/>
      <c r="BG967" s="11">
        <v>1</v>
      </c>
      <c r="BH967" s="12">
        <v>0</v>
      </c>
      <c r="BI967" s="13">
        <v>0</v>
      </c>
      <c r="BJ967" s="40">
        <f t="shared" ref="BJ967" si="10157">-1/($BH$4*$B967)</f>
        <v>-1.5206257679160129</v>
      </c>
      <c r="BK967" s="20"/>
      <c r="BL967" s="1">
        <f t="shared" ref="BL967" si="10158">BB967*BG967+BD967*BG970-BC967*BH967-BE967*BH970</f>
        <v>-0.11947518347100861</v>
      </c>
      <c r="BM967" s="4">
        <f t="shared" ref="BM967" si="10159">(BB967*BH967+BC967*BG967+BD967*BH970+BE967*BG970)</f>
        <v>0</v>
      </c>
      <c r="BN967" s="2">
        <f t="shared" ref="BN967" si="10160">BB967*BI967+BD967*BI970-BC967*BJ967-BE967*BJ970</f>
        <v>0</v>
      </c>
      <c r="BO967" s="3">
        <f t="shared" ref="BO967" si="10161">(BB967*BJ967+BC967*BI967+BD967*BJ970+BE967*BI970)</f>
        <v>0.96974844029967477</v>
      </c>
      <c r="BP967" s="20"/>
      <c r="BQ967" s="11">
        <v>1</v>
      </c>
      <c r="BR967" s="12">
        <v>0</v>
      </c>
      <c r="BS967" s="13">
        <v>0</v>
      </c>
      <c r="BT967" s="14">
        <v>0</v>
      </c>
      <c r="BU967" s="20"/>
      <c r="BV967" s="1">
        <f t="shared" ref="BV967" si="10162">BL967*BQ967+BN967*BQ970-BM967*BR967-BO967*BR970</f>
        <v>0.95442908391378212</v>
      </c>
      <c r="BW967" s="4">
        <f t="shared" ref="BW967" si="10163">(BL967*BR967+BM967*BQ967+BN967*BR970+BO967*BQ970)</f>
        <v>0</v>
      </c>
      <c r="BX967" s="2">
        <f t="shared" ref="BX967" si="10164">BL967*BS967+BN967*BS970-BM967*BT967-BO967*BT970</f>
        <v>0</v>
      </c>
      <c r="BY967" s="3">
        <f t="shared" ref="BY967" si="10165">(BL967*BT967+BM967*BS967+BN967*BT970+BO967*BS970)</f>
        <v>0.96974844029967477</v>
      </c>
      <c r="BZ967" s="20"/>
      <c r="CA967" s="11">
        <v>1</v>
      </c>
      <c r="CB967" s="12">
        <v>0</v>
      </c>
      <c r="CC967" s="13">
        <v>0</v>
      </c>
      <c r="CD967" s="40">
        <f t="shared" ref="CD967" si="10166">-1/($CB$4*$B967)</f>
        <v>-0.79585645296329199</v>
      </c>
      <c r="CE967" s="20"/>
      <c r="CF967" s="1">
        <f t="shared" ref="CF967" si="10167">BV967*CA967+BX967*CA970-BW967*CB967-BY967*CB970</f>
        <v>0.95442908391378212</v>
      </c>
      <c r="CG967" s="4">
        <f t="shared" ref="CG967" si="10168">(BV967*CB967+BW967*CA967+BX967*CB970+BY967*CA970)</f>
        <v>0</v>
      </c>
      <c r="CH967" s="2">
        <f t="shared" ref="CH967" si="10169">BV967*CC967+BX967*CC970-BW967*CD967-BY967*CD970</f>
        <v>0</v>
      </c>
      <c r="CI967" s="3">
        <f t="shared" ref="CI967" si="10170">(BV967*CD967+BW967*CC967+BX967*CD970+BY967*CC970)</f>
        <v>0.21015989497104792</v>
      </c>
      <c r="CJ967" s="28"/>
      <c r="CK967" s="11">
        <v>1</v>
      </c>
      <c r="CL967" s="12">
        <v>0</v>
      </c>
      <c r="CM967" s="13">
        <v>0</v>
      </c>
      <c r="CN967" s="14">
        <v>0</v>
      </c>
      <c r="CP967" s="1">
        <f t="shared" ref="CP967" si="10171">CF967*CK967+CH967*CK970-CG967*CL967-CI967*CL970</f>
        <v>0.95442908391378212</v>
      </c>
      <c r="CQ967" s="4">
        <f t="shared" ref="CQ967" si="10172">(CF967*CL967+CG967*CK967+CH967*CL970+CI967*CK970)</f>
        <v>0.21015989497104792</v>
      </c>
      <c r="CR967" s="2">
        <f t="shared" ref="CR967" si="10173">CF967*CM967+CH967*CM970-CG967*CN967-CI967*CN970</f>
        <v>0</v>
      </c>
      <c r="CS967" s="3">
        <f t="shared" ref="CS967" si="10174">(CF967*CN967+CG967*CM967+CH967*CN970+CI967*CM970)</f>
        <v>0.21015989497104792</v>
      </c>
      <c r="CU967" s="29">
        <f t="shared" ref="CU967" si="10175">20*LOG(((1+$CL$4)/$CL$4)/((CP967+CP970)^2+(CQ967+CQ970)^2)^0.5)</f>
        <v>-4.9273284906965836E-2</v>
      </c>
      <c r="CW967" s="51">
        <f t="shared" ref="CW967" si="10176">((CP967^2+CQ967^2)^0.5)/((CP970^2+CQ970^2)^0.5)</f>
        <v>0.93584590025618697</v>
      </c>
    </row>
    <row r="968" spans="1:101" ht="18" customHeight="1" thickBot="1">
      <c r="D968" s="11"/>
      <c r="E968" s="13"/>
      <c r="F968" s="13"/>
      <c r="G968" s="15"/>
      <c r="H968" s="10"/>
      <c r="I968" s="11"/>
      <c r="J968" s="13"/>
      <c r="K968" s="13"/>
      <c r="L968" s="15"/>
      <c r="N968" s="5"/>
      <c r="Q968" s="6"/>
      <c r="S968" s="11"/>
      <c r="T968" s="13"/>
      <c r="U968" s="13"/>
      <c r="V968" s="15"/>
      <c r="W968" s="20"/>
      <c r="X968" s="5"/>
      <c r="AA968" s="6"/>
      <c r="AB968" s="20"/>
      <c r="AC968" s="11"/>
      <c r="AD968" s="13"/>
      <c r="AE968" s="13"/>
      <c r="AF968" s="15"/>
      <c r="AG968" s="20"/>
      <c r="AH968" s="5"/>
      <c r="AK968" s="6"/>
      <c r="AL968" s="20"/>
      <c r="AM968" s="11"/>
      <c r="AN968" s="13"/>
      <c r="AO968" s="13"/>
      <c r="AP968" s="15"/>
      <c r="AR968" s="5"/>
      <c r="AU968" s="6"/>
      <c r="AW968" s="11"/>
      <c r="AX968" s="13"/>
      <c r="AY968" s="13"/>
      <c r="AZ968" s="15"/>
      <c r="BA968" s="20"/>
      <c r="BB968" s="5"/>
      <c r="BE968" s="6"/>
      <c r="BG968" s="11"/>
      <c r="BH968" s="13"/>
      <c r="BI968" s="13"/>
      <c r="BJ968" s="15"/>
      <c r="BL968" s="5"/>
      <c r="BO968" s="6"/>
      <c r="BQ968" s="11"/>
      <c r="BR968" s="13"/>
      <c r="BS968" s="13"/>
      <c r="BT968" s="15"/>
      <c r="BU968" s="20"/>
      <c r="BV968" s="5"/>
      <c r="BY968" s="6"/>
      <c r="CA968" s="11"/>
      <c r="CB968" s="13"/>
      <c r="CC968" s="13"/>
      <c r="CD968" s="15"/>
      <c r="CF968" s="5"/>
      <c r="CI968" s="6"/>
      <c r="CK968" s="11"/>
      <c r="CL968" s="13"/>
      <c r="CM968" s="13"/>
      <c r="CN968" s="15"/>
      <c r="CP968" s="5"/>
      <c r="CS968" s="6"/>
      <c r="CW968" s="52"/>
    </row>
    <row r="969" spans="1:101" ht="18" customHeight="1" thickBot="1">
      <c r="D969" s="11" t="s">
        <v>6</v>
      </c>
      <c r="E969" s="13"/>
      <c r="F969" s="13" t="s">
        <v>7</v>
      </c>
      <c r="G969" s="15"/>
      <c r="H969" s="10"/>
      <c r="I969" s="11" t="s">
        <v>8</v>
      </c>
      <c r="J969" s="13"/>
      <c r="K969" s="13" t="s">
        <v>9</v>
      </c>
      <c r="L969" s="15"/>
      <c r="N969" s="251" t="s">
        <v>26</v>
      </c>
      <c r="O969" s="252"/>
      <c r="P969" s="253" t="s">
        <v>27</v>
      </c>
      <c r="Q969" s="254"/>
      <c r="S969" s="11" t="s">
        <v>13</v>
      </c>
      <c r="T969" s="13"/>
      <c r="U969" s="13" t="s">
        <v>14</v>
      </c>
      <c r="V969" s="15"/>
      <c r="W969" s="20"/>
      <c r="X969" s="251" t="s">
        <v>26</v>
      </c>
      <c r="Y969" s="252"/>
      <c r="Z969" s="253" t="s">
        <v>27</v>
      </c>
      <c r="AA969" s="254"/>
      <c r="AB969" s="20"/>
      <c r="AC969" s="11" t="s">
        <v>8</v>
      </c>
      <c r="AD969" s="13"/>
      <c r="AE969" s="13" t="s">
        <v>9</v>
      </c>
      <c r="AF969" s="15"/>
      <c r="AG969" s="20"/>
      <c r="AH969" s="251" t="s">
        <v>26</v>
      </c>
      <c r="AI969" s="252"/>
      <c r="AJ969" s="253" t="s">
        <v>27</v>
      </c>
      <c r="AK969" s="254"/>
      <c r="AL969" s="20"/>
      <c r="AM969" s="11" t="s">
        <v>13</v>
      </c>
      <c r="AN969" s="13"/>
      <c r="AO969" s="13" t="s">
        <v>14</v>
      </c>
      <c r="AP969" s="15"/>
      <c r="AR969" s="251" t="s">
        <v>26</v>
      </c>
      <c r="AS969" s="252"/>
      <c r="AT969" s="253" t="s">
        <v>27</v>
      </c>
      <c r="AU969" s="254"/>
      <c r="AV969" s="36"/>
      <c r="AW969" s="11" t="s">
        <v>8</v>
      </c>
      <c r="AX969" s="13"/>
      <c r="AY969" s="13" t="s">
        <v>9</v>
      </c>
      <c r="AZ969" s="15"/>
      <c r="BA969" s="20"/>
      <c r="BB969" s="251" t="s">
        <v>26</v>
      </c>
      <c r="BC969" s="252"/>
      <c r="BD969" s="253" t="s">
        <v>27</v>
      </c>
      <c r="BE969" s="254"/>
      <c r="BF969" s="36"/>
      <c r="BG969" s="11" t="s">
        <v>13</v>
      </c>
      <c r="BH969" s="13"/>
      <c r="BI969" s="13" t="s">
        <v>14</v>
      </c>
      <c r="BJ969" s="15"/>
      <c r="BK969" s="36"/>
      <c r="BL969" s="251" t="s">
        <v>26</v>
      </c>
      <c r="BM969" s="252"/>
      <c r="BN969" s="253" t="s">
        <v>27</v>
      </c>
      <c r="BO969" s="254"/>
      <c r="BP969" s="36"/>
      <c r="BQ969" s="11" t="s">
        <v>8</v>
      </c>
      <c r="BR969" s="13"/>
      <c r="BS969" s="13" t="s">
        <v>9</v>
      </c>
      <c r="BT969" s="15"/>
      <c r="BU969" s="20"/>
      <c r="BV969" s="251" t="s">
        <v>26</v>
      </c>
      <c r="BW969" s="252"/>
      <c r="BX969" s="253" t="s">
        <v>27</v>
      </c>
      <c r="BY969" s="254"/>
      <c r="BZ969" s="36"/>
      <c r="CA969" s="11" t="s">
        <v>13</v>
      </c>
      <c r="CB969" s="13"/>
      <c r="CC969" s="13" t="s">
        <v>14</v>
      </c>
      <c r="CD969" s="15"/>
      <c r="CE969" s="36"/>
      <c r="CF969" s="251" t="s">
        <v>26</v>
      </c>
      <c r="CG969" s="252"/>
      <c r="CH969" s="253" t="s">
        <v>27</v>
      </c>
      <c r="CI969" s="254"/>
      <c r="CK969" s="11" t="s">
        <v>28</v>
      </c>
      <c r="CL969" s="13"/>
      <c r="CM969" s="13" t="s">
        <v>29</v>
      </c>
      <c r="CN969" s="15"/>
      <c r="CP969" s="251" t="s">
        <v>26</v>
      </c>
      <c r="CQ969" s="252"/>
      <c r="CR969" s="253" t="s">
        <v>27</v>
      </c>
      <c r="CS969" s="254"/>
      <c r="CU969" s="38" t="s">
        <v>37</v>
      </c>
      <c r="CW969" s="53" t="s">
        <v>45</v>
      </c>
    </row>
    <row r="970" spans="1:101" ht="18" customHeight="1" thickTop="1" thickBot="1">
      <c r="D970" s="16">
        <v>0</v>
      </c>
      <c r="E970" s="17">
        <v>0</v>
      </c>
      <c r="F970" s="18">
        <v>1</v>
      </c>
      <c r="G970" s="19">
        <v>0</v>
      </c>
      <c r="H970" s="10"/>
      <c r="I970" s="16">
        <v>0</v>
      </c>
      <c r="J970" s="17">
        <f t="shared" ref="J970" si="10177">-1/($J$4*$B967)</f>
        <v>-1.1074049957254166</v>
      </c>
      <c r="K970" s="18">
        <v>1</v>
      </c>
      <c r="L970" s="19">
        <v>0</v>
      </c>
      <c r="N970" s="1">
        <f t="shared" ref="N970" si="10178">D970*I967+F970*I970-E970*J967-G970*J970</f>
        <v>0</v>
      </c>
      <c r="O970" s="4">
        <f t="shared" ref="O970" si="10179">(D970*J967+E970*I967+F970*J970+G970*I970)</f>
        <v>-1.1074049957254166</v>
      </c>
      <c r="P970" s="2">
        <f t="shared" ref="P970" si="10180">D970*K967+F970*K970-E970*L967-G970*L970</f>
        <v>1</v>
      </c>
      <c r="Q970" s="3">
        <f t="shared" ref="Q970" si="10181">(D970*L967+E970*K967+F970*L970+G970*K970)</f>
        <v>0</v>
      </c>
      <c r="S970" s="16">
        <v>0</v>
      </c>
      <c r="T970" s="17">
        <v>0</v>
      </c>
      <c r="U970" s="18">
        <v>1</v>
      </c>
      <c r="V970" s="19">
        <v>0</v>
      </c>
      <c r="W970" s="20"/>
      <c r="X970" s="1">
        <f t="shared" ref="X970" si="10182">N970*S967+P970*S970-O970*T967-Q970*T970</f>
        <v>0</v>
      </c>
      <c r="Y970" s="4">
        <f t="shared" ref="Y970" si="10183">(N970*T967+O970*S967+P970*T970+Q970*S970)</f>
        <v>-1.1074049957254166</v>
      </c>
      <c r="Z970" s="2">
        <f t="shared" ref="Z970" si="10184">N970*U967+P970*U970-O970*V967-Q970*V970</f>
        <v>-0.68394857201899062</v>
      </c>
      <c r="AA970" s="3">
        <f t="shared" ref="AA970" si="10185">(N970*V967+O970*U967+P970*V970+Q970*U970)</f>
        <v>0</v>
      </c>
      <c r="AB970" s="20"/>
      <c r="AC970" s="16">
        <v>0</v>
      </c>
      <c r="AD970" s="17">
        <f t="shared" ref="AD970" si="10186">-1/($AD$4*$B967)</f>
        <v>-1.2651565757778183</v>
      </c>
      <c r="AE970" s="18">
        <v>1</v>
      </c>
      <c r="AF970" s="19">
        <v>0</v>
      </c>
      <c r="AG970" s="20"/>
      <c r="AH970" s="1">
        <f t="shared" ref="AH970" si="10187">X970*AC967+Z970*AC970-Y970*AD967-AA970*AD970</f>
        <v>0</v>
      </c>
      <c r="AI970" s="4">
        <f t="shared" ref="AI970" si="10188">(X970*AD967+Y970*AC967+Z970*AD970+AA970*AC970)</f>
        <v>-0.24210296234174189</v>
      </c>
      <c r="AJ970" s="2">
        <f t="shared" ref="AJ970" si="10189">X970*AE967+Z970*AE970-Y970*AF967-AA970*AF970</f>
        <v>-0.68394857201899062</v>
      </c>
      <c r="AK970" s="3">
        <f t="shared" ref="AK970" si="10190">(X970*AF967+Y970*AE967+Z970*AF970+AA970*AE970)</f>
        <v>0</v>
      </c>
      <c r="AL970" s="20"/>
      <c r="AM970" s="16">
        <v>0</v>
      </c>
      <c r="AN970" s="17">
        <v>0</v>
      </c>
      <c r="AO970" s="18">
        <v>1</v>
      </c>
      <c r="AP970" s="19">
        <v>0</v>
      </c>
      <c r="AR970" s="1">
        <f t="shared" ref="AR970" si="10191">AH970*AM967+AJ970*AM970-AI970*AN967-AK970*AN970</f>
        <v>0</v>
      </c>
      <c r="AS970" s="4">
        <f t="shared" ref="AS970" si="10192">(AH970*AN967+AI970*AM967+AJ970*AN970+AK970*AM970)</f>
        <v>-0.24210296234174189</v>
      </c>
      <c r="AT970" s="2">
        <f t="shared" ref="AT970" si="10193">AH970*AO967+AJ970*AO970-AI970*AP967-AK970*AP970</f>
        <v>-1.0665337516338846</v>
      </c>
      <c r="AU970" s="3">
        <f t="shared" ref="AU970" si="10194">(AH970*AP967+AI970*AO967+AJ970*AP970+AK970*AO970)</f>
        <v>0</v>
      </c>
      <c r="AV970" s="20"/>
      <c r="AW970" s="16">
        <v>0</v>
      </c>
      <c r="AX970" s="17">
        <f t="shared" ref="AX970" si="10195">-1/($AX$4*$B967)</f>
        <v>-1.2651565757778183</v>
      </c>
      <c r="AY970" s="18">
        <v>1</v>
      </c>
      <c r="AZ970" s="19">
        <v>0</v>
      </c>
      <c r="BA970" s="20"/>
      <c r="BB970" s="1">
        <f t="shared" ref="BB970" si="10196">AR970*AW967+AT970*AW970-AS970*AX967-AU970*AX970</f>
        <v>0</v>
      </c>
      <c r="BC970" s="4">
        <f t="shared" ref="BC970" si="10197">(AR970*AX967+AS970*AW967+AT970*AX970+AU970*AW970)</f>
        <v>1.1072292268268538</v>
      </c>
      <c r="BD970" s="2">
        <f t="shared" ref="BD970" si="10198">AR970*AY967+AT970*AY970-AS970*AZ967-AU970*AZ970</f>
        <v>-1.0665337516338846</v>
      </c>
      <c r="BE970" s="3">
        <f t="shared" ref="BE970" si="10199">(AR970*AZ967+AS970*AY967+AT970*AZ970+AU970*AY970)</f>
        <v>0</v>
      </c>
      <c r="BF970" s="20"/>
      <c r="BG970" s="16">
        <v>0</v>
      </c>
      <c r="BH970" s="17">
        <v>0</v>
      </c>
      <c r="BI970" s="18">
        <v>1</v>
      </c>
      <c r="BJ970" s="19">
        <v>0</v>
      </c>
      <c r="BK970" s="20"/>
      <c r="BL970" s="1">
        <f t="shared" ref="BL970" si="10200">BB970*BG967+BD970*BG970-BC970*BH967-BE970*BH970</f>
        <v>0</v>
      </c>
      <c r="BM970" s="4">
        <f t="shared" ref="BM970" si="10201">(BB970*BH967+BC970*BG967+BD970*BH970+BE970*BG970)</f>
        <v>1.1072292268268538</v>
      </c>
      <c r="BN970" s="2">
        <f t="shared" ref="BN970" si="10202">BB970*BI967+BD970*BI970-BC970*BJ967-BE970*BJ970</f>
        <v>0.61714754166875307</v>
      </c>
      <c r="BO970" s="3">
        <f t="shared" ref="BO970" si="10203">(BB970*BJ967+BC970*BI967+BD970*BJ970+BE970*BI970)</f>
        <v>0</v>
      </c>
      <c r="BP970" s="20"/>
      <c r="BQ970" s="16">
        <v>0</v>
      </c>
      <c r="BR970" s="17">
        <f t="shared" ref="BR970" si="10204">-1/($BR$4*$B967)</f>
        <v>-1.1074049957254166</v>
      </c>
      <c r="BS970" s="18">
        <v>1</v>
      </c>
      <c r="BT970" s="19">
        <v>0</v>
      </c>
      <c r="BU970" s="20"/>
      <c r="BV970" s="1">
        <f t="shared" ref="BV970" si="10205">BL970*BQ967+BN970*BQ970-BM970*BR967-BO970*BR970</f>
        <v>0</v>
      </c>
      <c r="BW970" s="4">
        <f t="shared" ref="BW970" si="10206">(BL970*BR967+BM970*BQ967+BN970*BR970+BO970*BQ970)</f>
        <v>0.42379695608321688</v>
      </c>
      <c r="BX970" s="2">
        <f t="shared" ref="BX970" si="10207">BL970*BS967+BN970*BS970-BM970*BT967-BO970*BT970</f>
        <v>0.61714754166875307</v>
      </c>
      <c r="BY970" s="3">
        <f t="shared" ref="BY970" si="10208">(BL970*BT967+BM970*BS967+BN970*BT970+BO970*BS970)</f>
        <v>0</v>
      </c>
      <c r="BZ970" s="20"/>
      <c r="CA970" s="16">
        <v>0</v>
      </c>
      <c r="CB970" s="17">
        <v>0</v>
      </c>
      <c r="CC970" s="18">
        <v>1</v>
      </c>
      <c r="CD970" s="19">
        <v>0</v>
      </c>
      <c r="CE970" s="20"/>
      <c r="CF970" s="1">
        <f t="shared" ref="CF970" si="10209">BV970*CA967+BX970*CA970-BW970*CB967-BY970*CB970</f>
        <v>0</v>
      </c>
      <c r="CG970" s="4">
        <f t="shared" ref="CG970" si="10210">(BV970*CB967+BW970*CA967+BX970*CB970+BY970*CA970)</f>
        <v>0.42379695608321688</v>
      </c>
      <c r="CH970" s="2">
        <f t="shared" ref="CH970" si="10211">BV970*CC967+BX970*CC970-BW970*CD967-BY970*CD970</f>
        <v>0.95442908391378212</v>
      </c>
      <c r="CI970" s="3">
        <f t="shared" ref="CI970" si="10212">(BV970*CD967+BW970*CC967+BX970*CD970+BY970*CC970)</f>
        <v>0</v>
      </c>
      <c r="CK970" s="16">
        <f t="shared" ref="CK970" si="10213">1/$CL$4</f>
        <v>1</v>
      </c>
      <c r="CL970" s="17">
        <v>0</v>
      </c>
      <c r="CM970" s="18">
        <v>1</v>
      </c>
      <c r="CN970" s="19">
        <v>0</v>
      </c>
      <c r="CP970" s="1">
        <f t="shared" ref="CP970" si="10214">CF970*CK967+CH970*CK970-CG970*CL967-CI970*CL970</f>
        <v>0.95442908391378212</v>
      </c>
      <c r="CQ970" s="4">
        <f t="shared" ref="CQ970" si="10215">(CF970*CL967+CG970*CK967+CH970*CL970+CI970*CK970)</f>
        <v>0.42379695608321688</v>
      </c>
      <c r="CR970" s="2">
        <f t="shared" ref="CR970" si="10216">CF970*CM967+CH970*CM970-CG970*CN967-CI970*CN970</f>
        <v>0.95442908391378212</v>
      </c>
      <c r="CS970" s="3">
        <f t="shared" ref="CS970" si="10217">(CF970*CN967+CG970*CM967+CH970*CN970+CI970*CM970)</f>
        <v>0</v>
      </c>
      <c r="CU970" s="39">
        <f t="shared" ref="CU970" si="10218">(180/PI())*ATAN(-1*(CQ967/CP967))</f>
        <v>-12.418039639229002</v>
      </c>
      <c r="CW970" s="54">
        <f t="shared" ref="CW970" si="10219">20*LOG(((1-(10^(CU967/20)^2)*(1-((1-CW967)/(1+CW967))^2))^0.5))</f>
        <v>-19.077233533448055</v>
      </c>
    </row>
    <row r="971" spans="1:101" ht="18" customHeight="1"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3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  <c r="BA971" s="20"/>
      <c r="BB971" s="20"/>
      <c r="BC971" s="20"/>
      <c r="BD971" s="20"/>
      <c r="BE971" s="20"/>
      <c r="BF971" s="20"/>
      <c r="BG971" s="20"/>
      <c r="BH971" s="20"/>
      <c r="BI971" s="20"/>
      <c r="BJ971" s="20"/>
      <c r="BK971" s="20"/>
      <c r="BL971" s="20"/>
      <c r="BM971" s="20"/>
      <c r="BN971" s="20"/>
      <c r="BO971" s="20"/>
      <c r="BP971" s="20"/>
      <c r="BQ971" s="20"/>
      <c r="BR971" s="20"/>
      <c r="BS971" s="20"/>
      <c r="BT971" s="20"/>
      <c r="BU971" s="20"/>
      <c r="BV971" s="20"/>
      <c r="BW971" s="20"/>
      <c r="BX971" s="20"/>
      <c r="BY971" s="20"/>
      <c r="BZ971" s="20"/>
      <c r="CA971" s="20"/>
      <c r="CB971" s="20"/>
      <c r="CC971" s="20"/>
      <c r="CD971" s="20"/>
      <c r="CE971" s="20"/>
      <c r="CF971" s="20"/>
      <c r="CG971" s="20"/>
      <c r="CH971" s="20"/>
      <c r="CI971" s="20"/>
      <c r="CJ971" s="20"/>
      <c r="CK971" s="20"/>
      <c r="CL971" s="20"/>
    </row>
    <row r="972" spans="1:101" ht="18" customHeight="1"/>
    <row r="973" spans="1:101" ht="18" customHeight="1" thickBot="1">
      <c r="A973" s="23"/>
      <c r="B973" s="23"/>
      <c r="C973" s="23"/>
      <c r="D973" s="20" t="s">
        <v>15</v>
      </c>
      <c r="E973" s="20"/>
      <c r="F973" s="20"/>
      <c r="G973" s="20"/>
      <c r="H973" s="20"/>
      <c r="I973" s="20" t="s">
        <v>16</v>
      </c>
      <c r="J973" s="20"/>
      <c r="K973" s="20"/>
      <c r="L973" s="20"/>
      <c r="M973" s="23"/>
      <c r="N973" s="23"/>
      <c r="O973" s="24" t="s">
        <v>17</v>
      </c>
      <c r="P973" s="23"/>
      <c r="Q973" s="23"/>
      <c r="R973" s="23"/>
      <c r="S973" s="20"/>
      <c r="T973" s="20" t="s">
        <v>18</v>
      </c>
      <c r="U973" s="23"/>
      <c r="V973" s="23"/>
      <c r="W973" s="23"/>
      <c r="X973" s="23"/>
      <c r="Y973" s="24" t="s">
        <v>19</v>
      </c>
      <c r="Z973" s="23"/>
      <c r="AA973" s="23"/>
      <c r="AB973" s="23"/>
      <c r="AC973" s="24" t="s">
        <v>20</v>
      </c>
      <c r="AD973" s="20"/>
      <c r="AE973" s="20"/>
      <c r="AF973" s="20"/>
      <c r="AG973" s="20"/>
      <c r="AH973" s="23"/>
      <c r="AI973" s="24" t="s">
        <v>21</v>
      </c>
      <c r="AJ973" s="23"/>
      <c r="AK973" s="23"/>
      <c r="AL973" s="20"/>
      <c r="AM973" s="24" t="s">
        <v>31</v>
      </c>
      <c r="AN973" s="20"/>
      <c r="AO973" s="23"/>
      <c r="AP973" s="23"/>
      <c r="AQ973" s="23"/>
      <c r="AR973" s="23"/>
      <c r="AS973" s="24" t="s">
        <v>91</v>
      </c>
      <c r="AT973" s="23"/>
      <c r="AU973" s="23"/>
      <c r="AV973" s="23"/>
      <c r="AW973" s="24" t="s">
        <v>32</v>
      </c>
      <c r="AX973" s="20"/>
      <c r="AY973" s="20"/>
      <c r="AZ973" s="20"/>
      <c r="BA973" s="20"/>
      <c r="BB973" s="23"/>
      <c r="BC973" s="24" t="s">
        <v>22</v>
      </c>
      <c r="BD973" s="23"/>
      <c r="BE973" s="23"/>
      <c r="BF973" s="23"/>
      <c r="BG973" s="24" t="s">
        <v>33</v>
      </c>
      <c r="BH973" s="20"/>
      <c r="BI973" s="23"/>
      <c r="BJ973" s="23"/>
      <c r="BK973" s="23"/>
      <c r="BL973" s="23"/>
      <c r="BM973" s="24" t="s">
        <v>34</v>
      </c>
      <c r="BN973" s="23"/>
      <c r="BO973" s="23"/>
      <c r="BP973" s="23"/>
      <c r="BQ973" s="24" t="s">
        <v>89</v>
      </c>
      <c r="BR973" s="20"/>
      <c r="BS973" s="20"/>
      <c r="BT973" s="20"/>
      <c r="BU973" s="20"/>
      <c r="BV973" s="23"/>
      <c r="BW973" s="24" t="s">
        <v>35</v>
      </c>
      <c r="BX973" s="23"/>
      <c r="BY973" s="23"/>
      <c r="BZ973" s="23"/>
      <c r="CA973" s="24" t="s">
        <v>90</v>
      </c>
      <c r="CB973" s="20"/>
      <c r="CC973" s="23"/>
      <c r="CD973" s="23"/>
      <c r="CE973" s="23"/>
      <c r="CF973" s="23"/>
      <c r="CG973" s="24" t="s">
        <v>92</v>
      </c>
      <c r="CH973" s="23"/>
      <c r="CI973" s="23"/>
      <c r="CJ973" s="23"/>
      <c r="CK973" s="24" t="s">
        <v>36</v>
      </c>
      <c r="CL973" s="24"/>
      <c r="CM973" s="23"/>
      <c r="CN973" s="23"/>
      <c r="CO973" s="23"/>
      <c r="CP973" s="23"/>
      <c r="CQ973" s="24" t="s">
        <v>93</v>
      </c>
      <c r="CR973" s="23"/>
      <c r="CS973" s="23"/>
    </row>
    <row r="974" spans="1:101" ht="18" customHeight="1" thickBot="1">
      <c r="A974" s="23"/>
      <c r="B974" s="33"/>
      <c r="C974" s="23"/>
      <c r="D974" s="7" t="s">
        <v>2</v>
      </c>
      <c r="E974" s="8"/>
      <c r="F974" s="8" t="s">
        <v>3</v>
      </c>
      <c r="G974" s="9"/>
      <c r="H974" s="10"/>
      <c r="I974" s="7" t="s">
        <v>4</v>
      </c>
      <c r="J974" s="8"/>
      <c r="K974" s="8" t="s">
        <v>5</v>
      </c>
      <c r="L974" s="9"/>
      <c r="M974" s="23"/>
      <c r="N974" s="251" t="s">
        <v>79</v>
      </c>
      <c r="O974" s="252"/>
      <c r="P974" s="253" t="s">
        <v>80</v>
      </c>
      <c r="Q974" s="254"/>
      <c r="R974" s="23"/>
      <c r="S974" s="7" t="s">
        <v>11</v>
      </c>
      <c r="T974" s="8"/>
      <c r="U974" s="8" t="s">
        <v>12</v>
      </c>
      <c r="V974" s="9"/>
      <c r="W974" s="20"/>
      <c r="X974" s="251" t="s">
        <v>79</v>
      </c>
      <c r="Y974" s="252"/>
      <c r="Z974" s="253" t="s">
        <v>80</v>
      </c>
      <c r="AA974" s="254"/>
      <c r="AB974" s="20"/>
      <c r="AC974" s="7" t="s">
        <v>4</v>
      </c>
      <c r="AD974" s="8"/>
      <c r="AE974" s="8" t="s">
        <v>5</v>
      </c>
      <c r="AF974" s="9"/>
      <c r="AG974" s="20"/>
      <c r="AH974" s="251" t="s">
        <v>0</v>
      </c>
      <c r="AI974" s="252"/>
      <c r="AJ974" s="253" t="s">
        <v>1</v>
      </c>
      <c r="AK974" s="254"/>
      <c r="AL974" s="20"/>
      <c r="AM974" s="7" t="s">
        <v>11</v>
      </c>
      <c r="AN974" s="8"/>
      <c r="AO974" s="8" t="s">
        <v>12</v>
      </c>
      <c r="AP974" s="9"/>
      <c r="AQ974" s="23"/>
      <c r="AR974" s="251" t="s">
        <v>0</v>
      </c>
      <c r="AS974" s="252"/>
      <c r="AT974" s="253" t="s">
        <v>1</v>
      </c>
      <c r="AU974" s="254"/>
      <c r="AV974" s="36"/>
      <c r="AW974" s="7" t="s">
        <v>4</v>
      </c>
      <c r="AX974" s="8"/>
      <c r="AY974" s="8" t="s">
        <v>5</v>
      </c>
      <c r="AZ974" s="9"/>
      <c r="BA974" s="20"/>
      <c r="BB974" s="251" t="s">
        <v>0</v>
      </c>
      <c r="BC974" s="252"/>
      <c r="BD974" s="253" t="s">
        <v>1</v>
      </c>
      <c r="BE974" s="254"/>
      <c r="BF974" s="36"/>
      <c r="BG974" s="7" t="s">
        <v>11</v>
      </c>
      <c r="BH974" s="8"/>
      <c r="BI974" s="8" t="s">
        <v>12</v>
      </c>
      <c r="BJ974" s="9"/>
      <c r="BK974" s="36"/>
      <c r="BL974" s="251" t="s">
        <v>0</v>
      </c>
      <c r="BM974" s="252"/>
      <c r="BN974" s="253" t="s">
        <v>1</v>
      </c>
      <c r="BO974" s="254"/>
      <c r="BP974" s="36"/>
      <c r="BQ974" s="7" t="s">
        <v>4</v>
      </c>
      <c r="BR974" s="8"/>
      <c r="BS974" s="8" t="s">
        <v>5</v>
      </c>
      <c r="BT974" s="9"/>
      <c r="BU974" s="20"/>
      <c r="BV974" s="251" t="s">
        <v>0</v>
      </c>
      <c r="BW974" s="252"/>
      <c r="BX974" s="253" t="s">
        <v>1</v>
      </c>
      <c r="BY974" s="254"/>
      <c r="BZ974" s="36"/>
      <c r="CA974" s="7" t="s">
        <v>11</v>
      </c>
      <c r="CB974" s="8"/>
      <c r="CC974" s="8" t="s">
        <v>12</v>
      </c>
      <c r="CD974" s="9"/>
      <c r="CE974" s="36"/>
      <c r="CF974" s="251" t="s">
        <v>0</v>
      </c>
      <c r="CG974" s="252"/>
      <c r="CH974" s="253" t="s">
        <v>1</v>
      </c>
      <c r="CI974" s="254"/>
      <c r="CJ974" s="23"/>
      <c r="CK974" s="7" t="s">
        <v>23</v>
      </c>
      <c r="CL974" s="8"/>
      <c r="CM974" s="8" t="s">
        <v>24</v>
      </c>
      <c r="CN974" s="9"/>
      <c r="CO974" s="23"/>
      <c r="CP974" s="251" t="s">
        <v>0</v>
      </c>
      <c r="CQ974" s="252"/>
      <c r="CR974" s="253" t="s">
        <v>1</v>
      </c>
      <c r="CS974" s="254"/>
      <c r="CU974" s="26" t="s">
        <v>25</v>
      </c>
      <c r="CW974" s="50" t="s">
        <v>44</v>
      </c>
    </row>
    <row r="975" spans="1:101" ht="18" customHeight="1" thickTop="1" thickBot="1">
      <c r="B975" s="34">
        <v>1.33</v>
      </c>
      <c r="D975" s="11">
        <v>1</v>
      </c>
      <c r="E975" s="12">
        <v>0</v>
      </c>
      <c r="F975" s="13">
        <v>0</v>
      </c>
      <c r="G975" s="40">
        <f t="shared" ref="G975" si="10220">-1/($E$4*$B975)</f>
        <v>-0.78987256985830478</v>
      </c>
      <c r="H975" s="10"/>
      <c r="I975" s="11">
        <v>1</v>
      </c>
      <c r="J975" s="12">
        <v>0</v>
      </c>
      <c r="K975" s="13">
        <v>0</v>
      </c>
      <c r="L975" s="14">
        <v>0</v>
      </c>
      <c r="N975" s="1">
        <f t="shared" ref="N975" si="10221">D975*I975+F975*I978-E975*J975-G975*J978</f>
        <v>0.13186792827159477</v>
      </c>
      <c r="O975" s="4">
        <f t="shared" ref="O975" si="10222">(D975*J975+E975*I975+F975*J978+G975*I978)</f>
        <v>0</v>
      </c>
      <c r="P975" s="2">
        <f t="shared" ref="P975" si="10223">D975*K975+F975*K978-E975*L975-G975*L978</f>
        <v>0</v>
      </c>
      <c r="Q975" s="3">
        <f t="shared" ref="Q975" si="10224">(D975*L975+E975*K975+F975*L978+G975*K978)</f>
        <v>-0.78987256985830478</v>
      </c>
      <c r="S975" s="11">
        <v>1</v>
      </c>
      <c r="T975" s="12">
        <v>0</v>
      </c>
      <c r="U975" s="13">
        <v>0</v>
      </c>
      <c r="V975" s="40">
        <f t="shared" ref="V975" si="10225">-1/($T$4*$B975)</f>
        <v>-1.5091924914655164</v>
      </c>
      <c r="W975" s="20"/>
      <c r="X975" s="1">
        <f t="shared" ref="X975" si="10226">N975*S975+P975*S978-O975*T975-Q975*T978</f>
        <v>0.13186792827159477</v>
      </c>
      <c r="Y975" s="4">
        <f t="shared" ref="Y975" si="10227">(N975*T975+O975*S975+P975*T978+Q975*S978)</f>
        <v>0</v>
      </c>
      <c r="Z975" s="2">
        <f t="shared" ref="Z975" si="10228">N975*U975+P975*U978-O975*V975-Q975*V978</f>
        <v>0</v>
      </c>
      <c r="AA975" s="3">
        <f t="shared" ref="AA975" si="10229">(N975*V975+O975*U975+P975*V978+Q975*U978)</f>
        <v>-0.98888665707090895</v>
      </c>
      <c r="AB975" s="20"/>
      <c r="AC975" s="11">
        <v>1</v>
      </c>
      <c r="AD975" s="12">
        <v>0</v>
      </c>
      <c r="AE975" s="13">
        <v>0</v>
      </c>
      <c r="AF975" s="14">
        <v>0</v>
      </c>
      <c r="AG975" s="20"/>
      <c r="AH975" s="1">
        <f t="shared" ref="AH975" si="10230">X975*AC975+Z975*AC978-Y975*AD975-AA975*AD978</f>
        <v>-1.1098217883432251</v>
      </c>
      <c r="AI975" s="4">
        <f t="shared" ref="AI975" si="10231">(X975*AD975+Y975*AC975+Z975*AD978+AA975*AC978)</f>
        <v>0</v>
      </c>
      <c r="AJ975" s="2">
        <f t="shared" ref="AJ975" si="10232">X975*AE975+Z975*AE978-Y975*AF975-AA975*AF978</f>
        <v>0</v>
      </c>
      <c r="AK975" s="3">
        <f t="shared" ref="AK975" si="10233">(X975*AF975+Y975*AE975+Z975*AF978+AA975*AE978)</f>
        <v>-0.98888665707090895</v>
      </c>
      <c r="AL975" s="20"/>
      <c r="AM975" s="11">
        <v>1</v>
      </c>
      <c r="AN975" s="12">
        <v>0</v>
      </c>
      <c r="AO975" s="13">
        <v>0</v>
      </c>
      <c r="AP975" s="40">
        <f t="shared" ref="AP975" si="10234">-1/($AN$4*$B975)</f>
        <v>-1.568376510738674</v>
      </c>
      <c r="AR975" s="1">
        <f t="shared" ref="AR975" si="10235">AH975*AM975+AJ975*AM978-AI975*AN975-AK975*AN978</f>
        <v>-1.1098217883432251</v>
      </c>
      <c r="AS975" s="4">
        <f t="shared" ref="AS975" si="10236">(AH975*AN975+AI975*AM975+AJ975*AN978+AK975*AM978)</f>
        <v>0</v>
      </c>
      <c r="AT975" s="2">
        <f t="shared" ref="AT975" si="10237">AH975*AO975+AJ975*AO978-AI975*AP975-AK975*AP978</f>
        <v>0</v>
      </c>
      <c r="AU975" s="3">
        <f t="shared" ref="AU975" si="10238">(AH975*AP975+AI975*AO975+AJ975*AP978+AK975*AO978)</f>
        <v>0.75173176687259358</v>
      </c>
      <c r="AV975" s="20"/>
      <c r="AW975" s="11">
        <v>1</v>
      </c>
      <c r="AX975" s="12">
        <v>0</v>
      </c>
      <c r="AY975" s="13">
        <v>0</v>
      </c>
      <c r="AZ975" s="14">
        <v>0</v>
      </c>
      <c r="BA975" s="20"/>
      <c r="BB975" s="1">
        <f t="shared" ref="BB975" si="10239">AR975*AW975+AT975*AW978-AS975*AX975-AU975*AX978</f>
        <v>-0.16591421521125493</v>
      </c>
      <c r="BC975" s="4">
        <f t="shared" ref="BC975" si="10240">(AR975*AX975+AS975*AW975+AT975*AX978+AU975*AW978)</f>
        <v>0</v>
      </c>
      <c r="BD975" s="2">
        <f t="shared" ref="BD975" si="10241">AR975*AY975+AT975*AY978-AS975*AZ975-AU975*AZ978</f>
        <v>0</v>
      </c>
      <c r="BE975" s="3">
        <f t="shared" ref="BE975" si="10242">(AR975*AZ975+AS975*AY975+AT975*AZ978+AU975*AY978)</f>
        <v>0.75173176687259358</v>
      </c>
      <c r="BF975" s="20"/>
      <c r="BG975" s="11">
        <v>1</v>
      </c>
      <c r="BH975" s="12">
        <v>0</v>
      </c>
      <c r="BI975" s="13">
        <v>0</v>
      </c>
      <c r="BJ975" s="40">
        <f t="shared" ref="BJ975" si="10243">-1/($BH$4*$B975)</f>
        <v>-1.5091924914655164</v>
      </c>
      <c r="BK975" s="20"/>
      <c r="BL975" s="1">
        <f t="shared" ref="BL975" si="10244">BB975*BG975+BD975*BG978-BC975*BH975-BE975*BH978</f>
        <v>-0.16591421521125493</v>
      </c>
      <c r="BM975" s="4">
        <f t="shared" ref="BM975" si="10245">(BB975*BH975+BC975*BG975+BD975*BH978+BE975*BG978)</f>
        <v>0</v>
      </c>
      <c r="BN975" s="2">
        <f t="shared" ref="BN975" si="10246">BB975*BI975+BD975*BI978-BC975*BJ975-BE975*BJ978</f>
        <v>0</v>
      </c>
      <c r="BO975" s="3">
        <f t="shared" ref="BO975" si="10247">(BB975*BJ975+BC975*BI975+BD975*BJ978+BE975*BI978)</f>
        <v>1.0021282546968133</v>
      </c>
      <c r="BP975" s="20"/>
      <c r="BQ975" s="11">
        <v>1</v>
      </c>
      <c r="BR975" s="12">
        <v>0</v>
      </c>
      <c r="BS975" s="13">
        <v>0</v>
      </c>
      <c r="BT975" s="14">
        <v>0</v>
      </c>
      <c r="BU975" s="20"/>
      <c r="BV975" s="1">
        <f t="shared" ref="BV975" si="10248">BL975*BQ975+BN975*BQ978-BM975*BR975-BO975*BR978</f>
        <v>0.93550354644564271</v>
      </c>
      <c r="BW975" s="4">
        <f t="shared" ref="BW975" si="10249">(BL975*BR975+BM975*BQ975+BN975*BR978+BO975*BQ978)</f>
        <v>0</v>
      </c>
      <c r="BX975" s="2">
        <f t="shared" ref="BX975" si="10250">BL975*BS975+BN975*BS978-BM975*BT975-BO975*BT978</f>
        <v>0</v>
      </c>
      <c r="BY975" s="3">
        <f t="shared" ref="BY975" si="10251">(BL975*BT975+BM975*BS975+BN975*BT978+BO975*BS978)</f>
        <v>1.0021282546968133</v>
      </c>
      <c r="BZ975" s="20"/>
      <c r="CA975" s="11">
        <v>1</v>
      </c>
      <c r="CB975" s="12">
        <v>0</v>
      </c>
      <c r="CC975" s="13">
        <v>0</v>
      </c>
      <c r="CD975" s="40">
        <f t="shared" ref="CD975" si="10252">-1/($CB$4*$B975)</f>
        <v>-0.78987256985830478</v>
      </c>
      <c r="CE975" s="20"/>
      <c r="CF975" s="1">
        <f t="shared" ref="CF975" si="10253">BV975*CA975+BX975*CA978-BW975*CB975-BY975*CB978</f>
        <v>0.93550354644564271</v>
      </c>
      <c r="CG975" s="4">
        <f t="shared" ref="CG975" si="10254">(BV975*CB975+BW975*CA975+BX975*CB978+BY975*CA978)</f>
        <v>0</v>
      </c>
      <c r="CH975" s="2">
        <f t="shared" ref="CH975" si="10255">BV975*CC975+BX975*CC978-BW975*CD975-BY975*CD978</f>
        <v>0</v>
      </c>
      <c r="CI975" s="3">
        <f t="shared" ref="CI975" si="10256">(BV975*CD975+BW975*CC975+BX975*CD978+BY975*CC978)</f>
        <v>0.26319966435423559</v>
      </c>
      <c r="CJ975" s="28"/>
      <c r="CK975" s="11">
        <v>1</v>
      </c>
      <c r="CL975" s="12">
        <v>0</v>
      </c>
      <c r="CM975" s="13">
        <v>0</v>
      </c>
      <c r="CN975" s="14">
        <v>0</v>
      </c>
      <c r="CP975" s="1">
        <f t="shared" ref="CP975" si="10257">CF975*CK975+CH975*CK978-CG975*CL975-CI975*CL978</f>
        <v>0.93550354644564271</v>
      </c>
      <c r="CQ975" s="4">
        <f t="shared" ref="CQ975" si="10258">(CF975*CL975+CG975*CK975+CH975*CL978+CI975*CK978)</f>
        <v>0.26319966435423559</v>
      </c>
      <c r="CR975" s="2">
        <f t="shared" ref="CR975" si="10259">CF975*CM975+CH975*CM978-CG975*CN975-CI975*CN978</f>
        <v>0</v>
      </c>
      <c r="CS975" s="3">
        <f t="shared" ref="CS975" si="10260">(CF975*CN975+CG975*CM975+CH975*CN978+CI975*CM978)</f>
        <v>0.26319966435423559</v>
      </c>
      <c r="CU975" s="29">
        <f t="shared" ref="CU975" si="10261">20*LOG(((1+$CL$4)/$CL$4)/((CP975+CP978)^2+(CQ975+CQ978)^2)^0.5)</f>
        <v>-4.8112227876552449E-2</v>
      </c>
      <c r="CW975" s="51">
        <f t="shared" ref="CW975" si="10262">((CP975^2+CQ975^2)^0.5)/((CP978^2+CQ978^2)^0.5)</f>
        <v>0.9265474970306985</v>
      </c>
    </row>
    <row r="976" spans="1:101" ht="18" customHeight="1" thickBot="1">
      <c r="D976" s="11"/>
      <c r="E976" s="13"/>
      <c r="F976" s="13"/>
      <c r="G976" s="15"/>
      <c r="H976" s="10"/>
      <c r="I976" s="11"/>
      <c r="J976" s="13"/>
      <c r="K976" s="13"/>
      <c r="L976" s="15"/>
      <c r="N976" s="5"/>
      <c r="Q976" s="6"/>
      <c r="S976" s="11"/>
      <c r="T976" s="13"/>
      <c r="U976" s="13"/>
      <c r="V976" s="15"/>
      <c r="W976" s="20"/>
      <c r="X976" s="5"/>
      <c r="AA976" s="6"/>
      <c r="AB976" s="20"/>
      <c r="AC976" s="11"/>
      <c r="AD976" s="13"/>
      <c r="AE976" s="13"/>
      <c r="AF976" s="15"/>
      <c r="AG976" s="20"/>
      <c r="AH976" s="5"/>
      <c r="AK976" s="6"/>
      <c r="AL976" s="20"/>
      <c r="AM976" s="11"/>
      <c r="AN976" s="13"/>
      <c r="AO976" s="13"/>
      <c r="AP976" s="15"/>
      <c r="AR976" s="5"/>
      <c r="AU976" s="6"/>
      <c r="AW976" s="11"/>
      <c r="AX976" s="13"/>
      <c r="AY976" s="13"/>
      <c r="AZ976" s="15"/>
      <c r="BA976" s="20"/>
      <c r="BB976" s="5"/>
      <c r="BE976" s="6"/>
      <c r="BG976" s="11"/>
      <c r="BH976" s="13"/>
      <c r="BI976" s="13"/>
      <c r="BJ976" s="15"/>
      <c r="BL976" s="5"/>
      <c r="BO976" s="6"/>
      <c r="BQ976" s="11"/>
      <c r="BR976" s="13"/>
      <c r="BS976" s="13"/>
      <c r="BT976" s="15"/>
      <c r="BU976" s="20"/>
      <c r="BV976" s="5"/>
      <c r="BY976" s="6"/>
      <c r="CA976" s="11"/>
      <c r="CB976" s="13"/>
      <c r="CC976" s="13"/>
      <c r="CD976" s="15"/>
      <c r="CF976" s="5"/>
      <c r="CI976" s="6"/>
      <c r="CK976" s="11"/>
      <c r="CL976" s="13"/>
      <c r="CM976" s="13"/>
      <c r="CN976" s="15"/>
      <c r="CP976" s="5"/>
      <c r="CS976" s="6"/>
      <c r="CW976" s="52"/>
    </row>
    <row r="977" spans="1:101" ht="18" customHeight="1" thickBot="1">
      <c r="D977" s="11" t="s">
        <v>6</v>
      </c>
      <c r="E977" s="13"/>
      <c r="F977" s="13" t="s">
        <v>7</v>
      </c>
      <c r="G977" s="15"/>
      <c r="H977" s="10"/>
      <c r="I977" s="11" t="s">
        <v>8</v>
      </c>
      <c r="J977" s="13"/>
      <c r="K977" s="13" t="s">
        <v>9</v>
      </c>
      <c r="L977" s="15"/>
      <c r="N977" s="251" t="s">
        <v>26</v>
      </c>
      <c r="O977" s="252"/>
      <c r="P977" s="253" t="s">
        <v>27</v>
      </c>
      <c r="Q977" s="254"/>
      <c r="S977" s="11" t="s">
        <v>13</v>
      </c>
      <c r="T977" s="13"/>
      <c r="U977" s="13" t="s">
        <v>14</v>
      </c>
      <c r="V977" s="15"/>
      <c r="W977" s="20"/>
      <c r="X977" s="251" t="s">
        <v>26</v>
      </c>
      <c r="Y977" s="252"/>
      <c r="Z977" s="253" t="s">
        <v>27</v>
      </c>
      <c r="AA977" s="254"/>
      <c r="AB977" s="20"/>
      <c r="AC977" s="11" t="s">
        <v>8</v>
      </c>
      <c r="AD977" s="13"/>
      <c r="AE977" s="13" t="s">
        <v>9</v>
      </c>
      <c r="AF977" s="15"/>
      <c r="AG977" s="20"/>
      <c r="AH977" s="251" t="s">
        <v>26</v>
      </c>
      <c r="AI977" s="252"/>
      <c r="AJ977" s="253" t="s">
        <v>27</v>
      </c>
      <c r="AK977" s="254"/>
      <c r="AL977" s="20"/>
      <c r="AM977" s="11" t="s">
        <v>13</v>
      </c>
      <c r="AN977" s="13"/>
      <c r="AO977" s="13" t="s">
        <v>14</v>
      </c>
      <c r="AP977" s="15"/>
      <c r="AR977" s="251" t="s">
        <v>26</v>
      </c>
      <c r="AS977" s="252"/>
      <c r="AT977" s="253" t="s">
        <v>27</v>
      </c>
      <c r="AU977" s="254"/>
      <c r="AV977" s="36"/>
      <c r="AW977" s="11" t="s">
        <v>8</v>
      </c>
      <c r="AX977" s="13"/>
      <c r="AY977" s="13" t="s">
        <v>9</v>
      </c>
      <c r="AZ977" s="15"/>
      <c r="BA977" s="20"/>
      <c r="BB977" s="251" t="s">
        <v>26</v>
      </c>
      <c r="BC977" s="252"/>
      <c r="BD977" s="253" t="s">
        <v>27</v>
      </c>
      <c r="BE977" s="254"/>
      <c r="BF977" s="36"/>
      <c r="BG977" s="11" t="s">
        <v>13</v>
      </c>
      <c r="BH977" s="13"/>
      <c r="BI977" s="13" t="s">
        <v>14</v>
      </c>
      <c r="BJ977" s="15"/>
      <c r="BK977" s="36"/>
      <c r="BL977" s="251" t="s">
        <v>26</v>
      </c>
      <c r="BM977" s="252"/>
      <c r="BN977" s="253" t="s">
        <v>27</v>
      </c>
      <c r="BO977" s="254"/>
      <c r="BP977" s="36"/>
      <c r="BQ977" s="11" t="s">
        <v>8</v>
      </c>
      <c r="BR977" s="13"/>
      <c r="BS977" s="13" t="s">
        <v>9</v>
      </c>
      <c r="BT977" s="15"/>
      <c r="BU977" s="20"/>
      <c r="BV977" s="251" t="s">
        <v>26</v>
      </c>
      <c r="BW977" s="252"/>
      <c r="BX977" s="253" t="s">
        <v>27</v>
      </c>
      <c r="BY977" s="254"/>
      <c r="BZ977" s="36"/>
      <c r="CA977" s="11" t="s">
        <v>13</v>
      </c>
      <c r="CB977" s="13"/>
      <c r="CC977" s="13" t="s">
        <v>14</v>
      </c>
      <c r="CD977" s="15"/>
      <c r="CE977" s="36"/>
      <c r="CF977" s="251" t="s">
        <v>26</v>
      </c>
      <c r="CG977" s="252"/>
      <c r="CH977" s="253" t="s">
        <v>27</v>
      </c>
      <c r="CI977" s="254"/>
      <c r="CK977" s="11" t="s">
        <v>28</v>
      </c>
      <c r="CL977" s="13"/>
      <c r="CM977" s="13" t="s">
        <v>29</v>
      </c>
      <c r="CN977" s="15"/>
      <c r="CP977" s="251" t="s">
        <v>26</v>
      </c>
      <c r="CQ977" s="252"/>
      <c r="CR977" s="253" t="s">
        <v>27</v>
      </c>
      <c r="CS977" s="254"/>
      <c r="CU977" s="38" t="s">
        <v>37</v>
      </c>
      <c r="CW977" s="53" t="s">
        <v>45</v>
      </c>
    </row>
    <row r="978" spans="1:101" ht="18" customHeight="1" thickTop="1" thickBot="1">
      <c r="D978" s="16">
        <v>0</v>
      </c>
      <c r="E978" s="17">
        <v>0</v>
      </c>
      <c r="F978" s="18">
        <v>1</v>
      </c>
      <c r="G978" s="19">
        <v>0</v>
      </c>
      <c r="H978" s="10"/>
      <c r="I978" s="16">
        <v>0</v>
      </c>
      <c r="J978" s="17">
        <f t="shared" ref="J978" si="10263">-1/($J$4*$B975)</f>
        <v>-1.0990786423740977</v>
      </c>
      <c r="K978" s="18">
        <v>1</v>
      </c>
      <c r="L978" s="19">
        <v>0</v>
      </c>
      <c r="N978" s="1">
        <f t="shared" ref="N978" si="10264">D978*I975+F978*I978-E978*J975-G978*J978</f>
        <v>0</v>
      </c>
      <c r="O978" s="4">
        <f t="shared" ref="O978" si="10265">(D978*J975+E978*I975+F978*J978+G978*I978)</f>
        <v>-1.0990786423740977</v>
      </c>
      <c r="P978" s="2">
        <f t="shared" ref="P978" si="10266">D978*K975+F978*K978-E978*L975-G978*L978</f>
        <v>1</v>
      </c>
      <c r="Q978" s="3">
        <f t="shared" ref="Q978" si="10267">(D978*L975+E978*K975+F978*L978+G978*K978)</f>
        <v>0</v>
      </c>
      <c r="S978" s="16">
        <v>0</v>
      </c>
      <c r="T978" s="17">
        <v>0</v>
      </c>
      <c r="U978" s="18">
        <v>1</v>
      </c>
      <c r="V978" s="19">
        <v>0</v>
      </c>
      <c r="W978" s="20"/>
      <c r="X978" s="1">
        <f t="shared" ref="X978" si="10268">N978*S975+P978*S978-O978*T975-Q978*T978</f>
        <v>0</v>
      </c>
      <c r="Y978" s="4">
        <f t="shared" ref="Y978" si="10269">(N978*T975+O978*S975+P978*T978+Q978*S978)</f>
        <v>-1.0990786423740977</v>
      </c>
      <c r="Z978" s="2">
        <f t="shared" ref="Z978" si="10270">N978*U975+P978*U978-O978*V975-Q978*V978</f>
        <v>-0.65872123460110177</v>
      </c>
      <c r="AA978" s="3">
        <f t="shared" ref="AA978" si="10271">(N978*V975+O978*U975+P978*V978+Q978*U978)</f>
        <v>0</v>
      </c>
      <c r="AB978" s="20"/>
      <c r="AC978" s="16">
        <v>0</v>
      </c>
      <c r="AD978" s="17">
        <f t="shared" ref="AD978" si="10272">-1/($AD$4*$B975)</f>
        <v>-1.2556441203208422</v>
      </c>
      <c r="AE978" s="18">
        <v>1</v>
      </c>
      <c r="AF978" s="19">
        <v>0</v>
      </c>
      <c r="AG978" s="20"/>
      <c r="AH978" s="1">
        <f t="shared" ref="AH978" si="10273">X978*AC975+Z978*AC978-Y978*AD975-AA978*AD978</f>
        <v>0</v>
      </c>
      <c r="AI978" s="4">
        <f t="shared" ref="AI978" si="10274">(X978*AD975+Y978*AC975+Z978*AD978+AA978*AC978)</f>
        <v>-0.27195919721673811</v>
      </c>
      <c r="AJ978" s="2">
        <f t="shared" ref="AJ978" si="10275">X978*AE975+Z978*AE978-Y978*AF975-AA978*AF978</f>
        <v>-0.65872123460110177</v>
      </c>
      <c r="AK978" s="3">
        <f t="shared" ref="AK978" si="10276">(X978*AF975+Y978*AE975+Z978*AF978+AA978*AE978)</f>
        <v>0</v>
      </c>
      <c r="AL978" s="20"/>
      <c r="AM978" s="16">
        <v>0</v>
      </c>
      <c r="AN978" s="17">
        <v>0</v>
      </c>
      <c r="AO978" s="18">
        <v>1</v>
      </c>
      <c r="AP978" s="19">
        <v>0</v>
      </c>
      <c r="AR978" s="1">
        <f t="shared" ref="AR978" si="10277">AH978*AM975+AJ978*AM978-AI978*AN975-AK978*AN978</f>
        <v>0</v>
      </c>
      <c r="AS978" s="4">
        <f t="shared" ref="AS978" si="10278">(AH978*AN975+AI978*AM975+AJ978*AN978+AK978*AM978)</f>
        <v>-0.27195919721673811</v>
      </c>
      <c r="AT978" s="2">
        <f t="shared" ref="AT978" si="10279">AH978*AO975+AJ978*AO978-AI978*AP975-AK978*AP978</f>
        <v>-1.0852556513951803</v>
      </c>
      <c r="AU978" s="3">
        <f t="shared" ref="AU978" si="10280">(AH978*AP975+AI978*AO975+AJ978*AP978+AK978*AO978)</f>
        <v>0</v>
      </c>
      <c r="AV978" s="20"/>
      <c r="AW978" s="16">
        <v>0</v>
      </c>
      <c r="AX978" s="17">
        <f t="shared" ref="AX978" si="10281">-1/($AX$4*$B975)</f>
        <v>-1.2556441203208422</v>
      </c>
      <c r="AY978" s="18">
        <v>1</v>
      </c>
      <c r="AZ978" s="19">
        <v>0</v>
      </c>
      <c r="BA978" s="20"/>
      <c r="BB978" s="1">
        <f t="shared" ref="BB978" si="10282">AR978*AW975+AT978*AW978-AS978*AX975-AU978*AX978</f>
        <v>0</v>
      </c>
      <c r="BC978" s="4">
        <f t="shared" ref="BC978" si="10283">(AR978*AX975+AS978*AW975+AT978*AX978+AU978*AW978)</f>
        <v>1.0907356805025856</v>
      </c>
      <c r="BD978" s="2">
        <f t="shared" ref="BD978" si="10284">AR978*AY975+AT978*AY978-AS978*AZ975-AU978*AZ978</f>
        <v>-1.0852556513951803</v>
      </c>
      <c r="BE978" s="3">
        <f t="shared" ref="BE978" si="10285">(AR978*AZ975+AS978*AY975+AT978*AZ978+AU978*AY978)</f>
        <v>0</v>
      </c>
      <c r="BF978" s="20"/>
      <c r="BG978" s="16">
        <v>0</v>
      </c>
      <c r="BH978" s="17">
        <v>0</v>
      </c>
      <c r="BI978" s="18">
        <v>1</v>
      </c>
      <c r="BJ978" s="19">
        <v>0</v>
      </c>
      <c r="BK978" s="20"/>
      <c r="BL978" s="1">
        <f t="shared" ref="BL978" si="10286">BB978*BG975+BD978*BG978-BC978*BH975-BE978*BH978</f>
        <v>0</v>
      </c>
      <c r="BM978" s="4">
        <f t="shared" ref="BM978" si="10287">(BB978*BH975+BC978*BG975+BD978*BH978+BE978*BG978)</f>
        <v>1.0907356805025856</v>
      </c>
      <c r="BN978" s="2">
        <f t="shared" ref="BN978" si="10288">BB978*BI975+BD978*BI978-BC978*BJ975-BE978*BJ978</f>
        <v>0.56087444779285223</v>
      </c>
      <c r="BO978" s="3">
        <f t="shared" ref="BO978" si="10289">(BB978*BJ975+BC978*BI975+BD978*BJ978+BE978*BI978)</f>
        <v>0</v>
      </c>
      <c r="BP978" s="20"/>
      <c r="BQ978" s="16">
        <v>0</v>
      </c>
      <c r="BR978" s="17">
        <f t="shared" ref="BR978" si="10290">-1/($BR$4*$B975)</f>
        <v>-1.0990786423740977</v>
      </c>
      <c r="BS978" s="18">
        <v>1</v>
      </c>
      <c r="BT978" s="19">
        <v>0</v>
      </c>
      <c r="BU978" s="20"/>
      <c r="BV978" s="1">
        <f t="shared" ref="BV978" si="10291">BL978*BQ975+BN978*BQ978-BM978*BR975-BO978*BR978</f>
        <v>0</v>
      </c>
      <c r="BW978" s="4">
        <f t="shared" ref="BW978" si="10292">(BL978*BR975+BM978*BQ975+BN978*BR978+BO978*BQ978)</f>
        <v>0.47429055388009589</v>
      </c>
      <c r="BX978" s="2">
        <f t="shared" ref="BX978" si="10293">BL978*BS975+BN978*BS978-BM978*BT975-BO978*BT978</f>
        <v>0.56087444779285223</v>
      </c>
      <c r="BY978" s="3">
        <f t="shared" ref="BY978" si="10294">(BL978*BT975+BM978*BS975+BN978*BT978+BO978*BS978)</f>
        <v>0</v>
      </c>
      <c r="BZ978" s="20"/>
      <c r="CA978" s="16">
        <v>0</v>
      </c>
      <c r="CB978" s="17">
        <v>0</v>
      </c>
      <c r="CC978" s="18">
        <v>1</v>
      </c>
      <c r="CD978" s="19">
        <v>0</v>
      </c>
      <c r="CE978" s="20"/>
      <c r="CF978" s="1">
        <f t="shared" ref="CF978" si="10295">BV978*CA975+BX978*CA978-BW978*CB975-BY978*CB978</f>
        <v>0</v>
      </c>
      <c r="CG978" s="4">
        <f t="shared" ref="CG978" si="10296">(BV978*CB975+BW978*CA975+BX978*CB978+BY978*CA978)</f>
        <v>0.47429055388009589</v>
      </c>
      <c r="CH978" s="2">
        <f t="shared" ref="CH978" si="10297">BV978*CC975+BX978*CC978-BW978*CD975-BY978*CD978</f>
        <v>0.93550354644564226</v>
      </c>
      <c r="CI978" s="3">
        <f t="shared" ref="CI978" si="10298">(BV978*CD975+BW978*CC975+BX978*CD978+BY978*CC978)</f>
        <v>0</v>
      </c>
      <c r="CK978" s="16">
        <f t="shared" ref="CK978" si="10299">1/$CL$4</f>
        <v>1</v>
      </c>
      <c r="CL978" s="17">
        <v>0</v>
      </c>
      <c r="CM978" s="18">
        <v>1</v>
      </c>
      <c r="CN978" s="19">
        <v>0</v>
      </c>
      <c r="CP978" s="1">
        <f t="shared" ref="CP978" si="10300">CF978*CK975+CH978*CK978-CG978*CL975-CI978*CL978</f>
        <v>0.93550354644564226</v>
      </c>
      <c r="CQ978" s="4">
        <f t="shared" ref="CQ978" si="10301">(CF978*CL975+CG978*CK975+CH978*CL978+CI978*CK978)</f>
        <v>0.47429055388009589</v>
      </c>
      <c r="CR978" s="2">
        <f t="shared" ref="CR978" si="10302">CF978*CM975+CH978*CM978-CG978*CN975-CI978*CN978</f>
        <v>0.93550354644564226</v>
      </c>
      <c r="CS978" s="3">
        <f t="shared" ref="CS978" si="10303">(CF978*CN975+CG978*CM975+CH978*CN978+CI978*CM978)</f>
        <v>0</v>
      </c>
      <c r="CU978" s="39">
        <f t="shared" ref="CU978" si="10304">(180/PI())*ATAN(-1*(CQ975/CP975))</f>
        <v>-15.713705591029353</v>
      </c>
      <c r="CW978" s="54">
        <f t="shared" ref="CW978" si="10305">20*LOG(((1-(10^(CU975/20)^2)*(1-((1-CW975)/(1+CW975))^2))^0.5))</f>
        <v>-19.046657932752545</v>
      </c>
    </row>
    <row r="979" spans="1:101" ht="18" customHeight="1"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3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BB979" s="20"/>
      <c r="BC979" s="20"/>
      <c r="BD979" s="20"/>
      <c r="BE979" s="20"/>
      <c r="BF979" s="20"/>
      <c r="BG979" s="20"/>
      <c r="BH979" s="20"/>
      <c r="BI979" s="20"/>
      <c r="BJ979" s="20"/>
      <c r="BK979" s="20"/>
      <c r="BL979" s="20"/>
      <c r="BM979" s="20"/>
      <c r="BN979" s="20"/>
      <c r="BO979" s="20"/>
      <c r="BP979" s="20"/>
      <c r="BQ979" s="20"/>
      <c r="BR979" s="20"/>
      <c r="BS979" s="20"/>
      <c r="BT979" s="20"/>
      <c r="BU979" s="20"/>
      <c r="BV979" s="20"/>
      <c r="BW979" s="20"/>
      <c r="BX979" s="20"/>
      <c r="BY979" s="20"/>
      <c r="BZ979" s="20"/>
      <c r="CA979" s="20"/>
      <c r="CB979" s="20"/>
      <c r="CC979" s="20"/>
      <c r="CD979" s="20"/>
      <c r="CE979" s="20"/>
      <c r="CF979" s="20"/>
      <c r="CG979" s="20"/>
      <c r="CH979" s="20"/>
      <c r="CI979" s="20"/>
      <c r="CJ979" s="20"/>
      <c r="CK979" s="20"/>
      <c r="CL979" s="20"/>
    </row>
    <row r="980" spans="1:101" ht="18" customHeight="1"/>
    <row r="981" spans="1:101" ht="18" customHeight="1" thickBot="1">
      <c r="A981" s="23"/>
      <c r="B981" s="23"/>
      <c r="C981" s="23"/>
      <c r="D981" s="20" t="s">
        <v>15</v>
      </c>
      <c r="E981" s="20"/>
      <c r="F981" s="20"/>
      <c r="G981" s="20"/>
      <c r="H981" s="20"/>
      <c r="I981" s="20" t="s">
        <v>16</v>
      </c>
      <c r="J981" s="20"/>
      <c r="K981" s="20"/>
      <c r="L981" s="20"/>
      <c r="M981" s="23"/>
      <c r="N981" s="23"/>
      <c r="O981" s="24" t="s">
        <v>17</v>
      </c>
      <c r="P981" s="23"/>
      <c r="Q981" s="23"/>
      <c r="R981" s="23"/>
      <c r="S981" s="20"/>
      <c r="T981" s="20" t="s">
        <v>18</v>
      </c>
      <c r="U981" s="23"/>
      <c r="V981" s="23"/>
      <c r="W981" s="23"/>
      <c r="X981" s="23"/>
      <c r="Y981" s="24" t="s">
        <v>19</v>
      </c>
      <c r="Z981" s="23"/>
      <c r="AA981" s="23"/>
      <c r="AB981" s="23"/>
      <c r="AC981" s="24" t="s">
        <v>20</v>
      </c>
      <c r="AD981" s="20"/>
      <c r="AE981" s="20"/>
      <c r="AF981" s="20"/>
      <c r="AG981" s="20"/>
      <c r="AH981" s="23"/>
      <c r="AI981" s="24" t="s">
        <v>21</v>
      </c>
      <c r="AJ981" s="23"/>
      <c r="AK981" s="23"/>
      <c r="AL981" s="20"/>
      <c r="AM981" s="24" t="s">
        <v>31</v>
      </c>
      <c r="AN981" s="20"/>
      <c r="AO981" s="23"/>
      <c r="AP981" s="23"/>
      <c r="AQ981" s="23"/>
      <c r="AR981" s="23"/>
      <c r="AS981" s="24" t="s">
        <v>91</v>
      </c>
      <c r="AT981" s="23"/>
      <c r="AU981" s="23"/>
      <c r="AV981" s="23"/>
      <c r="AW981" s="24" t="s">
        <v>32</v>
      </c>
      <c r="AX981" s="20"/>
      <c r="AY981" s="20"/>
      <c r="AZ981" s="20"/>
      <c r="BA981" s="20"/>
      <c r="BB981" s="23"/>
      <c r="BC981" s="24" t="s">
        <v>22</v>
      </c>
      <c r="BD981" s="23"/>
      <c r="BE981" s="23"/>
      <c r="BF981" s="23"/>
      <c r="BG981" s="24" t="s">
        <v>33</v>
      </c>
      <c r="BH981" s="20"/>
      <c r="BI981" s="23"/>
      <c r="BJ981" s="23"/>
      <c r="BK981" s="23"/>
      <c r="BL981" s="23"/>
      <c r="BM981" s="24" t="s">
        <v>34</v>
      </c>
      <c r="BN981" s="23"/>
      <c r="BO981" s="23"/>
      <c r="BP981" s="23"/>
      <c r="BQ981" s="24" t="s">
        <v>89</v>
      </c>
      <c r="BR981" s="20"/>
      <c r="BS981" s="20"/>
      <c r="BT981" s="20"/>
      <c r="BU981" s="20"/>
      <c r="BV981" s="23"/>
      <c r="BW981" s="24" t="s">
        <v>35</v>
      </c>
      <c r="BX981" s="23"/>
      <c r="BY981" s="23"/>
      <c r="BZ981" s="23"/>
      <c r="CA981" s="24" t="s">
        <v>90</v>
      </c>
      <c r="CB981" s="20"/>
      <c r="CC981" s="23"/>
      <c r="CD981" s="23"/>
      <c r="CE981" s="23"/>
      <c r="CF981" s="23"/>
      <c r="CG981" s="24" t="s">
        <v>92</v>
      </c>
      <c r="CH981" s="23"/>
      <c r="CI981" s="23"/>
      <c r="CJ981" s="23"/>
      <c r="CK981" s="24" t="s">
        <v>36</v>
      </c>
      <c r="CL981" s="24"/>
      <c r="CM981" s="23"/>
      <c r="CN981" s="23"/>
      <c r="CO981" s="23"/>
      <c r="CP981" s="23"/>
      <c r="CQ981" s="24" t="s">
        <v>93</v>
      </c>
      <c r="CR981" s="23"/>
      <c r="CS981" s="23"/>
    </row>
    <row r="982" spans="1:101" ht="18" customHeight="1" thickBot="1">
      <c r="A982" s="23"/>
      <c r="B982" s="33"/>
      <c r="C982" s="23"/>
      <c r="D982" s="7" t="s">
        <v>2</v>
      </c>
      <c r="E982" s="8"/>
      <c r="F982" s="8" t="s">
        <v>3</v>
      </c>
      <c r="G982" s="9"/>
      <c r="H982" s="10"/>
      <c r="I982" s="7" t="s">
        <v>4</v>
      </c>
      <c r="J982" s="8"/>
      <c r="K982" s="8" t="s">
        <v>5</v>
      </c>
      <c r="L982" s="9"/>
      <c r="M982" s="23"/>
      <c r="N982" s="251" t="s">
        <v>79</v>
      </c>
      <c r="O982" s="252"/>
      <c r="P982" s="253" t="s">
        <v>80</v>
      </c>
      <c r="Q982" s="254"/>
      <c r="R982" s="23"/>
      <c r="S982" s="7" t="s">
        <v>11</v>
      </c>
      <c r="T982" s="8"/>
      <c r="U982" s="8" t="s">
        <v>12</v>
      </c>
      <c r="V982" s="9"/>
      <c r="W982" s="20"/>
      <c r="X982" s="251" t="s">
        <v>79</v>
      </c>
      <c r="Y982" s="252"/>
      <c r="Z982" s="253" t="s">
        <v>80</v>
      </c>
      <c r="AA982" s="254"/>
      <c r="AB982" s="20"/>
      <c r="AC982" s="7" t="s">
        <v>4</v>
      </c>
      <c r="AD982" s="8"/>
      <c r="AE982" s="8" t="s">
        <v>5</v>
      </c>
      <c r="AF982" s="9"/>
      <c r="AG982" s="20"/>
      <c r="AH982" s="251" t="s">
        <v>0</v>
      </c>
      <c r="AI982" s="252"/>
      <c r="AJ982" s="253" t="s">
        <v>1</v>
      </c>
      <c r="AK982" s="254"/>
      <c r="AL982" s="20"/>
      <c r="AM982" s="7" t="s">
        <v>11</v>
      </c>
      <c r="AN982" s="8"/>
      <c r="AO982" s="8" t="s">
        <v>12</v>
      </c>
      <c r="AP982" s="9"/>
      <c r="AQ982" s="23"/>
      <c r="AR982" s="251" t="s">
        <v>0</v>
      </c>
      <c r="AS982" s="252"/>
      <c r="AT982" s="253" t="s">
        <v>1</v>
      </c>
      <c r="AU982" s="254"/>
      <c r="AV982" s="36"/>
      <c r="AW982" s="7" t="s">
        <v>4</v>
      </c>
      <c r="AX982" s="8"/>
      <c r="AY982" s="8" t="s">
        <v>5</v>
      </c>
      <c r="AZ982" s="9"/>
      <c r="BA982" s="20"/>
      <c r="BB982" s="251" t="s">
        <v>0</v>
      </c>
      <c r="BC982" s="252"/>
      <c r="BD982" s="253" t="s">
        <v>1</v>
      </c>
      <c r="BE982" s="254"/>
      <c r="BF982" s="36"/>
      <c r="BG982" s="7" t="s">
        <v>11</v>
      </c>
      <c r="BH982" s="8"/>
      <c r="BI982" s="8" t="s">
        <v>12</v>
      </c>
      <c r="BJ982" s="9"/>
      <c r="BK982" s="36"/>
      <c r="BL982" s="251" t="s">
        <v>0</v>
      </c>
      <c r="BM982" s="252"/>
      <c r="BN982" s="253" t="s">
        <v>1</v>
      </c>
      <c r="BO982" s="254"/>
      <c r="BP982" s="36"/>
      <c r="BQ982" s="7" t="s">
        <v>4</v>
      </c>
      <c r="BR982" s="8"/>
      <c r="BS982" s="8" t="s">
        <v>5</v>
      </c>
      <c r="BT982" s="9"/>
      <c r="BU982" s="20"/>
      <c r="BV982" s="251" t="s">
        <v>0</v>
      </c>
      <c r="BW982" s="252"/>
      <c r="BX982" s="253" t="s">
        <v>1</v>
      </c>
      <c r="BY982" s="254"/>
      <c r="BZ982" s="36"/>
      <c r="CA982" s="7" t="s">
        <v>11</v>
      </c>
      <c r="CB982" s="8"/>
      <c r="CC982" s="8" t="s">
        <v>12</v>
      </c>
      <c r="CD982" s="9"/>
      <c r="CE982" s="36"/>
      <c r="CF982" s="251" t="s">
        <v>0</v>
      </c>
      <c r="CG982" s="252"/>
      <c r="CH982" s="253" t="s">
        <v>1</v>
      </c>
      <c r="CI982" s="254"/>
      <c r="CJ982" s="23"/>
      <c r="CK982" s="7" t="s">
        <v>23</v>
      </c>
      <c r="CL982" s="8"/>
      <c r="CM982" s="8" t="s">
        <v>24</v>
      </c>
      <c r="CN982" s="9"/>
      <c r="CO982" s="23"/>
      <c r="CP982" s="251" t="s">
        <v>0</v>
      </c>
      <c r="CQ982" s="252"/>
      <c r="CR982" s="253" t="s">
        <v>1</v>
      </c>
      <c r="CS982" s="254"/>
      <c r="CU982" s="26" t="s">
        <v>25</v>
      </c>
      <c r="CW982" s="50" t="s">
        <v>44</v>
      </c>
    </row>
    <row r="983" spans="1:101" ht="18" customHeight="1" thickTop="1" thickBot="1">
      <c r="B983" s="34">
        <v>1.34</v>
      </c>
      <c r="D983" s="11">
        <v>1</v>
      </c>
      <c r="E983" s="12">
        <v>0</v>
      </c>
      <c r="F983" s="13">
        <v>0</v>
      </c>
      <c r="G983" s="40">
        <f t="shared" ref="G983" si="10306">-1/($E$4*$B983)</f>
        <v>-0.78397799844145166</v>
      </c>
      <c r="H983" s="10"/>
      <c r="I983" s="11">
        <v>1</v>
      </c>
      <c r="J983" s="12">
        <v>0</v>
      </c>
      <c r="K983" s="13">
        <v>0</v>
      </c>
      <c r="L983" s="14">
        <v>0</v>
      </c>
      <c r="N983" s="1">
        <f t="shared" ref="N983" si="10307">D983*I983+F983*I986-E983*J983-G983*J986</f>
        <v>0.14477677562910685</v>
      </c>
      <c r="O983" s="4">
        <f t="shared" ref="O983" si="10308">(D983*J983+E983*I983+F983*J986+G983*I986)</f>
        <v>0</v>
      </c>
      <c r="P983" s="2">
        <f t="shared" ref="P983" si="10309">D983*K983+F983*K986-E983*L983-G983*L986</f>
        <v>0</v>
      </c>
      <c r="Q983" s="3">
        <f t="shared" ref="Q983" si="10310">(D983*L983+E983*K983+F983*L986+G983*K986)</f>
        <v>-0.78397799844145166</v>
      </c>
      <c r="S983" s="11">
        <v>1</v>
      </c>
      <c r="T983" s="12">
        <v>0</v>
      </c>
      <c r="U983" s="13">
        <v>0</v>
      </c>
      <c r="V983" s="40">
        <f t="shared" ref="V983" si="10311">-1/($T$4*$B983)</f>
        <v>-1.4979298609321918</v>
      </c>
      <c r="W983" s="20"/>
      <c r="X983" s="1">
        <f t="shared" ref="X983" si="10312">N983*S983+P983*S986-O983*T983-Q983*T986</f>
        <v>0.14477677562910685</v>
      </c>
      <c r="Y983" s="4">
        <f t="shared" ref="Y983" si="10313">(N983*T983+O983*S983+P983*T986+Q983*S986)</f>
        <v>0</v>
      </c>
      <c r="Z983" s="2">
        <f t="shared" ref="Z983" si="10314">N983*U983+P983*U986-O983*V983-Q983*V986</f>
        <v>0</v>
      </c>
      <c r="AA983" s="3">
        <f t="shared" ref="AA983" si="10315">(N983*V983+O983*U983+P983*V986+Q983*U986)</f>
        <v>-1.0008434538257709</v>
      </c>
      <c r="AB983" s="20"/>
      <c r="AC983" s="11">
        <v>1</v>
      </c>
      <c r="AD983" s="12">
        <v>0</v>
      </c>
      <c r="AE983" s="13">
        <v>0</v>
      </c>
      <c r="AF983" s="14">
        <v>0</v>
      </c>
      <c r="AG983" s="20"/>
      <c r="AH983" s="1">
        <f t="shared" ref="AH983" si="10316">X983*AC983+Z983*AC986-Y983*AD983-AA983*AD986</f>
        <v>-1.1025480404530215</v>
      </c>
      <c r="AI983" s="4">
        <f t="shared" ref="AI983" si="10317">(X983*AD983+Y983*AC983+Z983*AD986+AA983*AC986)</f>
        <v>0</v>
      </c>
      <c r="AJ983" s="2">
        <f t="shared" ref="AJ983" si="10318">X983*AE983+Z983*AE986-Y983*AF983-AA983*AF986</f>
        <v>0</v>
      </c>
      <c r="AK983" s="3">
        <f t="shared" ref="AK983" si="10319">(X983*AF983+Y983*AE983+Z983*AF986+AA983*AE986)</f>
        <v>-1.0008434538257709</v>
      </c>
      <c r="AL983" s="20"/>
      <c r="AM983" s="11">
        <v>1</v>
      </c>
      <c r="AN983" s="12">
        <v>0</v>
      </c>
      <c r="AO983" s="13">
        <v>0</v>
      </c>
      <c r="AP983" s="40">
        <f t="shared" ref="AP983" si="10320">-1/($AN$4*$B983)</f>
        <v>-1.5566722084197284</v>
      </c>
      <c r="AR983" s="1">
        <f t="shared" ref="AR983" si="10321">AH983*AM983+AJ983*AM986-AI983*AN983-AK983*AN986</f>
        <v>-1.1025480404530215</v>
      </c>
      <c r="AS983" s="4">
        <f t="shared" ref="AS983" si="10322">(AH983*AN983+AI983*AM983+AJ983*AN986+AK983*AM986)</f>
        <v>0</v>
      </c>
      <c r="AT983" s="2">
        <f t="shared" ref="AT983" si="10323">AH983*AO983+AJ983*AO986-AI983*AP983-AK983*AP986</f>
        <v>0</v>
      </c>
      <c r="AU983" s="3">
        <f t="shared" ref="AU983" si="10324">(AH983*AP983+AI983*AO983+AJ983*AP986+AK983*AO986)</f>
        <v>0.71546243919507813</v>
      </c>
      <c r="AV983" s="20"/>
      <c r="AW983" s="11">
        <v>1</v>
      </c>
      <c r="AX983" s="12">
        <v>0</v>
      </c>
      <c r="AY983" s="13">
        <v>0</v>
      </c>
      <c r="AZ983" s="14">
        <v>0</v>
      </c>
      <c r="BA983" s="20"/>
      <c r="BB983" s="1">
        <f t="shared" ref="BB983" si="10325">AR983*AW983+AT983*AW986-AS983*AX983-AU983*AX986</f>
        <v>-0.21088606077840089</v>
      </c>
      <c r="BC983" s="4">
        <f t="shared" ref="BC983" si="10326">(AR983*AX983+AS983*AW983+AT983*AX986+AU983*AW986)</f>
        <v>0</v>
      </c>
      <c r="BD983" s="2">
        <f t="shared" ref="BD983" si="10327">AR983*AY983+AT983*AY986-AS983*AZ983-AU983*AZ986</f>
        <v>0</v>
      </c>
      <c r="BE983" s="3">
        <f t="shared" ref="BE983" si="10328">(AR983*AZ983+AS983*AY983+AT983*AZ986+AU983*AY986)</f>
        <v>0.71546243919507813</v>
      </c>
      <c r="BF983" s="20"/>
      <c r="BG983" s="11">
        <v>1</v>
      </c>
      <c r="BH983" s="12">
        <v>0</v>
      </c>
      <c r="BI983" s="13">
        <v>0</v>
      </c>
      <c r="BJ983" s="40">
        <f t="shared" ref="BJ983" si="10329">-1/($BH$4*$B983)</f>
        <v>-1.4979298609321918</v>
      </c>
      <c r="BK983" s="20"/>
      <c r="BL983" s="1">
        <f t="shared" ref="BL983" si="10330">BB983*BG983+BD983*BG986-BC983*BH983-BE983*BH986</f>
        <v>-0.21088606077840089</v>
      </c>
      <c r="BM983" s="4">
        <f t="shared" ref="BM983" si="10331">(BB983*BH983+BC983*BG983+BD983*BH986+BE983*BG986)</f>
        <v>0</v>
      </c>
      <c r="BN983" s="2">
        <f t="shared" ref="BN983" si="10332">BB983*BI983+BD983*BI986-BC983*BJ983-BE983*BJ986</f>
        <v>0</v>
      </c>
      <c r="BO983" s="3">
        <f t="shared" ref="BO983" si="10333">(BB983*BJ983+BC983*BI983+BD983*BJ986+BE983*BI986)</f>
        <v>1.031354966889406</v>
      </c>
      <c r="BP983" s="20"/>
      <c r="BQ983" s="11">
        <v>1</v>
      </c>
      <c r="BR983" s="12">
        <v>0</v>
      </c>
      <c r="BS983" s="13">
        <v>0</v>
      </c>
      <c r="BT983" s="14">
        <v>0</v>
      </c>
      <c r="BU983" s="20"/>
      <c r="BV983" s="1">
        <f t="shared" ref="BV983" si="10334">BL983*BQ983+BN983*BQ986-BM983*BR983-BO983*BR986</f>
        <v>0.91419490068682729</v>
      </c>
      <c r="BW983" s="4">
        <f t="shared" ref="BW983" si="10335">(BL983*BR983+BM983*BQ983+BN983*BR986+BO983*BQ986)</f>
        <v>0</v>
      </c>
      <c r="BX983" s="2">
        <f t="shared" ref="BX983" si="10336">BL983*BS983+BN983*BS986-BM983*BT983-BO983*BT986</f>
        <v>0</v>
      </c>
      <c r="BY983" s="3">
        <f t="shared" ref="BY983" si="10337">(BL983*BT983+BM983*BS983+BN983*BT986+BO983*BS986)</f>
        <v>1.031354966889406</v>
      </c>
      <c r="BZ983" s="20"/>
      <c r="CA983" s="11">
        <v>1</v>
      </c>
      <c r="CB983" s="12">
        <v>0</v>
      </c>
      <c r="CC983" s="13">
        <v>0</v>
      </c>
      <c r="CD983" s="40">
        <f t="shared" ref="CD983" si="10338">-1/($CB$4*$B983)</f>
        <v>-0.78397799844145166</v>
      </c>
      <c r="CE983" s="20"/>
      <c r="CF983" s="1">
        <f t="shared" ref="CF983" si="10339">BV983*CA983+BX983*CA986-BW983*CB983-BY983*CB986</f>
        <v>0.91419490068682729</v>
      </c>
      <c r="CG983" s="4">
        <f t="shared" ref="CG983" si="10340">(BV983*CB983+BW983*CA983+BX983*CB986+BY983*CA986)</f>
        <v>0</v>
      </c>
      <c r="CH983" s="2">
        <f t="shared" ref="CH983" si="10341">BV983*CC983+BX983*CC986-BW983*CD983-BY983*CD986</f>
        <v>0</v>
      </c>
      <c r="CI983" s="3">
        <f t="shared" ref="CI983" si="10342">(BV983*CD983+BW983*CC983+BX983*CD986+BY983*CC986)</f>
        <v>0.31464627846356541</v>
      </c>
      <c r="CJ983" s="28"/>
      <c r="CK983" s="11">
        <v>1</v>
      </c>
      <c r="CL983" s="12">
        <v>0</v>
      </c>
      <c r="CM983" s="13">
        <v>0</v>
      </c>
      <c r="CN983" s="14">
        <v>0</v>
      </c>
      <c r="CP983" s="1">
        <f t="shared" ref="CP983" si="10343">CF983*CK983+CH983*CK986-CG983*CL983-CI983*CL986</f>
        <v>0.91419490068682729</v>
      </c>
      <c r="CQ983" s="4">
        <f t="shared" ref="CQ983" si="10344">(CF983*CL983+CG983*CK983+CH983*CL986+CI983*CK986)</f>
        <v>0.31464627846356541</v>
      </c>
      <c r="CR983" s="2">
        <f t="shared" ref="CR983" si="10345">CF983*CM983+CH983*CM986-CG983*CN983-CI983*CN986</f>
        <v>0</v>
      </c>
      <c r="CS983" s="3">
        <f t="shared" ref="CS983" si="10346">(CF983*CN983+CG983*CM983+CH983*CN986+CI983*CM986)</f>
        <v>0.31464627846356541</v>
      </c>
      <c r="CU983" s="29">
        <f t="shared" ref="CU983" si="10347">20*LOG(((1+$CL$4)/$CL$4)/((CP983+CP986)^2+(CQ983+CQ986)^2)^0.5)</f>
        <v>-4.6436030404053738E-2</v>
      </c>
      <c r="CW983" s="51">
        <f t="shared" ref="CW983" si="10348">((CP983^2+CQ983^2)^0.5)/((CP986^2+CQ986^2)^0.5)</f>
        <v>0.91839836866709035</v>
      </c>
    </row>
    <row r="984" spans="1:101" ht="18" customHeight="1" thickBot="1">
      <c r="D984" s="11"/>
      <c r="E984" s="13"/>
      <c r="F984" s="13"/>
      <c r="G984" s="15"/>
      <c r="H984" s="10"/>
      <c r="I984" s="11"/>
      <c r="J984" s="13"/>
      <c r="K984" s="13"/>
      <c r="L984" s="15"/>
      <c r="N984" s="5"/>
      <c r="Q984" s="6"/>
      <c r="S984" s="11"/>
      <c r="T984" s="13"/>
      <c r="U984" s="13"/>
      <c r="V984" s="15"/>
      <c r="W984" s="20"/>
      <c r="X984" s="5"/>
      <c r="AA984" s="6"/>
      <c r="AB984" s="20"/>
      <c r="AC984" s="11"/>
      <c r="AD984" s="13"/>
      <c r="AE984" s="13"/>
      <c r="AF984" s="15"/>
      <c r="AG984" s="20"/>
      <c r="AH984" s="5"/>
      <c r="AK984" s="6"/>
      <c r="AL984" s="20"/>
      <c r="AM984" s="11"/>
      <c r="AN984" s="13"/>
      <c r="AO984" s="13"/>
      <c r="AP984" s="15"/>
      <c r="AR984" s="5"/>
      <c r="AU984" s="6"/>
      <c r="AW984" s="11"/>
      <c r="AX984" s="13"/>
      <c r="AY984" s="13"/>
      <c r="AZ984" s="15"/>
      <c r="BA984" s="20"/>
      <c r="BB984" s="5"/>
      <c r="BE984" s="6"/>
      <c r="BG984" s="11"/>
      <c r="BH984" s="13"/>
      <c r="BI984" s="13"/>
      <c r="BJ984" s="15"/>
      <c r="BL984" s="5"/>
      <c r="BO984" s="6"/>
      <c r="BQ984" s="11"/>
      <c r="BR984" s="13"/>
      <c r="BS984" s="13"/>
      <c r="BT984" s="15"/>
      <c r="BU984" s="20"/>
      <c r="BV984" s="5"/>
      <c r="BY984" s="6"/>
      <c r="CA984" s="11"/>
      <c r="CB984" s="13"/>
      <c r="CC984" s="13"/>
      <c r="CD984" s="15"/>
      <c r="CF984" s="5"/>
      <c r="CI984" s="6"/>
      <c r="CK984" s="11"/>
      <c r="CL984" s="13"/>
      <c r="CM984" s="13"/>
      <c r="CN984" s="15"/>
      <c r="CP984" s="5"/>
      <c r="CS984" s="6"/>
      <c r="CW984" s="52"/>
    </row>
    <row r="985" spans="1:101" ht="18" customHeight="1" thickBot="1">
      <c r="D985" s="11" t="s">
        <v>6</v>
      </c>
      <c r="E985" s="13"/>
      <c r="F985" s="13" t="s">
        <v>7</v>
      </c>
      <c r="G985" s="15"/>
      <c r="H985" s="10"/>
      <c r="I985" s="11" t="s">
        <v>8</v>
      </c>
      <c r="J985" s="13"/>
      <c r="K985" s="13" t="s">
        <v>9</v>
      </c>
      <c r="L985" s="15"/>
      <c r="N985" s="251" t="s">
        <v>26</v>
      </c>
      <c r="O985" s="252"/>
      <c r="P985" s="253" t="s">
        <v>27</v>
      </c>
      <c r="Q985" s="254"/>
      <c r="S985" s="11" t="s">
        <v>13</v>
      </c>
      <c r="T985" s="13"/>
      <c r="U985" s="13" t="s">
        <v>14</v>
      </c>
      <c r="V985" s="15"/>
      <c r="W985" s="20"/>
      <c r="X985" s="251" t="s">
        <v>26</v>
      </c>
      <c r="Y985" s="252"/>
      <c r="Z985" s="253" t="s">
        <v>27</v>
      </c>
      <c r="AA985" s="254"/>
      <c r="AB985" s="20"/>
      <c r="AC985" s="11" t="s">
        <v>8</v>
      </c>
      <c r="AD985" s="13"/>
      <c r="AE985" s="13" t="s">
        <v>9</v>
      </c>
      <c r="AF985" s="15"/>
      <c r="AG985" s="20"/>
      <c r="AH985" s="251" t="s">
        <v>26</v>
      </c>
      <c r="AI985" s="252"/>
      <c r="AJ985" s="253" t="s">
        <v>27</v>
      </c>
      <c r="AK985" s="254"/>
      <c r="AL985" s="20"/>
      <c r="AM985" s="11" t="s">
        <v>13</v>
      </c>
      <c r="AN985" s="13"/>
      <c r="AO985" s="13" t="s">
        <v>14</v>
      </c>
      <c r="AP985" s="15"/>
      <c r="AR985" s="251" t="s">
        <v>26</v>
      </c>
      <c r="AS985" s="252"/>
      <c r="AT985" s="253" t="s">
        <v>27</v>
      </c>
      <c r="AU985" s="254"/>
      <c r="AV985" s="36"/>
      <c r="AW985" s="11" t="s">
        <v>8</v>
      </c>
      <c r="AX985" s="13"/>
      <c r="AY985" s="13" t="s">
        <v>9</v>
      </c>
      <c r="AZ985" s="15"/>
      <c r="BA985" s="20"/>
      <c r="BB985" s="251" t="s">
        <v>26</v>
      </c>
      <c r="BC985" s="252"/>
      <c r="BD985" s="253" t="s">
        <v>27</v>
      </c>
      <c r="BE985" s="254"/>
      <c r="BF985" s="36"/>
      <c r="BG985" s="11" t="s">
        <v>13</v>
      </c>
      <c r="BH985" s="13"/>
      <c r="BI985" s="13" t="s">
        <v>14</v>
      </c>
      <c r="BJ985" s="15"/>
      <c r="BK985" s="36"/>
      <c r="BL985" s="251" t="s">
        <v>26</v>
      </c>
      <c r="BM985" s="252"/>
      <c r="BN985" s="253" t="s">
        <v>27</v>
      </c>
      <c r="BO985" s="254"/>
      <c r="BP985" s="36"/>
      <c r="BQ985" s="11" t="s">
        <v>8</v>
      </c>
      <c r="BR985" s="13"/>
      <c r="BS985" s="13" t="s">
        <v>9</v>
      </c>
      <c r="BT985" s="15"/>
      <c r="BU985" s="20"/>
      <c r="BV985" s="251" t="s">
        <v>26</v>
      </c>
      <c r="BW985" s="252"/>
      <c r="BX985" s="253" t="s">
        <v>27</v>
      </c>
      <c r="BY985" s="254"/>
      <c r="BZ985" s="36"/>
      <c r="CA985" s="11" t="s">
        <v>13</v>
      </c>
      <c r="CB985" s="13"/>
      <c r="CC985" s="13" t="s">
        <v>14</v>
      </c>
      <c r="CD985" s="15"/>
      <c r="CE985" s="36"/>
      <c r="CF985" s="251" t="s">
        <v>26</v>
      </c>
      <c r="CG985" s="252"/>
      <c r="CH985" s="253" t="s">
        <v>27</v>
      </c>
      <c r="CI985" s="254"/>
      <c r="CK985" s="11" t="s">
        <v>28</v>
      </c>
      <c r="CL985" s="13"/>
      <c r="CM985" s="13" t="s">
        <v>29</v>
      </c>
      <c r="CN985" s="15"/>
      <c r="CP985" s="251" t="s">
        <v>26</v>
      </c>
      <c r="CQ985" s="252"/>
      <c r="CR985" s="253" t="s">
        <v>27</v>
      </c>
      <c r="CS985" s="254"/>
      <c r="CU985" s="38" t="s">
        <v>37</v>
      </c>
      <c r="CW985" s="53" t="s">
        <v>45</v>
      </c>
    </row>
    <row r="986" spans="1:101" ht="18" customHeight="1" thickTop="1" thickBot="1">
      <c r="D986" s="16">
        <v>0</v>
      </c>
      <c r="E986" s="17">
        <v>0</v>
      </c>
      <c r="F986" s="18">
        <v>1</v>
      </c>
      <c r="G986" s="19">
        <v>0</v>
      </c>
      <c r="H986" s="10"/>
      <c r="I986" s="16">
        <v>0</v>
      </c>
      <c r="J986" s="17">
        <f t="shared" ref="J986" si="10349">-1/($J$4*$B983)</f>
        <v>-1.0908765629533954</v>
      </c>
      <c r="K986" s="18">
        <v>1</v>
      </c>
      <c r="L986" s="19">
        <v>0</v>
      </c>
      <c r="N986" s="1">
        <f t="shared" ref="N986" si="10350">D986*I983+F986*I986-E986*J983-G986*J986</f>
        <v>0</v>
      </c>
      <c r="O986" s="4">
        <f t="shared" ref="O986" si="10351">(D986*J983+E986*I983+F986*J986+G986*I986)</f>
        <v>-1.0908765629533954</v>
      </c>
      <c r="P986" s="2">
        <f t="shared" ref="P986" si="10352">D986*K983+F986*K986-E986*L983-G986*L986</f>
        <v>1</v>
      </c>
      <c r="Q986" s="3">
        <f t="shared" ref="Q986" si="10353">(D986*L983+E986*K983+F986*L986+G986*K986)</f>
        <v>0</v>
      </c>
      <c r="S986" s="16">
        <v>0</v>
      </c>
      <c r="T986" s="17">
        <v>0</v>
      </c>
      <c r="U986" s="18">
        <v>1</v>
      </c>
      <c r="V986" s="19">
        <v>0</v>
      </c>
      <c r="W986" s="20"/>
      <c r="X986" s="1">
        <f t="shared" ref="X986" si="10354">N986*S983+P986*S986-O986*T983-Q986*T986</f>
        <v>0</v>
      </c>
      <c r="Y986" s="4">
        <f t="shared" ref="Y986" si="10355">(N986*T983+O986*S983+P986*T986+Q986*S986)</f>
        <v>-1.0908765629533954</v>
      </c>
      <c r="Z986" s="2">
        <f t="shared" ref="Z986" si="10356">N986*U983+P986*U986-O986*V983-Q986*V986</f>
        <v>-0.63405657823896688</v>
      </c>
      <c r="AA986" s="3">
        <f t="shared" ref="AA986" si="10357">(N986*V983+O986*U983+P986*V986+Q986*U986)</f>
        <v>0</v>
      </c>
      <c r="AB986" s="20"/>
      <c r="AC986" s="16">
        <v>0</v>
      </c>
      <c r="AD986" s="17">
        <f t="shared" ref="AD986" si="10358">-1/($AD$4*$B983)</f>
        <v>-1.2462736418109852</v>
      </c>
      <c r="AE986" s="18">
        <v>1</v>
      </c>
      <c r="AF986" s="19">
        <v>0</v>
      </c>
      <c r="AG986" s="20"/>
      <c r="AH986" s="1">
        <f t="shared" ref="AH986" si="10359">X986*AC983+Z986*AC986-Y986*AD983-AA986*AD986</f>
        <v>0</v>
      </c>
      <c r="AI986" s="4">
        <f t="shared" ref="AI986" si="10360">(X986*AD983+Y986*AC983+Z986*AD986+AA986*AC986)</f>
        <v>-0.3006685620773063</v>
      </c>
      <c r="AJ986" s="2">
        <f t="shared" ref="AJ986" si="10361">X986*AE983+Z986*AE986-Y986*AF983-AA986*AF986</f>
        <v>-0.63405657823896688</v>
      </c>
      <c r="AK986" s="3">
        <f t="shared" ref="AK986" si="10362">(X986*AF983+Y986*AE983+Z986*AF986+AA986*AE986)</f>
        <v>0</v>
      </c>
      <c r="AL986" s="20"/>
      <c r="AM986" s="16">
        <v>0</v>
      </c>
      <c r="AN986" s="17">
        <v>0</v>
      </c>
      <c r="AO986" s="18">
        <v>1</v>
      </c>
      <c r="AP986" s="19">
        <v>0</v>
      </c>
      <c r="AR986" s="1">
        <f t="shared" ref="AR986" si="10363">AH986*AM983+AJ986*AM986-AI986*AN983-AK986*AN986</f>
        <v>0</v>
      </c>
      <c r="AS986" s="4">
        <f t="shared" ref="AS986" si="10364">(AH986*AN983+AI986*AM983+AJ986*AN986+AK986*AM986)</f>
        <v>-0.3006685620773063</v>
      </c>
      <c r="AT986" s="2">
        <f t="shared" ref="AT986" si="10365">AH986*AO983+AJ986*AO986-AI986*AP983-AK986*AP986</f>
        <v>-1.1020989727702315</v>
      </c>
      <c r="AU986" s="3">
        <f t="shared" ref="AU986" si="10366">(AH986*AP983+AI986*AO983+AJ986*AP986+AK986*AO986)</f>
        <v>0</v>
      </c>
      <c r="AV986" s="20"/>
      <c r="AW986" s="16">
        <v>0</v>
      </c>
      <c r="AX986" s="17">
        <f t="shared" ref="AX986" si="10367">-1/($AX$4*$B983)</f>
        <v>-1.2462736418109852</v>
      </c>
      <c r="AY986" s="18">
        <v>1</v>
      </c>
      <c r="AZ986" s="19">
        <v>0</v>
      </c>
      <c r="BA986" s="20"/>
      <c r="BB986" s="1">
        <f t="shared" ref="BB986" si="10368">AR986*AW983+AT986*AW986-AS986*AX983-AU986*AX986</f>
        <v>0</v>
      </c>
      <c r="BC986" s="4">
        <f t="shared" ref="BC986" si="10369">(AR986*AX983+AS986*AW983+AT986*AX986+AU986*AW986)</f>
        <v>1.0728483383531962</v>
      </c>
      <c r="BD986" s="2">
        <f t="shared" ref="BD986" si="10370">AR986*AY983+AT986*AY986-AS986*AZ983-AU986*AZ986</f>
        <v>-1.1020989727702315</v>
      </c>
      <c r="BE986" s="3">
        <f t="shared" ref="BE986" si="10371">(AR986*AZ983+AS986*AY983+AT986*AZ986+AU986*AY986)</f>
        <v>0</v>
      </c>
      <c r="BF986" s="20"/>
      <c r="BG986" s="16">
        <v>0</v>
      </c>
      <c r="BH986" s="17">
        <v>0</v>
      </c>
      <c r="BI986" s="18">
        <v>1</v>
      </c>
      <c r="BJ986" s="19">
        <v>0</v>
      </c>
      <c r="BK986" s="20"/>
      <c r="BL986" s="1">
        <f t="shared" ref="BL986" si="10372">BB986*BG983+BD986*BG986-BC986*BH983-BE986*BH986</f>
        <v>0</v>
      </c>
      <c r="BM986" s="4">
        <f t="shared" ref="BM986" si="10373">(BB986*BH983+BC986*BG983+BD986*BH986+BE986*BG986)</f>
        <v>1.0728483383531962</v>
      </c>
      <c r="BN986" s="2">
        <f t="shared" ref="BN986" si="10374">BB986*BI983+BD986*BI986-BC986*BJ983-BE986*BJ986</f>
        <v>0.5049525895005047</v>
      </c>
      <c r="BO986" s="3">
        <f t="shared" ref="BO986" si="10375">(BB986*BJ983+BC986*BI983+BD986*BJ986+BE986*BI986)</f>
        <v>0</v>
      </c>
      <c r="BP986" s="20"/>
      <c r="BQ986" s="16">
        <v>0</v>
      </c>
      <c r="BR986" s="17">
        <f t="shared" ref="BR986" si="10376">-1/($BR$4*$B983)</f>
        <v>-1.0908765629533954</v>
      </c>
      <c r="BS986" s="18">
        <v>1</v>
      </c>
      <c r="BT986" s="19">
        <v>0</v>
      </c>
      <c r="BU986" s="20"/>
      <c r="BV986" s="1">
        <f t="shared" ref="BV986" si="10377">BL986*BQ983+BN986*BQ986-BM986*BR983-BO986*BR986</f>
        <v>0</v>
      </c>
      <c r="BW986" s="4">
        <f t="shared" ref="BW986" si="10378">(BL986*BR983+BM986*BQ983+BN986*BR986+BO986*BQ986)</f>
        <v>0.52200739306446875</v>
      </c>
      <c r="BX986" s="2">
        <f t="shared" ref="BX986" si="10379">BL986*BS983+BN986*BS986-BM986*BT983-BO986*BT986</f>
        <v>0.5049525895005047</v>
      </c>
      <c r="BY986" s="3">
        <f t="shared" ref="BY986" si="10380">(BL986*BT983+BM986*BS983+BN986*BT986+BO986*BS986)</f>
        <v>0</v>
      </c>
      <c r="BZ986" s="20"/>
      <c r="CA986" s="16">
        <v>0</v>
      </c>
      <c r="CB986" s="17">
        <v>0</v>
      </c>
      <c r="CC986" s="18">
        <v>1</v>
      </c>
      <c r="CD986" s="19">
        <v>0</v>
      </c>
      <c r="CE986" s="20"/>
      <c r="CF986" s="1">
        <f t="shared" ref="CF986" si="10381">BV986*CA983+BX986*CA986-BW986*CB983-BY986*CB986</f>
        <v>0</v>
      </c>
      <c r="CG986" s="4">
        <f t="shared" ref="CG986" si="10382">(BV986*CB983+BW986*CA983+BX986*CB986+BY986*CA986)</f>
        <v>0.52200739306446875</v>
      </c>
      <c r="CH986" s="2">
        <f t="shared" ref="CH986" si="10383">BV986*CC983+BX986*CC986-BW986*CD983-BY986*CD986</f>
        <v>0.91419490068682707</v>
      </c>
      <c r="CI986" s="3">
        <f t="shared" ref="CI986" si="10384">(BV986*CD983+BW986*CC983+BX986*CD986+BY986*CC986)</f>
        <v>0</v>
      </c>
      <c r="CK986" s="16">
        <f t="shared" ref="CK986" si="10385">1/$CL$4</f>
        <v>1</v>
      </c>
      <c r="CL986" s="17">
        <v>0</v>
      </c>
      <c r="CM986" s="18">
        <v>1</v>
      </c>
      <c r="CN986" s="19">
        <v>0</v>
      </c>
      <c r="CP986" s="1">
        <f t="shared" ref="CP986" si="10386">CF986*CK983+CH986*CK986-CG986*CL983-CI986*CL986</f>
        <v>0.91419490068682707</v>
      </c>
      <c r="CQ986" s="4">
        <f t="shared" ref="CQ986" si="10387">(CF986*CL983+CG986*CK983+CH986*CL986+CI986*CK986)</f>
        <v>0.52200739306446875</v>
      </c>
      <c r="CR986" s="2">
        <f t="shared" ref="CR986" si="10388">CF986*CM983+CH986*CM986-CG986*CN983-CI986*CN986</f>
        <v>0.91419490068682707</v>
      </c>
      <c r="CS986" s="3">
        <f t="shared" ref="CS986" si="10389">(CF986*CN983+CG986*CM983+CH986*CN986+CI986*CM986)</f>
        <v>0</v>
      </c>
      <c r="CU986" s="39">
        <f t="shared" ref="CU986" si="10390">(180/PI())*ATAN(-1*(CQ983/CP983))</f>
        <v>-18.992364395556994</v>
      </c>
      <c r="CW986" s="54">
        <f t="shared" ref="CW986" si="10391">20*LOG(((1-(10^(CU983/20)^2)*(1-((1-CW983)/(1+CW983))^2))^0.5))</f>
        <v>-19.056886268086238</v>
      </c>
    </row>
    <row r="987" spans="1:101" ht="18" customHeight="1"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3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  <c r="BA987" s="20"/>
      <c r="BB987" s="20"/>
      <c r="BC987" s="20"/>
      <c r="BD987" s="20"/>
      <c r="BE987" s="20"/>
      <c r="BF987" s="20"/>
      <c r="BG987" s="20"/>
      <c r="BH987" s="20"/>
      <c r="BI987" s="20"/>
      <c r="BJ987" s="20"/>
      <c r="BK987" s="20"/>
      <c r="BL987" s="20"/>
      <c r="BM987" s="20"/>
      <c r="BN987" s="20"/>
      <c r="BO987" s="20"/>
      <c r="BP987" s="20"/>
      <c r="BQ987" s="20"/>
      <c r="BR987" s="20"/>
      <c r="BS987" s="20"/>
      <c r="BT987" s="20"/>
      <c r="BU987" s="20"/>
      <c r="BV987" s="20"/>
      <c r="BW987" s="20"/>
      <c r="BX987" s="20"/>
      <c r="BY987" s="20"/>
      <c r="BZ987" s="20"/>
      <c r="CA987" s="20"/>
      <c r="CB987" s="20"/>
      <c r="CC987" s="20"/>
      <c r="CD987" s="20"/>
      <c r="CE987" s="20"/>
      <c r="CF987" s="20"/>
      <c r="CG987" s="20"/>
      <c r="CH987" s="20"/>
      <c r="CI987" s="20"/>
      <c r="CJ987" s="20"/>
      <c r="CK987" s="20"/>
      <c r="CL987" s="20"/>
    </row>
    <row r="988" spans="1:101" ht="18" customHeight="1"/>
    <row r="989" spans="1:101" ht="18" customHeight="1" thickBot="1">
      <c r="A989" s="23"/>
      <c r="B989" s="23"/>
      <c r="C989" s="23"/>
      <c r="D989" s="20" t="s">
        <v>15</v>
      </c>
      <c r="E989" s="20"/>
      <c r="F989" s="20"/>
      <c r="G989" s="20"/>
      <c r="H989" s="20"/>
      <c r="I989" s="20" t="s">
        <v>16</v>
      </c>
      <c r="J989" s="20"/>
      <c r="K989" s="20"/>
      <c r="L989" s="20"/>
      <c r="M989" s="23"/>
      <c r="N989" s="23"/>
      <c r="O989" s="24" t="s">
        <v>17</v>
      </c>
      <c r="P989" s="23"/>
      <c r="Q989" s="23"/>
      <c r="R989" s="23"/>
      <c r="S989" s="20"/>
      <c r="T989" s="20" t="s">
        <v>18</v>
      </c>
      <c r="U989" s="23"/>
      <c r="V989" s="23"/>
      <c r="W989" s="23"/>
      <c r="X989" s="23"/>
      <c r="Y989" s="24" t="s">
        <v>19</v>
      </c>
      <c r="Z989" s="23"/>
      <c r="AA989" s="23"/>
      <c r="AB989" s="23"/>
      <c r="AC989" s="24" t="s">
        <v>20</v>
      </c>
      <c r="AD989" s="20"/>
      <c r="AE989" s="20"/>
      <c r="AF989" s="20"/>
      <c r="AG989" s="20"/>
      <c r="AH989" s="23"/>
      <c r="AI989" s="24" t="s">
        <v>21</v>
      </c>
      <c r="AJ989" s="23"/>
      <c r="AK989" s="23"/>
      <c r="AL989" s="20"/>
      <c r="AM989" s="24" t="s">
        <v>31</v>
      </c>
      <c r="AN989" s="20"/>
      <c r="AO989" s="23"/>
      <c r="AP989" s="23"/>
      <c r="AQ989" s="23"/>
      <c r="AR989" s="23"/>
      <c r="AS989" s="24" t="s">
        <v>91</v>
      </c>
      <c r="AT989" s="23"/>
      <c r="AU989" s="23"/>
      <c r="AV989" s="23"/>
      <c r="AW989" s="24" t="s">
        <v>32</v>
      </c>
      <c r="AX989" s="20"/>
      <c r="AY989" s="20"/>
      <c r="AZ989" s="20"/>
      <c r="BA989" s="20"/>
      <c r="BB989" s="23"/>
      <c r="BC989" s="24" t="s">
        <v>22</v>
      </c>
      <c r="BD989" s="23"/>
      <c r="BE989" s="23"/>
      <c r="BF989" s="23"/>
      <c r="BG989" s="24" t="s">
        <v>33</v>
      </c>
      <c r="BH989" s="20"/>
      <c r="BI989" s="23"/>
      <c r="BJ989" s="23"/>
      <c r="BK989" s="23"/>
      <c r="BL989" s="23"/>
      <c r="BM989" s="24" t="s">
        <v>34</v>
      </c>
      <c r="BN989" s="23"/>
      <c r="BO989" s="23"/>
      <c r="BP989" s="23"/>
      <c r="BQ989" s="24" t="s">
        <v>89</v>
      </c>
      <c r="BR989" s="20"/>
      <c r="BS989" s="20"/>
      <c r="BT989" s="20"/>
      <c r="BU989" s="20"/>
      <c r="BV989" s="23"/>
      <c r="BW989" s="24" t="s">
        <v>35</v>
      </c>
      <c r="BX989" s="23"/>
      <c r="BY989" s="23"/>
      <c r="BZ989" s="23"/>
      <c r="CA989" s="24" t="s">
        <v>90</v>
      </c>
      <c r="CB989" s="20"/>
      <c r="CC989" s="23"/>
      <c r="CD989" s="23"/>
      <c r="CE989" s="23"/>
      <c r="CF989" s="23"/>
      <c r="CG989" s="24" t="s">
        <v>92</v>
      </c>
      <c r="CH989" s="23"/>
      <c r="CI989" s="23"/>
      <c r="CJ989" s="23"/>
      <c r="CK989" s="24" t="s">
        <v>36</v>
      </c>
      <c r="CL989" s="24"/>
      <c r="CM989" s="23"/>
      <c r="CN989" s="23"/>
      <c r="CO989" s="23"/>
      <c r="CP989" s="23"/>
      <c r="CQ989" s="24" t="s">
        <v>93</v>
      </c>
      <c r="CR989" s="23"/>
      <c r="CS989" s="23"/>
    </row>
    <row r="990" spans="1:101" ht="18" customHeight="1" thickBot="1">
      <c r="A990" s="23"/>
      <c r="B990" s="33"/>
      <c r="C990" s="23"/>
      <c r="D990" s="7" t="s">
        <v>2</v>
      </c>
      <c r="E990" s="8"/>
      <c r="F990" s="8" t="s">
        <v>3</v>
      </c>
      <c r="G990" s="9"/>
      <c r="H990" s="10"/>
      <c r="I990" s="7" t="s">
        <v>4</v>
      </c>
      <c r="J990" s="8"/>
      <c r="K990" s="8" t="s">
        <v>5</v>
      </c>
      <c r="L990" s="9"/>
      <c r="M990" s="23"/>
      <c r="N990" s="251" t="s">
        <v>79</v>
      </c>
      <c r="O990" s="252"/>
      <c r="P990" s="253" t="s">
        <v>80</v>
      </c>
      <c r="Q990" s="254"/>
      <c r="R990" s="23"/>
      <c r="S990" s="7" t="s">
        <v>11</v>
      </c>
      <c r="T990" s="8"/>
      <c r="U990" s="8" t="s">
        <v>12</v>
      </c>
      <c r="V990" s="9"/>
      <c r="W990" s="20"/>
      <c r="X990" s="251" t="s">
        <v>79</v>
      </c>
      <c r="Y990" s="252"/>
      <c r="Z990" s="253" t="s">
        <v>80</v>
      </c>
      <c r="AA990" s="254"/>
      <c r="AB990" s="20"/>
      <c r="AC990" s="7" t="s">
        <v>4</v>
      </c>
      <c r="AD990" s="8"/>
      <c r="AE990" s="8" t="s">
        <v>5</v>
      </c>
      <c r="AF990" s="9"/>
      <c r="AG990" s="20"/>
      <c r="AH990" s="251" t="s">
        <v>0</v>
      </c>
      <c r="AI990" s="252"/>
      <c r="AJ990" s="253" t="s">
        <v>1</v>
      </c>
      <c r="AK990" s="254"/>
      <c r="AL990" s="20"/>
      <c r="AM990" s="7" t="s">
        <v>11</v>
      </c>
      <c r="AN990" s="8"/>
      <c r="AO990" s="8" t="s">
        <v>12</v>
      </c>
      <c r="AP990" s="9"/>
      <c r="AQ990" s="23"/>
      <c r="AR990" s="251" t="s">
        <v>0</v>
      </c>
      <c r="AS990" s="252"/>
      <c r="AT990" s="253" t="s">
        <v>1</v>
      </c>
      <c r="AU990" s="254"/>
      <c r="AV990" s="36"/>
      <c r="AW990" s="7" t="s">
        <v>4</v>
      </c>
      <c r="AX990" s="8"/>
      <c r="AY990" s="8" t="s">
        <v>5</v>
      </c>
      <c r="AZ990" s="9"/>
      <c r="BA990" s="20"/>
      <c r="BB990" s="251" t="s">
        <v>0</v>
      </c>
      <c r="BC990" s="252"/>
      <c r="BD990" s="253" t="s">
        <v>1</v>
      </c>
      <c r="BE990" s="254"/>
      <c r="BF990" s="36"/>
      <c r="BG990" s="7" t="s">
        <v>11</v>
      </c>
      <c r="BH990" s="8"/>
      <c r="BI990" s="8" t="s">
        <v>12</v>
      </c>
      <c r="BJ990" s="9"/>
      <c r="BK990" s="36"/>
      <c r="BL990" s="251" t="s">
        <v>0</v>
      </c>
      <c r="BM990" s="252"/>
      <c r="BN990" s="253" t="s">
        <v>1</v>
      </c>
      <c r="BO990" s="254"/>
      <c r="BP990" s="36"/>
      <c r="BQ990" s="7" t="s">
        <v>4</v>
      </c>
      <c r="BR990" s="8"/>
      <c r="BS990" s="8" t="s">
        <v>5</v>
      </c>
      <c r="BT990" s="9"/>
      <c r="BU990" s="20"/>
      <c r="BV990" s="251" t="s">
        <v>0</v>
      </c>
      <c r="BW990" s="252"/>
      <c r="BX990" s="253" t="s">
        <v>1</v>
      </c>
      <c r="BY990" s="254"/>
      <c r="BZ990" s="36"/>
      <c r="CA990" s="7" t="s">
        <v>11</v>
      </c>
      <c r="CB990" s="8"/>
      <c r="CC990" s="8" t="s">
        <v>12</v>
      </c>
      <c r="CD990" s="9"/>
      <c r="CE990" s="36"/>
      <c r="CF990" s="251" t="s">
        <v>0</v>
      </c>
      <c r="CG990" s="252"/>
      <c r="CH990" s="253" t="s">
        <v>1</v>
      </c>
      <c r="CI990" s="254"/>
      <c r="CJ990" s="23"/>
      <c r="CK990" s="7" t="s">
        <v>23</v>
      </c>
      <c r="CL990" s="8"/>
      <c r="CM990" s="8" t="s">
        <v>24</v>
      </c>
      <c r="CN990" s="9"/>
      <c r="CO990" s="23"/>
      <c r="CP990" s="251" t="s">
        <v>0</v>
      </c>
      <c r="CQ990" s="252"/>
      <c r="CR990" s="253" t="s">
        <v>1</v>
      </c>
      <c r="CS990" s="254"/>
      <c r="CU990" s="26" t="s">
        <v>25</v>
      </c>
      <c r="CW990" s="50" t="s">
        <v>44</v>
      </c>
    </row>
    <row r="991" spans="1:101" ht="18" customHeight="1" thickTop="1" thickBot="1">
      <c r="B991" s="34">
        <v>1.35</v>
      </c>
      <c r="D991" s="11">
        <v>1</v>
      </c>
      <c r="E991" s="12">
        <v>0</v>
      </c>
      <c r="F991" s="13">
        <v>0</v>
      </c>
      <c r="G991" s="40">
        <f t="shared" ref="G991" si="10392">-1/($E$4*$B991)</f>
        <v>-0.77817075400855207</v>
      </c>
      <c r="H991" s="10"/>
      <c r="I991" s="11">
        <v>1</v>
      </c>
      <c r="J991" s="12">
        <v>0</v>
      </c>
      <c r="K991" s="13">
        <v>0</v>
      </c>
      <c r="L991" s="14">
        <v>0</v>
      </c>
      <c r="N991" s="1">
        <f t="shared" ref="N991" si="10393">D991*I991+F991*I994-E991*J991-G991*J994</f>
        <v>0.1573998234949926</v>
      </c>
      <c r="O991" s="4">
        <f t="shared" ref="O991" si="10394">(D991*J991+E991*I991+F991*J994+G991*I994)</f>
        <v>0</v>
      </c>
      <c r="P991" s="2">
        <f t="shared" ref="P991" si="10395">D991*K991+F991*K994-E991*L991-G991*L994</f>
        <v>0</v>
      </c>
      <c r="Q991" s="3">
        <f t="shared" ref="Q991" si="10396">(D991*L991+E991*K991+F991*L994+G991*K994)</f>
        <v>-0.77817075400855207</v>
      </c>
      <c r="S991" s="11">
        <v>1</v>
      </c>
      <c r="T991" s="12">
        <v>0</v>
      </c>
      <c r="U991" s="13">
        <v>0</v>
      </c>
      <c r="V991" s="40">
        <f t="shared" ref="V991" si="10397">-1/($T$4*$B991)</f>
        <v>-1.4868340841845458</v>
      </c>
      <c r="W991" s="20"/>
      <c r="X991" s="1">
        <f t="shared" ref="X991" si="10398">N991*S991+P991*S994-O991*T991-Q991*T994</f>
        <v>0.1573998234949926</v>
      </c>
      <c r="Y991" s="4">
        <f t="shared" ref="Y991" si="10399">(N991*T991+O991*S991+P991*T994+Q991*S994)</f>
        <v>0</v>
      </c>
      <c r="Z991" s="2">
        <f t="shared" ref="Z991" si="10400">N991*U991+P991*U994-O991*V991-Q991*V994</f>
        <v>0</v>
      </c>
      <c r="AA991" s="3">
        <f t="shared" ref="AA991" si="10401">(N991*V991+O991*U991+P991*V994+Q991*U994)</f>
        <v>-1.0121981764255386</v>
      </c>
      <c r="AB991" s="20"/>
      <c r="AC991" s="11">
        <v>1</v>
      </c>
      <c r="AD991" s="12">
        <v>0</v>
      </c>
      <c r="AE991" s="13">
        <v>0</v>
      </c>
      <c r="AF991" s="14">
        <v>0</v>
      </c>
      <c r="AG991" s="20"/>
      <c r="AH991" s="1">
        <f t="shared" ref="AH991" si="10402">X991*AC991+Z991*AC994-Y991*AD991-AA991*AD994</f>
        <v>-1.0947318180913137</v>
      </c>
      <c r="AI991" s="4">
        <f t="shared" ref="AI991" si="10403">(X991*AD991+Y991*AC991+Z991*AD994+AA991*AC994)</f>
        <v>0</v>
      </c>
      <c r="AJ991" s="2">
        <f t="shared" ref="AJ991" si="10404">X991*AE991+Z991*AE994-Y991*AF991-AA991*AF994</f>
        <v>0</v>
      </c>
      <c r="AK991" s="3">
        <f t="shared" ref="AK991" si="10405">(X991*AF991+Y991*AE991+Z991*AF994+AA991*AE994)</f>
        <v>-1.0121981764255386</v>
      </c>
      <c r="AL991" s="20"/>
      <c r="AM991" s="11">
        <v>1</v>
      </c>
      <c r="AN991" s="12">
        <v>0</v>
      </c>
      <c r="AO991" s="13">
        <v>0</v>
      </c>
      <c r="AP991" s="40">
        <f t="shared" ref="AP991" si="10406">-1/($AN$4*$B991)</f>
        <v>-1.545141303172175</v>
      </c>
      <c r="AR991" s="1">
        <f t="shared" ref="AR991" si="10407">AH991*AM991+AJ991*AM994-AI991*AN991-AK991*AN994</f>
        <v>-1.0947318180913137</v>
      </c>
      <c r="AS991" s="4">
        <f t="shared" ref="AS991" si="10408">(AH991*AN991+AI991*AM991+AJ991*AN994+AK991*AM994)</f>
        <v>0</v>
      </c>
      <c r="AT991" s="2">
        <f t="shared" ref="AT991" si="10409">AH991*AO991+AJ991*AO994-AI991*AP991-AK991*AP994</f>
        <v>0</v>
      </c>
      <c r="AU991" s="3">
        <f t="shared" ref="AU991" si="10410">(AH991*AP991+AI991*AO991+AJ991*AP994+AK991*AO994)</f>
        <v>0.67931717160411842</v>
      </c>
      <c r="AV991" s="20"/>
      <c r="AW991" s="11">
        <v>1</v>
      </c>
      <c r="AX991" s="12">
        <v>0</v>
      </c>
      <c r="AY991" s="13">
        <v>0</v>
      </c>
      <c r="AZ991" s="14">
        <v>0</v>
      </c>
      <c r="BA991" s="20"/>
      <c r="BB991" s="1">
        <f t="shared" ref="BB991" si="10411">AR991*AW991+AT991*AW994-AS991*AX991-AU991*AX994</f>
        <v>-0.25438795554632454</v>
      </c>
      <c r="BC991" s="4">
        <f t="shared" ref="BC991" si="10412">(AR991*AX991+AS991*AW991+AT991*AX994+AU991*AW994)</f>
        <v>0</v>
      </c>
      <c r="BD991" s="2">
        <f t="shared" ref="BD991" si="10413">AR991*AY991+AT991*AY994-AS991*AZ991-AU991*AZ994</f>
        <v>0</v>
      </c>
      <c r="BE991" s="3">
        <f t="shared" ref="BE991" si="10414">(AR991*AZ991+AS991*AY991+AT991*AZ994+AU991*AY994)</f>
        <v>0.67931717160411842</v>
      </c>
      <c r="BF991" s="20"/>
      <c r="BG991" s="11">
        <v>1</v>
      </c>
      <c r="BH991" s="12">
        <v>0</v>
      </c>
      <c r="BI991" s="13">
        <v>0</v>
      </c>
      <c r="BJ991" s="40">
        <f t="shared" ref="BJ991" si="10415">-1/($BH$4*$B991)</f>
        <v>-1.4868340841845458</v>
      </c>
      <c r="BK991" s="20"/>
      <c r="BL991" s="1">
        <f t="shared" ref="BL991" si="10416">BB991*BG991+BD991*BG994-BC991*BH991-BE991*BH994</f>
        <v>-0.25438795554632454</v>
      </c>
      <c r="BM991" s="4">
        <f t="shared" ref="BM991" si="10417">(BB991*BH991+BC991*BG991+BD991*BH994+BE991*BG994)</f>
        <v>0</v>
      </c>
      <c r="BN991" s="2">
        <f t="shared" ref="BN991" si="10418">BB991*BI991+BD991*BI994-BC991*BJ991-BE991*BJ994</f>
        <v>0</v>
      </c>
      <c r="BO991" s="3">
        <f t="shared" ref="BO991" si="10419">(BB991*BJ991+BC991*BI991+BD991*BJ994+BE991*BI994)</f>
        <v>1.0575498545164168</v>
      </c>
      <c r="BP991" s="20"/>
      <c r="BQ991" s="11">
        <v>1</v>
      </c>
      <c r="BR991" s="12">
        <v>0</v>
      </c>
      <c r="BS991" s="13">
        <v>0</v>
      </c>
      <c r="BT991" s="14">
        <v>0</v>
      </c>
      <c r="BU991" s="20"/>
      <c r="BV991" s="1">
        <f t="shared" ref="BV991" si="10420">BL991*BQ991+BN991*BQ994-BM991*BR991-BO991*BR994</f>
        <v>0.89072279230450591</v>
      </c>
      <c r="BW991" s="4">
        <f t="shared" ref="BW991" si="10421">(BL991*BR991+BM991*BQ991+BN991*BR994+BO991*BQ994)</f>
        <v>0</v>
      </c>
      <c r="BX991" s="2">
        <f t="shared" ref="BX991" si="10422">BL991*BS991+BN991*BS994-BM991*BT991-BO991*BT994</f>
        <v>0</v>
      </c>
      <c r="BY991" s="3">
        <f t="shared" ref="BY991" si="10423">(BL991*BT991+BM991*BS991+BN991*BT994+BO991*BS994)</f>
        <v>1.0575498545164168</v>
      </c>
      <c r="BZ991" s="20"/>
      <c r="CA991" s="11">
        <v>1</v>
      </c>
      <c r="CB991" s="12">
        <v>0</v>
      </c>
      <c r="CC991" s="13">
        <v>0</v>
      </c>
      <c r="CD991" s="40">
        <f t="shared" ref="CD991" si="10424">-1/($CB$4*$B991)</f>
        <v>-0.77817075400855207</v>
      </c>
      <c r="CE991" s="20"/>
      <c r="CF991" s="1">
        <f t="shared" ref="CF991" si="10425">BV991*CA991+BX991*CA994-BW991*CB991-BY991*CB994</f>
        <v>0.89072279230450591</v>
      </c>
      <c r="CG991" s="4">
        <f t="shared" ref="CG991" si="10426">(BV991*CB991+BW991*CA991+BX991*CB994+BY991*CA994)</f>
        <v>0</v>
      </c>
      <c r="CH991" s="2">
        <f t="shared" ref="CH991" si="10427">BV991*CC991+BX991*CC994-BW991*CD991-BY991*CD994</f>
        <v>0</v>
      </c>
      <c r="CI991" s="3">
        <f t="shared" ref="CI991" si="10428">(BV991*CD991+BW991*CC991+BX991*CD994+BY991*CC994)</f>
        <v>0.36441542761621648</v>
      </c>
      <c r="CJ991" s="28"/>
      <c r="CK991" s="11">
        <v>1</v>
      </c>
      <c r="CL991" s="12">
        <v>0</v>
      </c>
      <c r="CM991" s="13">
        <v>0</v>
      </c>
      <c r="CN991" s="14">
        <v>0</v>
      </c>
      <c r="CP991" s="1">
        <f t="shared" ref="CP991" si="10429">CF991*CK991+CH991*CK994-CG991*CL991-CI991*CL994</f>
        <v>0.89072279230450591</v>
      </c>
      <c r="CQ991" s="4">
        <f t="shared" ref="CQ991" si="10430">(CF991*CL991+CG991*CK991+CH991*CL994+CI991*CK994)</f>
        <v>0.36441542761621648</v>
      </c>
      <c r="CR991" s="2">
        <f t="shared" ref="CR991" si="10431">CF991*CM991+CH991*CM994-CG991*CN991-CI991*CN994</f>
        <v>0</v>
      </c>
      <c r="CS991" s="3">
        <f t="shared" ref="CS991" si="10432">(CF991*CN991+CG991*CM991+CH991*CN994+CI991*CM994)</f>
        <v>0.36441542761621648</v>
      </c>
      <c r="CU991" s="29">
        <f t="shared" ref="CU991" si="10433">20*LOG(((1+$CL$4)/$CL$4)/((CP991+CP994)^2+(CQ991+CQ994)^2)^0.5)</f>
        <v>-4.4319413699984309E-2</v>
      </c>
      <c r="CW991" s="51">
        <f t="shared" ref="CW991" si="10434">((CP991^2+CQ991^2)^0.5)/((CP994^2+CQ994^2)^0.5)</f>
        <v>0.91146958782351128</v>
      </c>
    </row>
    <row r="992" spans="1:101" ht="18" customHeight="1" thickBot="1">
      <c r="D992" s="11"/>
      <c r="E992" s="13"/>
      <c r="F992" s="13"/>
      <c r="G992" s="15"/>
      <c r="H992" s="10"/>
      <c r="I992" s="11"/>
      <c r="J992" s="13"/>
      <c r="K992" s="13"/>
      <c r="L992" s="15"/>
      <c r="N992" s="5"/>
      <c r="Q992" s="6"/>
      <c r="S992" s="11"/>
      <c r="T992" s="13"/>
      <c r="U992" s="13"/>
      <c r="V992" s="15"/>
      <c r="W992" s="20"/>
      <c r="X992" s="5"/>
      <c r="AA992" s="6"/>
      <c r="AB992" s="20"/>
      <c r="AC992" s="11"/>
      <c r="AD992" s="13"/>
      <c r="AE992" s="13"/>
      <c r="AF992" s="15"/>
      <c r="AG992" s="20"/>
      <c r="AH992" s="5"/>
      <c r="AK992" s="6"/>
      <c r="AL992" s="20"/>
      <c r="AM992" s="11"/>
      <c r="AN992" s="13"/>
      <c r="AO992" s="13"/>
      <c r="AP992" s="15"/>
      <c r="AR992" s="5"/>
      <c r="AU992" s="6"/>
      <c r="AW992" s="11"/>
      <c r="AX992" s="13"/>
      <c r="AY992" s="13"/>
      <c r="AZ992" s="15"/>
      <c r="BA992" s="20"/>
      <c r="BB992" s="5"/>
      <c r="BE992" s="6"/>
      <c r="BG992" s="11"/>
      <c r="BH992" s="13"/>
      <c r="BI992" s="13"/>
      <c r="BJ992" s="15"/>
      <c r="BL992" s="5"/>
      <c r="BO992" s="6"/>
      <c r="BQ992" s="11"/>
      <c r="BR992" s="13"/>
      <c r="BS992" s="13"/>
      <c r="BT992" s="15"/>
      <c r="BU992" s="20"/>
      <c r="BV992" s="5"/>
      <c r="BY992" s="6"/>
      <c r="CA992" s="11"/>
      <c r="CB992" s="13"/>
      <c r="CC992" s="13"/>
      <c r="CD992" s="15"/>
      <c r="CF992" s="5"/>
      <c r="CI992" s="6"/>
      <c r="CK992" s="11"/>
      <c r="CL992" s="13"/>
      <c r="CM992" s="13"/>
      <c r="CN992" s="15"/>
      <c r="CP992" s="5"/>
      <c r="CS992" s="6"/>
      <c r="CW992" s="52"/>
    </row>
    <row r="993" spans="1:101" ht="18" customHeight="1" thickBot="1">
      <c r="D993" s="11" t="s">
        <v>6</v>
      </c>
      <c r="E993" s="13"/>
      <c r="F993" s="13" t="s">
        <v>7</v>
      </c>
      <c r="G993" s="15"/>
      <c r="H993" s="10"/>
      <c r="I993" s="11" t="s">
        <v>8</v>
      </c>
      <c r="J993" s="13"/>
      <c r="K993" s="13" t="s">
        <v>9</v>
      </c>
      <c r="L993" s="15"/>
      <c r="N993" s="251" t="s">
        <v>26</v>
      </c>
      <c r="O993" s="252"/>
      <c r="P993" s="253" t="s">
        <v>27</v>
      </c>
      <c r="Q993" s="254"/>
      <c r="S993" s="11" t="s">
        <v>13</v>
      </c>
      <c r="T993" s="13"/>
      <c r="U993" s="13" t="s">
        <v>14</v>
      </c>
      <c r="V993" s="15"/>
      <c r="W993" s="20"/>
      <c r="X993" s="251" t="s">
        <v>26</v>
      </c>
      <c r="Y993" s="252"/>
      <c r="Z993" s="253" t="s">
        <v>27</v>
      </c>
      <c r="AA993" s="254"/>
      <c r="AB993" s="20"/>
      <c r="AC993" s="11" t="s">
        <v>8</v>
      </c>
      <c r="AD993" s="13"/>
      <c r="AE993" s="13" t="s">
        <v>9</v>
      </c>
      <c r="AF993" s="15"/>
      <c r="AG993" s="20"/>
      <c r="AH993" s="251" t="s">
        <v>26</v>
      </c>
      <c r="AI993" s="252"/>
      <c r="AJ993" s="253" t="s">
        <v>27</v>
      </c>
      <c r="AK993" s="254"/>
      <c r="AL993" s="20"/>
      <c r="AM993" s="11" t="s">
        <v>13</v>
      </c>
      <c r="AN993" s="13"/>
      <c r="AO993" s="13" t="s">
        <v>14</v>
      </c>
      <c r="AP993" s="15"/>
      <c r="AR993" s="251" t="s">
        <v>26</v>
      </c>
      <c r="AS993" s="252"/>
      <c r="AT993" s="253" t="s">
        <v>27</v>
      </c>
      <c r="AU993" s="254"/>
      <c r="AV993" s="36"/>
      <c r="AW993" s="11" t="s">
        <v>8</v>
      </c>
      <c r="AX993" s="13"/>
      <c r="AY993" s="13" t="s">
        <v>9</v>
      </c>
      <c r="AZ993" s="15"/>
      <c r="BA993" s="20"/>
      <c r="BB993" s="251" t="s">
        <v>26</v>
      </c>
      <c r="BC993" s="252"/>
      <c r="BD993" s="253" t="s">
        <v>27</v>
      </c>
      <c r="BE993" s="254"/>
      <c r="BF993" s="36"/>
      <c r="BG993" s="11" t="s">
        <v>13</v>
      </c>
      <c r="BH993" s="13"/>
      <c r="BI993" s="13" t="s">
        <v>14</v>
      </c>
      <c r="BJ993" s="15"/>
      <c r="BK993" s="36"/>
      <c r="BL993" s="251" t="s">
        <v>26</v>
      </c>
      <c r="BM993" s="252"/>
      <c r="BN993" s="253" t="s">
        <v>27</v>
      </c>
      <c r="BO993" s="254"/>
      <c r="BP993" s="36"/>
      <c r="BQ993" s="11" t="s">
        <v>8</v>
      </c>
      <c r="BR993" s="13"/>
      <c r="BS993" s="13" t="s">
        <v>9</v>
      </c>
      <c r="BT993" s="15"/>
      <c r="BU993" s="20"/>
      <c r="BV993" s="251" t="s">
        <v>26</v>
      </c>
      <c r="BW993" s="252"/>
      <c r="BX993" s="253" t="s">
        <v>27</v>
      </c>
      <c r="BY993" s="254"/>
      <c r="BZ993" s="36"/>
      <c r="CA993" s="11" t="s">
        <v>13</v>
      </c>
      <c r="CB993" s="13"/>
      <c r="CC993" s="13" t="s">
        <v>14</v>
      </c>
      <c r="CD993" s="15"/>
      <c r="CE993" s="36"/>
      <c r="CF993" s="251" t="s">
        <v>26</v>
      </c>
      <c r="CG993" s="252"/>
      <c r="CH993" s="253" t="s">
        <v>27</v>
      </c>
      <c r="CI993" s="254"/>
      <c r="CK993" s="11" t="s">
        <v>28</v>
      </c>
      <c r="CL993" s="13"/>
      <c r="CM993" s="13" t="s">
        <v>29</v>
      </c>
      <c r="CN993" s="15"/>
      <c r="CP993" s="251" t="s">
        <v>26</v>
      </c>
      <c r="CQ993" s="252"/>
      <c r="CR993" s="253" t="s">
        <v>27</v>
      </c>
      <c r="CS993" s="254"/>
      <c r="CU993" s="38" t="s">
        <v>37</v>
      </c>
      <c r="CW993" s="53" t="s">
        <v>45</v>
      </c>
    </row>
    <row r="994" spans="1:101" ht="18" customHeight="1" thickTop="1" thickBot="1">
      <c r="D994" s="16">
        <v>0</v>
      </c>
      <c r="E994" s="17">
        <v>0</v>
      </c>
      <c r="F994" s="18">
        <v>1</v>
      </c>
      <c r="G994" s="19">
        <v>0</v>
      </c>
      <c r="H994" s="10"/>
      <c r="I994" s="16">
        <v>0</v>
      </c>
      <c r="J994" s="17">
        <f t="shared" ref="J994" si="10435">-1/($J$4*$B991)</f>
        <v>-1.0827959958204074</v>
      </c>
      <c r="K994" s="18">
        <v>1</v>
      </c>
      <c r="L994" s="19">
        <v>0</v>
      </c>
      <c r="N994" s="1">
        <f t="shared" ref="N994" si="10436">D994*I991+F994*I994-E994*J991-G994*J994</f>
        <v>0</v>
      </c>
      <c r="O994" s="4">
        <f t="shared" ref="O994" si="10437">(D994*J991+E994*I991+F994*J994+G994*I994)</f>
        <v>-1.0827959958204074</v>
      </c>
      <c r="P994" s="2">
        <f t="shared" ref="P994" si="10438">D994*K991+F994*K994-E994*L991-G994*L994</f>
        <v>1</v>
      </c>
      <c r="Q994" s="3">
        <f t="shared" ref="Q994" si="10439">(D994*L991+E994*K991+F994*L994+G994*K994)</f>
        <v>0</v>
      </c>
      <c r="S994" s="16">
        <v>0</v>
      </c>
      <c r="T994" s="17">
        <v>0</v>
      </c>
      <c r="U994" s="18">
        <v>1</v>
      </c>
      <c r="V994" s="19">
        <v>0</v>
      </c>
      <c r="W994" s="20"/>
      <c r="X994" s="1">
        <f t="shared" ref="X994" si="10440">N994*S991+P994*S994-O994*T991-Q994*T994</f>
        <v>0</v>
      </c>
      <c r="Y994" s="4">
        <f t="shared" ref="Y994" si="10441">(N994*T991+O994*S991+P994*T994+Q994*S994)</f>
        <v>-1.0827959958204074</v>
      </c>
      <c r="Z994" s="2">
        <f t="shared" ref="Z994" si="10442">N994*U991+P994*U994-O994*V991-Q994*V994</f>
        <v>-0.6099379928043287</v>
      </c>
      <c r="AA994" s="3">
        <f t="shared" ref="AA994" si="10443">(N994*V991+O994*U991+P994*V994+Q994*U994)</f>
        <v>0</v>
      </c>
      <c r="AB994" s="20"/>
      <c r="AC994" s="16">
        <v>0</v>
      </c>
      <c r="AD994" s="17">
        <f t="shared" ref="AD994" si="10444">-1/($AD$4*$B991)</f>
        <v>-1.2370419852049777</v>
      </c>
      <c r="AE994" s="18">
        <v>1</v>
      </c>
      <c r="AF994" s="19">
        <v>0</v>
      </c>
      <c r="AG994" s="20"/>
      <c r="AH994" s="1">
        <f t="shared" ref="AH994" si="10445">X994*AC991+Z994*AC994-Y994*AD991-AA994*AD994</f>
        <v>0</v>
      </c>
      <c r="AI994" s="4">
        <f t="shared" ref="AI994" si="10446">(X994*AD991+Y994*AC991+Z994*AD994+AA994*AC994)</f>
        <v>-0.32827709034980124</v>
      </c>
      <c r="AJ994" s="2">
        <f t="shared" ref="AJ994" si="10447">X994*AE991+Z994*AE994-Y994*AF991-AA994*AF994</f>
        <v>-0.6099379928043287</v>
      </c>
      <c r="AK994" s="3">
        <f t="shared" ref="AK994" si="10448">(X994*AF991+Y994*AE991+Z994*AF994+AA994*AE994)</f>
        <v>0</v>
      </c>
      <c r="AL994" s="20"/>
      <c r="AM994" s="16">
        <v>0</v>
      </c>
      <c r="AN994" s="17">
        <v>0</v>
      </c>
      <c r="AO994" s="18">
        <v>1</v>
      </c>
      <c r="AP994" s="19">
        <v>0</v>
      </c>
      <c r="AR994" s="1">
        <f t="shared" ref="AR994" si="10449">AH994*AM991+AJ994*AM994-AI994*AN991-AK994*AN994</f>
        <v>0</v>
      </c>
      <c r="AS994" s="4">
        <f t="shared" ref="AS994" si="10450">(AH994*AN991+AI994*AM991+AJ994*AN994+AK994*AM994)</f>
        <v>-0.32827709034980124</v>
      </c>
      <c r="AT994" s="2">
        <f t="shared" ref="AT994" si="10451">AH994*AO991+AJ994*AO994-AI994*AP991-AK994*AP994</f>
        <v>-1.1171724839889903</v>
      </c>
      <c r="AU994" s="3">
        <f t="shared" ref="AU994" si="10452">(AH994*AP991+AI994*AO991+AJ994*AP994+AK994*AO994)</f>
        <v>0</v>
      </c>
      <c r="AV994" s="20"/>
      <c r="AW994" s="16">
        <v>0</v>
      </c>
      <c r="AX994" s="17">
        <f t="shared" ref="AX994" si="10453">-1/($AX$4*$B991)</f>
        <v>-1.2370419852049777</v>
      </c>
      <c r="AY994" s="18">
        <v>1</v>
      </c>
      <c r="AZ994" s="19">
        <v>0</v>
      </c>
      <c r="BA994" s="20"/>
      <c r="BB994" s="1">
        <f t="shared" ref="BB994" si="10454">AR994*AW991+AT994*AW994-AS994*AX991-AU994*AX994</f>
        <v>0</v>
      </c>
      <c r="BC994" s="4">
        <f t="shared" ref="BC994" si="10455">(AR994*AX991+AS994*AW991+AT994*AX994+AU994*AW994)</f>
        <v>1.0537121770603153</v>
      </c>
      <c r="BD994" s="2">
        <f t="shared" ref="BD994" si="10456">AR994*AY991+AT994*AY994-AS994*AZ991-AU994*AZ994</f>
        <v>-1.1171724839889903</v>
      </c>
      <c r="BE994" s="3">
        <f t="shared" ref="BE994" si="10457">(AR994*AZ991+AS994*AY991+AT994*AZ994+AU994*AY994)</f>
        <v>0</v>
      </c>
      <c r="BF994" s="20"/>
      <c r="BG994" s="16">
        <v>0</v>
      </c>
      <c r="BH994" s="17">
        <v>0</v>
      </c>
      <c r="BI994" s="18">
        <v>1</v>
      </c>
      <c r="BJ994" s="19">
        <v>0</v>
      </c>
      <c r="BK994" s="20"/>
      <c r="BL994" s="1">
        <f t="shared" ref="BL994" si="10458">BB994*BG991+BD994*BG994-BC994*BH991-BE994*BH994</f>
        <v>0</v>
      </c>
      <c r="BM994" s="4">
        <f t="shared" ref="BM994" si="10459">(BB994*BH991+BC994*BG991+BD994*BH994+BE994*BG994)</f>
        <v>1.0537121770603153</v>
      </c>
      <c r="BN994" s="2">
        <f t="shared" ref="BN994" si="10460">BB994*BI991+BD994*BI994-BC994*BJ991-BE994*BJ994</f>
        <v>0.44952269578458748</v>
      </c>
      <c r="BO994" s="3">
        <f t="shared" ref="BO994" si="10461">(BB994*BJ991+BC994*BI991+BD994*BJ994+BE994*BI994)</f>
        <v>0</v>
      </c>
      <c r="BP994" s="20"/>
      <c r="BQ994" s="16">
        <v>0</v>
      </c>
      <c r="BR994" s="17">
        <f t="shared" ref="BR994" si="10462">-1/($BR$4*$B991)</f>
        <v>-1.0827959958204074</v>
      </c>
      <c r="BS994" s="18">
        <v>1</v>
      </c>
      <c r="BT994" s="19">
        <v>0</v>
      </c>
      <c r="BU994" s="20"/>
      <c r="BV994" s="1">
        <f t="shared" ref="BV994" si="10463">BL994*BQ991+BN994*BQ994-BM994*BR991-BO994*BR994</f>
        <v>0</v>
      </c>
      <c r="BW994" s="4">
        <f t="shared" ref="BW994" si="10464">(BL994*BR991+BM994*BQ991+BN994*BR994+BO994*BQ994)</f>
        <v>0.56697080203436889</v>
      </c>
      <c r="BX994" s="2">
        <f t="shared" ref="BX994" si="10465">BL994*BS991+BN994*BS994-BM994*BT991-BO994*BT994</f>
        <v>0.44952269578458748</v>
      </c>
      <c r="BY994" s="3">
        <f t="shared" ref="BY994" si="10466">(BL994*BT991+BM994*BS991+BN994*BT994+BO994*BS994)</f>
        <v>0</v>
      </c>
      <c r="BZ994" s="20"/>
      <c r="CA994" s="16">
        <v>0</v>
      </c>
      <c r="CB994" s="17">
        <v>0</v>
      </c>
      <c r="CC994" s="18">
        <v>1</v>
      </c>
      <c r="CD994" s="19">
        <v>0</v>
      </c>
      <c r="CE994" s="20"/>
      <c r="CF994" s="1">
        <f t="shared" ref="CF994" si="10467">BV994*CA991+BX994*CA994-BW994*CB991-BY994*CB994</f>
        <v>0</v>
      </c>
      <c r="CG994" s="4">
        <f t="shared" ref="CG994" si="10468">(BV994*CB991+BW994*CA991+BX994*CB994+BY994*CA994)</f>
        <v>0.56697080203436889</v>
      </c>
      <c r="CH994" s="2">
        <f t="shared" ref="CH994" si="10469">BV994*CC991+BX994*CC994-BW994*CD991-BY994*CD994</f>
        <v>0.89072279230450579</v>
      </c>
      <c r="CI994" s="3">
        <f t="shared" ref="CI994" si="10470">(BV994*CD991+BW994*CC991+BX994*CD994+BY994*CC994)</f>
        <v>0</v>
      </c>
      <c r="CK994" s="16">
        <f t="shared" ref="CK994" si="10471">1/$CL$4</f>
        <v>1</v>
      </c>
      <c r="CL994" s="17">
        <v>0</v>
      </c>
      <c r="CM994" s="18">
        <v>1</v>
      </c>
      <c r="CN994" s="19">
        <v>0</v>
      </c>
      <c r="CP994" s="1">
        <f t="shared" ref="CP994" si="10472">CF994*CK991+CH994*CK994-CG994*CL991-CI994*CL994</f>
        <v>0.89072279230450579</v>
      </c>
      <c r="CQ994" s="4">
        <f t="shared" ref="CQ994" si="10473">(CF994*CL991+CG994*CK991+CH994*CL994+CI994*CK994)</f>
        <v>0.56697080203436889</v>
      </c>
      <c r="CR994" s="2">
        <f t="shared" ref="CR994" si="10474">CF994*CM991+CH994*CM994-CG994*CN991-CI994*CN994</f>
        <v>0.89072279230450579</v>
      </c>
      <c r="CS994" s="3">
        <f t="shared" ref="CS994" si="10475">(CF994*CN991+CG994*CM991+CH994*CN994+CI994*CM994)</f>
        <v>0</v>
      </c>
      <c r="CU994" s="39">
        <f t="shared" ref="CU994" si="10476">(180/PI())*ATAN(-1*(CQ991/CP991))</f>
        <v>-22.250612307154352</v>
      </c>
      <c r="CW994" s="54">
        <f t="shared" ref="CW994" si="10477">20*LOG(((1-(10^(CU991/20)^2)*(1-((1-CW991)/(1+CW991))^2))^0.5))</f>
        <v>-19.109303047983289</v>
      </c>
    </row>
    <row r="995" spans="1:101" ht="18" customHeight="1"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3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  <c r="BB995" s="20"/>
      <c r="BC995" s="20"/>
      <c r="BD995" s="20"/>
      <c r="BE995" s="20"/>
      <c r="BF995" s="20"/>
      <c r="BG995" s="20"/>
      <c r="BH995" s="20"/>
      <c r="BI995" s="20"/>
      <c r="BJ995" s="20"/>
      <c r="BK995" s="20"/>
      <c r="BL995" s="20"/>
      <c r="BM995" s="20"/>
      <c r="BN995" s="20"/>
      <c r="BO995" s="20"/>
      <c r="BP995" s="20"/>
      <c r="BQ995" s="20"/>
      <c r="BR995" s="20"/>
      <c r="BS995" s="20"/>
      <c r="BT995" s="20"/>
      <c r="BU995" s="20"/>
      <c r="BV995" s="20"/>
      <c r="BW995" s="20"/>
      <c r="BX995" s="20"/>
      <c r="BY995" s="20"/>
      <c r="BZ995" s="20"/>
      <c r="CA995" s="20"/>
      <c r="CB995" s="20"/>
      <c r="CC995" s="20"/>
      <c r="CD995" s="20"/>
      <c r="CE995" s="20"/>
      <c r="CF995" s="20"/>
      <c r="CG995" s="20"/>
      <c r="CH995" s="20"/>
      <c r="CI995" s="20"/>
      <c r="CJ995" s="20"/>
      <c r="CK995" s="20"/>
      <c r="CL995" s="20"/>
    </row>
    <row r="996" spans="1:101" ht="18" customHeight="1"/>
    <row r="997" spans="1:101" ht="18" customHeight="1" thickBot="1">
      <c r="A997" s="23"/>
      <c r="B997" s="23"/>
      <c r="C997" s="23"/>
      <c r="D997" s="20" t="s">
        <v>15</v>
      </c>
      <c r="E997" s="20"/>
      <c r="F997" s="20"/>
      <c r="G997" s="20"/>
      <c r="H997" s="20"/>
      <c r="I997" s="20" t="s">
        <v>16</v>
      </c>
      <c r="J997" s="20"/>
      <c r="K997" s="20"/>
      <c r="L997" s="20"/>
      <c r="M997" s="23"/>
      <c r="N997" s="23"/>
      <c r="O997" s="24" t="s">
        <v>17</v>
      </c>
      <c r="P997" s="23"/>
      <c r="Q997" s="23"/>
      <c r="R997" s="23"/>
      <c r="S997" s="20"/>
      <c r="T997" s="20" t="s">
        <v>18</v>
      </c>
      <c r="U997" s="23"/>
      <c r="V997" s="23"/>
      <c r="W997" s="23"/>
      <c r="X997" s="23"/>
      <c r="Y997" s="24" t="s">
        <v>19</v>
      </c>
      <c r="Z997" s="23"/>
      <c r="AA997" s="23"/>
      <c r="AB997" s="23"/>
      <c r="AC997" s="24" t="s">
        <v>20</v>
      </c>
      <c r="AD997" s="20"/>
      <c r="AE997" s="20"/>
      <c r="AF997" s="20"/>
      <c r="AG997" s="20"/>
      <c r="AH997" s="23"/>
      <c r="AI997" s="24" t="s">
        <v>21</v>
      </c>
      <c r="AJ997" s="23"/>
      <c r="AK997" s="23"/>
      <c r="AL997" s="20"/>
      <c r="AM997" s="24" t="s">
        <v>31</v>
      </c>
      <c r="AN997" s="20"/>
      <c r="AO997" s="23"/>
      <c r="AP997" s="23"/>
      <c r="AQ997" s="23"/>
      <c r="AR997" s="23"/>
      <c r="AS997" s="24" t="s">
        <v>91</v>
      </c>
      <c r="AT997" s="23"/>
      <c r="AU997" s="23"/>
      <c r="AV997" s="23"/>
      <c r="AW997" s="24" t="s">
        <v>32</v>
      </c>
      <c r="AX997" s="20"/>
      <c r="AY997" s="20"/>
      <c r="AZ997" s="20"/>
      <c r="BA997" s="20"/>
      <c r="BB997" s="23"/>
      <c r="BC997" s="24" t="s">
        <v>22</v>
      </c>
      <c r="BD997" s="23"/>
      <c r="BE997" s="23"/>
      <c r="BF997" s="23"/>
      <c r="BG997" s="24" t="s">
        <v>33</v>
      </c>
      <c r="BH997" s="20"/>
      <c r="BI997" s="23"/>
      <c r="BJ997" s="23"/>
      <c r="BK997" s="23"/>
      <c r="BL997" s="23"/>
      <c r="BM997" s="24" t="s">
        <v>34</v>
      </c>
      <c r="BN997" s="23"/>
      <c r="BO997" s="23"/>
      <c r="BP997" s="23"/>
      <c r="BQ997" s="24" t="s">
        <v>89</v>
      </c>
      <c r="BR997" s="20"/>
      <c r="BS997" s="20"/>
      <c r="BT997" s="20"/>
      <c r="BU997" s="20"/>
      <c r="BV997" s="23"/>
      <c r="BW997" s="24" t="s">
        <v>35</v>
      </c>
      <c r="BX997" s="23"/>
      <c r="BY997" s="23"/>
      <c r="BZ997" s="23"/>
      <c r="CA997" s="24" t="s">
        <v>90</v>
      </c>
      <c r="CB997" s="20"/>
      <c r="CC997" s="23"/>
      <c r="CD997" s="23"/>
      <c r="CE997" s="23"/>
      <c r="CF997" s="23"/>
      <c r="CG997" s="24" t="s">
        <v>92</v>
      </c>
      <c r="CH997" s="23"/>
      <c r="CI997" s="23"/>
      <c r="CJ997" s="23"/>
      <c r="CK997" s="24" t="s">
        <v>36</v>
      </c>
      <c r="CL997" s="24"/>
      <c r="CM997" s="23"/>
      <c r="CN997" s="23"/>
      <c r="CO997" s="23"/>
      <c r="CP997" s="23"/>
      <c r="CQ997" s="24" t="s">
        <v>93</v>
      </c>
      <c r="CR997" s="23"/>
      <c r="CS997" s="23"/>
    </row>
    <row r="998" spans="1:101" ht="18" customHeight="1" thickBot="1">
      <c r="A998" s="23"/>
      <c r="B998" s="33"/>
      <c r="C998" s="23"/>
      <c r="D998" s="7" t="s">
        <v>2</v>
      </c>
      <c r="E998" s="8"/>
      <c r="F998" s="8" t="s">
        <v>3</v>
      </c>
      <c r="G998" s="9"/>
      <c r="H998" s="10"/>
      <c r="I998" s="7" t="s">
        <v>4</v>
      </c>
      <c r="J998" s="8"/>
      <c r="K998" s="8" t="s">
        <v>5</v>
      </c>
      <c r="L998" s="9"/>
      <c r="M998" s="23"/>
      <c r="N998" s="251" t="s">
        <v>79</v>
      </c>
      <c r="O998" s="252"/>
      <c r="P998" s="253" t="s">
        <v>80</v>
      </c>
      <c r="Q998" s="254"/>
      <c r="R998" s="23"/>
      <c r="S998" s="7" t="s">
        <v>11</v>
      </c>
      <c r="T998" s="8"/>
      <c r="U998" s="8" t="s">
        <v>12</v>
      </c>
      <c r="V998" s="9"/>
      <c r="W998" s="20"/>
      <c r="X998" s="251" t="s">
        <v>79</v>
      </c>
      <c r="Y998" s="252"/>
      <c r="Z998" s="253" t="s">
        <v>80</v>
      </c>
      <c r="AA998" s="254"/>
      <c r="AB998" s="20"/>
      <c r="AC998" s="7" t="s">
        <v>4</v>
      </c>
      <c r="AD998" s="8"/>
      <c r="AE998" s="8" t="s">
        <v>5</v>
      </c>
      <c r="AF998" s="9"/>
      <c r="AG998" s="20"/>
      <c r="AH998" s="251" t="s">
        <v>0</v>
      </c>
      <c r="AI998" s="252"/>
      <c r="AJ998" s="253" t="s">
        <v>1</v>
      </c>
      <c r="AK998" s="254"/>
      <c r="AL998" s="20"/>
      <c r="AM998" s="7" t="s">
        <v>11</v>
      </c>
      <c r="AN998" s="8"/>
      <c r="AO998" s="8" t="s">
        <v>12</v>
      </c>
      <c r="AP998" s="9"/>
      <c r="AQ998" s="23"/>
      <c r="AR998" s="251" t="s">
        <v>0</v>
      </c>
      <c r="AS998" s="252"/>
      <c r="AT998" s="253" t="s">
        <v>1</v>
      </c>
      <c r="AU998" s="254"/>
      <c r="AV998" s="36"/>
      <c r="AW998" s="7" t="s">
        <v>4</v>
      </c>
      <c r="AX998" s="8"/>
      <c r="AY998" s="8" t="s">
        <v>5</v>
      </c>
      <c r="AZ998" s="9"/>
      <c r="BA998" s="20"/>
      <c r="BB998" s="251" t="s">
        <v>0</v>
      </c>
      <c r="BC998" s="252"/>
      <c r="BD998" s="253" t="s">
        <v>1</v>
      </c>
      <c r="BE998" s="254"/>
      <c r="BF998" s="36"/>
      <c r="BG998" s="7" t="s">
        <v>11</v>
      </c>
      <c r="BH998" s="8"/>
      <c r="BI998" s="8" t="s">
        <v>12</v>
      </c>
      <c r="BJ998" s="9"/>
      <c r="BK998" s="36"/>
      <c r="BL998" s="251" t="s">
        <v>0</v>
      </c>
      <c r="BM998" s="252"/>
      <c r="BN998" s="253" t="s">
        <v>1</v>
      </c>
      <c r="BO998" s="254"/>
      <c r="BP998" s="36"/>
      <c r="BQ998" s="7" t="s">
        <v>4</v>
      </c>
      <c r="BR998" s="8"/>
      <c r="BS998" s="8" t="s">
        <v>5</v>
      </c>
      <c r="BT998" s="9"/>
      <c r="BU998" s="20"/>
      <c r="BV998" s="251" t="s">
        <v>0</v>
      </c>
      <c r="BW998" s="252"/>
      <c r="BX998" s="253" t="s">
        <v>1</v>
      </c>
      <c r="BY998" s="254"/>
      <c r="BZ998" s="36"/>
      <c r="CA998" s="7" t="s">
        <v>11</v>
      </c>
      <c r="CB998" s="8"/>
      <c r="CC998" s="8" t="s">
        <v>12</v>
      </c>
      <c r="CD998" s="9"/>
      <c r="CE998" s="36"/>
      <c r="CF998" s="251" t="s">
        <v>0</v>
      </c>
      <c r="CG998" s="252"/>
      <c r="CH998" s="253" t="s">
        <v>1</v>
      </c>
      <c r="CI998" s="254"/>
      <c r="CJ998" s="23"/>
      <c r="CK998" s="7" t="s">
        <v>23</v>
      </c>
      <c r="CL998" s="8"/>
      <c r="CM998" s="8" t="s">
        <v>24</v>
      </c>
      <c r="CN998" s="9"/>
      <c r="CO998" s="23"/>
      <c r="CP998" s="251" t="s">
        <v>0</v>
      </c>
      <c r="CQ998" s="252"/>
      <c r="CR998" s="253" t="s">
        <v>1</v>
      </c>
      <c r="CS998" s="254"/>
      <c r="CU998" s="26" t="s">
        <v>25</v>
      </c>
      <c r="CW998" s="50" t="s">
        <v>44</v>
      </c>
    </row>
    <row r="999" spans="1:101" ht="18" customHeight="1" thickTop="1" thickBot="1">
      <c r="B999" s="34">
        <v>1.36</v>
      </c>
      <c r="D999" s="11">
        <v>1</v>
      </c>
      <c r="E999" s="12">
        <v>0</v>
      </c>
      <c r="F999" s="13">
        <v>0</v>
      </c>
      <c r="G999" s="40">
        <f t="shared" ref="G999" si="10478">-1/($E$4*$B999)</f>
        <v>-0.77244891022907747</v>
      </c>
      <c r="H999" s="10"/>
      <c r="I999" s="11">
        <v>1</v>
      </c>
      <c r="J999" s="12">
        <v>0</v>
      </c>
      <c r="K999" s="13">
        <v>0</v>
      </c>
      <c r="L999" s="14">
        <v>0</v>
      </c>
      <c r="N999" s="1">
        <f t="shared" ref="N999" si="10479">D999*I999+F999*I1002-E999*J999-G999*J1002</f>
        <v>0.16974544675585201</v>
      </c>
      <c r="O999" s="4">
        <f t="shared" ref="O999" si="10480">(D999*J999+E999*I999+F999*J1002+G999*I1002)</f>
        <v>0</v>
      </c>
      <c r="P999" s="2">
        <f t="shared" ref="P999" si="10481">D999*K999+F999*K1002-E999*L999-G999*L1002</f>
        <v>0</v>
      </c>
      <c r="Q999" s="3">
        <f t="shared" ref="Q999" si="10482">(D999*L999+E999*K999+F999*L1002+G999*K1002)</f>
        <v>-0.77244891022907747</v>
      </c>
      <c r="S999" s="11">
        <v>1</v>
      </c>
      <c r="T999" s="12">
        <v>0</v>
      </c>
      <c r="U999" s="13">
        <v>0</v>
      </c>
      <c r="V999" s="40">
        <f t="shared" ref="V999" si="10483">-1/($T$4*$B999)</f>
        <v>-1.4759014806243653</v>
      </c>
      <c r="W999" s="20"/>
      <c r="X999" s="1">
        <f t="shared" ref="X999" si="10484">N999*S999+P999*S1002-O999*T999-Q999*T1002</f>
        <v>0.16974544675585201</v>
      </c>
      <c r="Y999" s="4">
        <f t="shared" ref="Y999" si="10485">(N999*T999+O999*S999+P999*T1002+Q999*S1002)</f>
        <v>0</v>
      </c>
      <c r="Z999" s="2">
        <f t="shared" ref="Z999" si="10486">N999*U999+P999*U1002-O999*V999-Q999*V1002</f>
        <v>0</v>
      </c>
      <c r="AA999" s="3">
        <f t="shared" ref="AA999" si="10487">(N999*V999+O999*U999+P999*V1002+Q999*U1002)</f>
        <v>-1.0229764664252838</v>
      </c>
      <c r="AB999" s="20"/>
      <c r="AC999" s="11">
        <v>1</v>
      </c>
      <c r="AD999" s="12">
        <v>0</v>
      </c>
      <c r="AE999" s="13">
        <v>0</v>
      </c>
      <c r="AF999" s="14">
        <v>0</v>
      </c>
      <c r="AG999" s="20"/>
      <c r="AH999" s="1">
        <f t="shared" ref="AH999" si="10488">X999*AC999+Z999*AC1002-Y999*AD999-AA999*AD1002</f>
        <v>-1.0864145035679376</v>
      </c>
      <c r="AI999" s="4">
        <f t="shared" ref="AI999" si="10489">(X999*AD999+Y999*AC999+Z999*AD1002+AA999*AC1002)</f>
        <v>0</v>
      </c>
      <c r="AJ999" s="2">
        <f t="shared" ref="AJ999" si="10490">X999*AE999+Z999*AE1002-Y999*AF999-AA999*AF1002</f>
        <v>0</v>
      </c>
      <c r="AK999" s="3">
        <f t="shared" ref="AK999" si="10491">(X999*AF999+Y999*AE999+Z999*AF1002+AA999*AE1002)</f>
        <v>-1.0229764664252838</v>
      </c>
      <c r="AL999" s="20"/>
      <c r="AM999" s="11">
        <v>1</v>
      </c>
      <c r="AN999" s="12">
        <v>0</v>
      </c>
      <c r="AO999" s="13">
        <v>0</v>
      </c>
      <c r="AP999" s="40">
        <f t="shared" ref="AP999" si="10492">-1/($AN$4*$B999)</f>
        <v>-1.533779970060615</v>
      </c>
      <c r="AR999" s="1">
        <f t="shared" ref="AR999" si="10493">AH999*AM999+AJ999*AM1002-AI999*AN999-AK999*AN1002</f>
        <v>-1.0864145035679376</v>
      </c>
      <c r="AS999" s="4">
        <f t="shared" ref="AS999" si="10494">(AH999*AN999+AI999*AM999+AJ999*AN1002+AK999*AM1002)</f>
        <v>0</v>
      </c>
      <c r="AT999" s="2">
        <f t="shared" ref="AT999" si="10495">AH999*AO999+AJ999*AO1002-AI999*AP999-AK999*AP1002</f>
        <v>0</v>
      </c>
      <c r="AU999" s="3">
        <f t="shared" ref="AU999" si="10496">(AH999*AP999+AI999*AO999+AJ999*AP1002+AK999*AO1002)</f>
        <v>0.64334433833056526</v>
      </c>
      <c r="AV999" s="20"/>
      <c r="AW999" s="11">
        <v>1</v>
      </c>
      <c r="AX999" s="12">
        <v>0</v>
      </c>
      <c r="AY999" s="13">
        <v>0</v>
      </c>
      <c r="AZ999" s="14">
        <v>0</v>
      </c>
      <c r="BA999" s="20"/>
      <c r="BB999" s="1">
        <f t="shared" ref="BB999" si="10497">AR999*AW999+AT999*AW1002-AS999*AX999-AU999*AX1002</f>
        <v>-0.29642233991395661</v>
      </c>
      <c r="BC999" s="4">
        <f t="shared" ref="BC999" si="10498">(AR999*AX999+AS999*AW999+AT999*AX1002+AU999*AW1002)</f>
        <v>0</v>
      </c>
      <c r="BD999" s="2">
        <f t="shared" ref="BD999" si="10499">AR999*AY999+AT999*AY1002-AS999*AZ999-AU999*AZ1002</f>
        <v>0</v>
      </c>
      <c r="BE999" s="3">
        <f t="shared" ref="BE999" si="10500">(AR999*AZ999+AS999*AY999+AT999*AZ1002+AU999*AY1002)</f>
        <v>0.64334433833056526</v>
      </c>
      <c r="BF999" s="20"/>
      <c r="BG999" s="11">
        <v>1</v>
      </c>
      <c r="BH999" s="12">
        <v>0</v>
      </c>
      <c r="BI999" s="13">
        <v>0</v>
      </c>
      <c r="BJ999" s="40">
        <f t="shared" ref="BJ999" si="10501">-1/($BH$4*$B999)</f>
        <v>-1.4759014806243653</v>
      </c>
      <c r="BK999" s="20"/>
      <c r="BL999" s="1">
        <f t="shared" ref="BL999" si="10502">BB999*BG999+BD999*BG1002-BC999*BH999-BE999*BH1002</f>
        <v>-0.29642233991395661</v>
      </c>
      <c r="BM999" s="4">
        <f t="shared" ref="BM999" si="10503">(BB999*BH999+BC999*BG999+BD999*BH1002+BE999*BG1002)</f>
        <v>0</v>
      </c>
      <c r="BN999" s="2">
        <f t="shared" ref="BN999" si="10504">BB999*BI999+BD999*BI1002-BC999*BJ999-BE999*BJ1002</f>
        <v>0</v>
      </c>
      <c r="BO999" s="3">
        <f t="shared" ref="BO999" si="10505">(BB999*BJ999+BC999*BI999+BD999*BJ1002+BE999*BI1002)</f>
        <v>1.0808345086997126</v>
      </c>
      <c r="BP999" s="20"/>
      <c r="BQ999" s="11">
        <v>1</v>
      </c>
      <c r="BR999" s="12">
        <v>0</v>
      </c>
      <c r="BS999" s="13">
        <v>0</v>
      </c>
      <c r="BT999" s="14">
        <v>0</v>
      </c>
      <c r="BU999" s="20"/>
      <c r="BV999" s="1">
        <f t="shared" ref="BV999" si="10506">BL999*BQ999+BN999*BQ1002-BM999*BR999-BO999*BR1002</f>
        <v>0.86529562002881122</v>
      </c>
      <c r="BW999" s="4">
        <f t="shared" ref="BW999" si="10507">(BL999*BR999+BM999*BQ999+BN999*BR1002+BO999*BQ1002)</f>
        <v>0</v>
      </c>
      <c r="BX999" s="2">
        <f t="shared" ref="BX999" si="10508">BL999*BS999+BN999*BS1002-BM999*BT999-BO999*BT1002</f>
        <v>0</v>
      </c>
      <c r="BY999" s="3">
        <f t="shared" ref="BY999" si="10509">(BL999*BT999+BM999*BS999+BN999*BT1002+BO999*BS1002)</f>
        <v>1.0808345086997126</v>
      </c>
      <c r="BZ999" s="20"/>
      <c r="CA999" s="11">
        <v>1</v>
      </c>
      <c r="CB999" s="12">
        <v>0</v>
      </c>
      <c r="CC999" s="13">
        <v>0</v>
      </c>
      <c r="CD999" s="40">
        <f t="shared" ref="CD999" si="10510">-1/($CB$4*$B999)</f>
        <v>-0.77244891022907747</v>
      </c>
      <c r="CE999" s="20"/>
      <c r="CF999" s="1">
        <f t="shared" ref="CF999" si="10511">BV999*CA999+BX999*CA1002-BW999*CB999-BY999*CB1002</f>
        <v>0.86529562002881122</v>
      </c>
      <c r="CG999" s="4">
        <f t="shared" ref="CG999" si="10512">(BV999*CB999+BW999*CA999+BX999*CB1002+BY999*CA1002)</f>
        <v>0</v>
      </c>
      <c r="CH999" s="2">
        <f t="shared" ref="CH999" si="10513">BV999*CC999+BX999*CC1002-BW999*CD999-BY999*CD1002</f>
        <v>0</v>
      </c>
      <c r="CI999" s="3">
        <f t="shared" ref="CI999" si="10514">(BV999*CD999+BW999*CC999+BX999*CD1002+BY999*CC1002)</f>
        <v>0.41243784998246358</v>
      </c>
      <c r="CJ999" s="28"/>
      <c r="CK999" s="11">
        <v>1</v>
      </c>
      <c r="CL999" s="12">
        <v>0</v>
      </c>
      <c r="CM999" s="13">
        <v>0</v>
      </c>
      <c r="CN999" s="14">
        <v>0</v>
      </c>
      <c r="CP999" s="1">
        <f t="shared" ref="CP999" si="10515">CF999*CK999+CH999*CK1002-CG999*CL999-CI999*CL1002</f>
        <v>0.86529562002881122</v>
      </c>
      <c r="CQ999" s="4">
        <f t="shared" ref="CQ999" si="10516">(CF999*CL999+CG999*CK999+CH999*CL1002+CI999*CK1002)</f>
        <v>0.41243784998246358</v>
      </c>
      <c r="CR999" s="2">
        <f t="shared" ref="CR999" si="10517">CF999*CM999+CH999*CM1002-CG999*CN999-CI999*CN1002</f>
        <v>0</v>
      </c>
      <c r="CS999" s="3">
        <f t="shared" ref="CS999" si="10518">(CF999*CN999+CG999*CM999+CH999*CN1002+CI999*CM1002)</f>
        <v>0.41243784998246358</v>
      </c>
      <c r="CU999" s="29">
        <f t="shared" ref="CU999" si="10519">20*LOG(((1+$CL$4)/$CL$4)/((CP999+CP1002)^2+(CQ999+CQ1002)^2)^0.5)</f>
        <v>-4.1839047462351855E-2</v>
      </c>
      <c r="CW999" s="51">
        <f t="shared" ref="CW999" si="10520">((CP999^2+CQ999^2)^0.5)/((CP1002^2+CQ1002^2)^0.5)</f>
        <v>0.90580470259652124</v>
      </c>
    </row>
    <row r="1000" spans="1:101" ht="18" customHeight="1" thickBot="1">
      <c r="D1000" s="11"/>
      <c r="E1000" s="13"/>
      <c r="F1000" s="13"/>
      <c r="G1000" s="15"/>
      <c r="H1000" s="10"/>
      <c r="I1000" s="11"/>
      <c r="J1000" s="13"/>
      <c r="K1000" s="13"/>
      <c r="L1000" s="15"/>
      <c r="N1000" s="5"/>
      <c r="Q1000" s="6"/>
      <c r="S1000" s="11"/>
      <c r="T1000" s="13"/>
      <c r="U1000" s="13"/>
      <c r="V1000" s="15"/>
      <c r="W1000" s="20"/>
      <c r="X1000" s="5"/>
      <c r="AA1000" s="6"/>
      <c r="AB1000" s="20"/>
      <c r="AC1000" s="11"/>
      <c r="AD1000" s="13"/>
      <c r="AE1000" s="13"/>
      <c r="AF1000" s="15"/>
      <c r="AG1000" s="20"/>
      <c r="AH1000" s="5"/>
      <c r="AK1000" s="6"/>
      <c r="AL1000" s="20"/>
      <c r="AM1000" s="11"/>
      <c r="AN1000" s="13"/>
      <c r="AO1000" s="13"/>
      <c r="AP1000" s="15"/>
      <c r="AR1000" s="5"/>
      <c r="AU1000" s="6"/>
      <c r="AW1000" s="11"/>
      <c r="AX1000" s="13"/>
      <c r="AY1000" s="13"/>
      <c r="AZ1000" s="15"/>
      <c r="BA1000" s="20"/>
      <c r="BB1000" s="5"/>
      <c r="BE1000" s="6"/>
      <c r="BG1000" s="11"/>
      <c r="BH1000" s="13"/>
      <c r="BI1000" s="13"/>
      <c r="BJ1000" s="15"/>
      <c r="BL1000" s="5"/>
      <c r="BO1000" s="6"/>
      <c r="BQ1000" s="11"/>
      <c r="BR1000" s="13"/>
      <c r="BS1000" s="13"/>
      <c r="BT1000" s="15"/>
      <c r="BU1000" s="20"/>
      <c r="BV1000" s="5"/>
      <c r="BY1000" s="6"/>
      <c r="CA1000" s="11"/>
      <c r="CB1000" s="13"/>
      <c r="CC1000" s="13"/>
      <c r="CD1000" s="15"/>
      <c r="CF1000" s="5"/>
      <c r="CI1000" s="6"/>
      <c r="CK1000" s="11"/>
      <c r="CL1000" s="13"/>
      <c r="CM1000" s="13"/>
      <c r="CN1000" s="15"/>
      <c r="CP1000" s="5"/>
      <c r="CS1000" s="6"/>
      <c r="CW1000" s="52"/>
    </row>
    <row r="1001" spans="1:101" ht="18" customHeight="1" thickBot="1">
      <c r="D1001" s="11" t="s">
        <v>6</v>
      </c>
      <c r="E1001" s="13"/>
      <c r="F1001" s="13" t="s">
        <v>7</v>
      </c>
      <c r="G1001" s="15"/>
      <c r="H1001" s="10"/>
      <c r="I1001" s="11" t="s">
        <v>8</v>
      </c>
      <c r="J1001" s="13"/>
      <c r="K1001" s="13" t="s">
        <v>9</v>
      </c>
      <c r="L1001" s="15"/>
      <c r="N1001" s="251" t="s">
        <v>26</v>
      </c>
      <c r="O1001" s="252"/>
      <c r="P1001" s="253" t="s">
        <v>27</v>
      </c>
      <c r="Q1001" s="254"/>
      <c r="S1001" s="11" t="s">
        <v>13</v>
      </c>
      <c r="T1001" s="13"/>
      <c r="U1001" s="13" t="s">
        <v>14</v>
      </c>
      <c r="V1001" s="15"/>
      <c r="W1001" s="20"/>
      <c r="X1001" s="251" t="s">
        <v>26</v>
      </c>
      <c r="Y1001" s="252"/>
      <c r="Z1001" s="253" t="s">
        <v>27</v>
      </c>
      <c r="AA1001" s="254"/>
      <c r="AB1001" s="20"/>
      <c r="AC1001" s="11" t="s">
        <v>8</v>
      </c>
      <c r="AD1001" s="13"/>
      <c r="AE1001" s="13" t="s">
        <v>9</v>
      </c>
      <c r="AF1001" s="15"/>
      <c r="AG1001" s="20"/>
      <c r="AH1001" s="251" t="s">
        <v>26</v>
      </c>
      <c r="AI1001" s="252"/>
      <c r="AJ1001" s="253" t="s">
        <v>27</v>
      </c>
      <c r="AK1001" s="254"/>
      <c r="AL1001" s="20"/>
      <c r="AM1001" s="11" t="s">
        <v>13</v>
      </c>
      <c r="AN1001" s="13"/>
      <c r="AO1001" s="13" t="s">
        <v>14</v>
      </c>
      <c r="AP1001" s="15"/>
      <c r="AR1001" s="251" t="s">
        <v>26</v>
      </c>
      <c r="AS1001" s="252"/>
      <c r="AT1001" s="253" t="s">
        <v>27</v>
      </c>
      <c r="AU1001" s="254"/>
      <c r="AV1001" s="36"/>
      <c r="AW1001" s="11" t="s">
        <v>8</v>
      </c>
      <c r="AX1001" s="13"/>
      <c r="AY1001" s="13" t="s">
        <v>9</v>
      </c>
      <c r="AZ1001" s="15"/>
      <c r="BA1001" s="20"/>
      <c r="BB1001" s="251" t="s">
        <v>26</v>
      </c>
      <c r="BC1001" s="252"/>
      <c r="BD1001" s="253" t="s">
        <v>27</v>
      </c>
      <c r="BE1001" s="254"/>
      <c r="BF1001" s="36"/>
      <c r="BG1001" s="11" t="s">
        <v>13</v>
      </c>
      <c r="BH1001" s="13"/>
      <c r="BI1001" s="13" t="s">
        <v>14</v>
      </c>
      <c r="BJ1001" s="15"/>
      <c r="BK1001" s="36"/>
      <c r="BL1001" s="251" t="s">
        <v>26</v>
      </c>
      <c r="BM1001" s="252"/>
      <c r="BN1001" s="253" t="s">
        <v>27</v>
      </c>
      <c r="BO1001" s="254"/>
      <c r="BP1001" s="36"/>
      <c r="BQ1001" s="11" t="s">
        <v>8</v>
      </c>
      <c r="BR1001" s="13"/>
      <c r="BS1001" s="13" t="s">
        <v>9</v>
      </c>
      <c r="BT1001" s="15"/>
      <c r="BU1001" s="20"/>
      <c r="BV1001" s="251" t="s">
        <v>26</v>
      </c>
      <c r="BW1001" s="252"/>
      <c r="BX1001" s="253" t="s">
        <v>27</v>
      </c>
      <c r="BY1001" s="254"/>
      <c r="BZ1001" s="36"/>
      <c r="CA1001" s="11" t="s">
        <v>13</v>
      </c>
      <c r="CB1001" s="13"/>
      <c r="CC1001" s="13" t="s">
        <v>14</v>
      </c>
      <c r="CD1001" s="15"/>
      <c r="CE1001" s="36"/>
      <c r="CF1001" s="251" t="s">
        <v>26</v>
      </c>
      <c r="CG1001" s="252"/>
      <c r="CH1001" s="253" t="s">
        <v>27</v>
      </c>
      <c r="CI1001" s="254"/>
      <c r="CK1001" s="11" t="s">
        <v>28</v>
      </c>
      <c r="CL1001" s="13"/>
      <c r="CM1001" s="13" t="s">
        <v>29</v>
      </c>
      <c r="CN1001" s="15"/>
      <c r="CP1001" s="251" t="s">
        <v>26</v>
      </c>
      <c r="CQ1001" s="252"/>
      <c r="CR1001" s="253" t="s">
        <v>27</v>
      </c>
      <c r="CS1001" s="254"/>
      <c r="CU1001" s="38" t="s">
        <v>37</v>
      </c>
      <c r="CW1001" s="53" t="s">
        <v>45</v>
      </c>
    </row>
    <row r="1002" spans="1:101" ht="18" customHeight="1" thickTop="1" thickBot="1">
      <c r="D1002" s="16">
        <v>0</v>
      </c>
      <c r="E1002" s="17">
        <v>0</v>
      </c>
      <c r="F1002" s="18">
        <v>1</v>
      </c>
      <c r="G1002" s="19">
        <v>0</v>
      </c>
      <c r="H1002" s="10"/>
      <c r="I1002" s="16">
        <v>0</v>
      </c>
      <c r="J1002" s="17">
        <f t="shared" ref="J1002" si="10521">-1/($J$4*$B999)</f>
        <v>-1.074834260557022</v>
      </c>
      <c r="K1002" s="18">
        <v>1</v>
      </c>
      <c r="L1002" s="19">
        <v>0</v>
      </c>
      <c r="N1002" s="1">
        <f t="shared" ref="N1002" si="10522">D1002*I999+F1002*I1002-E1002*J999-G1002*J1002</f>
        <v>0</v>
      </c>
      <c r="O1002" s="4">
        <f t="shared" ref="O1002" si="10523">(D1002*J999+E1002*I999+F1002*J1002+G1002*I1002)</f>
        <v>-1.074834260557022</v>
      </c>
      <c r="P1002" s="2">
        <f t="shared" ref="P1002" si="10524">D1002*K999+F1002*K1002-E1002*L999-G1002*L1002</f>
        <v>1</v>
      </c>
      <c r="Q1002" s="3">
        <f t="shared" ref="Q1002" si="10525">(D1002*L999+E1002*K999+F1002*L1002+G1002*K1002)</f>
        <v>0</v>
      </c>
      <c r="S1002" s="16">
        <v>0</v>
      </c>
      <c r="T1002" s="17">
        <v>0</v>
      </c>
      <c r="U1002" s="18">
        <v>1</v>
      </c>
      <c r="V1002" s="19">
        <v>0</v>
      </c>
      <c r="W1002" s="20"/>
      <c r="X1002" s="1">
        <f t="shared" ref="X1002" si="10526">N1002*S999+P1002*S1002-O1002*T999-Q1002*T1002</f>
        <v>0</v>
      </c>
      <c r="Y1002" s="4">
        <f t="shared" ref="Y1002" si="10527">(N1002*T999+O1002*S999+P1002*T1002+Q1002*S1002)</f>
        <v>-1.074834260557022</v>
      </c>
      <c r="Z1002" s="2">
        <f t="shared" ref="Z1002" si="10528">N1002*U999+P1002*U1002-O1002*V999-Q1002*V1002</f>
        <v>-0.58634947658190373</v>
      </c>
      <c r="AA1002" s="3">
        <f t="shared" ref="AA1002" si="10529">(N1002*V999+O1002*U999+P1002*V1002+Q1002*U1002)</f>
        <v>0</v>
      </c>
      <c r="AB1002" s="20"/>
      <c r="AC1002" s="16">
        <v>0</v>
      </c>
      <c r="AD1002" s="17">
        <f t="shared" ref="AD1002" si="10530">-1/($AD$4*$B999)</f>
        <v>-1.2279460882549411</v>
      </c>
      <c r="AE1002" s="18">
        <v>1</v>
      </c>
      <c r="AF1002" s="19">
        <v>0</v>
      </c>
      <c r="AG1002" s="20"/>
      <c r="AH1002" s="1">
        <f t="shared" ref="AH1002" si="10531">X1002*AC999+Z1002*AC1002-Y1002*AD999-AA1002*AD1002</f>
        <v>0</v>
      </c>
      <c r="AI1002" s="4">
        <f t="shared" ref="AI1002" si="10532">(X1002*AD999+Y1002*AC999+Z1002*AD1002+AA1002*AC1002)</f>
        <v>-0.35482871443794117</v>
      </c>
      <c r="AJ1002" s="2">
        <f t="shared" ref="AJ1002" si="10533">X1002*AE999+Z1002*AE1002-Y1002*AF999-AA1002*AF1002</f>
        <v>-0.58634947658190373</v>
      </c>
      <c r="AK1002" s="3">
        <f t="shared" ref="AK1002" si="10534">(X1002*AF999+Y1002*AE999+Z1002*AF1002+AA1002*AE1002)</f>
        <v>0</v>
      </c>
      <c r="AL1002" s="20"/>
      <c r="AM1002" s="16">
        <v>0</v>
      </c>
      <c r="AN1002" s="17">
        <v>0</v>
      </c>
      <c r="AO1002" s="18">
        <v>1</v>
      </c>
      <c r="AP1002" s="19">
        <v>0</v>
      </c>
      <c r="AR1002" s="1">
        <f t="shared" ref="AR1002" si="10535">AH1002*AM999+AJ1002*AM1002-AI1002*AN999-AK1002*AN1002</f>
        <v>0</v>
      </c>
      <c r="AS1002" s="4">
        <f t="shared" ref="AS1002" si="10536">(AH1002*AN999+AI1002*AM999+AJ1002*AN1002+AK1002*AM1002)</f>
        <v>-0.35482871443794117</v>
      </c>
      <c r="AT1002" s="2">
        <f t="shared" ref="AT1002" si="10537">AH1002*AO999+AJ1002*AO1002-AI1002*AP999-AK1002*AP1002</f>
        <v>-1.1305786515891756</v>
      </c>
      <c r="AU1002" s="3">
        <f t="shared" ref="AU1002" si="10538">(AH1002*AP999+AI1002*AO999+AJ1002*AP1002+AK1002*AO1002)</f>
        <v>0</v>
      </c>
      <c r="AV1002" s="20"/>
      <c r="AW1002" s="16">
        <v>0</v>
      </c>
      <c r="AX1002" s="17">
        <f t="shared" ref="AX1002" si="10539">-1/($AX$4*$B999)</f>
        <v>-1.2279460882549411</v>
      </c>
      <c r="AY1002" s="18">
        <v>1</v>
      </c>
      <c r="AZ1002" s="19">
        <v>0</v>
      </c>
      <c r="BA1002" s="20"/>
      <c r="BB1002" s="1">
        <f t="shared" ref="BB1002" si="10540">AR1002*AW999+AT1002*AW1002-AS1002*AX999-AU1002*AX1002</f>
        <v>0</v>
      </c>
      <c r="BC1002" s="4">
        <f t="shared" ref="BC1002" si="10541">(AR1002*AX999+AS1002*AW999+AT1002*AX1002+AU1002*AW1002)</f>
        <v>1.033460918245533</v>
      </c>
      <c r="BD1002" s="2">
        <f t="shared" ref="BD1002" si="10542">AR1002*AY999+AT1002*AY1002-AS1002*AZ999-AU1002*AZ1002</f>
        <v>-1.1305786515891756</v>
      </c>
      <c r="BE1002" s="3">
        <f t="shared" ref="BE1002" si="10543">(AR1002*AZ999+AS1002*AY999+AT1002*AZ1002+AU1002*AY1002)</f>
        <v>0</v>
      </c>
      <c r="BF1002" s="20"/>
      <c r="BG1002" s="16">
        <v>0</v>
      </c>
      <c r="BH1002" s="17">
        <v>0</v>
      </c>
      <c r="BI1002" s="18">
        <v>1</v>
      </c>
      <c r="BJ1002" s="19">
        <v>0</v>
      </c>
      <c r="BK1002" s="20"/>
      <c r="BL1002" s="1">
        <f t="shared" ref="BL1002" si="10544">BB1002*BG999+BD1002*BG1002-BC1002*BH999-BE1002*BH1002</f>
        <v>0</v>
      </c>
      <c r="BM1002" s="4">
        <f t="shared" ref="BM1002" si="10545">(BB1002*BH999+BC1002*BG999+BD1002*BH1002+BE1002*BG1002)</f>
        <v>1.033460918245533</v>
      </c>
      <c r="BN1002" s="2">
        <f t="shared" ref="BN1002" si="10546">BB1002*BI999+BD1002*BI1002-BC1002*BJ999-BE1002*BJ1002</f>
        <v>0.39470784781682267</v>
      </c>
      <c r="BO1002" s="3">
        <f t="shared" ref="BO1002" si="10547">(BB1002*BJ999+BC1002*BI999+BD1002*BJ1002+BE1002*BI1002)</f>
        <v>0</v>
      </c>
      <c r="BP1002" s="20"/>
      <c r="BQ1002" s="16">
        <v>0</v>
      </c>
      <c r="BR1002" s="17">
        <f t="shared" ref="BR1002" si="10548">-1/($BR$4*$B999)</f>
        <v>-1.074834260557022</v>
      </c>
      <c r="BS1002" s="18">
        <v>1</v>
      </c>
      <c r="BT1002" s="19">
        <v>0</v>
      </c>
      <c r="BU1002" s="20"/>
      <c r="BV1002" s="1">
        <f t="shared" ref="BV1002" si="10549">BL1002*BQ999+BN1002*BQ1002-BM1002*BR999-BO1002*BR1002</f>
        <v>0</v>
      </c>
      <c r="BW1002" s="4">
        <f t="shared" ref="BW1002" si="10550">(BL1002*BR999+BM1002*BQ999+BN1002*BR1002+BO1002*BQ1002)</f>
        <v>0.60921540050128486</v>
      </c>
      <c r="BX1002" s="2">
        <f t="shared" ref="BX1002" si="10551">BL1002*BS999+BN1002*BS1002-BM1002*BT999-BO1002*BT1002</f>
        <v>0.39470784781682267</v>
      </c>
      <c r="BY1002" s="3">
        <f t="shared" ref="BY1002" si="10552">(BL1002*BT999+BM1002*BS999+BN1002*BT1002+BO1002*BS1002)</f>
        <v>0</v>
      </c>
      <c r="BZ1002" s="20"/>
      <c r="CA1002" s="16">
        <v>0</v>
      </c>
      <c r="CB1002" s="17">
        <v>0</v>
      </c>
      <c r="CC1002" s="18">
        <v>1</v>
      </c>
      <c r="CD1002" s="19">
        <v>0</v>
      </c>
      <c r="CE1002" s="20"/>
      <c r="CF1002" s="1">
        <f t="shared" ref="CF1002" si="10553">BV1002*CA999+BX1002*CA1002-BW1002*CB999-BY1002*CB1002</f>
        <v>0</v>
      </c>
      <c r="CG1002" s="4">
        <f t="shared" ref="CG1002" si="10554">(BV1002*CB999+BW1002*CA999+BX1002*CB1002+BY1002*CA1002)</f>
        <v>0.60921540050128486</v>
      </c>
      <c r="CH1002" s="2">
        <f t="shared" ref="CH1002" si="10555">BV1002*CC999+BX1002*CC1002-BW1002*CD999-BY1002*CD1002</f>
        <v>0.86529562002881111</v>
      </c>
      <c r="CI1002" s="3">
        <f t="shared" ref="CI1002" si="10556">(BV1002*CD999+BW1002*CC999+BX1002*CD1002+BY1002*CC1002)</f>
        <v>0</v>
      </c>
      <c r="CK1002" s="16">
        <f t="shared" ref="CK1002" si="10557">1/$CL$4</f>
        <v>1</v>
      </c>
      <c r="CL1002" s="17">
        <v>0</v>
      </c>
      <c r="CM1002" s="18">
        <v>1</v>
      </c>
      <c r="CN1002" s="19">
        <v>0</v>
      </c>
      <c r="CP1002" s="1">
        <f t="shared" ref="CP1002" si="10558">CF1002*CK999+CH1002*CK1002-CG1002*CL999-CI1002*CL1002</f>
        <v>0.86529562002881111</v>
      </c>
      <c r="CQ1002" s="4">
        <f t="shared" ref="CQ1002" si="10559">(CF1002*CL999+CG1002*CK999+CH1002*CL1002+CI1002*CK1002)</f>
        <v>0.60921540050128486</v>
      </c>
      <c r="CR1002" s="2">
        <f t="shared" ref="CR1002" si="10560">CF1002*CM999+CH1002*CM1002-CG1002*CN999-CI1002*CN1002</f>
        <v>0.86529562002881111</v>
      </c>
      <c r="CS1002" s="3">
        <f t="shared" ref="CS1002" si="10561">(CF1002*CN999+CG1002*CM999+CH1002*CN1002+CI1002*CM1002)</f>
        <v>0</v>
      </c>
      <c r="CU1002" s="39">
        <f t="shared" ref="CU1002" si="10562">(180/PI())*ATAN(-1*(CQ999/CP999))</f>
        <v>-25.484516956782766</v>
      </c>
      <c r="CW1002" s="54">
        <f t="shared" ref="CW1002" si="10563">20*LOG(((1-(10^(CU999/20)^2)*(1-((1-CW999)/(1+CW999))^2))^0.5))</f>
        <v>-19.205656173788952</v>
      </c>
    </row>
    <row r="1003" spans="1:101" ht="18" customHeight="1"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3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  <c r="BA1003" s="20"/>
      <c r="BB1003" s="20"/>
      <c r="BC1003" s="20"/>
      <c r="BD1003" s="20"/>
      <c r="BE1003" s="20"/>
      <c r="BF1003" s="20"/>
      <c r="BG1003" s="20"/>
      <c r="BH1003" s="20"/>
      <c r="BI1003" s="20"/>
      <c r="BJ1003" s="20"/>
      <c r="BK1003" s="20"/>
      <c r="BL1003" s="20"/>
      <c r="BM1003" s="20"/>
      <c r="BN1003" s="20"/>
      <c r="BO1003" s="20"/>
      <c r="BP1003" s="20"/>
      <c r="BQ1003" s="20"/>
      <c r="BR1003" s="20"/>
      <c r="BS1003" s="20"/>
      <c r="BT1003" s="20"/>
      <c r="BU1003" s="20"/>
      <c r="BV1003" s="20"/>
      <c r="BW1003" s="20"/>
      <c r="BX1003" s="20"/>
      <c r="BY1003" s="20"/>
      <c r="BZ1003" s="20"/>
      <c r="CA1003" s="20"/>
      <c r="CB1003" s="20"/>
      <c r="CC1003" s="20"/>
      <c r="CD1003" s="20"/>
      <c r="CE1003" s="20"/>
      <c r="CF1003" s="20"/>
      <c r="CG1003" s="20"/>
      <c r="CH1003" s="20"/>
      <c r="CI1003" s="20"/>
      <c r="CJ1003" s="20"/>
      <c r="CK1003" s="20"/>
      <c r="CL1003" s="20"/>
    </row>
    <row r="1004" spans="1:101" ht="18" customHeight="1"/>
    <row r="1005" spans="1:101" ht="18" customHeight="1" thickBot="1">
      <c r="A1005" s="23"/>
      <c r="B1005" s="23"/>
      <c r="C1005" s="23"/>
      <c r="D1005" s="20" t="s">
        <v>15</v>
      </c>
      <c r="E1005" s="20"/>
      <c r="F1005" s="20"/>
      <c r="G1005" s="20"/>
      <c r="H1005" s="20"/>
      <c r="I1005" s="20" t="s">
        <v>16</v>
      </c>
      <c r="J1005" s="20"/>
      <c r="K1005" s="20"/>
      <c r="L1005" s="20"/>
      <c r="M1005" s="23"/>
      <c r="N1005" s="23"/>
      <c r="O1005" s="24" t="s">
        <v>17</v>
      </c>
      <c r="P1005" s="23"/>
      <c r="Q1005" s="23"/>
      <c r="R1005" s="23"/>
      <c r="S1005" s="20"/>
      <c r="T1005" s="20" t="s">
        <v>18</v>
      </c>
      <c r="U1005" s="23"/>
      <c r="V1005" s="23"/>
      <c r="W1005" s="23"/>
      <c r="X1005" s="23"/>
      <c r="Y1005" s="24" t="s">
        <v>19</v>
      </c>
      <c r="Z1005" s="23"/>
      <c r="AA1005" s="23"/>
      <c r="AB1005" s="23"/>
      <c r="AC1005" s="24" t="s">
        <v>20</v>
      </c>
      <c r="AD1005" s="20"/>
      <c r="AE1005" s="20"/>
      <c r="AF1005" s="20"/>
      <c r="AG1005" s="20"/>
      <c r="AH1005" s="23"/>
      <c r="AI1005" s="24" t="s">
        <v>21</v>
      </c>
      <c r="AJ1005" s="23"/>
      <c r="AK1005" s="23"/>
      <c r="AL1005" s="20"/>
      <c r="AM1005" s="24" t="s">
        <v>31</v>
      </c>
      <c r="AN1005" s="20"/>
      <c r="AO1005" s="23"/>
      <c r="AP1005" s="23"/>
      <c r="AQ1005" s="23"/>
      <c r="AR1005" s="23"/>
      <c r="AS1005" s="24" t="s">
        <v>91</v>
      </c>
      <c r="AT1005" s="23"/>
      <c r="AU1005" s="23"/>
      <c r="AV1005" s="23"/>
      <c r="AW1005" s="24" t="s">
        <v>32</v>
      </c>
      <c r="AX1005" s="20"/>
      <c r="AY1005" s="20"/>
      <c r="AZ1005" s="20"/>
      <c r="BA1005" s="20"/>
      <c r="BB1005" s="23"/>
      <c r="BC1005" s="24" t="s">
        <v>22</v>
      </c>
      <c r="BD1005" s="23"/>
      <c r="BE1005" s="23"/>
      <c r="BF1005" s="23"/>
      <c r="BG1005" s="24" t="s">
        <v>33</v>
      </c>
      <c r="BH1005" s="20"/>
      <c r="BI1005" s="23"/>
      <c r="BJ1005" s="23"/>
      <c r="BK1005" s="23"/>
      <c r="BL1005" s="23"/>
      <c r="BM1005" s="24" t="s">
        <v>34</v>
      </c>
      <c r="BN1005" s="23"/>
      <c r="BO1005" s="23"/>
      <c r="BP1005" s="23"/>
      <c r="BQ1005" s="24" t="s">
        <v>89</v>
      </c>
      <c r="BR1005" s="20"/>
      <c r="BS1005" s="20"/>
      <c r="BT1005" s="20"/>
      <c r="BU1005" s="20"/>
      <c r="BV1005" s="23"/>
      <c r="BW1005" s="24" t="s">
        <v>35</v>
      </c>
      <c r="BX1005" s="23"/>
      <c r="BY1005" s="23"/>
      <c r="BZ1005" s="23"/>
      <c r="CA1005" s="24" t="s">
        <v>90</v>
      </c>
      <c r="CB1005" s="20"/>
      <c r="CC1005" s="23"/>
      <c r="CD1005" s="23"/>
      <c r="CE1005" s="23"/>
      <c r="CF1005" s="23"/>
      <c r="CG1005" s="24" t="s">
        <v>92</v>
      </c>
      <c r="CH1005" s="23"/>
      <c r="CI1005" s="23"/>
      <c r="CJ1005" s="23"/>
      <c r="CK1005" s="24" t="s">
        <v>36</v>
      </c>
      <c r="CL1005" s="24"/>
      <c r="CM1005" s="23"/>
      <c r="CN1005" s="23"/>
      <c r="CO1005" s="23"/>
      <c r="CP1005" s="23"/>
      <c r="CQ1005" s="24" t="s">
        <v>93</v>
      </c>
      <c r="CR1005" s="23"/>
      <c r="CS1005" s="23"/>
    </row>
    <row r="1006" spans="1:101" ht="18" customHeight="1" thickBot="1">
      <c r="A1006" s="23"/>
      <c r="B1006" s="33"/>
      <c r="C1006" s="23"/>
      <c r="D1006" s="7" t="s">
        <v>2</v>
      </c>
      <c r="E1006" s="8"/>
      <c r="F1006" s="8" t="s">
        <v>3</v>
      </c>
      <c r="G1006" s="9"/>
      <c r="H1006" s="10"/>
      <c r="I1006" s="7" t="s">
        <v>4</v>
      </c>
      <c r="J1006" s="8"/>
      <c r="K1006" s="8" t="s">
        <v>5</v>
      </c>
      <c r="L1006" s="9"/>
      <c r="M1006" s="23"/>
      <c r="N1006" s="251" t="s">
        <v>79</v>
      </c>
      <c r="O1006" s="252"/>
      <c r="P1006" s="253" t="s">
        <v>80</v>
      </c>
      <c r="Q1006" s="254"/>
      <c r="R1006" s="23"/>
      <c r="S1006" s="7" t="s">
        <v>11</v>
      </c>
      <c r="T1006" s="8"/>
      <c r="U1006" s="8" t="s">
        <v>12</v>
      </c>
      <c r="V1006" s="9"/>
      <c r="W1006" s="20"/>
      <c r="X1006" s="251" t="s">
        <v>79</v>
      </c>
      <c r="Y1006" s="252"/>
      <c r="Z1006" s="253" t="s">
        <v>80</v>
      </c>
      <c r="AA1006" s="254"/>
      <c r="AB1006" s="20"/>
      <c r="AC1006" s="7" t="s">
        <v>4</v>
      </c>
      <c r="AD1006" s="8"/>
      <c r="AE1006" s="8" t="s">
        <v>5</v>
      </c>
      <c r="AF1006" s="9"/>
      <c r="AG1006" s="20"/>
      <c r="AH1006" s="251" t="s">
        <v>0</v>
      </c>
      <c r="AI1006" s="252"/>
      <c r="AJ1006" s="253" t="s">
        <v>1</v>
      </c>
      <c r="AK1006" s="254"/>
      <c r="AL1006" s="20"/>
      <c r="AM1006" s="7" t="s">
        <v>11</v>
      </c>
      <c r="AN1006" s="8"/>
      <c r="AO1006" s="8" t="s">
        <v>12</v>
      </c>
      <c r="AP1006" s="9"/>
      <c r="AQ1006" s="23"/>
      <c r="AR1006" s="251" t="s">
        <v>0</v>
      </c>
      <c r="AS1006" s="252"/>
      <c r="AT1006" s="253" t="s">
        <v>1</v>
      </c>
      <c r="AU1006" s="254"/>
      <c r="AV1006" s="36"/>
      <c r="AW1006" s="7" t="s">
        <v>4</v>
      </c>
      <c r="AX1006" s="8"/>
      <c r="AY1006" s="8" t="s">
        <v>5</v>
      </c>
      <c r="AZ1006" s="9"/>
      <c r="BA1006" s="20"/>
      <c r="BB1006" s="251" t="s">
        <v>0</v>
      </c>
      <c r="BC1006" s="252"/>
      <c r="BD1006" s="253" t="s">
        <v>1</v>
      </c>
      <c r="BE1006" s="254"/>
      <c r="BF1006" s="36"/>
      <c r="BG1006" s="7" t="s">
        <v>11</v>
      </c>
      <c r="BH1006" s="8"/>
      <c r="BI1006" s="8" t="s">
        <v>12</v>
      </c>
      <c r="BJ1006" s="9"/>
      <c r="BK1006" s="36"/>
      <c r="BL1006" s="251" t="s">
        <v>0</v>
      </c>
      <c r="BM1006" s="252"/>
      <c r="BN1006" s="253" t="s">
        <v>1</v>
      </c>
      <c r="BO1006" s="254"/>
      <c r="BP1006" s="36"/>
      <c r="BQ1006" s="7" t="s">
        <v>4</v>
      </c>
      <c r="BR1006" s="8"/>
      <c r="BS1006" s="8" t="s">
        <v>5</v>
      </c>
      <c r="BT1006" s="9"/>
      <c r="BU1006" s="20"/>
      <c r="BV1006" s="251" t="s">
        <v>0</v>
      </c>
      <c r="BW1006" s="252"/>
      <c r="BX1006" s="253" t="s">
        <v>1</v>
      </c>
      <c r="BY1006" s="254"/>
      <c r="BZ1006" s="36"/>
      <c r="CA1006" s="7" t="s">
        <v>11</v>
      </c>
      <c r="CB1006" s="8"/>
      <c r="CC1006" s="8" t="s">
        <v>12</v>
      </c>
      <c r="CD1006" s="9"/>
      <c r="CE1006" s="36"/>
      <c r="CF1006" s="251" t="s">
        <v>0</v>
      </c>
      <c r="CG1006" s="252"/>
      <c r="CH1006" s="253" t="s">
        <v>1</v>
      </c>
      <c r="CI1006" s="254"/>
      <c r="CJ1006" s="23"/>
      <c r="CK1006" s="7" t="s">
        <v>23</v>
      </c>
      <c r="CL1006" s="8"/>
      <c r="CM1006" s="8" t="s">
        <v>24</v>
      </c>
      <c r="CN1006" s="9"/>
      <c r="CO1006" s="23"/>
      <c r="CP1006" s="251" t="s">
        <v>0</v>
      </c>
      <c r="CQ1006" s="252"/>
      <c r="CR1006" s="253" t="s">
        <v>1</v>
      </c>
      <c r="CS1006" s="254"/>
      <c r="CU1006" s="26" t="s">
        <v>25</v>
      </c>
      <c r="CW1006" s="50" t="s">
        <v>44</v>
      </c>
    </row>
    <row r="1007" spans="1:101" ht="18" customHeight="1" thickTop="1" thickBot="1">
      <c r="B1007" s="34">
        <v>1.37</v>
      </c>
      <c r="D1007" s="11">
        <v>1</v>
      </c>
      <c r="E1007" s="12">
        <v>0</v>
      </c>
      <c r="F1007" s="13">
        <v>0</v>
      </c>
      <c r="G1007" s="40">
        <f t="shared" ref="G1007" si="10564">-1/($E$4*$B1007)</f>
        <v>-0.76681059701572651</v>
      </c>
      <c r="H1007" s="10"/>
      <c r="I1007" s="11">
        <v>1</v>
      </c>
      <c r="J1007" s="12">
        <v>0</v>
      </c>
      <c r="K1007" s="13">
        <v>0</v>
      </c>
      <c r="L1007" s="14">
        <v>0</v>
      </c>
      <c r="N1007" s="1">
        <f t="shared" ref="N1007" si="10565">D1007*I1007+F1007*I1010-E1007*J1007-G1007*J1010</f>
        <v>0.18182171576515749</v>
      </c>
      <c r="O1007" s="4">
        <f t="shared" ref="O1007" si="10566">(D1007*J1007+E1007*I1007+F1007*J1010+G1007*I1010)</f>
        <v>0</v>
      </c>
      <c r="P1007" s="2">
        <f t="shared" ref="P1007" si="10567">D1007*K1007+F1007*K1010-E1007*L1007-G1007*L1010</f>
        <v>0</v>
      </c>
      <c r="Q1007" s="3">
        <f t="shared" ref="Q1007" si="10568">(D1007*L1007+E1007*K1007+F1007*L1010+G1007*K1010)</f>
        <v>-0.76681059701572651</v>
      </c>
      <c r="S1007" s="11">
        <v>1</v>
      </c>
      <c r="T1007" s="12">
        <v>0</v>
      </c>
      <c r="U1007" s="13">
        <v>0</v>
      </c>
      <c r="V1007" s="40">
        <f t="shared" ref="V1007" si="10569">-1/($T$4*$B1007)</f>
        <v>-1.4651284771161583</v>
      </c>
      <c r="W1007" s="20"/>
      <c r="X1007" s="1">
        <f t="shared" ref="X1007" si="10570">N1007*S1007+P1007*S1010-O1007*T1007-Q1007*T1010</f>
        <v>0.18182171576515749</v>
      </c>
      <c r="Y1007" s="4">
        <f t="shared" ref="Y1007" si="10571">(N1007*T1007+O1007*S1007+P1007*T1010+Q1007*S1010)</f>
        <v>0</v>
      </c>
      <c r="Z1007" s="2">
        <f t="shared" ref="Z1007" si="10572">N1007*U1007+P1007*U1010-O1007*V1007-Q1007*V1010</f>
        <v>0</v>
      </c>
      <c r="AA1007" s="3">
        <f t="shared" ref="AA1007" si="10573">(N1007*V1007+O1007*U1007+P1007*V1010+Q1007*U1010)</f>
        <v>-1.0332027705413787</v>
      </c>
      <c r="AB1007" s="20"/>
      <c r="AC1007" s="11">
        <v>1</v>
      </c>
      <c r="AD1007" s="12">
        <v>0</v>
      </c>
      <c r="AE1007" s="13">
        <v>0</v>
      </c>
      <c r="AF1007" s="14">
        <v>0</v>
      </c>
      <c r="AG1007" s="20"/>
      <c r="AH1007" s="1">
        <f t="shared" ref="AH1007" si="10574">X1007*AC1007+Z1007*AC1010-Y1007*AD1007-AA1007*AD1010</f>
        <v>-1.0776348744729569</v>
      </c>
      <c r="AI1007" s="4">
        <f t="shared" ref="AI1007" si="10575">(X1007*AD1007+Y1007*AC1007+Z1007*AD1010+AA1007*AC1010)</f>
        <v>0</v>
      </c>
      <c r="AJ1007" s="2">
        <f t="shared" ref="AJ1007" si="10576">X1007*AE1007+Z1007*AE1010-Y1007*AF1007-AA1007*AF1010</f>
        <v>0</v>
      </c>
      <c r="AK1007" s="3">
        <f t="shared" ref="AK1007" si="10577">(X1007*AF1007+Y1007*AE1007+Z1007*AF1010+AA1007*AE1010)</f>
        <v>-1.0332027705413787</v>
      </c>
      <c r="AL1007" s="20"/>
      <c r="AM1007" s="11">
        <v>1</v>
      </c>
      <c r="AN1007" s="12">
        <v>0</v>
      </c>
      <c r="AO1007" s="13">
        <v>0</v>
      </c>
      <c r="AP1007" s="40">
        <f t="shared" ref="AP1007" si="10578">-1/($AN$4*$B1007)</f>
        <v>-1.5225844958265957</v>
      </c>
      <c r="AR1007" s="1">
        <f t="shared" ref="AR1007" si="10579">AH1007*AM1007+AJ1007*AM1010-AI1007*AN1007-AK1007*AN1010</f>
        <v>-1.0776348744729569</v>
      </c>
      <c r="AS1007" s="4">
        <f t="shared" ref="AS1007" si="10580">(AH1007*AN1007+AI1007*AM1007+AJ1007*AN1010+AK1007*AM1010)</f>
        <v>0</v>
      </c>
      <c r="AT1007" s="2">
        <f t="shared" ref="AT1007" si="10581">AH1007*AO1007+AJ1007*AO1010-AI1007*AP1007-AK1007*AP1010</f>
        <v>0</v>
      </c>
      <c r="AU1007" s="3">
        <f t="shared" ref="AU1007" si="10582">(AH1007*AP1007+AI1007*AO1007+AJ1007*AP1010+AK1007*AO1010)</f>
        <v>0.60758738149318514</v>
      </c>
      <c r="AV1007" s="20"/>
      <c r="AW1007" s="11">
        <v>1</v>
      </c>
      <c r="AX1007" s="12">
        <v>0</v>
      </c>
      <c r="AY1007" s="13">
        <v>0</v>
      </c>
      <c r="AZ1007" s="14">
        <v>0</v>
      </c>
      <c r="BA1007" s="20"/>
      <c r="BB1007" s="1">
        <f t="shared" ref="BB1007" si="10583">AR1007*AW1007+AT1007*AW1010-AS1007*AX1007-AU1007*AX1010</f>
        <v>-0.33699619871123265</v>
      </c>
      <c r="BC1007" s="4">
        <f t="shared" ref="BC1007" si="10584">(AR1007*AX1007+AS1007*AW1007+AT1007*AX1010+AU1007*AW1010)</f>
        <v>0</v>
      </c>
      <c r="BD1007" s="2">
        <f t="shared" ref="BD1007" si="10585">AR1007*AY1007+AT1007*AY1010-AS1007*AZ1007-AU1007*AZ1010</f>
        <v>0</v>
      </c>
      <c r="BE1007" s="3">
        <f t="shared" ref="BE1007" si="10586">(AR1007*AZ1007+AS1007*AY1007+AT1007*AZ1010+AU1007*AY1010)</f>
        <v>0.60758738149318514</v>
      </c>
      <c r="BF1007" s="20"/>
      <c r="BG1007" s="11">
        <v>1</v>
      </c>
      <c r="BH1007" s="12">
        <v>0</v>
      </c>
      <c r="BI1007" s="13">
        <v>0</v>
      </c>
      <c r="BJ1007" s="40">
        <f t="shared" ref="BJ1007" si="10587">-1/($BH$4*$B1007)</f>
        <v>-1.4651284771161583</v>
      </c>
      <c r="BK1007" s="20"/>
      <c r="BL1007" s="1">
        <f t="shared" ref="BL1007" si="10588">BB1007*BG1007+BD1007*BG1010-BC1007*BH1007-BE1007*BH1010</f>
        <v>-0.33699619871123265</v>
      </c>
      <c r="BM1007" s="4">
        <f t="shared" ref="BM1007" si="10589">(BB1007*BH1007+BC1007*BG1007+BD1007*BH1010+BE1007*BG1010)</f>
        <v>0</v>
      </c>
      <c r="BN1007" s="2">
        <f t="shared" ref="BN1007" si="10590">BB1007*BI1007+BD1007*BI1010-BC1007*BJ1007-BE1007*BJ1010</f>
        <v>0</v>
      </c>
      <c r="BO1007" s="3">
        <f t="shared" ref="BO1007" si="10591">(BB1007*BJ1007+BC1007*BI1007+BD1007*BJ1010+BE1007*BI1010)</f>
        <v>1.1013301089049077</v>
      </c>
      <c r="BP1007" s="20"/>
      <c r="BQ1007" s="11">
        <v>1</v>
      </c>
      <c r="BR1007" s="12">
        <v>0</v>
      </c>
      <c r="BS1007" s="13">
        <v>0</v>
      </c>
      <c r="BT1007" s="14">
        <v>0</v>
      </c>
      <c r="BU1007" s="20"/>
      <c r="BV1007" s="1">
        <f t="shared" ref="BV1007" si="10592">BL1007*BQ1007+BN1007*BQ1010-BM1007*BR1007-BO1007*BR1010</f>
        <v>0.83811064303929839</v>
      </c>
      <c r="BW1007" s="4">
        <f t="shared" ref="BW1007" si="10593">(BL1007*BR1007+BM1007*BQ1007+BN1007*BR1010+BO1007*BQ1010)</f>
        <v>0</v>
      </c>
      <c r="BX1007" s="2">
        <f t="shared" ref="BX1007" si="10594">BL1007*BS1007+BN1007*BS1010-BM1007*BT1007-BO1007*BT1010</f>
        <v>0</v>
      </c>
      <c r="BY1007" s="3">
        <f t="shared" ref="BY1007" si="10595">(BL1007*BT1007+BM1007*BS1007+BN1007*BT1010+BO1007*BS1010)</f>
        <v>1.1013301089049077</v>
      </c>
      <c r="BZ1007" s="20"/>
      <c r="CA1007" s="11">
        <v>1</v>
      </c>
      <c r="CB1007" s="12">
        <v>0</v>
      </c>
      <c r="CC1007" s="13">
        <v>0</v>
      </c>
      <c r="CD1007" s="40">
        <f t="shared" ref="CD1007" si="10596">-1/($CB$4*$B1007)</f>
        <v>-0.76681059701572651</v>
      </c>
      <c r="CE1007" s="20"/>
      <c r="CF1007" s="1">
        <f t="shared" ref="CF1007" si="10597">BV1007*CA1007+BX1007*CA1010-BW1007*CB1007-BY1007*CB1010</f>
        <v>0.83811064303929839</v>
      </c>
      <c r="CG1007" s="4">
        <f t="shared" ref="CG1007" si="10598">(BV1007*CB1007+BW1007*CA1007+BX1007*CB1010+BY1007*CA1010)</f>
        <v>0</v>
      </c>
      <c r="CH1007" s="2">
        <f t="shared" ref="CH1007" si="10599">BV1007*CC1007+BX1007*CC1010-BW1007*CD1007-BY1007*CD1010</f>
        <v>0</v>
      </c>
      <c r="CI1007" s="3">
        <f t="shared" ref="CI1007" si="10600">(BV1007*CD1007+BW1007*CC1007+BX1007*CD1010+BY1007*CC1010)</f>
        <v>0.45865798635070887</v>
      </c>
      <c r="CJ1007" s="28"/>
      <c r="CK1007" s="11">
        <v>1</v>
      </c>
      <c r="CL1007" s="12">
        <v>0</v>
      </c>
      <c r="CM1007" s="13">
        <v>0</v>
      </c>
      <c r="CN1007" s="14">
        <v>0</v>
      </c>
      <c r="CP1007" s="1">
        <f t="shared" ref="CP1007" si="10601">CF1007*CK1007+CH1007*CK1010-CG1007*CL1007-CI1007*CL1010</f>
        <v>0.83811064303929839</v>
      </c>
      <c r="CQ1007" s="4">
        <f t="shared" ref="CQ1007" si="10602">(CF1007*CL1007+CG1007*CK1007+CH1007*CL1010+CI1007*CK1010)</f>
        <v>0.45865798635070887</v>
      </c>
      <c r="CR1007" s="2">
        <f t="shared" ref="CR1007" si="10603">CF1007*CM1007+CH1007*CM1010-CG1007*CN1007-CI1007*CN1010</f>
        <v>0</v>
      </c>
      <c r="CS1007" s="3">
        <f t="shared" ref="CS1007" si="10604">(CF1007*CN1007+CG1007*CM1007+CH1007*CN1010+CI1007*CM1010)</f>
        <v>0.45865798635070887</v>
      </c>
      <c r="CU1007" s="29">
        <f t="shared" ref="CU1007" si="10605">20*LOG(((1+$CL$4)/$CL$4)/((CP1007+CP1010)^2+(CQ1007+CQ1010)^2)^0.5)</f>
        <v>-3.9071332307347939E-2</v>
      </c>
      <c r="CW1007" s="51">
        <f t="shared" ref="CW1007" si="10606">((CP1007^2+CQ1007^2)^0.5)/((CP1010^2+CQ1010^2)^0.5)</f>
        <v>0.90142399795880956</v>
      </c>
    </row>
    <row r="1008" spans="1:101" ht="18" customHeight="1" thickBot="1">
      <c r="D1008" s="11"/>
      <c r="E1008" s="13"/>
      <c r="F1008" s="13"/>
      <c r="G1008" s="15"/>
      <c r="H1008" s="10"/>
      <c r="I1008" s="11"/>
      <c r="J1008" s="13"/>
      <c r="K1008" s="13"/>
      <c r="L1008" s="15"/>
      <c r="N1008" s="5"/>
      <c r="Q1008" s="6"/>
      <c r="S1008" s="11"/>
      <c r="T1008" s="13"/>
      <c r="U1008" s="13"/>
      <c r="V1008" s="15"/>
      <c r="W1008" s="20"/>
      <c r="X1008" s="5"/>
      <c r="AA1008" s="6"/>
      <c r="AB1008" s="20"/>
      <c r="AC1008" s="11"/>
      <c r="AD1008" s="13"/>
      <c r="AE1008" s="13"/>
      <c r="AF1008" s="15"/>
      <c r="AG1008" s="20"/>
      <c r="AH1008" s="5"/>
      <c r="AK1008" s="6"/>
      <c r="AL1008" s="20"/>
      <c r="AM1008" s="11"/>
      <c r="AN1008" s="13"/>
      <c r="AO1008" s="13"/>
      <c r="AP1008" s="15"/>
      <c r="AR1008" s="5"/>
      <c r="AU1008" s="6"/>
      <c r="AW1008" s="11"/>
      <c r="AX1008" s="13"/>
      <c r="AY1008" s="13"/>
      <c r="AZ1008" s="15"/>
      <c r="BA1008" s="20"/>
      <c r="BB1008" s="5"/>
      <c r="BE1008" s="6"/>
      <c r="BG1008" s="11"/>
      <c r="BH1008" s="13"/>
      <c r="BI1008" s="13"/>
      <c r="BJ1008" s="15"/>
      <c r="BL1008" s="5"/>
      <c r="BO1008" s="6"/>
      <c r="BQ1008" s="11"/>
      <c r="BR1008" s="13"/>
      <c r="BS1008" s="13"/>
      <c r="BT1008" s="15"/>
      <c r="BU1008" s="20"/>
      <c r="BV1008" s="5"/>
      <c r="BY1008" s="6"/>
      <c r="CA1008" s="11"/>
      <c r="CB1008" s="13"/>
      <c r="CC1008" s="13"/>
      <c r="CD1008" s="15"/>
      <c r="CF1008" s="5"/>
      <c r="CI1008" s="6"/>
      <c r="CK1008" s="11"/>
      <c r="CL1008" s="13"/>
      <c r="CM1008" s="13"/>
      <c r="CN1008" s="15"/>
      <c r="CP1008" s="5"/>
      <c r="CS1008" s="6"/>
      <c r="CW1008" s="52"/>
    </row>
    <row r="1009" spans="1:101" ht="18" customHeight="1" thickBot="1">
      <c r="D1009" s="11" t="s">
        <v>6</v>
      </c>
      <c r="E1009" s="13"/>
      <c r="F1009" s="13" t="s">
        <v>7</v>
      </c>
      <c r="G1009" s="15"/>
      <c r="H1009" s="10"/>
      <c r="I1009" s="11" t="s">
        <v>8</v>
      </c>
      <c r="J1009" s="13"/>
      <c r="K1009" s="13" t="s">
        <v>9</v>
      </c>
      <c r="L1009" s="15"/>
      <c r="N1009" s="251" t="s">
        <v>26</v>
      </c>
      <c r="O1009" s="252"/>
      <c r="P1009" s="253" t="s">
        <v>27</v>
      </c>
      <c r="Q1009" s="254"/>
      <c r="S1009" s="11" t="s">
        <v>13</v>
      </c>
      <c r="T1009" s="13"/>
      <c r="U1009" s="13" t="s">
        <v>14</v>
      </c>
      <c r="V1009" s="15"/>
      <c r="W1009" s="20"/>
      <c r="X1009" s="251" t="s">
        <v>26</v>
      </c>
      <c r="Y1009" s="252"/>
      <c r="Z1009" s="253" t="s">
        <v>27</v>
      </c>
      <c r="AA1009" s="254"/>
      <c r="AB1009" s="20"/>
      <c r="AC1009" s="11" t="s">
        <v>8</v>
      </c>
      <c r="AD1009" s="13"/>
      <c r="AE1009" s="13" t="s">
        <v>9</v>
      </c>
      <c r="AF1009" s="15"/>
      <c r="AG1009" s="20"/>
      <c r="AH1009" s="251" t="s">
        <v>26</v>
      </c>
      <c r="AI1009" s="252"/>
      <c r="AJ1009" s="253" t="s">
        <v>27</v>
      </c>
      <c r="AK1009" s="254"/>
      <c r="AL1009" s="20"/>
      <c r="AM1009" s="11" t="s">
        <v>13</v>
      </c>
      <c r="AN1009" s="13"/>
      <c r="AO1009" s="13" t="s">
        <v>14</v>
      </c>
      <c r="AP1009" s="15"/>
      <c r="AR1009" s="251" t="s">
        <v>26</v>
      </c>
      <c r="AS1009" s="252"/>
      <c r="AT1009" s="253" t="s">
        <v>27</v>
      </c>
      <c r="AU1009" s="254"/>
      <c r="AV1009" s="36"/>
      <c r="AW1009" s="11" t="s">
        <v>8</v>
      </c>
      <c r="AX1009" s="13"/>
      <c r="AY1009" s="13" t="s">
        <v>9</v>
      </c>
      <c r="AZ1009" s="15"/>
      <c r="BA1009" s="20"/>
      <c r="BB1009" s="251" t="s">
        <v>26</v>
      </c>
      <c r="BC1009" s="252"/>
      <c r="BD1009" s="253" t="s">
        <v>27</v>
      </c>
      <c r="BE1009" s="254"/>
      <c r="BF1009" s="36"/>
      <c r="BG1009" s="11" t="s">
        <v>13</v>
      </c>
      <c r="BH1009" s="13"/>
      <c r="BI1009" s="13" t="s">
        <v>14</v>
      </c>
      <c r="BJ1009" s="15"/>
      <c r="BK1009" s="36"/>
      <c r="BL1009" s="251" t="s">
        <v>26</v>
      </c>
      <c r="BM1009" s="252"/>
      <c r="BN1009" s="253" t="s">
        <v>27</v>
      </c>
      <c r="BO1009" s="254"/>
      <c r="BP1009" s="36"/>
      <c r="BQ1009" s="11" t="s">
        <v>8</v>
      </c>
      <c r="BR1009" s="13"/>
      <c r="BS1009" s="13" t="s">
        <v>9</v>
      </c>
      <c r="BT1009" s="15"/>
      <c r="BU1009" s="20"/>
      <c r="BV1009" s="251" t="s">
        <v>26</v>
      </c>
      <c r="BW1009" s="252"/>
      <c r="BX1009" s="253" t="s">
        <v>27</v>
      </c>
      <c r="BY1009" s="254"/>
      <c r="BZ1009" s="36"/>
      <c r="CA1009" s="11" t="s">
        <v>13</v>
      </c>
      <c r="CB1009" s="13"/>
      <c r="CC1009" s="13" t="s">
        <v>14</v>
      </c>
      <c r="CD1009" s="15"/>
      <c r="CE1009" s="36"/>
      <c r="CF1009" s="251" t="s">
        <v>26</v>
      </c>
      <c r="CG1009" s="252"/>
      <c r="CH1009" s="253" t="s">
        <v>27</v>
      </c>
      <c r="CI1009" s="254"/>
      <c r="CK1009" s="11" t="s">
        <v>28</v>
      </c>
      <c r="CL1009" s="13"/>
      <c r="CM1009" s="13" t="s">
        <v>29</v>
      </c>
      <c r="CN1009" s="15"/>
      <c r="CP1009" s="251" t="s">
        <v>26</v>
      </c>
      <c r="CQ1009" s="252"/>
      <c r="CR1009" s="253" t="s">
        <v>27</v>
      </c>
      <c r="CS1009" s="254"/>
      <c r="CU1009" s="38" t="s">
        <v>37</v>
      </c>
      <c r="CW1009" s="53" t="s">
        <v>45</v>
      </c>
    </row>
    <row r="1010" spans="1:101" ht="18" customHeight="1" thickTop="1" thickBot="1">
      <c r="D1010" s="16">
        <v>0</v>
      </c>
      <c r="E1010" s="17">
        <v>0</v>
      </c>
      <c r="F1010" s="18">
        <v>1</v>
      </c>
      <c r="G1010" s="19">
        <v>0</v>
      </c>
      <c r="H1010" s="10"/>
      <c r="I1010" s="16">
        <v>0</v>
      </c>
      <c r="J1010" s="17">
        <f t="shared" ref="J1010" si="10607">-1/($J$4*$B1007)</f>
        <v>-1.0669887550055108</v>
      </c>
      <c r="K1010" s="18">
        <v>1</v>
      </c>
      <c r="L1010" s="19">
        <v>0</v>
      </c>
      <c r="N1010" s="1">
        <f t="shared" ref="N1010" si="10608">D1010*I1007+F1010*I1010-E1010*J1007-G1010*J1010</f>
        <v>0</v>
      </c>
      <c r="O1010" s="4">
        <f t="shared" ref="O1010" si="10609">(D1010*J1007+E1010*I1007+F1010*J1010+G1010*I1010)</f>
        <v>-1.0669887550055108</v>
      </c>
      <c r="P1010" s="2">
        <f t="shared" ref="P1010" si="10610">D1010*K1007+F1010*K1010-E1010*L1007-G1010*L1010</f>
        <v>1</v>
      </c>
      <c r="Q1010" s="3">
        <f t="shared" ref="Q1010" si="10611">(D1010*L1007+E1010*K1007+F1010*L1010+G1010*K1010)</f>
        <v>0</v>
      </c>
      <c r="S1010" s="16">
        <v>0</v>
      </c>
      <c r="T1010" s="17">
        <v>0</v>
      </c>
      <c r="U1010" s="18">
        <v>1</v>
      </c>
      <c r="V1010" s="19">
        <v>0</v>
      </c>
      <c r="W1010" s="20"/>
      <c r="X1010" s="1">
        <f t="shared" ref="X1010" si="10612">N1010*S1007+P1010*S1010-O1010*T1007-Q1010*T1010</f>
        <v>0</v>
      </c>
      <c r="Y1010" s="4">
        <f t="shared" ref="Y1010" si="10613">(N1010*T1007+O1010*S1007+P1010*T1010+Q1010*S1010)</f>
        <v>-1.0669887550055108</v>
      </c>
      <c r="Z1010" s="2">
        <f t="shared" ref="Z1010" si="10614">N1010*U1007+P1010*U1010-O1010*V1007-Q1010*V1010</f>
        <v>-0.56327560972128987</v>
      </c>
      <c r="AA1010" s="3">
        <f t="shared" ref="AA1010" si="10615">(N1010*V1007+O1010*U1007+P1010*V1010+Q1010*U1010)</f>
        <v>0</v>
      </c>
      <c r="AB1010" s="20"/>
      <c r="AC1010" s="16">
        <v>0</v>
      </c>
      <c r="AD1010" s="17">
        <f t="shared" ref="AD1010" si="10616">-1/($AD$4*$B1007)</f>
        <v>-1.2189829781216934</v>
      </c>
      <c r="AE1010" s="18">
        <v>1</v>
      </c>
      <c r="AF1010" s="19">
        <v>0</v>
      </c>
      <c r="AG1010" s="20"/>
      <c r="AH1010" s="1">
        <f t="shared" ref="AH1010" si="10617">X1010*AC1007+Z1010*AC1010-Y1010*AD1007-AA1010*AD1010</f>
        <v>0</v>
      </c>
      <c r="AI1010" s="4">
        <f t="shared" ref="AI1010" si="10618">(X1010*AD1007+Y1010*AC1007+Z1010*AD1010+AA1010*AC1010)</f>
        <v>-0.38036537476414023</v>
      </c>
      <c r="AJ1010" s="2">
        <f t="shared" ref="AJ1010" si="10619">X1010*AE1007+Z1010*AE1010-Y1010*AF1007-AA1010*AF1010</f>
        <v>-0.56327560972128987</v>
      </c>
      <c r="AK1010" s="3">
        <f t="shared" ref="AK1010" si="10620">(X1010*AF1007+Y1010*AE1007+Z1010*AF1010+AA1010*AE1010)</f>
        <v>0</v>
      </c>
      <c r="AL1010" s="20"/>
      <c r="AM1010" s="16">
        <v>0</v>
      </c>
      <c r="AN1010" s="17">
        <v>0</v>
      </c>
      <c r="AO1010" s="18">
        <v>1</v>
      </c>
      <c r="AP1010" s="19">
        <v>0</v>
      </c>
      <c r="AR1010" s="1">
        <f t="shared" ref="AR1010" si="10621">AH1010*AM1007+AJ1010*AM1010-AI1010*AN1007-AK1010*AN1010</f>
        <v>0</v>
      </c>
      <c r="AS1010" s="4">
        <f t="shared" ref="AS1010" si="10622">(AH1010*AN1007+AI1010*AM1007+AJ1010*AN1010+AK1010*AM1010)</f>
        <v>-0.38036537476414023</v>
      </c>
      <c r="AT1010" s="2">
        <f t="shared" ref="AT1010" si="10623">AH1010*AO1007+AJ1010*AO1010-AI1010*AP1007-AK1010*AP1010</f>
        <v>-1.1424140320864424</v>
      </c>
      <c r="AU1010" s="3">
        <f t="shared" ref="AU1010" si="10624">(AH1010*AP1007+AI1010*AO1007+AJ1010*AP1010+AK1010*AO1010)</f>
        <v>0</v>
      </c>
      <c r="AV1010" s="20"/>
      <c r="AW1010" s="16">
        <v>0</v>
      </c>
      <c r="AX1010" s="17">
        <f t="shared" ref="AX1010" si="10625">-1/($AX$4*$B1007)</f>
        <v>-1.2189829781216934</v>
      </c>
      <c r="AY1010" s="18">
        <v>1</v>
      </c>
      <c r="AZ1010" s="19">
        <v>0</v>
      </c>
      <c r="BA1010" s="20"/>
      <c r="BB1010" s="1">
        <f t="shared" ref="BB1010" si="10626">AR1010*AW1007+AT1010*AW1010-AS1010*AX1007-AU1010*AX1010</f>
        <v>0</v>
      </c>
      <c r="BC1010" s="4">
        <f t="shared" ref="BC1010" si="10627">(AR1010*AX1007+AS1010*AW1007+AT1010*AX1010+AU1010*AW1010)</f>
        <v>1.0122178843166032</v>
      </c>
      <c r="BD1010" s="2">
        <f t="shared" ref="BD1010" si="10628">AR1010*AY1007+AT1010*AY1010-AS1010*AZ1007-AU1010*AZ1010</f>
        <v>-1.1424140320864424</v>
      </c>
      <c r="BE1010" s="3">
        <f t="shared" ref="BE1010" si="10629">(AR1010*AZ1007+AS1010*AY1007+AT1010*AZ1010+AU1010*AY1010)</f>
        <v>0</v>
      </c>
      <c r="BF1010" s="20"/>
      <c r="BG1010" s="16">
        <v>0</v>
      </c>
      <c r="BH1010" s="17">
        <v>0</v>
      </c>
      <c r="BI1010" s="18">
        <v>1</v>
      </c>
      <c r="BJ1010" s="19">
        <v>0</v>
      </c>
      <c r="BK1010" s="20"/>
      <c r="BL1010" s="1">
        <f t="shared" ref="BL1010" si="10630">BB1010*BG1007+BD1010*BG1010-BC1010*BH1007-BE1010*BH1010</f>
        <v>0</v>
      </c>
      <c r="BM1010" s="4">
        <f t="shared" ref="BM1010" si="10631">(BB1010*BH1007+BC1010*BG1007+BD1010*BH1010+BE1010*BG1010)</f>
        <v>1.0122178843166032</v>
      </c>
      <c r="BN1010" s="2">
        <f t="shared" ref="BN1010" si="10632">BB1010*BI1007+BD1010*BI1010-BC1010*BJ1007-BE1010*BJ1010</f>
        <v>0.34061521527208205</v>
      </c>
      <c r="BO1010" s="3">
        <f t="shared" ref="BO1010" si="10633">(BB1010*BJ1007+BC1010*BI1007+BD1010*BJ1010+BE1010*BI1010)</f>
        <v>0</v>
      </c>
      <c r="BP1010" s="20"/>
      <c r="BQ1010" s="16">
        <v>0</v>
      </c>
      <c r="BR1010" s="17">
        <f t="shared" ref="BR1010" si="10634">-1/($BR$4*$B1007)</f>
        <v>-1.0669887550055108</v>
      </c>
      <c r="BS1010" s="18">
        <v>1</v>
      </c>
      <c r="BT1010" s="19">
        <v>0</v>
      </c>
      <c r="BU1010" s="20"/>
      <c r="BV1010" s="1">
        <f t="shared" ref="BV1010" si="10635">BL1010*BQ1007+BN1010*BQ1010-BM1010*BR1007-BO1010*BR1010</f>
        <v>0</v>
      </c>
      <c r="BW1010" s="4">
        <f t="shared" ref="BW1010" si="10636">(BL1010*BR1007+BM1010*BQ1007+BN1010*BR1010+BO1010*BQ1010)</f>
        <v>0.64878527983751033</v>
      </c>
      <c r="BX1010" s="2">
        <f t="shared" ref="BX1010" si="10637">BL1010*BS1007+BN1010*BS1010-BM1010*BT1007-BO1010*BT1010</f>
        <v>0.34061521527208205</v>
      </c>
      <c r="BY1010" s="3">
        <f t="shared" ref="BY1010" si="10638">(BL1010*BT1007+BM1010*BS1007+BN1010*BT1010+BO1010*BS1010)</f>
        <v>0</v>
      </c>
      <c r="BZ1010" s="20"/>
      <c r="CA1010" s="16">
        <v>0</v>
      </c>
      <c r="CB1010" s="17">
        <v>0</v>
      </c>
      <c r="CC1010" s="18">
        <v>1</v>
      </c>
      <c r="CD1010" s="19">
        <v>0</v>
      </c>
      <c r="CE1010" s="20"/>
      <c r="CF1010" s="1">
        <f t="shared" ref="CF1010" si="10639">BV1010*CA1007+BX1010*CA1010-BW1010*CB1007-BY1010*CB1010</f>
        <v>0</v>
      </c>
      <c r="CG1010" s="4">
        <f t="shared" ref="CG1010" si="10640">(BV1010*CB1007+BW1010*CA1007+BX1010*CB1010+BY1010*CA1010)</f>
        <v>0.64878527983751033</v>
      </c>
      <c r="CH1010" s="2">
        <f t="shared" ref="CH1010" si="10641">BV1010*CC1007+BX1010*CC1010-BW1010*CD1007-BY1010*CD1010</f>
        <v>0.83811064303929861</v>
      </c>
      <c r="CI1010" s="3">
        <f t="shared" ref="CI1010" si="10642">(BV1010*CD1007+BW1010*CC1007+BX1010*CD1010+BY1010*CC1010)</f>
        <v>0</v>
      </c>
      <c r="CK1010" s="16">
        <f t="shared" ref="CK1010" si="10643">1/$CL$4</f>
        <v>1</v>
      </c>
      <c r="CL1010" s="17">
        <v>0</v>
      </c>
      <c r="CM1010" s="18">
        <v>1</v>
      </c>
      <c r="CN1010" s="19">
        <v>0</v>
      </c>
      <c r="CP1010" s="1">
        <f t="shared" ref="CP1010" si="10644">CF1010*CK1007+CH1010*CK1010-CG1010*CL1007-CI1010*CL1010</f>
        <v>0.83811064303929861</v>
      </c>
      <c r="CQ1010" s="4">
        <f t="shared" ref="CQ1010" si="10645">(CF1010*CL1007+CG1010*CK1007+CH1010*CL1010+CI1010*CK1010)</f>
        <v>0.64878527983751033</v>
      </c>
      <c r="CR1010" s="2">
        <f t="shared" ref="CR1010" si="10646">CF1010*CM1007+CH1010*CM1010-CG1010*CN1007-CI1010*CN1010</f>
        <v>0.83811064303929861</v>
      </c>
      <c r="CS1010" s="3">
        <f t="shared" ref="CS1010" si="10647">(CF1010*CN1007+CG1010*CM1007+CH1010*CN1010+CI1010*CM1010)</f>
        <v>0</v>
      </c>
      <c r="CU1010" s="39">
        <f t="shared" ref="CU1010" si="10648">(180/PI())*ATAN(-1*(CQ1007/CP1007))</f>
        <v>-28.689785208930179</v>
      </c>
      <c r="CW1010" s="54">
        <f t="shared" ref="CW1010" si="10649">20*LOG(((1-(10^(CU1007/20)^2)*(1-((1-CW1007)/(1+CW1007))^2))^0.5))</f>
        <v>-19.348009627569898</v>
      </c>
    </row>
    <row r="1011" spans="1:101" ht="18" customHeight="1">
      <c r="E1011" s="20"/>
      <c r="F1011" s="20"/>
      <c r="G1011" s="20"/>
      <c r="H1011" s="20"/>
      <c r="I1011" s="20"/>
      <c r="J1011" s="20"/>
      <c r="K1011" s="20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3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  <c r="BA1011" s="20"/>
      <c r="BB1011" s="20"/>
      <c r="BC1011" s="20"/>
      <c r="BD1011" s="20"/>
      <c r="BE1011" s="20"/>
      <c r="BF1011" s="20"/>
      <c r="BG1011" s="20"/>
      <c r="BH1011" s="20"/>
      <c r="BI1011" s="20"/>
      <c r="BJ1011" s="20"/>
      <c r="BK1011" s="20"/>
      <c r="BL1011" s="20"/>
      <c r="BM1011" s="20"/>
      <c r="BN1011" s="20"/>
      <c r="BO1011" s="20"/>
      <c r="BP1011" s="20"/>
      <c r="BQ1011" s="20"/>
      <c r="BR1011" s="20"/>
      <c r="BS1011" s="20"/>
      <c r="BT1011" s="20"/>
      <c r="BU1011" s="20"/>
      <c r="BV1011" s="20"/>
      <c r="BW1011" s="20"/>
      <c r="BX1011" s="20"/>
      <c r="BY1011" s="20"/>
      <c r="BZ1011" s="20"/>
      <c r="CA1011" s="20"/>
      <c r="CB1011" s="20"/>
      <c r="CC1011" s="20"/>
      <c r="CD1011" s="20"/>
      <c r="CE1011" s="20"/>
      <c r="CF1011" s="20"/>
      <c r="CG1011" s="20"/>
      <c r="CH1011" s="20"/>
      <c r="CI1011" s="20"/>
      <c r="CJ1011" s="20"/>
      <c r="CK1011" s="20"/>
      <c r="CL1011" s="20"/>
    </row>
    <row r="1012" spans="1:101" ht="18" customHeight="1"/>
    <row r="1013" spans="1:101" ht="18" customHeight="1" thickBot="1">
      <c r="A1013" s="23"/>
      <c r="B1013" s="23"/>
      <c r="C1013" s="23"/>
      <c r="D1013" s="20" t="s">
        <v>15</v>
      </c>
      <c r="E1013" s="20"/>
      <c r="F1013" s="20"/>
      <c r="G1013" s="20"/>
      <c r="H1013" s="20"/>
      <c r="I1013" s="20" t="s">
        <v>16</v>
      </c>
      <c r="J1013" s="20"/>
      <c r="K1013" s="20"/>
      <c r="L1013" s="20"/>
      <c r="M1013" s="23"/>
      <c r="N1013" s="23"/>
      <c r="O1013" s="24" t="s">
        <v>17</v>
      </c>
      <c r="P1013" s="23"/>
      <c r="Q1013" s="23"/>
      <c r="R1013" s="23"/>
      <c r="S1013" s="20"/>
      <c r="T1013" s="20" t="s">
        <v>18</v>
      </c>
      <c r="U1013" s="23"/>
      <c r="V1013" s="23"/>
      <c r="W1013" s="23"/>
      <c r="X1013" s="23"/>
      <c r="Y1013" s="24" t="s">
        <v>19</v>
      </c>
      <c r="Z1013" s="23"/>
      <c r="AA1013" s="23"/>
      <c r="AB1013" s="23"/>
      <c r="AC1013" s="24" t="s">
        <v>20</v>
      </c>
      <c r="AD1013" s="20"/>
      <c r="AE1013" s="20"/>
      <c r="AF1013" s="20"/>
      <c r="AG1013" s="20"/>
      <c r="AH1013" s="23"/>
      <c r="AI1013" s="24" t="s">
        <v>21</v>
      </c>
      <c r="AJ1013" s="23"/>
      <c r="AK1013" s="23"/>
      <c r="AL1013" s="20"/>
      <c r="AM1013" s="24" t="s">
        <v>31</v>
      </c>
      <c r="AN1013" s="20"/>
      <c r="AO1013" s="23"/>
      <c r="AP1013" s="23"/>
      <c r="AQ1013" s="23"/>
      <c r="AR1013" s="23"/>
      <c r="AS1013" s="24" t="s">
        <v>91</v>
      </c>
      <c r="AT1013" s="23"/>
      <c r="AU1013" s="23"/>
      <c r="AV1013" s="23"/>
      <c r="AW1013" s="24" t="s">
        <v>32</v>
      </c>
      <c r="AX1013" s="20"/>
      <c r="AY1013" s="20"/>
      <c r="AZ1013" s="20"/>
      <c r="BA1013" s="20"/>
      <c r="BB1013" s="23"/>
      <c r="BC1013" s="24" t="s">
        <v>22</v>
      </c>
      <c r="BD1013" s="23"/>
      <c r="BE1013" s="23"/>
      <c r="BF1013" s="23"/>
      <c r="BG1013" s="24" t="s">
        <v>33</v>
      </c>
      <c r="BH1013" s="20"/>
      <c r="BI1013" s="23"/>
      <c r="BJ1013" s="23"/>
      <c r="BK1013" s="23"/>
      <c r="BL1013" s="23"/>
      <c r="BM1013" s="24" t="s">
        <v>34</v>
      </c>
      <c r="BN1013" s="23"/>
      <c r="BO1013" s="23"/>
      <c r="BP1013" s="23"/>
      <c r="BQ1013" s="24" t="s">
        <v>89</v>
      </c>
      <c r="BR1013" s="20"/>
      <c r="BS1013" s="20"/>
      <c r="BT1013" s="20"/>
      <c r="BU1013" s="20"/>
      <c r="BV1013" s="23"/>
      <c r="BW1013" s="24" t="s">
        <v>35</v>
      </c>
      <c r="BX1013" s="23"/>
      <c r="BY1013" s="23"/>
      <c r="BZ1013" s="23"/>
      <c r="CA1013" s="24" t="s">
        <v>90</v>
      </c>
      <c r="CB1013" s="20"/>
      <c r="CC1013" s="23"/>
      <c r="CD1013" s="23"/>
      <c r="CE1013" s="23"/>
      <c r="CF1013" s="23"/>
      <c r="CG1013" s="24" t="s">
        <v>92</v>
      </c>
      <c r="CH1013" s="23"/>
      <c r="CI1013" s="23"/>
      <c r="CJ1013" s="23"/>
      <c r="CK1013" s="24" t="s">
        <v>36</v>
      </c>
      <c r="CL1013" s="24"/>
      <c r="CM1013" s="23"/>
      <c r="CN1013" s="23"/>
      <c r="CO1013" s="23"/>
      <c r="CP1013" s="23"/>
      <c r="CQ1013" s="24" t="s">
        <v>93</v>
      </c>
      <c r="CR1013" s="23"/>
      <c r="CS1013" s="23"/>
    </row>
    <row r="1014" spans="1:101" ht="18" customHeight="1" thickBot="1">
      <c r="A1014" s="23"/>
      <c r="B1014" s="33"/>
      <c r="C1014" s="23"/>
      <c r="D1014" s="7" t="s">
        <v>2</v>
      </c>
      <c r="E1014" s="8"/>
      <c r="F1014" s="8" t="s">
        <v>3</v>
      </c>
      <c r="G1014" s="9"/>
      <c r="H1014" s="10"/>
      <c r="I1014" s="7" t="s">
        <v>4</v>
      </c>
      <c r="J1014" s="8"/>
      <c r="K1014" s="8" t="s">
        <v>5</v>
      </c>
      <c r="L1014" s="9"/>
      <c r="M1014" s="23"/>
      <c r="N1014" s="251" t="s">
        <v>79</v>
      </c>
      <c r="O1014" s="252"/>
      <c r="P1014" s="253" t="s">
        <v>80</v>
      </c>
      <c r="Q1014" s="254"/>
      <c r="R1014" s="23"/>
      <c r="S1014" s="7" t="s">
        <v>11</v>
      </c>
      <c r="T1014" s="8"/>
      <c r="U1014" s="8" t="s">
        <v>12</v>
      </c>
      <c r="V1014" s="9"/>
      <c r="W1014" s="20"/>
      <c r="X1014" s="251" t="s">
        <v>79</v>
      </c>
      <c r="Y1014" s="252"/>
      <c r="Z1014" s="253" t="s">
        <v>80</v>
      </c>
      <c r="AA1014" s="254"/>
      <c r="AB1014" s="20"/>
      <c r="AC1014" s="7" t="s">
        <v>4</v>
      </c>
      <c r="AD1014" s="8"/>
      <c r="AE1014" s="8" t="s">
        <v>5</v>
      </c>
      <c r="AF1014" s="9"/>
      <c r="AG1014" s="20"/>
      <c r="AH1014" s="251" t="s">
        <v>0</v>
      </c>
      <c r="AI1014" s="252"/>
      <c r="AJ1014" s="253" t="s">
        <v>1</v>
      </c>
      <c r="AK1014" s="254"/>
      <c r="AL1014" s="20"/>
      <c r="AM1014" s="7" t="s">
        <v>11</v>
      </c>
      <c r="AN1014" s="8"/>
      <c r="AO1014" s="8" t="s">
        <v>12</v>
      </c>
      <c r="AP1014" s="9"/>
      <c r="AQ1014" s="23"/>
      <c r="AR1014" s="251" t="s">
        <v>0</v>
      </c>
      <c r="AS1014" s="252"/>
      <c r="AT1014" s="253" t="s">
        <v>1</v>
      </c>
      <c r="AU1014" s="254"/>
      <c r="AV1014" s="36"/>
      <c r="AW1014" s="7" t="s">
        <v>4</v>
      </c>
      <c r="AX1014" s="8"/>
      <c r="AY1014" s="8" t="s">
        <v>5</v>
      </c>
      <c r="AZ1014" s="9"/>
      <c r="BA1014" s="20"/>
      <c r="BB1014" s="251" t="s">
        <v>0</v>
      </c>
      <c r="BC1014" s="252"/>
      <c r="BD1014" s="253" t="s">
        <v>1</v>
      </c>
      <c r="BE1014" s="254"/>
      <c r="BF1014" s="36"/>
      <c r="BG1014" s="7" t="s">
        <v>11</v>
      </c>
      <c r="BH1014" s="8"/>
      <c r="BI1014" s="8" t="s">
        <v>12</v>
      </c>
      <c r="BJ1014" s="9"/>
      <c r="BK1014" s="36"/>
      <c r="BL1014" s="251" t="s">
        <v>0</v>
      </c>
      <c r="BM1014" s="252"/>
      <c r="BN1014" s="253" t="s">
        <v>1</v>
      </c>
      <c r="BO1014" s="254"/>
      <c r="BP1014" s="36"/>
      <c r="BQ1014" s="7" t="s">
        <v>4</v>
      </c>
      <c r="BR1014" s="8"/>
      <c r="BS1014" s="8" t="s">
        <v>5</v>
      </c>
      <c r="BT1014" s="9"/>
      <c r="BU1014" s="20"/>
      <c r="BV1014" s="251" t="s">
        <v>0</v>
      </c>
      <c r="BW1014" s="252"/>
      <c r="BX1014" s="253" t="s">
        <v>1</v>
      </c>
      <c r="BY1014" s="254"/>
      <c r="BZ1014" s="36"/>
      <c r="CA1014" s="7" t="s">
        <v>11</v>
      </c>
      <c r="CB1014" s="8"/>
      <c r="CC1014" s="8" t="s">
        <v>12</v>
      </c>
      <c r="CD1014" s="9"/>
      <c r="CE1014" s="36"/>
      <c r="CF1014" s="251" t="s">
        <v>0</v>
      </c>
      <c r="CG1014" s="252"/>
      <c r="CH1014" s="253" t="s">
        <v>1</v>
      </c>
      <c r="CI1014" s="254"/>
      <c r="CJ1014" s="23"/>
      <c r="CK1014" s="7" t="s">
        <v>23</v>
      </c>
      <c r="CL1014" s="8"/>
      <c r="CM1014" s="8" t="s">
        <v>24</v>
      </c>
      <c r="CN1014" s="9"/>
      <c r="CO1014" s="23"/>
      <c r="CP1014" s="251" t="s">
        <v>0</v>
      </c>
      <c r="CQ1014" s="252"/>
      <c r="CR1014" s="253" t="s">
        <v>1</v>
      </c>
      <c r="CS1014" s="254"/>
      <c r="CU1014" s="26" t="s">
        <v>25</v>
      </c>
      <c r="CW1014" s="50" t="s">
        <v>44</v>
      </c>
    </row>
    <row r="1015" spans="1:101" ht="18" customHeight="1" thickTop="1" thickBot="1">
      <c r="B1015" s="34">
        <v>1.38</v>
      </c>
      <c r="D1015" s="11">
        <v>1</v>
      </c>
      <c r="E1015" s="12">
        <v>0</v>
      </c>
      <c r="F1015" s="13">
        <v>0</v>
      </c>
      <c r="G1015" s="40">
        <f t="shared" ref="G1015" si="10650">-1/($E$4*$B1015)</f>
        <v>-0.76125399848662711</v>
      </c>
      <c r="H1015" s="10"/>
      <c r="I1015" s="11">
        <v>1</v>
      </c>
      <c r="J1015" s="12">
        <v>0</v>
      </c>
      <c r="K1015" s="13">
        <v>0</v>
      </c>
      <c r="L1015" s="14">
        <v>0</v>
      </c>
      <c r="N1015" s="1">
        <f t="shared" ref="N1015" si="10651">D1015*I1015+F1015*I1018-E1015*J1015-G1015*J1018</f>
        <v>0.19363640953561423</v>
      </c>
      <c r="O1015" s="4">
        <f t="shared" ref="O1015" si="10652">(D1015*J1015+E1015*I1015+F1015*J1018+G1015*I1018)</f>
        <v>0</v>
      </c>
      <c r="P1015" s="2">
        <f t="shared" ref="P1015" si="10653">D1015*K1015+F1015*K1018-E1015*L1015-G1015*L1018</f>
        <v>0</v>
      </c>
      <c r="Q1015" s="3">
        <f t="shared" ref="Q1015" si="10654">(D1015*L1015+E1015*K1015+F1015*L1018+G1015*K1018)</f>
        <v>-0.76125399848662711</v>
      </c>
      <c r="S1015" s="11">
        <v>1</v>
      </c>
      <c r="T1015" s="12">
        <v>0</v>
      </c>
      <c r="U1015" s="13">
        <v>0</v>
      </c>
      <c r="V1015" s="40">
        <f t="shared" ref="V1015" si="10655">-1/($T$4*$B1015)</f>
        <v>-1.4545116040935777</v>
      </c>
      <c r="W1015" s="20"/>
      <c r="X1015" s="1">
        <f t="shared" ref="X1015" si="10656">N1015*S1015+P1015*S1018-O1015*T1015-Q1015*T1018</f>
        <v>0.19363640953561423</v>
      </c>
      <c r="Y1015" s="4">
        <f t="shared" ref="Y1015" si="10657">(N1015*T1015+O1015*S1015+P1015*T1018+Q1015*S1018)</f>
        <v>0</v>
      </c>
      <c r="Z1015" s="2">
        <f t="shared" ref="Z1015" si="10658">N1015*U1015+P1015*U1018-O1015*V1015-Q1015*V1018</f>
        <v>0</v>
      </c>
      <c r="AA1015" s="3">
        <f t="shared" ref="AA1015" si="10659">(N1015*V1015+O1015*U1015+P1015*V1018+Q1015*U1018)</f>
        <v>-1.0429004031311944</v>
      </c>
      <c r="AB1015" s="20"/>
      <c r="AC1015" s="11">
        <v>1</v>
      </c>
      <c r="AD1015" s="12">
        <v>0</v>
      </c>
      <c r="AE1015" s="13">
        <v>0</v>
      </c>
      <c r="AF1015" s="14">
        <v>0</v>
      </c>
      <c r="AG1015" s="20"/>
      <c r="AH1015" s="1">
        <f t="shared" ref="AH1015" si="10660">X1015*AC1015+Z1015*AC1018-Y1015*AD1015-AA1015*AD1018</f>
        <v>-1.0684292715018162</v>
      </c>
      <c r="AI1015" s="4">
        <f t="shared" ref="AI1015" si="10661">(X1015*AD1015+Y1015*AC1015+Z1015*AD1018+AA1015*AC1018)</f>
        <v>0</v>
      </c>
      <c r="AJ1015" s="2">
        <f t="shared" ref="AJ1015" si="10662">X1015*AE1015+Z1015*AE1018-Y1015*AF1015-AA1015*AF1018</f>
        <v>0</v>
      </c>
      <c r="AK1015" s="3">
        <f t="shared" ref="AK1015" si="10663">(X1015*AF1015+Y1015*AE1015+Z1015*AF1018+AA1015*AE1018)</f>
        <v>-1.0429004031311944</v>
      </c>
      <c r="AL1015" s="20"/>
      <c r="AM1015" s="11">
        <v>1</v>
      </c>
      <c r="AN1015" s="12">
        <v>0</v>
      </c>
      <c r="AO1015" s="13">
        <v>0</v>
      </c>
      <c r="AP1015" s="40">
        <f t="shared" ref="AP1015" si="10664">-1/($AN$4*$B1015)</f>
        <v>-1.5115512748423454</v>
      </c>
      <c r="AR1015" s="1">
        <f t="shared" ref="AR1015" si="10665">AH1015*AM1015+AJ1015*AM1018-AI1015*AN1015-AK1015*AN1018</f>
        <v>-1.0684292715018162</v>
      </c>
      <c r="AS1015" s="4">
        <f t="shared" ref="AS1015" si="10666">(AH1015*AN1015+AI1015*AM1015+AJ1015*AN1018+AK1015*AM1018)</f>
        <v>0</v>
      </c>
      <c r="AT1015" s="2">
        <f t="shared" ref="AT1015" si="10667">AH1015*AO1015+AJ1015*AO1018-AI1015*AP1015-AK1015*AP1018</f>
        <v>0</v>
      </c>
      <c r="AU1015" s="3">
        <f t="shared" ref="AU1015" si="10668">(AH1015*AP1015+AI1015*AO1015+AJ1015*AP1018+AK1015*AO1018)</f>
        <v>0.57208522428625441</v>
      </c>
      <c r="AV1015" s="20"/>
      <c r="AW1015" s="11">
        <v>1</v>
      </c>
      <c r="AX1015" s="12">
        <v>0</v>
      </c>
      <c r="AY1015" s="13">
        <v>0</v>
      </c>
      <c r="AZ1015" s="14">
        <v>0</v>
      </c>
      <c r="BA1015" s="20"/>
      <c r="BB1015" s="1">
        <f t="shared" ref="BB1015" si="10669">AR1015*AW1015+AT1015*AW1018-AS1015*AX1015-AU1015*AX1018</f>
        <v>-0.37612046997817183</v>
      </c>
      <c r="BC1015" s="4">
        <f t="shared" ref="BC1015" si="10670">(AR1015*AX1015+AS1015*AW1015+AT1015*AX1018+AU1015*AW1018)</f>
        <v>0</v>
      </c>
      <c r="BD1015" s="2">
        <f t="shared" ref="BD1015" si="10671">AR1015*AY1015+AT1015*AY1018-AS1015*AZ1015-AU1015*AZ1018</f>
        <v>0</v>
      </c>
      <c r="BE1015" s="3">
        <f t="shared" ref="BE1015" si="10672">(AR1015*AZ1015+AS1015*AY1015+AT1015*AZ1018+AU1015*AY1018)</f>
        <v>0.57208522428625441</v>
      </c>
      <c r="BF1015" s="20"/>
      <c r="BG1015" s="11">
        <v>1</v>
      </c>
      <c r="BH1015" s="12">
        <v>0</v>
      </c>
      <c r="BI1015" s="13">
        <v>0</v>
      </c>
      <c r="BJ1015" s="40">
        <f t="shared" ref="BJ1015" si="10673">-1/($BH$4*$B1015)</f>
        <v>-1.4545116040935777</v>
      </c>
      <c r="BK1015" s="20"/>
      <c r="BL1015" s="1">
        <f t="shared" ref="BL1015" si="10674">BB1015*BG1015+BD1015*BG1018-BC1015*BH1015-BE1015*BH1018</f>
        <v>-0.37612046997817183</v>
      </c>
      <c r="BM1015" s="4">
        <f t="shared" ref="BM1015" si="10675">(BB1015*BH1015+BC1015*BG1015+BD1015*BH1018+BE1015*BG1018)</f>
        <v>0</v>
      </c>
      <c r="BN1015" s="2">
        <f t="shared" ref="BN1015" si="10676">BB1015*BI1015+BD1015*BI1018-BC1015*BJ1015-BE1015*BJ1018</f>
        <v>0</v>
      </c>
      <c r="BO1015" s="3">
        <f t="shared" ref="BO1015" si="10677">(BB1015*BJ1015+BC1015*BI1015+BD1015*BJ1018+BE1015*BI1018)</f>
        <v>1.1191568124066356</v>
      </c>
      <c r="BP1015" s="20"/>
      <c r="BQ1015" s="11">
        <v>1</v>
      </c>
      <c r="BR1015" s="12">
        <v>0</v>
      </c>
      <c r="BS1015" s="13">
        <v>0</v>
      </c>
      <c r="BT1015" s="14">
        <v>0</v>
      </c>
      <c r="BU1015" s="20"/>
      <c r="BV1015" s="1">
        <f t="shared" ref="BV1015" si="10678">BL1015*BQ1015+BN1015*BQ1018-BM1015*BR1015-BO1015*BR1018</f>
        <v>0.80935416442631991</v>
      </c>
      <c r="BW1015" s="4">
        <f t="shared" ref="BW1015" si="10679">(BL1015*BR1015+BM1015*BQ1015+BN1015*BR1018+BO1015*BQ1018)</f>
        <v>0</v>
      </c>
      <c r="BX1015" s="2">
        <f t="shared" ref="BX1015" si="10680">BL1015*BS1015+BN1015*BS1018-BM1015*BT1015-BO1015*BT1018</f>
        <v>0</v>
      </c>
      <c r="BY1015" s="3">
        <f t="shared" ref="BY1015" si="10681">(BL1015*BT1015+BM1015*BS1015+BN1015*BT1018+BO1015*BS1018)</f>
        <v>1.1191568124066356</v>
      </c>
      <c r="BZ1015" s="20"/>
      <c r="CA1015" s="11">
        <v>1</v>
      </c>
      <c r="CB1015" s="12">
        <v>0</v>
      </c>
      <c r="CC1015" s="13">
        <v>0</v>
      </c>
      <c r="CD1015" s="40">
        <f t="shared" ref="CD1015" si="10682">-1/($CB$4*$B1015)</f>
        <v>-0.76125399848662711</v>
      </c>
      <c r="CE1015" s="20"/>
      <c r="CF1015" s="1">
        <f t="shared" ref="CF1015" si="10683">BV1015*CA1015+BX1015*CA1018-BW1015*CB1015-BY1015*CB1018</f>
        <v>0.80935416442631991</v>
      </c>
      <c r="CG1015" s="4">
        <f t="shared" ref="CG1015" si="10684">(BV1015*CB1015+BW1015*CA1015+BX1015*CB1018+BY1015*CA1018)</f>
        <v>0</v>
      </c>
      <c r="CH1015" s="2">
        <f t="shared" ref="CH1015" si="10685">BV1015*CC1015+BX1015*CC1018-BW1015*CD1015-BY1015*CD1018</f>
        <v>0</v>
      </c>
      <c r="CI1015" s="3">
        <f t="shared" ref="CI1015" si="10686">(BV1015*CD1015+BW1015*CC1015+BX1015*CD1018+BY1015*CC1018)</f>
        <v>0.50303271854529652</v>
      </c>
      <c r="CJ1015" s="28"/>
      <c r="CK1015" s="11">
        <v>1</v>
      </c>
      <c r="CL1015" s="12">
        <v>0</v>
      </c>
      <c r="CM1015" s="13">
        <v>0</v>
      </c>
      <c r="CN1015" s="14">
        <v>0</v>
      </c>
      <c r="CP1015" s="1">
        <f t="shared" ref="CP1015" si="10687">CF1015*CK1015+CH1015*CK1018-CG1015*CL1015-CI1015*CL1018</f>
        <v>0.80935416442631991</v>
      </c>
      <c r="CQ1015" s="4">
        <f t="shared" ref="CQ1015" si="10688">(CF1015*CL1015+CG1015*CK1015+CH1015*CL1018+CI1015*CK1018)</f>
        <v>0.50303271854529652</v>
      </c>
      <c r="CR1015" s="2">
        <f t="shared" ref="CR1015" si="10689">CF1015*CM1015+CH1015*CM1018-CG1015*CN1015-CI1015*CN1018</f>
        <v>0</v>
      </c>
      <c r="CS1015" s="3">
        <f t="shared" ref="CS1015" si="10690">(CF1015*CN1015+CG1015*CM1015+CH1015*CN1018+CI1015*CM1018)</f>
        <v>0.50303271854529652</v>
      </c>
      <c r="CU1015" s="29">
        <f t="shared" ref="CU1015" si="10691">20*LOG(((1+$CL$4)/$CL$4)/((CP1015+CP1018)^2+(CQ1015+CQ1018)^2)^0.5)</f>
        <v>-3.6090603993860007E-2</v>
      </c>
      <c r="CW1015" s="51">
        <f t="shared" ref="CW1015" si="10692">((CP1015^2+CQ1015^2)^0.5)/((CP1018^2+CQ1018^2)^0.5)</f>
        <v>0.89832813721916027</v>
      </c>
    </row>
    <row r="1016" spans="1:101" ht="18" customHeight="1" thickBot="1">
      <c r="D1016" s="11"/>
      <c r="E1016" s="13"/>
      <c r="F1016" s="13"/>
      <c r="G1016" s="15"/>
      <c r="H1016" s="10"/>
      <c r="I1016" s="11"/>
      <c r="J1016" s="13"/>
      <c r="K1016" s="13"/>
      <c r="L1016" s="15"/>
      <c r="N1016" s="5"/>
      <c r="Q1016" s="6"/>
      <c r="S1016" s="11"/>
      <c r="T1016" s="13"/>
      <c r="U1016" s="13"/>
      <c r="V1016" s="15"/>
      <c r="W1016" s="20"/>
      <c r="X1016" s="5"/>
      <c r="AA1016" s="6"/>
      <c r="AB1016" s="20"/>
      <c r="AC1016" s="11"/>
      <c r="AD1016" s="13"/>
      <c r="AE1016" s="13"/>
      <c r="AF1016" s="15"/>
      <c r="AG1016" s="20"/>
      <c r="AH1016" s="5"/>
      <c r="AK1016" s="6"/>
      <c r="AL1016" s="20"/>
      <c r="AM1016" s="11"/>
      <c r="AN1016" s="13"/>
      <c r="AO1016" s="13"/>
      <c r="AP1016" s="15"/>
      <c r="AR1016" s="5"/>
      <c r="AU1016" s="6"/>
      <c r="AW1016" s="11"/>
      <c r="AX1016" s="13"/>
      <c r="AY1016" s="13"/>
      <c r="AZ1016" s="15"/>
      <c r="BA1016" s="20"/>
      <c r="BB1016" s="5"/>
      <c r="BE1016" s="6"/>
      <c r="BG1016" s="11"/>
      <c r="BH1016" s="13"/>
      <c r="BI1016" s="13"/>
      <c r="BJ1016" s="15"/>
      <c r="BL1016" s="5"/>
      <c r="BO1016" s="6"/>
      <c r="BQ1016" s="11"/>
      <c r="BR1016" s="13"/>
      <c r="BS1016" s="13"/>
      <c r="BT1016" s="15"/>
      <c r="BU1016" s="20"/>
      <c r="BV1016" s="5"/>
      <c r="BY1016" s="6"/>
      <c r="CA1016" s="11"/>
      <c r="CB1016" s="13"/>
      <c r="CC1016" s="13"/>
      <c r="CD1016" s="15"/>
      <c r="CF1016" s="5"/>
      <c r="CI1016" s="6"/>
      <c r="CK1016" s="11"/>
      <c r="CL1016" s="13"/>
      <c r="CM1016" s="13"/>
      <c r="CN1016" s="15"/>
      <c r="CP1016" s="5"/>
      <c r="CS1016" s="6"/>
      <c r="CW1016" s="52"/>
    </row>
    <row r="1017" spans="1:101" ht="18" customHeight="1" thickBot="1">
      <c r="D1017" s="11" t="s">
        <v>6</v>
      </c>
      <c r="E1017" s="13"/>
      <c r="F1017" s="13" t="s">
        <v>7</v>
      </c>
      <c r="G1017" s="15"/>
      <c r="H1017" s="10"/>
      <c r="I1017" s="11" t="s">
        <v>8</v>
      </c>
      <c r="J1017" s="13"/>
      <c r="K1017" s="13" t="s">
        <v>9</v>
      </c>
      <c r="L1017" s="15"/>
      <c r="N1017" s="251" t="s">
        <v>26</v>
      </c>
      <c r="O1017" s="252"/>
      <c r="P1017" s="253" t="s">
        <v>27</v>
      </c>
      <c r="Q1017" s="254"/>
      <c r="S1017" s="11" t="s">
        <v>13</v>
      </c>
      <c r="T1017" s="13"/>
      <c r="U1017" s="13" t="s">
        <v>14</v>
      </c>
      <c r="V1017" s="15"/>
      <c r="W1017" s="20"/>
      <c r="X1017" s="251" t="s">
        <v>26</v>
      </c>
      <c r="Y1017" s="252"/>
      <c r="Z1017" s="253" t="s">
        <v>27</v>
      </c>
      <c r="AA1017" s="254"/>
      <c r="AB1017" s="20"/>
      <c r="AC1017" s="11" t="s">
        <v>8</v>
      </c>
      <c r="AD1017" s="13"/>
      <c r="AE1017" s="13" t="s">
        <v>9</v>
      </c>
      <c r="AF1017" s="15"/>
      <c r="AG1017" s="20"/>
      <c r="AH1017" s="251" t="s">
        <v>26</v>
      </c>
      <c r="AI1017" s="252"/>
      <c r="AJ1017" s="253" t="s">
        <v>27</v>
      </c>
      <c r="AK1017" s="254"/>
      <c r="AL1017" s="20"/>
      <c r="AM1017" s="11" t="s">
        <v>13</v>
      </c>
      <c r="AN1017" s="13"/>
      <c r="AO1017" s="13" t="s">
        <v>14</v>
      </c>
      <c r="AP1017" s="15"/>
      <c r="AR1017" s="251" t="s">
        <v>26</v>
      </c>
      <c r="AS1017" s="252"/>
      <c r="AT1017" s="253" t="s">
        <v>27</v>
      </c>
      <c r="AU1017" s="254"/>
      <c r="AV1017" s="36"/>
      <c r="AW1017" s="11" t="s">
        <v>8</v>
      </c>
      <c r="AX1017" s="13"/>
      <c r="AY1017" s="13" t="s">
        <v>9</v>
      </c>
      <c r="AZ1017" s="15"/>
      <c r="BA1017" s="20"/>
      <c r="BB1017" s="251" t="s">
        <v>26</v>
      </c>
      <c r="BC1017" s="252"/>
      <c r="BD1017" s="253" t="s">
        <v>27</v>
      </c>
      <c r="BE1017" s="254"/>
      <c r="BF1017" s="36"/>
      <c r="BG1017" s="11" t="s">
        <v>13</v>
      </c>
      <c r="BH1017" s="13"/>
      <c r="BI1017" s="13" t="s">
        <v>14</v>
      </c>
      <c r="BJ1017" s="15"/>
      <c r="BK1017" s="36"/>
      <c r="BL1017" s="251" t="s">
        <v>26</v>
      </c>
      <c r="BM1017" s="252"/>
      <c r="BN1017" s="253" t="s">
        <v>27</v>
      </c>
      <c r="BO1017" s="254"/>
      <c r="BP1017" s="36"/>
      <c r="BQ1017" s="11" t="s">
        <v>8</v>
      </c>
      <c r="BR1017" s="13"/>
      <c r="BS1017" s="13" t="s">
        <v>9</v>
      </c>
      <c r="BT1017" s="15"/>
      <c r="BU1017" s="20"/>
      <c r="BV1017" s="251" t="s">
        <v>26</v>
      </c>
      <c r="BW1017" s="252"/>
      <c r="BX1017" s="253" t="s">
        <v>27</v>
      </c>
      <c r="BY1017" s="254"/>
      <c r="BZ1017" s="36"/>
      <c r="CA1017" s="11" t="s">
        <v>13</v>
      </c>
      <c r="CB1017" s="13"/>
      <c r="CC1017" s="13" t="s">
        <v>14</v>
      </c>
      <c r="CD1017" s="15"/>
      <c r="CE1017" s="36"/>
      <c r="CF1017" s="251" t="s">
        <v>26</v>
      </c>
      <c r="CG1017" s="252"/>
      <c r="CH1017" s="253" t="s">
        <v>27</v>
      </c>
      <c r="CI1017" s="254"/>
      <c r="CK1017" s="11" t="s">
        <v>28</v>
      </c>
      <c r="CL1017" s="13"/>
      <c r="CM1017" s="13" t="s">
        <v>29</v>
      </c>
      <c r="CN1017" s="15"/>
      <c r="CP1017" s="251" t="s">
        <v>26</v>
      </c>
      <c r="CQ1017" s="252"/>
      <c r="CR1017" s="253" t="s">
        <v>27</v>
      </c>
      <c r="CS1017" s="254"/>
      <c r="CU1017" s="38" t="s">
        <v>37</v>
      </c>
      <c r="CW1017" s="53" t="s">
        <v>45</v>
      </c>
    </row>
    <row r="1018" spans="1:101" ht="18" customHeight="1" thickTop="1" thickBot="1">
      <c r="D1018" s="16">
        <v>0</v>
      </c>
      <c r="E1018" s="17">
        <v>0</v>
      </c>
      <c r="F1018" s="18">
        <v>1</v>
      </c>
      <c r="G1018" s="19">
        <v>0</v>
      </c>
      <c r="H1018" s="10"/>
      <c r="I1018" s="16">
        <v>0</v>
      </c>
      <c r="J1018" s="17">
        <f t="shared" ref="J1018" si="10693">-1/($J$4*$B1015)</f>
        <v>-1.0592569524330073</v>
      </c>
      <c r="K1018" s="18">
        <v>1</v>
      </c>
      <c r="L1018" s="19">
        <v>0</v>
      </c>
      <c r="N1018" s="1">
        <f t="shared" ref="N1018" si="10694">D1018*I1015+F1018*I1018-E1018*J1015-G1018*J1018</f>
        <v>0</v>
      </c>
      <c r="O1018" s="4">
        <f t="shared" ref="O1018" si="10695">(D1018*J1015+E1018*I1015+F1018*J1018+G1018*I1018)</f>
        <v>-1.0592569524330073</v>
      </c>
      <c r="P1018" s="2">
        <f t="shared" ref="P1018" si="10696">D1018*K1015+F1018*K1018-E1018*L1015-G1018*L1018</f>
        <v>1</v>
      </c>
      <c r="Q1018" s="3">
        <f t="shared" ref="Q1018" si="10697">(D1018*L1015+E1018*K1015+F1018*L1018+G1018*K1018)</f>
        <v>0</v>
      </c>
      <c r="S1018" s="16">
        <v>0</v>
      </c>
      <c r="T1018" s="17">
        <v>0</v>
      </c>
      <c r="U1018" s="18">
        <v>1</v>
      </c>
      <c r="V1018" s="19">
        <v>0</v>
      </c>
      <c r="W1018" s="20"/>
      <c r="X1018" s="1">
        <f t="shared" ref="X1018" si="10698">N1018*S1015+P1018*S1018-O1018*T1015-Q1018*T1018</f>
        <v>0</v>
      </c>
      <c r="Y1018" s="4">
        <f t="shared" ref="Y1018" si="10699">(N1018*T1015+O1018*S1015+P1018*T1018+Q1018*S1018)</f>
        <v>-1.0592569524330073</v>
      </c>
      <c r="Z1018" s="2">
        <f t="shared" ref="Z1018" si="10700">N1018*U1015+P1018*U1018-O1018*V1015-Q1018*V1018</f>
        <v>-0.54070152903060809</v>
      </c>
      <c r="AA1018" s="3">
        <f t="shared" ref="AA1018" si="10701">(N1018*V1015+O1018*U1015+P1018*V1018+Q1018*U1018)</f>
        <v>0</v>
      </c>
      <c r="AB1018" s="20"/>
      <c r="AC1018" s="16">
        <v>0</v>
      </c>
      <c r="AD1018" s="17">
        <f t="shared" ref="AD1018" si="10702">-1/($AD$4*$B1015)</f>
        <v>-1.2101497681353044</v>
      </c>
      <c r="AE1018" s="18">
        <v>1</v>
      </c>
      <c r="AF1018" s="19">
        <v>0</v>
      </c>
      <c r="AG1018" s="20"/>
      <c r="AH1018" s="1">
        <f t="shared" ref="AH1018" si="10703">X1018*AC1015+Z1018*AC1018-Y1018*AD1015-AA1018*AD1018</f>
        <v>0</v>
      </c>
      <c r="AI1018" s="4">
        <f t="shared" ref="AI1018" si="10704">(X1018*AD1015+Y1018*AC1015+Z1018*AD1018+AA1018*AC1018)</f>
        <v>-0.40492712244621243</v>
      </c>
      <c r="AJ1018" s="2">
        <f t="shared" ref="AJ1018" si="10705">X1018*AE1015+Z1018*AE1018-Y1018*AF1015-AA1018*AF1018</f>
        <v>-0.54070152903060809</v>
      </c>
      <c r="AK1018" s="3">
        <f t="shared" ref="AK1018" si="10706">(X1018*AF1015+Y1018*AE1015+Z1018*AF1018+AA1018*AE1018)</f>
        <v>0</v>
      </c>
      <c r="AL1018" s="20"/>
      <c r="AM1018" s="16">
        <v>0</v>
      </c>
      <c r="AN1018" s="17">
        <v>0</v>
      </c>
      <c r="AO1018" s="18">
        <v>1</v>
      </c>
      <c r="AP1018" s="19">
        <v>0</v>
      </c>
      <c r="AR1018" s="1">
        <f t="shared" ref="AR1018" si="10707">AH1018*AM1015+AJ1018*AM1018-AI1018*AN1015-AK1018*AN1018</f>
        <v>0</v>
      </c>
      <c r="AS1018" s="4">
        <f t="shared" ref="AS1018" si="10708">(AH1018*AN1015+AI1018*AM1015+AJ1018*AN1018+AK1018*AM1018)</f>
        <v>-0.40492712244621243</v>
      </c>
      <c r="AT1018" s="2">
        <f t="shared" ref="AT1018" si="10709">AH1018*AO1015+AJ1018*AO1018-AI1018*AP1015-AK1018*AP1018</f>
        <v>-1.152769637182423</v>
      </c>
      <c r="AU1018" s="3">
        <f t="shared" ref="AU1018" si="10710">(AH1018*AP1015+AI1018*AO1015+AJ1018*AP1018+AK1018*AO1018)</f>
        <v>0</v>
      </c>
      <c r="AV1018" s="20"/>
      <c r="AW1018" s="16">
        <v>0</v>
      </c>
      <c r="AX1018" s="17">
        <f t="shared" ref="AX1018" si="10711">-1/($AX$4*$B1015)</f>
        <v>-1.2101497681353044</v>
      </c>
      <c r="AY1018" s="18">
        <v>1</v>
      </c>
      <c r="AZ1018" s="19">
        <v>0</v>
      </c>
      <c r="BA1018" s="20"/>
      <c r="BB1018" s="1">
        <f t="shared" ref="BB1018" si="10712">AR1018*AW1015+AT1018*AW1018-AS1018*AX1015-AU1018*AX1018</f>
        <v>0</v>
      </c>
      <c r="BC1018" s="4">
        <f t="shared" ref="BC1018" si="10713">(AR1018*AX1015+AS1018*AW1015+AT1018*AX1018+AU1018*AW1018)</f>
        <v>0.99009678670351564</v>
      </c>
      <c r="BD1018" s="2">
        <f t="shared" ref="BD1018" si="10714">AR1018*AY1015+AT1018*AY1018-AS1018*AZ1015-AU1018*AZ1018</f>
        <v>-1.152769637182423</v>
      </c>
      <c r="BE1018" s="3">
        <f t="shared" ref="BE1018" si="10715">(AR1018*AZ1015+AS1018*AY1015+AT1018*AZ1018+AU1018*AY1018)</f>
        <v>0</v>
      </c>
      <c r="BF1018" s="20"/>
      <c r="BG1018" s="16">
        <v>0</v>
      </c>
      <c r="BH1018" s="17">
        <v>0</v>
      </c>
      <c r="BI1018" s="18">
        <v>1</v>
      </c>
      <c r="BJ1018" s="19">
        <v>0</v>
      </c>
      <c r="BK1018" s="20"/>
      <c r="BL1018" s="1">
        <f t="shared" ref="BL1018" si="10716">BB1018*BG1015+BD1018*BG1018-BC1018*BH1015-BE1018*BH1018</f>
        <v>0</v>
      </c>
      <c r="BM1018" s="4">
        <f t="shared" ref="BM1018" si="10717">(BB1018*BH1015+BC1018*BG1015+BD1018*BH1018+BE1018*BG1018)</f>
        <v>0.99009678670351564</v>
      </c>
      <c r="BN1018" s="2">
        <f t="shared" ref="BN1018" si="10718">BB1018*BI1015+BD1018*BI1018-BC1018*BJ1015-BE1018*BJ1018</f>
        <v>0.28733762825360443</v>
      </c>
      <c r="BO1018" s="3">
        <f t="shared" ref="BO1018" si="10719">(BB1018*BJ1015+BC1018*BI1015+BD1018*BJ1018+BE1018*BI1018)</f>
        <v>0</v>
      </c>
      <c r="BP1018" s="20"/>
      <c r="BQ1018" s="16">
        <v>0</v>
      </c>
      <c r="BR1018" s="17">
        <f t="shared" ref="BR1018" si="10720">-1/($BR$4*$B1015)</f>
        <v>-1.0592569524330073</v>
      </c>
      <c r="BS1018" s="18">
        <v>1</v>
      </c>
      <c r="BT1018" s="19">
        <v>0</v>
      </c>
      <c r="BU1018" s="20"/>
      <c r="BV1018" s="1">
        <f t="shared" ref="BV1018" si="10721">BL1018*BQ1015+BN1018*BQ1018-BM1018*BR1015-BO1018*BR1018</f>
        <v>0</v>
      </c>
      <c r="BW1018" s="4">
        <f t="shared" ref="BW1018" si="10722">(BL1018*BR1015+BM1018*BQ1015+BN1018*BR1018+BO1018*BQ1018)</f>
        <v>0.68573240628027421</v>
      </c>
      <c r="BX1018" s="2">
        <f t="shared" ref="BX1018" si="10723">BL1018*BS1015+BN1018*BS1018-BM1018*BT1015-BO1018*BT1018</f>
        <v>0.28733762825360443</v>
      </c>
      <c r="BY1018" s="3">
        <f t="shared" ref="BY1018" si="10724">(BL1018*BT1015+BM1018*BS1015+BN1018*BT1018+BO1018*BS1018)</f>
        <v>0</v>
      </c>
      <c r="BZ1018" s="20"/>
      <c r="CA1018" s="16">
        <v>0</v>
      </c>
      <c r="CB1018" s="17">
        <v>0</v>
      </c>
      <c r="CC1018" s="18">
        <v>1</v>
      </c>
      <c r="CD1018" s="19">
        <v>0</v>
      </c>
      <c r="CE1018" s="20"/>
      <c r="CF1018" s="1">
        <f t="shared" ref="CF1018" si="10725">BV1018*CA1015+BX1018*CA1018-BW1018*CB1015-BY1018*CB1018</f>
        <v>0</v>
      </c>
      <c r="CG1018" s="4">
        <f t="shared" ref="CG1018" si="10726">(BV1018*CB1015+BW1018*CA1015+BX1018*CB1018+BY1018*CA1018)</f>
        <v>0.68573240628027421</v>
      </c>
      <c r="CH1018" s="2">
        <f t="shared" ref="CH1018" si="10727">BV1018*CC1015+BX1018*CC1018-BW1018*CD1015-BY1018*CD1018</f>
        <v>0.80935416442631947</v>
      </c>
      <c r="CI1018" s="3">
        <f t="shared" ref="CI1018" si="10728">(BV1018*CD1015+BW1018*CC1015+BX1018*CD1018+BY1018*CC1018)</f>
        <v>0</v>
      </c>
      <c r="CK1018" s="16">
        <f t="shared" ref="CK1018" si="10729">1/$CL$4</f>
        <v>1</v>
      </c>
      <c r="CL1018" s="17">
        <v>0</v>
      </c>
      <c r="CM1018" s="18">
        <v>1</v>
      </c>
      <c r="CN1018" s="19">
        <v>0</v>
      </c>
      <c r="CP1018" s="1">
        <f t="shared" ref="CP1018" si="10730">CF1018*CK1015+CH1018*CK1018-CG1018*CL1015-CI1018*CL1018</f>
        <v>0.80935416442631947</v>
      </c>
      <c r="CQ1018" s="4">
        <f t="shared" ref="CQ1018" si="10731">(CF1018*CL1015+CG1018*CK1015+CH1018*CL1018+CI1018*CK1018)</f>
        <v>0.68573240628027421</v>
      </c>
      <c r="CR1018" s="2">
        <f t="shared" ref="CR1018" si="10732">CF1018*CM1015+CH1018*CM1018-CG1018*CN1015-CI1018*CN1018</f>
        <v>0.80935416442631947</v>
      </c>
      <c r="CS1018" s="3">
        <f t="shared" ref="CS1018" si="10733">(CF1018*CN1015+CG1018*CM1015+CH1018*CN1018+CI1018*CM1018)</f>
        <v>0</v>
      </c>
      <c r="CU1018" s="39">
        <f t="shared" ref="CU1018" si="10734">(180/PI())*ATAN(-1*(CQ1015/CP1015))</f>
        <v>-31.861926848094033</v>
      </c>
      <c r="CW1018" s="54">
        <f t="shared" ref="CW1018" si="10735">20*LOG(((1-(10^(CU1015/20)^2)*(1-((1-CW1015)/(1+CW1015))^2))^0.5))</f>
        <v>-19.538747940653252</v>
      </c>
    </row>
    <row r="1019" spans="1:101" ht="18" customHeight="1"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AB1019" s="30"/>
      <c r="AC1019" s="20"/>
      <c r="AD1019" s="20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  <c r="BA1019" s="20"/>
      <c r="BB1019" s="20"/>
      <c r="BC1019" s="20"/>
      <c r="BD1019" s="20"/>
      <c r="BE1019" s="20"/>
      <c r="BF1019" s="20"/>
      <c r="BG1019" s="20"/>
      <c r="BH1019" s="20"/>
      <c r="BI1019" s="20"/>
      <c r="BJ1019" s="20"/>
      <c r="BK1019" s="20"/>
      <c r="BL1019" s="20"/>
      <c r="BM1019" s="20"/>
      <c r="BN1019" s="20"/>
      <c r="BO1019" s="20"/>
      <c r="BP1019" s="20"/>
      <c r="BQ1019" s="20"/>
      <c r="BR1019" s="20"/>
      <c r="BS1019" s="20"/>
      <c r="BT1019" s="20"/>
      <c r="BU1019" s="20"/>
      <c r="BV1019" s="20"/>
      <c r="BW1019" s="20"/>
      <c r="BX1019" s="20"/>
      <c r="BY1019" s="20"/>
      <c r="BZ1019" s="20"/>
      <c r="CA1019" s="20"/>
      <c r="CB1019" s="20"/>
      <c r="CC1019" s="20"/>
      <c r="CD1019" s="20"/>
      <c r="CE1019" s="20"/>
      <c r="CF1019" s="20"/>
      <c r="CG1019" s="20"/>
      <c r="CH1019" s="20"/>
      <c r="CI1019" s="20"/>
      <c r="CJ1019" s="20"/>
      <c r="CK1019" s="20"/>
      <c r="CL1019" s="20"/>
    </row>
    <row r="1020" spans="1:101" ht="18" customHeight="1"/>
    <row r="1021" spans="1:101" ht="18" customHeight="1" thickBot="1">
      <c r="A1021" s="23"/>
      <c r="B1021" s="23"/>
      <c r="C1021" s="23"/>
      <c r="D1021" s="20" t="s">
        <v>15</v>
      </c>
      <c r="E1021" s="20"/>
      <c r="F1021" s="20"/>
      <c r="G1021" s="20"/>
      <c r="H1021" s="20"/>
      <c r="I1021" s="20" t="s">
        <v>16</v>
      </c>
      <c r="J1021" s="20"/>
      <c r="K1021" s="20"/>
      <c r="L1021" s="20"/>
      <c r="M1021" s="23"/>
      <c r="N1021" s="23"/>
      <c r="O1021" s="24" t="s">
        <v>17</v>
      </c>
      <c r="P1021" s="23"/>
      <c r="Q1021" s="23"/>
      <c r="R1021" s="23"/>
      <c r="S1021" s="20"/>
      <c r="T1021" s="20" t="s">
        <v>18</v>
      </c>
      <c r="U1021" s="23"/>
      <c r="V1021" s="23"/>
      <c r="W1021" s="23"/>
      <c r="X1021" s="23"/>
      <c r="Y1021" s="24" t="s">
        <v>19</v>
      </c>
      <c r="Z1021" s="23"/>
      <c r="AA1021" s="23"/>
      <c r="AB1021" s="23"/>
      <c r="AC1021" s="24" t="s">
        <v>20</v>
      </c>
      <c r="AD1021" s="20"/>
      <c r="AE1021" s="20"/>
      <c r="AF1021" s="20"/>
      <c r="AG1021" s="20"/>
      <c r="AH1021" s="23"/>
      <c r="AI1021" s="24" t="s">
        <v>21</v>
      </c>
      <c r="AJ1021" s="23"/>
      <c r="AK1021" s="23"/>
      <c r="AL1021" s="20"/>
      <c r="AM1021" s="24" t="s">
        <v>31</v>
      </c>
      <c r="AN1021" s="20"/>
      <c r="AO1021" s="23"/>
      <c r="AP1021" s="23"/>
      <c r="AQ1021" s="23"/>
      <c r="AR1021" s="23"/>
      <c r="AS1021" s="24" t="s">
        <v>91</v>
      </c>
      <c r="AT1021" s="23"/>
      <c r="AU1021" s="23"/>
      <c r="AV1021" s="23"/>
      <c r="AW1021" s="24" t="s">
        <v>32</v>
      </c>
      <c r="AX1021" s="20"/>
      <c r="AY1021" s="20"/>
      <c r="AZ1021" s="20"/>
      <c r="BA1021" s="20"/>
      <c r="BB1021" s="23"/>
      <c r="BC1021" s="24" t="s">
        <v>22</v>
      </c>
      <c r="BD1021" s="23"/>
      <c r="BE1021" s="23"/>
      <c r="BF1021" s="23"/>
      <c r="BG1021" s="24" t="s">
        <v>33</v>
      </c>
      <c r="BH1021" s="20"/>
      <c r="BI1021" s="23"/>
      <c r="BJ1021" s="23"/>
      <c r="BK1021" s="23"/>
      <c r="BL1021" s="23"/>
      <c r="BM1021" s="24" t="s">
        <v>34</v>
      </c>
      <c r="BN1021" s="23"/>
      <c r="BO1021" s="23"/>
      <c r="BP1021" s="23"/>
      <c r="BQ1021" s="24" t="s">
        <v>89</v>
      </c>
      <c r="BR1021" s="20"/>
      <c r="BS1021" s="20"/>
      <c r="BT1021" s="20"/>
      <c r="BU1021" s="20"/>
      <c r="BV1021" s="23"/>
      <c r="BW1021" s="24" t="s">
        <v>35</v>
      </c>
      <c r="BX1021" s="23"/>
      <c r="BY1021" s="23"/>
      <c r="BZ1021" s="23"/>
      <c r="CA1021" s="24" t="s">
        <v>90</v>
      </c>
      <c r="CB1021" s="20"/>
      <c r="CC1021" s="23"/>
      <c r="CD1021" s="23"/>
      <c r="CE1021" s="23"/>
      <c r="CF1021" s="23"/>
      <c r="CG1021" s="24" t="s">
        <v>92</v>
      </c>
      <c r="CH1021" s="23"/>
      <c r="CI1021" s="23"/>
      <c r="CJ1021" s="23"/>
      <c r="CK1021" s="24" t="s">
        <v>36</v>
      </c>
      <c r="CL1021" s="24"/>
      <c r="CM1021" s="23"/>
      <c r="CN1021" s="23"/>
      <c r="CO1021" s="23"/>
      <c r="CP1021" s="23"/>
      <c r="CQ1021" s="24" t="s">
        <v>93</v>
      </c>
      <c r="CR1021" s="23"/>
      <c r="CS1021" s="23"/>
    </row>
    <row r="1022" spans="1:101" ht="18" customHeight="1" thickBot="1">
      <c r="A1022" s="23"/>
      <c r="B1022" s="33"/>
      <c r="C1022" s="23"/>
      <c r="D1022" s="7" t="s">
        <v>2</v>
      </c>
      <c r="E1022" s="8"/>
      <c r="F1022" s="8" t="s">
        <v>3</v>
      </c>
      <c r="G1022" s="9"/>
      <c r="H1022" s="10"/>
      <c r="I1022" s="7" t="s">
        <v>4</v>
      </c>
      <c r="J1022" s="8"/>
      <c r="K1022" s="8" t="s">
        <v>5</v>
      </c>
      <c r="L1022" s="9"/>
      <c r="M1022" s="23"/>
      <c r="N1022" s="251" t="s">
        <v>79</v>
      </c>
      <c r="O1022" s="252"/>
      <c r="P1022" s="253" t="s">
        <v>80</v>
      </c>
      <c r="Q1022" s="254"/>
      <c r="R1022" s="23"/>
      <c r="S1022" s="7" t="s">
        <v>11</v>
      </c>
      <c r="T1022" s="8"/>
      <c r="U1022" s="8" t="s">
        <v>12</v>
      </c>
      <c r="V1022" s="9"/>
      <c r="W1022" s="20"/>
      <c r="X1022" s="251" t="s">
        <v>79</v>
      </c>
      <c r="Y1022" s="252"/>
      <c r="Z1022" s="253" t="s">
        <v>80</v>
      </c>
      <c r="AA1022" s="254"/>
      <c r="AB1022" s="20"/>
      <c r="AC1022" s="7" t="s">
        <v>4</v>
      </c>
      <c r="AD1022" s="8"/>
      <c r="AE1022" s="8" t="s">
        <v>5</v>
      </c>
      <c r="AF1022" s="9"/>
      <c r="AG1022" s="20"/>
      <c r="AH1022" s="251" t="s">
        <v>0</v>
      </c>
      <c r="AI1022" s="252"/>
      <c r="AJ1022" s="253" t="s">
        <v>1</v>
      </c>
      <c r="AK1022" s="254"/>
      <c r="AL1022" s="20"/>
      <c r="AM1022" s="7" t="s">
        <v>11</v>
      </c>
      <c r="AN1022" s="8"/>
      <c r="AO1022" s="8" t="s">
        <v>12</v>
      </c>
      <c r="AP1022" s="9"/>
      <c r="AQ1022" s="23"/>
      <c r="AR1022" s="251" t="s">
        <v>0</v>
      </c>
      <c r="AS1022" s="252"/>
      <c r="AT1022" s="253" t="s">
        <v>1</v>
      </c>
      <c r="AU1022" s="254"/>
      <c r="AV1022" s="36"/>
      <c r="AW1022" s="7" t="s">
        <v>4</v>
      </c>
      <c r="AX1022" s="8"/>
      <c r="AY1022" s="8" t="s">
        <v>5</v>
      </c>
      <c r="AZ1022" s="9"/>
      <c r="BA1022" s="20"/>
      <c r="BB1022" s="251" t="s">
        <v>0</v>
      </c>
      <c r="BC1022" s="252"/>
      <c r="BD1022" s="253" t="s">
        <v>1</v>
      </c>
      <c r="BE1022" s="254"/>
      <c r="BF1022" s="36"/>
      <c r="BG1022" s="7" t="s">
        <v>11</v>
      </c>
      <c r="BH1022" s="8"/>
      <c r="BI1022" s="8" t="s">
        <v>12</v>
      </c>
      <c r="BJ1022" s="9"/>
      <c r="BK1022" s="36"/>
      <c r="BL1022" s="251" t="s">
        <v>0</v>
      </c>
      <c r="BM1022" s="252"/>
      <c r="BN1022" s="253" t="s">
        <v>1</v>
      </c>
      <c r="BO1022" s="254"/>
      <c r="BP1022" s="36"/>
      <c r="BQ1022" s="7" t="s">
        <v>4</v>
      </c>
      <c r="BR1022" s="8"/>
      <c r="BS1022" s="8" t="s">
        <v>5</v>
      </c>
      <c r="BT1022" s="9"/>
      <c r="BU1022" s="20"/>
      <c r="BV1022" s="251" t="s">
        <v>0</v>
      </c>
      <c r="BW1022" s="252"/>
      <c r="BX1022" s="253" t="s">
        <v>1</v>
      </c>
      <c r="BY1022" s="254"/>
      <c r="BZ1022" s="36"/>
      <c r="CA1022" s="7" t="s">
        <v>11</v>
      </c>
      <c r="CB1022" s="8"/>
      <c r="CC1022" s="8" t="s">
        <v>12</v>
      </c>
      <c r="CD1022" s="9"/>
      <c r="CE1022" s="36"/>
      <c r="CF1022" s="251" t="s">
        <v>0</v>
      </c>
      <c r="CG1022" s="252"/>
      <c r="CH1022" s="253" t="s">
        <v>1</v>
      </c>
      <c r="CI1022" s="254"/>
      <c r="CJ1022" s="23"/>
      <c r="CK1022" s="7" t="s">
        <v>23</v>
      </c>
      <c r="CL1022" s="8"/>
      <c r="CM1022" s="8" t="s">
        <v>24</v>
      </c>
      <c r="CN1022" s="9"/>
      <c r="CO1022" s="23"/>
      <c r="CP1022" s="251" t="s">
        <v>0</v>
      </c>
      <c r="CQ1022" s="252"/>
      <c r="CR1022" s="253" t="s">
        <v>1</v>
      </c>
      <c r="CS1022" s="254"/>
      <c r="CU1022" s="26" t="s">
        <v>25</v>
      </c>
      <c r="CW1022" s="50" t="s">
        <v>44</v>
      </c>
    </row>
    <row r="1023" spans="1:101" ht="18" customHeight="1" thickTop="1" thickBot="1">
      <c r="B1023" s="34">
        <v>1.39</v>
      </c>
      <c r="D1023" s="11">
        <v>1</v>
      </c>
      <c r="E1023" s="12">
        <v>0</v>
      </c>
      <c r="F1023" s="13">
        <v>0</v>
      </c>
      <c r="G1023" s="40">
        <f t="shared" ref="G1023" si="10736">-1/($E$4*$B1023)</f>
        <v>-0.75577735101550025</v>
      </c>
      <c r="H1023" s="10"/>
      <c r="I1023" s="11">
        <v>1</v>
      </c>
      <c r="J1023" s="12">
        <v>0</v>
      </c>
      <c r="K1023" s="13">
        <v>0</v>
      </c>
      <c r="L1023" s="14">
        <v>0</v>
      </c>
      <c r="N1023" s="1">
        <f t="shared" ref="N1023" si="10737">D1023*I1023+F1023*I1026-E1023*J1023-G1023*J1026</f>
        <v>0.20519702826956354</v>
      </c>
      <c r="O1023" s="4">
        <f t="shared" ref="O1023" si="10738">(D1023*J1023+E1023*I1023+F1023*J1026+G1023*I1026)</f>
        <v>0</v>
      </c>
      <c r="P1023" s="2">
        <f t="shared" ref="P1023" si="10739">D1023*K1023+F1023*K1026-E1023*L1023-G1023*L1026</f>
        <v>0</v>
      </c>
      <c r="Q1023" s="3">
        <f t="shared" ref="Q1023" si="10740">(D1023*L1023+E1023*K1023+F1023*L1026+G1023*K1026)</f>
        <v>-0.75577735101550025</v>
      </c>
      <c r="S1023" s="11">
        <v>1</v>
      </c>
      <c r="T1023" s="12">
        <v>0</v>
      </c>
      <c r="U1023" s="13">
        <v>0</v>
      </c>
      <c r="V1023" s="40">
        <f t="shared" ref="V1023" si="10741">-1/($T$4*$B1023)</f>
        <v>-1.4440474918339115</v>
      </c>
      <c r="W1023" s="20"/>
      <c r="X1023" s="1">
        <f t="shared" ref="X1023" si="10742">N1023*S1023+P1023*S1026-O1023*T1023-Q1023*T1026</f>
        <v>0.20519702826956354</v>
      </c>
      <c r="Y1023" s="4">
        <f t="shared" ref="Y1023" si="10743">(N1023*T1023+O1023*S1023+P1023*T1026+Q1023*S1026)</f>
        <v>0</v>
      </c>
      <c r="Z1023" s="2">
        <f t="shared" ref="Z1023" si="10744">N1023*U1023+P1023*U1026-O1023*V1023-Q1023*V1026</f>
        <v>0</v>
      </c>
      <c r="AA1023" s="3">
        <f t="shared" ref="AA1023" si="10745">(N1023*V1023+O1023*U1023+P1023*V1026+Q1023*U1026)</f>
        <v>-1.0520916050199358</v>
      </c>
      <c r="AB1023" s="20"/>
      <c r="AC1023" s="11">
        <v>1</v>
      </c>
      <c r="AD1023" s="12">
        <v>0</v>
      </c>
      <c r="AE1023" s="13">
        <v>0</v>
      </c>
      <c r="AF1023" s="14">
        <v>0</v>
      </c>
      <c r="AG1023" s="20"/>
      <c r="AH1023" s="1">
        <f t="shared" ref="AH1023" si="10746">X1023*AC1023+Z1023*AC1026-Y1023*AD1023-AA1023*AD1026</f>
        <v>-1.0588317547400239</v>
      </c>
      <c r="AI1023" s="4">
        <f t="shared" ref="AI1023" si="10747">(X1023*AD1023+Y1023*AC1023+Z1023*AD1026+AA1023*AC1026)</f>
        <v>0</v>
      </c>
      <c r="AJ1023" s="2">
        <f t="shared" ref="AJ1023" si="10748">X1023*AE1023+Z1023*AE1026-Y1023*AF1023-AA1023*AF1026</f>
        <v>0</v>
      </c>
      <c r="AK1023" s="3">
        <f t="shared" ref="AK1023" si="10749">(X1023*AF1023+Y1023*AE1023+Z1023*AF1026+AA1023*AE1026)</f>
        <v>-1.0520916050199358</v>
      </c>
      <c r="AL1023" s="20"/>
      <c r="AM1023" s="11">
        <v>1</v>
      </c>
      <c r="AN1023" s="12">
        <v>0</v>
      </c>
      <c r="AO1023" s="13">
        <v>0</v>
      </c>
      <c r="AP1023" s="40">
        <f t="shared" ref="AP1023" si="10750">-1/($AN$4*$B1023)</f>
        <v>-1.500676805239163</v>
      </c>
      <c r="AR1023" s="1">
        <f t="shared" ref="AR1023" si="10751">AH1023*AM1023+AJ1023*AM1026-AI1023*AN1023-AK1023*AN1026</f>
        <v>-1.0588317547400239</v>
      </c>
      <c r="AS1023" s="4">
        <f t="shared" ref="AS1023" si="10752">(AH1023*AN1023+AI1023*AM1023+AJ1023*AN1026+AK1023*AM1026)</f>
        <v>0</v>
      </c>
      <c r="AT1023" s="2">
        <f t="shared" ref="AT1023" si="10753">AH1023*AO1023+AJ1023*AO1026-AI1023*AP1023-AK1023*AP1026</f>
        <v>0</v>
      </c>
      <c r="AU1023" s="3">
        <f t="shared" ref="AU1023" si="10754">(AH1023*AP1023+AI1023*AO1023+AJ1023*AP1026+AK1023*AO1026)</f>
        <v>0.53687264996910034</v>
      </c>
      <c r="AV1023" s="20"/>
      <c r="AW1023" s="11">
        <v>1</v>
      </c>
      <c r="AX1023" s="12">
        <v>0</v>
      </c>
      <c r="AY1023" s="13">
        <v>0</v>
      </c>
      <c r="AZ1023" s="14">
        <v>0</v>
      </c>
      <c r="BA1023" s="20"/>
      <c r="BB1023" s="1">
        <f t="shared" ref="BB1023" si="10755">AR1023*AW1023+AT1023*AW1026-AS1023*AX1023-AU1023*AX1026</f>
        <v>-0.41380951605509964</v>
      </c>
      <c r="BC1023" s="4">
        <f t="shared" ref="BC1023" si="10756">(AR1023*AX1023+AS1023*AW1023+AT1023*AX1026+AU1023*AW1026)</f>
        <v>0</v>
      </c>
      <c r="BD1023" s="2">
        <f t="shared" ref="BD1023" si="10757">AR1023*AY1023+AT1023*AY1026-AS1023*AZ1023-AU1023*AZ1026</f>
        <v>0</v>
      </c>
      <c r="BE1023" s="3">
        <f t="shared" ref="BE1023" si="10758">(AR1023*AZ1023+AS1023*AY1023+AT1023*AZ1026+AU1023*AY1026)</f>
        <v>0.53687264996910034</v>
      </c>
      <c r="BF1023" s="20"/>
      <c r="BG1023" s="11">
        <v>1</v>
      </c>
      <c r="BH1023" s="12">
        <v>0</v>
      </c>
      <c r="BI1023" s="13">
        <v>0</v>
      </c>
      <c r="BJ1023" s="40">
        <f t="shared" ref="BJ1023" si="10759">-1/($BH$4*$B1023)</f>
        <v>-1.4440474918339115</v>
      </c>
      <c r="BK1023" s="20"/>
      <c r="BL1023" s="1">
        <f t="shared" ref="BL1023" si="10760">BB1023*BG1023+BD1023*BG1026-BC1023*BH1023-BE1023*BH1026</f>
        <v>-0.41380951605509964</v>
      </c>
      <c r="BM1023" s="4">
        <f t="shared" ref="BM1023" si="10761">(BB1023*BH1023+BC1023*BG1023+BD1023*BH1026+BE1023*BG1026)</f>
        <v>0</v>
      </c>
      <c r="BN1023" s="2">
        <f t="shared" ref="BN1023" si="10762">BB1023*BI1023+BD1023*BI1026-BC1023*BJ1023-BE1023*BJ1026</f>
        <v>0</v>
      </c>
      <c r="BO1023" s="3">
        <f t="shared" ref="BO1023" si="10763">(BB1023*BJ1023+BC1023*BI1023+BD1023*BJ1026+BE1023*BI1026)</f>
        <v>1.1344332437254718</v>
      </c>
      <c r="BP1023" s="20"/>
      <c r="BQ1023" s="11">
        <v>1</v>
      </c>
      <c r="BR1023" s="12">
        <v>0</v>
      </c>
      <c r="BS1023" s="13">
        <v>0</v>
      </c>
      <c r="BT1023" s="14">
        <v>0</v>
      </c>
      <c r="BU1023" s="20"/>
      <c r="BV1023" s="1">
        <f t="shared" ref="BV1023" si="10764">BL1023*BQ1023+BN1023*BQ1026-BM1023*BR1023-BO1023*BR1026</f>
        <v>0.7792017750762108</v>
      </c>
      <c r="BW1023" s="4">
        <f t="shared" ref="BW1023" si="10765">(BL1023*BR1023+BM1023*BQ1023+BN1023*BR1026+BO1023*BQ1026)</f>
        <v>0</v>
      </c>
      <c r="BX1023" s="2">
        <f t="shared" ref="BX1023" si="10766">BL1023*BS1023+BN1023*BS1026-BM1023*BT1023-BO1023*BT1026</f>
        <v>0</v>
      </c>
      <c r="BY1023" s="3">
        <f t="shared" ref="BY1023" si="10767">(BL1023*BT1023+BM1023*BS1023+BN1023*BT1026+BO1023*BS1026)</f>
        <v>1.1344332437254718</v>
      </c>
      <c r="BZ1023" s="20"/>
      <c r="CA1023" s="11">
        <v>1</v>
      </c>
      <c r="CB1023" s="12">
        <v>0</v>
      </c>
      <c r="CC1023" s="13">
        <v>0</v>
      </c>
      <c r="CD1023" s="40">
        <f t="shared" ref="CD1023" si="10768">-1/($CB$4*$B1023)</f>
        <v>-0.75577735101550025</v>
      </c>
      <c r="CE1023" s="20"/>
      <c r="CF1023" s="1">
        <f t="shared" ref="CF1023" si="10769">BV1023*CA1023+BX1023*CA1026-BW1023*CB1023-BY1023*CB1026</f>
        <v>0.7792017750762108</v>
      </c>
      <c r="CG1023" s="4">
        <f t="shared" ref="CG1023" si="10770">(BV1023*CB1023+BW1023*CA1023+BX1023*CB1026+BY1023*CA1026)</f>
        <v>0</v>
      </c>
      <c r="CH1023" s="2">
        <f t="shared" ref="CH1023" si="10771">BV1023*CC1023+BX1023*CC1026-BW1023*CD1023-BY1023*CD1026</f>
        <v>0</v>
      </c>
      <c r="CI1023" s="3">
        <f t="shared" ref="CI1023" si="10772">(BV1023*CD1023+BW1023*CC1023+BX1023*CD1026+BY1023*CC1026)</f>
        <v>0.54553019025179761</v>
      </c>
      <c r="CJ1023" s="28"/>
      <c r="CK1023" s="11">
        <v>1</v>
      </c>
      <c r="CL1023" s="12">
        <v>0</v>
      </c>
      <c r="CM1023" s="13">
        <v>0</v>
      </c>
      <c r="CN1023" s="14">
        <v>0</v>
      </c>
      <c r="CP1023" s="1">
        <f t="shared" ref="CP1023" si="10773">CF1023*CK1023+CH1023*CK1026-CG1023*CL1023-CI1023*CL1026</f>
        <v>0.7792017750762108</v>
      </c>
      <c r="CQ1023" s="4">
        <f t="shared" ref="CQ1023" si="10774">(CF1023*CL1023+CG1023*CK1023+CH1023*CL1026+CI1023*CK1026)</f>
        <v>0.54553019025179761</v>
      </c>
      <c r="CR1023" s="2">
        <f t="shared" ref="CR1023" si="10775">CF1023*CM1023+CH1023*CM1026-CG1023*CN1023-CI1023*CN1026</f>
        <v>0</v>
      </c>
      <c r="CS1023" s="3">
        <f t="shared" ref="CS1023" si="10776">(CF1023*CN1023+CG1023*CM1023+CH1023*CN1026+CI1023*CM1026)</f>
        <v>0.54553019025179761</v>
      </c>
      <c r="CU1023" s="29">
        <f t="shared" ref="CU1023" si="10777">20*LOG(((1+$CL$4)/$CL$4)/((CP1023+CP1026)^2+(CQ1023+CQ1026)^2)^0.5)</f>
        <v>-3.2967719057098402E-2</v>
      </c>
      <c r="CW1023" s="51">
        <f t="shared" ref="CW1023" si="10778">((CP1023^2+CQ1023^2)^0.5)/((CP1026^2+CQ1026^2)^0.5)</f>
        <v>0.89650127082257047</v>
      </c>
    </row>
    <row r="1024" spans="1:101" ht="18" customHeight="1" thickBot="1">
      <c r="D1024" s="11"/>
      <c r="E1024" s="13"/>
      <c r="F1024" s="13"/>
      <c r="G1024" s="15"/>
      <c r="H1024" s="10"/>
      <c r="I1024" s="11"/>
      <c r="J1024" s="13"/>
      <c r="K1024" s="13"/>
      <c r="L1024" s="15"/>
      <c r="N1024" s="5"/>
      <c r="Q1024" s="6"/>
      <c r="S1024" s="11"/>
      <c r="T1024" s="13"/>
      <c r="U1024" s="13"/>
      <c r="V1024" s="15"/>
      <c r="W1024" s="20"/>
      <c r="X1024" s="5"/>
      <c r="AA1024" s="6"/>
      <c r="AB1024" s="20"/>
      <c r="AC1024" s="11"/>
      <c r="AD1024" s="13"/>
      <c r="AE1024" s="13"/>
      <c r="AF1024" s="15"/>
      <c r="AG1024" s="20"/>
      <c r="AH1024" s="5"/>
      <c r="AK1024" s="6"/>
      <c r="AL1024" s="20"/>
      <c r="AM1024" s="11"/>
      <c r="AN1024" s="13"/>
      <c r="AO1024" s="13"/>
      <c r="AP1024" s="15"/>
      <c r="AR1024" s="5"/>
      <c r="AU1024" s="6"/>
      <c r="AW1024" s="11"/>
      <c r="AX1024" s="13"/>
      <c r="AY1024" s="13"/>
      <c r="AZ1024" s="15"/>
      <c r="BA1024" s="20"/>
      <c r="BB1024" s="5"/>
      <c r="BE1024" s="6"/>
      <c r="BG1024" s="11"/>
      <c r="BH1024" s="13"/>
      <c r="BI1024" s="13"/>
      <c r="BJ1024" s="15"/>
      <c r="BL1024" s="5"/>
      <c r="BO1024" s="6"/>
      <c r="BQ1024" s="11"/>
      <c r="BR1024" s="13"/>
      <c r="BS1024" s="13"/>
      <c r="BT1024" s="15"/>
      <c r="BU1024" s="20"/>
      <c r="BV1024" s="5"/>
      <c r="BY1024" s="6"/>
      <c r="CA1024" s="11"/>
      <c r="CB1024" s="13"/>
      <c r="CC1024" s="13"/>
      <c r="CD1024" s="15"/>
      <c r="CF1024" s="5"/>
      <c r="CI1024" s="6"/>
      <c r="CK1024" s="11"/>
      <c r="CL1024" s="13"/>
      <c r="CM1024" s="13"/>
      <c r="CN1024" s="15"/>
      <c r="CP1024" s="5"/>
      <c r="CS1024" s="6"/>
      <c r="CW1024" s="52"/>
    </row>
    <row r="1025" spans="1:101" ht="18" customHeight="1" thickBot="1">
      <c r="D1025" s="11" t="s">
        <v>6</v>
      </c>
      <c r="E1025" s="13"/>
      <c r="F1025" s="13" t="s">
        <v>7</v>
      </c>
      <c r="G1025" s="15"/>
      <c r="H1025" s="10"/>
      <c r="I1025" s="11" t="s">
        <v>8</v>
      </c>
      <c r="J1025" s="13"/>
      <c r="K1025" s="13" t="s">
        <v>9</v>
      </c>
      <c r="L1025" s="15"/>
      <c r="N1025" s="251" t="s">
        <v>26</v>
      </c>
      <c r="O1025" s="252"/>
      <c r="P1025" s="253" t="s">
        <v>27</v>
      </c>
      <c r="Q1025" s="254"/>
      <c r="S1025" s="11" t="s">
        <v>13</v>
      </c>
      <c r="T1025" s="13"/>
      <c r="U1025" s="13" t="s">
        <v>14</v>
      </c>
      <c r="V1025" s="15"/>
      <c r="W1025" s="20"/>
      <c r="X1025" s="251" t="s">
        <v>26</v>
      </c>
      <c r="Y1025" s="252"/>
      <c r="Z1025" s="253" t="s">
        <v>27</v>
      </c>
      <c r="AA1025" s="254"/>
      <c r="AB1025" s="20"/>
      <c r="AC1025" s="11" t="s">
        <v>8</v>
      </c>
      <c r="AD1025" s="13"/>
      <c r="AE1025" s="13" t="s">
        <v>9</v>
      </c>
      <c r="AF1025" s="15"/>
      <c r="AG1025" s="20"/>
      <c r="AH1025" s="251" t="s">
        <v>26</v>
      </c>
      <c r="AI1025" s="252"/>
      <c r="AJ1025" s="253" t="s">
        <v>27</v>
      </c>
      <c r="AK1025" s="254"/>
      <c r="AL1025" s="20"/>
      <c r="AM1025" s="11" t="s">
        <v>13</v>
      </c>
      <c r="AN1025" s="13"/>
      <c r="AO1025" s="13" t="s">
        <v>14</v>
      </c>
      <c r="AP1025" s="15"/>
      <c r="AR1025" s="251" t="s">
        <v>26</v>
      </c>
      <c r="AS1025" s="252"/>
      <c r="AT1025" s="253" t="s">
        <v>27</v>
      </c>
      <c r="AU1025" s="254"/>
      <c r="AV1025" s="36"/>
      <c r="AW1025" s="11" t="s">
        <v>8</v>
      </c>
      <c r="AX1025" s="13"/>
      <c r="AY1025" s="13" t="s">
        <v>9</v>
      </c>
      <c r="AZ1025" s="15"/>
      <c r="BA1025" s="20"/>
      <c r="BB1025" s="251" t="s">
        <v>26</v>
      </c>
      <c r="BC1025" s="252"/>
      <c r="BD1025" s="253" t="s">
        <v>27</v>
      </c>
      <c r="BE1025" s="254"/>
      <c r="BF1025" s="36"/>
      <c r="BG1025" s="11" t="s">
        <v>13</v>
      </c>
      <c r="BH1025" s="13"/>
      <c r="BI1025" s="13" t="s">
        <v>14</v>
      </c>
      <c r="BJ1025" s="15"/>
      <c r="BK1025" s="36"/>
      <c r="BL1025" s="251" t="s">
        <v>26</v>
      </c>
      <c r="BM1025" s="252"/>
      <c r="BN1025" s="253" t="s">
        <v>27</v>
      </c>
      <c r="BO1025" s="254"/>
      <c r="BP1025" s="36"/>
      <c r="BQ1025" s="11" t="s">
        <v>8</v>
      </c>
      <c r="BR1025" s="13"/>
      <c r="BS1025" s="13" t="s">
        <v>9</v>
      </c>
      <c r="BT1025" s="15"/>
      <c r="BU1025" s="20"/>
      <c r="BV1025" s="251" t="s">
        <v>26</v>
      </c>
      <c r="BW1025" s="252"/>
      <c r="BX1025" s="253" t="s">
        <v>27</v>
      </c>
      <c r="BY1025" s="254"/>
      <c r="BZ1025" s="36"/>
      <c r="CA1025" s="11" t="s">
        <v>13</v>
      </c>
      <c r="CB1025" s="13"/>
      <c r="CC1025" s="13" t="s">
        <v>14</v>
      </c>
      <c r="CD1025" s="15"/>
      <c r="CE1025" s="36"/>
      <c r="CF1025" s="251" t="s">
        <v>26</v>
      </c>
      <c r="CG1025" s="252"/>
      <c r="CH1025" s="253" t="s">
        <v>27</v>
      </c>
      <c r="CI1025" s="254"/>
      <c r="CK1025" s="11" t="s">
        <v>28</v>
      </c>
      <c r="CL1025" s="13"/>
      <c r="CM1025" s="13" t="s">
        <v>29</v>
      </c>
      <c r="CN1025" s="15"/>
      <c r="CP1025" s="251" t="s">
        <v>26</v>
      </c>
      <c r="CQ1025" s="252"/>
      <c r="CR1025" s="253" t="s">
        <v>27</v>
      </c>
      <c r="CS1025" s="254"/>
      <c r="CU1025" s="38" t="s">
        <v>37</v>
      </c>
      <c r="CW1025" s="53" t="s">
        <v>45</v>
      </c>
    </row>
    <row r="1026" spans="1:101" ht="18" customHeight="1" thickTop="1" thickBot="1">
      <c r="D1026" s="16">
        <v>0</v>
      </c>
      <c r="E1026" s="17">
        <v>0</v>
      </c>
      <c r="F1026" s="18">
        <v>1</v>
      </c>
      <c r="G1026" s="19">
        <v>0</v>
      </c>
      <c r="H1026" s="10"/>
      <c r="I1026" s="16">
        <v>0</v>
      </c>
      <c r="J1026" s="17">
        <f t="shared" ref="J1026" si="10779">-1/($J$4*$B1023)</f>
        <v>-1.0516363988183814</v>
      </c>
      <c r="K1026" s="18">
        <v>1</v>
      </c>
      <c r="L1026" s="19">
        <v>0</v>
      </c>
      <c r="N1026" s="1">
        <f t="shared" ref="N1026" si="10780">D1026*I1023+F1026*I1026-E1026*J1023-G1026*J1026</f>
        <v>0</v>
      </c>
      <c r="O1026" s="4">
        <f t="shared" ref="O1026" si="10781">(D1026*J1023+E1026*I1023+F1026*J1026+G1026*I1026)</f>
        <v>-1.0516363988183814</v>
      </c>
      <c r="P1026" s="2">
        <f t="shared" ref="P1026" si="10782">D1026*K1023+F1026*K1026-E1026*L1023-G1026*L1026</f>
        <v>1</v>
      </c>
      <c r="Q1026" s="3">
        <f t="shared" ref="Q1026" si="10783">(D1026*L1023+E1026*K1023+F1026*L1026+G1026*K1026)</f>
        <v>0</v>
      </c>
      <c r="S1026" s="16">
        <v>0</v>
      </c>
      <c r="T1026" s="17">
        <v>0</v>
      </c>
      <c r="U1026" s="18">
        <v>1</v>
      </c>
      <c r="V1026" s="19">
        <v>0</v>
      </c>
      <c r="W1026" s="20"/>
      <c r="X1026" s="1">
        <f t="shared" ref="X1026" si="10784">N1026*S1023+P1026*S1026-O1026*T1023-Q1026*T1026</f>
        <v>0</v>
      </c>
      <c r="Y1026" s="4">
        <f t="shared" ref="Y1026" si="10785">(N1026*T1023+O1026*S1023+P1026*T1026+Q1026*S1026)</f>
        <v>-1.0516363988183814</v>
      </c>
      <c r="Z1026" s="2">
        <f t="shared" ref="Z1026" si="10786">N1026*U1023+P1026*U1026-O1026*V1023-Q1026*V1026</f>
        <v>-0.51861290403493077</v>
      </c>
      <c r="AA1026" s="3">
        <f t="shared" ref="AA1026" si="10787">(N1026*V1023+O1026*U1023+P1026*V1026+Q1026*U1026)</f>
        <v>0</v>
      </c>
      <c r="AB1026" s="20"/>
      <c r="AC1026" s="16">
        <v>0</v>
      </c>
      <c r="AD1026" s="17">
        <f t="shared" ref="AD1026" si="10788">-1/($AD$4*$B1023)</f>
        <v>-1.2014436546954821</v>
      </c>
      <c r="AE1026" s="18">
        <v>1</v>
      </c>
      <c r="AF1026" s="19">
        <v>0</v>
      </c>
      <c r="AG1026" s="20"/>
      <c r="AH1026" s="1">
        <f t="shared" ref="AH1026" si="10789">X1026*AC1023+Z1026*AC1026-Y1026*AD1023-AA1026*AD1026</f>
        <v>0</v>
      </c>
      <c r="AI1026" s="4">
        <f t="shared" ref="AI1026" si="10790">(X1026*AD1023+Y1026*AC1023+Z1026*AD1026+AA1026*AC1026)</f>
        <v>-0.42855221602241689</v>
      </c>
      <c r="AJ1026" s="2">
        <f t="shared" ref="AJ1026" si="10791">X1026*AE1023+Z1026*AE1026-Y1026*AF1023-AA1026*AF1026</f>
        <v>-0.51861290403493077</v>
      </c>
      <c r="AK1026" s="3">
        <f t="shared" ref="AK1026" si="10792">(X1026*AF1023+Y1026*AE1023+Z1026*AF1026+AA1026*AE1026)</f>
        <v>0</v>
      </c>
      <c r="AL1026" s="20"/>
      <c r="AM1026" s="16">
        <v>0</v>
      </c>
      <c r="AN1026" s="17">
        <v>0</v>
      </c>
      <c r="AO1026" s="18">
        <v>1</v>
      </c>
      <c r="AP1026" s="19">
        <v>0</v>
      </c>
      <c r="AR1026" s="1">
        <f t="shared" ref="AR1026" si="10793">AH1026*AM1023+AJ1026*AM1026-AI1026*AN1023-AK1026*AN1026</f>
        <v>0</v>
      </c>
      <c r="AS1026" s="4">
        <f t="shared" ref="AS1026" si="10794">(AH1026*AN1023+AI1026*AM1023+AJ1026*AN1026+AK1026*AM1026)</f>
        <v>-0.42855221602241689</v>
      </c>
      <c r="AT1026" s="2">
        <f t="shared" ref="AT1026" si="10795">AH1026*AO1023+AJ1026*AO1026-AI1026*AP1023-AK1026*AP1026</f>
        <v>-1.161731274453615</v>
      </c>
      <c r="AU1026" s="3">
        <f t="shared" ref="AU1026" si="10796">(AH1026*AP1023+AI1026*AO1023+AJ1026*AP1026+AK1026*AO1026)</f>
        <v>0</v>
      </c>
      <c r="AV1026" s="20"/>
      <c r="AW1026" s="16">
        <v>0</v>
      </c>
      <c r="AX1026" s="17">
        <f t="shared" ref="AX1026" si="10797">-1/($AX$4*$B1023)</f>
        <v>-1.2014436546954821</v>
      </c>
      <c r="AY1026" s="18">
        <v>1</v>
      </c>
      <c r="AZ1026" s="19">
        <v>0</v>
      </c>
      <c r="BA1026" s="20"/>
      <c r="BB1026" s="1">
        <f t="shared" ref="BB1026" si="10798">AR1026*AW1023+AT1026*AW1026-AS1026*AX1023-AU1026*AX1026</f>
        <v>0</v>
      </c>
      <c r="BC1026" s="4">
        <f t="shared" ref="BC1026" si="10799">(AR1026*AX1023+AS1026*AW1023+AT1026*AX1026+AU1026*AW1026)</f>
        <v>0.96720245213117439</v>
      </c>
      <c r="BD1026" s="2">
        <f t="shared" ref="BD1026" si="10800">AR1026*AY1023+AT1026*AY1026-AS1026*AZ1023-AU1026*AZ1026</f>
        <v>-1.161731274453615</v>
      </c>
      <c r="BE1026" s="3">
        <f t="shared" ref="BE1026" si="10801">(AR1026*AZ1023+AS1026*AY1023+AT1026*AZ1026+AU1026*AY1026)</f>
        <v>0</v>
      </c>
      <c r="BF1026" s="20"/>
      <c r="BG1026" s="16">
        <v>0</v>
      </c>
      <c r="BH1026" s="17">
        <v>0</v>
      </c>
      <c r="BI1026" s="18">
        <v>1</v>
      </c>
      <c r="BJ1026" s="19">
        <v>0</v>
      </c>
      <c r="BK1026" s="20"/>
      <c r="BL1026" s="1">
        <f t="shared" ref="BL1026" si="10802">BB1026*BG1023+BD1026*BG1026-BC1026*BH1023-BE1026*BH1026</f>
        <v>0</v>
      </c>
      <c r="BM1026" s="4">
        <f t="shared" ref="BM1026" si="10803">(BB1026*BH1023+BC1026*BG1023+BD1026*BH1026+BE1026*BG1026)</f>
        <v>0.96720245213117439</v>
      </c>
      <c r="BN1026" s="2">
        <f t="shared" ref="BN1026" si="10804">BB1026*BI1023+BD1026*BI1026-BC1026*BJ1023-BE1026*BJ1026</f>
        <v>0.23495500064201624</v>
      </c>
      <c r="BO1026" s="3">
        <f t="shared" ref="BO1026" si="10805">(BB1026*BJ1023+BC1026*BI1023+BD1026*BJ1026+BE1026*BI1026)</f>
        <v>0</v>
      </c>
      <c r="BP1026" s="20"/>
      <c r="BQ1026" s="16">
        <v>0</v>
      </c>
      <c r="BR1026" s="17">
        <f t="shared" ref="BR1026" si="10806">-1/($BR$4*$B1023)</f>
        <v>-1.0516363988183814</v>
      </c>
      <c r="BS1026" s="18">
        <v>1</v>
      </c>
      <c r="BT1026" s="19">
        <v>0</v>
      </c>
      <c r="BU1026" s="20"/>
      <c r="BV1026" s="1">
        <f t="shared" ref="BV1026" si="10807">BL1026*BQ1023+BN1026*BQ1026-BM1026*BR1023-BO1026*BR1026</f>
        <v>0</v>
      </c>
      <c r="BW1026" s="4">
        <f t="shared" ref="BW1026" si="10808">(BL1026*BR1023+BM1026*BQ1023+BN1026*BR1026+BO1026*BQ1026)</f>
        <v>0.72011522137163397</v>
      </c>
      <c r="BX1026" s="2">
        <f t="shared" ref="BX1026" si="10809">BL1026*BS1023+BN1026*BS1026-BM1026*BT1023-BO1026*BT1026</f>
        <v>0.23495500064201624</v>
      </c>
      <c r="BY1026" s="3">
        <f t="shared" ref="BY1026" si="10810">(BL1026*BT1023+BM1026*BS1023+BN1026*BT1026+BO1026*BS1026)</f>
        <v>0</v>
      </c>
      <c r="BZ1026" s="20"/>
      <c r="CA1026" s="16">
        <v>0</v>
      </c>
      <c r="CB1026" s="17">
        <v>0</v>
      </c>
      <c r="CC1026" s="18">
        <v>1</v>
      </c>
      <c r="CD1026" s="19">
        <v>0</v>
      </c>
      <c r="CE1026" s="20"/>
      <c r="CF1026" s="1">
        <f t="shared" ref="CF1026" si="10811">BV1026*CA1023+BX1026*CA1026-BW1026*CB1023-BY1026*CB1026</f>
        <v>0</v>
      </c>
      <c r="CG1026" s="4">
        <f t="shared" ref="CG1026" si="10812">(BV1026*CB1023+BW1026*CA1023+BX1026*CB1026+BY1026*CA1026)</f>
        <v>0.72011522137163397</v>
      </c>
      <c r="CH1026" s="2">
        <f t="shared" ref="CH1026" si="10813">BV1026*CC1023+BX1026*CC1026-BW1026*CD1023-BY1026*CD1026</f>
        <v>0.77920177507621036</v>
      </c>
      <c r="CI1026" s="3">
        <f t="shared" ref="CI1026" si="10814">(BV1026*CD1023+BW1026*CC1023+BX1026*CD1026+BY1026*CC1026)</f>
        <v>0</v>
      </c>
      <c r="CK1026" s="16">
        <f t="shared" ref="CK1026" si="10815">1/$CL$4</f>
        <v>1</v>
      </c>
      <c r="CL1026" s="17">
        <v>0</v>
      </c>
      <c r="CM1026" s="18">
        <v>1</v>
      </c>
      <c r="CN1026" s="19">
        <v>0</v>
      </c>
      <c r="CP1026" s="1">
        <f t="shared" ref="CP1026" si="10816">CF1026*CK1023+CH1026*CK1026-CG1026*CL1023-CI1026*CL1026</f>
        <v>0.77920177507621036</v>
      </c>
      <c r="CQ1026" s="4">
        <f t="shared" ref="CQ1026" si="10817">(CF1026*CL1023+CG1026*CK1023+CH1026*CL1026+CI1026*CK1026)</f>
        <v>0.72011522137163397</v>
      </c>
      <c r="CR1026" s="2">
        <f t="shared" ref="CR1026" si="10818">CF1026*CM1023+CH1026*CM1026-CG1026*CN1023-CI1026*CN1026</f>
        <v>0.77920177507621036</v>
      </c>
      <c r="CS1026" s="3">
        <f t="shared" ref="CS1026" si="10819">(CF1026*CN1023+CG1026*CM1023+CH1026*CN1026+CI1026*CM1026)</f>
        <v>0</v>
      </c>
      <c r="CU1026" s="39">
        <f t="shared" ref="CU1026" si="10820">(180/PI())*ATAN(-1*(CQ1023/CP1023))</f>
        <v>-34.996409524734815</v>
      </c>
      <c r="CW1026" s="54">
        <f t="shared" ref="CW1026" si="10821">20*LOG(((1-(10^(CU1023/20)^2)*(1-((1-CW1023)/(1+CW1023))^2))^0.5))</f>
        <v>-19.78062564681591</v>
      </c>
    </row>
    <row r="1027" spans="1:101" ht="18" customHeight="1"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30"/>
      <c r="AC1027" s="20"/>
      <c r="AD1027" s="20"/>
      <c r="AE1027" s="20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  <c r="BB1027" s="20"/>
      <c r="BC1027" s="20"/>
      <c r="BD1027" s="20"/>
      <c r="BE1027" s="20"/>
      <c r="BF1027" s="20"/>
      <c r="BG1027" s="20"/>
      <c r="BH1027" s="20"/>
      <c r="BI1027" s="20"/>
      <c r="BJ1027" s="20"/>
      <c r="BK1027" s="20"/>
      <c r="BL1027" s="20"/>
      <c r="BM1027" s="20"/>
      <c r="BN1027" s="20"/>
      <c r="BO1027" s="20"/>
      <c r="BP1027" s="20"/>
      <c r="BQ1027" s="20"/>
      <c r="BR1027" s="20"/>
      <c r="BS1027" s="20"/>
      <c r="BT1027" s="20"/>
      <c r="BU1027" s="20"/>
      <c r="BV1027" s="20"/>
      <c r="BW1027" s="20"/>
      <c r="BX1027" s="20"/>
      <c r="BY1027" s="20"/>
      <c r="BZ1027" s="20"/>
      <c r="CA1027" s="20"/>
      <c r="CB1027" s="20"/>
      <c r="CC1027" s="20"/>
      <c r="CD1027" s="20"/>
      <c r="CE1027" s="20"/>
      <c r="CF1027" s="20"/>
      <c r="CG1027" s="20"/>
      <c r="CH1027" s="20"/>
      <c r="CI1027" s="20"/>
      <c r="CJ1027" s="20"/>
      <c r="CK1027" s="20"/>
      <c r="CL1027" s="20"/>
    </row>
    <row r="1028" spans="1:101" ht="18" customHeight="1"/>
    <row r="1029" spans="1:101" ht="18" customHeight="1" thickBot="1">
      <c r="A1029" s="23"/>
      <c r="B1029" s="23"/>
      <c r="C1029" s="23"/>
      <c r="D1029" s="20" t="s">
        <v>15</v>
      </c>
      <c r="E1029" s="20"/>
      <c r="F1029" s="20"/>
      <c r="G1029" s="20"/>
      <c r="H1029" s="20"/>
      <c r="I1029" s="20" t="s">
        <v>16</v>
      </c>
      <c r="J1029" s="20"/>
      <c r="K1029" s="20"/>
      <c r="L1029" s="20"/>
      <c r="M1029" s="23"/>
      <c r="N1029" s="23"/>
      <c r="O1029" s="24" t="s">
        <v>17</v>
      </c>
      <c r="P1029" s="23"/>
      <c r="Q1029" s="23"/>
      <c r="R1029" s="23"/>
      <c r="S1029" s="20"/>
      <c r="T1029" s="20" t="s">
        <v>18</v>
      </c>
      <c r="U1029" s="23"/>
      <c r="V1029" s="23"/>
      <c r="W1029" s="23"/>
      <c r="X1029" s="23"/>
      <c r="Y1029" s="24" t="s">
        <v>19</v>
      </c>
      <c r="Z1029" s="23"/>
      <c r="AA1029" s="23"/>
      <c r="AB1029" s="23"/>
      <c r="AC1029" s="24" t="s">
        <v>20</v>
      </c>
      <c r="AD1029" s="20"/>
      <c r="AE1029" s="20"/>
      <c r="AF1029" s="20"/>
      <c r="AG1029" s="20"/>
      <c r="AH1029" s="23"/>
      <c r="AI1029" s="24" t="s">
        <v>21</v>
      </c>
      <c r="AJ1029" s="23"/>
      <c r="AK1029" s="23"/>
      <c r="AL1029" s="20"/>
      <c r="AM1029" s="24" t="s">
        <v>31</v>
      </c>
      <c r="AN1029" s="20"/>
      <c r="AO1029" s="23"/>
      <c r="AP1029" s="23"/>
      <c r="AQ1029" s="23"/>
      <c r="AR1029" s="23"/>
      <c r="AS1029" s="24" t="s">
        <v>91</v>
      </c>
      <c r="AT1029" s="23"/>
      <c r="AU1029" s="23"/>
      <c r="AV1029" s="23"/>
      <c r="AW1029" s="24" t="s">
        <v>32</v>
      </c>
      <c r="AX1029" s="20"/>
      <c r="AY1029" s="20"/>
      <c r="AZ1029" s="20"/>
      <c r="BA1029" s="20"/>
      <c r="BB1029" s="23"/>
      <c r="BC1029" s="24" t="s">
        <v>22</v>
      </c>
      <c r="BD1029" s="23"/>
      <c r="BE1029" s="23"/>
      <c r="BF1029" s="23"/>
      <c r="BG1029" s="24" t="s">
        <v>33</v>
      </c>
      <c r="BH1029" s="20"/>
      <c r="BI1029" s="23"/>
      <c r="BJ1029" s="23"/>
      <c r="BK1029" s="23"/>
      <c r="BL1029" s="23"/>
      <c r="BM1029" s="24" t="s">
        <v>34</v>
      </c>
      <c r="BN1029" s="23"/>
      <c r="BO1029" s="23"/>
      <c r="BP1029" s="23"/>
      <c r="BQ1029" s="24" t="s">
        <v>89</v>
      </c>
      <c r="BR1029" s="20"/>
      <c r="BS1029" s="20"/>
      <c r="BT1029" s="20"/>
      <c r="BU1029" s="20"/>
      <c r="BV1029" s="23"/>
      <c r="BW1029" s="24" t="s">
        <v>35</v>
      </c>
      <c r="BX1029" s="23"/>
      <c r="BY1029" s="23"/>
      <c r="BZ1029" s="23"/>
      <c r="CA1029" s="24" t="s">
        <v>90</v>
      </c>
      <c r="CB1029" s="20"/>
      <c r="CC1029" s="23"/>
      <c r="CD1029" s="23"/>
      <c r="CE1029" s="23"/>
      <c r="CF1029" s="23"/>
      <c r="CG1029" s="24" t="s">
        <v>92</v>
      </c>
      <c r="CH1029" s="23"/>
      <c r="CI1029" s="23"/>
      <c r="CJ1029" s="23"/>
      <c r="CK1029" s="24" t="s">
        <v>36</v>
      </c>
      <c r="CL1029" s="24"/>
      <c r="CM1029" s="23"/>
      <c r="CN1029" s="23"/>
      <c r="CO1029" s="23"/>
      <c r="CP1029" s="23"/>
      <c r="CQ1029" s="24" t="s">
        <v>93</v>
      </c>
      <c r="CR1029" s="23"/>
      <c r="CS1029" s="23"/>
    </row>
    <row r="1030" spans="1:101" ht="18" customHeight="1" thickBot="1">
      <c r="A1030" s="23"/>
      <c r="B1030" s="33"/>
      <c r="C1030" s="23"/>
      <c r="D1030" s="7" t="s">
        <v>2</v>
      </c>
      <c r="E1030" s="8"/>
      <c r="F1030" s="8" t="s">
        <v>3</v>
      </c>
      <c r="G1030" s="9"/>
      <c r="H1030" s="10"/>
      <c r="I1030" s="7" t="s">
        <v>4</v>
      </c>
      <c r="J1030" s="8"/>
      <c r="K1030" s="8" t="s">
        <v>5</v>
      </c>
      <c r="L1030" s="9"/>
      <c r="M1030" s="23"/>
      <c r="N1030" s="251" t="s">
        <v>79</v>
      </c>
      <c r="O1030" s="252"/>
      <c r="P1030" s="253" t="s">
        <v>80</v>
      </c>
      <c r="Q1030" s="254"/>
      <c r="R1030" s="23"/>
      <c r="S1030" s="7" t="s">
        <v>11</v>
      </c>
      <c r="T1030" s="8"/>
      <c r="U1030" s="8" t="s">
        <v>12</v>
      </c>
      <c r="V1030" s="9"/>
      <c r="W1030" s="20"/>
      <c r="X1030" s="251" t="s">
        <v>79</v>
      </c>
      <c r="Y1030" s="252"/>
      <c r="Z1030" s="253" t="s">
        <v>80</v>
      </c>
      <c r="AA1030" s="254"/>
      <c r="AB1030" s="20"/>
      <c r="AC1030" s="7" t="s">
        <v>4</v>
      </c>
      <c r="AD1030" s="8"/>
      <c r="AE1030" s="8" t="s">
        <v>5</v>
      </c>
      <c r="AF1030" s="9"/>
      <c r="AG1030" s="20"/>
      <c r="AH1030" s="251" t="s">
        <v>0</v>
      </c>
      <c r="AI1030" s="252"/>
      <c r="AJ1030" s="253" t="s">
        <v>1</v>
      </c>
      <c r="AK1030" s="254"/>
      <c r="AL1030" s="20"/>
      <c r="AM1030" s="7" t="s">
        <v>11</v>
      </c>
      <c r="AN1030" s="8"/>
      <c r="AO1030" s="8" t="s">
        <v>12</v>
      </c>
      <c r="AP1030" s="9"/>
      <c r="AQ1030" s="23"/>
      <c r="AR1030" s="251" t="s">
        <v>0</v>
      </c>
      <c r="AS1030" s="252"/>
      <c r="AT1030" s="253" t="s">
        <v>1</v>
      </c>
      <c r="AU1030" s="254"/>
      <c r="AV1030" s="36"/>
      <c r="AW1030" s="7" t="s">
        <v>4</v>
      </c>
      <c r="AX1030" s="8"/>
      <c r="AY1030" s="8" t="s">
        <v>5</v>
      </c>
      <c r="AZ1030" s="9"/>
      <c r="BA1030" s="20"/>
      <c r="BB1030" s="251" t="s">
        <v>0</v>
      </c>
      <c r="BC1030" s="252"/>
      <c r="BD1030" s="253" t="s">
        <v>1</v>
      </c>
      <c r="BE1030" s="254"/>
      <c r="BF1030" s="36"/>
      <c r="BG1030" s="7" t="s">
        <v>11</v>
      </c>
      <c r="BH1030" s="8"/>
      <c r="BI1030" s="8" t="s">
        <v>12</v>
      </c>
      <c r="BJ1030" s="9"/>
      <c r="BK1030" s="36"/>
      <c r="BL1030" s="251" t="s">
        <v>0</v>
      </c>
      <c r="BM1030" s="252"/>
      <c r="BN1030" s="253" t="s">
        <v>1</v>
      </c>
      <c r="BO1030" s="254"/>
      <c r="BP1030" s="36"/>
      <c r="BQ1030" s="7" t="s">
        <v>4</v>
      </c>
      <c r="BR1030" s="8"/>
      <c r="BS1030" s="8" t="s">
        <v>5</v>
      </c>
      <c r="BT1030" s="9"/>
      <c r="BU1030" s="20"/>
      <c r="BV1030" s="251" t="s">
        <v>0</v>
      </c>
      <c r="BW1030" s="252"/>
      <c r="BX1030" s="253" t="s">
        <v>1</v>
      </c>
      <c r="BY1030" s="254"/>
      <c r="BZ1030" s="36"/>
      <c r="CA1030" s="7" t="s">
        <v>11</v>
      </c>
      <c r="CB1030" s="8"/>
      <c r="CC1030" s="8" t="s">
        <v>12</v>
      </c>
      <c r="CD1030" s="9"/>
      <c r="CE1030" s="36"/>
      <c r="CF1030" s="251" t="s">
        <v>0</v>
      </c>
      <c r="CG1030" s="252"/>
      <c r="CH1030" s="253" t="s">
        <v>1</v>
      </c>
      <c r="CI1030" s="254"/>
      <c r="CJ1030" s="23"/>
      <c r="CK1030" s="7" t="s">
        <v>23</v>
      </c>
      <c r="CL1030" s="8"/>
      <c r="CM1030" s="8" t="s">
        <v>24</v>
      </c>
      <c r="CN1030" s="9"/>
      <c r="CO1030" s="23"/>
      <c r="CP1030" s="251" t="s">
        <v>0</v>
      </c>
      <c r="CQ1030" s="252"/>
      <c r="CR1030" s="253" t="s">
        <v>1</v>
      </c>
      <c r="CS1030" s="254"/>
      <c r="CU1030" s="26" t="s">
        <v>25</v>
      </c>
      <c r="CW1030" s="50" t="s">
        <v>44</v>
      </c>
    </row>
    <row r="1031" spans="1:101" ht="18" customHeight="1" thickTop="1" thickBot="1">
      <c r="B1031" s="34">
        <v>1.4</v>
      </c>
      <c r="D1031" s="11">
        <v>1</v>
      </c>
      <c r="E1031" s="12">
        <v>0</v>
      </c>
      <c r="F1031" s="13">
        <v>0</v>
      </c>
      <c r="G1031" s="40">
        <f t="shared" ref="G1031" si="10822">-1/($E$4*$B1031)</f>
        <v>-0.75037894136538952</v>
      </c>
      <c r="H1031" s="10"/>
      <c r="I1031" s="11">
        <v>1</v>
      </c>
      <c r="J1031" s="12">
        <v>0</v>
      </c>
      <c r="K1031" s="13">
        <v>0</v>
      </c>
      <c r="L1031" s="14">
        <v>0</v>
      </c>
      <c r="N1031" s="1">
        <f t="shared" ref="N1031" si="10823">D1031*I1031+F1031*I1034-E1031*J1031-G1031*J1034</f>
        <v>0.21651080526511435</v>
      </c>
      <c r="O1031" s="4">
        <f t="shared" ref="O1031" si="10824">(D1031*J1031+E1031*I1031+F1031*J1034+G1031*I1034)</f>
        <v>0</v>
      </c>
      <c r="P1031" s="2">
        <f t="shared" ref="P1031" si="10825">D1031*K1031+F1031*K1034-E1031*L1031-G1031*L1034</f>
        <v>0</v>
      </c>
      <c r="Q1031" s="3">
        <f t="shared" ref="Q1031" si="10826">(D1031*L1031+E1031*K1031+F1031*L1034+G1031*K1034)</f>
        <v>-0.75037894136538952</v>
      </c>
      <c r="S1031" s="11">
        <v>1</v>
      </c>
      <c r="T1031" s="12">
        <v>0</v>
      </c>
      <c r="U1031" s="13">
        <v>0</v>
      </c>
      <c r="V1031" s="40">
        <f t="shared" ref="V1031" si="10827">-1/($T$4*$B1031)</f>
        <v>-1.4337328668922409</v>
      </c>
      <c r="W1031" s="20"/>
      <c r="X1031" s="1">
        <f t="shared" ref="X1031" si="10828">N1031*S1031+P1031*S1034-O1031*T1031-Q1031*T1034</f>
        <v>0.21651080526511435</v>
      </c>
      <c r="Y1031" s="4">
        <f t="shared" ref="Y1031" si="10829">(N1031*T1031+O1031*S1031+P1031*T1034+Q1031*S1034)</f>
        <v>0</v>
      </c>
      <c r="Z1031" s="2">
        <f t="shared" ref="Z1031" si="10830">N1031*U1031+P1031*U1034-O1031*V1031-Q1031*V1034</f>
        <v>0</v>
      </c>
      <c r="AA1031" s="3">
        <f t="shared" ref="AA1031" si="10831">(N1031*V1031+O1031*U1031+P1031*V1034+Q1031*U1034)</f>
        <v>-1.0607975989112897</v>
      </c>
      <c r="AB1031" s="20"/>
      <c r="AC1031" s="11">
        <v>1</v>
      </c>
      <c r="AD1031" s="12">
        <v>0</v>
      </c>
      <c r="AE1031" s="13">
        <v>0</v>
      </c>
      <c r="AF1031" s="14">
        <v>0</v>
      </c>
      <c r="AG1031" s="20"/>
      <c r="AH1031" s="1">
        <f t="shared" ref="AH1031" si="10832">X1031*AC1031+Z1031*AC1034-Y1031*AD1031-AA1031*AD1034</f>
        <v>-1.0488742492621421</v>
      </c>
      <c r="AI1031" s="4">
        <f t="shared" ref="AI1031" si="10833">(X1031*AD1031+Y1031*AC1031+Z1031*AD1034+AA1031*AC1034)</f>
        <v>0</v>
      </c>
      <c r="AJ1031" s="2">
        <f t="shared" ref="AJ1031" si="10834">X1031*AE1031+Z1031*AE1034-Y1031*AF1031-AA1031*AF1034</f>
        <v>0</v>
      </c>
      <c r="AK1031" s="3">
        <f t="shared" ref="AK1031" si="10835">(X1031*AF1031+Y1031*AE1031+Z1031*AF1034+AA1031*AE1034)</f>
        <v>-1.0607975989112897</v>
      </c>
      <c r="AL1031" s="20"/>
      <c r="AM1031" s="11">
        <v>1</v>
      </c>
      <c r="AN1031" s="12">
        <v>0</v>
      </c>
      <c r="AO1031" s="13">
        <v>0</v>
      </c>
      <c r="AP1031" s="40">
        <f t="shared" ref="AP1031" si="10836">-1/($AN$4*$B1031)</f>
        <v>-1.4899576852017402</v>
      </c>
      <c r="AR1031" s="1">
        <f t="shared" ref="AR1031" si="10837">AH1031*AM1031+AJ1031*AM1034-AI1031*AN1031-AK1031*AN1034</f>
        <v>-1.0488742492621421</v>
      </c>
      <c r="AS1031" s="4">
        <f t="shared" ref="AS1031" si="10838">(AH1031*AN1031+AI1031*AM1031+AJ1031*AN1034+AK1031*AM1034)</f>
        <v>0</v>
      </c>
      <c r="AT1031" s="2">
        <f t="shared" ref="AT1031" si="10839">AH1031*AO1031+AJ1031*AO1034-AI1031*AP1031-AK1031*AP1034</f>
        <v>0</v>
      </c>
      <c r="AU1031" s="3">
        <f t="shared" ref="AU1031" si="10840">(AH1031*AP1031+AI1031*AO1031+AJ1031*AP1034+AK1031*AO1034)</f>
        <v>0.50198064958704469</v>
      </c>
      <c r="AV1031" s="20"/>
      <c r="AW1031" s="11">
        <v>1</v>
      </c>
      <c r="AX1031" s="12">
        <v>0</v>
      </c>
      <c r="AY1031" s="13">
        <v>0</v>
      </c>
      <c r="AZ1031" s="14">
        <v>0</v>
      </c>
      <c r="BA1031" s="20"/>
      <c r="BB1031" s="1">
        <f t="shared" ref="BB1031" si="10841">AR1031*AW1031+AT1031*AW1034-AS1031*AX1031-AU1031*AX1034</f>
        <v>-0.45008065065177294</v>
      </c>
      <c r="BC1031" s="4">
        <f t="shared" ref="BC1031" si="10842">(AR1031*AX1031+AS1031*AW1031+AT1031*AX1034+AU1031*AW1034)</f>
        <v>0</v>
      </c>
      <c r="BD1031" s="2">
        <f t="shared" ref="BD1031" si="10843">AR1031*AY1031+AT1031*AY1034-AS1031*AZ1031-AU1031*AZ1034</f>
        <v>0</v>
      </c>
      <c r="BE1031" s="3">
        <f t="shared" ref="BE1031" si="10844">(AR1031*AZ1031+AS1031*AY1031+AT1031*AZ1034+AU1031*AY1034)</f>
        <v>0.50198064958704469</v>
      </c>
      <c r="BF1031" s="20"/>
      <c r="BG1031" s="11">
        <v>1</v>
      </c>
      <c r="BH1031" s="12">
        <v>0</v>
      </c>
      <c r="BI1031" s="13">
        <v>0</v>
      </c>
      <c r="BJ1031" s="40">
        <f t="shared" ref="BJ1031" si="10845">-1/($BH$4*$B1031)</f>
        <v>-1.4337328668922409</v>
      </c>
      <c r="BK1031" s="20"/>
      <c r="BL1031" s="1">
        <f t="shared" ref="BL1031" si="10846">BB1031*BG1031+BD1031*BG1034-BC1031*BH1031-BE1031*BH1034</f>
        <v>-0.45008065065177294</v>
      </c>
      <c r="BM1031" s="4">
        <f t="shared" ref="BM1031" si="10847">(BB1031*BH1031+BC1031*BG1031+BD1031*BH1034+BE1031*BG1034)</f>
        <v>0</v>
      </c>
      <c r="BN1031" s="2">
        <f t="shared" ref="BN1031" si="10848">BB1031*BI1031+BD1031*BI1034-BC1031*BJ1031-BE1031*BJ1034</f>
        <v>0</v>
      </c>
      <c r="BO1031" s="3">
        <f t="shared" ref="BO1031" si="10849">(BB1031*BJ1031+BC1031*BI1031+BD1031*BJ1034+BE1031*BI1034)</f>
        <v>1.1472760711787362</v>
      </c>
      <c r="BP1031" s="20"/>
      <c r="BQ1031" s="11">
        <v>1</v>
      </c>
      <c r="BR1031" s="12">
        <v>0</v>
      </c>
      <c r="BS1031" s="13">
        <v>0</v>
      </c>
      <c r="BT1031" s="14">
        <v>0</v>
      </c>
      <c r="BU1031" s="20"/>
      <c r="BV1031" s="1">
        <f t="shared" ref="BV1031" si="10850">BL1031*BQ1031+BN1031*BQ1034-BM1031*BR1031-BO1031*BR1034</f>
        <v>0.74781864475067028</v>
      </c>
      <c r="BW1031" s="4">
        <f t="shared" ref="BW1031" si="10851">(BL1031*BR1031+BM1031*BQ1031+BN1031*BR1034+BO1031*BQ1034)</f>
        <v>0</v>
      </c>
      <c r="BX1031" s="2">
        <f t="shared" ref="BX1031" si="10852">BL1031*BS1031+BN1031*BS1034-BM1031*BT1031-BO1031*BT1034</f>
        <v>0</v>
      </c>
      <c r="BY1031" s="3">
        <f t="shared" ref="BY1031" si="10853">(BL1031*BT1031+BM1031*BS1031+BN1031*BT1034+BO1031*BS1034)</f>
        <v>1.1472760711787362</v>
      </c>
      <c r="BZ1031" s="20"/>
      <c r="CA1031" s="11">
        <v>1</v>
      </c>
      <c r="CB1031" s="12">
        <v>0</v>
      </c>
      <c r="CC1031" s="13">
        <v>0</v>
      </c>
      <c r="CD1031" s="40">
        <f t="shared" ref="CD1031" si="10854">-1/($CB$4*$B1031)</f>
        <v>-0.75037894136538952</v>
      </c>
      <c r="CE1031" s="20"/>
      <c r="CF1031" s="1">
        <f t="shared" ref="CF1031" si="10855">BV1031*CA1031+BX1031*CA1034-BW1031*CB1031-BY1031*CB1034</f>
        <v>0.74781864475067028</v>
      </c>
      <c r="CG1031" s="4">
        <f t="shared" ref="CG1031" si="10856">(BV1031*CB1031+BW1031*CA1031+BX1031*CB1034+BY1031*CA1034)</f>
        <v>0</v>
      </c>
      <c r="CH1031" s="2">
        <f t="shared" ref="CH1031" si="10857">BV1031*CC1031+BX1031*CC1034-BW1031*CD1031-BY1031*CD1034</f>
        <v>0</v>
      </c>
      <c r="CI1031" s="3">
        <f t="shared" ref="CI1031" si="10858">(BV1031*CD1031+BW1031*CC1031+BX1031*CD1034+BY1031*CC1034)</f>
        <v>0.58612870819742791</v>
      </c>
      <c r="CJ1031" s="28"/>
      <c r="CK1031" s="11">
        <v>1</v>
      </c>
      <c r="CL1031" s="12">
        <v>0</v>
      </c>
      <c r="CM1031" s="13">
        <v>0</v>
      </c>
      <c r="CN1031" s="14">
        <v>0</v>
      </c>
      <c r="CP1031" s="1">
        <f t="shared" ref="CP1031" si="10859">CF1031*CK1031+CH1031*CK1034-CG1031*CL1031-CI1031*CL1034</f>
        <v>0.74781864475067028</v>
      </c>
      <c r="CQ1031" s="4">
        <f t="shared" ref="CQ1031" si="10860">(CF1031*CL1031+CG1031*CK1031+CH1031*CL1034+CI1031*CK1034)</f>
        <v>0.58612870819742791</v>
      </c>
      <c r="CR1031" s="2">
        <f t="shared" ref="CR1031" si="10861">CF1031*CM1031+CH1031*CM1034-CG1031*CN1031-CI1031*CN1034</f>
        <v>0</v>
      </c>
      <c r="CS1031" s="3">
        <f t="shared" ref="CS1031" si="10862">(CF1031*CN1031+CG1031*CM1031+CH1031*CN1034+CI1031*CM1034)</f>
        <v>0.58612870819742791</v>
      </c>
      <c r="CU1031" s="29">
        <f t="shared" ref="CU1031" si="10863">20*LOG(((1+$CL$4)/$CL$4)/((CP1031+CP1034)^2+(CQ1031+CQ1034)^2)^0.5)</f>
        <v>-2.976897959213505E-2</v>
      </c>
      <c r="CW1031" s="51">
        <f t="shared" ref="CW1031" si="10864">((CP1031^2+CQ1031^2)^0.5)/((CP1034^2+CQ1034^2)^0.5)</f>
        <v>0.89591369950985333</v>
      </c>
    </row>
    <row r="1032" spans="1:101" ht="18" customHeight="1" thickBot="1">
      <c r="D1032" s="11"/>
      <c r="E1032" s="13"/>
      <c r="F1032" s="13"/>
      <c r="G1032" s="15"/>
      <c r="H1032" s="10"/>
      <c r="I1032" s="11"/>
      <c r="J1032" s="13"/>
      <c r="K1032" s="13"/>
      <c r="L1032" s="15"/>
      <c r="N1032" s="5"/>
      <c r="Q1032" s="6"/>
      <c r="S1032" s="11"/>
      <c r="T1032" s="13"/>
      <c r="U1032" s="13"/>
      <c r="V1032" s="15"/>
      <c r="W1032" s="20"/>
      <c r="X1032" s="5"/>
      <c r="AA1032" s="6"/>
      <c r="AB1032" s="20"/>
      <c r="AC1032" s="11"/>
      <c r="AD1032" s="13"/>
      <c r="AE1032" s="13"/>
      <c r="AF1032" s="15"/>
      <c r="AG1032" s="20"/>
      <c r="AH1032" s="5"/>
      <c r="AK1032" s="6"/>
      <c r="AL1032" s="20"/>
      <c r="AM1032" s="11"/>
      <c r="AN1032" s="13"/>
      <c r="AO1032" s="13"/>
      <c r="AP1032" s="15"/>
      <c r="AR1032" s="5"/>
      <c r="AU1032" s="6"/>
      <c r="AW1032" s="11"/>
      <c r="AX1032" s="13"/>
      <c r="AY1032" s="13"/>
      <c r="AZ1032" s="15"/>
      <c r="BA1032" s="20"/>
      <c r="BB1032" s="5"/>
      <c r="BE1032" s="6"/>
      <c r="BG1032" s="11"/>
      <c r="BH1032" s="13"/>
      <c r="BI1032" s="13"/>
      <c r="BJ1032" s="15"/>
      <c r="BL1032" s="5"/>
      <c r="BO1032" s="6"/>
      <c r="BQ1032" s="11"/>
      <c r="BR1032" s="13"/>
      <c r="BS1032" s="13"/>
      <c r="BT1032" s="15"/>
      <c r="BU1032" s="20"/>
      <c r="BV1032" s="5"/>
      <c r="BY1032" s="6"/>
      <c r="CA1032" s="11"/>
      <c r="CB1032" s="13"/>
      <c r="CC1032" s="13"/>
      <c r="CD1032" s="15"/>
      <c r="CF1032" s="5"/>
      <c r="CI1032" s="6"/>
      <c r="CK1032" s="11"/>
      <c r="CL1032" s="13"/>
      <c r="CM1032" s="13"/>
      <c r="CN1032" s="15"/>
      <c r="CP1032" s="5"/>
      <c r="CS1032" s="6"/>
      <c r="CW1032" s="52"/>
    </row>
    <row r="1033" spans="1:101" ht="18" customHeight="1" thickBot="1">
      <c r="D1033" s="11" t="s">
        <v>6</v>
      </c>
      <c r="E1033" s="13"/>
      <c r="F1033" s="13" t="s">
        <v>7</v>
      </c>
      <c r="G1033" s="15"/>
      <c r="H1033" s="10"/>
      <c r="I1033" s="11" t="s">
        <v>8</v>
      </c>
      <c r="J1033" s="13"/>
      <c r="K1033" s="13" t="s">
        <v>9</v>
      </c>
      <c r="L1033" s="15"/>
      <c r="N1033" s="251" t="s">
        <v>26</v>
      </c>
      <c r="O1033" s="252"/>
      <c r="P1033" s="253" t="s">
        <v>27</v>
      </c>
      <c r="Q1033" s="254"/>
      <c r="S1033" s="11" t="s">
        <v>13</v>
      </c>
      <c r="T1033" s="13"/>
      <c r="U1033" s="13" t="s">
        <v>14</v>
      </c>
      <c r="V1033" s="15"/>
      <c r="W1033" s="20"/>
      <c r="X1033" s="251" t="s">
        <v>26</v>
      </c>
      <c r="Y1033" s="252"/>
      <c r="Z1033" s="253" t="s">
        <v>27</v>
      </c>
      <c r="AA1033" s="254"/>
      <c r="AB1033" s="20"/>
      <c r="AC1033" s="11" t="s">
        <v>8</v>
      </c>
      <c r="AD1033" s="13"/>
      <c r="AE1033" s="13" t="s">
        <v>9</v>
      </c>
      <c r="AF1033" s="15"/>
      <c r="AG1033" s="20"/>
      <c r="AH1033" s="251" t="s">
        <v>26</v>
      </c>
      <c r="AI1033" s="252"/>
      <c r="AJ1033" s="253" t="s">
        <v>27</v>
      </c>
      <c r="AK1033" s="254"/>
      <c r="AL1033" s="20"/>
      <c r="AM1033" s="11" t="s">
        <v>13</v>
      </c>
      <c r="AN1033" s="13"/>
      <c r="AO1033" s="13" t="s">
        <v>14</v>
      </c>
      <c r="AP1033" s="15"/>
      <c r="AR1033" s="251" t="s">
        <v>26</v>
      </c>
      <c r="AS1033" s="252"/>
      <c r="AT1033" s="253" t="s">
        <v>27</v>
      </c>
      <c r="AU1033" s="254"/>
      <c r="AV1033" s="36"/>
      <c r="AW1033" s="11" t="s">
        <v>8</v>
      </c>
      <c r="AX1033" s="13"/>
      <c r="AY1033" s="13" t="s">
        <v>9</v>
      </c>
      <c r="AZ1033" s="15"/>
      <c r="BA1033" s="20"/>
      <c r="BB1033" s="251" t="s">
        <v>26</v>
      </c>
      <c r="BC1033" s="252"/>
      <c r="BD1033" s="253" t="s">
        <v>27</v>
      </c>
      <c r="BE1033" s="254"/>
      <c r="BF1033" s="36"/>
      <c r="BG1033" s="11" t="s">
        <v>13</v>
      </c>
      <c r="BH1033" s="13"/>
      <c r="BI1033" s="13" t="s">
        <v>14</v>
      </c>
      <c r="BJ1033" s="15"/>
      <c r="BK1033" s="36"/>
      <c r="BL1033" s="251" t="s">
        <v>26</v>
      </c>
      <c r="BM1033" s="252"/>
      <c r="BN1033" s="253" t="s">
        <v>27</v>
      </c>
      <c r="BO1033" s="254"/>
      <c r="BP1033" s="36"/>
      <c r="BQ1033" s="11" t="s">
        <v>8</v>
      </c>
      <c r="BR1033" s="13"/>
      <c r="BS1033" s="13" t="s">
        <v>9</v>
      </c>
      <c r="BT1033" s="15"/>
      <c r="BU1033" s="20"/>
      <c r="BV1033" s="251" t="s">
        <v>26</v>
      </c>
      <c r="BW1033" s="252"/>
      <c r="BX1033" s="253" t="s">
        <v>27</v>
      </c>
      <c r="BY1033" s="254"/>
      <c r="BZ1033" s="36"/>
      <c r="CA1033" s="11" t="s">
        <v>13</v>
      </c>
      <c r="CB1033" s="13"/>
      <c r="CC1033" s="13" t="s">
        <v>14</v>
      </c>
      <c r="CD1033" s="15"/>
      <c r="CE1033" s="36"/>
      <c r="CF1033" s="251" t="s">
        <v>26</v>
      </c>
      <c r="CG1033" s="252"/>
      <c r="CH1033" s="253" t="s">
        <v>27</v>
      </c>
      <c r="CI1033" s="254"/>
      <c r="CK1033" s="11" t="s">
        <v>28</v>
      </c>
      <c r="CL1033" s="13"/>
      <c r="CM1033" s="13" t="s">
        <v>29</v>
      </c>
      <c r="CN1033" s="15"/>
      <c r="CP1033" s="251" t="s">
        <v>26</v>
      </c>
      <c r="CQ1033" s="252"/>
      <c r="CR1033" s="253" t="s">
        <v>27</v>
      </c>
      <c r="CS1033" s="254"/>
      <c r="CU1033" s="38" t="s">
        <v>37</v>
      </c>
      <c r="CW1033" s="53" t="s">
        <v>45</v>
      </c>
    </row>
    <row r="1034" spans="1:101" ht="18" customHeight="1" thickTop="1" thickBot="1">
      <c r="D1034" s="16">
        <v>0</v>
      </c>
      <c r="E1034" s="17">
        <v>0</v>
      </c>
      <c r="F1034" s="18">
        <v>1</v>
      </c>
      <c r="G1034" s="19">
        <v>0</v>
      </c>
      <c r="H1034" s="10"/>
      <c r="I1034" s="16">
        <v>0</v>
      </c>
      <c r="J1034" s="17">
        <f t="shared" ref="J1034" si="10865">-1/($J$4*$B1031)</f>
        <v>-1.0441247102553928</v>
      </c>
      <c r="K1034" s="18">
        <v>1</v>
      </c>
      <c r="L1034" s="19">
        <v>0</v>
      </c>
      <c r="N1034" s="1">
        <f t="shared" ref="N1034" si="10866">D1034*I1031+F1034*I1034-E1034*J1031-G1034*J1034</f>
        <v>0</v>
      </c>
      <c r="O1034" s="4">
        <f t="shared" ref="O1034" si="10867">(D1034*J1031+E1034*I1031+F1034*J1034+G1034*I1034)</f>
        <v>-1.0441247102553928</v>
      </c>
      <c r="P1034" s="2">
        <f t="shared" ref="P1034" si="10868">D1034*K1031+F1034*K1034-E1034*L1031-G1034*L1034</f>
        <v>1</v>
      </c>
      <c r="Q1034" s="3">
        <f t="shared" ref="Q1034" si="10869">(D1034*L1031+E1034*K1031+F1034*L1034+G1034*K1034)</f>
        <v>0</v>
      </c>
      <c r="S1034" s="16">
        <v>0</v>
      </c>
      <c r="T1034" s="17">
        <v>0</v>
      </c>
      <c r="U1034" s="18">
        <v>1</v>
      </c>
      <c r="V1034" s="19">
        <v>0</v>
      </c>
      <c r="W1034" s="20"/>
      <c r="X1034" s="1">
        <f t="shared" ref="X1034" si="10870">N1034*S1031+P1034*S1034-O1034*T1031-Q1034*T1034</f>
        <v>0</v>
      </c>
      <c r="Y1034" s="4">
        <f t="shared" ref="Y1034" si="10871">(N1034*T1031+O1034*S1031+P1034*T1034+Q1034*S1034)</f>
        <v>-1.0441247102553928</v>
      </c>
      <c r="Z1034" s="2">
        <f t="shared" ref="Z1034" si="10872">N1034*U1031+P1034*U1034-O1034*V1031-Q1034*V1034</f>
        <v>-0.49699591422749467</v>
      </c>
      <c r="AA1034" s="3">
        <f t="shared" ref="AA1034" si="10873">(N1034*V1031+O1034*U1031+P1034*V1034+Q1034*U1034)</f>
        <v>0</v>
      </c>
      <c r="AB1034" s="20"/>
      <c r="AC1034" s="16">
        <v>0</v>
      </c>
      <c r="AD1034" s="17">
        <f t="shared" ref="AD1034" si="10874">-1/($AD$4*$B1031)</f>
        <v>-1.1928619143048</v>
      </c>
      <c r="AE1034" s="18">
        <v>1</v>
      </c>
      <c r="AF1034" s="19">
        <v>0</v>
      </c>
      <c r="AG1034" s="20"/>
      <c r="AH1034" s="1">
        <f t="shared" ref="AH1034" si="10875">X1034*AC1031+Z1034*AC1034-Y1034*AD1031-AA1034*AD1034</f>
        <v>0</v>
      </c>
      <c r="AI1034" s="4">
        <f t="shared" ref="AI1034" si="10876">(X1034*AD1031+Y1034*AC1031+Z1034*AD1034+AA1034*AC1034)</f>
        <v>-0.45127721260831932</v>
      </c>
      <c r="AJ1034" s="2">
        <f t="shared" ref="AJ1034" si="10877">X1034*AE1031+Z1034*AE1034-Y1034*AF1031-AA1034*AF1034</f>
        <v>-0.49699591422749467</v>
      </c>
      <c r="AK1034" s="3">
        <f t="shared" ref="AK1034" si="10878">(X1034*AF1031+Y1034*AE1031+Z1034*AF1034+AA1034*AE1034)</f>
        <v>0</v>
      </c>
      <c r="AL1034" s="20"/>
      <c r="AM1034" s="16">
        <v>0</v>
      </c>
      <c r="AN1034" s="17">
        <v>0</v>
      </c>
      <c r="AO1034" s="18">
        <v>1</v>
      </c>
      <c r="AP1034" s="19">
        <v>0</v>
      </c>
      <c r="AR1034" s="1">
        <f t="shared" ref="AR1034" si="10879">AH1034*AM1031+AJ1034*AM1034-AI1034*AN1031-AK1034*AN1034</f>
        <v>0</v>
      </c>
      <c r="AS1034" s="4">
        <f t="shared" ref="AS1034" si="10880">(AH1034*AN1031+AI1034*AM1031+AJ1034*AN1034+AK1034*AM1034)</f>
        <v>-0.45127721260831932</v>
      </c>
      <c r="AT1034" s="2">
        <f t="shared" ref="AT1034" si="10881">AH1034*AO1031+AJ1034*AO1034-AI1034*AP1031-AK1034*AP1034</f>
        <v>-1.1693798653096796</v>
      </c>
      <c r="AU1034" s="3">
        <f t="shared" ref="AU1034" si="10882">(AH1034*AP1031+AI1034*AO1031+AJ1034*AP1034+AK1034*AO1034)</f>
        <v>0</v>
      </c>
      <c r="AV1034" s="20"/>
      <c r="AW1034" s="16">
        <v>0</v>
      </c>
      <c r="AX1034" s="17">
        <f t="shared" ref="AX1034" si="10883">-1/($AX$4*$B1031)</f>
        <v>-1.1928619143048</v>
      </c>
      <c r="AY1034" s="18">
        <v>1</v>
      </c>
      <c r="AZ1034" s="19">
        <v>0</v>
      </c>
      <c r="BA1034" s="20"/>
      <c r="BB1034" s="1">
        <f t="shared" ref="BB1034" si="10884">AR1034*AW1031+AT1034*AW1034-AS1034*AX1031-AU1034*AX1034</f>
        <v>0</v>
      </c>
      <c r="BC1034" s="4">
        <f t="shared" ref="BC1034" si="10885">(AR1034*AX1031+AS1034*AW1031+AT1034*AX1034+AU1034*AW1034)</f>
        <v>0.94363149207447439</v>
      </c>
      <c r="BD1034" s="2">
        <f t="shared" ref="BD1034" si="10886">AR1034*AY1031+AT1034*AY1034-AS1034*AZ1031-AU1034*AZ1034</f>
        <v>-1.1693798653096796</v>
      </c>
      <c r="BE1034" s="3">
        <f t="shared" ref="BE1034" si="10887">(AR1034*AZ1031+AS1034*AY1031+AT1034*AZ1034+AU1034*AY1034)</f>
        <v>0</v>
      </c>
      <c r="BF1034" s="20"/>
      <c r="BG1034" s="16">
        <v>0</v>
      </c>
      <c r="BH1034" s="17">
        <v>0</v>
      </c>
      <c r="BI1034" s="18">
        <v>1</v>
      </c>
      <c r="BJ1034" s="19">
        <v>0</v>
      </c>
      <c r="BK1034" s="20"/>
      <c r="BL1034" s="1">
        <f t="shared" ref="BL1034" si="10888">BB1034*BG1031+BD1034*BG1034-BC1034*BH1031-BE1034*BH1034</f>
        <v>0</v>
      </c>
      <c r="BM1034" s="4">
        <f t="shared" ref="BM1034" si="10889">(BB1034*BH1031+BC1034*BG1031+BD1034*BH1034+BE1034*BG1034)</f>
        <v>0.94363149207447439</v>
      </c>
      <c r="BN1034" s="2">
        <f t="shared" ref="BN1034" si="10890">BB1034*BI1031+BD1034*BI1034-BC1034*BJ1031-BE1034*BJ1034</f>
        <v>0.1835356191120594</v>
      </c>
      <c r="BO1034" s="3">
        <f t="shared" ref="BO1034" si="10891">(BB1034*BJ1031+BC1034*BI1031+BD1034*BJ1034+BE1034*BI1034)</f>
        <v>0</v>
      </c>
      <c r="BP1034" s="20"/>
      <c r="BQ1034" s="16">
        <v>0</v>
      </c>
      <c r="BR1034" s="17">
        <f t="shared" ref="BR1034" si="10892">-1/($BR$4*$B1031)</f>
        <v>-1.0441247102553928</v>
      </c>
      <c r="BS1034" s="18">
        <v>1</v>
      </c>
      <c r="BT1034" s="19">
        <v>0</v>
      </c>
      <c r="BU1034" s="20"/>
      <c r="BV1034" s="1">
        <f t="shared" ref="BV1034" si="10893">BL1034*BQ1031+BN1034*BQ1034-BM1034*BR1031-BO1034*BR1034</f>
        <v>0</v>
      </c>
      <c r="BW1034" s="4">
        <f t="shared" ref="BW1034" si="10894">(BL1034*BR1031+BM1034*BQ1031+BN1034*BR1034+BO1034*BQ1034)</f>
        <v>0.75199741694755118</v>
      </c>
      <c r="BX1034" s="2">
        <f t="shared" ref="BX1034" si="10895">BL1034*BS1031+BN1034*BS1034-BM1034*BT1031-BO1034*BT1034</f>
        <v>0.1835356191120594</v>
      </c>
      <c r="BY1034" s="3">
        <f t="shared" ref="BY1034" si="10896">(BL1034*BT1031+BM1034*BS1031+BN1034*BT1034+BO1034*BS1034)</f>
        <v>0</v>
      </c>
      <c r="BZ1034" s="20"/>
      <c r="CA1034" s="16">
        <v>0</v>
      </c>
      <c r="CB1034" s="17">
        <v>0</v>
      </c>
      <c r="CC1034" s="18">
        <v>1</v>
      </c>
      <c r="CD1034" s="19">
        <v>0</v>
      </c>
      <c r="CE1034" s="20"/>
      <c r="CF1034" s="1">
        <f t="shared" ref="CF1034" si="10897">BV1034*CA1031+BX1034*CA1034-BW1034*CB1031-BY1034*CB1034</f>
        <v>0</v>
      </c>
      <c r="CG1034" s="4">
        <f t="shared" ref="CG1034" si="10898">(BV1034*CB1031+BW1034*CA1031+BX1034*CB1034+BY1034*CA1034)</f>
        <v>0.75199741694755118</v>
      </c>
      <c r="CH1034" s="2">
        <f t="shared" ref="CH1034" si="10899">BV1034*CC1031+BX1034*CC1034-BW1034*CD1031-BY1034*CD1034</f>
        <v>0.74781864475067028</v>
      </c>
      <c r="CI1034" s="3">
        <f t="shared" ref="CI1034" si="10900">(BV1034*CD1031+BW1034*CC1031+BX1034*CD1034+BY1034*CC1034)</f>
        <v>0</v>
      </c>
      <c r="CK1034" s="16">
        <f t="shared" ref="CK1034" si="10901">1/$CL$4</f>
        <v>1</v>
      </c>
      <c r="CL1034" s="17">
        <v>0</v>
      </c>
      <c r="CM1034" s="18">
        <v>1</v>
      </c>
      <c r="CN1034" s="19">
        <v>0</v>
      </c>
      <c r="CP1034" s="1">
        <f t="shared" ref="CP1034" si="10902">CF1034*CK1031+CH1034*CK1034-CG1034*CL1031-CI1034*CL1034</f>
        <v>0.74781864475067028</v>
      </c>
      <c r="CQ1034" s="4">
        <f t="shared" ref="CQ1034" si="10903">(CF1034*CL1031+CG1034*CK1031+CH1034*CL1034+CI1034*CK1034)</f>
        <v>0.75199741694755118</v>
      </c>
      <c r="CR1034" s="2">
        <f t="shared" ref="CR1034" si="10904">CF1034*CM1031+CH1034*CM1034-CG1034*CN1031-CI1034*CN1034</f>
        <v>0.74781864475067028</v>
      </c>
      <c r="CS1034" s="3">
        <f t="shared" ref="CS1034" si="10905">(CF1034*CN1031+CG1034*CM1031+CH1034*CN1034+CI1034*CM1034)</f>
        <v>0</v>
      </c>
      <c r="CU1034" s="39">
        <f t="shared" ref="CU1034" si="10906">(180/PI())*ATAN(-1*(CQ1031/CP1031))</f>
        <v>-38.088800466794751</v>
      </c>
      <c r="CW1034" s="54">
        <f t="shared" ref="CW1034" si="10907">20*LOG(((1-(10^(CU1031/20)^2)*(1-((1-CW1031)/(1+CW1031))^2))^0.5))</f>
        <v>-20.076860244568302</v>
      </c>
    </row>
    <row r="1035" spans="1:101" ht="18" customHeight="1">
      <c r="E1035" s="20"/>
      <c r="F1035" s="20"/>
      <c r="G1035" s="20"/>
      <c r="H1035" s="20"/>
      <c r="I1035" s="20"/>
      <c r="J1035" s="20"/>
      <c r="K1035" s="20"/>
      <c r="L1035" s="20"/>
      <c r="M1035" s="20"/>
      <c r="N1035" s="20"/>
      <c r="O1035" s="20"/>
      <c r="P1035" s="20"/>
      <c r="Q1035" s="20"/>
      <c r="R1035" s="20"/>
      <c r="S1035" s="20"/>
      <c r="T1035" s="20"/>
      <c r="U1035" s="20"/>
      <c r="V1035" s="20"/>
      <c r="W1035" s="20"/>
      <c r="X1035" s="20"/>
      <c r="Y1035" s="20"/>
      <c r="Z1035" s="20"/>
      <c r="AA1035" s="20"/>
      <c r="AB1035" s="30"/>
      <c r="AC1035" s="20"/>
      <c r="AD1035" s="20"/>
      <c r="AE1035" s="20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  <c r="BA1035" s="20"/>
      <c r="BB1035" s="20"/>
      <c r="BC1035" s="20"/>
      <c r="BD1035" s="20"/>
      <c r="BE1035" s="20"/>
      <c r="BF1035" s="20"/>
      <c r="BG1035" s="20"/>
      <c r="BH1035" s="20"/>
      <c r="BI1035" s="20"/>
      <c r="BJ1035" s="20"/>
      <c r="BK1035" s="20"/>
      <c r="BL1035" s="20"/>
      <c r="BM1035" s="20"/>
      <c r="BN1035" s="20"/>
      <c r="BO1035" s="20"/>
      <c r="BP1035" s="20"/>
      <c r="BQ1035" s="20"/>
      <c r="BR1035" s="20"/>
      <c r="BS1035" s="20"/>
      <c r="BT1035" s="20"/>
      <c r="BU1035" s="20"/>
      <c r="BV1035" s="20"/>
      <c r="BW1035" s="20"/>
      <c r="BX1035" s="20"/>
      <c r="BY1035" s="20"/>
      <c r="BZ1035" s="20"/>
      <c r="CA1035" s="20"/>
      <c r="CB1035" s="20"/>
      <c r="CC1035" s="20"/>
      <c r="CD1035" s="20"/>
      <c r="CE1035" s="20"/>
      <c r="CF1035" s="20"/>
      <c r="CG1035" s="20"/>
      <c r="CH1035" s="20"/>
      <c r="CI1035" s="20"/>
      <c r="CJ1035" s="20"/>
      <c r="CK1035" s="20"/>
      <c r="CL1035" s="20"/>
    </row>
    <row r="1036" spans="1:101" ht="18" customHeight="1"/>
    <row r="1037" spans="1:101" ht="18" customHeight="1" thickBot="1">
      <c r="A1037" s="23"/>
      <c r="B1037" s="23"/>
      <c r="C1037" s="23"/>
      <c r="D1037" s="20" t="s">
        <v>15</v>
      </c>
      <c r="E1037" s="20"/>
      <c r="F1037" s="20"/>
      <c r="G1037" s="20"/>
      <c r="H1037" s="20"/>
      <c r="I1037" s="20" t="s">
        <v>16</v>
      </c>
      <c r="J1037" s="20"/>
      <c r="K1037" s="20"/>
      <c r="L1037" s="20"/>
      <c r="M1037" s="23"/>
      <c r="N1037" s="23"/>
      <c r="O1037" s="24" t="s">
        <v>17</v>
      </c>
      <c r="P1037" s="23"/>
      <c r="Q1037" s="23"/>
      <c r="R1037" s="23"/>
      <c r="S1037" s="20"/>
      <c r="T1037" s="20" t="s">
        <v>18</v>
      </c>
      <c r="U1037" s="23"/>
      <c r="V1037" s="23"/>
      <c r="W1037" s="23"/>
      <c r="X1037" s="23"/>
      <c r="Y1037" s="24" t="s">
        <v>19</v>
      </c>
      <c r="Z1037" s="23"/>
      <c r="AA1037" s="23"/>
      <c r="AB1037" s="23"/>
      <c r="AC1037" s="24" t="s">
        <v>20</v>
      </c>
      <c r="AD1037" s="20"/>
      <c r="AE1037" s="20"/>
      <c r="AF1037" s="20"/>
      <c r="AG1037" s="20"/>
      <c r="AH1037" s="23"/>
      <c r="AI1037" s="24" t="s">
        <v>21</v>
      </c>
      <c r="AJ1037" s="23"/>
      <c r="AK1037" s="23"/>
      <c r="AL1037" s="20"/>
      <c r="AM1037" s="24" t="s">
        <v>31</v>
      </c>
      <c r="AN1037" s="20"/>
      <c r="AO1037" s="23"/>
      <c r="AP1037" s="23"/>
      <c r="AQ1037" s="23"/>
      <c r="AR1037" s="23"/>
      <c r="AS1037" s="24" t="s">
        <v>91</v>
      </c>
      <c r="AT1037" s="23"/>
      <c r="AU1037" s="23"/>
      <c r="AV1037" s="23"/>
      <c r="AW1037" s="24" t="s">
        <v>32</v>
      </c>
      <c r="AX1037" s="20"/>
      <c r="AY1037" s="20"/>
      <c r="AZ1037" s="20"/>
      <c r="BA1037" s="20"/>
      <c r="BB1037" s="23"/>
      <c r="BC1037" s="24" t="s">
        <v>22</v>
      </c>
      <c r="BD1037" s="23"/>
      <c r="BE1037" s="23"/>
      <c r="BF1037" s="23"/>
      <c r="BG1037" s="24" t="s">
        <v>33</v>
      </c>
      <c r="BH1037" s="20"/>
      <c r="BI1037" s="23"/>
      <c r="BJ1037" s="23"/>
      <c r="BK1037" s="23"/>
      <c r="BL1037" s="23"/>
      <c r="BM1037" s="24" t="s">
        <v>34</v>
      </c>
      <c r="BN1037" s="23"/>
      <c r="BO1037" s="23"/>
      <c r="BP1037" s="23"/>
      <c r="BQ1037" s="24" t="s">
        <v>89</v>
      </c>
      <c r="BR1037" s="20"/>
      <c r="BS1037" s="20"/>
      <c r="BT1037" s="20"/>
      <c r="BU1037" s="20"/>
      <c r="BV1037" s="23"/>
      <c r="BW1037" s="24" t="s">
        <v>35</v>
      </c>
      <c r="BX1037" s="23"/>
      <c r="BY1037" s="23"/>
      <c r="BZ1037" s="23"/>
      <c r="CA1037" s="24" t="s">
        <v>90</v>
      </c>
      <c r="CB1037" s="20"/>
      <c r="CC1037" s="23"/>
      <c r="CD1037" s="23"/>
      <c r="CE1037" s="23"/>
      <c r="CF1037" s="23"/>
      <c r="CG1037" s="24" t="s">
        <v>92</v>
      </c>
      <c r="CH1037" s="23"/>
      <c r="CI1037" s="23"/>
      <c r="CJ1037" s="23"/>
      <c r="CK1037" s="24" t="s">
        <v>36</v>
      </c>
      <c r="CL1037" s="24"/>
      <c r="CM1037" s="23"/>
      <c r="CN1037" s="23"/>
      <c r="CO1037" s="23"/>
      <c r="CP1037" s="23"/>
      <c r="CQ1037" s="24" t="s">
        <v>93</v>
      </c>
      <c r="CR1037" s="23"/>
      <c r="CS1037" s="23"/>
    </row>
    <row r="1038" spans="1:101" ht="18" customHeight="1" thickBot="1">
      <c r="A1038" s="23"/>
      <c r="B1038" s="33"/>
      <c r="C1038" s="23"/>
      <c r="D1038" s="7" t="s">
        <v>2</v>
      </c>
      <c r="E1038" s="8"/>
      <c r="F1038" s="8" t="s">
        <v>3</v>
      </c>
      <c r="G1038" s="9"/>
      <c r="H1038" s="10"/>
      <c r="I1038" s="7" t="s">
        <v>4</v>
      </c>
      <c r="J1038" s="8"/>
      <c r="K1038" s="8" t="s">
        <v>5</v>
      </c>
      <c r="L1038" s="9"/>
      <c r="M1038" s="23"/>
      <c r="N1038" s="251" t="s">
        <v>79</v>
      </c>
      <c r="O1038" s="252"/>
      <c r="P1038" s="253" t="s">
        <v>80</v>
      </c>
      <c r="Q1038" s="254"/>
      <c r="R1038" s="23"/>
      <c r="S1038" s="7" t="s">
        <v>11</v>
      </c>
      <c r="T1038" s="8"/>
      <c r="U1038" s="8" t="s">
        <v>12</v>
      </c>
      <c r="V1038" s="9"/>
      <c r="W1038" s="20"/>
      <c r="X1038" s="251" t="s">
        <v>79</v>
      </c>
      <c r="Y1038" s="252"/>
      <c r="Z1038" s="253" t="s">
        <v>80</v>
      </c>
      <c r="AA1038" s="254"/>
      <c r="AB1038" s="20"/>
      <c r="AC1038" s="7" t="s">
        <v>4</v>
      </c>
      <c r="AD1038" s="8"/>
      <c r="AE1038" s="8" t="s">
        <v>5</v>
      </c>
      <c r="AF1038" s="9"/>
      <c r="AG1038" s="20"/>
      <c r="AH1038" s="251" t="s">
        <v>0</v>
      </c>
      <c r="AI1038" s="252"/>
      <c r="AJ1038" s="253" t="s">
        <v>1</v>
      </c>
      <c r="AK1038" s="254"/>
      <c r="AL1038" s="20"/>
      <c r="AM1038" s="7" t="s">
        <v>11</v>
      </c>
      <c r="AN1038" s="8"/>
      <c r="AO1038" s="8" t="s">
        <v>12</v>
      </c>
      <c r="AP1038" s="9"/>
      <c r="AQ1038" s="23"/>
      <c r="AR1038" s="251" t="s">
        <v>0</v>
      </c>
      <c r="AS1038" s="252"/>
      <c r="AT1038" s="253" t="s">
        <v>1</v>
      </c>
      <c r="AU1038" s="254"/>
      <c r="AV1038" s="36"/>
      <c r="AW1038" s="7" t="s">
        <v>4</v>
      </c>
      <c r="AX1038" s="8"/>
      <c r="AY1038" s="8" t="s">
        <v>5</v>
      </c>
      <c r="AZ1038" s="9"/>
      <c r="BA1038" s="20"/>
      <c r="BB1038" s="251" t="s">
        <v>0</v>
      </c>
      <c r="BC1038" s="252"/>
      <c r="BD1038" s="253" t="s">
        <v>1</v>
      </c>
      <c r="BE1038" s="254"/>
      <c r="BF1038" s="36"/>
      <c r="BG1038" s="7" t="s">
        <v>11</v>
      </c>
      <c r="BH1038" s="8"/>
      <c r="BI1038" s="8" t="s">
        <v>12</v>
      </c>
      <c r="BJ1038" s="9"/>
      <c r="BK1038" s="36"/>
      <c r="BL1038" s="251" t="s">
        <v>0</v>
      </c>
      <c r="BM1038" s="252"/>
      <c r="BN1038" s="253" t="s">
        <v>1</v>
      </c>
      <c r="BO1038" s="254"/>
      <c r="BP1038" s="36"/>
      <c r="BQ1038" s="7" t="s">
        <v>4</v>
      </c>
      <c r="BR1038" s="8"/>
      <c r="BS1038" s="8" t="s">
        <v>5</v>
      </c>
      <c r="BT1038" s="9"/>
      <c r="BU1038" s="20"/>
      <c r="BV1038" s="251" t="s">
        <v>0</v>
      </c>
      <c r="BW1038" s="252"/>
      <c r="BX1038" s="253" t="s">
        <v>1</v>
      </c>
      <c r="BY1038" s="254"/>
      <c r="BZ1038" s="36"/>
      <c r="CA1038" s="7" t="s">
        <v>11</v>
      </c>
      <c r="CB1038" s="8"/>
      <c r="CC1038" s="8" t="s">
        <v>12</v>
      </c>
      <c r="CD1038" s="9"/>
      <c r="CE1038" s="36"/>
      <c r="CF1038" s="251" t="s">
        <v>0</v>
      </c>
      <c r="CG1038" s="252"/>
      <c r="CH1038" s="253" t="s">
        <v>1</v>
      </c>
      <c r="CI1038" s="254"/>
      <c r="CJ1038" s="23"/>
      <c r="CK1038" s="7" t="s">
        <v>23</v>
      </c>
      <c r="CL1038" s="8"/>
      <c r="CM1038" s="8" t="s">
        <v>24</v>
      </c>
      <c r="CN1038" s="9"/>
      <c r="CO1038" s="23"/>
      <c r="CP1038" s="251" t="s">
        <v>0</v>
      </c>
      <c r="CQ1038" s="252"/>
      <c r="CR1038" s="253" t="s">
        <v>1</v>
      </c>
      <c r="CS1038" s="254"/>
      <c r="CU1038" s="26" t="s">
        <v>25</v>
      </c>
      <c r="CW1038" s="50" t="s">
        <v>44</v>
      </c>
    </row>
    <row r="1039" spans="1:101" ht="18" customHeight="1" thickTop="1" thickBot="1">
      <c r="B1039" s="34">
        <v>1.41</v>
      </c>
      <c r="D1039" s="11">
        <v>1</v>
      </c>
      <c r="E1039" s="12">
        <v>0</v>
      </c>
      <c r="F1039" s="13">
        <v>0</v>
      </c>
      <c r="G1039" s="40">
        <f t="shared" ref="G1039" si="10908">-1/($E$4*$B1039)</f>
        <v>-0.74505710490180532</v>
      </c>
      <c r="H1039" s="10"/>
      <c r="I1039" s="11">
        <v>1</v>
      </c>
      <c r="J1039" s="12">
        <v>0</v>
      </c>
      <c r="K1039" s="13">
        <v>0</v>
      </c>
      <c r="L1039" s="14">
        <v>0</v>
      </c>
      <c r="N1039" s="1">
        <f t="shared" ref="N1039" si="10909">D1039*I1039+F1039*I1042-E1039*J1039-G1039*J1042</f>
        <v>0.22758471823330007</v>
      </c>
      <c r="O1039" s="4">
        <f t="shared" ref="O1039" si="10910">(D1039*J1039+E1039*I1039+F1039*J1042+G1039*I1042)</f>
        <v>0</v>
      </c>
      <c r="P1039" s="2">
        <f t="shared" ref="P1039" si="10911">D1039*K1039+F1039*K1042-E1039*L1039-G1039*L1042</f>
        <v>0</v>
      </c>
      <c r="Q1039" s="3">
        <f t="shared" ref="Q1039" si="10912">(D1039*L1039+E1039*K1039+F1039*L1042+G1039*K1042)</f>
        <v>-0.74505710490180532</v>
      </c>
      <c r="S1039" s="11">
        <v>1</v>
      </c>
      <c r="T1039" s="12">
        <v>0</v>
      </c>
      <c r="U1039" s="13">
        <v>0</v>
      </c>
      <c r="V1039" s="40">
        <f t="shared" ref="V1039" si="10913">-1/($T$4*$B1039)</f>
        <v>-1.4235645486873314</v>
      </c>
      <c r="W1039" s="20"/>
      <c r="X1039" s="1">
        <f t="shared" ref="X1039" si="10914">N1039*S1039+P1039*S1042-O1039*T1039-Q1039*T1042</f>
        <v>0.22758471823330007</v>
      </c>
      <c r="Y1039" s="4">
        <f t="shared" ref="Y1039" si="10915">(N1039*T1039+O1039*S1039+P1039*T1042+Q1039*S1042)</f>
        <v>0</v>
      </c>
      <c r="Z1039" s="2">
        <f t="shared" ref="Z1039" si="10916">N1039*U1039+P1039*U1042-O1039*V1039-Q1039*V1042</f>
        <v>0</v>
      </c>
      <c r="AA1039" s="3">
        <f t="shared" ref="AA1039" si="10917">(N1039*V1039+O1039*U1039+P1039*V1042+Q1039*U1042)</f>
        <v>-1.0690386416017266</v>
      </c>
      <c r="AB1039" s="20"/>
      <c r="AC1039" s="11">
        <v>1</v>
      </c>
      <c r="AD1039" s="12">
        <v>0</v>
      </c>
      <c r="AE1039" s="13">
        <v>0</v>
      </c>
      <c r="AF1039" s="14">
        <v>0</v>
      </c>
      <c r="AG1039" s="20"/>
      <c r="AH1039" s="1">
        <f t="shared" ref="AH1039" si="10918">X1039*AC1039+Z1039*AC1042-Y1039*AD1039-AA1039*AD1042</f>
        <v>-1.0385866808316462</v>
      </c>
      <c r="AI1039" s="4">
        <f t="shared" ref="AI1039" si="10919">(X1039*AD1039+Y1039*AC1039+Z1039*AD1042+AA1039*AC1042)</f>
        <v>0</v>
      </c>
      <c r="AJ1039" s="2">
        <f t="shared" ref="AJ1039" si="10920">X1039*AE1039+Z1039*AE1042-Y1039*AF1039-AA1039*AF1042</f>
        <v>0</v>
      </c>
      <c r="AK1039" s="3">
        <f t="shared" ref="AK1039" si="10921">(X1039*AF1039+Y1039*AE1039+Z1039*AF1042+AA1039*AE1042)</f>
        <v>-1.0690386416017266</v>
      </c>
      <c r="AL1039" s="20"/>
      <c r="AM1039" s="11">
        <v>1</v>
      </c>
      <c r="AN1039" s="12">
        <v>0</v>
      </c>
      <c r="AO1039" s="13">
        <v>0</v>
      </c>
      <c r="AP1039" s="40">
        <f t="shared" ref="AP1039" si="10922">-1/($AN$4*$B1039)</f>
        <v>-1.4793906094201679</v>
      </c>
      <c r="AR1039" s="1">
        <f t="shared" ref="AR1039" si="10923">AH1039*AM1039+AJ1039*AM1042-AI1039*AN1039-AK1039*AN1042</f>
        <v>-1.0385866808316462</v>
      </c>
      <c r="AS1039" s="4">
        <f t="shared" ref="AS1039" si="10924">(AH1039*AN1039+AI1039*AM1039+AJ1039*AN1042+AK1039*AM1042)</f>
        <v>0</v>
      </c>
      <c r="AT1039" s="2">
        <f t="shared" ref="AT1039" si="10925">AH1039*AO1039+AJ1039*AO1042-AI1039*AP1039-AK1039*AP1042</f>
        <v>0</v>
      </c>
      <c r="AU1039" s="3">
        <f t="shared" ref="AU1039" si="10926">(AH1039*AP1039+AI1039*AO1039+AJ1039*AP1042+AK1039*AO1042)</f>
        <v>0.46743674108947175</v>
      </c>
      <c r="AV1039" s="20"/>
      <c r="AW1039" s="11">
        <v>1</v>
      </c>
      <c r="AX1039" s="12">
        <v>0</v>
      </c>
      <c r="AY1039" s="13">
        <v>0</v>
      </c>
      <c r="AZ1039" s="14">
        <v>0</v>
      </c>
      <c r="BA1039" s="20"/>
      <c r="BB1039" s="1">
        <f t="shared" ref="BB1039" si="10927">AR1039*AW1039+AT1039*AW1042-AS1039*AX1039-AU1039*AX1042</f>
        <v>-0.4849537162150942</v>
      </c>
      <c r="BC1039" s="4">
        <f t="shared" ref="BC1039" si="10928">(AR1039*AX1039+AS1039*AW1039+AT1039*AX1042+AU1039*AW1042)</f>
        <v>0</v>
      </c>
      <c r="BD1039" s="2">
        <f t="shared" ref="BD1039" si="10929">AR1039*AY1039+AT1039*AY1042-AS1039*AZ1039-AU1039*AZ1042</f>
        <v>0</v>
      </c>
      <c r="BE1039" s="3">
        <f t="shared" ref="BE1039" si="10930">(AR1039*AZ1039+AS1039*AY1039+AT1039*AZ1042+AU1039*AY1042)</f>
        <v>0.46743674108947175</v>
      </c>
      <c r="BF1039" s="20"/>
      <c r="BG1039" s="11">
        <v>1</v>
      </c>
      <c r="BH1039" s="12">
        <v>0</v>
      </c>
      <c r="BI1039" s="13">
        <v>0</v>
      </c>
      <c r="BJ1039" s="40">
        <f t="shared" ref="BJ1039" si="10931">-1/($BH$4*$B1039)</f>
        <v>-1.4235645486873314</v>
      </c>
      <c r="BK1039" s="20"/>
      <c r="BL1039" s="1">
        <f t="shared" ref="BL1039" si="10932">BB1039*BG1039+BD1039*BG1042-BC1039*BH1039-BE1039*BH1042</f>
        <v>-0.4849537162150942</v>
      </c>
      <c r="BM1039" s="4">
        <f t="shared" ref="BM1039" si="10933">(BB1039*BH1039+BC1039*BG1039+BD1039*BH1042+BE1039*BG1042)</f>
        <v>0</v>
      </c>
      <c r="BN1039" s="2">
        <f t="shared" ref="BN1039" si="10934">BB1039*BI1039+BD1039*BI1042-BC1039*BJ1039-BE1039*BJ1042</f>
        <v>0</v>
      </c>
      <c r="BO1039" s="3">
        <f t="shared" ref="BO1039" si="10935">(BB1039*BJ1039+BC1039*BI1039+BD1039*BJ1042+BE1039*BI1042)</f>
        <v>1.1577996592474564</v>
      </c>
      <c r="BP1039" s="20"/>
      <c r="BQ1039" s="11">
        <v>1</v>
      </c>
      <c r="BR1039" s="12">
        <v>0</v>
      </c>
      <c r="BS1039" s="13">
        <v>0</v>
      </c>
      <c r="BT1039" s="14">
        <v>0</v>
      </c>
      <c r="BU1039" s="20"/>
      <c r="BV1039" s="1">
        <f t="shared" ref="BV1039" si="10936">BL1039*BQ1039+BN1039*BQ1042-BM1039*BR1039-BO1039*BR1042</f>
        <v>0.71535984920601237</v>
      </c>
      <c r="BW1039" s="4">
        <f t="shared" ref="BW1039" si="10937">(BL1039*BR1039+BM1039*BQ1039+BN1039*BR1042+BO1039*BQ1042)</f>
        <v>0</v>
      </c>
      <c r="BX1039" s="2">
        <f t="shared" ref="BX1039" si="10938">BL1039*BS1039+BN1039*BS1042-BM1039*BT1039-BO1039*BT1042</f>
        <v>0</v>
      </c>
      <c r="BY1039" s="3">
        <f t="shared" ref="BY1039" si="10939">(BL1039*BT1039+BM1039*BS1039+BN1039*BT1042+BO1039*BS1042)</f>
        <v>1.1577996592474564</v>
      </c>
      <c r="BZ1039" s="20"/>
      <c r="CA1039" s="11">
        <v>1</v>
      </c>
      <c r="CB1039" s="12">
        <v>0</v>
      </c>
      <c r="CC1039" s="13">
        <v>0</v>
      </c>
      <c r="CD1039" s="40">
        <f t="shared" ref="CD1039" si="10940">-1/($CB$4*$B1039)</f>
        <v>-0.74505710490180532</v>
      </c>
      <c r="CE1039" s="20"/>
      <c r="CF1039" s="1">
        <f t="shared" ref="CF1039" si="10941">BV1039*CA1039+BX1039*CA1042-BW1039*CB1039-BY1039*CB1042</f>
        <v>0.71535984920601237</v>
      </c>
      <c r="CG1039" s="4">
        <f t="shared" ref="CG1039" si="10942">(BV1039*CB1039+BW1039*CA1039+BX1039*CB1042+BY1039*CA1042)</f>
        <v>0</v>
      </c>
      <c r="CH1039" s="2">
        <f t="shared" ref="CH1039" si="10943">BV1039*CC1039+BX1039*CC1042-BW1039*CD1039-BY1039*CD1042</f>
        <v>0</v>
      </c>
      <c r="CI1039" s="3">
        <f t="shared" ref="CI1039" si="10944">(BV1039*CD1039+BW1039*CC1039+BX1039*CD1042+BY1039*CC1042)</f>
        <v>0.6248157210350328</v>
      </c>
      <c r="CJ1039" s="28"/>
      <c r="CK1039" s="11">
        <v>1</v>
      </c>
      <c r="CL1039" s="12">
        <v>0</v>
      </c>
      <c r="CM1039" s="13">
        <v>0</v>
      </c>
      <c r="CN1039" s="14">
        <v>0</v>
      </c>
      <c r="CP1039" s="1">
        <f t="shared" ref="CP1039" si="10945">CF1039*CK1039+CH1039*CK1042-CG1039*CL1039-CI1039*CL1042</f>
        <v>0.71535984920601237</v>
      </c>
      <c r="CQ1039" s="4">
        <f t="shared" ref="CQ1039" si="10946">(CF1039*CL1039+CG1039*CK1039+CH1039*CL1042+CI1039*CK1042)</f>
        <v>0.6248157210350328</v>
      </c>
      <c r="CR1039" s="2">
        <f t="shared" ref="CR1039" si="10947">CF1039*CM1039+CH1039*CM1042-CG1039*CN1039-CI1039*CN1042</f>
        <v>0</v>
      </c>
      <c r="CS1039" s="3">
        <f t="shared" ref="CS1039" si="10948">(CF1039*CN1039+CG1039*CM1039+CH1039*CN1042+CI1039*CM1042)</f>
        <v>0.6248157210350328</v>
      </c>
      <c r="CU1039" s="29">
        <f t="shared" ref="CU1039" si="10949">20*LOG(((1+$CL$4)/$CL$4)/((CP1039+CP1042)^2+(CQ1039+CQ1042)^2)^0.5)</f>
        <v>-2.6555355087739936E-2</v>
      </c>
      <c r="CW1039" s="51">
        <f t="shared" ref="CW1039" si="10950">((CP1039^2+CQ1039^2)^0.5)/((CP1042^2+CQ1042^2)^0.5)</f>
        <v>0.89652416953902681</v>
      </c>
    </row>
    <row r="1040" spans="1:101" ht="18" customHeight="1" thickBot="1">
      <c r="D1040" s="11"/>
      <c r="E1040" s="13"/>
      <c r="F1040" s="13"/>
      <c r="G1040" s="15"/>
      <c r="H1040" s="10"/>
      <c r="I1040" s="11"/>
      <c r="J1040" s="13"/>
      <c r="K1040" s="13"/>
      <c r="L1040" s="15"/>
      <c r="N1040" s="5"/>
      <c r="Q1040" s="6"/>
      <c r="S1040" s="11"/>
      <c r="T1040" s="13"/>
      <c r="U1040" s="13"/>
      <c r="V1040" s="15"/>
      <c r="W1040" s="20"/>
      <c r="X1040" s="5"/>
      <c r="AA1040" s="6"/>
      <c r="AB1040" s="20"/>
      <c r="AC1040" s="11"/>
      <c r="AD1040" s="13"/>
      <c r="AE1040" s="13"/>
      <c r="AF1040" s="15"/>
      <c r="AG1040" s="20"/>
      <c r="AH1040" s="5"/>
      <c r="AK1040" s="6"/>
      <c r="AL1040" s="20"/>
      <c r="AM1040" s="11"/>
      <c r="AN1040" s="13"/>
      <c r="AO1040" s="13"/>
      <c r="AP1040" s="15"/>
      <c r="AR1040" s="5"/>
      <c r="AU1040" s="6"/>
      <c r="AW1040" s="11"/>
      <c r="AX1040" s="13"/>
      <c r="AY1040" s="13"/>
      <c r="AZ1040" s="15"/>
      <c r="BA1040" s="20"/>
      <c r="BB1040" s="5"/>
      <c r="BE1040" s="6"/>
      <c r="BG1040" s="11"/>
      <c r="BH1040" s="13"/>
      <c r="BI1040" s="13"/>
      <c r="BJ1040" s="15"/>
      <c r="BL1040" s="5"/>
      <c r="BO1040" s="6"/>
      <c r="BQ1040" s="11"/>
      <c r="BR1040" s="13"/>
      <c r="BS1040" s="13"/>
      <c r="BT1040" s="15"/>
      <c r="BU1040" s="20"/>
      <c r="BV1040" s="5"/>
      <c r="BY1040" s="6"/>
      <c r="CA1040" s="11"/>
      <c r="CB1040" s="13"/>
      <c r="CC1040" s="13"/>
      <c r="CD1040" s="15"/>
      <c r="CF1040" s="5"/>
      <c r="CI1040" s="6"/>
      <c r="CK1040" s="11"/>
      <c r="CL1040" s="13"/>
      <c r="CM1040" s="13"/>
      <c r="CN1040" s="15"/>
      <c r="CP1040" s="5"/>
      <c r="CS1040" s="6"/>
      <c r="CW1040" s="52"/>
    </row>
    <row r="1041" spans="1:101" ht="18" customHeight="1" thickBot="1">
      <c r="D1041" s="11" t="s">
        <v>6</v>
      </c>
      <c r="E1041" s="13"/>
      <c r="F1041" s="13" t="s">
        <v>7</v>
      </c>
      <c r="G1041" s="15"/>
      <c r="H1041" s="10"/>
      <c r="I1041" s="11" t="s">
        <v>8</v>
      </c>
      <c r="J1041" s="13"/>
      <c r="K1041" s="13" t="s">
        <v>9</v>
      </c>
      <c r="L1041" s="15"/>
      <c r="N1041" s="251" t="s">
        <v>26</v>
      </c>
      <c r="O1041" s="252"/>
      <c r="P1041" s="253" t="s">
        <v>27</v>
      </c>
      <c r="Q1041" s="254"/>
      <c r="S1041" s="11" t="s">
        <v>13</v>
      </c>
      <c r="T1041" s="13"/>
      <c r="U1041" s="13" t="s">
        <v>14</v>
      </c>
      <c r="V1041" s="15"/>
      <c r="W1041" s="20"/>
      <c r="X1041" s="251" t="s">
        <v>26</v>
      </c>
      <c r="Y1041" s="252"/>
      <c r="Z1041" s="253" t="s">
        <v>27</v>
      </c>
      <c r="AA1041" s="254"/>
      <c r="AB1041" s="20"/>
      <c r="AC1041" s="11" t="s">
        <v>8</v>
      </c>
      <c r="AD1041" s="13"/>
      <c r="AE1041" s="13" t="s">
        <v>9</v>
      </c>
      <c r="AF1041" s="15"/>
      <c r="AG1041" s="20"/>
      <c r="AH1041" s="251" t="s">
        <v>26</v>
      </c>
      <c r="AI1041" s="252"/>
      <c r="AJ1041" s="253" t="s">
        <v>27</v>
      </c>
      <c r="AK1041" s="254"/>
      <c r="AL1041" s="20"/>
      <c r="AM1041" s="11" t="s">
        <v>13</v>
      </c>
      <c r="AN1041" s="13"/>
      <c r="AO1041" s="13" t="s">
        <v>14</v>
      </c>
      <c r="AP1041" s="15"/>
      <c r="AR1041" s="251" t="s">
        <v>26</v>
      </c>
      <c r="AS1041" s="252"/>
      <c r="AT1041" s="253" t="s">
        <v>27</v>
      </c>
      <c r="AU1041" s="254"/>
      <c r="AV1041" s="36"/>
      <c r="AW1041" s="11" t="s">
        <v>8</v>
      </c>
      <c r="AX1041" s="13"/>
      <c r="AY1041" s="13" t="s">
        <v>9</v>
      </c>
      <c r="AZ1041" s="15"/>
      <c r="BA1041" s="20"/>
      <c r="BB1041" s="251" t="s">
        <v>26</v>
      </c>
      <c r="BC1041" s="252"/>
      <c r="BD1041" s="253" t="s">
        <v>27</v>
      </c>
      <c r="BE1041" s="254"/>
      <c r="BF1041" s="36"/>
      <c r="BG1041" s="11" t="s">
        <v>13</v>
      </c>
      <c r="BH1041" s="13"/>
      <c r="BI1041" s="13" t="s">
        <v>14</v>
      </c>
      <c r="BJ1041" s="15"/>
      <c r="BK1041" s="36"/>
      <c r="BL1041" s="251" t="s">
        <v>26</v>
      </c>
      <c r="BM1041" s="252"/>
      <c r="BN1041" s="253" t="s">
        <v>27</v>
      </c>
      <c r="BO1041" s="254"/>
      <c r="BP1041" s="36"/>
      <c r="BQ1041" s="11" t="s">
        <v>8</v>
      </c>
      <c r="BR1041" s="13"/>
      <c r="BS1041" s="13" t="s">
        <v>9</v>
      </c>
      <c r="BT1041" s="15"/>
      <c r="BU1041" s="20"/>
      <c r="BV1041" s="251" t="s">
        <v>26</v>
      </c>
      <c r="BW1041" s="252"/>
      <c r="BX1041" s="253" t="s">
        <v>27</v>
      </c>
      <c r="BY1041" s="254"/>
      <c r="BZ1041" s="36"/>
      <c r="CA1041" s="11" t="s">
        <v>13</v>
      </c>
      <c r="CB1041" s="13"/>
      <c r="CC1041" s="13" t="s">
        <v>14</v>
      </c>
      <c r="CD1041" s="15"/>
      <c r="CE1041" s="36"/>
      <c r="CF1041" s="251" t="s">
        <v>26</v>
      </c>
      <c r="CG1041" s="252"/>
      <c r="CH1041" s="253" t="s">
        <v>27</v>
      </c>
      <c r="CI1041" s="254"/>
      <c r="CK1041" s="11" t="s">
        <v>28</v>
      </c>
      <c r="CL1041" s="13"/>
      <c r="CM1041" s="13" t="s">
        <v>29</v>
      </c>
      <c r="CN1041" s="15"/>
      <c r="CP1041" s="251" t="s">
        <v>26</v>
      </c>
      <c r="CQ1041" s="252"/>
      <c r="CR1041" s="253" t="s">
        <v>27</v>
      </c>
      <c r="CS1041" s="254"/>
      <c r="CU1041" s="38" t="s">
        <v>37</v>
      </c>
      <c r="CW1041" s="53" t="s">
        <v>45</v>
      </c>
    </row>
    <row r="1042" spans="1:101" ht="18" customHeight="1" thickTop="1" thickBot="1">
      <c r="D1042" s="16">
        <v>0</v>
      </c>
      <c r="E1042" s="17">
        <v>0</v>
      </c>
      <c r="F1042" s="18">
        <v>1</v>
      </c>
      <c r="G1042" s="19">
        <v>0</v>
      </c>
      <c r="H1042" s="10"/>
      <c r="I1042" s="16">
        <v>0</v>
      </c>
      <c r="J1042" s="17">
        <f t="shared" ref="J1042" si="10951">-1/($J$4*$B1039)</f>
        <v>-1.0367195704663474</v>
      </c>
      <c r="K1042" s="18">
        <v>1</v>
      </c>
      <c r="L1042" s="19">
        <v>0</v>
      </c>
      <c r="N1042" s="1">
        <f t="shared" ref="N1042" si="10952">D1042*I1039+F1042*I1042-E1042*J1039-G1042*J1042</f>
        <v>0</v>
      </c>
      <c r="O1042" s="4">
        <f t="shared" ref="O1042" si="10953">(D1042*J1039+E1042*I1039+F1042*J1042+G1042*I1042)</f>
        <v>-1.0367195704663474</v>
      </c>
      <c r="P1042" s="2">
        <f t="shared" ref="P1042" si="10954">D1042*K1039+F1042*K1042-E1042*L1039-G1042*L1042</f>
        <v>1</v>
      </c>
      <c r="Q1042" s="3">
        <f t="shared" ref="Q1042" si="10955">(D1042*L1039+E1042*K1039+F1042*L1042+G1042*K1042)</f>
        <v>0</v>
      </c>
      <c r="S1042" s="16">
        <v>0</v>
      </c>
      <c r="T1042" s="17">
        <v>0</v>
      </c>
      <c r="U1042" s="18">
        <v>1</v>
      </c>
      <c r="V1042" s="19">
        <v>0</v>
      </c>
      <c r="W1042" s="20"/>
      <c r="X1042" s="1">
        <f t="shared" ref="X1042" si="10956">N1042*S1039+P1042*S1042-O1042*T1039-Q1042*T1042</f>
        <v>0</v>
      </c>
      <c r="Y1042" s="4">
        <f t="shared" ref="Y1042" si="10957">(N1042*T1039+O1042*S1039+P1042*T1042+Q1042*S1042)</f>
        <v>-1.0367195704663474</v>
      </c>
      <c r="Z1042" s="2">
        <f t="shared" ref="Z1042" si="10958">N1042*U1039+P1042*U1042-O1042*V1039-Q1042*V1042</f>
        <v>-0.4758372274462499</v>
      </c>
      <c r="AA1042" s="3">
        <f t="shared" ref="AA1042" si="10959">(N1042*V1039+O1042*U1039+P1042*V1042+Q1042*U1042)</f>
        <v>0</v>
      </c>
      <c r="AB1042" s="20"/>
      <c r="AC1042" s="16">
        <v>0</v>
      </c>
      <c r="AD1042" s="17">
        <f t="shared" ref="AD1042" si="10960">-1/($AD$4*$B1039)</f>
        <v>-1.1844019007281703</v>
      </c>
      <c r="AE1042" s="18">
        <v>1</v>
      </c>
      <c r="AF1042" s="19">
        <v>0</v>
      </c>
      <c r="AG1042" s="20"/>
      <c r="AH1042" s="1">
        <f t="shared" ref="AH1042" si="10961">X1042*AC1039+Z1042*AC1042-Y1042*AD1039-AA1042*AD1042</f>
        <v>0</v>
      </c>
      <c r="AI1042" s="4">
        <f t="shared" ref="AI1042" si="10962">(X1042*AD1039+Y1042*AC1039+Z1042*AD1042+AA1042*AC1042)</f>
        <v>-0.47313705384178639</v>
      </c>
      <c r="AJ1042" s="2">
        <f t="shared" ref="AJ1042" si="10963">X1042*AE1039+Z1042*AE1042-Y1042*AF1039-AA1042*AF1042</f>
        <v>-0.4758372274462499</v>
      </c>
      <c r="AK1042" s="3">
        <f t="shared" ref="AK1042" si="10964">(X1042*AF1039+Y1042*AE1039+Z1042*AF1042+AA1042*AE1042)</f>
        <v>0</v>
      </c>
      <c r="AL1042" s="20"/>
      <c r="AM1042" s="16">
        <v>0</v>
      </c>
      <c r="AN1042" s="17">
        <v>0</v>
      </c>
      <c r="AO1042" s="18">
        <v>1</v>
      </c>
      <c r="AP1042" s="19">
        <v>0</v>
      </c>
      <c r="AR1042" s="1">
        <f t="shared" ref="AR1042" si="10965">AH1042*AM1039+AJ1042*AM1042-AI1042*AN1039-AK1042*AN1042</f>
        <v>0</v>
      </c>
      <c r="AS1042" s="4">
        <f t="shared" ref="AS1042" si="10966">(AH1042*AN1039+AI1042*AM1039+AJ1042*AN1042+AK1042*AM1042)</f>
        <v>-0.47313705384178639</v>
      </c>
      <c r="AT1042" s="2">
        <f t="shared" ref="AT1042" si="10967">AH1042*AO1039+AJ1042*AO1042-AI1042*AP1039-AK1042*AP1042</f>
        <v>-1.1757917418685131</v>
      </c>
      <c r="AU1042" s="3">
        <f t="shared" ref="AU1042" si="10968">(AH1042*AP1039+AI1042*AO1039+AJ1042*AP1042+AK1042*AO1042)</f>
        <v>0</v>
      </c>
      <c r="AV1042" s="20"/>
      <c r="AW1042" s="16">
        <v>0</v>
      </c>
      <c r="AX1042" s="17">
        <f t="shared" ref="AX1042" si="10969">-1/($AX$4*$B1039)</f>
        <v>-1.1844019007281703</v>
      </c>
      <c r="AY1042" s="18">
        <v>1</v>
      </c>
      <c r="AZ1042" s="19">
        <v>0</v>
      </c>
      <c r="BA1042" s="20"/>
      <c r="BB1042" s="1">
        <f t="shared" ref="BB1042" si="10970">AR1042*AW1039+AT1042*AW1042-AS1042*AX1039-AU1042*AX1042</f>
        <v>0</v>
      </c>
      <c r="BC1042" s="4">
        <f t="shared" ref="BC1042" si="10971">(AR1042*AX1039+AS1042*AW1039+AT1042*AX1042+AU1042*AW1042)</f>
        <v>0.9194729200877666</v>
      </c>
      <c r="BD1042" s="2">
        <f t="shared" ref="BD1042" si="10972">AR1042*AY1039+AT1042*AY1042-AS1042*AZ1039-AU1042*AZ1042</f>
        <v>-1.1757917418685131</v>
      </c>
      <c r="BE1042" s="3">
        <f t="shared" ref="BE1042" si="10973">(AR1042*AZ1039+AS1042*AY1039+AT1042*AZ1042+AU1042*AY1042)</f>
        <v>0</v>
      </c>
      <c r="BF1042" s="20"/>
      <c r="BG1042" s="16">
        <v>0</v>
      </c>
      <c r="BH1042" s="17">
        <v>0</v>
      </c>
      <c r="BI1042" s="18">
        <v>1</v>
      </c>
      <c r="BJ1042" s="19">
        <v>0</v>
      </c>
      <c r="BK1042" s="20"/>
      <c r="BL1042" s="1">
        <f t="shared" ref="BL1042" si="10974">BB1042*BG1039+BD1042*BG1042-BC1042*BH1039-BE1042*BH1042</f>
        <v>0</v>
      </c>
      <c r="BM1042" s="4">
        <f t="shared" ref="BM1042" si="10975">(BB1042*BH1039+BC1042*BG1039+BD1042*BH1042+BE1042*BG1042)</f>
        <v>0.9194729200877666</v>
      </c>
      <c r="BN1042" s="2">
        <f t="shared" ref="BN1042" si="10976">BB1042*BI1039+BD1042*BI1042-BC1042*BJ1039-BE1042*BJ1042</f>
        <v>0.13313731064645107</v>
      </c>
      <c r="BO1042" s="3">
        <f t="shared" ref="BO1042" si="10977">(BB1042*BJ1039+BC1042*BI1039+BD1042*BJ1042+BE1042*BI1042)</f>
        <v>0</v>
      </c>
      <c r="BP1042" s="20"/>
      <c r="BQ1042" s="16">
        <v>0</v>
      </c>
      <c r="BR1042" s="17">
        <f t="shared" ref="BR1042" si="10978">-1/($BR$4*$B1039)</f>
        <v>-1.0367195704663474</v>
      </c>
      <c r="BS1042" s="18">
        <v>1</v>
      </c>
      <c r="BT1042" s="19">
        <v>0</v>
      </c>
      <c r="BU1042" s="20"/>
      <c r="BV1042" s="1">
        <f t="shared" ref="BV1042" si="10979">BL1042*BQ1039+BN1042*BQ1042-BM1042*BR1039-BO1042*BR1042</f>
        <v>0</v>
      </c>
      <c r="BW1042" s="4">
        <f t="shared" ref="BW1042" si="10980">(BL1042*BR1039+BM1042*BQ1039+BN1042*BR1042+BO1042*BQ1042)</f>
        <v>0.78144686458133317</v>
      </c>
      <c r="BX1042" s="2">
        <f t="shared" ref="BX1042" si="10981">BL1042*BS1039+BN1042*BS1042-BM1042*BT1039-BO1042*BT1042</f>
        <v>0.13313731064645107</v>
      </c>
      <c r="BY1042" s="3">
        <f t="shared" ref="BY1042" si="10982">(BL1042*BT1039+BM1042*BS1039+BN1042*BT1042+BO1042*BS1042)</f>
        <v>0</v>
      </c>
      <c r="BZ1042" s="20"/>
      <c r="CA1042" s="16">
        <v>0</v>
      </c>
      <c r="CB1042" s="17">
        <v>0</v>
      </c>
      <c r="CC1042" s="18">
        <v>1</v>
      </c>
      <c r="CD1042" s="19">
        <v>0</v>
      </c>
      <c r="CE1042" s="20"/>
      <c r="CF1042" s="1">
        <f t="shared" ref="CF1042" si="10983">BV1042*CA1039+BX1042*CA1042-BW1042*CB1039-BY1042*CB1042</f>
        <v>0</v>
      </c>
      <c r="CG1042" s="4">
        <f t="shared" ref="CG1042" si="10984">(BV1042*CB1039+BW1042*CA1039+BX1042*CB1042+BY1042*CA1042)</f>
        <v>0.78144686458133317</v>
      </c>
      <c r="CH1042" s="2">
        <f t="shared" ref="CH1042" si="10985">BV1042*CC1039+BX1042*CC1042-BW1042*CD1039-BY1042*CD1042</f>
        <v>0.71535984920601225</v>
      </c>
      <c r="CI1042" s="3">
        <f t="shared" ref="CI1042" si="10986">(BV1042*CD1039+BW1042*CC1039+BX1042*CD1042+BY1042*CC1042)</f>
        <v>0</v>
      </c>
      <c r="CK1042" s="16">
        <f t="shared" ref="CK1042" si="10987">1/$CL$4</f>
        <v>1</v>
      </c>
      <c r="CL1042" s="17">
        <v>0</v>
      </c>
      <c r="CM1042" s="18">
        <v>1</v>
      </c>
      <c r="CN1042" s="19">
        <v>0</v>
      </c>
      <c r="CP1042" s="1">
        <f t="shared" ref="CP1042" si="10988">CF1042*CK1039+CH1042*CK1042-CG1042*CL1039-CI1042*CL1042</f>
        <v>0.71535984920601225</v>
      </c>
      <c r="CQ1042" s="4">
        <f t="shared" ref="CQ1042" si="10989">(CF1042*CL1039+CG1042*CK1039+CH1042*CL1042+CI1042*CK1042)</f>
        <v>0.78144686458133317</v>
      </c>
      <c r="CR1042" s="2">
        <f t="shared" ref="CR1042" si="10990">CF1042*CM1039+CH1042*CM1042-CG1042*CN1039-CI1042*CN1042</f>
        <v>0.71535984920601225</v>
      </c>
      <c r="CS1042" s="3">
        <f t="shared" ref="CS1042" si="10991">(CF1042*CN1039+CG1042*CM1039+CH1042*CN1042+CI1042*CM1042)</f>
        <v>0</v>
      </c>
      <c r="CU1042" s="39">
        <f t="shared" ref="CU1042" si="10992">(180/PI())*ATAN(-1*(CQ1039/CP1039))</f>
        <v>-41.134891008496467</v>
      </c>
      <c r="CW1042" s="54">
        <f t="shared" ref="CW1042" si="10993">20*LOG(((1-(10^(CU1039/20)^2)*(1-((1-CW1039)/(1+CW1039))^2))^0.5))</f>
        <v>-20.431272874442854</v>
      </c>
    </row>
    <row r="1043" spans="1:101" ht="18" customHeight="1">
      <c r="E1043" s="20"/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30"/>
      <c r="AC1043" s="20"/>
      <c r="AD1043" s="20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  <c r="BA1043" s="20"/>
      <c r="BB1043" s="20"/>
      <c r="BC1043" s="20"/>
      <c r="BD1043" s="20"/>
      <c r="BE1043" s="20"/>
      <c r="BF1043" s="20"/>
      <c r="BG1043" s="20"/>
      <c r="BH1043" s="20"/>
      <c r="BI1043" s="20"/>
      <c r="BJ1043" s="20"/>
      <c r="BK1043" s="20"/>
      <c r="BL1043" s="20"/>
      <c r="BM1043" s="20"/>
      <c r="BN1043" s="20"/>
      <c r="BO1043" s="20"/>
      <c r="BP1043" s="20"/>
      <c r="BQ1043" s="20"/>
      <c r="BR1043" s="20"/>
      <c r="BS1043" s="20"/>
      <c r="BT1043" s="20"/>
      <c r="BU1043" s="20"/>
      <c r="BV1043" s="20"/>
      <c r="BW1043" s="20"/>
      <c r="BX1043" s="20"/>
      <c r="BY1043" s="20"/>
      <c r="BZ1043" s="20"/>
      <c r="CA1043" s="20"/>
      <c r="CB1043" s="20"/>
      <c r="CC1043" s="20"/>
      <c r="CD1043" s="20"/>
      <c r="CE1043" s="20"/>
      <c r="CF1043" s="20"/>
      <c r="CG1043" s="20"/>
      <c r="CH1043" s="20"/>
      <c r="CI1043" s="20"/>
      <c r="CJ1043" s="20"/>
      <c r="CK1043" s="20"/>
      <c r="CL1043" s="20"/>
    </row>
    <row r="1044" spans="1:101" ht="18" customHeight="1"/>
    <row r="1045" spans="1:101" ht="18" customHeight="1" thickBot="1">
      <c r="A1045" s="23"/>
      <c r="B1045" s="23"/>
      <c r="C1045" s="23"/>
      <c r="D1045" s="20" t="s">
        <v>15</v>
      </c>
      <c r="E1045" s="20"/>
      <c r="F1045" s="20"/>
      <c r="G1045" s="20"/>
      <c r="H1045" s="20"/>
      <c r="I1045" s="20" t="s">
        <v>16</v>
      </c>
      <c r="J1045" s="20"/>
      <c r="K1045" s="20"/>
      <c r="L1045" s="20"/>
      <c r="M1045" s="23"/>
      <c r="N1045" s="23"/>
      <c r="O1045" s="24" t="s">
        <v>17</v>
      </c>
      <c r="P1045" s="23"/>
      <c r="Q1045" s="23"/>
      <c r="R1045" s="23"/>
      <c r="S1045" s="20"/>
      <c r="T1045" s="20" t="s">
        <v>18</v>
      </c>
      <c r="U1045" s="23"/>
      <c r="V1045" s="23"/>
      <c r="W1045" s="23"/>
      <c r="X1045" s="23"/>
      <c r="Y1045" s="24" t="s">
        <v>19</v>
      </c>
      <c r="Z1045" s="23"/>
      <c r="AA1045" s="23"/>
      <c r="AB1045" s="23"/>
      <c r="AC1045" s="24" t="s">
        <v>20</v>
      </c>
      <c r="AD1045" s="20"/>
      <c r="AE1045" s="20"/>
      <c r="AF1045" s="20"/>
      <c r="AG1045" s="20"/>
      <c r="AH1045" s="23"/>
      <c r="AI1045" s="24" t="s">
        <v>21</v>
      </c>
      <c r="AJ1045" s="23"/>
      <c r="AK1045" s="23"/>
      <c r="AL1045" s="20"/>
      <c r="AM1045" s="24" t="s">
        <v>31</v>
      </c>
      <c r="AN1045" s="20"/>
      <c r="AO1045" s="23"/>
      <c r="AP1045" s="23"/>
      <c r="AQ1045" s="23"/>
      <c r="AR1045" s="23"/>
      <c r="AS1045" s="24" t="s">
        <v>91</v>
      </c>
      <c r="AT1045" s="23"/>
      <c r="AU1045" s="23"/>
      <c r="AV1045" s="23"/>
      <c r="AW1045" s="24" t="s">
        <v>32</v>
      </c>
      <c r="AX1045" s="20"/>
      <c r="AY1045" s="20"/>
      <c r="AZ1045" s="20"/>
      <c r="BA1045" s="20"/>
      <c r="BB1045" s="23"/>
      <c r="BC1045" s="24" t="s">
        <v>22</v>
      </c>
      <c r="BD1045" s="23"/>
      <c r="BE1045" s="23"/>
      <c r="BF1045" s="23"/>
      <c r="BG1045" s="24" t="s">
        <v>33</v>
      </c>
      <c r="BH1045" s="20"/>
      <c r="BI1045" s="23"/>
      <c r="BJ1045" s="23"/>
      <c r="BK1045" s="23"/>
      <c r="BL1045" s="23"/>
      <c r="BM1045" s="24" t="s">
        <v>34</v>
      </c>
      <c r="BN1045" s="23"/>
      <c r="BO1045" s="23"/>
      <c r="BP1045" s="23"/>
      <c r="BQ1045" s="24" t="s">
        <v>89</v>
      </c>
      <c r="BR1045" s="20"/>
      <c r="BS1045" s="20"/>
      <c r="BT1045" s="20"/>
      <c r="BU1045" s="20"/>
      <c r="BV1045" s="23"/>
      <c r="BW1045" s="24" t="s">
        <v>35</v>
      </c>
      <c r="BX1045" s="23"/>
      <c r="BY1045" s="23"/>
      <c r="BZ1045" s="23"/>
      <c r="CA1045" s="24" t="s">
        <v>90</v>
      </c>
      <c r="CB1045" s="20"/>
      <c r="CC1045" s="23"/>
      <c r="CD1045" s="23"/>
      <c r="CE1045" s="23"/>
      <c r="CF1045" s="23"/>
      <c r="CG1045" s="24" t="s">
        <v>92</v>
      </c>
      <c r="CH1045" s="23"/>
      <c r="CI1045" s="23"/>
      <c r="CJ1045" s="23"/>
      <c r="CK1045" s="24" t="s">
        <v>36</v>
      </c>
      <c r="CL1045" s="24"/>
      <c r="CM1045" s="23"/>
      <c r="CN1045" s="23"/>
      <c r="CO1045" s="23"/>
      <c r="CP1045" s="23"/>
      <c r="CQ1045" s="24" t="s">
        <v>93</v>
      </c>
      <c r="CR1045" s="23"/>
      <c r="CS1045" s="23"/>
    </row>
    <row r="1046" spans="1:101" ht="18" customHeight="1" thickBot="1">
      <c r="A1046" s="23"/>
      <c r="B1046" s="33"/>
      <c r="C1046" s="23"/>
      <c r="D1046" s="7" t="s">
        <v>2</v>
      </c>
      <c r="E1046" s="8"/>
      <c r="F1046" s="8" t="s">
        <v>3</v>
      </c>
      <c r="G1046" s="9"/>
      <c r="H1046" s="10"/>
      <c r="I1046" s="7" t="s">
        <v>4</v>
      </c>
      <c r="J1046" s="8"/>
      <c r="K1046" s="8" t="s">
        <v>5</v>
      </c>
      <c r="L1046" s="9"/>
      <c r="M1046" s="23"/>
      <c r="N1046" s="251" t="s">
        <v>79</v>
      </c>
      <c r="O1046" s="252"/>
      <c r="P1046" s="253" t="s">
        <v>80</v>
      </c>
      <c r="Q1046" s="254"/>
      <c r="R1046" s="23"/>
      <c r="S1046" s="7" t="s">
        <v>11</v>
      </c>
      <c r="T1046" s="8"/>
      <c r="U1046" s="8" t="s">
        <v>12</v>
      </c>
      <c r="V1046" s="9"/>
      <c r="W1046" s="20"/>
      <c r="X1046" s="251" t="s">
        <v>79</v>
      </c>
      <c r="Y1046" s="252"/>
      <c r="Z1046" s="253" t="s">
        <v>80</v>
      </c>
      <c r="AA1046" s="254"/>
      <c r="AB1046" s="20"/>
      <c r="AC1046" s="7" t="s">
        <v>4</v>
      </c>
      <c r="AD1046" s="8"/>
      <c r="AE1046" s="8" t="s">
        <v>5</v>
      </c>
      <c r="AF1046" s="9"/>
      <c r="AG1046" s="20"/>
      <c r="AH1046" s="251" t="s">
        <v>0</v>
      </c>
      <c r="AI1046" s="252"/>
      <c r="AJ1046" s="253" t="s">
        <v>1</v>
      </c>
      <c r="AK1046" s="254"/>
      <c r="AL1046" s="20"/>
      <c r="AM1046" s="7" t="s">
        <v>11</v>
      </c>
      <c r="AN1046" s="8"/>
      <c r="AO1046" s="8" t="s">
        <v>12</v>
      </c>
      <c r="AP1046" s="9"/>
      <c r="AQ1046" s="23"/>
      <c r="AR1046" s="251" t="s">
        <v>0</v>
      </c>
      <c r="AS1046" s="252"/>
      <c r="AT1046" s="253" t="s">
        <v>1</v>
      </c>
      <c r="AU1046" s="254"/>
      <c r="AV1046" s="36"/>
      <c r="AW1046" s="7" t="s">
        <v>4</v>
      </c>
      <c r="AX1046" s="8"/>
      <c r="AY1046" s="8" t="s">
        <v>5</v>
      </c>
      <c r="AZ1046" s="9"/>
      <c r="BA1046" s="20"/>
      <c r="BB1046" s="251" t="s">
        <v>0</v>
      </c>
      <c r="BC1046" s="252"/>
      <c r="BD1046" s="253" t="s">
        <v>1</v>
      </c>
      <c r="BE1046" s="254"/>
      <c r="BF1046" s="36"/>
      <c r="BG1046" s="7" t="s">
        <v>11</v>
      </c>
      <c r="BH1046" s="8"/>
      <c r="BI1046" s="8" t="s">
        <v>12</v>
      </c>
      <c r="BJ1046" s="9"/>
      <c r="BK1046" s="36"/>
      <c r="BL1046" s="251" t="s">
        <v>0</v>
      </c>
      <c r="BM1046" s="252"/>
      <c r="BN1046" s="253" t="s">
        <v>1</v>
      </c>
      <c r="BO1046" s="254"/>
      <c r="BP1046" s="36"/>
      <c r="BQ1046" s="7" t="s">
        <v>4</v>
      </c>
      <c r="BR1046" s="8"/>
      <c r="BS1046" s="8" t="s">
        <v>5</v>
      </c>
      <c r="BT1046" s="9"/>
      <c r="BU1046" s="20"/>
      <c r="BV1046" s="251" t="s">
        <v>0</v>
      </c>
      <c r="BW1046" s="252"/>
      <c r="BX1046" s="253" t="s">
        <v>1</v>
      </c>
      <c r="BY1046" s="254"/>
      <c r="BZ1046" s="36"/>
      <c r="CA1046" s="7" t="s">
        <v>11</v>
      </c>
      <c r="CB1046" s="8"/>
      <c r="CC1046" s="8" t="s">
        <v>12</v>
      </c>
      <c r="CD1046" s="9"/>
      <c r="CE1046" s="36"/>
      <c r="CF1046" s="251" t="s">
        <v>0</v>
      </c>
      <c r="CG1046" s="252"/>
      <c r="CH1046" s="253" t="s">
        <v>1</v>
      </c>
      <c r="CI1046" s="254"/>
      <c r="CJ1046" s="23"/>
      <c r="CK1046" s="7" t="s">
        <v>23</v>
      </c>
      <c r="CL1046" s="8"/>
      <c r="CM1046" s="8" t="s">
        <v>24</v>
      </c>
      <c r="CN1046" s="9"/>
      <c r="CO1046" s="23"/>
      <c r="CP1046" s="251" t="s">
        <v>0</v>
      </c>
      <c r="CQ1046" s="252"/>
      <c r="CR1046" s="253" t="s">
        <v>1</v>
      </c>
      <c r="CS1046" s="254"/>
      <c r="CU1046" s="26" t="s">
        <v>25</v>
      </c>
      <c r="CW1046" s="50" t="s">
        <v>44</v>
      </c>
    </row>
    <row r="1047" spans="1:101" ht="18" customHeight="1" thickTop="1" thickBot="1">
      <c r="B1047" s="34">
        <v>1.42</v>
      </c>
      <c r="D1047" s="11">
        <v>1</v>
      </c>
      <c r="E1047" s="12">
        <v>0</v>
      </c>
      <c r="F1047" s="13">
        <v>0</v>
      </c>
      <c r="G1047" s="40">
        <f t="shared" ref="G1047" si="10994">-1/($E$4*$B1047)</f>
        <v>-0.73981022388137008</v>
      </c>
      <c r="H1047" s="10"/>
      <c r="I1047" s="11">
        <v>1</v>
      </c>
      <c r="J1047" s="12">
        <v>0</v>
      </c>
      <c r="K1047" s="13">
        <v>0</v>
      </c>
      <c r="L1047" s="14">
        <v>0</v>
      </c>
      <c r="N1047" s="1">
        <f t="shared" ref="N1047" si="10995">D1047*I1047+F1047*I1050-E1047*J1047-G1047*J1050</f>
        <v>0.23842550005932539</v>
      </c>
      <c r="O1047" s="4">
        <f t="shared" ref="O1047" si="10996">(D1047*J1047+E1047*I1047+F1047*J1050+G1047*I1050)</f>
        <v>0</v>
      </c>
      <c r="P1047" s="2">
        <f t="shared" ref="P1047" si="10997">D1047*K1047+F1047*K1050-E1047*L1047-G1047*L1050</f>
        <v>0</v>
      </c>
      <c r="Q1047" s="3">
        <f t="shared" ref="Q1047" si="10998">(D1047*L1047+E1047*K1047+F1047*L1050+G1047*K1050)</f>
        <v>-0.73981022388137008</v>
      </c>
      <c r="S1047" s="11">
        <v>1</v>
      </c>
      <c r="T1047" s="12">
        <v>0</v>
      </c>
      <c r="U1047" s="13">
        <v>0</v>
      </c>
      <c r="V1047" s="40">
        <f t="shared" ref="V1047" si="10999">-1/($T$4*$B1047)</f>
        <v>-1.4135394462317865</v>
      </c>
      <c r="W1047" s="20"/>
      <c r="X1047" s="1">
        <f t="shared" ref="X1047" si="11000">N1047*S1047+P1047*S1050-O1047*T1047-Q1047*T1050</f>
        <v>0.23842550005932539</v>
      </c>
      <c r="Y1047" s="4">
        <f t="shared" ref="Y1047" si="11001">(N1047*T1047+O1047*S1047+P1047*T1050+Q1047*S1050)</f>
        <v>0</v>
      </c>
      <c r="Z1047" s="2">
        <f t="shared" ref="Z1047" si="11002">N1047*U1047+P1047*U1050-O1047*V1047-Q1047*V1050</f>
        <v>0</v>
      </c>
      <c r="AA1047" s="3">
        <f t="shared" ref="AA1047" si="11003">(N1047*V1047+O1047*U1047+P1047*V1050+Q1047*U1050)</f>
        <v>-1.0768340732027657</v>
      </c>
      <c r="AB1047" s="20"/>
      <c r="AC1047" s="11">
        <v>1</v>
      </c>
      <c r="AD1047" s="12">
        <v>0</v>
      </c>
      <c r="AE1047" s="13">
        <v>0</v>
      </c>
      <c r="AF1047" s="14">
        <v>0</v>
      </c>
      <c r="AG1047" s="20"/>
      <c r="AH1047" s="1">
        <f t="shared" ref="AH1047" si="11004">X1047*AC1047+Z1047*AC1050-Y1047*AD1047-AA1047*AD1050</f>
        <v>-1.0279971024258865</v>
      </c>
      <c r="AI1047" s="4">
        <f t="shared" ref="AI1047" si="11005">(X1047*AD1047+Y1047*AC1047+Z1047*AD1050+AA1047*AC1050)</f>
        <v>0</v>
      </c>
      <c r="AJ1047" s="2">
        <f t="shared" ref="AJ1047" si="11006">X1047*AE1047+Z1047*AE1050-Y1047*AF1047-AA1047*AF1050</f>
        <v>0</v>
      </c>
      <c r="AK1047" s="3">
        <f t="shared" ref="AK1047" si="11007">(X1047*AF1047+Y1047*AE1047+Z1047*AF1050+AA1047*AE1050)</f>
        <v>-1.0768340732027657</v>
      </c>
      <c r="AL1047" s="20"/>
      <c r="AM1047" s="11">
        <v>1</v>
      </c>
      <c r="AN1047" s="12">
        <v>0</v>
      </c>
      <c r="AO1047" s="13">
        <v>0</v>
      </c>
      <c r="AP1047" s="40">
        <f t="shared" ref="AP1047" si="11008">-1/($AN$4*$B1047)</f>
        <v>-1.4689723656918567</v>
      </c>
      <c r="AR1047" s="1">
        <f t="shared" ref="AR1047" si="11009">AH1047*AM1047+AJ1047*AM1050-AI1047*AN1047-AK1047*AN1050</f>
        <v>-1.0279971024258865</v>
      </c>
      <c r="AS1047" s="4">
        <f t="shared" ref="AS1047" si="11010">(AH1047*AN1047+AI1047*AM1047+AJ1047*AN1050+AK1047*AM1050)</f>
        <v>0</v>
      </c>
      <c r="AT1047" s="2">
        <f t="shared" ref="AT1047" si="11011">AH1047*AO1047+AJ1047*AO1050-AI1047*AP1047-AK1047*AP1050</f>
        <v>0</v>
      </c>
      <c r="AU1047" s="3">
        <f t="shared" ref="AU1047" si="11012">(AH1047*AP1047+AI1047*AO1047+AJ1047*AP1050+AK1047*AO1050)</f>
        <v>0.43326526227216267</v>
      </c>
      <c r="AV1047" s="20"/>
      <c r="AW1047" s="11">
        <v>1</v>
      </c>
      <c r="AX1047" s="12">
        <v>0</v>
      </c>
      <c r="AY1047" s="13">
        <v>0</v>
      </c>
      <c r="AZ1047" s="14">
        <v>0</v>
      </c>
      <c r="BA1047" s="20"/>
      <c r="BB1047" s="1">
        <f t="shared" ref="BB1047" si="11013">AR1047*AW1047+AT1047*AW1050-AS1047*AX1047-AU1047*AX1050</f>
        <v>-0.51845070649768898</v>
      </c>
      <c r="BC1047" s="4">
        <f t="shared" ref="BC1047" si="11014">(AR1047*AX1047+AS1047*AW1047+AT1047*AX1050+AU1047*AW1050)</f>
        <v>0</v>
      </c>
      <c r="BD1047" s="2">
        <f t="shared" ref="BD1047" si="11015">AR1047*AY1047+AT1047*AY1050-AS1047*AZ1047-AU1047*AZ1050</f>
        <v>0</v>
      </c>
      <c r="BE1047" s="3">
        <f t="shared" ref="BE1047" si="11016">(AR1047*AZ1047+AS1047*AY1047+AT1047*AZ1050+AU1047*AY1050)</f>
        <v>0.43326526227216267</v>
      </c>
      <c r="BF1047" s="20"/>
      <c r="BG1047" s="11">
        <v>1</v>
      </c>
      <c r="BH1047" s="12">
        <v>0</v>
      </c>
      <c r="BI1047" s="13">
        <v>0</v>
      </c>
      <c r="BJ1047" s="40">
        <f t="shared" ref="BJ1047" si="11017">-1/($BH$4*$B1047)</f>
        <v>-1.4135394462317865</v>
      </c>
      <c r="BK1047" s="20"/>
      <c r="BL1047" s="1">
        <f t="shared" ref="BL1047" si="11018">BB1047*BG1047+BD1047*BG1050-BC1047*BH1047-BE1047*BH1050</f>
        <v>-0.51845070649768898</v>
      </c>
      <c r="BM1047" s="4">
        <f t="shared" ref="BM1047" si="11019">(BB1047*BH1047+BC1047*BG1047+BD1047*BH1050+BE1047*BG1050)</f>
        <v>0</v>
      </c>
      <c r="BN1047" s="2">
        <f t="shared" ref="BN1047" si="11020">BB1047*BI1047+BD1047*BI1050-BC1047*BJ1047-BE1047*BJ1050</f>
        <v>0</v>
      </c>
      <c r="BO1047" s="3">
        <f t="shared" ref="BO1047" si="11021">(BB1047*BJ1047+BC1047*BI1047+BD1047*BJ1050+BE1047*BI1050)</f>
        <v>1.1661157868333845</v>
      </c>
      <c r="BP1047" s="20"/>
      <c r="BQ1047" s="11">
        <v>1</v>
      </c>
      <c r="BR1047" s="12">
        <v>0</v>
      </c>
      <c r="BS1047" s="13">
        <v>0</v>
      </c>
      <c r="BT1047" s="14">
        <v>0</v>
      </c>
      <c r="BU1047" s="20"/>
      <c r="BV1047" s="1">
        <f t="shared" ref="BV1047" si="11022">BL1047*BQ1047+BN1047*BQ1050-BM1047*BR1047-BO1047*BR1050</f>
        <v>0.68197072397576586</v>
      </c>
      <c r="BW1047" s="4">
        <f t="shared" ref="BW1047" si="11023">(BL1047*BR1047+BM1047*BQ1047+BN1047*BR1050+BO1047*BQ1050)</f>
        <v>0</v>
      </c>
      <c r="BX1047" s="2">
        <f t="shared" ref="BX1047" si="11024">BL1047*BS1047+BN1047*BS1050-BM1047*BT1047-BO1047*BT1050</f>
        <v>0</v>
      </c>
      <c r="BY1047" s="3">
        <f t="shared" ref="BY1047" si="11025">(BL1047*BT1047+BM1047*BS1047+BN1047*BT1050+BO1047*BS1050)</f>
        <v>1.1661157868333845</v>
      </c>
      <c r="BZ1047" s="20"/>
      <c r="CA1047" s="11">
        <v>1</v>
      </c>
      <c r="CB1047" s="12">
        <v>0</v>
      </c>
      <c r="CC1047" s="13">
        <v>0</v>
      </c>
      <c r="CD1047" s="40">
        <f t="shared" ref="CD1047" si="11026">-1/($CB$4*$B1047)</f>
        <v>-0.73981022388137008</v>
      </c>
      <c r="CE1047" s="20"/>
      <c r="CF1047" s="1">
        <f t="shared" ref="CF1047" si="11027">BV1047*CA1047+BX1047*CA1050-BW1047*CB1047-BY1047*CB1050</f>
        <v>0.68197072397576586</v>
      </c>
      <c r="CG1047" s="4">
        <f t="shared" ref="CG1047" si="11028">(BV1047*CB1047+BW1047*CA1047+BX1047*CB1050+BY1047*CA1050)</f>
        <v>0</v>
      </c>
      <c r="CH1047" s="2">
        <f t="shared" ref="CH1047" si="11029">BV1047*CC1047+BX1047*CC1050-BW1047*CD1047-BY1047*CD1050</f>
        <v>0</v>
      </c>
      <c r="CI1047" s="3">
        <f t="shared" ref="CI1047" si="11030">(BV1047*CD1047+BW1047*CC1047+BX1047*CD1050+BY1047*CC1050)</f>
        <v>0.66158687284833306</v>
      </c>
      <c r="CJ1047" s="28"/>
      <c r="CK1047" s="11">
        <v>1</v>
      </c>
      <c r="CL1047" s="12">
        <v>0</v>
      </c>
      <c r="CM1047" s="13">
        <v>0</v>
      </c>
      <c r="CN1047" s="14">
        <v>0</v>
      </c>
      <c r="CP1047" s="1">
        <f t="shared" ref="CP1047" si="11031">CF1047*CK1047+CH1047*CK1050-CG1047*CL1047-CI1047*CL1050</f>
        <v>0.68197072397576586</v>
      </c>
      <c r="CQ1047" s="4">
        <f t="shared" ref="CQ1047" si="11032">(CF1047*CL1047+CG1047*CK1047+CH1047*CL1050+CI1047*CK1050)</f>
        <v>0.66158687284833306</v>
      </c>
      <c r="CR1047" s="2">
        <f t="shared" ref="CR1047" si="11033">CF1047*CM1047+CH1047*CM1050-CG1047*CN1047-CI1047*CN1050</f>
        <v>0</v>
      </c>
      <c r="CS1047" s="3">
        <f t="shared" ref="CS1047" si="11034">(CF1047*CN1047+CG1047*CM1047+CH1047*CN1050+CI1047*CM1050)</f>
        <v>0.66158687284833306</v>
      </c>
      <c r="CU1047" s="29">
        <f t="shared" ref="CU1047" si="11035">20*LOG(((1+$CL$4)/$CL$4)/((CP1047+CP1050)^2+(CQ1047+CQ1050)^2)^0.5)</f>
        <v>-2.3381960720429831E-2</v>
      </c>
      <c r="CW1047" s="51">
        <f t="shared" ref="CW1047" si="11036">((CP1047^2+CQ1047^2)^0.5)/((CP1050^2+CQ1050^2)^0.5)</f>
        <v>0.89828186471919058</v>
      </c>
    </row>
    <row r="1048" spans="1:101" ht="18" customHeight="1" thickBot="1">
      <c r="D1048" s="11"/>
      <c r="E1048" s="13"/>
      <c r="F1048" s="13"/>
      <c r="G1048" s="15"/>
      <c r="H1048" s="10"/>
      <c r="I1048" s="11"/>
      <c r="J1048" s="13"/>
      <c r="K1048" s="13"/>
      <c r="L1048" s="15"/>
      <c r="N1048" s="5"/>
      <c r="Q1048" s="6"/>
      <c r="S1048" s="11"/>
      <c r="T1048" s="13"/>
      <c r="U1048" s="13"/>
      <c r="V1048" s="15"/>
      <c r="W1048" s="20"/>
      <c r="X1048" s="5"/>
      <c r="AA1048" s="6"/>
      <c r="AB1048" s="20"/>
      <c r="AC1048" s="11"/>
      <c r="AD1048" s="13"/>
      <c r="AE1048" s="13"/>
      <c r="AF1048" s="15"/>
      <c r="AG1048" s="20"/>
      <c r="AH1048" s="5"/>
      <c r="AK1048" s="6"/>
      <c r="AL1048" s="20"/>
      <c r="AM1048" s="11"/>
      <c r="AN1048" s="13"/>
      <c r="AO1048" s="13"/>
      <c r="AP1048" s="15"/>
      <c r="AR1048" s="5"/>
      <c r="AU1048" s="6"/>
      <c r="AW1048" s="11"/>
      <c r="AX1048" s="13"/>
      <c r="AY1048" s="13"/>
      <c r="AZ1048" s="15"/>
      <c r="BA1048" s="20"/>
      <c r="BB1048" s="5"/>
      <c r="BE1048" s="6"/>
      <c r="BG1048" s="11"/>
      <c r="BH1048" s="13"/>
      <c r="BI1048" s="13"/>
      <c r="BJ1048" s="15"/>
      <c r="BL1048" s="5"/>
      <c r="BO1048" s="6"/>
      <c r="BQ1048" s="11"/>
      <c r="BR1048" s="13"/>
      <c r="BS1048" s="13"/>
      <c r="BT1048" s="15"/>
      <c r="BU1048" s="20"/>
      <c r="BV1048" s="5"/>
      <c r="BY1048" s="6"/>
      <c r="CA1048" s="11"/>
      <c r="CB1048" s="13"/>
      <c r="CC1048" s="13"/>
      <c r="CD1048" s="15"/>
      <c r="CF1048" s="5"/>
      <c r="CI1048" s="6"/>
      <c r="CK1048" s="11"/>
      <c r="CL1048" s="13"/>
      <c r="CM1048" s="13"/>
      <c r="CN1048" s="15"/>
      <c r="CP1048" s="5"/>
      <c r="CS1048" s="6"/>
      <c r="CW1048" s="52"/>
    </row>
    <row r="1049" spans="1:101" ht="18" customHeight="1" thickBot="1">
      <c r="D1049" s="11" t="s">
        <v>6</v>
      </c>
      <c r="E1049" s="13"/>
      <c r="F1049" s="13" t="s">
        <v>7</v>
      </c>
      <c r="G1049" s="15"/>
      <c r="H1049" s="10"/>
      <c r="I1049" s="11" t="s">
        <v>8</v>
      </c>
      <c r="J1049" s="13"/>
      <c r="K1049" s="13" t="s">
        <v>9</v>
      </c>
      <c r="L1049" s="15"/>
      <c r="N1049" s="251" t="s">
        <v>26</v>
      </c>
      <c r="O1049" s="252"/>
      <c r="P1049" s="253" t="s">
        <v>27</v>
      </c>
      <c r="Q1049" s="254"/>
      <c r="S1049" s="11" t="s">
        <v>13</v>
      </c>
      <c r="T1049" s="13"/>
      <c r="U1049" s="13" t="s">
        <v>14</v>
      </c>
      <c r="V1049" s="15"/>
      <c r="W1049" s="20"/>
      <c r="X1049" s="251" t="s">
        <v>26</v>
      </c>
      <c r="Y1049" s="252"/>
      <c r="Z1049" s="253" t="s">
        <v>27</v>
      </c>
      <c r="AA1049" s="254"/>
      <c r="AB1049" s="20"/>
      <c r="AC1049" s="11" t="s">
        <v>8</v>
      </c>
      <c r="AD1049" s="13"/>
      <c r="AE1049" s="13" t="s">
        <v>9</v>
      </c>
      <c r="AF1049" s="15"/>
      <c r="AG1049" s="20"/>
      <c r="AH1049" s="251" t="s">
        <v>26</v>
      </c>
      <c r="AI1049" s="252"/>
      <c r="AJ1049" s="253" t="s">
        <v>27</v>
      </c>
      <c r="AK1049" s="254"/>
      <c r="AL1049" s="20"/>
      <c r="AM1049" s="11" t="s">
        <v>13</v>
      </c>
      <c r="AN1049" s="13"/>
      <c r="AO1049" s="13" t="s">
        <v>14</v>
      </c>
      <c r="AP1049" s="15"/>
      <c r="AR1049" s="251" t="s">
        <v>26</v>
      </c>
      <c r="AS1049" s="252"/>
      <c r="AT1049" s="253" t="s">
        <v>27</v>
      </c>
      <c r="AU1049" s="254"/>
      <c r="AV1049" s="36"/>
      <c r="AW1049" s="11" t="s">
        <v>8</v>
      </c>
      <c r="AX1049" s="13"/>
      <c r="AY1049" s="13" t="s">
        <v>9</v>
      </c>
      <c r="AZ1049" s="15"/>
      <c r="BA1049" s="20"/>
      <c r="BB1049" s="251" t="s">
        <v>26</v>
      </c>
      <c r="BC1049" s="252"/>
      <c r="BD1049" s="253" t="s">
        <v>27</v>
      </c>
      <c r="BE1049" s="254"/>
      <c r="BF1049" s="36"/>
      <c r="BG1049" s="11" t="s">
        <v>13</v>
      </c>
      <c r="BH1049" s="13"/>
      <c r="BI1049" s="13" t="s">
        <v>14</v>
      </c>
      <c r="BJ1049" s="15"/>
      <c r="BK1049" s="36"/>
      <c r="BL1049" s="251" t="s">
        <v>26</v>
      </c>
      <c r="BM1049" s="252"/>
      <c r="BN1049" s="253" t="s">
        <v>27</v>
      </c>
      <c r="BO1049" s="254"/>
      <c r="BP1049" s="36"/>
      <c r="BQ1049" s="11" t="s">
        <v>8</v>
      </c>
      <c r="BR1049" s="13"/>
      <c r="BS1049" s="13" t="s">
        <v>9</v>
      </c>
      <c r="BT1049" s="15"/>
      <c r="BU1049" s="20"/>
      <c r="BV1049" s="251" t="s">
        <v>26</v>
      </c>
      <c r="BW1049" s="252"/>
      <c r="BX1049" s="253" t="s">
        <v>27</v>
      </c>
      <c r="BY1049" s="254"/>
      <c r="BZ1049" s="36"/>
      <c r="CA1049" s="11" t="s">
        <v>13</v>
      </c>
      <c r="CB1049" s="13"/>
      <c r="CC1049" s="13" t="s">
        <v>14</v>
      </c>
      <c r="CD1049" s="15"/>
      <c r="CE1049" s="36"/>
      <c r="CF1049" s="251" t="s">
        <v>26</v>
      </c>
      <c r="CG1049" s="252"/>
      <c r="CH1049" s="253" t="s">
        <v>27</v>
      </c>
      <c r="CI1049" s="254"/>
      <c r="CK1049" s="11" t="s">
        <v>28</v>
      </c>
      <c r="CL1049" s="13"/>
      <c r="CM1049" s="13" t="s">
        <v>29</v>
      </c>
      <c r="CN1049" s="15"/>
      <c r="CP1049" s="251" t="s">
        <v>26</v>
      </c>
      <c r="CQ1049" s="252"/>
      <c r="CR1049" s="253" t="s">
        <v>27</v>
      </c>
      <c r="CS1049" s="254"/>
      <c r="CU1049" s="38" t="s">
        <v>37</v>
      </c>
      <c r="CW1049" s="53" t="s">
        <v>45</v>
      </c>
    </row>
    <row r="1050" spans="1:101" ht="18" customHeight="1" thickTop="1" thickBot="1">
      <c r="D1050" s="16">
        <v>0</v>
      </c>
      <c r="E1050" s="17">
        <v>0</v>
      </c>
      <c r="F1050" s="18">
        <v>1</v>
      </c>
      <c r="G1050" s="19">
        <v>0</v>
      </c>
      <c r="H1050" s="10"/>
      <c r="I1050" s="16">
        <v>0</v>
      </c>
      <c r="J1050" s="17">
        <f t="shared" ref="J1050" si="11037">-1/($J$4*$B1047)</f>
        <v>-1.0294187284208098</v>
      </c>
      <c r="K1050" s="18">
        <v>1</v>
      </c>
      <c r="L1050" s="19">
        <v>0</v>
      </c>
      <c r="N1050" s="1">
        <f t="shared" ref="N1050" si="11038">D1050*I1047+F1050*I1050-E1050*J1047-G1050*J1050</f>
        <v>0</v>
      </c>
      <c r="O1050" s="4">
        <f t="shared" ref="O1050" si="11039">(D1050*J1047+E1050*I1047+F1050*J1050+G1050*I1050)</f>
        <v>-1.0294187284208098</v>
      </c>
      <c r="P1050" s="2">
        <f t="shared" ref="P1050" si="11040">D1050*K1047+F1050*K1050-E1050*L1047-G1050*L1050</f>
        <v>1</v>
      </c>
      <c r="Q1050" s="3">
        <f t="shared" ref="Q1050" si="11041">(D1050*L1047+E1050*K1047+F1050*L1050+G1050*K1050)</f>
        <v>0</v>
      </c>
      <c r="S1050" s="16">
        <v>0</v>
      </c>
      <c r="T1050" s="17">
        <v>0</v>
      </c>
      <c r="U1050" s="18">
        <v>1</v>
      </c>
      <c r="V1050" s="19">
        <v>0</v>
      </c>
      <c r="W1050" s="20"/>
      <c r="X1050" s="1">
        <f t="shared" ref="X1050" si="11042">N1050*S1047+P1050*S1050-O1050*T1047-Q1050*T1050</f>
        <v>0</v>
      </c>
      <c r="Y1050" s="4">
        <f t="shared" ref="Y1050" si="11043">(N1050*T1047+O1050*S1047+P1050*T1050+Q1050*S1050)</f>
        <v>-1.0294187284208098</v>
      </c>
      <c r="Z1050" s="2">
        <f t="shared" ref="Z1050" si="11044">N1050*U1047+P1050*U1050-O1050*V1047-Q1050*V1050</f>
        <v>-0.45512397931258142</v>
      </c>
      <c r="AA1050" s="3">
        <f t="shared" ref="AA1050" si="11045">(N1050*V1047+O1050*U1047+P1050*V1050+Q1050*U1050)</f>
        <v>0</v>
      </c>
      <c r="AB1050" s="20"/>
      <c r="AC1050" s="16">
        <v>0</v>
      </c>
      <c r="AD1050" s="17">
        <f t="shared" ref="AD1050" si="11046">-1/($AD$4*$B1047)</f>
        <v>-1.1760610422723381</v>
      </c>
      <c r="AE1050" s="18">
        <v>1</v>
      </c>
      <c r="AF1050" s="19">
        <v>0</v>
      </c>
      <c r="AG1050" s="20"/>
      <c r="AH1050" s="1">
        <f t="shared" ref="AH1050" si="11047">X1050*AC1047+Z1050*AC1050-Y1050*AD1047-AA1050*AD1050</f>
        <v>0</v>
      </c>
      <c r="AI1050" s="4">
        <f t="shared" ref="AI1050" si="11048">(X1050*AD1047+Y1050*AC1047+Z1050*AD1050+AA1050*AC1050)</f>
        <v>-0.49416514694732128</v>
      </c>
      <c r="AJ1050" s="2">
        <f t="shared" ref="AJ1050" si="11049">X1050*AE1047+Z1050*AE1050-Y1050*AF1047-AA1050*AF1050</f>
        <v>-0.45512397931258142</v>
      </c>
      <c r="AK1050" s="3">
        <f t="shared" ref="AK1050" si="11050">(X1050*AF1047+Y1050*AE1047+Z1050*AF1050+AA1050*AE1050)</f>
        <v>0</v>
      </c>
      <c r="AL1050" s="20"/>
      <c r="AM1050" s="16">
        <v>0</v>
      </c>
      <c r="AN1050" s="17">
        <v>0</v>
      </c>
      <c r="AO1050" s="18">
        <v>1</v>
      </c>
      <c r="AP1050" s="19">
        <v>0</v>
      </c>
      <c r="AR1050" s="1">
        <f t="shared" ref="AR1050" si="11051">AH1050*AM1047+AJ1050*AM1050-AI1050*AN1047-AK1050*AN1050</f>
        <v>0</v>
      </c>
      <c r="AS1050" s="4">
        <f t="shared" ref="AS1050" si="11052">(AH1050*AN1047+AI1050*AM1047+AJ1050*AN1050+AK1050*AM1050)</f>
        <v>-0.49416514694732128</v>
      </c>
      <c r="AT1050" s="2">
        <f t="shared" ref="AT1050" si="11053">AH1050*AO1047+AJ1050*AO1050-AI1050*AP1047-AK1050*AP1050</f>
        <v>-1.181038924266252</v>
      </c>
      <c r="AU1050" s="3">
        <f t="shared" ref="AU1050" si="11054">(AH1050*AP1047+AI1050*AO1047+AJ1050*AP1050+AK1050*AO1050)</f>
        <v>0</v>
      </c>
      <c r="AV1050" s="20"/>
      <c r="AW1050" s="16">
        <v>0</v>
      </c>
      <c r="AX1050" s="17">
        <f t="shared" ref="AX1050" si="11055">-1/($AX$4*$B1047)</f>
        <v>-1.1760610422723381</v>
      </c>
      <c r="AY1050" s="18">
        <v>1</v>
      </c>
      <c r="AZ1050" s="19">
        <v>0</v>
      </c>
      <c r="BA1050" s="20"/>
      <c r="BB1050" s="1">
        <f t="shared" ref="BB1050" si="11056">AR1050*AW1047+AT1050*AW1050-AS1050*AX1047-AU1050*AX1050</f>
        <v>0</v>
      </c>
      <c r="BC1050" s="4">
        <f t="shared" ref="BC1050" si="11057">(AR1050*AX1047+AS1050*AW1047+AT1050*AX1050+AU1050*AW1050)</f>
        <v>0.89480872128944811</v>
      </c>
      <c r="BD1050" s="2">
        <f t="shared" ref="BD1050" si="11058">AR1050*AY1047+AT1050*AY1050-AS1050*AZ1047-AU1050*AZ1050</f>
        <v>-1.181038924266252</v>
      </c>
      <c r="BE1050" s="3">
        <f t="shared" ref="BE1050" si="11059">(AR1050*AZ1047+AS1050*AY1047+AT1050*AZ1050+AU1050*AY1050)</f>
        <v>0</v>
      </c>
      <c r="BF1050" s="20"/>
      <c r="BG1050" s="16">
        <v>0</v>
      </c>
      <c r="BH1050" s="17">
        <v>0</v>
      </c>
      <c r="BI1050" s="18">
        <v>1</v>
      </c>
      <c r="BJ1050" s="19">
        <v>0</v>
      </c>
      <c r="BK1050" s="20"/>
      <c r="BL1050" s="1">
        <f t="shared" ref="BL1050" si="11060">BB1050*BG1047+BD1050*BG1050-BC1050*BH1047-BE1050*BH1050</f>
        <v>0</v>
      </c>
      <c r="BM1050" s="4">
        <f t="shared" ref="BM1050" si="11061">(BB1050*BH1047+BC1050*BG1047+BD1050*BH1050+BE1050*BG1050)</f>
        <v>0.89480872128944811</v>
      </c>
      <c r="BN1050" s="2">
        <f t="shared" ref="BN1050" si="11062">BB1050*BI1047+BD1050*BI1050-BC1050*BJ1047-BE1050*BJ1050</f>
        <v>8.380850010860752E-2</v>
      </c>
      <c r="BO1050" s="3">
        <f t="shared" ref="BO1050" si="11063">(BB1050*BJ1047+BC1050*BI1047+BD1050*BJ1050+BE1050*BI1050)</f>
        <v>0</v>
      </c>
      <c r="BP1050" s="20"/>
      <c r="BQ1050" s="16">
        <v>0</v>
      </c>
      <c r="BR1050" s="17">
        <f t="shared" ref="BR1050" si="11064">-1/($BR$4*$B1047)</f>
        <v>-1.0294187284208098</v>
      </c>
      <c r="BS1050" s="18">
        <v>1</v>
      </c>
      <c r="BT1050" s="19">
        <v>0</v>
      </c>
      <c r="BU1050" s="20"/>
      <c r="BV1050" s="1">
        <f t="shared" ref="BV1050" si="11065">BL1050*BQ1047+BN1050*BQ1050-BM1050*BR1047-BO1050*BR1050</f>
        <v>0</v>
      </c>
      <c r="BW1050" s="4">
        <f t="shared" ref="BW1050" si="11066">(BL1050*BR1047+BM1050*BQ1047+BN1050*BR1050+BO1050*BQ1050)</f>
        <v>0.80853468167678999</v>
      </c>
      <c r="BX1050" s="2">
        <f t="shared" ref="BX1050" si="11067">BL1050*BS1047+BN1050*BS1050-BM1050*BT1047-BO1050*BT1050</f>
        <v>8.380850010860752E-2</v>
      </c>
      <c r="BY1050" s="3">
        <f t="shared" ref="BY1050" si="11068">(BL1050*BT1047+BM1050*BS1047+BN1050*BT1050+BO1050*BS1050)</f>
        <v>0</v>
      </c>
      <c r="BZ1050" s="20"/>
      <c r="CA1050" s="16">
        <v>0</v>
      </c>
      <c r="CB1050" s="17">
        <v>0</v>
      </c>
      <c r="CC1050" s="18">
        <v>1</v>
      </c>
      <c r="CD1050" s="19">
        <v>0</v>
      </c>
      <c r="CE1050" s="20"/>
      <c r="CF1050" s="1">
        <f t="shared" ref="CF1050" si="11069">BV1050*CA1047+BX1050*CA1050-BW1050*CB1047-BY1050*CB1050</f>
        <v>0</v>
      </c>
      <c r="CG1050" s="4">
        <f t="shared" ref="CG1050" si="11070">(BV1050*CB1047+BW1050*CA1047+BX1050*CB1050+BY1050*CA1050)</f>
        <v>0.80853468167678999</v>
      </c>
      <c r="CH1050" s="2">
        <f t="shared" ref="CH1050" si="11071">BV1050*CC1047+BX1050*CC1050-BW1050*CD1047-BY1050*CD1050</f>
        <v>0.68197072397576586</v>
      </c>
      <c r="CI1050" s="3">
        <f t="shared" ref="CI1050" si="11072">(BV1050*CD1047+BW1050*CC1047+BX1050*CD1050+BY1050*CC1050)</f>
        <v>0</v>
      </c>
      <c r="CK1050" s="16">
        <f t="shared" ref="CK1050" si="11073">1/$CL$4</f>
        <v>1</v>
      </c>
      <c r="CL1050" s="17">
        <v>0</v>
      </c>
      <c r="CM1050" s="18">
        <v>1</v>
      </c>
      <c r="CN1050" s="19">
        <v>0</v>
      </c>
      <c r="CP1050" s="1">
        <f t="shared" ref="CP1050" si="11074">CF1050*CK1047+CH1050*CK1050-CG1050*CL1047-CI1050*CL1050</f>
        <v>0.68197072397576586</v>
      </c>
      <c r="CQ1050" s="4">
        <f t="shared" ref="CQ1050" si="11075">(CF1050*CL1047+CG1050*CK1047+CH1050*CL1050+CI1050*CK1050)</f>
        <v>0.80853468167678999</v>
      </c>
      <c r="CR1050" s="2">
        <f t="shared" ref="CR1050" si="11076">CF1050*CM1047+CH1050*CM1050-CG1050*CN1047-CI1050*CN1050</f>
        <v>0.68197072397576586</v>
      </c>
      <c r="CS1050" s="3">
        <f t="shared" ref="CS1050" si="11077">(CF1050*CN1047+CG1050*CM1047+CH1050*CN1050+CI1050*CM1050)</f>
        <v>0</v>
      </c>
      <c r="CU1050" s="39">
        <f t="shared" ref="CU1050" si="11078">(180/PI())*ATAN(-1*(CQ1047/CP1047))</f>
        <v>-44.130800907376312</v>
      </c>
      <c r="CW1050" s="54">
        <f t="shared" ref="CW1050" si="11079">20*LOG(((1-(10^(CU1047/20)^2)*(1-((1-CW1047)/(1+CW1047))^2))^0.5))</f>
        <v>-20.848487798601067</v>
      </c>
    </row>
    <row r="1051" spans="1:101" ht="18" customHeight="1">
      <c r="E1051" s="20"/>
      <c r="F1051" s="20"/>
      <c r="G1051" s="20"/>
      <c r="H1051" s="20"/>
      <c r="I1051" s="20"/>
      <c r="J1051" s="20"/>
      <c r="K1051" s="20"/>
      <c r="L1051" s="20"/>
      <c r="M1051" s="20"/>
      <c r="N1051" s="20"/>
      <c r="O1051" s="20"/>
      <c r="P1051" s="20"/>
      <c r="Q1051" s="20"/>
      <c r="R1051" s="20"/>
      <c r="S1051" s="20"/>
      <c r="T1051" s="20"/>
      <c r="U1051" s="20"/>
      <c r="V1051" s="20"/>
      <c r="W1051" s="20"/>
      <c r="X1051" s="20"/>
      <c r="Y1051" s="20"/>
      <c r="Z1051" s="20"/>
      <c r="AA1051" s="20"/>
      <c r="AB1051" s="30"/>
      <c r="AC1051" s="20"/>
      <c r="AD1051" s="20"/>
      <c r="AE1051" s="20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20"/>
      <c r="AS1051" s="20"/>
      <c r="AT1051" s="20"/>
      <c r="AU1051" s="20"/>
      <c r="AV1051" s="20"/>
      <c r="AW1051" s="20"/>
      <c r="AX1051" s="20"/>
      <c r="AY1051" s="20"/>
      <c r="AZ1051" s="20"/>
      <c r="BA1051" s="20"/>
      <c r="BB1051" s="20"/>
      <c r="BC1051" s="20"/>
      <c r="BD1051" s="20"/>
      <c r="BE1051" s="20"/>
      <c r="BF1051" s="20"/>
      <c r="BG1051" s="20"/>
      <c r="BH1051" s="20"/>
      <c r="BI1051" s="20"/>
      <c r="BJ1051" s="20"/>
      <c r="BK1051" s="20"/>
      <c r="BL1051" s="20"/>
      <c r="BM1051" s="20"/>
      <c r="BN1051" s="20"/>
      <c r="BO1051" s="20"/>
      <c r="BP1051" s="20"/>
      <c r="BQ1051" s="20"/>
      <c r="BR1051" s="20"/>
      <c r="BS1051" s="20"/>
      <c r="BT1051" s="20"/>
      <c r="BU1051" s="20"/>
      <c r="BV1051" s="20"/>
      <c r="BW1051" s="20"/>
      <c r="BX1051" s="20"/>
      <c r="BY1051" s="20"/>
      <c r="BZ1051" s="20"/>
      <c r="CA1051" s="20"/>
      <c r="CB1051" s="20"/>
      <c r="CC1051" s="20"/>
      <c r="CD1051" s="20"/>
      <c r="CE1051" s="20"/>
      <c r="CF1051" s="20"/>
      <c r="CG1051" s="20"/>
      <c r="CH1051" s="20"/>
      <c r="CI1051" s="20"/>
      <c r="CJ1051" s="20"/>
      <c r="CK1051" s="20"/>
      <c r="CL1051" s="20"/>
    </row>
    <row r="1052" spans="1:101" ht="18" customHeight="1"/>
    <row r="1053" spans="1:101" ht="18" customHeight="1" thickBot="1">
      <c r="A1053" s="23"/>
      <c r="B1053" s="23"/>
      <c r="C1053" s="23"/>
      <c r="D1053" s="20" t="s">
        <v>15</v>
      </c>
      <c r="E1053" s="20"/>
      <c r="F1053" s="20"/>
      <c r="G1053" s="20"/>
      <c r="H1053" s="20"/>
      <c r="I1053" s="20" t="s">
        <v>16</v>
      </c>
      <c r="J1053" s="20"/>
      <c r="K1053" s="20"/>
      <c r="L1053" s="20"/>
      <c r="M1053" s="23"/>
      <c r="N1053" s="23"/>
      <c r="O1053" s="24" t="s">
        <v>17</v>
      </c>
      <c r="P1053" s="23"/>
      <c r="Q1053" s="23"/>
      <c r="R1053" s="23"/>
      <c r="S1053" s="20"/>
      <c r="T1053" s="20" t="s">
        <v>18</v>
      </c>
      <c r="U1053" s="23"/>
      <c r="V1053" s="23"/>
      <c r="W1053" s="23"/>
      <c r="X1053" s="23"/>
      <c r="Y1053" s="24" t="s">
        <v>19</v>
      </c>
      <c r="Z1053" s="23"/>
      <c r="AA1053" s="23"/>
      <c r="AB1053" s="23"/>
      <c r="AC1053" s="24" t="s">
        <v>20</v>
      </c>
      <c r="AD1053" s="20"/>
      <c r="AE1053" s="20"/>
      <c r="AF1053" s="20"/>
      <c r="AG1053" s="20"/>
      <c r="AH1053" s="23"/>
      <c r="AI1053" s="24" t="s">
        <v>21</v>
      </c>
      <c r="AJ1053" s="23"/>
      <c r="AK1053" s="23"/>
      <c r="AL1053" s="20"/>
      <c r="AM1053" s="24" t="s">
        <v>31</v>
      </c>
      <c r="AN1053" s="20"/>
      <c r="AO1053" s="23"/>
      <c r="AP1053" s="23"/>
      <c r="AQ1053" s="23"/>
      <c r="AR1053" s="23"/>
      <c r="AS1053" s="24" t="s">
        <v>91</v>
      </c>
      <c r="AT1053" s="23"/>
      <c r="AU1053" s="23"/>
      <c r="AV1053" s="23"/>
      <c r="AW1053" s="24" t="s">
        <v>32</v>
      </c>
      <c r="AX1053" s="20"/>
      <c r="AY1053" s="20"/>
      <c r="AZ1053" s="20"/>
      <c r="BA1053" s="20"/>
      <c r="BB1053" s="23"/>
      <c r="BC1053" s="24" t="s">
        <v>22</v>
      </c>
      <c r="BD1053" s="23"/>
      <c r="BE1053" s="23"/>
      <c r="BF1053" s="23"/>
      <c r="BG1053" s="24" t="s">
        <v>33</v>
      </c>
      <c r="BH1053" s="20"/>
      <c r="BI1053" s="23"/>
      <c r="BJ1053" s="23"/>
      <c r="BK1053" s="23"/>
      <c r="BL1053" s="23"/>
      <c r="BM1053" s="24" t="s">
        <v>34</v>
      </c>
      <c r="BN1053" s="23"/>
      <c r="BO1053" s="23"/>
      <c r="BP1053" s="23"/>
      <c r="BQ1053" s="24" t="s">
        <v>89</v>
      </c>
      <c r="BR1053" s="20"/>
      <c r="BS1053" s="20"/>
      <c r="BT1053" s="20"/>
      <c r="BU1053" s="20"/>
      <c r="BV1053" s="23"/>
      <c r="BW1053" s="24" t="s">
        <v>35</v>
      </c>
      <c r="BX1053" s="23"/>
      <c r="BY1053" s="23"/>
      <c r="BZ1053" s="23"/>
      <c r="CA1053" s="24" t="s">
        <v>90</v>
      </c>
      <c r="CB1053" s="20"/>
      <c r="CC1053" s="23"/>
      <c r="CD1053" s="23"/>
      <c r="CE1053" s="23"/>
      <c r="CF1053" s="23"/>
      <c r="CG1053" s="24" t="s">
        <v>92</v>
      </c>
      <c r="CH1053" s="23"/>
      <c r="CI1053" s="23"/>
      <c r="CJ1053" s="23"/>
      <c r="CK1053" s="24" t="s">
        <v>36</v>
      </c>
      <c r="CL1053" s="24"/>
      <c r="CM1053" s="23"/>
      <c r="CN1053" s="23"/>
      <c r="CO1053" s="23"/>
      <c r="CP1053" s="23"/>
      <c r="CQ1053" s="24" t="s">
        <v>93</v>
      </c>
      <c r="CR1053" s="23"/>
      <c r="CS1053" s="23"/>
    </row>
    <row r="1054" spans="1:101" ht="18" customHeight="1" thickBot="1">
      <c r="A1054" s="23"/>
      <c r="B1054" s="33"/>
      <c r="C1054" s="23"/>
      <c r="D1054" s="7" t="s">
        <v>2</v>
      </c>
      <c r="E1054" s="8"/>
      <c r="F1054" s="8" t="s">
        <v>3</v>
      </c>
      <c r="G1054" s="9"/>
      <c r="H1054" s="10"/>
      <c r="I1054" s="7" t="s">
        <v>4</v>
      </c>
      <c r="J1054" s="8"/>
      <c r="K1054" s="8" t="s">
        <v>5</v>
      </c>
      <c r="L1054" s="9"/>
      <c r="M1054" s="23"/>
      <c r="N1054" s="251" t="s">
        <v>79</v>
      </c>
      <c r="O1054" s="252"/>
      <c r="P1054" s="253" t="s">
        <v>80</v>
      </c>
      <c r="Q1054" s="254"/>
      <c r="R1054" s="23"/>
      <c r="S1054" s="7" t="s">
        <v>11</v>
      </c>
      <c r="T1054" s="8"/>
      <c r="U1054" s="8" t="s">
        <v>12</v>
      </c>
      <c r="V1054" s="9"/>
      <c r="W1054" s="20"/>
      <c r="X1054" s="251" t="s">
        <v>79</v>
      </c>
      <c r="Y1054" s="252"/>
      <c r="Z1054" s="253" t="s">
        <v>80</v>
      </c>
      <c r="AA1054" s="254"/>
      <c r="AB1054" s="20"/>
      <c r="AC1054" s="7" t="s">
        <v>4</v>
      </c>
      <c r="AD1054" s="8"/>
      <c r="AE1054" s="8" t="s">
        <v>5</v>
      </c>
      <c r="AF1054" s="9"/>
      <c r="AG1054" s="20"/>
      <c r="AH1054" s="251" t="s">
        <v>0</v>
      </c>
      <c r="AI1054" s="252"/>
      <c r="AJ1054" s="253" t="s">
        <v>1</v>
      </c>
      <c r="AK1054" s="254"/>
      <c r="AL1054" s="20"/>
      <c r="AM1054" s="7" t="s">
        <v>11</v>
      </c>
      <c r="AN1054" s="8"/>
      <c r="AO1054" s="8" t="s">
        <v>12</v>
      </c>
      <c r="AP1054" s="9"/>
      <c r="AQ1054" s="23"/>
      <c r="AR1054" s="251" t="s">
        <v>0</v>
      </c>
      <c r="AS1054" s="252"/>
      <c r="AT1054" s="253" t="s">
        <v>1</v>
      </c>
      <c r="AU1054" s="254"/>
      <c r="AV1054" s="36"/>
      <c r="AW1054" s="7" t="s">
        <v>4</v>
      </c>
      <c r="AX1054" s="8"/>
      <c r="AY1054" s="8" t="s">
        <v>5</v>
      </c>
      <c r="AZ1054" s="9"/>
      <c r="BA1054" s="20"/>
      <c r="BB1054" s="251" t="s">
        <v>0</v>
      </c>
      <c r="BC1054" s="252"/>
      <c r="BD1054" s="253" t="s">
        <v>1</v>
      </c>
      <c r="BE1054" s="254"/>
      <c r="BF1054" s="36"/>
      <c r="BG1054" s="7" t="s">
        <v>11</v>
      </c>
      <c r="BH1054" s="8"/>
      <c r="BI1054" s="8" t="s">
        <v>12</v>
      </c>
      <c r="BJ1054" s="9"/>
      <c r="BK1054" s="36"/>
      <c r="BL1054" s="251" t="s">
        <v>0</v>
      </c>
      <c r="BM1054" s="252"/>
      <c r="BN1054" s="253" t="s">
        <v>1</v>
      </c>
      <c r="BO1054" s="254"/>
      <c r="BP1054" s="36"/>
      <c r="BQ1054" s="7" t="s">
        <v>4</v>
      </c>
      <c r="BR1054" s="8"/>
      <c r="BS1054" s="8" t="s">
        <v>5</v>
      </c>
      <c r="BT1054" s="9"/>
      <c r="BU1054" s="20"/>
      <c r="BV1054" s="251" t="s">
        <v>0</v>
      </c>
      <c r="BW1054" s="252"/>
      <c r="BX1054" s="253" t="s">
        <v>1</v>
      </c>
      <c r="BY1054" s="254"/>
      <c r="BZ1054" s="36"/>
      <c r="CA1054" s="7" t="s">
        <v>11</v>
      </c>
      <c r="CB1054" s="8"/>
      <c r="CC1054" s="8" t="s">
        <v>12</v>
      </c>
      <c r="CD1054" s="9"/>
      <c r="CE1054" s="36"/>
      <c r="CF1054" s="251" t="s">
        <v>0</v>
      </c>
      <c r="CG1054" s="252"/>
      <c r="CH1054" s="253" t="s">
        <v>1</v>
      </c>
      <c r="CI1054" s="254"/>
      <c r="CJ1054" s="23"/>
      <c r="CK1054" s="7" t="s">
        <v>23</v>
      </c>
      <c r="CL1054" s="8"/>
      <c r="CM1054" s="8" t="s">
        <v>24</v>
      </c>
      <c r="CN1054" s="9"/>
      <c r="CO1054" s="23"/>
      <c r="CP1054" s="251" t="s">
        <v>0</v>
      </c>
      <c r="CQ1054" s="252"/>
      <c r="CR1054" s="253" t="s">
        <v>1</v>
      </c>
      <c r="CS1054" s="254"/>
      <c r="CU1054" s="26" t="s">
        <v>25</v>
      </c>
      <c r="CW1054" s="50" t="s">
        <v>44</v>
      </c>
    </row>
    <row r="1055" spans="1:101" ht="18" customHeight="1" thickTop="1" thickBot="1">
      <c r="B1055" s="34">
        <v>1.43</v>
      </c>
      <c r="D1055" s="11">
        <v>1</v>
      </c>
      <c r="E1055" s="12">
        <v>0</v>
      </c>
      <c r="F1055" s="13">
        <v>0</v>
      </c>
      <c r="G1055" s="40">
        <f t="shared" ref="G1055" si="11080">-1/($E$4*$B1055)</f>
        <v>-0.73463672581226946</v>
      </c>
      <c r="H1055" s="10"/>
      <c r="I1055" s="11">
        <v>1</v>
      </c>
      <c r="J1055" s="12">
        <v>0</v>
      </c>
      <c r="K1055" s="13">
        <v>0</v>
      </c>
      <c r="L1055" s="14">
        <v>0</v>
      </c>
      <c r="N1055" s="1">
        <f t="shared" ref="N1055" si="11081">D1055*I1055+F1055*I1058-E1055*J1055-G1055*J1058</f>
        <v>0.24903964903888887</v>
      </c>
      <c r="O1055" s="4">
        <f t="shared" ref="O1055" si="11082">(D1055*J1055+E1055*I1055+F1055*J1058+G1055*I1058)</f>
        <v>0</v>
      </c>
      <c r="P1055" s="2">
        <f t="shared" ref="P1055" si="11083">D1055*K1055+F1055*K1058-E1055*L1055-G1055*L1058</f>
        <v>0</v>
      </c>
      <c r="Q1055" s="3">
        <f t="shared" ref="Q1055" si="11084">(D1055*L1055+E1055*K1055+F1055*L1058+G1055*K1058)</f>
        <v>-0.73463672581226946</v>
      </c>
      <c r="S1055" s="11">
        <v>1</v>
      </c>
      <c r="T1055" s="12">
        <v>0</v>
      </c>
      <c r="U1055" s="13">
        <v>0</v>
      </c>
      <c r="V1055" s="40">
        <f t="shared" ref="V1055" si="11085">-1/($T$4*$B1055)</f>
        <v>-1.4036545549993966</v>
      </c>
      <c r="W1055" s="20"/>
      <c r="X1055" s="1">
        <f t="shared" ref="X1055" si="11086">N1055*S1055+P1055*S1058-O1055*T1055-Q1055*T1058</f>
        <v>0.24903964903888887</v>
      </c>
      <c r="Y1055" s="4">
        <f t="shared" ref="Y1055" si="11087">(N1055*T1055+O1055*S1055+P1055*T1058+Q1055*S1058)</f>
        <v>0</v>
      </c>
      <c r="Z1055" s="2">
        <f t="shared" ref="Z1055" si="11088">N1055*U1055+P1055*U1058-O1055*V1055-Q1055*V1058</f>
        <v>0</v>
      </c>
      <c r="AA1055" s="3">
        <f t="shared" ref="AA1055" si="11089">(N1055*V1055+O1055*U1055+P1055*V1058+Q1055*U1058)</f>
        <v>-1.0842023635611568</v>
      </c>
      <c r="AB1055" s="20"/>
      <c r="AC1055" s="11">
        <v>1</v>
      </c>
      <c r="AD1055" s="12">
        <v>0</v>
      </c>
      <c r="AE1055" s="13">
        <v>0</v>
      </c>
      <c r="AF1055" s="14">
        <v>0</v>
      </c>
      <c r="AG1055" s="20"/>
      <c r="AH1055" s="1">
        <f t="shared" ref="AH1055" si="11090">X1055*AC1055+Z1055*AC1058-Y1055*AD1055-AA1055*AD1058</f>
        <v>-1.0171318122533424</v>
      </c>
      <c r="AI1055" s="4">
        <f t="shared" ref="AI1055" si="11091">(X1055*AD1055+Y1055*AC1055+Z1055*AD1058+AA1055*AC1058)</f>
        <v>0</v>
      </c>
      <c r="AJ1055" s="2">
        <f t="shared" ref="AJ1055" si="11092">X1055*AE1055+Z1055*AE1058-Y1055*AF1055-AA1055*AF1058</f>
        <v>0</v>
      </c>
      <c r="AK1055" s="3">
        <f t="shared" ref="AK1055" si="11093">(X1055*AF1055+Y1055*AE1055+Z1055*AF1058+AA1055*AE1058)</f>
        <v>-1.0842023635611568</v>
      </c>
      <c r="AL1055" s="20"/>
      <c r="AM1055" s="11">
        <v>1</v>
      </c>
      <c r="AN1055" s="12">
        <v>0</v>
      </c>
      <c r="AO1055" s="13">
        <v>0</v>
      </c>
      <c r="AP1055" s="40">
        <f t="shared" ref="AP1055" si="11094">-1/($AN$4*$B1055)</f>
        <v>-1.4586998316660396</v>
      </c>
      <c r="AR1055" s="1">
        <f t="shared" ref="AR1055" si="11095">AH1055*AM1055+AJ1055*AM1058-AI1055*AN1055-AK1055*AN1058</f>
        <v>-1.0171318122533424</v>
      </c>
      <c r="AS1055" s="4">
        <f t="shared" ref="AS1055" si="11096">(AH1055*AN1055+AI1055*AM1055+AJ1055*AN1058+AK1055*AM1058)</f>
        <v>0</v>
      </c>
      <c r="AT1055" s="2">
        <f t="shared" ref="AT1055" si="11097">AH1055*AO1055+AJ1055*AO1058-AI1055*AP1055-AK1055*AP1058</f>
        <v>0</v>
      </c>
      <c r="AU1055" s="3">
        <f t="shared" ref="AU1055" si="11098">(AH1055*AP1055+AI1055*AO1055+AJ1055*AP1058+AK1055*AO1058)</f>
        <v>0.39948763975496737</v>
      </c>
      <c r="AV1055" s="20"/>
      <c r="AW1055" s="11">
        <v>1</v>
      </c>
      <c r="AX1055" s="12">
        <v>0</v>
      </c>
      <c r="AY1055" s="13">
        <v>0</v>
      </c>
      <c r="AZ1055" s="14">
        <v>0</v>
      </c>
      <c r="BA1055" s="20"/>
      <c r="BB1055" s="1">
        <f t="shared" ref="BB1055" si="11099">AR1055*AW1055+AT1055*AW1058-AS1055*AX1055-AU1055*AX1058</f>
        <v>-0.5505954297506126</v>
      </c>
      <c r="BC1055" s="4">
        <f t="shared" ref="BC1055" si="11100">(AR1055*AX1055+AS1055*AW1055+AT1055*AX1058+AU1055*AW1058)</f>
        <v>0</v>
      </c>
      <c r="BD1055" s="2">
        <f t="shared" ref="BD1055" si="11101">AR1055*AY1055+AT1055*AY1058-AS1055*AZ1055-AU1055*AZ1058</f>
        <v>0</v>
      </c>
      <c r="BE1055" s="3">
        <f t="shared" ref="BE1055" si="11102">(AR1055*AZ1055+AS1055*AY1055+AT1055*AZ1058+AU1055*AY1058)</f>
        <v>0.39948763975496737</v>
      </c>
      <c r="BF1055" s="20"/>
      <c r="BG1055" s="11">
        <v>1</v>
      </c>
      <c r="BH1055" s="12">
        <v>0</v>
      </c>
      <c r="BI1055" s="13">
        <v>0</v>
      </c>
      <c r="BJ1055" s="40">
        <f t="shared" ref="BJ1055" si="11103">-1/($BH$4*$B1055)</f>
        <v>-1.4036545549993966</v>
      </c>
      <c r="BK1055" s="20"/>
      <c r="BL1055" s="1">
        <f t="shared" ref="BL1055" si="11104">BB1055*BG1055+BD1055*BG1058-BC1055*BH1055-BE1055*BH1058</f>
        <v>-0.5505954297506126</v>
      </c>
      <c r="BM1055" s="4">
        <f t="shared" ref="BM1055" si="11105">(BB1055*BH1055+BC1055*BG1055+BD1055*BH1058+BE1055*BG1058)</f>
        <v>0</v>
      </c>
      <c r="BN1055" s="2">
        <f t="shared" ref="BN1055" si="11106">BB1055*BI1055+BD1055*BI1058-BC1055*BJ1055-BE1055*BJ1058</f>
        <v>0</v>
      </c>
      <c r="BO1055" s="3">
        <f t="shared" ref="BO1055" si="11107">(BB1055*BJ1055+BC1055*BI1055+BD1055*BJ1058+BE1055*BI1058)</f>
        <v>1.1723334226862652</v>
      </c>
      <c r="BP1055" s="20"/>
      <c r="BQ1055" s="11">
        <v>1</v>
      </c>
      <c r="BR1055" s="12">
        <v>0</v>
      </c>
      <c r="BS1055" s="13">
        <v>0</v>
      </c>
      <c r="BT1055" s="14">
        <v>0</v>
      </c>
      <c r="BU1055" s="20"/>
      <c r="BV1055" s="1">
        <f t="shared" ref="BV1055" si="11108">BL1055*BQ1055+BN1055*BQ1058-BM1055*BR1055-BO1055*BR1058</f>
        <v>0.64778723696198437</v>
      </c>
      <c r="BW1055" s="4">
        <f t="shared" ref="BW1055" si="11109">(BL1055*BR1055+BM1055*BQ1055+BN1055*BR1058+BO1055*BQ1058)</f>
        <v>0</v>
      </c>
      <c r="BX1055" s="2">
        <f t="shared" ref="BX1055" si="11110">BL1055*BS1055+BN1055*BS1058-BM1055*BT1055-BO1055*BT1058</f>
        <v>0</v>
      </c>
      <c r="BY1055" s="3">
        <f t="shared" ref="BY1055" si="11111">(BL1055*BT1055+BM1055*BS1055+BN1055*BT1058+BO1055*BS1058)</f>
        <v>1.1723334226862652</v>
      </c>
      <c r="BZ1055" s="20"/>
      <c r="CA1055" s="11">
        <v>1</v>
      </c>
      <c r="CB1055" s="12">
        <v>0</v>
      </c>
      <c r="CC1055" s="13">
        <v>0</v>
      </c>
      <c r="CD1055" s="40">
        <f t="shared" ref="CD1055" si="11112">-1/($CB$4*$B1055)</f>
        <v>-0.73463672581226946</v>
      </c>
      <c r="CE1055" s="20"/>
      <c r="CF1055" s="1">
        <f t="shared" ref="CF1055" si="11113">BV1055*CA1055+BX1055*CA1058-BW1055*CB1055-BY1055*CB1058</f>
        <v>0.64778723696198437</v>
      </c>
      <c r="CG1055" s="4">
        <f t="shared" ref="CG1055" si="11114">(BV1055*CB1055+BW1055*CA1055+BX1055*CB1058+BY1055*CA1058)</f>
        <v>0</v>
      </c>
      <c r="CH1055" s="2">
        <f t="shared" ref="CH1055" si="11115">BV1055*CC1055+BX1055*CC1058-BW1055*CD1055-BY1055*CD1058</f>
        <v>0</v>
      </c>
      <c r="CI1055" s="3">
        <f t="shared" ref="CI1055" si="11116">(BV1055*CD1055+BW1055*CC1055+BX1055*CD1058+BY1055*CC1058)</f>
        <v>0.69644512790153623</v>
      </c>
      <c r="CJ1055" s="28"/>
      <c r="CK1055" s="11">
        <v>1</v>
      </c>
      <c r="CL1055" s="12">
        <v>0</v>
      </c>
      <c r="CM1055" s="13">
        <v>0</v>
      </c>
      <c r="CN1055" s="14">
        <v>0</v>
      </c>
      <c r="CP1055" s="1">
        <f t="shared" ref="CP1055" si="11117">CF1055*CK1055+CH1055*CK1058-CG1055*CL1055-CI1055*CL1058</f>
        <v>0.64778723696198437</v>
      </c>
      <c r="CQ1055" s="4">
        <f t="shared" ref="CQ1055" si="11118">(CF1055*CL1055+CG1055*CK1055+CH1055*CL1058+CI1055*CK1058)</f>
        <v>0.69644512790153623</v>
      </c>
      <c r="CR1055" s="2">
        <f t="shared" ref="CR1055" si="11119">CF1055*CM1055+CH1055*CM1058-CG1055*CN1055-CI1055*CN1058</f>
        <v>0</v>
      </c>
      <c r="CS1055" s="3">
        <f t="shared" ref="CS1055" si="11120">(CF1055*CN1055+CG1055*CM1055+CH1055*CN1058+CI1055*CM1058)</f>
        <v>0.69644512790153623</v>
      </c>
      <c r="CU1055" s="29">
        <f t="shared" ref="CU1055" si="11121">20*LOG(((1+$CL$4)/$CL$4)/((CP1055+CP1058)^2+(CQ1055+CQ1058)^2)^0.5)</f>
        <v>-2.0297753884612534E-2</v>
      </c>
      <c r="CW1055" s="51">
        <f t="shared" ref="CW1055" si="11122">((CP1055^2+CQ1055^2)^0.5)/((CP1058^2+CQ1058^2)^0.5)</f>
        <v>0.90112814673084474</v>
      </c>
    </row>
    <row r="1056" spans="1:101" ht="18" customHeight="1" thickBot="1">
      <c r="D1056" s="11"/>
      <c r="E1056" s="13"/>
      <c r="F1056" s="13"/>
      <c r="G1056" s="15"/>
      <c r="H1056" s="10"/>
      <c r="I1056" s="11"/>
      <c r="J1056" s="13"/>
      <c r="K1056" s="13"/>
      <c r="L1056" s="15"/>
      <c r="N1056" s="5"/>
      <c r="Q1056" s="6"/>
      <c r="S1056" s="11"/>
      <c r="T1056" s="13"/>
      <c r="U1056" s="13"/>
      <c r="V1056" s="15"/>
      <c r="W1056" s="20"/>
      <c r="X1056" s="5"/>
      <c r="AA1056" s="6"/>
      <c r="AB1056" s="20"/>
      <c r="AC1056" s="11"/>
      <c r="AD1056" s="13"/>
      <c r="AE1056" s="13"/>
      <c r="AF1056" s="15"/>
      <c r="AG1056" s="20"/>
      <c r="AH1056" s="5"/>
      <c r="AK1056" s="6"/>
      <c r="AL1056" s="20"/>
      <c r="AM1056" s="11"/>
      <c r="AN1056" s="13"/>
      <c r="AO1056" s="13"/>
      <c r="AP1056" s="15"/>
      <c r="AR1056" s="5"/>
      <c r="AU1056" s="6"/>
      <c r="AW1056" s="11"/>
      <c r="AX1056" s="13"/>
      <c r="AY1056" s="13"/>
      <c r="AZ1056" s="15"/>
      <c r="BA1056" s="20"/>
      <c r="BB1056" s="5"/>
      <c r="BE1056" s="6"/>
      <c r="BG1056" s="11"/>
      <c r="BH1056" s="13"/>
      <c r="BI1056" s="13"/>
      <c r="BJ1056" s="15"/>
      <c r="BL1056" s="5"/>
      <c r="BO1056" s="6"/>
      <c r="BQ1056" s="11"/>
      <c r="BR1056" s="13"/>
      <c r="BS1056" s="13"/>
      <c r="BT1056" s="15"/>
      <c r="BU1056" s="20"/>
      <c r="BV1056" s="5"/>
      <c r="BY1056" s="6"/>
      <c r="CA1056" s="11"/>
      <c r="CB1056" s="13"/>
      <c r="CC1056" s="13"/>
      <c r="CD1056" s="15"/>
      <c r="CF1056" s="5"/>
      <c r="CI1056" s="6"/>
      <c r="CK1056" s="11"/>
      <c r="CL1056" s="13"/>
      <c r="CM1056" s="13"/>
      <c r="CN1056" s="15"/>
      <c r="CP1056" s="5"/>
      <c r="CS1056" s="6"/>
      <c r="CW1056" s="52"/>
    </row>
    <row r="1057" spans="1:101" ht="18" customHeight="1" thickBot="1">
      <c r="D1057" s="11" t="s">
        <v>6</v>
      </c>
      <c r="E1057" s="13"/>
      <c r="F1057" s="13" t="s">
        <v>7</v>
      </c>
      <c r="G1057" s="15"/>
      <c r="H1057" s="10"/>
      <c r="I1057" s="11" t="s">
        <v>8</v>
      </c>
      <c r="J1057" s="13"/>
      <c r="K1057" s="13" t="s">
        <v>9</v>
      </c>
      <c r="L1057" s="15"/>
      <c r="N1057" s="251" t="s">
        <v>26</v>
      </c>
      <c r="O1057" s="252"/>
      <c r="P1057" s="253" t="s">
        <v>27</v>
      </c>
      <c r="Q1057" s="254"/>
      <c r="S1057" s="11" t="s">
        <v>13</v>
      </c>
      <c r="T1057" s="13"/>
      <c r="U1057" s="13" t="s">
        <v>14</v>
      </c>
      <c r="V1057" s="15"/>
      <c r="W1057" s="20"/>
      <c r="X1057" s="251" t="s">
        <v>26</v>
      </c>
      <c r="Y1057" s="252"/>
      <c r="Z1057" s="253" t="s">
        <v>27</v>
      </c>
      <c r="AA1057" s="254"/>
      <c r="AB1057" s="20"/>
      <c r="AC1057" s="11" t="s">
        <v>8</v>
      </c>
      <c r="AD1057" s="13"/>
      <c r="AE1057" s="13" t="s">
        <v>9</v>
      </c>
      <c r="AF1057" s="15"/>
      <c r="AG1057" s="20"/>
      <c r="AH1057" s="251" t="s">
        <v>26</v>
      </c>
      <c r="AI1057" s="252"/>
      <c r="AJ1057" s="253" t="s">
        <v>27</v>
      </c>
      <c r="AK1057" s="254"/>
      <c r="AL1057" s="20"/>
      <c r="AM1057" s="11" t="s">
        <v>13</v>
      </c>
      <c r="AN1057" s="13"/>
      <c r="AO1057" s="13" t="s">
        <v>14</v>
      </c>
      <c r="AP1057" s="15"/>
      <c r="AR1057" s="251" t="s">
        <v>26</v>
      </c>
      <c r="AS1057" s="252"/>
      <c r="AT1057" s="253" t="s">
        <v>27</v>
      </c>
      <c r="AU1057" s="254"/>
      <c r="AV1057" s="36"/>
      <c r="AW1057" s="11" t="s">
        <v>8</v>
      </c>
      <c r="AX1057" s="13"/>
      <c r="AY1057" s="13" t="s">
        <v>9</v>
      </c>
      <c r="AZ1057" s="15"/>
      <c r="BA1057" s="20"/>
      <c r="BB1057" s="251" t="s">
        <v>26</v>
      </c>
      <c r="BC1057" s="252"/>
      <c r="BD1057" s="253" t="s">
        <v>27</v>
      </c>
      <c r="BE1057" s="254"/>
      <c r="BF1057" s="36"/>
      <c r="BG1057" s="11" t="s">
        <v>13</v>
      </c>
      <c r="BH1057" s="13"/>
      <c r="BI1057" s="13" t="s">
        <v>14</v>
      </c>
      <c r="BJ1057" s="15"/>
      <c r="BK1057" s="36"/>
      <c r="BL1057" s="251" t="s">
        <v>26</v>
      </c>
      <c r="BM1057" s="252"/>
      <c r="BN1057" s="253" t="s">
        <v>27</v>
      </c>
      <c r="BO1057" s="254"/>
      <c r="BP1057" s="36"/>
      <c r="BQ1057" s="11" t="s">
        <v>8</v>
      </c>
      <c r="BR1057" s="13"/>
      <c r="BS1057" s="13" t="s">
        <v>9</v>
      </c>
      <c r="BT1057" s="15"/>
      <c r="BU1057" s="20"/>
      <c r="BV1057" s="251" t="s">
        <v>26</v>
      </c>
      <c r="BW1057" s="252"/>
      <c r="BX1057" s="253" t="s">
        <v>27</v>
      </c>
      <c r="BY1057" s="254"/>
      <c r="BZ1057" s="36"/>
      <c r="CA1057" s="11" t="s">
        <v>13</v>
      </c>
      <c r="CB1057" s="13"/>
      <c r="CC1057" s="13" t="s">
        <v>14</v>
      </c>
      <c r="CD1057" s="15"/>
      <c r="CE1057" s="36"/>
      <c r="CF1057" s="251" t="s">
        <v>26</v>
      </c>
      <c r="CG1057" s="252"/>
      <c r="CH1057" s="253" t="s">
        <v>27</v>
      </c>
      <c r="CI1057" s="254"/>
      <c r="CK1057" s="11" t="s">
        <v>28</v>
      </c>
      <c r="CL1057" s="13"/>
      <c r="CM1057" s="13" t="s">
        <v>29</v>
      </c>
      <c r="CN1057" s="15"/>
      <c r="CP1057" s="251" t="s">
        <v>26</v>
      </c>
      <c r="CQ1057" s="252"/>
      <c r="CR1057" s="253" t="s">
        <v>27</v>
      </c>
      <c r="CS1057" s="254"/>
      <c r="CU1057" s="38" t="s">
        <v>37</v>
      </c>
      <c r="CW1057" s="53" t="s">
        <v>45</v>
      </c>
    </row>
    <row r="1058" spans="1:101" ht="18" customHeight="1" thickTop="1" thickBot="1">
      <c r="D1058" s="16">
        <v>0</v>
      </c>
      <c r="E1058" s="17">
        <v>0</v>
      </c>
      <c r="F1058" s="18">
        <v>1</v>
      </c>
      <c r="G1058" s="19">
        <v>0</v>
      </c>
      <c r="H1058" s="10"/>
      <c r="I1058" s="16">
        <v>0</v>
      </c>
      <c r="J1058" s="17">
        <f t="shared" ref="J1058" si="11123">-1/($J$4*$B1055)</f>
        <v>-1.0222199960542309</v>
      </c>
      <c r="K1058" s="18">
        <v>1</v>
      </c>
      <c r="L1058" s="19">
        <v>0</v>
      </c>
      <c r="N1058" s="1">
        <f t="shared" ref="N1058" si="11124">D1058*I1055+F1058*I1058-E1058*J1055-G1058*J1058</f>
        <v>0</v>
      </c>
      <c r="O1058" s="4">
        <f t="shared" ref="O1058" si="11125">(D1058*J1055+E1058*I1055+F1058*J1058+G1058*I1058)</f>
        <v>-1.0222199960542309</v>
      </c>
      <c r="P1058" s="2">
        <f t="shared" ref="P1058" si="11126">D1058*K1055+F1058*K1058-E1058*L1055-G1058*L1058</f>
        <v>1</v>
      </c>
      <c r="Q1058" s="3">
        <f t="shared" ref="Q1058" si="11127">(D1058*L1055+E1058*K1055+F1058*L1058+G1058*K1058)</f>
        <v>0</v>
      </c>
      <c r="S1058" s="16">
        <v>0</v>
      </c>
      <c r="T1058" s="17">
        <v>0</v>
      </c>
      <c r="U1058" s="18">
        <v>1</v>
      </c>
      <c r="V1058" s="19">
        <v>0</v>
      </c>
      <c r="W1058" s="20"/>
      <c r="X1058" s="1">
        <f t="shared" ref="X1058" si="11128">N1058*S1055+P1058*S1058-O1058*T1055-Q1058*T1058</f>
        <v>0</v>
      </c>
      <c r="Y1058" s="4">
        <f t="shared" ref="Y1058" si="11129">(N1058*T1055+O1058*S1055+P1058*T1058+Q1058*S1058)</f>
        <v>-1.0222199960542309</v>
      </c>
      <c r="Z1058" s="2">
        <f t="shared" ref="Z1058" si="11130">N1058*U1055+P1058*U1058-O1058*V1055-Q1058*V1058</f>
        <v>-0.43484375367298633</v>
      </c>
      <c r="AA1058" s="3">
        <f t="shared" ref="AA1058" si="11131">(N1058*V1055+O1058*U1055+P1058*V1058+Q1058*U1058)</f>
        <v>0</v>
      </c>
      <c r="AB1058" s="20"/>
      <c r="AC1058" s="16">
        <v>0</v>
      </c>
      <c r="AD1058" s="17">
        <f t="shared" ref="AD1058" si="11132">-1/($AD$4*$B1055)</f>
        <v>-1.1678368391795246</v>
      </c>
      <c r="AE1058" s="18">
        <v>1</v>
      </c>
      <c r="AF1058" s="19">
        <v>0</v>
      </c>
      <c r="AG1058" s="20"/>
      <c r="AH1058" s="1">
        <f t="shared" ref="AH1058" si="11133">X1058*AC1055+Z1058*AC1058-Y1058*AD1055-AA1058*AD1058</f>
        <v>0</v>
      </c>
      <c r="AI1058" s="4">
        <f t="shared" ref="AI1058" si="11134">(X1058*AD1055+Y1058*AC1055+Z1058*AD1058+AA1058*AC1058)</f>
        <v>-0.51439344122781072</v>
      </c>
      <c r="AJ1058" s="2">
        <f t="shared" ref="AJ1058" si="11135">X1058*AE1055+Z1058*AE1058-Y1058*AF1055-AA1058*AF1058</f>
        <v>-0.43484375367298633</v>
      </c>
      <c r="AK1058" s="3">
        <f t="shared" ref="AK1058" si="11136">(X1058*AF1055+Y1058*AE1055+Z1058*AF1058+AA1058*AE1058)</f>
        <v>0</v>
      </c>
      <c r="AL1058" s="20"/>
      <c r="AM1058" s="16">
        <v>0</v>
      </c>
      <c r="AN1058" s="17">
        <v>0</v>
      </c>
      <c r="AO1058" s="18">
        <v>1</v>
      </c>
      <c r="AP1058" s="19">
        <v>0</v>
      </c>
      <c r="AR1058" s="1">
        <f t="shared" ref="AR1058" si="11137">AH1058*AM1055+AJ1058*AM1058-AI1058*AN1055-AK1058*AN1058</f>
        <v>0</v>
      </c>
      <c r="AS1058" s="4">
        <f t="shared" ref="AS1058" si="11138">(AH1058*AN1055+AI1058*AM1055+AJ1058*AN1058+AK1058*AM1058)</f>
        <v>-0.51439344122781072</v>
      </c>
      <c r="AT1058" s="2">
        <f t="shared" ref="AT1058" si="11139">AH1058*AO1055+AJ1058*AO1058-AI1058*AP1055-AK1058*AP1058</f>
        <v>-1.1851893798021087</v>
      </c>
      <c r="AU1058" s="3">
        <f t="shared" ref="AU1058" si="11140">(AH1058*AP1055+AI1058*AO1055+AJ1058*AP1058+AK1058*AO1058)</f>
        <v>0</v>
      </c>
      <c r="AV1058" s="20"/>
      <c r="AW1058" s="16">
        <v>0</v>
      </c>
      <c r="AX1058" s="17">
        <f t="shared" ref="AX1058" si="11141">-1/($AX$4*$B1055)</f>
        <v>-1.1678368391795246</v>
      </c>
      <c r="AY1058" s="18">
        <v>1</v>
      </c>
      <c r="AZ1058" s="19">
        <v>0</v>
      </c>
      <c r="BA1058" s="20"/>
      <c r="BB1058" s="1">
        <f t="shared" ref="BB1058" si="11142">AR1058*AW1055+AT1058*AW1058-AS1058*AX1055-AU1058*AX1058</f>
        <v>0</v>
      </c>
      <c r="BC1058" s="4">
        <f t="shared" ref="BC1058" si="11143">(AR1058*AX1055+AS1058*AW1055+AT1058*AX1058+AU1058*AW1058)</f>
        <v>0.86971437790942507</v>
      </c>
      <c r="BD1058" s="2">
        <f t="shared" ref="BD1058" si="11144">AR1058*AY1055+AT1058*AY1058-AS1058*AZ1055-AU1058*AZ1058</f>
        <v>-1.1851893798021087</v>
      </c>
      <c r="BE1058" s="3">
        <f t="shared" ref="BE1058" si="11145">(AR1058*AZ1055+AS1058*AY1055+AT1058*AZ1058+AU1058*AY1058)</f>
        <v>0</v>
      </c>
      <c r="BF1058" s="20"/>
      <c r="BG1058" s="16">
        <v>0</v>
      </c>
      <c r="BH1058" s="17">
        <v>0</v>
      </c>
      <c r="BI1058" s="18">
        <v>1</v>
      </c>
      <c r="BJ1058" s="19">
        <v>0</v>
      </c>
      <c r="BK1058" s="20"/>
      <c r="BL1058" s="1">
        <f t="shared" ref="BL1058" si="11146">BB1058*BG1055+BD1058*BG1058-BC1058*BH1055-BE1058*BH1058</f>
        <v>0</v>
      </c>
      <c r="BM1058" s="4">
        <f t="shared" ref="BM1058" si="11147">(BB1058*BH1055+BC1058*BG1055+BD1058*BH1058+BE1058*BG1058)</f>
        <v>0.86971437790942507</v>
      </c>
      <c r="BN1058" s="2">
        <f t="shared" ref="BN1058" si="11148">BB1058*BI1055+BD1058*BI1058-BC1058*BJ1055-BE1058*BJ1058</f>
        <v>3.5589168298922447E-2</v>
      </c>
      <c r="BO1058" s="3">
        <f t="shared" ref="BO1058" si="11149">(BB1058*BJ1055+BC1058*BI1055+BD1058*BJ1058+BE1058*BI1058)</f>
        <v>0</v>
      </c>
      <c r="BP1058" s="20"/>
      <c r="BQ1058" s="16">
        <v>0</v>
      </c>
      <c r="BR1058" s="17">
        <f t="shared" ref="BR1058" si="11150">-1/($BR$4*$B1055)</f>
        <v>-1.0222199960542309</v>
      </c>
      <c r="BS1058" s="18">
        <v>1</v>
      </c>
      <c r="BT1058" s="19">
        <v>0</v>
      </c>
      <c r="BU1058" s="20"/>
      <c r="BV1058" s="1">
        <f t="shared" ref="BV1058" si="11151">BL1058*BQ1055+BN1058*BQ1058-BM1058*BR1055-BO1058*BR1058</f>
        <v>0</v>
      </c>
      <c r="BW1058" s="4">
        <f t="shared" ref="BW1058" si="11152">(BL1058*BR1055+BM1058*BQ1055+BN1058*BR1058+BO1058*BQ1058)</f>
        <v>0.83333441843132716</v>
      </c>
      <c r="BX1058" s="2">
        <f t="shared" ref="BX1058" si="11153">BL1058*BS1055+BN1058*BS1058-BM1058*BT1055-BO1058*BT1058</f>
        <v>3.5589168298922447E-2</v>
      </c>
      <c r="BY1058" s="3">
        <f t="shared" ref="BY1058" si="11154">(BL1058*BT1055+BM1058*BS1055+BN1058*BT1058+BO1058*BS1058)</f>
        <v>0</v>
      </c>
      <c r="BZ1058" s="20"/>
      <c r="CA1058" s="16">
        <v>0</v>
      </c>
      <c r="CB1058" s="17">
        <v>0</v>
      </c>
      <c r="CC1058" s="18">
        <v>1</v>
      </c>
      <c r="CD1058" s="19">
        <v>0</v>
      </c>
      <c r="CE1058" s="20"/>
      <c r="CF1058" s="1">
        <f t="shared" ref="CF1058" si="11155">BV1058*CA1055+BX1058*CA1058-BW1058*CB1055-BY1058*CB1058</f>
        <v>0</v>
      </c>
      <c r="CG1058" s="4">
        <f t="shared" ref="CG1058" si="11156">(BV1058*CB1055+BW1058*CA1055+BX1058*CB1058+BY1058*CA1058)</f>
        <v>0.83333441843132716</v>
      </c>
      <c r="CH1058" s="2">
        <f t="shared" ref="CH1058" si="11157">BV1058*CC1055+BX1058*CC1058-BW1058*CD1055-BY1058*CD1058</f>
        <v>0.64778723696198437</v>
      </c>
      <c r="CI1058" s="3">
        <f t="shared" ref="CI1058" si="11158">(BV1058*CD1055+BW1058*CC1055+BX1058*CD1058+BY1058*CC1058)</f>
        <v>0</v>
      </c>
      <c r="CK1058" s="16">
        <f t="shared" ref="CK1058" si="11159">1/$CL$4</f>
        <v>1</v>
      </c>
      <c r="CL1058" s="17">
        <v>0</v>
      </c>
      <c r="CM1058" s="18">
        <v>1</v>
      </c>
      <c r="CN1058" s="19">
        <v>0</v>
      </c>
      <c r="CP1058" s="1">
        <f t="shared" ref="CP1058" si="11160">CF1058*CK1055+CH1058*CK1058-CG1058*CL1055-CI1058*CL1058</f>
        <v>0.64778723696198437</v>
      </c>
      <c r="CQ1058" s="4">
        <f t="shared" ref="CQ1058" si="11161">(CF1058*CL1055+CG1058*CK1055+CH1058*CL1058+CI1058*CK1058)</f>
        <v>0.83333441843132716</v>
      </c>
      <c r="CR1058" s="2">
        <f t="shared" ref="CR1058" si="11162">CF1058*CM1055+CH1058*CM1058-CG1058*CN1055-CI1058*CN1058</f>
        <v>0.64778723696198437</v>
      </c>
      <c r="CS1058" s="3">
        <f t="shared" ref="CS1058" si="11163">(CF1058*CN1055+CG1058*CM1055+CH1058*CN1058+CI1058*CM1058)</f>
        <v>0</v>
      </c>
      <c r="CU1058" s="39">
        <f t="shared" ref="CU1058" si="11164">(180/PI())*ATAN(-1*(CQ1055/CP1055))</f>
        <v>-47.07306057934948</v>
      </c>
      <c r="CW1058" s="54">
        <f t="shared" ref="CW1058" si="11165">20*LOG(((1-(10^(CU1055/20)^2)*(1-((1-CW1055)/(1+CW1055))^2))^0.5))</f>
        <v>-21.33421125488351</v>
      </c>
    </row>
    <row r="1059" spans="1:101" ht="18" customHeight="1">
      <c r="E1059" s="20"/>
      <c r="F1059" s="20"/>
      <c r="G1059" s="20"/>
      <c r="H1059" s="20"/>
      <c r="I1059" s="20"/>
      <c r="J1059" s="20"/>
      <c r="K1059" s="20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X1059" s="20"/>
      <c r="Y1059" s="20"/>
      <c r="Z1059" s="20"/>
      <c r="AA1059" s="20"/>
      <c r="AB1059" s="30"/>
      <c r="AC1059" s="20"/>
      <c r="AD1059" s="20"/>
      <c r="AE1059" s="20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  <c r="AQ1059" s="20"/>
      <c r="AR1059" s="20"/>
      <c r="AS1059" s="20"/>
      <c r="AT1059" s="20"/>
      <c r="AU1059" s="20"/>
      <c r="AV1059" s="20"/>
      <c r="AW1059" s="20"/>
      <c r="AX1059" s="20"/>
      <c r="AY1059" s="20"/>
      <c r="AZ1059" s="20"/>
      <c r="BA1059" s="20"/>
      <c r="BB1059" s="20"/>
      <c r="BC1059" s="20"/>
      <c r="BD1059" s="20"/>
      <c r="BE1059" s="20"/>
      <c r="BF1059" s="20"/>
      <c r="BG1059" s="20"/>
      <c r="BH1059" s="20"/>
      <c r="BI1059" s="20"/>
      <c r="BJ1059" s="20"/>
      <c r="BK1059" s="20"/>
      <c r="BL1059" s="20"/>
      <c r="BM1059" s="20"/>
      <c r="BN1059" s="20"/>
      <c r="BO1059" s="20"/>
      <c r="BP1059" s="20"/>
      <c r="BQ1059" s="20"/>
      <c r="BR1059" s="20"/>
      <c r="BS1059" s="20"/>
      <c r="BT1059" s="20"/>
      <c r="BU1059" s="20"/>
      <c r="BV1059" s="20"/>
      <c r="BW1059" s="20"/>
      <c r="BX1059" s="20"/>
      <c r="BY1059" s="20"/>
      <c r="BZ1059" s="20"/>
      <c r="CA1059" s="20"/>
      <c r="CB1059" s="20"/>
      <c r="CC1059" s="20"/>
      <c r="CD1059" s="20"/>
      <c r="CE1059" s="20"/>
      <c r="CF1059" s="20"/>
      <c r="CG1059" s="20"/>
      <c r="CH1059" s="20"/>
      <c r="CI1059" s="20"/>
      <c r="CJ1059" s="20"/>
      <c r="CK1059" s="20"/>
      <c r="CL1059" s="20"/>
    </row>
    <row r="1060" spans="1:101" ht="18" customHeight="1"/>
    <row r="1061" spans="1:101" ht="18" customHeight="1" thickBot="1">
      <c r="A1061" s="23"/>
      <c r="B1061" s="23"/>
      <c r="C1061" s="23"/>
      <c r="D1061" s="20" t="s">
        <v>15</v>
      </c>
      <c r="E1061" s="20"/>
      <c r="F1061" s="20"/>
      <c r="G1061" s="20"/>
      <c r="H1061" s="20"/>
      <c r="I1061" s="20" t="s">
        <v>16</v>
      </c>
      <c r="J1061" s="20"/>
      <c r="K1061" s="20"/>
      <c r="L1061" s="20"/>
      <c r="M1061" s="23"/>
      <c r="N1061" s="23"/>
      <c r="O1061" s="24" t="s">
        <v>17</v>
      </c>
      <c r="P1061" s="23"/>
      <c r="Q1061" s="23"/>
      <c r="R1061" s="23"/>
      <c r="S1061" s="20"/>
      <c r="T1061" s="20" t="s">
        <v>18</v>
      </c>
      <c r="U1061" s="23"/>
      <c r="V1061" s="23"/>
      <c r="W1061" s="23"/>
      <c r="X1061" s="23"/>
      <c r="Y1061" s="24" t="s">
        <v>19</v>
      </c>
      <c r="Z1061" s="23"/>
      <c r="AA1061" s="23"/>
      <c r="AB1061" s="23"/>
      <c r="AC1061" s="24" t="s">
        <v>20</v>
      </c>
      <c r="AD1061" s="20"/>
      <c r="AE1061" s="20"/>
      <c r="AF1061" s="20"/>
      <c r="AG1061" s="20"/>
      <c r="AH1061" s="23"/>
      <c r="AI1061" s="24" t="s">
        <v>21</v>
      </c>
      <c r="AJ1061" s="23"/>
      <c r="AK1061" s="23"/>
      <c r="AL1061" s="20"/>
      <c r="AM1061" s="24" t="s">
        <v>31</v>
      </c>
      <c r="AN1061" s="20"/>
      <c r="AO1061" s="23"/>
      <c r="AP1061" s="23"/>
      <c r="AQ1061" s="23"/>
      <c r="AR1061" s="23"/>
      <c r="AS1061" s="24" t="s">
        <v>91</v>
      </c>
      <c r="AT1061" s="23"/>
      <c r="AU1061" s="23"/>
      <c r="AV1061" s="23"/>
      <c r="AW1061" s="24" t="s">
        <v>32</v>
      </c>
      <c r="AX1061" s="20"/>
      <c r="AY1061" s="20"/>
      <c r="AZ1061" s="20"/>
      <c r="BA1061" s="20"/>
      <c r="BB1061" s="23"/>
      <c r="BC1061" s="24" t="s">
        <v>22</v>
      </c>
      <c r="BD1061" s="23"/>
      <c r="BE1061" s="23"/>
      <c r="BF1061" s="23"/>
      <c r="BG1061" s="24" t="s">
        <v>33</v>
      </c>
      <c r="BH1061" s="20"/>
      <c r="BI1061" s="23"/>
      <c r="BJ1061" s="23"/>
      <c r="BK1061" s="23"/>
      <c r="BL1061" s="23"/>
      <c r="BM1061" s="24" t="s">
        <v>34</v>
      </c>
      <c r="BN1061" s="23"/>
      <c r="BO1061" s="23"/>
      <c r="BP1061" s="23"/>
      <c r="BQ1061" s="24" t="s">
        <v>89</v>
      </c>
      <c r="BR1061" s="20"/>
      <c r="BS1061" s="20"/>
      <c r="BT1061" s="20"/>
      <c r="BU1061" s="20"/>
      <c r="BV1061" s="23"/>
      <c r="BW1061" s="24" t="s">
        <v>35</v>
      </c>
      <c r="BX1061" s="23"/>
      <c r="BY1061" s="23"/>
      <c r="BZ1061" s="23"/>
      <c r="CA1061" s="24" t="s">
        <v>90</v>
      </c>
      <c r="CB1061" s="20"/>
      <c r="CC1061" s="23"/>
      <c r="CD1061" s="23"/>
      <c r="CE1061" s="23"/>
      <c r="CF1061" s="23"/>
      <c r="CG1061" s="24" t="s">
        <v>92</v>
      </c>
      <c r="CH1061" s="23"/>
      <c r="CI1061" s="23"/>
      <c r="CJ1061" s="23"/>
      <c r="CK1061" s="24" t="s">
        <v>36</v>
      </c>
      <c r="CL1061" s="24"/>
      <c r="CM1061" s="23"/>
      <c r="CN1061" s="23"/>
      <c r="CO1061" s="23"/>
      <c r="CP1061" s="23"/>
      <c r="CQ1061" s="24" t="s">
        <v>93</v>
      </c>
      <c r="CR1061" s="23"/>
      <c r="CS1061" s="23"/>
    </row>
    <row r="1062" spans="1:101" ht="18" customHeight="1" thickBot="1">
      <c r="A1062" s="23"/>
      <c r="B1062" s="33"/>
      <c r="C1062" s="23"/>
      <c r="D1062" s="7" t="s">
        <v>2</v>
      </c>
      <c r="E1062" s="8"/>
      <c r="F1062" s="8" t="s">
        <v>3</v>
      </c>
      <c r="G1062" s="9"/>
      <c r="H1062" s="10"/>
      <c r="I1062" s="7" t="s">
        <v>4</v>
      </c>
      <c r="J1062" s="8"/>
      <c r="K1062" s="8" t="s">
        <v>5</v>
      </c>
      <c r="L1062" s="9"/>
      <c r="M1062" s="23"/>
      <c r="N1062" s="251" t="s">
        <v>79</v>
      </c>
      <c r="O1062" s="252"/>
      <c r="P1062" s="253" t="s">
        <v>80</v>
      </c>
      <c r="Q1062" s="254"/>
      <c r="R1062" s="23"/>
      <c r="S1062" s="7" t="s">
        <v>11</v>
      </c>
      <c r="T1062" s="8"/>
      <c r="U1062" s="8" t="s">
        <v>12</v>
      </c>
      <c r="V1062" s="9"/>
      <c r="W1062" s="20"/>
      <c r="X1062" s="251" t="s">
        <v>79</v>
      </c>
      <c r="Y1062" s="252"/>
      <c r="Z1062" s="253" t="s">
        <v>80</v>
      </c>
      <c r="AA1062" s="254"/>
      <c r="AB1062" s="20"/>
      <c r="AC1062" s="7" t="s">
        <v>4</v>
      </c>
      <c r="AD1062" s="8"/>
      <c r="AE1062" s="8" t="s">
        <v>5</v>
      </c>
      <c r="AF1062" s="9"/>
      <c r="AG1062" s="20"/>
      <c r="AH1062" s="251" t="s">
        <v>0</v>
      </c>
      <c r="AI1062" s="252"/>
      <c r="AJ1062" s="253" t="s">
        <v>1</v>
      </c>
      <c r="AK1062" s="254"/>
      <c r="AL1062" s="20"/>
      <c r="AM1062" s="7" t="s">
        <v>11</v>
      </c>
      <c r="AN1062" s="8"/>
      <c r="AO1062" s="8" t="s">
        <v>12</v>
      </c>
      <c r="AP1062" s="9"/>
      <c r="AQ1062" s="23"/>
      <c r="AR1062" s="251" t="s">
        <v>0</v>
      </c>
      <c r="AS1062" s="252"/>
      <c r="AT1062" s="253" t="s">
        <v>1</v>
      </c>
      <c r="AU1062" s="254"/>
      <c r="AV1062" s="36"/>
      <c r="AW1062" s="7" t="s">
        <v>4</v>
      </c>
      <c r="AX1062" s="8"/>
      <c r="AY1062" s="8" t="s">
        <v>5</v>
      </c>
      <c r="AZ1062" s="9"/>
      <c r="BA1062" s="20"/>
      <c r="BB1062" s="251" t="s">
        <v>0</v>
      </c>
      <c r="BC1062" s="252"/>
      <c r="BD1062" s="253" t="s">
        <v>1</v>
      </c>
      <c r="BE1062" s="254"/>
      <c r="BF1062" s="36"/>
      <c r="BG1062" s="7" t="s">
        <v>11</v>
      </c>
      <c r="BH1062" s="8"/>
      <c r="BI1062" s="8" t="s">
        <v>12</v>
      </c>
      <c r="BJ1062" s="9"/>
      <c r="BK1062" s="36"/>
      <c r="BL1062" s="251" t="s">
        <v>0</v>
      </c>
      <c r="BM1062" s="252"/>
      <c r="BN1062" s="253" t="s">
        <v>1</v>
      </c>
      <c r="BO1062" s="254"/>
      <c r="BP1062" s="36"/>
      <c r="BQ1062" s="7" t="s">
        <v>4</v>
      </c>
      <c r="BR1062" s="8"/>
      <c r="BS1062" s="8" t="s">
        <v>5</v>
      </c>
      <c r="BT1062" s="9"/>
      <c r="BU1062" s="20"/>
      <c r="BV1062" s="251" t="s">
        <v>0</v>
      </c>
      <c r="BW1062" s="252"/>
      <c r="BX1062" s="253" t="s">
        <v>1</v>
      </c>
      <c r="BY1062" s="254"/>
      <c r="BZ1062" s="36"/>
      <c r="CA1062" s="7" t="s">
        <v>11</v>
      </c>
      <c r="CB1062" s="8"/>
      <c r="CC1062" s="8" t="s">
        <v>12</v>
      </c>
      <c r="CD1062" s="9"/>
      <c r="CE1062" s="36"/>
      <c r="CF1062" s="251" t="s">
        <v>0</v>
      </c>
      <c r="CG1062" s="252"/>
      <c r="CH1062" s="253" t="s">
        <v>1</v>
      </c>
      <c r="CI1062" s="254"/>
      <c r="CJ1062" s="23"/>
      <c r="CK1062" s="7" t="s">
        <v>23</v>
      </c>
      <c r="CL1062" s="8"/>
      <c r="CM1062" s="8" t="s">
        <v>24</v>
      </c>
      <c r="CN1062" s="9"/>
      <c r="CO1062" s="23"/>
      <c r="CP1062" s="251" t="s">
        <v>0</v>
      </c>
      <c r="CQ1062" s="252"/>
      <c r="CR1062" s="253" t="s">
        <v>1</v>
      </c>
      <c r="CS1062" s="254"/>
      <c r="CU1062" s="26" t="s">
        <v>25</v>
      </c>
      <c r="CW1062" s="50" t="s">
        <v>44</v>
      </c>
    </row>
    <row r="1063" spans="1:101" ht="18" customHeight="1" thickTop="1" thickBot="1">
      <c r="B1063" s="34">
        <v>1.44</v>
      </c>
      <c r="D1063" s="11">
        <v>1</v>
      </c>
      <c r="E1063" s="12">
        <v>0</v>
      </c>
      <c r="F1063" s="13">
        <v>0</v>
      </c>
      <c r="G1063" s="40">
        <f t="shared" ref="G1063" si="11166">-1/($E$4*$B1063)</f>
        <v>-0.72953508188301763</v>
      </c>
      <c r="H1063" s="10"/>
      <c r="I1063" s="11">
        <v>1</v>
      </c>
      <c r="J1063" s="12">
        <v>0</v>
      </c>
      <c r="K1063" s="13">
        <v>0</v>
      </c>
      <c r="L1063" s="14">
        <v>0</v>
      </c>
      <c r="N1063" s="1">
        <f t="shared" ref="N1063" si="11167">D1063*I1063+F1063*I1066-E1063*J1063-G1063*J1066</f>
        <v>0.25943343861864576</v>
      </c>
      <c r="O1063" s="4">
        <f t="shared" ref="O1063" si="11168">(D1063*J1063+E1063*I1063+F1063*J1066+G1063*I1066)</f>
        <v>0</v>
      </c>
      <c r="P1063" s="2">
        <f t="shared" ref="P1063" si="11169">D1063*K1063+F1063*K1066-E1063*L1063-G1063*L1066</f>
        <v>0</v>
      </c>
      <c r="Q1063" s="3">
        <f t="shared" ref="Q1063" si="11170">(D1063*L1063+E1063*K1063+F1063*L1066+G1063*K1066)</f>
        <v>-0.72953508188301763</v>
      </c>
      <c r="S1063" s="11">
        <v>1</v>
      </c>
      <c r="T1063" s="12">
        <v>0</v>
      </c>
      <c r="U1063" s="13">
        <v>0</v>
      </c>
      <c r="V1063" s="40">
        <f t="shared" ref="V1063" si="11171">-1/($T$4*$B1063)</f>
        <v>-1.3939069539230118</v>
      </c>
      <c r="W1063" s="20"/>
      <c r="X1063" s="1">
        <f t="shared" ref="X1063" si="11172">N1063*S1063+P1063*S1066-O1063*T1063-Q1063*T1066</f>
        <v>0.25943343861864576</v>
      </c>
      <c r="Y1063" s="4">
        <f t="shared" ref="Y1063" si="11173">(N1063*T1063+O1063*S1063+P1063*T1066+Q1063*S1066)</f>
        <v>0</v>
      </c>
      <c r="Z1063" s="2">
        <f t="shared" ref="Z1063" si="11174">N1063*U1063+P1063*U1066-O1063*V1063-Q1063*V1066</f>
        <v>0</v>
      </c>
      <c r="AA1063" s="3">
        <f t="shared" ref="AA1063" si="11175">(N1063*V1063+O1063*U1063+P1063*V1066+Q1063*U1066)</f>
        <v>-1.0911611560537069</v>
      </c>
      <c r="AB1063" s="20"/>
      <c r="AC1063" s="11">
        <v>1</v>
      </c>
      <c r="AD1063" s="12">
        <v>0</v>
      </c>
      <c r="AE1063" s="13">
        <v>0</v>
      </c>
      <c r="AF1063" s="14">
        <v>0</v>
      </c>
      <c r="AG1063" s="20"/>
      <c r="AH1063" s="1">
        <f t="shared" ref="AH1063" si="11176">X1063*AC1063+Z1063*AC1066-Y1063*AD1063-AA1063*AD1066</f>
        <v>-1.0060154638781382</v>
      </c>
      <c r="AI1063" s="4">
        <f t="shared" ref="AI1063" si="11177">(X1063*AD1063+Y1063*AC1063+Z1063*AD1066+AA1063*AC1066)</f>
        <v>0</v>
      </c>
      <c r="AJ1063" s="2">
        <f t="shared" ref="AJ1063" si="11178">X1063*AE1063+Z1063*AE1066-Y1063*AF1063-AA1063*AF1066</f>
        <v>0</v>
      </c>
      <c r="AK1063" s="3">
        <f t="shared" ref="AK1063" si="11179">(X1063*AF1063+Y1063*AE1063+Z1063*AF1066+AA1063*AE1066)</f>
        <v>-1.0911611560537069</v>
      </c>
      <c r="AL1063" s="20"/>
      <c r="AM1063" s="11">
        <v>1</v>
      </c>
      <c r="AN1063" s="12">
        <v>0</v>
      </c>
      <c r="AO1063" s="13">
        <v>0</v>
      </c>
      <c r="AP1063" s="40">
        <f t="shared" ref="AP1063" si="11180">-1/($AN$4*$B1063)</f>
        <v>-1.4485699717239142</v>
      </c>
      <c r="AR1063" s="1">
        <f t="shared" ref="AR1063" si="11181">AH1063*AM1063+AJ1063*AM1066-AI1063*AN1063-AK1063*AN1066</f>
        <v>-1.0060154638781382</v>
      </c>
      <c r="AS1063" s="4">
        <f t="shared" ref="AS1063" si="11182">(AH1063*AN1063+AI1063*AM1063+AJ1063*AN1066+AK1063*AM1066)</f>
        <v>0</v>
      </c>
      <c r="AT1063" s="2">
        <f t="shared" ref="AT1063" si="11183">AH1063*AO1063+AJ1063*AO1066-AI1063*AP1063-AK1063*AP1066</f>
        <v>0</v>
      </c>
      <c r="AU1063" s="3">
        <f t="shared" ref="AU1063" si="11184">(AH1063*AP1063+AI1063*AO1063+AJ1063*AP1066+AK1063*AO1066)</f>
        <v>0.36612263601006823</v>
      </c>
      <c r="AV1063" s="20"/>
      <c r="AW1063" s="11">
        <v>1</v>
      </c>
      <c r="AX1063" s="12">
        <v>0</v>
      </c>
      <c r="AY1063" s="13">
        <v>0</v>
      </c>
      <c r="AZ1063" s="14">
        <v>0</v>
      </c>
      <c r="BA1063" s="20"/>
      <c r="BB1063" s="1">
        <f t="shared" ref="BB1063" si="11185">AR1063*AW1063+AT1063*AW1066-AS1063*AX1063-AU1063*AX1066</f>
        <v>-0.58141320842966226</v>
      </c>
      <c r="BC1063" s="4">
        <f t="shared" ref="BC1063" si="11186">(AR1063*AX1063+AS1063*AW1063+AT1063*AX1066+AU1063*AW1066)</f>
        <v>0</v>
      </c>
      <c r="BD1063" s="2">
        <f t="shared" ref="BD1063" si="11187">AR1063*AY1063+AT1063*AY1066-AS1063*AZ1063-AU1063*AZ1066</f>
        <v>0</v>
      </c>
      <c r="BE1063" s="3">
        <f t="shared" ref="BE1063" si="11188">(AR1063*AZ1063+AS1063*AY1063+AT1063*AZ1066+AU1063*AY1066)</f>
        <v>0.36612263601006823</v>
      </c>
      <c r="BF1063" s="20"/>
      <c r="BG1063" s="11">
        <v>1</v>
      </c>
      <c r="BH1063" s="12">
        <v>0</v>
      </c>
      <c r="BI1063" s="13">
        <v>0</v>
      </c>
      <c r="BJ1063" s="40">
        <f t="shared" ref="BJ1063" si="11189">-1/($BH$4*$B1063)</f>
        <v>-1.3939069539230118</v>
      </c>
      <c r="BK1063" s="20"/>
      <c r="BL1063" s="1">
        <f t="shared" ref="BL1063" si="11190">BB1063*BG1063+BD1063*BG1066-BC1063*BH1063-BE1063*BH1066</f>
        <v>-0.58141320842966226</v>
      </c>
      <c r="BM1063" s="4">
        <f t="shared" ref="BM1063" si="11191">(BB1063*BH1063+BC1063*BG1063+BD1063*BH1066+BE1063*BG1066)</f>
        <v>0</v>
      </c>
      <c r="BN1063" s="2">
        <f t="shared" ref="BN1063" si="11192">BB1063*BI1063+BD1063*BI1066-BC1063*BJ1063-BE1063*BJ1066</f>
        <v>0</v>
      </c>
      <c r="BO1063" s="3">
        <f t="shared" ref="BO1063" si="11193">(BB1063*BJ1063+BC1063*BI1063+BD1063*BJ1066+BE1063*BI1066)</f>
        <v>1.1765585503428639</v>
      </c>
      <c r="BP1063" s="20"/>
      <c r="BQ1063" s="11">
        <v>1</v>
      </c>
      <c r="BR1063" s="12">
        <v>0</v>
      </c>
      <c r="BS1063" s="13">
        <v>0</v>
      </c>
      <c r="BT1063" s="14">
        <v>0</v>
      </c>
      <c r="BU1063" s="20"/>
      <c r="BV1063" s="1">
        <f t="shared" ref="BV1063" si="11194">BL1063*BQ1063+BN1063*BQ1066-BM1063*BR1063-BO1063*BR1066</f>
        <v>0.61293637328238415</v>
      </c>
      <c r="BW1063" s="4">
        <f t="shared" ref="BW1063" si="11195">(BL1063*BR1063+BM1063*BQ1063+BN1063*BR1066+BO1063*BQ1066)</f>
        <v>0</v>
      </c>
      <c r="BX1063" s="2">
        <f t="shared" ref="BX1063" si="11196">BL1063*BS1063+BN1063*BS1066-BM1063*BT1063-BO1063*BT1066</f>
        <v>0</v>
      </c>
      <c r="BY1063" s="3">
        <f t="shared" ref="BY1063" si="11197">(BL1063*BT1063+BM1063*BS1063+BN1063*BT1066+BO1063*BS1066)</f>
        <v>1.1765585503428639</v>
      </c>
      <c r="BZ1063" s="20"/>
      <c r="CA1063" s="11">
        <v>1</v>
      </c>
      <c r="CB1063" s="12">
        <v>0</v>
      </c>
      <c r="CC1063" s="13">
        <v>0</v>
      </c>
      <c r="CD1063" s="40">
        <f t="shared" ref="CD1063" si="11198">-1/($CB$4*$B1063)</f>
        <v>-0.72953508188301763</v>
      </c>
      <c r="CE1063" s="20"/>
      <c r="CF1063" s="1">
        <f t="shared" ref="CF1063" si="11199">BV1063*CA1063+BX1063*CA1066-BW1063*CB1063-BY1063*CB1066</f>
        <v>0.61293637328238415</v>
      </c>
      <c r="CG1063" s="4">
        <f t="shared" ref="CG1063" si="11200">(BV1063*CB1063+BW1063*CA1063+BX1063*CB1066+BY1063*CA1066)</f>
        <v>0</v>
      </c>
      <c r="CH1063" s="2">
        <f t="shared" ref="CH1063" si="11201">BV1063*CC1063+BX1063*CC1066-BW1063*CD1063-BY1063*CD1066</f>
        <v>0</v>
      </c>
      <c r="CI1063" s="3">
        <f t="shared" ref="CI1063" si="11202">(BV1063*CD1063+BW1063*CC1063+BX1063*CD1066+BY1063*CC1066)</f>
        <v>0.72939996307122001</v>
      </c>
      <c r="CJ1063" s="28"/>
      <c r="CK1063" s="11">
        <v>1</v>
      </c>
      <c r="CL1063" s="12">
        <v>0</v>
      </c>
      <c r="CM1063" s="13">
        <v>0</v>
      </c>
      <c r="CN1063" s="14">
        <v>0</v>
      </c>
      <c r="CP1063" s="1">
        <f t="shared" ref="CP1063" si="11203">CF1063*CK1063+CH1063*CK1066-CG1063*CL1063-CI1063*CL1066</f>
        <v>0.61293637328238415</v>
      </c>
      <c r="CQ1063" s="4">
        <f t="shared" ref="CQ1063" si="11204">(CF1063*CL1063+CG1063*CK1063+CH1063*CL1066+CI1063*CK1066)</f>
        <v>0.72939996307122001</v>
      </c>
      <c r="CR1063" s="2">
        <f t="shared" ref="CR1063" si="11205">CF1063*CM1063+CH1063*CM1066-CG1063*CN1063-CI1063*CN1066</f>
        <v>0</v>
      </c>
      <c r="CS1063" s="3">
        <f t="shared" ref="CS1063" si="11206">(CF1063*CN1063+CG1063*CM1063+CH1063*CN1066+CI1063*CM1066)</f>
        <v>0.72939996307122001</v>
      </c>
      <c r="CU1063" s="29">
        <f t="shared" ref="CU1063" si="11207">20*LOG(((1+$CL$4)/$CL$4)/((CP1063+CP1066)^2+(CQ1063+CQ1066)^2)^0.5)</f>
        <v>-1.7345413607115816E-2</v>
      </c>
      <c r="CW1063" s="51">
        <f t="shared" ref="CW1063" si="11208">((CP1063^2+CQ1063^2)^0.5)/((CP1066^2+CQ1066^2)^0.5)</f>
        <v>0.9049980834299669</v>
      </c>
    </row>
    <row r="1064" spans="1:101" ht="18" customHeight="1" thickBot="1">
      <c r="D1064" s="11"/>
      <c r="E1064" s="13"/>
      <c r="F1064" s="13"/>
      <c r="G1064" s="15"/>
      <c r="H1064" s="10"/>
      <c r="I1064" s="11"/>
      <c r="J1064" s="13"/>
      <c r="K1064" s="13"/>
      <c r="L1064" s="15"/>
      <c r="N1064" s="5"/>
      <c r="Q1064" s="6"/>
      <c r="S1064" s="11"/>
      <c r="T1064" s="13"/>
      <c r="U1064" s="13"/>
      <c r="V1064" s="15"/>
      <c r="W1064" s="20"/>
      <c r="X1064" s="5"/>
      <c r="AA1064" s="6"/>
      <c r="AB1064" s="20"/>
      <c r="AC1064" s="11"/>
      <c r="AD1064" s="13"/>
      <c r="AE1064" s="13"/>
      <c r="AF1064" s="15"/>
      <c r="AG1064" s="20"/>
      <c r="AH1064" s="5"/>
      <c r="AK1064" s="6"/>
      <c r="AL1064" s="20"/>
      <c r="AM1064" s="11"/>
      <c r="AN1064" s="13"/>
      <c r="AO1064" s="13"/>
      <c r="AP1064" s="15"/>
      <c r="AR1064" s="5"/>
      <c r="AU1064" s="6"/>
      <c r="AW1064" s="11"/>
      <c r="AX1064" s="13"/>
      <c r="AY1064" s="13"/>
      <c r="AZ1064" s="15"/>
      <c r="BA1064" s="20"/>
      <c r="BB1064" s="5"/>
      <c r="BE1064" s="6"/>
      <c r="BG1064" s="11"/>
      <c r="BH1064" s="13"/>
      <c r="BI1064" s="13"/>
      <c r="BJ1064" s="15"/>
      <c r="BL1064" s="5"/>
      <c r="BO1064" s="6"/>
      <c r="BQ1064" s="11"/>
      <c r="BR1064" s="13"/>
      <c r="BS1064" s="13"/>
      <c r="BT1064" s="15"/>
      <c r="BU1064" s="20"/>
      <c r="BV1064" s="5"/>
      <c r="BY1064" s="6"/>
      <c r="CA1064" s="11"/>
      <c r="CB1064" s="13"/>
      <c r="CC1064" s="13"/>
      <c r="CD1064" s="15"/>
      <c r="CF1064" s="5"/>
      <c r="CI1064" s="6"/>
      <c r="CK1064" s="11"/>
      <c r="CL1064" s="13"/>
      <c r="CM1064" s="13"/>
      <c r="CN1064" s="15"/>
      <c r="CP1064" s="5"/>
      <c r="CS1064" s="6"/>
      <c r="CW1064" s="52"/>
    </row>
    <row r="1065" spans="1:101" ht="18" customHeight="1" thickBot="1">
      <c r="D1065" s="11" t="s">
        <v>6</v>
      </c>
      <c r="E1065" s="13"/>
      <c r="F1065" s="13" t="s">
        <v>7</v>
      </c>
      <c r="G1065" s="15"/>
      <c r="H1065" s="10"/>
      <c r="I1065" s="11" t="s">
        <v>8</v>
      </c>
      <c r="J1065" s="13"/>
      <c r="K1065" s="13" t="s">
        <v>9</v>
      </c>
      <c r="L1065" s="15"/>
      <c r="N1065" s="251" t="s">
        <v>26</v>
      </c>
      <c r="O1065" s="252"/>
      <c r="P1065" s="253" t="s">
        <v>27</v>
      </c>
      <c r="Q1065" s="254"/>
      <c r="S1065" s="11" t="s">
        <v>13</v>
      </c>
      <c r="T1065" s="13"/>
      <c r="U1065" s="13" t="s">
        <v>14</v>
      </c>
      <c r="V1065" s="15"/>
      <c r="W1065" s="20"/>
      <c r="X1065" s="251" t="s">
        <v>26</v>
      </c>
      <c r="Y1065" s="252"/>
      <c r="Z1065" s="253" t="s">
        <v>27</v>
      </c>
      <c r="AA1065" s="254"/>
      <c r="AB1065" s="20"/>
      <c r="AC1065" s="11" t="s">
        <v>8</v>
      </c>
      <c r="AD1065" s="13"/>
      <c r="AE1065" s="13" t="s">
        <v>9</v>
      </c>
      <c r="AF1065" s="15"/>
      <c r="AG1065" s="20"/>
      <c r="AH1065" s="251" t="s">
        <v>26</v>
      </c>
      <c r="AI1065" s="252"/>
      <c r="AJ1065" s="253" t="s">
        <v>27</v>
      </c>
      <c r="AK1065" s="254"/>
      <c r="AL1065" s="20"/>
      <c r="AM1065" s="11" t="s">
        <v>13</v>
      </c>
      <c r="AN1065" s="13"/>
      <c r="AO1065" s="13" t="s">
        <v>14</v>
      </c>
      <c r="AP1065" s="15"/>
      <c r="AR1065" s="251" t="s">
        <v>26</v>
      </c>
      <c r="AS1065" s="252"/>
      <c r="AT1065" s="253" t="s">
        <v>27</v>
      </c>
      <c r="AU1065" s="254"/>
      <c r="AV1065" s="36"/>
      <c r="AW1065" s="11" t="s">
        <v>8</v>
      </c>
      <c r="AX1065" s="13"/>
      <c r="AY1065" s="13" t="s">
        <v>9</v>
      </c>
      <c r="AZ1065" s="15"/>
      <c r="BA1065" s="20"/>
      <c r="BB1065" s="251" t="s">
        <v>26</v>
      </c>
      <c r="BC1065" s="252"/>
      <c r="BD1065" s="253" t="s">
        <v>27</v>
      </c>
      <c r="BE1065" s="254"/>
      <c r="BF1065" s="36"/>
      <c r="BG1065" s="11" t="s">
        <v>13</v>
      </c>
      <c r="BH1065" s="13"/>
      <c r="BI1065" s="13" t="s">
        <v>14</v>
      </c>
      <c r="BJ1065" s="15"/>
      <c r="BK1065" s="36"/>
      <c r="BL1065" s="251" t="s">
        <v>26</v>
      </c>
      <c r="BM1065" s="252"/>
      <c r="BN1065" s="253" t="s">
        <v>27</v>
      </c>
      <c r="BO1065" s="254"/>
      <c r="BP1065" s="36"/>
      <c r="BQ1065" s="11" t="s">
        <v>8</v>
      </c>
      <c r="BR1065" s="13"/>
      <c r="BS1065" s="13" t="s">
        <v>9</v>
      </c>
      <c r="BT1065" s="15"/>
      <c r="BU1065" s="20"/>
      <c r="BV1065" s="251" t="s">
        <v>26</v>
      </c>
      <c r="BW1065" s="252"/>
      <c r="BX1065" s="253" t="s">
        <v>27</v>
      </c>
      <c r="BY1065" s="254"/>
      <c r="BZ1065" s="36"/>
      <c r="CA1065" s="11" t="s">
        <v>13</v>
      </c>
      <c r="CB1065" s="13"/>
      <c r="CC1065" s="13" t="s">
        <v>14</v>
      </c>
      <c r="CD1065" s="15"/>
      <c r="CE1065" s="36"/>
      <c r="CF1065" s="251" t="s">
        <v>26</v>
      </c>
      <c r="CG1065" s="252"/>
      <c r="CH1065" s="253" t="s">
        <v>27</v>
      </c>
      <c r="CI1065" s="254"/>
      <c r="CK1065" s="11" t="s">
        <v>28</v>
      </c>
      <c r="CL1065" s="13"/>
      <c r="CM1065" s="13" t="s">
        <v>29</v>
      </c>
      <c r="CN1065" s="15"/>
      <c r="CP1065" s="251" t="s">
        <v>26</v>
      </c>
      <c r="CQ1065" s="252"/>
      <c r="CR1065" s="253" t="s">
        <v>27</v>
      </c>
      <c r="CS1065" s="254"/>
      <c r="CU1065" s="38" t="s">
        <v>37</v>
      </c>
      <c r="CW1065" s="53" t="s">
        <v>45</v>
      </c>
    </row>
    <row r="1066" spans="1:101" ht="18" customHeight="1" thickTop="1" thickBot="1">
      <c r="D1066" s="16">
        <v>0</v>
      </c>
      <c r="E1066" s="17">
        <v>0</v>
      </c>
      <c r="F1066" s="18">
        <v>1</v>
      </c>
      <c r="G1066" s="19">
        <v>0</v>
      </c>
      <c r="H1066" s="10"/>
      <c r="I1066" s="16">
        <v>0</v>
      </c>
      <c r="J1066" s="17">
        <f t="shared" ref="J1066" si="11209">-1/($J$4*$B1063)</f>
        <v>-1.0151212460816319</v>
      </c>
      <c r="K1066" s="18">
        <v>1</v>
      </c>
      <c r="L1066" s="19">
        <v>0</v>
      </c>
      <c r="N1066" s="1">
        <f t="shared" ref="N1066" si="11210">D1066*I1063+F1066*I1066-E1066*J1063-G1066*J1066</f>
        <v>0</v>
      </c>
      <c r="O1066" s="4">
        <f t="shared" ref="O1066" si="11211">(D1066*J1063+E1066*I1063+F1066*J1066+G1066*I1066)</f>
        <v>-1.0151212460816319</v>
      </c>
      <c r="P1066" s="2">
        <f t="shared" ref="P1066" si="11212">D1066*K1063+F1066*K1066-E1066*L1063-G1066*L1066</f>
        <v>1</v>
      </c>
      <c r="Q1066" s="3">
        <f t="shared" ref="Q1066" si="11213">(D1066*L1063+E1066*K1063+F1066*L1066+G1066*K1066)</f>
        <v>0</v>
      </c>
      <c r="S1066" s="16">
        <v>0</v>
      </c>
      <c r="T1066" s="17">
        <v>0</v>
      </c>
      <c r="U1066" s="18">
        <v>1</v>
      </c>
      <c r="V1066" s="19">
        <v>0</v>
      </c>
      <c r="W1066" s="20"/>
      <c r="X1066" s="1">
        <f t="shared" ref="X1066" si="11214">N1066*S1063+P1066*S1066-O1066*T1063-Q1066*T1066</f>
        <v>0</v>
      </c>
      <c r="Y1066" s="4">
        <f t="shared" ref="Y1066" si="11215">(N1066*T1063+O1066*S1063+P1066*T1066+Q1066*S1066)</f>
        <v>-1.0151212460816319</v>
      </c>
      <c r="Z1066" s="2">
        <f t="shared" ref="Z1066" si="11216">N1066*U1063+P1066*U1066-O1066*V1063-Q1066*V1066</f>
        <v>-0.41498456398817951</v>
      </c>
      <c r="AA1066" s="3">
        <f t="shared" ref="AA1066" si="11217">(N1066*V1063+O1066*U1063+P1066*V1066+Q1066*U1066)</f>
        <v>0</v>
      </c>
      <c r="AB1066" s="20"/>
      <c r="AC1066" s="16">
        <v>0</v>
      </c>
      <c r="AD1066" s="17">
        <f t="shared" ref="AD1066" si="11218">-1/($AD$4*$B1063)</f>
        <v>-1.1597268611296669</v>
      </c>
      <c r="AE1066" s="18">
        <v>1</v>
      </c>
      <c r="AF1066" s="19">
        <v>0</v>
      </c>
      <c r="AG1066" s="20"/>
      <c r="AH1066" s="1">
        <f t="shared" ref="AH1066" si="11219">X1066*AC1063+Z1066*AC1066-Y1066*AD1063-AA1066*AD1066</f>
        <v>0</v>
      </c>
      <c r="AI1066" s="4">
        <f t="shared" ref="AI1066" si="11220">(X1066*AD1063+Y1066*AC1063+Z1066*AD1066+AA1066*AC1066)</f>
        <v>-0.53385250027035713</v>
      </c>
      <c r="AJ1066" s="2">
        <f t="shared" ref="AJ1066" si="11221">X1066*AE1063+Z1066*AE1066-Y1066*AF1063-AA1066*AF1066</f>
        <v>-0.41498456398817951</v>
      </c>
      <c r="AK1066" s="3">
        <f t="shared" ref="AK1066" si="11222">(X1066*AF1063+Y1066*AE1063+Z1066*AF1066+AA1066*AE1066)</f>
        <v>0</v>
      </c>
      <c r="AL1066" s="20"/>
      <c r="AM1066" s="16">
        <v>0</v>
      </c>
      <c r="AN1066" s="17">
        <v>0</v>
      </c>
      <c r="AO1066" s="18">
        <v>1</v>
      </c>
      <c r="AP1066" s="19">
        <v>0</v>
      </c>
      <c r="AR1066" s="1">
        <f t="shared" ref="AR1066" si="11223">AH1066*AM1063+AJ1066*AM1066-AI1066*AN1063-AK1066*AN1066</f>
        <v>0</v>
      </c>
      <c r="AS1066" s="4">
        <f t="shared" ref="AS1066" si="11224">(AH1066*AN1063+AI1066*AM1063+AJ1066*AN1066+AK1066*AM1066)</f>
        <v>-0.53385250027035713</v>
      </c>
      <c r="AT1066" s="2">
        <f t="shared" ref="AT1066" si="11225">AH1066*AO1063+AJ1066*AO1066-AI1066*AP1063-AK1066*AP1066</f>
        <v>-1.1883072652095517</v>
      </c>
      <c r="AU1066" s="3">
        <f t="shared" ref="AU1066" si="11226">(AH1066*AP1063+AI1066*AO1063+AJ1066*AP1066+AK1066*AO1066)</f>
        <v>0</v>
      </c>
      <c r="AV1066" s="20"/>
      <c r="AW1066" s="16">
        <v>0</v>
      </c>
      <c r="AX1066" s="17">
        <f t="shared" ref="AX1066" si="11227">-1/($AX$4*$B1063)</f>
        <v>-1.1597268611296669</v>
      </c>
      <c r="AY1066" s="18">
        <v>1</v>
      </c>
      <c r="AZ1066" s="19">
        <v>0</v>
      </c>
      <c r="BA1066" s="20"/>
      <c r="BB1066" s="1">
        <f t="shared" ref="BB1066" si="11228">AR1066*AW1063+AT1066*AW1066-AS1066*AX1063-AU1066*AX1066</f>
        <v>0</v>
      </c>
      <c r="BC1066" s="4">
        <f t="shared" ref="BC1066" si="11229">(AR1066*AX1063+AS1066*AW1063+AT1066*AX1066+AU1066*AW1066)</f>
        <v>0.84425935446869493</v>
      </c>
      <c r="BD1066" s="2">
        <f t="shared" ref="BD1066" si="11230">AR1066*AY1063+AT1066*AY1066-AS1066*AZ1063-AU1066*AZ1066</f>
        <v>-1.1883072652095517</v>
      </c>
      <c r="BE1066" s="3">
        <f t="shared" ref="BE1066" si="11231">(AR1066*AZ1063+AS1066*AY1063+AT1066*AZ1066+AU1066*AY1066)</f>
        <v>0</v>
      </c>
      <c r="BF1066" s="20"/>
      <c r="BG1066" s="16">
        <v>0</v>
      </c>
      <c r="BH1066" s="17">
        <v>0</v>
      </c>
      <c r="BI1066" s="18">
        <v>1</v>
      </c>
      <c r="BJ1066" s="19">
        <v>0</v>
      </c>
      <c r="BK1066" s="20"/>
      <c r="BL1066" s="1">
        <f t="shared" ref="BL1066" si="11232">BB1066*BG1063+BD1066*BG1066-BC1066*BH1063-BE1066*BH1066</f>
        <v>0</v>
      </c>
      <c r="BM1066" s="4">
        <f t="shared" ref="BM1066" si="11233">(BB1066*BH1063+BC1066*BG1063+BD1066*BH1066+BE1066*BG1066)</f>
        <v>0.84425935446869493</v>
      </c>
      <c r="BN1066" s="2">
        <f t="shared" ref="BN1066" si="11234">BB1066*BI1063+BD1066*BI1066-BC1066*BJ1063-BE1066*BJ1066</f>
        <v>-1.1488280101084936E-2</v>
      </c>
      <c r="BO1066" s="3">
        <f t="shared" ref="BO1066" si="11235">(BB1066*BJ1063+BC1066*BI1063+BD1066*BJ1066+BE1066*BI1066)</f>
        <v>0</v>
      </c>
      <c r="BP1066" s="20"/>
      <c r="BQ1066" s="16">
        <v>0</v>
      </c>
      <c r="BR1066" s="17">
        <f t="shared" ref="BR1066" si="11236">-1/($BR$4*$B1063)</f>
        <v>-1.0151212460816319</v>
      </c>
      <c r="BS1066" s="18">
        <v>1</v>
      </c>
      <c r="BT1066" s="19">
        <v>0</v>
      </c>
      <c r="BU1066" s="20"/>
      <c r="BV1066" s="1">
        <f t="shared" ref="BV1066" si="11237">BL1066*BQ1063+BN1066*BQ1066-BM1066*BR1063-BO1066*BR1066</f>
        <v>0</v>
      </c>
      <c r="BW1066" s="4">
        <f t="shared" ref="BW1066" si="11238">(BL1066*BR1063+BM1066*BQ1063+BN1066*BR1066+BO1066*BQ1066)</f>
        <v>0.85592135168024308</v>
      </c>
      <c r="BX1066" s="2">
        <f t="shared" ref="BX1066" si="11239">BL1066*BS1063+BN1066*BS1066-BM1066*BT1063-BO1066*BT1066</f>
        <v>-1.1488280101084936E-2</v>
      </c>
      <c r="BY1066" s="3">
        <f t="shared" ref="BY1066" si="11240">(BL1066*BT1063+BM1066*BS1063+BN1066*BT1066+BO1066*BS1066)</f>
        <v>0</v>
      </c>
      <c r="BZ1066" s="20"/>
      <c r="CA1066" s="16">
        <v>0</v>
      </c>
      <c r="CB1066" s="17">
        <v>0</v>
      </c>
      <c r="CC1066" s="18">
        <v>1</v>
      </c>
      <c r="CD1066" s="19">
        <v>0</v>
      </c>
      <c r="CE1066" s="20"/>
      <c r="CF1066" s="1">
        <f t="shared" ref="CF1066" si="11241">BV1066*CA1063+BX1066*CA1066-BW1066*CB1063-BY1066*CB1066</f>
        <v>0</v>
      </c>
      <c r="CG1066" s="4">
        <f t="shared" ref="CG1066" si="11242">(BV1066*CB1063+BW1066*CA1063+BX1066*CB1066+BY1066*CA1066)</f>
        <v>0.85592135168024308</v>
      </c>
      <c r="CH1066" s="2">
        <f t="shared" ref="CH1066" si="11243">BV1066*CC1063+BX1066*CC1066-BW1066*CD1063-BY1066*CD1066</f>
        <v>0.61293637328238437</v>
      </c>
      <c r="CI1066" s="3">
        <f t="shared" ref="CI1066" si="11244">(BV1066*CD1063+BW1066*CC1063+BX1066*CD1066+BY1066*CC1066)</f>
        <v>0</v>
      </c>
      <c r="CK1066" s="16">
        <f t="shared" ref="CK1066" si="11245">1/$CL$4</f>
        <v>1</v>
      </c>
      <c r="CL1066" s="17">
        <v>0</v>
      </c>
      <c r="CM1066" s="18">
        <v>1</v>
      </c>
      <c r="CN1066" s="19">
        <v>0</v>
      </c>
      <c r="CP1066" s="1">
        <f t="shared" ref="CP1066" si="11246">CF1066*CK1063+CH1066*CK1066-CG1066*CL1063-CI1066*CL1066</f>
        <v>0.61293637328238437</v>
      </c>
      <c r="CQ1066" s="4">
        <f t="shared" ref="CQ1066" si="11247">(CF1066*CL1063+CG1066*CK1063+CH1066*CL1066+CI1066*CK1066)</f>
        <v>0.85592135168024308</v>
      </c>
      <c r="CR1066" s="2">
        <f t="shared" ref="CR1066" si="11248">CF1066*CM1063+CH1066*CM1066-CG1066*CN1063-CI1066*CN1066</f>
        <v>0.61293637328238437</v>
      </c>
      <c r="CS1066" s="3">
        <f t="shared" ref="CS1066" si="11249">(CF1066*CN1063+CG1066*CM1063+CH1066*CN1066+CI1066*CM1066)</f>
        <v>0</v>
      </c>
      <c r="CU1066" s="39">
        <f t="shared" ref="CU1066" si="11250">(180/PI())*ATAN(-1*(CQ1063/CP1063))</f>
        <v>-49.958670630540404</v>
      </c>
      <c r="CW1066" s="54">
        <f t="shared" ref="CW1066" si="11251">20*LOG(((1-(10^(CU1063/20)^2)*(1-((1-CW1063)/(1+CW1063))^2))^0.5))</f>
        <v>-21.895624791875647</v>
      </c>
    </row>
    <row r="1067" spans="1:101" ht="18" customHeight="1">
      <c r="E1067" s="20"/>
      <c r="F1067" s="20"/>
      <c r="G1067" s="20"/>
      <c r="H1067" s="20"/>
      <c r="I1067" s="20"/>
      <c r="J1067" s="20"/>
      <c r="K1067" s="20"/>
      <c r="L1067" s="20"/>
      <c r="M1067" s="20"/>
      <c r="N1067" s="20"/>
      <c r="O1067" s="20"/>
      <c r="P1067" s="20"/>
      <c r="Q1067" s="20"/>
      <c r="R1067" s="20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30"/>
      <c r="AC1067" s="20"/>
      <c r="AD1067" s="20"/>
      <c r="AE1067" s="20"/>
      <c r="AF1067" s="20"/>
      <c r="AG1067" s="20"/>
      <c r="AH1067" s="20"/>
      <c r="AI1067" s="20"/>
      <c r="AJ1067" s="20"/>
      <c r="AK1067" s="20"/>
      <c r="AL1067" s="20"/>
      <c r="AM1067" s="20"/>
      <c r="AN1067" s="20"/>
      <c r="AO1067" s="20"/>
      <c r="AP1067" s="20"/>
      <c r="AQ1067" s="20"/>
      <c r="AR1067" s="20"/>
      <c r="AS1067" s="20"/>
      <c r="AT1067" s="20"/>
      <c r="AU1067" s="20"/>
      <c r="AV1067" s="20"/>
      <c r="AW1067" s="20"/>
      <c r="AX1067" s="20"/>
      <c r="AY1067" s="20"/>
      <c r="AZ1067" s="20"/>
      <c r="BA1067" s="20"/>
      <c r="BB1067" s="20"/>
      <c r="BC1067" s="20"/>
      <c r="BD1067" s="20"/>
      <c r="BE1067" s="20"/>
      <c r="BF1067" s="20"/>
      <c r="BG1067" s="20"/>
      <c r="BH1067" s="20"/>
      <c r="BI1067" s="20"/>
      <c r="BJ1067" s="20"/>
      <c r="BK1067" s="20"/>
      <c r="BL1067" s="20"/>
      <c r="BM1067" s="20"/>
      <c r="BN1067" s="20"/>
      <c r="BO1067" s="20"/>
      <c r="BP1067" s="20"/>
      <c r="BQ1067" s="20"/>
      <c r="BR1067" s="20"/>
      <c r="BS1067" s="20"/>
      <c r="BT1067" s="20"/>
      <c r="BU1067" s="20"/>
      <c r="BV1067" s="20"/>
      <c r="BW1067" s="20"/>
      <c r="BX1067" s="20"/>
      <c r="BY1067" s="20"/>
      <c r="BZ1067" s="20"/>
      <c r="CA1067" s="20"/>
      <c r="CB1067" s="20"/>
      <c r="CC1067" s="20"/>
      <c r="CD1067" s="20"/>
      <c r="CE1067" s="20"/>
      <c r="CF1067" s="20"/>
      <c r="CG1067" s="20"/>
      <c r="CH1067" s="20"/>
      <c r="CI1067" s="20"/>
      <c r="CJ1067" s="20"/>
      <c r="CK1067" s="20"/>
      <c r="CL1067" s="20"/>
    </row>
    <row r="1068" spans="1:101" ht="18" customHeight="1"/>
    <row r="1069" spans="1:101" ht="18" customHeight="1" thickBot="1">
      <c r="A1069" s="23"/>
      <c r="B1069" s="23"/>
      <c r="C1069" s="23"/>
      <c r="D1069" s="20" t="s">
        <v>15</v>
      </c>
      <c r="E1069" s="20"/>
      <c r="F1069" s="20"/>
      <c r="G1069" s="20"/>
      <c r="H1069" s="20"/>
      <c r="I1069" s="20" t="s">
        <v>16</v>
      </c>
      <c r="J1069" s="20"/>
      <c r="K1069" s="20"/>
      <c r="L1069" s="20"/>
      <c r="M1069" s="23"/>
      <c r="N1069" s="23"/>
      <c r="O1069" s="24" t="s">
        <v>17</v>
      </c>
      <c r="P1069" s="23"/>
      <c r="Q1069" s="23"/>
      <c r="R1069" s="23"/>
      <c r="S1069" s="20"/>
      <c r="T1069" s="20" t="s">
        <v>18</v>
      </c>
      <c r="U1069" s="23"/>
      <c r="V1069" s="23"/>
      <c r="W1069" s="23"/>
      <c r="X1069" s="23"/>
      <c r="Y1069" s="24" t="s">
        <v>19</v>
      </c>
      <c r="Z1069" s="23"/>
      <c r="AA1069" s="23"/>
      <c r="AB1069" s="23"/>
      <c r="AC1069" s="24" t="s">
        <v>20</v>
      </c>
      <c r="AD1069" s="20"/>
      <c r="AE1069" s="20"/>
      <c r="AF1069" s="20"/>
      <c r="AG1069" s="20"/>
      <c r="AH1069" s="23"/>
      <c r="AI1069" s="24" t="s">
        <v>21</v>
      </c>
      <c r="AJ1069" s="23"/>
      <c r="AK1069" s="23"/>
      <c r="AL1069" s="20"/>
      <c r="AM1069" s="24" t="s">
        <v>31</v>
      </c>
      <c r="AN1069" s="20"/>
      <c r="AO1069" s="23"/>
      <c r="AP1069" s="23"/>
      <c r="AQ1069" s="23"/>
      <c r="AR1069" s="23"/>
      <c r="AS1069" s="24" t="s">
        <v>91</v>
      </c>
      <c r="AT1069" s="23"/>
      <c r="AU1069" s="23"/>
      <c r="AV1069" s="23"/>
      <c r="AW1069" s="24" t="s">
        <v>32</v>
      </c>
      <c r="AX1069" s="20"/>
      <c r="AY1069" s="20"/>
      <c r="AZ1069" s="20"/>
      <c r="BA1069" s="20"/>
      <c r="BB1069" s="23"/>
      <c r="BC1069" s="24" t="s">
        <v>22</v>
      </c>
      <c r="BD1069" s="23"/>
      <c r="BE1069" s="23"/>
      <c r="BF1069" s="23"/>
      <c r="BG1069" s="24" t="s">
        <v>33</v>
      </c>
      <c r="BH1069" s="20"/>
      <c r="BI1069" s="23"/>
      <c r="BJ1069" s="23"/>
      <c r="BK1069" s="23"/>
      <c r="BL1069" s="23"/>
      <c r="BM1069" s="24" t="s">
        <v>34</v>
      </c>
      <c r="BN1069" s="23"/>
      <c r="BO1069" s="23"/>
      <c r="BP1069" s="23"/>
      <c r="BQ1069" s="24" t="s">
        <v>89</v>
      </c>
      <c r="BR1069" s="20"/>
      <c r="BS1069" s="20"/>
      <c r="BT1069" s="20"/>
      <c r="BU1069" s="20"/>
      <c r="BV1069" s="23"/>
      <c r="BW1069" s="24" t="s">
        <v>35</v>
      </c>
      <c r="BX1069" s="23"/>
      <c r="BY1069" s="23"/>
      <c r="BZ1069" s="23"/>
      <c r="CA1069" s="24" t="s">
        <v>90</v>
      </c>
      <c r="CB1069" s="20"/>
      <c r="CC1069" s="23"/>
      <c r="CD1069" s="23"/>
      <c r="CE1069" s="23"/>
      <c r="CF1069" s="23"/>
      <c r="CG1069" s="24" t="s">
        <v>92</v>
      </c>
      <c r="CH1069" s="23"/>
      <c r="CI1069" s="23"/>
      <c r="CJ1069" s="23"/>
      <c r="CK1069" s="24" t="s">
        <v>36</v>
      </c>
      <c r="CL1069" s="24"/>
      <c r="CM1069" s="23"/>
      <c r="CN1069" s="23"/>
      <c r="CO1069" s="23"/>
      <c r="CP1069" s="23"/>
      <c r="CQ1069" s="24" t="s">
        <v>93</v>
      </c>
      <c r="CR1069" s="23"/>
      <c r="CS1069" s="23"/>
    </row>
    <row r="1070" spans="1:101" ht="18" customHeight="1" thickBot="1">
      <c r="A1070" s="23"/>
      <c r="B1070" s="33"/>
      <c r="C1070" s="23"/>
      <c r="D1070" s="7" t="s">
        <v>2</v>
      </c>
      <c r="E1070" s="8"/>
      <c r="F1070" s="8" t="s">
        <v>3</v>
      </c>
      <c r="G1070" s="9"/>
      <c r="H1070" s="10"/>
      <c r="I1070" s="7" t="s">
        <v>4</v>
      </c>
      <c r="J1070" s="8"/>
      <c r="K1070" s="8" t="s">
        <v>5</v>
      </c>
      <c r="L1070" s="9"/>
      <c r="M1070" s="23"/>
      <c r="N1070" s="251" t="s">
        <v>79</v>
      </c>
      <c r="O1070" s="252"/>
      <c r="P1070" s="253" t="s">
        <v>80</v>
      </c>
      <c r="Q1070" s="254"/>
      <c r="R1070" s="23"/>
      <c r="S1070" s="7" t="s">
        <v>11</v>
      </c>
      <c r="T1070" s="8"/>
      <c r="U1070" s="8" t="s">
        <v>12</v>
      </c>
      <c r="V1070" s="9"/>
      <c r="W1070" s="20"/>
      <c r="X1070" s="251" t="s">
        <v>79</v>
      </c>
      <c r="Y1070" s="252"/>
      <c r="Z1070" s="253" t="s">
        <v>80</v>
      </c>
      <c r="AA1070" s="254"/>
      <c r="AB1070" s="20"/>
      <c r="AC1070" s="7" t="s">
        <v>4</v>
      </c>
      <c r="AD1070" s="8"/>
      <c r="AE1070" s="8" t="s">
        <v>5</v>
      </c>
      <c r="AF1070" s="9"/>
      <c r="AG1070" s="20"/>
      <c r="AH1070" s="251" t="s">
        <v>0</v>
      </c>
      <c r="AI1070" s="252"/>
      <c r="AJ1070" s="253" t="s">
        <v>1</v>
      </c>
      <c r="AK1070" s="254"/>
      <c r="AL1070" s="20"/>
      <c r="AM1070" s="7" t="s">
        <v>11</v>
      </c>
      <c r="AN1070" s="8"/>
      <c r="AO1070" s="8" t="s">
        <v>12</v>
      </c>
      <c r="AP1070" s="9"/>
      <c r="AQ1070" s="23"/>
      <c r="AR1070" s="251" t="s">
        <v>0</v>
      </c>
      <c r="AS1070" s="252"/>
      <c r="AT1070" s="253" t="s">
        <v>1</v>
      </c>
      <c r="AU1070" s="254"/>
      <c r="AV1070" s="36"/>
      <c r="AW1070" s="7" t="s">
        <v>4</v>
      </c>
      <c r="AX1070" s="8"/>
      <c r="AY1070" s="8" t="s">
        <v>5</v>
      </c>
      <c r="AZ1070" s="9"/>
      <c r="BA1070" s="20"/>
      <c r="BB1070" s="251" t="s">
        <v>0</v>
      </c>
      <c r="BC1070" s="252"/>
      <c r="BD1070" s="253" t="s">
        <v>1</v>
      </c>
      <c r="BE1070" s="254"/>
      <c r="BF1070" s="36"/>
      <c r="BG1070" s="7" t="s">
        <v>11</v>
      </c>
      <c r="BH1070" s="8"/>
      <c r="BI1070" s="8" t="s">
        <v>12</v>
      </c>
      <c r="BJ1070" s="9"/>
      <c r="BK1070" s="36"/>
      <c r="BL1070" s="251" t="s">
        <v>0</v>
      </c>
      <c r="BM1070" s="252"/>
      <c r="BN1070" s="253" t="s">
        <v>1</v>
      </c>
      <c r="BO1070" s="254"/>
      <c r="BP1070" s="36"/>
      <c r="BQ1070" s="7" t="s">
        <v>4</v>
      </c>
      <c r="BR1070" s="8"/>
      <c r="BS1070" s="8" t="s">
        <v>5</v>
      </c>
      <c r="BT1070" s="9"/>
      <c r="BU1070" s="20"/>
      <c r="BV1070" s="251" t="s">
        <v>0</v>
      </c>
      <c r="BW1070" s="252"/>
      <c r="BX1070" s="253" t="s">
        <v>1</v>
      </c>
      <c r="BY1070" s="254"/>
      <c r="BZ1070" s="36"/>
      <c r="CA1070" s="7" t="s">
        <v>11</v>
      </c>
      <c r="CB1070" s="8"/>
      <c r="CC1070" s="8" t="s">
        <v>12</v>
      </c>
      <c r="CD1070" s="9"/>
      <c r="CE1070" s="36"/>
      <c r="CF1070" s="251" t="s">
        <v>0</v>
      </c>
      <c r="CG1070" s="252"/>
      <c r="CH1070" s="253" t="s">
        <v>1</v>
      </c>
      <c r="CI1070" s="254"/>
      <c r="CJ1070" s="23"/>
      <c r="CK1070" s="7" t="s">
        <v>23</v>
      </c>
      <c r="CL1070" s="8"/>
      <c r="CM1070" s="8" t="s">
        <v>24</v>
      </c>
      <c r="CN1070" s="9"/>
      <c r="CO1070" s="23"/>
      <c r="CP1070" s="251" t="s">
        <v>0</v>
      </c>
      <c r="CQ1070" s="252"/>
      <c r="CR1070" s="253" t="s">
        <v>1</v>
      </c>
      <c r="CS1070" s="254"/>
      <c r="CU1070" s="26" t="s">
        <v>25</v>
      </c>
      <c r="CW1070" s="50" t="s">
        <v>44</v>
      </c>
    </row>
    <row r="1071" spans="1:101" ht="18" customHeight="1" thickTop="1" thickBot="1">
      <c r="B1071" s="34">
        <v>1.45</v>
      </c>
      <c r="D1071" s="11">
        <v>1</v>
      </c>
      <c r="E1071" s="12">
        <v>0</v>
      </c>
      <c r="F1071" s="13">
        <v>0</v>
      </c>
      <c r="G1071" s="40">
        <f t="shared" ref="G1071" si="11252">-1/($E$4*$B1071)</f>
        <v>-0.72450380545623816</v>
      </c>
      <c r="H1071" s="10"/>
      <c r="I1071" s="11">
        <v>1</v>
      </c>
      <c r="J1071" s="12">
        <v>0</v>
      </c>
      <c r="K1071" s="13">
        <v>0</v>
      </c>
      <c r="L1071" s="14">
        <v>0</v>
      </c>
      <c r="N1071" s="1">
        <f t="shared" ref="N1071" si="11253">D1071*I1071+F1071*I1074-E1071*J1071-G1071*J1074</f>
        <v>0.26961292666807313</v>
      </c>
      <c r="O1071" s="4">
        <f t="shared" ref="O1071" si="11254">(D1071*J1071+E1071*I1071+F1071*J1074+G1071*I1074)</f>
        <v>0</v>
      </c>
      <c r="P1071" s="2">
        <f t="shared" ref="P1071" si="11255">D1071*K1071+F1071*K1074-E1071*L1071-G1071*L1074</f>
        <v>0</v>
      </c>
      <c r="Q1071" s="3">
        <f t="shared" ref="Q1071" si="11256">(D1071*L1071+E1071*K1071+F1071*L1074+G1071*K1074)</f>
        <v>-0.72450380545623816</v>
      </c>
      <c r="S1071" s="11">
        <v>1</v>
      </c>
      <c r="T1071" s="12">
        <v>0</v>
      </c>
      <c r="U1071" s="13">
        <v>0</v>
      </c>
      <c r="V1071" s="40">
        <f t="shared" ref="V1071" si="11257">-1/($T$4*$B1071)</f>
        <v>-1.3842938025166462</v>
      </c>
      <c r="W1071" s="20"/>
      <c r="X1071" s="1">
        <f t="shared" ref="X1071" si="11258">N1071*S1071+P1071*S1074-O1071*T1071-Q1071*T1074</f>
        <v>0.26961292666807313</v>
      </c>
      <c r="Y1071" s="4">
        <f t="shared" ref="Y1071" si="11259">(N1071*T1071+O1071*S1071+P1071*T1074+Q1071*S1074)</f>
        <v>0</v>
      </c>
      <c r="Z1071" s="2">
        <f t="shared" ref="Z1071" si="11260">N1071*U1071+P1071*U1074-O1071*V1071-Q1071*V1074</f>
        <v>0</v>
      </c>
      <c r="AA1071" s="3">
        <f t="shared" ref="AA1071" si="11261">(N1071*V1071+O1071*U1071+P1071*V1074+Q1071*U1074)</f>
        <v>-1.0977273089212267</v>
      </c>
      <c r="AB1071" s="20"/>
      <c r="AC1071" s="11">
        <v>1</v>
      </c>
      <c r="AD1071" s="12">
        <v>0</v>
      </c>
      <c r="AE1071" s="13">
        <v>0</v>
      </c>
      <c r="AF1071" s="14">
        <v>0</v>
      </c>
      <c r="AG1071" s="20"/>
      <c r="AH1071" s="1">
        <f t="shared" ref="AH1071" si="11262">X1071*AC1071+Z1071*AC1074-Y1071*AD1071-AA1071*AD1074</f>
        <v>-0.99467116901896402</v>
      </c>
      <c r="AI1071" s="4">
        <f t="shared" ref="AI1071" si="11263">(X1071*AD1071+Y1071*AC1071+Z1071*AD1074+AA1071*AC1074)</f>
        <v>0</v>
      </c>
      <c r="AJ1071" s="2">
        <f t="shared" ref="AJ1071" si="11264">X1071*AE1071+Z1071*AE1074-Y1071*AF1071-AA1071*AF1074</f>
        <v>0</v>
      </c>
      <c r="AK1071" s="3">
        <f t="shared" ref="AK1071" si="11265">(X1071*AF1071+Y1071*AE1071+Z1071*AF1074+AA1071*AE1074)</f>
        <v>-1.0977273089212267</v>
      </c>
      <c r="AL1071" s="20"/>
      <c r="AM1071" s="11">
        <v>1</v>
      </c>
      <c r="AN1071" s="12">
        <v>0</v>
      </c>
      <c r="AO1071" s="13">
        <v>0</v>
      </c>
      <c r="AP1071" s="40">
        <f t="shared" ref="AP1071" si="11266">-1/($AN$4*$B1071)</f>
        <v>-1.4385798339878872</v>
      </c>
      <c r="AR1071" s="1">
        <f t="shared" ref="AR1071" si="11267">AH1071*AM1071+AJ1071*AM1074-AI1071*AN1071-AK1071*AN1074</f>
        <v>-0.99467116901896402</v>
      </c>
      <c r="AS1071" s="4">
        <f t="shared" ref="AS1071" si="11268">(AH1071*AN1071+AI1071*AM1071+AJ1071*AN1074+AK1071*AM1074)</f>
        <v>0</v>
      </c>
      <c r="AT1071" s="2">
        <f t="shared" ref="AT1071" si="11269">AH1071*AO1071+AJ1071*AO1074-AI1071*AP1071-AK1071*AP1074</f>
        <v>0</v>
      </c>
      <c r="AU1071" s="3">
        <f t="shared" ref="AU1071" si="11270">(AH1071*AP1071+AI1071*AO1071+AJ1071*AP1074+AK1071*AO1074)</f>
        <v>0.33318657627861237</v>
      </c>
      <c r="AV1071" s="20"/>
      <c r="AW1071" s="11">
        <v>1</v>
      </c>
      <c r="AX1071" s="12">
        <v>0</v>
      </c>
      <c r="AY1071" s="13">
        <v>0</v>
      </c>
      <c r="AZ1071" s="14">
        <v>0</v>
      </c>
      <c r="BA1071" s="20"/>
      <c r="BB1071" s="1">
        <f t="shared" ref="BB1071" si="11271">AR1071*AW1071+AT1071*AW1074-AS1071*AX1071-AU1071*AX1074</f>
        <v>-0.61093061172205709</v>
      </c>
      <c r="BC1071" s="4">
        <f t="shared" ref="BC1071" si="11272">(AR1071*AX1071+AS1071*AW1071+AT1071*AX1074+AU1071*AW1074)</f>
        <v>0</v>
      </c>
      <c r="BD1071" s="2">
        <f t="shared" ref="BD1071" si="11273">AR1071*AY1071+AT1071*AY1074-AS1071*AZ1071-AU1071*AZ1074</f>
        <v>0</v>
      </c>
      <c r="BE1071" s="3">
        <f t="shared" ref="BE1071" si="11274">(AR1071*AZ1071+AS1071*AY1071+AT1071*AZ1074+AU1071*AY1074)</f>
        <v>0.33318657627861237</v>
      </c>
      <c r="BF1071" s="20"/>
      <c r="BG1071" s="11">
        <v>1</v>
      </c>
      <c r="BH1071" s="12">
        <v>0</v>
      </c>
      <c r="BI1071" s="13">
        <v>0</v>
      </c>
      <c r="BJ1071" s="40">
        <f t="shared" ref="BJ1071" si="11275">-1/($BH$4*$B1071)</f>
        <v>-1.3842938025166462</v>
      </c>
      <c r="BK1071" s="20"/>
      <c r="BL1071" s="1">
        <f t="shared" ref="BL1071" si="11276">BB1071*BG1071+BD1071*BG1074-BC1071*BH1071-BE1071*BH1074</f>
        <v>-0.61093061172205709</v>
      </c>
      <c r="BM1071" s="4">
        <f t="shared" ref="BM1071" si="11277">(BB1071*BH1071+BC1071*BG1071+BD1071*BH1074+BE1071*BG1074)</f>
        <v>0</v>
      </c>
      <c r="BN1071" s="2">
        <f t="shared" ref="BN1071" si="11278">BB1071*BI1071+BD1071*BI1074-BC1071*BJ1071-BE1071*BJ1074</f>
        <v>0</v>
      </c>
      <c r="BO1071" s="3">
        <f t="shared" ref="BO1071" si="11279">(BB1071*BJ1071+BC1071*BI1071+BD1071*BJ1074+BE1071*BI1074)</f>
        <v>1.1788940358531597</v>
      </c>
      <c r="BP1071" s="20"/>
      <c r="BQ1071" s="11">
        <v>1</v>
      </c>
      <c r="BR1071" s="12">
        <v>0</v>
      </c>
      <c r="BS1071" s="13">
        <v>0</v>
      </c>
      <c r="BT1071" s="14">
        <v>0</v>
      </c>
      <c r="BU1071" s="20"/>
      <c r="BV1071" s="1">
        <f t="shared" ref="BV1071" si="11280">BL1071*BQ1071+BN1071*BQ1074-BM1071*BR1071-BO1071*BR1074</f>
        <v>0.57753652693296875</v>
      </c>
      <c r="BW1071" s="4">
        <f t="shared" ref="BW1071" si="11281">(BL1071*BR1071+BM1071*BQ1071+BN1071*BR1074+BO1071*BQ1074)</f>
        <v>0</v>
      </c>
      <c r="BX1071" s="2">
        <f t="shared" ref="BX1071" si="11282">BL1071*BS1071+BN1071*BS1074-BM1071*BT1071-BO1071*BT1074</f>
        <v>0</v>
      </c>
      <c r="BY1071" s="3">
        <f t="shared" ref="BY1071" si="11283">(BL1071*BT1071+BM1071*BS1071+BN1071*BT1074+BO1071*BS1074)</f>
        <v>1.1788940358531597</v>
      </c>
      <c r="BZ1071" s="20"/>
      <c r="CA1071" s="11">
        <v>1</v>
      </c>
      <c r="CB1071" s="12">
        <v>0</v>
      </c>
      <c r="CC1071" s="13">
        <v>0</v>
      </c>
      <c r="CD1071" s="40">
        <f t="shared" ref="CD1071" si="11284">-1/($CB$4*$B1071)</f>
        <v>-0.72450380545623816</v>
      </c>
      <c r="CE1071" s="20"/>
      <c r="CF1071" s="1">
        <f t="shared" ref="CF1071" si="11285">BV1071*CA1071+BX1071*CA1074-BW1071*CB1071-BY1071*CB1074</f>
        <v>0.57753652693296875</v>
      </c>
      <c r="CG1071" s="4">
        <f t="shared" ref="CG1071" si="11286">(BV1071*CB1071+BW1071*CA1071+BX1071*CB1074+BY1071*CA1074)</f>
        <v>0</v>
      </c>
      <c r="CH1071" s="2">
        <f t="shared" ref="CH1071" si="11287">BV1071*CC1071+BX1071*CC1074-BW1071*CD1071-BY1071*CD1074</f>
        <v>0</v>
      </c>
      <c r="CI1071" s="3">
        <f t="shared" ref="CI1071" si="11288">(BV1071*CD1071+BW1071*CC1071+BX1071*CD1074+BY1071*CC1074)</f>
        <v>0.7604666243002447</v>
      </c>
      <c r="CJ1071" s="28"/>
      <c r="CK1071" s="11">
        <v>1</v>
      </c>
      <c r="CL1071" s="12">
        <v>0</v>
      </c>
      <c r="CM1071" s="13">
        <v>0</v>
      </c>
      <c r="CN1071" s="14">
        <v>0</v>
      </c>
      <c r="CP1071" s="1">
        <f t="shared" ref="CP1071" si="11289">CF1071*CK1071+CH1071*CK1074-CG1071*CL1071-CI1071*CL1074</f>
        <v>0.57753652693296875</v>
      </c>
      <c r="CQ1071" s="4">
        <f t="shared" ref="CQ1071" si="11290">(CF1071*CL1071+CG1071*CK1071+CH1071*CL1074+CI1071*CK1074)</f>
        <v>0.7604666243002447</v>
      </c>
      <c r="CR1071" s="2">
        <f t="shared" ref="CR1071" si="11291">CF1071*CM1071+CH1071*CM1074-CG1071*CN1071-CI1071*CN1074</f>
        <v>0</v>
      </c>
      <c r="CS1071" s="3">
        <f t="shared" ref="CS1071" si="11292">(CF1071*CN1071+CG1071*CM1071+CH1071*CN1074+CI1071*CM1074)</f>
        <v>0.7604666243002447</v>
      </c>
      <c r="CU1071" s="29">
        <f t="shared" ref="CU1071" si="11293">20*LOG(((1+$CL$4)/$CL$4)/((CP1071+CP1074)^2+(CQ1071+CQ1074)^2)^0.5)</f>
        <v>-1.4561370626949609E-2</v>
      </c>
      <c r="CW1071" s="51">
        <f t="shared" ref="CW1071" si="11294">((CP1071^2+CQ1071^2)^0.5)/((CP1074^2+CQ1074^2)^0.5)</f>
        <v>0.90982179536100749</v>
      </c>
    </row>
    <row r="1072" spans="1:101" ht="18" customHeight="1" thickBot="1">
      <c r="D1072" s="11"/>
      <c r="E1072" s="13"/>
      <c r="F1072" s="13"/>
      <c r="G1072" s="15"/>
      <c r="H1072" s="10"/>
      <c r="I1072" s="11"/>
      <c r="J1072" s="13"/>
      <c r="K1072" s="13"/>
      <c r="L1072" s="15"/>
      <c r="N1072" s="5"/>
      <c r="Q1072" s="6"/>
      <c r="S1072" s="11"/>
      <c r="T1072" s="13"/>
      <c r="U1072" s="13"/>
      <c r="V1072" s="15"/>
      <c r="W1072" s="20"/>
      <c r="X1072" s="5"/>
      <c r="AA1072" s="6"/>
      <c r="AB1072" s="20"/>
      <c r="AC1072" s="11"/>
      <c r="AD1072" s="13"/>
      <c r="AE1072" s="13"/>
      <c r="AF1072" s="15"/>
      <c r="AG1072" s="20"/>
      <c r="AH1072" s="5"/>
      <c r="AK1072" s="6"/>
      <c r="AL1072" s="20"/>
      <c r="AM1072" s="11"/>
      <c r="AN1072" s="13"/>
      <c r="AO1072" s="13"/>
      <c r="AP1072" s="15"/>
      <c r="AR1072" s="5"/>
      <c r="AU1072" s="6"/>
      <c r="AW1072" s="11"/>
      <c r="AX1072" s="13"/>
      <c r="AY1072" s="13"/>
      <c r="AZ1072" s="15"/>
      <c r="BA1072" s="20"/>
      <c r="BB1072" s="5"/>
      <c r="BE1072" s="6"/>
      <c r="BG1072" s="11"/>
      <c r="BH1072" s="13"/>
      <c r="BI1072" s="13"/>
      <c r="BJ1072" s="15"/>
      <c r="BL1072" s="5"/>
      <c r="BO1072" s="6"/>
      <c r="BQ1072" s="11"/>
      <c r="BR1072" s="13"/>
      <c r="BS1072" s="13"/>
      <c r="BT1072" s="15"/>
      <c r="BU1072" s="20"/>
      <c r="BV1072" s="5"/>
      <c r="BY1072" s="6"/>
      <c r="CA1072" s="11"/>
      <c r="CB1072" s="13"/>
      <c r="CC1072" s="13"/>
      <c r="CD1072" s="15"/>
      <c r="CF1072" s="5"/>
      <c r="CI1072" s="6"/>
      <c r="CK1072" s="11"/>
      <c r="CL1072" s="13"/>
      <c r="CM1072" s="13"/>
      <c r="CN1072" s="15"/>
      <c r="CP1072" s="5"/>
      <c r="CS1072" s="6"/>
      <c r="CW1072" s="52"/>
    </row>
    <row r="1073" spans="1:101" ht="18" customHeight="1" thickBot="1">
      <c r="D1073" s="11" t="s">
        <v>6</v>
      </c>
      <c r="E1073" s="13"/>
      <c r="F1073" s="13" t="s">
        <v>7</v>
      </c>
      <c r="G1073" s="15"/>
      <c r="H1073" s="10"/>
      <c r="I1073" s="11" t="s">
        <v>8</v>
      </c>
      <c r="J1073" s="13"/>
      <c r="K1073" s="13" t="s">
        <v>9</v>
      </c>
      <c r="L1073" s="15"/>
      <c r="N1073" s="251" t="s">
        <v>26</v>
      </c>
      <c r="O1073" s="252"/>
      <c r="P1073" s="253" t="s">
        <v>27</v>
      </c>
      <c r="Q1073" s="254"/>
      <c r="S1073" s="11" t="s">
        <v>13</v>
      </c>
      <c r="T1073" s="13"/>
      <c r="U1073" s="13" t="s">
        <v>14</v>
      </c>
      <c r="V1073" s="15"/>
      <c r="W1073" s="20"/>
      <c r="X1073" s="251" t="s">
        <v>26</v>
      </c>
      <c r="Y1073" s="252"/>
      <c r="Z1073" s="253" t="s">
        <v>27</v>
      </c>
      <c r="AA1073" s="254"/>
      <c r="AB1073" s="20"/>
      <c r="AC1073" s="11" t="s">
        <v>8</v>
      </c>
      <c r="AD1073" s="13"/>
      <c r="AE1073" s="13" t="s">
        <v>9</v>
      </c>
      <c r="AF1073" s="15"/>
      <c r="AG1073" s="20"/>
      <c r="AH1073" s="251" t="s">
        <v>26</v>
      </c>
      <c r="AI1073" s="252"/>
      <c r="AJ1073" s="253" t="s">
        <v>27</v>
      </c>
      <c r="AK1073" s="254"/>
      <c r="AL1073" s="20"/>
      <c r="AM1073" s="11" t="s">
        <v>13</v>
      </c>
      <c r="AN1073" s="13"/>
      <c r="AO1073" s="13" t="s">
        <v>14</v>
      </c>
      <c r="AP1073" s="15"/>
      <c r="AR1073" s="251" t="s">
        <v>26</v>
      </c>
      <c r="AS1073" s="252"/>
      <c r="AT1073" s="253" t="s">
        <v>27</v>
      </c>
      <c r="AU1073" s="254"/>
      <c r="AV1073" s="36"/>
      <c r="AW1073" s="11" t="s">
        <v>8</v>
      </c>
      <c r="AX1073" s="13"/>
      <c r="AY1073" s="13" t="s">
        <v>9</v>
      </c>
      <c r="AZ1073" s="15"/>
      <c r="BA1073" s="20"/>
      <c r="BB1073" s="251" t="s">
        <v>26</v>
      </c>
      <c r="BC1073" s="252"/>
      <c r="BD1073" s="253" t="s">
        <v>27</v>
      </c>
      <c r="BE1073" s="254"/>
      <c r="BF1073" s="36"/>
      <c r="BG1073" s="11" t="s">
        <v>13</v>
      </c>
      <c r="BH1073" s="13"/>
      <c r="BI1073" s="13" t="s">
        <v>14</v>
      </c>
      <c r="BJ1073" s="15"/>
      <c r="BK1073" s="36"/>
      <c r="BL1073" s="251" t="s">
        <v>26</v>
      </c>
      <c r="BM1073" s="252"/>
      <c r="BN1073" s="253" t="s">
        <v>27</v>
      </c>
      <c r="BO1073" s="254"/>
      <c r="BP1073" s="36"/>
      <c r="BQ1073" s="11" t="s">
        <v>8</v>
      </c>
      <c r="BR1073" s="13"/>
      <c r="BS1073" s="13" t="s">
        <v>9</v>
      </c>
      <c r="BT1073" s="15"/>
      <c r="BU1073" s="20"/>
      <c r="BV1073" s="251" t="s">
        <v>26</v>
      </c>
      <c r="BW1073" s="252"/>
      <c r="BX1073" s="253" t="s">
        <v>27</v>
      </c>
      <c r="BY1073" s="254"/>
      <c r="BZ1073" s="36"/>
      <c r="CA1073" s="11" t="s">
        <v>13</v>
      </c>
      <c r="CB1073" s="13"/>
      <c r="CC1073" s="13" t="s">
        <v>14</v>
      </c>
      <c r="CD1073" s="15"/>
      <c r="CE1073" s="36"/>
      <c r="CF1073" s="251" t="s">
        <v>26</v>
      </c>
      <c r="CG1073" s="252"/>
      <c r="CH1073" s="253" t="s">
        <v>27</v>
      </c>
      <c r="CI1073" s="254"/>
      <c r="CK1073" s="11" t="s">
        <v>28</v>
      </c>
      <c r="CL1073" s="13"/>
      <c r="CM1073" s="13" t="s">
        <v>29</v>
      </c>
      <c r="CN1073" s="15"/>
      <c r="CP1073" s="251" t="s">
        <v>26</v>
      </c>
      <c r="CQ1073" s="252"/>
      <c r="CR1073" s="253" t="s">
        <v>27</v>
      </c>
      <c r="CS1073" s="254"/>
      <c r="CU1073" s="38" t="s">
        <v>37</v>
      </c>
      <c r="CW1073" s="53" t="s">
        <v>45</v>
      </c>
    </row>
    <row r="1074" spans="1:101" ht="18" customHeight="1" thickTop="1" thickBot="1">
      <c r="D1074" s="16">
        <v>0</v>
      </c>
      <c r="E1074" s="17">
        <v>0</v>
      </c>
      <c r="F1074" s="18">
        <v>1</v>
      </c>
      <c r="G1074" s="19">
        <v>0</v>
      </c>
      <c r="H1074" s="10"/>
      <c r="I1074" s="16">
        <v>0</v>
      </c>
      <c r="J1074" s="17">
        <f t="shared" ref="J1074" si="11295">-1/($J$4*$B1071)</f>
        <v>-1.0081204099017587</v>
      </c>
      <c r="K1074" s="18">
        <v>1</v>
      </c>
      <c r="L1074" s="19">
        <v>0</v>
      </c>
      <c r="N1074" s="1">
        <f t="shared" ref="N1074" si="11296">D1074*I1071+F1074*I1074-E1074*J1071-G1074*J1074</f>
        <v>0</v>
      </c>
      <c r="O1074" s="4">
        <f t="shared" ref="O1074" si="11297">(D1074*J1071+E1074*I1071+F1074*J1074+G1074*I1074)</f>
        <v>-1.0081204099017587</v>
      </c>
      <c r="P1074" s="2">
        <f t="shared" ref="P1074" si="11298">D1074*K1071+F1074*K1074-E1074*L1071-G1074*L1074</f>
        <v>1</v>
      </c>
      <c r="Q1074" s="3">
        <f t="shared" ref="Q1074" si="11299">(D1074*L1071+E1074*K1071+F1074*L1074+G1074*K1074)</f>
        <v>0</v>
      </c>
      <c r="S1074" s="16">
        <v>0</v>
      </c>
      <c r="T1074" s="17">
        <v>0</v>
      </c>
      <c r="U1074" s="18">
        <v>1</v>
      </c>
      <c r="V1074" s="19">
        <v>0</v>
      </c>
      <c r="W1074" s="20"/>
      <c r="X1074" s="1">
        <f t="shared" ref="X1074" si="11300">N1074*S1071+P1074*S1074-O1074*T1071-Q1074*T1074</f>
        <v>0</v>
      </c>
      <c r="Y1074" s="4">
        <f t="shared" ref="Y1074" si="11301">(N1074*T1071+O1074*S1071+P1074*T1074+Q1074*S1074)</f>
        <v>-1.0081204099017587</v>
      </c>
      <c r="Z1074" s="2">
        <f t="shared" ref="Z1074" si="11302">N1074*U1071+P1074*U1074-O1074*V1071-Q1074*V1074</f>
        <v>-0.39553483561754565</v>
      </c>
      <c r="AA1074" s="3">
        <f t="shared" ref="AA1074" si="11303">(N1074*V1071+O1074*U1071+P1074*V1074+Q1074*U1074)</f>
        <v>0</v>
      </c>
      <c r="AB1074" s="20"/>
      <c r="AC1074" s="16">
        <v>0</v>
      </c>
      <c r="AD1074" s="17">
        <f t="shared" ref="AD1074" si="11304">-1/($AD$4*$B1071)</f>
        <v>-1.1517287448460141</v>
      </c>
      <c r="AE1074" s="18">
        <v>1</v>
      </c>
      <c r="AF1074" s="19">
        <v>0</v>
      </c>
      <c r="AG1074" s="20"/>
      <c r="AH1074" s="1">
        <f t="shared" ref="AH1074" si="11305">X1074*AC1071+Z1074*AC1074-Y1074*AD1071-AA1074*AD1074</f>
        <v>0</v>
      </c>
      <c r="AI1074" s="4">
        <f t="shared" ref="AI1074" si="11306">(X1074*AD1071+Y1074*AC1071+Z1074*AD1074+AA1074*AC1074)</f>
        <v>-0.55257157013308833</v>
      </c>
      <c r="AJ1074" s="2">
        <f t="shared" ref="AJ1074" si="11307">X1074*AE1071+Z1074*AE1074-Y1074*AF1071-AA1074*AF1074</f>
        <v>-0.39553483561754565</v>
      </c>
      <c r="AK1074" s="3">
        <f t="shared" ref="AK1074" si="11308">(X1074*AF1071+Y1074*AE1071+Z1074*AF1074+AA1074*AE1074)</f>
        <v>0</v>
      </c>
      <c r="AL1074" s="20"/>
      <c r="AM1074" s="16">
        <v>0</v>
      </c>
      <c r="AN1074" s="17">
        <v>0</v>
      </c>
      <c r="AO1074" s="18">
        <v>1</v>
      </c>
      <c r="AP1074" s="19">
        <v>0</v>
      </c>
      <c r="AR1074" s="1">
        <f t="shared" ref="AR1074" si="11309">AH1074*AM1071+AJ1074*AM1074-AI1074*AN1071-AK1074*AN1074</f>
        <v>0</v>
      </c>
      <c r="AS1074" s="4">
        <f t="shared" ref="AS1074" si="11310">(AH1074*AN1071+AI1074*AM1071+AJ1074*AN1074+AK1074*AM1074)</f>
        <v>-0.55257157013308833</v>
      </c>
      <c r="AT1074" s="2">
        <f t="shared" ref="AT1074" si="11311">AH1074*AO1071+AJ1074*AO1074-AI1074*AP1071-AK1074*AP1074</f>
        <v>-1.1904531532460301</v>
      </c>
      <c r="AU1074" s="3">
        <f t="shared" ref="AU1074" si="11312">(AH1074*AP1071+AI1074*AO1071+AJ1074*AP1074+AK1074*AO1074)</f>
        <v>0</v>
      </c>
      <c r="AV1074" s="20"/>
      <c r="AW1074" s="16">
        <v>0</v>
      </c>
      <c r="AX1074" s="17">
        <f t="shared" ref="AX1074" si="11313">-1/($AX$4*$B1071)</f>
        <v>-1.1517287448460141</v>
      </c>
      <c r="AY1074" s="18">
        <v>1</v>
      </c>
      <c r="AZ1074" s="19">
        <v>0</v>
      </c>
      <c r="BA1074" s="20"/>
      <c r="BB1074" s="1">
        <f t="shared" ref="BB1074" si="11314">AR1074*AW1071+AT1074*AW1074-AS1074*AX1071-AU1074*AX1074</f>
        <v>0</v>
      </c>
      <c r="BC1074" s="4">
        <f t="shared" ref="BC1074" si="11315">(AR1074*AX1071+AS1074*AW1071+AT1074*AX1074+AU1074*AW1074)</f>
        <v>0.8185075458529415</v>
      </c>
      <c r="BD1074" s="2">
        <f t="shared" ref="BD1074" si="11316">AR1074*AY1071+AT1074*AY1074-AS1074*AZ1071-AU1074*AZ1074</f>
        <v>-1.1904531532460301</v>
      </c>
      <c r="BE1074" s="3">
        <f t="shared" ref="BE1074" si="11317">(AR1074*AZ1071+AS1074*AY1071+AT1074*AZ1074+AU1074*AY1074)</f>
        <v>0</v>
      </c>
      <c r="BF1074" s="20"/>
      <c r="BG1074" s="16">
        <v>0</v>
      </c>
      <c r="BH1074" s="17">
        <v>0</v>
      </c>
      <c r="BI1074" s="18">
        <v>1</v>
      </c>
      <c r="BJ1074" s="19">
        <v>0</v>
      </c>
      <c r="BK1074" s="20"/>
      <c r="BL1074" s="1">
        <f t="shared" ref="BL1074" si="11318">BB1074*BG1071+BD1074*BG1074-BC1074*BH1071-BE1074*BH1074</f>
        <v>0</v>
      </c>
      <c r="BM1074" s="4">
        <f t="shared" ref="BM1074" si="11319">(BB1074*BH1071+BC1074*BG1071+BD1074*BH1074+BE1074*BG1074)</f>
        <v>0.8185075458529415</v>
      </c>
      <c r="BN1074" s="2">
        <f t="shared" ref="BN1074" si="11320">BB1074*BI1071+BD1074*BI1074-BC1074*BJ1071-BE1074*BJ1074</f>
        <v>-5.7398230208693501E-2</v>
      </c>
      <c r="BO1074" s="3">
        <f t="shared" ref="BO1074" si="11321">(BB1074*BJ1071+BC1074*BI1071+BD1074*BJ1074+BE1074*BI1074)</f>
        <v>0</v>
      </c>
      <c r="BP1074" s="20"/>
      <c r="BQ1074" s="16">
        <v>0</v>
      </c>
      <c r="BR1074" s="17">
        <f t="shared" ref="BR1074" si="11322">-1/($BR$4*$B1071)</f>
        <v>-1.0081204099017587</v>
      </c>
      <c r="BS1074" s="18">
        <v>1</v>
      </c>
      <c r="BT1074" s="19">
        <v>0</v>
      </c>
      <c r="BU1074" s="20"/>
      <c r="BV1074" s="1">
        <f t="shared" ref="BV1074" si="11323">BL1074*BQ1071+BN1074*BQ1074-BM1074*BR1071-BO1074*BR1074</f>
        <v>0</v>
      </c>
      <c r="BW1074" s="4">
        <f t="shared" ref="BW1074" si="11324">(BL1074*BR1071+BM1074*BQ1071+BN1074*BR1074+BO1074*BQ1074)</f>
        <v>0.87637187321856513</v>
      </c>
      <c r="BX1074" s="2">
        <f t="shared" ref="BX1074" si="11325">BL1074*BS1071+BN1074*BS1074-BM1074*BT1071-BO1074*BT1074</f>
        <v>-5.7398230208693501E-2</v>
      </c>
      <c r="BY1074" s="3">
        <f t="shared" ref="BY1074" si="11326">(BL1074*BT1071+BM1074*BS1071+BN1074*BT1074+BO1074*BS1074)</f>
        <v>0</v>
      </c>
      <c r="BZ1074" s="20"/>
      <c r="CA1074" s="16">
        <v>0</v>
      </c>
      <c r="CB1074" s="17">
        <v>0</v>
      </c>
      <c r="CC1074" s="18">
        <v>1</v>
      </c>
      <c r="CD1074" s="19">
        <v>0</v>
      </c>
      <c r="CE1074" s="20"/>
      <c r="CF1074" s="1">
        <f t="shared" ref="CF1074" si="11327">BV1074*CA1071+BX1074*CA1074-BW1074*CB1071-BY1074*CB1074</f>
        <v>0</v>
      </c>
      <c r="CG1074" s="4">
        <f t="shared" ref="CG1074" si="11328">(BV1074*CB1071+BW1074*CA1071+BX1074*CB1074+BY1074*CA1074)</f>
        <v>0.87637187321856513</v>
      </c>
      <c r="CH1074" s="2">
        <f t="shared" ref="CH1074" si="11329">BV1074*CC1071+BX1074*CC1074-BW1074*CD1071-BY1074*CD1074</f>
        <v>0.57753652693296886</v>
      </c>
      <c r="CI1074" s="3">
        <f t="shared" ref="CI1074" si="11330">(BV1074*CD1071+BW1074*CC1071+BX1074*CD1074+BY1074*CC1074)</f>
        <v>0</v>
      </c>
      <c r="CK1074" s="16">
        <f t="shared" ref="CK1074" si="11331">1/$CL$4</f>
        <v>1</v>
      </c>
      <c r="CL1074" s="17">
        <v>0</v>
      </c>
      <c r="CM1074" s="18">
        <v>1</v>
      </c>
      <c r="CN1074" s="19">
        <v>0</v>
      </c>
      <c r="CP1074" s="1">
        <f t="shared" ref="CP1074" si="11332">CF1074*CK1071+CH1074*CK1074-CG1074*CL1071-CI1074*CL1074</f>
        <v>0.57753652693296886</v>
      </c>
      <c r="CQ1074" s="4">
        <f t="shared" ref="CQ1074" si="11333">(CF1074*CL1071+CG1074*CK1071+CH1074*CL1074+CI1074*CK1074)</f>
        <v>0.87637187321856513</v>
      </c>
      <c r="CR1074" s="2">
        <f t="shared" ref="CR1074" si="11334">CF1074*CM1071+CH1074*CM1074-CG1074*CN1071-CI1074*CN1074</f>
        <v>0.57753652693296886</v>
      </c>
      <c r="CS1074" s="3">
        <f t="shared" ref="CS1074" si="11335">(CF1074*CN1071+CG1074*CM1071+CH1074*CN1074+CI1074*CM1074)</f>
        <v>0</v>
      </c>
      <c r="CU1074" s="39">
        <f t="shared" ref="CU1074" si="11336">(180/PI())*ATAN(-1*(CQ1071/CP1071))</f>
        <v>-52.785139261992583</v>
      </c>
      <c r="CW1074" s="54">
        <f t="shared" ref="CW1074" si="11337">20*LOG(((1-(10^(CU1071/20)^2)*(1-((1-CW1071)/(1+CW1071))^2))^0.5))</f>
        <v>-22.541952296879735</v>
      </c>
    </row>
    <row r="1075" spans="1:101" ht="18" customHeight="1">
      <c r="E1075" s="20"/>
      <c r="F1075" s="20"/>
      <c r="G1075" s="20"/>
      <c r="H1075" s="20"/>
      <c r="I1075" s="20"/>
      <c r="J1075" s="20"/>
      <c r="K1075" s="20"/>
      <c r="L1075" s="20"/>
      <c r="M1075" s="20"/>
      <c r="N1075" s="20"/>
      <c r="O1075" s="20"/>
      <c r="P1075" s="20"/>
      <c r="Q1075" s="20"/>
      <c r="R1075" s="20"/>
      <c r="S1075" s="20"/>
      <c r="T1075" s="20"/>
      <c r="U1075" s="20"/>
      <c r="V1075" s="20"/>
      <c r="W1075" s="20"/>
      <c r="X1075" s="20"/>
      <c r="Y1075" s="20"/>
      <c r="Z1075" s="20"/>
      <c r="AA1075" s="20"/>
      <c r="AB1075" s="30"/>
      <c r="AC1075" s="20"/>
      <c r="AD1075" s="20"/>
      <c r="AE1075" s="20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  <c r="AQ1075" s="20"/>
      <c r="AR1075" s="20"/>
      <c r="AS1075" s="20"/>
      <c r="AT1075" s="20"/>
      <c r="AU1075" s="20"/>
      <c r="AV1075" s="20"/>
      <c r="AW1075" s="20"/>
      <c r="AX1075" s="20"/>
      <c r="AY1075" s="20"/>
      <c r="AZ1075" s="20"/>
      <c r="BA1075" s="20"/>
      <c r="BB1075" s="20"/>
      <c r="BC1075" s="20"/>
      <c r="BD1075" s="20"/>
      <c r="BE1075" s="20"/>
      <c r="BF1075" s="20"/>
      <c r="BG1075" s="20"/>
      <c r="BH1075" s="20"/>
      <c r="BI1075" s="20"/>
      <c r="BJ1075" s="20"/>
      <c r="BK1075" s="20"/>
      <c r="BL1075" s="20"/>
      <c r="BM1075" s="20"/>
      <c r="BN1075" s="20"/>
      <c r="BO1075" s="20"/>
      <c r="BP1075" s="20"/>
      <c r="BQ1075" s="20"/>
      <c r="BR1075" s="20"/>
      <c r="BS1075" s="20"/>
      <c r="BT1075" s="20"/>
      <c r="BU1075" s="20"/>
      <c r="BV1075" s="20"/>
      <c r="BW1075" s="20"/>
      <c r="BX1075" s="20"/>
      <c r="BY1075" s="20"/>
      <c r="BZ1075" s="20"/>
      <c r="CA1075" s="20"/>
      <c r="CB1075" s="20"/>
      <c r="CC1075" s="20"/>
      <c r="CD1075" s="20"/>
      <c r="CE1075" s="20"/>
      <c r="CF1075" s="20"/>
      <c r="CG1075" s="20"/>
      <c r="CH1075" s="20"/>
      <c r="CI1075" s="20"/>
      <c r="CJ1075" s="20"/>
      <c r="CK1075" s="20"/>
      <c r="CL1075" s="20"/>
    </row>
    <row r="1076" spans="1:101" ht="18" customHeight="1"/>
    <row r="1077" spans="1:101" ht="18" customHeight="1" thickBot="1">
      <c r="A1077" s="23"/>
      <c r="B1077" s="23"/>
      <c r="C1077" s="23"/>
      <c r="D1077" s="20" t="s">
        <v>15</v>
      </c>
      <c r="E1077" s="20"/>
      <c r="F1077" s="20"/>
      <c r="G1077" s="20"/>
      <c r="H1077" s="20"/>
      <c r="I1077" s="20" t="s">
        <v>16</v>
      </c>
      <c r="J1077" s="20"/>
      <c r="K1077" s="20"/>
      <c r="L1077" s="20"/>
      <c r="M1077" s="23"/>
      <c r="N1077" s="23"/>
      <c r="O1077" s="24" t="s">
        <v>17</v>
      </c>
      <c r="P1077" s="23"/>
      <c r="Q1077" s="23"/>
      <c r="R1077" s="23"/>
      <c r="S1077" s="20"/>
      <c r="T1077" s="20" t="s">
        <v>18</v>
      </c>
      <c r="U1077" s="23"/>
      <c r="V1077" s="23"/>
      <c r="W1077" s="23"/>
      <c r="X1077" s="23"/>
      <c r="Y1077" s="24" t="s">
        <v>19</v>
      </c>
      <c r="Z1077" s="23"/>
      <c r="AA1077" s="23"/>
      <c r="AB1077" s="23"/>
      <c r="AC1077" s="24" t="s">
        <v>20</v>
      </c>
      <c r="AD1077" s="20"/>
      <c r="AE1077" s="20"/>
      <c r="AF1077" s="20"/>
      <c r="AG1077" s="20"/>
      <c r="AH1077" s="23"/>
      <c r="AI1077" s="24" t="s">
        <v>21</v>
      </c>
      <c r="AJ1077" s="23"/>
      <c r="AK1077" s="23"/>
      <c r="AL1077" s="20"/>
      <c r="AM1077" s="24" t="s">
        <v>31</v>
      </c>
      <c r="AN1077" s="20"/>
      <c r="AO1077" s="23"/>
      <c r="AP1077" s="23"/>
      <c r="AQ1077" s="23"/>
      <c r="AR1077" s="23"/>
      <c r="AS1077" s="24" t="s">
        <v>91</v>
      </c>
      <c r="AT1077" s="23"/>
      <c r="AU1077" s="23"/>
      <c r="AV1077" s="23"/>
      <c r="AW1077" s="24" t="s">
        <v>32</v>
      </c>
      <c r="AX1077" s="20"/>
      <c r="AY1077" s="20"/>
      <c r="AZ1077" s="20"/>
      <c r="BA1077" s="20"/>
      <c r="BB1077" s="23"/>
      <c r="BC1077" s="24" t="s">
        <v>22</v>
      </c>
      <c r="BD1077" s="23"/>
      <c r="BE1077" s="23"/>
      <c r="BF1077" s="23"/>
      <c r="BG1077" s="24" t="s">
        <v>33</v>
      </c>
      <c r="BH1077" s="20"/>
      <c r="BI1077" s="23"/>
      <c r="BJ1077" s="23"/>
      <c r="BK1077" s="23"/>
      <c r="BL1077" s="23"/>
      <c r="BM1077" s="24" t="s">
        <v>34</v>
      </c>
      <c r="BN1077" s="23"/>
      <c r="BO1077" s="23"/>
      <c r="BP1077" s="23"/>
      <c r="BQ1077" s="24" t="s">
        <v>89</v>
      </c>
      <c r="BR1077" s="20"/>
      <c r="BS1077" s="20"/>
      <c r="BT1077" s="20"/>
      <c r="BU1077" s="20"/>
      <c r="BV1077" s="23"/>
      <c r="BW1077" s="24" t="s">
        <v>35</v>
      </c>
      <c r="BX1077" s="23"/>
      <c r="BY1077" s="23"/>
      <c r="BZ1077" s="23"/>
      <c r="CA1077" s="24" t="s">
        <v>90</v>
      </c>
      <c r="CB1077" s="20"/>
      <c r="CC1077" s="23"/>
      <c r="CD1077" s="23"/>
      <c r="CE1077" s="23"/>
      <c r="CF1077" s="23"/>
      <c r="CG1077" s="24" t="s">
        <v>92</v>
      </c>
      <c r="CH1077" s="23"/>
      <c r="CI1077" s="23"/>
      <c r="CJ1077" s="23"/>
      <c r="CK1077" s="24" t="s">
        <v>36</v>
      </c>
      <c r="CL1077" s="24"/>
      <c r="CM1077" s="23"/>
      <c r="CN1077" s="23"/>
      <c r="CO1077" s="23"/>
      <c r="CP1077" s="23"/>
      <c r="CQ1077" s="24" t="s">
        <v>93</v>
      </c>
      <c r="CR1077" s="23"/>
      <c r="CS1077" s="23"/>
    </row>
    <row r="1078" spans="1:101" ht="18" customHeight="1" thickBot="1">
      <c r="A1078" s="23"/>
      <c r="B1078" s="33"/>
      <c r="C1078" s="23"/>
      <c r="D1078" s="7" t="s">
        <v>2</v>
      </c>
      <c r="E1078" s="8"/>
      <c r="F1078" s="8" t="s">
        <v>3</v>
      </c>
      <c r="G1078" s="9"/>
      <c r="H1078" s="10"/>
      <c r="I1078" s="7" t="s">
        <v>4</v>
      </c>
      <c r="J1078" s="8"/>
      <c r="K1078" s="8" t="s">
        <v>5</v>
      </c>
      <c r="L1078" s="9"/>
      <c r="M1078" s="23"/>
      <c r="N1078" s="251" t="s">
        <v>79</v>
      </c>
      <c r="O1078" s="252"/>
      <c r="P1078" s="253" t="s">
        <v>80</v>
      </c>
      <c r="Q1078" s="254"/>
      <c r="R1078" s="23"/>
      <c r="S1078" s="7" t="s">
        <v>11</v>
      </c>
      <c r="T1078" s="8"/>
      <c r="U1078" s="8" t="s">
        <v>12</v>
      </c>
      <c r="V1078" s="9"/>
      <c r="W1078" s="20"/>
      <c r="X1078" s="251" t="s">
        <v>79</v>
      </c>
      <c r="Y1078" s="252"/>
      <c r="Z1078" s="253" t="s">
        <v>80</v>
      </c>
      <c r="AA1078" s="254"/>
      <c r="AB1078" s="20"/>
      <c r="AC1078" s="7" t="s">
        <v>4</v>
      </c>
      <c r="AD1078" s="8"/>
      <c r="AE1078" s="8" t="s">
        <v>5</v>
      </c>
      <c r="AF1078" s="9"/>
      <c r="AG1078" s="20"/>
      <c r="AH1078" s="251" t="s">
        <v>0</v>
      </c>
      <c r="AI1078" s="252"/>
      <c r="AJ1078" s="253" t="s">
        <v>1</v>
      </c>
      <c r="AK1078" s="254"/>
      <c r="AL1078" s="20"/>
      <c r="AM1078" s="7" t="s">
        <v>11</v>
      </c>
      <c r="AN1078" s="8"/>
      <c r="AO1078" s="8" t="s">
        <v>12</v>
      </c>
      <c r="AP1078" s="9"/>
      <c r="AQ1078" s="23"/>
      <c r="AR1078" s="251" t="s">
        <v>0</v>
      </c>
      <c r="AS1078" s="252"/>
      <c r="AT1078" s="253" t="s">
        <v>1</v>
      </c>
      <c r="AU1078" s="254"/>
      <c r="AV1078" s="36"/>
      <c r="AW1078" s="7" t="s">
        <v>4</v>
      </c>
      <c r="AX1078" s="8"/>
      <c r="AY1078" s="8" t="s">
        <v>5</v>
      </c>
      <c r="AZ1078" s="9"/>
      <c r="BA1078" s="20"/>
      <c r="BB1078" s="251" t="s">
        <v>0</v>
      </c>
      <c r="BC1078" s="252"/>
      <c r="BD1078" s="253" t="s">
        <v>1</v>
      </c>
      <c r="BE1078" s="254"/>
      <c r="BF1078" s="36"/>
      <c r="BG1078" s="7" t="s">
        <v>11</v>
      </c>
      <c r="BH1078" s="8"/>
      <c r="BI1078" s="8" t="s">
        <v>12</v>
      </c>
      <c r="BJ1078" s="9"/>
      <c r="BK1078" s="36"/>
      <c r="BL1078" s="251" t="s">
        <v>0</v>
      </c>
      <c r="BM1078" s="252"/>
      <c r="BN1078" s="253" t="s">
        <v>1</v>
      </c>
      <c r="BO1078" s="254"/>
      <c r="BP1078" s="36"/>
      <c r="BQ1078" s="7" t="s">
        <v>4</v>
      </c>
      <c r="BR1078" s="8"/>
      <c r="BS1078" s="8" t="s">
        <v>5</v>
      </c>
      <c r="BT1078" s="9"/>
      <c r="BU1078" s="20"/>
      <c r="BV1078" s="251" t="s">
        <v>0</v>
      </c>
      <c r="BW1078" s="252"/>
      <c r="BX1078" s="253" t="s">
        <v>1</v>
      </c>
      <c r="BY1078" s="254"/>
      <c r="BZ1078" s="36"/>
      <c r="CA1078" s="7" t="s">
        <v>11</v>
      </c>
      <c r="CB1078" s="8"/>
      <c r="CC1078" s="8" t="s">
        <v>12</v>
      </c>
      <c r="CD1078" s="9"/>
      <c r="CE1078" s="36"/>
      <c r="CF1078" s="251" t="s">
        <v>0</v>
      </c>
      <c r="CG1078" s="252"/>
      <c r="CH1078" s="253" t="s">
        <v>1</v>
      </c>
      <c r="CI1078" s="254"/>
      <c r="CJ1078" s="23"/>
      <c r="CK1078" s="7" t="s">
        <v>23</v>
      </c>
      <c r="CL1078" s="8"/>
      <c r="CM1078" s="8" t="s">
        <v>24</v>
      </c>
      <c r="CN1078" s="9"/>
      <c r="CO1078" s="23"/>
      <c r="CP1078" s="251" t="s">
        <v>0</v>
      </c>
      <c r="CQ1078" s="252"/>
      <c r="CR1078" s="253" t="s">
        <v>1</v>
      </c>
      <c r="CS1078" s="254"/>
      <c r="CU1078" s="26" t="s">
        <v>25</v>
      </c>
      <c r="CW1078" s="50" t="s">
        <v>44</v>
      </c>
    </row>
    <row r="1079" spans="1:101" ht="18" customHeight="1" thickTop="1" thickBot="1">
      <c r="B1079" s="34">
        <v>1.46</v>
      </c>
      <c r="D1079" s="11">
        <v>1</v>
      </c>
      <c r="E1079" s="12">
        <v>0</v>
      </c>
      <c r="F1079" s="13">
        <v>0</v>
      </c>
      <c r="G1079" s="40">
        <f t="shared" ref="G1079" si="11338">-1/($E$4*$B1079)</f>
        <v>-0.71954145062434616</v>
      </c>
      <c r="H1079" s="10"/>
      <c r="I1079" s="11">
        <v>1</v>
      </c>
      <c r="J1079" s="12">
        <v>0</v>
      </c>
      <c r="K1079" s="13">
        <v>0</v>
      </c>
      <c r="L1079" s="14">
        <v>0</v>
      </c>
      <c r="N1079" s="1">
        <f t="shared" ref="N1079" si="11339">D1079*I1079+F1079*I1082-E1079*J1079-G1079*J1082</f>
        <v>0.27958396430832422</v>
      </c>
      <c r="O1079" s="4">
        <f t="shared" ref="O1079" si="11340">(D1079*J1079+E1079*I1079+F1079*J1082+G1079*I1082)</f>
        <v>0</v>
      </c>
      <c r="P1079" s="2">
        <f t="shared" ref="P1079" si="11341">D1079*K1079+F1079*K1082-E1079*L1079-G1079*L1082</f>
        <v>0</v>
      </c>
      <c r="Q1079" s="3">
        <f t="shared" ref="Q1079" si="11342">(D1079*L1079+E1079*K1079+F1079*L1082+G1079*K1082)</f>
        <v>-0.71954145062434616</v>
      </c>
      <c r="S1079" s="11">
        <v>1</v>
      </c>
      <c r="T1079" s="12">
        <v>0</v>
      </c>
      <c r="U1079" s="13">
        <v>0</v>
      </c>
      <c r="V1079" s="40">
        <f t="shared" ref="V1079" si="11343">-1/($T$4*$B1079)</f>
        <v>-1.3748123381158475</v>
      </c>
      <c r="W1079" s="20"/>
      <c r="X1079" s="1">
        <f t="shared" ref="X1079" si="11344">N1079*S1079+P1079*S1082-O1079*T1079-Q1079*T1082</f>
        <v>0.27958396430832422</v>
      </c>
      <c r="Y1079" s="4">
        <f t="shared" ref="Y1079" si="11345">(N1079*T1079+O1079*S1079+P1079*T1082+Q1079*S1082)</f>
        <v>0</v>
      </c>
      <c r="Z1079" s="2">
        <f t="shared" ref="Z1079" si="11346">N1079*U1079+P1079*U1082-O1079*V1079-Q1079*V1082</f>
        <v>0</v>
      </c>
      <c r="AA1079" s="3">
        <f t="shared" ref="AA1079" si="11347">(N1079*V1079+O1079*U1079+P1079*V1082+Q1079*U1082)</f>
        <v>-1.103916934294771</v>
      </c>
      <c r="AB1079" s="20"/>
      <c r="AC1079" s="11">
        <v>1</v>
      </c>
      <c r="AD1079" s="12">
        <v>0</v>
      </c>
      <c r="AE1079" s="13">
        <v>0</v>
      </c>
      <c r="AF1079" s="14">
        <v>0</v>
      </c>
      <c r="AG1079" s="20"/>
      <c r="AH1079" s="1">
        <f t="shared" ref="AH1079" si="11348">X1079*AC1079+Z1079*AC1082-Y1079*AD1079-AA1079*AD1082</f>
        <v>-0.9831205935457068</v>
      </c>
      <c r="AI1079" s="4">
        <f t="shared" ref="AI1079" si="11349">(X1079*AD1079+Y1079*AC1079+Z1079*AD1082+AA1079*AC1082)</f>
        <v>0</v>
      </c>
      <c r="AJ1079" s="2">
        <f t="shared" ref="AJ1079" si="11350">X1079*AE1079+Z1079*AE1082-Y1079*AF1079-AA1079*AF1082</f>
        <v>0</v>
      </c>
      <c r="AK1079" s="3">
        <f t="shared" ref="AK1079" si="11351">(X1079*AF1079+Y1079*AE1079+Z1079*AF1082+AA1079*AE1082)</f>
        <v>-1.103916934294771</v>
      </c>
      <c r="AL1079" s="20"/>
      <c r="AM1079" s="11">
        <v>1</v>
      </c>
      <c r="AN1079" s="12">
        <v>0</v>
      </c>
      <c r="AO1079" s="13">
        <v>0</v>
      </c>
      <c r="AP1079" s="40">
        <f t="shared" ref="AP1079" si="11352">-1/($AN$4*$B1079)</f>
        <v>-1.4287265474537236</v>
      </c>
      <c r="AR1079" s="1">
        <f t="shared" ref="AR1079" si="11353">AH1079*AM1079+AJ1079*AM1082-AI1079*AN1079-AK1079*AN1082</f>
        <v>-0.9831205935457068</v>
      </c>
      <c r="AS1079" s="4">
        <f t="shared" ref="AS1079" si="11354">(AH1079*AN1079+AI1079*AM1079+AJ1079*AN1082+AK1079*AM1082)</f>
        <v>0</v>
      </c>
      <c r="AT1079" s="2">
        <f t="shared" ref="AT1079" si="11355">AH1079*AO1079+AJ1079*AO1082-AI1079*AP1079-AK1079*AP1082</f>
        <v>0</v>
      </c>
      <c r="AU1079" s="3">
        <f t="shared" ref="AU1079" si="11356">(AH1079*AP1079+AI1079*AO1079+AJ1079*AP1082+AK1079*AO1082)</f>
        <v>0.30069355705244227</v>
      </c>
      <c r="AV1079" s="20"/>
      <c r="AW1079" s="11">
        <v>1</v>
      </c>
      <c r="AX1079" s="12">
        <v>0</v>
      </c>
      <c r="AY1079" s="13">
        <v>0</v>
      </c>
      <c r="AZ1079" s="14">
        <v>0</v>
      </c>
      <c r="BA1079" s="20"/>
      <c r="BB1079" s="1">
        <f t="shared" ref="BB1079" si="11357">AR1079*AW1079+AT1079*AW1082-AS1079*AX1079-AU1079*AX1082</f>
        <v>-0.63917521757408058</v>
      </c>
      <c r="BC1079" s="4">
        <f t="shared" ref="BC1079" si="11358">(AR1079*AX1079+AS1079*AW1079+AT1079*AX1082+AU1079*AW1082)</f>
        <v>0</v>
      </c>
      <c r="BD1079" s="2">
        <f t="shared" ref="BD1079" si="11359">AR1079*AY1079+AT1079*AY1082-AS1079*AZ1079-AU1079*AZ1082</f>
        <v>0</v>
      </c>
      <c r="BE1079" s="3">
        <f t="shared" ref="BE1079" si="11360">(AR1079*AZ1079+AS1079*AY1079+AT1079*AZ1082+AU1079*AY1082)</f>
        <v>0.30069355705244227</v>
      </c>
      <c r="BF1079" s="20"/>
      <c r="BG1079" s="11">
        <v>1</v>
      </c>
      <c r="BH1079" s="12">
        <v>0</v>
      </c>
      <c r="BI1079" s="13">
        <v>0</v>
      </c>
      <c r="BJ1079" s="40">
        <f t="shared" ref="BJ1079" si="11361">-1/($BH$4*$B1079)</f>
        <v>-1.3748123381158475</v>
      </c>
      <c r="BK1079" s="20"/>
      <c r="BL1079" s="1">
        <f t="shared" ref="BL1079" si="11362">BB1079*BG1079+BD1079*BG1082-BC1079*BH1079-BE1079*BH1082</f>
        <v>-0.63917521757408058</v>
      </c>
      <c r="BM1079" s="4">
        <f t="shared" ref="BM1079" si="11363">(BB1079*BH1079+BC1079*BG1079+BD1079*BH1082+BE1079*BG1082)</f>
        <v>0</v>
      </c>
      <c r="BN1079" s="2">
        <f t="shared" ref="BN1079" si="11364">BB1079*BI1079+BD1079*BI1082-BC1079*BJ1079-BE1079*BJ1082</f>
        <v>0</v>
      </c>
      <c r="BO1079" s="3">
        <f t="shared" ref="BO1079" si="11365">(BB1079*BJ1079+BC1079*BI1079+BD1079*BJ1082+BE1079*BI1082)</f>
        <v>1.1794395323911695</v>
      </c>
      <c r="BP1079" s="20"/>
      <c r="BQ1079" s="11">
        <v>1</v>
      </c>
      <c r="BR1079" s="12">
        <v>0</v>
      </c>
      <c r="BS1079" s="13">
        <v>0</v>
      </c>
      <c r="BT1079" s="14">
        <v>0</v>
      </c>
      <c r="BU1079" s="20"/>
      <c r="BV1079" s="1">
        <f t="shared" ref="BV1079" si="11366">BL1079*BQ1079+BN1079*BQ1082-BM1079*BR1079-BO1079*BR1082</f>
        <v>0.54169789477548114</v>
      </c>
      <c r="BW1079" s="4">
        <f t="shared" ref="BW1079" si="11367">(BL1079*BR1079+BM1079*BQ1079+BN1079*BR1082+BO1079*BQ1082)</f>
        <v>0</v>
      </c>
      <c r="BX1079" s="2">
        <f t="shared" ref="BX1079" si="11368">BL1079*BS1079+BN1079*BS1082-BM1079*BT1079-BO1079*BT1082</f>
        <v>0</v>
      </c>
      <c r="BY1079" s="3">
        <f t="shared" ref="BY1079" si="11369">(BL1079*BT1079+BM1079*BS1079+BN1079*BT1082+BO1079*BS1082)</f>
        <v>1.1794395323911695</v>
      </c>
      <c r="BZ1079" s="20"/>
      <c r="CA1079" s="11">
        <v>1</v>
      </c>
      <c r="CB1079" s="12">
        <v>0</v>
      </c>
      <c r="CC1079" s="13">
        <v>0</v>
      </c>
      <c r="CD1079" s="40">
        <f t="shared" ref="CD1079" si="11370">-1/($CB$4*$B1079)</f>
        <v>-0.71954145062434616</v>
      </c>
      <c r="CE1079" s="20"/>
      <c r="CF1079" s="1">
        <f t="shared" ref="CF1079" si="11371">BV1079*CA1079+BX1079*CA1082-BW1079*CB1079-BY1079*CB1082</f>
        <v>0.54169789477548114</v>
      </c>
      <c r="CG1079" s="4">
        <f t="shared" ref="CG1079" si="11372">(BV1079*CB1079+BW1079*CA1079+BX1079*CB1082+BY1079*CA1082)</f>
        <v>0</v>
      </c>
      <c r="CH1079" s="2">
        <f t="shared" ref="CH1079" si="11373">BV1079*CC1079+BX1079*CC1082-BW1079*CD1079-BY1079*CD1082</f>
        <v>0</v>
      </c>
      <c r="CI1079" s="3">
        <f t="shared" ref="CI1079" si="11374">(BV1079*CD1079+BW1079*CC1079+BX1079*CD1082+BY1079*CC1082)</f>
        <v>0.78966544338426536</v>
      </c>
      <c r="CJ1079" s="28"/>
      <c r="CK1079" s="11">
        <v>1</v>
      </c>
      <c r="CL1079" s="12">
        <v>0</v>
      </c>
      <c r="CM1079" s="13">
        <v>0</v>
      </c>
      <c r="CN1079" s="14">
        <v>0</v>
      </c>
      <c r="CP1079" s="1">
        <f t="shared" ref="CP1079" si="11375">CF1079*CK1079+CH1079*CK1082-CG1079*CL1079-CI1079*CL1082</f>
        <v>0.54169789477548114</v>
      </c>
      <c r="CQ1079" s="4">
        <f t="shared" ref="CQ1079" si="11376">(CF1079*CL1079+CG1079*CK1079+CH1079*CL1082+CI1079*CK1082)</f>
        <v>0.78966544338426536</v>
      </c>
      <c r="CR1079" s="2">
        <f t="shared" ref="CR1079" si="11377">CF1079*CM1079+CH1079*CM1082-CG1079*CN1079-CI1079*CN1082</f>
        <v>0</v>
      </c>
      <c r="CS1079" s="3">
        <f t="shared" ref="CS1079" si="11378">(CF1079*CN1079+CG1079*CM1079+CH1079*CN1082+CI1079*CM1082)</f>
        <v>0.78966544338426536</v>
      </c>
      <c r="CU1079" s="29">
        <f t="shared" ref="CU1079" si="11379">20*LOG(((1+$CL$4)/$CL$4)/((CP1079+CP1082)^2+(CQ1079+CQ1082)^2)^0.5)</f>
        <v>-1.1975959144476942E-2</v>
      </c>
      <c r="CW1079" s="51">
        <f t="shared" ref="CW1079" si="11380">((CP1079^2+CQ1079^2)^0.5)/((CP1082^2+CQ1082^2)^0.5)</f>
        <v>0.91552564367648825</v>
      </c>
    </row>
    <row r="1080" spans="1:101" ht="18" customHeight="1" thickBot="1">
      <c r="D1080" s="11"/>
      <c r="E1080" s="13"/>
      <c r="F1080" s="13"/>
      <c r="G1080" s="15"/>
      <c r="H1080" s="10"/>
      <c r="I1080" s="11"/>
      <c r="J1080" s="13"/>
      <c r="K1080" s="13"/>
      <c r="L1080" s="15"/>
      <c r="N1080" s="5"/>
      <c r="Q1080" s="6"/>
      <c r="S1080" s="11"/>
      <c r="T1080" s="13"/>
      <c r="U1080" s="13"/>
      <c r="V1080" s="15"/>
      <c r="W1080" s="20"/>
      <c r="X1080" s="5"/>
      <c r="AA1080" s="6"/>
      <c r="AB1080" s="20"/>
      <c r="AC1080" s="11"/>
      <c r="AD1080" s="13"/>
      <c r="AE1080" s="13"/>
      <c r="AF1080" s="15"/>
      <c r="AG1080" s="20"/>
      <c r="AH1080" s="5"/>
      <c r="AK1080" s="6"/>
      <c r="AL1080" s="20"/>
      <c r="AM1080" s="11"/>
      <c r="AN1080" s="13"/>
      <c r="AO1080" s="13"/>
      <c r="AP1080" s="15"/>
      <c r="AR1080" s="5"/>
      <c r="AU1080" s="6"/>
      <c r="AW1080" s="11"/>
      <c r="AX1080" s="13"/>
      <c r="AY1080" s="13"/>
      <c r="AZ1080" s="15"/>
      <c r="BA1080" s="20"/>
      <c r="BB1080" s="5"/>
      <c r="BE1080" s="6"/>
      <c r="BG1080" s="11"/>
      <c r="BH1080" s="13"/>
      <c r="BI1080" s="13"/>
      <c r="BJ1080" s="15"/>
      <c r="BL1080" s="5"/>
      <c r="BO1080" s="6"/>
      <c r="BQ1080" s="11"/>
      <c r="BR1080" s="13"/>
      <c r="BS1080" s="13"/>
      <c r="BT1080" s="15"/>
      <c r="BU1080" s="20"/>
      <c r="BV1080" s="5"/>
      <c r="BY1080" s="6"/>
      <c r="CA1080" s="11"/>
      <c r="CB1080" s="13"/>
      <c r="CC1080" s="13"/>
      <c r="CD1080" s="15"/>
      <c r="CF1080" s="5"/>
      <c r="CI1080" s="6"/>
      <c r="CK1080" s="11"/>
      <c r="CL1080" s="13"/>
      <c r="CM1080" s="13"/>
      <c r="CN1080" s="15"/>
      <c r="CP1080" s="5"/>
      <c r="CS1080" s="6"/>
      <c r="CW1080" s="52"/>
    </row>
    <row r="1081" spans="1:101" ht="18" customHeight="1" thickBot="1">
      <c r="D1081" s="11" t="s">
        <v>6</v>
      </c>
      <c r="E1081" s="13"/>
      <c r="F1081" s="13" t="s">
        <v>7</v>
      </c>
      <c r="G1081" s="15"/>
      <c r="H1081" s="10"/>
      <c r="I1081" s="11" t="s">
        <v>8</v>
      </c>
      <c r="J1081" s="13"/>
      <c r="K1081" s="13" t="s">
        <v>9</v>
      </c>
      <c r="L1081" s="15"/>
      <c r="N1081" s="251" t="s">
        <v>26</v>
      </c>
      <c r="O1081" s="252"/>
      <c r="P1081" s="253" t="s">
        <v>27</v>
      </c>
      <c r="Q1081" s="254"/>
      <c r="S1081" s="11" t="s">
        <v>13</v>
      </c>
      <c r="T1081" s="13"/>
      <c r="U1081" s="13" t="s">
        <v>14</v>
      </c>
      <c r="V1081" s="15"/>
      <c r="W1081" s="20"/>
      <c r="X1081" s="251" t="s">
        <v>26</v>
      </c>
      <c r="Y1081" s="252"/>
      <c r="Z1081" s="253" t="s">
        <v>27</v>
      </c>
      <c r="AA1081" s="254"/>
      <c r="AB1081" s="20"/>
      <c r="AC1081" s="11" t="s">
        <v>8</v>
      </c>
      <c r="AD1081" s="13"/>
      <c r="AE1081" s="13" t="s">
        <v>9</v>
      </c>
      <c r="AF1081" s="15"/>
      <c r="AG1081" s="20"/>
      <c r="AH1081" s="251" t="s">
        <v>26</v>
      </c>
      <c r="AI1081" s="252"/>
      <c r="AJ1081" s="253" t="s">
        <v>27</v>
      </c>
      <c r="AK1081" s="254"/>
      <c r="AL1081" s="20"/>
      <c r="AM1081" s="11" t="s">
        <v>13</v>
      </c>
      <c r="AN1081" s="13"/>
      <c r="AO1081" s="13" t="s">
        <v>14</v>
      </c>
      <c r="AP1081" s="15"/>
      <c r="AR1081" s="251" t="s">
        <v>26</v>
      </c>
      <c r="AS1081" s="252"/>
      <c r="AT1081" s="253" t="s">
        <v>27</v>
      </c>
      <c r="AU1081" s="254"/>
      <c r="AV1081" s="36"/>
      <c r="AW1081" s="11" t="s">
        <v>8</v>
      </c>
      <c r="AX1081" s="13"/>
      <c r="AY1081" s="13" t="s">
        <v>9</v>
      </c>
      <c r="AZ1081" s="15"/>
      <c r="BA1081" s="20"/>
      <c r="BB1081" s="251" t="s">
        <v>26</v>
      </c>
      <c r="BC1081" s="252"/>
      <c r="BD1081" s="253" t="s">
        <v>27</v>
      </c>
      <c r="BE1081" s="254"/>
      <c r="BF1081" s="36"/>
      <c r="BG1081" s="11" t="s">
        <v>13</v>
      </c>
      <c r="BH1081" s="13"/>
      <c r="BI1081" s="13" t="s">
        <v>14</v>
      </c>
      <c r="BJ1081" s="15"/>
      <c r="BK1081" s="36"/>
      <c r="BL1081" s="251" t="s">
        <v>26</v>
      </c>
      <c r="BM1081" s="252"/>
      <c r="BN1081" s="253" t="s">
        <v>27</v>
      </c>
      <c r="BO1081" s="254"/>
      <c r="BP1081" s="36"/>
      <c r="BQ1081" s="11" t="s">
        <v>8</v>
      </c>
      <c r="BR1081" s="13"/>
      <c r="BS1081" s="13" t="s">
        <v>9</v>
      </c>
      <c r="BT1081" s="15"/>
      <c r="BU1081" s="20"/>
      <c r="BV1081" s="251" t="s">
        <v>26</v>
      </c>
      <c r="BW1081" s="252"/>
      <c r="BX1081" s="253" t="s">
        <v>27</v>
      </c>
      <c r="BY1081" s="254"/>
      <c r="BZ1081" s="36"/>
      <c r="CA1081" s="11" t="s">
        <v>13</v>
      </c>
      <c r="CB1081" s="13"/>
      <c r="CC1081" s="13" t="s">
        <v>14</v>
      </c>
      <c r="CD1081" s="15"/>
      <c r="CE1081" s="36"/>
      <c r="CF1081" s="251" t="s">
        <v>26</v>
      </c>
      <c r="CG1081" s="252"/>
      <c r="CH1081" s="253" t="s">
        <v>27</v>
      </c>
      <c r="CI1081" s="254"/>
      <c r="CK1081" s="11" t="s">
        <v>28</v>
      </c>
      <c r="CL1081" s="13"/>
      <c r="CM1081" s="13" t="s">
        <v>29</v>
      </c>
      <c r="CN1081" s="15"/>
      <c r="CP1081" s="251" t="s">
        <v>26</v>
      </c>
      <c r="CQ1081" s="252"/>
      <c r="CR1081" s="253" t="s">
        <v>27</v>
      </c>
      <c r="CS1081" s="254"/>
      <c r="CU1081" s="38" t="s">
        <v>37</v>
      </c>
      <c r="CW1081" s="53" t="s">
        <v>45</v>
      </c>
    </row>
    <row r="1082" spans="1:101" ht="18" customHeight="1" thickTop="1" thickBot="1">
      <c r="D1082" s="16">
        <v>0</v>
      </c>
      <c r="E1082" s="17">
        <v>0</v>
      </c>
      <c r="F1082" s="18">
        <v>1</v>
      </c>
      <c r="G1082" s="19">
        <v>0</v>
      </c>
      <c r="H1082" s="10"/>
      <c r="I1082" s="16">
        <v>0</v>
      </c>
      <c r="J1082" s="17">
        <f t="shared" ref="J1082" si="11381">-1/($J$4*$B1079)</f>
        <v>-1.001215475587363</v>
      </c>
      <c r="K1082" s="18">
        <v>1</v>
      </c>
      <c r="L1082" s="19">
        <v>0</v>
      </c>
      <c r="N1082" s="1">
        <f t="shared" ref="N1082" si="11382">D1082*I1079+F1082*I1082-E1082*J1079-G1082*J1082</f>
        <v>0</v>
      </c>
      <c r="O1082" s="4">
        <f t="shared" ref="O1082" si="11383">(D1082*J1079+E1082*I1079+F1082*J1082+G1082*I1082)</f>
        <v>-1.001215475587363</v>
      </c>
      <c r="P1082" s="2">
        <f t="shared" ref="P1082" si="11384">D1082*K1079+F1082*K1082-E1082*L1079-G1082*L1082</f>
        <v>1</v>
      </c>
      <c r="Q1082" s="3">
        <f t="shared" ref="Q1082" si="11385">(D1082*L1079+E1082*K1079+F1082*L1082+G1082*K1082)</f>
        <v>0</v>
      </c>
      <c r="S1082" s="16">
        <v>0</v>
      </c>
      <c r="T1082" s="17">
        <v>0</v>
      </c>
      <c r="U1082" s="18">
        <v>1</v>
      </c>
      <c r="V1082" s="19">
        <v>0</v>
      </c>
      <c r="W1082" s="20"/>
      <c r="X1082" s="1">
        <f t="shared" ref="X1082" si="11386">N1082*S1079+P1082*S1082-O1082*T1079-Q1082*T1082</f>
        <v>0</v>
      </c>
      <c r="Y1082" s="4">
        <f t="shared" ref="Y1082" si="11387">(N1082*T1079+O1082*S1079+P1082*T1082+Q1082*S1082)</f>
        <v>-1.001215475587363</v>
      </c>
      <c r="Z1082" s="2">
        <f t="shared" ref="Z1082" si="11388">N1082*U1079+P1082*U1082-O1082*V1079-Q1082*V1082</f>
        <v>-0.37648338895003275</v>
      </c>
      <c r="AA1082" s="3">
        <f t="shared" ref="AA1082" si="11389">(N1082*V1079+O1082*U1079+P1082*V1082+Q1082*U1082)</f>
        <v>0</v>
      </c>
      <c r="AB1082" s="20"/>
      <c r="AC1082" s="16">
        <v>0</v>
      </c>
      <c r="AD1082" s="17">
        <f t="shared" ref="AD1082" si="11390">-1/($AD$4*$B1079)</f>
        <v>-1.1438401917991232</v>
      </c>
      <c r="AE1082" s="18">
        <v>1</v>
      </c>
      <c r="AF1082" s="19">
        <v>0</v>
      </c>
      <c r="AG1082" s="20"/>
      <c r="AH1082" s="1">
        <f t="shared" ref="AH1082" si="11391">X1082*AC1079+Z1082*AC1082-Y1082*AD1079-AA1082*AD1082</f>
        <v>0</v>
      </c>
      <c r="AI1082" s="4">
        <f t="shared" ref="AI1082" si="11392">(X1082*AD1079+Y1082*AC1079+Z1082*AD1082+AA1082*AC1082)</f>
        <v>-0.57057864376157363</v>
      </c>
      <c r="AJ1082" s="2">
        <f t="shared" ref="AJ1082" si="11393">X1082*AE1079+Z1082*AE1082-Y1082*AF1079-AA1082*AF1082</f>
        <v>-0.37648338895003275</v>
      </c>
      <c r="AK1082" s="3">
        <f t="shared" ref="AK1082" si="11394">(X1082*AF1079+Y1082*AE1079+Z1082*AF1082+AA1082*AE1082)</f>
        <v>0</v>
      </c>
      <c r="AL1082" s="20"/>
      <c r="AM1082" s="16">
        <v>0</v>
      </c>
      <c r="AN1082" s="17">
        <v>0</v>
      </c>
      <c r="AO1082" s="18">
        <v>1</v>
      </c>
      <c r="AP1082" s="19">
        <v>0</v>
      </c>
      <c r="AR1082" s="1">
        <f t="shared" ref="AR1082" si="11395">AH1082*AM1079+AJ1082*AM1082-AI1082*AN1079-AK1082*AN1082</f>
        <v>0</v>
      </c>
      <c r="AS1082" s="4">
        <f t="shared" ref="AS1082" si="11396">(AH1082*AN1079+AI1082*AM1079+AJ1082*AN1082+AK1082*AM1082)</f>
        <v>-0.57057864376157363</v>
      </c>
      <c r="AT1082" s="2">
        <f t="shared" ref="AT1082" si="11397">AH1082*AO1079+AJ1082*AO1082-AI1082*AP1079-AK1082*AP1082</f>
        <v>-1.1916842447023339</v>
      </c>
      <c r="AU1082" s="3">
        <f t="shared" ref="AU1082" si="11398">(AH1082*AP1079+AI1082*AO1079+AJ1082*AP1082+AK1082*AO1082)</f>
        <v>0</v>
      </c>
      <c r="AV1082" s="20"/>
      <c r="AW1082" s="16">
        <v>0</v>
      </c>
      <c r="AX1082" s="17">
        <f t="shared" ref="AX1082" si="11399">-1/($AX$4*$B1079)</f>
        <v>-1.1438401917991232</v>
      </c>
      <c r="AY1082" s="18">
        <v>1</v>
      </c>
      <c r="AZ1082" s="19">
        <v>0</v>
      </c>
      <c r="BA1082" s="20"/>
      <c r="BB1082" s="1">
        <f t="shared" ref="BB1082" si="11400">AR1082*AW1079+AT1082*AW1082-AS1082*AX1079-AU1082*AX1082</f>
        <v>0</v>
      </c>
      <c r="BC1082" s="4">
        <f t="shared" ref="BC1082" si="11401">(AR1082*AX1079+AS1082*AW1079+AT1082*AX1082+AU1082*AW1082)</f>
        <v>0.79251769126273719</v>
      </c>
      <c r="BD1082" s="2">
        <f t="shared" ref="BD1082" si="11402">AR1082*AY1079+AT1082*AY1082-AS1082*AZ1079-AU1082*AZ1082</f>
        <v>-1.1916842447023339</v>
      </c>
      <c r="BE1082" s="3">
        <f t="shared" ref="BE1082" si="11403">(AR1082*AZ1079+AS1082*AY1079+AT1082*AZ1082+AU1082*AY1082)</f>
        <v>0</v>
      </c>
      <c r="BF1082" s="20"/>
      <c r="BG1082" s="16">
        <v>0</v>
      </c>
      <c r="BH1082" s="17">
        <v>0</v>
      </c>
      <c r="BI1082" s="18">
        <v>1</v>
      </c>
      <c r="BJ1082" s="19">
        <v>0</v>
      </c>
      <c r="BK1082" s="20"/>
      <c r="BL1082" s="1">
        <f t="shared" ref="BL1082" si="11404">BB1082*BG1079+BD1082*BG1082-BC1082*BH1079-BE1082*BH1082</f>
        <v>0</v>
      </c>
      <c r="BM1082" s="4">
        <f t="shared" ref="BM1082" si="11405">(BB1082*BH1079+BC1082*BG1079+BD1082*BH1082+BE1082*BG1082)</f>
        <v>0.79251769126273719</v>
      </c>
      <c r="BN1082" s="2">
        <f t="shared" ref="BN1082" si="11406">BB1082*BI1079+BD1082*BI1082-BC1082*BJ1079-BE1082*BJ1082</f>
        <v>-0.10212114457923693</v>
      </c>
      <c r="BO1082" s="3">
        <f t="shared" ref="BO1082" si="11407">(BB1082*BJ1079+BC1082*BI1079+BD1082*BJ1082+BE1082*BI1082)</f>
        <v>0</v>
      </c>
      <c r="BP1082" s="20"/>
      <c r="BQ1082" s="16">
        <v>0</v>
      </c>
      <c r="BR1082" s="17">
        <f t="shared" ref="BR1082" si="11408">-1/($BR$4*$B1079)</f>
        <v>-1.001215475587363</v>
      </c>
      <c r="BS1082" s="18">
        <v>1</v>
      </c>
      <c r="BT1082" s="19">
        <v>0</v>
      </c>
      <c r="BU1082" s="20"/>
      <c r="BV1082" s="1">
        <f t="shared" ref="BV1082" si="11409">BL1082*BQ1079+BN1082*BQ1082-BM1082*BR1079-BO1082*BR1082</f>
        <v>0</v>
      </c>
      <c r="BW1082" s="4">
        <f t="shared" ref="BW1082" si="11410">(BL1082*BR1079+BM1082*BQ1079+BN1082*BR1082+BO1082*BQ1082)</f>
        <v>0.89476296160016378</v>
      </c>
      <c r="BX1082" s="2">
        <f t="shared" ref="BX1082" si="11411">BL1082*BS1079+BN1082*BS1082-BM1082*BT1079-BO1082*BT1082</f>
        <v>-0.10212114457923693</v>
      </c>
      <c r="BY1082" s="3">
        <f t="shared" ref="BY1082" si="11412">(BL1082*BT1079+BM1082*BS1079+BN1082*BT1082+BO1082*BS1082)</f>
        <v>0</v>
      </c>
      <c r="BZ1082" s="20"/>
      <c r="CA1082" s="16">
        <v>0</v>
      </c>
      <c r="CB1082" s="17">
        <v>0</v>
      </c>
      <c r="CC1082" s="18">
        <v>1</v>
      </c>
      <c r="CD1082" s="19">
        <v>0</v>
      </c>
      <c r="CE1082" s="20"/>
      <c r="CF1082" s="1">
        <f t="shared" ref="CF1082" si="11413">BV1082*CA1079+BX1082*CA1082-BW1082*CB1079-BY1082*CB1082</f>
        <v>0</v>
      </c>
      <c r="CG1082" s="4">
        <f t="shared" ref="CG1082" si="11414">(BV1082*CB1079+BW1082*CA1079+BX1082*CB1082+BY1082*CA1082)</f>
        <v>0.89476296160016378</v>
      </c>
      <c r="CH1082" s="2">
        <f t="shared" ref="CH1082" si="11415">BV1082*CC1079+BX1082*CC1082-BW1082*CD1079-BY1082*CD1082</f>
        <v>0.54169789477548103</v>
      </c>
      <c r="CI1082" s="3">
        <f t="shared" ref="CI1082" si="11416">(BV1082*CD1079+BW1082*CC1079+BX1082*CD1082+BY1082*CC1082)</f>
        <v>0</v>
      </c>
      <c r="CK1082" s="16">
        <f t="shared" ref="CK1082" si="11417">1/$CL$4</f>
        <v>1</v>
      </c>
      <c r="CL1082" s="17">
        <v>0</v>
      </c>
      <c r="CM1082" s="18">
        <v>1</v>
      </c>
      <c r="CN1082" s="19">
        <v>0</v>
      </c>
      <c r="CP1082" s="1">
        <f t="shared" ref="CP1082" si="11418">CF1082*CK1079+CH1082*CK1082-CG1082*CL1079-CI1082*CL1082</f>
        <v>0.54169789477548103</v>
      </c>
      <c r="CQ1082" s="4">
        <f t="shared" ref="CQ1082" si="11419">(CF1082*CL1079+CG1082*CK1079+CH1082*CL1082+CI1082*CK1082)</f>
        <v>0.89476296160016378</v>
      </c>
      <c r="CR1082" s="2">
        <f t="shared" ref="CR1082" si="11420">CF1082*CM1079+CH1082*CM1082-CG1082*CN1079-CI1082*CN1082</f>
        <v>0.54169789477548103</v>
      </c>
      <c r="CS1082" s="3">
        <f t="shared" ref="CS1082" si="11421">(CF1082*CN1079+CG1082*CM1079+CH1082*CN1082+CI1082*CM1082)</f>
        <v>0</v>
      </c>
      <c r="CU1082" s="39">
        <f t="shared" ref="CU1082" si="11422">(180/PI())*ATAN(-1*(CQ1079/CP1079))</f>
        <v>-55.550499154534016</v>
      </c>
      <c r="CW1082" s="54">
        <f t="shared" ref="CW1082" si="11423">20*LOG(((1-(10^(CU1079/20)^2)*(1-((1-CW1079)/(1+CW1079))^2))^0.5))</f>
        <v>-23.285302488443939</v>
      </c>
    </row>
    <row r="1083" spans="1:101" ht="18" customHeight="1">
      <c r="E1083" s="20"/>
      <c r="F1083" s="20"/>
      <c r="G1083" s="20"/>
      <c r="H1083" s="20"/>
      <c r="I1083" s="20"/>
      <c r="J1083" s="20"/>
      <c r="K1083" s="20"/>
      <c r="L1083" s="20"/>
      <c r="M1083" s="20"/>
      <c r="N1083" s="20"/>
      <c r="O1083" s="20"/>
      <c r="P1083" s="20"/>
      <c r="Q1083" s="20"/>
      <c r="R1083" s="20"/>
      <c r="S1083" s="20"/>
      <c r="T1083" s="20"/>
      <c r="U1083" s="20"/>
      <c r="V1083" s="20"/>
      <c r="W1083" s="20"/>
      <c r="X1083" s="20"/>
      <c r="Y1083" s="20"/>
      <c r="Z1083" s="20"/>
      <c r="AA1083" s="20"/>
      <c r="AB1083" s="30"/>
      <c r="AC1083" s="20"/>
      <c r="AD1083" s="20"/>
      <c r="AE1083" s="20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  <c r="BA1083" s="20"/>
      <c r="BB1083" s="20"/>
      <c r="BC1083" s="20"/>
      <c r="BD1083" s="20"/>
      <c r="BE1083" s="20"/>
      <c r="BF1083" s="20"/>
      <c r="BG1083" s="20"/>
      <c r="BH1083" s="20"/>
      <c r="BI1083" s="20"/>
      <c r="BJ1083" s="20"/>
      <c r="BK1083" s="20"/>
      <c r="BL1083" s="20"/>
      <c r="BM1083" s="20"/>
      <c r="BN1083" s="20"/>
      <c r="BO1083" s="20"/>
      <c r="BP1083" s="20"/>
      <c r="BQ1083" s="20"/>
      <c r="BR1083" s="20"/>
      <c r="BS1083" s="20"/>
      <c r="BT1083" s="20"/>
      <c r="BU1083" s="20"/>
      <c r="BV1083" s="20"/>
      <c r="BW1083" s="20"/>
      <c r="BX1083" s="20"/>
      <c r="BY1083" s="20"/>
      <c r="BZ1083" s="20"/>
      <c r="CA1083" s="20"/>
      <c r="CB1083" s="20"/>
      <c r="CC1083" s="20"/>
      <c r="CD1083" s="20"/>
      <c r="CE1083" s="20"/>
      <c r="CF1083" s="20"/>
      <c r="CG1083" s="20"/>
      <c r="CH1083" s="20"/>
      <c r="CI1083" s="20"/>
      <c r="CJ1083" s="20"/>
      <c r="CK1083" s="20"/>
      <c r="CL1083" s="20"/>
    </row>
    <row r="1084" spans="1:101" ht="18" customHeight="1"/>
    <row r="1085" spans="1:101" ht="18" customHeight="1" thickBot="1">
      <c r="A1085" s="23"/>
      <c r="B1085" s="23"/>
      <c r="C1085" s="23"/>
      <c r="D1085" s="20" t="s">
        <v>15</v>
      </c>
      <c r="E1085" s="20"/>
      <c r="F1085" s="20"/>
      <c r="G1085" s="20"/>
      <c r="H1085" s="20"/>
      <c r="I1085" s="20" t="s">
        <v>16</v>
      </c>
      <c r="J1085" s="20"/>
      <c r="K1085" s="20"/>
      <c r="L1085" s="20"/>
      <c r="M1085" s="23"/>
      <c r="N1085" s="23"/>
      <c r="O1085" s="24" t="s">
        <v>17</v>
      </c>
      <c r="P1085" s="23"/>
      <c r="Q1085" s="23"/>
      <c r="R1085" s="23"/>
      <c r="S1085" s="20"/>
      <c r="T1085" s="20" t="s">
        <v>18</v>
      </c>
      <c r="U1085" s="23"/>
      <c r="V1085" s="23"/>
      <c r="W1085" s="23"/>
      <c r="X1085" s="23"/>
      <c r="Y1085" s="24" t="s">
        <v>19</v>
      </c>
      <c r="Z1085" s="23"/>
      <c r="AA1085" s="23"/>
      <c r="AB1085" s="23"/>
      <c r="AC1085" s="24" t="s">
        <v>20</v>
      </c>
      <c r="AD1085" s="20"/>
      <c r="AE1085" s="20"/>
      <c r="AF1085" s="20"/>
      <c r="AG1085" s="20"/>
      <c r="AH1085" s="23"/>
      <c r="AI1085" s="24" t="s">
        <v>21</v>
      </c>
      <c r="AJ1085" s="23"/>
      <c r="AK1085" s="23"/>
      <c r="AL1085" s="20"/>
      <c r="AM1085" s="24" t="s">
        <v>31</v>
      </c>
      <c r="AN1085" s="20"/>
      <c r="AO1085" s="23"/>
      <c r="AP1085" s="23"/>
      <c r="AQ1085" s="23"/>
      <c r="AR1085" s="23"/>
      <c r="AS1085" s="24" t="s">
        <v>91</v>
      </c>
      <c r="AT1085" s="23"/>
      <c r="AU1085" s="23"/>
      <c r="AV1085" s="23"/>
      <c r="AW1085" s="24" t="s">
        <v>32</v>
      </c>
      <c r="AX1085" s="20"/>
      <c r="AY1085" s="20"/>
      <c r="AZ1085" s="20"/>
      <c r="BA1085" s="20"/>
      <c r="BB1085" s="23"/>
      <c r="BC1085" s="24" t="s">
        <v>22</v>
      </c>
      <c r="BD1085" s="23"/>
      <c r="BE1085" s="23"/>
      <c r="BF1085" s="23"/>
      <c r="BG1085" s="24" t="s">
        <v>33</v>
      </c>
      <c r="BH1085" s="20"/>
      <c r="BI1085" s="23"/>
      <c r="BJ1085" s="23"/>
      <c r="BK1085" s="23"/>
      <c r="BL1085" s="23"/>
      <c r="BM1085" s="24" t="s">
        <v>34</v>
      </c>
      <c r="BN1085" s="23"/>
      <c r="BO1085" s="23"/>
      <c r="BP1085" s="23"/>
      <c r="BQ1085" s="24" t="s">
        <v>89</v>
      </c>
      <c r="BR1085" s="20"/>
      <c r="BS1085" s="20"/>
      <c r="BT1085" s="20"/>
      <c r="BU1085" s="20"/>
      <c r="BV1085" s="23"/>
      <c r="BW1085" s="24" t="s">
        <v>35</v>
      </c>
      <c r="BX1085" s="23"/>
      <c r="BY1085" s="23"/>
      <c r="BZ1085" s="23"/>
      <c r="CA1085" s="24" t="s">
        <v>90</v>
      </c>
      <c r="CB1085" s="20"/>
      <c r="CC1085" s="23"/>
      <c r="CD1085" s="23"/>
      <c r="CE1085" s="23"/>
      <c r="CF1085" s="23"/>
      <c r="CG1085" s="24" t="s">
        <v>92</v>
      </c>
      <c r="CH1085" s="23"/>
      <c r="CI1085" s="23"/>
      <c r="CJ1085" s="23"/>
      <c r="CK1085" s="24" t="s">
        <v>36</v>
      </c>
      <c r="CL1085" s="24"/>
      <c r="CM1085" s="23"/>
      <c r="CN1085" s="23"/>
      <c r="CO1085" s="23"/>
      <c r="CP1085" s="23"/>
      <c r="CQ1085" s="24" t="s">
        <v>93</v>
      </c>
      <c r="CR1085" s="23"/>
      <c r="CS1085" s="23"/>
    </row>
    <row r="1086" spans="1:101" ht="18" customHeight="1" thickBot="1">
      <c r="A1086" s="23"/>
      <c r="B1086" s="33"/>
      <c r="C1086" s="23"/>
      <c r="D1086" s="7" t="s">
        <v>2</v>
      </c>
      <c r="E1086" s="8"/>
      <c r="F1086" s="8" t="s">
        <v>3</v>
      </c>
      <c r="G1086" s="9"/>
      <c r="H1086" s="10"/>
      <c r="I1086" s="7" t="s">
        <v>4</v>
      </c>
      <c r="J1086" s="8"/>
      <c r="K1086" s="8" t="s">
        <v>5</v>
      </c>
      <c r="L1086" s="9"/>
      <c r="M1086" s="23"/>
      <c r="N1086" s="251" t="s">
        <v>79</v>
      </c>
      <c r="O1086" s="252"/>
      <c r="P1086" s="253" t="s">
        <v>80</v>
      </c>
      <c r="Q1086" s="254"/>
      <c r="R1086" s="23"/>
      <c r="S1086" s="7" t="s">
        <v>11</v>
      </c>
      <c r="T1086" s="8"/>
      <c r="U1086" s="8" t="s">
        <v>12</v>
      </c>
      <c r="V1086" s="9"/>
      <c r="W1086" s="20"/>
      <c r="X1086" s="251" t="s">
        <v>79</v>
      </c>
      <c r="Y1086" s="252"/>
      <c r="Z1086" s="253" t="s">
        <v>80</v>
      </c>
      <c r="AA1086" s="254"/>
      <c r="AB1086" s="20"/>
      <c r="AC1086" s="7" t="s">
        <v>4</v>
      </c>
      <c r="AD1086" s="8"/>
      <c r="AE1086" s="8" t="s">
        <v>5</v>
      </c>
      <c r="AF1086" s="9"/>
      <c r="AG1086" s="20"/>
      <c r="AH1086" s="251" t="s">
        <v>0</v>
      </c>
      <c r="AI1086" s="252"/>
      <c r="AJ1086" s="253" t="s">
        <v>1</v>
      </c>
      <c r="AK1086" s="254"/>
      <c r="AL1086" s="20"/>
      <c r="AM1086" s="7" t="s">
        <v>11</v>
      </c>
      <c r="AN1086" s="8"/>
      <c r="AO1086" s="8" t="s">
        <v>12</v>
      </c>
      <c r="AP1086" s="9"/>
      <c r="AQ1086" s="23"/>
      <c r="AR1086" s="251" t="s">
        <v>0</v>
      </c>
      <c r="AS1086" s="252"/>
      <c r="AT1086" s="253" t="s">
        <v>1</v>
      </c>
      <c r="AU1086" s="254"/>
      <c r="AV1086" s="36"/>
      <c r="AW1086" s="7" t="s">
        <v>4</v>
      </c>
      <c r="AX1086" s="8"/>
      <c r="AY1086" s="8" t="s">
        <v>5</v>
      </c>
      <c r="AZ1086" s="9"/>
      <c r="BA1086" s="20"/>
      <c r="BB1086" s="251" t="s">
        <v>0</v>
      </c>
      <c r="BC1086" s="252"/>
      <c r="BD1086" s="253" t="s">
        <v>1</v>
      </c>
      <c r="BE1086" s="254"/>
      <c r="BF1086" s="36"/>
      <c r="BG1086" s="7" t="s">
        <v>11</v>
      </c>
      <c r="BH1086" s="8"/>
      <c r="BI1086" s="8" t="s">
        <v>12</v>
      </c>
      <c r="BJ1086" s="9"/>
      <c r="BK1086" s="36"/>
      <c r="BL1086" s="251" t="s">
        <v>0</v>
      </c>
      <c r="BM1086" s="252"/>
      <c r="BN1086" s="253" t="s">
        <v>1</v>
      </c>
      <c r="BO1086" s="254"/>
      <c r="BP1086" s="36"/>
      <c r="BQ1086" s="7" t="s">
        <v>4</v>
      </c>
      <c r="BR1086" s="8"/>
      <c r="BS1086" s="8" t="s">
        <v>5</v>
      </c>
      <c r="BT1086" s="9"/>
      <c r="BU1086" s="20"/>
      <c r="BV1086" s="251" t="s">
        <v>0</v>
      </c>
      <c r="BW1086" s="252"/>
      <c r="BX1086" s="253" t="s">
        <v>1</v>
      </c>
      <c r="BY1086" s="254"/>
      <c r="BZ1086" s="36"/>
      <c r="CA1086" s="7" t="s">
        <v>11</v>
      </c>
      <c r="CB1086" s="8"/>
      <c r="CC1086" s="8" t="s">
        <v>12</v>
      </c>
      <c r="CD1086" s="9"/>
      <c r="CE1086" s="36"/>
      <c r="CF1086" s="251" t="s">
        <v>0</v>
      </c>
      <c r="CG1086" s="252"/>
      <c r="CH1086" s="253" t="s">
        <v>1</v>
      </c>
      <c r="CI1086" s="254"/>
      <c r="CJ1086" s="23"/>
      <c r="CK1086" s="7" t="s">
        <v>23</v>
      </c>
      <c r="CL1086" s="8"/>
      <c r="CM1086" s="8" t="s">
        <v>24</v>
      </c>
      <c r="CN1086" s="9"/>
      <c r="CO1086" s="23"/>
      <c r="CP1086" s="251" t="s">
        <v>0</v>
      </c>
      <c r="CQ1086" s="252"/>
      <c r="CR1086" s="253" t="s">
        <v>1</v>
      </c>
      <c r="CS1086" s="254"/>
      <c r="CU1086" s="26" t="s">
        <v>25</v>
      </c>
      <c r="CW1086" s="50" t="s">
        <v>44</v>
      </c>
    </row>
    <row r="1087" spans="1:101" ht="18" customHeight="1" thickTop="1" thickBot="1">
      <c r="B1087" s="34">
        <v>1.47</v>
      </c>
      <c r="D1087" s="11">
        <v>1</v>
      </c>
      <c r="E1087" s="12">
        <v>0</v>
      </c>
      <c r="F1087" s="13">
        <v>0</v>
      </c>
      <c r="G1087" s="40">
        <f t="shared" ref="G1087" si="11424">-1/($E$4*$B1087)</f>
        <v>-0.71464661082418057</v>
      </c>
      <c r="H1087" s="10"/>
      <c r="I1087" s="11">
        <v>1</v>
      </c>
      <c r="J1087" s="12">
        <v>0</v>
      </c>
      <c r="K1087" s="13">
        <v>0</v>
      </c>
      <c r="L1087" s="14">
        <v>0</v>
      </c>
      <c r="N1087" s="1">
        <f t="shared" ref="N1087" si="11425">D1087*I1087+F1087*I1090-E1087*J1087-G1087*J1090</f>
        <v>0.28935220432209907</v>
      </c>
      <c r="O1087" s="4">
        <f t="shared" ref="O1087" si="11426">(D1087*J1087+E1087*I1087+F1087*J1090+G1087*I1090)</f>
        <v>0</v>
      </c>
      <c r="P1087" s="2">
        <f t="shared" ref="P1087" si="11427">D1087*K1087+F1087*K1090-E1087*L1087-G1087*L1090</f>
        <v>0</v>
      </c>
      <c r="Q1087" s="3">
        <f t="shared" ref="Q1087" si="11428">(D1087*L1087+E1087*K1087+F1087*L1090+G1087*K1090)</f>
        <v>-0.71464661082418057</v>
      </c>
      <c r="S1087" s="11">
        <v>1</v>
      </c>
      <c r="T1087" s="12">
        <v>0</v>
      </c>
      <c r="U1087" s="13">
        <v>0</v>
      </c>
      <c r="V1087" s="40">
        <f t="shared" ref="V1087" si="11429">-1/($T$4*$B1087)</f>
        <v>-1.3654598732307055</v>
      </c>
      <c r="W1087" s="20"/>
      <c r="X1087" s="1">
        <f t="shared" ref="X1087" si="11430">N1087*S1087+P1087*S1090-O1087*T1087-Q1087*T1090</f>
        <v>0.28935220432209907</v>
      </c>
      <c r="Y1087" s="4">
        <f t="shared" ref="Y1087" si="11431">(N1087*T1087+O1087*S1087+P1087*T1090+Q1087*S1090)</f>
        <v>0</v>
      </c>
      <c r="Z1087" s="2">
        <f t="shared" ref="Z1087" si="11432">N1087*U1087+P1087*U1090-O1087*V1087-Q1087*V1090</f>
        <v>0</v>
      </c>
      <c r="AA1087" s="3">
        <f t="shared" ref="AA1087" si="11433">(N1087*V1087+O1087*U1087+P1087*V1090+Q1087*U1090)</f>
        <v>-1.1097454350568592</v>
      </c>
      <c r="AB1087" s="20"/>
      <c r="AC1087" s="11">
        <v>1</v>
      </c>
      <c r="AD1087" s="12">
        <v>0</v>
      </c>
      <c r="AE1087" s="13">
        <v>0</v>
      </c>
      <c r="AF1087" s="14">
        <v>0</v>
      </c>
      <c r="AG1087" s="20"/>
      <c r="AH1087" s="1">
        <f t="shared" ref="AH1087" si="11434">X1087*AC1087+Z1087*AC1090-Y1087*AD1087-AA1087*AD1090</f>
        <v>-0.97138404715688975</v>
      </c>
      <c r="AI1087" s="4">
        <f t="shared" ref="AI1087" si="11435">(X1087*AD1087+Y1087*AC1087+Z1087*AD1090+AA1087*AC1090)</f>
        <v>0</v>
      </c>
      <c r="AJ1087" s="2">
        <f t="shared" ref="AJ1087" si="11436">X1087*AE1087+Z1087*AE1090-Y1087*AF1087-AA1087*AF1090</f>
        <v>0</v>
      </c>
      <c r="AK1087" s="3">
        <f t="shared" ref="AK1087" si="11437">(X1087*AF1087+Y1087*AE1087+Z1087*AF1090+AA1087*AE1090)</f>
        <v>-1.1097454350568592</v>
      </c>
      <c r="AL1087" s="20"/>
      <c r="AM1087" s="11">
        <v>1</v>
      </c>
      <c r="AN1087" s="12">
        <v>0</v>
      </c>
      <c r="AO1087" s="13">
        <v>0</v>
      </c>
      <c r="AP1087" s="40">
        <f t="shared" ref="AP1087" si="11438">-1/($AN$4*$B1087)</f>
        <v>-1.4190073192397528</v>
      </c>
      <c r="AR1087" s="1">
        <f t="shared" ref="AR1087" si="11439">AH1087*AM1087+AJ1087*AM1090-AI1087*AN1087-AK1087*AN1090</f>
        <v>-0.97138404715688975</v>
      </c>
      <c r="AS1087" s="4">
        <f t="shared" ref="AS1087" si="11440">(AH1087*AN1087+AI1087*AM1087+AJ1087*AN1090+AK1087*AM1090)</f>
        <v>0</v>
      </c>
      <c r="AT1087" s="2">
        <f t="shared" ref="AT1087" si="11441">AH1087*AO1087+AJ1087*AO1090-AI1087*AP1087-AK1087*AP1090</f>
        <v>0</v>
      </c>
      <c r="AU1087" s="3">
        <f t="shared" ref="AU1087" si="11442">(AH1087*AP1087+AI1087*AO1087+AJ1087*AP1090+AK1087*AO1090)</f>
        <v>0.26865563765150058</v>
      </c>
      <c r="AV1087" s="20"/>
      <c r="AW1087" s="11">
        <v>1</v>
      </c>
      <c r="AX1087" s="12">
        <v>0</v>
      </c>
      <c r="AY1087" s="13">
        <v>0</v>
      </c>
      <c r="AZ1087" s="14">
        <v>0</v>
      </c>
      <c r="BA1087" s="20"/>
      <c r="BB1087" s="1">
        <f t="shared" ref="BB1087" si="11443">AR1087*AW1087+AT1087*AW1090-AS1087*AX1087-AU1087*AX1090</f>
        <v>-0.66617540123522723</v>
      </c>
      <c r="BC1087" s="4">
        <f t="shared" ref="BC1087" si="11444">(AR1087*AX1087+AS1087*AW1087+AT1087*AX1090+AU1087*AW1090)</f>
        <v>0</v>
      </c>
      <c r="BD1087" s="2">
        <f t="shared" ref="BD1087" si="11445">AR1087*AY1087+AT1087*AY1090-AS1087*AZ1087-AU1087*AZ1090</f>
        <v>0</v>
      </c>
      <c r="BE1087" s="3">
        <f t="shared" ref="BE1087" si="11446">(AR1087*AZ1087+AS1087*AY1087+AT1087*AZ1090+AU1087*AY1090)</f>
        <v>0.26865563765150058</v>
      </c>
      <c r="BF1087" s="20"/>
      <c r="BG1087" s="11">
        <v>1</v>
      </c>
      <c r="BH1087" s="12">
        <v>0</v>
      </c>
      <c r="BI1087" s="13">
        <v>0</v>
      </c>
      <c r="BJ1087" s="40">
        <f t="shared" ref="BJ1087" si="11447">-1/($BH$4*$B1087)</f>
        <v>-1.3654598732307055</v>
      </c>
      <c r="BK1087" s="20"/>
      <c r="BL1087" s="1">
        <f t="shared" ref="BL1087" si="11448">BB1087*BG1087+BD1087*BG1090-BC1087*BH1087-BE1087*BH1090</f>
        <v>-0.66617540123522723</v>
      </c>
      <c r="BM1087" s="4">
        <f t="shared" ref="BM1087" si="11449">(BB1087*BH1087+BC1087*BG1087+BD1087*BH1090+BE1087*BG1090)</f>
        <v>0</v>
      </c>
      <c r="BN1087" s="2">
        <f t="shared" ref="BN1087" si="11450">BB1087*BI1087+BD1087*BI1090-BC1087*BJ1087-BE1087*BJ1090</f>
        <v>0</v>
      </c>
      <c r="BO1087" s="3">
        <f t="shared" ref="BO1087" si="11451">(BB1087*BJ1087+BC1087*BI1087+BD1087*BJ1090+BE1087*BI1090)</f>
        <v>1.1782914165715683</v>
      </c>
      <c r="BP1087" s="20"/>
      <c r="BQ1087" s="11">
        <v>1</v>
      </c>
      <c r="BR1087" s="12">
        <v>0</v>
      </c>
      <c r="BS1087" s="13">
        <v>0</v>
      </c>
      <c r="BT1087" s="14">
        <v>0</v>
      </c>
      <c r="BU1087" s="20"/>
      <c r="BV1087" s="1">
        <f t="shared" ref="BV1087" si="11452">BL1087*BQ1087+BN1087*BQ1090-BM1087*BR1087-BO1087*BR1090</f>
        <v>0.50552286916877764</v>
      </c>
      <c r="BW1087" s="4">
        <f t="shared" ref="BW1087" si="11453">(BL1087*BR1087+BM1087*BQ1087+BN1087*BR1090+BO1087*BQ1090)</f>
        <v>0</v>
      </c>
      <c r="BX1087" s="2">
        <f t="shared" ref="BX1087" si="11454">BL1087*BS1087+BN1087*BS1090-BM1087*BT1087-BO1087*BT1090</f>
        <v>0</v>
      </c>
      <c r="BY1087" s="3">
        <f t="shared" ref="BY1087" si="11455">(BL1087*BT1087+BM1087*BS1087+BN1087*BT1090+BO1087*BS1090)</f>
        <v>1.1782914165715683</v>
      </c>
      <c r="BZ1087" s="20"/>
      <c r="CA1087" s="11">
        <v>1</v>
      </c>
      <c r="CB1087" s="12">
        <v>0</v>
      </c>
      <c r="CC1087" s="13">
        <v>0</v>
      </c>
      <c r="CD1087" s="40">
        <f t="shared" ref="CD1087" si="11456">-1/($CB$4*$B1087)</f>
        <v>-0.71464661082418057</v>
      </c>
      <c r="CE1087" s="20"/>
      <c r="CF1087" s="1">
        <f t="shared" ref="CF1087" si="11457">BV1087*CA1087+BX1087*CA1090-BW1087*CB1087-BY1087*CB1090</f>
        <v>0.50552286916877764</v>
      </c>
      <c r="CG1087" s="4">
        <f t="shared" ref="CG1087" si="11458">(BV1087*CB1087+BW1087*CA1087+BX1087*CB1090+BY1087*CA1090)</f>
        <v>0</v>
      </c>
      <c r="CH1087" s="2">
        <f t="shared" ref="CH1087" si="11459">BV1087*CC1087+BX1087*CC1090-BW1087*CD1087-BY1087*CD1090</f>
        <v>0</v>
      </c>
      <c r="CI1087" s="3">
        <f t="shared" ref="CI1087" si="11460">(BV1087*CD1087+BW1087*CC1087+BX1087*CD1090+BY1087*CC1090)</f>
        <v>0.81702121142598572</v>
      </c>
      <c r="CJ1087" s="28"/>
      <c r="CK1087" s="11">
        <v>1</v>
      </c>
      <c r="CL1087" s="12">
        <v>0</v>
      </c>
      <c r="CM1087" s="13">
        <v>0</v>
      </c>
      <c r="CN1087" s="14">
        <v>0</v>
      </c>
      <c r="CP1087" s="1">
        <f t="shared" ref="CP1087" si="11461">CF1087*CK1087+CH1087*CK1090-CG1087*CL1087-CI1087*CL1090</f>
        <v>0.50552286916877764</v>
      </c>
      <c r="CQ1087" s="4">
        <f t="shared" ref="CQ1087" si="11462">(CF1087*CL1087+CG1087*CK1087+CH1087*CL1090+CI1087*CK1090)</f>
        <v>0.81702121142598572</v>
      </c>
      <c r="CR1087" s="2">
        <f t="shared" ref="CR1087" si="11463">CF1087*CM1087+CH1087*CM1090-CG1087*CN1087-CI1087*CN1090</f>
        <v>0</v>
      </c>
      <c r="CS1087" s="3">
        <f t="shared" ref="CS1087" si="11464">(CF1087*CN1087+CG1087*CM1087+CH1087*CN1090+CI1087*CM1090)</f>
        <v>0.81702121142598572</v>
      </c>
      <c r="CU1087" s="29">
        <f t="shared" ref="CU1087" si="11465">20*LOG(((1+$CL$4)/$CL$4)/((CP1087+CP1090)^2+(CQ1087+CQ1090)^2)^0.5)</f>
        <v>-9.6136644416057477E-3</v>
      </c>
      <c r="CW1087" s="51">
        <f t="shared" ref="CW1087" si="11466">((CP1087^2+CQ1087^2)^0.5)/((CP1090^2+CQ1090^2)^0.5)</f>
        <v>0.92203327782355904</v>
      </c>
    </row>
    <row r="1088" spans="1:101" ht="18" customHeight="1" thickBot="1">
      <c r="D1088" s="11"/>
      <c r="E1088" s="13"/>
      <c r="F1088" s="13"/>
      <c r="G1088" s="15"/>
      <c r="H1088" s="10"/>
      <c r="I1088" s="11"/>
      <c r="J1088" s="13"/>
      <c r="K1088" s="13"/>
      <c r="L1088" s="15"/>
      <c r="N1088" s="5"/>
      <c r="Q1088" s="6"/>
      <c r="S1088" s="11"/>
      <c r="T1088" s="13"/>
      <c r="U1088" s="13"/>
      <c r="V1088" s="15"/>
      <c r="W1088" s="20"/>
      <c r="X1088" s="5"/>
      <c r="AA1088" s="6"/>
      <c r="AB1088" s="20"/>
      <c r="AC1088" s="11"/>
      <c r="AD1088" s="13"/>
      <c r="AE1088" s="13"/>
      <c r="AF1088" s="15"/>
      <c r="AG1088" s="20"/>
      <c r="AH1088" s="5"/>
      <c r="AK1088" s="6"/>
      <c r="AL1088" s="20"/>
      <c r="AM1088" s="11"/>
      <c r="AN1088" s="13"/>
      <c r="AO1088" s="13"/>
      <c r="AP1088" s="15"/>
      <c r="AR1088" s="5"/>
      <c r="AU1088" s="6"/>
      <c r="AW1088" s="11"/>
      <c r="AX1088" s="13"/>
      <c r="AY1088" s="13"/>
      <c r="AZ1088" s="15"/>
      <c r="BA1088" s="20"/>
      <c r="BB1088" s="5"/>
      <c r="BE1088" s="6"/>
      <c r="BG1088" s="11"/>
      <c r="BH1088" s="13"/>
      <c r="BI1088" s="13"/>
      <c r="BJ1088" s="15"/>
      <c r="BL1088" s="5"/>
      <c r="BO1088" s="6"/>
      <c r="BQ1088" s="11"/>
      <c r="BR1088" s="13"/>
      <c r="BS1088" s="13"/>
      <c r="BT1088" s="15"/>
      <c r="BU1088" s="20"/>
      <c r="BV1088" s="5"/>
      <c r="BY1088" s="6"/>
      <c r="CA1088" s="11"/>
      <c r="CB1088" s="13"/>
      <c r="CC1088" s="13"/>
      <c r="CD1088" s="15"/>
      <c r="CF1088" s="5"/>
      <c r="CI1088" s="6"/>
      <c r="CK1088" s="11"/>
      <c r="CL1088" s="13"/>
      <c r="CM1088" s="13"/>
      <c r="CN1088" s="15"/>
      <c r="CP1088" s="5"/>
      <c r="CS1088" s="6"/>
      <c r="CW1088" s="52"/>
    </row>
    <row r="1089" spans="1:101" ht="18" customHeight="1" thickBot="1">
      <c r="D1089" s="11" t="s">
        <v>6</v>
      </c>
      <c r="E1089" s="13"/>
      <c r="F1089" s="13" t="s">
        <v>7</v>
      </c>
      <c r="G1089" s="15"/>
      <c r="H1089" s="10"/>
      <c r="I1089" s="11" t="s">
        <v>8</v>
      </c>
      <c r="J1089" s="13"/>
      <c r="K1089" s="13" t="s">
        <v>9</v>
      </c>
      <c r="L1089" s="15"/>
      <c r="N1089" s="251" t="s">
        <v>26</v>
      </c>
      <c r="O1089" s="252"/>
      <c r="P1089" s="253" t="s">
        <v>27</v>
      </c>
      <c r="Q1089" s="254"/>
      <c r="S1089" s="11" t="s">
        <v>13</v>
      </c>
      <c r="T1089" s="13"/>
      <c r="U1089" s="13" t="s">
        <v>14</v>
      </c>
      <c r="V1089" s="15"/>
      <c r="W1089" s="20"/>
      <c r="X1089" s="251" t="s">
        <v>26</v>
      </c>
      <c r="Y1089" s="252"/>
      <c r="Z1089" s="253" t="s">
        <v>27</v>
      </c>
      <c r="AA1089" s="254"/>
      <c r="AB1089" s="20"/>
      <c r="AC1089" s="11" t="s">
        <v>8</v>
      </c>
      <c r="AD1089" s="13"/>
      <c r="AE1089" s="13" t="s">
        <v>9</v>
      </c>
      <c r="AF1089" s="15"/>
      <c r="AG1089" s="20"/>
      <c r="AH1089" s="251" t="s">
        <v>26</v>
      </c>
      <c r="AI1089" s="252"/>
      <c r="AJ1089" s="253" t="s">
        <v>27</v>
      </c>
      <c r="AK1089" s="254"/>
      <c r="AL1089" s="20"/>
      <c r="AM1089" s="11" t="s">
        <v>13</v>
      </c>
      <c r="AN1089" s="13"/>
      <c r="AO1089" s="13" t="s">
        <v>14</v>
      </c>
      <c r="AP1089" s="15"/>
      <c r="AR1089" s="251" t="s">
        <v>26</v>
      </c>
      <c r="AS1089" s="252"/>
      <c r="AT1089" s="253" t="s">
        <v>27</v>
      </c>
      <c r="AU1089" s="254"/>
      <c r="AV1089" s="36"/>
      <c r="AW1089" s="11" t="s">
        <v>8</v>
      </c>
      <c r="AX1089" s="13"/>
      <c r="AY1089" s="13" t="s">
        <v>9</v>
      </c>
      <c r="AZ1089" s="15"/>
      <c r="BA1089" s="20"/>
      <c r="BB1089" s="251" t="s">
        <v>26</v>
      </c>
      <c r="BC1089" s="252"/>
      <c r="BD1089" s="253" t="s">
        <v>27</v>
      </c>
      <c r="BE1089" s="254"/>
      <c r="BF1089" s="36"/>
      <c r="BG1089" s="11" t="s">
        <v>13</v>
      </c>
      <c r="BH1089" s="13"/>
      <c r="BI1089" s="13" t="s">
        <v>14</v>
      </c>
      <c r="BJ1089" s="15"/>
      <c r="BK1089" s="36"/>
      <c r="BL1089" s="251" t="s">
        <v>26</v>
      </c>
      <c r="BM1089" s="252"/>
      <c r="BN1089" s="253" t="s">
        <v>27</v>
      </c>
      <c r="BO1089" s="254"/>
      <c r="BP1089" s="36"/>
      <c r="BQ1089" s="11" t="s">
        <v>8</v>
      </c>
      <c r="BR1089" s="13"/>
      <c r="BS1089" s="13" t="s">
        <v>9</v>
      </c>
      <c r="BT1089" s="15"/>
      <c r="BU1089" s="20"/>
      <c r="BV1089" s="251" t="s">
        <v>26</v>
      </c>
      <c r="BW1089" s="252"/>
      <c r="BX1089" s="253" t="s">
        <v>27</v>
      </c>
      <c r="BY1089" s="254"/>
      <c r="BZ1089" s="36"/>
      <c r="CA1089" s="11" t="s">
        <v>13</v>
      </c>
      <c r="CB1089" s="13"/>
      <c r="CC1089" s="13" t="s">
        <v>14</v>
      </c>
      <c r="CD1089" s="15"/>
      <c r="CE1089" s="36"/>
      <c r="CF1089" s="251" t="s">
        <v>26</v>
      </c>
      <c r="CG1089" s="252"/>
      <c r="CH1089" s="253" t="s">
        <v>27</v>
      </c>
      <c r="CI1089" s="254"/>
      <c r="CK1089" s="11" t="s">
        <v>28</v>
      </c>
      <c r="CL1089" s="13"/>
      <c r="CM1089" s="13" t="s">
        <v>29</v>
      </c>
      <c r="CN1089" s="15"/>
      <c r="CP1089" s="251" t="s">
        <v>26</v>
      </c>
      <c r="CQ1089" s="252"/>
      <c r="CR1089" s="253" t="s">
        <v>27</v>
      </c>
      <c r="CS1089" s="254"/>
      <c r="CU1089" s="38" t="s">
        <v>37</v>
      </c>
      <c r="CW1089" s="53" t="s">
        <v>45</v>
      </c>
    </row>
    <row r="1090" spans="1:101" ht="18" customHeight="1" thickTop="1" thickBot="1">
      <c r="D1090" s="16">
        <v>0</v>
      </c>
      <c r="E1090" s="17">
        <v>0</v>
      </c>
      <c r="F1090" s="18">
        <v>1</v>
      </c>
      <c r="G1090" s="19">
        <v>0</v>
      </c>
      <c r="H1090" s="10"/>
      <c r="I1090" s="16">
        <v>0</v>
      </c>
      <c r="J1090" s="17">
        <f t="shared" ref="J1090" si="11467">-1/($J$4*$B1087)</f>
        <v>-0.99440448595751696</v>
      </c>
      <c r="K1090" s="18">
        <v>1</v>
      </c>
      <c r="L1090" s="19">
        <v>0</v>
      </c>
      <c r="N1090" s="1">
        <f t="shared" ref="N1090" si="11468">D1090*I1087+F1090*I1090-E1090*J1087-G1090*J1090</f>
        <v>0</v>
      </c>
      <c r="O1090" s="4">
        <f t="shared" ref="O1090" si="11469">(D1090*J1087+E1090*I1087+F1090*J1090+G1090*I1090)</f>
        <v>-0.99440448595751696</v>
      </c>
      <c r="P1090" s="2">
        <f t="shared" ref="P1090" si="11470">D1090*K1087+F1090*K1090-E1090*L1087-G1090*L1090</f>
        <v>1</v>
      </c>
      <c r="Q1090" s="3">
        <f t="shared" ref="Q1090" si="11471">(D1090*L1087+E1090*K1087+F1090*L1090+G1090*K1090)</f>
        <v>0</v>
      </c>
      <c r="S1090" s="16">
        <v>0</v>
      </c>
      <c r="T1090" s="17">
        <v>0</v>
      </c>
      <c r="U1090" s="18">
        <v>1</v>
      </c>
      <c r="V1090" s="19">
        <v>0</v>
      </c>
      <c r="W1090" s="20"/>
      <c r="X1090" s="1">
        <f t="shared" ref="X1090" si="11472">N1090*S1087+P1090*S1090-O1090*T1087-Q1090*T1090</f>
        <v>0</v>
      </c>
      <c r="Y1090" s="4">
        <f t="shared" ref="Y1090" si="11473">(N1090*T1087+O1090*S1087+P1090*T1090+Q1090*S1090)</f>
        <v>-0.99440448595751696</v>
      </c>
      <c r="Z1090" s="2">
        <f t="shared" ref="Z1090" si="11474">N1090*U1087+P1090*U1090-O1090*V1087-Q1090*V1090</f>
        <v>-0.35781942333559602</v>
      </c>
      <c r="AA1090" s="3">
        <f t="shared" ref="AA1090" si="11475">(N1090*V1087+O1090*U1087+P1090*V1090+Q1090*U1090)</f>
        <v>0</v>
      </c>
      <c r="AB1090" s="20"/>
      <c r="AC1090" s="16">
        <v>0</v>
      </c>
      <c r="AD1090" s="17">
        <f t="shared" ref="AD1090" si="11476">-1/($AD$4*$B1087)</f>
        <v>-1.1360589660045715</v>
      </c>
      <c r="AE1090" s="18">
        <v>1</v>
      </c>
      <c r="AF1090" s="19">
        <v>0</v>
      </c>
      <c r="AG1090" s="20"/>
      <c r="AH1090" s="1">
        <f t="shared" ref="AH1090" si="11477">X1090*AC1087+Z1090*AC1090-Y1090*AD1087-AA1090*AD1090</f>
        <v>0</v>
      </c>
      <c r="AI1090" s="4">
        <f t="shared" ref="AI1090" si="11478">(X1090*AD1087+Y1090*AC1087+Z1090*AD1090+AA1090*AC1090)</f>
        <v>-0.58790052186652764</v>
      </c>
      <c r="AJ1090" s="2">
        <f t="shared" ref="AJ1090" si="11479">X1090*AE1087+Z1090*AE1090-Y1090*AF1087-AA1090*AF1090</f>
        <v>-0.35781942333559602</v>
      </c>
      <c r="AK1090" s="3">
        <f t="shared" ref="AK1090" si="11480">(X1090*AF1087+Y1090*AE1087+Z1090*AF1090+AA1090*AE1090)</f>
        <v>0</v>
      </c>
      <c r="AL1090" s="20"/>
      <c r="AM1090" s="16">
        <v>0</v>
      </c>
      <c r="AN1090" s="17">
        <v>0</v>
      </c>
      <c r="AO1090" s="18">
        <v>1</v>
      </c>
      <c r="AP1090" s="19">
        <v>0</v>
      </c>
      <c r="AR1090" s="1">
        <f t="shared" ref="AR1090" si="11481">AH1090*AM1087+AJ1090*AM1090-AI1090*AN1087-AK1090*AN1090</f>
        <v>0</v>
      </c>
      <c r="AS1090" s="4">
        <f t="shared" ref="AS1090" si="11482">(AH1090*AN1087+AI1090*AM1087+AJ1090*AN1090+AK1090*AM1090)</f>
        <v>-0.58790052186652764</v>
      </c>
      <c r="AT1090" s="2">
        <f t="shared" ref="AT1090" si="11483">AH1090*AO1087+AJ1090*AO1090-AI1090*AP1087-AK1090*AP1090</f>
        <v>-1.1920545668490692</v>
      </c>
      <c r="AU1090" s="3">
        <f t="shared" ref="AU1090" si="11484">(AH1090*AP1087+AI1090*AO1087+AJ1090*AP1090+AK1090*AO1090)</f>
        <v>0</v>
      </c>
      <c r="AV1090" s="20"/>
      <c r="AW1090" s="16">
        <v>0</v>
      </c>
      <c r="AX1090" s="17">
        <f t="shared" ref="AX1090" si="11485">-1/($AX$4*$B1087)</f>
        <v>-1.1360589660045715</v>
      </c>
      <c r="AY1090" s="18">
        <v>1</v>
      </c>
      <c r="AZ1090" s="19">
        <v>0</v>
      </c>
      <c r="BA1090" s="20"/>
      <c r="BB1090" s="1">
        <f t="shared" ref="BB1090" si="11486">AR1090*AW1087+AT1090*AW1090-AS1090*AX1087-AU1090*AX1090</f>
        <v>0</v>
      </c>
      <c r="BC1090" s="4">
        <f t="shared" ref="BC1090" si="11487">(AR1090*AX1087+AS1090*AW1087+AT1090*AX1090+AU1090*AW1090)</f>
        <v>0.7663437567690532</v>
      </c>
      <c r="BD1090" s="2">
        <f t="shared" ref="BD1090" si="11488">AR1090*AY1087+AT1090*AY1090-AS1090*AZ1087-AU1090*AZ1090</f>
        <v>-1.1920545668490692</v>
      </c>
      <c r="BE1090" s="3">
        <f t="shared" ref="BE1090" si="11489">(AR1090*AZ1087+AS1090*AY1087+AT1090*AZ1090+AU1090*AY1090)</f>
        <v>0</v>
      </c>
      <c r="BF1090" s="20"/>
      <c r="BG1090" s="16">
        <v>0</v>
      </c>
      <c r="BH1090" s="17">
        <v>0</v>
      </c>
      <c r="BI1090" s="18">
        <v>1</v>
      </c>
      <c r="BJ1090" s="19">
        <v>0</v>
      </c>
      <c r="BK1090" s="20"/>
      <c r="BL1090" s="1">
        <f t="shared" ref="BL1090" si="11490">BB1090*BG1087+BD1090*BG1090-BC1090*BH1087-BE1090*BH1090</f>
        <v>0</v>
      </c>
      <c r="BM1090" s="4">
        <f t="shared" ref="BM1090" si="11491">(BB1090*BH1087+BC1090*BG1087+BD1090*BH1090+BE1090*BG1090)</f>
        <v>0.7663437567690532</v>
      </c>
      <c r="BN1090" s="2">
        <f t="shared" ref="BN1090" si="11492">BB1090*BI1087+BD1090*BI1090-BC1090*BJ1087-BE1090*BJ1090</f>
        <v>-0.14564291788005512</v>
      </c>
      <c r="BO1090" s="3">
        <f t="shared" ref="BO1090" si="11493">(BB1090*BJ1087+BC1090*BI1087+BD1090*BJ1090+BE1090*BI1090)</f>
        <v>0</v>
      </c>
      <c r="BP1090" s="20"/>
      <c r="BQ1090" s="16">
        <v>0</v>
      </c>
      <c r="BR1090" s="17">
        <f t="shared" ref="BR1090" si="11494">-1/($BR$4*$B1087)</f>
        <v>-0.99440448595751696</v>
      </c>
      <c r="BS1090" s="18">
        <v>1</v>
      </c>
      <c r="BT1090" s="19">
        <v>0</v>
      </c>
      <c r="BU1090" s="20"/>
      <c r="BV1090" s="1">
        <f t="shared" ref="BV1090" si="11495">BL1090*BQ1087+BN1090*BQ1090-BM1090*BR1087-BO1090*BR1090</f>
        <v>0</v>
      </c>
      <c r="BW1090" s="4">
        <f t="shared" ref="BW1090" si="11496">(BL1090*BR1087+BM1090*BQ1087+BN1090*BR1090+BO1090*BQ1090)</f>
        <v>0.91117172765692223</v>
      </c>
      <c r="BX1090" s="2">
        <f t="shared" ref="BX1090" si="11497">BL1090*BS1087+BN1090*BS1090-BM1090*BT1087-BO1090*BT1090</f>
        <v>-0.14564291788005512</v>
      </c>
      <c r="BY1090" s="3">
        <f t="shared" ref="BY1090" si="11498">(BL1090*BT1087+BM1090*BS1087+BN1090*BT1090+BO1090*BS1090)</f>
        <v>0</v>
      </c>
      <c r="BZ1090" s="20"/>
      <c r="CA1090" s="16">
        <v>0</v>
      </c>
      <c r="CB1090" s="17">
        <v>0</v>
      </c>
      <c r="CC1090" s="18">
        <v>1</v>
      </c>
      <c r="CD1090" s="19">
        <v>0</v>
      </c>
      <c r="CE1090" s="20"/>
      <c r="CF1090" s="1">
        <f t="shared" ref="CF1090" si="11499">BV1090*CA1087+BX1090*CA1090-BW1090*CB1087-BY1090*CB1090</f>
        <v>0</v>
      </c>
      <c r="CG1090" s="4">
        <f t="shared" ref="CG1090" si="11500">(BV1090*CB1087+BW1090*CA1087+BX1090*CB1090+BY1090*CA1090)</f>
        <v>0.91117172765692223</v>
      </c>
      <c r="CH1090" s="2">
        <f t="shared" ref="CH1090" si="11501">BV1090*CC1087+BX1090*CC1090-BW1090*CD1087-BY1090*CD1090</f>
        <v>0.50552286916877764</v>
      </c>
      <c r="CI1090" s="3">
        <f t="shared" ref="CI1090" si="11502">(BV1090*CD1087+BW1090*CC1087+BX1090*CD1090+BY1090*CC1090)</f>
        <v>0</v>
      </c>
      <c r="CK1090" s="16">
        <f t="shared" ref="CK1090" si="11503">1/$CL$4</f>
        <v>1</v>
      </c>
      <c r="CL1090" s="17">
        <v>0</v>
      </c>
      <c r="CM1090" s="18">
        <v>1</v>
      </c>
      <c r="CN1090" s="19">
        <v>0</v>
      </c>
      <c r="CP1090" s="1">
        <f t="shared" ref="CP1090" si="11504">CF1090*CK1087+CH1090*CK1090-CG1090*CL1087-CI1090*CL1090</f>
        <v>0.50552286916877764</v>
      </c>
      <c r="CQ1090" s="4">
        <f t="shared" ref="CQ1090" si="11505">(CF1090*CL1087+CG1090*CK1087+CH1090*CL1090+CI1090*CK1090)</f>
        <v>0.91117172765692223</v>
      </c>
      <c r="CR1090" s="2">
        <f t="shared" ref="CR1090" si="11506">CF1090*CM1087+CH1090*CM1090-CG1090*CN1087-CI1090*CN1090</f>
        <v>0.50552286916877764</v>
      </c>
      <c r="CS1090" s="3">
        <f t="shared" ref="CS1090" si="11507">(CF1090*CN1087+CG1090*CM1087+CH1090*CN1090+CI1090*CM1090)</f>
        <v>0</v>
      </c>
      <c r="CU1090" s="39">
        <f t="shared" ref="CU1090" si="11508">(180/PI())*ATAN(-1*(CQ1087/CP1087))</f>
        <v>-58.253306229910933</v>
      </c>
      <c r="CW1090" s="54">
        <f t="shared" ref="CW1090" si="11509">20*LOG(((1-(10^(CU1087/20)^2)*(1-((1-CW1087)/(1+CW1087))^2))^0.5))</f>
        <v>-24.141968237401791</v>
      </c>
    </row>
    <row r="1091" spans="1:101" ht="18" customHeight="1">
      <c r="E1091" s="20"/>
      <c r="F1091" s="20"/>
      <c r="G1091" s="20"/>
      <c r="H1091" s="20"/>
      <c r="I1091" s="20"/>
      <c r="J1091" s="20"/>
      <c r="K1091" s="20"/>
      <c r="L1091" s="20"/>
      <c r="M1091" s="20"/>
      <c r="N1091" s="20"/>
      <c r="O1091" s="20"/>
      <c r="P1091" s="20"/>
      <c r="Q1091" s="20"/>
      <c r="R1091" s="20"/>
      <c r="S1091" s="20"/>
      <c r="T1091" s="20"/>
      <c r="U1091" s="20"/>
      <c r="V1091" s="20"/>
      <c r="W1091" s="20"/>
      <c r="X1091" s="20"/>
      <c r="Y1091" s="20"/>
      <c r="Z1091" s="20"/>
      <c r="AA1091" s="20"/>
      <c r="AB1091" s="30"/>
      <c r="AC1091" s="20"/>
      <c r="AD1091" s="20"/>
      <c r="AE1091" s="20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  <c r="BA1091" s="20"/>
      <c r="BB1091" s="20"/>
      <c r="BC1091" s="20"/>
      <c r="BD1091" s="20"/>
      <c r="BE1091" s="20"/>
      <c r="BF1091" s="20"/>
      <c r="BG1091" s="20"/>
      <c r="BH1091" s="20"/>
      <c r="BI1091" s="20"/>
      <c r="BJ1091" s="20"/>
      <c r="BK1091" s="20"/>
      <c r="BL1091" s="20"/>
      <c r="BM1091" s="20"/>
      <c r="BN1091" s="20"/>
      <c r="BO1091" s="20"/>
      <c r="BP1091" s="20"/>
      <c r="BQ1091" s="20"/>
      <c r="BR1091" s="20"/>
      <c r="BS1091" s="20"/>
      <c r="BT1091" s="20"/>
      <c r="BU1091" s="20"/>
      <c r="BV1091" s="20"/>
      <c r="BW1091" s="20"/>
      <c r="BX1091" s="20"/>
      <c r="BY1091" s="20"/>
      <c r="BZ1091" s="20"/>
      <c r="CA1091" s="20"/>
      <c r="CB1091" s="20"/>
      <c r="CC1091" s="20"/>
      <c r="CD1091" s="20"/>
      <c r="CE1091" s="20"/>
      <c r="CF1091" s="20"/>
      <c r="CG1091" s="20"/>
      <c r="CH1091" s="20"/>
      <c r="CI1091" s="20"/>
      <c r="CJ1091" s="20"/>
      <c r="CK1091" s="20"/>
      <c r="CL1091" s="20"/>
    </row>
    <row r="1092" spans="1:101" ht="18" customHeight="1"/>
    <row r="1093" spans="1:101" ht="18" customHeight="1" thickBot="1">
      <c r="A1093" s="23"/>
      <c r="B1093" s="23"/>
      <c r="C1093" s="23"/>
      <c r="D1093" s="20" t="s">
        <v>15</v>
      </c>
      <c r="E1093" s="20"/>
      <c r="F1093" s="20"/>
      <c r="G1093" s="20"/>
      <c r="H1093" s="20"/>
      <c r="I1093" s="20" t="s">
        <v>16</v>
      </c>
      <c r="J1093" s="20"/>
      <c r="K1093" s="20"/>
      <c r="L1093" s="20"/>
      <c r="M1093" s="23"/>
      <c r="N1093" s="23"/>
      <c r="O1093" s="24" t="s">
        <v>17</v>
      </c>
      <c r="P1093" s="23"/>
      <c r="Q1093" s="23"/>
      <c r="R1093" s="23"/>
      <c r="S1093" s="20"/>
      <c r="T1093" s="20" t="s">
        <v>18</v>
      </c>
      <c r="U1093" s="23"/>
      <c r="V1093" s="23"/>
      <c r="W1093" s="23"/>
      <c r="X1093" s="23"/>
      <c r="Y1093" s="24" t="s">
        <v>19</v>
      </c>
      <c r="Z1093" s="23"/>
      <c r="AA1093" s="23"/>
      <c r="AB1093" s="23"/>
      <c r="AC1093" s="24" t="s">
        <v>20</v>
      </c>
      <c r="AD1093" s="20"/>
      <c r="AE1093" s="20"/>
      <c r="AF1093" s="20"/>
      <c r="AG1093" s="20"/>
      <c r="AH1093" s="23"/>
      <c r="AI1093" s="24" t="s">
        <v>21</v>
      </c>
      <c r="AJ1093" s="23"/>
      <c r="AK1093" s="23"/>
      <c r="AL1093" s="20"/>
      <c r="AM1093" s="24" t="s">
        <v>31</v>
      </c>
      <c r="AN1093" s="20"/>
      <c r="AO1093" s="23"/>
      <c r="AP1093" s="23"/>
      <c r="AQ1093" s="23"/>
      <c r="AR1093" s="23"/>
      <c r="AS1093" s="24" t="s">
        <v>91</v>
      </c>
      <c r="AT1093" s="23"/>
      <c r="AU1093" s="23"/>
      <c r="AV1093" s="23"/>
      <c r="AW1093" s="24" t="s">
        <v>32</v>
      </c>
      <c r="AX1093" s="20"/>
      <c r="AY1093" s="20"/>
      <c r="AZ1093" s="20"/>
      <c r="BA1093" s="20"/>
      <c r="BB1093" s="23"/>
      <c r="BC1093" s="24" t="s">
        <v>22</v>
      </c>
      <c r="BD1093" s="23"/>
      <c r="BE1093" s="23"/>
      <c r="BF1093" s="23"/>
      <c r="BG1093" s="24" t="s">
        <v>33</v>
      </c>
      <c r="BH1093" s="20"/>
      <c r="BI1093" s="23"/>
      <c r="BJ1093" s="23"/>
      <c r="BK1093" s="23"/>
      <c r="BL1093" s="23"/>
      <c r="BM1093" s="24" t="s">
        <v>34</v>
      </c>
      <c r="BN1093" s="23"/>
      <c r="BO1093" s="23"/>
      <c r="BP1093" s="23"/>
      <c r="BQ1093" s="24" t="s">
        <v>89</v>
      </c>
      <c r="BR1093" s="20"/>
      <c r="BS1093" s="20"/>
      <c r="BT1093" s="20"/>
      <c r="BU1093" s="20"/>
      <c r="BV1093" s="23"/>
      <c r="BW1093" s="24" t="s">
        <v>35</v>
      </c>
      <c r="BX1093" s="23"/>
      <c r="BY1093" s="23"/>
      <c r="BZ1093" s="23"/>
      <c r="CA1093" s="24" t="s">
        <v>90</v>
      </c>
      <c r="CB1093" s="20"/>
      <c r="CC1093" s="23"/>
      <c r="CD1093" s="23"/>
      <c r="CE1093" s="23"/>
      <c r="CF1093" s="23"/>
      <c r="CG1093" s="24" t="s">
        <v>92</v>
      </c>
      <c r="CH1093" s="23"/>
      <c r="CI1093" s="23"/>
      <c r="CJ1093" s="23"/>
      <c r="CK1093" s="24" t="s">
        <v>36</v>
      </c>
      <c r="CL1093" s="24"/>
      <c r="CM1093" s="23"/>
      <c r="CN1093" s="23"/>
      <c r="CO1093" s="23"/>
      <c r="CP1093" s="23"/>
      <c r="CQ1093" s="24" t="s">
        <v>93</v>
      </c>
      <c r="CR1093" s="23"/>
      <c r="CS1093" s="23"/>
    </row>
    <row r="1094" spans="1:101" ht="18" customHeight="1" thickBot="1">
      <c r="A1094" s="23"/>
      <c r="B1094" s="33"/>
      <c r="C1094" s="23"/>
      <c r="D1094" s="7" t="s">
        <v>2</v>
      </c>
      <c r="E1094" s="8"/>
      <c r="F1094" s="8" t="s">
        <v>3</v>
      </c>
      <c r="G1094" s="9"/>
      <c r="H1094" s="10"/>
      <c r="I1094" s="7" t="s">
        <v>4</v>
      </c>
      <c r="J1094" s="8"/>
      <c r="K1094" s="8" t="s">
        <v>5</v>
      </c>
      <c r="L1094" s="9"/>
      <c r="M1094" s="23"/>
      <c r="N1094" s="251" t="s">
        <v>79</v>
      </c>
      <c r="O1094" s="252"/>
      <c r="P1094" s="253" t="s">
        <v>80</v>
      </c>
      <c r="Q1094" s="254"/>
      <c r="R1094" s="23"/>
      <c r="S1094" s="7" t="s">
        <v>11</v>
      </c>
      <c r="T1094" s="8"/>
      <c r="U1094" s="8" t="s">
        <v>12</v>
      </c>
      <c r="V1094" s="9"/>
      <c r="W1094" s="20"/>
      <c r="X1094" s="251" t="s">
        <v>79</v>
      </c>
      <c r="Y1094" s="252"/>
      <c r="Z1094" s="253" t="s">
        <v>80</v>
      </c>
      <c r="AA1094" s="254"/>
      <c r="AB1094" s="20"/>
      <c r="AC1094" s="7" t="s">
        <v>4</v>
      </c>
      <c r="AD1094" s="8"/>
      <c r="AE1094" s="8" t="s">
        <v>5</v>
      </c>
      <c r="AF1094" s="9"/>
      <c r="AG1094" s="20"/>
      <c r="AH1094" s="251" t="s">
        <v>0</v>
      </c>
      <c r="AI1094" s="252"/>
      <c r="AJ1094" s="253" t="s">
        <v>1</v>
      </c>
      <c r="AK1094" s="254"/>
      <c r="AL1094" s="20"/>
      <c r="AM1094" s="7" t="s">
        <v>11</v>
      </c>
      <c r="AN1094" s="8"/>
      <c r="AO1094" s="8" t="s">
        <v>12</v>
      </c>
      <c r="AP1094" s="9"/>
      <c r="AQ1094" s="23"/>
      <c r="AR1094" s="251" t="s">
        <v>0</v>
      </c>
      <c r="AS1094" s="252"/>
      <c r="AT1094" s="253" t="s">
        <v>1</v>
      </c>
      <c r="AU1094" s="254"/>
      <c r="AV1094" s="36"/>
      <c r="AW1094" s="7" t="s">
        <v>4</v>
      </c>
      <c r="AX1094" s="8"/>
      <c r="AY1094" s="8" t="s">
        <v>5</v>
      </c>
      <c r="AZ1094" s="9"/>
      <c r="BA1094" s="20"/>
      <c r="BB1094" s="251" t="s">
        <v>0</v>
      </c>
      <c r="BC1094" s="252"/>
      <c r="BD1094" s="253" t="s">
        <v>1</v>
      </c>
      <c r="BE1094" s="254"/>
      <c r="BF1094" s="36"/>
      <c r="BG1094" s="7" t="s">
        <v>11</v>
      </c>
      <c r="BH1094" s="8"/>
      <c r="BI1094" s="8" t="s">
        <v>12</v>
      </c>
      <c r="BJ1094" s="9"/>
      <c r="BK1094" s="36"/>
      <c r="BL1094" s="251" t="s">
        <v>0</v>
      </c>
      <c r="BM1094" s="252"/>
      <c r="BN1094" s="253" t="s">
        <v>1</v>
      </c>
      <c r="BO1094" s="254"/>
      <c r="BP1094" s="36"/>
      <c r="BQ1094" s="7" t="s">
        <v>4</v>
      </c>
      <c r="BR1094" s="8"/>
      <c r="BS1094" s="8" t="s">
        <v>5</v>
      </c>
      <c r="BT1094" s="9"/>
      <c r="BU1094" s="20"/>
      <c r="BV1094" s="251" t="s">
        <v>0</v>
      </c>
      <c r="BW1094" s="252"/>
      <c r="BX1094" s="253" t="s">
        <v>1</v>
      </c>
      <c r="BY1094" s="254"/>
      <c r="BZ1094" s="36"/>
      <c r="CA1094" s="7" t="s">
        <v>11</v>
      </c>
      <c r="CB1094" s="8"/>
      <c r="CC1094" s="8" t="s">
        <v>12</v>
      </c>
      <c r="CD1094" s="9"/>
      <c r="CE1094" s="36"/>
      <c r="CF1094" s="251" t="s">
        <v>0</v>
      </c>
      <c r="CG1094" s="252"/>
      <c r="CH1094" s="253" t="s">
        <v>1</v>
      </c>
      <c r="CI1094" s="254"/>
      <c r="CJ1094" s="23"/>
      <c r="CK1094" s="7" t="s">
        <v>23</v>
      </c>
      <c r="CL1094" s="8"/>
      <c r="CM1094" s="8" t="s">
        <v>24</v>
      </c>
      <c r="CN1094" s="9"/>
      <c r="CO1094" s="23"/>
      <c r="CP1094" s="251" t="s">
        <v>0</v>
      </c>
      <c r="CQ1094" s="252"/>
      <c r="CR1094" s="253" t="s">
        <v>1</v>
      </c>
      <c r="CS1094" s="254"/>
      <c r="CU1094" s="26" t="s">
        <v>25</v>
      </c>
      <c r="CW1094" s="50" t="s">
        <v>44</v>
      </c>
    </row>
    <row r="1095" spans="1:101" ht="18" customHeight="1" thickTop="1" thickBot="1">
      <c r="B1095" s="34">
        <v>1.48</v>
      </c>
      <c r="D1095" s="11">
        <v>1</v>
      </c>
      <c r="E1095" s="12">
        <v>0</v>
      </c>
      <c r="F1095" s="13">
        <v>0</v>
      </c>
      <c r="G1095" s="40">
        <f t="shared" ref="G1095" si="11510">-1/($E$4*$B1095)</f>
        <v>-0.70981791750780088</v>
      </c>
      <c r="H1095" s="10"/>
      <c r="I1095" s="11">
        <v>1</v>
      </c>
      <c r="J1095" s="12">
        <v>0</v>
      </c>
      <c r="K1095" s="13">
        <v>0</v>
      </c>
      <c r="L1095" s="14">
        <v>0</v>
      </c>
      <c r="N1095" s="1">
        <f t="shared" ref="N1095" si="11511">D1095*I1095+F1095*I1098-E1095*J1095-G1095*J1098</f>
        <v>0.29892310916710374</v>
      </c>
      <c r="O1095" s="4">
        <f t="shared" ref="O1095" si="11512">(D1095*J1095+E1095*I1095+F1095*J1098+G1095*I1098)</f>
        <v>0</v>
      </c>
      <c r="P1095" s="2">
        <f t="shared" ref="P1095" si="11513">D1095*K1095+F1095*K1098-E1095*L1095-G1095*L1098</f>
        <v>0</v>
      </c>
      <c r="Q1095" s="3">
        <f t="shared" ref="Q1095" si="11514">(D1095*L1095+E1095*K1095+F1095*L1098+G1095*K1098)</f>
        <v>-0.70981791750780088</v>
      </c>
      <c r="S1095" s="11">
        <v>1</v>
      </c>
      <c r="T1095" s="12">
        <v>0</v>
      </c>
      <c r="U1095" s="13">
        <v>0</v>
      </c>
      <c r="V1095" s="40">
        <f t="shared" ref="V1095" si="11515">-1/($T$4*$B1095)</f>
        <v>-1.3562337930061736</v>
      </c>
      <c r="W1095" s="20"/>
      <c r="X1095" s="1">
        <f t="shared" ref="X1095" si="11516">N1095*S1095+P1095*S1098-O1095*T1095-Q1095*T1098</f>
        <v>0.29892310916710374</v>
      </c>
      <c r="Y1095" s="4">
        <f t="shared" ref="Y1095" si="11517">(N1095*T1095+O1095*S1095+P1095*T1098+Q1095*S1098)</f>
        <v>0</v>
      </c>
      <c r="Z1095" s="2">
        <f t="shared" ref="Z1095" si="11518">N1095*U1095+P1095*U1098-O1095*V1095-Q1095*V1098</f>
        <v>0</v>
      </c>
      <c r="AA1095" s="3">
        <f t="shared" ref="AA1095" si="11519">(N1095*V1095+O1095*U1095+P1095*V1098+Q1095*U1098)</f>
        <v>-1.1152275396707005</v>
      </c>
      <c r="AB1095" s="20"/>
      <c r="AC1095" s="11">
        <v>1</v>
      </c>
      <c r="AD1095" s="12">
        <v>0</v>
      </c>
      <c r="AE1095" s="13">
        <v>0</v>
      </c>
      <c r="AF1095" s="14">
        <v>0</v>
      </c>
      <c r="AG1095" s="20"/>
      <c r="AH1095" s="1">
        <f t="shared" ref="AH1095" si="11520">X1095*AC1095+Z1095*AC1098-Y1095*AD1095-AA1095*AD1098</f>
        <v>-0.95948056718413521</v>
      </c>
      <c r="AI1095" s="4">
        <f t="shared" ref="AI1095" si="11521">(X1095*AD1095+Y1095*AC1095+Z1095*AD1098+AA1095*AC1098)</f>
        <v>0</v>
      </c>
      <c r="AJ1095" s="2">
        <f t="shared" ref="AJ1095" si="11522">X1095*AE1095+Z1095*AE1098-Y1095*AF1095-AA1095*AF1098</f>
        <v>0</v>
      </c>
      <c r="AK1095" s="3">
        <f t="shared" ref="AK1095" si="11523">(X1095*AF1095+Y1095*AE1095+Z1095*AF1098+AA1095*AE1098)</f>
        <v>-1.1152275396707005</v>
      </c>
      <c r="AL1095" s="20"/>
      <c r="AM1095" s="11">
        <v>1</v>
      </c>
      <c r="AN1095" s="12">
        <v>0</v>
      </c>
      <c r="AO1095" s="13">
        <v>0</v>
      </c>
      <c r="AP1095" s="40">
        <f t="shared" ref="AP1095" si="11524">-1/($AN$4*$B1095)</f>
        <v>-1.4094194319475921</v>
      </c>
      <c r="AR1095" s="1">
        <f t="shared" ref="AR1095" si="11525">AH1095*AM1095+AJ1095*AM1098-AI1095*AN1095-AK1095*AN1098</f>
        <v>-0.95948056718413521</v>
      </c>
      <c r="AS1095" s="4">
        <f t="shared" ref="AS1095" si="11526">(AH1095*AN1095+AI1095*AM1095+AJ1095*AN1098+AK1095*AM1098)</f>
        <v>0</v>
      </c>
      <c r="AT1095" s="2">
        <f t="shared" ref="AT1095" si="11527">AH1095*AO1095+AJ1095*AO1098-AI1095*AP1095-AK1095*AP1098</f>
        <v>0</v>
      </c>
      <c r="AU1095" s="3">
        <f t="shared" ref="AU1095" si="11528">(AH1095*AP1095+AI1095*AO1095+AJ1095*AP1098+AK1095*AO1098)</f>
        <v>0.23708301629471684</v>
      </c>
      <c r="AV1095" s="20"/>
      <c r="AW1095" s="11">
        <v>1</v>
      </c>
      <c r="AX1095" s="12">
        <v>0</v>
      </c>
      <c r="AY1095" s="13">
        <v>0</v>
      </c>
      <c r="AZ1095" s="14">
        <v>0</v>
      </c>
      <c r="BA1095" s="20"/>
      <c r="BB1095" s="1">
        <f t="shared" ref="BB1095" si="11529">AR1095*AW1095+AT1095*AW1098-AS1095*AX1095-AU1095*AX1098</f>
        <v>-0.69196014763476987</v>
      </c>
      <c r="BC1095" s="4">
        <f t="shared" ref="BC1095" si="11530">(AR1095*AX1095+AS1095*AW1095+AT1095*AX1098+AU1095*AW1098)</f>
        <v>0</v>
      </c>
      <c r="BD1095" s="2">
        <f t="shared" ref="BD1095" si="11531">AR1095*AY1095+AT1095*AY1098-AS1095*AZ1095-AU1095*AZ1098</f>
        <v>0</v>
      </c>
      <c r="BE1095" s="3">
        <f t="shared" ref="BE1095" si="11532">(AR1095*AZ1095+AS1095*AY1095+AT1095*AZ1098+AU1095*AY1098)</f>
        <v>0.23708301629471684</v>
      </c>
      <c r="BF1095" s="20"/>
      <c r="BG1095" s="11">
        <v>1</v>
      </c>
      <c r="BH1095" s="12">
        <v>0</v>
      </c>
      <c r="BI1095" s="13">
        <v>0</v>
      </c>
      <c r="BJ1095" s="40">
        <f t="shared" ref="BJ1095" si="11533">-1/($BH$4*$B1095)</f>
        <v>-1.3562337930061736</v>
      </c>
      <c r="BK1095" s="20"/>
      <c r="BL1095" s="1">
        <f t="shared" ref="BL1095" si="11534">BB1095*BG1095+BD1095*BG1098-BC1095*BH1095-BE1095*BH1098</f>
        <v>-0.69196014763476987</v>
      </c>
      <c r="BM1095" s="4">
        <f t="shared" ref="BM1095" si="11535">(BB1095*BH1095+BC1095*BG1095+BD1095*BH1098+BE1095*BG1098)</f>
        <v>0</v>
      </c>
      <c r="BN1095" s="2">
        <f t="shared" ref="BN1095" si="11536">BB1095*BI1095+BD1095*BI1098-BC1095*BJ1095-BE1095*BJ1098</f>
        <v>0</v>
      </c>
      <c r="BO1095" s="3">
        <f t="shared" ref="BO1095" si="11537">(BB1095*BJ1095+BC1095*BI1095+BD1095*BJ1098+BE1095*BI1098)</f>
        <v>1.1755427519305326</v>
      </c>
      <c r="BP1095" s="20"/>
      <c r="BQ1095" s="11">
        <v>1</v>
      </c>
      <c r="BR1095" s="12">
        <v>0</v>
      </c>
      <c r="BS1095" s="13">
        <v>0</v>
      </c>
      <c r="BT1095" s="14">
        <v>0</v>
      </c>
      <c r="BU1095" s="20"/>
      <c r="BV1095" s="1">
        <f t="shared" ref="BV1095" si="11538">BL1095*BQ1095+BN1095*BQ1098-BM1095*BR1095-BO1095*BR1098</f>
        <v>0.46910642625253574</v>
      </c>
      <c r="BW1095" s="4">
        <f t="shared" ref="BW1095" si="11539">(BL1095*BR1095+BM1095*BQ1095+BN1095*BR1098+BO1095*BQ1098)</f>
        <v>0</v>
      </c>
      <c r="BX1095" s="2">
        <f t="shared" ref="BX1095" si="11540">BL1095*BS1095+BN1095*BS1098-BM1095*BT1095-BO1095*BT1098</f>
        <v>0</v>
      </c>
      <c r="BY1095" s="3">
        <f t="shared" ref="BY1095" si="11541">(BL1095*BT1095+BM1095*BS1095+BN1095*BT1098+BO1095*BS1098)</f>
        <v>1.1755427519305326</v>
      </c>
      <c r="BZ1095" s="20"/>
      <c r="CA1095" s="11">
        <v>1</v>
      </c>
      <c r="CB1095" s="12">
        <v>0</v>
      </c>
      <c r="CC1095" s="13">
        <v>0</v>
      </c>
      <c r="CD1095" s="40">
        <f t="shared" ref="CD1095" si="11542">-1/($CB$4*$B1095)</f>
        <v>-0.70981791750780088</v>
      </c>
      <c r="CE1095" s="20"/>
      <c r="CF1095" s="1">
        <f t="shared" ref="CF1095" si="11543">BV1095*CA1095+BX1095*CA1098-BW1095*CB1095-BY1095*CB1098</f>
        <v>0.46910642625253574</v>
      </c>
      <c r="CG1095" s="4">
        <f t="shared" ref="CG1095" si="11544">(BV1095*CB1095+BW1095*CA1095+BX1095*CB1098+BY1095*CA1098)</f>
        <v>0</v>
      </c>
      <c r="CH1095" s="2">
        <f t="shared" ref="CH1095" si="11545">BV1095*CC1095+BX1095*CC1098-BW1095*CD1095-BY1095*CD1098</f>
        <v>0</v>
      </c>
      <c r="CI1095" s="3">
        <f t="shared" ref="CI1095" si="11546">(BV1095*CD1095+BW1095*CC1095+BX1095*CD1098+BY1095*CC1098)</f>
        <v>0.84256260535843097</v>
      </c>
      <c r="CJ1095" s="28"/>
      <c r="CK1095" s="11">
        <v>1</v>
      </c>
      <c r="CL1095" s="12">
        <v>0</v>
      </c>
      <c r="CM1095" s="13">
        <v>0</v>
      </c>
      <c r="CN1095" s="14">
        <v>0</v>
      </c>
      <c r="CP1095" s="1">
        <f t="shared" ref="CP1095" si="11547">CF1095*CK1095+CH1095*CK1098-CG1095*CL1095-CI1095*CL1098</f>
        <v>0.46910642625253574</v>
      </c>
      <c r="CQ1095" s="4">
        <f t="shared" ref="CQ1095" si="11548">(CF1095*CL1095+CG1095*CK1095+CH1095*CL1098+CI1095*CK1098)</f>
        <v>0.84256260535843097</v>
      </c>
      <c r="CR1095" s="2">
        <f t="shared" ref="CR1095" si="11549">CF1095*CM1095+CH1095*CM1098-CG1095*CN1095-CI1095*CN1098</f>
        <v>0</v>
      </c>
      <c r="CS1095" s="3">
        <f t="shared" ref="CS1095" si="11550">(CF1095*CN1095+CG1095*CM1095+CH1095*CN1098+CI1095*CM1098)</f>
        <v>0.84256260535843097</v>
      </c>
      <c r="CU1095" s="29">
        <f t="shared" ref="CU1095" si="11551">20*LOG(((1+$CL$4)/$CL$4)/((CP1095+CP1098)^2+(CQ1095+CQ1098)^2)^0.5)</f>
        <v>-7.4934436687300651E-3</v>
      </c>
      <c r="CW1095" s="51">
        <f t="shared" ref="CW1095" si="11552">((CP1095^2+CQ1095^2)^0.5)/((CP1098^2+CQ1098^2)^0.5)</f>
        <v>0.92926655826040483</v>
      </c>
    </row>
    <row r="1096" spans="1:101" ht="18" customHeight="1" thickBot="1">
      <c r="D1096" s="11"/>
      <c r="E1096" s="13"/>
      <c r="F1096" s="13"/>
      <c r="G1096" s="15"/>
      <c r="H1096" s="10"/>
      <c r="I1096" s="11"/>
      <c r="J1096" s="13"/>
      <c r="K1096" s="13"/>
      <c r="L1096" s="15"/>
      <c r="N1096" s="5"/>
      <c r="Q1096" s="6"/>
      <c r="S1096" s="11"/>
      <c r="T1096" s="13"/>
      <c r="U1096" s="13"/>
      <c r="V1096" s="15"/>
      <c r="W1096" s="20"/>
      <c r="X1096" s="5"/>
      <c r="AA1096" s="6"/>
      <c r="AB1096" s="20"/>
      <c r="AC1096" s="11"/>
      <c r="AD1096" s="13"/>
      <c r="AE1096" s="13"/>
      <c r="AF1096" s="15"/>
      <c r="AG1096" s="20"/>
      <c r="AH1096" s="5"/>
      <c r="AK1096" s="6"/>
      <c r="AL1096" s="20"/>
      <c r="AM1096" s="11"/>
      <c r="AN1096" s="13"/>
      <c r="AO1096" s="13"/>
      <c r="AP1096" s="15"/>
      <c r="AR1096" s="5"/>
      <c r="AU1096" s="6"/>
      <c r="AW1096" s="11"/>
      <c r="AX1096" s="13"/>
      <c r="AY1096" s="13"/>
      <c r="AZ1096" s="15"/>
      <c r="BA1096" s="20"/>
      <c r="BB1096" s="5"/>
      <c r="BE1096" s="6"/>
      <c r="BG1096" s="11"/>
      <c r="BH1096" s="13"/>
      <c r="BI1096" s="13"/>
      <c r="BJ1096" s="15"/>
      <c r="BL1096" s="5"/>
      <c r="BO1096" s="6"/>
      <c r="BQ1096" s="11"/>
      <c r="BR1096" s="13"/>
      <c r="BS1096" s="13"/>
      <c r="BT1096" s="15"/>
      <c r="BU1096" s="20"/>
      <c r="BV1096" s="5"/>
      <c r="BY1096" s="6"/>
      <c r="CA1096" s="11"/>
      <c r="CB1096" s="13"/>
      <c r="CC1096" s="13"/>
      <c r="CD1096" s="15"/>
      <c r="CF1096" s="5"/>
      <c r="CI1096" s="6"/>
      <c r="CK1096" s="11"/>
      <c r="CL1096" s="13"/>
      <c r="CM1096" s="13"/>
      <c r="CN1096" s="15"/>
      <c r="CP1096" s="5"/>
      <c r="CS1096" s="6"/>
      <c r="CW1096" s="52"/>
    </row>
    <row r="1097" spans="1:101" ht="18" customHeight="1" thickBot="1">
      <c r="D1097" s="11" t="s">
        <v>6</v>
      </c>
      <c r="E1097" s="13"/>
      <c r="F1097" s="13" t="s">
        <v>7</v>
      </c>
      <c r="G1097" s="15"/>
      <c r="H1097" s="10"/>
      <c r="I1097" s="11" t="s">
        <v>8</v>
      </c>
      <c r="J1097" s="13"/>
      <c r="K1097" s="13" t="s">
        <v>9</v>
      </c>
      <c r="L1097" s="15"/>
      <c r="N1097" s="251" t="s">
        <v>26</v>
      </c>
      <c r="O1097" s="252"/>
      <c r="P1097" s="253" t="s">
        <v>27</v>
      </c>
      <c r="Q1097" s="254"/>
      <c r="S1097" s="11" t="s">
        <v>13</v>
      </c>
      <c r="T1097" s="13"/>
      <c r="U1097" s="13" t="s">
        <v>14</v>
      </c>
      <c r="V1097" s="15"/>
      <c r="W1097" s="20"/>
      <c r="X1097" s="251" t="s">
        <v>26</v>
      </c>
      <c r="Y1097" s="252"/>
      <c r="Z1097" s="253" t="s">
        <v>27</v>
      </c>
      <c r="AA1097" s="254"/>
      <c r="AB1097" s="20"/>
      <c r="AC1097" s="11" t="s">
        <v>8</v>
      </c>
      <c r="AD1097" s="13"/>
      <c r="AE1097" s="13" t="s">
        <v>9</v>
      </c>
      <c r="AF1097" s="15"/>
      <c r="AG1097" s="20"/>
      <c r="AH1097" s="251" t="s">
        <v>26</v>
      </c>
      <c r="AI1097" s="252"/>
      <c r="AJ1097" s="253" t="s">
        <v>27</v>
      </c>
      <c r="AK1097" s="254"/>
      <c r="AL1097" s="20"/>
      <c r="AM1097" s="11" t="s">
        <v>13</v>
      </c>
      <c r="AN1097" s="13"/>
      <c r="AO1097" s="13" t="s">
        <v>14</v>
      </c>
      <c r="AP1097" s="15"/>
      <c r="AR1097" s="251" t="s">
        <v>26</v>
      </c>
      <c r="AS1097" s="252"/>
      <c r="AT1097" s="253" t="s">
        <v>27</v>
      </c>
      <c r="AU1097" s="254"/>
      <c r="AV1097" s="36"/>
      <c r="AW1097" s="11" t="s">
        <v>8</v>
      </c>
      <c r="AX1097" s="13"/>
      <c r="AY1097" s="13" t="s">
        <v>9</v>
      </c>
      <c r="AZ1097" s="15"/>
      <c r="BA1097" s="20"/>
      <c r="BB1097" s="251" t="s">
        <v>26</v>
      </c>
      <c r="BC1097" s="252"/>
      <c r="BD1097" s="253" t="s">
        <v>27</v>
      </c>
      <c r="BE1097" s="254"/>
      <c r="BF1097" s="36"/>
      <c r="BG1097" s="11" t="s">
        <v>13</v>
      </c>
      <c r="BH1097" s="13"/>
      <c r="BI1097" s="13" t="s">
        <v>14</v>
      </c>
      <c r="BJ1097" s="15"/>
      <c r="BK1097" s="36"/>
      <c r="BL1097" s="251" t="s">
        <v>26</v>
      </c>
      <c r="BM1097" s="252"/>
      <c r="BN1097" s="253" t="s">
        <v>27</v>
      </c>
      <c r="BO1097" s="254"/>
      <c r="BP1097" s="36"/>
      <c r="BQ1097" s="11" t="s">
        <v>8</v>
      </c>
      <c r="BR1097" s="13"/>
      <c r="BS1097" s="13" t="s">
        <v>9</v>
      </c>
      <c r="BT1097" s="15"/>
      <c r="BU1097" s="20"/>
      <c r="BV1097" s="251" t="s">
        <v>26</v>
      </c>
      <c r="BW1097" s="252"/>
      <c r="BX1097" s="253" t="s">
        <v>27</v>
      </c>
      <c r="BY1097" s="254"/>
      <c r="BZ1097" s="36"/>
      <c r="CA1097" s="11" t="s">
        <v>13</v>
      </c>
      <c r="CB1097" s="13"/>
      <c r="CC1097" s="13" t="s">
        <v>14</v>
      </c>
      <c r="CD1097" s="15"/>
      <c r="CE1097" s="36"/>
      <c r="CF1097" s="251" t="s">
        <v>26</v>
      </c>
      <c r="CG1097" s="252"/>
      <c r="CH1097" s="253" t="s">
        <v>27</v>
      </c>
      <c r="CI1097" s="254"/>
      <c r="CK1097" s="11" t="s">
        <v>28</v>
      </c>
      <c r="CL1097" s="13"/>
      <c r="CM1097" s="13" t="s">
        <v>29</v>
      </c>
      <c r="CN1097" s="15"/>
      <c r="CP1097" s="251" t="s">
        <v>26</v>
      </c>
      <c r="CQ1097" s="252"/>
      <c r="CR1097" s="253" t="s">
        <v>27</v>
      </c>
      <c r="CS1097" s="254"/>
      <c r="CU1097" s="38" t="s">
        <v>37</v>
      </c>
      <c r="CW1097" s="53" t="s">
        <v>45</v>
      </c>
    </row>
    <row r="1098" spans="1:101" ht="18" customHeight="1" thickTop="1" thickBot="1">
      <c r="D1098" s="16">
        <v>0</v>
      </c>
      <c r="E1098" s="17">
        <v>0</v>
      </c>
      <c r="F1098" s="18">
        <v>1</v>
      </c>
      <c r="G1098" s="19">
        <v>0</v>
      </c>
      <c r="H1098" s="10"/>
      <c r="I1098" s="16">
        <v>0</v>
      </c>
      <c r="J1098" s="17">
        <f t="shared" ref="J1098" si="11553">-1/($J$4*$B1095)</f>
        <v>-0.98768553672807424</v>
      </c>
      <c r="K1098" s="18">
        <v>1</v>
      </c>
      <c r="L1098" s="19">
        <v>0</v>
      </c>
      <c r="N1098" s="1">
        <f t="shared" ref="N1098" si="11554">D1098*I1095+F1098*I1098-E1098*J1095-G1098*J1098</f>
        <v>0</v>
      </c>
      <c r="O1098" s="4">
        <f t="shared" ref="O1098" si="11555">(D1098*J1095+E1098*I1095+F1098*J1098+G1098*I1098)</f>
        <v>-0.98768553672807424</v>
      </c>
      <c r="P1098" s="2">
        <f t="shared" ref="P1098" si="11556">D1098*K1095+F1098*K1098-E1098*L1095-G1098*L1098</f>
        <v>1</v>
      </c>
      <c r="Q1098" s="3">
        <f t="shared" ref="Q1098" si="11557">(D1098*L1095+E1098*K1095+F1098*L1098+G1098*K1098)</f>
        <v>0</v>
      </c>
      <c r="S1098" s="16">
        <v>0</v>
      </c>
      <c r="T1098" s="17">
        <v>0</v>
      </c>
      <c r="U1098" s="18">
        <v>1</v>
      </c>
      <c r="V1098" s="19">
        <v>0</v>
      </c>
      <c r="W1098" s="20"/>
      <c r="X1098" s="1">
        <f t="shared" ref="X1098" si="11558">N1098*S1095+P1098*S1098-O1098*T1095-Q1098*T1098</f>
        <v>0</v>
      </c>
      <c r="Y1098" s="4">
        <f t="shared" ref="Y1098" si="11559">(N1098*T1095+O1098*S1095+P1098*T1098+Q1098*S1098)</f>
        <v>-0.98768553672807424</v>
      </c>
      <c r="Z1098" s="2">
        <f t="shared" ref="Z1098" si="11560">N1098*U1095+P1098*U1098-O1098*V1095-Q1098*V1098</f>
        <v>-0.33953250177405447</v>
      </c>
      <c r="AA1098" s="3">
        <f t="shared" ref="AA1098" si="11561">(N1098*V1095+O1098*U1095+P1098*V1098+Q1098*U1098)</f>
        <v>0</v>
      </c>
      <c r="AB1098" s="20"/>
      <c r="AC1098" s="16">
        <v>0</v>
      </c>
      <c r="AD1098" s="17">
        <f t="shared" ref="AD1098" si="11562">-1/($AD$4*$B1095)</f>
        <v>-1.1283828919099459</v>
      </c>
      <c r="AE1098" s="18">
        <v>1</v>
      </c>
      <c r="AF1098" s="19">
        <v>0</v>
      </c>
      <c r="AG1098" s="20"/>
      <c r="AH1098" s="1">
        <f t="shared" ref="AH1098" si="11563">X1098*AC1095+Z1098*AC1098-Y1098*AD1095-AA1098*AD1098</f>
        <v>0</v>
      </c>
      <c r="AI1098" s="4">
        <f t="shared" ref="AI1098" si="11564">(X1098*AD1095+Y1098*AC1095+Z1098*AD1098+AA1098*AC1098)</f>
        <v>-0.60456287047884782</v>
      </c>
      <c r="AJ1098" s="2">
        <f t="shared" ref="AJ1098" si="11565">X1098*AE1095+Z1098*AE1098-Y1098*AF1095-AA1098*AF1098</f>
        <v>-0.33953250177405447</v>
      </c>
      <c r="AK1098" s="3">
        <f t="shared" ref="AK1098" si="11566">(X1098*AF1095+Y1098*AE1095+Z1098*AF1098+AA1098*AE1098)</f>
        <v>0</v>
      </c>
      <c r="AL1098" s="20"/>
      <c r="AM1098" s="16">
        <v>0</v>
      </c>
      <c r="AN1098" s="17">
        <v>0</v>
      </c>
      <c r="AO1098" s="18">
        <v>1</v>
      </c>
      <c r="AP1098" s="19">
        <v>0</v>
      </c>
      <c r="AR1098" s="1">
        <f t="shared" ref="AR1098" si="11567">AH1098*AM1095+AJ1098*AM1098-AI1098*AN1095-AK1098*AN1098</f>
        <v>0</v>
      </c>
      <c r="AS1098" s="4">
        <f t="shared" ref="AS1098" si="11568">(AH1098*AN1095+AI1098*AM1095+AJ1098*AN1098+AK1098*AM1098)</f>
        <v>-0.60456287047884782</v>
      </c>
      <c r="AT1098" s="2">
        <f t="shared" ref="AT1098" si="11569">AH1098*AO1095+AJ1098*AO1098-AI1098*AP1095-AK1098*AP1098</f>
        <v>-1.1916151592609578</v>
      </c>
      <c r="AU1098" s="3">
        <f t="shared" ref="AU1098" si="11570">(AH1098*AP1095+AI1098*AO1095+AJ1098*AP1098+AK1098*AO1098)</f>
        <v>0</v>
      </c>
      <c r="AV1098" s="20"/>
      <c r="AW1098" s="16">
        <v>0</v>
      </c>
      <c r="AX1098" s="17">
        <f t="shared" ref="AX1098" si="11571">-1/($AX$4*$B1095)</f>
        <v>-1.1283828919099459</v>
      </c>
      <c r="AY1098" s="18">
        <v>1</v>
      </c>
      <c r="AZ1098" s="19">
        <v>0</v>
      </c>
      <c r="BA1098" s="20"/>
      <c r="BB1098" s="1">
        <f t="shared" ref="BB1098" si="11572">AR1098*AW1095+AT1098*AW1098-AS1098*AX1095-AU1098*AX1098</f>
        <v>0</v>
      </c>
      <c r="BC1098" s="4">
        <f t="shared" ref="BC1098" si="11573">(AR1098*AX1095+AS1098*AW1095+AT1098*AX1098+AU1098*AW1098)</f>
        <v>0.74003528897176263</v>
      </c>
      <c r="BD1098" s="2">
        <f t="shared" ref="BD1098" si="11574">AR1098*AY1095+AT1098*AY1098-AS1098*AZ1095-AU1098*AZ1098</f>
        <v>-1.1916151592609578</v>
      </c>
      <c r="BE1098" s="3">
        <f t="shared" ref="BE1098" si="11575">(AR1098*AZ1095+AS1098*AY1095+AT1098*AZ1098+AU1098*AY1098)</f>
        <v>0</v>
      </c>
      <c r="BF1098" s="20"/>
      <c r="BG1098" s="16">
        <v>0</v>
      </c>
      <c r="BH1098" s="17">
        <v>0</v>
      </c>
      <c r="BI1098" s="18">
        <v>1</v>
      </c>
      <c r="BJ1098" s="19">
        <v>0</v>
      </c>
      <c r="BK1098" s="20"/>
      <c r="BL1098" s="1">
        <f t="shared" ref="BL1098" si="11576">BB1098*BG1095+BD1098*BG1098-BC1098*BH1095-BE1098*BH1098</f>
        <v>0</v>
      </c>
      <c r="BM1098" s="4">
        <f t="shared" ref="BM1098" si="11577">(BB1098*BH1095+BC1098*BG1095+BD1098*BH1098+BE1098*BG1098)</f>
        <v>0.74003528897176263</v>
      </c>
      <c r="BN1098" s="2">
        <f t="shared" ref="BN1098" si="11578">BB1098*BI1095+BD1098*BI1098-BC1098*BJ1095-BE1098*BJ1098</f>
        <v>-0.18795429234036454</v>
      </c>
      <c r="BO1098" s="3">
        <f t="shared" ref="BO1098" si="11579">(BB1098*BJ1095+BC1098*BI1095+BD1098*BJ1098+BE1098*BI1098)</f>
        <v>0</v>
      </c>
      <c r="BP1098" s="20"/>
      <c r="BQ1098" s="16">
        <v>0</v>
      </c>
      <c r="BR1098" s="17">
        <f t="shared" ref="BR1098" si="11580">-1/($BR$4*$B1095)</f>
        <v>-0.98768553672807424</v>
      </c>
      <c r="BS1098" s="18">
        <v>1</v>
      </c>
      <c r="BT1098" s="19">
        <v>0</v>
      </c>
      <c r="BU1098" s="20"/>
      <c r="BV1098" s="1">
        <f t="shared" ref="BV1098" si="11581">BL1098*BQ1095+BN1098*BQ1098-BM1098*BR1095-BO1098*BR1098</f>
        <v>0</v>
      </c>
      <c r="BW1098" s="4">
        <f t="shared" ref="BW1098" si="11582">(BL1098*BR1095+BM1098*BQ1095+BN1098*BR1098+BO1098*BQ1098)</f>
        <v>0.92567502508230093</v>
      </c>
      <c r="BX1098" s="2">
        <f t="shared" ref="BX1098" si="11583">BL1098*BS1095+BN1098*BS1098-BM1098*BT1095-BO1098*BT1098</f>
        <v>-0.18795429234036454</v>
      </c>
      <c r="BY1098" s="3">
        <f t="shared" ref="BY1098" si="11584">(BL1098*BT1095+BM1098*BS1095+BN1098*BT1098+BO1098*BS1098)</f>
        <v>0</v>
      </c>
      <c r="BZ1098" s="20"/>
      <c r="CA1098" s="16">
        <v>0</v>
      </c>
      <c r="CB1098" s="17">
        <v>0</v>
      </c>
      <c r="CC1098" s="18">
        <v>1</v>
      </c>
      <c r="CD1098" s="19">
        <v>0</v>
      </c>
      <c r="CE1098" s="20"/>
      <c r="CF1098" s="1">
        <f t="shared" ref="CF1098" si="11585">BV1098*CA1095+BX1098*CA1098-BW1098*CB1095-BY1098*CB1098</f>
        <v>0</v>
      </c>
      <c r="CG1098" s="4">
        <f t="shared" ref="CG1098" si="11586">(BV1098*CB1095+BW1098*CA1095+BX1098*CB1098+BY1098*CA1098)</f>
        <v>0.92567502508230093</v>
      </c>
      <c r="CH1098" s="2">
        <f t="shared" ref="CH1098" si="11587">BV1098*CC1095+BX1098*CC1098-BW1098*CD1095-BY1098*CD1098</f>
        <v>0.46910642625253562</v>
      </c>
      <c r="CI1098" s="3">
        <f t="shared" ref="CI1098" si="11588">(BV1098*CD1095+BW1098*CC1095+BX1098*CD1098+BY1098*CC1098)</f>
        <v>0</v>
      </c>
      <c r="CK1098" s="16">
        <f t="shared" ref="CK1098" si="11589">1/$CL$4</f>
        <v>1</v>
      </c>
      <c r="CL1098" s="17">
        <v>0</v>
      </c>
      <c r="CM1098" s="18">
        <v>1</v>
      </c>
      <c r="CN1098" s="19">
        <v>0</v>
      </c>
      <c r="CP1098" s="1">
        <f t="shared" ref="CP1098" si="11590">CF1098*CK1095+CH1098*CK1098-CG1098*CL1095-CI1098*CL1098</f>
        <v>0.46910642625253562</v>
      </c>
      <c r="CQ1098" s="4">
        <f t="shared" ref="CQ1098" si="11591">(CF1098*CL1095+CG1098*CK1095+CH1098*CL1098+CI1098*CK1098)</f>
        <v>0.92567502508230093</v>
      </c>
      <c r="CR1098" s="2">
        <f t="shared" ref="CR1098" si="11592">CF1098*CM1095+CH1098*CM1098-CG1098*CN1095-CI1098*CN1098</f>
        <v>0.46910642625253562</v>
      </c>
      <c r="CS1098" s="3">
        <f t="shared" ref="CS1098" si="11593">(CF1098*CN1095+CG1098*CM1095+CH1098*CN1098+CI1098*CM1098)</f>
        <v>0</v>
      </c>
      <c r="CU1098" s="39">
        <f t="shared" ref="CU1098" si="11594">(180/PI())*ATAN(-1*(CQ1095/CP1095))</f>
        <v>-60.892623196532561</v>
      </c>
      <c r="CW1098" s="54">
        <f t="shared" ref="CW1098" si="11595">20*LOG(((1-(10^(CU1095/20)^2)*(1-((1-CW1095)/(1+CW1095))^2))^0.5))</f>
        <v>-25.134522264476722</v>
      </c>
    </row>
    <row r="1099" spans="1:101" ht="18" customHeight="1">
      <c r="E1099" s="20"/>
      <c r="F1099" s="20"/>
      <c r="G1099" s="20"/>
      <c r="H1099" s="20"/>
      <c r="I1099" s="20"/>
      <c r="J1099" s="20"/>
      <c r="K1099" s="20"/>
      <c r="L1099" s="20"/>
      <c r="M1099" s="20"/>
      <c r="N1099" s="20"/>
      <c r="O1099" s="20"/>
      <c r="P1099" s="20"/>
      <c r="Q1099" s="20"/>
      <c r="R1099" s="20"/>
      <c r="S1099" s="20"/>
      <c r="T1099" s="20"/>
      <c r="U1099" s="20"/>
      <c r="V1099" s="20"/>
      <c r="W1099" s="20"/>
      <c r="X1099" s="20"/>
      <c r="Y1099" s="20"/>
      <c r="Z1099" s="20"/>
      <c r="AA1099" s="20"/>
      <c r="AB1099" s="30"/>
      <c r="AC1099" s="20"/>
      <c r="AD1099" s="20"/>
      <c r="AE1099" s="20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  <c r="BA1099" s="20"/>
      <c r="BB1099" s="20"/>
      <c r="BC1099" s="20"/>
      <c r="BD1099" s="20"/>
      <c r="BE1099" s="20"/>
      <c r="BF1099" s="20"/>
      <c r="BG1099" s="20"/>
      <c r="BH1099" s="20"/>
      <c r="BI1099" s="20"/>
      <c r="BJ1099" s="20"/>
      <c r="BK1099" s="20"/>
      <c r="BL1099" s="20"/>
      <c r="BM1099" s="20"/>
      <c r="BN1099" s="20"/>
      <c r="BO1099" s="20"/>
      <c r="BP1099" s="20"/>
      <c r="BQ1099" s="20"/>
      <c r="BR1099" s="20"/>
      <c r="BS1099" s="20"/>
      <c r="BT1099" s="20"/>
      <c r="BU1099" s="20"/>
      <c r="BV1099" s="20"/>
      <c r="BW1099" s="20"/>
      <c r="BX1099" s="20"/>
      <c r="BY1099" s="20"/>
      <c r="BZ1099" s="20"/>
      <c r="CA1099" s="20"/>
      <c r="CB1099" s="20"/>
      <c r="CC1099" s="20"/>
      <c r="CD1099" s="20"/>
      <c r="CE1099" s="20"/>
      <c r="CF1099" s="20"/>
      <c r="CG1099" s="20"/>
      <c r="CH1099" s="20"/>
      <c r="CI1099" s="20"/>
      <c r="CJ1099" s="20"/>
      <c r="CK1099" s="20"/>
      <c r="CL1099" s="20"/>
    </row>
    <row r="1100" spans="1:101" ht="18" customHeight="1"/>
    <row r="1101" spans="1:101" ht="18" customHeight="1" thickBot="1">
      <c r="A1101" s="23"/>
      <c r="B1101" s="23"/>
      <c r="C1101" s="23"/>
      <c r="D1101" s="20" t="s">
        <v>15</v>
      </c>
      <c r="E1101" s="20"/>
      <c r="F1101" s="20"/>
      <c r="G1101" s="20"/>
      <c r="H1101" s="20"/>
      <c r="I1101" s="20" t="s">
        <v>16</v>
      </c>
      <c r="J1101" s="20"/>
      <c r="K1101" s="20"/>
      <c r="L1101" s="20"/>
      <c r="M1101" s="23"/>
      <c r="N1101" s="23"/>
      <c r="O1101" s="24" t="s">
        <v>17</v>
      </c>
      <c r="P1101" s="23"/>
      <c r="Q1101" s="23"/>
      <c r="R1101" s="23"/>
      <c r="S1101" s="20"/>
      <c r="T1101" s="20" t="s">
        <v>18</v>
      </c>
      <c r="U1101" s="23"/>
      <c r="V1101" s="23"/>
      <c r="W1101" s="23"/>
      <c r="X1101" s="23"/>
      <c r="Y1101" s="24" t="s">
        <v>19</v>
      </c>
      <c r="Z1101" s="23"/>
      <c r="AA1101" s="23"/>
      <c r="AB1101" s="23"/>
      <c r="AC1101" s="24" t="s">
        <v>20</v>
      </c>
      <c r="AD1101" s="20"/>
      <c r="AE1101" s="20"/>
      <c r="AF1101" s="20"/>
      <c r="AG1101" s="20"/>
      <c r="AH1101" s="23"/>
      <c r="AI1101" s="24" t="s">
        <v>21</v>
      </c>
      <c r="AJ1101" s="23"/>
      <c r="AK1101" s="23"/>
      <c r="AL1101" s="20"/>
      <c r="AM1101" s="24" t="s">
        <v>31</v>
      </c>
      <c r="AN1101" s="20"/>
      <c r="AO1101" s="23"/>
      <c r="AP1101" s="23"/>
      <c r="AQ1101" s="23"/>
      <c r="AR1101" s="23"/>
      <c r="AS1101" s="24" t="s">
        <v>91</v>
      </c>
      <c r="AT1101" s="23"/>
      <c r="AU1101" s="23"/>
      <c r="AV1101" s="23"/>
      <c r="AW1101" s="24" t="s">
        <v>32</v>
      </c>
      <c r="AX1101" s="20"/>
      <c r="AY1101" s="20"/>
      <c r="AZ1101" s="20"/>
      <c r="BA1101" s="20"/>
      <c r="BB1101" s="23"/>
      <c r="BC1101" s="24" t="s">
        <v>22</v>
      </c>
      <c r="BD1101" s="23"/>
      <c r="BE1101" s="23"/>
      <c r="BF1101" s="23"/>
      <c r="BG1101" s="24" t="s">
        <v>33</v>
      </c>
      <c r="BH1101" s="20"/>
      <c r="BI1101" s="23"/>
      <c r="BJ1101" s="23"/>
      <c r="BK1101" s="23"/>
      <c r="BL1101" s="23"/>
      <c r="BM1101" s="24" t="s">
        <v>34</v>
      </c>
      <c r="BN1101" s="23"/>
      <c r="BO1101" s="23"/>
      <c r="BP1101" s="23"/>
      <c r="BQ1101" s="24" t="s">
        <v>89</v>
      </c>
      <c r="BR1101" s="20"/>
      <c r="BS1101" s="20"/>
      <c r="BT1101" s="20"/>
      <c r="BU1101" s="20"/>
      <c r="BV1101" s="23"/>
      <c r="BW1101" s="24" t="s">
        <v>35</v>
      </c>
      <c r="BX1101" s="23"/>
      <c r="BY1101" s="23"/>
      <c r="BZ1101" s="23"/>
      <c r="CA1101" s="24" t="s">
        <v>90</v>
      </c>
      <c r="CB1101" s="20"/>
      <c r="CC1101" s="23"/>
      <c r="CD1101" s="23"/>
      <c r="CE1101" s="23"/>
      <c r="CF1101" s="23"/>
      <c r="CG1101" s="24" t="s">
        <v>92</v>
      </c>
      <c r="CH1101" s="23"/>
      <c r="CI1101" s="23"/>
      <c r="CJ1101" s="23"/>
      <c r="CK1101" s="24" t="s">
        <v>36</v>
      </c>
      <c r="CL1101" s="24"/>
      <c r="CM1101" s="23"/>
      <c r="CN1101" s="23"/>
      <c r="CO1101" s="23"/>
      <c r="CP1101" s="23"/>
      <c r="CQ1101" s="24" t="s">
        <v>93</v>
      </c>
      <c r="CR1101" s="23"/>
      <c r="CS1101" s="23"/>
    </row>
    <row r="1102" spans="1:101" ht="18" customHeight="1" thickBot="1">
      <c r="A1102" s="23"/>
      <c r="B1102" s="33"/>
      <c r="C1102" s="23"/>
      <c r="D1102" s="7" t="s">
        <v>2</v>
      </c>
      <c r="E1102" s="8"/>
      <c r="F1102" s="8" t="s">
        <v>3</v>
      </c>
      <c r="G1102" s="9"/>
      <c r="H1102" s="10"/>
      <c r="I1102" s="7" t="s">
        <v>4</v>
      </c>
      <c r="J1102" s="8"/>
      <c r="K1102" s="8" t="s">
        <v>5</v>
      </c>
      <c r="L1102" s="9"/>
      <c r="M1102" s="23"/>
      <c r="N1102" s="251" t="s">
        <v>79</v>
      </c>
      <c r="O1102" s="252"/>
      <c r="P1102" s="253" t="s">
        <v>80</v>
      </c>
      <c r="Q1102" s="254"/>
      <c r="R1102" s="23"/>
      <c r="S1102" s="7" t="s">
        <v>11</v>
      </c>
      <c r="T1102" s="8"/>
      <c r="U1102" s="8" t="s">
        <v>12</v>
      </c>
      <c r="V1102" s="9"/>
      <c r="W1102" s="20"/>
      <c r="X1102" s="251" t="s">
        <v>79</v>
      </c>
      <c r="Y1102" s="252"/>
      <c r="Z1102" s="253" t="s">
        <v>80</v>
      </c>
      <c r="AA1102" s="254"/>
      <c r="AB1102" s="20"/>
      <c r="AC1102" s="7" t="s">
        <v>4</v>
      </c>
      <c r="AD1102" s="8"/>
      <c r="AE1102" s="8" t="s">
        <v>5</v>
      </c>
      <c r="AF1102" s="9"/>
      <c r="AG1102" s="20"/>
      <c r="AH1102" s="251" t="s">
        <v>0</v>
      </c>
      <c r="AI1102" s="252"/>
      <c r="AJ1102" s="253" t="s">
        <v>1</v>
      </c>
      <c r="AK1102" s="254"/>
      <c r="AL1102" s="20"/>
      <c r="AM1102" s="7" t="s">
        <v>11</v>
      </c>
      <c r="AN1102" s="8"/>
      <c r="AO1102" s="8" t="s">
        <v>12</v>
      </c>
      <c r="AP1102" s="9"/>
      <c r="AQ1102" s="23"/>
      <c r="AR1102" s="251" t="s">
        <v>0</v>
      </c>
      <c r="AS1102" s="252"/>
      <c r="AT1102" s="253" t="s">
        <v>1</v>
      </c>
      <c r="AU1102" s="254"/>
      <c r="AV1102" s="36"/>
      <c r="AW1102" s="7" t="s">
        <v>4</v>
      </c>
      <c r="AX1102" s="8"/>
      <c r="AY1102" s="8" t="s">
        <v>5</v>
      </c>
      <c r="AZ1102" s="9"/>
      <c r="BA1102" s="20"/>
      <c r="BB1102" s="251" t="s">
        <v>0</v>
      </c>
      <c r="BC1102" s="252"/>
      <c r="BD1102" s="253" t="s">
        <v>1</v>
      </c>
      <c r="BE1102" s="254"/>
      <c r="BF1102" s="36"/>
      <c r="BG1102" s="7" t="s">
        <v>11</v>
      </c>
      <c r="BH1102" s="8"/>
      <c r="BI1102" s="8" t="s">
        <v>12</v>
      </c>
      <c r="BJ1102" s="9"/>
      <c r="BK1102" s="36"/>
      <c r="BL1102" s="251" t="s">
        <v>0</v>
      </c>
      <c r="BM1102" s="252"/>
      <c r="BN1102" s="253" t="s">
        <v>1</v>
      </c>
      <c r="BO1102" s="254"/>
      <c r="BP1102" s="36"/>
      <c r="BQ1102" s="7" t="s">
        <v>4</v>
      </c>
      <c r="BR1102" s="8"/>
      <c r="BS1102" s="8" t="s">
        <v>5</v>
      </c>
      <c r="BT1102" s="9"/>
      <c r="BU1102" s="20"/>
      <c r="BV1102" s="251" t="s">
        <v>0</v>
      </c>
      <c r="BW1102" s="252"/>
      <c r="BX1102" s="253" t="s">
        <v>1</v>
      </c>
      <c r="BY1102" s="254"/>
      <c r="BZ1102" s="36"/>
      <c r="CA1102" s="7" t="s">
        <v>11</v>
      </c>
      <c r="CB1102" s="8"/>
      <c r="CC1102" s="8" t="s">
        <v>12</v>
      </c>
      <c r="CD1102" s="9"/>
      <c r="CE1102" s="36"/>
      <c r="CF1102" s="251" t="s">
        <v>0</v>
      </c>
      <c r="CG1102" s="252"/>
      <c r="CH1102" s="253" t="s">
        <v>1</v>
      </c>
      <c r="CI1102" s="254"/>
      <c r="CJ1102" s="23"/>
      <c r="CK1102" s="7" t="s">
        <v>23</v>
      </c>
      <c r="CL1102" s="8"/>
      <c r="CM1102" s="8" t="s">
        <v>24</v>
      </c>
      <c r="CN1102" s="9"/>
      <c r="CO1102" s="23"/>
      <c r="CP1102" s="251" t="s">
        <v>0</v>
      </c>
      <c r="CQ1102" s="252"/>
      <c r="CR1102" s="253" t="s">
        <v>1</v>
      </c>
      <c r="CS1102" s="254"/>
      <c r="CU1102" s="26" t="s">
        <v>25</v>
      </c>
      <c r="CW1102" s="50" t="s">
        <v>44</v>
      </c>
    </row>
    <row r="1103" spans="1:101" ht="18" customHeight="1" thickTop="1" thickBot="1">
      <c r="B1103" s="34">
        <v>1.49</v>
      </c>
      <c r="D1103" s="11">
        <v>1</v>
      </c>
      <c r="E1103" s="12">
        <v>0</v>
      </c>
      <c r="F1103" s="13">
        <v>0</v>
      </c>
      <c r="G1103" s="40">
        <f t="shared" ref="G1103" si="11596">-1/($E$4*$B1103)</f>
        <v>-0.70505403886680895</v>
      </c>
      <c r="H1103" s="10"/>
      <c r="I1103" s="11">
        <v>1</v>
      </c>
      <c r="J1103" s="12">
        <v>0</v>
      </c>
      <c r="K1103" s="13">
        <v>0</v>
      </c>
      <c r="L1103" s="14">
        <v>0</v>
      </c>
      <c r="N1103" s="1">
        <f t="shared" ref="N1103" si="11597">D1103*I1103+F1103*I1106-E1103*J1103-G1103*J1106</f>
        <v>0.30830195861430743</v>
      </c>
      <c r="O1103" s="4">
        <f t="shared" ref="O1103" si="11598">(D1103*J1103+E1103*I1103+F1103*J1106+G1103*I1106)</f>
        <v>0</v>
      </c>
      <c r="P1103" s="2">
        <f t="shared" ref="P1103" si="11599">D1103*K1103+F1103*K1106-E1103*L1103-G1103*L1106</f>
        <v>0</v>
      </c>
      <c r="Q1103" s="3">
        <f t="shared" ref="Q1103" si="11600">(D1103*L1103+E1103*K1103+F1103*L1106+G1103*K1106)</f>
        <v>-0.70505403886680895</v>
      </c>
      <c r="S1103" s="11">
        <v>1</v>
      </c>
      <c r="T1103" s="12">
        <v>0</v>
      </c>
      <c r="U1103" s="13">
        <v>0</v>
      </c>
      <c r="V1103" s="40">
        <f t="shared" ref="V1103" si="11601">-1/($T$4*$B1103)</f>
        <v>-1.3471315527846557</v>
      </c>
      <c r="W1103" s="20"/>
      <c r="X1103" s="1">
        <f t="shared" ref="X1103" si="11602">N1103*S1103+P1103*S1106-O1103*T1103-Q1103*T1106</f>
        <v>0.30830195861430743</v>
      </c>
      <c r="Y1103" s="4">
        <f t="shared" ref="Y1103" si="11603">(N1103*T1103+O1103*S1103+P1103*T1106+Q1103*S1106)</f>
        <v>0</v>
      </c>
      <c r="Z1103" s="2">
        <f t="shared" ref="Z1103" si="11604">N1103*U1103+P1103*U1106-O1103*V1103-Q1103*V1106</f>
        <v>0</v>
      </c>
      <c r="AA1103" s="3">
        <f t="shared" ref="AA1103" si="11605">(N1103*V1103+O1103*U1103+P1103*V1106+Q1103*U1106)</f>
        <v>-1.1203773351014514</v>
      </c>
      <c r="AB1103" s="20"/>
      <c r="AC1103" s="11">
        <v>1</v>
      </c>
      <c r="AD1103" s="12">
        <v>0</v>
      </c>
      <c r="AE1103" s="13">
        <v>0</v>
      </c>
      <c r="AF1103" s="14">
        <v>0</v>
      </c>
      <c r="AG1103" s="20"/>
      <c r="AH1103" s="1">
        <f t="shared" ref="AH1103" si="11606">X1103*AC1103+Z1103*AC1106-Y1103*AD1103-AA1103*AD1106</f>
        <v>-0.94742799693600066</v>
      </c>
      <c r="AI1103" s="4">
        <f t="shared" ref="AI1103" si="11607">(X1103*AD1103+Y1103*AC1103+Z1103*AD1106+AA1103*AC1106)</f>
        <v>0</v>
      </c>
      <c r="AJ1103" s="2">
        <f t="shared" ref="AJ1103" si="11608">X1103*AE1103+Z1103*AE1106-Y1103*AF1103-AA1103*AF1106</f>
        <v>0</v>
      </c>
      <c r="AK1103" s="3">
        <f t="shared" ref="AK1103" si="11609">(X1103*AF1103+Y1103*AE1103+Z1103*AF1106+AA1103*AE1106)</f>
        <v>-1.1203773351014514</v>
      </c>
      <c r="AL1103" s="20"/>
      <c r="AM1103" s="11">
        <v>1</v>
      </c>
      <c r="AN1103" s="12">
        <v>0</v>
      </c>
      <c r="AO1103" s="13">
        <v>0</v>
      </c>
      <c r="AP1103" s="40">
        <f t="shared" ref="AP1103" si="11610">-1/($AN$4*$B1103)</f>
        <v>-1.3999602411291519</v>
      </c>
      <c r="AR1103" s="1">
        <f t="shared" ref="AR1103" si="11611">AH1103*AM1103+AJ1103*AM1106-AI1103*AN1103-AK1103*AN1106</f>
        <v>-0.94742799693600066</v>
      </c>
      <c r="AS1103" s="4">
        <f t="shared" ref="AS1103" si="11612">(AH1103*AN1103+AI1103*AM1103+AJ1103*AN1106+AK1103*AM1106)</f>
        <v>0</v>
      </c>
      <c r="AT1103" s="2">
        <f t="shared" ref="AT1103" si="11613">AH1103*AO1103+AJ1103*AO1106-AI1103*AP1103-AK1103*AP1106</f>
        <v>0</v>
      </c>
      <c r="AU1103" s="3">
        <f t="shared" ref="AU1103" si="11614">(AH1103*AP1103+AI1103*AO1103+AJ1103*AP1106+AK1103*AO1106)</f>
        <v>0.20598419194158146</v>
      </c>
      <c r="AV1103" s="20"/>
      <c r="AW1103" s="11">
        <v>1</v>
      </c>
      <c r="AX1103" s="12">
        <v>0</v>
      </c>
      <c r="AY1103" s="13">
        <v>0</v>
      </c>
      <c r="AZ1103" s="14">
        <v>0</v>
      </c>
      <c r="BA1103" s="20"/>
      <c r="BB1103" s="1">
        <f t="shared" ref="BB1103" si="11615">AR1103*AW1103+AT1103*AW1106-AS1103*AX1103-AU1103*AX1106</f>
        <v>-0.71655888517603616</v>
      </c>
      <c r="BC1103" s="4">
        <f t="shared" ref="BC1103" si="11616">(AR1103*AX1103+AS1103*AW1103+AT1103*AX1106+AU1103*AW1106)</f>
        <v>0</v>
      </c>
      <c r="BD1103" s="2">
        <f t="shared" ref="BD1103" si="11617">AR1103*AY1103+AT1103*AY1106-AS1103*AZ1103-AU1103*AZ1106</f>
        <v>0</v>
      </c>
      <c r="BE1103" s="3">
        <f t="shared" ref="BE1103" si="11618">(AR1103*AZ1103+AS1103*AY1103+AT1103*AZ1106+AU1103*AY1106)</f>
        <v>0.20598419194158146</v>
      </c>
      <c r="BF1103" s="20"/>
      <c r="BG1103" s="11">
        <v>1</v>
      </c>
      <c r="BH1103" s="12">
        <v>0</v>
      </c>
      <c r="BI1103" s="13">
        <v>0</v>
      </c>
      <c r="BJ1103" s="40">
        <f t="shared" ref="BJ1103" si="11619">-1/($BH$4*$B1103)</f>
        <v>-1.3471315527846557</v>
      </c>
      <c r="BK1103" s="20"/>
      <c r="BL1103" s="1">
        <f t="shared" ref="BL1103" si="11620">BB1103*BG1103+BD1103*BG1106-BC1103*BH1103-BE1103*BH1106</f>
        <v>-0.71655888517603616</v>
      </c>
      <c r="BM1103" s="4">
        <f t="shared" ref="BM1103" si="11621">(BB1103*BH1103+BC1103*BG1103+BD1103*BH1106+BE1103*BG1106)</f>
        <v>0</v>
      </c>
      <c r="BN1103" s="2">
        <f t="shared" ref="BN1103" si="11622">BB1103*BI1103+BD1103*BI1106-BC1103*BJ1103-BE1103*BJ1106</f>
        <v>0</v>
      </c>
      <c r="BO1103" s="3">
        <f t="shared" ref="BO1103" si="11623">(BB1103*BJ1103+BC1103*BI1103+BD1103*BJ1106+BE1103*BI1106)</f>
        <v>1.171283275590417</v>
      </c>
      <c r="BP1103" s="20"/>
      <c r="BQ1103" s="11">
        <v>1</v>
      </c>
      <c r="BR1103" s="12">
        <v>0</v>
      </c>
      <c r="BS1103" s="13">
        <v>0</v>
      </c>
      <c r="BT1103" s="14">
        <v>0</v>
      </c>
      <c r="BU1103" s="20"/>
      <c r="BV1103" s="1">
        <f t="shared" ref="BV1103" si="11624">BL1103*BQ1103+BN1103*BQ1106-BM1103*BR1103-BO1103*BR1106</f>
        <v>0.43253650747763117</v>
      </c>
      <c r="BW1103" s="4">
        <f t="shared" ref="BW1103" si="11625">(BL1103*BR1103+BM1103*BQ1103+BN1103*BR1106+BO1103*BQ1106)</f>
        <v>0</v>
      </c>
      <c r="BX1103" s="2">
        <f t="shared" ref="BX1103" si="11626">BL1103*BS1103+BN1103*BS1106-BM1103*BT1103-BO1103*BT1106</f>
        <v>0</v>
      </c>
      <c r="BY1103" s="3">
        <f t="shared" ref="BY1103" si="11627">(BL1103*BT1103+BM1103*BS1103+BN1103*BT1106+BO1103*BS1106)</f>
        <v>1.171283275590417</v>
      </c>
      <c r="BZ1103" s="20"/>
      <c r="CA1103" s="11">
        <v>1</v>
      </c>
      <c r="CB1103" s="12">
        <v>0</v>
      </c>
      <c r="CC1103" s="13">
        <v>0</v>
      </c>
      <c r="CD1103" s="40">
        <f t="shared" ref="CD1103" si="11628">-1/($CB$4*$B1103)</f>
        <v>-0.70505403886680895</v>
      </c>
      <c r="CE1103" s="20"/>
      <c r="CF1103" s="1">
        <f t="shared" ref="CF1103" si="11629">BV1103*CA1103+BX1103*CA1106-BW1103*CB1103-BY1103*CB1106</f>
        <v>0.43253650747763117</v>
      </c>
      <c r="CG1103" s="4">
        <f t="shared" ref="CG1103" si="11630">(BV1103*CB1103+BW1103*CA1103+BX1103*CB1106+BY1103*CA1106)</f>
        <v>0</v>
      </c>
      <c r="CH1103" s="2">
        <f t="shared" ref="CH1103" si="11631">BV1103*CC1103+BX1103*CC1106-BW1103*CD1103-BY1103*CD1106</f>
        <v>0</v>
      </c>
      <c r="CI1103" s="3">
        <f t="shared" ref="CI1103" si="11632">(BV1103*CD1103+BW1103*CC1103+BX1103*CD1106+BY1103*CC1106)</f>
        <v>0.86632166403596944</v>
      </c>
      <c r="CJ1103" s="28"/>
      <c r="CK1103" s="11">
        <v>1</v>
      </c>
      <c r="CL1103" s="12">
        <v>0</v>
      </c>
      <c r="CM1103" s="13">
        <v>0</v>
      </c>
      <c r="CN1103" s="14">
        <v>0</v>
      </c>
      <c r="CP1103" s="1">
        <f t="shared" ref="CP1103" si="11633">CF1103*CK1103+CH1103*CK1106-CG1103*CL1103-CI1103*CL1106</f>
        <v>0.43253650747763117</v>
      </c>
      <c r="CQ1103" s="4">
        <f t="shared" ref="CQ1103" si="11634">(CF1103*CL1103+CG1103*CK1103+CH1103*CL1106+CI1103*CK1106)</f>
        <v>0.86632166403596944</v>
      </c>
      <c r="CR1103" s="2">
        <f t="shared" ref="CR1103" si="11635">CF1103*CM1103+CH1103*CM1106-CG1103*CN1103-CI1103*CN1106</f>
        <v>0</v>
      </c>
      <c r="CS1103" s="3">
        <f t="shared" ref="CS1103" si="11636">(CF1103*CN1103+CG1103*CM1103+CH1103*CN1106+CI1103*CM1106)</f>
        <v>0.86632166403596944</v>
      </c>
      <c r="CU1103" s="29">
        <f t="shared" ref="CU1103" si="11637">20*LOG(((1+$CL$4)/$CL$4)/((CP1103+CP1106)^2+(CQ1103+CQ1106)^2)^0.5)</f>
        <v>-5.6291000336671825E-3</v>
      </c>
      <c r="CW1103" s="51">
        <f t="shared" ref="CW1103" si="11638">((CP1103^2+CQ1103^2)^0.5)/((CP1106^2+CQ1106^2)^0.5)</f>
        <v>0.93714636760184244</v>
      </c>
    </row>
    <row r="1104" spans="1:101" ht="18" customHeight="1" thickBot="1">
      <c r="D1104" s="11"/>
      <c r="E1104" s="13"/>
      <c r="F1104" s="13"/>
      <c r="G1104" s="15"/>
      <c r="H1104" s="10"/>
      <c r="I1104" s="11"/>
      <c r="J1104" s="13"/>
      <c r="K1104" s="13"/>
      <c r="L1104" s="15"/>
      <c r="N1104" s="5"/>
      <c r="Q1104" s="6"/>
      <c r="S1104" s="11"/>
      <c r="T1104" s="13"/>
      <c r="U1104" s="13"/>
      <c r="V1104" s="15"/>
      <c r="W1104" s="20"/>
      <c r="X1104" s="5"/>
      <c r="AA1104" s="6"/>
      <c r="AB1104" s="20"/>
      <c r="AC1104" s="11"/>
      <c r="AD1104" s="13"/>
      <c r="AE1104" s="13"/>
      <c r="AF1104" s="15"/>
      <c r="AG1104" s="20"/>
      <c r="AH1104" s="5"/>
      <c r="AK1104" s="6"/>
      <c r="AL1104" s="20"/>
      <c r="AM1104" s="11"/>
      <c r="AN1104" s="13"/>
      <c r="AO1104" s="13"/>
      <c r="AP1104" s="15"/>
      <c r="AR1104" s="5"/>
      <c r="AU1104" s="6"/>
      <c r="AW1104" s="11"/>
      <c r="AX1104" s="13"/>
      <c r="AY1104" s="13"/>
      <c r="AZ1104" s="15"/>
      <c r="BA1104" s="20"/>
      <c r="BB1104" s="5"/>
      <c r="BE1104" s="6"/>
      <c r="BG1104" s="11"/>
      <c r="BH1104" s="13"/>
      <c r="BI1104" s="13"/>
      <c r="BJ1104" s="15"/>
      <c r="BL1104" s="5"/>
      <c r="BO1104" s="6"/>
      <c r="BQ1104" s="11"/>
      <c r="BR1104" s="13"/>
      <c r="BS1104" s="13"/>
      <c r="BT1104" s="15"/>
      <c r="BU1104" s="20"/>
      <c r="BV1104" s="5"/>
      <c r="BY1104" s="6"/>
      <c r="CA1104" s="11"/>
      <c r="CB1104" s="13"/>
      <c r="CC1104" s="13"/>
      <c r="CD1104" s="15"/>
      <c r="CF1104" s="5"/>
      <c r="CI1104" s="6"/>
      <c r="CK1104" s="11"/>
      <c r="CL1104" s="13"/>
      <c r="CM1104" s="13"/>
      <c r="CN1104" s="15"/>
      <c r="CP1104" s="5"/>
      <c r="CS1104" s="6"/>
      <c r="CW1104" s="52"/>
    </row>
    <row r="1105" spans="1:101" ht="18" customHeight="1" thickBot="1">
      <c r="D1105" s="11" t="s">
        <v>6</v>
      </c>
      <c r="E1105" s="13"/>
      <c r="F1105" s="13" t="s">
        <v>7</v>
      </c>
      <c r="G1105" s="15"/>
      <c r="H1105" s="10"/>
      <c r="I1105" s="11" t="s">
        <v>8</v>
      </c>
      <c r="J1105" s="13"/>
      <c r="K1105" s="13" t="s">
        <v>9</v>
      </c>
      <c r="L1105" s="15"/>
      <c r="N1105" s="251" t="s">
        <v>26</v>
      </c>
      <c r="O1105" s="252"/>
      <c r="P1105" s="253" t="s">
        <v>27</v>
      </c>
      <c r="Q1105" s="254"/>
      <c r="S1105" s="11" t="s">
        <v>13</v>
      </c>
      <c r="T1105" s="13"/>
      <c r="U1105" s="13" t="s">
        <v>14</v>
      </c>
      <c r="V1105" s="15"/>
      <c r="W1105" s="20"/>
      <c r="X1105" s="251" t="s">
        <v>26</v>
      </c>
      <c r="Y1105" s="252"/>
      <c r="Z1105" s="253" t="s">
        <v>27</v>
      </c>
      <c r="AA1105" s="254"/>
      <c r="AB1105" s="20"/>
      <c r="AC1105" s="11" t="s">
        <v>8</v>
      </c>
      <c r="AD1105" s="13"/>
      <c r="AE1105" s="13" t="s">
        <v>9</v>
      </c>
      <c r="AF1105" s="15"/>
      <c r="AG1105" s="20"/>
      <c r="AH1105" s="251" t="s">
        <v>26</v>
      </c>
      <c r="AI1105" s="252"/>
      <c r="AJ1105" s="253" t="s">
        <v>27</v>
      </c>
      <c r="AK1105" s="254"/>
      <c r="AL1105" s="20"/>
      <c r="AM1105" s="11" t="s">
        <v>13</v>
      </c>
      <c r="AN1105" s="13"/>
      <c r="AO1105" s="13" t="s">
        <v>14</v>
      </c>
      <c r="AP1105" s="15"/>
      <c r="AR1105" s="251" t="s">
        <v>26</v>
      </c>
      <c r="AS1105" s="252"/>
      <c r="AT1105" s="253" t="s">
        <v>27</v>
      </c>
      <c r="AU1105" s="254"/>
      <c r="AV1105" s="36"/>
      <c r="AW1105" s="11" t="s">
        <v>8</v>
      </c>
      <c r="AX1105" s="13"/>
      <c r="AY1105" s="13" t="s">
        <v>9</v>
      </c>
      <c r="AZ1105" s="15"/>
      <c r="BA1105" s="20"/>
      <c r="BB1105" s="251" t="s">
        <v>26</v>
      </c>
      <c r="BC1105" s="252"/>
      <c r="BD1105" s="253" t="s">
        <v>27</v>
      </c>
      <c r="BE1105" s="254"/>
      <c r="BF1105" s="36"/>
      <c r="BG1105" s="11" t="s">
        <v>13</v>
      </c>
      <c r="BH1105" s="13"/>
      <c r="BI1105" s="13" t="s">
        <v>14</v>
      </c>
      <c r="BJ1105" s="15"/>
      <c r="BK1105" s="36"/>
      <c r="BL1105" s="251" t="s">
        <v>26</v>
      </c>
      <c r="BM1105" s="252"/>
      <c r="BN1105" s="253" t="s">
        <v>27</v>
      </c>
      <c r="BO1105" s="254"/>
      <c r="BP1105" s="36"/>
      <c r="BQ1105" s="11" t="s">
        <v>8</v>
      </c>
      <c r="BR1105" s="13"/>
      <c r="BS1105" s="13" t="s">
        <v>9</v>
      </c>
      <c r="BT1105" s="15"/>
      <c r="BU1105" s="20"/>
      <c r="BV1105" s="251" t="s">
        <v>26</v>
      </c>
      <c r="BW1105" s="252"/>
      <c r="BX1105" s="253" t="s">
        <v>27</v>
      </c>
      <c r="BY1105" s="254"/>
      <c r="BZ1105" s="36"/>
      <c r="CA1105" s="11" t="s">
        <v>13</v>
      </c>
      <c r="CB1105" s="13"/>
      <c r="CC1105" s="13" t="s">
        <v>14</v>
      </c>
      <c r="CD1105" s="15"/>
      <c r="CE1105" s="36"/>
      <c r="CF1105" s="251" t="s">
        <v>26</v>
      </c>
      <c r="CG1105" s="252"/>
      <c r="CH1105" s="253" t="s">
        <v>27</v>
      </c>
      <c r="CI1105" s="254"/>
      <c r="CK1105" s="11" t="s">
        <v>28</v>
      </c>
      <c r="CL1105" s="13"/>
      <c r="CM1105" s="13" t="s">
        <v>29</v>
      </c>
      <c r="CN1105" s="15"/>
      <c r="CP1105" s="251" t="s">
        <v>26</v>
      </c>
      <c r="CQ1105" s="252"/>
      <c r="CR1105" s="253" t="s">
        <v>27</v>
      </c>
      <c r="CS1105" s="254"/>
      <c r="CU1105" s="38" t="s">
        <v>37</v>
      </c>
      <c r="CW1105" s="53" t="s">
        <v>45</v>
      </c>
    </row>
    <row r="1106" spans="1:101" ht="18" customHeight="1" thickTop="1" thickBot="1">
      <c r="D1106" s="16">
        <v>0</v>
      </c>
      <c r="E1106" s="17">
        <v>0</v>
      </c>
      <c r="F1106" s="18">
        <v>1</v>
      </c>
      <c r="G1106" s="19">
        <v>0</v>
      </c>
      <c r="H1106" s="10"/>
      <c r="I1106" s="16">
        <v>0</v>
      </c>
      <c r="J1106" s="17">
        <f t="shared" ref="J1106" si="11639">-1/($J$4*$B1103)</f>
        <v>-0.98105677473661079</v>
      </c>
      <c r="K1106" s="18">
        <v>1</v>
      </c>
      <c r="L1106" s="19">
        <v>0</v>
      </c>
      <c r="N1106" s="1">
        <f t="shared" ref="N1106" si="11640">D1106*I1103+F1106*I1106-E1106*J1103-G1106*J1106</f>
        <v>0</v>
      </c>
      <c r="O1106" s="4">
        <f t="shared" ref="O1106" si="11641">(D1106*J1103+E1106*I1103+F1106*J1106+G1106*I1106)</f>
        <v>-0.98105677473661079</v>
      </c>
      <c r="P1106" s="2">
        <f t="shared" ref="P1106" si="11642">D1106*K1103+F1106*K1106-E1106*L1103-G1106*L1106</f>
        <v>1</v>
      </c>
      <c r="Q1106" s="3">
        <f t="shared" ref="Q1106" si="11643">(D1106*L1103+E1106*K1103+F1106*L1106+G1106*K1106)</f>
        <v>0</v>
      </c>
      <c r="S1106" s="16">
        <v>0</v>
      </c>
      <c r="T1106" s="17">
        <v>0</v>
      </c>
      <c r="U1106" s="18">
        <v>1</v>
      </c>
      <c r="V1106" s="19">
        <v>0</v>
      </c>
      <c r="W1106" s="20"/>
      <c r="X1106" s="1">
        <f t="shared" ref="X1106" si="11644">N1106*S1103+P1106*S1106-O1106*T1103-Q1106*T1106</f>
        <v>0</v>
      </c>
      <c r="Y1106" s="4">
        <f t="shared" ref="Y1106" si="11645">(N1106*T1103+O1106*S1103+P1106*T1106+Q1106*S1106)</f>
        <v>-0.98105677473661079</v>
      </c>
      <c r="Z1106" s="2">
        <f t="shared" ref="Z1106" si="11646">N1106*U1103+P1106*U1106-O1106*V1103-Q1106*V1106</f>
        <v>-0.32161253632083664</v>
      </c>
      <c r="AA1106" s="3">
        <f t="shared" ref="AA1106" si="11647">(N1106*V1103+O1106*U1103+P1106*V1106+Q1106*U1106)</f>
        <v>0</v>
      </c>
      <c r="AB1106" s="20"/>
      <c r="AC1106" s="16">
        <v>0</v>
      </c>
      <c r="AD1106" s="17">
        <f t="shared" ref="AD1106" si="11648">-1/($AD$4*$B1103)</f>
        <v>-1.1208098523669263</v>
      </c>
      <c r="AE1106" s="18">
        <v>1</v>
      </c>
      <c r="AF1106" s="19">
        <v>0</v>
      </c>
      <c r="AG1106" s="20"/>
      <c r="AH1106" s="1">
        <f t="shared" ref="AH1106" si="11649">X1106*AC1103+Z1106*AC1106-Y1106*AD1103-AA1106*AD1106</f>
        <v>0</v>
      </c>
      <c r="AI1106" s="4">
        <f t="shared" ref="AI1106" si="11650">(X1106*AD1103+Y1106*AC1103+Z1106*AD1106+AA1106*AC1106)</f>
        <v>-0.62059027538350109</v>
      </c>
      <c r="AJ1106" s="2">
        <f t="shared" ref="AJ1106" si="11651">X1106*AE1103+Z1106*AE1106-Y1106*AF1103-AA1106*AF1106</f>
        <v>-0.32161253632083664</v>
      </c>
      <c r="AK1106" s="3">
        <f t="shared" ref="AK1106" si="11652">(X1106*AF1103+Y1106*AE1103+Z1106*AF1106+AA1106*AE1106)</f>
        <v>0</v>
      </c>
      <c r="AL1106" s="20"/>
      <c r="AM1106" s="16">
        <v>0</v>
      </c>
      <c r="AN1106" s="17">
        <v>0</v>
      </c>
      <c r="AO1106" s="18">
        <v>1</v>
      </c>
      <c r="AP1106" s="19">
        <v>0</v>
      </c>
      <c r="AR1106" s="1">
        <f t="shared" ref="AR1106" si="11653">AH1106*AM1103+AJ1106*AM1106-AI1106*AN1103-AK1106*AN1106</f>
        <v>0</v>
      </c>
      <c r="AS1106" s="4">
        <f t="shared" ref="AS1106" si="11654">(AH1106*AN1103+AI1106*AM1103+AJ1106*AN1106+AK1106*AM1106)</f>
        <v>-0.62059027538350109</v>
      </c>
      <c r="AT1106" s="2">
        <f t="shared" ref="AT1106" si="11655">AH1106*AO1103+AJ1106*AO1106-AI1106*AP1103-AK1106*AP1106</f>
        <v>-1.1904142478891295</v>
      </c>
      <c r="AU1106" s="3">
        <f t="shared" ref="AU1106" si="11656">(AH1106*AP1103+AI1106*AO1103+AJ1106*AP1106+AK1106*AO1106)</f>
        <v>0</v>
      </c>
      <c r="AV1106" s="20"/>
      <c r="AW1106" s="16">
        <v>0</v>
      </c>
      <c r="AX1106" s="17">
        <f t="shared" ref="AX1106" si="11657">-1/($AX$4*$B1103)</f>
        <v>-1.1208098523669263</v>
      </c>
      <c r="AY1106" s="18">
        <v>1</v>
      </c>
      <c r="AZ1106" s="19">
        <v>0</v>
      </c>
      <c r="BA1106" s="20"/>
      <c r="BB1106" s="1">
        <f t="shared" ref="BB1106" si="11658">AR1106*AW1103+AT1106*AW1106-AS1106*AX1103-AU1106*AX1106</f>
        <v>0</v>
      </c>
      <c r="BC1106" s="4">
        <f t="shared" ref="BC1106" si="11659">(AR1106*AX1103+AS1106*AW1103+AT1106*AX1106+AU1106*AW1106)</f>
        <v>0.71363774204859975</v>
      </c>
      <c r="BD1106" s="2">
        <f t="shared" ref="BD1106" si="11660">AR1106*AY1103+AT1106*AY1106-AS1106*AZ1103-AU1106*AZ1106</f>
        <v>-1.1904142478891295</v>
      </c>
      <c r="BE1106" s="3">
        <f t="shared" ref="BE1106" si="11661">(AR1106*AZ1103+AS1106*AY1103+AT1106*AZ1106+AU1106*AY1106)</f>
        <v>0</v>
      </c>
      <c r="BF1106" s="20"/>
      <c r="BG1106" s="16">
        <v>0</v>
      </c>
      <c r="BH1106" s="17">
        <v>0</v>
      </c>
      <c r="BI1106" s="18">
        <v>1</v>
      </c>
      <c r="BJ1106" s="19">
        <v>0</v>
      </c>
      <c r="BK1106" s="20"/>
      <c r="BL1106" s="1">
        <f t="shared" ref="BL1106" si="11662">BB1106*BG1103+BD1106*BG1106-BC1106*BH1103-BE1106*BH1106</f>
        <v>0</v>
      </c>
      <c r="BM1106" s="4">
        <f t="shared" ref="BM1106" si="11663">(BB1106*BH1103+BC1106*BG1103+BD1106*BH1106+BE1106*BG1106)</f>
        <v>0.71363774204859975</v>
      </c>
      <c r="BN1106" s="2">
        <f t="shared" ref="BN1106" si="11664">BB1106*BI1103+BD1106*BI1106-BC1106*BJ1103-BE1106*BJ1106</f>
        <v>-0.22905032831746375</v>
      </c>
      <c r="BO1106" s="3">
        <f t="shared" ref="BO1106" si="11665">(BB1106*BJ1103+BC1106*BI1103+BD1106*BJ1106+BE1106*BI1106)</f>
        <v>0</v>
      </c>
      <c r="BP1106" s="20"/>
      <c r="BQ1106" s="16">
        <v>0</v>
      </c>
      <c r="BR1106" s="17">
        <f t="shared" ref="BR1106" si="11666">-1/($BR$4*$B1103)</f>
        <v>-0.98105677473661079</v>
      </c>
      <c r="BS1106" s="18">
        <v>1</v>
      </c>
      <c r="BT1106" s="19">
        <v>0</v>
      </c>
      <c r="BU1106" s="20"/>
      <c r="BV1106" s="1">
        <f t="shared" ref="BV1106" si="11667">BL1106*BQ1103+BN1106*BQ1106-BM1106*BR1103-BO1106*BR1106</f>
        <v>0</v>
      </c>
      <c r="BW1106" s="4">
        <f t="shared" ref="BW1106" si="11668">(BL1106*BR1103+BM1106*BQ1103+BN1106*BR1106+BO1106*BQ1106)</f>
        <v>0.9383491184000925</v>
      </c>
      <c r="BX1106" s="2">
        <f t="shared" ref="BX1106" si="11669">BL1106*BS1103+BN1106*BS1106-BM1106*BT1103-BO1106*BT1106</f>
        <v>-0.22905032831746375</v>
      </c>
      <c r="BY1106" s="3">
        <f t="shared" ref="BY1106" si="11670">(BL1106*BT1103+BM1106*BS1103+BN1106*BT1106+BO1106*BS1106)</f>
        <v>0</v>
      </c>
      <c r="BZ1106" s="20"/>
      <c r="CA1106" s="16">
        <v>0</v>
      </c>
      <c r="CB1106" s="17">
        <v>0</v>
      </c>
      <c r="CC1106" s="18">
        <v>1</v>
      </c>
      <c r="CD1106" s="19">
        <v>0</v>
      </c>
      <c r="CE1106" s="20"/>
      <c r="CF1106" s="1">
        <f t="shared" ref="CF1106" si="11671">BV1106*CA1103+BX1106*CA1106-BW1106*CB1103-BY1106*CB1106</f>
        <v>0</v>
      </c>
      <c r="CG1106" s="4">
        <f t="shared" ref="CG1106" si="11672">(BV1106*CB1103+BW1106*CA1103+BX1106*CB1106+BY1106*CA1106)</f>
        <v>0.9383491184000925</v>
      </c>
      <c r="CH1106" s="2">
        <f t="shared" ref="CH1106" si="11673">BV1106*CC1103+BX1106*CC1106-BW1106*CD1103-BY1106*CD1106</f>
        <v>0.43253650747763095</v>
      </c>
      <c r="CI1106" s="3">
        <f t="shared" ref="CI1106" si="11674">(BV1106*CD1103+BW1106*CC1103+BX1106*CD1106+BY1106*CC1106)</f>
        <v>0</v>
      </c>
      <c r="CK1106" s="16">
        <f t="shared" ref="CK1106" si="11675">1/$CL$4</f>
        <v>1</v>
      </c>
      <c r="CL1106" s="17">
        <v>0</v>
      </c>
      <c r="CM1106" s="18">
        <v>1</v>
      </c>
      <c r="CN1106" s="19">
        <v>0</v>
      </c>
      <c r="CP1106" s="1">
        <f t="shared" ref="CP1106" si="11676">CF1106*CK1103+CH1106*CK1106-CG1106*CL1103-CI1106*CL1106</f>
        <v>0.43253650747763095</v>
      </c>
      <c r="CQ1106" s="4">
        <f t="shared" ref="CQ1106" si="11677">(CF1106*CL1103+CG1106*CK1103+CH1106*CL1106+CI1106*CK1106)</f>
        <v>0.9383491184000925</v>
      </c>
      <c r="CR1106" s="2">
        <f t="shared" ref="CR1106" si="11678">CF1106*CM1103+CH1106*CM1106-CG1106*CN1103-CI1106*CN1106</f>
        <v>0.43253650747763095</v>
      </c>
      <c r="CS1106" s="3">
        <f t="shared" ref="CS1106" si="11679">(CF1106*CN1103+CG1106*CM1103+CH1106*CN1106+CI1106*CM1106)</f>
        <v>0</v>
      </c>
      <c r="CU1106" s="39">
        <f t="shared" ref="CU1106" si="11680">(180/PI())*ATAN(-1*(CQ1103/CP1103))</f>
        <v>-63.467991027228386</v>
      </c>
      <c r="CW1106" s="54">
        <f t="shared" ref="CW1106" si="11681">20*LOG(((1-(10^(CU1103/20)^2)*(1-((1-CW1103)/(1+CW1103))^2))^0.5))</f>
        <v>-26.29538602079851</v>
      </c>
    </row>
    <row r="1107" spans="1:101" ht="18" customHeight="1">
      <c r="E1107" s="20"/>
      <c r="F1107" s="20"/>
      <c r="G1107" s="20"/>
      <c r="H1107" s="20"/>
      <c r="I1107" s="20"/>
      <c r="J1107" s="20"/>
      <c r="K1107" s="20"/>
      <c r="L1107" s="20"/>
      <c r="M1107" s="20"/>
      <c r="N1107" s="20"/>
      <c r="O1107" s="20"/>
      <c r="P1107" s="20"/>
      <c r="Q1107" s="20"/>
      <c r="R1107" s="20"/>
      <c r="S1107" s="20"/>
      <c r="T1107" s="20"/>
      <c r="U1107" s="20"/>
      <c r="V1107" s="20"/>
      <c r="W1107" s="20"/>
      <c r="X1107" s="20"/>
      <c r="Y1107" s="20"/>
      <c r="Z1107" s="20"/>
      <c r="AA1107" s="20"/>
      <c r="AB1107" s="30"/>
      <c r="AC1107" s="20"/>
      <c r="AD1107" s="20"/>
      <c r="AE1107" s="20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  <c r="BA1107" s="20"/>
      <c r="BB1107" s="20"/>
      <c r="BC1107" s="20"/>
      <c r="BD1107" s="20"/>
      <c r="BE1107" s="20"/>
      <c r="BF1107" s="20"/>
      <c r="BG1107" s="20"/>
      <c r="BH1107" s="20"/>
      <c r="BI1107" s="20"/>
      <c r="BJ1107" s="20"/>
      <c r="BK1107" s="20"/>
      <c r="BL1107" s="20"/>
      <c r="BM1107" s="20"/>
      <c r="BN1107" s="20"/>
      <c r="BO1107" s="20"/>
      <c r="BP1107" s="20"/>
      <c r="BQ1107" s="20"/>
      <c r="BR1107" s="20"/>
      <c r="BS1107" s="20"/>
      <c r="BT1107" s="20"/>
      <c r="BU1107" s="20"/>
      <c r="BV1107" s="20"/>
      <c r="BW1107" s="20"/>
      <c r="BX1107" s="20"/>
      <c r="BY1107" s="20"/>
      <c r="BZ1107" s="20"/>
      <c r="CA1107" s="20"/>
      <c r="CB1107" s="20"/>
      <c r="CC1107" s="20"/>
      <c r="CD1107" s="20"/>
      <c r="CE1107" s="20"/>
      <c r="CF1107" s="20"/>
      <c r="CG1107" s="20"/>
      <c r="CH1107" s="20"/>
      <c r="CI1107" s="20"/>
      <c r="CJ1107" s="20"/>
      <c r="CK1107" s="20"/>
      <c r="CL1107" s="20"/>
    </row>
    <row r="1108" spans="1:101" ht="18" customHeight="1"/>
    <row r="1109" spans="1:101" ht="18" customHeight="1" thickBot="1">
      <c r="A1109" s="23"/>
      <c r="B1109" s="23"/>
      <c r="C1109" s="23"/>
      <c r="D1109" s="20" t="s">
        <v>15</v>
      </c>
      <c r="E1109" s="20"/>
      <c r="F1109" s="20"/>
      <c r="G1109" s="20"/>
      <c r="H1109" s="20"/>
      <c r="I1109" s="20" t="s">
        <v>16</v>
      </c>
      <c r="J1109" s="20"/>
      <c r="K1109" s="20"/>
      <c r="L1109" s="20"/>
      <c r="M1109" s="23"/>
      <c r="N1109" s="23"/>
      <c r="O1109" s="24" t="s">
        <v>17</v>
      </c>
      <c r="P1109" s="23"/>
      <c r="Q1109" s="23"/>
      <c r="R1109" s="23"/>
      <c r="S1109" s="20"/>
      <c r="T1109" s="20" t="s">
        <v>18</v>
      </c>
      <c r="U1109" s="23"/>
      <c r="V1109" s="23"/>
      <c r="W1109" s="23"/>
      <c r="X1109" s="23"/>
      <c r="Y1109" s="24" t="s">
        <v>19</v>
      </c>
      <c r="Z1109" s="23"/>
      <c r="AA1109" s="23"/>
      <c r="AB1109" s="23"/>
      <c r="AC1109" s="24" t="s">
        <v>20</v>
      </c>
      <c r="AD1109" s="20"/>
      <c r="AE1109" s="20"/>
      <c r="AF1109" s="20"/>
      <c r="AG1109" s="20"/>
      <c r="AH1109" s="23"/>
      <c r="AI1109" s="24" t="s">
        <v>21</v>
      </c>
      <c r="AJ1109" s="23"/>
      <c r="AK1109" s="23"/>
      <c r="AL1109" s="20"/>
      <c r="AM1109" s="24" t="s">
        <v>31</v>
      </c>
      <c r="AN1109" s="20"/>
      <c r="AO1109" s="23"/>
      <c r="AP1109" s="23"/>
      <c r="AQ1109" s="23"/>
      <c r="AR1109" s="23"/>
      <c r="AS1109" s="24" t="s">
        <v>91</v>
      </c>
      <c r="AT1109" s="23"/>
      <c r="AU1109" s="23"/>
      <c r="AV1109" s="23"/>
      <c r="AW1109" s="24" t="s">
        <v>32</v>
      </c>
      <c r="AX1109" s="20"/>
      <c r="AY1109" s="20"/>
      <c r="AZ1109" s="20"/>
      <c r="BA1109" s="20"/>
      <c r="BB1109" s="23"/>
      <c r="BC1109" s="24" t="s">
        <v>22</v>
      </c>
      <c r="BD1109" s="23"/>
      <c r="BE1109" s="23"/>
      <c r="BF1109" s="23"/>
      <c r="BG1109" s="24" t="s">
        <v>33</v>
      </c>
      <c r="BH1109" s="20"/>
      <c r="BI1109" s="23"/>
      <c r="BJ1109" s="23"/>
      <c r="BK1109" s="23"/>
      <c r="BL1109" s="23"/>
      <c r="BM1109" s="24" t="s">
        <v>34</v>
      </c>
      <c r="BN1109" s="23"/>
      <c r="BO1109" s="23"/>
      <c r="BP1109" s="23"/>
      <c r="BQ1109" s="24" t="s">
        <v>89</v>
      </c>
      <c r="BR1109" s="20"/>
      <c r="BS1109" s="20"/>
      <c r="BT1109" s="20"/>
      <c r="BU1109" s="20"/>
      <c r="BV1109" s="23"/>
      <c r="BW1109" s="24" t="s">
        <v>35</v>
      </c>
      <c r="BX1109" s="23"/>
      <c r="BY1109" s="23"/>
      <c r="BZ1109" s="23"/>
      <c r="CA1109" s="24" t="s">
        <v>90</v>
      </c>
      <c r="CB1109" s="20"/>
      <c r="CC1109" s="23"/>
      <c r="CD1109" s="23"/>
      <c r="CE1109" s="23"/>
      <c r="CF1109" s="23"/>
      <c r="CG1109" s="24" t="s">
        <v>92</v>
      </c>
      <c r="CH1109" s="23"/>
      <c r="CI1109" s="23"/>
      <c r="CJ1109" s="23"/>
      <c r="CK1109" s="24" t="s">
        <v>36</v>
      </c>
      <c r="CL1109" s="24"/>
      <c r="CM1109" s="23"/>
      <c r="CN1109" s="23"/>
      <c r="CO1109" s="23"/>
      <c r="CP1109" s="23"/>
      <c r="CQ1109" s="24" t="s">
        <v>93</v>
      </c>
      <c r="CR1109" s="23"/>
      <c r="CS1109" s="23"/>
    </row>
    <row r="1110" spans="1:101" ht="18" customHeight="1" thickBot="1">
      <c r="A1110" s="23"/>
      <c r="B1110" s="33"/>
      <c r="C1110" s="23"/>
      <c r="D1110" s="7" t="s">
        <v>2</v>
      </c>
      <c r="E1110" s="8"/>
      <c r="F1110" s="8" t="s">
        <v>3</v>
      </c>
      <c r="G1110" s="9"/>
      <c r="H1110" s="10"/>
      <c r="I1110" s="7" t="s">
        <v>4</v>
      </c>
      <c r="J1110" s="8"/>
      <c r="K1110" s="8" t="s">
        <v>5</v>
      </c>
      <c r="L1110" s="9"/>
      <c r="M1110" s="23"/>
      <c r="N1110" s="251" t="s">
        <v>79</v>
      </c>
      <c r="O1110" s="252"/>
      <c r="P1110" s="253" t="s">
        <v>80</v>
      </c>
      <c r="Q1110" s="254"/>
      <c r="R1110" s="23"/>
      <c r="S1110" s="7" t="s">
        <v>11</v>
      </c>
      <c r="T1110" s="8"/>
      <c r="U1110" s="8" t="s">
        <v>12</v>
      </c>
      <c r="V1110" s="9"/>
      <c r="W1110" s="20"/>
      <c r="X1110" s="251" t="s">
        <v>79</v>
      </c>
      <c r="Y1110" s="252"/>
      <c r="Z1110" s="253" t="s">
        <v>80</v>
      </c>
      <c r="AA1110" s="254"/>
      <c r="AB1110" s="20"/>
      <c r="AC1110" s="7" t="s">
        <v>4</v>
      </c>
      <c r="AD1110" s="8"/>
      <c r="AE1110" s="8" t="s">
        <v>5</v>
      </c>
      <c r="AF1110" s="9"/>
      <c r="AG1110" s="20"/>
      <c r="AH1110" s="251" t="s">
        <v>0</v>
      </c>
      <c r="AI1110" s="252"/>
      <c r="AJ1110" s="253" t="s">
        <v>1</v>
      </c>
      <c r="AK1110" s="254"/>
      <c r="AL1110" s="20"/>
      <c r="AM1110" s="7" t="s">
        <v>11</v>
      </c>
      <c r="AN1110" s="8"/>
      <c r="AO1110" s="8" t="s">
        <v>12</v>
      </c>
      <c r="AP1110" s="9"/>
      <c r="AQ1110" s="23"/>
      <c r="AR1110" s="251" t="s">
        <v>0</v>
      </c>
      <c r="AS1110" s="252"/>
      <c r="AT1110" s="253" t="s">
        <v>1</v>
      </c>
      <c r="AU1110" s="254"/>
      <c r="AV1110" s="36"/>
      <c r="AW1110" s="7" t="s">
        <v>4</v>
      </c>
      <c r="AX1110" s="8"/>
      <c r="AY1110" s="8" t="s">
        <v>5</v>
      </c>
      <c r="AZ1110" s="9"/>
      <c r="BA1110" s="20"/>
      <c r="BB1110" s="251" t="s">
        <v>0</v>
      </c>
      <c r="BC1110" s="252"/>
      <c r="BD1110" s="253" t="s">
        <v>1</v>
      </c>
      <c r="BE1110" s="254"/>
      <c r="BF1110" s="36"/>
      <c r="BG1110" s="7" t="s">
        <v>11</v>
      </c>
      <c r="BH1110" s="8"/>
      <c r="BI1110" s="8" t="s">
        <v>12</v>
      </c>
      <c r="BJ1110" s="9"/>
      <c r="BK1110" s="36"/>
      <c r="BL1110" s="251" t="s">
        <v>0</v>
      </c>
      <c r="BM1110" s="252"/>
      <c r="BN1110" s="253" t="s">
        <v>1</v>
      </c>
      <c r="BO1110" s="254"/>
      <c r="BP1110" s="36"/>
      <c r="BQ1110" s="7" t="s">
        <v>4</v>
      </c>
      <c r="BR1110" s="8"/>
      <c r="BS1110" s="8" t="s">
        <v>5</v>
      </c>
      <c r="BT1110" s="9"/>
      <c r="BU1110" s="20"/>
      <c r="BV1110" s="251" t="s">
        <v>0</v>
      </c>
      <c r="BW1110" s="252"/>
      <c r="BX1110" s="253" t="s">
        <v>1</v>
      </c>
      <c r="BY1110" s="254"/>
      <c r="BZ1110" s="36"/>
      <c r="CA1110" s="7" t="s">
        <v>11</v>
      </c>
      <c r="CB1110" s="8"/>
      <c r="CC1110" s="8" t="s">
        <v>12</v>
      </c>
      <c r="CD1110" s="9"/>
      <c r="CE1110" s="36"/>
      <c r="CF1110" s="251" t="s">
        <v>0</v>
      </c>
      <c r="CG1110" s="252"/>
      <c r="CH1110" s="253" t="s">
        <v>1</v>
      </c>
      <c r="CI1110" s="254"/>
      <c r="CJ1110" s="23"/>
      <c r="CK1110" s="7" t="s">
        <v>23</v>
      </c>
      <c r="CL1110" s="8"/>
      <c r="CM1110" s="8" t="s">
        <v>24</v>
      </c>
      <c r="CN1110" s="9"/>
      <c r="CO1110" s="23"/>
      <c r="CP1110" s="251" t="s">
        <v>0</v>
      </c>
      <c r="CQ1110" s="252"/>
      <c r="CR1110" s="253" t="s">
        <v>1</v>
      </c>
      <c r="CS1110" s="254"/>
      <c r="CU1110" s="26" t="s">
        <v>25</v>
      </c>
      <c r="CW1110" s="50" t="s">
        <v>44</v>
      </c>
    </row>
    <row r="1111" spans="1:101" ht="18" customHeight="1" thickTop="1" thickBot="1">
      <c r="B1111" s="34">
        <v>1.5</v>
      </c>
      <c r="D1111" s="11">
        <v>1</v>
      </c>
      <c r="E1111" s="12">
        <v>0</v>
      </c>
      <c r="F1111" s="13">
        <v>0</v>
      </c>
      <c r="G1111" s="40">
        <f t="shared" ref="G1111" si="11682">-1/($E$4*$B1111)</f>
        <v>-0.70035367860769693</v>
      </c>
      <c r="H1111" s="10"/>
      <c r="I1111" s="11">
        <v>1</v>
      </c>
      <c r="J1111" s="12">
        <v>0</v>
      </c>
      <c r="K1111" s="13">
        <v>0</v>
      </c>
      <c r="L1111" s="14">
        <v>0</v>
      </c>
      <c r="N1111" s="1">
        <f t="shared" ref="N1111" si="11683">D1111*I1111+F1111*I1114-E1111*J1111-G1111*J1114</f>
        <v>0.3174938570309439</v>
      </c>
      <c r="O1111" s="4">
        <f t="shared" ref="O1111" si="11684">(D1111*J1111+E1111*I1111+F1111*J1114+G1111*I1114)</f>
        <v>0</v>
      </c>
      <c r="P1111" s="2">
        <f t="shared" ref="P1111" si="11685">D1111*K1111+F1111*K1114-E1111*L1111-G1111*L1114</f>
        <v>0</v>
      </c>
      <c r="Q1111" s="3">
        <f t="shared" ref="Q1111" si="11686">(D1111*L1111+E1111*K1111+F1111*L1114+G1111*K1114)</f>
        <v>-0.70035367860769693</v>
      </c>
      <c r="S1111" s="11">
        <v>1</v>
      </c>
      <c r="T1111" s="12">
        <v>0</v>
      </c>
      <c r="U1111" s="13">
        <v>0</v>
      </c>
      <c r="V1111" s="40">
        <f t="shared" ref="V1111" si="11687">-1/($T$4*$B1111)</f>
        <v>-1.3381506757660913</v>
      </c>
      <c r="W1111" s="20"/>
      <c r="X1111" s="1">
        <f t="shared" ref="X1111" si="11688">N1111*S1111+P1111*S1114-O1111*T1111-Q1111*T1114</f>
        <v>0.3174938570309439</v>
      </c>
      <c r="Y1111" s="4">
        <f t="shared" ref="Y1111" si="11689">(N1111*T1111+O1111*S1111+P1111*T1114+Q1111*S1114)</f>
        <v>0</v>
      </c>
      <c r="Z1111" s="2">
        <f t="shared" ref="Z1111" si="11690">N1111*U1111+P1111*U1114-O1111*V1111-Q1111*V1114</f>
        <v>0</v>
      </c>
      <c r="AA1111" s="3">
        <f t="shared" ref="AA1111" si="11691">(N1111*V1111+O1111*U1111+P1111*V1114+Q1111*U1114)</f>
        <v>-1.1252082979452374</v>
      </c>
      <c r="AB1111" s="20"/>
      <c r="AC1111" s="11">
        <v>1</v>
      </c>
      <c r="AD1111" s="12">
        <v>0</v>
      </c>
      <c r="AE1111" s="13">
        <v>0</v>
      </c>
      <c r="AF1111" s="14">
        <v>0</v>
      </c>
      <c r="AG1111" s="20"/>
      <c r="AH1111" s="1">
        <f t="shared" ref="AH1111" si="11692">X1111*AC1111+Z1111*AC1114-Y1111*AD1111-AA1111*AD1114</f>
        <v>-0.93524305896241755</v>
      </c>
      <c r="AI1111" s="4">
        <f t="shared" ref="AI1111" si="11693">(X1111*AD1111+Y1111*AC1111+Z1111*AD1114+AA1111*AC1114)</f>
        <v>0</v>
      </c>
      <c r="AJ1111" s="2">
        <f t="shared" ref="AJ1111" si="11694">X1111*AE1111+Z1111*AE1114-Y1111*AF1111-AA1111*AF1114</f>
        <v>0</v>
      </c>
      <c r="AK1111" s="3">
        <f t="shared" ref="AK1111" si="11695">(X1111*AF1111+Y1111*AE1111+Z1111*AF1114+AA1111*AE1114)</f>
        <v>-1.1252082979452374</v>
      </c>
      <c r="AL1111" s="20"/>
      <c r="AM1111" s="11">
        <v>1</v>
      </c>
      <c r="AN1111" s="12">
        <v>0</v>
      </c>
      <c r="AO1111" s="13">
        <v>0</v>
      </c>
      <c r="AP1111" s="40">
        <f t="shared" ref="AP1111" si="11696">-1/($AN$4*$B1111)</f>
        <v>-1.3906271728549577</v>
      </c>
      <c r="AR1111" s="1">
        <f t="shared" ref="AR1111" si="11697">AH1111*AM1111+AJ1111*AM1114-AI1111*AN1111-AK1111*AN1114</f>
        <v>-0.93524305896241755</v>
      </c>
      <c r="AS1111" s="4">
        <f t="shared" ref="AS1111" si="11698">(AH1111*AN1111+AI1111*AM1111+AJ1111*AN1114+AK1111*AM1114)</f>
        <v>0</v>
      </c>
      <c r="AT1111" s="2">
        <f t="shared" ref="AT1111" si="11699">AH1111*AO1111+AJ1111*AO1114-AI1111*AP1111-AK1111*AP1114</f>
        <v>0</v>
      </c>
      <c r="AU1111" s="3">
        <f t="shared" ref="AU1111" si="11700">(AH1111*AP1111+AI1111*AO1111+AJ1111*AP1114+AK1111*AO1114)</f>
        <v>0.17536611307189198</v>
      </c>
      <c r="AV1111" s="20"/>
      <c r="AW1111" s="11">
        <v>1</v>
      </c>
      <c r="AX1111" s="12">
        <v>0</v>
      </c>
      <c r="AY1111" s="13">
        <v>0</v>
      </c>
      <c r="AZ1111" s="14">
        <v>0</v>
      </c>
      <c r="BA1111" s="20"/>
      <c r="BB1111" s="1">
        <f t="shared" ref="BB1111" si="11701">AR1111*AW1111+AT1111*AW1114-AS1111*AX1111-AU1111*AX1114</f>
        <v>-0.74000133877549712</v>
      </c>
      <c r="BC1111" s="4">
        <f t="shared" ref="BC1111" si="11702">(AR1111*AX1111+AS1111*AW1111+AT1111*AX1114+AU1111*AW1114)</f>
        <v>0</v>
      </c>
      <c r="BD1111" s="2">
        <f t="shared" ref="BD1111" si="11703">AR1111*AY1111+AT1111*AY1114-AS1111*AZ1111-AU1111*AZ1114</f>
        <v>0</v>
      </c>
      <c r="BE1111" s="3">
        <f t="shared" ref="BE1111" si="11704">(AR1111*AZ1111+AS1111*AY1111+AT1111*AZ1114+AU1111*AY1114)</f>
        <v>0.17536611307189198</v>
      </c>
      <c r="BF1111" s="20"/>
      <c r="BG1111" s="11">
        <v>1</v>
      </c>
      <c r="BH1111" s="12">
        <v>0</v>
      </c>
      <c r="BI1111" s="13">
        <v>0</v>
      </c>
      <c r="BJ1111" s="40">
        <f t="shared" ref="BJ1111" si="11705">-1/($BH$4*$B1111)</f>
        <v>-1.3381506757660913</v>
      </c>
      <c r="BK1111" s="20"/>
      <c r="BL1111" s="1">
        <f t="shared" ref="BL1111" si="11706">BB1111*BG1111+BD1111*BG1114-BC1111*BH1111-BE1111*BH1114</f>
        <v>-0.74000133877549712</v>
      </c>
      <c r="BM1111" s="4">
        <f t="shared" ref="BM1111" si="11707">(BB1111*BH1111+BC1111*BG1111+BD1111*BH1114+BE1111*BG1114)</f>
        <v>0</v>
      </c>
      <c r="BN1111" s="2">
        <f t="shared" ref="BN1111" si="11708">BB1111*BI1111+BD1111*BI1114-BC1111*BJ1111-BE1111*BJ1114</f>
        <v>0</v>
      </c>
      <c r="BO1111" s="3">
        <f t="shared" ref="BO1111" si="11709">(BB1111*BJ1111+BC1111*BI1111+BD1111*BJ1114+BE1111*BI1114)</f>
        <v>1.1655994046221356</v>
      </c>
      <c r="BP1111" s="20"/>
      <c r="BQ1111" s="11">
        <v>1</v>
      </c>
      <c r="BR1111" s="12">
        <v>0</v>
      </c>
      <c r="BS1111" s="13">
        <v>0</v>
      </c>
      <c r="BT1111" s="14">
        <v>0</v>
      </c>
      <c r="BU1111" s="20"/>
      <c r="BV1111" s="1">
        <f t="shared" ref="BV1111" si="11710">BL1111*BQ1111+BN1111*BQ1114-BM1111*BR1111-BO1111*BR1114</f>
        <v>0.39589439247445224</v>
      </c>
      <c r="BW1111" s="4">
        <f t="shared" ref="BW1111" si="11711">(BL1111*BR1111+BM1111*BQ1111+BN1111*BR1114+BO1111*BQ1114)</f>
        <v>0</v>
      </c>
      <c r="BX1111" s="2">
        <f t="shared" ref="BX1111" si="11712">BL1111*BS1111+BN1111*BS1114-BM1111*BT1111-BO1111*BT1114</f>
        <v>0</v>
      </c>
      <c r="BY1111" s="3">
        <f t="shared" ref="BY1111" si="11713">(BL1111*BT1111+BM1111*BS1111+BN1111*BT1114+BO1111*BS1114)</f>
        <v>1.1655994046221356</v>
      </c>
      <c r="BZ1111" s="20"/>
      <c r="CA1111" s="11">
        <v>1</v>
      </c>
      <c r="CB1111" s="12">
        <v>0</v>
      </c>
      <c r="CC1111" s="13">
        <v>0</v>
      </c>
      <c r="CD1111" s="40">
        <f t="shared" ref="CD1111" si="11714">-1/($CB$4*$B1111)</f>
        <v>-0.70035367860769693</v>
      </c>
      <c r="CE1111" s="20"/>
      <c r="CF1111" s="1">
        <f t="shared" ref="CF1111" si="11715">BV1111*CA1111+BX1111*CA1114-BW1111*CB1111-BY1111*CB1114</f>
        <v>0.39589439247445224</v>
      </c>
      <c r="CG1111" s="4">
        <f t="shared" ref="CG1111" si="11716">(BV1111*CB1111+BW1111*CA1111+BX1111*CB1114+BY1111*CA1114)</f>
        <v>0</v>
      </c>
      <c r="CH1111" s="2">
        <f t="shared" ref="CH1111" si="11717">BV1111*CC1111+BX1111*CC1114-BW1111*CD1111-BY1111*CD1114</f>
        <v>0</v>
      </c>
      <c r="CI1111" s="3">
        <f t="shared" ref="CI1111" si="11718">(BV1111*CD1111+BW1111*CC1111+BX1111*CD1114+BY1111*CC1114)</f>
        <v>0.88833331051249376</v>
      </c>
      <c r="CJ1111" s="28"/>
      <c r="CK1111" s="11">
        <v>1</v>
      </c>
      <c r="CL1111" s="12">
        <v>0</v>
      </c>
      <c r="CM1111" s="13">
        <v>0</v>
      </c>
      <c r="CN1111" s="14">
        <v>0</v>
      </c>
      <c r="CP1111" s="1">
        <f t="shared" ref="CP1111" si="11719">CF1111*CK1111+CH1111*CK1114-CG1111*CL1111-CI1111*CL1114</f>
        <v>0.39589439247445224</v>
      </c>
      <c r="CQ1111" s="4">
        <f t="shared" ref="CQ1111" si="11720">(CF1111*CL1111+CG1111*CK1111+CH1111*CL1114+CI1111*CK1114)</f>
        <v>0.88833331051249376</v>
      </c>
      <c r="CR1111" s="2">
        <f t="shared" ref="CR1111" si="11721">CF1111*CM1111+CH1111*CM1114-CG1111*CN1111-CI1111*CN1114</f>
        <v>0</v>
      </c>
      <c r="CS1111" s="3">
        <f t="shared" ref="CS1111" si="11722">(CF1111*CN1111+CG1111*CM1111+CH1111*CN1114+CI1111*CM1114)</f>
        <v>0.88833331051249376</v>
      </c>
      <c r="CU1111" s="29">
        <f t="shared" ref="CU1111" si="11723">20*LOG(((1+$CL$4)/$CL$4)/((CP1111+CP1114)^2+(CQ1111+CQ1114)^2)^0.5)</f>
        <v>-4.0296933804724279E-3</v>
      </c>
      <c r="CW1111" s="51">
        <f t="shared" ref="CW1111" si="11724">((CP1111^2+CQ1111^2)^0.5)/((CP1114^2+CQ1114^2)^0.5)</f>
        <v>0.94559332249266659</v>
      </c>
    </row>
    <row r="1112" spans="1:101" ht="18" customHeight="1" thickBot="1">
      <c r="D1112" s="11"/>
      <c r="E1112" s="13"/>
      <c r="F1112" s="13"/>
      <c r="G1112" s="15"/>
      <c r="H1112" s="10"/>
      <c r="I1112" s="11"/>
      <c r="J1112" s="13"/>
      <c r="K1112" s="13"/>
      <c r="L1112" s="15"/>
      <c r="N1112" s="5"/>
      <c r="Q1112" s="6"/>
      <c r="S1112" s="11"/>
      <c r="T1112" s="13"/>
      <c r="U1112" s="13"/>
      <c r="V1112" s="15"/>
      <c r="W1112" s="20"/>
      <c r="X1112" s="5"/>
      <c r="AA1112" s="6"/>
      <c r="AB1112" s="20"/>
      <c r="AC1112" s="11"/>
      <c r="AD1112" s="13"/>
      <c r="AE1112" s="13"/>
      <c r="AF1112" s="15"/>
      <c r="AG1112" s="20"/>
      <c r="AH1112" s="5"/>
      <c r="AK1112" s="6"/>
      <c r="AL1112" s="20"/>
      <c r="AM1112" s="11"/>
      <c r="AN1112" s="13"/>
      <c r="AO1112" s="13"/>
      <c r="AP1112" s="15"/>
      <c r="AR1112" s="5"/>
      <c r="AU1112" s="6"/>
      <c r="AW1112" s="11"/>
      <c r="AX1112" s="13"/>
      <c r="AY1112" s="13"/>
      <c r="AZ1112" s="15"/>
      <c r="BA1112" s="20"/>
      <c r="BB1112" s="5"/>
      <c r="BE1112" s="6"/>
      <c r="BG1112" s="11"/>
      <c r="BH1112" s="13"/>
      <c r="BI1112" s="13"/>
      <c r="BJ1112" s="15"/>
      <c r="BL1112" s="5"/>
      <c r="BO1112" s="6"/>
      <c r="BQ1112" s="11"/>
      <c r="BR1112" s="13"/>
      <c r="BS1112" s="13"/>
      <c r="BT1112" s="15"/>
      <c r="BU1112" s="20"/>
      <c r="BV1112" s="5"/>
      <c r="BY1112" s="6"/>
      <c r="CA1112" s="11"/>
      <c r="CB1112" s="13"/>
      <c r="CC1112" s="13"/>
      <c r="CD1112" s="15"/>
      <c r="CF1112" s="5"/>
      <c r="CI1112" s="6"/>
      <c r="CK1112" s="11"/>
      <c r="CL1112" s="13"/>
      <c r="CM1112" s="13"/>
      <c r="CN1112" s="15"/>
      <c r="CP1112" s="5"/>
      <c r="CS1112" s="6"/>
      <c r="CW1112" s="52"/>
    </row>
    <row r="1113" spans="1:101" ht="18" customHeight="1" thickBot="1">
      <c r="D1113" s="11" t="s">
        <v>6</v>
      </c>
      <c r="E1113" s="13"/>
      <c r="F1113" s="13" t="s">
        <v>7</v>
      </c>
      <c r="G1113" s="15"/>
      <c r="H1113" s="10"/>
      <c r="I1113" s="11" t="s">
        <v>8</v>
      </c>
      <c r="J1113" s="13"/>
      <c r="K1113" s="13" t="s">
        <v>9</v>
      </c>
      <c r="L1113" s="15"/>
      <c r="N1113" s="251" t="s">
        <v>26</v>
      </c>
      <c r="O1113" s="252"/>
      <c r="P1113" s="253" t="s">
        <v>27</v>
      </c>
      <c r="Q1113" s="254"/>
      <c r="S1113" s="11" t="s">
        <v>13</v>
      </c>
      <c r="T1113" s="13"/>
      <c r="U1113" s="13" t="s">
        <v>14</v>
      </c>
      <c r="V1113" s="15"/>
      <c r="W1113" s="20"/>
      <c r="X1113" s="251" t="s">
        <v>26</v>
      </c>
      <c r="Y1113" s="252"/>
      <c r="Z1113" s="253" t="s">
        <v>27</v>
      </c>
      <c r="AA1113" s="254"/>
      <c r="AB1113" s="20"/>
      <c r="AC1113" s="11" t="s">
        <v>8</v>
      </c>
      <c r="AD1113" s="13"/>
      <c r="AE1113" s="13" t="s">
        <v>9</v>
      </c>
      <c r="AF1113" s="15"/>
      <c r="AG1113" s="20"/>
      <c r="AH1113" s="251" t="s">
        <v>26</v>
      </c>
      <c r="AI1113" s="252"/>
      <c r="AJ1113" s="253" t="s">
        <v>27</v>
      </c>
      <c r="AK1113" s="254"/>
      <c r="AL1113" s="20"/>
      <c r="AM1113" s="11" t="s">
        <v>13</v>
      </c>
      <c r="AN1113" s="13"/>
      <c r="AO1113" s="13" t="s">
        <v>14</v>
      </c>
      <c r="AP1113" s="15"/>
      <c r="AR1113" s="251" t="s">
        <v>26</v>
      </c>
      <c r="AS1113" s="252"/>
      <c r="AT1113" s="253" t="s">
        <v>27</v>
      </c>
      <c r="AU1113" s="254"/>
      <c r="AV1113" s="36"/>
      <c r="AW1113" s="11" t="s">
        <v>8</v>
      </c>
      <c r="AX1113" s="13"/>
      <c r="AY1113" s="13" t="s">
        <v>9</v>
      </c>
      <c r="AZ1113" s="15"/>
      <c r="BA1113" s="20"/>
      <c r="BB1113" s="251" t="s">
        <v>26</v>
      </c>
      <c r="BC1113" s="252"/>
      <c r="BD1113" s="253" t="s">
        <v>27</v>
      </c>
      <c r="BE1113" s="254"/>
      <c r="BF1113" s="36"/>
      <c r="BG1113" s="11" t="s">
        <v>13</v>
      </c>
      <c r="BH1113" s="13"/>
      <c r="BI1113" s="13" t="s">
        <v>14</v>
      </c>
      <c r="BJ1113" s="15"/>
      <c r="BK1113" s="36"/>
      <c r="BL1113" s="251" t="s">
        <v>26</v>
      </c>
      <c r="BM1113" s="252"/>
      <c r="BN1113" s="253" t="s">
        <v>27</v>
      </c>
      <c r="BO1113" s="254"/>
      <c r="BP1113" s="36"/>
      <c r="BQ1113" s="11" t="s">
        <v>8</v>
      </c>
      <c r="BR1113" s="13"/>
      <c r="BS1113" s="13" t="s">
        <v>9</v>
      </c>
      <c r="BT1113" s="15"/>
      <c r="BU1113" s="20"/>
      <c r="BV1113" s="251" t="s">
        <v>26</v>
      </c>
      <c r="BW1113" s="252"/>
      <c r="BX1113" s="253" t="s">
        <v>27</v>
      </c>
      <c r="BY1113" s="254"/>
      <c r="BZ1113" s="36"/>
      <c r="CA1113" s="11" t="s">
        <v>13</v>
      </c>
      <c r="CB1113" s="13"/>
      <c r="CC1113" s="13" t="s">
        <v>14</v>
      </c>
      <c r="CD1113" s="15"/>
      <c r="CE1113" s="36"/>
      <c r="CF1113" s="251" t="s">
        <v>26</v>
      </c>
      <c r="CG1113" s="252"/>
      <c r="CH1113" s="253" t="s">
        <v>27</v>
      </c>
      <c r="CI1113" s="254"/>
      <c r="CK1113" s="11" t="s">
        <v>28</v>
      </c>
      <c r="CL1113" s="13"/>
      <c r="CM1113" s="13" t="s">
        <v>29</v>
      </c>
      <c r="CN1113" s="15"/>
      <c r="CP1113" s="251" t="s">
        <v>26</v>
      </c>
      <c r="CQ1113" s="252"/>
      <c r="CR1113" s="253" t="s">
        <v>27</v>
      </c>
      <c r="CS1113" s="254"/>
      <c r="CU1113" s="38" t="s">
        <v>37</v>
      </c>
      <c r="CW1113" s="53" t="s">
        <v>45</v>
      </c>
    </row>
    <row r="1114" spans="1:101" ht="18" customHeight="1" thickTop="1" thickBot="1">
      <c r="D1114" s="16">
        <v>0</v>
      </c>
      <c r="E1114" s="17">
        <v>0</v>
      </c>
      <c r="F1114" s="18">
        <v>1</v>
      </c>
      <c r="G1114" s="19">
        <v>0</v>
      </c>
      <c r="H1114" s="10"/>
      <c r="I1114" s="16">
        <v>0</v>
      </c>
      <c r="J1114" s="17">
        <f t="shared" ref="J1114" si="11725">-1/($J$4*$B1111)</f>
        <v>-0.97451639623836661</v>
      </c>
      <c r="K1114" s="18">
        <v>1</v>
      </c>
      <c r="L1114" s="19">
        <v>0</v>
      </c>
      <c r="N1114" s="1">
        <f t="shared" ref="N1114" si="11726">D1114*I1111+F1114*I1114-E1114*J1111-G1114*J1114</f>
        <v>0</v>
      </c>
      <c r="O1114" s="4">
        <f t="shared" ref="O1114" si="11727">(D1114*J1111+E1114*I1111+F1114*J1114+G1114*I1114)</f>
        <v>-0.97451639623836661</v>
      </c>
      <c r="P1114" s="2">
        <f t="shared" ref="P1114" si="11728">D1114*K1111+F1114*K1114-E1114*L1111-G1114*L1114</f>
        <v>1</v>
      </c>
      <c r="Q1114" s="3">
        <f t="shared" ref="Q1114" si="11729">(D1114*L1111+E1114*K1111+F1114*L1114+G1114*K1114)</f>
        <v>0</v>
      </c>
      <c r="S1114" s="16">
        <v>0</v>
      </c>
      <c r="T1114" s="17">
        <v>0</v>
      </c>
      <c r="U1114" s="18">
        <v>1</v>
      </c>
      <c r="V1114" s="19">
        <v>0</v>
      </c>
      <c r="W1114" s="20"/>
      <c r="X1114" s="1">
        <f t="shared" ref="X1114" si="11730">N1114*S1111+P1114*S1114-O1114*T1111-Q1114*T1114</f>
        <v>0</v>
      </c>
      <c r="Y1114" s="4">
        <f t="shared" ref="Y1114" si="11731">(N1114*T1111+O1114*S1111+P1114*T1114+Q1114*S1114)</f>
        <v>-0.97451639623836661</v>
      </c>
      <c r="Z1114" s="2">
        <f t="shared" ref="Z1114" si="11732">N1114*U1111+P1114*U1114-O1114*V1111-Q1114*V1114</f>
        <v>-0.30404977417150625</v>
      </c>
      <c r="AA1114" s="3">
        <f t="shared" ref="AA1114" si="11733">(N1114*V1111+O1114*U1111+P1114*V1114+Q1114*U1114)</f>
        <v>0</v>
      </c>
      <c r="AB1114" s="20"/>
      <c r="AC1114" s="16">
        <v>0</v>
      </c>
      <c r="AD1114" s="17">
        <f t="shared" ref="AD1114" si="11734">-1/($AD$4*$B1111)</f>
        <v>-1.11333778668448</v>
      </c>
      <c r="AE1114" s="18">
        <v>1</v>
      </c>
      <c r="AF1114" s="19">
        <v>0</v>
      </c>
      <c r="AG1114" s="20"/>
      <c r="AH1114" s="1">
        <f t="shared" ref="AH1114" si="11735">X1114*AC1111+Z1114*AC1114-Y1114*AD1111-AA1114*AD1114</f>
        <v>0</v>
      </c>
      <c r="AI1114" s="4">
        <f t="shared" ref="AI1114" si="11736">(X1114*AD1111+Y1114*AC1111+Z1114*AD1114+AA1114*AC1114)</f>
        <v>-0.63600629362034589</v>
      </c>
      <c r="AJ1114" s="2">
        <f t="shared" ref="AJ1114" si="11737">X1114*AE1111+Z1114*AE1114-Y1114*AF1111-AA1114*AF1114</f>
        <v>-0.30404977417150625</v>
      </c>
      <c r="AK1114" s="3">
        <f t="shared" ref="AK1114" si="11738">(X1114*AF1111+Y1114*AE1111+Z1114*AF1114+AA1114*AE1114)</f>
        <v>0</v>
      </c>
      <c r="AL1114" s="20"/>
      <c r="AM1114" s="16">
        <v>0</v>
      </c>
      <c r="AN1114" s="17">
        <v>0</v>
      </c>
      <c r="AO1114" s="18">
        <v>1</v>
      </c>
      <c r="AP1114" s="19">
        <v>0</v>
      </c>
      <c r="AR1114" s="1">
        <f t="shared" ref="AR1114" si="11739">AH1114*AM1111+AJ1114*AM1114-AI1114*AN1111-AK1114*AN1114</f>
        <v>0</v>
      </c>
      <c r="AS1114" s="4">
        <f t="shared" ref="AS1114" si="11740">(AH1114*AN1111+AI1114*AM1111+AJ1114*AN1114+AK1114*AM1114)</f>
        <v>-0.63600629362034589</v>
      </c>
      <c r="AT1114" s="2">
        <f t="shared" ref="AT1114" si="11741">AH1114*AO1111+AJ1114*AO1114-AI1114*AP1111-AK1114*AP1114</f>
        <v>-1.1884974081867279</v>
      </c>
      <c r="AU1114" s="3">
        <f t="shared" ref="AU1114" si="11742">(AH1114*AP1111+AI1114*AO1111+AJ1114*AP1114+AK1114*AO1114)</f>
        <v>0</v>
      </c>
      <c r="AV1114" s="20"/>
      <c r="AW1114" s="16">
        <v>0</v>
      </c>
      <c r="AX1114" s="17">
        <f t="shared" ref="AX1114" si="11743">-1/($AX$4*$B1111)</f>
        <v>-1.11333778668448</v>
      </c>
      <c r="AY1114" s="18">
        <v>1</v>
      </c>
      <c r="AZ1114" s="19">
        <v>0</v>
      </c>
      <c r="BA1114" s="20"/>
      <c r="BB1114" s="1">
        <f t="shared" ref="BB1114" si="11744">AR1114*AW1111+AT1114*AW1114-AS1114*AX1111-AU1114*AX1114</f>
        <v>0</v>
      </c>
      <c r="BC1114" s="4">
        <f t="shared" ref="BC1114" si="11745">(AR1114*AX1111+AS1114*AW1111+AT1114*AX1114+AU1114*AW1114)</f>
        <v>0.68719278029050668</v>
      </c>
      <c r="BD1114" s="2">
        <f t="shared" ref="BD1114" si="11746">AR1114*AY1111+AT1114*AY1114-AS1114*AZ1111-AU1114*AZ1114</f>
        <v>-1.1884974081867279</v>
      </c>
      <c r="BE1114" s="3">
        <f t="shared" ref="BE1114" si="11747">(AR1114*AZ1111+AS1114*AY1111+AT1114*AZ1114+AU1114*AY1114)</f>
        <v>0</v>
      </c>
      <c r="BF1114" s="20"/>
      <c r="BG1114" s="16">
        <v>0</v>
      </c>
      <c r="BH1114" s="17">
        <v>0</v>
      </c>
      <c r="BI1114" s="18">
        <v>1</v>
      </c>
      <c r="BJ1114" s="19">
        <v>0</v>
      </c>
      <c r="BK1114" s="20"/>
      <c r="BL1114" s="1">
        <f t="shared" ref="BL1114" si="11748">BB1114*BG1111+BD1114*BG1114-BC1114*BH1111-BE1114*BH1114</f>
        <v>0</v>
      </c>
      <c r="BM1114" s="4">
        <f t="shared" ref="BM1114" si="11749">(BB1114*BH1111+BC1114*BG1111+BD1114*BH1114+BE1114*BG1114)</f>
        <v>0.68719278029050668</v>
      </c>
      <c r="BN1114" s="2">
        <f t="shared" ref="BN1114" si="11750">BB1114*BI1111+BD1114*BI1114-BC1114*BJ1111-BE1114*BJ1114</f>
        <v>-0.26892992485940725</v>
      </c>
      <c r="BO1114" s="3">
        <f t="shared" ref="BO1114" si="11751">(BB1114*BJ1111+BC1114*BI1111+BD1114*BJ1114+BE1114*BI1114)</f>
        <v>0</v>
      </c>
      <c r="BP1114" s="20"/>
      <c r="BQ1114" s="16">
        <v>0</v>
      </c>
      <c r="BR1114" s="17">
        <f t="shared" ref="BR1114" si="11752">-1/($BR$4*$B1111)</f>
        <v>-0.97451639623836661</v>
      </c>
      <c r="BS1114" s="18">
        <v>1</v>
      </c>
      <c r="BT1114" s="19">
        <v>0</v>
      </c>
      <c r="BU1114" s="20"/>
      <c r="BV1114" s="1">
        <f t="shared" ref="BV1114" si="11753">BL1114*BQ1111+BN1114*BQ1114-BM1114*BR1111-BO1114*BR1114</f>
        <v>0</v>
      </c>
      <c r="BW1114" s="4">
        <f t="shared" ref="BW1114" si="11754">(BL1114*BR1111+BM1114*BQ1111+BN1114*BR1114+BO1114*BQ1114)</f>
        <v>0.94926940150515093</v>
      </c>
      <c r="BX1114" s="2">
        <f t="shared" ref="BX1114" si="11755">BL1114*BS1111+BN1114*BS1114-BM1114*BT1111-BO1114*BT1114</f>
        <v>-0.26892992485940725</v>
      </c>
      <c r="BY1114" s="3">
        <f t="shared" ref="BY1114" si="11756">(BL1114*BT1111+BM1114*BS1111+BN1114*BT1114+BO1114*BS1114)</f>
        <v>0</v>
      </c>
      <c r="BZ1114" s="20"/>
      <c r="CA1114" s="16">
        <v>0</v>
      </c>
      <c r="CB1114" s="17">
        <v>0</v>
      </c>
      <c r="CC1114" s="18">
        <v>1</v>
      </c>
      <c r="CD1114" s="19">
        <v>0</v>
      </c>
      <c r="CE1114" s="20"/>
      <c r="CF1114" s="1">
        <f t="shared" ref="CF1114" si="11757">BV1114*CA1111+BX1114*CA1114-BW1114*CB1111-BY1114*CB1114</f>
        <v>0</v>
      </c>
      <c r="CG1114" s="4">
        <f t="shared" ref="CG1114" si="11758">(BV1114*CB1111+BW1114*CA1111+BX1114*CB1114+BY1114*CA1114)</f>
        <v>0.94926940150515093</v>
      </c>
      <c r="CH1114" s="2">
        <f t="shared" ref="CH1114" si="11759">BV1114*CC1111+BX1114*CC1114-BW1114*CD1111-BY1114*CD1114</f>
        <v>0.39589439247445202</v>
      </c>
      <c r="CI1114" s="3">
        <f t="shared" ref="CI1114" si="11760">(BV1114*CD1111+BW1114*CC1111+BX1114*CD1114+BY1114*CC1114)</f>
        <v>0</v>
      </c>
      <c r="CK1114" s="16">
        <f t="shared" ref="CK1114" si="11761">1/$CL$4</f>
        <v>1</v>
      </c>
      <c r="CL1114" s="17">
        <v>0</v>
      </c>
      <c r="CM1114" s="18">
        <v>1</v>
      </c>
      <c r="CN1114" s="19">
        <v>0</v>
      </c>
      <c r="CP1114" s="1">
        <f t="shared" ref="CP1114" si="11762">CF1114*CK1111+CH1114*CK1114-CG1114*CL1111-CI1114*CL1114</f>
        <v>0.39589439247445202</v>
      </c>
      <c r="CQ1114" s="4">
        <f t="shared" ref="CQ1114" si="11763">(CF1114*CL1111+CG1114*CK1111+CH1114*CL1114+CI1114*CK1114)</f>
        <v>0.94926940150515093</v>
      </c>
      <c r="CR1114" s="2">
        <f t="shared" ref="CR1114" si="11764">CF1114*CM1111+CH1114*CM1114-CG1114*CN1111-CI1114*CN1114</f>
        <v>0.39589439247445202</v>
      </c>
      <c r="CS1114" s="3">
        <f t="shared" ref="CS1114" si="11765">(CF1114*CN1111+CG1114*CM1111+CH1114*CN1114+CI1114*CM1114)</f>
        <v>0</v>
      </c>
      <c r="CU1114" s="39">
        <f t="shared" ref="CU1114" si="11766">(180/PI())*ATAN(-1*(CQ1111/CP1111))</f>
        <v>-65.979391514558259</v>
      </c>
      <c r="CW1114" s="54">
        <f t="shared" ref="CW1114" si="11767">20*LOG(((1-(10^(CU1111/20)^2)*(1-((1-CW1111)/(1+CW1111))^2))^0.5))</f>
        <v>-27.673331786896526</v>
      </c>
    </row>
    <row r="1115" spans="1:101" ht="18" customHeight="1">
      <c r="E1115" s="20"/>
      <c r="F1115" s="20"/>
      <c r="G1115" s="20"/>
      <c r="H1115" s="20"/>
      <c r="I1115" s="20"/>
      <c r="J1115" s="20"/>
      <c r="K1115" s="20"/>
      <c r="L1115" s="20"/>
      <c r="M1115" s="20"/>
      <c r="N1115" s="20"/>
      <c r="O1115" s="20"/>
      <c r="P1115" s="20"/>
      <c r="Q1115" s="20"/>
      <c r="R1115" s="20"/>
      <c r="S1115" s="20"/>
      <c r="T1115" s="20"/>
      <c r="U1115" s="20"/>
      <c r="V1115" s="20"/>
      <c r="W1115" s="20"/>
      <c r="X1115" s="20"/>
      <c r="Y1115" s="20"/>
      <c r="Z1115" s="20"/>
      <c r="AA1115" s="20"/>
      <c r="AB1115" s="30"/>
      <c r="AC1115" s="20"/>
      <c r="AD1115" s="20"/>
      <c r="AE1115" s="20"/>
      <c r="AF1115" s="20"/>
      <c r="AG1115" s="20"/>
      <c r="AH1115" s="20"/>
      <c r="AI1115" s="20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  <c r="BA1115" s="20"/>
      <c r="BB1115" s="20"/>
      <c r="BC1115" s="20"/>
      <c r="BD1115" s="20"/>
      <c r="BE1115" s="20"/>
      <c r="BF1115" s="20"/>
      <c r="BG1115" s="20"/>
      <c r="BH1115" s="20"/>
      <c r="BI1115" s="20"/>
      <c r="BJ1115" s="20"/>
      <c r="BK1115" s="20"/>
      <c r="BL1115" s="20"/>
      <c r="BM1115" s="20"/>
      <c r="BN1115" s="20"/>
      <c r="BO1115" s="20"/>
      <c r="BP1115" s="20"/>
      <c r="BQ1115" s="20"/>
      <c r="BR1115" s="20"/>
      <c r="BS1115" s="20"/>
      <c r="BT1115" s="20"/>
      <c r="BU1115" s="20"/>
      <c r="BV1115" s="20"/>
      <c r="BW1115" s="20"/>
      <c r="BX1115" s="20"/>
      <c r="BY1115" s="20"/>
      <c r="BZ1115" s="20"/>
      <c r="CA1115" s="20"/>
      <c r="CB1115" s="20"/>
      <c r="CC1115" s="20"/>
      <c r="CD1115" s="20"/>
      <c r="CE1115" s="20"/>
      <c r="CF1115" s="20"/>
      <c r="CG1115" s="20"/>
      <c r="CH1115" s="20"/>
      <c r="CI1115" s="20"/>
      <c r="CJ1115" s="20"/>
      <c r="CK1115" s="20"/>
      <c r="CL1115" s="20"/>
    </row>
    <row r="1116" spans="1:101" ht="18" customHeight="1"/>
    <row r="1117" spans="1:101" ht="18" customHeight="1" thickBot="1">
      <c r="A1117" s="23"/>
      <c r="B1117" s="23"/>
      <c r="C1117" s="23"/>
      <c r="D1117" s="20" t="s">
        <v>15</v>
      </c>
      <c r="E1117" s="20"/>
      <c r="F1117" s="20"/>
      <c r="G1117" s="20"/>
      <c r="H1117" s="20"/>
      <c r="I1117" s="20" t="s">
        <v>16</v>
      </c>
      <c r="J1117" s="20"/>
      <c r="K1117" s="20"/>
      <c r="L1117" s="20"/>
      <c r="M1117" s="23"/>
      <c r="N1117" s="23"/>
      <c r="O1117" s="24" t="s">
        <v>17</v>
      </c>
      <c r="P1117" s="23"/>
      <c r="Q1117" s="23"/>
      <c r="R1117" s="23"/>
      <c r="S1117" s="20"/>
      <c r="T1117" s="20" t="s">
        <v>18</v>
      </c>
      <c r="U1117" s="23"/>
      <c r="V1117" s="23"/>
      <c r="W1117" s="23"/>
      <c r="X1117" s="23"/>
      <c r="Y1117" s="24" t="s">
        <v>19</v>
      </c>
      <c r="Z1117" s="23"/>
      <c r="AA1117" s="23"/>
      <c r="AB1117" s="23"/>
      <c r="AC1117" s="24" t="s">
        <v>20</v>
      </c>
      <c r="AD1117" s="20"/>
      <c r="AE1117" s="20"/>
      <c r="AF1117" s="20"/>
      <c r="AG1117" s="20"/>
      <c r="AH1117" s="23"/>
      <c r="AI1117" s="24" t="s">
        <v>21</v>
      </c>
      <c r="AJ1117" s="23"/>
      <c r="AK1117" s="23"/>
      <c r="AL1117" s="20"/>
      <c r="AM1117" s="24" t="s">
        <v>31</v>
      </c>
      <c r="AN1117" s="20"/>
      <c r="AO1117" s="23"/>
      <c r="AP1117" s="23"/>
      <c r="AQ1117" s="23"/>
      <c r="AR1117" s="23"/>
      <c r="AS1117" s="24" t="s">
        <v>91</v>
      </c>
      <c r="AT1117" s="23"/>
      <c r="AU1117" s="23"/>
      <c r="AV1117" s="23"/>
      <c r="AW1117" s="24" t="s">
        <v>32</v>
      </c>
      <c r="AX1117" s="20"/>
      <c r="AY1117" s="20"/>
      <c r="AZ1117" s="20"/>
      <c r="BA1117" s="20"/>
      <c r="BB1117" s="23"/>
      <c r="BC1117" s="24" t="s">
        <v>22</v>
      </c>
      <c r="BD1117" s="23"/>
      <c r="BE1117" s="23"/>
      <c r="BF1117" s="23"/>
      <c r="BG1117" s="24" t="s">
        <v>33</v>
      </c>
      <c r="BH1117" s="20"/>
      <c r="BI1117" s="23"/>
      <c r="BJ1117" s="23"/>
      <c r="BK1117" s="23"/>
      <c r="BL1117" s="23"/>
      <c r="BM1117" s="24" t="s">
        <v>34</v>
      </c>
      <c r="BN1117" s="23"/>
      <c r="BO1117" s="23"/>
      <c r="BP1117" s="23"/>
      <c r="BQ1117" s="24" t="s">
        <v>89</v>
      </c>
      <c r="BR1117" s="20"/>
      <c r="BS1117" s="20"/>
      <c r="BT1117" s="20"/>
      <c r="BU1117" s="20"/>
      <c r="BV1117" s="23"/>
      <c r="BW1117" s="24" t="s">
        <v>35</v>
      </c>
      <c r="BX1117" s="23"/>
      <c r="BY1117" s="23"/>
      <c r="BZ1117" s="23"/>
      <c r="CA1117" s="24" t="s">
        <v>90</v>
      </c>
      <c r="CB1117" s="20"/>
      <c r="CC1117" s="23"/>
      <c r="CD1117" s="23"/>
      <c r="CE1117" s="23"/>
      <c r="CF1117" s="23"/>
      <c r="CG1117" s="24" t="s">
        <v>92</v>
      </c>
      <c r="CH1117" s="23"/>
      <c r="CI1117" s="23"/>
      <c r="CJ1117" s="23"/>
      <c r="CK1117" s="24" t="s">
        <v>36</v>
      </c>
      <c r="CL1117" s="24"/>
      <c r="CM1117" s="23"/>
      <c r="CN1117" s="23"/>
      <c r="CO1117" s="23"/>
      <c r="CP1117" s="23"/>
      <c r="CQ1117" s="24" t="s">
        <v>93</v>
      </c>
      <c r="CR1117" s="23"/>
      <c r="CS1117" s="23"/>
    </row>
    <row r="1118" spans="1:101" ht="18" customHeight="1" thickBot="1">
      <c r="A1118" s="23"/>
      <c r="B1118" s="33"/>
      <c r="C1118" s="23"/>
      <c r="D1118" s="7" t="s">
        <v>2</v>
      </c>
      <c r="E1118" s="8"/>
      <c r="F1118" s="8" t="s">
        <v>3</v>
      </c>
      <c r="G1118" s="9"/>
      <c r="H1118" s="10"/>
      <c r="I1118" s="7" t="s">
        <v>4</v>
      </c>
      <c r="J1118" s="8"/>
      <c r="K1118" s="8" t="s">
        <v>5</v>
      </c>
      <c r="L1118" s="9"/>
      <c r="M1118" s="23"/>
      <c r="N1118" s="251" t="s">
        <v>79</v>
      </c>
      <c r="O1118" s="252"/>
      <c r="P1118" s="253" t="s">
        <v>80</v>
      </c>
      <c r="Q1118" s="254"/>
      <c r="R1118" s="23"/>
      <c r="S1118" s="7" t="s">
        <v>11</v>
      </c>
      <c r="T1118" s="8"/>
      <c r="U1118" s="8" t="s">
        <v>12</v>
      </c>
      <c r="V1118" s="9"/>
      <c r="W1118" s="20"/>
      <c r="X1118" s="251" t="s">
        <v>79</v>
      </c>
      <c r="Y1118" s="252"/>
      <c r="Z1118" s="253" t="s">
        <v>80</v>
      </c>
      <c r="AA1118" s="254"/>
      <c r="AB1118" s="20"/>
      <c r="AC1118" s="7" t="s">
        <v>4</v>
      </c>
      <c r="AD1118" s="8"/>
      <c r="AE1118" s="8" t="s">
        <v>5</v>
      </c>
      <c r="AF1118" s="9"/>
      <c r="AG1118" s="20"/>
      <c r="AH1118" s="251" t="s">
        <v>0</v>
      </c>
      <c r="AI1118" s="252"/>
      <c r="AJ1118" s="253" t="s">
        <v>1</v>
      </c>
      <c r="AK1118" s="254"/>
      <c r="AL1118" s="20"/>
      <c r="AM1118" s="7" t="s">
        <v>11</v>
      </c>
      <c r="AN1118" s="8"/>
      <c r="AO1118" s="8" t="s">
        <v>12</v>
      </c>
      <c r="AP1118" s="9"/>
      <c r="AQ1118" s="23"/>
      <c r="AR1118" s="251" t="s">
        <v>0</v>
      </c>
      <c r="AS1118" s="252"/>
      <c r="AT1118" s="253" t="s">
        <v>1</v>
      </c>
      <c r="AU1118" s="254"/>
      <c r="AV1118" s="36"/>
      <c r="AW1118" s="7" t="s">
        <v>4</v>
      </c>
      <c r="AX1118" s="8"/>
      <c r="AY1118" s="8" t="s">
        <v>5</v>
      </c>
      <c r="AZ1118" s="9"/>
      <c r="BA1118" s="20"/>
      <c r="BB1118" s="251" t="s">
        <v>0</v>
      </c>
      <c r="BC1118" s="252"/>
      <c r="BD1118" s="253" t="s">
        <v>1</v>
      </c>
      <c r="BE1118" s="254"/>
      <c r="BF1118" s="36"/>
      <c r="BG1118" s="7" t="s">
        <v>11</v>
      </c>
      <c r="BH1118" s="8"/>
      <c r="BI1118" s="8" t="s">
        <v>12</v>
      </c>
      <c r="BJ1118" s="9"/>
      <c r="BK1118" s="36"/>
      <c r="BL1118" s="251" t="s">
        <v>0</v>
      </c>
      <c r="BM1118" s="252"/>
      <c r="BN1118" s="253" t="s">
        <v>1</v>
      </c>
      <c r="BO1118" s="254"/>
      <c r="BP1118" s="36"/>
      <c r="BQ1118" s="7" t="s">
        <v>4</v>
      </c>
      <c r="BR1118" s="8"/>
      <c r="BS1118" s="8" t="s">
        <v>5</v>
      </c>
      <c r="BT1118" s="9"/>
      <c r="BU1118" s="20"/>
      <c r="BV1118" s="251" t="s">
        <v>0</v>
      </c>
      <c r="BW1118" s="252"/>
      <c r="BX1118" s="253" t="s">
        <v>1</v>
      </c>
      <c r="BY1118" s="254"/>
      <c r="BZ1118" s="36"/>
      <c r="CA1118" s="7" t="s">
        <v>11</v>
      </c>
      <c r="CB1118" s="8"/>
      <c r="CC1118" s="8" t="s">
        <v>12</v>
      </c>
      <c r="CD1118" s="9"/>
      <c r="CE1118" s="36"/>
      <c r="CF1118" s="251" t="s">
        <v>0</v>
      </c>
      <c r="CG1118" s="252"/>
      <c r="CH1118" s="253" t="s">
        <v>1</v>
      </c>
      <c r="CI1118" s="254"/>
      <c r="CJ1118" s="23"/>
      <c r="CK1118" s="7" t="s">
        <v>23</v>
      </c>
      <c r="CL1118" s="8"/>
      <c r="CM1118" s="8" t="s">
        <v>24</v>
      </c>
      <c r="CN1118" s="9"/>
      <c r="CO1118" s="23"/>
      <c r="CP1118" s="251" t="s">
        <v>0</v>
      </c>
      <c r="CQ1118" s="252"/>
      <c r="CR1118" s="253" t="s">
        <v>1</v>
      </c>
      <c r="CS1118" s="254"/>
      <c r="CU1118" s="26" t="s">
        <v>25</v>
      </c>
      <c r="CW1118" s="50" t="s">
        <v>44</v>
      </c>
    </row>
    <row r="1119" spans="1:101" ht="18" customHeight="1" thickTop="1" thickBot="1">
      <c r="B1119" s="34">
        <v>1.51</v>
      </c>
      <c r="D1119" s="11">
        <v>1</v>
      </c>
      <c r="E1119" s="12">
        <v>0</v>
      </c>
      <c r="F1119" s="13">
        <v>0</v>
      </c>
      <c r="G1119" s="40">
        <f t="shared" ref="G1119" si="11768">-1/($E$4*$B1119)</f>
        <v>-0.69571557477585788</v>
      </c>
      <c r="H1119" s="10"/>
      <c r="I1119" s="11">
        <v>1</v>
      </c>
      <c r="J1119" s="12">
        <v>0</v>
      </c>
      <c r="K1119" s="13">
        <v>0</v>
      </c>
      <c r="L1119" s="14">
        <v>0</v>
      </c>
      <c r="N1119" s="1">
        <f t="shared" ref="N1119" si="11769">D1119*I1119+F1119*I1122-E1119*J1119-G1119*J1122</f>
        <v>0.32650374032701357</v>
      </c>
      <c r="O1119" s="4">
        <f t="shared" ref="O1119" si="11770">(D1119*J1119+E1119*I1119+F1119*J1122+G1119*I1122)</f>
        <v>0</v>
      </c>
      <c r="P1119" s="2">
        <f t="shared" ref="P1119" si="11771">D1119*K1119+F1119*K1122-E1119*L1119-G1119*L1122</f>
        <v>0</v>
      </c>
      <c r="Q1119" s="3">
        <f t="shared" ref="Q1119" si="11772">(D1119*L1119+E1119*K1119+F1119*L1122+G1119*K1122)</f>
        <v>-0.69571557477585788</v>
      </c>
      <c r="S1119" s="11">
        <v>1</v>
      </c>
      <c r="T1119" s="12">
        <v>0</v>
      </c>
      <c r="U1119" s="13">
        <v>0</v>
      </c>
      <c r="V1119" s="40">
        <f t="shared" ref="V1119" si="11773">-1/($T$4*$B1119)</f>
        <v>-1.3292887507610178</v>
      </c>
      <c r="W1119" s="20"/>
      <c r="X1119" s="1">
        <f t="shared" ref="X1119" si="11774">N1119*S1119+P1119*S1122-O1119*T1119-Q1119*T1122</f>
        <v>0.32650374032701357</v>
      </c>
      <c r="Y1119" s="4">
        <f t="shared" ref="Y1119" si="11775">(N1119*T1119+O1119*S1119+P1119*T1122+Q1119*S1122)</f>
        <v>0</v>
      </c>
      <c r="Z1119" s="2">
        <f t="shared" ref="Z1119" si="11776">N1119*U1119+P1119*U1122-O1119*V1119-Q1119*V1122</f>
        <v>0</v>
      </c>
      <c r="AA1119" s="3">
        <f t="shared" ref="AA1119" si="11777">(N1119*V1119+O1119*U1119+P1119*V1122+Q1119*U1122)</f>
        <v>-1.1297333238739535</v>
      </c>
      <c r="AB1119" s="20"/>
      <c r="AC1119" s="11">
        <v>1</v>
      </c>
      <c r="AD1119" s="12">
        <v>0</v>
      </c>
      <c r="AE1119" s="13">
        <v>0</v>
      </c>
      <c r="AF1119" s="14">
        <v>0</v>
      </c>
      <c r="AG1119" s="20"/>
      <c r="AH1119" s="1">
        <f t="shared" ref="AH1119" si="11778">X1119*AC1119+Z1119*AC1122-Y1119*AD1119-AA1119*AD1122</f>
        <v>-0.92294142359238529</v>
      </c>
      <c r="AI1119" s="4">
        <f t="shared" ref="AI1119" si="11779">(X1119*AD1119+Y1119*AC1119+Z1119*AD1122+AA1119*AC1122)</f>
        <v>0</v>
      </c>
      <c r="AJ1119" s="2">
        <f t="shared" ref="AJ1119" si="11780">X1119*AE1119+Z1119*AE1122-Y1119*AF1119-AA1119*AF1122</f>
        <v>0</v>
      </c>
      <c r="AK1119" s="3">
        <f t="shared" ref="AK1119" si="11781">(X1119*AF1119+Y1119*AE1119+Z1119*AF1122+AA1119*AE1122)</f>
        <v>-1.1297333238739535</v>
      </c>
      <c r="AL1119" s="20"/>
      <c r="AM1119" s="11">
        <v>1</v>
      </c>
      <c r="AN1119" s="12">
        <v>0</v>
      </c>
      <c r="AO1119" s="13">
        <v>0</v>
      </c>
      <c r="AP1119" s="40">
        <f t="shared" ref="AP1119" si="11782">-1/($AN$4*$B1119)</f>
        <v>-1.3814177213790968</v>
      </c>
      <c r="AR1119" s="1">
        <f t="shared" ref="AR1119" si="11783">AH1119*AM1119+AJ1119*AM1122-AI1119*AN1119-AK1119*AN1122</f>
        <v>-0.92294142359238529</v>
      </c>
      <c r="AS1119" s="4">
        <f t="shared" ref="AS1119" si="11784">(AH1119*AN1119+AI1119*AM1119+AJ1119*AN1122+AK1119*AM1122)</f>
        <v>0</v>
      </c>
      <c r="AT1119" s="2">
        <f t="shared" ref="AT1119" si="11785">AH1119*AO1119+AJ1119*AO1122-AI1119*AP1119-AK1119*AP1122</f>
        <v>0</v>
      </c>
      <c r="AU1119" s="3">
        <f t="shared" ref="AU1119" si="11786">(AH1119*AP1119+AI1119*AO1119+AJ1119*AP1122+AK1119*AO1122)</f>
        <v>0.14523431447141921</v>
      </c>
      <c r="AV1119" s="20"/>
      <c r="AW1119" s="11">
        <v>1</v>
      </c>
      <c r="AX1119" s="12">
        <v>0</v>
      </c>
      <c r="AY1119" s="13">
        <v>0</v>
      </c>
      <c r="AZ1119" s="14">
        <v>0</v>
      </c>
      <c r="BA1119" s="20"/>
      <c r="BB1119" s="1">
        <f t="shared" ref="BB1119" si="11787">AR1119*AW1119+AT1119*AW1122-AS1119*AX1119-AU1119*AX1122</f>
        <v>-0.76231740019081484</v>
      </c>
      <c r="BC1119" s="4">
        <f t="shared" ref="BC1119" si="11788">(AR1119*AX1119+AS1119*AW1119+AT1119*AX1122+AU1119*AW1122)</f>
        <v>0</v>
      </c>
      <c r="BD1119" s="2">
        <f t="shared" ref="BD1119" si="11789">AR1119*AY1119+AT1119*AY1122-AS1119*AZ1119-AU1119*AZ1122</f>
        <v>0</v>
      </c>
      <c r="BE1119" s="3">
        <f t="shared" ref="BE1119" si="11790">(AR1119*AZ1119+AS1119*AY1119+AT1119*AZ1122+AU1119*AY1122)</f>
        <v>0.14523431447141921</v>
      </c>
      <c r="BF1119" s="20"/>
      <c r="BG1119" s="11">
        <v>1</v>
      </c>
      <c r="BH1119" s="12">
        <v>0</v>
      </c>
      <c r="BI1119" s="13">
        <v>0</v>
      </c>
      <c r="BJ1119" s="40">
        <f t="shared" ref="BJ1119" si="11791">-1/($BH$4*$B1119)</f>
        <v>-1.3292887507610178</v>
      </c>
      <c r="BK1119" s="20"/>
      <c r="BL1119" s="1">
        <f t="shared" ref="BL1119" si="11792">BB1119*BG1119+BD1119*BG1122-BC1119*BH1119-BE1119*BH1122</f>
        <v>-0.76231740019081484</v>
      </c>
      <c r="BM1119" s="4">
        <f t="shared" ref="BM1119" si="11793">(BB1119*BH1119+BC1119*BG1119+BD1119*BH1122+BE1119*BG1122)</f>
        <v>0</v>
      </c>
      <c r="BN1119" s="2">
        <f t="shared" ref="BN1119" si="11794">BB1119*BI1119+BD1119*BI1122-BC1119*BJ1119-BE1119*BJ1122</f>
        <v>0</v>
      </c>
      <c r="BO1119" s="3">
        <f t="shared" ref="BO1119" si="11795">(BB1119*BJ1119+BC1119*BI1119+BD1119*BJ1122+BE1119*BI1122)</f>
        <v>1.1585742590544543</v>
      </c>
      <c r="BP1119" s="20"/>
      <c r="BQ1119" s="11">
        <v>1</v>
      </c>
      <c r="BR1119" s="12">
        <v>0</v>
      </c>
      <c r="BS1119" s="13">
        <v>0</v>
      </c>
      <c r="BT1119" s="14">
        <v>0</v>
      </c>
      <c r="BU1119" s="20"/>
      <c r="BV1119" s="1">
        <f t="shared" ref="BV1119" si="11796">BL1119*BQ1119+BN1119*BQ1122-BM1119*BR1119-BO1119*BR1122</f>
        <v>0.35925506177105548</v>
      </c>
      <c r="BW1119" s="4">
        <f t="shared" ref="BW1119" si="11797">(BL1119*BR1119+BM1119*BQ1119+BN1119*BR1122+BO1119*BQ1122)</f>
        <v>0</v>
      </c>
      <c r="BX1119" s="2">
        <f t="shared" ref="BX1119" si="11798">BL1119*BS1119+BN1119*BS1122-BM1119*BT1119-BO1119*BT1122</f>
        <v>0</v>
      </c>
      <c r="BY1119" s="3">
        <f t="shared" ref="BY1119" si="11799">(BL1119*BT1119+BM1119*BS1119+BN1119*BT1122+BO1119*BS1122)</f>
        <v>1.1585742590544543</v>
      </c>
      <c r="BZ1119" s="20"/>
      <c r="CA1119" s="11">
        <v>1</v>
      </c>
      <c r="CB1119" s="12">
        <v>0</v>
      </c>
      <c r="CC1119" s="13">
        <v>0</v>
      </c>
      <c r="CD1119" s="40">
        <f t="shared" ref="CD1119" si="11800">-1/($CB$4*$B1119)</f>
        <v>-0.69571557477585788</v>
      </c>
      <c r="CE1119" s="20"/>
      <c r="CF1119" s="1">
        <f t="shared" ref="CF1119" si="11801">BV1119*CA1119+BX1119*CA1122-BW1119*CB1119-BY1119*CB1122</f>
        <v>0.35925506177105548</v>
      </c>
      <c r="CG1119" s="4">
        <f t="shared" ref="CG1119" si="11802">(BV1119*CB1119+BW1119*CA1119+BX1119*CB1122+BY1119*CA1122)</f>
        <v>0</v>
      </c>
      <c r="CH1119" s="2">
        <f t="shared" ref="CH1119" si="11803">BV1119*CC1119+BX1119*CC1122-BW1119*CD1119-BY1119*CD1122</f>
        <v>0</v>
      </c>
      <c r="CI1119" s="3">
        <f t="shared" ref="CI1119" si="11804">(BV1119*CD1119+BW1119*CC1119+BX1119*CD1122+BY1119*CC1122)</f>
        <v>0.90863491726326817</v>
      </c>
      <c r="CJ1119" s="28"/>
      <c r="CK1119" s="11">
        <v>1</v>
      </c>
      <c r="CL1119" s="12">
        <v>0</v>
      </c>
      <c r="CM1119" s="13">
        <v>0</v>
      </c>
      <c r="CN1119" s="14">
        <v>0</v>
      </c>
      <c r="CP1119" s="1">
        <f t="shared" ref="CP1119" si="11805">CF1119*CK1119+CH1119*CK1122-CG1119*CL1119-CI1119*CL1122</f>
        <v>0.35925506177105548</v>
      </c>
      <c r="CQ1119" s="4">
        <f t="shared" ref="CQ1119" si="11806">(CF1119*CL1119+CG1119*CK1119+CH1119*CL1122+CI1119*CK1122)</f>
        <v>0.90863491726326817</v>
      </c>
      <c r="CR1119" s="2">
        <f t="shared" ref="CR1119" si="11807">CF1119*CM1119+CH1119*CM1122-CG1119*CN1119-CI1119*CN1122</f>
        <v>0</v>
      </c>
      <c r="CS1119" s="3">
        <f t="shared" ref="CS1119" si="11808">(CF1119*CN1119+CG1119*CM1119+CH1119*CN1122+CI1119*CM1122)</f>
        <v>0.90863491726326817</v>
      </c>
      <c r="CU1119" s="29">
        <f t="shared" ref="CU1119" si="11809">20*LOG(((1+$CL$4)/$CL$4)/((CP1119+CP1122)^2+(CQ1119+CQ1122)^2)^0.5)</f>
        <v>-2.6999726928826173E-3</v>
      </c>
      <c r="CW1119" s="51">
        <f t="shared" ref="CW1119" si="11810">((CP1119^2+CQ1119^2)^0.5)/((CP1122^2+CQ1122^2)^0.5)</f>
        <v>0.95452839778338905</v>
      </c>
    </row>
    <row r="1120" spans="1:101" ht="18" customHeight="1" thickBot="1">
      <c r="D1120" s="11"/>
      <c r="E1120" s="13"/>
      <c r="F1120" s="13"/>
      <c r="G1120" s="15"/>
      <c r="H1120" s="10"/>
      <c r="I1120" s="11"/>
      <c r="J1120" s="13"/>
      <c r="K1120" s="13"/>
      <c r="L1120" s="15"/>
      <c r="N1120" s="5"/>
      <c r="Q1120" s="6"/>
      <c r="S1120" s="11"/>
      <c r="T1120" s="13"/>
      <c r="U1120" s="13"/>
      <c r="V1120" s="15"/>
      <c r="W1120" s="20"/>
      <c r="X1120" s="5"/>
      <c r="AA1120" s="6"/>
      <c r="AB1120" s="20"/>
      <c r="AC1120" s="11"/>
      <c r="AD1120" s="13"/>
      <c r="AE1120" s="13"/>
      <c r="AF1120" s="15"/>
      <c r="AG1120" s="20"/>
      <c r="AH1120" s="5"/>
      <c r="AK1120" s="6"/>
      <c r="AL1120" s="20"/>
      <c r="AM1120" s="11"/>
      <c r="AN1120" s="13"/>
      <c r="AO1120" s="13"/>
      <c r="AP1120" s="15"/>
      <c r="AR1120" s="5"/>
      <c r="AU1120" s="6"/>
      <c r="AW1120" s="11"/>
      <c r="AX1120" s="13"/>
      <c r="AY1120" s="13"/>
      <c r="AZ1120" s="15"/>
      <c r="BA1120" s="20"/>
      <c r="BB1120" s="5"/>
      <c r="BE1120" s="6"/>
      <c r="BG1120" s="11"/>
      <c r="BH1120" s="13"/>
      <c r="BI1120" s="13"/>
      <c r="BJ1120" s="15"/>
      <c r="BL1120" s="5"/>
      <c r="BO1120" s="6"/>
      <c r="BQ1120" s="11"/>
      <c r="BR1120" s="13"/>
      <c r="BS1120" s="13"/>
      <c r="BT1120" s="15"/>
      <c r="BU1120" s="20"/>
      <c r="BV1120" s="5"/>
      <c r="BY1120" s="6"/>
      <c r="CA1120" s="11"/>
      <c r="CB1120" s="13"/>
      <c r="CC1120" s="13"/>
      <c r="CD1120" s="15"/>
      <c r="CF1120" s="5"/>
      <c r="CI1120" s="6"/>
      <c r="CK1120" s="11"/>
      <c r="CL1120" s="13"/>
      <c r="CM1120" s="13"/>
      <c r="CN1120" s="15"/>
      <c r="CP1120" s="5"/>
      <c r="CS1120" s="6"/>
      <c r="CW1120" s="52"/>
    </row>
    <row r="1121" spans="1:101" ht="18" customHeight="1" thickBot="1">
      <c r="D1121" s="11" t="s">
        <v>6</v>
      </c>
      <c r="E1121" s="13"/>
      <c r="F1121" s="13" t="s">
        <v>7</v>
      </c>
      <c r="G1121" s="15"/>
      <c r="H1121" s="10"/>
      <c r="I1121" s="11" t="s">
        <v>8</v>
      </c>
      <c r="J1121" s="13"/>
      <c r="K1121" s="13" t="s">
        <v>9</v>
      </c>
      <c r="L1121" s="15"/>
      <c r="N1121" s="251" t="s">
        <v>26</v>
      </c>
      <c r="O1121" s="252"/>
      <c r="P1121" s="253" t="s">
        <v>27</v>
      </c>
      <c r="Q1121" s="254"/>
      <c r="S1121" s="11" t="s">
        <v>13</v>
      </c>
      <c r="T1121" s="13"/>
      <c r="U1121" s="13" t="s">
        <v>14</v>
      </c>
      <c r="V1121" s="15"/>
      <c r="W1121" s="20"/>
      <c r="X1121" s="251" t="s">
        <v>26</v>
      </c>
      <c r="Y1121" s="252"/>
      <c r="Z1121" s="253" t="s">
        <v>27</v>
      </c>
      <c r="AA1121" s="254"/>
      <c r="AB1121" s="20"/>
      <c r="AC1121" s="11" t="s">
        <v>8</v>
      </c>
      <c r="AD1121" s="13"/>
      <c r="AE1121" s="13" t="s">
        <v>9</v>
      </c>
      <c r="AF1121" s="15"/>
      <c r="AG1121" s="20"/>
      <c r="AH1121" s="251" t="s">
        <v>26</v>
      </c>
      <c r="AI1121" s="252"/>
      <c r="AJ1121" s="253" t="s">
        <v>27</v>
      </c>
      <c r="AK1121" s="254"/>
      <c r="AL1121" s="20"/>
      <c r="AM1121" s="11" t="s">
        <v>13</v>
      </c>
      <c r="AN1121" s="13"/>
      <c r="AO1121" s="13" t="s">
        <v>14</v>
      </c>
      <c r="AP1121" s="15"/>
      <c r="AR1121" s="251" t="s">
        <v>26</v>
      </c>
      <c r="AS1121" s="252"/>
      <c r="AT1121" s="253" t="s">
        <v>27</v>
      </c>
      <c r="AU1121" s="254"/>
      <c r="AV1121" s="36"/>
      <c r="AW1121" s="11" t="s">
        <v>8</v>
      </c>
      <c r="AX1121" s="13"/>
      <c r="AY1121" s="13" t="s">
        <v>9</v>
      </c>
      <c r="AZ1121" s="15"/>
      <c r="BA1121" s="20"/>
      <c r="BB1121" s="251" t="s">
        <v>26</v>
      </c>
      <c r="BC1121" s="252"/>
      <c r="BD1121" s="253" t="s">
        <v>27</v>
      </c>
      <c r="BE1121" s="254"/>
      <c r="BF1121" s="36"/>
      <c r="BG1121" s="11" t="s">
        <v>13</v>
      </c>
      <c r="BH1121" s="13"/>
      <c r="BI1121" s="13" t="s">
        <v>14</v>
      </c>
      <c r="BJ1121" s="15"/>
      <c r="BK1121" s="36"/>
      <c r="BL1121" s="251" t="s">
        <v>26</v>
      </c>
      <c r="BM1121" s="252"/>
      <c r="BN1121" s="253" t="s">
        <v>27</v>
      </c>
      <c r="BO1121" s="254"/>
      <c r="BP1121" s="36"/>
      <c r="BQ1121" s="11" t="s">
        <v>8</v>
      </c>
      <c r="BR1121" s="13"/>
      <c r="BS1121" s="13" t="s">
        <v>9</v>
      </c>
      <c r="BT1121" s="15"/>
      <c r="BU1121" s="20"/>
      <c r="BV1121" s="251" t="s">
        <v>26</v>
      </c>
      <c r="BW1121" s="252"/>
      <c r="BX1121" s="253" t="s">
        <v>27</v>
      </c>
      <c r="BY1121" s="254"/>
      <c r="BZ1121" s="36"/>
      <c r="CA1121" s="11" t="s">
        <v>13</v>
      </c>
      <c r="CB1121" s="13"/>
      <c r="CC1121" s="13" t="s">
        <v>14</v>
      </c>
      <c r="CD1121" s="15"/>
      <c r="CE1121" s="36"/>
      <c r="CF1121" s="251" t="s">
        <v>26</v>
      </c>
      <c r="CG1121" s="252"/>
      <c r="CH1121" s="253" t="s">
        <v>27</v>
      </c>
      <c r="CI1121" s="254"/>
      <c r="CK1121" s="11" t="s">
        <v>28</v>
      </c>
      <c r="CL1121" s="13"/>
      <c r="CM1121" s="13" t="s">
        <v>29</v>
      </c>
      <c r="CN1121" s="15"/>
      <c r="CP1121" s="251" t="s">
        <v>26</v>
      </c>
      <c r="CQ1121" s="252"/>
      <c r="CR1121" s="253" t="s">
        <v>27</v>
      </c>
      <c r="CS1121" s="254"/>
      <c r="CU1121" s="38" t="s">
        <v>37</v>
      </c>
      <c r="CW1121" s="53" t="s">
        <v>45</v>
      </c>
    </row>
    <row r="1122" spans="1:101" ht="18" customHeight="1" thickTop="1" thickBot="1">
      <c r="D1122" s="16">
        <v>0</v>
      </c>
      <c r="E1122" s="17">
        <v>0</v>
      </c>
      <c r="F1122" s="18">
        <v>1</v>
      </c>
      <c r="G1122" s="19">
        <v>0</v>
      </c>
      <c r="H1122" s="10"/>
      <c r="I1122" s="16">
        <v>0</v>
      </c>
      <c r="J1122" s="17">
        <f t="shared" ref="J1122" si="11811">-1/($J$4*$B1119)</f>
        <v>-0.96806264526990071</v>
      </c>
      <c r="K1122" s="18">
        <v>1</v>
      </c>
      <c r="L1122" s="19">
        <v>0</v>
      </c>
      <c r="N1122" s="1">
        <f t="shared" ref="N1122" si="11812">D1122*I1119+F1122*I1122-E1122*J1119-G1122*J1122</f>
        <v>0</v>
      </c>
      <c r="O1122" s="4">
        <f t="shared" ref="O1122" si="11813">(D1122*J1119+E1122*I1119+F1122*J1122+G1122*I1122)</f>
        <v>-0.96806264526990071</v>
      </c>
      <c r="P1122" s="2">
        <f t="shared" ref="P1122" si="11814">D1122*K1119+F1122*K1122-E1122*L1119-G1122*L1122</f>
        <v>1</v>
      </c>
      <c r="Q1122" s="3">
        <f t="shared" ref="Q1122" si="11815">(D1122*L1119+E1122*K1119+F1122*L1122+G1122*K1122)</f>
        <v>0</v>
      </c>
      <c r="S1122" s="16">
        <v>0</v>
      </c>
      <c r="T1122" s="17">
        <v>0</v>
      </c>
      <c r="U1122" s="18">
        <v>1</v>
      </c>
      <c r="V1122" s="19">
        <v>0</v>
      </c>
      <c r="W1122" s="20"/>
      <c r="X1122" s="1">
        <f t="shared" ref="X1122" si="11816">N1122*S1119+P1122*S1122-O1122*T1119-Q1122*T1122</f>
        <v>0</v>
      </c>
      <c r="Y1122" s="4">
        <f t="shared" ref="Y1122" si="11817">(N1122*T1119+O1122*S1119+P1122*T1122+Q1122*S1122)</f>
        <v>-0.96806264526990071</v>
      </c>
      <c r="Z1122" s="2">
        <f t="shared" ref="Z1122" si="11818">N1122*U1119+P1122*U1122-O1122*V1119-Q1122*V1122</f>
        <v>-0.28683478438923271</v>
      </c>
      <c r="AA1122" s="3">
        <f t="shared" ref="AA1122" si="11819">(N1122*V1119+O1122*U1119+P1122*V1122+Q1122*U1122)</f>
        <v>0</v>
      </c>
      <c r="AB1122" s="20"/>
      <c r="AC1122" s="16">
        <v>0</v>
      </c>
      <c r="AD1122" s="17">
        <f t="shared" ref="AD1122" si="11820">-1/($AD$4*$B1119)</f>
        <v>-1.1059646887594172</v>
      </c>
      <c r="AE1122" s="18">
        <v>1</v>
      </c>
      <c r="AF1122" s="19">
        <v>0</v>
      </c>
      <c r="AG1122" s="20"/>
      <c r="AH1122" s="1">
        <f t="shared" ref="AH1122" si="11821">X1122*AC1119+Z1122*AC1122-Y1122*AD1119-AA1122*AD1122</f>
        <v>0</v>
      </c>
      <c r="AI1122" s="4">
        <f t="shared" ref="AI1122" si="11822">(X1122*AD1119+Y1122*AC1119+Z1122*AD1122+AA1122*AC1122)</f>
        <v>-0.65083350222748848</v>
      </c>
      <c r="AJ1122" s="2">
        <f t="shared" ref="AJ1122" si="11823">X1122*AE1119+Z1122*AE1122-Y1122*AF1119-AA1122*AF1122</f>
        <v>-0.28683478438923271</v>
      </c>
      <c r="AK1122" s="3">
        <f t="shared" ref="AK1122" si="11824">(X1122*AF1119+Y1122*AE1119+Z1122*AF1122+AA1122*AE1122)</f>
        <v>0</v>
      </c>
      <c r="AL1122" s="20"/>
      <c r="AM1122" s="16">
        <v>0</v>
      </c>
      <c r="AN1122" s="17">
        <v>0</v>
      </c>
      <c r="AO1122" s="18">
        <v>1</v>
      </c>
      <c r="AP1122" s="19">
        <v>0</v>
      </c>
      <c r="AR1122" s="1">
        <f t="shared" ref="AR1122" si="11825">AH1122*AM1119+AJ1122*AM1122-AI1122*AN1119-AK1122*AN1122</f>
        <v>0</v>
      </c>
      <c r="AS1122" s="4">
        <f t="shared" ref="AS1122" si="11826">(AH1122*AN1119+AI1122*AM1119+AJ1122*AN1122+AK1122*AM1122)</f>
        <v>-0.65083350222748848</v>
      </c>
      <c r="AT1122" s="2">
        <f t="shared" ref="AT1122" si="11827">AH1122*AO1119+AJ1122*AO1122-AI1122*AP1119-AK1122*AP1122</f>
        <v>-1.1859077180335071</v>
      </c>
      <c r="AU1122" s="3">
        <f t="shared" ref="AU1122" si="11828">(AH1122*AP1119+AI1122*AO1119+AJ1122*AP1122+AK1122*AO1122)</f>
        <v>0</v>
      </c>
      <c r="AV1122" s="20"/>
      <c r="AW1122" s="16">
        <v>0</v>
      </c>
      <c r="AX1122" s="17">
        <f t="shared" ref="AX1122" si="11829">-1/($AX$4*$B1119)</f>
        <v>-1.1059646887594172</v>
      </c>
      <c r="AY1122" s="18">
        <v>1</v>
      </c>
      <c r="AZ1122" s="19">
        <v>0</v>
      </c>
      <c r="BA1122" s="20"/>
      <c r="BB1122" s="1">
        <f t="shared" ref="BB1122" si="11830">AR1122*AW1119+AT1122*AW1122-AS1122*AX1119-AU1122*AX1122</f>
        <v>0</v>
      </c>
      <c r="BC1122" s="4">
        <f t="shared" ref="BC1122" si="11831">(AR1122*AX1119+AS1122*AW1119+AT1122*AX1122+AU1122*AW1122)</f>
        <v>0.66073855804482995</v>
      </c>
      <c r="BD1122" s="2">
        <f t="shared" ref="BD1122" si="11832">AR1122*AY1119+AT1122*AY1122-AS1122*AZ1119-AU1122*AZ1122</f>
        <v>-1.1859077180335071</v>
      </c>
      <c r="BE1122" s="3">
        <f t="shared" ref="BE1122" si="11833">(AR1122*AZ1119+AS1122*AY1119+AT1122*AZ1122+AU1122*AY1122)</f>
        <v>0</v>
      </c>
      <c r="BF1122" s="20"/>
      <c r="BG1122" s="16">
        <v>0</v>
      </c>
      <c r="BH1122" s="17">
        <v>0</v>
      </c>
      <c r="BI1122" s="18">
        <v>1</v>
      </c>
      <c r="BJ1122" s="19">
        <v>0</v>
      </c>
      <c r="BK1122" s="20"/>
      <c r="BL1122" s="1">
        <f t="shared" ref="BL1122" si="11834">BB1122*BG1119+BD1122*BG1122-BC1122*BH1119-BE1122*BH1122</f>
        <v>0</v>
      </c>
      <c r="BM1122" s="4">
        <f t="shared" ref="BM1122" si="11835">(BB1122*BH1119+BC1122*BG1119+BD1122*BH1122+BE1122*BG1122)</f>
        <v>0.66073855804482995</v>
      </c>
      <c r="BN1122" s="2">
        <f t="shared" ref="BN1122" si="11836">BB1122*BI1119+BD1122*BI1122-BC1122*BJ1119-BE1122*BJ1122</f>
        <v>-0.30759538563045885</v>
      </c>
      <c r="BO1122" s="3">
        <f t="shared" ref="BO1122" si="11837">(BB1122*BJ1119+BC1122*BI1119+BD1122*BJ1122+BE1122*BI1122)</f>
        <v>0</v>
      </c>
      <c r="BP1122" s="20"/>
      <c r="BQ1122" s="16">
        <v>0</v>
      </c>
      <c r="BR1122" s="17">
        <f t="shared" ref="BR1122" si="11838">-1/($BR$4*$B1119)</f>
        <v>-0.96806264526990071</v>
      </c>
      <c r="BS1122" s="18">
        <v>1</v>
      </c>
      <c r="BT1122" s="19">
        <v>0</v>
      </c>
      <c r="BU1122" s="20"/>
      <c r="BV1122" s="1">
        <f t="shared" ref="BV1122" si="11839">BL1122*BQ1119+BN1122*BQ1122-BM1122*BR1119-BO1122*BR1122</f>
        <v>0</v>
      </c>
      <c r="BW1122" s="4">
        <f t="shared" ref="BW1122" si="11840">(BL1122*BR1119+BM1122*BQ1119+BN1122*BR1122+BO1122*BQ1122)</f>
        <v>0.9585101607310671</v>
      </c>
      <c r="BX1122" s="2">
        <f t="shared" ref="BX1122" si="11841">BL1122*BS1119+BN1122*BS1122-BM1122*BT1119-BO1122*BT1122</f>
        <v>-0.30759538563045885</v>
      </c>
      <c r="BY1122" s="3">
        <f t="shared" ref="BY1122" si="11842">(BL1122*BT1119+BM1122*BS1119+BN1122*BT1122+BO1122*BS1122)</f>
        <v>0</v>
      </c>
      <c r="BZ1122" s="20"/>
      <c r="CA1122" s="16">
        <v>0</v>
      </c>
      <c r="CB1122" s="17">
        <v>0</v>
      </c>
      <c r="CC1122" s="18">
        <v>1</v>
      </c>
      <c r="CD1122" s="19">
        <v>0</v>
      </c>
      <c r="CE1122" s="20"/>
      <c r="CF1122" s="1">
        <f t="shared" ref="CF1122" si="11843">BV1122*CA1119+BX1122*CA1122-BW1122*CB1119-BY1122*CB1122</f>
        <v>0</v>
      </c>
      <c r="CG1122" s="4">
        <f t="shared" ref="CG1122" si="11844">(BV1122*CB1119+BW1122*CA1119+BX1122*CB1122+BY1122*CA1122)</f>
        <v>0.9585101607310671</v>
      </c>
      <c r="CH1122" s="2">
        <f t="shared" ref="CH1122" si="11845">BV1122*CC1119+BX1122*CC1122-BW1122*CD1119-BY1122*CD1122</f>
        <v>0.35925506177105537</v>
      </c>
      <c r="CI1122" s="3">
        <f t="shared" ref="CI1122" si="11846">(BV1122*CD1119+BW1122*CC1119+BX1122*CD1122+BY1122*CC1122)</f>
        <v>0</v>
      </c>
      <c r="CK1122" s="16">
        <f t="shared" ref="CK1122" si="11847">1/$CL$4</f>
        <v>1</v>
      </c>
      <c r="CL1122" s="17">
        <v>0</v>
      </c>
      <c r="CM1122" s="18">
        <v>1</v>
      </c>
      <c r="CN1122" s="19">
        <v>0</v>
      </c>
      <c r="CP1122" s="1">
        <f t="shared" ref="CP1122" si="11848">CF1122*CK1119+CH1122*CK1122-CG1122*CL1119-CI1122*CL1122</f>
        <v>0.35925506177105537</v>
      </c>
      <c r="CQ1122" s="4">
        <f t="shared" ref="CQ1122" si="11849">(CF1122*CL1119+CG1122*CK1119+CH1122*CL1122+CI1122*CK1122)</f>
        <v>0.9585101607310671</v>
      </c>
      <c r="CR1122" s="2">
        <f t="shared" ref="CR1122" si="11850">CF1122*CM1119+CH1122*CM1122-CG1122*CN1119-CI1122*CN1122</f>
        <v>0.35925506177105537</v>
      </c>
      <c r="CS1122" s="3">
        <f t="shared" ref="CS1122" si="11851">(CF1122*CN1119+CG1122*CM1119+CH1122*CN1122+CI1122*CM1122)</f>
        <v>0</v>
      </c>
      <c r="CU1122" s="39">
        <f t="shared" ref="CU1122" si="11852">(180/PI())*ATAN(-1*(CQ1119/CP1119))</f>
        <v>-68.427203856440599</v>
      </c>
      <c r="CW1122" s="54">
        <f t="shared" ref="CW1122" si="11853">20*LOG(((1-(10^(CU1119/20)^2)*(1-((1-CW1119)/(1+CW1119))^2))^0.5))</f>
        <v>-29.346405163352983</v>
      </c>
    </row>
    <row r="1123" spans="1:101" ht="18" customHeight="1">
      <c r="E1123" s="20"/>
      <c r="F1123" s="20"/>
      <c r="G1123" s="20"/>
      <c r="H1123" s="20"/>
      <c r="I1123" s="20"/>
      <c r="J1123" s="20"/>
      <c r="K1123" s="20"/>
      <c r="L1123" s="20"/>
      <c r="M1123" s="20"/>
      <c r="N1123" s="20"/>
      <c r="O1123" s="20"/>
      <c r="P1123" s="20"/>
      <c r="Q1123" s="20"/>
      <c r="R1123" s="20"/>
      <c r="S1123" s="20"/>
      <c r="T1123" s="20"/>
      <c r="U1123" s="20"/>
      <c r="V1123" s="20"/>
      <c r="W1123" s="20"/>
      <c r="X1123" s="20"/>
      <c r="Y1123" s="20"/>
      <c r="Z1123" s="20"/>
      <c r="AA1123" s="20"/>
      <c r="AB1123" s="30"/>
      <c r="AC1123" s="20"/>
      <c r="AD1123" s="20"/>
      <c r="AE1123" s="20"/>
      <c r="AF1123" s="20"/>
      <c r="AG1123" s="20"/>
      <c r="AH1123" s="20"/>
      <c r="AI1123" s="20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  <c r="BA1123" s="20"/>
      <c r="BB1123" s="20"/>
      <c r="BC1123" s="20"/>
      <c r="BD1123" s="20"/>
      <c r="BE1123" s="20"/>
      <c r="BF1123" s="20"/>
      <c r="BG1123" s="20"/>
      <c r="BH1123" s="20"/>
      <c r="BI1123" s="20"/>
      <c r="BJ1123" s="20"/>
      <c r="BK1123" s="20"/>
      <c r="BL1123" s="20"/>
      <c r="BM1123" s="20"/>
      <c r="BN1123" s="20"/>
      <c r="BO1123" s="20"/>
      <c r="BP1123" s="20"/>
      <c r="BQ1123" s="20"/>
      <c r="BR1123" s="20"/>
      <c r="BS1123" s="20"/>
      <c r="BT1123" s="20"/>
      <c r="BU1123" s="20"/>
      <c r="BV1123" s="20"/>
      <c r="BW1123" s="20"/>
      <c r="BX1123" s="20"/>
      <c r="BY1123" s="20"/>
      <c r="BZ1123" s="20"/>
      <c r="CA1123" s="20"/>
      <c r="CB1123" s="20"/>
      <c r="CC1123" s="20"/>
      <c r="CD1123" s="20"/>
      <c r="CE1123" s="20"/>
      <c r="CF1123" s="20"/>
      <c r="CG1123" s="20"/>
      <c r="CH1123" s="20"/>
      <c r="CI1123" s="20"/>
      <c r="CJ1123" s="20"/>
      <c r="CK1123" s="20"/>
      <c r="CL1123" s="20"/>
    </row>
    <row r="1124" spans="1:101" ht="18" customHeight="1"/>
    <row r="1125" spans="1:101" ht="18" customHeight="1" thickBot="1">
      <c r="A1125" s="23"/>
      <c r="B1125" s="23"/>
      <c r="C1125" s="23"/>
      <c r="D1125" s="20" t="s">
        <v>15</v>
      </c>
      <c r="E1125" s="20"/>
      <c r="F1125" s="20"/>
      <c r="G1125" s="20"/>
      <c r="H1125" s="20"/>
      <c r="I1125" s="20" t="s">
        <v>16</v>
      </c>
      <c r="J1125" s="20"/>
      <c r="K1125" s="20"/>
      <c r="L1125" s="20"/>
      <c r="M1125" s="23"/>
      <c r="N1125" s="23"/>
      <c r="O1125" s="24" t="s">
        <v>17</v>
      </c>
      <c r="P1125" s="23"/>
      <c r="Q1125" s="23"/>
      <c r="R1125" s="23"/>
      <c r="S1125" s="20"/>
      <c r="T1125" s="20" t="s">
        <v>18</v>
      </c>
      <c r="U1125" s="23"/>
      <c r="V1125" s="23"/>
      <c r="W1125" s="23"/>
      <c r="X1125" s="23"/>
      <c r="Y1125" s="24" t="s">
        <v>19</v>
      </c>
      <c r="Z1125" s="23"/>
      <c r="AA1125" s="23"/>
      <c r="AB1125" s="23"/>
      <c r="AC1125" s="24" t="s">
        <v>20</v>
      </c>
      <c r="AD1125" s="20"/>
      <c r="AE1125" s="20"/>
      <c r="AF1125" s="20"/>
      <c r="AG1125" s="20"/>
      <c r="AH1125" s="23"/>
      <c r="AI1125" s="24" t="s">
        <v>21</v>
      </c>
      <c r="AJ1125" s="23"/>
      <c r="AK1125" s="23"/>
      <c r="AL1125" s="20"/>
      <c r="AM1125" s="24" t="s">
        <v>31</v>
      </c>
      <c r="AN1125" s="20"/>
      <c r="AO1125" s="23"/>
      <c r="AP1125" s="23"/>
      <c r="AQ1125" s="23"/>
      <c r="AR1125" s="23"/>
      <c r="AS1125" s="24" t="s">
        <v>91</v>
      </c>
      <c r="AT1125" s="23"/>
      <c r="AU1125" s="23"/>
      <c r="AV1125" s="23"/>
      <c r="AW1125" s="24" t="s">
        <v>32</v>
      </c>
      <c r="AX1125" s="20"/>
      <c r="AY1125" s="20"/>
      <c r="AZ1125" s="20"/>
      <c r="BA1125" s="20"/>
      <c r="BB1125" s="23"/>
      <c r="BC1125" s="24" t="s">
        <v>22</v>
      </c>
      <c r="BD1125" s="23"/>
      <c r="BE1125" s="23"/>
      <c r="BF1125" s="23"/>
      <c r="BG1125" s="24" t="s">
        <v>33</v>
      </c>
      <c r="BH1125" s="20"/>
      <c r="BI1125" s="23"/>
      <c r="BJ1125" s="23"/>
      <c r="BK1125" s="23"/>
      <c r="BL1125" s="23"/>
      <c r="BM1125" s="24" t="s">
        <v>34</v>
      </c>
      <c r="BN1125" s="23"/>
      <c r="BO1125" s="23"/>
      <c r="BP1125" s="23"/>
      <c r="BQ1125" s="24" t="s">
        <v>89</v>
      </c>
      <c r="BR1125" s="20"/>
      <c r="BS1125" s="20"/>
      <c r="BT1125" s="20"/>
      <c r="BU1125" s="20"/>
      <c r="BV1125" s="23"/>
      <c r="BW1125" s="24" t="s">
        <v>35</v>
      </c>
      <c r="BX1125" s="23"/>
      <c r="BY1125" s="23"/>
      <c r="BZ1125" s="23"/>
      <c r="CA1125" s="24" t="s">
        <v>90</v>
      </c>
      <c r="CB1125" s="20"/>
      <c r="CC1125" s="23"/>
      <c r="CD1125" s="23"/>
      <c r="CE1125" s="23"/>
      <c r="CF1125" s="23"/>
      <c r="CG1125" s="24" t="s">
        <v>92</v>
      </c>
      <c r="CH1125" s="23"/>
      <c r="CI1125" s="23"/>
      <c r="CJ1125" s="23"/>
      <c r="CK1125" s="24" t="s">
        <v>36</v>
      </c>
      <c r="CL1125" s="24"/>
      <c r="CM1125" s="23"/>
      <c r="CN1125" s="23"/>
      <c r="CO1125" s="23"/>
      <c r="CP1125" s="23"/>
      <c r="CQ1125" s="24" t="s">
        <v>93</v>
      </c>
      <c r="CR1125" s="23"/>
      <c r="CS1125" s="23"/>
    </row>
    <row r="1126" spans="1:101" ht="18" customHeight="1" thickBot="1">
      <c r="A1126" s="23"/>
      <c r="B1126" s="33"/>
      <c r="C1126" s="23"/>
      <c r="D1126" s="7" t="s">
        <v>2</v>
      </c>
      <c r="E1126" s="8"/>
      <c r="F1126" s="8" t="s">
        <v>3</v>
      </c>
      <c r="G1126" s="9"/>
      <c r="H1126" s="10"/>
      <c r="I1126" s="7" t="s">
        <v>4</v>
      </c>
      <c r="J1126" s="8"/>
      <c r="K1126" s="8" t="s">
        <v>5</v>
      </c>
      <c r="L1126" s="9"/>
      <c r="M1126" s="23"/>
      <c r="N1126" s="251" t="s">
        <v>79</v>
      </c>
      <c r="O1126" s="252"/>
      <c r="P1126" s="253" t="s">
        <v>80</v>
      </c>
      <c r="Q1126" s="254"/>
      <c r="R1126" s="23"/>
      <c r="S1126" s="7" t="s">
        <v>11</v>
      </c>
      <c r="T1126" s="8"/>
      <c r="U1126" s="8" t="s">
        <v>12</v>
      </c>
      <c r="V1126" s="9"/>
      <c r="W1126" s="20"/>
      <c r="X1126" s="251" t="s">
        <v>79</v>
      </c>
      <c r="Y1126" s="252"/>
      <c r="Z1126" s="253" t="s">
        <v>80</v>
      </c>
      <c r="AA1126" s="254"/>
      <c r="AB1126" s="20"/>
      <c r="AC1126" s="7" t="s">
        <v>4</v>
      </c>
      <c r="AD1126" s="8"/>
      <c r="AE1126" s="8" t="s">
        <v>5</v>
      </c>
      <c r="AF1126" s="9"/>
      <c r="AG1126" s="20"/>
      <c r="AH1126" s="251" t="s">
        <v>0</v>
      </c>
      <c r="AI1126" s="252"/>
      <c r="AJ1126" s="253" t="s">
        <v>1</v>
      </c>
      <c r="AK1126" s="254"/>
      <c r="AL1126" s="20"/>
      <c r="AM1126" s="7" t="s">
        <v>11</v>
      </c>
      <c r="AN1126" s="8"/>
      <c r="AO1126" s="8" t="s">
        <v>12</v>
      </c>
      <c r="AP1126" s="9"/>
      <c r="AQ1126" s="23"/>
      <c r="AR1126" s="251" t="s">
        <v>0</v>
      </c>
      <c r="AS1126" s="252"/>
      <c r="AT1126" s="253" t="s">
        <v>1</v>
      </c>
      <c r="AU1126" s="254"/>
      <c r="AV1126" s="36"/>
      <c r="AW1126" s="7" t="s">
        <v>4</v>
      </c>
      <c r="AX1126" s="8"/>
      <c r="AY1126" s="8" t="s">
        <v>5</v>
      </c>
      <c r="AZ1126" s="9"/>
      <c r="BA1126" s="20"/>
      <c r="BB1126" s="251" t="s">
        <v>0</v>
      </c>
      <c r="BC1126" s="252"/>
      <c r="BD1126" s="253" t="s">
        <v>1</v>
      </c>
      <c r="BE1126" s="254"/>
      <c r="BF1126" s="36"/>
      <c r="BG1126" s="7" t="s">
        <v>11</v>
      </c>
      <c r="BH1126" s="8"/>
      <c r="BI1126" s="8" t="s">
        <v>12</v>
      </c>
      <c r="BJ1126" s="9"/>
      <c r="BK1126" s="36"/>
      <c r="BL1126" s="251" t="s">
        <v>0</v>
      </c>
      <c r="BM1126" s="252"/>
      <c r="BN1126" s="253" t="s">
        <v>1</v>
      </c>
      <c r="BO1126" s="254"/>
      <c r="BP1126" s="36"/>
      <c r="BQ1126" s="7" t="s">
        <v>4</v>
      </c>
      <c r="BR1126" s="8"/>
      <c r="BS1126" s="8" t="s">
        <v>5</v>
      </c>
      <c r="BT1126" s="9"/>
      <c r="BU1126" s="20"/>
      <c r="BV1126" s="251" t="s">
        <v>0</v>
      </c>
      <c r="BW1126" s="252"/>
      <c r="BX1126" s="253" t="s">
        <v>1</v>
      </c>
      <c r="BY1126" s="254"/>
      <c r="BZ1126" s="36"/>
      <c r="CA1126" s="7" t="s">
        <v>11</v>
      </c>
      <c r="CB1126" s="8"/>
      <c r="CC1126" s="8" t="s">
        <v>12</v>
      </c>
      <c r="CD1126" s="9"/>
      <c r="CE1126" s="36"/>
      <c r="CF1126" s="251" t="s">
        <v>0</v>
      </c>
      <c r="CG1126" s="252"/>
      <c r="CH1126" s="253" t="s">
        <v>1</v>
      </c>
      <c r="CI1126" s="254"/>
      <c r="CJ1126" s="23"/>
      <c r="CK1126" s="7" t="s">
        <v>23</v>
      </c>
      <c r="CL1126" s="8"/>
      <c r="CM1126" s="8" t="s">
        <v>24</v>
      </c>
      <c r="CN1126" s="9"/>
      <c r="CO1126" s="23"/>
      <c r="CP1126" s="251" t="s">
        <v>0</v>
      </c>
      <c r="CQ1126" s="252"/>
      <c r="CR1126" s="253" t="s">
        <v>1</v>
      </c>
      <c r="CS1126" s="254"/>
      <c r="CU1126" s="26" t="s">
        <v>25</v>
      </c>
      <c r="CW1126" s="50" t="s">
        <v>44</v>
      </c>
    </row>
    <row r="1127" spans="1:101" ht="18" customHeight="1" thickTop="1" thickBot="1">
      <c r="B1127" s="34">
        <v>1.52</v>
      </c>
      <c r="D1127" s="11">
        <v>1</v>
      </c>
      <c r="E1127" s="12">
        <v>0</v>
      </c>
      <c r="F1127" s="13">
        <v>0</v>
      </c>
      <c r="G1127" s="40">
        <f t="shared" ref="G1127" si="11854">-1/($E$4*$B1127)</f>
        <v>-0.69113849862601673</v>
      </c>
      <c r="H1127" s="10"/>
      <c r="I1127" s="11">
        <v>1</v>
      </c>
      <c r="J1127" s="12">
        <v>0</v>
      </c>
      <c r="K1127" s="13">
        <v>0</v>
      </c>
      <c r="L1127" s="14">
        <v>0</v>
      </c>
      <c r="N1127" s="1">
        <f t="shared" ref="N1127" si="11855">D1127*I1127+F1127*I1130-E1127*J1127-G1127*J1130</f>
        <v>0.33533638258293963</v>
      </c>
      <c r="O1127" s="4">
        <f t="shared" ref="O1127" si="11856">(D1127*J1127+E1127*I1127+F1127*J1130+G1127*I1130)</f>
        <v>0</v>
      </c>
      <c r="P1127" s="2">
        <f t="shared" ref="P1127" si="11857">D1127*K1127+F1127*K1130-E1127*L1127-G1127*L1130</f>
        <v>0</v>
      </c>
      <c r="Q1127" s="3">
        <f t="shared" ref="Q1127" si="11858">(D1127*L1127+E1127*K1127+F1127*L1130+G1127*K1130)</f>
        <v>-0.69113849862601673</v>
      </c>
      <c r="S1127" s="11">
        <v>1</v>
      </c>
      <c r="T1127" s="12">
        <v>0</v>
      </c>
      <c r="U1127" s="13">
        <v>0</v>
      </c>
      <c r="V1127" s="40">
        <f t="shared" ref="V1127" si="11859">-1/($T$4*$B1127)</f>
        <v>-1.3205434300323271</v>
      </c>
      <c r="W1127" s="20"/>
      <c r="X1127" s="1">
        <f t="shared" ref="X1127" si="11860">N1127*S1127+P1127*S1130-O1127*T1127-Q1127*T1130</f>
        <v>0.33533638258293963</v>
      </c>
      <c r="Y1127" s="4">
        <f t="shared" ref="Y1127" si="11861">(N1127*T1127+O1127*S1127+P1127*T1130+Q1127*S1130)</f>
        <v>0</v>
      </c>
      <c r="Z1127" s="2">
        <f t="shared" ref="Z1127" si="11862">N1127*U1127+P1127*U1130-O1127*V1127-Q1127*V1130</f>
        <v>0</v>
      </c>
      <c r="AA1127" s="3">
        <f t="shared" ref="AA1127" si="11863">(N1127*V1127+O1127*U1127+P1127*V1130+Q1127*U1130)</f>
        <v>-1.1339647554967245</v>
      </c>
      <c r="AB1127" s="20"/>
      <c r="AC1127" s="11">
        <v>1</v>
      </c>
      <c r="AD1127" s="12">
        <v>0</v>
      </c>
      <c r="AE1127" s="13">
        <v>0</v>
      </c>
      <c r="AF1127" s="14">
        <v>0</v>
      </c>
      <c r="AG1127" s="20"/>
      <c r="AH1127" s="1">
        <f t="shared" ref="AH1127" si="11864">X1127*AC1127+Z1127*AC1130-Y1127*AD1127-AA1127*AD1130</f>
        <v>-0.91053777307126849</v>
      </c>
      <c r="AI1127" s="4">
        <f t="shared" ref="AI1127" si="11865">(X1127*AD1127+Y1127*AC1127+Z1127*AD1130+AA1127*AC1130)</f>
        <v>0</v>
      </c>
      <c r="AJ1127" s="2">
        <f t="shared" ref="AJ1127" si="11866">X1127*AE1127+Z1127*AE1130-Y1127*AF1127-AA1127*AF1130</f>
        <v>0</v>
      </c>
      <c r="AK1127" s="3">
        <f t="shared" ref="AK1127" si="11867">(X1127*AF1127+Y1127*AE1127+Z1127*AF1130+AA1127*AE1130)</f>
        <v>-1.1339647554967245</v>
      </c>
      <c r="AL1127" s="20"/>
      <c r="AM1127" s="11">
        <v>1</v>
      </c>
      <c r="AN1127" s="12">
        <v>0</v>
      </c>
      <c r="AO1127" s="13">
        <v>0</v>
      </c>
      <c r="AP1127" s="40">
        <f t="shared" ref="AP1127" si="11868">-1/($AN$4*$B1127)</f>
        <v>-1.3723294468963396</v>
      </c>
      <c r="AR1127" s="1">
        <f t="shared" ref="AR1127" si="11869">AH1127*AM1127+AJ1127*AM1130-AI1127*AN1127-AK1127*AN1130</f>
        <v>-0.91053777307126849</v>
      </c>
      <c r="AS1127" s="4">
        <f t="shared" ref="AS1127" si="11870">(AH1127*AN1127+AI1127*AM1127+AJ1127*AN1130+AK1127*AM1130)</f>
        <v>0</v>
      </c>
      <c r="AT1127" s="2">
        <f t="shared" ref="AT1127" si="11871">AH1127*AO1127+AJ1127*AO1130-AI1127*AP1127-AK1127*AP1130</f>
        <v>0</v>
      </c>
      <c r="AU1127" s="3">
        <f t="shared" ref="AU1127" si="11872">(AH1127*AP1127+AI1127*AO1127+AJ1127*AP1130+AK1127*AO1130)</f>
        <v>0.11559304300039419</v>
      </c>
      <c r="AV1127" s="20"/>
      <c r="AW1127" s="11">
        <v>1</v>
      </c>
      <c r="AX1127" s="12">
        <v>0</v>
      </c>
      <c r="AY1127" s="13">
        <v>0</v>
      </c>
      <c r="AZ1127" s="14">
        <v>0</v>
      </c>
      <c r="BA1127" s="20"/>
      <c r="BB1127" s="1">
        <f t="shared" ref="BB1127" si="11873">AR1127*AW1127+AT1127*AW1130-AS1127*AX1127-AU1127*AX1130</f>
        <v>-0.78353701387700914</v>
      </c>
      <c r="BC1127" s="4">
        <f t="shared" ref="BC1127" si="11874">(AR1127*AX1127+AS1127*AW1127+AT1127*AX1130+AU1127*AW1130)</f>
        <v>0</v>
      </c>
      <c r="BD1127" s="2">
        <f t="shared" ref="BD1127" si="11875">AR1127*AY1127+AT1127*AY1130-AS1127*AZ1127-AU1127*AZ1130</f>
        <v>0</v>
      </c>
      <c r="BE1127" s="3">
        <f t="shared" ref="BE1127" si="11876">(AR1127*AZ1127+AS1127*AY1127+AT1127*AZ1130+AU1127*AY1130)</f>
        <v>0.11559304300039419</v>
      </c>
      <c r="BF1127" s="20"/>
      <c r="BG1127" s="11">
        <v>1</v>
      </c>
      <c r="BH1127" s="12">
        <v>0</v>
      </c>
      <c r="BI1127" s="13">
        <v>0</v>
      </c>
      <c r="BJ1127" s="40">
        <f t="shared" ref="BJ1127" si="11877">-1/($BH$4*$B1127)</f>
        <v>-1.3205434300323271</v>
      </c>
      <c r="BK1127" s="20"/>
      <c r="BL1127" s="1">
        <f t="shared" ref="BL1127" si="11878">BB1127*BG1127+BD1127*BG1130-BC1127*BH1127-BE1127*BH1130</f>
        <v>-0.78353701387700914</v>
      </c>
      <c r="BM1127" s="4">
        <f t="shared" ref="BM1127" si="11879">(BB1127*BH1127+BC1127*BG1127+BD1127*BH1130+BE1127*BG1130)</f>
        <v>0</v>
      </c>
      <c r="BN1127" s="2">
        <f t="shared" ref="BN1127" si="11880">BB1127*BI1127+BD1127*BI1130-BC1127*BJ1127-BE1127*BJ1130</f>
        <v>0</v>
      </c>
      <c r="BO1127" s="3">
        <f t="shared" ref="BO1127" si="11881">(BB1127*BJ1127+BC1127*BI1127+BD1127*BJ1130+BE1127*BI1130)</f>
        <v>1.150287698862827</v>
      </c>
      <c r="BP1127" s="20"/>
      <c r="BQ1127" s="11">
        <v>1</v>
      </c>
      <c r="BR1127" s="12">
        <v>0</v>
      </c>
      <c r="BS1127" s="13">
        <v>0</v>
      </c>
      <c r="BT1127" s="14">
        <v>0</v>
      </c>
      <c r="BU1127" s="20"/>
      <c r="BV1127" s="1">
        <f t="shared" ref="BV1127" si="11882">BL1127*BQ1127+BN1127*BQ1130-BM1127*BR1127-BO1127*BR1130</f>
        <v>0.32268754822804901</v>
      </c>
      <c r="BW1127" s="4">
        <f t="shared" ref="BW1127" si="11883">(BL1127*BR1127+BM1127*BQ1127+BN1127*BR1130+BO1127*BQ1130)</f>
        <v>0</v>
      </c>
      <c r="BX1127" s="2">
        <f t="shared" ref="BX1127" si="11884">BL1127*BS1127+BN1127*BS1130-BM1127*BT1127-BO1127*BT1130</f>
        <v>0</v>
      </c>
      <c r="BY1127" s="3">
        <f t="shared" ref="BY1127" si="11885">(BL1127*BT1127+BM1127*BS1127+BN1127*BT1130+BO1127*BS1130)</f>
        <v>1.150287698862827</v>
      </c>
      <c r="BZ1127" s="20"/>
      <c r="CA1127" s="11">
        <v>1</v>
      </c>
      <c r="CB1127" s="12">
        <v>0</v>
      </c>
      <c r="CC1127" s="13">
        <v>0</v>
      </c>
      <c r="CD1127" s="40">
        <f t="shared" ref="CD1127" si="11886">-1/($CB$4*$B1127)</f>
        <v>-0.69113849862601673</v>
      </c>
      <c r="CE1127" s="20"/>
      <c r="CF1127" s="1">
        <f t="shared" ref="CF1127" si="11887">BV1127*CA1127+BX1127*CA1130-BW1127*CB1127-BY1127*CB1130</f>
        <v>0.32268754822804901</v>
      </c>
      <c r="CG1127" s="4">
        <f t="shared" ref="CG1127" si="11888">(BV1127*CB1127+BW1127*CA1127+BX1127*CB1130+BY1127*CA1130)</f>
        <v>0</v>
      </c>
      <c r="CH1127" s="2">
        <f t="shared" ref="CH1127" si="11889">BV1127*CC1127+BX1127*CC1130-BW1127*CD1127-BY1127*CD1130</f>
        <v>0</v>
      </c>
      <c r="CI1127" s="3">
        <f t="shared" ref="CI1127" si="11890">(BV1127*CD1127+BW1127*CC1127+BX1127*CD1130+BY1127*CC1130)</f>
        <v>0.92726591125518287</v>
      </c>
      <c r="CJ1127" s="28"/>
      <c r="CK1127" s="11">
        <v>1</v>
      </c>
      <c r="CL1127" s="12">
        <v>0</v>
      </c>
      <c r="CM1127" s="13">
        <v>0</v>
      </c>
      <c r="CN1127" s="14">
        <v>0</v>
      </c>
      <c r="CP1127" s="1">
        <f t="shared" ref="CP1127" si="11891">CF1127*CK1127+CH1127*CK1130-CG1127*CL1127-CI1127*CL1130</f>
        <v>0.32268754822804901</v>
      </c>
      <c r="CQ1127" s="4">
        <f t="shared" ref="CQ1127" si="11892">(CF1127*CL1127+CG1127*CK1127+CH1127*CL1130+CI1127*CK1130)</f>
        <v>0.92726591125518287</v>
      </c>
      <c r="CR1127" s="2">
        <f t="shared" ref="CR1127" si="11893">CF1127*CM1127+CH1127*CM1130-CG1127*CN1127-CI1127*CN1130</f>
        <v>0</v>
      </c>
      <c r="CS1127" s="3">
        <f t="shared" ref="CS1127" si="11894">(CF1127*CN1127+CG1127*CM1127+CH1127*CN1130+CI1127*CM1130)</f>
        <v>0.92726591125518287</v>
      </c>
      <c r="CU1127" s="29">
        <f t="shared" ref="CU1127" si="11895">20*LOG(((1+$CL$4)/$CL$4)/((CP1127+CP1130)^2+(CQ1127+CQ1130)^2)^0.5)</f>
        <v>-1.640818388469954E-3</v>
      </c>
      <c r="CW1127" s="51">
        <f t="shared" ref="CW1127" si="11896">((CP1127^2+CQ1127^2)^0.5)/((CP1130^2+CQ1130^2)^0.5)</f>
        <v>0.96387347395510714</v>
      </c>
    </row>
    <row r="1128" spans="1:101" ht="18" customHeight="1" thickBot="1">
      <c r="D1128" s="11"/>
      <c r="E1128" s="13"/>
      <c r="F1128" s="13"/>
      <c r="G1128" s="15"/>
      <c r="H1128" s="10"/>
      <c r="I1128" s="11"/>
      <c r="J1128" s="13"/>
      <c r="K1128" s="13"/>
      <c r="L1128" s="15"/>
      <c r="N1128" s="5"/>
      <c r="Q1128" s="6"/>
      <c r="S1128" s="11"/>
      <c r="T1128" s="13"/>
      <c r="U1128" s="13"/>
      <c r="V1128" s="15"/>
      <c r="W1128" s="20"/>
      <c r="X1128" s="5"/>
      <c r="AA1128" s="6"/>
      <c r="AB1128" s="20"/>
      <c r="AC1128" s="11"/>
      <c r="AD1128" s="13"/>
      <c r="AE1128" s="13"/>
      <c r="AF1128" s="15"/>
      <c r="AG1128" s="20"/>
      <c r="AH1128" s="5"/>
      <c r="AK1128" s="6"/>
      <c r="AL1128" s="20"/>
      <c r="AM1128" s="11"/>
      <c r="AN1128" s="13"/>
      <c r="AO1128" s="13"/>
      <c r="AP1128" s="15"/>
      <c r="AR1128" s="5"/>
      <c r="AU1128" s="6"/>
      <c r="AW1128" s="11"/>
      <c r="AX1128" s="13"/>
      <c r="AY1128" s="13"/>
      <c r="AZ1128" s="15"/>
      <c r="BA1128" s="20"/>
      <c r="BB1128" s="5"/>
      <c r="BE1128" s="6"/>
      <c r="BG1128" s="11"/>
      <c r="BH1128" s="13"/>
      <c r="BI1128" s="13"/>
      <c r="BJ1128" s="15"/>
      <c r="BL1128" s="5"/>
      <c r="BO1128" s="6"/>
      <c r="BQ1128" s="11"/>
      <c r="BR1128" s="13"/>
      <c r="BS1128" s="13"/>
      <c r="BT1128" s="15"/>
      <c r="BU1128" s="20"/>
      <c r="BV1128" s="5"/>
      <c r="BY1128" s="6"/>
      <c r="CA1128" s="11"/>
      <c r="CB1128" s="13"/>
      <c r="CC1128" s="13"/>
      <c r="CD1128" s="15"/>
      <c r="CF1128" s="5"/>
      <c r="CI1128" s="6"/>
      <c r="CK1128" s="11"/>
      <c r="CL1128" s="13"/>
      <c r="CM1128" s="13"/>
      <c r="CN1128" s="15"/>
      <c r="CP1128" s="5"/>
      <c r="CS1128" s="6"/>
      <c r="CW1128" s="52"/>
    </row>
    <row r="1129" spans="1:101" ht="18" customHeight="1" thickBot="1">
      <c r="D1129" s="11" t="s">
        <v>6</v>
      </c>
      <c r="E1129" s="13"/>
      <c r="F1129" s="13" t="s">
        <v>7</v>
      </c>
      <c r="G1129" s="15"/>
      <c r="H1129" s="10"/>
      <c r="I1129" s="11" t="s">
        <v>8</v>
      </c>
      <c r="J1129" s="13"/>
      <c r="K1129" s="13" t="s">
        <v>9</v>
      </c>
      <c r="L1129" s="15"/>
      <c r="N1129" s="251" t="s">
        <v>26</v>
      </c>
      <c r="O1129" s="252"/>
      <c r="P1129" s="253" t="s">
        <v>27</v>
      </c>
      <c r="Q1129" s="254"/>
      <c r="S1129" s="11" t="s">
        <v>13</v>
      </c>
      <c r="T1129" s="13"/>
      <c r="U1129" s="13" t="s">
        <v>14</v>
      </c>
      <c r="V1129" s="15"/>
      <c r="W1129" s="20"/>
      <c r="X1129" s="251" t="s">
        <v>26</v>
      </c>
      <c r="Y1129" s="252"/>
      <c r="Z1129" s="253" t="s">
        <v>27</v>
      </c>
      <c r="AA1129" s="254"/>
      <c r="AB1129" s="20"/>
      <c r="AC1129" s="11" t="s">
        <v>8</v>
      </c>
      <c r="AD1129" s="13"/>
      <c r="AE1129" s="13" t="s">
        <v>9</v>
      </c>
      <c r="AF1129" s="15"/>
      <c r="AG1129" s="20"/>
      <c r="AH1129" s="251" t="s">
        <v>26</v>
      </c>
      <c r="AI1129" s="252"/>
      <c r="AJ1129" s="253" t="s">
        <v>27</v>
      </c>
      <c r="AK1129" s="254"/>
      <c r="AL1129" s="20"/>
      <c r="AM1129" s="11" t="s">
        <v>13</v>
      </c>
      <c r="AN1129" s="13"/>
      <c r="AO1129" s="13" t="s">
        <v>14</v>
      </c>
      <c r="AP1129" s="15"/>
      <c r="AR1129" s="251" t="s">
        <v>26</v>
      </c>
      <c r="AS1129" s="252"/>
      <c r="AT1129" s="253" t="s">
        <v>27</v>
      </c>
      <c r="AU1129" s="254"/>
      <c r="AV1129" s="36"/>
      <c r="AW1129" s="11" t="s">
        <v>8</v>
      </c>
      <c r="AX1129" s="13"/>
      <c r="AY1129" s="13" t="s">
        <v>9</v>
      </c>
      <c r="AZ1129" s="15"/>
      <c r="BA1129" s="20"/>
      <c r="BB1129" s="251" t="s">
        <v>26</v>
      </c>
      <c r="BC1129" s="252"/>
      <c r="BD1129" s="253" t="s">
        <v>27</v>
      </c>
      <c r="BE1129" s="254"/>
      <c r="BF1129" s="36"/>
      <c r="BG1129" s="11" t="s">
        <v>13</v>
      </c>
      <c r="BH1129" s="13"/>
      <c r="BI1129" s="13" t="s">
        <v>14</v>
      </c>
      <c r="BJ1129" s="15"/>
      <c r="BK1129" s="36"/>
      <c r="BL1129" s="251" t="s">
        <v>26</v>
      </c>
      <c r="BM1129" s="252"/>
      <c r="BN1129" s="253" t="s">
        <v>27</v>
      </c>
      <c r="BO1129" s="254"/>
      <c r="BP1129" s="36"/>
      <c r="BQ1129" s="11" t="s">
        <v>8</v>
      </c>
      <c r="BR1129" s="13"/>
      <c r="BS1129" s="13" t="s">
        <v>9</v>
      </c>
      <c r="BT1129" s="15"/>
      <c r="BU1129" s="20"/>
      <c r="BV1129" s="251" t="s">
        <v>26</v>
      </c>
      <c r="BW1129" s="252"/>
      <c r="BX1129" s="253" t="s">
        <v>27</v>
      </c>
      <c r="BY1129" s="254"/>
      <c r="BZ1129" s="36"/>
      <c r="CA1129" s="11" t="s">
        <v>13</v>
      </c>
      <c r="CB1129" s="13"/>
      <c r="CC1129" s="13" t="s">
        <v>14</v>
      </c>
      <c r="CD1129" s="15"/>
      <c r="CE1129" s="36"/>
      <c r="CF1129" s="251" t="s">
        <v>26</v>
      </c>
      <c r="CG1129" s="252"/>
      <c r="CH1129" s="253" t="s">
        <v>27</v>
      </c>
      <c r="CI1129" s="254"/>
      <c r="CK1129" s="11" t="s">
        <v>28</v>
      </c>
      <c r="CL1129" s="13"/>
      <c r="CM1129" s="13" t="s">
        <v>29</v>
      </c>
      <c r="CN1129" s="15"/>
      <c r="CP1129" s="251" t="s">
        <v>26</v>
      </c>
      <c r="CQ1129" s="252"/>
      <c r="CR1129" s="253" t="s">
        <v>27</v>
      </c>
      <c r="CS1129" s="254"/>
      <c r="CU1129" s="38" t="s">
        <v>37</v>
      </c>
      <c r="CW1129" s="53" t="s">
        <v>45</v>
      </c>
    </row>
    <row r="1130" spans="1:101" ht="18" customHeight="1" thickTop="1" thickBot="1">
      <c r="D1130" s="16">
        <v>0</v>
      </c>
      <c r="E1130" s="17">
        <v>0</v>
      </c>
      <c r="F1130" s="18">
        <v>1</v>
      </c>
      <c r="G1130" s="19">
        <v>0</v>
      </c>
      <c r="H1130" s="10"/>
      <c r="I1130" s="16">
        <v>0</v>
      </c>
      <c r="J1130" s="17">
        <f t="shared" ref="J1130" si="11897">-1/($J$4*$B1127)</f>
        <v>-0.96169381207733551</v>
      </c>
      <c r="K1130" s="18">
        <v>1</v>
      </c>
      <c r="L1130" s="19">
        <v>0</v>
      </c>
      <c r="N1130" s="1">
        <f t="shared" ref="N1130" si="11898">D1130*I1127+F1130*I1130-E1130*J1127-G1130*J1130</f>
        <v>0</v>
      </c>
      <c r="O1130" s="4">
        <f t="shared" ref="O1130" si="11899">(D1130*J1127+E1130*I1127+F1130*J1130+G1130*I1130)</f>
        <v>-0.96169381207733551</v>
      </c>
      <c r="P1130" s="2">
        <f t="shared" ref="P1130" si="11900">D1130*K1127+F1130*K1130-E1130*L1127-G1130*L1130</f>
        <v>1</v>
      </c>
      <c r="Q1130" s="3">
        <f t="shared" ref="Q1130" si="11901">(D1130*L1127+E1130*K1127+F1130*L1130+G1130*K1130)</f>
        <v>0</v>
      </c>
      <c r="S1130" s="16">
        <v>0</v>
      </c>
      <c r="T1130" s="17">
        <v>0</v>
      </c>
      <c r="U1130" s="18">
        <v>1</v>
      </c>
      <c r="V1130" s="19">
        <v>0</v>
      </c>
      <c r="W1130" s="20"/>
      <c r="X1130" s="1">
        <f t="shared" ref="X1130" si="11902">N1130*S1127+P1130*S1130-O1130*T1127-Q1130*T1130</f>
        <v>0</v>
      </c>
      <c r="Y1130" s="4">
        <f t="shared" ref="Y1130" si="11903">(N1130*T1127+O1130*S1127+P1130*T1130+Q1130*S1130)</f>
        <v>-0.96169381207733551</v>
      </c>
      <c r="Z1130" s="2">
        <f t="shared" ref="Z1130" si="11904">N1130*U1127+P1130*U1130-O1130*V1127-Q1130*V1130</f>
        <v>-0.26995844524146873</v>
      </c>
      <c r="AA1130" s="3">
        <f t="shared" ref="AA1130" si="11905">(N1130*V1127+O1130*U1127+P1130*V1130+Q1130*U1130)</f>
        <v>0</v>
      </c>
      <c r="AB1130" s="20"/>
      <c r="AC1130" s="16">
        <v>0</v>
      </c>
      <c r="AD1130" s="17">
        <f t="shared" ref="AD1130" si="11906">-1/($AD$4*$B1127)</f>
        <v>-1.098688605280737</v>
      </c>
      <c r="AE1130" s="18">
        <v>1</v>
      </c>
      <c r="AF1130" s="19">
        <v>0</v>
      </c>
      <c r="AG1130" s="20"/>
      <c r="AH1130" s="1">
        <f t="shared" ref="AH1130" si="11907">X1130*AC1127+Z1130*AC1130-Y1130*AD1127-AA1130*AD1130</f>
        <v>0</v>
      </c>
      <c r="AI1130" s="4">
        <f t="shared" ref="AI1130" si="11908">(X1130*AD1127+Y1130*AC1127+Z1130*AD1130+AA1130*AC1130)</f>
        <v>-0.66509354439123003</v>
      </c>
      <c r="AJ1130" s="2">
        <f t="shared" ref="AJ1130" si="11909">X1130*AE1127+Z1130*AE1130-Y1130*AF1127-AA1130*AF1130</f>
        <v>-0.26995844524146873</v>
      </c>
      <c r="AK1130" s="3">
        <f t="shared" ref="AK1130" si="11910">(X1130*AF1127+Y1130*AE1127+Z1130*AF1130+AA1130*AE1130)</f>
        <v>0</v>
      </c>
      <c r="AL1130" s="20"/>
      <c r="AM1130" s="16">
        <v>0</v>
      </c>
      <c r="AN1130" s="17">
        <v>0</v>
      </c>
      <c r="AO1130" s="18">
        <v>1</v>
      </c>
      <c r="AP1130" s="19">
        <v>0</v>
      </c>
      <c r="AR1130" s="1">
        <f t="shared" ref="AR1130" si="11911">AH1130*AM1127+AJ1130*AM1130-AI1130*AN1127-AK1130*AN1130</f>
        <v>0</v>
      </c>
      <c r="AS1130" s="4">
        <f t="shared" ref="AS1130" si="11912">(AH1130*AN1127+AI1130*AM1127+AJ1130*AN1130+AK1130*AM1130)</f>
        <v>-0.66509354439123003</v>
      </c>
      <c r="AT1130" s="2">
        <f t="shared" ref="AT1130" si="11913">AH1130*AO1127+AJ1130*AO1130-AI1130*AP1127-AK1130*AP1130</f>
        <v>-1.1826859011502115</v>
      </c>
      <c r="AU1130" s="3">
        <f t="shared" ref="AU1130" si="11914">(AH1130*AP1127+AI1130*AO1127+AJ1130*AP1130+AK1130*AO1130)</f>
        <v>0</v>
      </c>
      <c r="AV1130" s="20"/>
      <c r="AW1130" s="16">
        <v>0</v>
      </c>
      <c r="AX1130" s="17">
        <f t="shared" ref="AX1130" si="11915">-1/($AX$4*$B1127)</f>
        <v>-1.098688605280737</v>
      </c>
      <c r="AY1130" s="18">
        <v>1</v>
      </c>
      <c r="AZ1130" s="19">
        <v>0</v>
      </c>
      <c r="BA1130" s="20"/>
      <c r="BB1130" s="1">
        <f t="shared" ref="BB1130" si="11916">AR1130*AW1127+AT1130*AW1130-AS1130*AX1127-AU1130*AX1130</f>
        <v>0</v>
      </c>
      <c r="BC1130" s="4">
        <f t="shared" ref="BC1130" si="11917">(AR1130*AX1127+AS1130*AW1127+AT1130*AX1130+AU1130*AW1130)</f>
        <v>0.63430997882868745</v>
      </c>
      <c r="BD1130" s="2">
        <f t="shared" ref="BD1130" si="11918">AR1130*AY1127+AT1130*AY1130-AS1130*AZ1127-AU1130*AZ1130</f>
        <v>-1.1826859011502115</v>
      </c>
      <c r="BE1130" s="3">
        <f t="shared" ref="BE1130" si="11919">(AR1130*AZ1127+AS1130*AY1127+AT1130*AZ1130+AU1130*AY1130)</f>
        <v>0</v>
      </c>
      <c r="BF1130" s="20"/>
      <c r="BG1130" s="16">
        <v>0</v>
      </c>
      <c r="BH1130" s="17">
        <v>0</v>
      </c>
      <c r="BI1130" s="18">
        <v>1</v>
      </c>
      <c r="BJ1130" s="19">
        <v>0</v>
      </c>
      <c r="BK1130" s="20"/>
      <c r="BL1130" s="1">
        <f t="shared" ref="BL1130" si="11920">BB1130*BG1127+BD1130*BG1130-BC1130*BH1127-BE1130*BH1130</f>
        <v>0</v>
      </c>
      <c r="BM1130" s="4">
        <f t="shared" ref="BM1130" si="11921">(BB1130*BH1127+BC1130*BG1127+BD1130*BH1130+BE1130*BG1130)</f>
        <v>0.63430997882868745</v>
      </c>
      <c r="BN1130" s="2">
        <f t="shared" ref="BN1130" si="11922">BB1130*BI1127+BD1130*BI1130-BC1130*BJ1127-BE1130*BJ1130</f>
        <v>-0.34505202600404383</v>
      </c>
      <c r="BO1130" s="3">
        <f t="shared" ref="BO1130" si="11923">(BB1130*BJ1127+BC1130*BI1127+BD1130*BJ1130+BE1130*BI1130)</f>
        <v>0</v>
      </c>
      <c r="BP1130" s="20"/>
      <c r="BQ1130" s="16">
        <v>0</v>
      </c>
      <c r="BR1130" s="17">
        <f t="shared" ref="BR1130" si="11924">-1/($BR$4*$B1127)</f>
        <v>-0.96169381207733551</v>
      </c>
      <c r="BS1130" s="18">
        <v>1</v>
      </c>
      <c r="BT1130" s="19">
        <v>0</v>
      </c>
      <c r="BU1130" s="20"/>
      <c r="BV1130" s="1">
        <f t="shared" ref="BV1130" si="11925">BL1130*BQ1127+BN1130*BQ1130-BM1130*BR1127-BO1130*BR1130</f>
        <v>0</v>
      </c>
      <c r="BW1130" s="4">
        <f t="shared" ref="BW1130" si="11926">(BL1130*BR1127+BM1130*BQ1127+BN1130*BR1130+BO1130*BQ1130)</f>
        <v>0.96614437708152434</v>
      </c>
      <c r="BX1130" s="2">
        <f t="shared" ref="BX1130" si="11927">BL1130*BS1127+BN1130*BS1130-BM1130*BT1127-BO1130*BT1130</f>
        <v>-0.34505202600404383</v>
      </c>
      <c r="BY1130" s="3">
        <f t="shared" ref="BY1130" si="11928">(BL1130*BT1127+BM1130*BS1127+BN1130*BT1130+BO1130*BS1130)</f>
        <v>0</v>
      </c>
      <c r="BZ1130" s="20"/>
      <c r="CA1130" s="16">
        <v>0</v>
      </c>
      <c r="CB1130" s="17">
        <v>0</v>
      </c>
      <c r="CC1130" s="18">
        <v>1</v>
      </c>
      <c r="CD1130" s="19">
        <v>0</v>
      </c>
      <c r="CE1130" s="20"/>
      <c r="CF1130" s="1">
        <f t="shared" ref="CF1130" si="11929">BV1130*CA1127+BX1130*CA1130-BW1130*CB1127-BY1130*CB1130</f>
        <v>0</v>
      </c>
      <c r="CG1130" s="4">
        <f t="shared" ref="CG1130" si="11930">(BV1130*CB1127+BW1130*CA1127+BX1130*CB1130+BY1130*CA1130)</f>
        <v>0.96614437708152434</v>
      </c>
      <c r="CH1130" s="2">
        <f t="shared" ref="CH1130" si="11931">BV1130*CC1127+BX1130*CC1130-BW1130*CD1127-BY1130*CD1130</f>
        <v>0.32268754822804901</v>
      </c>
      <c r="CI1130" s="3">
        <f t="shared" ref="CI1130" si="11932">(BV1130*CD1127+BW1130*CC1127+BX1130*CD1130+BY1130*CC1130)</f>
        <v>0</v>
      </c>
      <c r="CK1130" s="16">
        <f t="shared" ref="CK1130" si="11933">1/$CL$4</f>
        <v>1</v>
      </c>
      <c r="CL1130" s="17">
        <v>0</v>
      </c>
      <c r="CM1130" s="18">
        <v>1</v>
      </c>
      <c r="CN1130" s="19">
        <v>0</v>
      </c>
      <c r="CP1130" s="1">
        <f t="shared" ref="CP1130" si="11934">CF1130*CK1127+CH1130*CK1130-CG1130*CL1127-CI1130*CL1130</f>
        <v>0.32268754822804901</v>
      </c>
      <c r="CQ1130" s="4">
        <f t="shared" ref="CQ1130" si="11935">(CF1130*CL1127+CG1130*CK1127+CH1130*CL1130+CI1130*CK1130)</f>
        <v>0.96614437708152434</v>
      </c>
      <c r="CR1130" s="2">
        <f t="shared" ref="CR1130" si="11936">CF1130*CM1127+CH1130*CM1130-CG1130*CN1127-CI1130*CN1130</f>
        <v>0.32268754822804901</v>
      </c>
      <c r="CS1130" s="3">
        <f t="shared" ref="CS1130" si="11937">(CF1130*CN1127+CG1130*CM1127+CH1130*CN1130+CI1130*CM1130)</f>
        <v>0</v>
      </c>
      <c r="CU1130" s="39">
        <f t="shared" ref="CU1130" si="11938">(180/PI())*ATAN(-1*(CQ1127/CP1127))</f>
        <v>-70.81215789832352</v>
      </c>
      <c r="CW1130" s="54">
        <f t="shared" ref="CW1130" si="11939">20*LOG(((1-(10^(CU1127/20)^2)*(1-((1-CW1127)/(1+CW1127))^2))^0.5))</f>
        <v>-31.450813104485583</v>
      </c>
    </row>
    <row r="1131" spans="1:101" ht="18" customHeight="1">
      <c r="E1131" s="20"/>
      <c r="F1131" s="20"/>
      <c r="G1131" s="20"/>
      <c r="H1131" s="20"/>
      <c r="I1131" s="20"/>
      <c r="J1131" s="20"/>
      <c r="K1131" s="20"/>
      <c r="L1131" s="20"/>
      <c r="M1131" s="20"/>
      <c r="N1131" s="20"/>
      <c r="O1131" s="20"/>
      <c r="P1131" s="20"/>
      <c r="Q1131" s="20"/>
      <c r="R1131" s="20"/>
      <c r="S1131" s="20"/>
      <c r="T1131" s="20"/>
      <c r="U1131" s="20"/>
      <c r="V1131" s="20"/>
      <c r="W1131" s="20"/>
      <c r="X1131" s="20"/>
      <c r="Y1131" s="20"/>
      <c r="Z1131" s="20"/>
      <c r="AA1131" s="20"/>
      <c r="AB1131" s="30"/>
      <c r="AC1131" s="20"/>
      <c r="AD1131" s="20"/>
      <c r="AE1131" s="20"/>
      <c r="AF1131" s="20"/>
      <c r="AG1131" s="20"/>
      <c r="AH1131" s="20"/>
      <c r="AI1131" s="20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  <c r="BA1131" s="20"/>
      <c r="BB1131" s="20"/>
      <c r="BC1131" s="20"/>
      <c r="BD1131" s="20"/>
      <c r="BE1131" s="20"/>
      <c r="BF1131" s="20"/>
      <c r="BG1131" s="20"/>
      <c r="BH1131" s="20"/>
      <c r="BI1131" s="20"/>
      <c r="BJ1131" s="20"/>
      <c r="BK1131" s="20"/>
      <c r="BL1131" s="20"/>
      <c r="BM1131" s="20"/>
      <c r="BN1131" s="20"/>
      <c r="BO1131" s="20"/>
      <c r="BP1131" s="20"/>
      <c r="BQ1131" s="20"/>
      <c r="BR1131" s="20"/>
      <c r="BS1131" s="20"/>
      <c r="BT1131" s="20"/>
      <c r="BU1131" s="20"/>
      <c r="BV1131" s="20"/>
      <c r="BW1131" s="20"/>
      <c r="BX1131" s="20"/>
      <c r="BY1131" s="20"/>
      <c r="BZ1131" s="20"/>
      <c r="CA1131" s="20"/>
      <c r="CB1131" s="20"/>
      <c r="CC1131" s="20"/>
      <c r="CD1131" s="20"/>
      <c r="CE1131" s="20"/>
      <c r="CF1131" s="20"/>
      <c r="CG1131" s="20"/>
      <c r="CH1131" s="20"/>
      <c r="CI1131" s="20"/>
      <c r="CJ1131" s="20"/>
      <c r="CK1131" s="20"/>
      <c r="CL1131" s="20"/>
    </row>
    <row r="1132" spans="1:101" ht="18" customHeight="1"/>
    <row r="1133" spans="1:101" ht="18" customHeight="1" thickBot="1">
      <c r="A1133" s="23"/>
      <c r="B1133" s="23"/>
      <c r="C1133" s="23"/>
      <c r="D1133" s="20" t="s">
        <v>15</v>
      </c>
      <c r="E1133" s="20"/>
      <c r="F1133" s="20"/>
      <c r="G1133" s="20"/>
      <c r="H1133" s="20"/>
      <c r="I1133" s="20" t="s">
        <v>16</v>
      </c>
      <c r="J1133" s="20"/>
      <c r="K1133" s="20"/>
      <c r="L1133" s="20"/>
      <c r="M1133" s="23"/>
      <c r="N1133" s="23"/>
      <c r="O1133" s="24" t="s">
        <v>17</v>
      </c>
      <c r="P1133" s="23"/>
      <c r="Q1133" s="23"/>
      <c r="R1133" s="23"/>
      <c r="S1133" s="20"/>
      <c r="T1133" s="20" t="s">
        <v>18</v>
      </c>
      <c r="U1133" s="23"/>
      <c r="V1133" s="23"/>
      <c r="W1133" s="23"/>
      <c r="X1133" s="23"/>
      <c r="Y1133" s="24" t="s">
        <v>19</v>
      </c>
      <c r="Z1133" s="23"/>
      <c r="AA1133" s="23"/>
      <c r="AB1133" s="23"/>
      <c r="AC1133" s="24" t="s">
        <v>20</v>
      </c>
      <c r="AD1133" s="20"/>
      <c r="AE1133" s="20"/>
      <c r="AF1133" s="20"/>
      <c r="AG1133" s="20"/>
      <c r="AH1133" s="23"/>
      <c r="AI1133" s="24" t="s">
        <v>21</v>
      </c>
      <c r="AJ1133" s="23"/>
      <c r="AK1133" s="23"/>
      <c r="AL1133" s="20"/>
      <c r="AM1133" s="24" t="s">
        <v>31</v>
      </c>
      <c r="AN1133" s="20"/>
      <c r="AO1133" s="23"/>
      <c r="AP1133" s="23"/>
      <c r="AQ1133" s="23"/>
      <c r="AR1133" s="23"/>
      <c r="AS1133" s="24" t="s">
        <v>91</v>
      </c>
      <c r="AT1133" s="23"/>
      <c r="AU1133" s="23"/>
      <c r="AV1133" s="23"/>
      <c r="AW1133" s="24" t="s">
        <v>32</v>
      </c>
      <c r="AX1133" s="20"/>
      <c r="AY1133" s="20"/>
      <c r="AZ1133" s="20"/>
      <c r="BA1133" s="20"/>
      <c r="BB1133" s="23"/>
      <c r="BC1133" s="24" t="s">
        <v>22</v>
      </c>
      <c r="BD1133" s="23"/>
      <c r="BE1133" s="23"/>
      <c r="BF1133" s="23"/>
      <c r="BG1133" s="24" t="s">
        <v>33</v>
      </c>
      <c r="BH1133" s="20"/>
      <c r="BI1133" s="23"/>
      <c r="BJ1133" s="23"/>
      <c r="BK1133" s="23"/>
      <c r="BL1133" s="23"/>
      <c r="BM1133" s="24" t="s">
        <v>34</v>
      </c>
      <c r="BN1133" s="23"/>
      <c r="BO1133" s="23"/>
      <c r="BP1133" s="23"/>
      <c r="BQ1133" s="24" t="s">
        <v>89</v>
      </c>
      <c r="BR1133" s="20"/>
      <c r="BS1133" s="20"/>
      <c r="BT1133" s="20"/>
      <c r="BU1133" s="20"/>
      <c r="BV1133" s="23"/>
      <c r="BW1133" s="24" t="s">
        <v>35</v>
      </c>
      <c r="BX1133" s="23"/>
      <c r="BY1133" s="23"/>
      <c r="BZ1133" s="23"/>
      <c r="CA1133" s="24" t="s">
        <v>90</v>
      </c>
      <c r="CB1133" s="20"/>
      <c r="CC1133" s="23"/>
      <c r="CD1133" s="23"/>
      <c r="CE1133" s="23"/>
      <c r="CF1133" s="23"/>
      <c r="CG1133" s="24" t="s">
        <v>92</v>
      </c>
      <c r="CH1133" s="23"/>
      <c r="CI1133" s="23"/>
      <c r="CJ1133" s="23"/>
      <c r="CK1133" s="24" t="s">
        <v>36</v>
      </c>
      <c r="CL1133" s="24"/>
      <c r="CM1133" s="23"/>
      <c r="CN1133" s="23"/>
      <c r="CO1133" s="23"/>
      <c r="CP1133" s="23"/>
      <c r="CQ1133" s="24" t="s">
        <v>93</v>
      </c>
      <c r="CR1133" s="23"/>
      <c r="CS1133" s="23"/>
    </row>
    <row r="1134" spans="1:101" ht="18" customHeight="1" thickBot="1">
      <c r="A1134" s="23"/>
      <c r="B1134" s="33"/>
      <c r="C1134" s="23"/>
      <c r="D1134" s="7" t="s">
        <v>2</v>
      </c>
      <c r="E1134" s="8"/>
      <c r="F1134" s="8" t="s">
        <v>3</v>
      </c>
      <c r="G1134" s="9"/>
      <c r="H1134" s="10"/>
      <c r="I1134" s="7" t="s">
        <v>4</v>
      </c>
      <c r="J1134" s="8"/>
      <c r="K1134" s="8" t="s">
        <v>5</v>
      </c>
      <c r="L1134" s="9"/>
      <c r="M1134" s="23"/>
      <c r="N1134" s="251" t="s">
        <v>79</v>
      </c>
      <c r="O1134" s="252"/>
      <c r="P1134" s="253" t="s">
        <v>80</v>
      </c>
      <c r="Q1134" s="254"/>
      <c r="R1134" s="23"/>
      <c r="S1134" s="7" t="s">
        <v>11</v>
      </c>
      <c r="T1134" s="8"/>
      <c r="U1134" s="8" t="s">
        <v>12</v>
      </c>
      <c r="V1134" s="9"/>
      <c r="W1134" s="20"/>
      <c r="X1134" s="251" t="s">
        <v>79</v>
      </c>
      <c r="Y1134" s="252"/>
      <c r="Z1134" s="253" t="s">
        <v>80</v>
      </c>
      <c r="AA1134" s="254"/>
      <c r="AB1134" s="20"/>
      <c r="AC1134" s="7" t="s">
        <v>4</v>
      </c>
      <c r="AD1134" s="8"/>
      <c r="AE1134" s="8" t="s">
        <v>5</v>
      </c>
      <c r="AF1134" s="9"/>
      <c r="AG1134" s="20"/>
      <c r="AH1134" s="251" t="s">
        <v>0</v>
      </c>
      <c r="AI1134" s="252"/>
      <c r="AJ1134" s="253" t="s">
        <v>1</v>
      </c>
      <c r="AK1134" s="254"/>
      <c r="AL1134" s="20"/>
      <c r="AM1134" s="7" t="s">
        <v>11</v>
      </c>
      <c r="AN1134" s="8"/>
      <c r="AO1134" s="8" t="s">
        <v>12</v>
      </c>
      <c r="AP1134" s="9"/>
      <c r="AQ1134" s="23"/>
      <c r="AR1134" s="251" t="s">
        <v>0</v>
      </c>
      <c r="AS1134" s="252"/>
      <c r="AT1134" s="253" t="s">
        <v>1</v>
      </c>
      <c r="AU1134" s="254"/>
      <c r="AV1134" s="36"/>
      <c r="AW1134" s="7" t="s">
        <v>4</v>
      </c>
      <c r="AX1134" s="8"/>
      <c r="AY1134" s="8" t="s">
        <v>5</v>
      </c>
      <c r="AZ1134" s="9"/>
      <c r="BA1134" s="20"/>
      <c r="BB1134" s="251" t="s">
        <v>0</v>
      </c>
      <c r="BC1134" s="252"/>
      <c r="BD1134" s="253" t="s">
        <v>1</v>
      </c>
      <c r="BE1134" s="254"/>
      <c r="BF1134" s="36"/>
      <c r="BG1134" s="7" t="s">
        <v>11</v>
      </c>
      <c r="BH1134" s="8"/>
      <c r="BI1134" s="8" t="s">
        <v>12</v>
      </c>
      <c r="BJ1134" s="9"/>
      <c r="BK1134" s="36"/>
      <c r="BL1134" s="251" t="s">
        <v>0</v>
      </c>
      <c r="BM1134" s="252"/>
      <c r="BN1134" s="253" t="s">
        <v>1</v>
      </c>
      <c r="BO1134" s="254"/>
      <c r="BP1134" s="36"/>
      <c r="BQ1134" s="7" t="s">
        <v>4</v>
      </c>
      <c r="BR1134" s="8"/>
      <c r="BS1134" s="8" t="s">
        <v>5</v>
      </c>
      <c r="BT1134" s="9"/>
      <c r="BU1134" s="20"/>
      <c r="BV1134" s="251" t="s">
        <v>0</v>
      </c>
      <c r="BW1134" s="252"/>
      <c r="BX1134" s="253" t="s">
        <v>1</v>
      </c>
      <c r="BY1134" s="254"/>
      <c r="BZ1134" s="36"/>
      <c r="CA1134" s="7" t="s">
        <v>11</v>
      </c>
      <c r="CB1134" s="8"/>
      <c r="CC1134" s="8" t="s">
        <v>12</v>
      </c>
      <c r="CD1134" s="9"/>
      <c r="CE1134" s="36"/>
      <c r="CF1134" s="251" t="s">
        <v>0</v>
      </c>
      <c r="CG1134" s="252"/>
      <c r="CH1134" s="253" t="s">
        <v>1</v>
      </c>
      <c r="CI1134" s="254"/>
      <c r="CJ1134" s="23"/>
      <c r="CK1134" s="7" t="s">
        <v>23</v>
      </c>
      <c r="CL1134" s="8"/>
      <c r="CM1134" s="8" t="s">
        <v>24</v>
      </c>
      <c r="CN1134" s="9"/>
      <c r="CO1134" s="23"/>
      <c r="CP1134" s="251" t="s">
        <v>0</v>
      </c>
      <c r="CQ1134" s="252"/>
      <c r="CR1134" s="253" t="s">
        <v>1</v>
      </c>
      <c r="CS1134" s="254"/>
      <c r="CU1134" s="26" t="s">
        <v>25</v>
      </c>
      <c r="CW1134" s="50" t="s">
        <v>44</v>
      </c>
    </row>
    <row r="1135" spans="1:101" ht="18" customHeight="1" thickTop="1" thickBot="1">
      <c r="B1135" s="34">
        <v>1.53</v>
      </c>
      <c r="D1135" s="11">
        <v>1</v>
      </c>
      <c r="E1135" s="12">
        <v>0</v>
      </c>
      <c r="F1135" s="13">
        <v>0</v>
      </c>
      <c r="G1135" s="40">
        <f t="shared" ref="G1135" si="11940">-1/($E$4*$B1135)</f>
        <v>-0.68662125353695769</v>
      </c>
      <c r="H1135" s="10"/>
      <c r="I1135" s="11">
        <v>1</v>
      </c>
      <c r="J1135" s="12">
        <v>0</v>
      </c>
      <c r="K1135" s="13">
        <v>0</v>
      </c>
      <c r="L1135" s="14">
        <v>0</v>
      </c>
      <c r="N1135" s="1">
        <f t="shared" ref="N1135" si="11941">D1135*I1135+F1135*I1138-E1135*J1135-G1135*J1138</f>
        <v>0.3439964023749944</v>
      </c>
      <c r="O1135" s="4">
        <f t="shared" ref="O1135" si="11942">(D1135*J1135+E1135*I1135+F1135*J1138+G1135*I1138)</f>
        <v>0</v>
      </c>
      <c r="P1135" s="2">
        <f t="shared" ref="P1135" si="11943">D1135*K1135+F1135*K1138-E1135*L1135-G1135*L1138</f>
        <v>0</v>
      </c>
      <c r="Q1135" s="3">
        <f t="shared" ref="Q1135" si="11944">(D1135*L1135+E1135*K1135+F1135*L1138+G1135*K1138)</f>
        <v>-0.68662125353695769</v>
      </c>
      <c r="S1135" s="11">
        <v>1</v>
      </c>
      <c r="T1135" s="12">
        <v>0</v>
      </c>
      <c r="U1135" s="13">
        <v>0</v>
      </c>
      <c r="V1135" s="40">
        <f t="shared" ref="V1135" si="11945">-1/($T$4*$B1135)</f>
        <v>-1.3119124272216582</v>
      </c>
      <c r="W1135" s="20"/>
      <c r="X1135" s="1">
        <f t="shared" ref="X1135" si="11946">N1135*S1135+P1135*S1138-O1135*T1135-Q1135*T1138</f>
        <v>0.3439964023749944</v>
      </c>
      <c r="Y1135" s="4">
        <f t="shared" ref="Y1135" si="11947">(N1135*T1135+O1135*S1135+P1135*T1138+Q1135*S1138)</f>
        <v>0</v>
      </c>
      <c r="Z1135" s="2">
        <f t="shared" ref="Z1135" si="11948">N1135*U1135+P1135*U1138-O1135*V1135-Q1135*V1138</f>
        <v>0</v>
      </c>
      <c r="AA1135" s="3">
        <f t="shared" ref="AA1135" si="11949">(N1135*V1135+O1135*U1135+P1135*V1138+Q1135*U1138)</f>
        <v>-1.1379144087322548</v>
      </c>
      <c r="AB1135" s="20"/>
      <c r="AC1135" s="11">
        <v>1</v>
      </c>
      <c r="AD1135" s="12">
        <v>0</v>
      </c>
      <c r="AE1135" s="13">
        <v>0</v>
      </c>
      <c r="AF1135" s="14">
        <v>0</v>
      </c>
      <c r="AG1135" s="20"/>
      <c r="AH1135" s="1">
        <f t="shared" ref="AH1135" si="11950">X1135*AC1135+Z1135*AC1138-Y1135*AD1135-AA1135*AD1138</f>
        <v>-0.89804586159985611</v>
      </c>
      <c r="AI1135" s="4">
        <f t="shared" ref="AI1135" si="11951">(X1135*AD1135+Y1135*AC1135+Z1135*AD1138+AA1135*AC1138)</f>
        <v>0</v>
      </c>
      <c r="AJ1135" s="2">
        <f t="shared" ref="AJ1135" si="11952">X1135*AE1135+Z1135*AE1138-Y1135*AF1135-AA1135*AF1138</f>
        <v>0</v>
      </c>
      <c r="AK1135" s="3">
        <f t="shared" ref="AK1135" si="11953">(X1135*AF1135+Y1135*AE1135+Z1135*AF1138+AA1135*AE1138)</f>
        <v>-1.1379144087322548</v>
      </c>
      <c r="AL1135" s="20"/>
      <c r="AM1135" s="11">
        <v>1</v>
      </c>
      <c r="AN1135" s="12">
        <v>0</v>
      </c>
      <c r="AO1135" s="13">
        <v>0</v>
      </c>
      <c r="AP1135" s="40">
        <f t="shared" ref="AP1135" si="11954">-1/($AN$4*$B1135)</f>
        <v>-1.3633599733872135</v>
      </c>
      <c r="AR1135" s="1">
        <f t="shared" ref="AR1135" si="11955">AH1135*AM1135+AJ1135*AM1138-AI1135*AN1135-AK1135*AN1138</f>
        <v>-0.89804586159985611</v>
      </c>
      <c r="AS1135" s="4">
        <f t="shared" ref="AS1135" si="11956">(AH1135*AN1135+AI1135*AM1135+AJ1135*AN1138+AK1135*AM1138)</f>
        <v>0</v>
      </c>
      <c r="AT1135" s="2">
        <f t="shared" ref="AT1135" si="11957">AH1135*AO1135+AJ1135*AO1138-AI1135*AP1135-AK1135*AP1138</f>
        <v>0</v>
      </c>
      <c r="AU1135" s="3">
        <f t="shared" ref="AU1135" si="11958">(AH1135*AP1135+AI1135*AO1135+AJ1135*AP1138+AK1135*AO1138)</f>
        <v>8.6445373239022238E-2</v>
      </c>
      <c r="AV1135" s="20"/>
      <c r="AW1135" s="11">
        <v>1</v>
      </c>
      <c r="AX1135" s="12">
        <v>0</v>
      </c>
      <c r="AY1135" s="13">
        <v>0</v>
      </c>
      <c r="AZ1135" s="14">
        <v>0</v>
      </c>
      <c r="BA1135" s="20"/>
      <c r="BB1135" s="1">
        <f t="shared" ref="BB1135" si="11959">AR1135*AW1135+AT1135*AW1138-AS1135*AX1135-AU1135*AX1138</f>
        <v>-0.80369007678510429</v>
      </c>
      <c r="BC1135" s="4">
        <f t="shared" ref="BC1135" si="11960">(AR1135*AX1135+AS1135*AW1135+AT1135*AX1138+AU1135*AW1138)</f>
        <v>0</v>
      </c>
      <c r="BD1135" s="2">
        <f t="shared" ref="BD1135" si="11961">AR1135*AY1135+AT1135*AY1138-AS1135*AZ1135-AU1135*AZ1138</f>
        <v>0</v>
      </c>
      <c r="BE1135" s="3">
        <f t="shared" ref="BE1135" si="11962">(AR1135*AZ1135+AS1135*AY1135+AT1135*AZ1138+AU1135*AY1138)</f>
        <v>8.6445373239022238E-2</v>
      </c>
      <c r="BF1135" s="20"/>
      <c r="BG1135" s="11">
        <v>1</v>
      </c>
      <c r="BH1135" s="12">
        <v>0</v>
      </c>
      <c r="BI1135" s="13">
        <v>0</v>
      </c>
      <c r="BJ1135" s="40">
        <f t="shared" ref="BJ1135" si="11963">-1/($BH$4*$B1135)</f>
        <v>-1.3119124272216582</v>
      </c>
      <c r="BK1135" s="20"/>
      <c r="BL1135" s="1">
        <f t="shared" ref="BL1135" si="11964">BB1135*BG1135+BD1135*BG1138-BC1135*BH1135-BE1135*BH1138</f>
        <v>-0.80369007678510429</v>
      </c>
      <c r="BM1135" s="4">
        <f t="shared" ref="BM1135" si="11965">(BB1135*BH1135+BC1135*BG1135+BD1135*BH1138+BE1135*BG1138)</f>
        <v>0</v>
      </c>
      <c r="BN1135" s="2">
        <f t="shared" ref="BN1135" si="11966">BB1135*BI1135+BD1135*BI1138-BC1135*BJ1135-BE1135*BJ1138</f>
        <v>0</v>
      </c>
      <c r="BO1135" s="3">
        <f t="shared" ref="BO1135" si="11967">(BB1135*BJ1135+BC1135*BI1135+BD1135*BJ1138+BE1135*BI1138)</f>
        <v>1.1408163726081293</v>
      </c>
      <c r="BP1135" s="20"/>
      <c r="BQ1135" s="11">
        <v>1</v>
      </c>
      <c r="BR1135" s="12">
        <v>0</v>
      </c>
      <c r="BS1135" s="13">
        <v>0</v>
      </c>
      <c r="BT1135" s="14">
        <v>0</v>
      </c>
      <c r="BU1135" s="20"/>
      <c r="BV1135" s="1">
        <f t="shared" ref="BV1135" si="11968">BL1135*BQ1135+BN1135*BQ1138-BM1135*BR1135-BO1135*BR1138</f>
        <v>0.28625527635587589</v>
      </c>
      <c r="BW1135" s="4">
        <f t="shared" ref="BW1135" si="11969">(BL1135*BR1135+BM1135*BQ1135+BN1135*BR1138+BO1135*BQ1138)</f>
        <v>0</v>
      </c>
      <c r="BX1135" s="2">
        <f t="shared" ref="BX1135" si="11970">BL1135*BS1135+BN1135*BS1138-BM1135*BT1135-BO1135*BT1138</f>
        <v>0</v>
      </c>
      <c r="BY1135" s="3">
        <f t="shared" ref="BY1135" si="11971">(BL1135*BT1135+BM1135*BS1135+BN1135*BT1138+BO1135*BS1138)</f>
        <v>1.1408163726081293</v>
      </c>
      <c r="BZ1135" s="20"/>
      <c r="CA1135" s="11">
        <v>1</v>
      </c>
      <c r="CB1135" s="12">
        <v>0</v>
      </c>
      <c r="CC1135" s="13">
        <v>0</v>
      </c>
      <c r="CD1135" s="40">
        <f t="shared" ref="CD1135" si="11972">-1/($CB$4*$B1135)</f>
        <v>-0.68662125353695769</v>
      </c>
      <c r="CE1135" s="20"/>
      <c r="CF1135" s="1">
        <f t="shared" ref="CF1135" si="11973">BV1135*CA1135+BX1135*CA1138-BW1135*CB1135-BY1135*CB1138</f>
        <v>0.28625527635587589</v>
      </c>
      <c r="CG1135" s="4">
        <f t="shared" ref="CG1135" si="11974">(BV1135*CB1135+BW1135*CA1135+BX1135*CB1138+BY1135*CA1138)</f>
        <v>0</v>
      </c>
      <c r="CH1135" s="2">
        <f t="shared" ref="CH1135" si="11975">BV1135*CC1135+BX1135*CC1138-BW1135*CD1135-BY1135*CD1138</f>
        <v>0</v>
      </c>
      <c r="CI1135" s="3">
        <f t="shared" ref="CI1135" si="11976">(BV1135*CD1135+BW1135*CC1135+BX1135*CD1138+BY1135*CC1138)</f>
        <v>0.94426741592508956</v>
      </c>
      <c r="CJ1135" s="28"/>
      <c r="CK1135" s="11">
        <v>1</v>
      </c>
      <c r="CL1135" s="12">
        <v>0</v>
      </c>
      <c r="CM1135" s="13">
        <v>0</v>
      </c>
      <c r="CN1135" s="14">
        <v>0</v>
      </c>
      <c r="CP1135" s="1">
        <f t="shared" ref="CP1135" si="11977">CF1135*CK1135+CH1135*CK1138-CG1135*CL1135-CI1135*CL1138</f>
        <v>0.28625527635587589</v>
      </c>
      <c r="CQ1135" s="4">
        <f t="shared" ref="CQ1135" si="11978">(CF1135*CL1135+CG1135*CK1135+CH1135*CL1138+CI1135*CK1138)</f>
        <v>0.94426741592508956</v>
      </c>
      <c r="CR1135" s="2">
        <f t="shared" ref="CR1135" si="11979">CF1135*CM1135+CH1135*CM1138-CG1135*CN1135-CI1135*CN1138</f>
        <v>0</v>
      </c>
      <c r="CS1135" s="3">
        <f t="shared" ref="CS1135" si="11980">(CF1135*CN1135+CG1135*CM1135+CH1135*CN1138+CI1135*CM1138)</f>
        <v>0.94426741592508956</v>
      </c>
      <c r="CU1135" s="29">
        <f t="shared" ref="CU1135" si="11981">20*LOG(((1+$CL$4)/$CL$4)/((CP1135+CP1138)^2+(CQ1135+CQ1138)^2)^0.5)</f>
        <v>-8.4968438253512084E-4</v>
      </c>
      <c r="CW1135" s="51">
        <f t="shared" ref="CW1135" si="11982">((CP1135^2+CQ1135^2)^0.5)/((CP1138^2+CQ1138^2)^0.5)</f>
        <v>0.97355181803100166</v>
      </c>
    </row>
    <row r="1136" spans="1:101" ht="18" customHeight="1" thickBot="1">
      <c r="D1136" s="11"/>
      <c r="E1136" s="13"/>
      <c r="F1136" s="13"/>
      <c r="G1136" s="15"/>
      <c r="H1136" s="10"/>
      <c r="I1136" s="11"/>
      <c r="J1136" s="13"/>
      <c r="K1136" s="13"/>
      <c r="L1136" s="15"/>
      <c r="N1136" s="5"/>
      <c r="Q1136" s="6"/>
      <c r="S1136" s="11"/>
      <c r="T1136" s="13"/>
      <c r="U1136" s="13"/>
      <c r="V1136" s="15"/>
      <c r="W1136" s="20"/>
      <c r="X1136" s="5"/>
      <c r="AA1136" s="6"/>
      <c r="AB1136" s="20"/>
      <c r="AC1136" s="11"/>
      <c r="AD1136" s="13"/>
      <c r="AE1136" s="13"/>
      <c r="AF1136" s="15"/>
      <c r="AG1136" s="20"/>
      <c r="AH1136" s="5"/>
      <c r="AK1136" s="6"/>
      <c r="AL1136" s="20"/>
      <c r="AM1136" s="11"/>
      <c r="AN1136" s="13"/>
      <c r="AO1136" s="13"/>
      <c r="AP1136" s="15"/>
      <c r="AR1136" s="5"/>
      <c r="AU1136" s="6"/>
      <c r="AW1136" s="11"/>
      <c r="AX1136" s="13"/>
      <c r="AY1136" s="13"/>
      <c r="AZ1136" s="15"/>
      <c r="BA1136" s="20"/>
      <c r="BB1136" s="5"/>
      <c r="BE1136" s="6"/>
      <c r="BG1136" s="11"/>
      <c r="BH1136" s="13"/>
      <c r="BI1136" s="13"/>
      <c r="BJ1136" s="15"/>
      <c r="BL1136" s="5"/>
      <c r="BO1136" s="6"/>
      <c r="BQ1136" s="11"/>
      <c r="BR1136" s="13"/>
      <c r="BS1136" s="13"/>
      <c r="BT1136" s="15"/>
      <c r="BU1136" s="20"/>
      <c r="BV1136" s="5"/>
      <c r="BY1136" s="6"/>
      <c r="CA1136" s="11"/>
      <c r="CB1136" s="13"/>
      <c r="CC1136" s="13"/>
      <c r="CD1136" s="15"/>
      <c r="CF1136" s="5"/>
      <c r="CI1136" s="6"/>
      <c r="CK1136" s="11"/>
      <c r="CL1136" s="13"/>
      <c r="CM1136" s="13"/>
      <c r="CN1136" s="15"/>
      <c r="CP1136" s="5"/>
      <c r="CS1136" s="6"/>
      <c r="CW1136" s="52"/>
    </row>
    <row r="1137" spans="1:101" ht="18" customHeight="1" thickBot="1">
      <c r="D1137" s="11" t="s">
        <v>6</v>
      </c>
      <c r="E1137" s="13"/>
      <c r="F1137" s="13" t="s">
        <v>7</v>
      </c>
      <c r="G1137" s="15"/>
      <c r="H1137" s="10"/>
      <c r="I1137" s="11" t="s">
        <v>8</v>
      </c>
      <c r="J1137" s="13"/>
      <c r="K1137" s="13" t="s">
        <v>9</v>
      </c>
      <c r="L1137" s="15"/>
      <c r="N1137" s="251" t="s">
        <v>26</v>
      </c>
      <c r="O1137" s="252"/>
      <c r="P1137" s="253" t="s">
        <v>27</v>
      </c>
      <c r="Q1137" s="254"/>
      <c r="S1137" s="11" t="s">
        <v>13</v>
      </c>
      <c r="T1137" s="13"/>
      <c r="U1137" s="13" t="s">
        <v>14</v>
      </c>
      <c r="V1137" s="15"/>
      <c r="W1137" s="20"/>
      <c r="X1137" s="251" t="s">
        <v>26</v>
      </c>
      <c r="Y1137" s="252"/>
      <c r="Z1137" s="253" t="s">
        <v>27</v>
      </c>
      <c r="AA1137" s="254"/>
      <c r="AB1137" s="20"/>
      <c r="AC1137" s="11" t="s">
        <v>8</v>
      </c>
      <c r="AD1137" s="13"/>
      <c r="AE1137" s="13" t="s">
        <v>9</v>
      </c>
      <c r="AF1137" s="15"/>
      <c r="AG1137" s="20"/>
      <c r="AH1137" s="251" t="s">
        <v>26</v>
      </c>
      <c r="AI1137" s="252"/>
      <c r="AJ1137" s="253" t="s">
        <v>27</v>
      </c>
      <c r="AK1137" s="254"/>
      <c r="AL1137" s="20"/>
      <c r="AM1137" s="11" t="s">
        <v>13</v>
      </c>
      <c r="AN1137" s="13"/>
      <c r="AO1137" s="13" t="s">
        <v>14</v>
      </c>
      <c r="AP1137" s="15"/>
      <c r="AR1137" s="251" t="s">
        <v>26</v>
      </c>
      <c r="AS1137" s="252"/>
      <c r="AT1137" s="253" t="s">
        <v>27</v>
      </c>
      <c r="AU1137" s="254"/>
      <c r="AV1137" s="36"/>
      <c r="AW1137" s="11" t="s">
        <v>8</v>
      </c>
      <c r="AX1137" s="13"/>
      <c r="AY1137" s="13" t="s">
        <v>9</v>
      </c>
      <c r="AZ1137" s="15"/>
      <c r="BA1137" s="20"/>
      <c r="BB1137" s="251" t="s">
        <v>26</v>
      </c>
      <c r="BC1137" s="252"/>
      <c r="BD1137" s="253" t="s">
        <v>27</v>
      </c>
      <c r="BE1137" s="254"/>
      <c r="BF1137" s="36"/>
      <c r="BG1137" s="11" t="s">
        <v>13</v>
      </c>
      <c r="BH1137" s="13"/>
      <c r="BI1137" s="13" t="s">
        <v>14</v>
      </c>
      <c r="BJ1137" s="15"/>
      <c r="BK1137" s="36"/>
      <c r="BL1137" s="251" t="s">
        <v>26</v>
      </c>
      <c r="BM1137" s="252"/>
      <c r="BN1137" s="253" t="s">
        <v>27</v>
      </c>
      <c r="BO1137" s="254"/>
      <c r="BP1137" s="36"/>
      <c r="BQ1137" s="11" t="s">
        <v>8</v>
      </c>
      <c r="BR1137" s="13"/>
      <c r="BS1137" s="13" t="s">
        <v>9</v>
      </c>
      <c r="BT1137" s="15"/>
      <c r="BU1137" s="20"/>
      <c r="BV1137" s="251" t="s">
        <v>26</v>
      </c>
      <c r="BW1137" s="252"/>
      <c r="BX1137" s="253" t="s">
        <v>27</v>
      </c>
      <c r="BY1137" s="254"/>
      <c r="BZ1137" s="36"/>
      <c r="CA1137" s="11" t="s">
        <v>13</v>
      </c>
      <c r="CB1137" s="13"/>
      <c r="CC1137" s="13" t="s">
        <v>14</v>
      </c>
      <c r="CD1137" s="15"/>
      <c r="CE1137" s="36"/>
      <c r="CF1137" s="251" t="s">
        <v>26</v>
      </c>
      <c r="CG1137" s="252"/>
      <c r="CH1137" s="253" t="s">
        <v>27</v>
      </c>
      <c r="CI1137" s="254"/>
      <c r="CK1137" s="11" t="s">
        <v>28</v>
      </c>
      <c r="CL1137" s="13"/>
      <c r="CM1137" s="13" t="s">
        <v>29</v>
      </c>
      <c r="CN1137" s="15"/>
      <c r="CP1137" s="251" t="s">
        <v>26</v>
      </c>
      <c r="CQ1137" s="252"/>
      <c r="CR1137" s="253" t="s">
        <v>27</v>
      </c>
      <c r="CS1137" s="254"/>
      <c r="CU1137" s="38" t="s">
        <v>37</v>
      </c>
      <c r="CW1137" s="53" t="s">
        <v>45</v>
      </c>
    </row>
    <row r="1138" spans="1:101" ht="18" customHeight="1" thickTop="1" thickBot="1">
      <c r="D1138" s="16">
        <v>0</v>
      </c>
      <c r="E1138" s="17">
        <v>0</v>
      </c>
      <c r="F1138" s="18">
        <v>1</v>
      </c>
      <c r="G1138" s="19">
        <v>0</v>
      </c>
      <c r="H1138" s="10"/>
      <c r="I1138" s="16">
        <v>0</v>
      </c>
      <c r="J1138" s="17">
        <f t="shared" ref="J1138" si="11983">-1/($J$4*$B1135)</f>
        <v>-0.95540823160624166</v>
      </c>
      <c r="K1138" s="18">
        <v>1</v>
      </c>
      <c r="L1138" s="19">
        <v>0</v>
      </c>
      <c r="N1138" s="1">
        <f t="shared" ref="N1138" si="11984">D1138*I1135+F1138*I1138-E1138*J1135-G1138*J1138</f>
        <v>0</v>
      </c>
      <c r="O1138" s="4">
        <f t="shared" ref="O1138" si="11985">(D1138*J1135+E1138*I1135+F1138*J1138+G1138*I1138)</f>
        <v>-0.95540823160624166</v>
      </c>
      <c r="P1138" s="2">
        <f t="shared" ref="P1138" si="11986">D1138*K1135+F1138*K1138-E1138*L1135-G1138*L1138</f>
        <v>1</v>
      </c>
      <c r="Q1138" s="3">
        <f t="shared" ref="Q1138" si="11987">(D1138*L1135+E1138*K1135+F1138*L1138+G1138*K1138)</f>
        <v>0</v>
      </c>
      <c r="S1138" s="16">
        <v>0</v>
      </c>
      <c r="T1138" s="17">
        <v>0</v>
      </c>
      <c r="U1138" s="18">
        <v>1</v>
      </c>
      <c r="V1138" s="19">
        <v>0</v>
      </c>
      <c r="W1138" s="20"/>
      <c r="X1138" s="1">
        <f t="shared" ref="X1138" si="11988">N1138*S1135+P1138*S1138-O1138*T1135-Q1138*T1138</f>
        <v>0</v>
      </c>
      <c r="Y1138" s="4">
        <f t="shared" ref="Y1138" si="11989">(N1138*T1135+O1138*S1135+P1138*T1138+Q1138*S1138)</f>
        <v>-0.95540823160624166</v>
      </c>
      <c r="Z1138" s="2">
        <f t="shared" ref="Z1138" si="11990">N1138*U1135+P1138*U1138-O1138*V1135-Q1138*V1138</f>
        <v>-0.25341193211409663</v>
      </c>
      <c r="AA1138" s="3">
        <f t="shared" ref="AA1138" si="11991">(N1138*V1135+O1138*U1135+P1138*V1138+Q1138*U1138)</f>
        <v>0</v>
      </c>
      <c r="AB1138" s="20"/>
      <c r="AC1138" s="16">
        <v>0</v>
      </c>
      <c r="AD1138" s="17">
        <f t="shared" ref="AD1138" si="11992">-1/($AD$4*$B1135)</f>
        <v>-1.0915076340043923</v>
      </c>
      <c r="AE1138" s="18">
        <v>1</v>
      </c>
      <c r="AF1138" s="19">
        <v>0</v>
      </c>
      <c r="AG1138" s="20"/>
      <c r="AH1138" s="1">
        <f t="shared" ref="AH1138" si="11993">X1138*AC1135+Z1138*AC1138-Y1138*AD1135-AA1138*AD1138</f>
        <v>0</v>
      </c>
      <c r="AI1138" s="4">
        <f t="shared" ref="AI1138" si="11994">(X1138*AD1135+Y1138*AC1135+Z1138*AD1138+AA1138*AC1138)</f>
        <v>-0.67880717315590244</v>
      </c>
      <c r="AJ1138" s="2">
        <f t="shared" ref="AJ1138" si="11995">X1138*AE1135+Z1138*AE1138-Y1138*AF1135-AA1138*AF1138</f>
        <v>-0.25341193211409663</v>
      </c>
      <c r="AK1138" s="3">
        <f t="shared" ref="AK1138" si="11996">(X1138*AF1135+Y1138*AE1135+Z1138*AF1138+AA1138*AE1138)</f>
        <v>0</v>
      </c>
      <c r="AL1138" s="20"/>
      <c r="AM1138" s="16">
        <v>0</v>
      </c>
      <c r="AN1138" s="17">
        <v>0</v>
      </c>
      <c r="AO1138" s="18">
        <v>1</v>
      </c>
      <c r="AP1138" s="19">
        <v>0</v>
      </c>
      <c r="AR1138" s="1">
        <f t="shared" ref="AR1138" si="11997">AH1138*AM1135+AJ1138*AM1138-AI1138*AN1135-AK1138*AN1138</f>
        <v>0</v>
      </c>
      <c r="AS1138" s="4">
        <f t="shared" ref="AS1138" si="11998">(AH1138*AN1135+AI1138*AM1135+AJ1138*AN1138+AK1138*AM1138)</f>
        <v>-0.67880717315590244</v>
      </c>
      <c r="AT1138" s="2">
        <f t="shared" ref="AT1138" si="11999">AH1138*AO1135+AJ1138*AO1138-AI1138*AP1135-AK1138*AP1138</f>
        <v>-1.1788704616429775</v>
      </c>
      <c r="AU1138" s="3">
        <f t="shared" ref="AU1138" si="12000">(AH1138*AP1135+AI1138*AO1135+AJ1138*AP1138+AK1138*AO1138)</f>
        <v>0</v>
      </c>
      <c r="AV1138" s="20"/>
      <c r="AW1138" s="16">
        <v>0</v>
      </c>
      <c r="AX1138" s="17">
        <f t="shared" ref="AX1138" si="12001">-1/($AX$4*$B1135)</f>
        <v>-1.0915076340043923</v>
      </c>
      <c r="AY1138" s="18">
        <v>1</v>
      </c>
      <c r="AZ1138" s="19">
        <v>0</v>
      </c>
      <c r="BA1138" s="20"/>
      <c r="BB1138" s="1">
        <f t="shared" ref="BB1138" si="12002">AR1138*AW1135+AT1138*AW1138-AS1138*AX1135-AU1138*AX1138</f>
        <v>0</v>
      </c>
      <c r="BC1138" s="4">
        <f t="shared" ref="BC1138" si="12003">(AR1138*AX1135+AS1138*AW1135+AT1138*AX1138+AU1138*AW1138)</f>
        <v>0.60793893522968956</v>
      </c>
      <c r="BD1138" s="2">
        <f t="shared" ref="BD1138" si="12004">AR1138*AY1135+AT1138*AY1138-AS1138*AZ1135-AU1138*AZ1138</f>
        <v>-1.1788704616429775</v>
      </c>
      <c r="BE1138" s="3">
        <f t="shared" ref="BE1138" si="12005">(AR1138*AZ1135+AS1138*AY1135+AT1138*AZ1138+AU1138*AY1138)</f>
        <v>0</v>
      </c>
      <c r="BF1138" s="20"/>
      <c r="BG1138" s="16">
        <v>0</v>
      </c>
      <c r="BH1138" s="17">
        <v>0</v>
      </c>
      <c r="BI1138" s="18">
        <v>1</v>
      </c>
      <c r="BJ1138" s="19">
        <v>0</v>
      </c>
      <c r="BK1138" s="20"/>
      <c r="BL1138" s="1">
        <f t="shared" ref="BL1138" si="12006">BB1138*BG1135+BD1138*BG1138-BC1138*BH1135-BE1138*BH1138</f>
        <v>0</v>
      </c>
      <c r="BM1138" s="4">
        <f t="shared" ref="BM1138" si="12007">(BB1138*BH1135+BC1138*BG1135+BD1138*BH1138+BE1138*BG1138)</f>
        <v>0.60793893522968956</v>
      </c>
      <c r="BN1138" s="2">
        <f t="shared" ref="BN1138" si="12008">BB1138*BI1135+BD1138*BI1138-BC1138*BJ1135-BE1138*BJ1138</f>
        <v>-0.38130781752324494</v>
      </c>
      <c r="BO1138" s="3">
        <f t="shared" ref="BO1138" si="12009">(BB1138*BJ1135+BC1138*BI1135+BD1138*BJ1138+BE1138*BI1138)</f>
        <v>0</v>
      </c>
      <c r="BP1138" s="20"/>
      <c r="BQ1138" s="16">
        <v>0</v>
      </c>
      <c r="BR1138" s="17">
        <f t="shared" ref="BR1138" si="12010">-1/($BR$4*$B1135)</f>
        <v>-0.95540823160624166</v>
      </c>
      <c r="BS1138" s="18">
        <v>1</v>
      </c>
      <c r="BT1138" s="19">
        <v>0</v>
      </c>
      <c r="BU1138" s="20"/>
      <c r="BV1138" s="1">
        <f t="shared" ref="BV1138" si="12011">BL1138*BQ1135+BN1138*BQ1138-BM1138*BR1135-BO1138*BR1138</f>
        <v>0</v>
      </c>
      <c r="BW1138" s="4">
        <f t="shared" ref="BW1138" si="12012">(BL1138*BR1135+BM1138*BQ1135+BN1138*BR1138+BO1138*BQ1138)</f>
        <v>0.97224356286720848</v>
      </c>
      <c r="BX1138" s="2">
        <f t="shared" ref="BX1138" si="12013">BL1138*BS1135+BN1138*BS1138-BM1138*BT1135-BO1138*BT1138</f>
        <v>-0.38130781752324494</v>
      </c>
      <c r="BY1138" s="3">
        <f t="shared" ref="BY1138" si="12014">(BL1138*BT1135+BM1138*BS1135+BN1138*BT1138+BO1138*BS1138)</f>
        <v>0</v>
      </c>
      <c r="BZ1138" s="20"/>
      <c r="CA1138" s="16">
        <v>0</v>
      </c>
      <c r="CB1138" s="17">
        <v>0</v>
      </c>
      <c r="CC1138" s="18">
        <v>1</v>
      </c>
      <c r="CD1138" s="19">
        <v>0</v>
      </c>
      <c r="CE1138" s="20"/>
      <c r="CF1138" s="1">
        <f t="shared" ref="CF1138" si="12015">BV1138*CA1135+BX1138*CA1138-BW1138*CB1135-BY1138*CB1138</f>
        <v>0</v>
      </c>
      <c r="CG1138" s="4">
        <f t="shared" ref="CG1138" si="12016">(BV1138*CB1135+BW1138*CA1135+BX1138*CB1138+BY1138*CA1138)</f>
        <v>0.97224356286720848</v>
      </c>
      <c r="CH1138" s="2">
        <f t="shared" ref="CH1138" si="12017">BV1138*CC1135+BX1138*CC1138-BW1138*CD1135-BY1138*CD1138</f>
        <v>0.28625527635587567</v>
      </c>
      <c r="CI1138" s="3">
        <f t="shared" ref="CI1138" si="12018">(BV1138*CD1135+BW1138*CC1135+BX1138*CD1138+BY1138*CC1138)</f>
        <v>0</v>
      </c>
      <c r="CK1138" s="16">
        <f t="shared" ref="CK1138" si="12019">1/$CL$4</f>
        <v>1</v>
      </c>
      <c r="CL1138" s="17">
        <v>0</v>
      </c>
      <c r="CM1138" s="18">
        <v>1</v>
      </c>
      <c r="CN1138" s="19">
        <v>0</v>
      </c>
      <c r="CP1138" s="1">
        <f t="shared" ref="CP1138" si="12020">CF1138*CK1135+CH1138*CK1138-CG1138*CL1135-CI1138*CL1138</f>
        <v>0.28625527635587567</v>
      </c>
      <c r="CQ1138" s="4">
        <f t="shared" ref="CQ1138" si="12021">(CF1138*CL1135+CG1138*CK1135+CH1138*CL1138+CI1138*CK1138)</f>
        <v>0.97224356286720848</v>
      </c>
      <c r="CR1138" s="2">
        <f t="shared" ref="CR1138" si="12022">CF1138*CM1135+CH1138*CM1138-CG1138*CN1135-CI1138*CN1138</f>
        <v>0.28625527635587567</v>
      </c>
      <c r="CS1138" s="3">
        <f t="shared" ref="CS1138" si="12023">(CF1138*CN1135+CG1138*CM1135+CH1138*CN1138+CI1138*CM1138)</f>
        <v>0</v>
      </c>
      <c r="CU1138" s="39">
        <f t="shared" ref="CU1138" si="12024">(180/PI())*ATAN(-1*(CQ1135/CP1135))</f>
        <v>-73.135286253427282</v>
      </c>
      <c r="CW1138" s="54">
        <f t="shared" ref="CW1138" si="12025">20*LOG(((1-(10^(CU1135/20)^2)*(1-((1-CW1135)/(1+CW1135))^2))^0.5))</f>
        <v>-34.257511436765789</v>
      </c>
    </row>
    <row r="1139" spans="1:101" ht="18" customHeight="1">
      <c r="E1139" s="20"/>
      <c r="F1139" s="20"/>
      <c r="G1139" s="20"/>
      <c r="H1139" s="20"/>
      <c r="I1139" s="20"/>
      <c r="J1139" s="20"/>
      <c r="K1139" s="20"/>
      <c r="L1139" s="20"/>
      <c r="M1139" s="20"/>
      <c r="N1139" s="20"/>
      <c r="O1139" s="20"/>
      <c r="P1139" s="20"/>
      <c r="Q1139" s="20"/>
      <c r="R1139" s="20"/>
      <c r="S1139" s="20"/>
      <c r="T1139" s="20"/>
      <c r="U1139" s="20"/>
      <c r="V1139" s="20"/>
      <c r="W1139" s="20"/>
      <c r="X1139" s="20"/>
      <c r="Y1139" s="20"/>
      <c r="Z1139" s="20"/>
      <c r="AA1139" s="20"/>
      <c r="AB1139" s="30"/>
      <c r="AC1139" s="20"/>
      <c r="AD1139" s="20"/>
      <c r="AE1139" s="20"/>
      <c r="AF1139" s="20"/>
      <c r="AG1139" s="20"/>
      <c r="AH1139" s="20"/>
      <c r="AI1139" s="20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  <c r="BA1139" s="20"/>
      <c r="BB1139" s="20"/>
      <c r="BC1139" s="20"/>
      <c r="BD1139" s="20"/>
      <c r="BE1139" s="20"/>
      <c r="BF1139" s="20"/>
      <c r="BG1139" s="20"/>
      <c r="BH1139" s="20"/>
      <c r="BI1139" s="20"/>
      <c r="BJ1139" s="20"/>
      <c r="BK1139" s="20"/>
      <c r="BL1139" s="20"/>
      <c r="BM1139" s="20"/>
      <c r="BN1139" s="20"/>
      <c r="BO1139" s="20"/>
      <c r="BP1139" s="20"/>
      <c r="BQ1139" s="20"/>
      <c r="BR1139" s="20"/>
      <c r="BS1139" s="20"/>
      <c r="BT1139" s="20"/>
      <c r="BU1139" s="20"/>
      <c r="BV1139" s="20"/>
      <c r="BW1139" s="20"/>
      <c r="BX1139" s="20"/>
      <c r="BY1139" s="20"/>
      <c r="BZ1139" s="20"/>
      <c r="CA1139" s="20"/>
      <c r="CB1139" s="20"/>
      <c r="CC1139" s="20"/>
      <c r="CD1139" s="20"/>
      <c r="CE1139" s="20"/>
      <c r="CF1139" s="20"/>
      <c r="CG1139" s="20"/>
      <c r="CH1139" s="20"/>
      <c r="CI1139" s="20"/>
      <c r="CJ1139" s="20"/>
      <c r="CK1139" s="20"/>
      <c r="CL1139" s="20"/>
    </row>
    <row r="1140" spans="1:101" ht="18" customHeight="1"/>
    <row r="1141" spans="1:101" ht="18" customHeight="1" thickBot="1">
      <c r="A1141" s="23"/>
      <c r="B1141" s="23"/>
      <c r="C1141" s="23"/>
      <c r="D1141" s="20" t="s">
        <v>15</v>
      </c>
      <c r="E1141" s="20"/>
      <c r="F1141" s="20"/>
      <c r="G1141" s="20"/>
      <c r="H1141" s="20"/>
      <c r="I1141" s="20" t="s">
        <v>16</v>
      </c>
      <c r="J1141" s="20"/>
      <c r="K1141" s="20"/>
      <c r="L1141" s="20"/>
      <c r="M1141" s="23"/>
      <c r="N1141" s="23"/>
      <c r="O1141" s="24" t="s">
        <v>17</v>
      </c>
      <c r="P1141" s="23"/>
      <c r="Q1141" s="23"/>
      <c r="R1141" s="23"/>
      <c r="S1141" s="20"/>
      <c r="T1141" s="20" t="s">
        <v>18</v>
      </c>
      <c r="U1141" s="23"/>
      <c r="V1141" s="23"/>
      <c r="W1141" s="23"/>
      <c r="X1141" s="23"/>
      <c r="Y1141" s="24" t="s">
        <v>19</v>
      </c>
      <c r="Z1141" s="23"/>
      <c r="AA1141" s="23"/>
      <c r="AB1141" s="23"/>
      <c r="AC1141" s="24" t="s">
        <v>20</v>
      </c>
      <c r="AD1141" s="20"/>
      <c r="AE1141" s="20"/>
      <c r="AF1141" s="20"/>
      <c r="AG1141" s="20"/>
      <c r="AH1141" s="23"/>
      <c r="AI1141" s="24" t="s">
        <v>21</v>
      </c>
      <c r="AJ1141" s="23"/>
      <c r="AK1141" s="23"/>
      <c r="AL1141" s="20"/>
      <c r="AM1141" s="24" t="s">
        <v>31</v>
      </c>
      <c r="AN1141" s="20"/>
      <c r="AO1141" s="23"/>
      <c r="AP1141" s="23"/>
      <c r="AQ1141" s="23"/>
      <c r="AR1141" s="23"/>
      <c r="AS1141" s="24" t="s">
        <v>91</v>
      </c>
      <c r="AT1141" s="23"/>
      <c r="AU1141" s="23"/>
      <c r="AV1141" s="23"/>
      <c r="AW1141" s="24" t="s">
        <v>32</v>
      </c>
      <c r="AX1141" s="20"/>
      <c r="AY1141" s="20"/>
      <c r="AZ1141" s="20"/>
      <c r="BA1141" s="20"/>
      <c r="BB1141" s="23"/>
      <c r="BC1141" s="24" t="s">
        <v>22</v>
      </c>
      <c r="BD1141" s="23"/>
      <c r="BE1141" s="23"/>
      <c r="BF1141" s="23"/>
      <c r="BG1141" s="24" t="s">
        <v>33</v>
      </c>
      <c r="BH1141" s="20"/>
      <c r="BI1141" s="23"/>
      <c r="BJ1141" s="23"/>
      <c r="BK1141" s="23"/>
      <c r="BL1141" s="23"/>
      <c r="BM1141" s="24" t="s">
        <v>34</v>
      </c>
      <c r="BN1141" s="23"/>
      <c r="BO1141" s="23"/>
      <c r="BP1141" s="23"/>
      <c r="BQ1141" s="24" t="s">
        <v>89</v>
      </c>
      <c r="BR1141" s="20"/>
      <c r="BS1141" s="20"/>
      <c r="BT1141" s="20"/>
      <c r="BU1141" s="20"/>
      <c r="BV1141" s="23"/>
      <c r="BW1141" s="24" t="s">
        <v>35</v>
      </c>
      <c r="BX1141" s="23"/>
      <c r="BY1141" s="23"/>
      <c r="BZ1141" s="23"/>
      <c r="CA1141" s="24" t="s">
        <v>90</v>
      </c>
      <c r="CB1141" s="20"/>
      <c r="CC1141" s="23"/>
      <c r="CD1141" s="23"/>
      <c r="CE1141" s="23"/>
      <c r="CF1141" s="23"/>
      <c r="CG1141" s="24" t="s">
        <v>92</v>
      </c>
      <c r="CH1141" s="23"/>
      <c r="CI1141" s="23"/>
      <c r="CJ1141" s="23"/>
      <c r="CK1141" s="24" t="s">
        <v>36</v>
      </c>
      <c r="CL1141" s="24"/>
      <c r="CM1141" s="23"/>
      <c r="CN1141" s="23"/>
      <c r="CO1141" s="23"/>
      <c r="CP1141" s="23"/>
      <c r="CQ1141" s="24" t="s">
        <v>93</v>
      </c>
      <c r="CR1141" s="23"/>
      <c r="CS1141" s="23"/>
    </row>
    <row r="1142" spans="1:101" ht="18" customHeight="1" thickBot="1">
      <c r="A1142" s="23"/>
      <c r="B1142" s="33"/>
      <c r="C1142" s="23"/>
      <c r="D1142" s="7" t="s">
        <v>2</v>
      </c>
      <c r="E1142" s="8"/>
      <c r="F1142" s="8" t="s">
        <v>3</v>
      </c>
      <c r="G1142" s="9"/>
      <c r="H1142" s="10"/>
      <c r="I1142" s="7" t="s">
        <v>4</v>
      </c>
      <c r="J1142" s="8"/>
      <c r="K1142" s="8" t="s">
        <v>5</v>
      </c>
      <c r="L1142" s="9"/>
      <c r="M1142" s="23"/>
      <c r="N1142" s="251" t="s">
        <v>79</v>
      </c>
      <c r="O1142" s="252"/>
      <c r="P1142" s="253" t="s">
        <v>80</v>
      </c>
      <c r="Q1142" s="254"/>
      <c r="R1142" s="23"/>
      <c r="S1142" s="7" t="s">
        <v>11</v>
      </c>
      <c r="T1142" s="8"/>
      <c r="U1142" s="8" t="s">
        <v>12</v>
      </c>
      <c r="V1142" s="9"/>
      <c r="W1142" s="20"/>
      <c r="X1142" s="251" t="s">
        <v>79</v>
      </c>
      <c r="Y1142" s="252"/>
      <c r="Z1142" s="253" t="s">
        <v>80</v>
      </c>
      <c r="AA1142" s="254"/>
      <c r="AB1142" s="20"/>
      <c r="AC1142" s="7" t="s">
        <v>4</v>
      </c>
      <c r="AD1142" s="8"/>
      <c r="AE1142" s="8" t="s">
        <v>5</v>
      </c>
      <c r="AF1142" s="9"/>
      <c r="AG1142" s="20"/>
      <c r="AH1142" s="251" t="s">
        <v>0</v>
      </c>
      <c r="AI1142" s="252"/>
      <c r="AJ1142" s="253" t="s">
        <v>1</v>
      </c>
      <c r="AK1142" s="254"/>
      <c r="AL1142" s="20"/>
      <c r="AM1142" s="7" t="s">
        <v>11</v>
      </c>
      <c r="AN1142" s="8"/>
      <c r="AO1142" s="8" t="s">
        <v>12</v>
      </c>
      <c r="AP1142" s="9"/>
      <c r="AQ1142" s="23"/>
      <c r="AR1142" s="251" t="s">
        <v>0</v>
      </c>
      <c r="AS1142" s="252"/>
      <c r="AT1142" s="253" t="s">
        <v>1</v>
      </c>
      <c r="AU1142" s="254"/>
      <c r="AV1142" s="36"/>
      <c r="AW1142" s="7" t="s">
        <v>4</v>
      </c>
      <c r="AX1142" s="8"/>
      <c r="AY1142" s="8" t="s">
        <v>5</v>
      </c>
      <c r="AZ1142" s="9"/>
      <c r="BA1142" s="20"/>
      <c r="BB1142" s="251" t="s">
        <v>0</v>
      </c>
      <c r="BC1142" s="252"/>
      <c r="BD1142" s="253" t="s">
        <v>1</v>
      </c>
      <c r="BE1142" s="254"/>
      <c r="BF1142" s="36"/>
      <c r="BG1142" s="7" t="s">
        <v>11</v>
      </c>
      <c r="BH1142" s="8"/>
      <c r="BI1142" s="8" t="s">
        <v>12</v>
      </c>
      <c r="BJ1142" s="9"/>
      <c r="BK1142" s="36"/>
      <c r="BL1142" s="251" t="s">
        <v>0</v>
      </c>
      <c r="BM1142" s="252"/>
      <c r="BN1142" s="253" t="s">
        <v>1</v>
      </c>
      <c r="BO1142" s="254"/>
      <c r="BP1142" s="36"/>
      <c r="BQ1142" s="7" t="s">
        <v>4</v>
      </c>
      <c r="BR1142" s="8"/>
      <c r="BS1142" s="8" t="s">
        <v>5</v>
      </c>
      <c r="BT1142" s="9"/>
      <c r="BU1142" s="20"/>
      <c r="BV1142" s="251" t="s">
        <v>0</v>
      </c>
      <c r="BW1142" s="252"/>
      <c r="BX1142" s="253" t="s">
        <v>1</v>
      </c>
      <c r="BY1142" s="254"/>
      <c r="BZ1142" s="36"/>
      <c r="CA1142" s="7" t="s">
        <v>11</v>
      </c>
      <c r="CB1142" s="8"/>
      <c r="CC1142" s="8" t="s">
        <v>12</v>
      </c>
      <c r="CD1142" s="9"/>
      <c r="CE1142" s="36"/>
      <c r="CF1142" s="251" t="s">
        <v>0</v>
      </c>
      <c r="CG1142" s="252"/>
      <c r="CH1142" s="253" t="s">
        <v>1</v>
      </c>
      <c r="CI1142" s="254"/>
      <c r="CJ1142" s="23"/>
      <c r="CK1142" s="7" t="s">
        <v>23</v>
      </c>
      <c r="CL1142" s="8"/>
      <c r="CM1142" s="8" t="s">
        <v>24</v>
      </c>
      <c r="CN1142" s="9"/>
      <c r="CO1142" s="23"/>
      <c r="CP1142" s="251" t="s">
        <v>0</v>
      </c>
      <c r="CQ1142" s="252"/>
      <c r="CR1142" s="253" t="s">
        <v>1</v>
      </c>
      <c r="CS1142" s="254"/>
      <c r="CU1142" s="26" t="s">
        <v>25</v>
      </c>
      <c r="CW1142" s="50" t="s">
        <v>44</v>
      </c>
    </row>
    <row r="1143" spans="1:101" ht="18" customHeight="1" thickTop="1" thickBot="1">
      <c r="B1143" s="34">
        <v>1.54</v>
      </c>
      <c r="D1143" s="11">
        <v>1</v>
      </c>
      <c r="E1143" s="12">
        <v>0</v>
      </c>
      <c r="F1143" s="13">
        <v>0</v>
      </c>
      <c r="G1143" s="40">
        <f t="shared" ref="G1143" si="12026">-1/($E$4*$B1143)</f>
        <v>-0.68216267396853592</v>
      </c>
      <c r="H1143" s="10"/>
      <c r="I1143" s="11">
        <v>1</v>
      </c>
      <c r="J1143" s="12">
        <v>0</v>
      </c>
      <c r="K1143" s="13">
        <v>0</v>
      </c>
      <c r="L1143" s="14">
        <v>0</v>
      </c>
      <c r="N1143" s="1">
        <f t="shared" ref="N1143" si="12027">D1143*I1143+F1143*I1146-E1143*J1143-G1143*J1146</f>
        <v>0.35248826881414408</v>
      </c>
      <c r="O1143" s="4">
        <f t="shared" ref="O1143" si="12028">(D1143*J1143+E1143*I1143+F1143*J1146+G1143*I1146)</f>
        <v>0</v>
      </c>
      <c r="P1143" s="2">
        <f t="shared" ref="P1143" si="12029">D1143*K1143+F1143*K1146-E1143*L1143-G1143*L1146</f>
        <v>0</v>
      </c>
      <c r="Q1143" s="3">
        <f t="shared" ref="Q1143" si="12030">(D1143*L1143+E1143*K1143+F1143*L1146+G1143*K1146)</f>
        <v>-0.68216267396853592</v>
      </c>
      <c r="S1143" s="11">
        <v>1</v>
      </c>
      <c r="T1143" s="12">
        <v>0</v>
      </c>
      <c r="U1143" s="13">
        <v>0</v>
      </c>
      <c r="V1143" s="40">
        <f t="shared" ref="V1143" si="12031">-1/($T$4*$B1143)</f>
        <v>-1.3033935153565823</v>
      </c>
      <c r="W1143" s="20"/>
      <c r="X1143" s="1">
        <f t="shared" ref="X1143" si="12032">N1143*S1143+P1143*S1146-O1143*T1143-Q1143*T1146</f>
        <v>0.35248826881414408</v>
      </c>
      <c r="Y1143" s="4">
        <f t="shared" ref="Y1143" si="12033">(N1143*T1143+O1143*S1143+P1143*T1146+Q1143*S1146)</f>
        <v>0</v>
      </c>
      <c r="Z1143" s="2">
        <f t="shared" ref="Z1143" si="12034">N1143*U1143+P1143*U1146-O1143*V1143-Q1143*V1146</f>
        <v>0</v>
      </c>
      <c r="AA1143" s="3">
        <f t="shared" ref="AA1143" si="12035">(N1143*V1143+O1143*U1143+P1143*V1146+Q1143*U1146)</f>
        <v>-1.141593597780159</v>
      </c>
      <c r="AB1143" s="20"/>
      <c r="AC1143" s="11">
        <v>1</v>
      </c>
      <c r="AD1143" s="12">
        <v>0</v>
      </c>
      <c r="AE1143" s="13">
        <v>0</v>
      </c>
      <c r="AF1143" s="14">
        <v>0</v>
      </c>
      <c r="AG1143" s="20"/>
      <c r="AH1143" s="1">
        <f t="shared" ref="AH1143" si="12036">X1143*AC1143+Z1143*AC1146-Y1143*AD1143-AA1143*AD1146</f>
        <v>-0.88547857155507825</v>
      </c>
      <c r="AI1143" s="4">
        <f t="shared" ref="AI1143" si="12037">(X1143*AD1143+Y1143*AC1143+Z1143*AD1146+AA1143*AC1146)</f>
        <v>0</v>
      </c>
      <c r="AJ1143" s="2">
        <f t="shared" ref="AJ1143" si="12038">X1143*AE1143+Z1143*AE1146-Y1143*AF1143-AA1143*AF1146</f>
        <v>0</v>
      </c>
      <c r="AK1143" s="3">
        <f t="shared" ref="AK1143" si="12039">(X1143*AF1143+Y1143*AE1143+Z1143*AF1146+AA1143*AE1146)</f>
        <v>-1.141593597780159</v>
      </c>
      <c r="AL1143" s="20"/>
      <c r="AM1143" s="11">
        <v>1</v>
      </c>
      <c r="AN1143" s="12">
        <v>0</v>
      </c>
      <c r="AO1143" s="13">
        <v>0</v>
      </c>
      <c r="AP1143" s="40">
        <f t="shared" ref="AP1143" si="12040">-1/($AN$4*$B1143)</f>
        <v>-1.3545069865470365</v>
      </c>
      <c r="AR1143" s="1">
        <f t="shared" ref="AR1143" si="12041">AH1143*AM1143+AJ1143*AM1146-AI1143*AN1143-AK1143*AN1146</f>
        <v>-0.88547857155507825</v>
      </c>
      <c r="AS1143" s="4">
        <f t="shared" ref="AS1143" si="12042">(AH1143*AN1143+AI1143*AM1143+AJ1143*AN1146+AK1143*AM1146)</f>
        <v>0</v>
      </c>
      <c r="AT1143" s="2">
        <f t="shared" ref="AT1143" si="12043">AH1143*AO1143+AJ1143*AO1146-AI1143*AP1143-AK1143*AP1146</f>
        <v>0</v>
      </c>
      <c r="AU1143" s="3">
        <f t="shared" ref="AU1143" si="12044">(AH1143*AP1143+AI1143*AO1143+AJ1143*AP1146+AK1143*AO1146)</f>
        <v>5.7793313828884418E-2</v>
      </c>
      <c r="AV1143" s="20"/>
      <c r="AW1143" s="11">
        <v>1</v>
      </c>
      <c r="AX1143" s="12">
        <v>0</v>
      </c>
      <c r="AY1143" s="13">
        <v>0</v>
      </c>
      <c r="AZ1143" s="14">
        <v>0</v>
      </c>
      <c r="BA1143" s="20"/>
      <c r="BB1143" s="1">
        <f t="shared" ref="BB1143" si="12045">AR1143*AW1143+AT1143*AW1146-AS1143*AX1143-AU1143*AX1146</f>
        <v>-0.82280635067513175</v>
      </c>
      <c r="BC1143" s="4">
        <f t="shared" ref="BC1143" si="12046">(AR1143*AX1143+AS1143*AW1143+AT1143*AX1146+AU1143*AW1146)</f>
        <v>0</v>
      </c>
      <c r="BD1143" s="2">
        <f t="shared" ref="BD1143" si="12047">AR1143*AY1143+AT1143*AY1146-AS1143*AZ1143-AU1143*AZ1146</f>
        <v>0</v>
      </c>
      <c r="BE1143" s="3">
        <f t="shared" ref="BE1143" si="12048">(AR1143*AZ1143+AS1143*AY1143+AT1143*AZ1146+AU1143*AY1146)</f>
        <v>5.7793313828884418E-2</v>
      </c>
      <c r="BF1143" s="20"/>
      <c r="BG1143" s="11">
        <v>1</v>
      </c>
      <c r="BH1143" s="12">
        <v>0</v>
      </c>
      <c r="BI1143" s="13">
        <v>0</v>
      </c>
      <c r="BJ1143" s="40">
        <f t="shared" ref="BJ1143" si="12049">-1/($BH$4*$B1143)</f>
        <v>-1.3033935153565823</v>
      </c>
      <c r="BK1143" s="20"/>
      <c r="BL1143" s="1">
        <f t="shared" ref="BL1143" si="12050">BB1143*BG1143+BD1143*BG1146-BC1143*BH1143-BE1143*BH1146</f>
        <v>-0.82280635067513175</v>
      </c>
      <c r="BM1143" s="4">
        <f t="shared" ref="BM1143" si="12051">(BB1143*BH1143+BC1143*BG1143+BD1143*BH1146+BE1143*BG1146)</f>
        <v>0</v>
      </c>
      <c r="BN1143" s="2">
        <f t="shared" ref="BN1143" si="12052">BB1143*BI1143+BD1143*BI1146-BC1143*BJ1143-BE1143*BJ1146</f>
        <v>0</v>
      </c>
      <c r="BO1143" s="3">
        <f t="shared" ref="BO1143" si="12053">(BB1143*BJ1143+BC1143*BI1143+BD1143*BJ1146+BE1143*BI1146)</f>
        <v>1.1302337756930652</v>
      </c>
      <c r="BP1143" s="20"/>
      <c r="BQ1143" s="11">
        <v>1</v>
      </c>
      <c r="BR1143" s="12">
        <v>0</v>
      </c>
      <c r="BS1143" s="13">
        <v>0</v>
      </c>
      <c r="BT1143" s="14">
        <v>0</v>
      </c>
      <c r="BU1143" s="20"/>
      <c r="BV1143" s="1">
        <f t="shared" ref="BV1143" si="12054">BL1143*BQ1143+BN1143*BQ1146-BM1143*BR1143-BO1143*BR1146</f>
        <v>0.25001638893066858</v>
      </c>
      <c r="BW1143" s="4">
        <f t="shared" ref="BW1143" si="12055">(BL1143*BR1143+BM1143*BQ1143+BN1143*BR1146+BO1143*BQ1146)</f>
        <v>0</v>
      </c>
      <c r="BX1143" s="2">
        <f t="shared" ref="BX1143" si="12056">BL1143*BS1143+BN1143*BS1146-BM1143*BT1143-BO1143*BT1146</f>
        <v>0</v>
      </c>
      <c r="BY1143" s="3">
        <f t="shared" ref="BY1143" si="12057">(BL1143*BT1143+BM1143*BS1143+BN1143*BT1146+BO1143*BS1146)</f>
        <v>1.1302337756930652</v>
      </c>
      <c r="BZ1143" s="20"/>
      <c r="CA1143" s="11">
        <v>1</v>
      </c>
      <c r="CB1143" s="12">
        <v>0</v>
      </c>
      <c r="CC1143" s="13">
        <v>0</v>
      </c>
      <c r="CD1143" s="40">
        <f t="shared" ref="CD1143" si="12058">-1/($CB$4*$B1143)</f>
        <v>-0.68216267396853592</v>
      </c>
      <c r="CE1143" s="20"/>
      <c r="CF1143" s="1">
        <f t="shared" ref="CF1143" si="12059">BV1143*CA1143+BX1143*CA1146-BW1143*CB1143-BY1143*CB1146</f>
        <v>0.25001638893066858</v>
      </c>
      <c r="CG1143" s="4">
        <f t="shared" ref="CG1143" si="12060">(BV1143*CB1143+BW1143*CA1143+BX1143*CB1146+BY1143*CA1146)</f>
        <v>0</v>
      </c>
      <c r="CH1143" s="2">
        <f t="shared" ref="CH1143" si="12061">BV1143*CC1143+BX1143*CC1146-BW1143*CD1143-BY1143*CD1146</f>
        <v>0</v>
      </c>
      <c r="CI1143" s="3">
        <f t="shared" ref="CI1143" si="12062">(BV1143*CD1143+BW1143*CC1143+BX1143*CD1146+BY1143*CC1146)</f>
        <v>0.95968192728416279</v>
      </c>
      <c r="CJ1143" s="28"/>
      <c r="CK1143" s="11">
        <v>1</v>
      </c>
      <c r="CL1143" s="12">
        <v>0</v>
      </c>
      <c r="CM1143" s="13">
        <v>0</v>
      </c>
      <c r="CN1143" s="14">
        <v>0</v>
      </c>
      <c r="CP1143" s="1">
        <f t="shared" ref="CP1143" si="12063">CF1143*CK1143+CH1143*CK1146-CG1143*CL1143-CI1143*CL1146</f>
        <v>0.25001638893066858</v>
      </c>
      <c r="CQ1143" s="4">
        <f t="shared" ref="CQ1143" si="12064">(CF1143*CL1143+CG1143*CK1143+CH1143*CL1146+CI1143*CK1146)</f>
        <v>0.95968192728416279</v>
      </c>
      <c r="CR1143" s="2">
        <f t="shared" ref="CR1143" si="12065">CF1143*CM1143+CH1143*CM1146-CG1143*CN1143-CI1143*CN1146</f>
        <v>0</v>
      </c>
      <c r="CS1143" s="3">
        <f t="shared" ref="CS1143" si="12066">(CF1143*CN1143+CG1143*CM1143+CH1143*CN1146+CI1143*CM1146)</f>
        <v>0.95968192728416279</v>
      </c>
      <c r="CU1143" s="29">
        <f t="shared" ref="CU1143" si="12067">20*LOG(((1+$CL$4)/$CL$4)/((CP1143+CP1146)^2+(CQ1143+CQ1146)^2)^0.5)</f>
        <v>-3.2103179754191011E-4</v>
      </c>
      <c r="CW1143" s="51">
        <f t="shared" ref="CW1143" si="12068">((CP1143^2+CQ1143^2)^0.5)/((CP1146^2+CQ1146^2)^0.5)</f>
        <v>0.98348850733326265</v>
      </c>
    </row>
    <row r="1144" spans="1:101" ht="18" customHeight="1" thickBot="1">
      <c r="D1144" s="11"/>
      <c r="E1144" s="13"/>
      <c r="F1144" s="13"/>
      <c r="G1144" s="15"/>
      <c r="H1144" s="10"/>
      <c r="I1144" s="11"/>
      <c r="J1144" s="13"/>
      <c r="K1144" s="13"/>
      <c r="L1144" s="15"/>
      <c r="N1144" s="5"/>
      <c r="Q1144" s="6"/>
      <c r="S1144" s="11"/>
      <c r="T1144" s="13"/>
      <c r="U1144" s="13"/>
      <c r="V1144" s="15"/>
      <c r="W1144" s="20"/>
      <c r="X1144" s="5"/>
      <c r="AA1144" s="6"/>
      <c r="AB1144" s="20"/>
      <c r="AC1144" s="11"/>
      <c r="AD1144" s="13"/>
      <c r="AE1144" s="13"/>
      <c r="AF1144" s="15"/>
      <c r="AG1144" s="20"/>
      <c r="AH1144" s="5"/>
      <c r="AK1144" s="6"/>
      <c r="AL1144" s="20"/>
      <c r="AM1144" s="11"/>
      <c r="AN1144" s="13"/>
      <c r="AO1144" s="13"/>
      <c r="AP1144" s="15"/>
      <c r="AR1144" s="5"/>
      <c r="AU1144" s="6"/>
      <c r="AW1144" s="11"/>
      <c r="AX1144" s="13"/>
      <c r="AY1144" s="13"/>
      <c r="AZ1144" s="15"/>
      <c r="BA1144" s="20"/>
      <c r="BB1144" s="5"/>
      <c r="BE1144" s="6"/>
      <c r="BG1144" s="11"/>
      <c r="BH1144" s="13"/>
      <c r="BI1144" s="13"/>
      <c r="BJ1144" s="15"/>
      <c r="BL1144" s="5"/>
      <c r="BO1144" s="6"/>
      <c r="BQ1144" s="11"/>
      <c r="BR1144" s="13"/>
      <c r="BS1144" s="13"/>
      <c r="BT1144" s="15"/>
      <c r="BU1144" s="20"/>
      <c r="BV1144" s="5"/>
      <c r="BY1144" s="6"/>
      <c r="CA1144" s="11"/>
      <c r="CB1144" s="13"/>
      <c r="CC1144" s="13"/>
      <c r="CD1144" s="15"/>
      <c r="CF1144" s="5"/>
      <c r="CI1144" s="6"/>
      <c r="CK1144" s="11"/>
      <c r="CL1144" s="13"/>
      <c r="CM1144" s="13"/>
      <c r="CN1144" s="15"/>
      <c r="CP1144" s="5"/>
      <c r="CS1144" s="6"/>
      <c r="CW1144" s="52"/>
    </row>
    <row r="1145" spans="1:101" ht="18" customHeight="1" thickBot="1">
      <c r="D1145" s="11" t="s">
        <v>6</v>
      </c>
      <c r="E1145" s="13"/>
      <c r="F1145" s="13" t="s">
        <v>7</v>
      </c>
      <c r="G1145" s="15"/>
      <c r="H1145" s="10"/>
      <c r="I1145" s="11" t="s">
        <v>8</v>
      </c>
      <c r="J1145" s="13"/>
      <c r="K1145" s="13" t="s">
        <v>9</v>
      </c>
      <c r="L1145" s="15"/>
      <c r="N1145" s="251" t="s">
        <v>26</v>
      </c>
      <c r="O1145" s="252"/>
      <c r="P1145" s="253" t="s">
        <v>27</v>
      </c>
      <c r="Q1145" s="254"/>
      <c r="S1145" s="11" t="s">
        <v>13</v>
      </c>
      <c r="T1145" s="13"/>
      <c r="U1145" s="13" t="s">
        <v>14</v>
      </c>
      <c r="V1145" s="15"/>
      <c r="W1145" s="20"/>
      <c r="X1145" s="251" t="s">
        <v>26</v>
      </c>
      <c r="Y1145" s="252"/>
      <c r="Z1145" s="253" t="s">
        <v>27</v>
      </c>
      <c r="AA1145" s="254"/>
      <c r="AB1145" s="20"/>
      <c r="AC1145" s="11" t="s">
        <v>8</v>
      </c>
      <c r="AD1145" s="13"/>
      <c r="AE1145" s="13" t="s">
        <v>9</v>
      </c>
      <c r="AF1145" s="15"/>
      <c r="AG1145" s="20"/>
      <c r="AH1145" s="251" t="s">
        <v>26</v>
      </c>
      <c r="AI1145" s="252"/>
      <c r="AJ1145" s="253" t="s">
        <v>27</v>
      </c>
      <c r="AK1145" s="254"/>
      <c r="AL1145" s="20"/>
      <c r="AM1145" s="11" t="s">
        <v>13</v>
      </c>
      <c r="AN1145" s="13"/>
      <c r="AO1145" s="13" t="s">
        <v>14</v>
      </c>
      <c r="AP1145" s="15"/>
      <c r="AR1145" s="251" t="s">
        <v>26</v>
      </c>
      <c r="AS1145" s="252"/>
      <c r="AT1145" s="253" t="s">
        <v>27</v>
      </c>
      <c r="AU1145" s="254"/>
      <c r="AV1145" s="36"/>
      <c r="AW1145" s="11" t="s">
        <v>8</v>
      </c>
      <c r="AX1145" s="13"/>
      <c r="AY1145" s="13" t="s">
        <v>9</v>
      </c>
      <c r="AZ1145" s="15"/>
      <c r="BA1145" s="20"/>
      <c r="BB1145" s="251" t="s">
        <v>26</v>
      </c>
      <c r="BC1145" s="252"/>
      <c r="BD1145" s="253" t="s">
        <v>27</v>
      </c>
      <c r="BE1145" s="254"/>
      <c r="BF1145" s="36"/>
      <c r="BG1145" s="11" t="s">
        <v>13</v>
      </c>
      <c r="BH1145" s="13"/>
      <c r="BI1145" s="13" t="s">
        <v>14</v>
      </c>
      <c r="BJ1145" s="15"/>
      <c r="BK1145" s="36"/>
      <c r="BL1145" s="251" t="s">
        <v>26</v>
      </c>
      <c r="BM1145" s="252"/>
      <c r="BN1145" s="253" t="s">
        <v>27</v>
      </c>
      <c r="BO1145" s="254"/>
      <c r="BP1145" s="36"/>
      <c r="BQ1145" s="11" t="s">
        <v>8</v>
      </c>
      <c r="BR1145" s="13"/>
      <c r="BS1145" s="13" t="s">
        <v>9</v>
      </c>
      <c r="BT1145" s="15"/>
      <c r="BU1145" s="20"/>
      <c r="BV1145" s="251" t="s">
        <v>26</v>
      </c>
      <c r="BW1145" s="252"/>
      <c r="BX1145" s="253" t="s">
        <v>27</v>
      </c>
      <c r="BY1145" s="254"/>
      <c r="BZ1145" s="36"/>
      <c r="CA1145" s="11" t="s">
        <v>13</v>
      </c>
      <c r="CB1145" s="13"/>
      <c r="CC1145" s="13" t="s">
        <v>14</v>
      </c>
      <c r="CD1145" s="15"/>
      <c r="CE1145" s="36"/>
      <c r="CF1145" s="251" t="s">
        <v>26</v>
      </c>
      <c r="CG1145" s="252"/>
      <c r="CH1145" s="253" t="s">
        <v>27</v>
      </c>
      <c r="CI1145" s="254"/>
      <c r="CK1145" s="11" t="s">
        <v>28</v>
      </c>
      <c r="CL1145" s="13"/>
      <c r="CM1145" s="13" t="s">
        <v>29</v>
      </c>
      <c r="CN1145" s="15"/>
      <c r="CP1145" s="251" t="s">
        <v>26</v>
      </c>
      <c r="CQ1145" s="252"/>
      <c r="CR1145" s="253" t="s">
        <v>27</v>
      </c>
      <c r="CS1145" s="254"/>
      <c r="CU1145" s="38" t="s">
        <v>37</v>
      </c>
      <c r="CW1145" s="53" t="s">
        <v>45</v>
      </c>
    </row>
    <row r="1146" spans="1:101" ht="18" customHeight="1" thickTop="1" thickBot="1">
      <c r="D1146" s="16">
        <v>0</v>
      </c>
      <c r="E1146" s="17">
        <v>0</v>
      </c>
      <c r="F1146" s="18">
        <v>1</v>
      </c>
      <c r="G1146" s="19">
        <v>0</v>
      </c>
      <c r="H1146" s="10"/>
      <c r="I1146" s="16">
        <v>0</v>
      </c>
      <c r="J1146" s="17">
        <f t="shared" ref="J1146" si="12069">-1/($J$4*$B1143)</f>
        <v>-0.94920428205035712</v>
      </c>
      <c r="K1146" s="18">
        <v>1</v>
      </c>
      <c r="L1146" s="19">
        <v>0</v>
      </c>
      <c r="N1146" s="1">
        <f t="shared" ref="N1146" si="12070">D1146*I1143+F1146*I1146-E1146*J1143-G1146*J1146</f>
        <v>0</v>
      </c>
      <c r="O1146" s="4">
        <f t="shared" ref="O1146" si="12071">(D1146*J1143+E1146*I1143+F1146*J1146+G1146*I1146)</f>
        <v>-0.94920428205035712</v>
      </c>
      <c r="P1146" s="2">
        <f t="shared" ref="P1146" si="12072">D1146*K1143+F1146*K1146-E1146*L1143-G1146*L1146</f>
        <v>1</v>
      </c>
      <c r="Q1146" s="3">
        <f t="shared" ref="Q1146" si="12073">(D1146*L1143+E1146*K1143+F1146*L1146+G1146*K1146)</f>
        <v>0</v>
      </c>
      <c r="S1146" s="16">
        <v>0</v>
      </c>
      <c r="T1146" s="17">
        <v>0</v>
      </c>
      <c r="U1146" s="18">
        <v>1</v>
      </c>
      <c r="V1146" s="19">
        <v>0</v>
      </c>
      <c r="W1146" s="20"/>
      <c r="X1146" s="1">
        <f t="shared" ref="X1146" si="12074">N1146*S1143+P1146*S1146-O1146*T1143-Q1146*T1146</f>
        <v>0</v>
      </c>
      <c r="Y1146" s="4">
        <f t="shared" ref="Y1146" si="12075">(N1146*T1143+O1146*S1143+P1146*T1146+Q1146*S1146)</f>
        <v>-0.94920428205035712</v>
      </c>
      <c r="Z1146" s="2">
        <f t="shared" ref="Z1146" si="12076">N1146*U1143+P1146*U1146-O1146*V1143-Q1146*V1146</f>
        <v>-0.23718670597313585</v>
      </c>
      <c r="AA1146" s="3">
        <f t="shared" ref="AA1146" si="12077">(N1146*V1143+O1146*U1143+P1146*V1146+Q1146*U1146)</f>
        <v>0</v>
      </c>
      <c r="AB1146" s="20"/>
      <c r="AC1146" s="16">
        <v>0</v>
      </c>
      <c r="AD1146" s="17">
        <f t="shared" ref="AD1146" si="12078">-1/($AD$4*$B1143)</f>
        <v>-1.0844199220952728</v>
      </c>
      <c r="AE1146" s="18">
        <v>1</v>
      </c>
      <c r="AF1146" s="19">
        <v>0</v>
      </c>
      <c r="AG1146" s="20"/>
      <c r="AH1146" s="1">
        <f t="shared" ref="AH1146" si="12079">X1146*AC1143+Z1146*AC1146-Y1146*AD1143-AA1146*AD1146</f>
        <v>0</v>
      </c>
      <c r="AI1146" s="4">
        <f t="shared" ref="AI1146" si="12080">(X1146*AD1143+Y1146*AC1143+Z1146*AD1146+AA1146*AC1146)</f>
        <v>-0.6919942928369347</v>
      </c>
      <c r="AJ1146" s="2">
        <f t="shared" ref="AJ1146" si="12081">X1146*AE1143+Z1146*AE1146-Y1146*AF1143-AA1146*AF1146</f>
        <v>-0.23718670597313585</v>
      </c>
      <c r="AK1146" s="3">
        <f t="shared" ref="AK1146" si="12082">(X1146*AF1143+Y1146*AE1143+Z1146*AF1146+AA1146*AE1146)</f>
        <v>0</v>
      </c>
      <c r="AL1146" s="20"/>
      <c r="AM1146" s="16">
        <v>0</v>
      </c>
      <c r="AN1146" s="17">
        <v>0</v>
      </c>
      <c r="AO1146" s="18">
        <v>1</v>
      </c>
      <c r="AP1146" s="19">
        <v>0</v>
      </c>
      <c r="AR1146" s="1">
        <f t="shared" ref="AR1146" si="12083">AH1146*AM1143+AJ1146*AM1146-AI1146*AN1143-AK1146*AN1146</f>
        <v>0</v>
      </c>
      <c r="AS1146" s="4">
        <f t="shared" ref="AS1146" si="12084">(AH1146*AN1143+AI1146*AM1143+AJ1146*AN1146+AK1146*AM1146)</f>
        <v>-0.6919942928369347</v>
      </c>
      <c r="AT1146" s="2">
        <f t="shared" ref="AT1146" si="12085">AH1146*AO1143+AJ1146*AO1146-AI1146*AP1143-AK1146*AP1146</f>
        <v>-1.1744978102714398</v>
      </c>
      <c r="AU1146" s="3">
        <f t="shared" ref="AU1146" si="12086">(AH1146*AP1143+AI1146*AO1143+AJ1146*AP1146+AK1146*AO1146)</f>
        <v>0</v>
      </c>
      <c r="AV1146" s="20"/>
      <c r="AW1146" s="16">
        <v>0</v>
      </c>
      <c r="AX1146" s="17">
        <f t="shared" ref="AX1146" si="12087">-1/($AX$4*$B1143)</f>
        <v>-1.0844199220952728</v>
      </c>
      <c r="AY1146" s="18">
        <v>1</v>
      </c>
      <c r="AZ1146" s="19">
        <v>0</v>
      </c>
      <c r="BA1146" s="20"/>
      <c r="BB1146" s="1">
        <f t="shared" ref="BB1146" si="12088">AR1146*AW1143+AT1146*AW1146-AS1146*AX1143-AU1146*AX1146</f>
        <v>0</v>
      </c>
      <c r="BC1146" s="4">
        <f t="shared" ref="BC1146" si="12089">(AR1146*AX1143+AS1146*AW1143+AT1146*AX1146+AU1146*AW1146)</f>
        <v>0.5816545310786887</v>
      </c>
      <c r="BD1146" s="2">
        <f t="shared" ref="BD1146" si="12090">AR1146*AY1143+AT1146*AY1146-AS1146*AZ1143-AU1146*AZ1146</f>
        <v>-1.1744978102714398</v>
      </c>
      <c r="BE1146" s="3">
        <f t="shared" ref="BE1146" si="12091">(AR1146*AZ1143+AS1146*AY1143+AT1146*AZ1146+AU1146*AY1146)</f>
        <v>0</v>
      </c>
      <c r="BF1146" s="20"/>
      <c r="BG1146" s="16">
        <v>0</v>
      </c>
      <c r="BH1146" s="17">
        <v>0</v>
      </c>
      <c r="BI1146" s="18">
        <v>1</v>
      </c>
      <c r="BJ1146" s="19">
        <v>0</v>
      </c>
      <c r="BK1146" s="20"/>
      <c r="BL1146" s="1">
        <f t="shared" ref="BL1146" si="12092">BB1146*BG1143+BD1146*BG1146-BC1146*BH1143-BE1146*BH1146</f>
        <v>0</v>
      </c>
      <c r="BM1146" s="4">
        <f t="shared" ref="BM1146" si="12093">(BB1146*BH1143+BC1146*BG1143+BD1146*BH1146+BE1146*BG1146)</f>
        <v>0.5816545310786887</v>
      </c>
      <c r="BN1146" s="2">
        <f t="shared" ref="BN1146" si="12094">BB1146*BI1143+BD1146*BI1146-BC1146*BJ1143-BE1146*BJ1146</f>
        <v>-0.41637306628570336</v>
      </c>
      <c r="BO1146" s="3">
        <f t="shared" ref="BO1146" si="12095">(BB1146*BJ1143+BC1146*BI1143+BD1146*BJ1146+BE1146*BI1146)</f>
        <v>0</v>
      </c>
      <c r="BP1146" s="20"/>
      <c r="BQ1146" s="16">
        <v>0</v>
      </c>
      <c r="BR1146" s="17">
        <f t="shared" ref="BR1146" si="12096">-1/($BR$4*$B1143)</f>
        <v>-0.94920428205035712</v>
      </c>
      <c r="BS1146" s="18">
        <v>1</v>
      </c>
      <c r="BT1146" s="19">
        <v>0</v>
      </c>
      <c r="BU1146" s="20"/>
      <c r="BV1146" s="1">
        <f t="shared" ref="BV1146" si="12097">BL1146*BQ1143+BN1146*BQ1146-BM1146*BR1143-BO1146*BR1146</f>
        <v>0</v>
      </c>
      <c r="BW1146" s="4">
        <f t="shared" ref="BW1146" si="12098">(BL1146*BR1143+BM1146*BQ1143+BN1146*BR1146+BO1146*BQ1146)</f>
        <v>0.97687762852751558</v>
      </c>
      <c r="BX1146" s="2">
        <f t="shared" ref="BX1146" si="12099">BL1146*BS1143+BN1146*BS1146-BM1146*BT1143-BO1146*BT1146</f>
        <v>-0.41637306628570336</v>
      </c>
      <c r="BY1146" s="3">
        <f t="shared" ref="BY1146" si="12100">(BL1146*BT1143+BM1146*BS1143+BN1146*BT1146+BO1146*BS1146)</f>
        <v>0</v>
      </c>
      <c r="BZ1146" s="20"/>
      <c r="CA1146" s="16">
        <v>0</v>
      </c>
      <c r="CB1146" s="17">
        <v>0</v>
      </c>
      <c r="CC1146" s="18">
        <v>1</v>
      </c>
      <c r="CD1146" s="19">
        <v>0</v>
      </c>
      <c r="CE1146" s="20"/>
      <c r="CF1146" s="1">
        <f t="shared" ref="CF1146" si="12101">BV1146*CA1143+BX1146*CA1146-BW1146*CB1143-BY1146*CB1146</f>
        <v>0</v>
      </c>
      <c r="CG1146" s="4">
        <f t="shared" ref="CG1146" si="12102">(BV1146*CB1143+BW1146*CA1143+BX1146*CB1146+BY1146*CA1146)</f>
        <v>0.97687762852751558</v>
      </c>
      <c r="CH1146" s="2">
        <f t="shared" ref="CH1146" si="12103">BV1146*CC1143+BX1146*CC1146-BW1146*CD1143-BY1146*CD1146</f>
        <v>0.2500163889306688</v>
      </c>
      <c r="CI1146" s="3">
        <f t="shared" ref="CI1146" si="12104">(BV1146*CD1143+BW1146*CC1143+BX1146*CD1146+BY1146*CC1146)</f>
        <v>0</v>
      </c>
      <c r="CK1146" s="16">
        <f t="shared" ref="CK1146" si="12105">1/$CL$4</f>
        <v>1</v>
      </c>
      <c r="CL1146" s="17">
        <v>0</v>
      </c>
      <c r="CM1146" s="18">
        <v>1</v>
      </c>
      <c r="CN1146" s="19">
        <v>0</v>
      </c>
      <c r="CP1146" s="1">
        <f t="shared" ref="CP1146" si="12106">CF1146*CK1143+CH1146*CK1146-CG1146*CL1143-CI1146*CL1146</f>
        <v>0.2500163889306688</v>
      </c>
      <c r="CQ1146" s="4">
        <f t="shared" ref="CQ1146" si="12107">(CF1146*CL1143+CG1146*CK1143+CH1146*CL1146+CI1146*CK1146)</f>
        <v>0.97687762852751558</v>
      </c>
      <c r="CR1146" s="2">
        <f t="shared" ref="CR1146" si="12108">CF1146*CM1143+CH1146*CM1146-CG1146*CN1143-CI1146*CN1146</f>
        <v>0.2500163889306688</v>
      </c>
      <c r="CS1146" s="3">
        <f t="shared" ref="CS1146" si="12109">(CF1146*CN1143+CG1146*CM1143+CH1146*CN1146+CI1146*CM1146)</f>
        <v>0</v>
      </c>
      <c r="CU1146" s="39">
        <f t="shared" ref="CU1146" si="12110">(180/PI())*ATAN(-1*(CQ1143/CP1143))</f>
        <v>-75.3978770879678</v>
      </c>
      <c r="CW1146" s="54">
        <f t="shared" ref="CW1146" si="12111">20*LOG(((1-(10^(CU1143/20)^2)*(1-((1-CW1143)/(1+CW1143))^2))^0.5))</f>
        <v>-38.440288775629952</v>
      </c>
    </row>
    <row r="1147" spans="1:101" ht="18" customHeight="1">
      <c r="E1147" s="20"/>
      <c r="F1147" s="20"/>
      <c r="G1147" s="20"/>
      <c r="H1147" s="20"/>
      <c r="I1147" s="20"/>
      <c r="J1147" s="20"/>
      <c r="K1147" s="20"/>
      <c r="L1147" s="20"/>
      <c r="M1147" s="20"/>
      <c r="N1147" s="20"/>
      <c r="O1147" s="20"/>
      <c r="P1147" s="20"/>
      <c r="Q1147" s="20"/>
      <c r="R1147" s="20"/>
      <c r="S1147" s="20"/>
      <c r="T1147" s="20"/>
      <c r="U1147" s="20"/>
      <c r="V1147" s="20"/>
      <c r="W1147" s="20"/>
      <c r="X1147" s="20"/>
      <c r="Y1147" s="20"/>
      <c r="Z1147" s="20"/>
      <c r="AA1147" s="20"/>
      <c r="AB1147" s="30"/>
      <c r="AC1147" s="20"/>
      <c r="AD1147" s="20"/>
      <c r="AE1147" s="20"/>
      <c r="AF1147" s="20"/>
      <c r="AG1147" s="20"/>
      <c r="AH1147" s="20"/>
      <c r="AI1147" s="20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  <c r="BA1147" s="20"/>
      <c r="BB1147" s="20"/>
      <c r="BC1147" s="20"/>
      <c r="BD1147" s="20"/>
      <c r="BE1147" s="20"/>
      <c r="BF1147" s="20"/>
      <c r="BG1147" s="20"/>
      <c r="BH1147" s="20"/>
      <c r="BI1147" s="20"/>
      <c r="BJ1147" s="20"/>
      <c r="BK1147" s="20"/>
      <c r="BL1147" s="20"/>
      <c r="BM1147" s="20"/>
      <c r="BN1147" s="20"/>
      <c r="BO1147" s="20"/>
      <c r="BP1147" s="20"/>
      <c r="BQ1147" s="20"/>
      <c r="BR1147" s="20"/>
      <c r="BS1147" s="20"/>
      <c r="BT1147" s="20"/>
      <c r="BU1147" s="20"/>
      <c r="BV1147" s="20"/>
      <c r="BW1147" s="20"/>
      <c r="BX1147" s="20"/>
      <c r="BY1147" s="20"/>
      <c r="BZ1147" s="20"/>
      <c r="CA1147" s="20"/>
      <c r="CB1147" s="20"/>
      <c r="CC1147" s="20"/>
      <c r="CD1147" s="20"/>
      <c r="CE1147" s="20"/>
      <c r="CF1147" s="20"/>
      <c r="CG1147" s="20"/>
      <c r="CH1147" s="20"/>
      <c r="CI1147" s="20"/>
      <c r="CJ1147" s="20"/>
      <c r="CK1147" s="20"/>
      <c r="CL1147" s="20"/>
    </row>
    <row r="1148" spans="1:101" ht="18" customHeight="1"/>
    <row r="1149" spans="1:101" ht="18" customHeight="1" thickBot="1">
      <c r="A1149" s="23"/>
      <c r="B1149" s="23"/>
      <c r="C1149" s="23"/>
      <c r="D1149" s="20" t="s">
        <v>15</v>
      </c>
      <c r="E1149" s="20"/>
      <c r="F1149" s="20"/>
      <c r="G1149" s="20"/>
      <c r="H1149" s="20"/>
      <c r="I1149" s="20" t="s">
        <v>16</v>
      </c>
      <c r="J1149" s="20"/>
      <c r="K1149" s="20"/>
      <c r="L1149" s="20"/>
      <c r="M1149" s="23"/>
      <c r="N1149" s="23"/>
      <c r="O1149" s="24" t="s">
        <v>17</v>
      </c>
      <c r="P1149" s="23"/>
      <c r="Q1149" s="23"/>
      <c r="R1149" s="23"/>
      <c r="S1149" s="20"/>
      <c r="T1149" s="20" t="s">
        <v>18</v>
      </c>
      <c r="U1149" s="23"/>
      <c r="V1149" s="23"/>
      <c r="W1149" s="23"/>
      <c r="X1149" s="23"/>
      <c r="Y1149" s="24" t="s">
        <v>19</v>
      </c>
      <c r="Z1149" s="23"/>
      <c r="AA1149" s="23"/>
      <c r="AB1149" s="23"/>
      <c r="AC1149" s="24" t="s">
        <v>20</v>
      </c>
      <c r="AD1149" s="20"/>
      <c r="AE1149" s="20"/>
      <c r="AF1149" s="20"/>
      <c r="AG1149" s="20"/>
      <c r="AH1149" s="23"/>
      <c r="AI1149" s="24" t="s">
        <v>21</v>
      </c>
      <c r="AJ1149" s="23"/>
      <c r="AK1149" s="23"/>
      <c r="AL1149" s="20"/>
      <c r="AM1149" s="24" t="s">
        <v>31</v>
      </c>
      <c r="AN1149" s="20"/>
      <c r="AO1149" s="23"/>
      <c r="AP1149" s="23"/>
      <c r="AQ1149" s="23"/>
      <c r="AR1149" s="23"/>
      <c r="AS1149" s="24" t="s">
        <v>91</v>
      </c>
      <c r="AT1149" s="23"/>
      <c r="AU1149" s="23"/>
      <c r="AV1149" s="23"/>
      <c r="AW1149" s="24" t="s">
        <v>32</v>
      </c>
      <c r="AX1149" s="20"/>
      <c r="AY1149" s="20"/>
      <c r="AZ1149" s="20"/>
      <c r="BA1149" s="20"/>
      <c r="BB1149" s="23"/>
      <c r="BC1149" s="24" t="s">
        <v>22</v>
      </c>
      <c r="BD1149" s="23"/>
      <c r="BE1149" s="23"/>
      <c r="BF1149" s="23"/>
      <c r="BG1149" s="24" t="s">
        <v>33</v>
      </c>
      <c r="BH1149" s="20"/>
      <c r="BI1149" s="23"/>
      <c r="BJ1149" s="23"/>
      <c r="BK1149" s="23"/>
      <c r="BL1149" s="23"/>
      <c r="BM1149" s="24" t="s">
        <v>34</v>
      </c>
      <c r="BN1149" s="23"/>
      <c r="BO1149" s="23"/>
      <c r="BP1149" s="23"/>
      <c r="BQ1149" s="24" t="s">
        <v>89</v>
      </c>
      <c r="BR1149" s="20"/>
      <c r="BS1149" s="20"/>
      <c r="BT1149" s="20"/>
      <c r="BU1149" s="20"/>
      <c r="BV1149" s="23"/>
      <c r="BW1149" s="24" t="s">
        <v>35</v>
      </c>
      <c r="BX1149" s="23"/>
      <c r="BY1149" s="23"/>
      <c r="BZ1149" s="23"/>
      <c r="CA1149" s="24" t="s">
        <v>90</v>
      </c>
      <c r="CB1149" s="20"/>
      <c r="CC1149" s="23"/>
      <c r="CD1149" s="23"/>
      <c r="CE1149" s="23"/>
      <c r="CF1149" s="23"/>
      <c r="CG1149" s="24" t="s">
        <v>92</v>
      </c>
      <c r="CH1149" s="23"/>
      <c r="CI1149" s="23"/>
      <c r="CJ1149" s="23"/>
      <c r="CK1149" s="24" t="s">
        <v>36</v>
      </c>
      <c r="CL1149" s="24"/>
      <c r="CM1149" s="23"/>
      <c r="CN1149" s="23"/>
      <c r="CO1149" s="23"/>
      <c r="CP1149" s="23"/>
      <c r="CQ1149" s="24" t="s">
        <v>93</v>
      </c>
      <c r="CR1149" s="23"/>
      <c r="CS1149" s="23"/>
    </row>
    <row r="1150" spans="1:101" ht="18" customHeight="1" thickBot="1">
      <c r="A1150" s="23"/>
      <c r="B1150" s="33"/>
      <c r="C1150" s="23"/>
      <c r="D1150" s="7" t="s">
        <v>2</v>
      </c>
      <c r="E1150" s="8"/>
      <c r="F1150" s="8" t="s">
        <v>3</v>
      </c>
      <c r="G1150" s="9"/>
      <c r="H1150" s="10"/>
      <c r="I1150" s="7" t="s">
        <v>4</v>
      </c>
      <c r="J1150" s="8"/>
      <c r="K1150" s="8" t="s">
        <v>5</v>
      </c>
      <c r="L1150" s="9"/>
      <c r="M1150" s="23"/>
      <c r="N1150" s="251" t="s">
        <v>79</v>
      </c>
      <c r="O1150" s="252"/>
      <c r="P1150" s="253" t="s">
        <v>80</v>
      </c>
      <c r="Q1150" s="254"/>
      <c r="R1150" s="23"/>
      <c r="S1150" s="7" t="s">
        <v>11</v>
      </c>
      <c r="T1150" s="8"/>
      <c r="U1150" s="8" t="s">
        <v>12</v>
      </c>
      <c r="V1150" s="9"/>
      <c r="W1150" s="20"/>
      <c r="X1150" s="251" t="s">
        <v>79</v>
      </c>
      <c r="Y1150" s="252"/>
      <c r="Z1150" s="253" t="s">
        <v>80</v>
      </c>
      <c r="AA1150" s="254"/>
      <c r="AB1150" s="20"/>
      <c r="AC1150" s="7" t="s">
        <v>4</v>
      </c>
      <c r="AD1150" s="8"/>
      <c r="AE1150" s="8" t="s">
        <v>5</v>
      </c>
      <c r="AF1150" s="9"/>
      <c r="AG1150" s="20"/>
      <c r="AH1150" s="251" t="s">
        <v>0</v>
      </c>
      <c r="AI1150" s="252"/>
      <c r="AJ1150" s="253" t="s">
        <v>1</v>
      </c>
      <c r="AK1150" s="254"/>
      <c r="AL1150" s="20"/>
      <c r="AM1150" s="7" t="s">
        <v>11</v>
      </c>
      <c r="AN1150" s="8"/>
      <c r="AO1150" s="8" t="s">
        <v>12</v>
      </c>
      <c r="AP1150" s="9"/>
      <c r="AQ1150" s="23"/>
      <c r="AR1150" s="251" t="s">
        <v>0</v>
      </c>
      <c r="AS1150" s="252"/>
      <c r="AT1150" s="253" t="s">
        <v>1</v>
      </c>
      <c r="AU1150" s="254"/>
      <c r="AV1150" s="36"/>
      <c r="AW1150" s="7" t="s">
        <v>4</v>
      </c>
      <c r="AX1150" s="8"/>
      <c r="AY1150" s="8" t="s">
        <v>5</v>
      </c>
      <c r="AZ1150" s="9"/>
      <c r="BA1150" s="20"/>
      <c r="BB1150" s="251" t="s">
        <v>0</v>
      </c>
      <c r="BC1150" s="252"/>
      <c r="BD1150" s="253" t="s">
        <v>1</v>
      </c>
      <c r="BE1150" s="254"/>
      <c r="BF1150" s="36"/>
      <c r="BG1150" s="7" t="s">
        <v>11</v>
      </c>
      <c r="BH1150" s="8"/>
      <c r="BI1150" s="8" t="s">
        <v>12</v>
      </c>
      <c r="BJ1150" s="9"/>
      <c r="BK1150" s="36"/>
      <c r="BL1150" s="251" t="s">
        <v>0</v>
      </c>
      <c r="BM1150" s="252"/>
      <c r="BN1150" s="253" t="s">
        <v>1</v>
      </c>
      <c r="BO1150" s="254"/>
      <c r="BP1150" s="36"/>
      <c r="BQ1150" s="7" t="s">
        <v>4</v>
      </c>
      <c r="BR1150" s="8"/>
      <c r="BS1150" s="8" t="s">
        <v>5</v>
      </c>
      <c r="BT1150" s="9"/>
      <c r="BU1150" s="20"/>
      <c r="BV1150" s="251" t="s">
        <v>0</v>
      </c>
      <c r="BW1150" s="252"/>
      <c r="BX1150" s="253" t="s">
        <v>1</v>
      </c>
      <c r="BY1150" s="254"/>
      <c r="BZ1150" s="36"/>
      <c r="CA1150" s="7" t="s">
        <v>11</v>
      </c>
      <c r="CB1150" s="8"/>
      <c r="CC1150" s="8" t="s">
        <v>12</v>
      </c>
      <c r="CD1150" s="9"/>
      <c r="CE1150" s="36"/>
      <c r="CF1150" s="251" t="s">
        <v>0</v>
      </c>
      <c r="CG1150" s="252"/>
      <c r="CH1150" s="253" t="s">
        <v>1</v>
      </c>
      <c r="CI1150" s="254"/>
      <c r="CJ1150" s="23"/>
      <c r="CK1150" s="7" t="s">
        <v>23</v>
      </c>
      <c r="CL1150" s="8"/>
      <c r="CM1150" s="8" t="s">
        <v>24</v>
      </c>
      <c r="CN1150" s="9"/>
      <c r="CO1150" s="23"/>
      <c r="CP1150" s="251" t="s">
        <v>0</v>
      </c>
      <c r="CQ1150" s="252"/>
      <c r="CR1150" s="253" t="s">
        <v>1</v>
      </c>
      <c r="CS1150" s="254"/>
      <c r="CU1150" s="26" t="s">
        <v>25</v>
      </c>
      <c r="CW1150" s="50" t="s">
        <v>44</v>
      </c>
    </row>
    <row r="1151" spans="1:101" ht="18" customHeight="1" thickTop="1" thickBot="1">
      <c r="B1151" s="34">
        <v>1.55</v>
      </c>
      <c r="D1151" s="11">
        <v>1</v>
      </c>
      <c r="E1151" s="12">
        <v>0</v>
      </c>
      <c r="F1151" s="13">
        <v>0</v>
      </c>
      <c r="G1151" s="40">
        <f t="shared" ref="G1151" si="12112">-1/($E$4*$B1151)</f>
        <v>-0.67776162445906152</v>
      </c>
      <c r="H1151" s="10"/>
      <c r="I1151" s="11">
        <v>1</v>
      </c>
      <c r="J1151" s="12">
        <v>0</v>
      </c>
      <c r="K1151" s="13">
        <v>0</v>
      </c>
      <c r="L1151" s="14">
        <v>0</v>
      </c>
      <c r="N1151" s="1">
        <f t="shared" ref="N1151" si="12113">D1151*I1151+F1151*I1154-E1151*J1151-G1151*J1154</f>
        <v>0.36081630731305891</v>
      </c>
      <c r="O1151" s="4">
        <f t="shared" ref="O1151" si="12114">(D1151*J1151+E1151*I1151+F1151*J1154+G1151*I1154)</f>
        <v>0</v>
      </c>
      <c r="P1151" s="2">
        <f t="shared" ref="P1151" si="12115">D1151*K1151+F1151*K1154-E1151*L1151-G1151*L1154</f>
        <v>0</v>
      </c>
      <c r="Q1151" s="3">
        <f t="shared" ref="Q1151" si="12116">(D1151*L1151+E1151*K1151+F1151*L1154+G1151*K1154)</f>
        <v>-0.67776162445906152</v>
      </c>
      <c r="S1151" s="11">
        <v>1</v>
      </c>
      <c r="T1151" s="12">
        <v>0</v>
      </c>
      <c r="U1151" s="13">
        <v>0</v>
      </c>
      <c r="V1151" s="40">
        <f t="shared" ref="V1151" si="12117">-1/($T$4*$B1151)</f>
        <v>-1.2949845249349272</v>
      </c>
      <c r="W1151" s="20"/>
      <c r="X1151" s="1">
        <f t="shared" ref="X1151" si="12118">N1151*S1151+P1151*S1154-O1151*T1151-Q1151*T1154</f>
        <v>0.36081630731305891</v>
      </c>
      <c r="Y1151" s="4">
        <f t="shared" ref="Y1151" si="12119">(N1151*T1151+O1151*S1151+P1151*T1154+Q1151*S1154)</f>
        <v>0</v>
      </c>
      <c r="Z1151" s="2">
        <f t="shared" ref="Z1151" si="12120">N1151*U1151+P1151*U1154-O1151*V1151-Q1151*V1154</f>
        <v>0</v>
      </c>
      <c r="AA1151" s="3">
        <f t="shared" ref="AA1151" si="12121">(N1151*V1151+O1151*U1151+P1151*V1154+Q1151*U1154)</f>
        <v>-1.1450131587736379</v>
      </c>
      <c r="AB1151" s="20"/>
      <c r="AC1151" s="11">
        <v>1</v>
      </c>
      <c r="AD1151" s="12">
        <v>0</v>
      </c>
      <c r="AE1151" s="13">
        <v>0</v>
      </c>
      <c r="AF1151" s="14">
        <v>0</v>
      </c>
      <c r="AG1151" s="20"/>
      <c r="AH1151" s="1">
        <f t="shared" ref="AH1151" si="12122">X1151*AC1151+Z1151*AC1154-Y1151*AD1151-AA1151*AD1154</f>
        <v>-0.87284796615176063</v>
      </c>
      <c r="AI1151" s="4">
        <f t="shared" ref="AI1151" si="12123">(X1151*AD1151+Y1151*AC1151+Z1151*AD1154+AA1151*AC1154)</f>
        <v>0</v>
      </c>
      <c r="AJ1151" s="2">
        <f t="shared" ref="AJ1151" si="12124">X1151*AE1151+Z1151*AE1154-Y1151*AF1151-AA1151*AF1154</f>
        <v>0</v>
      </c>
      <c r="AK1151" s="3">
        <f t="shared" ref="AK1151" si="12125">(X1151*AF1151+Y1151*AE1151+Z1151*AF1154+AA1151*AE1154)</f>
        <v>-1.1450131587736379</v>
      </c>
      <c r="AL1151" s="20"/>
      <c r="AM1151" s="11">
        <v>1</v>
      </c>
      <c r="AN1151" s="12">
        <v>0</v>
      </c>
      <c r="AO1151" s="13">
        <v>0</v>
      </c>
      <c r="AP1151" s="40">
        <f t="shared" ref="AP1151" si="12126">-1/($AN$4*$B1151)</f>
        <v>-1.3457682317951203</v>
      </c>
      <c r="AR1151" s="1">
        <f t="shared" ref="AR1151" si="12127">AH1151*AM1151+AJ1151*AM1154-AI1151*AN1151-AK1151*AN1154</f>
        <v>-0.87284796615176063</v>
      </c>
      <c r="AS1151" s="4">
        <f t="shared" ref="AS1151" si="12128">(AH1151*AN1151+AI1151*AM1151+AJ1151*AN1154+AK1151*AM1154)</f>
        <v>0</v>
      </c>
      <c r="AT1151" s="2">
        <f t="shared" ref="AT1151" si="12129">AH1151*AO1151+AJ1151*AO1154-AI1151*AP1151-AK1151*AP1154</f>
        <v>0</v>
      </c>
      <c r="AU1151" s="3">
        <f t="shared" ref="AU1151" si="12130">(AH1151*AP1151+AI1151*AO1151+AJ1151*AP1154+AK1151*AO1154)</f>
        <v>2.9637905260384123E-2</v>
      </c>
      <c r="AV1151" s="20"/>
      <c r="AW1151" s="11">
        <v>1</v>
      </c>
      <c r="AX1151" s="12">
        <v>0</v>
      </c>
      <c r="AY1151" s="13">
        <v>0</v>
      </c>
      <c r="AZ1151" s="14">
        <v>0</v>
      </c>
      <c r="BA1151" s="20"/>
      <c r="BB1151" s="1">
        <f t="shared" ref="BB1151" si="12131">AR1151*AW1151+AT1151*AW1154-AS1151*AX1151-AU1151*AX1154</f>
        <v>-0.84091538565702484</v>
      </c>
      <c r="BC1151" s="4">
        <f t="shared" ref="BC1151" si="12132">(AR1151*AX1151+AS1151*AW1151+AT1151*AX1154+AU1151*AW1154)</f>
        <v>0</v>
      </c>
      <c r="BD1151" s="2">
        <f t="shared" ref="BD1151" si="12133">AR1151*AY1151+AT1151*AY1154-AS1151*AZ1151-AU1151*AZ1154</f>
        <v>0</v>
      </c>
      <c r="BE1151" s="3">
        <f t="shared" ref="BE1151" si="12134">(AR1151*AZ1151+AS1151*AY1151+AT1151*AZ1154+AU1151*AY1154)</f>
        <v>2.9637905260384123E-2</v>
      </c>
      <c r="BF1151" s="20"/>
      <c r="BG1151" s="11">
        <v>1</v>
      </c>
      <c r="BH1151" s="12">
        <v>0</v>
      </c>
      <c r="BI1151" s="13">
        <v>0</v>
      </c>
      <c r="BJ1151" s="40">
        <f t="shared" ref="BJ1151" si="12135">-1/($BH$4*$B1151)</f>
        <v>-1.2949845249349272</v>
      </c>
      <c r="BK1151" s="20"/>
      <c r="BL1151" s="1">
        <f t="shared" ref="BL1151" si="12136">BB1151*BG1151+BD1151*BG1154-BC1151*BH1151-BE1151*BH1154</f>
        <v>-0.84091538565702484</v>
      </c>
      <c r="BM1151" s="4">
        <f t="shared" ref="BM1151" si="12137">(BB1151*BH1151+BC1151*BG1151+BD1151*BH1154+BE1151*BG1154)</f>
        <v>0</v>
      </c>
      <c r="BN1151" s="2">
        <f t="shared" ref="BN1151" si="12138">BB1151*BI1151+BD1151*BI1154-BC1151*BJ1151-BE1151*BJ1154</f>
        <v>0</v>
      </c>
      <c r="BO1151" s="3">
        <f t="shared" ref="BO1151" si="12139">(BB1151*BJ1151+BC1151*BI1151+BD1151*BJ1154+BE1151*BI1154)</f>
        <v>1.1186103164659176</v>
      </c>
      <c r="BP1151" s="20"/>
      <c r="BQ1151" s="11">
        <v>1</v>
      </c>
      <c r="BR1151" s="12">
        <v>0</v>
      </c>
      <c r="BS1151" s="13">
        <v>0</v>
      </c>
      <c r="BT1151" s="14">
        <v>0</v>
      </c>
      <c r="BU1151" s="20"/>
      <c r="BV1151" s="1">
        <f t="shared" ref="BV1151" si="12140">BL1151*BQ1151+BN1151*BQ1154-BM1151*BR1151-BO1151*BR1154</f>
        <v>0.21402406053403134</v>
      </c>
      <c r="BW1151" s="4">
        <f t="shared" ref="BW1151" si="12141">(BL1151*BR1151+BM1151*BQ1151+BN1151*BR1154+BO1151*BQ1154)</f>
        <v>0</v>
      </c>
      <c r="BX1151" s="2">
        <f t="shared" ref="BX1151" si="12142">BL1151*BS1151+BN1151*BS1154-BM1151*BT1151-BO1151*BT1154</f>
        <v>0</v>
      </c>
      <c r="BY1151" s="3">
        <f t="shared" ref="BY1151" si="12143">(BL1151*BT1151+BM1151*BS1151+BN1151*BT1154+BO1151*BS1154)</f>
        <v>1.1186103164659176</v>
      </c>
      <c r="BZ1151" s="20"/>
      <c r="CA1151" s="11">
        <v>1</v>
      </c>
      <c r="CB1151" s="12">
        <v>0</v>
      </c>
      <c r="CC1151" s="13">
        <v>0</v>
      </c>
      <c r="CD1151" s="40">
        <f t="shared" ref="CD1151" si="12144">-1/($CB$4*$B1151)</f>
        <v>-0.67776162445906152</v>
      </c>
      <c r="CE1151" s="20"/>
      <c r="CF1151" s="1">
        <f t="shared" ref="CF1151" si="12145">BV1151*CA1151+BX1151*CA1154-BW1151*CB1151-BY1151*CB1154</f>
        <v>0.21402406053403134</v>
      </c>
      <c r="CG1151" s="4">
        <f t="shared" ref="CG1151" si="12146">(BV1151*CB1151+BW1151*CA1151+BX1151*CB1154+BY1151*CA1154)</f>
        <v>0</v>
      </c>
      <c r="CH1151" s="2">
        <f t="shared" ref="CH1151" si="12147">BV1151*CC1151+BX1151*CC1154-BW1151*CD1151-BY1151*CD1154</f>
        <v>0</v>
      </c>
      <c r="CI1151" s="3">
        <f t="shared" ref="CI1151" si="12148">(BV1151*CD1151+BW1151*CC1151+BX1151*CD1154+BY1151*CC1154)</f>
        <v>0.97355302152504797</v>
      </c>
      <c r="CJ1151" s="28"/>
      <c r="CK1151" s="11">
        <v>1</v>
      </c>
      <c r="CL1151" s="12">
        <v>0</v>
      </c>
      <c r="CM1151" s="13">
        <v>0</v>
      </c>
      <c r="CN1151" s="14">
        <v>0</v>
      </c>
      <c r="CP1151" s="1">
        <f t="shared" ref="CP1151" si="12149">CF1151*CK1151+CH1151*CK1154-CG1151*CL1151-CI1151*CL1154</f>
        <v>0.21402406053403134</v>
      </c>
      <c r="CQ1151" s="4">
        <f t="shared" ref="CQ1151" si="12150">(CF1151*CL1151+CG1151*CK1151+CH1151*CL1154+CI1151*CK1154)</f>
        <v>0.97355302152504797</v>
      </c>
      <c r="CR1151" s="2">
        <f t="shared" ref="CR1151" si="12151">CF1151*CM1151+CH1151*CM1154-CG1151*CN1151-CI1151*CN1154</f>
        <v>0</v>
      </c>
      <c r="CS1151" s="3">
        <f t="shared" ref="CS1151" si="12152">(CF1151*CN1151+CG1151*CM1151+CH1151*CN1154+CI1151*CM1154)</f>
        <v>0.97355302152504797</v>
      </c>
      <c r="CU1151" s="29">
        <f t="shared" ref="CU1151" si="12153">20*LOG(((1+$CL$4)/$CL$4)/((CP1151+CP1154)^2+(CQ1151+CQ1154)^2)^0.5)</f>
        <v>-4.6747880015043656E-5</v>
      </c>
      <c r="CW1151" s="51">
        <f t="shared" ref="CW1151" si="12154">((CP1151^2+CQ1151^2)^0.5)/((CP1154^2+CQ1154^2)^0.5)</f>
        <v>0.99361080437689708</v>
      </c>
    </row>
    <row r="1152" spans="1:101" ht="18" customHeight="1" thickBot="1">
      <c r="D1152" s="11"/>
      <c r="E1152" s="13"/>
      <c r="F1152" s="13"/>
      <c r="G1152" s="15"/>
      <c r="H1152" s="10"/>
      <c r="I1152" s="11"/>
      <c r="J1152" s="13"/>
      <c r="K1152" s="13"/>
      <c r="L1152" s="15"/>
      <c r="N1152" s="5"/>
      <c r="Q1152" s="6"/>
      <c r="S1152" s="11"/>
      <c r="T1152" s="13"/>
      <c r="U1152" s="13"/>
      <c r="V1152" s="15"/>
      <c r="W1152" s="20"/>
      <c r="X1152" s="5"/>
      <c r="AA1152" s="6"/>
      <c r="AB1152" s="20"/>
      <c r="AC1152" s="11"/>
      <c r="AD1152" s="13"/>
      <c r="AE1152" s="13"/>
      <c r="AF1152" s="15"/>
      <c r="AG1152" s="20"/>
      <c r="AH1152" s="5"/>
      <c r="AK1152" s="6"/>
      <c r="AL1152" s="20"/>
      <c r="AM1152" s="11"/>
      <c r="AN1152" s="13"/>
      <c r="AO1152" s="13"/>
      <c r="AP1152" s="15"/>
      <c r="AR1152" s="5"/>
      <c r="AU1152" s="6"/>
      <c r="AW1152" s="11"/>
      <c r="AX1152" s="13"/>
      <c r="AY1152" s="13"/>
      <c r="AZ1152" s="15"/>
      <c r="BA1152" s="20"/>
      <c r="BB1152" s="5"/>
      <c r="BE1152" s="6"/>
      <c r="BG1152" s="11"/>
      <c r="BH1152" s="13"/>
      <c r="BI1152" s="13"/>
      <c r="BJ1152" s="15"/>
      <c r="BL1152" s="5"/>
      <c r="BO1152" s="6"/>
      <c r="BQ1152" s="11"/>
      <c r="BR1152" s="13"/>
      <c r="BS1152" s="13"/>
      <c r="BT1152" s="15"/>
      <c r="BU1152" s="20"/>
      <c r="BV1152" s="5"/>
      <c r="BY1152" s="6"/>
      <c r="CA1152" s="11"/>
      <c r="CB1152" s="13"/>
      <c r="CC1152" s="13"/>
      <c r="CD1152" s="15"/>
      <c r="CF1152" s="5"/>
      <c r="CI1152" s="6"/>
      <c r="CK1152" s="11"/>
      <c r="CL1152" s="13"/>
      <c r="CM1152" s="13"/>
      <c r="CN1152" s="15"/>
      <c r="CP1152" s="5"/>
      <c r="CS1152" s="6"/>
      <c r="CW1152" s="52"/>
    </row>
    <row r="1153" spans="1:101" ht="18" customHeight="1" thickBot="1">
      <c r="D1153" s="11" t="s">
        <v>6</v>
      </c>
      <c r="E1153" s="13"/>
      <c r="F1153" s="13" t="s">
        <v>7</v>
      </c>
      <c r="G1153" s="15"/>
      <c r="H1153" s="10"/>
      <c r="I1153" s="11" t="s">
        <v>8</v>
      </c>
      <c r="J1153" s="13"/>
      <c r="K1153" s="13" t="s">
        <v>9</v>
      </c>
      <c r="L1153" s="15"/>
      <c r="N1153" s="251" t="s">
        <v>26</v>
      </c>
      <c r="O1153" s="252"/>
      <c r="P1153" s="253" t="s">
        <v>27</v>
      </c>
      <c r="Q1153" s="254"/>
      <c r="S1153" s="11" t="s">
        <v>13</v>
      </c>
      <c r="T1153" s="13"/>
      <c r="U1153" s="13" t="s">
        <v>14</v>
      </c>
      <c r="V1153" s="15"/>
      <c r="W1153" s="20"/>
      <c r="X1153" s="251" t="s">
        <v>26</v>
      </c>
      <c r="Y1153" s="252"/>
      <c r="Z1153" s="253" t="s">
        <v>27</v>
      </c>
      <c r="AA1153" s="254"/>
      <c r="AB1153" s="20"/>
      <c r="AC1153" s="11" t="s">
        <v>8</v>
      </c>
      <c r="AD1153" s="13"/>
      <c r="AE1153" s="13" t="s">
        <v>9</v>
      </c>
      <c r="AF1153" s="15"/>
      <c r="AG1153" s="20"/>
      <c r="AH1153" s="251" t="s">
        <v>26</v>
      </c>
      <c r="AI1153" s="252"/>
      <c r="AJ1153" s="253" t="s">
        <v>27</v>
      </c>
      <c r="AK1153" s="254"/>
      <c r="AL1153" s="20"/>
      <c r="AM1153" s="11" t="s">
        <v>13</v>
      </c>
      <c r="AN1153" s="13"/>
      <c r="AO1153" s="13" t="s">
        <v>14</v>
      </c>
      <c r="AP1153" s="15"/>
      <c r="AR1153" s="251" t="s">
        <v>26</v>
      </c>
      <c r="AS1153" s="252"/>
      <c r="AT1153" s="253" t="s">
        <v>27</v>
      </c>
      <c r="AU1153" s="254"/>
      <c r="AV1153" s="36"/>
      <c r="AW1153" s="11" t="s">
        <v>8</v>
      </c>
      <c r="AX1153" s="13"/>
      <c r="AY1153" s="13" t="s">
        <v>9</v>
      </c>
      <c r="AZ1153" s="15"/>
      <c r="BA1153" s="20"/>
      <c r="BB1153" s="251" t="s">
        <v>26</v>
      </c>
      <c r="BC1153" s="252"/>
      <c r="BD1153" s="253" t="s">
        <v>27</v>
      </c>
      <c r="BE1153" s="254"/>
      <c r="BF1153" s="36"/>
      <c r="BG1153" s="11" t="s">
        <v>13</v>
      </c>
      <c r="BH1153" s="13"/>
      <c r="BI1153" s="13" t="s">
        <v>14</v>
      </c>
      <c r="BJ1153" s="15"/>
      <c r="BK1153" s="36"/>
      <c r="BL1153" s="251" t="s">
        <v>26</v>
      </c>
      <c r="BM1153" s="252"/>
      <c r="BN1153" s="253" t="s">
        <v>27</v>
      </c>
      <c r="BO1153" s="254"/>
      <c r="BP1153" s="36"/>
      <c r="BQ1153" s="11" t="s">
        <v>8</v>
      </c>
      <c r="BR1153" s="13"/>
      <c r="BS1153" s="13" t="s">
        <v>9</v>
      </c>
      <c r="BT1153" s="15"/>
      <c r="BU1153" s="20"/>
      <c r="BV1153" s="251" t="s">
        <v>26</v>
      </c>
      <c r="BW1153" s="252"/>
      <c r="BX1153" s="253" t="s">
        <v>27</v>
      </c>
      <c r="BY1153" s="254"/>
      <c r="BZ1153" s="36"/>
      <c r="CA1153" s="11" t="s">
        <v>13</v>
      </c>
      <c r="CB1153" s="13"/>
      <c r="CC1153" s="13" t="s">
        <v>14</v>
      </c>
      <c r="CD1153" s="15"/>
      <c r="CE1153" s="36"/>
      <c r="CF1153" s="251" t="s">
        <v>26</v>
      </c>
      <c r="CG1153" s="252"/>
      <c r="CH1153" s="253" t="s">
        <v>27</v>
      </c>
      <c r="CI1153" s="254"/>
      <c r="CK1153" s="11" t="s">
        <v>28</v>
      </c>
      <c r="CL1153" s="13"/>
      <c r="CM1153" s="13" t="s">
        <v>29</v>
      </c>
      <c r="CN1153" s="15"/>
      <c r="CP1153" s="251" t="s">
        <v>26</v>
      </c>
      <c r="CQ1153" s="252"/>
      <c r="CR1153" s="253" t="s">
        <v>27</v>
      </c>
      <c r="CS1153" s="254"/>
      <c r="CU1153" s="38" t="s">
        <v>37</v>
      </c>
      <c r="CW1153" s="53" t="s">
        <v>45</v>
      </c>
    </row>
    <row r="1154" spans="1:101" ht="18" customHeight="1" thickTop="1" thickBot="1">
      <c r="D1154" s="16">
        <v>0</v>
      </c>
      <c r="E1154" s="17">
        <v>0</v>
      </c>
      <c r="F1154" s="18">
        <v>1</v>
      </c>
      <c r="G1154" s="19">
        <v>0</v>
      </c>
      <c r="H1154" s="10"/>
      <c r="I1154" s="16">
        <v>0</v>
      </c>
      <c r="J1154" s="17">
        <f t="shared" ref="J1154" si="12155">-1/($J$4*$B1151)</f>
        <v>-0.94308038345648382</v>
      </c>
      <c r="K1154" s="18">
        <v>1</v>
      </c>
      <c r="L1154" s="19">
        <v>0</v>
      </c>
      <c r="N1154" s="1">
        <f t="shared" ref="N1154" si="12156">D1154*I1151+F1154*I1154-E1154*J1151-G1154*J1154</f>
        <v>0</v>
      </c>
      <c r="O1154" s="4">
        <f t="shared" ref="O1154" si="12157">(D1154*J1151+E1154*I1151+F1154*J1154+G1154*I1154)</f>
        <v>-0.94308038345648382</v>
      </c>
      <c r="P1154" s="2">
        <f t="shared" ref="P1154" si="12158">D1154*K1151+F1154*K1154-E1154*L1151-G1154*L1154</f>
        <v>1</v>
      </c>
      <c r="Q1154" s="3">
        <f t="shared" ref="Q1154" si="12159">(D1154*L1151+E1154*K1151+F1154*L1154+G1154*K1154)</f>
        <v>0</v>
      </c>
      <c r="S1154" s="16">
        <v>0</v>
      </c>
      <c r="T1154" s="17">
        <v>0</v>
      </c>
      <c r="U1154" s="18">
        <v>1</v>
      </c>
      <c r="V1154" s="19">
        <v>0</v>
      </c>
      <c r="W1154" s="20"/>
      <c r="X1154" s="1">
        <f t="shared" ref="X1154" si="12160">N1154*S1151+P1154*S1154-O1154*T1151-Q1154*T1154</f>
        <v>0</v>
      </c>
      <c r="Y1154" s="4">
        <f t="shared" ref="Y1154" si="12161">(N1154*T1151+O1154*S1151+P1154*T1154+Q1154*S1154)</f>
        <v>-0.94308038345648382</v>
      </c>
      <c r="Z1154" s="2">
        <f t="shared" ref="Z1154" si="12162">N1154*U1151+P1154*U1154-O1154*V1151-Q1154*V1154</f>
        <v>-0.22127450234584378</v>
      </c>
      <c r="AA1154" s="3">
        <f t="shared" ref="AA1154" si="12163">(N1154*V1151+O1154*U1151+P1154*V1154+Q1154*U1154)</f>
        <v>0</v>
      </c>
      <c r="AB1154" s="20"/>
      <c r="AC1154" s="16">
        <v>0</v>
      </c>
      <c r="AD1154" s="17">
        <f t="shared" ref="AD1154" si="12164">-1/($AD$4*$B1151)</f>
        <v>-1.0774236645333677</v>
      </c>
      <c r="AE1154" s="18">
        <v>1</v>
      </c>
      <c r="AF1154" s="19">
        <v>0</v>
      </c>
      <c r="AG1154" s="20"/>
      <c r="AH1154" s="1">
        <f t="shared" ref="AH1154" si="12165">X1154*AC1151+Z1154*AC1154-Y1154*AD1151-AA1154*AD1154</f>
        <v>0</v>
      </c>
      <c r="AI1154" s="4">
        <f t="shared" ref="AI1154" si="12166">(X1154*AD1151+Y1154*AC1151+Z1154*AD1154+AA1154*AC1154)</f>
        <v>-0.70467399827122756</v>
      </c>
      <c r="AJ1154" s="2">
        <f t="shared" ref="AJ1154" si="12167">X1154*AE1151+Z1154*AE1154-Y1154*AF1151-AA1154*AF1154</f>
        <v>-0.22127450234584378</v>
      </c>
      <c r="AK1154" s="3">
        <f t="shared" ref="AK1154" si="12168">(X1154*AF1151+Y1154*AE1151+Z1154*AF1154+AA1154*AE1154)</f>
        <v>0</v>
      </c>
      <c r="AL1154" s="20"/>
      <c r="AM1154" s="16">
        <v>0</v>
      </c>
      <c r="AN1154" s="17">
        <v>0</v>
      </c>
      <c r="AO1154" s="18">
        <v>1</v>
      </c>
      <c r="AP1154" s="19">
        <v>0</v>
      </c>
      <c r="AR1154" s="1">
        <f t="shared" ref="AR1154" si="12169">AH1154*AM1151+AJ1154*AM1154-AI1154*AN1151-AK1154*AN1154</f>
        <v>0</v>
      </c>
      <c r="AS1154" s="4">
        <f t="shared" ref="AS1154" si="12170">(AH1154*AN1151+AI1154*AM1151+AJ1154*AN1154+AK1154*AM1154)</f>
        <v>-0.70467399827122756</v>
      </c>
      <c r="AT1154" s="2">
        <f t="shared" ref="AT1154" si="12171">AH1154*AO1151+AJ1154*AO1154-AI1154*AP1151-AK1154*AP1154</f>
        <v>-1.1696023829913114</v>
      </c>
      <c r="AU1154" s="3">
        <f t="shared" ref="AU1154" si="12172">(AH1154*AP1151+AI1154*AO1151+AJ1154*AP1154+AK1154*AO1154)</f>
        <v>0</v>
      </c>
      <c r="AV1154" s="20"/>
      <c r="AW1154" s="16">
        <v>0</v>
      </c>
      <c r="AX1154" s="17">
        <f t="shared" ref="AX1154" si="12173">-1/($AX$4*$B1151)</f>
        <v>-1.0774236645333677</v>
      </c>
      <c r="AY1154" s="18">
        <v>1</v>
      </c>
      <c r="AZ1154" s="19">
        <v>0</v>
      </c>
      <c r="BA1154" s="20"/>
      <c r="BB1154" s="1">
        <f t="shared" ref="BB1154" si="12174">AR1154*AW1151+AT1154*AW1154-AS1154*AX1151-AU1154*AX1154</f>
        <v>0</v>
      </c>
      <c r="BC1154" s="4">
        <f t="shared" ref="BC1154" si="12175">(AR1154*AX1151+AS1154*AW1151+AT1154*AX1154+AU1154*AW1154)</f>
        <v>0.55548328725823048</v>
      </c>
      <c r="BD1154" s="2">
        <f t="shared" ref="BD1154" si="12176">AR1154*AY1151+AT1154*AY1154-AS1154*AZ1151-AU1154*AZ1154</f>
        <v>-1.1696023829913114</v>
      </c>
      <c r="BE1154" s="3">
        <f t="shared" ref="BE1154" si="12177">(AR1154*AZ1151+AS1154*AY1151+AT1154*AZ1154+AU1154*AY1154)</f>
        <v>0</v>
      </c>
      <c r="BF1154" s="20"/>
      <c r="BG1154" s="16">
        <v>0</v>
      </c>
      <c r="BH1154" s="17">
        <v>0</v>
      </c>
      <c r="BI1154" s="18">
        <v>1</v>
      </c>
      <c r="BJ1154" s="19">
        <v>0</v>
      </c>
      <c r="BK1154" s="20"/>
      <c r="BL1154" s="1">
        <f t="shared" ref="BL1154" si="12178">BB1154*BG1151+BD1154*BG1154-BC1154*BH1151-BE1154*BH1154</f>
        <v>0</v>
      </c>
      <c r="BM1154" s="4">
        <f t="shared" ref="BM1154" si="12179">(BB1154*BH1151+BC1154*BG1151+BD1154*BH1154+BE1154*BG1154)</f>
        <v>0.55548328725823048</v>
      </c>
      <c r="BN1154" s="2">
        <f t="shared" ref="BN1154" si="12180">BB1154*BI1151+BD1154*BI1154-BC1154*BJ1151-BE1154*BJ1154</f>
        <v>-0.45026012213192002</v>
      </c>
      <c r="BO1154" s="3">
        <f t="shared" ref="BO1154" si="12181">(BB1154*BJ1151+BC1154*BI1151+BD1154*BJ1154+BE1154*BI1154)</f>
        <v>0</v>
      </c>
      <c r="BP1154" s="20"/>
      <c r="BQ1154" s="16">
        <v>0</v>
      </c>
      <c r="BR1154" s="17">
        <f t="shared" ref="BR1154" si="12182">-1/($BR$4*$B1151)</f>
        <v>-0.94308038345648382</v>
      </c>
      <c r="BS1154" s="18">
        <v>1</v>
      </c>
      <c r="BT1154" s="19">
        <v>0</v>
      </c>
      <c r="BU1154" s="20"/>
      <c r="BV1154" s="1">
        <f t="shared" ref="BV1154" si="12183">BL1154*BQ1151+BN1154*BQ1154-BM1154*BR1151-BO1154*BR1154</f>
        <v>0</v>
      </c>
      <c r="BW1154" s="4">
        <f t="shared" ref="BW1154" si="12184">(BL1154*BR1151+BM1154*BQ1151+BN1154*BR1154+BO1154*BQ1154)</f>
        <v>0.98011477589356488</v>
      </c>
      <c r="BX1154" s="2">
        <f t="shared" ref="BX1154" si="12185">BL1154*BS1151+BN1154*BS1154-BM1154*BT1151-BO1154*BT1154</f>
        <v>-0.45026012213192002</v>
      </c>
      <c r="BY1154" s="3">
        <f t="shared" ref="BY1154" si="12186">(BL1154*BT1151+BM1154*BS1151+BN1154*BT1154+BO1154*BS1154)</f>
        <v>0</v>
      </c>
      <c r="BZ1154" s="20"/>
      <c r="CA1154" s="16">
        <v>0</v>
      </c>
      <c r="CB1154" s="17">
        <v>0</v>
      </c>
      <c r="CC1154" s="18">
        <v>1</v>
      </c>
      <c r="CD1154" s="19">
        <v>0</v>
      </c>
      <c r="CE1154" s="20"/>
      <c r="CF1154" s="1">
        <f t="shared" ref="CF1154" si="12187">BV1154*CA1151+BX1154*CA1154-BW1154*CB1151-BY1154*CB1154</f>
        <v>0</v>
      </c>
      <c r="CG1154" s="4">
        <f t="shared" ref="CG1154" si="12188">(BV1154*CB1151+BW1154*CA1151+BX1154*CB1154+BY1154*CA1154)</f>
        <v>0.98011477589356488</v>
      </c>
      <c r="CH1154" s="2">
        <f t="shared" ref="CH1154" si="12189">BV1154*CC1151+BX1154*CC1154-BW1154*CD1151-BY1154*CD1154</f>
        <v>0.21402406053403156</v>
      </c>
      <c r="CI1154" s="3">
        <f t="shared" ref="CI1154" si="12190">(BV1154*CD1151+BW1154*CC1151+BX1154*CD1154+BY1154*CC1154)</f>
        <v>0</v>
      </c>
      <c r="CK1154" s="16">
        <f t="shared" ref="CK1154" si="12191">1/$CL$4</f>
        <v>1</v>
      </c>
      <c r="CL1154" s="17">
        <v>0</v>
      </c>
      <c r="CM1154" s="18">
        <v>1</v>
      </c>
      <c r="CN1154" s="19">
        <v>0</v>
      </c>
      <c r="CP1154" s="1">
        <f t="shared" ref="CP1154" si="12192">CF1154*CK1151+CH1154*CK1154-CG1154*CL1151-CI1154*CL1154</f>
        <v>0.21402406053403156</v>
      </c>
      <c r="CQ1154" s="4">
        <f t="shared" ref="CQ1154" si="12193">(CF1154*CL1151+CG1154*CK1151+CH1154*CL1154+CI1154*CK1154)</f>
        <v>0.98011477589356488</v>
      </c>
      <c r="CR1154" s="2">
        <f t="shared" ref="CR1154" si="12194">CF1154*CM1151+CH1154*CM1154-CG1154*CN1151-CI1154*CN1154</f>
        <v>0.21402406053403156</v>
      </c>
      <c r="CS1154" s="3">
        <f t="shared" ref="CS1154" si="12195">(CF1154*CN1151+CG1154*CM1151+CH1154*CN1154+CI1154*CM1154)</f>
        <v>0</v>
      </c>
      <c r="CU1154" s="39">
        <f t="shared" ref="CU1154" si="12196">(180/PI())*ATAN(-1*(CQ1151/CP1151))</f>
        <v>-77.601428931464156</v>
      </c>
      <c r="CW1154" s="54">
        <f t="shared" ref="CW1154" si="12197">20*LOG(((1-(10^(CU1151/20)^2)*(1-((1-CW1151)/(1+CW1151))^2))^0.5))</f>
        <v>-46.770595009446794</v>
      </c>
    </row>
    <row r="1155" spans="1:101" ht="18" customHeight="1">
      <c r="E1155" s="20"/>
      <c r="F1155" s="20"/>
      <c r="G1155" s="20"/>
      <c r="H1155" s="20"/>
      <c r="I1155" s="20"/>
      <c r="J1155" s="20"/>
      <c r="K1155" s="20"/>
      <c r="L1155" s="20"/>
      <c r="M1155" s="20"/>
      <c r="N1155" s="20"/>
      <c r="O1155" s="20"/>
      <c r="P1155" s="20"/>
      <c r="Q1155" s="20"/>
      <c r="R1155" s="20"/>
      <c r="S1155" s="20"/>
      <c r="T1155" s="20"/>
      <c r="U1155" s="20"/>
      <c r="V1155" s="20"/>
      <c r="W1155" s="20"/>
      <c r="X1155" s="20"/>
      <c r="Y1155" s="20"/>
      <c r="Z1155" s="20"/>
      <c r="AA1155" s="20"/>
      <c r="AB1155" s="30"/>
      <c r="AC1155" s="20"/>
      <c r="AD1155" s="20"/>
      <c r="AE1155" s="20"/>
      <c r="AF1155" s="20"/>
      <c r="AG1155" s="20"/>
      <c r="AH1155" s="20"/>
      <c r="AI1155" s="20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  <c r="BA1155" s="20"/>
      <c r="BB1155" s="20"/>
      <c r="BC1155" s="20"/>
      <c r="BD1155" s="20"/>
      <c r="BE1155" s="20"/>
      <c r="BF1155" s="20"/>
      <c r="BG1155" s="20"/>
      <c r="BH1155" s="20"/>
      <c r="BI1155" s="20"/>
      <c r="BJ1155" s="20"/>
      <c r="BK1155" s="20"/>
      <c r="BL1155" s="20"/>
      <c r="BM1155" s="20"/>
      <c r="BN1155" s="20"/>
      <c r="BO1155" s="20"/>
      <c r="BP1155" s="20"/>
      <c r="BQ1155" s="20"/>
      <c r="BR1155" s="20"/>
      <c r="BS1155" s="20"/>
      <c r="BT1155" s="20"/>
      <c r="BU1155" s="20"/>
      <c r="BV1155" s="20"/>
      <c r="BW1155" s="20"/>
      <c r="BX1155" s="20"/>
      <c r="BY1155" s="20"/>
      <c r="BZ1155" s="20"/>
      <c r="CA1155" s="20"/>
      <c r="CB1155" s="20"/>
      <c r="CC1155" s="20"/>
      <c r="CD1155" s="20"/>
      <c r="CE1155" s="20"/>
      <c r="CF1155" s="20"/>
      <c r="CG1155" s="20"/>
      <c r="CH1155" s="20"/>
      <c r="CI1155" s="20"/>
      <c r="CJ1155" s="20"/>
      <c r="CK1155" s="20"/>
      <c r="CL1155" s="20"/>
    </row>
    <row r="1156" spans="1:101" ht="18" customHeight="1"/>
    <row r="1157" spans="1:101" ht="18" customHeight="1" thickBot="1">
      <c r="A1157" s="23"/>
      <c r="B1157" s="23"/>
      <c r="C1157" s="23"/>
      <c r="D1157" s="20" t="s">
        <v>15</v>
      </c>
      <c r="E1157" s="20"/>
      <c r="F1157" s="20"/>
      <c r="G1157" s="20"/>
      <c r="H1157" s="20"/>
      <c r="I1157" s="20" t="s">
        <v>16</v>
      </c>
      <c r="J1157" s="20"/>
      <c r="K1157" s="20"/>
      <c r="L1157" s="20"/>
      <c r="M1157" s="23"/>
      <c r="N1157" s="23"/>
      <c r="O1157" s="24" t="s">
        <v>17</v>
      </c>
      <c r="P1157" s="23"/>
      <c r="Q1157" s="23"/>
      <c r="R1157" s="23"/>
      <c r="S1157" s="20"/>
      <c r="T1157" s="20" t="s">
        <v>18</v>
      </c>
      <c r="U1157" s="23"/>
      <c r="V1157" s="23"/>
      <c r="W1157" s="23"/>
      <c r="X1157" s="23"/>
      <c r="Y1157" s="24" t="s">
        <v>19</v>
      </c>
      <c r="Z1157" s="23"/>
      <c r="AA1157" s="23"/>
      <c r="AB1157" s="23"/>
      <c r="AC1157" s="24" t="s">
        <v>20</v>
      </c>
      <c r="AD1157" s="20"/>
      <c r="AE1157" s="20"/>
      <c r="AF1157" s="20"/>
      <c r="AG1157" s="20"/>
      <c r="AH1157" s="23"/>
      <c r="AI1157" s="24" t="s">
        <v>21</v>
      </c>
      <c r="AJ1157" s="23"/>
      <c r="AK1157" s="23"/>
      <c r="AL1157" s="20"/>
      <c r="AM1157" s="24" t="s">
        <v>31</v>
      </c>
      <c r="AN1157" s="20"/>
      <c r="AO1157" s="23"/>
      <c r="AP1157" s="23"/>
      <c r="AQ1157" s="23"/>
      <c r="AR1157" s="23"/>
      <c r="AS1157" s="24" t="s">
        <v>91</v>
      </c>
      <c r="AT1157" s="23"/>
      <c r="AU1157" s="23"/>
      <c r="AV1157" s="23"/>
      <c r="AW1157" s="24" t="s">
        <v>32</v>
      </c>
      <c r="AX1157" s="20"/>
      <c r="AY1157" s="20"/>
      <c r="AZ1157" s="20"/>
      <c r="BA1157" s="20"/>
      <c r="BB1157" s="23"/>
      <c r="BC1157" s="24" t="s">
        <v>22</v>
      </c>
      <c r="BD1157" s="23"/>
      <c r="BE1157" s="23"/>
      <c r="BF1157" s="23"/>
      <c r="BG1157" s="24" t="s">
        <v>33</v>
      </c>
      <c r="BH1157" s="20"/>
      <c r="BI1157" s="23"/>
      <c r="BJ1157" s="23"/>
      <c r="BK1157" s="23"/>
      <c r="BL1157" s="23"/>
      <c r="BM1157" s="24" t="s">
        <v>34</v>
      </c>
      <c r="BN1157" s="23"/>
      <c r="BO1157" s="23"/>
      <c r="BP1157" s="23"/>
      <c r="BQ1157" s="24" t="s">
        <v>89</v>
      </c>
      <c r="BR1157" s="20"/>
      <c r="BS1157" s="20"/>
      <c r="BT1157" s="20"/>
      <c r="BU1157" s="20"/>
      <c r="BV1157" s="23"/>
      <c r="BW1157" s="24" t="s">
        <v>35</v>
      </c>
      <c r="BX1157" s="23"/>
      <c r="BY1157" s="23"/>
      <c r="BZ1157" s="23"/>
      <c r="CA1157" s="24" t="s">
        <v>90</v>
      </c>
      <c r="CB1157" s="20"/>
      <c r="CC1157" s="23"/>
      <c r="CD1157" s="23"/>
      <c r="CE1157" s="23"/>
      <c r="CF1157" s="23"/>
      <c r="CG1157" s="24" t="s">
        <v>92</v>
      </c>
      <c r="CH1157" s="23"/>
      <c r="CI1157" s="23"/>
      <c r="CJ1157" s="23"/>
      <c r="CK1157" s="24" t="s">
        <v>36</v>
      </c>
      <c r="CL1157" s="24"/>
      <c r="CM1157" s="23"/>
      <c r="CN1157" s="23"/>
      <c r="CO1157" s="23"/>
      <c r="CP1157" s="23"/>
      <c r="CQ1157" s="24" t="s">
        <v>93</v>
      </c>
      <c r="CR1157" s="23"/>
      <c r="CS1157" s="23"/>
    </row>
    <row r="1158" spans="1:101" ht="18" customHeight="1" thickBot="1">
      <c r="A1158" s="23"/>
      <c r="B1158" s="33"/>
      <c r="C1158" s="23"/>
      <c r="D1158" s="7" t="s">
        <v>2</v>
      </c>
      <c r="E1158" s="8"/>
      <c r="F1158" s="8" t="s">
        <v>3</v>
      </c>
      <c r="G1158" s="9"/>
      <c r="H1158" s="10"/>
      <c r="I1158" s="7" t="s">
        <v>4</v>
      </c>
      <c r="J1158" s="8"/>
      <c r="K1158" s="8" t="s">
        <v>5</v>
      </c>
      <c r="L1158" s="9"/>
      <c r="M1158" s="23"/>
      <c r="N1158" s="251" t="s">
        <v>79</v>
      </c>
      <c r="O1158" s="252"/>
      <c r="P1158" s="253" t="s">
        <v>80</v>
      </c>
      <c r="Q1158" s="254"/>
      <c r="R1158" s="23"/>
      <c r="S1158" s="7" t="s">
        <v>11</v>
      </c>
      <c r="T1158" s="8"/>
      <c r="U1158" s="8" t="s">
        <v>12</v>
      </c>
      <c r="V1158" s="9"/>
      <c r="W1158" s="20"/>
      <c r="X1158" s="251" t="s">
        <v>79</v>
      </c>
      <c r="Y1158" s="252"/>
      <c r="Z1158" s="253" t="s">
        <v>80</v>
      </c>
      <c r="AA1158" s="254"/>
      <c r="AB1158" s="20"/>
      <c r="AC1158" s="7" t="s">
        <v>4</v>
      </c>
      <c r="AD1158" s="8"/>
      <c r="AE1158" s="8" t="s">
        <v>5</v>
      </c>
      <c r="AF1158" s="9"/>
      <c r="AG1158" s="20"/>
      <c r="AH1158" s="251" t="s">
        <v>0</v>
      </c>
      <c r="AI1158" s="252"/>
      <c r="AJ1158" s="253" t="s">
        <v>1</v>
      </c>
      <c r="AK1158" s="254"/>
      <c r="AL1158" s="20"/>
      <c r="AM1158" s="7" t="s">
        <v>11</v>
      </c>
      <c r="AN1158" s="8"/>
      <c r="AO1158" s="8" t="s">
        <v>12</v>
      </c>
      <c r="AP1158" s="9"/>
      <c r="AQ1158" s="23"/>
      <c r="AR1158" s="251" t="s">
        <v>0</v>
      </c>
      <c r="AS1158" s="252"/>
      <c r="AT1158" s="253" t="s">
        <v>1</v>
      </c>
      <c r="AU1158" s="254"/>
      <c r="AV1158" s="36"/>
      <c r="AW1158" s="7" t="s">
        <v>4</v>
      </c>
      <c r="AX1158" s="8"/>
      <c r="AY1158" s="8" t="s">
        <v>5</v>
      </c>
      <c r="AZ1158" s="9"/>
      <c r="BA1158" s="20"/>
      <c r="BB1158" s="251" t="s">
        <v>0</v>
      </c>
      <c r="BC1158" s="252"/>
      <c r="BD1158" s="253" t="s">
        <v>1</v>
      </c>
      <c r="BE1158" s="254"/>
      <c r="BF1158" s="36"/>
      <c r="BG1158" s="7" t="s">
        <v>11</v>
      </c>
      <c r="BH1158" s="8"/>
      <c r="BI1158" s="8" t="s">
        <v>12</v>
      </c>
      <c r="BJ1158" s="9"/>
      <c r="BK1158" s="36"/>
      <c r="BL1158" s="251" t="s">
        <v>0</v>
      </c>
      <c r="BM1158" s="252"/>
      <c r="BN1158" s="253" t="s">
        <v>1</v>
      </c>
      <c r="BO1158" s="254"/>
      <c r="BP1158" s="36"/>
      <c r="BQ1158" s="7" t="s">
        <v>4</v>
      </c>
      <c r="BR1158" s="8"/>
      <c r="BS1158" s="8" t="s">
        <v>5</v>
      </c>
      <c r="BT1158" s="9"/>
      <c r="BU1158" s="20"/>
      <c r="BV1158" s="251" t="s">
        <v>0</v>
      </c>
      <c r="BW1158" s="252"/>
      <c r="BX1158" s="253" t="s">
        <v>1</v>
      </c>
      <c r="BY1158" s="254"/>
      <c r="BZ1158" s="36"/>
      <c r="CA1158" s="7" t="s">
        <v>11</v>
      </c>
      <c r="CB1158" s="8"/>
      <c r="CC1158" s="8" t="s">
        <v>12</v>
      </c>
      <c r="CD1158" s="9"/>
      <c r="CE1158" s="36"/>
      <c r="CF1158" s="251" t="s">
        <v>0</v>
      </c>
      <c r="CG1158" s="252"/>
      <c r="CH1158" s="253" t="s">
        <v>1</v>
      </c>
      <c r="CI1158" s="254"/>
      <c r="CJ1158" s="23"/>
      <c r="CK1158" s="7" t="s">
        <v>23</v>
      </c>
      <c r="CL1158" s="8"/>
      <c r="CM1158" s="8" t="s">
        <v>24</v>
      </c>
      <c r="CN1158" s="9"/>
      <c r="CO1158" s="23"/>
      <c r="CP1158" s="251" t="s">
        <v>0</v>
      </c>
      <c r="CQ1158" s="252"/>
      <c r="CR1158" s="253" t="s">
        <v>1</v>
      </c>
      <c r="CS1158" s="254"/>
      <c r="CU1158" s="26" t="s">
        <v>25</v>
      </c>
      <c r="CW1158" s="50" t="s">
        <v>44</v>
      </c>
    </row>
    <row r="1159" spans="1:101" ht="18" customHeight="1" thickTop="1" thickBot="1">
      <c r="B1159" s="34">
        <v>1.56</v>
      </c>
      <c r="D1159" s="11">
        <v>1</v>
      </c>
      <c r="E1159" s="12">
        <v>0</v>
      </c>
      <c r="F1159" s="13">
        <v>0</v>
      </c>
      <c r="G1159" s="40">
        <f t="shared" ref="G1159" si="12198">-1/($E$4*$B1159)</f>
        <v>-0.67341699866124705</v>
      </c>
      <c r="H1159" s="10"/>
      <c r="I1159" s="11">
        <v>1</v>
      </c>
      <c r="J1159" s="12">
        <v>0</v>
      </c>
      <c r="K1159" s="13">
        <v>0</v>
      </c>
      <c r="L1159" s="14">
        <v>0</v>
      </c>
      <c r="N1159" s="1">
        <f t="shared" ref="N1159" si="12199">D1159*I1159+F1159*I1162-E1159*J1159-G1159*J1162</f>
        <v>0.36898470509517745</v>
      </c>
      <c r="O1159" s="4">
        <f t="shared" ref="O1159" si="12200">(D1159*J1159+E1159*I1159+F1159*J1162+G1159*I1162)</f>
        <v>0</v>
      </c>
      <c r="P1159" s="2">
        <f t="shared" ref="P1159" si="12201">D1159*K1159+F1159*K1162-E1159*L1159-G1159*L1162</f>
        <v>0</v>
      </c>
      <c r="Q1159" s="3">
        <f t="shared" ref="Q1159" si="12202">(D1159*L1159+E1159*K1159+F1159*L1162+G1159*K1162)</f>
        <v>-0.67341699866124705</v>
      </c>
      <c r="S1159" s="11">
        <v>1</v>
      </c>
      <c r="T1159" s="12">
        <v>0</v>
      </c>
      <c r="U1159" s="13">
        <v>0</v>
      </c>
      <c r="V1159" s="40">
        <f t="shared" ref="V1159" si="12203">-1/($T$4*$B1159)</f>
        <v>-1.2866833420827801</v>
      </c>
      <c r="W1159" s="20"/>
      <c r="X1159" s="1">
        <f t="shared" ref="X1159" si="12204">N1159*S1159+P1159*S1162-O1159*T1159-Q1159*T1162</f>
        <v>0.36898470509517745</v>
      </c>
      <c r="Y1159" s="4">
        <f t="shared" ref="Y1159" si="12205">(N1159*T1159+O1159*S1159+P1159*T1162+Q1159*S1162)</f>
        <v>0</v>
      </c>
      <c r="Z1159" s="2">
        <f t="shared" ref="Z1159" si="12206">N1159*U1159+P1159*U1162-O1159*V1159-Q1159*V1162</f>
        <v>0</v>
      </c>
      <c r="AA1159" s="3">
        <f t="shared" ref="AA1159" si="12207">(N1159*V1159+O1159*U1159+P1159*V1162+Q1159*U1162)</f>
        <v>-1.1481834721905391</v>
      </c>
      <c r="AB1159" s="20"/>
      <c r="AC1159" s="11">
        <v>1</v>
      </c>
      <c r="AD1159" s="12">
        <v>0</v>
      </c>
      <c r="AE1159" s="13">
        <v>0</v>
      </c>
      <c r="AF1159" s="14">
        <v>0</v>
      </c>
      <c r="AG1159" s="20"/>
      <c r="AH1159" s="1">
        <f t="shared" ref="AH1159" si="12208">X1159*AC1159+Z1159*AC1162-Y1159*AD1159-AA1159*AD1162</f>
        <v>-0.86016533878589552</v>
      </c>
      <c r="AI1159" s="4">
        <f t="shared" ref="AI1159" si="12209">(X1159*AD1159+Y1159*AC1159+Z1159*AD1162+AA1159*AC1162)</f>
        <v>0</v>
      </c>
      <c r="AJ1159" s="2">
        <f t="shared" ref="AJ1159" si="12210">X1159*AE1159+Z1159*AE1162-Y1159*AF1159-AA1159*AF1162</f>
        <v>0</v>
      </c>
      <c r="AK1159" s="3">
        <f t="shared" ref="AK1159" si="12211">(X1159*AF1159+Y1159*AE1159+Z1159*AF1162+AA1159*AE1162)</f>
        <v>-1.1481834721905391</v>
      </c>
      <c r="AL1159" s="20"/>
      <c r="AM1159" s="11">
        <v>1</v>
      </c>
      <c r="AN1159" s="12">
        <v>0</v>
      </c>
      <c r="AO1159" s="13">
        <v>0</v>
      </c>
      <c r="AP1159" s="40">
        <f t="shared" ref="AP1159" si="12212">-1/($AN$4*$B1159)</f>
        <v>-1.3371415123605361</v>
      </c>
      <c r="AR1159" s="1">
        <f t="shared" ref="AR1159" si="12213">AH1159*AM1159+AJ1159*AM1162-AI1159*AN1159-AK1159*AN1162</f>
        <v>-0.86016533878589552</v>
      </c>
      <c r="AS1159" s="4">
        <f t="shared" ref="AS1159" si="12214">(AH1159*AN1159+AI1159*AM1159+AJ1159*AN1162+AK1159*AM1162)</f>
        <v>0</v>
      </c>
      <c r="AT1159" s="2">
        <f t="shared" ref="AT1159" si="12215">AH1159*AO1159+AJ1159*AO1162-AI1159*AP1159-AK1159*AP1162</f>
        <v>0</v>
      </c>
      <c r="AU1159" s="3">
        <f t="shared" ref="AU1159" si="12216">(AH1159*AP1159+AI1159*AO1159+AJ1159*AP1162+AK1159*AO1162)</f>
        <v>1.9793097937461646E-3</v>
      </c>
      <c r="AV1159" s="20"/>
      <c r="AW1159" s="11">
        <v>1</v>
      </c>
      <c r="AX1159" s="12">
        <v>0</v>
      </c>
      <c r="AY1159" s="13">
        <v>0</v>
      </c>
      <c r="AZ1159" s="14">
        <v>0</v>
      </c>
      <c r="BA1159" s="20"/>
      <c r="BB1159" s="1">
        <f t="shared" ref="BB1159" si="12217">AR1159*AW1159+AT1159*AW1162-AS1159*AX1159-AU1159*AX1162</f>
        <v>-0.85804645380038369</v>
      </c>
      <c r="BC1159" s="4">
        <f t="shared" ref="BC1159" si="12218">(AR1159*AX1159+AS1159*AW1159+AT1159*AX1162+AU1159*AW1162)</f>
        <v>0</v>
      </c>
      <c r="BD1159" s="2">
        <f t="shared" ref="BD1159" si="12219">AR1159*AY1159+AT1159*AY1162-AS1159*AZ1159-AU1159*AZ1162</f>
        <v>0</v>
      </c>
      <c r="BE1159" s="3">
        <f t="shared" ref="BE1159" si="12220">(AR1159*AZ1159+AS1159*AY1159+AT1159*AZ1162+AU1159*AY1162)</f>
        <v>1.9793097937461646E-3</v>
      </c>
      <c r="BF1159" s="20"/>
      <c r="BG1159" s="11">
        <v>1</v>
      </c>
      <c r="BH1159" s="12">
        <v>0</v>
      </c>
      <c r="BI1159" s="13">
        <v>0</v>
      </c>
      <c r="BJ1159" s="40">
        <f t="shared" ref="BJ1159" si="12221">-1/($BH$4*$B1159)</f>
        <v>-1.2866833420827801</v>
      </c>
      <c r="BK1159" s="20"/>
      <c r="BL1159" s="1">
        <f t="shared" ref="BL1159" si="12222">BB1159*BG1159+BD1159*BG1162-BC1159*BH1159-BE1159*BH1162</f>
        <v>-0.85804645380038369</v>
      </c>
      <c r="BM1159" s="4">
        <f t="shared" ref="BM1159" si="12223">(BB1159*BH1159+BC1159*BG1159+BD1159*BH1162+BE1159*BG1162)</f>
        <v>0</v>
      </c>
      <c r="BN1159" s="2">
        <f t="shared" ref="BN1159" si="12224">BB1159*BI1159+BD1159*BI1162-BC1159*BJ1159-BE1159*BJ1162</f>
        <v>0</v>
      </c>
      <c r="BO1159" s="3">
        <f t="shared" ref="BO1159" si="12225">(BB1159*BJ1159+BC1159*BI1159+BD1159*BJ1162+BE1159*BI1162)</f>
        <v>1.1060133886319017</v>
      </c>
      <c r="BP1159" s="20"/>
      <c r="BQ1159" s="11">
        <v>1</v>
      </c>
      <c r="BR1159" s="12">
        <v>0</v>
      </c>
      <c r="BS1159" s="13">
        <v>0</v>
      </c>
      <c r="BT1159" s="14">
        <v>0</v>
      </c>
      <c r="BU1159" s="20"/>
      <c r="BV1159" s="1">
        <f t="shared" ref="BV1159" si="12226">BL1159*BQ1159+BN1159*BQ1162-BM1159*BR1159-BO1159*BR1162</f>
        <v>0.17832679781590943</v>
      </c>
      <c r="BW1159" s="4">
        <f t="shared" ref="BW1159" si="12227">(BL1159*BR1159+BM1159*BQ1159+BN1159*BR1162+BO1159*BQ1162)</f>
        <v>0</v>
      </c>
      <c r="BX1159" s="2">
        <f t="shared" ref="BX1159" si="12228">BL1159*BS1159+BN1159*BS1162-BM1159*BT1159-BO1159*BT1162</f>
        <v>0</v>
      </c>
      <c r="BY1159" s="3">
        <f t="shared" ref="BY1159" si="12229">(BL1159*BT1159+BM1159*BS1159+BN1159*BT1162+BO1159*BS1162)</f>
        <v>1.1060133886319017</v>
      </c>
      <c r="BZ1159" s="20"/>
      <c r="CA1159" s="11">
        <v>1</v>
      </c>
      <c r="CB1159" s="12">
        <v>0</v>
      </c>
      <c r="CC1159" s="13">
        <v>0</v>
      </c>
      <c r="CD1159" s="40">
        <f t="shared" ref="CD1159" si="12230">-1/($CB$4*$B1159)</f>
        <v>-0.67341699866124705</v>
      </c>
      <c r="CE1159" s="20"/>
      <c r="CF1159" s="1">
        <f t="shared" ref="CF1159" si="12231">BV1159*CA1159+BX1159*CA1162-BW1159*CB1159-BY1159*CB1162</f>
        <v>0.17832679781590943</v>
      </c>
      <c r="CG1159" s="4">
        <f t="shared" ref="CG1159" si="12232">(BV1159*CB1159+BW1159*CA1159+BX1159*CB1162+BY1159*CA1162)</f>
        <v>0</v>
      </c>
      <c r="CH1159" s="2">
        <f t="shared" ref="CH1159" si="12233">BV1159*CC1159+BX1159*CC1162-BW1159*CD1159-BY1159*CD1162</f>
        <v>0</v>
      </c>
      <c r="CI1159" s="3">
        <f t="shared" ref="CI1159" si="12234">(BV1159*CD1159+BW1159*CC1159+BX1159*CD1162+BY1159*CC1162)</f>
        <v>0.98592509166584097</v>
      </c>
      <c r="CJ1159" s="28"/>
      <c r="CK1159" s="11">
        <v>1</v>
      </c>
      <c r="CL1159" s="12">
        <v>0</v>
      </c>
      <c r="CM1159" s="13">
        <v>0</v>
      </c>
      <c r="CN1159" s="14">
        <v>0</v>
      </c>
      <c r="CP1159" s="1">
        <f t="shared" ref="CP1159" si="12235">CF1159*CK1159+CH1159*CK1162-CG1159*CL1159-CI1159*CL1162</f>
        <v>0.17832679781590943</v>
      </c>
      <c r="CQ1159" s="4">
        <f t="shared" ref="CQ1159" si="12236">(CF1159*CL1159+CG1159*CK1159+CH1159*CL1162+CI1159*CK1162)</f>
        <v>0.98592509166584097</v>
      </c>
      <c r="CR1159" s="2">
        <f t="shared" ref="CR1159" si="12237">CF1159*CM1159+CH1159*CM1162-CG1159*CN1159-CI1159*CN1162</f>
        <v>0</v>
      </c>
      <c r="CS1159" s="3">
        <f t="shared" ref="CS1159" si="12238">(CF1159*CN1159+CG1159*CM1159+CH1159*CN1162+CI1159*CM1162)</f>
        <v>0.98592509166584097</v>
      </c>
      <c r="CU1159" s="29">
        <f t="shared" ref="CU1159" si="12239">20*LOG(((1+$CL$4)/$CL$4)/((CP1159+CP1162)^2+(CQ1159+CQ1162)^2)^0.5)</f>
        <v>-1.6545171192656268E-5</v>
      </c>
      <c r="CW1159" s="51">
        <f t="shared" ref="CW1159" si="12240">((CP1159^2+CQ1159^2)^0.5)/((CP1162^2+CQ1162^2)^0.5)</f>
        <v>1.003848489964466</v>
      </c>
    </row>
    <row r="1160" spans="1:101" ht="18" customHeight="1" thickBot="1">
      <c r="D1160" s="11"/>
      <c r="E1160" s="13"/>
      <c r="F1160" s="13"/>
      <c r="G1160" s="15"/>
      <c r="H1160" s="10"/>
      <c r="I1160" s="11"/>
      <c r="J1160" s="13"/>
      <c r="K1160" s="13"/>
      <c r="L1160" s="15"/>
      <c r="N1160" s="5"/>
      <c r="Q1160" s="6"/>
      <c r="S1160" s="11"/>
      <c r="T1160" s="13"/>
      <c r="U1160" s="13"/>
      <c r="V1160" s="15"/>
      <c r="W1160" s="20"/>
      <c r="X1160" s="5"/>
      <c r="AA1160" s="6"/>
      <c r="AB1160" s="20"/>
      <c r="AC1160" s="11"/>
      <c r="AD1160" s="13"/>
      <c r="AE1160" s="13"/>
      <c r="AF1160" s="15"/>
      <c r="AG1160" s="20"/>
      <c r="AH1160" s="5"/>
      <c r="AK1160" s="6"/>
      <c r="AL1160" s="20"/>
      <c r="AM1160" s="11"/>
      <c r="AN1160" s="13"/>
      <c r="AO1160" s="13"/>
      <c r="AP1160" s="15"/>
      <c r="AR1160" s="5"/>
      <c r="AU1160" s="6"/>
      <c r="AW1160" s="11"/>
      <c r="AX1160" s="13"/>
      <c r="AY1160" s="13"/>
      <c r="AZ1160" s="15"/>
      <c r="BA1160" s="20"/>
      <c r="BB1160" s="5"/>
      <c r="BE1160" s="6"/>
      <c r="BG1160" s="11"/>
      <c r="BH1160" s="13"/>
      <c r="BI1160" s="13"/>
      <c r="BJ1160" s="15"/>
      <c r="BL1160" s="5"/>
      <c r="BO1160" s="6"/>
      <c r="BQ1160" s="11"/>
      <c r="BR1160" s="13"/>
      <c r="BS1160" s="13"/>
      <c r="BT1160" s="15"/>
      <c r="BU1160" s="20"/>
      <c r="BV1160" s="5"/>
      <c r="BY1160" s="6"/>
      <c r="CA1160" s="11"/>
      <c r="CB1160" s="13"/>
      <c r="CC1160" s="13"/>
      <c r="CD1160" s="15"/>
      <c r="CF1160" s="5"/>
      <c r="CI1160" s="6"/>
      <c r="CK1160" s="11"/>
      <c r="CL1160" s="13"/>
      <c r="CM1160" s="13"/>
      <c r="CN1160" s="15"/>
      <c r="CP1160" s="5"/>
      <c r="CS1160" s="6"/>
      <c r="CW1160" s="52"/>
    </row>
    <row r="1161" spans="1:101" ht="18" customHeight="1" thickBot="1">
      <c r="D1161" s="11" t="s">
        <v>6</v>
      </c>
      <c r="E1161" s="13"/>
      <c r="F1161" s="13" t="s">
        <v>7</v>
      </c>
      <c r="G1161" s="15"/>
      <c r="H1161" s="10"/>
      <c r="I1161" s="11" t="s">
        <v>8</v>
      </c>
      <c r="J1161" s="13"/>
      <c r="K1161" s="13" t="s">
        <v>9</v>
      </c>
      <c r="L1161" s="15"/>
      <c r="N1161" s="251" t="s">
        <v>26</v>
      </c>
      <c r="O1161" s="252"/>
      <c r="P1161" s="253" t="s">
        <v>27</v>
      </c>
      <c r="Q1161" s="254"/>
      <c r="S1161" s="11" t="s">
        <v>13</v>
      </c>
      <c r="T1161" s="13"/>
      <c r="U1161" s="13" t="s">
        <v>14</v>
      </c>
      <c r="V1161" s="15"/>
      <c r="W1161" s="20"/>
      <c r="X1161" s="251" t="s">
        <v>26</v>
      </c>
      <c r="Y1161" s="252"/>
      <c r="Z1161" s="253" t="s">
        <v>27</v>
      </c>
      <c r="AA1161" s="254"/>
      <c r="AB1161" s="20"/>
      <c r="AC1161" s="11" t="s">
        <v>8</v>
      </c>
      <c r="AD1161" s="13"/>
      <c r="AE1161" s="13" t="s">
        <v>9</v>
      </c>
      <c r="AF1161" s="15"/>
      <c r="AG1161" s="20"/>
      <c r="AH1161" s="251" t="s">
        <v>26</v>
      </c>
      <c r="AI1161" s="252"/>
      <c r="AJ1161" s="253" t="s">
        <v>27</v>
      </c>
      <c r="AK1161" s="254"/>
      <c r="AL1161" s="20"/>
      <c r="AM1161" s="11" t="s">
        <v>13</v>
      </c>
      <c r="AN1161" s="13"/>
      <c r="AO1161" s="13" t="s">
        <v>14</v>
      </c>
      <c r="AP1161" s="15"/>
      <c r="AR1161" s="251" t="s">
        <v>26</v>
      </c>
      <c r="AS1161" s="252"/>
      <c r="AT1161" s="253" t="s">
        <v>27</v>
      </c>
      <c r="AU1161" s="254"/>
      <c r="AV1161" s="36"/>
      <c r="AW1161" s="11" t="s">
        <v>8</v>
      </c>
      <c r="AX1161" s="13"/>
      <c r="AY1161" s="13" t="s">
        <v>9</v>
      </c>
      <c r="AZ1161" s="15"/>
      <c r="BA1161" s="20"/>
      <c r="BB1161" s="251" t="s">
        <v>26</v>
      </c>
      <c r="BC1161" s="252"/>
      <c r="BD1161" s="253" t="s">
        <v>27</v>
      </c>
      <c r="BE1161" s="254"/>
      <c r="BF1161" s="36"/>
      <c r="BG1161" s="11" t="s">
        <v>13</v>
      </c>
      <c r="BH1161" s="13"/>
      <c r="BI1161" s="13" t="s">
        <v>14</v>
      </c>
      <c r="BJ1161" s="15"/>
      <c r="BK1161" s="36"/>
      <c r="BL1161" s="251" t="s">
        <v>26</v>
      </c>
      <c r="BM1161" s="252"/>
      <c r="BN1161" s="253" t="s">
        <v>27</v>
      </c>
      <c r="BO1161" s="254"/>
      <c r="BP1161" s="36"/>
      <c r="BQ1161" s="11" t="s">
        <v>8</v>
      </c>
      <c r="BR1161" s="13"/>
      <c r="BS1161" s="13" t="s">
        <v>9</v>
      </c>
      <c r="BT1161" s="15"/>
      <c r="BU1161" s="20"/>
      <c r="BV1161" s="251" t="s">
        <v>26</v>
      </c>
      <c r="BW1161" s="252"/>
      <c r="BX1161" s="253" t="s">
        <v>27</v>
      </c>
      <c r="BY1161" s="254"/>
      <c r="BZ1161" s="36"/>
      <c r="CA1161" s="11" t="s">
        <v>13</v>
      </c>
      <c r="CB1161" s="13"/>
      <c r="CC1161" s="13" t="s">
        <v>14</v>
      </c>
      <c r="CD1161" s="15"/>
      <c r="CE1161" s="36"/>
      <c r="CF1161" s="251" t="s">
        <v>26</v>
      </c>
      <c r="CG1161" s="252"/>
      <c r="CH1161" s="253" t="s">
        <v>27</v>
      </c>
      <c r="CI1161" s="254"/>
      <c r="CK1161" s="11" t="s">
        <v>28</v>
      </c>
      <c r="CL1161" s="13"/>
      <c r="CM1161" s="13" t="s">
        <v>29</v>
      </c>
      <c r="CN1161" s="15"/>
      <c r="CP1161" s="251" t="s">
        <v>26</v>
      </c>
      <c r="CQ1161" s="252"/>
      <c r="CR1161" s="253" t="s">
        <v>27</v>
      </c>
      <c r="CS1161" s="254"/>
      <c r="CU1161" s="38" t="s">
        <v>37</v>
      </c>
      <c r="CW1161" s="53" t="s">
        <v>45</v>
      </c>
    </row>
    <row r="1162" spans="1:101" ht="18" customHeight="1" thickTop="1" thickBot="1">
      <c r="D1162" s="16">
        <v>0</v>
      </c>
      <c r="E1162" s="17">
        <v>0</v>
      </c>
      <c r="F1162" s="18">
        <v>1</v>
      </c>
      <c r="G1162" s="19">
        <v>0</v>
      </c>
      <c r="H1162" s="10"/>
      <c r="I1162" s="16">
        <v>0</v>
      </c>
      <c r="J1162" s="17">
        <f t="shared" ref="J1162" si="12241">-1/($J$4*$B1159)</f>
        <v>-0.93703499638304488</v>
      </c>
      <c r="K1162" s="18">
        <v>1</v>
      </c>
      <c r="L1162" s="19">
        <v>0</v>
      </c>
      <c r="N1162" s="1">
        <f t="shared" ref="N1162" si="12242">D1162*I1159+F1162*I1162-E1162*J1159-G1162*J1162</f>
        <v>0</v>
      </c>
      <c r="O1162" s="4">
        <f t="shared" ref="O1162" si="12243">(D1162*J1159+E1162*I1159+F1162*J1162+G1162*I1162)</f>
        <v>-0.93703499638304488</v>
      </c>
      <c r="P1162" s="2">
        <f t="shared" ref="P1162" si="12244">D1162*K1159+F1162*K1162-E1162*L1159-G1162*L1162</f>
        <v>1</v>
      </c>
      <c r="Q1162" s="3">
        <f t="shared" ref="Q1162" si="12245">(D1162*L1159+E1162*K1159+F1162*L1162+G1162*K1162)</f>
        <v>0</v>
      </c>
      <c r="S1162" s="16">
        <v>0</v>
      </c>
      <c r="T1162" s="17">
        <v>0</v>
      </c>
      <c r="U1162" s="18">
        <v>1</v>
      </c>
      <c r="V1162" s="19">
        <v>0</v>
      </c>
      <c r="W1162" s="20"/>
      <c r="X1162" s="1">
        <f t="shared" ref="X1162" si="12246">N1162*S1159+P1162*S1162-O1162*T1159-Q1162*T1162</f>
        <v>0</v>
      </c>
      <c r="Y1162" s="4">
        <f t="shared" ref="Y1162" si="12247">(N1162*T1159+O1162*S1159+P1162*T1162+Q1162*S1162)</f>
        <v>-0.93703499638304488</v>
      </c>
      <c r="Z1162" s="2">
        <f t="shared" ref="Z1162" si="12248">N1162*U1159+P1162*U1162-O1162*V1159-Q1162*V1162</f>
        <v>-0.20566732079466199</v>
      </c>
      <c r="AA1162" s="3">
        <f t="shared" ref="AA1162" si="12249">(N1162*V1159+O1162*U1159+P1162*V1162+Q1162*U1162)</f>
        <v>0</v>
      </c>
      <c r="AB1162" s="20"/>
      <c r="AC1162" s="16">
        <v>0</v>
      </c>
      <c r="AD1162" s="17">
        <f t="shared" ref="AD1162" si="12250">-1/($AD$4*$B1159)</f>
        <v>-1.0705171025812308</v>
      </c>
      <c r="AE1162" s="18">
        <v>1</v>
      </c>
      <c r="AF1162" s="19">
        <v>0</v>
      </c>
      <c r="AG1162" s="20"/>
      <c r="AH1162" s="1">
        <f t="shared" ref="AH1162" si="12251">X1162*AC1159+Z1162*AC1162-Y1162*AD1159-AA1162*AD1162</f>
        <v>0</v>
      </c>
      <c r="AI1162" s="4">
        <f t="shared" ref="AI1162" si="12252">(X1162*AD1159+Y1162*AC1159+Z1162*AD1162+AA1162*AC1162)</f>
        <v>-0.71686461203029883</v>
      </c>
      <c r="AJ1162" s="2">
        <f t="shared" ref="AJ1162" si="12253">X1162*AE1159+Z1162*AE1162-Y1162*AF1159-AA1162*AF1162</f>
        <v>-0.20566732079466199</v>
      </c>
      <c r="AK1162" s="3">
        <f t="shared" ref="AK1162" si="12254">(X1162*AF1159+Y1162*AE1159+Z1162*AF1162+AA1162*AE1162)</f>
        <v>0</v>
      </c>
      <c r="AL1162" s="20"/>
      <c r="AM1162" s="16">
        <v>0</v>
      </c>
      <c r="AN1162" s="17">
        <v>0</v>
      </c>
      <c r="AO1162" s="18">
        <v>1</v>
      </c>
      <c r="AP1162" s="19">
        <v>0</v>
      </c>
      <c r="AR1162" s="1">
        <f t="shared" ref="AR1162" si="12255">AH1162*AM1159+AJ1162*AM1162-AI1162*AN1159-AK1162*AN1162</f>
        <v>0</v>
      </c>
      <c r="AS1162" s="4">
        <f t="shared" ref="AS1162" si="12256">(AH1162*AN1159+AI1162*AM1159+AJ1162*AN1162+AK1162*AM1162)</f>
        <v>-0.71686461203029883</v>
      </c>
      <c r="AT1162" s="2">
        <f t="shared" ref="AT1162" si="12257">AH1162*AO1159+AJ1162*AO1162-AI1162*AP1159-AK1162*AP1162</f>
        <v>-1.1642167522826048</v>
      </c>
      <c r="AU1162" s="3">
        <f t="shared" ref="AU1162" si="12258">(AH1162*AP1159+AI1162*AO1159+AJ1162*AP1162+AK1162*AO1162)</f>
        <v>0</v>
      </c>
      <c r="AV1162" s="20"/>
      <c r="AW1162" s="16">
        <v>0</v>
      </c>
      <c r="AX1162" s="17">
        <f t="shared" ref="AX1162" si="12259">-1/($AX$4*$B1159)</f>
        <v>-1.0705171025812308</v>
      </c>
      <c r="AY1162" s="18">
        <v>1</v>
      </c>
      <c r="AZ1162" s="19">
        <v>0</v>
      </c>
      <c r="BA1162" s="20"/>
      <c r="BB1162" s="1">
        <f t="shared" ref="BB1162" si="12260">AR1162*AW1159+AT1162*AW1162-AS1162*AX1159-AU1162*AX1162</f>
        <v>0</v>
      </c>
      <c r="BC1162" s="4">
        <f t="shared" ref="BC1162" si="12261">(AR1162*AX1159+AS1162*AW1159+AT1162*AX1162+AU1162*AW1162)</f>
        <v>0.52944933239980574</v>
      </c>
      <c r="BD1162" s="2">
        <f t="shared" ref="BD1162" si="12262">AR1162*AY1159+AT1162*AY1162-AS1162*AZ1159-AU1162*AZ1162</f>
        <v>-1.1642167522826048</v>
      </c>
      <c r="BE1162" s="3">
        <f t="shared" ref="BE1162" si="12263">(AR1162*AZ1159+AS1162*AY1159+AT1162*AZ1162+AU1162*AY1162)</f>
        <v>0</v>
      </c>
      <c r="BF1162" s="20"/>
      <c r="BG1162" s="16">
        <v>0</v>
      </c>
      <c r="BH1162" s="17">
        <v>0</v>
      </c>
      <c r="BI1162" s="18">
        <v>1</v>
      </c>
      <c r="BJ1162" s="19">
        <v>0</v>
      </c>
      <c r="BK1162" s="20"/>
      <c r="BL1162" s="1">
        <f t="shared" ref="BL1162" si="12264">BB1162*BG1159+BD1162*BG1162-BC1162*BH1159-BE1162*BH1162</f>
        <v>0</v>
      </c>
      <c r="BM1162" s="4">
        <f t="shared" ref="BM1162" si="12265">(BB1162*BH1159+BC1162*BG1159+BD1162*BH1162+BE1162*BG1162)</f>
        <v>0.52944933239980574</v>
      </c>
      <c r="BN1162" s="2">
        <f t="shared" ref="BN1162" si="12266">BB1162*BI1159+BD1162*BI1162-BC1162*BJ1159-BE1162*BJ1162</f>
        <v>-0.48298311580692599</v>
      </c>
      <c r="BO1162" s="3">
        <f t="shared" ref="BO1162" si="12267">(BB1162*BJ1159+BC1162*BI1159+BD1162*BJ1162+BE1162*BI1162)</f>
        <v>0</v>
      </c>
      <c r="BP1162" s="20"/>
      <c r="BQ1162" s="16">
        <v>0</v>
      </c>
      <c r="BR1162" s="17">
        <f t="shared" ref="BR1162" si="12268">-1/($BR$4*$B1159)</f>
        <v>-0.93703499638304488</v>
      </c>
      <c r="BS1162" s="18">
        <v>1</v>
      </c>
      <c r="BT1162" s="19">
        <v>0</v>
      </c>
      <c r="BU1162" s="20"/>
      <c r="BV1162" s="1">
        <f t="shared" ref="BV1162" si="12269">BL1162*BQ1159+BN1162*BQ1162-BM1162*BR1159-BO1162*BR1162</f>
        <v>0</v>
      </c>
      <c r="BW1162" s="4">
        <f t="shared" ref="BW1162" si="12270">(BL1162*BR1159+BM1162*BQ1159+BN1162*BR1162+BO1162*BQ1162)</f>
        <v>0.98202141457302039</v>
      </c>
      <c r="BX1162" s="2">
        <f t="shared" ref="BX1162" si="12271">BL1162*BS1159+BN1162*BS1162-BM1162*BT1159-BO1162*BT1162</f>
        <v>-0.48298311580692599</v>
      </c>
      <c r="BY1162" s="3">
        <f t="shared" ref="BY1162" si="12272">(BL1162*BT1159+BM1162*BS1159+BN1162*BT1162+BO1162*BS1162)</f>
        <v>0</v>
      </c>
      <c r="BZ1162" s="20"/>
      <c r="CA1162" s="16">
        <v>0</v>
      </c>
      <c r="CB1162" s="17">
        <v>0</v>
      </c>
      <c r="CC1162" s="18">
        <v>1</v>
      </c>
      <c r="CD1162" s="19">
        <v>0</v>
      </c>
      <c r="CE1162" s="20"/>
      <c r="CF1162" s="1">
        <f t="shared" ref="CF1162" si="12273">BV1162*CA1159+BX1162*CA1162-BW1162*CB1159-BY1162*CB1162</f>
        <v>0</v>
      </c>
      <c r="CG1162" s="4">
        <f t="shared" ref="CG1162" si="12274">(BV1162*CB1159+BW1162*CA1159+BX1162*CB1162+BY1162*CA1162)</f>
        <v>0.98202141457302039</v>
      </c>
      <c r="CH1162" s="2">
        <f t="shared" ref="CH1162" si="12275">BV1162*CC1159+BX1162*CC1162-BW1162*CD1159-BY1162*CD1162</f>
        <v>0.17832679781590965</v>
      </c>
      <c r="CI1162" s="3">
        <f t="shared" ref="CI1162" si="12276">(BV1162*CD1159+BW1162*CC1159+BX1162*CD1162+BY1162*CC1162)</f>
        <v>0</v>
      </c>
      <c r="CK1162" s="16">
        <f t="shared" ref="CK1162" si="12277">1/$CL$4</f>
        <v>1</v>
      </c>
      <c r="CL1162" s="17">
        <v>0</v>
      </c>
      <c r="CM1162" s="18">
        <v>1</v>
      </c>
      <c r="CN1162" s="19">
        <v>0</v>
      </c>
      <c r="CP1162" s="1">
        <f t="shared" ref="CP1162" si="12278">CF1162*CK1159+CH1162*CK1162-CG1162*CL1159-CI1162*CL1162</f>
        <v>0.17832679781590965</v>
      </c>
      <c r="CQ1162" s="4">
        <f t="shared" ref="CQ1162" si="12279">(CF1162*CL1159+CG1162*CK1159+CH1162*CL1162+CI1162*CK1162)</f>
        <v>0.98202141457302039</v>
      </c>
      <c r="CR1162" s="2">
        <f t="shared" ref="CR1162" si="12280">CF1162*CM1159+CH1162*CM1162-CG1162*CN1159-CI1162*CN1162</f>
        <v>0.17832679781590965</v>
      </c>
      <c r="CS1162" s="3">
        <f t="shared" ref="CS1162" si="12281">(CF1162*CN1159+CG1162*CM1159+CH1162*CN1162+CI1162*CM1162)</f>
        <v>0</v>
      </c>
      <c r="CU1162" s="39">
        <f t="shared" ref="CU1162" si="12282">(180/PI())*ATAN(-1*(CQ1159/CP1159))</f>
        <v>-79.747608479696311</v>
      </c>
      <c r="CW1162" s="54">
        <f t="shared" ref="CW1162" si="12283">20*LOG(((1-(10^(CU1159/20)^2)*(1-((1-CW1159)/(1+CW1159))^2))^0.5))</f>
        <v>-51.250455834733792</v>
      </c>
    </row>
    <row r="1163" spans="1:101" ht="18" customHeight="1">
      <c r="E1163" s="20"/>
      <c r="F1163" s="20"/>
      <c r="G1163" s="20"/>
      <c r="H1163" s="20"/>
      <c r="I1163" s="20"/>
      <c r="J1163" s="20"/>
      <c r="K1163" s="20"/>
      <c r="L1163" s="20"/>
      <c r="M1163" s="20"/>
      <c r="N1163" s="20"/>
      <c r="O1163" s="20"/>
      <c r="P1163" s="20"/>
      <c r="Q1163" s="20"/>
      <c r="R1163" s="20"/>
      <c r="S1163" s="20"/>
      <c r="T1163" s="20"/>
      <c r="U1163" s="20"/>
      <c r="V1163" s="20"/>
      <c r="W1163" s="20"/>
      <c r="X1163" s="20"/>
      <c r="Y1163" s="20"/>
      <c r="Z1163" s="20"/>
      <c r="AA1163" s="20"/>
      <c r="AB1163" s="30"/>
      <c r="AC1163" s="20"/>
      <c r="AD1163" s="20"/>
      <c r="AE1163" s="20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  <c r="BA1163" s="20"/>
      <c r="BB1163" s="20"/>
      <c r="BC1163" s="20"/>
      <c r="BD1163" s="20"/>
      <c r="BE1163" s="20"/>
      <c r="BF1163" s="20"/>
      <c r="BG1163" s="20"/>
      <c r="BH1163" s="20"/>
      <c r="BI1163" s="20"/>
      <c r="BJ1163" s="20"/>
      <c r="BK1163" s="20"/>
      <c r="BL1163" s="20"/>
      <c r="BM1163" s="20"/>
      <c r="BN1163" s="20"/>
      <c r="BO1163" s="20"/>
      <c r="BP1163" s="20"/>
      <c r="BQ1163" s="20"/>
      <c r="BR1163" s="20"/>
      <c r="BS1163" s="20"/>
      <c r="BT1163" s="20"/>
      <c r="BU1163" s="20"/>
      <c r="BV1163" s="20"/>
      <c r="BW1163" s="20"/>
      <c r="BX1163" s="20"/>
      <c r="BY1163" s="20"/>
      <c r="BZ1163" s="20"/>
      <c r="CA1163" s="20"/>
      <c r="CB1163" s="20"/>
      <c r="CC1163" s="20"/>
      <c r="CD1163" s="20"/>
      <c r="CE1163" s="20"/>
      <c r="CF1163" s="20"/>
      <c r="CG1163" s="20"/>
      <c r="CH1163" s="20"/>
      <c r="CI1163" s="20"/>
      <c r="CJ1163" s="20"/>
      <c r="CK1163" s="20"/>
      <c r="CL1163" s="20"/>
    </row>
    <row r="1164" spans="1:101" ht="18" customHeight="1"/>
    <row r="1165" spans="1:101" ht="18" customHeight="1" thickBot="1">
      <c r="A1165" s="23"/>
      <c r="B1165" s="23"/>
      <c r="C1165" s="23"/>
      <c r="D1165" s="20" t="s">
        <v>15</v>
      </c>
      <c r="E1165" s="20"/>
      <c r="F1165" s="20"/>
      <c r="G1165" s="20"/>
      <c r="H1165" s="20"/>
      <c r="I1165" s="20" t="s">
        <v>16</v>
      </c>
      <c r="J1165" s="20"/>
      <c r="K1165" s="20"/>
      <c r="L1165" s="20"/>
      <c r="M1165" s="23"/>
      <c r="N1165" s="23"/>
      <c r="O1165" s="24" t="s">
        <v>17</v>
      </c>
      <c r="P1165" s="23"/>
      <c r="Q1165" s="23"/>
      <c r="R1165" s="23"/>
      <c r="S1165" s="20"/>
      <c r="T1165" s="20" t="s">
        <v>18</v>
      </c>
      <c r="U1165" s="23"/>
      <c r="V1165" s="23"/>
      <c r="W1165" s="23"/>
      <c r="X1165" s="23"/>
      <c r="Y1165" s="24" t="s">
        <v>19</v>
      </c>
      <c r="Z1165" s="23"/>
      <c r="AA1165" s="23"/>
      <c r="AB1165" s="23"/>
      <c r="AC1165" s="24" t="s">
        <v>20</v>
      </c>
      <c r="AD1165" s="20"/>
      <c r="AE1165" s="20"/>
      <c r="AF1165" s="20"/>
      <c r="AG1165" s="20"/>
      <c r="AH1165" s="23"/>
      <c r="AI1165" s="24" t="s">
        <v>21</v>
      </c>
      <c r="AJ1165" s="23"/>
      <c r="AK1165" s="23"/>
      <c r="AL1165" s="20"/>
      <c r="AM1165" s="24" t="s">
        <v>31</v>
      </c>
      <c r="AN1165" s="20"/>
      <c r="AO1165" s="23"/>
      <c r="AP1165" s="23"/>
      <c r="AQ1165" s="23"/>
      <c r="AR1165" s="23"/>
      <c r="AS1165" s="24" t="s">
        <v>91</v>
      </c>
      <c r="AT1165" s="23"/>
      <c r="AU1165" s="23"/>
      <c r="AV1165" s="23"/>
      <c r="AW1165" s="24" t="s">
        <v>32</v>
      </c>
      <c r="AX1165" s="20"/>
      <c r="AY1165" s="20"/>
      <c r="AZ1165" s="20"/>
      <c r="BA1165" s="20"/>
      <c r="BB1165" s="23"/>
      <c r="BC1165" s="24" t="s">
        <v>22</v>
      </c>
      <c r="BD1165" s="23"/>
      <c r="BE1165" s="23"/>
      <c r="BF1165" s="23"/>
      <c r="BG1165" s="24" t="s">
        <v>33</v>
      </c>
      <c r="BH1165" s="20"/>
      <c r="BI1165" s="23"/>
      <c r="BJ1165" s="23"/>
      <c r="BK1165" s="23"/>
      <c r="BL1165" s="23"/>
      <c r="BM1165" s="24" t="s">
        <v>34</v>
      </c>
      <c r="BN1165" s="23"/>
      <c r="BO1165" s="23"/>
      <c r="BP1165" s="23"/>
      <c r="BQ1165" s="24" t="s">
        <v>89</v>
      </c>
      <c r="BR1165" s="20"/>
      <c r="BS1165" s="20"/>
      <c r="BT1165" s="20"/>
      <c r="BU1165" s="20"/>
      <c r="BV1165" s="23"/>
      <c r="BW1165" s="24" t="s">
        <v>35</v>
      </c>
      <c r="BX1165" s="23"/>
      <c r="BY1165" s="23"/>
      <c r="BZ1165" s="23"/>
      <c r="CA1165" s="24" t="s">
        <v>90</v>
      </c>
      <c r="CB1165" s="20"/>
      <c r="CC1165" s="23"/>
      <c r="CD1165" s="23"/>
      <c r="CE1165" s="23"/>
      <c r="CF1165" s="23"/>
      <c r="CG1165" s="24" t="s">
        <v>92</v>
      </c>
      <c r="CH1165" s="23"/>
      <c r="CI1165" s="23"/>
      <c r="CJ1165" s="23"/>
      <c r="CK1165" s="24" t="s">
        <v>36</v>
      </c>
      <c r="CL1165" s="24"/>
      <c r="CM1165" s="23"/>
      <c r="CN1165" s="23"/>
      <c r="CO1165" s="23"/>
      <c r="CP1165" s="23"/>
      <c r="CQ1165" s="24" t="s">
        <v>93</v>
      </c>
      <c r="CR1165" s="23"/>
      <c r="CS1165" s="23"/>
    </row>
    <row r="1166" spans="1:101" ht="18" customHeight="1" thickBot="1">
      <c r="A1166" s="23"/>
      <c r="B1166" s="33"/>
      <c r="C1166" s="23"/>
      <c r="D1166" s="7" t="s">
        <v>2</v>
      </c>
      <c r="E1166" s="8"/>
      <c r="F1166" s="8" t="s">
        <v>3</v>
      </c>
      <c r="G1166" s="9"/>
      <c r="H1166" s="10"/>
      <c r="I1166" s="7" t="s">
        <v>4</v>
      </c>
      <c r="J1166" s="8"/>
      <c r="K1166" s="8" t="s">
        <v>5</v>
      </c>
      <c r="L1166" s="9"/>
      <c r="M1166" s="23"/>
      <c r="N1166" s="251" t="s">
        <v>79</v>
      </c>
      <c r="O1166" s="252"/>
      <c r="P1166" s="253" t="s">
        <v>80</v>
      </c>
      <c r="Q1166" s="254"/>
      <c r="R1166" s="23"/>
      <c r="S1166" s="7" t="s">
        <v>11</v>
      </c>
      <c r="T1166" s="8"/>
      <c r="U1166" s="8" t="s">
        <v>12</v>
      </c>
      <c r="V1166" s="9"/>
      <c r="W1166" s="20"/>
      <c r="X1166" s="251" t="s">
        <v>79</v>
      </c>
      <c r="Y1166" s="252"/>
      <c r="Z1166" s="253" t="s">
        <v>80</v>
      </c>
      <c r="AA1166" s="254"/>
      <c r="AB1166" s="20"/>
      <c r="AC1166" s="7" t="s">
        <v>4</v>
      </c>
      <c r="AD1166" s="8"/>
      <c r="AE1166" s="8" t="s">
        <v>5</v>
      </c>
      <c r="AF1166" s="9"/>
      <c r="AG1166" s="20"/>
      <c r="AH1166" s="251" t="s">
        <v>0</v>
      </c>
      <c r="AI1166" s="252"/>
      <c r="AJ1166" s="253" t="s">
        <v>1</v>
      </c>
      <c r="AK1166" s="254"/>
      <c r="AL1166" s="20"/>
      <c r="AM1166" s="7" t="s">
        <v>11</v>
      </c>
      <c r="AN1166" s="8"/>
      <c r="AO1166" s="8" t="s">
        <v>12</v>
      </c>
      <c r="AP1166" s="9"/>
      <c r="AQ1166" s="23"/>
      <c r="AR1166" s="251" t="s">
        <v>0</v>
      </c>
      <c r="AS1166" s="252"/>
      <c r="AT1166" s="253" t="s">
        <v>1</v>
      </c>
      <c r="AU1166" s="254"/>
      <c r="AV1166" s="36"/>
      <c r="AW1166" s="7" t="s">
        <v>4</v>
      </c>
      <c r="AX1166" s="8"/>
      <c r="AY1166" s="8" t="s">
        <v>5</v>
      </c>
      <c r="AZ1166" s="9"/>
      <c r="BA1166" s="20"/>
      <c r="BB1166" s="251" t="s">
        <v>0</v>
      </c>
      <c r="BC1166" s="252"/>
      <c r="BD1166" s="253" t="s">
        <v>1</v>
      </c>
      <c r="BE1166" s="254"/>
      <c r="BF1166" s="36"/>
      <c r="BG1166" s="7" t="s">
        <v>11</v>
      </c>
      <c r="BH1166" s="8"/>
      <c r="BI1166" s="8" t="s">
        <v>12</v>
      </c>
      <c r="BJ1166" s="9"/>
      <c r="BK1166" s="36"/>
      <c r="BL1166" s="251" t="s">
        <v>0</v>
      </c>
      <c r="BM1166" s="252"/>
      <c r="BN1166" s="253" t="s">
        <v>1</v>
      </c>
      <c r="BO1166" s="254"/>
      <c r="BP1166" s="36"/>
      <c r="BQ1166" s="7" t="s">
        <v>4</v>
      </c>
      <c r="BR1166" s="8"/>
      <c r="BS1166" s="8" t="s">
        <v>5</v>
      </c>
      <c r="BT1166" s="9"/>
      <c r="BU1166" s="20"/>
      <c r="BV1166" s="251" t="s">
        <v>0</v>
      </c>
      <c r="BW1166" s="252"/>
      <c r="BX1166" s="253" t="s">
        <v>1</v>
      </c>
      <c r="BY1166" s="254"/>
      <c r="BZ1166" s="36"/>
      <c r="CA1166" s="7" t="s">
        <v>11</v>
      </c>
      <c r="CB1166" s="8"/>
      <c r="CC1166" s="8" t="s">
        <v>12</v>
      </c>
      <c r="CD1166" s="9"/>
      <c r="CE1166" s="36"/>
      <c r="CF1166" s="251" t="s">
        <v>0</v>
      </c>
      <c r="CG1166" s="252"/>
      <c r="CH1166" s="253" t="s">
        <v>1</v>
      </c>
      <c r="CI1166" s="254"/>
      <c r="CJ1166" s="23"/>
      <c r="CK1166" s="7" t="s">
        <v>23</v>
      </c>
      <c r="CL1166" s="8"/>
      <c r="CM1166" s="8" t="s">
        <v>24</v>
      </c>
      <c r="CN1166" s="9"/>
      <c r="CO1166" s="23"/>
      <c r="CP1166" s="251" t="s">
        <v>0</v>
      </c>
      <c r="CQ1166" s="252"/>
      <c r="CR1166" s="253" t="s">
        <v>1</v>
      </c>
      <c r="CS1166" s="254"/>
      <c r="CU1166" s="26" t="s">
        <v>25</v>
      </c>
      <c r="CW1166" s="50" t="s">
        <v>44</v>
      </c>
    </row>
    <row r="1167" spans="1:101" ht="18" customHeight="1" thickTop="1" thickBot="1">
      <c r="B1167" s="34">
        <v>1.57</v>
      </c>
      <c r="D1167" s="11">
        <v>1</v>
      </c>
      <c r="E1167" s="12">
        <v>0</v>
      </c>
      <c r="F1167" s="13">
        <v>0</v>
      </c>
      <c r="G1167" s="40">
        <f t="shared" ref="G1167" si="12284">-1/($E$4*$B1167)</f>
        <v>-0.66912771841499707</v>
      </c>
      <c r="H1167" s="10"/>
      <c r="I1167" s="11">
        <v>1</v>
      </c>
      <c r="J1167" s="12">
        <v>0</v>
      </c>
      <c r="K1167" s="13">
        <v>0</v>
      </c>
      <c r="L1167" s="14">
        <v>0</v>
      </c>
      <c r="N1167" s="1">
        <f t="shared" ref="N1167" si="12285">D1167*I1167+F1167*I1170-E1167*J1167-G1167*J1170</f>
        <v>0.37699751645893298</v>
      </c>
      <c r="O1167" s="4">
        <f t="shared" ref="O1167" si="12286">(D1167*J1167+E1167*I1167+F1167*J1170+G1167*I1170)</f>
        <v>0</v>
      </c>
      <c r="P1167" s="2">
        <f t="shared" ref="P1167" si="12287">D1167*K1167+F1167*K1170-E1167*L1167-G1167*L1170</f>
        <v>0</v>
      </c>
      <c r="Q1167" s="3">
        <f t="shared" ref="Q1167" si="12288">(D1167*L1167+E1167*K1167+F1167*L1170+G1167*K1170)</f>
        <v>-0.66912771841499707</v>
      </c>
      <c r="S1167" s="11">
        <v>1</v>
      </c>
      <c r="T1167" s="12">
        <v>0</v>
      </c>
      <c r="U1167" s="13">
        <v>0</v>
      </c>
      <c r="V1167" s="40">
        <f t="shared" ref="V1167" si="12289">-1/($T$4*$B1167)</f>
        <v>-1.2784879067828896</v>
      </c>
      <c r="W1167" s="20"/>
      <c r="X1167" s="1">
        <f t="shared" ref="X1167" si="12290">N1167*S1167+P1167*S1170-O1167*T1167-Q1167*T1170</f>
        <v>0.37699751645893298</v>
      </c>
      <c r="Y1167" s="4">
        <f t="shared" ref="Y1167" si="12291">(N1167*T1167+O1167*S1167+P1167*T1170+Q1167*S1170)</f>
        <v>0</v>
      </c>
      <c r="Z1167" s="2">
        <f t="shared" ref="Z1167" si="12292">N1167*U1167+P1167*U1170-O1167*V1167-Q1167*V1170</f>
        <v>0</v>
      </c>
      <c r="AA1167" s="3">
        <f t="shared" ref="AA1167" si="12293">(N1167*V1167+O1167*U1167+P1167*V1170+Q1167*U1170)</f>
        <v>-1.1511144840949263</v>
      </c>
      <c r="AB1167" s="20"/>
      <c r="AC1167" s="11">
        <v>1</v>
      </c>
      <c r="AD1167" s="12">
        <v>0</v>
      </c>
      <c r="AE1167" s="13">
        <v>0</v>
      </c>
      <c r="AF1167" s="14">
        <v>0</v>
      </c>
      <c r="AG1167" s="20"/>
      <c r="AH1167" s="1">
        <f t="shared" ref="AH1167" si="12294">X1167*AC1167+Z1167*AC1170-Y1167*AD1167-AA1167*AD1170</f>
        <v>-0.84744125928249292</v>
      </c>
      <c r="AI1167" s="4">
        <f t="shared" ref="AI1167" si="12295">(X1167*AD1167+Y1167*AC1167+Z1167*AD1170+AA1167*AC1170)</f>
        <v>0</v>
      </c>
      <c r="AJ1167" s="2">
        <f t="shared" ref="AJ1167" si="12296">X1167*AE1167+Z1167*AE1170-Y1167*AF1167-AA1167*AF1170</f>
        <v>0</v>
      </c>
      <c r="AK1167" s="3">
        <f t="shared" ref="AK1167" si="12297">(X1167*AF1167+Y1167*AE1167+Z1167*AF1170+AA1167*AE1170)</f>
        <v>-1.1511144840949263</v>
      </c>
      <c r="AL1167" s="20"/>
      <c r="AM1167" s="11">
        <v>1</v>
      </c>
      <c r="AN1167" s="12">
        <v>0</v>
      </c>
      <c r="AO1167" s="13">
        <v>0</v>
      </c>
      <c r="AP1167" s="40">
        <f t="shared" ref="AP1167" si="12298">-1/($AN$4*$B1167)</f>
        <v>-1.3286246874410421</v>
      </c>
      <c r="AR1167" s="1">
        <f t="shared" ref="AR1167" si="12299">AH1167*AM1167+AJ1167*AM1170-AI1167*AN1167-AK1167*AN1170</f>
        <v>-0.84744125928249292</v>
      </c>
      <c r="AS1167" s="4">
        <f t="shared" ref="AS1167" si="12300">(AH1167*AN1167+AI1167*AM1167+AJ1167*AN1170+AK1167*AM1170)</f>
        <v>0</v>
      </c>
      <c r="AT1167" s="2">
        <f t="shared" ref="AT1167" si="12301">AH1167*AO1167+AJ1167*AO1170-AI1167*AP1167-AK1167*AP1170</f>
        <v>0</v>
      </c>
      <c r="AU1167" s="3">
        <f t="shared" ref="AU1167" si="12302">(AH1167*AP1167+AI1167*AO1167+AJ1167*AP1170+AK1167*AO1170)</f>
        <v>-2.5183105856080967E-2</v>
      </c>
      <c r="AV1167" s="20"/>
      <c r="AW1167" s="11">
        <v>1</v>
      </c>
      <c r="AX1167" s="12">
        <v>0</v>
      </c>
      <c r="AY1167" s="13">
        <v>0</v>
      </c>
      <c r="AZ1167" s="14">
        <v>0</v>
      </c>
      <c r="BA1167" s="20"/>
      <c r="BB1167" s="1">
        <f t="shared" ref="BB1167" si="12303">AR1167*AW1167+AT1167*AW1170-AS1167*AX1167-AU1167*AX1170</f>
        <v>-0.87422849176878292</v>
      </c>
      <c r="BC1167" s="4">
        <f t="shared" ref="BC1167" si="12304">(AR1167*AX1167+AS1167*AW1167+AT1167*AX1170+AU1167*AW1170)</f>
        <v>0</v>
      </c>
      <c r="BD1167" s="2">
        <f t="shared" ref="BD1167" si="12305">AR1167*AY1167+AT1167*AY1170-AS1167*AZ1167-AU1167*AZ1170</f>
        <v>0</v>
      </c>
      <c r="BE1167" s="3">
        <f t="shared" ref="BE1167" si="12306">(AR1167*AZ1167+AS1167*AY1167+AT1167*AZ1170+AU1167*AY1170)</f>
        <v>-2.5183105856080967E-2</v>
      </c>
      <c r="BF1167" s="20"/>
      <c r="BG1167" s="11">
        <v>1</v>
      </c>
      <c r="BH1167" s="12">
        <v>0</v>
      </c>
      <c r="BI1167" s="13">
        <v>0</v>
      </c>
      <c r="BJ1167" s="40">
        <f t="shared" ref="BJ1167" si="12307">-1/($BH$4*$B1167)</f>
        <v>-1.2784879067828896</v>
      </c>
      <c r="BK1167" s="20"/>
      <c r="BL1167" s="1">
        <f t="shared" ref="BL1167" si="12308">BB1167*BG1167+BD1167*BG1170-BC1167*BH1167-BE1167*BH1170</f>
        <v>-0.87422849176878292</v>
      </c>
      <c r="BM1167" s="4">
        <f t="shared" ref="BM1167" si="12309">(BB1167*BH1167+BC1167*BG1167+BD1167*BH1170+BE1167*BG1170)</f>
        <v>0</v>
      </c>
      <c r="BN1167" s="2">
        <f t="shared" ref="BN1167" si="12310">BB1167*BI1167+BD1167*BI1170-BC1167*BJ1167-BE1167*BJ1170</f>
        <v>0</v>
      </c>
      <c r="BO1167" s="3">
        <f t="shared" ref="BO1167" si="12311">(BB1167*BJ1167+BC1167*BI1167+BD1167*BJ1170+BE1167*BI1170)</f>
        <v>1.092507448635353</v>
      </c>
      <c r="BP1167" s="20"/>
      <c r="BQ1167" s="11">
        <v>1</v>
      </c>
      <c r="BR1167" s="12">
        <v>0</v>
      </c>
      <c r="BS1167" s="13">
        <v>0</v>
      </c>
      <c r="BT1167" s="14">
        <v>0</v>
      </c>
      <c r="BU1167" s="20"/>
      <c r="BV1167" s="1">
        <f t="shared" ref="BV1167" si="12312">BL1167*BQ1167+BN1167*BQ1170-BM1167*BR1167-BO1167*BR1170</f>
        <v>0.14296872642328384</v>
      </c>
      <c r="BW1167" s="4">
        <f t="shared" ref="BW1167" si="12313">(BL1167*BR1167+BM1167*BQ1167+BN1167*BR1170+BO1167*BQ1170)</f>
        <v>0</v>
      </c>
      <c r="BX1167" s="2">
        <f t="shared" ref="BX1167" si="12314">BL1167*BS1167+BN1167*BS1170-BM1167*BT1167-BO1167*BT1170</f>
        <v>0</v>
      </c>
      <c r="BY1167" s="3">
        <f t="shared" ref="BY1167" si="12315">(BL1167*BT1167+BM1167*BS1167+BN1167*BT1170+BO1167*BS1170)</f>
        <v>1.092507448635353</v>
      </c>
      <c r="BZ1167" s="20"/>
      <c r="CA1167" s="11">
        <v>1</v>
      </c>
      <c r="CB1167" s="12">
        <v>0</v>
      </c>
      <c r="CC1167" s="13">
        <v>0</v>
      </c>
      <c r="CD1167" s="40">
        <f t="shared" ref="CD1167" si="12316">-1/($CB$4*$B1167)</f>
        <v>-0.66912771841499707</v>
      </c>
      <c r="CE1167" s="20"/>
      <c r="CF1167" s="1">
        <f t="shared" ref="CF1167" si="12317">BV1167*CA1167+BX1167*CA1170-BW1167*CB1167-BY1167*CB1170</f>
        <v>0.14296872642328384</v>
      </c>
      <c r="CG1167" s="4">
        <f t="shared" ref="CG1167" si="12318">(BV1167*CB1167+BW1167*CA1167+BX1167*CB1170+BY1167*CA1170)</f>
        <v>0</v>
      </c>
      <c r="CH1167" s="2">
        <f t="shared" ref="CH1167" si="12319">BV1167*CC1167+BX1167*CC1170-BW1167*CD1167-BY1167*CD1170</f>
        <v>0</v>
      </c>
      <c r="CI1167" s="3">
        <f t="shared" ref="CI1167" si="12320">(BV1167*CD1167+BW1167*CC1167+BX1167*CD1170+BY1167*CC1170)</f>
        <v>0.99684311091904321</v>
      </c>
      <c r="CJ1167" s="28"/>
      <c r="CK1167" s="11">
        <v>1</v>
      </c>
      <c r="CL1167" s="12">
        <v>0</v>
      </c>
      <c r="CM1167" s="13">
        <v>0</v>
      </c>
      <c r="CN1167" s="14">
        <v>0</v>
      </c>
      <c r="CP1167" s="1">
        <f t="shared" ref="CP1167" si="12321">CF1167*CK1167+CH1167*CK1170-CG1167*CL1167-CI1167*CL1170</f>
        <v>0.14296872642328384</v>
      </c>
      <c r="CQ1167" s="4">
        <f t="shared" ref="CQ1167" si="12322">(CF1167*CL1167+CG1167*CK1167+CH1167*CL1170+CI1167*CK1170)</f>
        <v>0.99684311091904321</v>
      </c>
      <c r="CR1167" s="2">
        <f t="shared" ref="CR1167" si="12323">CF1167*CM1167+CH1167*CM1170-CG1167*CN1167-CI1167*CN1170</f>
        <v>0</v>
      </c>
      <c r="CS1167" s="3">
        <f t="shared" ref="CS1167" si="12324">(CF1167*CN1167+CG1167*CM1167+CH1167*CN1170+CI1167*CM1170)</f>
        <v>0.99684311091904321</v>
      </c>
      <c r="CU1167" s="29">
        <f t="shared" ref="CU1167" si="12325">20*LOG(((1+$CL$4)/$CL$4)/((CP1167+CP1170)^2+(CQ1167+CQ1170)^2)^0.5)</f>
        <v>-2.1833727058306646E-4</v>
      </c>
      <c r="CW1167" s="51">
        <f t="shared" ref="CW1167" si="12326">((CP1167^2+CQ1167^2)^0.5)/((CP1170^2+CQ1170^2)^0.5)</f>
        <v>1.0141341602155542</v>
      </c>
    </row>
    <row r="1168" spans="1:101" ht="18" customHeight="1" thickBot="1">
      <c r="D1168" s="11"/>
      <c r="E1168" s="13"/>
      <c r="F1168" s="13"/>
      <c r="G1168" s="15"/>
      <c r="H1168" s="10"/>
      <c r="I1168" s="11"/>
      <c r="J1168" s="13"/>
      <c r="K1168" s="13"/>
      <c r="L1168" s="15"/>
      <c r="N1168" s="5"/>
      <c r="Q1168" s="6"/>
      <c r="S1168" s="11"/>
      <c r="T1168" s="13"/>
      <c r="U1168" s="13"/>
      <c r="V1168" s="15"/>
      <c r="W1168" s="20"/>
      <c r="X1168" s="5"/>
      <c r="AA1168" s="6"/>
      <c r="AB1168" s="20"/>
      <c r="AC1168" s="11"/>
      <c r="AD1168" s="13"/>
      <c r="AE1168" s="13"/>
      <c r="AF1168" s="15"/>
      <c r="AG1168" s="20"/>
      <c r="AH1168" s="5"/>
      <c r="AK1168" s="6"/>
      <c r="AL1168" s="20"/>
      <c r="AM1168" s="11"/>
      <c r="AN1168" s="13"/>
      <c r="AO1168" s="13"/>
      <c r="AP1168" s="15"/>
      <c r="AR1168" s="5"/>
      <c r="AU1168" s="6"/>
      <c r="AW1168" s="11"/>
      <c r="AX1168" s="13"/>
      <c r="AY1168" s="13"/>
      <c r="AZ1168" s="15"/>
      <c r="BA1168" s="20"/>
      <c r="BB1168" s="5"/>
      <c r="BE1168" s="6"/>
      <c r="BG1168" s="11"/>
      <c r="BH1168" s="13"/>
      <c r="BI1168" s="13"/>
      <c r="BJ1168" s="15"/>
      <c r="BL1168" s="5"/>
      <c r="BO1168" s="6"/>
      <c r="BQ1168" s="11"/>
      <c r="BR1168" s="13"/>
      <c r="BS1168" s="13"/>
      <c r="BT1168" s="15"/>
      <c r="BU1168" s="20"/>
      <c r="BV1168" s="5"/>
      <c r="BY1168" s="6"/>
      <c r="CA1168" s="11"/>
      <c r="CB1168" s="13"/>
      <c r="CC1168" s="13"/>
      <c r="CD1168" s="15"/>
      <c r="CF1168" s="5"/>
      <c r="CI1168" s="6"/>
      <c r="CK1168" s="11"/>
      <c r="CL1168" s="13"/>
      <c r="CM1168" s="13"/>
      <c r="CN1168" s="15"/>
      <c r="CP1168" s="5"/>
      <c r="CS1168" s="6"/>
      <c r="CW1168" s="52"/>
    </row>
    <row r="1169" spans="1:101" ht="18" customHeight="1" thickBot="1">
      <c r="D1169" s="11" t="s">
        <v>6</v>
      </c>
      <c r="E1169" s="13"/>
      <c r="F1169" s="13" t="s">
        <v>7</v>
      </c>
      <c r="G1169" s="15"/>
      <c r="H1169" s="10"/>
      <c r="I1169" s="11" t="s">
        <v>8</v>
      </c>
      <c r="J1169" s="13"/>
      <c r="K1169" s="13" t="s">
        <v>9</v>
      </c>
      <c r="L1169" s="15"/>
      <c r="N1169" s="251" t="s">
        <v>26</v>
      </c>
      <c r="O1169" s="252"/>
      <c r="P1169" s="253" t="s">
        <v>27</v>
      </c>
      <c r="Q1169" s="254"/>
      <c r="S1169" s="11" t="s">
        <v>13</v>
      </c>
      <c r="T1169" s="13"/>
      <c r="U1169" s="13" t="s">
        <v>14</v>
      </c>
      <c r="V1169" s="15"/>
      <c r="W1169" s="20"/>
      <c r="X1169" s="251" t="s">
        <v>26</v>
      </c>
      <c r="Y1169" s="252"/>
      <c r="Z1169" s="253" t="s">
        <v>27</v>
      </c>
      <c r="AA1169" s="254"/>
      <c r="AB1169" s="20"/>
      <c r="AC1169" s="11" t="s">
        <v>8</v>
      </c>
      <c r="AD1169" s="13"/>
      <c r="AE1169" s="13" t="s">
        <v>9</v>
      </c>
      <c r="AF1169" s="15"/>
      <c r="AG1169" s="20"/>
      <c r="AH1169" s="251" t="s">
        <v>26</v>
      </c>
      <c r="AI1169" s="252"/>
      <c r="AJ1169" s="253" t="s">
        <v>27</v>
      </c>
      <c r="AK1169" s="254"/>
      <c r="AL1169" s="20"/>
      <c r="AM1169" s="11" t="s">
        <v>13</v>
      </c>
      <c r="AN1169" s="13"/>
      <c r="AO1169" s="13" t="s">
        <v>14</v>
      </c>
      <c r="AP1169" s="15"/>
      <c r="AR1169" s="251" t="s">
        <v>26</v>
      </c>
      <c r="AS1169" s="252"/>
      <c r="AT1169" s="253" t="s">
        <v>27</v>
      </c>
      <c r="AU1169" s="254"/>
      <c r="AV1169" s="36"/>
      <c r="AW1169" s="11" t="s">
        <v>8</v>
      </c>
      <c r="AX1169" s="13"/>
      <c r="AY1169" s="13" t="s">
        <v>9</v>
      </c>
      <c r="AZ1169" s="15"/>
      <c r="BA1169" s="20"/>
      <c r="BB1169" s="251" t="s">
        <v>26</v>
      </c>
      <c r="BC1169" s="252"/>
      <c r="BD1169" s="253" t="s">
        <v>27</v>
      </c>
      <c r="BE1169" s="254"/>
      <c r="BF1169" s="36"/>
      <c r="BG1169" s="11" t="s">
        <v>13</v>
      </c>
      <c r="BH1169" s="13"/>
      <c r="BI1169" s="13" t="s">
        <v>14</v>
      </c>
      <c r="BJ1169" s="15"/>
      <c r="BK1169" s="36"/>
      <c r="BL1169" s="251" t="s">
        <v>26</v>
      </c>
      <c r="BM1169" s="252"/>
      <c r="BN1169" s="253" t="s">
        <v>27</v>
      </c>
      <c r="BO1169" s="254"/>
      <c r="BP1169" s="36"/>
      <c r="BQ1169" s="11" t="s">
        <v>8</v>
      </c>
      <c r="BR1169" s="13"/>
      <c r="BS1169" s="13" t="s">
        <v>9</v>
      </c>
      <c r="BT1169" s="15"/>
      <c r="BU1169" s="20"/>
      <c r="BV1169" s="251" t="s">
        <v>26</v>
      </c>
      <c r="BW1169" s="252"/>
      <c r="BX1169" s="253" t="s">
        <v>27</v>
      </c>
      <c r="BY1169" s="254"/>
      <c r="BZ1169" s="36"/>
      <c r="CA1169" s="11" t="s">
        <v>13</v>
      </c>
      <c r="CB1169" s="13"/>
      <c r="CC1169" s="13" t="s">
        <v>14</v>
      </c>
      <c r="CD1169" s="15"/>
      <c r="CE1169" s="36"/>
      <c r="CF1169" s="251" t="s">
        <v>26</v>
      </c>
      <c r="CG1169" s="252"/>
      <c r="CH1169" s="253" t="s">
        <v>27</v>
      </c>
      <c r="CI1169" s="254"/>
      <c r="CK1169" s="11" t="s">
        <v>28</v>
      </c>
      <c r="CL1169" s="13"/>
      <c r="CM1169" s="13" t="s">
        <v>29</v>
      </c>
      <c r="CN1169" s="15"/>
      <c r="CP1169" s="251" t="s">
        <v>26</v>
      </c>
      <c r="CQ1169" s="252"/>
      <c r="CR1169" s="253" t="s">
        <v>27</v>
      </c>
      <c r="CS1169" s="254"/>
      <c r="CU1169" s="38" t="s">
        <v>37</v>
      </c>
      <c r="CW1169" s="53" t="s">
        <v>45</v>
      </c>
    </row>
    <row r="1170" spans="1:101" ht="18" customHeight="1" thickTop="1" thickBot="1">
      <c r="D1170" s="16">
        <v>0</v>
      </c>
      <c r="E1170" s="17">
        <v>0</v>
      </c>
      <c r="F1170" s="18">
        <v>1</v>
      </c>
      <c r="G1170" s="19">
        <v>0</v>
      </c>
      <c r="H1170" s="10"/>
      <c r="I1170" s="16">
        <v>0</v>
      </c>
      <c r="J1170" s="17">
        <f t="shared" ref="J1170" si="12327">-1/($J$4*$B1167)</f>
        <v>-0.93106662060990442</v>
      </c>
      <c r="K1170" s="18">
        <v>1</v>
      </c>
      <c r="L1170" s="19">
        <v>0</v>
      </c>
      <c r="N1170" s="1">
        <f t="shared" ref="N1170" si="12328">D1170*I1167+F1170*I1170-E1170*J1167-G1170*J1170</f>
        <v>0</v>
      </c>
      <c r="O1170" s="4">
        <f t="shared" ref="O1170" si="12329">(D1170*J1167+E1170*I1167+F1170*J1170+G1170*I1170)</f>
        <v>-0.93106662060990442</v>
      </c>
      <c r="P1170" s="2">
        <f t="shared" ref="P1170" si="12330">D1170*K1167+F1170*K1170-E1170*L1167-G1170*L1170</f>
        <v>1</v>
      </c>
      <c r="Q1170" s="3">
        <f t="shared" ref="Q1170" si="12331">(D1170*L1167+E1170*K1167+F1170*L1170+G1170*K1170)</f>
        <v>0</v>
      </c>
      <c r="S1170" s="16">
        <v>0</v>
      </c>
      <c r="T1170" s="17">
        <v>0</v>
      </c>
      <c r="U1170" s="18">
        <v>1</v>
      </c>
      <c r="V1170" s="19">
        <v>0</v>
      </c>
      <c r="W1170" s="20"/>
      <c r="X1170" s="1">
        <f t="shared" ref="X1170" si="12332">N1170*S1167+P1170*S1170-O1170*T1167-Q1170*T1170</f>
        <v>0</v>
      </c>
      <c r="Y1170" s="4">
        <f t="shared" ref="Y1170" si="12333">(N1170*T1167+O1170*S1167+P1170*T1170+Q1170*S1170)</f>
        <v>-0.93106662060990442</v>
      </c>
      <c r="Z1170" s="2">
        <f t="shared" ref="Z1170" si="12334">N1170*U1167+P1170*U1170-O1170*V1167-Q1170*V1170</f>
        <v>-0.1903574148589755</v>
      </c>
      <c r="AA1170" s="3">
        <f t="shared" ref="AA1170" si="12335">(N1170*V1167+O1170*U1167+P1170*V1170+Q1170*U1170)</f>
        <v>0</v>
      </c>
      <c r="AB1170" s="20"/>
      <c r="AC1170" s="16">
        <v>0</v>
      </c>
      <c r="AD1170" s="17">
        <f t="shared" ref="AD1170" si="12336">-1/($AD$4*$B1167)</f>
        <v>-1.0636985223100128</v>
      </c>
      <c r="AE1170" s="18">
        <v>1</v>
      </c>
      <c r="AF1170" s="19">
        <v>0</v>
      </c>
      <c r="AG1170" s="20"/>
      <c r="AH1170" s="1">
        <f t="shared" ref="AH1170" si="12337">X1170*AC1167+Z1170*AC1170-Y1170*AD1167-AA1170*AD1170</f>
        <v>0</v>
      </c>
      <c r="AI1170" s="4">
        <f t="shared" ref="AI1170" si="12338">(X1170*AD1167+Y1170*AC1167+Z1170*AD1170+AA1170*AC1170)</f>
        <v>-0.7285837197136581</v>
      </c>
      <c r="AJ1170" s="2">
        <f t="shared" ref="AJ1170" si="12339">X1170*AE1167+Z1170*AE1170-Y1170*AF1167-AA1170*AF1170</f>
        <v>-0.1903574148589755</v>
      </c>
      <c r="AK1170" s="3">
        <f t="shared" ref="AK1170" si="12340">(X1170*AF1167+Y1170*AE1167+Z1170*AF1170+AA1170*AE1170)</f>
        <v>0</v>
      </c>
      <c r="AL1170" s="20"/>
      <c r="AM1170" s="16">
        <v>0</v>
      </c>
      <c r="AN1170" s="17">
        <v>0</v>
      </c>
      <c r="AO1170" s="18">
        <v>1</v>
      </c>
      <c r="AP1170" s="19">
        <v>0</v>
      </c>
      <c r="AR1170" s="1">
        <f t="shared" ref="AR1170" si="12341">AH1170*AM1167+AJ1170*AM1170-AI1170*AN1167-AK1170*AN1170</f>
        <v>0</v>
      </c>
      <c r="AS1170" s="4">
        <f t="shared" ref="AS1170" si="12342">(AH1170*AN1167+AI1170*AM1167+AJ1170*AN1170+AK1170*AM1170)</f>
        <v>-0.7285837197136581</v>
      </c>
      <c r="AT1170" s="2">
        <f t="shared" ref="AT1170" si="12343">AH1170*AO1167+AJ1170*AO1170-AI1170*AP1167-AK1170*AP1170</f>
        <v>-1.1583717317381663</v>
      </c>
      <c r="AU1170" s="3">
        <f t="shared" ref="AU1170" si="12344">(AH1170*AP1167+AI1170*AO1167+AJ1170*AP1170+AK1170*AO1170)</f>
        <v>0</v>
      </c>
      <c r="AV1170" s="20"/>
      <c r="AW1170" s="16">
        <v>0</v>
      </c>
      <c r="AX1170" s="17">
        <f t="shared" ref="AX1170" si="12345">-1/($AX$4*$B1167)</f>
        <v>-1.0636985223100128</v>
      </c>
      <c r="AY1170" s="18">
        <v>1</v>
      </c>
      <c r="AZ1170" s="19">
        <v>0</v>
      </c>
      <c r="BA1170" s="20"/>
      <c r="BB1170" s="1">
        <f t="shared" ref="BB1170" si="12346">AR1170*AW1167+AT1170*AW1170-AS1170*AX1167-AU1170*AX1170</f>
        <v>0</v>
      </c>
      <c r="BC1170" s="4">
        <f t="shared" ref="BC1170" si="12347">(AR1170*AX1167+AS1170*AW1167+AT1170*AX1170+AU1170*AW1170)</f>
        <v>0.50357457962192009</v>
      </c>
      <c r="BD1170" s="2">
        <f t="shared" ref="BD1170" si="12348">AR1170*AY1167+AT1170*AY1170-AS1170*AZ1167-AU1170*AZ1170</f>
        <v>-1.1583717317381663</v>
      </c>
      <c r="BE1170" s="3">
        <f t="shared" ref="BE1170" si="12349">(AR1170*AZ1167+AS1170*AY1167+AT1170*AZ1170+AU1170*AY1170)</f>
        <v>0</v>
      </c>
      <c r="BF1170" s="20"/>
      <c r="BG1170" s="16">
        <v>0</v>
      </c>
      <c r="BH1170" s="17">
        <v>0</v>
      </c>
      <c r="BI1170" s="18">
        <v>1</v>
      </c>
      <c r="BJ1170" s="19">
        <v>0</v>
      </c>
      <c r="BK1170" s="20"/>
      <c r="BL1170" s="1">
        <f t="shared" ref="BL1170" si="12350">BB1170*BG1167+BD1170*BG1170-BC1170*BH1167-BE1170*BH1170</f>
        <v>0</v>
      </c>
      <c r="BM1170" s="4">
        <f t="shared" ref="BM1170" si="12351">(BB1170*BH1167+BC1170*BG1167+BD1170*BH1170+BE1170*BG1170)</f>
        <v>0.50357457962192009</v>
      </c>
      <c r="BN1170" s="2">
        <f t="shared" ref="BN1170" si="12352">BB1170*BI1167+BD1170*BI1170-BC1170*BJ1167-BE1170*BJ1170</f>
        <v>-0.51455772152826418</v>
      </c>
      <c r="BO1170" s="3">
        <f t="shared" ref="BO1170" si="12353">(BB1170*BJ1167+BC1170*BI1167+BD1170*BJ1170+BE1170*BI1170)</f>
        <v>0</v>
      </c>
      <c r="BP1170" s="20"/>
      <c r="BQ1170" s="16">
        <v>0</v>
      </c>
      <c r="BR1170" s="17">
        <f t="shared" ref="BR1170" si="12354">-1/($BR$4*$B1167)</f>
        <v>-0.93106662060990442</v>
      </c>
      <c r="BS1170" s="18">
        <v>1</v>
      </c>
      <c r="BT1170" s="19">
        <v>0</v>
      </c>
      <c r="BU1170" s="20"/>
      <c r="BV1170" s="1">
        <f t="shared" ref="BV1170" si="12355">BL1170*BQ1167+BN1170*BQ1170-BM1170*BR1167-BO1170*BR1170</f>
        <v>0</v>
      </c>
      <c r="BW1170" s="4">
        <f t="shared" ref="BW1170" si="12356">(BL1170*BR1167+BM1170*BQ1167+BN1170*BR1170+BO1170*BQ1170)</f>
        <v>0.98266209851397335</v>
      </c>
      <c r="BX1170" s="2">
        <f t="shared" ref="BX1170" si="12357">BL1170*BS1167+BN1170*BS1170-BM1170*BT1167-BO1170*BT1170</f>
        <v>-0.51455772152826418</v>
      </c>
      <c r="BY1170" s="3">
        <f t="shared" ref="BY1170" si="12358">(BL1170*BT1167+BM1170*BS1167+BN1170*BT1170+BO1170*BS1170)</f>
        <v>0</v>
      </c>
      <c r="BZ1170" s="20"/>
      <c r="CA1170" s="16">
        <v>0</v>
      </c>
      <c r="CB1170" s="17">
        <v>0</v>
      </c>
      <c r="CC1170" s="18">
        <v>1</v>
      </c>
      <c r="CD1170" s="19">
        <v>0</v>
      </c>
      <c r="CE1170" s="20"/>
      <c r="CF1170" s="1">
        <f t="shared" ref="CF1170" si="12359">BV1170*CA1167+BX1170*CA1170-BW1170*CB1167-BY1170*CB1170</f>
        <v>0</v>
      </c>
      <c r="CG1170" s="4">
        <f t="shared" ref="CG1170" si="12360">(BV1170*CB1167+BW1170*CA1167+BX1170*CB1170+BY1170*CA1170)</f>
        <v>0.98266209851397335</v>
      </c>
      <c r="CH1170" s="2">
        <f t="shared" ref="CH1170" si="12361">BV1170*CC1167+BX1170*CC1170-BW1170*CD1167-BY1170*CD1170</f>
        <v>0.14296872642328384</v>
      </c>
      <c r="CI1170" s="3">
        <f t="shared" ref="CI1170" si="12362">(BV1170*CD1167+BW1170*CC1167+BX1170*CD1170+BY1170*CC1170)</f>
        <v>0</v>
      </c>
      <c r="CK1170" s="16">
        <f t="shared" ref="CK1170" si="12363">1/$CL$4</f>
        <v>1</v>
      </c>
      <c r="CL1170" s="17">
        <v>0</v>
      </c>
      <c r="CM1170" s="18">
        <v>1</v>
      </c>
      <c r="CN1170" s="19">
        <v>0</v>
      </c>
      <c r="CP1170" s="1">
        <f t="shared" ref="CP1170" si="12364">CF1170*CK1167+CH1170*CK1170-CG1170*CL1167-CI1170*CL1170</f>
        <v>0.14296872642328384</v>
      </c>
      <c r="CQ1170" s="4">
        <f t="shared" ref="CQ1170" si="12365">(CF1170*CL1167+CG1170*CK1167+CH1170*CL1170+CI1170*CK1170)</f>
        <v>0.98266209851397335</v>
      </c>
      <c r="CR1170" s="2">
        <f t="shared" ref="CR1170" si="12366">CF1170*CM1167+CH1170*CM1170-CG1170*CN1167-CI1170*CN1170</f>
        <v>0.14296872642328384</v>
      </c>
      <c r="CS1170" s="3">
        <f t="shared" ref="CS1170" si="12367">(CF1170*CN1167+CG1170*CM1167+CH1170*CN1170+CI1170*CM1170)</f>
        <v>0</v>
      </c>
      <c r="CU1170" s="39">
        <f t="shared" ref="CU1170" si="12368">(180/PI())*ATAN(-1*(CQ1167/CP1167))</f>
        <v>-81.838212015630958</v>
      </c>
      <c r="CW1170" s="54">
        <f t="shared" ref="CW1170" si="12369">20*LOG(((1-(10^(CU1167/20)^2)*(1-((1-CW1167)/(1+CW1167))^2))^0.5))</f>
        <v>-40.021097142127253</v>
      </c>
    </row>
    <row r="1171" spans="1:101" ht="18" customHeight="1">
      <c r="E1171" s="20"/>
      <c r="F1171" s="20"/>
      <c r="G1171" s="20"/>
      <c r="H1171" s="20"/>
      <c r="I1171" s="20"/>
      <c r="J1171" s="20"/>
      <c r="K1171" s="20"/>
      <c r="L1171" s="20"/>
      <c r="M1171" s="20"/>
      <c r="N1171" s="20"/>
      <c r="O1171" s="20"/>
      <c r="P1171" s="20"/>
      <c r="Q1171" s="20"/>
      <c r="R1171" s="20"/>
      <c r="S1171" s="20"/>
      <c r="T1171" s="20"/>
      <c r="U1171" s="20"/>
      <c r="V1171" s="20"/>
      <c r="W1171" s="20"/>
      <c r="X1171" s="20"/>
      <c r="Y1171" s="20"/>
      <c r="Z1171" s="20"/>
      <c r="AA1171" s="20"/>
      <c r="AB1171" s="30"/>
      <c r="AC1171" s="20"/>
      <c r="AD1171" s="20"/>
      <c r="AE1171" s="20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  <c r="BA1171" s="20"/>
      <c r="BB1171" s="20"/>
      <c r="BC1171" s="20"/>
      <c r="BD1171" s="20"/>
      <c r="BE1171" s="20"/>
      <c r="BF1171" s="20"/>
      <c r="BG1171" s="20"/>
      <c r="BH1171" s="20"/>
      <c r="BI1171" s="20"/>
      <c r="BJ1171" s="20"/>
      <c r="BK1171" s="20"/>
      <c r="BL1171" s="20"/>
      <c r="BM1171" s="20"/>
      <c r="BN1171" s="20"/>
      <c r="BO1171" s="20"/>
      <c r="BP1171" s="20"/>
      <c r="BQ1171" s="20"/>
      <c r="BR1171" s="20"/>
      <c r="BS1171" s="20"/>
      <c r="BT1171" s="20"/>
      <c r="BU1171" s="20"/>
      <c r="BV1171" s="20"/>
      <c r="BW1171" s="20"/>
      <c r="BX1171" s="20"/>
      <c r="BY1171" s="20"/>
      <c r="BZ1171" s="20"/>
      <c r="CA1171" s="20"/>
      <c r="CB1171" s="20"/>
      <c r="CC1171" s="20"/>
      <c r="CD1171" s="20"/>
      <c r="CE1171" s="20"/>
      <c r="CF1171" s="20"/>
      <c r="CG1171" s="20"/>
      <c r="CH1171" s="20"/>
      <c r="CI1171" s="20"/>
      <c r="CJ1171" s="20"/>
      <c r="CK1171" s="20"/>
      <c r="CL1171" s="20"/>
    </row>
    <row r="1172" spans="1:101" ht="18" customHeight="1"/>
    <row r="1173" spans="1:101" ht="18" customHeight="1" thickBot="1">
      <c r="A1173" s="23"/>
      <c r="B1173" s="23"/>
      <c r="C1173" s="23"/>
      <c r="D1173" s="20" t="s">
        <v>15</v>
      </c>
      <c r="E1173" s="20"/>
      <c r="F1173" s="20"/>
      <c r="G1173" s="20"/>
      <c r="H1173" s="20"/>
      <c r="I1173" s="20" t="s">
        <v>16</v>
      </c>
      <c r="J1173" s="20"/>
      <c r="K1173" s="20"/>
      <c r="L1173" s="20"/>
      <c r="M1173" s="23"/>
      <c r="N1173" s="23"/>
      <c r="O1173" s="24" t="s">
        <v>17</v>
      </c>
      <c r="P1173" s="23"/>
      <c r="Q1173" s="23"/>
      <c r="R1173" s="23"/>
      <c r="S1173" s="20"/>
      <c r="T1173" s="20" t="s">
        <v>18</v>
      </c>
      <c r="U1173" s="23"/>
      <c r="V1173" s="23"/>
      <c r="W1173" s="23"/>
      <c r="X1173" s="23"/>
      <c r="Y1173" s="24" t="s">
        <v>19</v>
      </c>
      <c r="Z1173" s="23"/>
      <c r="AA1173" s="23"/>
      <c r="AB1173" s="23"/>
      <c r="AC1173" s="24" t="s">
        <v>20</v>
      </c>
      <c r="AD1173" s="20"/>
      <c r="AE1173" s="20"/>
      <c r="AF1173" s="20"/>
      <c r="AG1173" s="20"/>
      <c r="AH1173" s="23"/>
      <c r="AI1173" s="24" t="s">
        <v>21</v>
      </c>
      <c r="AJ1173" s="23"/>
      <c r="AK1173" s="23"/>
      <c r="AL1173" s="20"/>
      <c r="AM1173" s="24" t="s">
        <v>31</v>
      </c>
      <c r="AN1173" s="20"/>
      <c r="AO1173" s="23"/>
      <c r="AP1173" s="23"/>
      <c r="AQ1173" s="23"/>
      <c r="AR1173" s="23"/>
      <c r="AS1173" s="24" t="s">
        <v>91</v>
      </c>
      <c r="AT1173" s="23"/>
      <c r="AU1173" s="23"/>
      <c r="AV1173" s="23"/>
      <c r="AW1173" s="24" t="s">
        <v>32</v>
      </c>
      <c r="AX1173" s="20"/>
      <c r="AY1173" s="20"/>
      <c r="AZ1173" s="20"/>
      <c r="BA1173" s="20"/>
      <c r="BB1173" s="23"/>
      <c r="BC1173" s="24" t="s">
        <v>22</v>
      </c>
      <c r="BD1173" s="23"/>
      <c r="BE1173" s="23"/>
      <c r="BF1173" s="23"/>
      <c r="BG1173" s="24" t="s">
        <v>33</v>
      </c>
      <c r="BH1173" s="20"/>
      <c r="BI1173" s="23"/>
      <c r="BJ1173" s="23"/>
      <c r="BK1173" s="23"/>
      <c r="BL1173" s="23"/>
      <c r="BM1173" s="24" t="s">
        <v>34</v>
      </c>
      <c r="BN1173" s="23"/>
      <c r="BO1173" s="23"/>
      <c r="BP1173" s="23"/>
      <c r="BQ1173" s="24" t="s">
        <v>89</v>
      </c>
      <c r="BR1173" s="20"/>
      <c r="BS1173" s="20"/>
      <c r="BT1173" s="20"/>
      <c r="BU1173" s="20"/>
      <c r="BV1173" s="23"/>
      <c r="BW1173" s="24" t="s">
        <v>35</v>
      </c>
      <c r="BX1173" s="23"/>
      <c r="BY1173" s="23"/>
      <c r="BZ1173" s="23"/>
      <c r="CA1173" s="24" t="s">
        <v>90</v>
      </c>
      <c r="CB1173" s="20"/>
      <c r="CC1173" s="23"/>
      <c r="CD1173" s="23"/>
      <c r="CE1173" s="23"/>
      <c r="CF1173" s="23"/>
      <c r="CG1173" s="24" t="s">
        <v>92</v>
      </c>
      <c r="CH1173" s="23"/>
      <c r="CI1173" s="23"/>
      <c r="CJ1173" s="23"/>
      <c r="CK1173" s="24" t="s">
        <v>36</v>
      </c>
      <c r="CL1173" s="24"/>
      <c r="CM1173" s="23"/>
      <c r="CN1173" s="23"/>
      <c r="CO1173" s="23"/>
      <c r="CP1173" s="23"/>
      <c r="CQ1173" s="24" t="s">
        <v>93</v>
      </c>
      <c r="CR1173" s="23"/>
      <c r="CS1173" s="23"/>
    </row>
    <row r="1174" spans="1:101" ht="18" customHeight="1" thickBot="1">
      <c r="A1174" s="23"/>
      <c r="B1174" s="33"/>
      <c r="C1174" s="23"/>
      <c r="D1174" s="7" t="s">
        <v>2</v>
      </c>
      <c r="E1174" s="8"/>
      <c r="F1174" s="8" t="s">
        <v>3</v>
      </c>
      <c r="G1174" s="9"/>
      <c r="H1174" s="10"/>
      <c r="I1174" s="7" t="s">
        <v>4</v>
      </c>
      <c r="J1174" s="8"/>
      <c r="K1174" s="8" t="s">
        <v>5</v>
      </c>
      <c r="L1174" s="9"/>
      <c r="M1174" s="23"/>
      <c r="N1174" s="251" t="s">
        <v>79</v>
      </c>
      <c r="O1174" s="252"/>
      <c r="P1174" s="253" t="s">
        <v>80</v>
      </c>
      <c r="Q1174" s="254"/>
      <c r="R1174" s="23"/>
      <c r="S1174" s="7" t="s">
        <v>11</v>
      </c>
      <c r="T1174" s="8"/>
      <c r="U1174" s="8" t="s">
        <v>12</v>
      </c>
      <c r="V1174" s="9"/>
      <c r="W1174" s="20"/>
      <c r="X1174" s="251" t="s">
        <v>79</v>
      </c>
      <c r="Y1174" s="252"/>
      <c r="Z1174" s="253" t="s">
        <v>80</v>
      </c>
      <c r="AA1174" s="254"/>
      <c r="AB1174" s="20"/>
      <c r="AC1174" s="7" t="s">
        <v>4</v>
      </c>
      <c r="AD1174" s="8"/>
      <c r="AE1174" s="8" t="s">
        <v>5</v>
      </c>
      <c r="AF1174" s="9"/>
      <c r="AG1174" s="20"/>
      <c r="AH1174" s="251" t="s">
        <v>0</v>
      </c>
      <c r="AI1174" s="252"/>
      <c r="AJ1174" s="253" t="s">
        <v>1</v>
      </c>
      <c r="AK1174" s="254"/>
      <c r="AL1174" s="20"/>
      <c r="AM1174" s="7" t="s">
        <v>11</v>
      </c>
      <c r="AN1174" s="8"/>
      <c r="AO1174" s="8" t="s">
        <v>12</v>
      </c>
      <c r="AP1174" s="9"/>
      <c r="AQ1174" s="23"/>
      <c r="AR1174" s="251" t="s">
        <v>0</v>
      </c>
      <c r="AS1174" s="252"/>
      <c r="AT1174" s="253" t="s">
        <v>1</v>
      </c>
      <c r="AU1174" s="254"/>
      <c r="AV1174" s="36"/>
      <c r="AW1174" s="7" t="s">
        <v>4</v>
      </c>
      <c r="AX1174" s="8"/>
      <c r="AY1174" s="8" t="s">
        <v>5</v>
      </c>
      <c r="AZ1174" s="9"/>
      <c r="BA1174" s="20"/>
      <c r="BB1174" s="251" t="s">
        <v>0</v>
      </c>
      <c r="BC1174" s="252"/>
      <c r="BD1174" s="253" t="s">
        <v>1</v>
      </c>
      <c r="BE1174" s="254"/>
      <c r="BF1174" s="36"/>
      <c r="BG1174" s="7" t="s">
        <v>11</v>
      </c>
      <c r="BH1174" s="8"/>
      <c r="BI1174" s="8" t="s">
        <v>12</v>
      </c>
      <c r="BJ1174" s="9"/>
      <c r="BK1174" s="36"/>
      <c r="BL1174" s="251" t="s">
        <v>0</v>
      </c>
      <c r="BM1174" s="252"/>
      <c r="BN1174" s="253" t="s">
        <v>1</v>
      </c>
      <c r="BO1174" s="254"/>
      <c r="BP1174" s="36"/>
      <c r="BQ1174" s="7" t="s">
        <v>4</v>
      </c>
      <c r="BR1174" s="8"/>
      <c r="BS1174" s="8" t="s">
        <v>5</v>
      </c>
      <c r="BT1174" s="9"/>
      <c r="BU1174" s="20"/>
      <c r="BV1174" s="251" t="s">
        <v>0</v>
      </c>
      <c r="BW1174" s="252"/>
      <c r="BX1174" s="253" t="s">
        <v>1</v>
      </c>
      <c r="BY1174" s="254"/>
      <c r="BZ1174" s="36"/>
      <c r="CA1174" s="7" t="s">
        <v>11</v>
      </c>
      <c r="CB1174" s="8"/>
      <c r="CC1174" s="8" t="s">
        <v>12</v>
      </c>
      <c r="CD1174" s="9"/>
      <c r="CE1174" s="36"/>
      <c r="CF1174" s="251" t="s">
        <v>0</v>
      </c>
      <c r="CG1174" s="252"/>
      <c r="CH1174" s="253" t="s">
        <v>1</v>
      </c>
      <c r="CI1174" s="254"/>
      <c r="CJ1174" s="23"/>
      <c r="CK1174" s="7" t="s">
        <v>23</v>
      </c>
      <c r="CL1174" s="8"/>
      <c r="CM1174" s="8" t="s">
        <v>24</v>
      </c>
      <c r="CN1174" s="9"/>
      <c r="CO1174" s="23"/>
      <c r="CP1174" s="251" t="s">
        <v>0</v>
      </c>
      <c r="CQ1174" s="252"/>
      <c r="CR1174" s="253" t="s">
        <v>1</v>
      </c>
      <c r="CS1174" s="254"/>
      <c r="CU1174" s="26" t="s">
        <v>25</v>
      </c>
      <c r="CW1174" s="50" t="s">
        <v>44</v>
      </c>
    </row>
    <row r="1175" spans="1:101" ht="18" customHeight="1" thickTop="1" thickBot="1">
      <c r="B1175" s="34">
        <v>1.58</v>
      </c>
      <c r="D1175" s="11">
        <v>1</v>
      </c>
      <c r="E1175" s="12">
        <v>0</v>
      </c>
      <c r="F1175" s="13">
        <v>0</v>
      </c>
      <c r="G1175" s="40">
        <f t="shared" ref="G1175" si="12370">-1/($E$4*$B1175)</f>
        <v>-0.6648927328554084</v>
      </c>
      <c r="H1175" s="10"/>
      <c r="I1175" s="11">
        <v>1</v>
      </c>
      <c r="J1175" s="12">
        <v>0</v>
      </c>
      <c r="K1175" s="13">
        <v>0</v>
      </c>
      <c r="L1175" s="14">
        <v>0</v>
      </c>
      <c r="N1175" s="1">
        <f t="shared" ref="N1175" si="12371">D1175*I1175+F1175*I1178-E1175*J1175-G1175*J1178</f>
        <v>0.38485866780949529</v>
      </c>
      <c r="O1175" s="4">
        <f t="shared" ref="O1175" si="12372">(D1175*J1175+E1175*I1175+F1175*J1178+G1175*I1178)</f>
        <v>0</v>
      </c>
      <c r="P1175" s="2">
        <f t="shared" ref="P1175" si="12373">D1175*K1175+F1175*K1178-E1175*L1175-G1175*L1178</f>
        <v>0</v>
      </c>
      <c r="Q1175" s="3">
        <f t="shared" ref="Q1175" si="12374">(D1175*L1175+E1175*K1175+F1175*L1178+G1175*K1178)</f>
        <v>-0.6648927328554084</v>
      </c>
      <c r="S1175" s="11">
        <v>1</v>
      </c>
      <c r="T1175" s="12">
        <v>0</v>
      </c>
      <c r="U1175" s="13">
        <v>0</v>
      </c>
      <c r="V1175" s="40">
        <f t="shared" ref="V1175" si="12375">-1/($T$4*$B1175)</f>
        <v>-1.27039621117034</v>
      </c>
      <c r="W1175" s="20"/>
      <c r="X1175" s="1">
        <f t="shared" ref="X1175" si="12376">N1175*S1175+P1175*S1178-O1175*T1175-Q1175*T1178</f>
        <v>0.38485866780949529</v>
      </c>
      <c r="Y1175" s="4">
        <f t="shared" ref="Y1175" si="12377">(N1175*T1175+O1175*S1175+P1175*T1178+Q1175*S1178)</f>
        <v>0</v>
      </c>
      <c r="Z1175" s="2">
        <f t="shared" ref="Z1175" si="12378">N1175*U1175+P1175*U1178-O1175*V1175-Q1175*V1178</f>
        <v>0</v>
      </c>
      <c r="AA1175" s="3">
        <f t="shared" ref="AA1175" si="12379">(N1175*V1175+O1175*U1175+P1175*V1178+Q1175*U1178)</f>
        <v>-1.1538157262766557</v>
      </c>
      <c r="AB1175" s="20"/>
      <c r="AC1175" s="11">
        <v>1</v>
      </c>
      <c r="AD1175" s="12">
        <v>0</v>
      </c>
      <c r="AE1175" s="13">
        <v>0</v>
      </c>
      <c r="AF1175" s="14">
        <v>0</v>
      </c>
      <c r="AG1175" s="20"/>
      <c r="AH1175" s="1">
        <f t="shared" ref="AH1175" si="12380">X1175*AC1175+Z1175*AC1178-Y1175*AD1175-AA1175*AD1178</f>
        <v>-0.83468561725499624</v>
      </c>
      <c r="AI1175" s="4">
        <f t="shared" ref="AI1175" si="12381">(X1175*AD1175+Y1175*AC1175+Z1175*AD1178+AA1175*AC1178)</f>
        <v>0</v>
      </c>
      <c r="AJ1175" s="2">
        <f t="shared" ref="AJ1175" si="12382">X1175*AE1175+Z1175*AE1178-Y1175*AF1175-AA1175*AF1178</f>
        <v>0</v>
      </c>
      <c r="AK1175" s="3">
        <f t="shared" ref="AK1175" si="12383">(X1175*AF1175+Y1175*AE1175+Z1175*AF1178+AA1175*AE1178)</f>
        <v>-1.1538157262766557</v>
      </c>
      <c r="AL1175" s="20"/>
      <c r="AM1175" s="11">
        <v>1</v>
      </c>
      <c r="AN1175" s="12">
        <v>0</v>
      </c>
      <c r="AO1175" s="13">
        <v>0</v>
      </c>
      <c r="AP1175" s="40">
        <f t="shared" ref="AP1175" si="12384">-1/($AN$4*$B1175)</f>
        <v>-1.3202156704319217</v>
      </c>
      <c r="AR1175" s="1">
        <f t="shared" ref="AR1175" si="12385">AH1175*AM1175+AJ1175*AM1178-AI1175*AN1175-AK1175*AN1178</f>
        <v>-0.83468561725499624</v>
      </c>
      <c r="AS1175" s="4">
        <f t="shared" ref="AS1175" si="12386">(AH1175*AN1175+AI1175*AM1175+AJ1175*AN1178+AK1175*AM1178)</f>
        <v>0</v>
      </c>
      <c r="AT1175" s="2">
        <f t="shared" ref="AT1175" si="12387">AH1175*AO1175+AJ1175*AO1178-AI1175*AP1175-AK1175*AP1178</f>
        <v>0</v>
      </c>
      <c r="AU1175" s="3">
        <f t="shared" ref="AU1175" si="12388">(AH1175*AP1175+AI1175*AO1175+AJ1175*AP1178+AK1175*AO1178)</f>
        <v>-5.1850694492468596E-2</v>
      </c>
      <c r="AV1175" s="20"/>
      <c r="AW1175" s="11">
        <v>1</v>
      </c>
      <c r="AX1175" s="12">
        <v>0</v>
      </c>
      <c r="AY1175" s="13">
        <v>0</v>
      </c>
      <c r="AZ1175" s="14">
        <v>0</v>
      </c>
      <c r="BA1175" s="20"/>
      <c r="BB1175" s="1">
        <f t="shared" ref="BB1175" si="12389">AR1175*AW1175+AT1175*AW1178-AS1175*AX1175-AU1175*AX1178</f>
        <v>-0.88949005153755778</v>
      </c>
      <c r="BC1175" s="4">
        <f t="shared" ref="BC1175" si="12390">(AR1175*AX1175+AS1175*AW1175+AT1175*AX1178+AU1175*AW1178)</f>
        <v>0</v>
      </c>
      <c r="BD1175" s="2">
        <f t="shared" ref="BD1175" si="12391">AR1175*AY1175+AT1175*AY1178-AS1175*AZ1175-AU1175*AZ1178</f>
        <v>0</v>
      </c>
      <c r="BE1175" s="3">
        <f t="shared" ref="BE1175" si="12392">(AR1175*AZ1175+AS1175*AY1175+AT1175*AZ1178+AU1175*AY1178)</f>
        <v>-5.1850694492468596E-2</v>
      </c>
      <c r="BF1175" s="20"/>
      <c r="BG1175" s="11">
        <v>1</v>
      </c>
      <c r="BH1175" s="12">
        <v>0</v>
      </c>
      <c r="BI1175" s="13">
        <v>0</v>
      </c>
      <c r="BJ1175" s="40">
        <f t="shared" ref="BJ1175" si="12393">-1/($BH$4*$B1175)</f>
        <v>-1.27039621117034</v>
      </c>
      <c r="BK1175" s="20"/>
      <c r="BL1175" s="1">
        <f t="shared" ref="BL1175" si="12394">BB1175*BG1175+BD1175*BG1178-BC1175*BH1175-BE1175*BH1178</f>
        <v>-0.88949005153755778</v>
      </c>
      <c r="BM1175" s="4">
        <f t="shared" ref="BM1175" si="12395">(BB1175*BH1175+BC1175*BG1175+BD1175*BH1178+BE1175*BG1178)</f>
        <v>0</v>
      </c>
      <c r="BN1175" s="2">
        <f t="shared" ref="BN1175" si="12396">BB1175*BI1175+BD1175*BI1178-BC1175*BJ1175-BE1175*BJ1178</f>
        <v>0</v>
      </c>
      <c r="BO1175" s="3">
        <f t="shared" ref="BO1175" si="12397">(BB1175*BJ1175+BC1175*BI1175+BD1175*BJ1178+BE1175*BI1178)</f>
        <v>1.0781540968545553</v>
      </c>
      <c r="BP1175" s="20"/>
      <c r="BQ1175" s="11">
        <v>1</v>
      </c>
      <c r="BR1175" s="12">
        <v>0</v>
      </c>
      <c r="BS1175" s="13">
        <v>0</v>
      </c>
      <c r="BT1175" s="14">
        <v>0</v>
      </c>
      <c r="BU1175" s="20"/>
      <c r="BV1175" s="1">
        <f t="shared" ref="BV1175" si="12398">BL1175*BQ1175+BN1175*BQ1178-BM1175*BR1175-BO1175*BR1178</f>
        <v>0.10798986465516269</v>
      </c>
      <c r="BW1175" s="4">
        <f t="shared" ref="BW1175" si="12399">(BL1175*BR1175+BM1175*BQ1175+BN1175*BR1178+BO1175*BQ1178)</f>
        <v>0</v>
      </c>
      <c r="BX1175" s="2">
        <f t="shared" ref="BX1175" si="12400">BL1175*BS1175+BN1175*BS1178-BM1175*BT1175-BO1175*BT1178</f>
        <v>0</v>
      </c>
      <c r="BY1175" s="3">
        <f t="shared" ref="BY1175" si="12401">(BL1175*BT1175+BM1175*BS1175+BN1175*BT1178+BO1175*BS1178)</f>
        <v>1.0781540968545553</v>
      </c>
      <c r="BZ1175" s="20"/>
      <c r="CA1175" s="11">
        <v>1</v>
      </c>
      <c r="CB1175" s="12">
        <v>0</v>
      </c>
      <c r="CC1175" s="13">
        <v>0</v>
      </c>
      <c r="CD1175" s="40">
        <f t="shared" ref="CD1175" si="12402">-1/($CB$4*$B1175)</f>
        <v>-0.6648927328554084</v>
      </c>
      <c r="CE1175" s="20"/>
      <c r="CF1175" s="1">
        <f t="shared" ref="CF1175" si="12403">BV1175*CA1175+BX1175*CA1178-BW1175*CB1175-BY1175*CB1178</f>
        <v>0.10798986465516269</v>
      </c>
      <c r="CG1175" s="4">
        <f t="shared" ref="CG1175" si="12404">(BV1175*CB1175+BW1175*CA1175+BX1175*CB1178+BY1175*CA1178)</f>
        <v>0</v>
      </c>
      <c r="CH1175" s="2">
        <f t="shared" ref="CH1175" si="12405">BV1175*CC1175+BX1175*CC1178-BW1175*CD1175-BY1175*CD1178</f>
        <v>0</v>
      </c>
      <c r="CI1175" s="3">
        <f t="shared" ref="CI1175" si="12406">(BV1175*CD1175+BW1175*CC1175+BX1175*CD1178+BY1175*CC1178)</f>
        <v>1.0063524206232985</v>
      </c>
      <c r="CJ1175" s="28"/>
      <c r="CK1175" s="11">
        <v>1</v>
      </c>
      <c r="CL1175" s="12">
        <v>0</v>
      </c>
      <c r="CM1175" s="13">
        <v>0</v>
      </c>
      <c r="CN1175" s="14">
        <v>0</v>
      </c>
      <c r="CP1175" s="1">
        <f t="shared" ref="CP1175" si="12407">CF1175*CK1175+CH1175*CK1178-CG1175*CL1175-CI1175*CL1178</f>
        <v>0.10798986465516269</v>
      </c>
      <c r="CQ1175" s="4">
        <f t="shared" ref="CQ1175" si="12408">(CF1175*CL1175+CG1175*CK1175+CH1175*CL1178+CI1175*CK1178)</f>
        <v>1.0063524206232985</v>
      </c>
      <c r="CR1175" s="2">
        <f t="shared" ref="CR1175" si="12409">CF1175*CM1175+CH1175*CM1178-CG1175*CN1175-CI1175*CN1178</f>
        <v>0</v>
      </c>
      <c r="CS1175" s="3">
        <f t="shared" ref="CS1175" si="12410">(CF1175*CN1175+CG1175*CM1175+CH1175*CN1178+CI1175*CM1178)</f>
        <v>1.0063524206232985</v>
      </c>
      <c r="CU1175" s="29">
        <f t="shared" ref="CU1175" si="12411">20*LOG(((1+$CL$4)/$CL$4)/((CP1175+CP1178)^2+(CQ1175+CQ1178)^2)^0.5)</f>
        <v>-6.3858864538616383E-4</v>
      </c>
      <c r="CW1175" s="51">
        <f t="shared" ref="CW1175" si="12412">((CP1175^2+CQ1175^2)^0.5)/((CP1178^2+CQ1178^2)^0.5)</f>
        <v>1.0244034919018685</v>
      </c>
    </row>
    <row r="1176" spans="1:101" ht="18" customHeight="1" thickBot="1">
      <c r="D1176" s="11"/>
      <c r="E1176" s="13"/>
      <c r="F1176" s="13"/>
      <c r="G1176" s="15"/>
      <c r="H1176" s="10"/>
      <c r="I1176" s="11"/>
      <c r="J1176" s="13"/>
      <c r="K1176" s="13"/>
      <c r="L1176" s="15"/>
      <c r="N1176" s="5"/>
      <c r="Q1176" s="6"/>
      <c r="S1176" s="11"/>
      <c r="T1176" s="13"/>
      <c r="U1176" s="13"/>
      <c r="V1176" s="15"/>
      <c r="W1176" s="20"/>
      <c r="X1176" s="5"/>
      <c r="AA1176" s="6"/>
      <c r="AB1176" s="20"/>
      <c r="AC1176" s="11"/>
      <c r="AD1176" s="13"/>
      <c r="AE1176" s="13"/>
      <c r="AF1176" s="15"/>
      <c r="AG1176" s="20"/>
      <c r="AH1176" s="5"/>
      <c r="AK1176" s="6"/>
      <c r="AL1176" s="20"/>
      <c r="AM1176" s="11"/>
      <c r="AN1176" s="13"/>
      <c r="AO1176" s="13"/>
      <c r="AP1176" s="15"/>
      <c r="AR1176" s="5"/>
      <c r="AU1176" s="6"/>
      <c r="AW1176" s="11"/>
      <c r="AX1176" s="13"/>
      <c r="AY1176" s="13"/>
      <c r="AZ1176" s="15"/>
      <c r="BA1176" s="20"/>
      <c r="BB1176" s="5"/>
      <c r="BE1176" s="6"/>
      <c r="BG1176" s="11"/>
      <c r="BH1176" s="13"/>
      <c r="BI1176" s="13"/>
      <c r="BJ1176" s="15"/>
      <c r="BL1176" s="5"/>
      <c r="BO1176" s="6"/>
      <c r="BQ1176" s="11"/>
      <c r="BR1176" s="13"/>
      <c r="BS1176" s="13"/>
      <c r="BT1176" s="15"/>
      <c r="BU1176" s="20"/>
      <c r="BV1176" s="5"/>
      <c r="BY1176" s="6"/>
      <c r="CA1176" s="11"/>
      <c r="CB1176" s="13"/>
      <c r="CC1176" s="13"/>
      <c r="CD1176" s="15"/>
      <c r="CF1176" s="5"/>
      <c r="CI1176" s="6"/>
      <c r="CK1176" s="11"/>
      <c r="CL1176" s="13"/>
      <c r="CM1176" s="13"/>
      <c r="CN1176" s="15"/>
      <c r="CP1176" s="5"/>
      <c r="CS1176" s="6"/>
      <c r="CW1176" s="52"/>
    </row>
    <row r="1177" spans="1:101" ht="18" customHeight="1" thickBot="1">
      <c r="D1177" s="11" t="s">
        <v>6</v>
      </c>
      <c r="E1177" s="13"/>
      <c r="F1177" s="13" t="s">
        <v>7</v>
      </c>
      <c r="G1177" s="15"/>
      <c r="H1177" s="10"/>
      <c r="I1177" s="11" t="s">
        <v>8</v>
      </c>
      <c r="J1177" s="13"/>
      <c r="K1177" s="13" t="s">
        <v>9</v>
      </c>
      <c r="L1177" s="15"/>
      <c r="N1177" s="251" t="s">
        <v>26</v>
      </c>
      <c r="O1177" s="252"/>
      <c r="P1177" s="253" t="s">
        <v>27</v>
      </c>
      <c r="Q1177" s="254"/>
      <c r="S1177" s="11" t="s">
        <v>13</v>
      </c>
      <c r="T1177" s="13"/>
      <c r="U1177" s="13" t="s">
        <v>14</v>
      </c>
      <c r="V1177" s="15"/>
      <c r="W1177" s="20"/>
      <c r="X1177" s="251" t="s">
        <v>26</v>
      </c>
      <c r="Y1177" s="252"/>
      <c r="Z1177" s="253" t="s">
        <v>27</v>
      </c>
      <c r="AA1177" s="254"/>
      <c r="AB1177" s="20"/>
      <c r="AC1177" s="11" t="s">
        <v>8</v>
      </c>
      <c r="AD1177" s="13"/>
      <c r="AE1177" s="13" t="s">
        <v>9</v>
      </c>
      <c r="AF1177" s="15"/>
      <c r="AG1177" s="20"/>
      <c r="AH1177" s="251" t="s">
        <v>26</v>
      </c>
      <c r="AI1177" s="252"/>
      <c r="AJ1177" s="253" t="s">
        <v>27</v>
      </c>
      <c r="AK1177" s="254"/>
      <c r="AL1177" s="20"/>
      <c r="AM1177" s="11" t="s">
        <v>13</v>
      </c>
      <c r="AN1177" s="13"/>
      <c r="AO1177" s="13" t="s">
        <v>14</v>
      </c>
      <c r="AP1177" s="15"/>
      <c r="AR1177" s="251" t="s">
        <v>26</v>
      </c>
      <c r="AS1177" s="252"/>
      <c r="AT1177" s="253" t="s">
        <v>27</v>
      </c>
      <c r="AU1177" s="254"/>
      <c r="AV1177" s="36"/>
      <c r="AW1177" s="11" t="s">
        <v>8</v>
      </c>
      <c r="AX1177" s="13"/>
      <c r="AY1177" s="13" t="s">
        <v>9</v>
      </c>
      <c r="AZ1177" s="15"/>
      <c r="BA1177" s="20"/>
      <c r="BB1177" s="251" t="s">
        <v>26</v>
      </c>
      <c r="BC1177" s="252"/>
      <c r="BD1177" s="253" t="s">
        <v>27</v>
      </c>
      <c r="BE1177" s="254"/>
      <c r="BF1177" s="36"/>
      <c r="BG1177" s="11" t="s">
        <v>13</v>
      </c>
      <c r="BH1177" s="13"/>
      <c r="BI1177" s="13" t="s">
        <v>14</v>
      </c>
      <c r="BJ1177" s="15"/>
      <c r="BK1177" s="36"/>
      <c r="BL1177" s="251" t="s">
        <v>26</v>
      </c>
      <c r="BM1177" s="252"/>
      <c r="BN1177" s="253" t="s">
        <v>27</v>
      </c>
      <c r="BO1177" s="254"/>
      <c r="BP1177" s="36"/>
      <c r="BQ1177" s="11" t="s">
        <v>8</v>
      </c>
      <c r="BR1177" s="13"/>
      <c r="BS1177" s="13" t="s">
        <v>9</v>
      </c>
      <c r="BT1177" s="15"/>
      <c r="BU1177" s="20"/>
      <c r="BV1177" s="251" t="s">
        <v>26</v>
      </c>
      <c r="BW1177" s="252"/>
      <c r="BX1177" s="253" t="s">
        <v>27</v>
      </c>
      <c r="BY1177" s="254"/>
      <c r="BZ1177" s="36"/>
      <c r="CA1177" s="11" t="s">
        <v>13</v>
      </c>
      <c r="CB1177" s="13"/>
      <c r="CC1177" s="13" t="s">
        <v>14</v>
      </c>
      <c r="CD1177" s="15"/>
      <c r="CE1177" s="36"/>
      <c r="CF1177" s="251" t="s">
        <v>26</v>
      </c>
      <c r="CG1177" s="252"/>
      <c r="CH1177" s="253" t="s">
        <v>27</v>
      </c>
      <c r="CI1177" s="254"/>
      <c r="CK1177" s="11" t="s">
        <v>28</v>
      </c>
      <c r="CL1177" s="13"/>
      <c r="CM1177" s="13" t="s">
        <v>29</v>
      </c>
      <c r="CN1177" s="15"/>
      <c r="CP1177" s="251" t="s">
        <v>26</v>
      </c>
      <c r="CQ1177" s="252"/>
      <c r="CR1177" s="253" t="s">
        <v>27</v>
      </c>
      <c r="CS1177" s="254"/>
      <c r="CU1177" s="38" t="s">
        <v>37</v>
      </c>
      <c r="CW1177" s="53" t="s">
        <v>45</v>
      </c>
    </row>
    <row r="1178" spans="1:101" ht="18" customHeight="1" thickTop="1" thickBot="1">
      <c r="D1178" s="16">
        <v>0</v>
      </c>
      <c r="E1178" s="17">
        <v>0</v>
      </c>
      <c r="F1178" s="18">
        <v>1</v>
      </c>
      <c r="G1178" s="19">
        <v>0</v>
      </c>
      <c r="H1178" s="10"/>
      <c r="I1178" s="16">
        <v>0</v>
      </c>
      <c r="J1178" s="17">
        <f t="shared" ref="J1178" si="12413">-1/($J$4*$B1175)</f>
        <v>-0.92517379389718357</v>
      </c>
      <c r="K1178" s="18">
        <v>1</v>
      </c>
      <c r="L1178" s="19">
        <v>0</v>
      </c>
      <c r="N1178" s="1">
        <f t="shared" ref="N1178" si="12414">D1178*I1175+F1178*I1178-E1178*J1175-G1178*J1178</f>
        <v>0</v>
      </c>
      <c r="O1178" s="4">
        <f t="shared" ref="O1178" si="12415">(D1178*J1175+E1178*I1175+F1178*J1178+G1178*I1178)</f>
        <v>-0.92517379389718357</v>
      </c>
      <c r="P1178" s="2">
        <f t="shared" ref="P1178" si="12416">D1178*K1175+F1178*K1178-E1178*L1175-G1178*L1178</f>
        <v>1</v>
      </c>
      <c r="Q1178" s="3">
        <f t="shared" ref="Q1178" si="12417">(D1178*L1175+E1178*K1175+F1178*L1178+G1178*K1178)</f>
        <v>0</v>
      </c>
      <c r="S1178" s="16">
        <v>0</v>
      </c>
      <c r="T1178" s="17">
        <v>0</v>
      </c>
      <c r="U1178" s="18">
        <v>1</v>
      </c>
      <c r="V1178" s="19">
        <v>0</v>
      </c>
      <c r="W1178" s="20"/>
      <c r="X1178" s="1">
        <f t="shared" ref="X1178" si="12418">N1178*S1175+P1178*S1178-O1178*T1175-Q1178*T1178</f>
        <v>0</v>
      </c>
      <c r="Y1178" s="4">
        <f t="shared" ref="Y1178" si="12419">(N1178*T1175+O1178*S1175+P1178*T1178+Q1178*S1178)</f>
        <v>-0.92517379389718357</v>
      </c>
      <c r="Z1178" s="2">
        <f t="shared" ref="Z1178" si="12420">N1178*U1175+P1178*U1178-O1178*V1175-Q1178*V1178</f>
        <v>-0.17533728244107105</v>
      </c>
      <c r="AA1178" s="3">
        <f t="shared" ref="AA1178" si="12421">(N1178*V1175+O1178*U1175+P1178*V1178+Q1178*U1178)</f>
        <v>0</v>
      </c>
      <c r="AB1178" s="20"/>
      <c r="AC1178" s="16">
        <v>0</v>
      </c>
      <c r="AD1178" s="17">
        <f t="shared" ref="AD1178" si="12422">-1/($AD$4*$B1175)</f>
        <v>-1.0569662531814683</v>
      </c>
      <c r="AE1178" s="18">
        <v>1</v>
      </c>
      <c r="AF1178" s="19">
        <v>0</v>
      </c>
      <c r="AG1178" s="20"/>
      <c r="AH1178" s="1">
        <f t="shared" ref="AH1178" si="12423">X1178*AC1175+Z1178*AC1178-Y1178*AD1175-AA1178*AD1178</f>
        <v>0</v>
      </c>
      <c r="AI1178" s="4">
        <f t="shared" ref="AI1178" si="12424">(X1178*AD1175+Y1178*AC1175+Z1178*AD1178+AA1178*AC1178)</f>
        <v>-0.73984820343242386</v>
      </c>
      <c r="AJ1178" s="2">
        <f t="shared" ref="AJ1178" si="12425">X1178*AE1175+Z1178*AE1178-Y1178*AF1175-AA1178*AF1178</f>
        <v>-0.17533728244107105</v>
      </c>
      <c r="AK1178" s="3">
        <f t="shared" ref="AK1178" si="12426">(X1178*AF1175+Y1178*AE1175+Z1178*AF1178+AA1178*AE1178)</f>
        <v>0</v>
      </c>
      <c r="AL1178" s="20"/>
      <c r="AM1178" s="16">
        <v>0</v>
      </c>
      <c r="AN1178" s="17">
        <v>0</v>
      </c>
      <c r="AO1178" s="18">
        <v>1</v>
      </c>
      <c r="AP1178" s="19">
        <v>0</v>
      </c>
      <c r="AR1178" s="1">
        <f t="shared" ref="AR1178" si="12427">AH1178*AM1175+AJ1178*AM1178-AI1178*AN1175-AK1178*AN1178</f>
        <v>0</v>
      </c>
      <c r="AS1178" s="4">
        <f t="shared" ref="AS1178" si="12428">(AH1178*AN1175+AI1178*AM1175+AJ1178*AN1178+AK1178*AM1178)</f>
        <v>-0.73984820343242386</v>
      </c>
      <c r="AT1178" s="2">
        <f t="shared" ref="AT1178" si="12429">AH1178*AO1175+AJ1178*AO1178-AI1178*AP1175-AK1178*AP1178</f>
        <v>-1.1520964743534612</v>
      </c>
      <c r="AU1178" s="3">
        <f t="shared" ref="AU1178" si="12430">(AH1178*AP1175+AI1178*AO1175+AJ1178*AP1178+AK1178*AO1178)</f>
        <v>0</v>
      </c>
      <c r="AV1178" s="20"/>
      <c r="AW1178" s="16">
        <v>0</v>
      </c>
      <c r="AX1178" s="17">
        <f t="shared" ref="AX1178" si="12431">-1/($AX$4*$B1175)</f>
        <v>-1.0569662531814683</v>
      </c>
      <c r="AY1178" s="18">
        <v>1</v>
      </c>
      <c r="AZ1178" s="19">
        <v>0</v>
      </c>
      <c r="BA1178" s="20"/>
      <c r="BB1178" s="1">
        <f t="shared" ref="BB1178" si="12432">AR1178*AW1175+AT1178*AW1178-AS1178*AX1175-AU1178*AX1178</f>
        <v>0</v>
      </c>
      <c r="BC1178" s="4">
        <f t="shared" ref="BC1178" si="12433">(AR1178*AX1175+AS1178*AW1175+AT1178*AX1178+AU1178*AW1178)</f>
        <v>0.47787889036853359</v>
      </c>
      <c r="BD1178" s="2">
        <f t="shared" ref="BD1178" si="12434">AR1178*AY1175+AT1178*AY1178-AS1178*AZ1175-AU1178*AZ1178</f>
        <v>-1.1520964743534612</v>
      </c>
      <c r="BE1178" s="3">
        <f t="shared" ref="BE1178" si="12435">(AR1178*AZ1175+AS1178*AY1175+AT1178*AZ1178+AU1178*AY1178)</f>
        <v>0</v>
      </c>
      <c r="BF1178" s="20"/>
      <c r="BG1178" s="16">
        <v>0</v>
      </c>
      <c r="BH1178" s="17">
        <v>0</v>
      </c>
      <c r="BI1178" s="18">
        <v>1</v>
      </c>
      <c r="BJ1178" s="19">
        <v>0</v>
      </c>
      <c r="BK1178" s="20"/>
      <c r="BL1178" s="1">
        <f t="shared" ref="BL1178" si="12436">BB1178*BG1175+BD1178*BG1178-BC1178*BH1175-BE1178*BH1178</f>
        <v>0</v>
      </c>
      <c r="BM1178" s="4">
        <f t="shared" ref="BM1178" si="12437">(BB1178*BH1175+BC1178*BG1175+BD1178*BH1178+BE1178*BG1178)</f>
        <v>0.47787889036853359</v>
      </c>
      <c r="BN1178" s="2">
        <f t="shared" ref="BN1178" si="12438">BB1178*BI1175+BD1178*BI1178-BC1178*BJ1175-BE1178*BJ1178</f>
        <v>-0.54500094263098986</v>
      </c>
      <c r="BO1178" s="3">
        <f t="shared" ref="BO1178" si="12439">(BB1178*BJ1175+BC1178*BI1175+BD1178*BJ1178+BE1178*BI1178)</f>
        <v>0</v>
      </c>
      <c r="BP1178" s="20"/>
      <c r="BQ1178" s="16">
        <v>0</v>
      </c>
      <c r="BR1178" s="17">
        <f t="shared" ref="BR1178" si="12440">-1/($BR$4*$B1175)</f>
        <v>-0.92517379389718357</v>
      </c>
      <c r="BS1178" s="18">
        <v>1</v>
      </c>
      <c r="BT1178" s="19">
        <v>0</v>
      </c>
      <c r="BU1178" s="20"/>
      <c r="BV1178" s="1">
        <f t="shared" ref="BV1178" si="12441">BL1178*BQ1175+BN1178*BQ1178-BM1178*BR1175-BO1178*BR1178</f>
        <v>0</v>
      </c>
      <c r="BW1178" s="4">
        <f t="shared" ref="BW1178" si="12442">(BL1178*BR1175+BM1178*BQ1175+BN1178*BR1178+BO1178*BQ1178)</f>
        <v>0.98209948013998782</v>
      </c>
      <c r="BX1178" s="2">
        <f t="shared" ref="BX1178" si="12443">BL1178*BS1175+BN1178*BS1178-BM1178*BT1175-BO1178*BT1178</f>
        <v>-0.54500094263098986</v>
      </c>
      <c r="BY1178" s="3">
        <f t="shared" ref="BY1178" si="12444">(BL1178*BT1175+BM1178*BS1175+BN1178*BT1178+BO1178*BS1178)</f>
        <v>0</v>
      </c>
      <c r="BZ1178" s="20"/>
      <c r="CA1178" s="16">
        <v>0</v>
      </c>
      <c r="CB1178" s="17">
        <v>0</v>
      </c>
      <c r="CC1178" s="18">
        <v>1</v>
      </c>
      <c r="CD1178" s="19">
        <v>0</v>
      </c>
      <c r="CE1178" s="20"/>
      <c r="CF1178" s="1">
        <f t="shared" ref="CF1178" si="12445">BV1178*CA1175+BX1178*CA1178-BW1178*CB1175-BY1178*CB1178</f>
        <v>0</v>
      </c>
      <c r="CG1178" s="4">
        <f t="shared" ref="CG1178" si="12446">(BV1178*CB1175+BW1178*CA1175+BX1178*CB1178+BY1178*CA1178)</f>
        <v>0.98209948013998782</v>
      </c>
      <c r="CH1178" s="2">
        <f t="shared" ref="CH1178" si="12447">BV1178*CC1175+BX1178*CC1178-BW1178*CD1175-BY1178*CD1178</f>
        <v>0.10798986465516258</v>
      </c>
      <c r="CI1178" s="3">
        <f t="shared" ref="CI1178" si="12448">(BV1178*CD1175+BW1178*CC1175+BX1178*CD1178+BY1178*CC1178)</f>
        <v>0</v>
      </c>
      <c r="CK1178" s="16">
        <f t="shared" ref="CK1178" si="12449">1/$CL$4</f>
        <v>1</v>
      </c>
      <c r="CL1178" s="17">
        <v>0</v>
      </c>
      <c r="CM1178" s="18">
        <v>1</v>
      </c>
      <c r="CN1178" s="19">
        <v>0</v>
      </c>
      <c r="CP1178" s="1">
        <f t="shared" ref="CP1178" si="12450">CF1178*CK1175+CH1178*CK1178-CG1178*CL1175-CI1178*CL1178</f>
        <v>0.10798986465516258</v>
      </c>
      <c r="CQ1178" s="4">
        <f t="shared" ref="CQ1178" si="12451">(CF1178*CL1175+CG1178*CK1175+CH1178*CL1178+CI1178*CK1178)</f>
        <v>0.98209948013998782</v>
      </c>
      <c r="CR1178" s="2">
        <f t="shared" ref="CR1178" si="12452">CF1178*CM1175+CH1178*CM1178-CG1178*CN1175-CI1178*CN1178</f>
        <v>0.10798986465516258</v>
      </c>
      <c r="CS1178" s="3">
        <f t="shared" ref="CS1178" si="12453">(CF1178*CN1175+CG1178*CM1175+CH1178*CN1178+CI1178*CM1178)</f>
        <v>0</v>
      </c>
      <c r="CU1178" s="39">
        <f t="shared" ref="CU1178" si="12454">(180/PI())*ATAN(-1*(CQ1175/CP1175))</f>
        <v>-83.87513078901209</v>
      </c>
      <c r="CW1178" s="54">
        <f t="shared" ref="CW1178" si="12455">20*LOG(((1-(10^(CU1175/20)^2)*(1-((1-CW1175)/(1+CW1175))^2))^0.5))</f>
        <v>-35.341369010120907</v>
      </c>
    </row>
    <row r="1179" spans="1:101" ht="18" customHeight="1">
      <c r="E1179" s="20"/>
      <c r="F1179" s="20"/>
      <c r="G1179" s="20"/>
      <c r="H1179" s="20"/>
      <c r="I1179" s="20"/>
      <c r="J1179" s="20"/>
      <c r="K1179" s="20"/>
      <c r="L1179" s="20"/>
      <c r="M1179" s="20"/>
      <c r="N1179" s="20"/>
      <c r="O1179" s="20"/>
      <c r="P1179" s="20"/>
      <c r="Q1179" s="20"/>
      <c r="R1179" s="20"/>
      <c r="S1179" s="20"/>
      <c r="T1179" s="20"/>
      <c r="U1179" s="20"/>
      <c r="V1179" s="20"/>
      <c r="W1179" s="20"/>
      <c r="X1179" s="20"/>
      <c r="Y1179" s="20"/>
      <c r="Z1179" s="20"/>
      <c r="AA1179" s="20"/>
      <c r="AB1179" s="30"/>
      <c r="AC1179" s="20"/>
      <c r="AD1179" s="20"/>
      <c r="AE1179" s="20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  <c r="BA1179" s="20"/>
      <c r="BB1179" s="20"/>
      <c r="BC1179" s="20"/>
      <c r="BD1179" s="20"/>
      <c r="BE1179" s="20"/>
      <c r="BF1179" s="20"/>
      <c r="BG1179" s="20"/>
      <c r="BH1179" s="20"/>
      <c r="BI1179" s="20"/>
      <c r="BJ1179" s="20"/>
      <c r="BK1179" s="20"/>
      <c r="BL1179" s="20"/>
      <c r="BM1179" s="20"/>
      <c r="BN1179" s="20"/>
      <c r="BO1179" s="20"/>
      <c r="BP1179" s="20"/>
      <c r="BQ1179" s="20"/>
      <c r="BR1179" s="20"/>
      <c r="BS1179" s="20"/>
      <c r="BT1179" s="20"/>
      <c r="BU1179" s="20"/>
      <c r="BV1179" s="20"/>
      <c r="BW1179" s="20"/>
      <c r="BX1179" s="20"/>
      <c r="BY1179" s="20"/>
      <c r="BZ1179" s="20"/>
      <c r="CA1179" s="20"/>
      <c r="CB1179" s="20"/>
      <c r="CC1179" s="20"/>
      <c r="CD1179" s="20"/>
      <c r="CE1179" s="20"/>
      <c r="CF1179" s="20"/>
      <c r="CG1179" s="20"/>
      <c r="CH1179" s="20"/>
      <c r="CI1179" s="20"/>
      <c r="CJ1179" s="20"/>
      <c r="CK1179" s="20"/>
      <c r="CL1179" s="20"/>
    </row>
    <row r="1180" spans="1:101" ht="18" customHeight="1"/>
    <row r="1181" spans="1:101" ht="18" customHeight="1" thickBot="1">
      <c r="A1181" s="23"/>
      <c r="B1181" s="23"/>
      <c r="C1181" s="23"/>
      <c r="D1181" s="20" t="s">
        <v>15</v>
      </c>
      <c r="E1181" s="20"/>
      <c r="F1181" s="20"/>
      <c r="G1181" s="20"/>
      <c r="H1181" s="20"/>
      <c r="I1181" s="20" t="s">
        <v>16</v>
      </c>
      <c r="J1181" s="20"/>
      <c r="K1181" s="20"/>
      <c r="L1181" s="20"/>
      <c r="M1181" s="23"/>
      <c r="N1181" s="23"/>
      <c r="O1181" s="24" t="s">
        <v>17</v>
      </c>
      <c r="P1181" s="23"/>
      <c r="Q1181" s="23"/>
      <c r="R1181" s="23"/>
      <c r="S1181" s="20"/>
      <c r="T1181" s="20" t="s">
        <v>18</v>
      </c>
      <c r="U1181" s="23"/>
      <c r="V1181" s="23"/>
      <c r="W1181" s="23"/>
      <c r="X1181" s="23"/>
      <c r="Y1181" s="24" t="s">
        <v>19</v>
      </c>
      <c r="Z1181" s="23"/>
      <c r="AA1181" s="23"/>
      <c r="AB1181" s="23"/>
      <c r="AC1181" s="24" t="s">
        <v>20</v>
      </c>
      <c r="AD1181" s="20"/>
      <c r="AE1181" s="20"/>
      <c r="AF1181" s="20"/>
      <c r="AG1181" s="20"/>
      <c r="AH1181" s="23"/>
      <c r="AI1181" s="24" t="s">
        <v>21</v>
      </c>
      <c r="AJ1181" s="23"/>
      <c r="AK1181" s="23"/>
      <c r="AL1181" s="20"/>
      <c r="AM1181" s="24" t="s">
        <v>31</v>
      </c>
      <c r="AN1181" s="20"/>
      <c r="AO1181" s="23"/>
      <c r="AP1181" s="23"/>
      <c r="AQ1181" s="23"/>
      <c r="AR1181" s="23"/>
      <c r="AS1181" s="24" t="s">
        <v>91</v>
      </c>
      <c r="AT1181" s="23"/>
      <c r="AU1181" s="23"/>
      <c r="AV1181" s="23"/>
      <c r="AW1181" s="24" t="s">
        <v>32</v>
      </c>
      <c r="AX1181" s="20"/>
      <c r="AY1181" s="20"/>
      <c r="AZ1181" s="20"/>
      <c r="BA1181" s="20"/>
      <c r="BB1181" s="23"/>
      <c r="BC1181" s="24" t="s">
        <v>22</v>
      </c>
      <c r="BD1181" s="23"/>
      <c r="BE1181" s="23"/>
      <c r="BF1181" s="23"/>
      <c r="BG1181" s="24" t="s">
        <v>33</v>
      </c>
      <c r="BH1181" s="20"/>
      <c r="BI1181" s="23"/>
      <c r="BJ1181" s="23"/>
      <c r="BK1181" s="23"/>
      <c r="BL1181" s="23"/>
      <c r="BM1181" s="24" t="s">
        <v>34</v>
      </c>
      <c r="BN1181" s="23"/>
      <c r="BO1181" s="23"/>
      <c r="BP1181" s="23"/>
      <c r="BQ1181" s="24" t="s">
        <v>89</v>
      </c>
      <c r="BR1181" s="20"/>
      <c r="BS1181" s="20"/>
      <c r="BT1181" s="20"/>
      <c r="BU1181" s="20"/>
      <c r="BV1181" s="23"/>
      <c r="BW1181" s="24" t="s">
        <v>35</v>
      </c>
      <c r="BX1181" s="23"/>
      <c r="BY1181" s="23"/>
      <c r="BZ1181" s="23"/>
      <c r="CA1181" s="24" t="s">
        <v>90</v>
      </c>
      <c r="CB1181" s="20"/>
      <c r="CC1181" s="23"/>
      <c r="CD1181" s="23"/>
      <c r="CE1181" s="23"/>
      <c r="CF1181" s="23"/>
      <c r="CG1181" s="24" t="s">
        <v>92</v>
      </c>
      <c r="CH1181" s="23"/>
      <c r="CI1181" s="23"/>
      <c r="CJ1181" s="23"/>
      <c r="CK1181" s="24" t="s">
        <v>36</v>
      </c>
      <c r="CL1181" s="24"/>
      <c r="CM1181" s="23"/>
      <c r="CN1181" s="23"/>
      <c r="CO1181" s="23"/>
      <c r="CP1181" s="23"/>
      <c r="CQ1181" s="24" t="s">
        <v>93</v>
      </c>
      <c r="CR1181" s="23"/>
      <c r="CS1181" s="23"/>
    </row>
    <row r="1182" spans="1:101" ht="18" customHeight="1" thickBot="1">
      <c r="A1182" s="23"/>
      <c r="B1182" s="33"/>
      <c r="C1182" s="23"/>
      <c r="D1182" s="7" t="s">
        <v>2</v>
      </c>
      <c r="E1182" s="8"/>
      <c r="F1182" s="8" t="s">
        <v>3</v>
      </c>
      <c r="G1182" s="9"/>
      <c r="H1182" s="10"/>
      <c r="I1182" s="7" t="s">
        <v>4</v>
      </c>
      <c r="J1182" s="8"/>
      <c r="K1182" s="8" t="s">
        <v>5</v>
      </c>
      <c r="L1182" s="9"/>
      <c r="M1182" s="23"/>
      <c r="N1182" s="251" t="s">
        <v>79</v>
      </c>
      <c r="O1182" s="252"/>
      <c r="P1182" s="253" t="s">
        <v>80</v>
      </c>
      <c r="Q1182" s="254"/>
      <c r="R1182" s="23"/>
      <c r="S1182" s="7" t="s">
        <v>11</v>
      </c>
      <c r="T1182" s="8"/>
      <c r="U1182" s="8" t="s">
        <v>12</v>
      </c>
      <c r="V1182" s="9"/>
      <c r="W1182" s="20"/>
      <c r="X1182" s="251" t="s">
        <v>79</v>
      </c>
      <c r="Y1182" s="252"/>
      <c r="Z1182" s="253" t="s">
        <v>80</v>
      </c>
      <c r="AA1182" s="254"/>
      <c r="AB1182" s="20"/>
      <c r="AC1182" s="7" t="s">
        <v>4</v>
      </c>
      <c r="AD1182" s="8"/>
      <c r="AE1182" s="8" t="s">
        <v>5</v>
      </c>
      <c r="AF1182" s="9"/>
      <c r="AG1182" s="20"/>
      <c r="AH1182" s="251" t="s">
        <v>0</v>
      </c>
      <c r="AI1182" s="252"/>
      <c r="AJ1182" s="253" t="s">
        <v>1</v>
      </c>
      <c r="AK1182" s="254"/>
      <c r="AL1182" s="20"/>
      <c r="AM1182" s="7" t="s">
        <v>11</v>
      </c>
      <c r="AN1182" s="8"/>
      <c r="AO1182" s="8" t="s">
        <v>12</v>
      </c>
      <c r="AP1182" s="9"/>
      <c r="AQ1182" s="23"/>
      <c r="AR1182" s="251" t="s">
        <v>0</v>
      </c>
      <c r="AS1182" s="252"/>
      <c r="AT1182" s="253" t="s">
        <v>1</v>
      </c>
      <c r="AU1182" s="254"/>
      <c r="AV1182" s="36"/>
      <c r="AW1182" s="7" t="s">
        <v>4</v>
      </c>
      <c r="AX1182" s="8"/>
      <c r="AY1182" s="8" t="s">
        <v>5</v>
      </c>
      <c r="AZ1182" s="9"/>
      <c r="BA1182" s="20"/>
      <c r="BB1182" s="251" t="s">
        <v>0</v>
      </c>
      <c r="BC1182" s="252"/>
      <c r="BD1182" s="253" t="s">
        <v>1</v>
      </c>
      <c r="BE1182" s="254"/>
      <c r="BF1182" s="36"/>
      <c r="BG1182" s="7" t="s">
        <v>11</v>
      </c>
      <c r="BH1182" s="8"/>
      <c r="BI1182" s="8" t="s">
        <v>12</v>
      </c>
      <c r="BJ1182" s="9"/>
      <c r="BK1182" s="36"/>
      <c r="BL1182" s="251" t="s">
        <v>0</v>
      </c>
      <c r="BM1182" s="252"/>
      <c r="BN1182" s="253" t="s">
        <v>1</v>
      </c>
      <c r="BO1182" s="254"/>
      <c r="BP1182" s="36"/>
      <c r="BQ1182" s="7" t="s">
        <v>4</v>
      </c>
      <c r="BR1182" s="8"/>
      <c r="BS1182" s="8" t="s">
        <v>5</v>
      </c>
      <c r="BT1182" s="9"/>
      <c r="BU1182" s="20"/>
      <c r="BV1182" s="251" t="s">
        <v>0</v>
      </c>
      <c r="BW1182" s="252"/>
      <c r="BX1182" s="253" t="s">
        <v>1</v>
      </c>
      <c r="BY1182" s="254"/>
      <c r="BZ1182" s="36"/>
      <c r="CA1182" s="7" t="s">
        <v>11</v>
      </c>
      <c r="CB1182" s="8"/>
      <c r="CC1182" s="8" t="s">
        <v>12</v>
      </c>
      <c r="CD1182" s="9"/>
      <c r="CE1182" s="36"/>
      <c r="CF1182" s="251" t="s">
        <v>0</v>
      </c>
      <c r="CG1182" s="252"/>
      <c r="CH1182" s="253" t="s">
        <v>1</v>
      </c>
      <c r="CI1182" s="254"/>
      <c r="CJ1182" s="23"/>
      <c r="CK1182" s="7" t="s">
        <v>23</v>
      </c>
      <c r="CL1182" s="8"/>
      <c r="CM1182" s="8" t="s">
        <v>24</v>
      </c>
      <c r="CN1182" s="9"/>
      <c r="CO1182" s="23"/>
      <c r="CP1182" s="251" t="s">
        <v>0</v>
      </c>
      <c r="CQ1182" s="252"/>
      <c r="CR1182" s="253" t="s">
        <v>1</v>
      </c>
      <c r="CS1182" s="254"/>
      <c r="CU1182" s="26" t="s">
        <v>25</v>
      </c>
      <c r="CW1182" s="50" t="s">
        <v>44</v>
      </c>
    </row>
    <row r="1183" spans="1:101" ht="18" customHeight="1" thickTop="1" thickBot="1">
      <c r="B1183" s="34">
        <v>1.59</v>
      </c>
      <c r="D1183" s="11">
        <v>1</v>
      </c>
      <c r="E1183" s="12">
        <v>0</v>
      </c>
      <c r="F1183" s="13">
        <v>0</v>
      </c>
      <c r="G1183" s="40">
        <f t="shared" ref="G1183" si="12456">-1/($E$4*$B1183)</f>
        <v>-0.66071101755443096</v>
      </c>
      <c r="H1183" s="10"/>
      <c r="I1183" s="11">
        <v>1</v>
      </c>
      <c r="J1183" s="12">
        <v>0</v>
      </c>
      <c r="K1183" s="13">
        <v>0</v>
      </c>
      <c r="L1183" s="14">
        <v>0</v>
      </c>
      <c r="N1183" s="1">
        <f t="shared" ref="N1183" si="12457">D1183*I1183+F1183*I1186-E1183*J1183-G1183*J1186</f>
        <v>0.39257196246969028</v>
      </c>
      <c r="O1183" s="4">
        <f t="shared" ref="O1183" si="12458">(D1183*J1183+E1183*I1183+F1183*J1186+G1183*I1186)</f>
        <v>0</v>
      </c>
      <c r="P1183" s="2">
        <f t="shared" ref="P1183" si="12459">D1183*K1183+F1183*K1186-E1183*L1183-G1183*L1186</f>
        <v>0</v>
      </c>
      <c r="Q1183" s="3">
        <f t="shared" ref="Q1183" si="12460">(D1183*L1183+E1183*K1183+F1183*L1186+G1183*K1186)</f>
        <v>-0.66071101755443096</v>
      </c>
      <c r="S1183" s="11">
        <v>1</v>
      </c>
      <c r="T1183" s="12">
        <v>0</v>
      </c>
      <c r="U1183" s="13">
        <v>0</v>
      </c>
      <c r="V1183" s="40">
        <f t="shared" ref="V1183" si="12461">-1/($T$4*$B1183)</f>
        <v>-1.262406297892539</v>
      </c>
      <c r="W1183" s="20"/>
      <c r="X1183" s="1">
        <f t="shared" ref="X1183" si="12462">N1183*S1183+P1183*S1186-O1183*T1183-Q1183*T1186</f>
        <v>0.39257196246969028</v>
      </c>
      <c r="Y1183" s="4">
        <f t="shared" ref="Y1183" si="12463">(N1183*T1183+O1183*S1183+P1183*T1186+Q1183*S1186)</f>
        <v>0</v>
      </c>
      <c r="Z1183" s="2">
        <f t="shared" ref="Z1183" si="12464">N1183*U1183+P1183*U1186-O1183*V1183-Q1183*V1186</f>
        <v>0</v>
      </c>
      <c r="AA1183" s="3">
        <f t="shared" ref="AA1183" si="12465">(N1183*V1183+O1183*U1183+P1183*V1186+Q1183*U1186)</f>
        <v>-1.1562963353522013</v>
      </c>
      <c r="AB1183" s="20"/>
      <c r="AC1183" s="11">
        <v>1</v>
      </c>
      <c r="AD1183" s="12">
        <v>0</v>
      </c>
      <c r="AE1183" s="13">
        <v>0</v>
      </c>
      <c r="AF1183" s="14">
        <v>0</v>
      </c>
      <c r="AG1183" s="20"/>
      <c r="AH1183" s="1">
        <f t="shared" ref="AH1183" si="12466">X1183*AC1183+Z1183*AC1186-Y1183*AD1183-AA1183*AD1186</f>
        <v>-0.8219076627684182</v>
      </c>
      <c r="AI1183" s="4">
        <f t="shared" ref="AI1183" si="12467">(X1183*AD1183+Y1183*AC1183+Z1183*AD1186+AA1183*AC1186)</f>
        <v>0</v>
      </c>
      <c r="AJ1183" s="2">
        <f t="shared" ref="AJ1183" si="12468">X1183*AE1183+Z1183*AE1186-Y1183*AF1183-AA1183*AF1186</f>
        <v>0</v>
      </c>
      <c r="AK1183" s="3">
        <f t="shared" ref="AK1183" si="12469">(X1183*AF1183+Y1183*AE1183+Z1183*AF1186+AA1183*AE1186)</f>
        <v>-1.1562963353522013</v>
      </c>
      <c r="AL1183" s="20"/>
      <c r="AM1183" s="11">
        <v>1</v>
      </c>
      <c r="AN1183" s="12">
        <v>0</v>
      </c>
      <c r="AO1183" s="13">
        <v>0</v>
      </c>
      <c r="AP1183" s="40">
        <f t="shared" ref="AP1183" si="12470">-1/($AN$4*$B1183)</f>
        <v>-1.3119124272216582</v>
      </c>
      <c r="AR1183" s="1">
        <f t="shared" ref="AR1183" si="12471">AH1183*AM1183+AJ1183*AM1186-AI1183*AN1183-AK1183*AN1186</f>
        <v>-0.8219076627684182</v>
      </c>
      <c r="AS1183" s="4">
        <f t="shared" ref="AS1183" si="12472">(AH1183*AN1183+AI1183*AM1183+AJ1183*AN1186+AK1183*AM1186)</f>
        <v>0</v>
      </c>
      <c r="AT1183" s="2">
        <f t="shared" ref="AT1183" si="12473">AH1183*AO1183+AJ1183*AO1186-AI1183*AP1183-AK1183*AP1186</f>
        <v>0</v>
      </c>
      <c r="AU1183" s="3">
        <f t="shared" ref="AU1183" si="12474">(AH1183*AP1183+AI1183*AO1183+AJ1183*AP1186+AK1183*AO1186)</f>
        <v>-7.8025458537605674E-2</v>
      </c>
      <c r="AV1183" s="20"/>
      <c r="AW1183" s="11">
        <v>1</v>
      </c>
      <c r="AX1183" s="12">
        <v>0</v>
      </c>
      <c r="AY1183" s="13">
        <v>0</v>
      </c>
      <c r="AZ1183" s="14">
        <v>0</v>
      </c>
      <c r="BA1183" s="20"/>
      <c r="BB1183" s="1">
        <f t="shared" ref="BB1183" si="12475">AR1183*AW1183+AT1183*AW1186-AS1183*AX1183-AU1183*AX1186</f>
        <v>-0.90385925834700265</v>
      </c>
      <c r="BC1183" s="4">
        <f t="shared" ref="BC1183" si="12476">(AR1183*AX1183+AS1183*AW1183+AT1183*AX1186+AU1183*AW1186)</f>
        <v>0</v>
      </c>
      <c r="BD1183" s="2">
        <f t="shared" ref="BD1183" si="12477">AR1183*AY1183+AT1183*AY1186-AS1183*AZ1183-AU1183*AZ1186</f>
        <v>0</v>
      </c>
      <c r="BE1183" s="3">
        <f t="shared" ref="BE1183" si="12478">(AR1183*AZ1183+AS1183*AY1183+AT1183*AZ1186+AU1183*AY1186)</f>
        <v>-7.8025458537605674E-2</v>
      </c>
      <c r="BF1183" s="20"/>
      <c r="BG1183" s="11">
        <v>1</v>
      </c>
      <c r="BH1183" s="12">
        <v>0</v>
      </c>
      <c r="BI1183" s="13">
        <v>0</v>
      </c>
      <c r="BJ1183" s="40">
        <f t="shared" ref="BJ1183" si="12479">-1/($BH$4*$B1183)</f>
        <v>-1.262406297892539</v>
      </c>
      <c r="BK1183" s="20"/>
      <c r="BL1183" s="1">
        <f t="shared" ref="BL1183" si="12480">BB1183*BG1183+BD1183*BG1186-BC1183*BH1183-BE1183*BH1186</f>
        <v>-0.90385925834700265</v>
      </c>
      <c r="BM1183" s="4">
        <f t="shared" ref="BM1183" si="12481">(BB1183*BH1183+BC1183*BG1183+BD1183*BH1186+BE1183*BG1186)</f>
        <v>0</v>
      </c>
      <c r="BN1183" s="2">
        <f t="shared" ref="BN1183" si="12482">BB1183*BI1183+BD1183*BI1186-BC1183*BJ1183-BE1183*BJ1186</f>
        <v>0</v>
      </c>
      <c r="BO1183" s="3">
        <f t="shared" ref="BO1183" si="12483">(BB1183*BJ1183+BC1183*BI1183+BD1183*BJ1186+BE1183*BI1186)</f>
        <v>1.0630121616081298</v>
      </c>
      <c r="BP1183" s="20"/>
      <c r="BQ1183" s="11">
        <v>1</v>
      </c>
      <c r="BR1183" s="12">
        <v>0</v>
      </c>
      <c r="BS1183" s="13">
        <v>0</v>
      </c>
      <c r="BT1183" s="14">
        <v>0</v>
      </c>
      <c r="BU1183" s="20"/>
      <c r="BV1183" s="1">
        <f t="shared" ref="BV1183" si="12484">BL1183*BQ1183+BN1183*BQ1186-BM1183*BR1183-BO1183*BR1186</f>
        <v>7.3426384000083056E-2</v>
      </c>
      <c r="BW1183" s="4">
        <f t="shared" ref="BW1183" si="12485">(BL1183*BR1183+BM1183*BQ1183+BN1183*BR1186+BO1183*BQ1186)</f>
        <v>0</v>
      </c>
      <c r="BX1183" s="2">
        <f t="shared" ref="BX1183" si="12486">BL1183*BS1183+BN1183*BS1186-BM1183*BT1183-BO1183*BT1186</f>
        <v>0</v>
      </c>
      <c r="BY1183" s="3">
        <f t="shared" ref="BY1183" si="12487">(BL1183*BT1183+BM1183*BS1183+BN1183*BT1186+BO1183*BS1186)</f>
        <v>1.0630121616081298</v>
      </c>
      <c r="BZ1183" s="20"/>
      <c r="CA1183" s="11">
        <v>1</v>
      </c>
      <c r="CB1183" s="12">
        <v>0</v>
      </c>
      <c r="CC1183" s="13">
        <v>0</v>
      </c>
      <c r="CD1183" s="40">
        <f t="shared" ref="CD1183" si="12488">-1/($CB$4*$B1183)</f>
        <v>-0.66071101755443096</v>
      </c>
      <c r="CE1183" s="20"/>
      <c r="CF1183" s="1">
        <f t="shared" ref="CF1183" si="12489">BV1183*CA1183+BX1183*CA1186-BW1183*CB1183-BY1183*CB1186</f>
        <v>7.3426384000083056E-2</v>
      </c>
      <c r="CG1183" s="4">
        <f t="shared" ref="CG1183" si="12490">(BV1183*CB1183+BW1183*CA1183+BX1183*CB1186+BY1183*CA1186)</f>
        <v>0</v>
      </c>
      <c r="CH1183" s="2">
        <f t="shared" ref="CH1183" si="12491">BV1183*CC1183+BX1183*CC1186-BW1183*CD1183-BY1183*CD1186</f>
        <v>0</v>
      </c>
      <c r="CI1183" s="3">
        <f t="shared" ref="CI1183" si="12492">(BV1183*CD1183+BW1183*CC1183+BX1183*CD1186+BY1183*CC1186)</f>
        <v>1.0144985407200926</v>
      </c>
      <c r="CJ1183" s="28"/>
      <c r="CK1183" s="11">
        <v>1</v>
      </c>
      <c r="CL1183" s="12">
        <v>0</v>
      </c>
      <c r="CM1183" s="13">
        <v>0</v>
      </c>
      <c r="CN1183" s="14">
        <v>0</v>
      </c>
      <c r="CP1183" s="1">
        <f t="shared" ref="CP1183" si="12493">CF1183*CK1183+CH1183*CK1186-CG1183*CL1183-CI1183*CL1186</f>
        <v>7.3426384000083056E-2</v>
      </c>
      <c r="CQ1183" s="4">
        <f t="shared" ref="CQ1183" si="12494">(CF1183*CL1183+CG1183*CK1183+CH1183*CL1186+CI1183*CK1186)</f>
        <v>1.0144985407200926</v>
      </c>
      <c r="CR1183" s="2">
        <f t="shared" ref="CR1183" si="12495">CF1183*CM1183+CH1183*CM1186-CG1183*CN1183-CI1183*CN1186</f>
        <v>0</v>
      </c>
      <c r="CS1183" s="3">
        <f t="shared" ref="CS1183" si="12496">(CF1183*CN1183+CG1183*CM1183+CH1183*CN1186+CI1183*CM1186)</f>
        <v>1.0144985407200926</v>
      </c>
      <c r="CU1183" s="29">
        <f t="shared" ref="CU1183" si="12497">20*LOG(((1+$CL$4)/$CL$4)/((CP1183+CP1186)^2+(CQ1183+CQ1186)^2)^0.5)</f>
        <v>-1.2626368863822895E-3</v>
      </c>
      <c r="CW1183" s="51">
        <f t="shared" ref="CW1183" si="12498">((CP1183^2+CQ1183^2)^0.5)/((CP1186^2+CQ1186^2)^0.5)</f>
        <v>1.0345954791352625</v>
      </c>
    </row>
    <row r="1184" spans="1:101" ht="18" customHeight="1" thickBot="1">
      <c r="D1184" s="11"/>
      <c r="E1184" s="13"/>
      <c r="F1184" s="13"/>
      <c r="G1184" s="15"/>
      <c r="H1184" s="10"/>
      <c r="I1184" s="11"/>
      <c r="J1184" s="13"/>
      <c r="K1184" s="13"/>
      <c r="L1184" s="15"/>
      <c r="N1184" s="5"/>
      <c r="Q1184" s="6"/>
      <c r="S1184" s="11"/>
      <c r="T1184" s="13"/>
      <c r="U1184" s="13"/>
      <c r="V1184" s="15"/>
      <c r="W1184" s="20"/>
      <c r="X1184" s="5"/>
      <c r="AA1184" s="6"/>
      <c r="AB1184" s="20"/>
      <c r="AC1184" s="11"/>
      <c r="AD1184" s="13"/>
      <c r="AE1184" s="13"/>
      <c r="AF1184" s="15"/>
      <c r="AG1184" s="20"/>
      <c r="AH1184" s="5"/>
      <c r="AK1184" s="6"/>
      <c r="AL1184" s="20"/>
      <c r="AM1184" s="11"/>
      <c r="AN1184" s="13"/>
      <c r="AO1184" s="13"/>
      <c r="AP1184" s="15"/>
      <c r="AR1184" s="5"/>
      <c r="AU1184" s="6"/>
      <c r="AW1184" s="11"/>
      <c r="AX1184" s="13"/>
      <c r="AY1184" s="13"/>
      <c r="AZ1184" s="15"/>
      <c r="BA1184" s="20"/>
      <c r="BB1184" s="5"/>
      <c r="BE1184" s="6"/>
      <c r="BG1184" s="11"/>
      <c r="BH1184" s="13"/>
      <c r="BI1184" s="13"/>
      <c r="BJ1184" s="15"/>
      <c r="BL1184" s="5"/>
      <c r="BO1184" s="6"/>
      <c r="BQ1184" s="11"/>
      <c r="BR1184" s="13"/>
      <c r="BS1184" s="13"/>
      <c r="BT1184" s="15"/>
      <c r="BU1184" s="20"/>
      <c r="BV1184" s="5"/>
      <c r="BY1184" s="6"/>
      <c r="CA1184" s="11"/>
      <c r="CB1184" s="13"/>
      <c r="CC1184" s="13"/>
      <c r="CD1184" s="15"/>
      <c r="CF1184" s="5"/>
      <c r="CI1184" s="6"/>
      <c r="CK1184" s="11"/>
      <c r="CL1184" s="13"/>
      <c r="CM1184" s="13"/>
      <c r="CN1184" s="15"/>
      <c r="CP1184" s="5"/>
      <c r="CS1184" s="6"/>
      <c r="CW1184" s="52"/>
    </row>
    <row r="1185" spans="1:101" ht="18" customHeight="1" thickBot="1">
      <c r="D1185" s="11" t="s">
        <v>6</v>
      </c>
      <c r="E1185" s="13"/>
      <c r="F1185" s="13" t="s">
        <v>7</v>
      </c>
      <c r="G1185" s="15"/>
      <c r="H1185" s="10"/>
      <c r="I1185" s="11" t="s">
        <v>8</v>
      </c>
      <c r="J1185" s="13"/>
      <c r="K1185" s="13" t="s">
        <v>9</v>
      </c>
      <c r="L1185" s="15"/>
      <c r="N1185" s="251" t="s">
        <v>26</v>
      </c>
      <c r="O1185" s="252"/>
      <c r="P1185" s="253" t="s">
        <v>27</v>
      </c>
      <c r="Q1185" s="254"/>
      <c r="S1185" s="11" t="s">
        <v>13</v>
      </c>
      <c r="T1185" s="13"/>
      <c r="U1185" s="13" t="s">
        <v>14</v>
      </c>
      <c r="V1185" s="15"/>
      <c r="W1185" s="20"/>
      <c r="X1185" s="251" t="s">
        <v>26</v>
      </c>
      <c r="Y1185" s="252"/>
      <c r="Z1185" s="253" t="s">
        <v>27</v>
      </c>
      <c r="AA1185" s="254"/>
      <c r="AB1185" s="20"/>
      <c r="AC1185" s="11" t="s">
        <v>8</v>
      </c>
      <c r="AD1185" s="13"/>
      <c r="AE1185" s="13" t="s">
        <v>9</v>
      </c>
      <c r="AF1185" s="15"/>
      <c r="AG1185" s="20"/>
      <c r="AH1185" s="251" t="s">
        <v>26</v>
      </c>
      <c r="AI1185" s="252"/>
      <c r="AJ1185" s="253" t="s">
        <v>27</v>
      </c>
      <c r="AK1185" s="254"/>
      <c r="AL1185" s="20"/>
      <c r="AM1185" s="11" t="s">
        <v>13</v>
      </c>
      <c r="AN1185" s="13"/>
      <c r="AO1185" s="13" t="s">
        <v>14</v>
      </c>
      <c r="AP1185" s="15"/>
      <c r="AR1185" s="251" t="s">
        <v>26</v>
      </c>
      <c r="AS1185" s="252"/>
      <c r="AT1185" s="253" t="s">
        <v>27</v>
      </c>
      <c r="AU1185" s="254"/>
      <c r="AV1185" s="36"/>
      <c r="AW1185" s="11" t="s">
        <v>8</v>
      </c>
      <c r="AX1185" s="13"/>
      <c r="AY1185" s="13" t="s">
        <v>9</v>
      </c>
      <c r="AZ1185" s="15"/>
      <c r="BA1185" s="20"/>
      <c r="BB1185" s="251" t="s">
        <v>26</v>
      </c>
      <c r="BC1185" s="252"/>
      <c r="BD1185" s="253" t="s">
        <v>27</v>
      </c>
      <c r="BE1185" s="254"/>
      <c r="BF1185" s="36"/>
      <c r="BG1185" s="11" t="s">
        <v>13</v>
      </c>
      <c r="BH1185" s="13"/>
      <c r="BI1185" s="13" t="s">
        <v>14</v>
      </c>
      <c r="BJ1185" s="15"/>
      <c r="BK1185" s="36"/>
      <c r="BL1185" s="251" t="s">
        <v>26</v>
      </c>
      <c r="BM1185" s="252"/>
      <c r="BN1185" s="253" t="s">
        <v>27</v>
      </c>
      <c r="BO1185" s="254"/>
      <c r="BP1185" s="36"/>
      <c r="BQ1185" s="11" t="s">
        <v>8</v>
      </c>
      <c r="BR1185" s="13"/>
      <c r="BS1185" s="13" t="s">
        <v>9</v>
      </c>
      <c r="BT1185" s="15"/>
      <c r="BU1185" s="20"/>
      <c r="BV1185" s="251" t="s">
        <v>26</v>
      </c>
      <c r="BW1185" s="252"/>
      <c r="BX1185" s="253" t="s">
        <v>27</v>
      </c>
      <c r="BY1185" s="254"/>
      <c r="BZ1185" s="36"/>
      <c r="CA1185" s="11" t="s">
        <v>13</v>
      </c>
      <c r="CB1185" s="13"/>
      <c r="CC1185" s="13" t="s">
        <v>14</v>
      </c>
      <c r="CD1185" s="15"/>
      <c r="CE1185" s="36"/>
      <c r="CF1185" s="251" t="s">
        <v>26</v>
      </c>
      <c r="CG1185" s="252"/>
      <c r="CH1185" s="253" t="s">
        <v>27</v>
      </c>
      <c r="CI1185" s="254"/>
      <c r="CK1185" s="11" t="s">
        <v>28</v>
      </c>
      <c r="CL1185" s="13"/>
      <c r="CM1185" s="13" t="s">
        <v>29</v>
      </c>
      <c r="CN1185" s="15"/>
      <c r="CP1185" s="251" t="s">
        <v>26</v>
      </c>
      <c r="CQ1185" s="252"/>
      <c r="CR1185" s="253" t="s">
        <v>27</v>
      </c>
      <c r="CS1185" s="254"/>
      <c r="CU1185" s="38" t="s">
        <v>37</v>
      </c>
      <c r="CW1185" s="53" t="s">
        <v>45</v>
      </c>
    </row>
    <row r="1186" spans="1:101" ht="18" customHeight="1" thickTop="1" thickBot="1">
      <c r="D1186" s="16">
        <v>0</v>
      </c>
      <c r="E1186" s="17">
        <v>0</v>
      </c>
      <c r="F1186" s="18">
        <v>1</v>
      </c>
      <c r="G1186" s="19">
        <v>0</v>
      </c>
      <c r="H1186" s="10"/>
      <c r="I1186" s="16">
        <v>0</v>
      </c>
      <c r="J1186" s="17">
        <f t="shared" ref="J1186" si="12499">-1/($J$4*$B1183)</f>
        <v>-0.91935509079091193</v>
      </c>
      <c r="K1186" s="18">
        <v>1</v>
      </c>
      <c r="L1186" s="19">
        <v>0</v>
      </c>
      <c r="N1186" s="1">
        <f t="shared" ref="N1186" si="12500">D1186*I1183+F1186*I1186-E1186*J1183-G1186*J1186</f>
        <v>0</v>
      </c>
      <c r="O1186" s="4">
        <f t="shared" ref="O1186" si="12501">(D1186*J1183+E1186*I1183+F1186*J1186+G1186*I1186)</f>
        <v>-0.91935509079091193</v>
      </c>
      <c r="P1186" s="2">
        <f t="shared" ref="P1186" si="12502">D1186*K1183+F1186*K1186-E1186*L1183-G1186*L1186</f>
        <v>1</v>
      </c>
      <c r="Q1186" s="3">
        <f t="shared" ref="Q1186" si="12503">(D1186*L1183+E1186*K1183+F1186*L1186+G1186*K1186)</f>
        <v>0</v>
      </c>
      <c r="S1186" s="16">
        <v>0</v>
      </c>
      <c r="T1186" s="17">
        <v>0</v>
      </c>
      <c r="U1186" s="18">
        <v>1</v>
      </c>
      <c r="V1186" s="19">
        <v>0</v>
      </c>
      <c r="W1186" s="20"/>
      <c r="X1186" s="1">
        <f t="shared" ref="X1186" si="12504">N1186*S1183+P1186*S1186-O1186*T1183-Q1186*T1186</f>
        <v>0</v>
      </c>
      <c r="Y1186" s="4">
        <f t="shared" ref="Y1186" si="12505">(N1186*T1183+O1186*S1183+P1186*T1186+Q1186*S1186)</f>
        <v>-0.91935509079091193</v>
      </c>
      <c r="Z1186" s="2">
        <f t="shared" ref="Z1186" si="12506">N1186*U1183+P1186*U1186-O1186*V1183-Q1186*V1186</f>
        <v>-0.16059965661401421</v>
      </c>
      <c r="AA1186" s="3">
        <f t="shared" ref="AA1186" si="12507">(N1186*V1183+O1186*U1183+P1186*V1186+Q1186*U1186)</f>
        <v>0</v>
      </c>
      <c r="AB1186" s="20"/>
      <c r="AC1186" s="16">
        <v>0</v>
      </c>
      <c r="AD1186" s="17">
        <f t="shared" ref="AD1186" si="12508">-1/($AD$4*$B1183)</f>
        <v>-1.0503186666834716</v>
      </c>
      <c r="AE1186" s="18">
        <v>1</v>
      </c>
      <c r="AF1186" s="19">
        <v>0</v>
      </c>
      <c r="AG1186" s="20"/>
      <c r="AH1186" s="1">
        <f t="shared" ref="AH1186" si="12509">X1186*AC1183+Z1186*AC1186-Y1186*AD1183-AA1186*AD1186</f>
        <v>0</v>
      </c>
      <c r="AI1186" s="4">
        <f t="shared" ref="AI1186" si="12510">(X1186*AD1183+Y1186*AC1183+Z1186*AD1186+AA1186*AC1186)</f>
        <v>-0.75067427358625716</v>
      </c>
      <c r="AJ1186" s="2">
        <f t="shared" ref="AJ1186" si="12511">X1186*AE1183+Z1186*AE1186-Y1186*AF1183-AA1186*AF1186</f>
        <v>-0.16059965661401421</v>
      </c>
      <c r="AK1186" s="3">
        <f t="shared" ref="AK1186" si="12512">(X1186*AF1183+Y1186*AE1183+Z1186*AF1186+AA1186*AE1186)</f>
        <v>0</v>
      </c>
      <c r="AL1186" s="20"/>
      <c r="AM1186" s="16">
        <v>0</v>
      </c>
      <c r="AN1186" s="17">
        <v>0</v>
      </c>
      <c r="AO1186" s="18">
        <v>1</v>
      </c>
      <c r="AP1186" s="19">
        <v>0</v>
      </c>
      <c r="AR1186" s="1">
        <f t="shared" ref="AR1186" si="12513">AH1186*AM1183+AJ1186*AM1186-AI1186*AN1183-AK1186*AN1186</f>
        <v>0</v>
      </c>
      <c r="AS1186" s="4">
        <f t="shared" ref="AS1186" si="12514">(AH1186*AN1183+AI1186*AM1183+AJ1186*AN1186+AK1186*AM1186)</f>
        <v>-0.75067427358625716</v>
      </c>
      <c r="AT1186" s="2">
        <f t="shared" ref="AT1186" si="12515">AH1186*AO1183+AJ1186*AO1186-AI1186*AP1183-AK1186*AP1186</f>
        <v>-1.145418564927416</v>
      </c>
      <c r="AU1186" s="3">
        <f t="shared" ref="AU1186" si="12516">(AH1186*AP1183+AI1186*AO1183+AJ1186*AP1186+AK1186*AO1186)</f>
        <v>0</v>
      </c>
      <c r="AV1186" s="20"/>
      <c r="AW1186" s="16">
        <v>0</v>
      </c>
      <c r="AX1186" s="17">
        <f t="shared" ref="AX1186" si="12517">-1/($AX$4*$B1183)</f>
        <v>-1.0503186666834716</v>
      </c>
      <c r="AY1186" s="18">
        <v>1</v>
      </c>
      <c r="AZ1186" s="19">
        <v>0</v>
      </c>
      <c r="BA1186" s="20"/>
      <c r="BB1186" s="1">
        <f t="shared" ref="BB1186" si="12518">AR1186*AW1183+AT1186*AW1186-AS1186*AX1183-AU1186*AX1186</f>
        <v>0</v>
      </c>
      <c r="BC1186" s="4">
        <f t="shared" ref="BC1186" si="12519">(AR1186*AX1183+AS1186*AW1183+AT1186*AX1186+AU1186*AW1186)</f>
        <v>0.45238022632280195</v>
      </c>
      <c r="BD1186" s="2">
        <f t="shared" ref="BD1186" si="12520">AR1186*AY1183+AT1186*AY1186-AS1186*AZ1183-AU1186*AZ1186</f>
        <v>-1.145418564927416</v>
      </c>
      <c r="BE1186" s="3">
        <f t="shared" ref="BE1186" si="12521">(AR1186*AZ1183+AS1186*AY1183+AT1186*AZ1186+AU1186*AY1186)</f>
        <v>0</v>
      </c>
      <c r="BF1186" s="20"/>
      <c r="BG1186" s="16">
        <v>0</v>
      </c>
      <c r="BH1186" s="17">
        <v>0</v>
      </c>
      <c r="BI1186" s="18">
        <v>1</v>
      </c>
      <c r="BJ1186" s="19">
        <v>0</v>
      </c>
      <c r="BK1186" s="20"/>
      <c r="BL1186" s="1">
        <f t="shared" ref="BL1186" si="12522">BB1186*BG1183+BD1186*BG1186-BC1186*BH1183-BE1186*BH1186</f>
        <v>0</v>
      </c>
      <c r="BM1186" s="4">
        <f t="shared" ref="BM1186" si="12523">(BB1186*BH1183+BC1186*BG1183+BD1186*BH1186+BE1186*BG1186)</f>
        <v>0.45238022632280195</v>
      </c>
      <c r="BN1186" s="2">
        <f t="shared" ref="BN1186" si="12524">BB1186*BI1183+BD1186*BI1186-BC1186*BJ1183-BE1186*BJ1186</f>
        <v>-0.57433091817545867</v>
      </c>
      <c r="BO1186" s="3">
        <f t="shared" ref="BO1186" si="12525">(BB1186*BJ1183+BC1186*BI1183+BD1186*BJ1186+BE1186*BI1186)</f>
        <v>0</v>
      </c>
      <c r="BP1186" s="20"/>
      <c r="BQ1186" s="16">
        <v>0</v>
      </c>
      <c r="BR1186" s="17">
        <f t="shared" ref="BR1186" si="12526">-1/($BR$4*$B1183)</f>
        <v>-0.91935509079091193</v>
      </c>
      <c r="BS1186" s="18">
        <v>1</v>
      </c>
      <c r="BT1186" s="19">
        <v>0</v>
      </c>
      <c r="BU1186" s="20"/>
      <c r="BV1186" s="1">
        <f t="shared" ref="BV1186" si="12527">BL1186*BQ1183+BN1186*BQ1186-BM1186*BR1183-BO1186*BR1186</f>
        <v>0</v>
      </c>
      <c r="BW1186" s="4">
        <f t="shared" ref="BW1186" si="12528">(BL1186*BR1183+BM1186*BQ1183+BN1186*BR1186+BO1186*BQ1186)</f>
        <v>0.98039427974602855</v>
      </c>
      <c r="BX1186" s="2">
        <f t="shared" ref="BX1186" si="12529">BL1186*BS1183+BN1186*BS1186-BM1186*BT1183-BO1186*BT1186</f>
        <v>-0.57433091817545867</v>
      </c>
      <c r="BY1186" s="3">
        <f t="shared" ref="BY1186" si="12530">(BL1186*BT1183+BM1186*BS1183+BN1186*BT1186+BO1186*BS1186)</f>
        <v>0</v>
      </c>
      <c r="BZ1186" s="20"/>
      <c r="CA1186" s="16">
        <v>0</v>
      </c>
      <c r="CB1186" s="17">
        <v>0</v>
      </c>
      <c r="CC1186" s="18">
        <v>1</v>
      </c>
      <c r="CD1186" s="19">
        <v>0</v>
      </c>
      <c r="CE1186" s="20"/>
      <c r="CF1186" s="1">
        <f t="shared" ref="CF1186" si="12531">BV1186*CA1183+BX1186*CA1186-BW1186*CB1183-BY1186*CB1186</f>
        <v>0</v>
      </c>
      <c r="CG1186" s="4">
        <f t="shared" ref="CG1186" si="12532">(BV1186*CB1183+BW1186*CA1183+BX1186*CB1186+BY1186*CA1186)</f>
        <v>0.98039427974602855</v>
      </c>
      <c r="CH1186" s="2">
        <f t="shared" ref="CH1186" si="12533">BV1186*CC1183+BX1186*CC1186-BW1186*CD1183-BY1186*CD1186</f>
        <v>7.3426384000083278E-2</v>
      </c>
      <c r="CI1186" s="3">
        <f t="shared" ref="CI1186" si="12534">(BV1186*CD1183+BW1186*CC1183+BX1186*CD1186+BY1186*CC1186)</f>
        <v>0</v>
      </c>
      <c r="CK1186" s="16">
        <f t="shared" ref="CK1186" si="12535">1/$CL$4</f>
        <v>1</v>
      </c>
      <c r="CL1186" s="17">
        <v>0</v>
      </c>
      <c r="CM1186" s="18">
        <v>1</v>
      </c>
      <c r="CN1186" s="19">
        <v>0</v>
      </c>
      <c r="CP1186" s="1">
        <f t="shared" ref="CP1186" si="12536">CF1186*CK1183+CH1186*CK1186-CG1186*CL1183-CI1186*CL1186</f>
        <v>7.3426384000083278E-2</v>
      </c>
      <c r="CQ1186" s="4">
        <f t="shared" ref="CQ1186" si="12537">(CF1186*CL1183+CG1186*CK1183+CH1186*CL1186+CI1186*CK1186)</f>
        <v>0.98039427974602855</v>
      </c>
      <c r="CR1186" s="2">
        <f t="shared" ref="CR1186" si="12538">CF1186*CM1183+CH1186*CM1186-CG1186*CN1183-CI1186*CN1186</f>
        <v>7.3426384000083278E-2</v>
      </c>
      <c r="CS1186" s="3">
        <f t="shared" ref="CS1186" si="12539">(CF1186*CN1183+CG1186*CM1183+CH1186*CN1186+CI1186*CM1186)</f>
        <v>0</v>
      </c>
      <c r="CU1186" s="39">
        <f t="shared" ref="CU1186" si="12540">(180/PI())*ATAN(-1*(CQ1183/CP1183))</f>
        <v>-85.860320469109737</v>
      </c>
      <c r="CW1186" s="54">
        <f t="shared" ref="CW1186" si="12541">20*LOG(((1-(10^(CU1183/20)^2)*(1-((1-CW1183)/(1+CW1183))^2))^0.5))</f>
        <v>-32.367745833332208</v>
      </c>
    </row>
    <row r="1187" spans="1:101" ht="18" customHeight="1">
      <c r="E1187" s="20"/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  <c r="P1187" s="20"/>
      <c r="Q1187" s="20"/>
      <c r="R1187" s="20"/>
      <c r="S1187" s="20"/>
      <c r="T1187" s="20"/>
      <c r="U1187" s="20"/>
      <c r="V1187" s="20"/>
      <c r="W1187" s="20"/>
      <c r="X1187" s="20"/>
      <c r="Y1187" s="20"/>
      <c r="Z1187" s="20"/>
      <c r="AA1187" s="20"/>
      <c r="AB1187" s="30"/>
      <c r="AC1187" s="20"/>
      <c r="AD1187" s="20"/>
      <c r="AE1187" s="20"/>
      <c r="AF1187" s="20"/>
      <c r="AG1187" s="20"/>
      <c r="AH1187" s="20"/>
      <c r="AI1187" s="20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  <c r="BA1187" s="20"/>
      <c r="BB1187" s="20"/>
      <c r="BC1187" s="20"/>
      <c r="BD1187" s="20"/>
      <c r="BE1187" s="20"/>
      <c r="BF1187" s="20"/>
      <c r="BG1187" s="20"/>
      <c r="BH1187" s="20"/>
      <c r="BI1187" s="20"/>
      <c r="BJ1187" s="20"/>
      <c r="BK1187" s="20"/>
      <c r="BL1187" s="20"/>
      <c r="BM1187" s="20"/>
      <c r="BN1187" s="20"/>
      <c r="BO1187" s="20"/>
      <c r="BP1187" s="20"/>
      <c r="BQ1187" s="20"/>
      <c r="BR1187" s="20"/>
      <c r="BS1187" s="20"/>
      <c r="BT1187" s="20"/>
      <c r="BU1187" s="20"/>
      <c r="BV1187" s="20"/>
      <c r="BW1187" s="20"/>
      <c r="BX1187" s="20"/>
      <c r="BY1187" s="20"/>
      <c r="BZ1187" s="20"/>
      <c r="CA1187" s="20"/>
      <c r="CB1187" s="20"/>
      <c r="CC1187" s="20"/>
      <c r="CD1187" s="20"/>
      <c r="CE1187" s="20"/>
      <c r="CF1187" s="20"/>
      <c r="CG1187" s="20"/>
      <c r="CH1187" s="20"/>
      <c r="CI1187" s="20"/>
      <c r="CJ1187" s="20"/>
      <c r="CK1187" s="20"/>
      <c r="CL1187" s="20"/>
    </row>
    <row r="1188" spans="1:101" ht="18" customHeight="1"/>
    <row r="1189" spans="1:101" ht="18" customHeight="1" thickBot="1">
      <c r="A1189" s="23"/>
      <c r="B1189" s="23"/>
      <c r="C1189" s="23"/>
      <c r="D1189" s="20" t="s">
        <v>15</v>
      </c>
      <c r="E1189" s="20"/>
      <c r="F1189" s="20"/>
      <c r="G1189" s="20"/>
      <c r="H1189" s="20"/>
      <c r="I1189" s="20" t="s">
        <v>16</v>
      </c>
      <c r="J1189" s="20"/>
      <c r="K1189" s="20"/>
      <c r="L1189" s="20"/>
      <c r="M1189" s="23"/>
      <c r="N1189" s="23"/>
      <c r="O1189" s="24" t="s">
        <v>17</v>
      </c>
      <c r="P1189" s="23"/>
      <c r="Q1189" s="23"/>
      <c r="R1189" s="23"/>
      <c r="S1189" s="20"/>
      <c r="T1189" s="20" t="s">
        <v>18</v>
      </c>
      <c r="U1189" s="23"/>
      <c r="V1189" s="23"/>
      <c r="W1189" s="23"/>
      <c r="X1189" s="23"/>
      <c r="Y1189" s="24" t="s">
        <v>19</v>
      </c>
      <c r="Z1189" s="23"/>
      <c r="AA1189" s="23"/>
      <c r="AB1189" s="23"/>
      <c r="AC1189" s="24" t="s">
        <v>20</v>
      </c>
      <c r="AD1189" s="20"/>
      <c r="AE1189" s="20"/>
      <c r="AF1189" s="20"/>
      <c r="AG1189" s="20"/>
      <c r="AH1189" s="23"/>
      <c r="AI1189" s="24" t="s">
        <v>21</v>
      </c>
      <c r="AJ1189" s="23"/>
      <c r="AK1189" s="23"/>
      <c r="AL1189" s="20"/>
      <c r="AM1189" s="24" t="s">
        <v>31</v>
      </c>
      <c r="AN1189" s="20"/>
      <c r="AO1189" s="23"/>
      <c r="AP1189" s="23"/>
      <c r="AQ1189" s="23"/>
      <c r="AR1189" s="23"/>
      <c r="AS1189" s="24" t="s">
        <v>91</v>
      </c>
      <c r="AT1189" s="23"/>
      <c r="AU1189" s="23"/>
      <c r="AV1189" s="23"/>
      <c r="AW1189" s="24" t="s">
        <v>32</v>
      </c>
      <c r="AX1189" s="20"/>
      <c r="AY1189" s="20"/>
      <c r="AZ1189" s="20"/>
      <c r="BA1189" s="20"/>
      <c r="BB1189" s="23"/>
      <c r="BC1189" s="24" t="s">
        <v>22</v>
      </c>
      <c r="BD1189" s="23"/>
      <c r="BE1189" s="23"/>
      <c r="BF1189" s="23"/>
      <c r="BG1189" s="24" t="s">
        <v>33</v>
      </c>
      <c r="BH1189" s="20"/>
      <c r="BI1189" s="23"/>
      <c r="BJ1189" s="23"/>
      <c r="BK1189" s="23"/>
      <c r="BL1189" s="23"/>
      <c r="BM1189" s="24" t="s">
        <v>34</v>
      </c>
      <c r="BN1189" s="23"/>
      <c r="BO1189" s="23"/>
      <c r="BP1189" s="23"/>
      <c r="BQ1189" s="24" t="s">
        <v>89</v>
      </c>
      <c r="BR1189" s="20"/>
      <c r="BS1189" s="20"/>
      <c r="BT1189" s="20"/>
      <c r="BU1189" s="20"/>
      <c r="BV1189" s="23"/>
      <c r="BW1189" s="24" t="s">
        <v>35</v>
      </c>
      <c r="BX1189" s="23"/>
      <c r="BY1189" s="23"/>
      <c r="BZ1189" s="23"/>
      <c r="CA1189" s="24" t="s">
        <v>90</v>
      </c>
      <c r="CB1189" s="20"/>
      <c r="CC1189" s="23"/>
      <c r="CD1189" s="23"/>
      <c r="CE1189" s="23"/>
      <c r="CF1189" s="23"/>
      <c r="CG1189" s="24" t="s">
        <v>92</v>
      </c>
      <c r="CH1189" s="23"/>
      <c r="CI1189" s="23"/>
      <c r="CJ1189" s="23"/>
      <c r="CK1189" s="24" t="s">
        <v>36</v>
      </c>
      <c r="CL1189" s="24"/>
      <c r="CM1189" s="23"/>
      <c r="CN1189" s="23"/>
      <c r="CO1189" s="23"/>
      <c r="CP1189" s="23"/>
      <c r="CQ1189" s="24" t="s">
        <v>93</v>
      </c>
      <c r="CR1189" s="23"/>
      <c r="CS1189" s="23"/>
    </row>
    <row r="1190" spans="1:101" ht="18" customHeight="1" thickBot="1">
      <c r="A1190" s="23"/>
      <c r="B1190" s="33"/>
      <c r="C1190" s="23"/>
      <c r="D1190" s="7" t="s">
        <v>2</v>
      </c>
      <c r="E1190" s="8"/>
      <c r="F1190" s="8" t="s">
        <v>3</v>
      </c>
      <c r="G1190" s="9"/>
      <c r="H1190" s="10"/>
      <c r="I1190" s="7" t="s">
        <v>4</v>
      </c>
      <c r="J1190" s="8"/>
      <c r="K1190" s="8" t="s">
        <v>5</v>
      </c>
      <c r="L1190" s="9"/>
      <c r="M1190" s="23"/>
      <c r="N1190" s="251" t="s">
        <v>79</v>
      </c>
      <c r="O1190" s="252"/>
      <c r="P1190" s="253" t="s">
        <v>80</v>
      </c>
      <c r="Q1190" s="254"/>
      <c r="R1190" s="23"/>
      <c r="S1190" s="7" t="s">
        <v>11</v>
      </c>
      <c r="T1190" s="8"/>
      <c r="U1190" s="8" t="s">
        <v>12</v>
      </c>
      <c r="V1190" s="9"/>
      <c r="W1190" s="20"/>
      <c r="X1190" s="251" t="s">
        <v>79</v>
      </c>
      <c r="Y1190" s="252"/>
      <c r="Z1190" s="253" t="s">
        <v>80</v>
      </c>
      <c r="AA1190" s="254"/>
      <c r="AB1190" s="20"/>
      <c r="AC1190" s="7" t="s">
        <v>4</v>
      </c>
      <c r="AD1190" s="8"/>
      <c r="AE1190" s="8" t="s">
        <v>5</v>
      </c>
      <c r="AF1190" s="9"/>
      <c r="AG1190" s="20"/>
      <c r="AH1190" s="251" t="s">
        <v>0</v>
      </c>
      <c r="AI1190" s="252"/>
      <c r="AJ1190" s="253" t="s">
        <v>1</v>
      </c>
      <c r="AK1190" s="254"/>
      <c r="AL1190" s="20"/>
      <c r="AM1190" s="7" t="s">
        <v>11</v>
      </c>
      <c r="AN1190" s="8"/>
      <c r="AO1190" s="8" t="s">
        <v>12</v>
      </c>
      <c r="AP1190" s="9"/>
      <c r="AQ1190" s="23"/>
      <c r="AR1190" s="251" t="s">
        <v>0</v>
      </c>
      <c r="AS1190" s="252"/>
      <c r="AT1190" s="253" t="s">
        <v>1</v>
      </c>
      <c r="AU1190" s="254"/>
      <c r="AV1190" s="36"/>
      <c r="AW1190" s="7" t="s">
        <v>4</v>
      </c>
      <c r="AX1190" s="8"/>
      <c r="AY1190" s="8" t="s">
        <v>5</v>
      </c>
      <c r="AZ1190" s="9"/>
      <c r="BA1190" s="20"/>
      <c r="BB1190" s="251" t="s">
        <v>0</v>
      </c>
      <c r="BC1190" s="252"/>
      <c r="BD1190" s="253" t="s">
        <v>1</v>
      </c>
      <c r="BE1190" s="254"/>
      <c r="BF1190" s="36"/>
      <c r="BG1190" s="7" t="s">
        <v>11</v>
      </c>
      <c r="BH1190" s="8"/>
      <c r="BI1190" s="8" t="s">
        <v>12</v>
      </c>
      <c r="BJ1190" s="9"/>
      <c r="BK1190" s="36"/>
      <c r="BL1190" s="251" t="s">
        <v>0</v>
      </c>
      <c r="BM1190" s="252"/>
      <c r="BN1190" s="253" t="s">
        <v>1</v>
      </c>
      <c r="BO1190" s="254"/>
      <c r="BP1190" s="36"/>
      <c r="BQ1190" s="7" t="s">
        <v>4</v>
      </c>
      <c r="BR1190" s="8"/>
      <c r="BS1190" s="8" t="s">
        <v>5</v>
      </c>
      <c r="BT1190" s="9"/>
      <c r="BU1190" s="20"/>
      <c r="BV1190" s="251" t="s">
        <v>0</v>
      </c>
      <c r="BW1190" s="252"/>
      <c r="BX1190" s="253" t="s">
        <v>1</v>
      </c>
      <c r="BY1190" s="254"/>
      <c r="BZ1190" s="36"/>
      <c r="CA1190" s="7" t="s">
        <v>11</v>
      </c>
      <c r="CB1190" s="8"/>
      <c r="CC1190" s="8" t="s">
        <v>12</v>
      </c>
      <c r="CD1190" s="9"/>
      <c r="CE1190" s="36"/>
      <c r="CF1190" s="251" t="s">
        <v>0</v>
      </c>
      <c r="CG1190" s="252"/>
      <c r="CH1190" s="253" t="s">
        <v>1</v>
      </c>
      <c r="CI1190" s="254"/>
      <c r="CJ1190" s="23"/>
      <c r="CK1190" s="7" t="s">
        <v>23</v>
      </c>
      <c r="CL1190" s="8"/>
      <c r="CM1190" s="8" t="s">
        <v>24</v>
      </c>
      <c r="CN1190" s="9"/>
      <c r="CO1190" s="23"/>
      <c r="CP1190" s="251" t="s">
        <v>0</v>
      </c>
      <c r="CQ1190" s="252"/>
      <c r="CR1190" s="253" t="s">
        <v>1</v>
      </c>
      <c r="CS1190" s="254"/>
      <c r="CU1190" s="26" t="s">
        <v>25</v>
      </c>
      <c r="CW1190" s="50" t="s">
        <v>44</v>
      </c>
    </row>
    <row r="1191" spans="1:101" ht="18" customHeight="1" thickTop="1" thickBot="1">
      <c r="B1191" s="34">
        <v>1.6</v>
      </c>
      <c r="D1191" s="11">
        <v>1</v>
      </c>
      <c r="E1191" s="12">
        <v>0</v>
      </c>
      <c r="F1191" s="13">
        <v>0</v>
      </c>
      <c r="G1191" s="40">
        <f t="shared" ref="G1191" si="12542">-1/($E$4*$B1191)</f>
        <v>-0.65658157369471581</v>
      </c>
      <c r="H1191" s="10"/>
      <c r="I1191" s="11">
        <v>1</v>
      </c>
      <c r="J1191" s="12">
        <v>0</v>
      </c>
      <c r="K1191" s="13">
        <v>0</v>
      </c>
      <c r="L1191" s="14">
        <v>0</v>
      </c>
      <c r="N1191" s="1">
        <f t="shared" ref="N1191" si="12543">D1191*I1191+F1191*I1194-E1191*J1191-G1191*J1194</f>
        <v>0.40014108528110315</v>
      </c>
      <c r="O1191" s="4">
        <f t="shared" ref="O1191" si="12544">(D1191*J1191+E1191*I1191+F1191*J1194+G1191*I1194)</f>
        <v>0</v>
      </c>
      <c r="P1191" s="2">
        <f t="shared" ref="P1191" si="12545">D1191*K1191+F1191*K1194-E1191*L1191-G1191*L1194</f>
        <v>0</v>
      </c>
      <c r="Q1191" s="3">
        <f t="shared" ref="Q1191" si="12546">(D1191*L1191+E1191*K1191+F1191*L1194+G1191*K1194)</f>
        <v>-0.65658157369471581</v>
      </c>
      <c r="S1191" s="11">
        <v>1</v>
      </c>
      <c r="T1191" s="12">
        <v>0</v>
      </c>
      <c r="U1191" s="13">
        <v>0</v>
      </c>
      <c r="V1191" s="40">
        <f t="shared" ref="V1191" si="12547">-1/($T$4*$B1191)</f>
        <v>-1.2545162585307106</v>
      </c>
      <c r="W1191" s="20"/>
      <c r="X1191" s="1">
        <f t="shared" ref="X1191" si="12548">N1191*S1191+P1191*S1194-O1191*T1191-Q1191*T1194</f>
        <v>0.40014108528110315</v>
      </c>
      <c r="Y1191" s="4">
        <f t="shared" ref="Y1191" si="12549">(N1191*T1191+O1191*S1191+P1191*T1194+Q1191*S1194)</f>
        <v>0</v>
      </c>
      <c r="Z1191" s="2">
        <f t="shared" ref="Z1191" si="12550">N1191*U1191+P1191*U1194-O1191*V1191-Q1191*V1194</f>
        <v>0</v>
      </c>
      <c r="AA1191" s="3">
        <f t="shared" ref="AA1191" si="12551">(N1191*V1191+O1191*U1191+P1191*V1194+Q1191*U1194)</f>
        <v>-1.1585650708859834</v>
      </c>
      <c r="AB1191" s="20"/>
      <c r="AC1191" s="11">
        <v>1</v>
      </c>
      <c r="AD1191" s="12">
        <v>0</v>
      </c>
      <c r="AE1191" s="13">
        <v>0</v>
      </c>
      <c r="AF1191" s="14">
        <v>0</v>
      </c>
      <c r="AG1191" s="20"/>
      <c r="AH1191" s="1">
        <f t="shared" ref="AH1191" si="12552">X1191*AC1191+Z1191*AC1194-Y1191*AD1191-AA1191*AD1194</f>
        <v>-0.80911604448466101</v>
      </c>
      <c r="AI1191" s="4">
        <f t="shared" ref="AI1191" si="12553">(X1191*AD1191+Y1191*AC1191+Z1191*AD1194+AA1191*AC1194)</f>
        <v>0</v>
      </c>
      <c r="AJ1191" s="2">
        <f t="shared" ref="AJ1191" si="12554">X1191*AE1191+Z1191*AE1194-Y1191*AF1191-AA1191*AF1194</f>
        <v>0</v>
      </c>
      <c r="AK1191" s="3">
        <f t="shared" ref="AK1191" si="12555">(X1191*AF1191+Y1191*AE1191+Z1191*AF1194+AA1191*AE1194)</f>
        <v>-1.1585650708859834</v>
      </c>
      <c r="AL1191" s="20"/>
      <c r="AM1191" s="11">
        <v>1</v>
      </c>
      <c r="AN1191" s="12">
        <v>0</v>
      </c>
      <c r="AO1191" s="13">
        <v>0</v>
      </c>
      <c r="AP1191" s="40">
        <f t="shared" ref="AP1191" si="12556">-1/($AN$4*$B1191)</f>
        <v>-1.3037129745515226</v>
      </c>
      <c r="AR1191" s="1">
        <f t="shared" ref="AR1191" si="12557">AH1191*AM1191+AJ1191*AM1194-AI1191*AN1191-AK1191*AN1194</f>
        <v>-0.80911604448466101</v>
      </c>
      <c r="AS1191" s="4">
        <f t="shared" ref="AS1191" si="12558">(AH1191*AN1191+AI1191*AM1191+AJ1191*AN1194+AK1191*AM1194)</f>
        <v>0</v>
      </c>
      <c r="AT1191" s="2">
        <f t="shared" ref="AT1191" si="12559">AH1191*AO1191+AJ1191*AO1194-AI1191*AP1191-AK1191*AP1194</f>
        <v>0</v>
      </c>
      <c r="AU1191" s="3">
        <f t="shared" ref="AU1191" si="12560">(AH1191*AP1191+AI1191*AO1191+AJ1191*AP1194+AK1191*AO1194)</f>
        <v>-0.10370998577352397</v>
      </c>
      <c r="AV1191" s="20"/>
      <c r="AW1191" s="11">
        <v>1</v>
      </c>
      <c r="AX1191" s="12">
        <v>0</v>
      </c>
      <c r="AY1191" s="13">
        <v>0</v>
      </c>
      <c r="AZ1191" s="14">
        <v>0</v>
      </c>
      <c r="BA1191" s="20"/>
      <c r="BB1191" s="1">
        <f t="shared" ref="BB1191" si="12561">AR1191*AW1191+AT1191*AW1194-AS1191*AX1191-AU1191*AX1194</f>
        <v>-0.9173637751266992</v>
      </c>
      <c r="BC1191" s="4">
        <f t="shared" ref="BC1191" si="12562">(AR1191*AX1191+AS1191*AW1191+AT1191*AX1194+AU1191*AW1194)</f>
        <v>0</v>
      </c>
      <c r="BD1191" s="2">
        <f t="shared" ref="BD1191" si="12563">AR1191*AY1191+AT1191*AY1194-AS1191*AZ1191-AU1191*AZ1194</f>
        <v>0</v>
      </c>
      <c r="BE1191" s="3">
        <f t="shared" ref="BE1191" si="12564">(AR1191*AZ1191+AS1191*AY1191+AT1191*AZ1194+AU1191*AY1194)</f>
        <v>-0.10370998577352397</v>
      </c>
      <c r="BF1191" s="20"/>
      <c r="BG1191" s="11">
        <v>1</v>
      </c>
      <c r="BH1191" s="12">
        <v>0</v>
      </c>
      <c r="BI1191" s="13">
        <v>0</v>
      </c>
      <c r="BJ1191" s="40">
        <f t="shared" ref="BJ1191" si="12565">-1/($BH$4*$B1191)</f>
        <v>-1.2545162585307106</v>
      </c>
      <c r="BK1191" s="20"/>
      <c r="BL1191" s="1">
        <f t="shared" ref="BL1191" si="12566">BB1191*BG1191+BD1191*BG1194-BC1191*BH1191-BE1191*BH1194</f>
        <v>-0.9173637751266992</v>
      </c>
      <c r="BM1191" s="4">
        <f t="shared" ref="BM1191" si="12567">(BB1191*BH1191+BC1191*BG1191+BD1191*BH1194+BE1191*BG1194)</f>
        <v>0</v>
      </c>
      <c r="BN1191" s="2">
        <f t="shared" ref="BN1191" si="12568">BB1191*BI1191+BD1191*BI1194-BC1191*BJ1191-BE1191*BJ1194</f>
        <v>0</v>
      </c>
      <c r="BO1191" s="3">
        <f t="shared" ref="BO1191" si="12569">(BB1191*BJ1191+BC1191*BI1191+BD1191*BJ1194+BE1191*BI1194)</f>
        <v>1.0471377851100307</v>
      </c>
      <c r="BP1191" s="20"/>
      <c r="BQ1191" s="11">
        <v>1</v>
      </c>
      <c r="BR1191" s="12">
        <v>0</v>
      </c>
      <c r="BS1191" s="13">
        <v>0</v>
      </c>
      <c r="BT1191" s="14">
        <v>0</v>
      </c>
      <c r="BU1191" s="20"/>
      <c r="BV1191" s="1">
        <f t="shared" ref="BV1191" si="12570">BL1191*BQ1191+BN1191*BQ1194-BM1191*BR1191-BO1191*BR1194</f>
        <v>3.9310856789349757E-2</v>
      </c>
      <c r="BW1191" s="4">
        <f t="shared" ref="BW1191" si="12571">(BL1191*BR1191+BM1191*BQ1191+BN1191*BR1194+BO1191*BQ1194)</f>
        <v>0</v>
      </c>
      <c r="BX1191" s="2">
        <f t="shared" ref="BX1191" si="12572">BL1191*BS1191+BN1191*BS1194-BM1191*BT1191-BO1191*BT1194</f>
        <v>0</v>
      </c>
      <c r="BY1191" s="3">
        <f t="shared" ref="BY1191" si="12573">(BL1191*BT1191+BM1191*BS1191+BN1191*BT1194+BO1191*BS1194)</f>
        <v>1.0471377851100307</v>
      </c>
      <c r="BZ1191" s="20"/>
      <c r="CA1191" s="11">
        <v>1</v>
      </c>
      <c r="CB1191" s="12">
        <v>0</v>
      </c>
      <c r="CC1191" s="13">
        <v>0</v>
      </c>
      <c r="CD1191" s="40">
        <f t="shared" ref="CD1191" si="12574">-1/($CB$4*$B1191)</f>
        <v>-0.65658157369471581</v>
      </c>
      <c r="CE1191" s="20"/>
      <c r="CF1191" s="1">
        <f t="shared" ref="CF1191" si="12575">BV1191*CA1191+BX1191*CA1194-BW1191*CB1191-BY1191*CB1194</f>
        <v>3.9310856789349757E-2</v>
      </c>
      <c r="CG1191" s="4">
        <f t="shared" ref="CG1191" si="12576">(BV1191*CB1191+BW1191*CA1191+BX1191*CB1194+BY1191*CA1194)</f>
        <v>0</v>
      </c>
      <c r="CH1191" s="2">
        <f t="shared" ref="CH1191" si="12577">BV1191*CC1191+BX1191*CC1194-BW1191*CD1191-BY1191*CD1194</f>
        <v>0</v>
      </c>
      <c r="CI1191" s="3">
        <f t="shared" ref="CI1191" si="12578">(BV1191*CD1191+BW1191*CC1191+BX1191*CD1194+BY1191*CC1194)</f>
        <v>1.0213270008959918</v>
      </c>
      <c r="CJ1191" s="28"/>
      <c r="CK1191" s="11">
        <v>1</v>
      </c>
      <c r="CL1191" s="12">
        <v>0</v>
      </c>
      <c r="CM1191" s="13">
        <v>0</v>
      </c>
      <c r="CN1191" s="14">
        <v>0</v>
      </c>
      <c r="CP1191" s="1">
        <f t="shared" ref="CP1191" si="12579">CF1191*CK1191+CH1191*CK1194-CG1191*CL1191-CI1191*CL1194</f>
        <v>3.9310856789349757E-2</v>
      </c>
      <c r="CQ1191" s="4">
        <f t="shared" ref="CQ1191" si="12580">(CF1191*CL1191+CG1191*CK1191+CH1191*CL1194+CI1191*CK1194)</f>
        <v>1.0213270008959918</v>
      </c>
      <c r="CR1191" s="2">
        <f t="shared" ref="CR1191" si="12581">CF1191*CM1191+CH1191*CM1194-CG1191*CN1191-CI1191*CN1194</f>
        <v>0</v>
      </c>
      <c r="CS1191" s="3">
        <f t="shared" ref="CS1191" si="12582">(CF1191*CN1191+CG1191*CM1191+CH1191*CN1194+CI1191*CM1194)</f>
        <v>1.0213270008959918</v>
      </c>
      <c r="CU1191" s="29">
        <f t="shared" ref="CU1191" si="12583">20*LOG(((1+$CL$4)/$CL$4)/((CP1191+CP1194)^2+(CQ1191+CQ1194)^2)^0.5)</f>
        <v>-2.0749866065039799E-3</v>
      </c>
      <c r="CW1191" s="51">
        <f t="shared" ref="CW1191" si="12584">((CP1191^2+CQ1191^2)^0.5)/((CP1194^2+CQ1194^2)^0.5)</f>
        <v>1.0446526432370031</v>
      </c>
    </row>
    <row r="1192" spans="1:101" ht="18" customHeight="1" thickBot="1">
      <c r="D1192" s="11"/>
      <c r="E1192" s="13"/>
      <c r="F1192" s="13"/>
      <c r="G1192" s="15"/>
      <c r="H1192" s="10"/>
      <c r="I1192" s="11"/>
      <c r="J1192" s="13"/>
      <c r="K1192" s="13"/>
      <c r="L1192" s="15"/>
      <c r="N1192" s="5"/>
      <c r="Q1192" s="6"/>
      <c r="S1192" s="11"/>
      <c r="T1192" s="13"/>
      <c r="U1192" s="13"/>
      <c r="V1192" s="15"/>
      <c r="W1192" s="20"/>
      <c r="X1192" s="5"/>
      <c r="AA1192" s="6"/>
      <c r="AB1192" s="20"/>
      <c r="AC1192" s="11"/>
      <c r="AD1192" s="13"/>
      <c r="AE1192" s="13"/>
      <c r="AF1192" s="15"/>
      <c r="AG1192" s="20"/>
      <c r="AH1192" s="5"/>
      <c r="AK1192" s="6"/>
      <c r="AL1192" s="20"/>
      <c r="AM1192" s="11"/>
      <c r="AN1192" s="13"/>
      <c r="AO1192" s="13"/>
      <c r="AP1192" s="15"/>
      <c r="AR1192" s="5"/>
      <c r="AU1192" s="6"/>
      <c r="AW1192" s="11"/>
      <c r="AX1192" s="13"/>
      <c r="AY1192" s="13"/>
      <c r="AZ1192" s="15"/>
      <c r="BA1192" s="20"/>
      <c r="BB1192" s="5"/>
      <c r="BE1192" s="6"/>
      <c r="BG1192" s="11"/>
      <c r="BH1192" s="13"/>
      <c r="BI1192" s="13"/>
      <c r="BJ1192" s="15"/>
      <c r="BL1192" s="5"/>
      <c r="BO1192" s="6"/>
      <c r="BQ1192" s="11"/>
      <c r="BR1192" s="13"/>
      <c r="BS1192" s="13"/>
      <c r="BT1192" s="15"/>
      <c r="BU1192" s="20"/>
      <c r="BV1192" s="5"/>
      <c r="BY1192" s="6"/>
      <c r="CA1192" s="11"/>
      <c r="CB1192" s="13"/>
      <c r="CC1192" s="13"/>
      <c r="CD1192" s="15"/>
      <c r="CF1192" s="5"/>
      <c r="CI1192" s="6"/>
      <c r="CK1192" s="11"/>
      <c r="CL1192" s="13"/>
      <c r="CM1192" s="13"/>
      <c r="CN1192" s="15"/>
      <c r="CP1192" s="5"/>
      <c r="CS1192" s="6"/>
      <c r="CW1192" s="52"/>
    </row>
    <row r="1193" spans="1:101" ht="18" customHeight="1" thickBot="1">
      <c r="D1193" s="11" t="s">
        <v>6</v>
      </c>
      <c r="E1193" s="13"/>
      <c r="F1193" s="13" t="s">
        <v>7</v>
      </c>
      <c r="G1193" s="15"/>
      <c r="H1193" s="10"/>
      <c r="I1193" s="11" t="s">
        <v>8</v>
      </c>
      <c r="J1193" s="13"/>
      <c r="K1193" s="13" t="s">
        <v>9</v>
      </c>
      <c r="L1193" s="15"/>
      <c r="N1193" s="251" t="s">
        <v>26</v>
      </c>
      <c r="O1193" s="252"/>
      <c r="P1193" s="253" t="s">
        <v>27</v>
      </c>
      <c r="Q1193" s="254"/>
      <c r="S1193" s="11" t="s">
        <v>13</v>
      </c>
      <c r="T1193" s="13"/>
      <c r="U1193" s="13" t="s">
        <v>14</v>
      </c>
      <c r="V1193" s="15"/>
      <c r="W1193" s="20"/>
      <c r="X1193" s="251" t="s">
        <v>26</v>
      </c>
      <c r="Y1193" s="252"/>
      <c r="Z1193" s="253" t="s">
        <v>27</v>
      </c>
      <c r="AA1193" s="254"/>
      <c r="AB1193" s="20"/>
      <c r="AC1193" s="11" t="s">
        <v>8</v>
      </c>
      <c r="AD1193" s="13"/>
      <c r="AE1193" s="13" t="s">
        <v>9</v>
      </c>
      <c r="AF1193" s="15"/>
      <c r="AG1193" s="20"/>
      <c r="AH1193" s="251" t="s">
        <v>26</v>
      </c>
      <c r="AI1193" s="252"/>
      <c r="AJ1193" s="253" t="s">
        <v>27</v>
      </c>
      <c r="AK1193" s="254"/>
      <c r="AL1193" s="20"/>
      <c r="AM1193" s="11" t="s">
        <v>13</v>
      </c>
      <c r="AN1193" s="13"/>
      <c r="AO1193" s="13" t="s">
        <v>14</v>
      </c>
      <c r="AP1193" s="15"/>
      <c r="AR1193" s="251" t="s">
        <v>26</v>
      </c>
      <c r="AS1193" s="252"/>
      <c r="AT1193" s="253" t="s">
        <v>27</v>
      </c>
      <c r="AU1193" s="254"/>
      <c r="AV1193" s="36"/>
      <c r="AW1193" s="11" t="s">
        <v>8</v>
      </c>
      <c r="AX1193" s="13"/>
      <c r="AY1193" s="13" t="s">
        <v>9</v>
      </c>
      <c r="AZ1193" s="15"/>
      <c r="BA1193" s="20"/>
      <c r="BB1193" s="251" t="s">
        <v>26</v>
      </c>
      <c r="BC1193" s="252"/>
      <c r="BD1193" s="253" t="s">
        <v>27</v>
      </c>
      <c r="BE1193" s="254"/>
      <c r="BF1193" s="36"/>
      <c r="BG1193" s="11" t="s">
        <v>13</v>
      </c>
      <c r="BH1193" s="13"/>
      <c r="BI1193" s="13" t="s">
        <v>14</v>
      </c>
      <c r="BJ1193" s="15"/>
      <c r="BK1193" s="36"/>
      <c r="BL1193" s="251" t="s">
        <v>26</v>
      </c>
      <c r="BM1193" s="252"/>
      <c r="BN1193" s="253" t="s">
        <v>27</v>
      </c>
      <c r="BO1193" s="254"/>
      <c r="BP1193" s="36"/>
      <c r="BQ1193" s="11" t="s">
        <v>8</v>
      </c>
      <c r="BR1193" s="13"/>
      <c r="BS1193" s="13" t="s">
        <v>9</v>
      </c>
      <c r="BT1193" s="15"/>
      <c r="BU1193" s="20"/>
      <c r="BV1193" s="251" t="s">
        <v>26</v>
      </c>
      <c r="BW1193" s="252"/>
      <c r="BX1193" s="253" t="s">
        <v>27</v>
      </c>
      <c r="BY1193" s="254"/>
      <c r="BZ1193" s="36"/>
      <c r="CA1193" s="11" t="s">
        <v>13</v>
      </c>
      <c r="CB1193" s="13"/>
      <c r="CC1193" s="13" t="s">
        <v>14</v>
      </c>
      <c r="CD1193" s="15"/>
      <c r="CE1193" s="36"/>
      <c r="CF1193" s="251" t="s">
        <v>26</v>
      </c>
      <c r="CG1193" s="252"/>
      <c r="CH1193" s="253" t="s">
        <v>27</v>
      </c>
      <c r="CI1193" s="254"/>
      <c r="CK1193" s="11" t="s">
        <v>28</v>
      </c>
      <c r="CL1193" s="13"/>
      <c r="CM1193" s="13" t="s">
        <v>29</v>
      </c>
      <c r="CN1193" s="15"/>
      <c r="CP1193" s="251" t="s">
        <v>26</v>
      </c>
      <c r="CQ1193" s="252"/>
      <c r="CR1193" s="253" t="s">
        <v>27</v>
      </c>
      <c r="CS1193" s="254"/>
      <c r="CU1193" s="38" t="s">
        <v>37</v>
      </c>
      <c r="CW1193" s="53" t="s">
        <v>45</v>
      </c>
    </row>
    <row r="1194" spans="1:101" ht="18" customHeight="1" thickTop="1" thickBot="1">
      <c r="D1194" s="16">
        <v>0</v>
      </c>
      <c r="E1194" s="17">
        <v>0</v>
      </c>
      <c r="F1194" s="18">
        <v>1</v>
      </c>
      <c r="G1194" s="19">
        <v>0</v>
      </c>
      <c r="H1194" s="10"/>
      <c r="I1194" s="16">
        <v>0</v>
      </c>
      <c r="J1194" s="17">
        <f t="shared" ref="J1194" si="12585">-1/($J$4*$B1191)</f>
        <v>-0.91360912147346862</v>
      </c>
      <c r="K1194" s="18">
        <v>1</v>
      </c>
      <c r="L1194" s="19">
        <v>0</v>
      </c>
      <c r="N1194" s="1">
        <f t="shared" ref="N1194" si="12586">D1194*I1191+F1194*I1194-E1194*J1191-G1194*J1194</f>
        <v>0</v>
      </c>
      <c r="O1194" s="4">
        <f t="shared" ref="O1194" si="12587">(D1194*J1191+E1194*I1191+F1194*J1194+G1194*I1194)</f>
        <v>-0.91360912147346862</v>
      </c>
      <c r="P1194" s="2">
        <f t="shared" ref="P1194" si="12588">D1194*K1191+F1194*K1194-E1194*L1191-G1194*L1194</f>
        <v>1</v>
      </c>
      <c r="Q1194" s="3">
        <f t="shared" ref="Q1194" si="12589">(D1194*L1191+E1194*K1191+F1194*L1194+G1194*K1194)</f>
        <v>0</v>
      </c>
      <c r="S1194" s="16">
        <v>0</v>
      </c>
      <c r="T1194" s="17">
        <v>0</v>
      </c>
      <c r="U1194" s="18">
        <v>1</v>
      </c>
      <c r="V1194" s="19">
        <v>0</v>
      </c>
      <c r="W1194" s="20"/>
      <c r="X1194" s="1">
        <f t="shared" ref="X1194" si="12590">N1194*S1191+P1194*S1194-O1194*T1191-Q1194*T1194</f>
        <v>0</v>
      </c>
      <c r="Y1194" s="4">
        <f t="shared" ref="Y1194" si="12591">(N1194*T1191+O1194*S1191+P1194*T1194+Q1194*S1194)</f>
        <v>-0.91360912147346862</v>
      </c>
      <c r="Z1194" s="2">
        <f t="shared" ref="Z1194" si="12592">N1194*U1191+P1194*U1194-O1194*V1191-Q1194*V1194</f>
        <v>-0.14613749683042543</v>
      </c>
      <c r="AA1194" s="3">
        <f t="shared" ref="AA1194" si="12593">(N1194*V1191+O1194*U1191+P1194*V1194+Q1194*U1194)</f>
        <v>0</v>
      </c>
      <c r="AB1194" s="20"/>
      <c r="AC1194" s="16">
        <v>0</v>
      </c>
      <c r="AD1194" s="17">
        <f t="shared" ref="AD1194" si="12594">-1/($AD$4*$B1191)</f>
        <v>-1.0437541750167001</v>
      </c>
      <c r="AE1194" s="18">
        <v>1</v>
      </c>
      <c r="AF1194" s="19">
        <v>0</v>
      </c>
      <c r="AG1194" s="20"/>
      <c r="AH1194" s="1">
        <f t="shared" ref="AH1194" si="12595">X1194*AC1191+Z1194*AC1194-Y1194*AD1191-AA1194*AD1194</f>
        <v>0</v>
      </c>
      <c r="AI1194" s="4">
        <f t="shared" ref="AI1194" si="12596">(X1194*AD1191+Y1194*AC1191+Z1194*AD1194+AA1194*AC1194)</f>
        <v>-0.76107749903022226</v>
      </c>
      <c r="AJ1194" s="2">
        <f t="shared" ref="AJ1194" si="12597">X1194*AE1191+Z1194*AE1194-Y1194*AF1191-AA1194*AF1194</f>
        <v>-0.14613749683042543</v>
      </c>
      <c r="AK1194" s="3">
        <f t="shared" ref="AK1194" si="12598">(X1194*AF1191+Y1194*AE1191+Z1194*AF1194+AA1194*AE1194)</f>
        <v>0</v>
      </c>
      <c r="AL1194" s="20"/>
      <c r="AM1194" s="16">
        <v>0</v>
      </c>
      <c r="AN1194" s="17">
        <v>0</v>
      </c>
      <c r="AO1194" s="18">
        <v>1</v>
      </c>
      <c r="AP1194" s="19">
        <v>0</v>
      </c>
      <c r="AR1194" s="1">
        <f t="shared" ref="AR1194" si="12599">AH1194*AM1191+AJ1194*AM1194-AI1194*AN1191-AK1194*AN1194</f>
        <v>0</v>
      </c>
      <c r="AS1194" s="4">
        <f t="shared" ref="AS1194" si="12600">(AH1194*AN1191+AI1194*AM1191+AJ1194*AN1194+AK1194*AM1194)</f>
        <v>-0.76107749903022226</v>
      </c>
      <c r="AT1194" s="2">
        <f t="shared" ref="AT1194" si="12601">AH1194*AO1191+AJ1194*AO1194-AI1194*AP1191-AK1194*AP1194</f>
        <v>-1.1383641069553501</v>
      </c>
      <c r="AU1194" s="3">
        <f t="shared" ref="AU1194" si="12602">(AH1194*AP1191+AI1194*AO1191+AJ1194*AP1194+AK1194*AO1194)</f>
        <v>0</v>
      </c>
      <c r="AV1194" s="20"/>
      <c r="AW1194" s="16">
        <v>0</v>
      </c>
      <c r="AX1194" s="17">
        <f t="shared" ref="AX1194" si="12603">-1/($AX$4*$B1191)</f>
        <v>-1.0437541750167001</v>
      </c>
      <c r="AY1194" s="18">
        <v>1</v>
      </c>
      <c r="AZ1194" s="19">
        <v>0</v>
      </c>
      <c r="BA1194" s="20"/>
      <c r="BB1194" s="1">
        <f t="shared" ref="BB1194" si="12604">AR1194*AW1191+AT1194*AW1194-AS1194*AX1191-AU1194*AX1194</f>
        <v>0</v>
      </c>
      <c r="BC1194" s="4">
        <f t="shared" ref="BC1194" si="12605">(AR1194*AX1191+AS1194*AW1191+AT1194*AX1194+AU1194*AW1194)</f>
        <v>0.42709479029358177</v>
      </c>
      <c r="BD1194" s="2">
        <f t="shared" ref="BD1194" si="12606">AR1194*AY1191+AT1194*AY1194-AS1194*AZ1191-AU1194*AZ1194</f>
        <v>-1.1383641069553501</v>
      </c>
      <c r="BE1194" s="3">
        <f t="shared" ref="BE1194" si="12607">(AR1194*AZ1191+AS1194*AY1191+AT1194*AZ1194+AU1194*AY1194)</f>
        <v>0</v>
      </c>
      <c r="BF1194" s="20"/>
      <c r="BG1194" s="16">
        <v>0</v>
      </c>
      <c r="BH1194" s="17">
        <v>0</v>
      </c>
      <c r="BI1194" s="18">
        <v>1</v>
      </c>
      <c r="BJ1194" s="19">
        <v>0</v>
      </c>
      <c r="BK1194" s="20"/>
      <c r="BL1194" s="1">
        <f t="shared" ref="BL1194" si="12608">BB1194*BG1191+BD1194*BG1194-BC1194*BH1191-BE1194*BH1194</f>
        <v>0</v>
      </c>
      <c r="BM1194" s="4">
        <f t="shared" ref="BM1194" si="12609">(BB1194*BH1191+BC1194*BG1191+BD1194*BH1194+BE1194*BG1194)</f>
        <v>0.42709479029358177</v>
      </c>
      <c r="BN1194" s="2">
        <f t="shared" ref="BN1194" si="12610">BB1194*BI1191+BD1194*BI1194-BC1194*BJ1191-BE1194*BJ1194</f>
        <v>-0.6025667485982874</v>
      </c>
      <c r="BO1194" s="3">
        <f t="shared" ref="BO1194" si="12611">(BB1194*BJ1191+BC1194*BI1191+BD1194*BJ1194+BE1194*BI1194)</f>
        <v>0</v>
      </c>
      <c r="BP1194" s="20"/>
      <c r="BQ1194" s="16">
        <v>0</v>
      </c>
      <c r="BR1194" s="17">
        <f t="shared" ref="BR1194" si="12612">-1/($BR$4*$B1191)</f>
        <v>-0.91360912147346862</v>
      </c>
      <c r="BS1194" s="18">
        <v>1</v>
      </c>
      <c r="BT1194" s="19">
        <v>0</v>
      </c>
      <c r="BU1194" s="20"/>
      <c r="BV1194" s="1">
        <f t="shared" ref="BV1194" si="12613">BL1194*BQ1191+BN1194*BQ1194-BM1194*BR1191-BO1194*BR1194</f>
        <v>0</v>
      </c>
      <c r="BW1194" s="4">
        <f t="shared" ref="BW1194" si="12614">(BL1194*BR1191+BM1194*BQ1191+BN1194*BR1194+BO1194*BQ1194)</f>
        <v>0.97760526810958759</v>
      </c>
      <c r="BX1194" s="2">
        <f t="shared" ref="BX1194" si="12615">BL1194*BS1191+BN1194*BS1194-BM1194*BT1191-BO1194*BT1194</f>
        <v>-0.6025667485982874</v>
      </c>
      <c r="BY1194" s="3">
        <f t="shared" ref="BY1194" si="12616">(BL1194*BT1191+BM1194*BS1191+BN1194*BT1194+BO1194*BS1194)</f>
        <v>0</v>
      </c>
      <c r="BZ1194" s="20"/>
      <c r="CA1194" s="16">
        <v>0</v>
      </c>
      <c r="CB1194" s="17">
        <v>0</v>
      </c>
      <c r="CC1194" s="18">
        <v>1</v>
      </c>
      <c r="CD1194" s="19">
        <v>0</v>
      </c>
      <c r="CE1194" s="20"/>
      <c r="CF1194" s="1">
        <f t="shared" ref="CF1194" si="12617">BV1194*CA1191+BX1194*CA1194-BW1194*CB1191-BY1194*CB1194</f>
        <v>0</v>
      </c>
      <c r="CG1194" s="4">
        <f t="shared" ref="CG1194" si="12618">(BV1194*CB1191+BW1194*CA1191+BX1194*CB1194+BY1194*CA1194)</f>
        <v>0.97760526810958759</v>
      </c>
      <c r="CH1194" s="2">
        <f t="shared" ref="CH1194" si="12619">BV1194*CC1191+BX1194*CC1194-BW1194*CD1191-BY1194*CD1194</f>
        <v>3.9310856789350201E-2</v>
      </c>
      <c r="CI1194" s="3">
        <f t="shared" ref="CI1194" si="12620">(BV1194*CD1191+BW1194*CC1191+BX1194*CD1194+BY1194*CC1194)</f>
        <v>0</v>
      </c>
      <c r="CK1194" s="16">
        <f t="shared" ref="CK1194" si="12621">1/$CL$4</f>
        <v>1</v>
      </c>
      <c r="CL1194" s="17">
        <v>0</v>
      </c>
      <c r="CM1194" s="18">
        <v>1</v>
      </c>
      <c r="CN1194" s="19">
        <v>0</v>
      </c>
      <c r="CP1194" s="1">
        <f t="shared" ref="CP1194" si="12622">CF1194*CK1191+CH1194*CK1194-CG1194*CL1191-CI1194*CL1194</f>
        <v>3.9310856789350201E-2</v>
      </c>
      <c r="CQ1194" s="4">
        <f t="shared" ref="CQ1194" si="12623">(CF1194*CL1191+CG1194*CK1191+CH1194*CL1194+CI1194*CK1194)</f>
        <v>0.97760526810958759</v>
      </c>
      <c r="CR1194" s="2">
        <f t="shared" ref="CR1194" si="12624">CF1194*CM1191+CH1194*CM1194-CG1194*CN1191-CI1194*CN1194</f>
        <v>3.9310856789350201E-2</v>
      </c>
      <c r="CS1194" s="3">
        <f t="shared" ref="CS1194" si="12625">(CF1194*CN1191+CG1194*CM1191+CH1194*CN1194+CI1194*CM1194)</f>
        <v>0</v>
      </c>
      <c r="CU1194" s="39">
        <f t="shared" ref="CU1194" si="12626">(180/PI())*ATAN(-1*(CQ1191/CP1191))</f>
        <v>-87.795774613661877</v>
      </c>
      <c r="CW1194" s="54">
        <f t="shared" ref="CW1194" si="12627">20*LOG(((1-(10^(CU1191/20)^2)*(1-((1-CW1191)/(1+CW1191))^2))^0.5))</f>
        <v>-30.202822764051454</v>
      </c>
    </row>
    <row r="1195" spans="1:101" ht="18" customHeight="1">
      <c r="E1195" s="20"/>
      <c r="F1195" s="20"/>
      <c r="G1195" s="20"/>
      <c r="H1195" s="20"/>
      <c r="I1195" s="20"/>
      <c r="J1195" s="20"/>
      <c r="K1195" s="20"/>
      <c r="L1195" s="20"/>
      <c r="M1195" s="20"/>
      <c r="N1195" s="20"/>
      <c r="O1195" s="20"/>
      <c r="P1195" s="20"/>
      <c r="Q1195" s="20"/>
      <c r="R1195" s="20"/>
      <c r="S1195" s="20"/>
      <c r="T1195" s="20"/>
      <c r="U1195" s="20"/>
      <c r="V1195" s="20"/>
      <c r="W1195" s="20"/>
      <c r="X1195" s="20"/>
      <c r="Y1195" s="20"/>
      <c r="Z1195" s="20"/>
      <c r="AA1195" s="20"/>
      <c r="AB1195" s="30"/>
      <c r="AC1195" s="20"/>
      <c r="AD1195" s="20"/>
      <c r="AE1195" s="20"/>
      <c r="AF1195" s="20"/>
      <c r="AG1195" s="20"/>
      <c r="AH1195" s="20"/>
      <c r="AI1195" s="20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  <c r="BA1195" s="20"/>
      <c r="BB1195" s="20"/>
      <c r="BC1195" s="20"/>
      <c r="BD1195" s="20"/>
      <c r="BE1195" s="20"/>
      <c r="BF1195" s="20"/>
      <c r="BG1195" s="20"/>
      <c r="BH1195" s="20"/>
      <c r="BI1195" s="20"/>
      <c r="BJ1195" s="20"/>
      <c r="BK1195" s="20"/>
      <c r="BL1195" s="20"/>
      <c r="BM1195" s="20"/>
      <c r="BN1195" s="20"/>
      <c r="BO1195" s="20"/>
      <c r="BP1195" s="20"/>
      <c r="BQ1195" s="20"/>
      <c r="BR1195" s="20"/>
      <c r="BS1195" s="20"/>
      <c r="BT1195" s="20"/>
      <c r="BU1195" s="20"/>
      <c r="BV1195" s="20"/>
      <c r="BW1195" s="20"/>
      <c r="BX1195" s="20"/>
      <c r="BY1195" s="20"/>
      <c r="BZ1195" s="20"/>
      <c r="CA1195" s="20"/>
      <c r="CB1195" s="20"/>
      <c r="CC1195" s="20"/>
      <c r="CD1195" s="20"/>
      <c r="CE1195" s="20"/>
      <c r="CF1195" s="20"/>
      <c r="CG1195" s="20"/>
      <c r="CH1195" s="20"/>
      <c r="CI1195" s="20"/>
      <c r="CJ1195" s="20"/>
      <c r="CK1195" s="20"/>
      <c r="CL1195" s="20"/>
    </row>
    <row r="1196" spans="1:101" ht="18" customHeight="1"/>
    <row r="1197" spans="1:101" ht="18" customHeight="1" thickBot="1">
      <c r="A1197" s="23"/>
      <c r="B1197" s="23"/>
      <c r="C1197" s="23"/>
      <c r="D1197" s="20" t="s">
        <v>15</v>
      </c>
      <c r="E1197" s="20"/>
      <c r="F1197" s="20"/>
      <c r="G1197" s="20"/>
      <c r="H1197" s="20"/>
      <c r="I1197" s="20" t="s">
        <v>16</v>
      </c>
      <c r="J1197" s="20"/>
      <c r="K1197" s="20"/>
      <c r="L1197" s="20"/>
      <c r="M1197" s="23"/>
      <c r="N1197" s="23"/>
      <c r="O1197" s="24" t="s">
        <v>17</v>
      </c>
      <c r="P1197" s="23"/>
      <c r="Q1197" s="23"/>
      <c r="R1197" s="23"/>
      <c r="S1197" s="20"/>
      <c r="T1197" s="20" t="s">
        <v>18</v>
      </c>
      <c r="U1197" s="23"/>
      <c r="V1197" s="23"/>
      <c r="W1197" s="23"/>
      <c r="X1197" s="23"/>
      <c r="Y1197" s="24" t="s">
        <v>19</v>
      </c>
      <c r="Z1197" s="23"/>
      <c r="AA1197" s="23"/>
      <c r="AB1197" s="23"/>
      <c r="AC1197" s="24" t="s">
        <v>20</v>
      </c>
      <c r="AD1197" s="20"/>
      <c r="AE1197" s="20"/>
      <c r="AF1197" s="20"/>
      <c r="AG1197" s="20"/>
      <c r="AH1197" s="23"/>
      <c r="AI1197" s="24" t="s">
        <v>21</v>
      </c>
      <c r="AJ1197" s="23"/>
      <c r="AK1197" s="23"/>
      <c r="AL1197" s="20"/>
      <c r="AM1197" s="24" t="s">
        <v>31</v>
      </c>
      <c r="AN1197" s="20"/>
      <c r="AO1197" s="23"/>
      <c r="AP1197" s="23"/>
      <c r="AQ1197" s="23"/>
      <c r="AR1197" s="23"/>
      <c r="AS1197" s="24" t="s">
        <v>91</v>
      </c>
      <c r="AT1197" s="23"/>
      <c r="AU1197" s="23"/>
      <c r="AV1197" s="23"/>
      <c r="AW1197" s="24" t="s">
        <v>32</v>
      </c>
      <c r="AX1197" s="20"/>
      <c r="AY1197" s="20"/>
      <c r="AZ1197" s="20"/>
      <c r="BA1197" s="20"/>
      <c r="BB1197" s="23"/>
      <c r="BC1197" s="24" t="s">
        <v>22</v>
      </c>
      <c r="BD1197" s="23"/>
      <c r="BE1197" s="23"/>
      <c r="BF1197" s="23"/>
      <c r="BG1197" s="24" t="s">
        <v>33</v>
      </c>
      <c r="BH1197" s="20"/>
      <c r="BI1197" s="23"/>
      <c r="BJ1197" s="23"/>
      <c r="BK1197" s="23"/>
      <c r="BL1197" s="23"/>
      <c r="BM1197" s="24" t="s">
        <v>34</v>
      </c>
      <c r="BN1197" s="23"/>
      <c r="BO1197" s="23"/>
      <c r="BP1197" s="23"/>
      <c r="BQ1197" s="24" t="s">
        <v>89</v>
      </c>
      <c r="BR1197" s="20"/>
      <c r="BS1197" s="20"/>
      <c r="BT1197" s="20"/>
      <c r="BU1197" s="20"/>
      <c r="BV1197" s="23"/>
      <c r="BW1197" s="24" t="s">
        <v>35</v>
      </c>
      <c r="BX1197" s="23"/>
      <c r="BY1197" s="23"/>
      <c r="BZ1197" s="23"/>
      <c r="CA1197" s="24" t="s">
        <v>90</v>
      </c>
      <c r="CB1197" s="20"/>
      <c r="CC1197" s="23"/>
      <c r="CD1197" s="23"/>
      <c r="CE1197" s="23"/>
      <c r="CF1197" s="23"/>
      <c r="CG1197" s="24" t="s">
        <v>92</v>
      </c>
      <c r="CH1197" s="23"/>
      <c r="CI1197" s="23"/>
      <c r="CJ1197" s="23"/>
      <c r="CK1197" s="24" t="s">
        <v>36</v>
      </c>
      <c r="CL1197" s="24"/>
      <c r="CM1197" s="23"/>
      <c r="CN1197" s="23"/>
      <c r="CO1197" s="23"/>
      <c r="CP1197" s="23"/>
      <c r="CQ1197" s="24" t="s">
        <v>93</v>
      </c>
      <c r="CR1197" s="23"/>
      <c r="CS1197" s="23"/>
    </row>
    <row r="1198" spans="1:101" ht="18" customHeight="1" thickBot="1">
      <c r="A1198" s="23"/>
      <c r="B1198" s="33"/>
      <c r="C1198" s="23"/>
      <c r="D1198" s="7" t="s">
        <v>2</v>
      </c>
      <c r="E1198" s="8"/>
      <c r="F1198" s="8" t="s">
        <v>3</v>
      </c>
      <c r="G1198" s="9"/>
      <c r="H1198" s="10"/>
      <c r="I1198" s="7" t="s">
        <v>4</v>
      </c>
      <c r="J1198" s="8"/>
      <c r="K1198" s="8" t="s">
        <v>5</v>
      </c>
      <c r="L1198" s="9"/>
      <c r="M1198" s="23"/>
      <c r="N1198" s="251" t="s">
        <v>79</v>
      </c>
      <c r="O1198" s="252"/>
      <c r="P1198" s="253" t="s">
        <v>80</v>
      </c>
      <c r="Q1198" s="254"/>
      <c r="R1198" s="23"/>
      <c r="S1198" s="7" t="s">
        <v>11</v>
      </c>
      <c r="T1198" s="8"/>
      <c r="U1198" s="8" t="s">
        <v>12</v>
      </c>
      <c r="V1198" s="9"/>
      <c r="W1198" s="20"/>
      <c r="X1198" s="251" t="s">
        <v>79</v>
      </c>
      <c r="Y1198" s="252"/>
      <c r="Z1198" s="253" t="s">
        <v>80</v>
      </c>
      <c r="AA1198" s="254"/>
      <c r="AB1198" s="20"/>
      <c r="AC1198" s="7" t="s">
        <v>4</v>
      </c>
      <c r="AD1198" s="8"/>
      <c r="AE1198" s="8" t="s">
        <v>5</v>
      </c>
      <c r="AF1198" s="9"/>
      <c r="AG1198" s="20"/>
      <c r="AH1198" s="251" t="s">
        <v>0</v>
      </c>
      <c r="AI1198" s="252"/>
      <c r="AJ1198" s="253" t="s">
        <v>1</v>
      </c>
      <c r="AK1198" s="254"/>
      <c r="AL1198" s="20"/>
      <c r="AM1198" s="7" t="s">
        <v>11</v>
      </c>
      <c r="AN1198" s="8"/>
      <c r="AO1198" s="8" t="s">
        <v>12</v>
      </c>
      <c r="AP1198" s="9"/>
      <c r="AQ1198" s="23"/>
      <c r="AR1198" s="251" t="s">
        <v>0</v>
      </c>
      <c r="AS1198" s="252"/>
      <c r="AT1198" s="253" t="s">
        <v>1</v>
      </c>
      <c r="AU1198" s="254"/>
      <c r="AV1198" s="36"/>
      <c r="AW1198" s="7" t="s">
        <v>4</v>
      </c>
      <c r="AX1198" s="8"/>
      <c r="AY1198" s="8" t="s">
        <v>5</v>
      </c>
      <c r="AZ1198" s="9"/>
      <c r="BA1198" s="20"/>
      <c r="BB1198" s="251" t="s">
        <v>0</v>
      </c>
      <c r="BC1198" s="252"/>
      <c r="BD1198" s="253" t="s">
        <v>1</v>
      </c>
      <c r="BE1198" s="254"/>
      <c r="BF1198" s="36"/>
      <c r="BG1198" s="7" t="s">
        <v>11</v>
      </c>
      <c r="BH1198" s="8"/>
      <c r="BI1198" s="8" t="s">
        <v>12</v>
      </c>
      <c r="BJ1198" s="9"/>
      <c r="BK1198" s="36"/>
      <c r="BL1198" s="251" t="s">
        <v>0</v>
      </c>
      <c r="BM1198" s="252"/>
      <c r="BN1198" s="253" t="s">
        <v>1</v>
      </c>
      <c r="BO1198" s="254"/>
      <c r="BP1198" s="36"/>
      <c r="BQ1198" s="7" t="s">
        <v>4</v>
      </c>
      <c r="BR1198" s="8"/>
      <c r="BS1198" s="8" t="s">
        <v>5</v>
      </c>
      <c r="BT1198" s="9"/>
      <c r="BU1198" s="20"/>
      <c r="BV1198" s="251" t="s">
        <v>0</v>
      </c>
      <c r="BW1198" s="252"/>
      <c r="BX1198" s="253" t="s">
        <v>1</v>
      </c>
      <c r="BY1198" s="254"/>
      <c r="BZ1198" s="36"/>
      <c r="CA1198" s="7" t="s">
        <v>11</v>
      </c>
      <c r="CB1198" s="8"/>
      <c r="CC1198" s="8" t="s">
        <v>12</v>
      </c>
      <c r="CD1198" s="9"/>
      <c r="CE1198" s="36"/>
      <c r="CF1198" s="251" t="s">
        <v>0</v>
      </c>
      <c r="CG1198" s="252"/>
      <c r="CH1198" s="253" t="s">
        <v>1</v>
      </c>
      <c r="CI1198" s="254"/>
      <c r="CJ1198" s="23"/>
      <c r="CK1198" s="7" t="s">
        <v>23</v>
      </c>
      <c r="CL1198" s="8"/>
      <c r="CM1198" s="8" t="s">
        <v>24</v>
      </c>
      <c r="CN1198" s="9"/>
      <c r="CO1198" s="23"/>
      <c r="CP1198" s="251" t="s">
        <v>0</v>
      </c>
      <c r="CQ1198" s="252"/>
      <c r="CR1198" s="253" t="s">
        <v>1</v>
      </c>
      <c r="CS1198" s="254"/>
      <c r="CU1198" s="26" t="s">
        <v>25</v>
      </c>
      <c r="CW1198" s="50" t="s">
        <v>44</v>
      </c>
    </row>
    <row r="1199" spans="1:101" ht="18" customHeight="1" thickTop="1" thickBot="1">
      <c r="B1199" s="34">
        <v>1.61</v>
      </c>
      <c r="D1199" s="11">
        <v>1</v>
      </c>
      <c r="E1199" s="12">
        <v>0</v>
      </c>
      <c r="F1199" s="13">
        <v>0</v>
      </c>
      <c r="G1199" s="40">
        <f t="shared" ref="G1199" si="12628">-1/($E$4*$B1199)</f>
        <v>-0.6525034272742517</v>
      </c>
      <c r="H1199" s="10"/>
      <c r="I1199" s="11">
        <v>1</v>
      </c>
      <c r="J1199" s="12">
        <v>0</v>
      </c>
      <c r="K1199" s="13">
        <v>0</v>
      </c>
      <c r="L1199" s="14">
        <v>0</v>
      </c>
      <c r="N1199" s="1">
        <f t="shared" ref="N1199" si="12629">D1199*I1199+F1199*I1202-E1199*J1199-G1199*J1202</f>
        <v>0.40756960700575751</v>
      </c>
      <c r="O1199" s="4">
        <f t="shared" ref="O1199" si="12630">(D1199*J1199+E1199*I1199+F1199*J1202+G1199*I1202)</f>
        <v>0</v>
      </c>
      <c r="P1199" s="2">
        <f t="shared" ref="P1199" si="12631">D1199*K1199+F1199*K1202-E1199*L1199-G1199*L1202</f>
        <v>0</v>
      </c>
      <c r="Q1199" s="3">
        <f t="shared" ref="Q1199" si="12632">(D1199*L1199+E1199*K1199+F1199*L1202+G1199*K1202)</f>
        <v>-0.6525034272742517</v>
      </c>
      <c r="S1199" s="11">
        <v>1</v>
      </c>
      <c r="T1199" s="12">
        <v>0</v>
      </c>
      <c r="U1199" s="13">
        <v>0</v>
      </c>
      <c r="V1199" s="40">
        <f t="shared" ref="V1199" si="12633">-1/($T$4*$B1199)</f>
        <v>-1.2467242320802092</v>
      </c>
      <c r="W1199" s="20"/>
      <c r="X1199" s="1">
        <f t="shared" ref="X1199" si="12634">N1199*S1199+P1199*S1202-O1199*T1199-Q1199*T1202</f>
        <v>0.40756960700575751</v>
      </c>
      <c r="Y1199" s="4">
        <f t="shared" ref="Y1199" si="12635">(N1199*T1199+O1199*S1199+P1199*T1202+Q1199*S1202)</f>
        <v>0</v>
      </c>
      <c r="Z1199" s="2">
        <f t="shared" ref="Z1199" si="12636">N1199*U1199+P1199*U1202-O1199*V1199-Q1199*V1202</f>
        <v>0</v>
      </c>
      <c r="AA1199" s="3">
        <f t="shared" ref="AA1199" si="12637">(N1199*V1199+O1199*U1199+P1199*V1202+Q1199*U1202)</f>
        <v>-1.1606303325877374</v>
      </c>
      <c r="AB1199" s="20"/>
      <c r="AC1199" s="11">
        <v>1</v>
      </c>
      <c r="AD1199" s="12">
        <v>0</v>
      </c>
      <c r="AE1199" s="13">
        <v>0</v>
      </c>
      <c r="AF1199" s="14">
        <v>0</v>
      </c>
      <c r="AG1199" s="20"/>
      <c r="AH1199" s="1">
        <f t="shared" ref="AH1199" si="12638">X1199*AC1199+Z1199*AC1202-Y1199*AD1199-AA1199*AD1202</f>
        <v>-0.79631884545582965</v>
      </c>
      <c r="AI1199" s="4">
        <f t="shared" ref="AI1199" si="12639">(X1199*AD1199+Y1199*AC1199+Z1199*AD1202+AA1199*AC1202)</f>
        <v>0</v>
      </c>
      <c r="AJ1199" s="2">
        <f t="shared" ref="AJ1199" si="12640">X1199*AE1199+Z1199*AE1202-Y1199*AF1199-AA1199*AF1202</f>
        <v>0</v>
      </c>
      <c r="AK1199" s="3">
        <f t="shared" ref="AK1199" si="12641">(X1199*AF1199+Y1199*AE1199+Z1199*AF1202+AA1199*AE1202)</f>
        <v>-1.1606303325877374</v>
      </c>
      <c r="AL1199" s="20"/>
      <c r="AM1199" s="11">
        <v>1</v>
      </c>
      <c r="AN1199" s="12">
        <v>0</v>
      </c>
      <c r="AO1199" s="13">
        <v>0</v>
      </c>
      <c r="AP1199" s="40">
        <f t="shared" ref="AP1199" si="12642">-1/($AN$4*$B1199)</f>
        <v>-1.2956153784362958</v>
      </c>
      <c r="AR1199" s="1">
        <f t="shared" ref="AR1199" si="12643">AH1199*AM1199+AJ1199*AM1202-AI1199*AN1199-AK1199*AN1202</f>
        <v>-0.79631884545582965</v>
      </c>
      <c r="AS1199" s="4">
        <f t="shared" ref="AS1199" si="12644">(AH1199*AN1199+AI1199*AM1199+AJ1199*AN1202+AK1199*AM1202)</f>
        <v>0</v>
      </c>
      <c r="AT1199" s="2">
        <f t="shared" ref="AT1199" si="12645">AH1199*AO1199+AJ1199*AO1202-AI1199*AP1199-AK1199*AP1202</f>
        <v>0</v>
      </c>
      <c r="AU1199" s="3">
        <f t="shared" ref="AU1199" si="12646">(AH1199*AP1199+AI1199*AO1199+AJ1199*AP1202+AK1199*AO1202)</f>
        <v>-0.12890739027652853</v>
      </c>
      <c r="AV1199" s="20"/>
      <c r="AW1199" s="11">
        <v>1</v>
      </c>
      <c r="AX1199" s="12">
        <v>0</v>
      </c>
      <c r="AY1199" s="13">
        <v>0</v>
      </c>
      <c r="AZ1199" s="14">
        <v>0</v>
      </c>
      <c r="BA1199" s="20"/>
      <c r="BB1199" s="1">
        <f t="shared" ref="BB1199" si="12647">AR1199*AW1199+AT1199*AW1202-AS1199*AX1199-AU1199*AX1202</f>
        <v>-0.93003077270217382</v>
      </c>
      <c r="BC1199" s="4">
        <f t="shared" ref="BC1199" si="12648">(AR1199*AX1199+AS1199*AW1199+AT1199*AX1202+AU1199*AW1202)</f>
        <v>0</v>
      </c>
      <c r="BD1199" s="2">
        <f t="shared" ref="BD1199" si="12649">AR1199*AY1199+AT1199*AY1202-AS1199*AZ1199-AU1199*AZ1202</f>
        <v>0</v>
      </c>
      <c r="BE1199" s="3">
        <f t="shared" ref="BE1199" si="12650">(AR1199*AZ1199+AS1199*AY1199+AT1199*AZ1202+AU1199*AY1202)</f>
        <v>-0.12890739027652853</v>
      </c>
      <c r="BF1199" s="20"/>
      <c r="BG1199" s="11">
        <v>1</v>
      </c>
      <c r="BH1199" s="12">
        <v>0</v>
      </c>
      <c r="BI1199" s="13">
        <v>0</v>
      </c>
      <c r="BJ1199" s="40">
        <f t="shared" ref="BJ1199" si="12651">-1/($BH$4*$B1199)</f>
        <v>-1.2467242320802092</v>
      </c>
      <c r="BK1199" s="20"/>
      <c r="BL1199" s="1">
        <f t="shared" ref="BL1199" si="12652">BB1199*BG1199+BD1199*BG1202-BC1199*BH1199-BE1199*BH1202</f>
        <v>-0.93003077270217382</v>
      </c>
      <c r="BM1199" s="4">
        <f t="shared" ref="BM1199" si="12653">(BB1199*BH1199+BC1199*BG1199+BD1199*BH1202+BE1199*BG1202)</f>
        <v>0</v>
      </c>
      <c r="BN1199" s="2">
        <f t="shared" ref="BN1199" si="12654">BB1199*BI1199+BD1199*BI1202-BC1199*BJ1199-BE1199*BJ1202</f>
        <v>0</v>
      </c>
      <c r="BO1199" s="3">
        <f t="shared" ref="BO1199" si="12655">(BB1199*BJ1199+BC1199*BI1199+BD1199*BJ1202+BE1199*BI1202)</f>
        <v>1.0305845106315528</v>
      </c>
      <c r="BP1199" s="20"/>
      <c r="BQ1199" s="11">
        <v>1</v>
      </c>
      <c r="BR1199" s="12">
        <v>0</v>
      </c>
      <c r="BS1199" s="13">
        <v>0</v>
      </c>
      <c r="BT1199" s="14">
        <v>0</v>
      </c>
      <c r="BU1199" s="20"/>
      <c r="BV1199" s="1">
        <f t="shared" ref="BV1199" si="12656">BL1199*BQ1199+BN1199*BQ1202-BM1199*BR1199-BO1199*BR1202</f>
        <v>5.6724912603182132E-3</v>
      </c>
      <c r="BW1199" s="4">
        <f t="shared" ref="BW1199" si="12657">(BL1199*BR1199+BM1199*BQ1199+BN1199*BR1202+BO1199*BQ1202)</f>
        <v>0</v>
      </c>
      <c r="BX1199" s="2">
        <f t="shared" ref="BX1199" si="12658">BL1199*BS1199+BN1199*BS1202-BM1199*BT1199-BO1199*BT1202</f>
        <v>0</v>
      </c>
      <c r="BY1199" s="3">
        <f t="shared" ref="BY1199" si="12659">(BL1199*BT1199+BM1199*BS1199+BN1199*BT1202+BO1199*BS1202)</f>
        <v>1.0305845106315528</v>
      </c>
      <c r="BZ1199" s="20"/>
      <c r="CA1199" s="11">
        <v>1</v>
      </c>
      <c r="CB1199" s="12">
        <v>0</v>
      </c>
      <c r="CC1199" s="13">
        <v>0</v>
      </c>
      <c r="CD1199" s="40">
        <f t="shared" ref="CD1199" si="12660">-1/($CB$4*$B1199)</f>
        <v>-0.6525034272742517</v>
      </c>
      <c r="CE1199" s="20"/>
      <c r="CF1199" s="1">
        <f t="shared" ref="CF1199" si="12661">BV1199*CA1199+BX1199*CA1202-BW1199*CB1199-BY1199*CB1202</f>
        <v>5.6724912603182132E-3</v>
      </c>
      <c r="CG1199" s="4">
        <f t="shared" ref="CG1199" si="12662">(BV1199*CB1199+BW1199*CA1199+BX1199*CB1202+BY1199*CA1202)</f>
        <v>0</v>
      </c>
      <c r="CH1199" s="2">
        <f t="shared" ref="CH1199" si="12663">BV1199*CC1199+BX1199*CC1202-BW1199*CD1199-BY1199*CD1202</f>
        <v>0</v>
      </c>
      <c r="CI1199" s="3">
        <f t="shared" ref="CI1199" si="12664">(BV1199*CD1199+BW1199*CC1199+BX1199*CD1202+BY1199*CC1202)</f>
        <v>1.0268831906430118</v>
      </c>
      <c r="CJ1199" s="28"/>
      <c r="CK1199" s="11">
        <v>1</v>
      </c>
      <c r="CL1199" s="12">
        <v>0</v>
      </c>
      <c r="CM1199" s="13">
        <v>0</v>
      </c>
      <c r="CN1199" s="14">
        <v>0</v>
      </c>
      <c r="CP1199" s="1">
        <f t="shared" ref="CP1199" si="12665">CF1199*CK1199+CH1199*CK1202-CG1199*CL1199-CI1199*CL1202</f>
        <v>5.6724912603182132E-3</v>
      </c>
      <c r="CQ1199" s="4">
        <f t="shared" ref="CQ1199" si="12666">(CF1199*CL1199+CG1199*CK1199+CH1199*CL1202+CI1199*CK1202)</f>
        <v>1.0268831906430118</v>
      </c>
      <c r="CR1199" s="2">
        <f t="shared" ref="CR1199" si="12667">CF1199*CM1199+CH1199*CM1202-CG1199*CN1199-CI1199*CN1202</f>
        <v>0</v>
      </c>
      <c r="CS1199" s="3">
        <f t="shared" ref="CS1199" si="12668">(CF1199*CN1199+CG1199*CM1199+CH1199*CN1202+CI1199*CM1202)</f>
        <v>1.0268831906430118</v>
      </c>
      <c r="CU1199" s="29">
        <f t="shared" ref="CU1199" si="12669">20*LOG(((1+$CL$4)/$CL$4)/((CP1199+CP1202)^2+(CQ1199+CQ1202)^2)^0.5)</f>
        <v>-3.0595748356877965E-3</v>
      </c>
      <c r="CW1199" s="51">
        <f t="shared" ref="CW1199" si="12670">((CP1199^2+CQ1199^2)^0.5)/((CP1202^2+CQ1202^2)^0.5)</f>
        <v>1.0545212165564164</v>
      </c>
    </row>
    <row r="1200" spans="1:101" ht="18" customHeight="1" thickBot="1">
      <c r="D1200" s="11"/>
      <c r="E1200" s="13"/>
      <c r="F1200" s="13"/>
      <c r="G1200" s="15"/>
      <c r="H1200" s="10"/>
      <c r="I1200" s="11"/>
      <c r="J1200" s="13"/>
      <c r="K1200" s="13"/>
      <c r="L1200" s="15"/>
      <c r="N1200" s="5"/>
      <c r="Q1200" s="6"/>
      <c r="S1200" s="11"/>
      <c r="T1200" s="13"/>
      <c r="U1200" s="13"/>
      <c r="V1200" s="15"/>
      <c r="W1200" s="20"/>
      <c r="X1200" s="5"/>
      <c r="AA1200" s="6"/>
      <c r="AB1200" s="20"/>
      <c r="AC1200" s="11"/>
      <c r="AD1200" s="13"/>
      <c r="AE1200" s="13"/>
      <c r="AF1200" s="15"/>
      <c r="AG1200" s="20"/>
      <c r="AH1200" s="5"/>
      <c r="AK1200" s="6"/>
      <c r="AL1200" s="20"/>
      <c r="AM1200" s="11"/>
      <c r="AN1200" s="13"/>
      <c r="AO1200" s="13"/>
      <c r="AP1200" s="15"/>
      <c r="AR1200" s="5"/>
      <c r="AU1200" s="6"/>
      <c r="AW1200" s="11"/>
      <c r="AX1200" s="13"/>
      <c r="AY1200" s="13"/>
      <c r="AZ1200" s="15"/>
      <c r="BA1200" s="20"/>
      <c r="BB1200" s="5"/>
      <c r="BE1200" s="6"/>
      <c r="BG1200" s="11"/>
      <c r="BH1200" s="13"/>
      <c r="BI1200" s="13"/>
      <c r="BJ1200" s="15"/>
      <c r="BL1200" s="5"/>
      <c r="BO1200" s="6"/>
      <c r="BQ1200" s="11"/>
      <c r="BR1200" s="13"/>
      <c r="BS1200" s="13"/>
      <c r="BT1200" s="15"/>
      <c r="BU1200" s="20"/>
      <c r="BV1200" s="5"/>
      <c r="BY1200" s="6"/>
      <c r="CA1200" s="11"/>
      <c r="CB1200" s="13"/>
      <c r="CC1200" s="13"/>
      <c r="CD1200" s="15"/>
      <c r="CF1200" s="5"/>
      <c r="CI1200" s="6"/>
      <c r="CK1200" s="11"/>
      <c r="CL1200" s="13"/>
      <c r="CM1200" s="13"/>
      <c r="CN1200" s="15"/>
      <c r="CP1200" s="5"/>
      <c r="CS1200" s="6"/>
      <c r="CW1200" s="52"/>
    </row>
    <row r="1201" spans="1:101" ht="18" customHeight="1" thickBot="1">
      <c r="D1201" s="11" t="s">
        <v>6</v>
      </c>
      <c r="E1201" s="13"/>
      <c r="F1201" s="13" t="s">
        <v>7</v>
      </c>
      <c r="G1201" s="15"/>
      <c r="H1201" s="10"/>
      <c r="I1201" s="11" t="s">
        <v>8</v>
      </c>
      <c r="J1201" s="13"/>
      <c r="K1201" s="13" t="s">
        <v>9</v>
      </c>
      <c r="L1201" s="15"/>
      <c r="N1201" s="251" t="s">
        <v>26</v>
      </c>
      <c r="O1201" s="252"/>
      <c r="P1201" s="253" t="s">
        <v>27</v>
      </c>
      <c r="Q1201" s="254"/>
      <c r="S1201" s="11" t="s">
        <v>13</v>
      </c>
      <c r="T1201" s="13"/>
      <c r="U1201" s="13" t="s">
        <v>14</v>
      </c>
      <c r="V1201" s="15"/>
      <c r="W1201" s="20"/>
      <c r="X1201" s="251" t="s">
        <v>26</v>
      </c>
      <c r="Y1201" s="252"/>
      <c r="Z1201" s="253" t="s">
        <v>27</v>
      </c>
      <c r="AA1201" s="254"/>
      <c r="AB1201" s="20"/>
      <c r="AC1201" s="11" t="s">
        <v>8</v>
      </c>
      <c r="AD1201" s="13"/>
      <c r="AE1201" s="13" t="s">
        <v>9</v>
      </c>
      <c r="AF1201" s="15"/>
      <c r="AG1201" s="20"/>
      <c r="AH1201" s="251" t="s">
        <v>26</v>
      </c>
      <c r="AI1201" s="252"/>
      <c r="AJ1201" s="253" t="s">
        <v>27</v>
      </c>
      <c r="AK1201" s="254"/>
      <c r="AL1201" s="20"/>
      <c r="AM1201" s="11" t="s">
        <v>13</v>
      </c>
      <c r="AN1201" s="13"/>
      <c r="AO1201" s="13" t="s">
        <v>14</v>
      </c>
      <c r="AP1201" s="15"/>
      <c r="AR1201" s="251" t="s">
        <v>26</v>
      </c>
      <c r="AS1201" s="252"/>
      <c r="AT1201" s="253" t="s">
        <v>27</v>
      </c>
      <c r="AU1201" s="254"/>
      <c r="AV1201" s="36"/>
      <c r="AW1201" s="11" t="s">
        <v>8</v>
      </c>
      <c r="AX1201" s="13"/>
      <c r="AY1201" s="13" t="s">
        <v>9</v>
      </c>
      <c r="AZ1201" s="15"/>
      <c r="BA1201" s="20"/>
      <c r="BB1201" s="251" t="s">
        <v>26</v>
      </c>
      <c r="BC1201" s="252"/>
      <c r="BD1201" s="253" t="s">
        <v>27</v>
      </c>
      <c r="BE1201" s="254"/>
      <c r="BF1201" s="36"/>
      <c r="BG1201" s="11" t="s">
        <v>13</v>
      </c>
      <c r="BH1201" s="13"/>
      <c r="BI1201" s="13" t="s">
        <v>14</v>
      </c>
      <c r="BJ1201" s="15"/>
      <c r="BK1201" s="36"/>
      <c r="BL1201" s="251" t="s">
        <v>26</v>
      </c>
      <c r="BM1201" s="252"/>
      <c r="BN1201" s="253" t="s">
        <v>27</v>
      </c>
      <c r="BO1201" s="254"/>
      <c r="BP1201" s="36"/>
      <c r="BQ1201" s="11" t="s">
        <v>8</v>
      </c>
      <c r="BR1201" s="13"/>
      <c r="BS1201" s="13" t="s">
        <v>9</v>
      </c>
      <c r="BT1201" s="15"/>
      <c r="BU1201" s="20"/>
      <c r="BV1201" s="251" t="s">
        <v>26</v>
      </c>
      <c r="BW1201" s="252"/>
      <c r="BX1201" s="253" t="s">
        <v>27</v>
      </c>
      <c r="BY1201" s="254"/>
      <c r="BZ1201" s="36"/>
      <c r="CA1201" s="11" t="s">
        <v>13</v>
      </c>
      <c r="CB1201" s="13"/>
      <c r="CC1201" s="13" t="s">
        <v>14</v>
      </c>
      <c r="CD1201" s="15"/>
      <c r="CE1201" s="36"/>
      <c r="CF1201" s="251" t="s">
        <v>26</v>
      </c>
      <c r="CG1201" s="252"/>
      <c r="CH1201" s="253" t="s">
        <v>27</v>
      </c>
      <c r="CI1201" s="254"/>
      <c r="CK1201" s="11" t="s">
        <v>28</v>
      </c>
      <c r="CL1201" s="13"/>
      <c r="CM1201" s="13" t="s">
        <v>29</v>
      </c>
      <c r="CN1201" s="15"/>
      <c r="CP1201" s="251" t="s">
        <v>26</v>
      </c>
      <c r="CQ1201" s="252"/>
      <c r="CR1201" s="253" t="s">
        <v>27</v>
      </c>
      <c r="CS1201" s="254"/>
      <c r="CU1201" s="38" t="s">
        <v>37</v>
      </c>
      <c r="CW1201" s="53" t="s">
        <v>45</v>
      </c>
    </row>
    <row r="1202" spans="1:101" ht="18" customHeight="1" thickTop="1" thickBot="1">
      <c r="D1202" s="16">
        <v>0</v>
      </c>
      <c r="E1202" s="17">
        <v>0</v>
      </c>
      <c r="F1202" s="18">
        <v>1</v>
      </c>
      <c r="G1202" s="19">
        <v>0</v>
      </c>
      <c r="H1202" s="10"/>
      <c r="I1202" s="16">
        <v>0</v>
      </c>
      <c r="J1202" s="17">
        <f t="shared" ref="J1202" si="12671">-1/($J$4*$B1199)</f>
        <v>-0.90793453065686336</v>
      </c>
      <c r="K1202" s="18">
        <v>1</v>
      </c>
      <c r="L1202" s="19">
        <v>0</v>
      </c>
      <c r="N1202" s="1">
        <f t="shared" ref="N1202" si="12672">D1202*I1199+F1202*I1202-E1202*J1199-G1202*J1202</f>
        <v>0</v>
      </c>
      <c r="O1202" s="4">
        <f t="shared" ref="O1202" si="12673">(D1202*J1199+E1202*I1199+F1202*J1202+G1202*I1202)</f>
        <v>-0.90793453065686336</v>
      </c>
      <c r="P1202" s="2">
        <f t="shared" ref="P1202" si="12674">D1202*K1199+F1202*K1202-E1202*L1199-G1202*L1202</f>
        <v>1</v>
      </c>
      <c r="Q1202" s="3">
        <f t="shared" ref="Q1202" si="12675">(D1202*L1199+E1202*K1199+F1202*L1202+G1202*K1202)</f>
        <v>0</v>
      </c>
      <c r="S1202" s="16">
        <v>0</v>
      </c>
      <c r="T1202" s="17">
        <v>0</v>
      </c>
      <c r="U1202" s="18">
        <v>1</v>
      </c>
      <c r="V1202" s="19">
        <v>0</v>
      </c>
      <c r="W1202" s="20"/>
      <c r="X1202" s="1">
        <f t="shared" ref="X1202" si="12676">N1202*S1199+P1202*S1202-O1202*T1199-Q1202*T1202</f>
        <v>0</v>
      </c>
      <c r="Y1202" s="4">
        <f t="shared" ref="Y1202" si="12677">(N1202*T1199+O1202*S1199+P1202*T1202+Q1202*S1202)</f>
        <v>-0.90793453065686336</v>
      </c>
      <c r="Z1202" s="2">
        <f t="shared" ref="Z1202" si="12678">N1202*U1199+P1202*U1202-O1202*V1199-Q1202*V1202</f>
        <v>-0.13194398051228307</v>
      </c>
      <c r="AA1202" s="3">
        <f t="shared" ref="AA1202" si="12679">(N1202*V1199+O1202*U1199+P1202*V1202+Q1202*U1202)</f>
        <v>0</v>
      </c>
      <c r="AB1202" s="20"/>
      <c r="AC1202" s="16">
        <v>0</v>
      </c>
      <c r="AD1202" s="17">
        <f t="shared" ref="AD1202" si="12680">-1/($AD$4*$B1199)</f>
        <v>-1.0372712298302609</v>
      </c>
      <c r="AE1202" s="18">
        <v>1</v>
      </c>
      <c r="AF1202" s="19">
        <v>0</v>
      </c>
      <c r="AG1202" s="20"/>
      <c r="AH1202" s="1">
        <f t="shared" ref="AH1202" si="12681">X1202*AC1199+Z1202*AC1202-Y1202*AD1199-AA1202*AD1202</f>
        <v>0</v>
      </c>
      <c r="AI1202" s="4">
        <f t="shared" ref="AI1202" si="12682">(X1202*AD1199+Y1202*AC1199+Z1202*AD1202+AA1202*AC1202)</f>
        <v>-0.77107283572218754</v>
      </c>
      <c r="AJ1202" s="2">
        <f t="shared" ref="AJ1202" si="12683">X1202*AE1199+Z1202*AE1202-Y1202*AF1199-AA1202*AF1202</f>
        <v>-0.13194398051228307</v>
      </c>
      <c r="AK1202" s="3">
        <f t="shared" ref="AK1202" si="12684">(X1202*AF1199+Y1202*AE1199+Z1202*AF1202+AA1202*AE1202)</f>
        <v>0</v>
      </c>
      <c r="AL1202" s="20"/>
      <c r="AM1202" s="16">
        <v>0</v>
      </c>
      <c r="AN1202" s="17">
        <v>0</v>
      </c>
      <c r="AO1202" s="18">
        <v>1</v>
      </c>
      <c r="AP1202" s="19">
        <v>0</v>
      </c>
      <c r="AR1202" s="1">
        <f t="shared" ref="AR1202" si="12685">AH1202*AM1199+AJ1202*AM1202-AI1202*AN1199-AK1202*AN1202</f>
        <v>0</v>
      </c>
      <c r="AS1202" s="4">
        <f t="shared" ref="AS1202" si="12686">(AH1202*AN1199+AI1202*AM1199+AJ1202*AN1202+AK1202*AM1202)</f>
        <v>-0.77107283572218754</v>
      </c>
      <c r="AT1202" s="2">
        <f t="shared" ref="AT1202" si="12687">AH1202*AO1199+AJ1202*AO1202-AI1202*AP1199-AK1202*AP1202</f>
        <v>-1.1309578043684327</v>
      </c>
      <c r="AU1202" s="3">
        <f t="shared" ref="AU1202" si="12688">(AH1202*AP1199+AI1202*AO1199+AJ1202*AP1202+AK1202*AO1202)</f>
        <v>0</v>
      </c>
      <c r="AV1202" s="20"/>
      <c r="AW1202" s="16">
        <v>0</v>
      </c>
      <c r="AX1202" s="17">
        <f t="shared" ref="AX1202" si="12689">-1/($AX$4*$B1199)</f>
        <v>-1.0372712298302609</v>
      </c>
      <c r="AY1202" s="18">
        <v>1</v>
      </c>
      <c r="AZ1202" s="19">
        <v>0</v>
      </c>
      <c r="BA1202" s="20"/>
      <c r="BB1202" s="1">
        <f t="shared" ref="BB1202" si="12690">AR1202*AW1199+AT1202*AW1202-AS1202*AX1199-AU1202*AX1202</f>
        <v>0</v>
      </c>
      <c r="BC1202" s="4">
        <f t="shared" ref="BC1202" si="12691">(AR1202*AX1199+AS1202*AW1199+AT1202*AX1202+AU1202*AW1202)</f>
        <v>0.40203715690118835</v>
      </c>
      <c r="BD1202" s="2">
        <f t="shared" ref="BD1202" si="12692">AR1202*AY1199+AT1202*AY1202-AS1202*AZ1199-AU1202*AZ1202</f>
        <v>-1.1309578043684327</v>
      </c>
      <c r="BE1202" s="3">
        <f t="shared" ref="BE1202" si="12693">(AR1202*AZ1199+AS1202*AY1199+AT1202*AZ1202+AU1202*AY1202)</f>
        <v>0</v>
      </c>
      <c r="BF1202" s="20"/>
      <c r="BG1202" s="16">
        <v>0</v>
      </c>
      <c r="BH1202" s="17">
        <v>0</v>
      </c>
      <c r="BI1202" s="18">
        <v>1</v>
      </c>
      <c r="BJ1202" s="19">
        <v>0</v>
      </c>
      <c r="BK1202" s="20"/>
      <c r="BL1202" s="1">
        <f t="shared" ref="BL1202" si="12694">BB1202*BG1199+BD1202*BG1202-BC1202*BH1199-BE1202*BH1202</f>
        <v>0</v>
      </c>
      <c r="BM1202" s="4">
        <f t="shared" ref="BM1202" si="12695">(BB1202*BH1199+BC1202*BG1199+BD1202*BH1202+BE1202*BG1202)</f>
        <v>0.40203715690118835</v>
      </c>
      <c r="BN1202" s="2">
        <f t="shared" ref="BN1202" si="12696">BB1202*BI1199+BD1202*BI1202-BC1202*BJ1199-BE1202*BJ1202</f>
        <v>-0.62972833866308808</v>
      </c>
      <c r="BO1202" s="3">
        <f t="shared" ref="BO1202" si="12697">(BB1202*BJ1199+BC1202*BI1199+BD1202*BJ1202+BE1202*BI1202)</f>
        <v>0</v>
      </c>
      <c r="BP1202" s="20"/>
      <c r="BQ1202" s="16">
        <v>0</v>
      </c>
      <c r="BR1202" s="17">
        <f t="shared" ref="BR1202" si="12698">-1/($BR$4*$B1199)</f>
        <v>-0.90793453065686336</v>
      </c>
      <c r="BS1202" s="18">
        <v>1</v>
      </c>
      <c r="BT1202" s="19">
        <v>0</v>
      </c>
      <c r="BU1202" s="20"/>
      <c r="BV1202" s="1">
        <f t="shared" ref="BV1202" si="12699">BL1202*BQ1199+BN1202*BQ1202-BM1202*BR1199-BO1202*BR1202</f>
        <v>0</v>
      </c>
      <c r="BW1202" s="4">
        <f t="shared" ref="BW1202" si="12700">(BL1202*BR1199+BM1202*BQ1199+BN1202*BR1202+BO1202*BQ1202)</f>
        <v>0.97378926050658554</v>
      </c>
      <c r="BX1202" s="2">
        <f t="shared" ref="BX1202" si="12701">BL1202*BS1199+BN1202*BS1202-BM1202*BT1199-BO1202*BT1202</f>
        <v>-0.62972833866308808</v>
      </c>
      <c r="BY1202" s="3">
        <f t="shared" ref="BY1202" si="12702">(BL1202*BT1199+BM1202*BS1199+BN1202*BT1202+BO1202*BS1202)</f>
        <v>0</v>
      </c>
      <c r="BZ1202" s="20"/>
      <c r="CA1202" s="16">
        <v>0</v>
      </c>
      <c r="CB1202" s="17">
        <v>0</v>
      </c>
      <c r="CC1202" s="18">
        <v>1</v>
      </c>
      <c r="CD1202" s="19">
        <v>0</v>
      </c>
      <c r="CE1202" s="20"/>
      <c r="CF1202" s="1">
        <f t="shared" ref="CF1202" si="12703">BV1202*CA1199+BX1202*CA1202-BW1202*CB1199-BY1202*CB1202</f>
        <v>0</v>
      </c>
      <c r="CG1202" s="4">
        <f t="shared" ref="CG1202" si="12704">(BV1202*CB1199+BW1202*CA1199+BX1202*CB1202+BY1202*CA1202)</f>
        <v>0.97378926050658554</v>
      </c>
      <c r="CH1202" s="2">
        <f t="shared" ref="CH1202" si="12705">BV1202*CC1199+BX1202*CC1202-BW1202*CD1199-BY1202*CD1202</f>
        <v>5.6724912603181021E-3</v>
      </c>
      <c r="CI1202" s="3">
        <f t="shared" ref="CI1202" si="12706">(BV1202*CD1199+BW1202*CC1199+BX1202*CD1202+BY1202*CC1202)</f>
        <v>0</v>
      </c>
      <c r="CK1202" s="16">
        <f t="shared" ref="CK1202" si="12707">1/$CL$4</f>
        <v>1</v>
      </c>
      <c r="CL1202" s="17">
        <v>0</v>
      </c>
      <c r="CM1202" s="18">
        <v>1</v>
      </c>
      <c r="CN1202" s="19">
        <v>0</v>
      </c>
      <c r="CP1202" s="1">
        <f t="shared" ref="CP1202" si="12708">CF1202*CK1199+CH1202*CK1202-CG1202*CL1199-CI1202*CL1202</f>
        <v>5.6724912603181021E-3</v>
      </c>
      <c r="CQ1202" s="4">
        <f t="shared" ref="CQ1202" si="12709">(CF1202*CL1199+CG1202*CK1199+CH1202*CL1202+CI1202*CK1202)</f>
        <v>0.97378926050658554</v>
      </c>
      <c r="CR1202" s="2">
        <f t="shared" ref="CR1202" si="12710">CF1202*CM1199+CH1202*CM1202-CG1202*CN1199-CI1202*CN1202</f>
        <v>5.6724912603181021E-3</v>
      </c>
      <c r="CS1202" s="3">
        <f t="shared" ref="CS1202" si="12711">(CF1202*CN1199+CG1202*CM1199+CH1202*CN1202+CI1202*CM1202)</f>
        <v>0</v>
      </c>
      <c r="CU1202" s="39">
        <f t="shared" ref="CU1202" si="12712">(180/PI())*ATAN(-1*(CQ1199/CP1199))</f>
        <v>-89.683501974001572</v>
      </c>
      <c r="CW1202" s="54">
        <f t="shared" ref="CW1202" si="12713">20*LOG(((1-(10^(CU1199/20)^2)*(1-((1-CW1199)/(1+CW1199))^2))^0.5))</f>
        <v>-28.514061465996544</v>
      </c>
    </row>
    <row r="1203" spans="1:101" ht="18" customHeight="1">
      <c r="E1203" s="20"/>
      <c r="F1203" s="20"/>
      <c r="G1203" s="20"/>
      <c r="H1203" s="20"/>
      <c r="I1203" s="20"/>
      <c r="J1203" s="20"/>
      <c r="K1203" s="20"/>
      <c r="L1203" s="20"/>
      <c r="M1203" s="20"/>
      <c r="N1203" s="20"/>
      <c r="O1203" s="20"/>
      <c r="P1203" s="20"/>
      <c r="Q1203" s="20"/>
      <c r="R1203" s="20"/>
      <c r="S1203" s="20"/>
      <c r="T1203" s="20"/>
      <c r="U1203" s="20"/>
      <c r="V1203" s="20"/>
      <c r="W1203" s="20"/>
      <c r="X1203" s="20"/>
      <c r="Y1203" s="20"/>
      <c r="Z1203" s="20"/>
      <c r="AA1203" s="20"/>
      <c r="AB1203" s="30"/>
      <c r="AC1203" s="20"/>
      <c r="AD1203" s="20"/>
      <c r="AE1203" s="20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  <c r="BA1203" s="20"/>
      <c r="BB1203" s="20"/>
      <c r="BC1203" s="20"/>
      <c r="BD1203" s="20"/>
      <c r="BE1203" s="20"/>
      <c r="BF1203" s="20"/>
      <c r="BG1203" s="20"/>
      <c r="BH1203" s="20"/>
      <c r="BI1203" s="20"/>
      <c r="BJ1203" s="20"/>
      <c r="BK1203" s="20"/>
      <c r="BL1203" s="20"/>
      <c r="BM1203" s="20"/>
      <c r="BN1203" s="20"/>
      <c r="BO1203" s="20"/>
      <c r="BP1203" s="20"/>
      <c r="BQ1203" s="20"/>
      <c r="BR1203" s="20"/>
      <c r="BS1203" s="20"/>
      <c r="BT1203" s="20"/>
      <c r="BU1203" s="20"/>
      <c r="BV1203" s="20"/>
      <c r="BW1203" s="20"/>
      <c r="BX1203" s="20"/>
      <c r="BY1203" s="20"/>
      <c r="BZ1203" s="20"/>
      <c r="CA1203" s="20"/>
      <c r="CB1203" s="20"/>
      <c r="CC1203" s="20"/>
      <c r="CD1203" s="20"/>
      <c r="CE1203" s="20"/>
      <c r="CF1203" s="20"/>
      <c r="CG1203" s="20"/>
      <c r="CH1203" s="20"/>
      <c r="CI1203" s="20"/>
      <c r="CJ1203" s="20"/>
      <c r="CK1203" s="20"/>
      <c r="CL1203" s="20"/>
    </row>
    <row r="1204" spans="1:101" ht="18" customHeight="1"/>
    <row r="1205" spans="1:101" ht="18" customHeight="1" thickBot="1">
      <c r="A1205" s="23"/>
      <c r="B1205" s="23"/>
      <c r="C1205" s="23"/>
      <c r="D1205" s="20" t="s">
        <v>15</v>
      </c>
      <c r="E1205" s="20"/>
      <c r="F1205" s="20"/>
      <c r="G1205" s="20"/>
      <c r="H1205" s="20"/>
      <c r="I1205" s="20" t="s">
        <v>16</v>
      </c>
      <c r="J1205" s="20"/>
      <c r="K1205" s="20"/>
      <c r="L1205" s="20"/>
      <c r="M1205" s="23"/>
      <c r="N1205" s="23"/>
      <c r="O1205" s="24" t="s">
        <v>17</v>
      </c>
      <c r="P1205" s="23"/>
      <c r="Q1205" s="23"/>
      <c r="R1205" s="23"/>
      <c r="S1205" s="20"/>
      <c r="T1205" s="20" t="s">
        <v>18</v>
      </c>
      <c r="U1205" s="23"/>
      <c r="V1205" s="23"/>
      <c r="W1205" s="23"/>
      <c r="X1205" s="23"/>
      <c r="Y1205" s="24" t="s">
        <v>19</v>
      </c>
      <c r="Z1205" s="23"/>
      <c r="AA1205" s="23"/>
      <c r="AB1205" s="23"/>
      <c r="AC1205" s="24" t="s">
        <v>20</v>
      </c>
      <c r="AD1205" s="20"/>
      <c r="AE1205" s="20"/>
      <c r="AF1205" s="20"/>
      <c r="AG1205" s="20"/>
      <c r="AH1205" s="23"/>
      <c r="AI1205" s="24" t="s">
        <v>21</v>
      </c>
      <c r="AJ1205" s="23"/>
      <c r="AK1205" s="23"/>
      <c r="AL1205" s="20"/>
      <c r="AM1205" s="24" t="s">
        <v>31</v>
      </c>
      <c r="AN1205" s="20"/>
      <c r="AO1205" s="23"/>
      <c r="AP1205" s="23"/>
      <c r="AQ1205" s="23"/>
      <c r="AR1205" s="23"/>
      <c r="AS1205" s="24" t="s">
        <v>91</v>
      </c>
      <c r="AT1205" s="23"/>
      <c r="AU1205" s="23"/>
      <c r="AV1205" s="23"/>
      <c r="AW1205" s="24" t="s">
        <v>32</v>
      </c>
      <c r="AX1205" s="20"/>
      <c r="AY1205" s="20"/>
      <c r="AZ1205" s="20"/>
      <c r="BA1205" s="20"/>
      <c r="BB1205" s="23"/>
      <c r="BC1205" s="24" t="s">
        <v>22</v>
      </c>
      <c r="BD1205" s="23"/>
      <c r="BE1205" s="23"/>
      <c r="BF1205" s="23"/>
      <c r="BG1205" s="24" t="s">
        <v>33</v>
      </c>
      <c r="BH1205" s="20"/>
      <c r="BI1205" s="23"/>
      <c r="BJ1205" s="23"/>
      <c r="BK1205" s="23"/>
      <c r="BL1205" s="23"/>
      <c r="BM1205" s="24" t="s">
        <v>34</v>
      </c>
      <c r="BN1205" s="23"/>
      <c r="BO1205" s="23"/>
      <c r="BP1205" s="23"/>
      <c r="BQ1205" s="24" t="s">
        <v>89</v>
      </c>
      <c r="BR1205" s="20"/>
      <c r="BS1205" s="20"/>
      <c r="BT1205" s="20"/>
      <c r="BU1205" s="20"/>
      <c r="BV1205" s="23"/>
      <c r="BW1205" s="24" t="s">
        <v>35</v>
      </c>
      <c r="BX1205" s="23"/>
      <c r="BY1205" s="23"/>
      <c r="BZ1205" s="23"/>
      <c r="CA1205" s="24" t="s">
        <v>90</v>
      </c>
      <c r="CB1205" s="20"/>
      <c r="CC1205" s="23"/>
      <c r="CD1205" s="23"/>
      <c r="CE1205" s="23"/>
      <c r="CF1205" s="23"/>
      <c r="CG1205" s="24" t="s">
        <v>92</v>
      </c>
      <c r="CH1205" s="23"/>
      <c r="CI1205" s="23"/>
      <c r="CJ1205" s="23"/>
      <c r="CK1205" s="24" t="s">
        <v>36</v>
      </c>
      <c r="CL1205" s="24"/>
      <c r="CM1205" s="23"/>
      <c r="CN1205" s="23"/>
      <c r="CO1205" s="23"/>
      <c r="CP1205" s="23"/>
      <c r="CQ1205" s="24" t="s">
        <v>93</v>
      </c>
      <c r="CR1205" s="23"/>
      <c r="CS1205" s="23"/>
    </row>
    <row r="1206" spans="1:101" ht="18" customHeight="1" thickBot="1">
      <c r="A1206" s="23"/>
      <c r="B1206" s="33"/>
      <c r="C1206" s="23"/>
      <c r="D1206" s="7" t="s">
        <v>2</v>
      </c>
      <c r="E1206" s="8"/>
      <c r="F1206" s="8" t="s">
        <v>3</v>
      </c>
      <c r="G1206" s="9"/>
      <c r="H1206" s="10"/>
      <c r="I1206" s="7" t="s">
        <v>4</v>
      </c>
      <c r="J1206" s="8"/>
      <c r="K1206" s="8" t="s">
        <v>5</v>
      </c>
      <c r="L1206" s="9"/>
      <c r="M1206" s="23"/>
      <c r="N1206" s="251" t="s">
        <v>79</v>
      </c>
      <c r="O1206" s="252"/>
      <c r="P1206" s="253" t="s">
        <v>80</v>
      </c>
      <c r="Q1206" s="254"/>
      <c r="R1206" s="23"/>
      <c r="S1206" s="7" t="s">
        <v>11</v>
      </c>
      <c r="T1206" s="8"/>
      <c r="U1206" s="8" t="s">
        <v>12</v>
      </c>
      <c r="V1206" s="9"/>
      <c r="W1206" s="20"/>
      <c r="X1206" s="251" t="s">
        <v>79</v>
      </c>
      <c r="Y1206" s="252"/>
      <c r="Z1206" s="253" t="s">
        <v>80</v>
      </c>
      <c r="AA1206" s="254"/>
      <c r="AB1206" s="20"/>
      <c r="AC1206" s="7" t="s">
        <v>4</v>
      </c>
      <c r="AD1206" s="8"/>
      <c r="AE1206" s="8" t="s">
        <v>5</v>
      </c>
      <c r="AF1206" s="9"/>
      <c r="AG1206" s="20"/>
      <c r="AH1206" s="251" t="s">
        <v>0</v>
      </c>
      <c r="AI1206" s="252"/>
      <c r="AJ1206" s="253" t="s">
        <v>1</v>
      </c>
      <c r="AK1206" s="254"/>
      <c r="AL1206" s="20"/>
      <c r="AM1206" s="7" t="s">
        <v>11</v>
      </c>
      <c r="AN1206" s="8"/>
      <c r="AO1206" s="8" t="s">
        <v>12</v>
      </c>
      <c r="AP1206" s="9"/>
      <c r="AQ1206" s="23"/>
      <c r="AR1206" s="251" t="s">
        <v>0</v>
      </c>
      <c r="AS1206" s="252"/>
      <c r="AT1206" s="253" t="s">
        <v>1</v>
      </c>
      <c r="AU1206" s="254"/>
      <c r="AV1206" s="36"/>
      <c r="AW1206" s="7" t="s">
        <v>4</v>
      </c>
      <c r="AX1206" s="8"/>
      <c r="AY1206" s="8" t="s">
        <v>5</v>
      </c>
      <c r="AZ1206" s="9"/>
      <c r="BA1206" s="20"/>
      <c r="BB1206" s="251" t="s">
        <v>0</v>
      </c>
      <c r="BC1206" s="252"/>
      <c r="BD1206" s="253" t="s">
        <v>1</v>
      </c>
      <c r="BE1206" s="254"/>
      <c r="BF1206" s="36"/>
      <c r="BG1206" s="7" t="s">
        <v>11</v>
      </c>
      <c r="BH1206" s="8"/>
      <c r="BI1206" s="8" t="s">
        <v>12</v>
      </c>
      <c r="BJ1206" s="9"/>
      <c r="BK1206" s="36"/>
      <c r="BL1206" s="251" t="s">
        <v>0</v>
      </c>
      <c r="BM1206" s="252"/>
      <c r="BN1206" s="253" t="s">
        <v>1</v>
      </c>
      <c r="BO1206" s="254"/>
      <c r="BP1206" s="36"/>
      <c r="BQ1206" s="7" t="s">
        <v>4</v>
      </c>
      <c r="BR1206" s="8"/>
      <c r="BS1206" s="8" t="s">
        <v>5</v>
      </c>
      <c r="BT1206" s="9"/>
      <c r="BU1206" s="20"/>
      <c r="BV1206" s="251" t="s">
        <v>0</v>
      </c>
      <c r="BW1206" s="252"/>
      <c r="BX1206" s="253" t="s">
        <v>1</v>
      </c>
      <c r="BY1206" s="254"/>
      <c r="BZ1206" s="36"/>
      <c r="CA1206" s="7" t="s">
        <v>11</v>
      </c>
      <c r="CB1206" s="8"/>
      <c r="CC1206" s="8" t="s">
        <v>12</v>
      </c>
      <c r="CD1206" s="9"/>
      <c r="CE1206" s="36"/>
      <c r="CF1206" s="251" t="s">
        <v>0</v>
      </c>
      <c r="CG1206" s="252"/>
      <c r="CH1206" s="253" t="s">
        <v>1</v>
      </c>
      <c r="CI1206" s="254"/>
      <c r="CJ1206" s="23"/>
      <c r="CK1206" s="7" t="s">
        <v>23</v>
      </c>
      <c r="CL1206" s="8"/>
      <c r="CM1206" s="8" t="s">
        <v>24</v>
      </c>
      <c r="CN1206" s="9"/>
      <c r="CO1206" s="23"/>
      <c r="CP1206" s="251" t="s">
        <v>0</v>
      </c>
      <c r="CQ1206" s="252"/>
      <c r="CR1206" s="253" t="s">
        <v>1</v>
      </c>
      <c r="CS1206" s="254"/>
      <c r="CU1206" s="26" t="s">
        <v>25</v>
      </c>
      <c r="CW1206" s="50" t="s">
        <v>44</v>
      </c>
    </row>
    <row r="1207" spans="1:101" ht="18" customHeight="1" thickTop="1" thickBot="1">
      <c r="B1207" s="34">
        <v>1.62</v>
      </c>
      <c r="D1207" s="11">
        <v>1</v>
      </c>
      <c r="E1207" s="12">
        <v>0</v>
      </c>
      <c r="F1207" s="13">
        <v>0</v>
      </c>
      <c r="G1207" s="40">
        <f t="shared" ref="G1207" si="12714">-1/($E$4*$B1207)</f>
        <v>-0.64847562834046002</v>
      </c>
      <c r="H1207" s="10"/>
      <c r="I1207" s="11">
        <v>1</v>
      </c>
      <c r="J1207" s="12">
        <v>0</v>
      </c>
      <c r="K1207" s="13">
        <v>0</v>
      </c>
      <c r="L1207" s="14">
        <v>0</v>
      </c>
      <c r="N1207" s="1">
        <f t="shared" ref="N1207" si="12715">D1207*I1207+F1207*I1210-E1207*J1207-G1207*J1210</f>
        <v>0.41486098853818942</v>
      </c>
      <c r="O1207" s="4">
        <f t="shared" ref="O1207" si="12716">(D1207*J1207+E1207*I1207+F1207*J1210+G1207*I1210)</f>
        <v>0</v>
      </c>
      <c r="P1207" s="2">
        <f t="shared" ref="P1207" si="12717">D1207*K1207+F1207*K1210-E1207*L1207-G1207*L1210</f>
        <v>0</v>
      </c>
      <c r="Q1207" s="3">
        <f t="shared" ref="Q1207" si="12718">(D1207*L1207+E1207*K1207+F1207*L1210+G1207*K1210)</f>
        <v>-0.64847562834046002</v>
      </c>
      <c r="S1207" s="11">
        <v>1</v>
      </c>
      <c r="T1207" s="12">
        <v>0</v>
      </c>
      <c r="U1207" s="13">
        <v>0</v>
      </c>
      <c r="V1207" s="40">
        <f t="shared" ref="V1207" si="12719">-1/($T$4*$B1207)</f>
        <v>-1.2390284034871215</v>
      </c>
      <c r="W1207" s="20"/>
      <c r="X1207" s="1">
        <f t="shared" ref="X1207" si="12720">N1207*S1207+P1207*S1210-O1207*T1207-Q1207*T1210</f>
        <v>0.41486098853818942</v>
      </c>
      <c r="Y1207" s="4">
        <f t="shared" ref="Y1207" si="12721">(N1207*T1207+O1207*S1207+P1207*T1210+Q1207*S1210)</f>
        <v>0</v>
      </c>
      <c r="Z1207" s="2">
        <f t="shared" ref="Z1207" si="12722">N1207*U1207+P1207*U1210-O1207*V1207-Q1207*V1210</f>
        <v>0</v>
      </c>
      <c r="AA1207" s="3">
        <f t="shared" ref="AA1207" si="12723">(N1207*V1207+O1207*U1207+P1207*V1210+Q1207*U1210)</f>
        <v>-1.1625001766380219</v>
      </c>
      <c r="AB1207" s="20"/>
      <c r="AC1207" s="11">
        <v>1</v>
      </c>
      <c r="AD1207" s="12">
        <v>0</v>
      </c>
      <c r="AE1207" s="13">
        <v>0</v>
      </c>
      <c r="AF1207" s="14">
        <v>0</v>
      </c>
      <c r="AG1207" s="20"/>
      <c r="AH1207" s="1">
        <f t="shared" ref="AH1207" si="12724">X1207*AC1207+Z1207*AC1210-Y1207*AD1207-AA1207*AD1210</f>
        <v>-0.78352361671967385</v>
      </c>
      <c r="AI1207" s="4">
        <f t="shared" ref="AI1207" si="12725">(X1207*AD1207+Y1207*AC1207+Z1207*AD1210+AA1207*AC1210)</f>
        <v>0</v>
      </c>
      <c r="AJ1207" s="2">
        <f t="shared" ref="AJ1207" si="12726">X1207*AE1207+Z1207*AE1210-Y1207*AF1207-AA1207*AF1210</f>
        <v>0</v>
      </c>
      <c r="AK1207" s="3">
        <f t="shared" ref="AK1207" si="12727">(X1207*AF1207+Y1207*AE1207+Z1207*AF1210+AA1207*AE1210)</f>
        <v>-1.1625001766380219</v>
      </c>
      <c r="AL1207" s="20"/>
      <c r="AM1207" s="11">
        <v>1</v>
      </c>
      <c r="AN1207" s="12">
        <v>0</v>
      </c>
      <c r="AO1207" s="13">
        <v>0</v>
      </c>
      <c r="AP1207" s="40">
        <f t="shared" ref="AP1207" si="12728">-1/($AN$4*$B1207)</f>
        <v>-1.2876177526434793</v>
      </c>
      <c r="AR1207" s="1">
        <f t="shared" ref="AR1207" si="12729">AH1207*AM1207+AJ1207*AM1210-AI1207*AN1207-AK1207*AN1210</f>
        <v>-0.78352361671967385</v>
      </c>
      <c r="AS1207" s="4">
        <f t="shared" ref="AS1207" si="12730">(AH1207*AN1207+AI1207*AM1207+AJ1207*AN1210+AK1207*AM1210)</f>
        <v>0</v>
      </c>
      <c r="AT1207" s="2">
        <f t="shared" ref="AT1207" si="12731">AH1207*AO1207+AJ1207*AO1210-AI1207*AP1207-AK1207*AP1210</f>
        <v>0</v>
      </c>
      <c r="AU1207" s="3">
        <f t="shared" ref="AU1207" si="12732">(AH1207*AP1207+AI1207*AO1207+AJ1207*AP1210+AK1207*AO1210)</f>
        <v>-0.15362125813434457</v>
      </c>
      <c r="AV1207" s="20"/>
      <c r="AW1207" s="11">
        <v>1</v>
      </c>
      <c r="AX1207" s="12">
        <v>0</v>
      </c>
      <c r="AY1207" s="13">
        <v>0</v>
      </c>
      <c r="AZ1207" s="14">
        <v>0</v>
      </c>
      <c r="BA1207" s="20"/>
      <c r="BB1207" s="1">
        <f t="shared" ref="BB1207" si="12733">AR1207*AW1207+AT1207*AW1210-AS1207*AX1207-AU1207*AX1210</f>
        <v>-0.94188690516317053</v>
      </c>
      <c r="BC1207" s="4">
        <f t="shared" ref="BC1207" si="12734">(AR1207*AX1207+AS1207*AW1207+AT1207*AX1210+AU1207*AW1210)</f>
        <v>0</v>
      </c>
      <c r="BD1207" s="2">
        <f t="shared" ref="BD1207" si="12735">AR1207*AY1207+AT1207*AY1210-AS1207*AZ1207-AU1207*AZ1210</f>
        <v>0</v>
      </c>
      <c r="BE1207" s="3">
        <f t="shared" ref="BE1207" si="12736">(AR1207*AZ1207+AS1207*AY1207+AT1207*AZ1210+AU1207*AY1210)</f>
        <v>-0.15362125813434457</v>
      </c>
      <c r="BF1207" s="20"/>
      <c r="BG1207" s="11">
        <v>1</v>
      </c>
      <c r="BH1207" s="12">
        <v>0</v>
      </c>
      <c r="BI1207" s="13">
        <v>0</v>
      </c>
      <c r="BJ1207" s="40">
        <f t="shared" ref="BJ1207" si="12737">-1/($BH$4*$B1207)</f>
        <v>-1.2390284034871215</v>
      </c>
      <c r="BK1207" s="20"/>
      <c r="BL1207" s="1">
        <f t="shared" ref="BL1207" si="12738">BB1207*BG1207+BD1207*BG1210-BC1207*BH1207-BE1207*BH1210</f>
        <v>-0.94188690516317053</v>
      </c>
      <c r="BM1207" s="4">
        <f t="shared" ref="BM1207" si="12739">(BB1207*BH1207+BC1207*BG1207+BD1207*BH1210+BE1207*BG1210)</f>
        <v>0</v>
      </c>
      <c r="BN1207" s="2">
        <f t="shared" ref="BN1207" si="12740">BB1207*BI1207+BD1207*BI1210-BC1207*BJ1207-BE1207*BJ1210</f>
        <v>0</v>
      </c>
      <c r="BO1207" s="3">
        <f t="shared" ref="BO1207" si="12741">(BB1207*BJ1207+BC1207*BI1207+BD1207*BJ1210+BE1207*BI1210)</f>
        <v>1.0134033702354044</v>
      </c>
      <c r="BP1207" s="20"/>
      <c r="BQ1207" s="11">
        <v>1</v>
      </c>
      <c r="BR1207" s="12">
        <v>0</v>
      </c>
      <c r="BS1207" s="13">
        <v>0</v>
      </c>
      <c r="BT1207" s="14">
        <v>0</v>
      </c>
      <c r="BU1207" s="20"/>
      <c r="BV1207" s="1">
        <f t="shared" ref="BV1207" si="12742">BL1207*BQ1207+BN1207*BQ1210-BM1207*BR1207-BO1207*BR1210</f>
        <v>-2.7462645628335891E-2</v>
      </c>
      <c r="BW1207" s="4">
        <f t="shared" ref="BW1207" si="12743">(BL1207*BR1207+BM1207*BQ1207+BN1207*BR1210+BO1207*BQ1210)</f>
        <v>0</v>
      </c>
      <c r="BX1207" s="2">
        <f t="shared" ref="BX1207" si="12744">BL1207*BS1207+BN1207*BS1210-BM1207*BT1207-BO1207*BT1210</f>
        <v>0</v>
      </c>
      <c r="BY1207" s="3">
        <f t="shared" ref="BY1207" si="12745">(BL1207*BT1207+BM1207*BS1207+BN1207*BT1210+BO1207*BS1210)</f>
        <v>1.0134033702354044</v>
      </c>
      <c r="BZ1207" s="20"/>
      <c r="CA1207" s="11">
        <v>1</v>
      </c>
      <c r="CB1207" s="12">
        <v>0</v>
      </c>
      <c r="CC1207" s="13">
        <v>0</v>
      </c>
      <c r="CD1207" s="40">
        <f t="shared" ref="CD1207" si="12746">-1/($CB$4*$B1207)</f>
        <v>-0.64847562834046002</v>
      </c>
      <c r="CE1207" s="20"/>
      <c r="CF1207" s="1">
        <f t="shared" ref="CF1207" si="12747">BV1207*CA1207+BX1207*CA1210-BW1207*CB1207-BY1207*CB1210</f>
        <v>-2.7462645628335891E-2</v>
      </c>
      <c r="CG1207" s="4">
        <f t="shared" ref="CG1207" si="12748">(BV1207*CB1207+BW1207*CA1207+BX1207*CB1210+BY1207*CA1210)</f>
        <v>0</v>
      </c>
      <c r="CH1207" s="2">
        <f t="shared" ref="CH1207" si="12749">BV1207*CC1207+BX1207*CC1210-BW1207*CD1207-BY1207*CD1210</f>
        <v>0</v>
      </c>
      <c r="CI1207" s="3">
        <f t="shared" ref="CI1207" si="12750">(BV1207*CD1207+BW1207*CC1207+BX1207*CD1210+BY1207*CC1210)</f>
        <v>1.0312122266151309</v>
      </c>
      <c r="CJ1207" s="28"/>
      <c r="CK1207" s="11">
        <v>1</v>
      </c>
      <c r="CL1207" s="12">
        <v>0</v>
      </c>
      <c r="CM1207" s="13">
        <v>0</v>
      </c>
      <c r="CN1207" s="14">
        <v>0</v>
      </c>
      <c r="CP1207" s="1">
        <f t="shared" ref="CP1207" si="12751">CF1207*CK1207+CH1207*CK1210-CG1207*CL1207-CI1207*CL1210</f>
        <v>-2.7462645628335891E-2</v>
      </c>
      <c r="CQ1207" s="4">
        <f t="shared" ref="CQ1207" si="12752">(CF1207*CL1207+CG1207*CK1207+CH1207*CL1210+CI1207*CK1210)</f>
        <v>1.0312122266151309</v>
      </c>
      <c r="CR1207" s="2">
        <f t="shared" ref="CR1207" si="12753">CF1207*CM1207+CH1207*CM1210-CG1207*CN1207-CI1207*CN1210</f>
        <v>0</v>
      </c>
      <c r="CS1207" s="3">
        <f t="shared" ref="CS1207" si="12754">(CF1207*CN1207+CG1207*CM1207+CH1207*CN1210+CI1207*CM1210)</f>
        <v>1.0312122266151309</v>
      </c>
      <c r="CU1207" s="29">
        <f t="shared" ref="CU1207" si="12755">20*LOG(((1+$CL$4)/$CL$4)/((CP1207+CP1210)^2+(CQ1207+CQ1210)^2)^0.5)</f>
        <v>-4.2000082991877734E-3</v>
      </c>
      <c r="CW1207" s="51">
        <f t="shared" ref="CW1207" si="12756">((CP1207^2+CQ1207^2)^0.5)/((CP1210^2+CQ1210^2)^0.5)</f>
        <v>1.0641513001460441</v>
      </c>
    </row>
    <row r="1208" spans="1:101" ht="18" customHeight="1" thickBot="1">
      <c r="D1208" s="11"/>
      <c r="E1208" s="13"/>
      <c r="F1208" s="13"/>
      <c r="G1208" s="15"/>
      <c r="H1208" s="10"/>
      <c r="I1208" s="11"/>
      <c r="J1208" s="13"/>
      <c r="K1208" s="13"/>
      <c r="L1208" s="15"/>
      <c r="N1208" s="5"/>
      <c r="Q1208" s="6"/>
      <c r="S1208" s="11"/>
      <c r="T1208" s="13"/>
      <c r="U1208" s="13"/>
      <c r="V1208" s="15"/>
      <c r="W1208" s="20"/>
      <c r="X1208" s="5"/>
      <c r="AA1208" s="6"/>
      <c r="AB1208" s="20"/>
      <c r="AC1208" s="11"/>
      <c r="AD1208" s="13"/>
      <c r="AE1208" s="13"/>
      <c r="AF1208" s="15"/>
      <c r="AG1208" s="20"/>
      <c r="AH1208" s="5"/>
      <c r="AK1208" s="6"/>
      <c r="AL1208" s="20"/>
      <c r="AM1208" s="11"/>
      <c r="AN1208" s="13"/>
      <c r="AO1208" s="13"/>
      <c r="AP1208" s="15"/>
      <c r="AR1208" s="5"/>
      <c r="AU1208" s="6"/>
      <c r="AW1208" s="11"/>
      <c r="AX1208" s="13"/>
      <c r="AY1208" s="13"/>
      <c r="AZ1208" s="15"/>
      <c r="BA1208" s="20"/>
      <c r="BB1208" s="5"/>
      <c r="BE1208" s="6"/>
      <c r="BG1208" s="11"/>
      <c r="BH1208" s="13"/>
      <c r="BI1208" s="13"/>
      <c r="BJ1208" s="15"/>
      <c r="BL1208" s="5"/>
      <c r="BO1208" s="6"/>
      <c r="BQ1208" s="11"/>
      <c r="BR1208" s="13"/>
      <c r="BS1208" s="13"/>
      <c r="BT1208" s="15"/>
      <c r="BU1208" s="20"/>
      <c r="BV1208" s="5"/>
      <c r="BY1208" s="6"/>
      <c r="CA1208" s="11"/>
      <c r="CB1208" s="13"/>
      <c r="CC1208" s="13"/>
      <c r="CD1208" s="15"/>
      <c r="CF1208" s="5"/>
      <c r="CI1208" s="6"/>
      <c r="CK1208" s="11"/>
      <c r="CL1208" s="13"/>
      <c r="CM1208" s="13"/>
      <c r="CN1208" s="15"/>
      <c r="CP1208" s="5"/>
      <c r="CS1208" s="6"/>
      <c r="CW1208" s="52"/>
    </row>
    <row r="1209" spans="1:101" ht="18" customHeight="1" thickBot="1">
      <c r="D1209" s="11" t="s">
        <v>6</v>
      </c>
      <c r="E1209" s="13"/>
      <c r="F1209" s="13" t="s">
        <v>7</v>
      </c>
      <c r="G1209" s="15"/>
      <c r="H1209" s="10"/>
      <c r="I1209" s="11" t="s">
        <v>8</v>
      </c>
      <c r="J1209" s="13"/>
      <c r="K1209" s="13" t="s">
        <v>9</v>
      </c>
      <c r="L1209" s="15"/>
      <c r="N1209" s="251" t="s">
        <v>26</v>
      </c>
      <c r="O1209" s="252"/>
      <c r="P1209" s="253" t="s">
        <v>27</v>
      </c>
      <c r="Q1209" s="254"/>
      <c r="S1209" s="11" t="s">
        <v>13</v>
      </c>
      <c r="T1209" s="13"/>
      <c r="U1209" s="13" t="s">
        <v>14</v>
      </c>
      <c r="V1209" s="15"/>
      <c r="W1209" s="20"/>
      <c r="X1209" s="251" t="s">
        <v>26</v>
      </c>
      <c r="Y1209" s="252"/>
      <c r="Z1209" s="253" t="s">
        <v>27</v>
      </c>
      <c r="AA1209" s="254"/>
      <c r="AB1209" s="20"/>
      <c r="AC1209" s="11" t="s">
        <v>8</v>
      </c>
      <c r="AD1209" s="13"/>
      <c r="AE1209" s="13" t="s">
        <v>9</v>
      </c>
      <c r="AF1209" s="15"/>
      <c r="AG1209" s="20"/>
      <c r="AH1209" s="251" t="s">
        <v>26</v>
      </c>
      <c r="AI1209" s="252"/>
      <c r="AJ1209" s="253" t="s">
        <v>27</v>
      </c>
      <c r="AK1209" s="254"/>
      <c r="AL1209" s="20"/>
      <c r="AM1209" s="11" t="s">
        <v>13</v>
      </c>
      <c r="AN1209" s="13"/>
      <c r="AO1209" s="13" t="s">
        <v>14</v>
      </c>
      <c r="AP1209" s="15"/>
      <c r="AR1209" s="251" t="s">
        <v>26</v>
      </c>
      <c r="AS1209" s="252"/>
      <c r="AT1209" s="253" t="s">
        <v>27</v>
      </c>
      <c r="AU1209" s="254"/>
      <c r="AV1209" s="36"/>
      <c r="AW1209" s="11" t="s">
        <v>8</v>
      </c>
      <c r="AX1209" s="13"/>
      <c r="AY1209" s="13" t="s">
        <v>9</v>
      </c>
      <c r="AZ1209" s="15"/>
      <c r="BA1209" s="20"/>
      <c r="BB1209" s="251" t="s">
        <v>26</v>
      </c>
      <c r="BC1209" s="252"/>
      <c r="BD1209" s="253" t="s">
        <v>27</v>
      </c>
      <c r="BE1209" s="254"/>
      <c r="BF1209" s="36"/>
      <c r="BG1209" s="11" t="s">
        <v>13</v>
      </c>
      <c r="BH1209" s="13"/>
      <c r="BI1209" s="13" t="s">
        <v>14</v>
      </c>
      <c r="BJ1209" s="15"/>
      <c r="BK1209" s="36"/>
      <c r="BL1209" s="251" t="s">
        <v>26</v>
      </c>
      <c r="BM1209" s="252"/>
      <c r="BN1209" s="253" t="s">
        <v>27</v>
      </c>
      <c r="BO1209" s="254"/>
      <c r="BP1209" s="36"/>
      <c r="BQ1209" s="11" t="s">
        <v>8</v>
      </c>
      <c r="BR1209" s="13"/>
      <c r="BS1209" s="13" t="s">
        <v>9</v>
      </c>
      <c r="BT1209" s="15"/>
      <c r="BU1209" s="20"/>
      <c r="BV1209" s="251" t="s">
        <v>26</v>
      </c>
      <c r="BW1209" s="252"/>
      <c r="BX1209" s="253" t="s">
        <v>27</v>
      </c>
      <c r="BY1209" s="254"/>
      <c r="BZ1209" s="36"/>
      <c r="CA1209" s="11" t="s">
        <v>13</v>
      </c>
      <c r="CB1209" s="13"/>
      <c r="CC1209" s="13" t="s">
        <v>14</v>
      </c>
      <c r="CD1209" s="15"/>
      <c r="CE1209" s="36"/>
      <c r="CF1209" s="251" t="s">
        <v>26</v>
      </c>
      <c r="CG1209" s="252"/>
      <c r="CH1209" s="253" t="s">
        <v>27</v>
      </c>
      <c r="CI1209" s="254"/>
      <c r="CK1209" s="11" t="s">
        <v>28</v>
      </c>
      <c r="CL1209" s="13"/>
      <c r="CM1209" s="13" t="s">
        <v>29</v>
      </c>
      <c r="CN1209" s="15"/>
      <c r="CP1209" s="251" t="s">
        <v>26</v>
      </c>
      <c r="CQ1209" s="252"/>
      <c r="CR1209" s="253" t="s">
        <v>27</v>
      </c>
      <c r="CS1209" s="254"/>
      <c r="CU1209" s="38" t="s">
        <v>37</v>
      </c>
      <c r="CW1209" s="53" t="s">
        <v>45</v>
      </c>
    </row>
    <row r="1210" spans="1:101" ht="18" customHeight="1" thickTop="1" thickBot="1">
      <c r="D1210" s="16">
        <v>0</v>
      </c>
      <c r="E1210" s="17">
        <v>0</v>
      </c>
      <c r="F1210" s="18">
        <v>1</v>
      </c>
      <c r="G1210" s="19">
        <v>0</v>
      </c>
      <c r="H1210" s="10"/>
      <c r="I1210" s="16">
        <v>0</v>
      </c>
      <c r="J1210" s="17">
        <f t="shared" ref="J1210" si="12757">-1/($J$4*$B1207)</f>
        <v>-0.90232999651700607</v>
      </c>
      <c r="K1210" s="18">
        <v>1</v>
      </c>
      <c r="L1210" s="19">
        <v>0</v>
      </c>
      <c r="N1210" s="1">
        <f t="shared" ref="N1210" si="12758">D1210*I1207+F1210*I1210-E1210*J1207-G1210*J1210</f>
        <v>0</v>
      </c>
      <c r="O1210" s="4">
        <f t="shared" ref="O1210" si="12759">(D1210*J1207+E1210*I1207+F1210*J1210+G1210*I1210)</f>
        <v>-0.90232999651700607</v>
      </c>
      <c r="P1210" s="2">
        <f t="shared" ref="P1210" si="12760">D1210*K1207+F1210*K1210-E1210*L1207-G1210*L1210</f>
        <v>1</v>
      </c>
      <c r="Q1210" s="3">
        <f t="shared" ref="Q1210" si="12761">(D1210*L1207+E1210*K1207+F1210*L1210+G1210*K1210)</f>
        <v>0</v>
      </c>
      <c r="S1210" s="16">
        <v>0</v>
      </c>
      <c r="T1210" s="17">
        <v>0</v>
      </c>
      <c r="U1210" s="18">
        <v>1</v>
      </c>
      <c r="V1210" s="19">
        <v>0</v>
      </c>
      <c r="W1210" s="20"/>
      <c r="X1210" s="1">
        <f t="shared" ref="X1210" si="12762">N1210*S1207+P1210*S1210-O1210*T1207-Q1210*T1210</f>
        <v>0</v>
      </c>
      <c r="Y1210" s="4">
        <f t="shared" ref="Y1210" si="12763">(N1210*T1207+O1210*S1207+P1210*T1210+Q1210*S1210)</f>
        <v>-0.90232999651700607</v>
      </c>
      <c r="Z1210" s="2">
        <f t="shared" ref="Z1210" si="12764">N1210*U1207+P1210*U1210-O1210*V1207-Q1210*V1210</f>
        <v>-0.11801249500300592</v>
      </c>
      <c r="AA1210" s="3">
        <f t="shared" ref="AA1210" si="12765">(N1210*V1207+O1210*U1207+P1210*V1210+Q1210*U1210)</f>
        <v>0</v>
      </c>
      <c r="AB1210" s="20"/>
      <c r="AC1210" s="16">
        <v>0</v>
      </c>
      <c r="AD1210" s="17">
        <f t="shared" ref="AD1210" si="12766">-1/($AD$4*$B1207)</f>
        <v>-1.0308683210041483</v>
      </c>
      <c r="AE1210" s="18">
        <v>1</v>
      </c>
      <c r="AF1210" s="19">
        <v>0</v>
      </c>
      <c r="AG1210" s="20"/>
      <c r="AH1210" s="1">
        <f t="shared" ref="AH1210" si="12767">X1210*AC1207+Z1210*AC1210-Y1210*AD1207-AA1210*AD1210</f>
        <v>0</v>
      </c>
      <c r="AI1210" s="4">
        <f t="shared" ref="AI1210" si="12768">(X1210*AD1207+Y1210*AC1207+Z1210*AD1210+AA1210*AC1210)</f>
        <v>-0.78067465393574698</v>
      </c>
      <c r="AJ1210" s="2">
        <f t="shared" ref="AJ1210" si="12769">X1210*AE1207+Z1210*AE1210-Y1210*AF1207-AA1210*AF1210</f>
        <v>-0.11801249500300592</v>
      </c>
      <c r="AK1210" s="3">
        <f t="shared" ref="AK1210" si="12770">(X1210*AF1207+Y1210*AE1207+Z1210*AF1210+AA1210*AE1210)</f>
        <v>0</v>
      </c>
      <c r="AL1210" s="20"/>
      <c r="AM1210" s="16">
        <v>0</v>
      </c>
      <c r="AN1210" s="17">
        <v>0</v>
      </c>
      <c r="AO1210" s="18">
        <v>1</v>
      </c>
      <c r="AP1210" s="19">
        <v>0</v>
      </c>
      <c r="AR1210" s="1">
        <f t="shared" ref="AR1210" si="12771">AH1210*AM1207+AJ1210*AM1210-AI1210*AN1207-AK1210*AN1210</f>
        <v>0</v>
      </c>
      <c r="AS1210" s="4">
        <f t="shared" ref="AS1210" si="12772">(AH1210*AN1207+AI1210*AM1207+AJ1210*AN1210+AK1210*AM1210)</f>
        <v>-0.78067465393574698</v>
      </c>
      <c r="AT1210" s="2">
        <f t="shared" ref="AT1210" si="12773">AH1210*AO1207+AJ1210*AO1210-AI1210*AP1207-AK1210*AP1210</f>
        <v>-1.1232230384494784</v>
      </c>
      <c r="AU1210" s="3">
        <f t="shared" ref="AU1210" si="12774">(AH1210*AP1207+AI1210*AO1207+AJ1210*AP1210+AK1210*AO1210)</f>
        <v>0</v>
      </c>
      <c r="AV1210" s="20"/>
      <c r="AW1210" s="16">
        <v>0</v>
      </c>
      <c r="AX1210" s="17">
        <f t="shared" ref="AX1210" si="12775">-1/($AX$4*$B1207)</f>
        <v>-1.0308683210041483</v>
      </c>
      <c r="AY1210" s="18">
        <v>1</v>
      </c>
      <c r="AZ1210" s="19">
        <v>0</v>
      </c>
      <c r="BA1210" s="20"/>
      <c r="BB1210" s="1">
        <f t="shared" ref="BB1210" si="12776">AR1210*AW1207+AT1210*AW1210-AS1210*AX1207-AU1210*AX1210</f>
        <v>0</v>
      </c>
      <c r="BC1210" s="4">
        <f t="shared" ref="BC1210" si="12777">(AR1210*AX1207+AS1210*AW1207+AT1210*AX1210+AU1210*AW1210)</f>
        <v>0.37722039382384454</v>
      </c>
      <c r="BD1210" s="2">
        <f t="shared" ref="BD1210" si="12778">AR1210*AY1207+AT1210*AY1210-AS1210*AZ1207-AU1210*AZ1210</f>
        <v>-1.1232230384494784</v>
      </c>
      <c r="BE1210" s="3">
        <f t="shared" ref="BE1210" si="12779">(AR1210*AZ1207+AS1210*AY1207+AT1210*AZ1210+AU1210*AY1210)</f>
        <v>0</v>
      </c>
      <c r="BF1210" s="20"/>
      <c r="BG1210" s="16">
        <v>0</v>
      </c>
      <c r="BH1210" s="17">
        <v>0</v>
      </c>
      <c r="BI1210" s="18">
        <v>1</v>
      </c>
      <c r="BJ1210" s="19">
        <v>0</v>
      </c>
      <c r="BK1210" s="20"/>
      <c r="BL1210" s="1">
        <f t="shared" ref="BL1210" si="12780">BB1210*BG1207+BD1210*BG1210-BC1210*BH1207-BE1210*BH1210</f>
        <v>0</v>
      </c>
      <c r="BM1210" s="4">
        <f t="shared" ref="BM1210" si="12781">(BB1210*BH1207+BC1210*BG1207+BD1210*BH1210+BE1210*BG1210)</f>
        <v>0.37722039382384454</v>
      </c>
      <c r="BN1210" s="2">
        <f t="shared" ref="BN1210" si="12782">BB1210*BI1207+BD1210*BI1210-BC1210*BJ1207-BE1210*BJ1210</f>
        <v>-0.65583625612713703</v>
      </c>
      <c r="BO1210" s="3">
        <f t="shared" ref="BO1210" si="12783">(BB1210*BJ1207+BC1210*BI1207+BD1210*BJ1210+BE1210*BI1210)</f>
        <v>0</v>
      </c>
      <c r="BP1210" s="20"/>
      <c r="BQ1210" s="16">
        <v>0</v>
      </c>
      <c r="BR1210" s="17">
        <f t="shared" ref="BR1210" si="12784">-1/($BR$4*$B1207)</f>
        <v>-0.90232999651700607</v>
      </c>
      <c r="BS1210" s="18">
        <v>1</v>
      </c>
      <c r="BT1210" s="19">
        <v>0</v>
      </c>
      <c r="BU1210" s="20"/>
      <c r="BV1210" s="1">
        <f t="shared" ref="BV1210" si="12785">BL1210*BQ1207+BN1210*BQ1210-BM1210*BR1207-BO1210*BR1210</f>
        <v>0</v>
      </c>
      <c r="BW1210" s="4">
        <f t="shared" ref="BW1210" si="12786">(BL1210*BR1207+BM1210*BQ1207+BN1210*BR1210+BO1210*BQ1210)</f>
        <v>0.96900112053077037</v>
      </c>
      <c r="BX1210" s="2">
        <f t="shared" ref="BX1210" si="12787">BL1210*BS1207+BN1210*BS1210-BM1210*BT1207-BO1210*BT1210</f>
        <v>-0.65583625612713703</v>
      </c>
      <c r="BY1210" s="3">
        <f t="shared" ref="BY1210" si="12788">(BL1210*BT1207+BM1210*BS1207+BN1210*BT1210+BO1210*BS1210)</f>
        <v>0</v>
      </c>
      <c r="BZ1210" s="20"/>
      <c r="CA1210" s="16">
        <v>0</v>
      </c>
      <c r="CB1210" s="17">
        <v>0</v>
      </c>
      <c r="CC1210" s="18">
        <v>1</v>
      </c>
      <c r="CD1210" s="19">
        <v>0</v>
      </c>
      <c r="CE1210" s="20"/>
      <c r="CF1210" s="1">
        <f t="shared" ref="CF1210" si="12789">BV1210*CA1207+BX1210*CA1210-BW1210*CB1207-BY1210*CB1210</f>
        <v>0</v>
      </c>
      <c r="CG1210" s="4">
        <f t="shared" ref="CG1210" si="12790">(BV1210*CB1207+BW1210*CA1207+BX1210*CB1210+BY1210*CA1210)</f>
        <v>0.96900112053077037</v>
      </c>
      <c r="CH1210" s="2">
        <f t="shared" ref="CH1210" si="12791">BV1210*CC1207+BX1210*CC1210-BW1210*CD1207-BY1210*CD1210</f>
        <v>-2.7462645628335891E-2</v>
      </c>
      <c r="CI1210" s="3">
        <f t="shared" ref="CI1210" si="12792">(BV1210*CD1207+BW1210*CC1207+BX1210*CD1210+BY1210*CC1210)</f>
        <v>0</v>
      </c>
      <c r="CK1210" s="16">
        <f t="shared" ref="CK1210" si="12793">1/$CL$4</f>
        <v>1</v>
      </c>
      <c r="CL1210" s="17">
        <v>0</v>
      </c>
      <c r="CM1210" s="18">
        <v>1</v>
      </c>
      <c r="CN1210" s="19">
        <v>0</v>
      </c>
      <c r="CP1210" s="1">
        <f t="shared" ref="CP1210" si="12794">CF1210*CK1207+CH1210*CK1210-CG1210*CL1207-CI1210*CL1210</f>
        <v>-2.7462645628335891E-2</v>
      </c>
      <c r="CQ1210" s="4">
        <f t="shared" ref="CQ1210" si="12795">(CF1210*CL1207+CG1210*CK1207+CH1210*CL1210+CI1210*CK1210)</f>
        <v>0.96900112053077037</v>
      </c>
      <c r="CR1210" s="2">
        <f t="shared" ref="CR1210" si="12796">CF1210*CM1207+CH1210*CM1210-CG1210*CN1207-CI1210*CN1210</f>
        <v>-2.7462645628335891E-2</v>
      </c>
      <c r="CS1210" s="3">
        <f t="shared" ref="CS1210" si="12797">(CF1210*CN1207+CG1210*CM1207+CH1210*CN1210+CI1210*CM1210)</f>
        <v>0</v>
      </c>
      <c r="CU1210" s="39">
        <f t="shared" ref="CU1210" si="12798">(180/PI())*ATAN(-1*(CQ1207/CP1207))</f>
        <v>88.474492625844235</v>
      </c>
      <c r="CW1210" s="54">
        <f t="shared" ref="CW1210" si="12799">20*LOG(((1-(10^(CU1207/20)^2)*(1-((1-CW1207)/(1+CW1207))^2))^0.5))</f>
        <v>-27.140879817008635</v>
      </c>
    </row>
    <row r="1211" spans="1:101" ht="18" customHeight="1">
      <c r="E1211" s="20"/>
      <c r="F1211" s="20"/>
      <c r="G1211" s="20"/>
      <c r="H1211" s="20"/>
      <c r="I1211" s="20"/>
      <c r="J1211" s="20"/>
      <c r="K1211" s="20"/>
      <c r="L1211" s="20"/>
      <c r="M1211" s="20"/>
      <c r="N1211" s="20"/>
      <c r="O1211" s="20"/>
      <c r="P1211" s="20"/>
      <c r="Q1211" s="20"/>
      <c r="R1211" s="20"/>
      <c r="S1211" s="20"/>
      <c r="T1211" s="20"/>
      <c r="U1211" s="20"/>
      <c r="V1211" s="20"/>
      <c r="W1211" s="20"/>
      <c r="X1211" s="20"/>
      <c r="Y1211" s="20"/>
      <c r="Z1211" s="20"/>
      <c r="AA1211" s="20"/>
      <c r="AB1211" s="30"/>
      <c r="AC1211" s="20"/>
      <c r="AD1211" s="20"/>
      <c r="AE1211" s="20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  <c r="BA1211" s="20"/>
      <c r="BB1211" s="20"/>
      <c r="BC1211" s="20"/>
      <c r="BD1211" s="20"/>
      <c r="BE1211" s="20"/>
      <c r="BF1211" s="20"/>
      <c r="BG1211" s="20"/>
      <c r="BH1211" s="20"/>
      <c r="BI1211" s="20"/>
      <c r="BJ1211" s="20"/>
      <c r="BK1211" s="20"/>
      <c r="BL1211" s="20"/>
      <c r="BM1211" s="20"/>
      <c r="BN1211" s="20"/>
      <c r="BO1211" s="20"/>
      <c r="BP1211" s="20"/>
      <c r="BQ1211" s="20"/>
      <c r="BR1211" s="20"/>
      <c r="BS1211" s="20"/>
      <c r="BT1211" s="20"/>
      <c r="BU1211" s="20"/>
      <c r="BV1211" s="20"/>
      <c r="BW1211" s="20"/>
      <c r="BX1211" s="20"/>
      <c r="BY1211" s="20"/>
      <c r="BZ1211" s="20"/>
      <c r="CA1211" s="20"/>
      <c r="CB1211" s="20"/>
      <c r="CC1211" s="20"/>
      <c r="CD1211" s="20"/>
      <c r="CE1211" s="20"/>
      <c r="CF1211" s="20"/>
      <c r="CG1211" s="20"/>
      <c r="CH1211" s="20"/>
      <c r="CI1211" s="20"/>
      <c r="CJ1211" s="20"/>
      <c r="CK1211" s="20"/>
      <c r="CL1211" s="20"/>
    </row>
    <row r="1212" spans="1:101" ht="18" customHeight="1"/>
    <row r="1213" spans="1:101" ht="18" customHeight="1" thickBot="1">
      <c r="A1213" s="23"/>
      <c r="B1213" s="23"/>
      <c r="C1213" s="23"/>
      <c r="D1213" s="20" t="s">
        <v>15</v>
      </c>
      <c r="E1213" s="20"/>
      <c r="F1213" s="20"/>
      <c r="G1213" s="20"/>
      <c r="H1213" s="20"/>
      <c r="I1213" s="20" t="s">
        <v>16</v>
      </c>
      <c r="J1213" s="20"/>
      <c r="K1213" s="20"/>
      <c r="L1213" s="20"/>
      <c r="M1213" s="23"/>
      <c r="N1213" s="23"/>
      <c r="O1213" s="24" t="s">
        <v>17</v>
      </c>
      <c r="P1213" s="23"/>
      <c r="Q1213" s="23"/>
      <c r="R1213" s="23"/>
      <c r="S1213" s="20"/>
      <c r="T1213" s="20" t="s">
        <v>18</v>
      </c>
      <c r="U1213" s="23"/>
      <c r="V1213" s="23"/>
      <c r="W1213" s="23"/>
      <c r="X1213" s="23"/>
      <c r="Y1213" s="24" t="s">
        <v>19</v>
      </c>
      <c r="Z1213" s="23"/>
      <c r="AA1213" s="23"/>
      <c r="AB1213" s="23"/>
      <c r="AC1213" s="24" t="s">
        <v>20</v>
      </c>
      <c r="AD1213" s="20"/>
      <c r="AE1213" s="20"/>
      <c r="AF1213" s="20"/>
      <c r="AG1213" s="20"/>
      <c r="AH1213" s="23"/>
      <c r="AI1213" s="24" t="s">
        <v>21</v>
      </c>
      <c r="AJ1213" s="23"/>
      <c r="AK1213" s="23"/>
      <c r="AL1213" s="20"/>
      <c r="AM1213" s="24" t="s">
        <v>31</v>
      </c>
      <c r="AN1213" s="20"/>
      <c r="AO1213" s="23"/>
      <c r="AP1213" s="23"/>
      <c r="AQ1213" s="23"/>
      <c r="AR1213" s="23"/>
      <c r="AS1213" s="24" t="s">
        <v>91</v>
      </c>
      <c r="AT1213" s="23"/>
      <c r="AU1213" s="23"/>
      <c r="AV1213" s="23"/>
      <c r="AW1213" s="24" t="s">
        <v>32</v>
      </c>
      <c r="AX1213" s="20"/>
      <c r="AY1213" s="20"/>
      <c r="AZ1213" s="20"/>
      <c r="BA1213" s="20"/>
      <c r="BB1213" s="23"/>
      <c r="BC1213" s="24" t="s">
        <v>22</v>
      </c>
      <c r="BD1213" s="23"/>
      <c r="BE1213" s="23"/>
      <c r="BF1213" s="23"/>
      <c r="BG1213" s="24" t="s">
        <v>33</v>
      </c>
      <c r="BH1213" s="20"/>
      <c r="BI1213" s="23"/>
      <c r="BJ1213" s="23"/>
      <c r="BK1213" s="23"/>
      <c r="BL1213" s="23"/>
      <c r="BM1213" s="24" t="s">
        <v>34</v>
      </c>
      <c r="BN1213" s="23"/>
      <c r="BO1213" s="23"/>
      <c r="BP1213" s="23"/>
      <c r="BQ1213" s="24" t="s">
        <v>89</v>
      </c>
      <c r="BR1213" s="20"/>
      <c r="BS1213" s="20"/>
      <c r="BT1213" s="20"/>
      <c r="BU1213" s="20"/>
      <c r="BV1213" s="23"/>
      <c r="BW1213" s="24" t="s">
        <v>35</v>
      </c>
      <c r="BX1213" s="23"/>
      <c r="BY1213" s="23"/>
      <c r="BZ1213" s="23"/>
      <c r="CA1213" s="24" t="s">
        <v>90</v>
      </c>
      <c r="CB1213" s="20"/>
      <c r="CC1213" s="23"/>
      <c r="CD1213" s="23"/>
      <c r="CE1213" s="23"/>
      <c r="CF1213" s="23"/>
      <c r="CG1213" s="24" t="s">
        <v>92</v>
      </c>
      <c r="CH1213" s="23"/>
      <c r="CI1213" s="23"/>
      <c r="CJ1213" s="23"/>
      <c r="CK1213" s="24" t="s">
        <v>36</v>
      </c>
      <c r="CL1213" s="24"/>
      <c r="CM1213" s="23"/>
      <c r="CN1213" s="23"/>
      <c r="CO1213" s="23"/>
      <c r="CP1213" s="23"/>
      <c r="CQ1213" s="24" t="s">
        <v>93</v>
      </c>
      <c r="CR1213" s="23"/>
      <c r="CS1213" s="23"/>
    </row>
    <row r="1214" spans="1:101" ht="18" customHeight="1" thickBot="1">
      <c r="A1214" s="23"/>
      <c r="B1214" s="33"/>
      <c r="C1214" s="23"/>
      <c r="D1214" s="7" t="s">
        <v>2</v>
      </c>
      <c r="E1214" s="8"/>
      <c r="F1214" s="8" t="s">
        <v>3</v>
      </c>
      <c r="G1214" s="9"/>
      <c r="H1214" s="10"/>
      <c r="I1214" s="7" t="s">
        <v>4</v>
      </c>
      <c r="J1214" s="8"/>
      <c r="K1214" s="8" t="s">
        <v>5</v>
      </c>
      <c r="L1214" s="9"/>
      <c r="M1214" s="23"/>
      <c r="N1214" s="251" t="s">
        <v>79</v>
      </c>
      <c r="O1214" s="252"/>
      <c r="P1214" s="253" t="s">
        <v>80</v>
      </c>
      <c r="Q1214" s="254"/>
      <c r="R1214" s="23"/>
      <c r="S1214" s="7" t="s">
        <v>11</v>
      </c>
      <c r="T1214" s="8"/>
      <c r="U1214" s="8" t="s">
        <v>12</v>
      </c>
      <c r="V1214" s="9"/>
      <c r="W1214" s="20"/>
      <c r="X1214" s="251" t="s">
        <v>79</v>
      </c>
      <c r="Y1214" s="252"/>
      <c r="Z1214" s="253" t="s">
        <v>80</v>
      </c>
      <c r="AA1214" s="254"/>
      <c r="AB1214" s="20"/>
      <c r="AC1214" s="7" t="s">
        <v>4</v>
      </c>
      <c r="AD1214" s="8"/>
      <c r="AE1214" s="8" t="s">
        <v>5</v>
      </c>
      <c r="AF1214" s="9"/>
      <c r="AG1214" s="20"/>
      <c r="AH1214" s="251" t="s">
        <v>0</v>
      </c>
      <c r="AI1214" s="252"/>
      <c r="AJ1214" s="253" t="s">
        <v>1</v>
      </c>
      <c r="AK1214" s="254"/>
      <c r="AL1214" s="20"/>
      <c r="AM1214" s="7" t="s">
        <v>11</v>
      </c>
      <c r="AN1214" s="8"/>
      <c r="AO1214" s="8" t="s">
        <v>12</v>
      </c>
      <c r="AP1214" s="9"/>
      <c r="AQ1214" s="23"/>
      <c r="AR1214" s="251" t="s">
        <v>0</v>
      </c>
      <c r="AS1214" s="252"/>
      <c r="AT1214" s="253" t="s">
        <v>1</v>
      </c>
      <c r="AU1214" s="254"/>
      <c r="AV1214" s="36"/>
      <c r="AW1214" s="7" t="s">
        <v>4</v>
      </c>
      <c r="AX1214" s="8"/>
      <c r="AY1214" s="8" t="s">
        <v>5</v>
      </c>
      <c r="AZ1214" s="9"/>
      <c r="BA1214" s="20"/>
      <c r="BB1214" s="251" t="s">
        <v>0</v>
      </c>
      <c r="BC1214" s="252"/>
      <c r="BD1214" s="253" t="s">
        <v>1</v>
      </c>
      <c r="BE1214" s="254"/>
      <c r="BF1214" s="36"/>
      <c r="BG1214" s="7" t="s">
        <v>11</v>
      </c>
      <c r="BH1214" s="8"/>
      <c r="BI1214" s="8" t="s">
        <v>12</v>
      </c>
      <c r="BJ1214" s="9"/>
      <c r="BK1214" s="36"/>
      <c r="BL1214" s="251" t="s">
        <v>0</v>
      </c>
      <c r="BM1214" s="252"/>
      <c r="BN1214" s="253" t="s">
        <v>1</v>
      </c>
      <c r="BO1214" s="254"/>
      <c r="BP1214" s="36"/>
      <c r="BQ1214" s="7" t="s">
        <v>4</v>
      </c>
      <c r="BR1214" s="8"/>
      <c r="BS1214" s="8" t="s">
        <v>5</v>
      </c>
      <c r="BT1214" s="9"/>
      <c r="BU1214" s="20"/>
      <c r="BV1214" s="251" t="s">
        <v>0</v>
      </c>
      <c r="BW1214" s="252"/>
      <c r="BX1214" s="253" t="s">
        <v>1</v>
      </c>
      <c r="BY1214" s="254"/>
      <c r="BZ1214" s="36"/>
      <c r="CA1214" s="7" t="s">
        <v>11</v>
      </c>
      <c r="CB1214" s="8"/>
      <c r="CC1214" s="8" t="s">
        <v>12</v>
      </c>
      <c r="CD1214" s="9"/>
      <c r="CE1214" s="36"/>
      <c r="CF1214" s="251" t="s">
        <v>0</v>
      </c>
      <c r="CG1214" s="252"/>
      <c r="CH1214" s="253" t="s">
        <v>1</v>
      </c>
      <c r="CI1214" s="254"/>
      <c r="CJ1214" s="23"/>
      <c r="CK1214" s="7" t="s">
        <v>23</v>
      </c>
      <c r="CL1214" s="8"/>
      <c r="CM1214" s="8" t="s">
        <v>24</v>
      </c>
      <c r="CN1214" s="9"/>
      <c r="CO1214" s="23"/>
      <c r="CP1214" s="251" t="s">
        <v>0</v>
      </c>
      <c r="CQ1214" s="252"/>
      <c r="CR1214" s="253" t="s">
        <v>1</v>
      </c>
      <c r="CS1214" s="254"/>
      <c r="CU1214" s="26" t="s">
        <v>25</v>
      </c>
      <c r="CW1214" s="50" t="s">
        <v>44</v>
      </c>
    </row>
    <row r="1215" spans="1:101" ht="18" customHeight="1" thickTop="1" thickBot="1">
      <c r="B1215" s="34">
        <v>1.63</v>
      </c>
      <c r="D1215" s="11">
        <v>1</v>
      </c>
      <c r="E1215" s="12">
        <v>0</v>
      </c>
      <c r="F1215" s="13">
        <v>0</v>
      </c>
      <c r="G1215" s="40">
        <f t="shared" ref="G1215" si="12800">-1/($E$4*$B1215)</f>
        <v>-0.64449725025248183</v>
      </c>
      <c r="H1215" s="10"/>
      <c r="I1215" s="11">
        <v>1</v>
      </c>
      <c r="J1215" s="12">
        <v>0</v>
      </c>
      <c r="K1215" s="13">
        <v>0</v>
      </c>
      <c r="L1215" s="14">
        <v>0</v>
      </c>
      <c r="N1215" s="1">
        <f t="shared" ref="N1215" si="12801">D1215*I1215+F1215*I1218-E1215*J1215-G1215*J1218</f>
        <v>0.42201858493719147</v>
      </c>
      <c r="O1215" s="4">
        <f t="shared" ref="O1215" si="12802">(D1215*J1215+E1215*I1215+F1215*J1218+G1215*I1218)</f>
        <v>0</v>
      </c>
      <c r="P1215" s="2">
        <f t="shared" ref="P1215" si="12803">D1215*K1215+F1215*K1218-E1215*L1215-G1215*L1218</f>
        <v>0</v>
      </c>
      <c r="Q1215" s="3">
        <f t="shared" ref="Q1215" si="12804">(D1215*L1215+E1215*K1215+F1215*L1218+G1215*K1218)</f>
        <v>-0.64449725025248183</v>
      </c>
      <c r="S1215" s="11">
        <v>1</v>
      </c>
      <c r="T1215" s="12">
        <v>0</v>
      </c>
      <c r="U1215" s="13">
        <v>0</v>
      </c>
      <c r="V1215" s="40">
        <f t="shared" ref="V1215" si="12805">-1/($T$4*$B1215)</f>
        <v>-1.2314270022387344</v>
      </c>
      <c r="W1215" s="20"/>
      <c r="X1215" s="1">
        <f t="shared" ref="X1215" si="12806">N1215*S1215+P1215*S1218-O1215*T1215-Q1215*T1218</f>
        <v>0.42201858493719147</v>
      </c>
      <c r="Y1215" s="4">
        <f t="shared" ref="Y1215" si="12807">(N1215*T1215+O1215*S1215+P1215*T1218+Q1215*S1218)</f>
        <v>0</v>
      </c>
      <c r="Z1215" s="2">
        <f t="shared" ref="Z1215" si="12808">N1215*U1215+P1215*U1218-O1215*V1215-Q1215*V1218</f>
        <v>0</v>
      </c>
      <c r="AA1215" s="3">
        <f t="shared" ref="AA1215" si="12809">(N1215*V1215+O1215*U1215+P1215*V1218+Q1215*U1218)</f>
        <v>-1.1641823311907202</v>
      </c>
      <c r="AB1215" s="20"/>
      <c r="AC1215" s="11">
        <v>1</v>
      </c>
      <c r="AD1215" s="12">
        <v>0</v>
      </c>
      <c r="AE1215" s="13">
        <v>0</v>
      </c>
      <c r="AF1215" s="14">
        <v>0</v>
      </c>
      <c r="AG1215" s="20"/>
      <c r="AH1215" s="1">
        <f t="shared" ref="AH1215" si="12810">X1215*AC1215+Z1215*AC1218-Y1215*AD1215-AA1215*AD1218</f>
        <v>-0.77073740884046649</v>
      </c>
      <c r="AI1215" s="4">
        <f t="shared" ref="AI1215" si="12811">(X1215*AD1215+Y1215*AC1215+Z1215*AD1218+AA1215*AC1218)</f>
        <v>0</v>
      </c>
      <c r="AJ1215" s="2">
        <f t="shared" ref="AJ1215" si="12812">X1215*AE1215+Z1215*AE1218-Y1215*AF1215-AA1215*AF1218</f>
        <v>0</v>
      </c>
      <c r="AK1215" s="3">
        <f t="shared" ref="AK1215" si="12813">(X1215*AF1215+Y1215*AE1215+Z1215*AF1218+AA1215*AE1218)</f>
        <v>-1.1641823311907202</v>
      </c>
      <c r="AL1215" s="20"/>
      <c r="AM1215" s="11">
        <v>1</v>
      </c>
      <c r="AN1215" s="12">
        <v>0</v>
      </c>
      <c r="AO1215" s="13">
        <v>0</v>
      </c>
      <c r="AP1215" s="40">
        <f t="shared" ref="AP1215" si="12814">-1/($AN$4*$B1215)</f>
        <v>-1.2797182572284886</v>
      </c>
      <c r="AR1215" s="1">
        <f t="shared" ref="AR1215" si="12815">AH1215*AM1215+AJ1215*AM1218-AI1215*AN1215-AK1215*AN1218</f>
        <v>-0.77073740884046649</v>
      </c>
      <c r="AS1215" s="4">
        <f t="shared" ref="AS1215" si="12816">(AH1215*AN1215+AI1215*AM1215+AJ1215*AN1218+AK1215*AM1218)</f>
        <v>0</v>
      </c>
      <c r="AT1215" s="2">
        <f t="shared" ref="AT1215" si="12817">AH1215*AO1215+AJ1215*AO1218-AI1215*AP1215-AK1215*AP1218</f>
        <v>0</v>
      </c>
      <c r="AU1215" s="3">
        <f t="shared" ref="AU1215" si="12818">(AH1215*AP1215+AI1215*AO1215+AJ1215*AP1218+AK1215*AO1218)</f>
        <v>-0.17785559756859737</v>
      </c>
      <c r="AV1215" s="20"/>
      <c r="AW1215" s="11">
        <v>1</v>
      </c>
      <c r="AX1215" s="12">
        <v>0</v>
      </c>
      <c r="AY1215" s="13">
        <v>0</v>
      </c>
      <c r="AZ1215" s="14">
        <v>0</v>
      </c>
      <c r="BA1215" s="20"/>
      <c r="BB1215" s="1">
        <f t="shared" ref="BB1215" si="12819">AR1215*AW1215+AT1215*AW1218-AS1215*AX1215-AU1215*AX1218</f>
        <v>-0.95295828983414854</v>
      </c>
      <c r="BC1215" s="4">
        <f t="shared" ref="BC1215" si="12820">(AR1215*AX1215+AS1215*AW1215+AT1215*AX1218+AU1215*AW1218)</f>
        <v>0</v>
      </c>
      <c r="BD1215" s="2">
        <f t="shared" ref="BD1215" si="12821">AR1215*AY1215+AT1215*AY1218-AS1215*AZ1215-AU1215*AZ1218</f>
        <v>0</v>
      </c>
      <c r="BE1215" s="3">
        <f t="shared" ref="BE1215" si="12822">(AR1215*AZ1215+AS1215*AY1215+AT1215*AZ1218+AU1215*AY1218)</f>
        <v>-0.17785559756859737</v>
      </c>
      <c r="BF1215" s="20"/>
      <c r="BG1215" s="11">
        <v>1</v>
      </c>
      <c r="BH1215" s="12">
        <v>0</v>
      </c>
      <c r="BI1215" s="13">
        <v>0</v>
      </c>
      <c r="BJ1215" s="40">
        <f t="shared" ref="BJ1215" si="12823">-1/($BH$4*$B1215)</f>
        <v>-1.2314270022387344</v>
      </c>
      <c r="BK1215" s="20"/>
      <c r="BL1215" s="1">
        <f t="shared" ref="BL1215" si="12824">BB1215*BG1215+BD1215*BG1218-BC1215*BH1215-BE1215*BH1218</f>
        <v>-0.95295828983414854</v>
      </c>
      <c r="BM1215" s="4">
        <f t="shared" ref="BM1215" si="12825">(BB1215*BH1215+BC1215*BG1215+BD1215*BH1218+BE1215*BG1218)</f>
        <v>0</v>
      </c>
      <c r="BN1215" s="2">
        <f t="shared" ref="BN1215" si="12826">BB1215*BI1215+BD1215*BI1218-BC1215*BJ1215-BE1215*BJ1218</f>
        <v>0</v>
      </c>
      <c r="BO1215" s="3">
        <f t="shared" ref="BO1215" si="12827">(BB1215*BJ1215+BC1215*BI1215+BD1215*BJ1218+BE1215*BI1218)</f>
        <v>0.99564297254041922</v>
      </c>
      <c r="BP1215" s="20"/>
      <c r="BQ1215" s="11">
        <v>1</v>
      </c>
      <c r="BR1215" s="12">
        <v>0</v>
      </c>
      <c r="BS1215" s="13">
        <v>0</v>
      </c>
      <c r="BT1215" s="14">
        <v>0</v>
      </c>
      <c r="BU1215" s="20"/>
      <c r="BV1215" s="1">
        <f t="shared" ref="BV1215" si="12828">BL1215*BQ1215+BN1215*BQ1218-BM1215*BR1215-BO1215*BR1218</f>
        <v>-6.0071417251193582E-2</v>
      </c>
      <c r="BW1215" s="4">
        <f t="shared" ref="BW1215" si="12829">(BL1215*BR1215+BM1215*BQ1215+BN1215*BR1218+BO1215*BQ1218)</f>
        <v>0</v>
      </c>
      <c r="BX1215" s="2">
        <f t="shared" ref="BX1215" si="12830">BL1215*BS1215+BN1215*BS1218-BM1215*BT1215-BO1215*BT1218</f>
        <v>0</v>
      </c>
      <c r="BY1215" s="3">
        <f t="shared" ref="BY1215" si="12831">(BL1215*BT1215+BM1215*BS1215+BN1215*BT1218+BO1215*BS1218)</f>
        <v>0.99564297254041922</v>
      </c>
      <c r="BZ1215" s="20"/>
      <c r="CA1215" s="11">
        <v>1</v>
      </c>
      <c r="CB1215" s="12">
        <v>0</v>
      </c>
      <c r="CC1215" s="13">
        <v>0</v>
      </c>
      <c r="CD1215" s="40">
        <f t="shared" ref="CD1215" si="12832">-1/($CB$4*$B1215)</f>
        <v>-0.64449725025248183</v>
      </c>
      <c r="CE1215" s="20"/>
      <c r="CF1215" s="1">
        <f t="shared" ref="CF1215" si="12833">BV1215*CA1215+BX1215*CA1218-BW1215*CB1215-BY1215*CB1218</f>
        <v>-6.0071417251193582E-2</v>
      </c>
      <c r="CG1215" s="4">
        <f t="shared" ref="CG1215" si="12834">(BV1215*CB1215+BW1215*CA1215+BX1215*CB1218+BY1215*CA1218)</f>
        <v>0</v>
      </c>
      <c r="CH1215" s="2">
        <f t="shared" ref="CH1215" si="12835">BV1215*CC1215+BX1215*CC1218-BW1215*CD1215-BY1215*CD1218</f>
        <v>0</v>
      </c>
      <c r="CI1215" s="3">
        <f t="shared" ref="CI1215" si="12836">(BV1215*CD1215+BW1215*CC1215+BX1215*CD1218+BY1215*CC1218)</f>
        <v>1.034358835777583</v>
      </c>
      <c r="CJ1215" s="28"/>
      <c r="CK1215" s="11">
        <v>1</v>
      </c>
      <c r="CL1215" s="12">
        <v>0</v>
      </c>
      <c r="CM1215" s="13">
        <v>0</v>
      </c>
      <c r="CN1215" s="14">
        <v>0</v>
      </c>
      <c r="CP1215" s="1">
        <f t="shared" ref="CP1215" si="12837">CF1215*CK1215+CH1215*CK1218-CG1215*CL1215-CI1215*CL1218</f>
        <v>-6.0071417251193582E-2</v>
      </c>
      <c r="CQ1215" s="4">
        <f t="shared" ref="CQ1215" si="12838">(CF1215*CL1215+CG1215*CK1215+CH1215*CL1218+CI1215*CK1218)</f>
        <v>1.034358835777583</v>
      </c>
      <c r="CR1215" s="2">
        <f t="shared" ref="CR1215" si="12839">CF1215*CM1215+CH1215*CM1218-CG1215*CN1215-CI1215*CN1218</f>
        <v>0</v>
      </c>
      <c r="CS1215" s="3">
        <f t="shared" ref="CS1215" si="12840">(CF1215*CN1215+CG1215*CM1215+CH1215*CN1218+CI1215*CM1218)</f>
        <v>1.034358835777583</v>
      </c>
      <c r="CU1215" s="29">
        <f t="shared" ref="CU1215" si="12841">20*LOG(((1+$CL$4)/$CL$4)/((CP1215+CP1218)^2+(CQ1215+CQ1218)^2)^0.5)</f>
        <v>-5.4797733898692908E-3</v>
      </c>
      <c r="CW1215" s="51">
        <f t="shared" ref="CW1215" si="12842">((CP1215^2+CQ1215^2)^0.5)/((CP1218^2+CQ1218^2)^0.5)</f>
        <v>1.07349699456378</v>
      </c>
    </row>
    <row r="1216" spans="1:101" ht="18" customHeight="1" thickBot="1">
      <c r="D1216" s="11"/>
      <c r="E1216" s="13"/>
      <c r="F1216" s="13"/>
      <c r="G1216" s="15"/>
      <c r="H1216" s="10"/>
      <c r="I1216" s="11"/>
      <c r="J1216" s="13"/>
      <c r="K1216" s="13"/>
      <c r="L1216" s="15"/>
      <c r="N1216" s="5"/>
      <c r="Q1216" s="6"/>
      <c r="S1216" s="11"/>
      <c r="T1216" s="13"/>
      <c r="U1216" s="13"/>
      <c r="V1216" s="15"/>
      <c r="W1216" s="20"/>
      <c r="X1216" s="5"/>
      <c r="AA1216" s="6"/>
      <c r="AB1216" s="20"/>
      <c r="AC1216" s="11"/>
      <c r="AD1216" s="13"/>
      <c r="AE1216" s="13"/>
      <c r="AF1216" s="15"/>
      <c r="AG1216" s="20"/>
      <c r="AH1216" s="5"/>
      <c r="AK1216" s="6"/>
      <c r="AL1216" s="20"/>
      <c r="AM1216" s="11"/>
      <c r="AN1216" s="13"/>
      <c r="AO1216" s="13"/>
      <c r="AP1216" s="15"/>
      <c r="AR1216" s="5"/>
      <c r="AU1216" s="6"/>
      <c r="AW1216" s="11"/>
      <c r="AX1216" s="13"/>
      <c r="AY1216" s="13"/>
      <c r="AZ1216" s="15"/>
      <c r="BA1216" s="20"/>
      <c r="BB1216" s="5"/>
      <c r="BE1216" s="6"/>
      <c r="BG1216" s="11"/>
      <c r="BH1216" s="13"/>
      <c r="BI1216" s="13"/>
      <c r="BJ1216" s="15"/>
      <c r="BL1216" s="5"/>
      <c r="BO1216" s="6"/>
      <c r="BQ1216" s="11"/>
      <c r="BR1216" s="13"/>
      <c r="BS1216" s="13"/>
      <c r="BT1216" s="15"/>
      <c r="BU1216" s="20"/>
      <c r="BV1216" s="5"/>
      <c r="BY1216" s="6"/>
      <c r="CA1216" s="11"/>
      <c r="CB1216" s="13"/>
      <c r="CC1216" s="13"/>
      <c r="CD1216" s="15"/>
      <c r="CF1216" s="5"/>
      <c r="CI1216" s="6"/>
      <c r="CK1216" s="11"/>
      <c r="CL1216" s="13"/>
      <c r="CM1216" s="13"/>
      <c r="CN1216" s="15"/>
      <c r="CP1216" s="5"/>
      <c r="CS1216" s="6"/>
      <c r="CW1216" s="52"/>
    </row>
    <row r="1217" spans="1:101" ht="18" customHeight="1" thickBot="1">
      <c r="D1217" s="11" t="s">
        <v>6</v>
      </c>
      <c r="E1217" s="13"/>
      <c r="F1217" s="13" t="s">
        <v>7</v>
      </c>
      <c r="G1217" s="15"/>
      <c r="H1217" s="10"/>
      <c r="I1217" s="11" t="s">
        <v>8</v>
      </c>
      <c r="J1217" s="13"/>
      <c r="K1217" s="13" t="s">
        <v>9</v>
      </c>
      <c r="L1217" s="15"/>
      <c r="N1217" s="251" t="s">
        <v>26</v>
      </c>
      <c r="O1217" s="252"/>
      <c r="P1217" s="253" t="s">
        <v>27</v>
      </c>
      <c r="Q1217" s="254"/>
      <c r="S1217" s="11" t="s">
        <v>13</v>
      </c>
      <c r="T1217" s="13"/>
      <c r="U1217" s="13" t="s">
        <v>14</v>
      </c>
      <c r="V1217" s="15"/>
      <c r="W1217" s="20"/>
      <c r="X1217" s="251" t="s">
        <v>26</v>
      </c>
      <c r="Y1217" s="252"/>
      <c r="Z1217" s="253" t="s">
        <v>27</v>
      </c>
      <c r="AA1217" s="254"/>
      <c r="AB1217" s="20"/>
      <c r="AC1217" s="11" t="s">
        <v>8</v>
      </c>
      <c r="AD1217" s="13"/>
      <c r="AE1217" s="13" t="s">
        <v>9</v>
      </c>
      <c r="AF1217" s="15"/>
      <c r="AG1217" s="20"/>
      <c r="AH1217" s="251" t="s">
        <v>26</v>
      </c>
      <c r="AI1217" s="252"/>
      <c r="AJ1217" s="253" t="s">
        <v>27</v>
      </c>
      <c r="AK1217" s="254"/>
      <c r="AL1217" s="20"/>
      <c r="AM1217" s="11" t="s">
        <v>13</v>
      </c>
      <c r="AN1217" s="13"/>
      <c r="AO1217" s="13" t="s">
        <v>14</v>
      </c>
      <c r="AP1217" s="15"/>
      <c r="AR1217" s="251" t="s">
        <v>26</v>
      </c>
      <c r="AS1217" s="252"/>
      <c r="AT1217" s="253" t="s">
        <v>27</v>
      </c>
      <c r="AU1217" s="254"/>
      <c r="AV1217" s="36"/>
      <c r="AW1217" s="11" t="s">
        <v>8</v>
      </c>
      <c r="AX1217" s="13"/>
      <c r="AY1217" s="13" t="s">
        <v>9</v>
      </c>
      <c r="AZ1217" s="15"/>
      <c r="BA1217" s="20"/>
      <c r="BB1217" s="251" t="s">
        <v>26</v>
      </c>
      <c r="BC1217" s="252"/>
      <c r="BD1217" s="253" t="s">
        <v>27</v>
      </c>
      <c r="BE1217" s="254"/>
      <c r="BF1217" s="36"/>
      <c r="BG1217" s="11" t="s">
        <v>13</v>
      </c>
      <c r="BH1217" s="13"/>
      <c r="BI1217" s="13" t="s">
        <v>14</v>
      </c>
      <c r="BJ1217" s="15"/>
      <c r="BK1217" s="36"/>
      <c r="BL1217" s="251" t="s">
        <v>26</v>
      </c>
      <c r="BM1217" s="252"/>
      <c r="BN1217" s="253" t="s">
        <v>27</v>
      </c>
      <c r="BO1217" s="254"/>
      <c r="BP1217" s="36"/>
      <c r="BQ1217" s="11" t="s">
        <v>8</v>
      </c>
      <c r="BR1217" s="13"/>
      <c r="BS1217" s="13" t="s">
        <v>9</v>
      </c>
      <c r="BT1217" s="15"/>
      <c r="BU1217" s="20"/>
      <c r="BV1217" s="251" t="s">
        <v>26</v>
      </c>
      <c r="BW1217" s="252"/>
      <c r="BX1217" s="253" t="s">
        <v>27</v>
      </c>
      <c r="BY1217" s="254"/>
      <c r="BZ1217" s="36"/>
      <c r="CA1217" s="11" t="s">
        <v>13</v>
      </c>
      <c r="CB1217" s="13"/>
      <c r="CC1217" s="13" t="s">
        <v>14</v>
      </c>
      <c r="CD1217" s="15"/>
      <c r="CE1217" s="36"/>
      <c r="CF1217" s="251" t="s">
        <v>26</v>
      </c>
      <c r="CG1217" s="252"/>
      <c r="CH1217" s="253" t="s">
        <v>27</v>
      </c>
      <c r="CI1217" s="254"/>
      <c r="CK1217" s="11" t="s">
        <v>28</v>
      </c>
      <c r="CL1217" s="13"/>
      <c r="CM1217" s="13" t="s">
        <v>29</v>
      </c>
      <c r="CN1217" s="15"/>
      <c r="CP1217" s="251" t="s">
        <v>26</v>
      </c>
      <c r="CQ1217" s="252"/>
      <c r="CR1217" s="253" t="s">
        <v>27</v>
      </c>
      <c r="CS1217" s="254"/>
      <c r="CU1217" s="38" t="s">
        <v>37</v>
      </c>
      <c r="CW1217" s="53" t="s">
        <v>45</v>
      </c>
    </row>
    <row r="1218" spans="1:101" ht="18" customHeight="1" thickTop="1" thickBot="1">
      <c r="D1218" s="16">
        <v>0</v>
      </c>
      <c r="E1218" s="17">
        <v>0</v>
      </c>
      <c r="F1218" s="18">
        <v>1</v>
      </c>
      <c r="G1218" s="19">
        <v>0</v>
      </c>
      <c r="H1218" s="10"/>
      <c r="I1218" s="16">
        <v>0</v>
      </c>
      <c r="J1218" s="17">
        <f t="shared" ref="J1218" si="12843">-1/($J$4*$B1215)</f>
        <v>-0.89679422966720856</v>
      </c>
      <c r="K1218" s="18">
        <v>1</v>
      </c>
      <c r="L1218" s="19">
        <v>0</v>
      </c>
      <c r="N1218" s="1">
        <f t="shared" ref="N1218" si="12844">D1218*I1215+F1218*I1218-E1218*J1215-G1218*J1218</f>
        <v>0</v>
      </c>
      <c r="O1218" s="4">
        <f t="shared" ref="O1218" si="12845">(D1218*J1215+E1218*I1215+F1218*J1218+G1218*I1218)</f>
        <v>-0.89679422966720856</v>
      </c>
      <c r="P1218" s="2">
        <f t="shared" ref="P1218" si="12846">D1218*K1215+F1218*K1218-E1218*L1215-G1218*L1218</f>
        <v>1</v>
      </c>
      <c r="Q1218" s="3">
        <f t="shared" ref="Q1218" si="12847">(D1218*L1215+E1218*K1215+F1218*L1218+G1218*K1218)</f>
        <v>0</v>
      </c>
      <c r="S1218" s="16">
        <v>0</v>
      </c>
      <c r="T1218" s="17">
        <v>0</v>
      </c>
      <c r="U1218" s="18">
        <v>1</v>
      </c>
      <c r="V1218" s="19">
        <v>0</v>
      </c>
      <c r="W1218" s="20"/>
      <c r="X1218" s="1">
        <f t="shared" ref="X1218" si="12848">N1218*S1215+P1218*S1218-O1218*T1215-Q1218*T1218</f>
        <v>0</v>
      </c>
      <c r="Y1218" s="4">
        <f t="shared" ref="Y1218" si="12849">(N1218*T1215+O1218*S1215+P1218*T1218+Q1218*S1218)</f>
        <v>-0.89679422966720856</v>
      </c>
      <c r="Z1218" s="2">
        <f t="shared" ref="Z1218" si="12850">N1218*U1215+P1218*U1218-O1218*V1215-Q1218*V1218</f>
        <v>-0.10433662986408576</v>
      </c>
      <c r="AA1218" s="3">
        <f t="shared" ref="AA1218" si="12851">(N1218*V1215+O1218*U1215+P1218*V1218+Q1218*U1218)</f>
        <v>0</v>
      </c>
      <c r="AB1218" s="20"/>
      <c r="AC1218" s="16">
        <v>0</v>
      </c>
      <c r="AD1218" s="17">
        <f t="shared" ref="AD1218" si="12852">-1/($AD$4*$B1215)</f>
        <v>-1.0245439754765155</v>
      </c>
      <c r="AE1218" s="18">
        <v>1</v>
      </c>
      <c r="AF1218" s="19">
        <v>0</v>
      </c>
      <c r="AG1218" s="20"/>
      <c r="AH1218" s="1">
        <f t="shared" ref="AH1218" si="12853">X1218*AC1215+Z1218*AC1218-Y1218*AD1215-AA1218*AD1218</f>
        <v>0</v>
      </c>
      <c r="AI1218" s="4">
        <f t="shared" ref="AI1218" si="12854">(X1218*AD1215+Y1218*AC1215+Z1218*AD1218+AA1218*AC1218)</f>
        <v>-0.78989676411843646</v>
      </c>
      <c r="AJ1218" s="2">
        <f t="shared" ref="AJ1218" si="12855">X1218*AE1215+Z1218*AE1218-Y1218*AF1215-AA1218*AF1218</f>
        <v>-0.10433662986408576</v>
      </c>
      <c r="AK1218" s="3">
        <f t="shared" ref="AK1218" si="12856">(X1218*AF1215+Y1218*AE1215+Z1218*AF1218+AA1218*AE1218)</f>
        <v>0</v>
      </c>
      <c r="AL1218" s="20"/>
      <c r="AM1218" s="16">
        <v>0</v>
      </c>
      <c r="AN1218" s="17">
        <v>0</v>
      </c>
      <c r="AO1218" s="18">
        <v>1</v>
      </c>
      <c r="AP1218" s="19">
        <v>0</v>
      </c>
      <c r="AR1218" s="1">
        <f t="shared" ref="AR1218" si="12857">AH1218*AM1215+AJ1218*AM1218-AI1218*AN1215-AK1218*AN1218</f>
        <v>0</v>
      </c>
      <c r="AS1218" s="4">
        <f t="shared" ref="AS1218" si="12858">(AH1218*AN1215+AI1218*AM1215+AJ1218*AN1218+AK1218*AM1218)</f>
        <v>-0.78989676411843646</v>
      </c>
      <c r="AT1218" s="2">
        <f t="shared" ref="AT1218" si="12859">AH1218*AO1215+AJ1218*AO1218-AI1218*AP1215-AK1218*AP1218</f>
        <v>-1.1151819402321539</v>
      </c>
      <c r="AU1218" s="3">
        <f t="shared" ref="AU1218" si="12860">(AH1218*AP1215+AI1218*AO1215+AJ1218*AP1218+AK1218*AO1218)</f>
        <v>0</v>
      </c>
      <c r="AV1218" s="20"/>
      <c r="AW1218" s="16">
        <v>0</v>
      </c>
      <c r="AX1218" s="17">
        <f t="shared" ref="AX1218" si="12861">-1/($AX$4*$B1215)</f>
        <v>-1.0245439754765155</v>
      </c>
      <c r="AY1218" s="18">
        <v>1</v>
      </c>
      <c r="AZ1218" s="19">
        <v>0</v>
      </c>
      <c r="BA1218" s="20"/>
      <c r="BB1218" s="1">
        <f t="shared" ref="BB1218" si="12862">AR1218*AW1215+AT1218*AW1218-AS1218*AX1215-AU1218*AX1218</f>
        <v>0</v>
      </c>
      <c r="BC1218" s="4">
        <f t="shared" ref="BC1218" si="12863">(AR1218*AX1215+AS1218*AW1215+AT1218*AX1218+AU1218*AW1218)</f>
        <v>0.35265617430662854</v>
      </c>
      <c r="BD1218" s="2">
        <f t="shared" ref="BD1218" si="12864">AR1218*AY1215+AT1218*AY1218-AS1218*AZ1215-AU1218*AZ1218</f>
        <v>-1.1151819402321539</v>
      </c>
      <c r="BE1218" s="3">
        <f t="shared" ref="BE1218" si="12865">(AR1218*AZ1215+AS1218*AY1215+AT1218*AZ1218+AU1218*AY1218)</f>
        <v>0</v>
      </c>
      <c r="BF1218" s="20"/>
      <c r="BG1218" s="16">
        <v>0</v>
      </c>
      <c r="BH1218" s="17">
        <v>0</v>
      </c>
      <c r="BI1218" s="18">
        <v>1</v>
      </c>
      <c r="BJ1218" s="19">
        <v>0</v>
      </c>
      <c r="BK1218" s="20"/>
      <c r="BL1218" s="1">
        <f t="shared" ref="BL1218" si="12866">BB1218*BG1215+BD1218*BG1218-BC1218*BH1215-BE1218*BH1218</f>
        <v>0</v>
      </c>
      <c r="BM1218" s="4">
        <f t="shared" ref="BM1218" si="12867">(BB1218*BH1215+BC1218*BG1215+BD1218*BH1218+BE1218*BG1218)</f>
        <v>0.35265617430662854</v>
      </c>
      <c r="BN1218" s="2">
        <f t="shared" ref="BN1218" si="12868">BB1218*BI1215+BD1218*BI1218-BC1218*BJ1215-BE1218*BJ1218</f>
        <v>-0.68091160468476175</v>
      </c>
      <c r="BO1218" s="3">
        <f t="shared" ref="BO1218" si="12869">(BB1218*BJ1215+BC1218*BI1215+BD1218*BJ1218+BE1218*BI1218)</f>
        <v>0</v>
      </c>
      <c r="BP1218" s="20"/>
      <c r="BQ1218" s="16">
        <v>0</v>
      </c>
      <c r="BR1218" s="17">
        <f t="shared" ref="BR1218" si="12870">-1/($BR$4*$B1215)</f>
        <v>-0.89679422966720856</v>
      </c>
      <c r="BS1218" s="18">
        <v>1</v>
      </c>
      <c r="BT1218" s="19">
        <v>0</v>
      </c>
      <c r="BU1218" s="20"/>
      <c r="BV1218" s="1">
        <f t="shared" ref="BV1218" si="12871">BL1218*BQ1215+BN1218*BQ1218-BM1218*BR1215-BO1218*BR1218</f>
        <v>0</v>
      </c>
      <c r="BW1218" s="4">
        <f t="shared" ref="BW1218" si="12872">(BL1218*BR1215+BM1218*BQ1215+BN1218*BR1218+BO1218*BQ1218)</f>
        <v>0.96329377230136226</v>
      </c>
      <c r="BX1218" s="2">
        <f t="shared" ref="BX1218" si="12873">BL1218*BS1215+BN1218*BS1218-BM1218*BT1215-BO1218*BT1218</f>
        <v>-0.68091160468476175</v>
      </c>
      <c r="BY1218" s="3">
        <f t="shared" ref="BY1218" si="12874">(BL1218*BT1215+BM1218*BS1215+BN1218*BT1218+BO1218*BS1218)</f>
        <v>0</v>
      </c>
      <c r="BZ1218" s="20"/>
      <c r="CA1218" s="16">
        <v>0</v>
      </c>
      <c r="CB1218" s="17">
        <v>0</v>
      </c>
      <c r="CC1218" s="18">
        <v>1</v>
      </c>
      <c r="CD1218" s="19">
        <v>0</v>
      </c>
      <c r="CE1218" s="20"/>
      <c r="CF1218" s="1">
        <f t="shared" ref="CF1218" si="12875">BV1218*CA1215+BX1218*CA1218-BW1218*CB1215-BY1218*CB1218</f>
        <v>0</v>
      </c>
      <c r="CG1218" s="4">
        <f t="shared" ref="CG1218" si="12876">(BV1218*CB1215+BW1218*CA1215+BX1218*CB1218+BY1218*CA1218)</f>
        <v>0.96329377230136226</v>
      </c>
      <c r="CH1218" s="2">
        <f t="shared" ref="CH1218" si="12877">BV1218*CC1215+BX1218*CC1218-BW1218*CD1215-BY1218*CD1218</f>
        <v>-6.0071417251193471E-2</v>
      </c>
      <c r="CI1218" s="3">
        <f t="shared" ref="CI1218" si="12878">(BV1218*CD1215+BW1218*CC1215+BX1218*CD1218+BY1218*CC1218)</f>
        <v>0</v>
      </c>
      <c r="CK1218" s="16">
        <f t="shared" ref="CK1218" si="12879">1/$CL$4</f>
        <v>1</v>
      </c>
      <c r="CL1218" s="17">
        <v>0</v>
      </c>
      <c r="CM1218" s="18">
        <v>1</v>
      </c>
      <c r="CN1218" s="19">
        <v>0</v>
      </c>
      <c r="CP1218" s="1">
        <f t="shared" ref="CP1218" si="12880">CF1218*CK1215+CH1218*CK1218-CG1218*CL1215-CI1218*CL1218</f>
        <v>-6.0071417251193471E-2</v>
      </c>
      <c r="CQ1218" s="4">
        <f t="shared" ref="CQ1218" si="12881">(CF1218*CL1215+CG1218*CK1215+CH1218*CL1218+CI1218*CK1218)</f>
        <v>0.96329377230136226</v>
      </c>
      <c r="CR1218" s="2">
        <f t="shared" ref="CR1218" si="12882">CF1218*CM1215+CH1218*CM1218-CG1218*CN1215-CI1218*CN1218</f>
        <v>-6.0071417251193471E-2</v>
      </c>
      <c r="CS1218" s="3">
        <f t="shared" ref="CS1218" si="12883">(CF1218*CN1215+CG1218*CM1215+CH1218*CN1218+CI1218*CM1218)</f>
        <v>0</v>
      </c>
      <c r="CU1218" s="39">
        <f t="shared" ref="CU1218" si="12884">(180/PI())*ATAN(-1*(CQ1215/CP1215))</f>
        <v>86.676224147458896</v>
      </c>
      <c r="CW1218" s="54">
        <f t="shared" ref="CW1218" si="12885">20*LOG(((1-(10^(CU1215/20)^2)*(1-((1-CW1215)/(1+CW1215))^2))^0.5))</f>
        <v>-25.9932436541689</v>
      </c>
    </row>
    <row r="1219" spans="1:101" ht="18" customHeight="1">
      <c r="E1219" s="20"/>
      <c r="F1219" s="20"/>
      <c r="G1219" s="20"/>
      <c r="H1219" s="20"/>
      <c r="I1219" s="20"/>
      <c r="J1219" s="20"/>
      <c r="K1219" s="20"/>
      <c r="L1219" s="20"/>
      <c r="M1219" s="20"/>
      <c r="N1219" s="20"/>
      <c r="O1219" s="20"/>
      <c r="P1219" s="20"/>
      <c r="Q1219" s="20"/>
      <c r="R1219" s="20"/>
      <c r="S1219" s="20"/>
      <c r="T1219" s="20"/>
      <c r="U1219" s="20"/>
      <c r="V1219" s="20"/>
      <c r="W1219" s="20"/>
      <c r="X1219" s="20"/>
      <c r="Y1219" s="20"/>
      <c r="Z1219" s="20"/>
      <c r="AA1219" s="20"/>
      <c r="AB1219" s="30"/>
      <c r="AC1219" s="20"/>
      <c r="AD1219" s="20"/>
      <c r="AE1219" s="20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  <c r="BA1219" s="20"/>
      <c r="BB1219" s="20"/>
      <c r="BC1219" s="20"/>
      <c r="BD1219" s="20"/>
      <c r="BE1219" s="20"/>
      <c r="BF1219" s="20"/>
      <c r="BG1219" s="20"/>
      <c r="BH1219" s="20"/>
      <c r="BI1219" s="20"/>
      <c r="BJ1219" s="20"/>
      <c r="BK1219" s="20"/>
      <c r="BL1219" s="20"/>
      <c r="BM1219" s="20"/>
      <c r="BN1219" s="20"/>
      <c r="BO1219" s="20"/>
      <c r="BP1219" s="20"/>
      <c r="BQ1219" s="20"/>
      <c r="BR1219" s="20"/>
      <c r="BS1219" s="20"/>
      <c r="BT1219" s="20"/>
      <c r="BU1219" s="20"/>
      <c r="BV1219" s="20"/>
      <c r="BW1219" s="20"/>
      <c r="BX1219" s="20"/>
      <c r="BY1219" s="20"/>
      <c r="BZ1219" s="20"/>
      <c r="CA1219" s="20"/>
      <c r="CB1219" s="20"/>
      <c r="CC1219" s="20"/>
      <c r="CD1219" s="20"/>
      <c r="CE1219" s="20"/>
      <c r="CF1219" s="20"/>
      <c r="CG1219" s="20"/>
      <c r="CH1219" s="20"/>
      <c r="CI1219" s="20"/>
      <c r="CJ1219" s="20"/>
      <c r="CK1219" s="20"/>
      <c r="CL1219" s="20"/>
    </row>
    <row r="1220" spans="1:101" ht="18" customHeight="1"/>
    <row r="1221" spans="1:101" ht="18" customHeight="1" thickBot="1">
      <c r="A1221" s="23"/>
      <c r="B1221" s="23"/>
      <c r="C1221" s="23"/>
      <c r="D1221" s="20" t="s">
        <v>15</v>
      </c>
      <c r="E1221" s="20"/>
      <c r="F1221" s="20"/>
      <c r="G1221" s="20"/>
      <c r="H1221" s="20"/>
      <c r="I1221" s="20" t="s">
        <v>16</v>
      </c>
      <c r="J1221" s="20"/>
      <c r="K1221" s="20"/>
      <c r="L1221" s="20"/>
      <c r="M1221" s="23"/>
      <c r="N1221" s="23"/>
      <c r="O1221" s="24" t="s">
        <v>17</v>
      </c>
      <c r="P1221" s="23"/>
      <c r="Q1221" s="23"/>
      <c r="R1221" s="23"/>
      <c r="S1221" s="20"/>
      <c r="T1221" s="20" t="s">
        <v>18</v>
      </c>
      <c r="U1221" s="23"/>
      <c r="V1221" s="23"/>
      <c r="W1221" s="23"/>
      <c r="X1221" s="23"/>
      <c r="Y1221" s="24" t="s">
        <v>19</v>
      </c>
      <c r="Z1221" s="23"/>
      <c r="AA1221" s="23"/>
      <c r="AB1221" s="23"/>
      <c r="AC1221" s="24" t="s">
        <v>20</v>
      </c>
      <c r="AD1221" s="20"/>
      <c r="AE1221" s="20"/>
      <c r="AF1221" s="20"/>
      <c r="AG1221" s="20"/>
      <c r="AH1221" s="23"/>
      <c r="AI1221" s="24" t="s">
        <v>21</v>
      </c>
      <c r="AJ1221" s="23"/>
      <c r="AK1221" s="23"/>
      <c r="AL1221" s="20"/>
      <c r="AM1221" s="24" t="s">
        <v>31</v>
      </c>
      <c r="AN1221" s="20"/>
      <c r="AO1221" s="23"/>
      <c r="AP1221" s="23"/>
      <c r="AQ1221" s="23"/>
      <c r="AR1221" s="23"/>
      <c r="AS1221" s="24" t="s">
        <v>91</v>
      </c>
      <c r="AT1221" s="23"/>
      <c r="AU1221" s="23"/>
      <c r="AV1221" s="23"/>
      <c r="AW1221" s="24" t="s">
        <v>32</v>
      </c>
      <c r="AX1221" s="20"/>
      <c r="AY1221" s="20"/>
      <c r="AZ1221" s="20"/>
      <c r="BA1221" s="20"/>
      <c r="BB1221" s="23"/>
      <c r="BC1221" s="24" t="s">
        <v>22</v>
      </c>
      <c r="BD1221" s="23"/>
      <c r="BE1221" s="23"/>
      <c r="BF1221" s="23"/>
      <c r="BG1221" s="24" t="s">
        <v>33</v>
      </c>
      <c r="BH1221" s="20"/>
      <c r="BI1221" s="23"/>
      <c r="BJ1221" s="23"/>
      <c r="BK1221" s="23"/>
      <c r="BL1221" s="23"/>
      <c r="BM1221" s="24" t="s">
        <v>34</v>
      </c>
      <c r="BN1221" s="23"/>
      <c r="BO1221" s="23"/>
      <c r="BP1221" s="23"/>
      <c r="BQ1221" s="24" t="s">
        <v>89</v>
      </c>
      <c r="BR1221" s="20"/>
      <c r="BS1221" s="20"/>
      <c r="BT1221" s="20"/>
      <c r="BU1221" s="20"/>
      <c r="BV1221" s="23"/>
      <c r="BW1221" s="24" t="s">
        <v>35</v>
      </c>
      <c r="BX1221" s="23"/>
      <c r="BY1221" s="23"/>
      <c r="BZ1221" s="23"/>
      <c r="CA1221" s="24" t="s">
        <v>90</v>
      </c>
      <c r="CB1221" s="20"/>
      <c r="CC1221" s="23"/>
      <c r="CD1221" s="23"/>
      <c r="CE1221" s="23"/>
      <c r="CF1221" s="23"/>
      <c r="CG1221" s="24" t="s">
        <v>92</v>
      </c>
      <c r="CH1221" s="23"/>
      <c r="CI1221" s="23"/>
      <c r="CJ1221" s="23"/>
      <c r="CK1221" s="24" t="s">
        <v>36</v>
      </c>
      <c r="CL1221" s="24"/>
      <c r="CM1221" s="23"/>
      <c r="CN1221" s="23"/>
      <c r="CO1221" s="23"/>
      <c r="CP1221" s="23"/>
      <c r="CQ1221" s="24" t="s">
        <v>93</v>
      </c>
      <c r="CR1221" s="23"/>
      <c r="CS1221" s="23"/>
    </row>
    <row r="1222" spans="1:101" ht="18" customHeight="1" thickBot="1">
      <c r="A1222" s="23"/>
      <c r="B1222" s="33"/>
      <c r="C1222" s="23"/>
      <c r="D1222" s="7" t="s">
        <v>2</v>
      </c>
      <c r="E1222" s="8"/>
      <c r="F1222" s="8" t="s">
        <v>3</v>
      </c>
      <c r="G1222" s="9"/>
      <c r="H1222" s="10"/>
      <c r="I1222" s="7" t="s">
        <v>4</v>
      </c>
      <c r="J1222" s="8"/>
      <c r="K1222" s="8" t="s">
        <v>5</v>
      </c>
      <c r="L1222" s="9"/>
      <c r="M1222" s="23"/>
      <c r="N1222" s="251" t="s">
        <v>79</v>
      </c>
      <c r="O1222" s="252"/>
      <c r="P1222" s="253" t="s">
        <v>80</v>
      </c>
      <c r="Q1222" s="254"/>
      <c r="R1222" s="23"/>
      <c r="S1222" s="7" t="s">
        <v>11</v>
      </c>
      <c r="T1222" s="8"/>
      <c r="U1222" s="8" t="s">
        <v>12</v>
      </c>
      <c r="V1222" s="9"/>
      <c r="W1222" s="20"/>
      <c r="X1222" s="251" t="s">
        <v>79</v>
      </c>
      <c r="Y1222" s="252"/>
      <c r="Z1222" s="253" t="s">
        <v>80</v>
      </c>
      <c r="AA1222" s="254"/>
      <c r="AB1222" s="20"/>
      <c r="AC1222" s="7" t="s">
        <v>4</v>
      </c>
      <c r="AD1222" s="8"/>
      <c r="AE1222" s="8" t="s">
        <v>5</v>
      </c>
      <c r="AF1222" s="9"/>
      <c r="AG1222" s="20"/>
      <c r="AH1222" s="251" t="s">
        <v>0</v>
      </c>
      <c r="AI1222" s="252"/>
      <c r="AJ1222" s="253" t="s">
        <v>1</v>
      </c>
      <c r="AK1222" s="254"/>
      <c r="AL1222" s="20"/>
      <c r="AM1222" s="7" t="s">
        <v>11</v>
      </c>
      <c r="AN1222" s="8"/>
      <c r="AO1222" s="8" t="s">
        <v>12</v>
      </c>
      <c r="AP1222" s="9"/>
      <c r="AQ1222" s="23"/>
      <c r="AR1222" s="251" t="s">
        <v>0</v>
      </c>
      <c r="AS1222" s="252"/>
      <c r="AT1222" s="253" t="s">
        <v>1</v>
      </c>
      <c r="AU1222" s="254"/>
      <c r="AV1222" s="36"/>
      <c r="AW1222" s="7" t="s">
        <v>4</v>
      </c>
      <c r="AX1222" s="8"/>
      <c r="AY1222" s="8" t="s">
        <v>5</v>
      </c>
      <c r="AZ1222" s="9"/>
      <c r="BA1222" s="20"/>
      <c r="BB1222" s="251" t="s">
        <v>0</v>
      </c>
      <c r="BC1222" s="252"/>
      <c r="BD1222" s="253" t="s">
        <v>1</v>
      </c>
      <c r="BE1222" s="254"/>
      <c r="BF1222" s="36"/>
      <c r="BG1222" s="7" t="s">
        <v>11</v>
      </c>
      <c r="BH1222" s="8"/>
      <c r="BI1222" s="8" t="s">
        <v>12</v>
      </c>
      <c r="BJ1222" s="9"/>
      <c r="BK1222" s="36"/>
      <c r="BL1222" s="251" t="s">
        <v>0</v>
      </c>
      <c r="BM1222" s="252"/>
      <c r="BN1222" s="253" t="s">
        <v>1</v>
      </c>
      <c r="BO1222" s="254"/>
      <c r="BP1222" s="36"/>
      <c r="BQ1222" s="7" t="s">
        <v>4</v>
      </c>
      <c r="BR1222" s="8"/>
      <c r="BS1222" s="8" t="s">
        <v>5</v>
      </c>
      <c r="BT1222" s="9"/>
      <c r="BU1222" s="20"/>
      <c r="BV1222" s="251" t="s">
        <v>0</v>
      </c>
      <c r="BW1222" s="252"/>
      <c r="BX1222" s="253" t="s">
        <v>1</v>
      </c>
      <c r="BY1222" s="254"/>
      <c r="BZ1222" s="36"/>
      <c r="CA1222" s="7" t="s">
        <v>11</v>
      </c>
      <c r="CB1222" s="8"/>
      <c r="CC1222" s="8" t="s">
        <v>12</v>
      </c>
      <c r="CD1222" s="9"/>
      <c r="CE1222" s="36"/>
      <c r="CF1222" s="251" t="s">
        <v>0</v>
      </c>
      <c r="CG1222" s="252"/>
      <c r="CH1222" s="253" t="s">
        <v>1</v>
      </c>
      <c r="CI1222" s="254"/>
      <c r="CJ1222" s="23"/>
      <c r="CK1222" s="7" t="s">
        <v>23</v>
      </c>
      <c r="CL1222" s="8"/>
      <c r="CM1222" s="8" t="s">
        <v>24</v>
      </c>
      <c r="CN1222" s="9"/>
      <c r="CO1222" s="23"/>
      <c r="CP1222" s="251" t="s">
        <v>0</v>
      </c>
      <c r="CQ1222" s="252"/>
      <c r="CR1222" s="253" t="s">
        <v>1</v>
      </c>
      <c r="CS1222" s="254"/>
      <c r="CU1222" s="26" t="s">
        <v>25</v>
      </c>
      <c r="CW1222" s="50" t="s">
        <v>44</v>
      </c>
    </row>
    <row r="1223" spans="1:101" ht="18" customHeight="1" thickTop="1" thickBot="1">
      <c r="B1223" s="34">
        <v>1.64</v>
      </c>
      <c r="D1223" s="11">
        <v>1</v>
      </c>
      <c r="E1223" s="12">
        <v>0</v>
      </c>
      <c r="F1223" s="13">
        <v>0</v>
      </c>
      <c r="G1223" s="40">
        <f t="shared" ref="G1223" si="12886">-1/($E$4*$B1223)</f>
        <v>-0.64056738897045451</v>
      </c>
      <c r="H1223" s="10"/>
      <c r="I1223" s="11">
        <v>1</v>
      </c>
      <c r="J1223" s="12">
        <v>0</v>
      </c>
      <c r="K1223" s="13">
        <v>0</v>
      </c>
      <c r="L1223" s="14">
        <v>0</v>
      </c>
      <c r="N1223" s="1">
        <f t="shared" ref="N1223" si="12887">D1223*I1223+F1223*I1226-E1223*J1223-G1223*J1226</f>
        <v>0.42904564928599931</v>
      </c>
      <c r="O1223" s="4">
        <f t="shared" ref="O1223" si="12888">(D1223*J1223+E1223*I1223+F1223*J1226+G1223*I1226)</f>
        <v>0</v>
      </c>
      <c r="P1223" s="2">
        <f t="shared" ref="P1223" si="12889">D1223*K1223+F1223*K1226-E1223*L1223-G1223*L1226</f>
        <v>0</v>
      </c>
      <c r="Q1223" s="3">
        <f t="shared" ref="Q1223" si="12890">(D1223*L1223+E1223*K1223+F1223*L1226+G1223*K1226)</f>
        <v>-0.64056738897045451</v>
      </c>
      <c r="S1223" s="11">
        <v>1</v>
      </c>
      <c r="T1223" s="12">
        <v>0</v>
      </c>
      <c r="U1223" s="13">
        <v>0</v>
      </c>
      <c r="V1223" s="40">
        <f t="shared" ref="V1223" si="12891">-1/($T$4*$B1223)</f>
        <v>-1.2239183010055714</v>
      </c>
      <c r="W1223" s="20"/>
      <c r="X1223" s="1">
        <f t="shared" ref="X1223" si="12892">N1223*S1223+P1223*S1226-O1223*T1223-Q1223*T1226</f>
        <v>0.42904564928599931</v>
      </c>
      <c r="Y1223" s="4">
        <f t="shared" ref="Y1223" si="12893">(N1223*T1223+O1223*S1223+P1223*T1226+Q1223*S1226)</f>
        <v>0</v>
      </c>
      <c r="Z1223" s="2">
        <f t="shared" ref="Z1223" si="12894">N1223*U1223+P1223*U1226-O1223*V1223-Q1223*V1226</f>
        <v>0</v>
      </c>
      <c r="AA1223" s="3">
        <f t="shared" ref="AA1223" si="12895">(N1223*V1223+O1223*U1223+P1223*V1226+Q1223*U1226)</f>
        <v>-1.1656842110984069</v>
      </c>
      <c r="AB1223" s="20"/>
      <c r="AC1223" s="11">
        <v>1</v>
      </c>
      <c r="AD1223" s="12">
        <v>0</v>
      </c>
      <c r="AE1223" s="13">
        <v>0</v>
      </c>
      <c r="AF1223" s="14">
        <v>0</v>
      </c>
      <c r="AG1223" s="20"/>
      <c r="AH1223" s="1">
        <f t="shared" ref="AH1223" si="12896">X1223*AC1223+Z1223*AC1226-Y1223*AD1223-AA1223*AD1226</f>
        <v>-0.75796680152864537</v>
      </c>
      <c r="AI1223" s="4">
        <f t="shared" ref="AI1223" si="12897">(X1223*AD1223+Y1223*AC1223+Z1223*AD1226+AA1223*AC1226)</f>
        <v>0</v>
      </c>
      <c r="AJ1223" s="2">
        <f t="shared" ref="AJ1223" si="12898">X1223*AE1223+Z1223*AE1226-Y1223*AF1223-AA1223*AF1226</f>
        <v>0</v>
      </c>
      <c r="AK1223" s="3">
        <f t="shared" ref="AK1223" si="12899">(X1223*AF1223+Y1223*AE1223+Z1223*AF1226+AA1223*AE1226)</f>
        <v>-1.1656842110984069</v>
      </c>
      <c r="AL1223" s="20"/>
      <c r="AM1223" s="11">
        <v>1</v>
      </c>
      <c r="AN1223" s="12">
        <v>0</v>
      </c>
      <c r="AO1223" s="13">
        <v>0</v>
      </c>
      <c r="AP1223" s="40">
        <f t="shared" ref="AP1223" si="12900">-1/($AN$4*$B1223)</f>
        <v>-1.271915097123437</v>
      </c>
      <c r="AR1223" s="1">
        <f t="shared" ref="AR1223" si="12901">AH1223*AM1223+AJ1223*AM1226-AI1223*AN1223-AK1223*AN1226</f>
        <v>-0.75796680152864537</v>
      </c>
      <c r="AS1223" s="4">
        <f t="shared" ref="AS1223" si="12902">(AH1223*AN1223+AI1223*AM1223+AJ1223*AN1226+AK1223*AM1226)</f>
        <v>0</v>
      </c>
      <c r="AT1223" s="2">
        <f t="shared" ref="AT1223" si="12903">AH1223*AO1223+AJ1223*AO1226-AI1223*AP1223-AK1223*AP1226</f>
        <v>0</v>
      </c>
      <c r="AU1223" s="3">
        <f t="shared" ref="AU1223" si="12904">(AH1223*AP1223+AI1223*AO1223+AJ1223*AP1226+AK1223*AO1226)</f>
        <v>-0.20161479311575903</v>
      </c>
      <c r="AV1223" s="20"/>
      <c r="AW1223" s="11">
        <v>1</v>
      </c>
      <c r="AX1223" s="12">
        <v>0</v>
      </c>
      <c r="AY1223" s="13">
        <v>0</v>
      </c>
      <c r="AZ1223" s="14">
        <v>0</v>
      </c>
      <c r="BA1223" s="20"/>
      <c r="BB1223" s="1">
        <f t="shared" ref="BB1223" si="12905">AR1223*AW1223+AT1223*AW1226-AS1223*AX1223-AU1223*AX1226</f>
        <v>-0.96327049134298859</v>
      </c>
      <c r="BC1223" s="4">
        <f t="shared" ref="BC1223" si="12906">(AR1223*AX1223+AS1223*AW1223+AT1223*AX1226+AU1223*AW1226)</f>
        <v>0</v>
      </c>
      <c r="BD1223" s="2">
        <f t="shared" ref="BD1223" si="12907">AR1223*AY1223+AT1223*AY1226-AS1223*AZ1223-AU1223*AZ1226</f>
        <v>0</v>
      </c>
      <c r="BE1223" s="3">
        <f t="shared" ref="BE1223" si="12908">(AR1223*AZ1223+AS1223*AY1223+AT1223*AZ1226+AU1223*AY1226)</f>
        <v>-0.20161479311575903</v>
      </c>
      <c r="BF1223" s="20"/>
      <c r="BG1223" s="11">
        <v>1</v>
      </c>
      <c r="BH1223" s="12">
        <v>0</v>
      </c>
      <c r="BI1223" s="13">
        <v>0</v>
      </c>
      <c r="BJ1223" s="40">
        <f t="shared" ref="BJ1223" si="12909">-1/($BH$4*$B1223)</f>
        <v>-1.2239183010055714</v>
      </c>
      <c r="BK1223" s="20"/>
      <c r="BL1223" s="1">
        <f t="shared" ref="BL1223" si="12910">BB1223*BG1223+BD1223*BG1226-BC1223*BH1223-BE1223*BH1226</f>
        <v>-0.96327049134298859</v>
      </c>
      <c r="BM1223" s="4">
        <f t="shared" ref="BM1223" si="12911">(BB1223*BH1223+BC1223*BG1223+BD1223*BH1226+BE1223*BG1226)</f>
        <v>0</v>
      </c>
      <c r="BN1223" s="2">
        <f t="shared" ref="BN1223" si="12912">BB1223*BI1223+BD1223*BI1226-BC1223*BJ1223-BE1223*BJ1226</f>
        <v>0</v>
      </c>
      <c r="BO1223" s="3">
        <f t="shared" ref="BO1223" si="12913">(BB1223*BJ1223+BC1223*BI1223+BD1223*BJ1226+BE1223*BI1226)</f>
        <v>0.97734959005755351</v>
      </c>
      <c r="BP1223" s="20"/>
      <c r="BQ1223" s="11">
        <v>1</v>
      </c>
      <c r="BR1223" s="12">
        <v>0</v>
      </c>
      <c r="BS1223" s="13">
        <v>0</v>
      </c>
      <c r="BT1223" s="14">
        <v>0</v>
      </c>
      <c r="BU1223" s="20"/>
      <c r="BV1223" s="1">
        <f t="shared" ref="BV1223" si="12914">BL1223*BQ1223+BN1223*BQ1226-BM1223*BR1223-BO1223*BR1226</f>
        <v>-9.2133417835733589E-2</v>
      </c>
      <c r="BW1223" s="4">
        <f t="shared" ref="BW1223" si="12915">(BL1223*BR1223+BM1223*BQ1223+BN1223*BR1226+BO1223*BQ1226)</f>
        <v>0</v>
      </c>
      <c r="BX1223" s="2">
        <f t="shared" ref="BX1223" si="12916">BL1223*BS1223+BN1223*BS1226-BM1223*BT1223-BO1223*BT1226</f>
        <v>0</v>
      </c>
      <c r="BY1223" s="3">
        <f t="shared" ref="BY1223" si="12917">(BL1223*BT1223+BM1223*BS1223+BN1223*BT1226+BO1223*BS1226)</f>
        <v>0.97734959005755351</v>
      </c>
      <c r="BZ1223" s="20"/>
      <c r="CA1223" s="11">
        <v>1</v>
      </c>
      <c r="CB1223" s="12">
        <v>0</v>
      </c>
      <c r="CC1223" s="13">
        <v>0</v>
      </c>
      <c r="CD1223" s="40">
        <f t="shared" ref="CD1223" si="12918">-1/($CB$4*$B1223)</f>
        <v>-0.64056738897045451</v>
      </c>
      <c r="CE1223" s="20"/>
      <c r="CF1223" s="1">
        <f t="shared" ref="CF1223" si="12919">BV1223*CA1223+BX1223*CA1226-BW1223*CB1223-BY1223*CB1226</f>
        <v>-9.2133417835733589E-2</v>
      </c>
      <c r="CG1223" s="4">
        <f t="shared" ref="CG1223" si="12920">(BV1223*CB1223+BW1223*CA1223+BX1223*CB1226+BY1223*CA1226)</f>
        <v>0</v>
      </c>
      <c r="CH1223" s="2">
        <f t="shared" ref="CH1223" si="12921">BV1223*CC1223+BX1223*CC1226-BW1223*CD1223-BY1223*CD1226</f>
        <v>0</v>
      </c>
      <c r="CI1223" s="3">
        <f t="shared" ref="CI1223" si="12922">(BV1223*CD1223+BW1223*CC1223+BX1223*CD1226+BY1223*CC1226)</f>
        <v>1.0363672529575132</v>
      </c>
      <c r="CJ1223" s="28"/>
      <c r="CK1223" s="11">
        <v>1</v>
      </c>
      <c r="CL1223" s="12">
        <v>0</v>
      </c>
      <c r="CM1223" s="13">
        <v>0</v>
      </c>
      <c r="CN1223" s="14">
        <v>0</v>
      </c>
      <c r="CP1223" s="1">
        <f t="shared" ref="CP1223" si="12923">CF1223*CK1223+CH1223*CK1226-CG1223*CL1223-CI1223*CL1226</f>
        <v>-9.2133417835733589E-2</v>
      </c>
      <c r="CQ1223" s="4">
        <f t="shared" ref="CQ1223" si="12924">(CF1223*CL1223+CG1223*CK1223+CH1223*CL1226+CI1223*CK1226)</f>
        <v>1.0363672529575132</v>
      </c>
      <c r="CR1223" s="2">
        <f t="shared" ref="CR1223" si="12925">CF1223*CM1223+CH1223*CM1226-CG1223*CN1223-CI1223*CN1226</f>
        <v>0</v>
      </c>
      <c r="CS1223" s="3">
        <f t="shared" ref="CS1223" si="12926">(CF1223*CN1223+CG1223*CM1223+CH1223*CN1226+CI1223*CM1226)</f>
        <v>1.0363672529575132</v>
      </c>
      <c r="CU1223" s="29">
        <f t="shared" ref="CU1223" si="12927">20*LOG(((1+$CL$4)/$CL$4)/((CP1223+CP1226)^2+(CQ1223+CQ1226)^2)^0.5)</f>
        <v>-6.8824199717797546E-3</v>
      </c>
      <c r="CW1223" s="51">
        <f t="shared" ref="CW1223" si="12928">((CP1223^2+CQ1223^2)^0.5)/((CP1226^2+CQ1226^2)^0.5)</f>
        <v>1.0825165026711263</v>
      </c>
    </row>
    <row r="1224" spans="1:101" ht="18" customHeight="1" thickBot="1">
      <c r="D1224" s="11"/>
      <c r="E1224" s="13"/>
      <c r="F1224" s="13"/>
      <c r="G1224" s="15"/>
      <c r="H1224" s="10"/>
      <c r="I1224" s="11"/>
      <c r="J1224" s="13"/>
      <c r="K1224" s="13"/>
      <c r="L1224" s="15"/>
      <c r="N1224" s="5"/>
      <c r="Q1224" s="6"/>
      <c r="S1224" s="11"/>
      <c r="T1224" s="13"/>
      <c r="U1224" s="13"/>
      <c r="V1224" s="15"/>
      <c r="W1224" s="20"/>
      <c r="X1224" s="5"/>
      <c r="AA1224" s="6"/>
      <c r="AB1224" s="20"/>
      <c r="AC1224" s="11"/>
      <c r="AD1224" s="13"/>
      <c r="AE1224" s="13"/>
      <c r="AF1224" s="15"/>
      <c r="AG1224" s="20"/>
      <c r="AH1224" s="5"/>
      <c r="AK1224" s="6"/>
      <c r="AL1224" s="20"/>
      <c r="AM1224" s="11"/>
      <c r="AN1224" s="13"/>
      <c r="AO1224" s="13"/>
      <c r="AP1224" s="15"/>
      <c r="AR1224" s="5"/>
      <c r="AU1224" s="6"/>
      <c r="AW1224" s="11"/>
      <c r="AX1224" s="13"/>
      <c r="AY1224" s="13"/>
      <c r="AZ1224" s="15"/>
      <c r="BA1224" s="20"/>
      <c r="BB1224" s="5"/>
      <c r="BE1224" s="6"/>
      <c r="BG1224" s="11"/>
      <c r="BH1224" s="13"/>
      <c r="BI1224" s="13"/>
      <c r="BJ1224" s="15"/>
      <c r="BL1224" s="5"/>
      <c r="BO1224" s="6"/>
      <c r="BQ1224" s="11"/>
      <c r="BR1224" s="13"/>
      <c r="BS1224" s="13"/>
      <c r="BT1224" s="15"/>
      <c r="BU1224" s="20"/>
      <c r="BV1224" s="5"/>
      <c r="BY1224" s="6"/>
      <c r="CA1224" s="11"/>
      <c r="CB1224" s="13"/>
      <c r="CC1224" s="13"/>
      <c r="CD1224" s="15"/>
      <c r="CF1224" s="5"/>
      <c r="CI1224" s="6"/>
      <c r="CK1224" s="11"/>
      <c r="CL1224" s="13"/>
      <c r="CM1224" s="13"/>
      <c r="CN1224" s="15"/>
      <c r="CP1224" s="5"/>
      <c r="CS1224" s="6"/>
      <c r="CW1224" s="52"/>
    </row>
    <row r="1225" spans="1:101" ht="18" customHeight="1" thickBot="1">
      <c r="D1225" s="11" t="s">
        <v>6</v>
      </c>
      <c r="E1225" s="13"/>
      <c r="F1225" s="13" t="s">
        <v>7</v>
      </c>
      <c r="G1225" s="15"/>
      <c r="H1225" s="10"/>
      <c r="I1225" s="11" t="s">
        <v>8</v>
      </c>
      <c r="J1225" s="13"/>
      <c r="K1225" s="13" t="s">
        <v>9</v>
      </c>
      <c r="L1225" s="15"/>
      <c r="N1225" s="251" t="s">
        <v>26</v>
      </c>
      <c r="O1225" s="252"/>
      <c r="P1225" s="253" t="s">
        <v>27</v>
      </c>
      <c r="Q1225" s="254"/>
      <c r="S1225" s="11" t="s">
        <v>13</v>
      </c>
      <c r="T1225" s="13"/>
      <c r="U1225" s="13" t="s">
        <v>14</v>
      </c>
      <c r="V1225" s="15"/>
      <c r="W1225" s="20"/>
      <c r="X1225" s="251" t="s">
        <v>26</v>
      </c>
      <c r="Y1225" s="252"/>
      <c r="Z1225" s="253" t="s">
        <v>27</v>
      </c>
      <c r="AA1225" s="254"/>
      <c r="AB1225" s="20"/>
      <c r="AC1225" s="11" t="s">
        <v>8</v>
      </c>
      <c r="AD1225" s="13"/>
      <c r="AE1225" s="13" t="s">
        <v>9</v>
      </c>
      <c r="AF1225" s="15"/>
      <c r="AG1225" s="20"/>
      <c r="AH1225" s="251" t="s">
        <v>26</v>
      </c>
      <c r="AI1225" s="252"/>
      <c r="AJ1225" s="253" t="s">
        <v>27</v>
      </c>
      <c r="AK1225" s="254"/>
      <c r="AL1225" s="20"/>
      <c r="AM1225" s="11" t="s">
        <v>13</v>
      </c>
      <c r="AN1225" s="13"/>
      <c r="AO1225" s="13" t="s">
        <v>14</v>
      </c>
      <c r="AP1225" s="15"/>
      <c r="AR1225" s="251" t="s">
        <v>26</v>
      </c>
      <c r="AS1225" s="252"/>
      <c r="AT1225" s="253" t="s">
        <v>27</v>
      </c>
      <c r="AU1225" s="254"/>
      <c r="AV1225" s="36"/>
      <c r="AW1225" s="11" t="s">
        <v>8</v>
      </c>
      <c r="AX1225" s="13"/>
      <c r="AY1225" s="13" t="s">
        <v>9</v>
      </c>
      <c r="AZ1225" s="15"/>
      <c r="BA1225" s="20"/>
      <c r="BB1225" s="251" t="s">
        <v>26</v>
      </c>
      <c r="BC1225" s="252"/>
      <c r="BD1225" s="253" t="s">
        <v>27</v>
      </c>
      <c r="BE1225" s="254"/>
      <c r="BF1225" s="36"/>
      <c r="BG1225" s="11" t="s">
        <v>13</v>
      </c>
      <c r="BH1225" s="13"/>
      <c r="BI1225" s="13" t="s">
        <v>14</v>
      </c>
      <c r="BJ1225" s="15"/>
      <c r="BK1225" s="36"/>
      <c r="BL1225" s="251" t="s">
        <v>26</v>
      </c>
      <c r="BM1225" s="252"/>
      <c r="BN1225" s="253" t="s">
        <v>27</v>
      </c>
      <c r="BO1225" s="254"/>
      <c r="BP1225" s="36"/>
      <c r="BQ1225" s="11" t="s">
        <v>8</v>
      </c>
      <c r="BR1225" s="13"/>
      <c r="BS1225" s="13" t="s">
        <v>9</v>
      </c>
      <c r="BT1225" s="15"/>
      <c r="BU1225" s="20"/>
      <c r="BV1225" s="251" t="s">
        <v>26</v>
      </c>
      <c r="BW1225" s="252"/>
      <c r="BX1225" s="253" t="s">
        <v>27</v>
      </c>
      <c r="BY1225" s="254"/>
      <c r="BZ1225" s="36"/>
      <c r="CA1225" s="11" t="s">
        <v>13</v>
      </c>
      <c r="CB1225" s="13"/>
      <c r="CC1225" s="13" t="s">
        <v>14</v>
      </c>
      <c r="CD1225" s="15"/>
      <c r="CE1225" s="36"/>
      <c r="CF1225" s="251" t="s">
        <v>26</v>
      </c>
      <c r="CG1225" s="252"/>
      <c r="CH1225" s="253" t="s">
        <v>27</v>
      </c>
      <c r="CI1225" s="254"/>
      <c r="CK1225" s="11" t="s">
        <v>28</v>
      </c>
      <c r="CL1225" s="13"/>
      <c r="CM1225" s="13" t="s">
        <v>29</v>
      </c>
      <c r="CN1225" s="15"/>
      <c r="CP1225" s="251" t="s">
        <v>26</v>
      </c>
      <c r="CQ1225" s="252"/>
      <c r="CR1225" s="253" t="s">
        <v>27</v>
      </c>
      <c r="CS1225" s="254"/>
      <c r="CU1225" s="38" t="s">
        <v>37</v>
      </c>
      <c r="CW1225" s="53" t="s">
        <v>45</v>
      </c>
    </row>
    <row r="1226" spans="1:101" ht="18" customHeight="1" thickTop="1" thickBot="1">
      <c r="D1226" s="16">
        <v>0</v>
      </c>
      <c r="E1226" s="17">
        <v>0</v>
      </c>
      <c r="F1226" s="18">
        <v>1</v>
      </c>
      <c r="G1226" s="19">
        <v>0</v>
      </c>
      <c r="H1226" s="10"/>
      <c r="I1226" s="16">
        <v>0</v>
      </c>
      <c r="J1226" s="17">
        <f t="shared" ref="J1226" si="12929">-1/($J$4*$B1223)</f>
        <v>-0.89132597216923792</v>
      </c>
      <c r="K1226" s="18">
        <v>1</v>
      </c>
      <c r="L1226" s="19">
        <v>0</v>
      </c>
      <c r="N1226" s="1">
        <f t="shared" ref="N1226" si="12930">D1226*I1223+F1226*I1226-E1226*J1223-G1226*J1226</f>
        <v>0</v>
      </c>
      <c r="O1226" s="4">
        <f t="shared" ref="O1226" si="12931">(D1226*J1223+E1226*I1223+F1226*J1226+G1226*I1226)</f>
        <v>-0.89132597216923792</v>
      </c>
      <c r="P1226" s="2">
        <f t="shared" ref="P1226" si="12932">D1226*K1223+F1226*K1226-E1226*L1223-G1226*L1226</f>
        <v>1</v>
      </c>
      <c r="Q1226" s="3">
        <f t="shared" ref="Q1226" si="12933">(D1226*L1223+E1226*K1223+F1226*L1226+G1226*K1226)</f>
        <v>0</v>
      </c>
      <c r="S1226" s="16">
        <v>0</v>
      </c>
      <c r="T1226" s="17">
        <v>0</v>
      </c>
      <c r="U1226" s="18">
        <v>1</v>
      </c>
      <c r="V1226" s="19">
        <v>0</v>
      </c>
      <c r="W1226" s="20"/>
      <c r="X1226" s="1">
        <f t="shared" ref="X1226" si="12934">N1226*S1223+P1226*S1226-O1226*T1223-Q1226*T1226</f>
        <v>0</v>
      </c>
      <c r="Y1226" s="4">
        <f t="shared" ref="Y1226" si="12935">(N1226*T1223+O1226*S1223+P1226*T1226+Q1226*S1226)</f>
        <v>-0.89132597216923792</v>
      </c>
      <c r="Z1226" s="2">
        <f t="shared" ref="Z1226" si="12936">N1226*U1223+P1226*U1226-O1226*V1223-Q1226*V1226</f>
        <v>-9.0910169499512916E-2</v>
      </c>
      <c r="AA1226" s="3">
        <f t="shared" ref="AA1226" si="12937">(N1226*V1223+O1226*U1223+P1226*V1226+Q1226*U1226)</f>
        <v>0</v>
      </c>
      <c r="AB1226" s="20"/>
      <c r="AC1226" s="16">
        <v>0</v>
      </c>
      <c r="AD1226" s="17">
        <f t="shared" ref="AD1226" si="12938">-1/($AD$4*$B1223)</f>
        <v>-1.0182967561138538</v>
      </c>
      <c r="AE1226" s="18">
        <v>1</v>
      </c>
      <c r="AF1226" s="19">
        <v>0</v>
      </c>
      <c r="AG1226" s="20"/>
      <c r="AH1226" s="1">
        <f t="shared" ref="AH1226" si="12939">X1226*AC1223+Z1226*AC1226-Y1226*AD1223-AA1226*AD1226</f>
        <v>0</v>
      </c>
      <c r="AI1226" s="4">
        <f t="shared" ref="AI1226" si="12940">(X1226*AD1223+Y1226*AC1223+Z1226*AD1226+AA1226*AC1226)</f>
        <v>-0.79875244147012325</v>
      </c>
      <c r="AJ1226" s="2">
        <f t="shared" ref="AJ1226" si="12941">X1226*AE1223+Z1226*AE1226-Y1226*AF1223-AA1226*AF1226</f>
        <v>-9.0910169499512916E-2</v>
      </c>
      <c r="AK1226" s="3">
        <f t="shared" ref="AK1226" si="12942">(X1226*AF1223+Y1226*AE1223+Z1226*AF1226+AA1226*AE1226)</f>
        <v>0</v>
      </c>
      <c r="AL1226" s="20"/>
      <c r="AM1226" s="16">
        <v>0</v>
      </c>
      <c r="AN1226" s="17">
        <v>0</v>
      </c>
      <c r="AO1226" s="18">
        <v>1</v>
      </c>
      <c r="AP1226" s="19">
        <v>0</v>
      </c>
      <c r="AR1226" s="1">
        <f t="shared" ref="AR1226" si="12943">AH1226*AM1223+AJ1226*AM1226-AI1226*AN1223-AK1226*AN1226</f>
        <v>0</v>
      </c>
      <c r="AS1226" s="4">
        <f t="shared" ref="AS1226" si="12944">(AH1226*AN1223+AI1226*AM1223+AJ1226*AN1226+AK1226*AM1226)</f>
        <v>-0.79875244147012325</v>
      </c>
      <c r="AT1226" s="2">
        <f t="shared" ref="AT1226" si="12945">AH1226*AO1223+AJ1226*AO1226-AI1226*AP1223-AK1226*AP1226</f>
        <v>-1.1068554586695671</v>
      </c>
      <c r="AU1226" s="3">
        <f t="shared" ref="AU1226" si="12946">(AH1226*AP1223+AI1226*AO1223+AJ1226*AP1226+AK1226*AO1226)</f>
        <v>0</v>
      </c>
      <c r="AV1226" s="20"/>
      <c r="AW1226" s="16">
        <v>0</v>
      </c>
      <c r="AX1226" s="17">
        <f t="shared" ref="AX1226" si="12947">-1/($AX$4*$B1223)</f>
        <v>-1.0182967561138538</v>
      </c>
      <c r="AY1226" s="18">
        <v>1</v>
      </c>
      <c r="AZ1226" s="19">
        <v>0</v>
      </c>
      <c r="BA1226" s="20"/>
      <c r="BB1226" s="1">
        <f t="shared" ref="BB1226" si="12948">AR1226*AW1223+AT1226*AW1226-AS1226*AX1223-AU1226*AX1226</f>
        <v>0</v>
      </c>
      <c r="BC1226" s="4">
        <f t="shared" ref="BC1226" si="12949">(AR1226*AX1223+AS1226*AW1223+AT1226*AX1226+AU1226*AW1226)</f>
        <v>0.32835488158000881</v>
      </c>
      <c r="BD1226" s="2">
        <f t="shared" ref="BD1226" si="12950">AR1226*AY1223+AT1226*AY1226-AS1226*AZ1223-AU1226*AZ1226</f>
        <v>-1.1068554586695671</v>
      </c>
      <c r="BE1226" s="3">
        <f t="shared" ref="BE1226" si="12951">(AR1226*AZ1223+AS1226*AY1223+AT1226*AZ1226+AU1226*AY1226)</f>
        <v>0</v>
      </c>
      <c r="BF1226" s="20"/>
      <c r="BG1226" s="16">
        <v>0</v>
      </c>
      <c r="BH1226" s="17">
        <v>0</v>
      </c>
      <c r="BI1226" s="18">
        <v>1</v>
      </c>
      <c r="BJ1226" s="19">
        <v>0</v>
      </c>
      <c r="BK1226" s="20"/>
      <c r="BL1226" s="1">
        <f t="shared" ref="BL1226" si="12952">BB1226*BG1223+BD1226*BG1226-BC1226*BH1223-BE1226*BH1226</f>
        <v>0</v>
      </c>
      <c r="BM1226" s="4">
        <f t="shared" ref="BM1226" si="12953">(BB1226*BH1223+BC1226*BG1223+BD1226*BH1226+BE1226*BG1226)</f>
        <v>0.32835488158000881</v>
      </c>
      <c r="BN1226" s="2">
        <f t="shared" ref="BN1226" si="12954">BB1226*BI1223+BD1226*BI1226-BC1226*BJ1223-BE1226*BJ1226</f>
        <v>-0.70497590987927716</v>
      </c>
      <c r="BO1226" s="3">
        <f t="shared" ref="BO1226" si="12955">(BB1226*BJ1223+BC1226*BI1223+BD1226*BJ1226+BE1226*BI1226)</f>
        <v>0</v>
      </c>
      <c r="BP1226" s="20"/>
      <c r="BQ1226" s="16">
        <v>0</v>
      </c>
      <c r="BR1226" s="17">
        <f t="shared" ref="BR1226" si="12956">-1/($BR$4*$B1223)</f>
        <v>-0.89132597216923792</v>
      </c>
      <c r="BS1226" s="18">
        <v>1</v>
      </c>
      <c r="BT1226" s="19">
        <v>0</v>
      </c>
      <c r="BU1226" s="20"/>
      <c r="BV1226" s="1">
        <f t="shared" ref="BV1226" si="12957">BL1226*BQ1223+BN1226*BQ1226-BM1226*BR1223-BO1226*BR1226</f>
        <v>0</v>
      </c>
      <c r="BW1226" s="4">
        <f t="shared" ref="BW1226" si="12958">(BL1226*BR1223+BM1226*BQ1223+BN1226*BR1226+BO1226*BQ1226)</f>
        <v>0.95671821980904859</v>
      </c>
      <c r="BX1226" s="2">
        <f t="shared" ref="BX1226" si="12959">BL1226*BS1223+BN1226*BS1226-BM1226*BT1223-BO1226*BT1226</f>
        <v>-0.70497590987927716</v>
      </c>
      <c r="BY1226" s="3">
        <f t="shared" ref="BY1226" si="12960">(BL1226*BT1223+BM1226*BS1223+BN1226*BT1226+BO1226*BS1226)</f>
        <v>0</v>
      </c>
      <c r="BZ1226" s="20"/>
      <c r="CA1226" s="16">
        <v>0</v>
      </c>
      <c r="CB1226" s="17">
        <v>0</v>
      </c>
      <c r="CC1226" s="18">
        <v>1</v>
      </c>
      <c r="CD1226" s="19">
        <v>0</v>
      </c>
      <c r="CE1226" s="20"/>
      <c r="CF1226" s="1">
        <f t="shared" ref="CF1226" si="12961">BV1226*CA1223+BX1226*CA1226-BW1226*CB1223-BY1226*CB1226</f>
        <v>0</v>
      </c>
      <c r="CG1226" s="4">
        <f t="shared" ref="CG1226" si="12962">(BV1226*CB1223+BW1226*CA1223+BX1226*CB1226+BY1226*CA1226)</f>
        <v>0.95671821980904859</v>
      </c>
      <c r="CH1226" s="2">
        <f t="shared" ref="CH1226" si="12963">BV1226*CC1223+BX1226*CC1226-BW1226*CD1223-BY1226*CD1226</f>
        <v>-9.2133417835733589E-2</v>
      </c>
      <c r="CI1226" s="3">
        <f t="shared" ref="CI1226" si="12964">(BV1226*CD1223+BW1226*CC1223+BX1226*CD1226+BY1226*CC1226)</f>
        <v>0</v>
      </c>
      <c r="CK1226" s="16">
        <f t="shared" ref="CK1226" si="12965">1/$CL$4</f>
        <v>1</v>
      </c>
      <c r="CL1226" s="17">
        <v>0</v>
      </c>
      <c r="CM1226" s="18">
        <v>1</v>
      </c>
      <c r="CN1226" s="19">
        <v>0</v>
      </c>
      <c r="CP1226" s="1">
        <f t="shared" ref="CP1226" si="12966">CF1226*CK1223+CH1226*CK1226-CG1226*CL1223-CI1226*CL1226</f>
        <v>-9.2133417835733589E-2</v>
      </c>
      <c r="CQ1226" s="4">
        <f t="shared" ref="CQ1226" si="12967">(CF1226*CL1223+CG1226*CK1223+CH1226*CL1226+CI1226*CK1226)</f>
        <v>0.95671821980904859</v>
      </c>
      <c r="CR1226" s="2">
        <f t="shared" ref="CR1226" si="12968">CF1226*CM1223+CH1226*CM1226-CG1226*CN1223-CI1226*CN1226</f>
        <v>-9.2133417835733589E-2</v>
      </c>
      <c r="CS1226" s="3">
        <f t="shared" ref="CS1226" si="12969">(CF1226*CN1223+CG1226*CM1223+CH1226*CN1226+CI1226*CM1226)</f>
        <v>0</v>
      </c>
      <c r="CU1226" s="39">
        <f t="shared" ref="CU1226" si="12970">(180/PI())*ATAN(-1*(CQ1223/CP1223))</f>
        <v>84.919740268581322</v>
      </c>
      <c r="CW1226" s="54">
        <f t="shared" ref="CW1226" si="12971">20*LOG(((1-(10^(CU1223/20)^2)*(1-((1-CW1223)/(1+CW1223))^2))^0.5))</f>
        <v>-25.015498096037554</v>
      </c>
    </row>
    <row r="1227" spans="1:101" ht="18" customHeight="1">
      <c r="E1227" s="20"/>
      <c r="F1227" s="20"/>
      <c r="G1227" s="20"/>
      <c r="H1227" s="20"/>
      <c r="I1227" s="20"/>
      <c r="J1227" s="20"/>
      <c r="K1227" s="20"/>
      <c r="L1227" s="20"/>
      <c r="M1227" s="20"/>
      <c r="N1227" s="20"/>
      <c r="O1227" s="20"/>
      <c r="P1227" s="20"/>
      <c r="Q1227" s="20"/>
      <c r="R1227" s="20"/>
      <c r="S1227" s="20"/>
      <c r="T1227" s="20"/>
      <c r="U1227" s="20"/>
      <c r="V1227" s="20"/>
      <c r="W1227" s="20"/>
      <c r="X1227" s="20"/>
      <c r="Y1227" s="20"/>
      <c r="Z1227" s="20"/>
      <c r="AA1227" s="20"/>
      <c r="AB1227" s="30"/>
      <c r="AC1227" s="20"/>
      <c r="AD1227" s="20"/>
      <c r="AE1227" s="20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  <c r="BA1227" s="20"/>
      <c r="BB1227" s="20"/>
      <c r="BC1227" s="20"/>
      <c r="BD1227" s="20"/>
      <c r="BE1227" s="20"/>
      <c r="BF1227" s="20"/>
      <c r="BG1227" s="20"/>
      <c r="BH1227" s="20"/>
      <c r="BI1227" s="20"/>
      <c r="BJ1227" s="20"/>
      <c r="BK1227" s="20"/>
      <c r="BL1227" s="20"/>
      <c r="BM1227" s="20"/>
      <c r="BN1227" s="20"/>
      <c r="BO1227" s="20"/>
      <c r="BP1227" s="20"/>
      <c r="BQ1227" s="20"/>
      <c r="BR1227" s="20"/>
      <c r="BS1227" s="20"/>
      <c r="BT1227" s="20"/>
      <c r="BU1227" s="20"/>
      <c r="BV1227" s="20"/>
      <c r="BW1227" s="20"/>
      <c r="BX1227" s="20"/>
      <c r="BY1227" s="20"/>
      <c r="BZ1227" s="20"/>
      <c r="CA1227" s="20"/>
      <c r="CB1227" s="20"/>
      <c r="CC1227" s="20"/>
      <c r="CD1227" s="20"/>
      <c r="CE1227" s="20"/>
      <c r="CF1227" s="20"/>
      <c r="CG1227" s="20"/>
      <c r="CH1227" s="20"/>
      <c r="CI1227" s="20"/>
      <c r="CJ1227" s="20"/>
      <c r="CK1227" s="20"/>
      <c r="CL1227" s="20"/>
    </row>
    <row r="1228" spans="1:101" ht="18" customHeight="1"/>
    <row r="1229" spans="1:101" ht="18" customHeight="1" thickBot="1">
      <c r="A1229" s="23"/>
      <c r="B1229" s="23"/>
      <c r="C1229" s="23"/>
      <c r="D1229" s="20" t="s">
        <v>15</v>
      </c>
      <c r="E1229" s="20"/>
      <c r="F1229" s="20"/>
      <c r="G1229" s="20"/>
      <c r="H1229" s="20"/>
      <c r="I1229" s="20" t="s">
        <v>16</v>
      </c>
      <c r="J1229" s="20"/>
      <c r="K1229" s="20"/>
      <c r="L1229" s="20"/>
      <c r="M1229" s="23"/>
      <c r="N1229" s="23"/>
      <c r="O1229" s="24" t="s">
        <v>17</v>
      </c>
      <c r="P1229" s="23"/>
      <c r="Q1229" s="23"/>
      <c r="R1229" s="23"/>
      <c r="S1229" s="20"/>
      <c r="T1229" s="20" t="s">
        <v>18</v>
      </c>
      <c r="U1229" s="23"/>
      <c r="V1229" s="23"/>
      <c r="W1229" s="23"/>
      <c r="X1229" s="23"/>
      <c r="Y1229" s="24" t="s">
        <v>19</v>
      </c>
      <c r="Z1229" s="23"/>
      <c r="AA1229" s="23"/>
      <c r="AB1229" s="23"/>
      <c r="AC1229" s="24" t="s">
        <v>20</v>
      </c>
      <c r="AD1229" s="20"/>
      <c r="AE1229" s="20"/>
      <c r="AF1229" s="20"/>
      <c r="AG1229" s="20"/>
      <c r="AH1229" s="23"/>
      <c r="AI1229" s="24" t="s">
        <v>21</v>
      </c>
      <c r="AJ1229" s="23"/>
      <c r="AK1229" s="23"/>
      <c r="AL1229" s="20"/>
      <c r="AM1229" s="24" t="s">
        <v>31</v>
      </c>
      <c r="AN1229" s="20"/>
      <c r="AO1229" s="23"/>
      <c r="AP1229" s="23"/>
      <c r="AQ1229" s="23"/>
      <c r="AR1229" s="23"/>
      <c r="AS1229" s="24" t="s">
        <v>91</v>
      </c>
      <c r="AT1229" s="23"/>
      <c r="AU1229" s="23"/>
      <c r="AV1229" s="23"/>
      <c r="AW1229" s="24" t="s">
        <v>32</v>
      </c>
      <c r="AX1229" s="20"/>
      <c r="AY1229" s="20"/>
      <c r="AZ1229" s="20"/>
      <c r="BA1229" s="20"/>
      <c r="BB1229" s="23"/>
      <c r="BC1229" s="24" t="s">
        <v>22</v>
      </c>
      <c r="BD1229" s="23"/>
      <c r="BE1229" s="23"/>
      <c r="BF1229" s="23"/>
      <c r="BG1229" s="24" t="s">
        <v>33</v>
      </c>
      <c r="BH1229" s="20"/>
      <c r="BI1229" s="23"/>
      <c r="BJ1229" s="23"/>
      <c r="BK1229" s="23"/>
      <c r="BL1229" s="23"/>
      <c r="BM1229" s="24" t="s">
        <v>34</v>
      </c>
      <c r="BN1229" s="23"/>
      <c r="BO1229" s="23"/>
      <c r="BP1229" s="23"/>
      <c r="BQ1229" s="24" t="s">
        <v>89</v>
      </c>
      <c r="BR1229" s="20"/>
      <c r="BS1229" s="20"/>
      <c r="BT1229" s="20"/>
      <c r="BU1229" s="20"/>
      <c r="BV1229" s="23"/>
      <c r="BW1229" s="24" t="s">
        <v>35</v>
      </c>
      <c r="BX1229" s="23"/>
      <c r="BY1229" s="23"/>
      <c r="BZ1229" s="23"/>
      <c r="CA1229" s="24" t="s">
        <v>90</v>
      </c>
      <c r="CB1229" s="20"/>
      <c r="CC1229" s="23"/>
      <c r="CD1229" s="23"/>
      <c r="CE1229" s="23"/>
      <c r="CF1229" s="23"/>
      <c r="CG1229" s="24" t="s">
        <v>92</v>
      </c>
      <c r="CH1229" s="23"/>
      <c r="CI1229" s="23"/>
      <c r="CJ1229" s="23"/>
      <c r="CK1229" s="24" t="s">
        <v>36</v>
      </c>
      <c r="CL1229" s="24"/>
      <c r="CM1229" s="23"/>
      <c r="CN1229" s="23"/>
      <c r="CO1229" s="23"/>
      <c r="CP1229" s="23"/>
      <c r="CQ1229" s="24" t="s">
        <v>93</v>
      </c>
      <c r="CR1229" s="23"/>
      <c r="CS1229" s="23"/>
    </row>
    <row r="1230" spans="1:101" ht="18" customHeight="1" thickBot="1">
      <c r="A1230" s="23"/>
      <c r="B1230" s="33"/>
      <c r="C1230" s="23"/>
      <c r="D1230" s="7" t="s">
        <v>2</v>
      </c>
      <c r="E1230" s="8"/>
      <c r="F1230" s="8" t="s">
        <v>3</v>
      </c>
      <c r="G1230" s="9"/>
      <c r="H1230" s="10"/>
      <c r="I1230" s="7" t="s">
        <v>4</v>
      </c>
      <c r="J1230" s="8"/>
      <c r="K1230" s="8" t="s">
        <v>5</v>
      </c>
      <c r="L1230" s="9"/>
      <c r="M1230" s="23"/>
      <c r="N1230" s="251" t="s">
        <v>79</v>
      </c>
      <c r="O1230" s="252"/>
      <c r="P1230" s="253" t="s">
        <v>80</v>
      </c>
      <c r="Q1230" s="254"/>
      <c r="R1230" s="23"/>
      <c r="S1230" s="7" t="s">
        <v>11</v>
      </c>
      <c r="T1230" s="8"/>
      <c r="U1230" s="8" t="s">
        <v>12</v>
      </c>
      <c r="V1230" s="9"/>
      <c r="W1230" s="20"/>
      <c r="X1230" s="251" t="s">
        <v>79</v>
      </c>
      <c r="Y1230" s="252"/>
      <c r="Z1230" s="253" t="s">
        <v>80</v>
      </c>
      <c r="AA1230" s="254"/>
      <c r="AB1230" s="20"/>
      <c r="AC1230" s="7" t="s">
        <v>4</v>
      </c>
      <c r="AD1230" s="8"/>
      <c r="AE1230" s="8" t="s">
        <v>5</v>
      </c>
      <c r="AF1230" s="9"/>
      <c r="AG1230" s="20"/>
      <c r="AH1230" s="251" t="s">
        <v>0</v>
      </c>
      <c r="AI1230" s="252"/>
      <c r="AJ1230" s="253" t="s">
        <v>1</v>
      </c>
      <c r="AK1230" s="254"/>
      <c r="AL1230" s="20"/>
      <c r="AM1230" s="7" t="s">
        <v>11</v>
      </c>
      <c r="AN1230" s="8"/>
      <c r="AO1230" s="8" t="s">
        <v>12</v>
      </c>
      <c r="AP1230" s="9"/>
      <c r="AQ1230" s="23"/>
      <c r="AR1230" s="251" t="s">
        <v>0</v>
      </c>
      <c r="AS1230" s="252"/>
      <c r="AT1230" s="253" t="s">
        <v>1</v>
      </c>
      <c r="AU1230" s="254"/>
      <c r="AV1230" s="36"/>
      <c r="AW1230" s="7" t="s">
        <v>4</v>
      </c>
      <c r="AX1230" s="8"/>
      <c r="AY1230" s="8" t="s">
        <v>5</v>
      </c>
      <c r="AZ1230" s="9"/>
      <c r="BA1230" s="20"/>
      <c r="BB1230" s="251" t="s">
        <v>0</v>
      </c>
      <c r="BC1230" s="252"/>
      <c r="BD1230" s="253" t="s">
        <v>1</v>
      </c>
      <c r="BE1230" s="254"/>
      <c r="BF1230" s="36"/>
      <c r="BG1230" s="7" t="s">
        <v>11</v>
      </c>
      <c r="BH1230" s="8"/>
      <c r="BI1230" s="8" t="s">
        <v>12</v>
      </c>
      <c r="BJ1230" s="9"/>
      <c r="BK1230" s="36"/>
      <c r="BL1230" s="251" t="s">
        <v>0</v>
      </c>
      <c r="BM1230" s="252"/>
      <c r="BN1230" s="253" t="s">
        <v>1</v>
      </c>
      <c r="BO1230" s="254"/>
      <c r="BP1230" s="36"/>
      <c r="BQ1230" s="7" t="s">
        <v>4</v>
      </c>
      <c r="BR1230" s="8"/>
      <c r="BS1230" s="8" t="s">
        <v>5</v>
      </c>
      <c r="BT1230" s="9"/>
      <c r="BU1230" s="20"/>
      <c r="BV1230" s="251" t="s">
        <v>0</v>
      </c>
      <c r="BW1230" s="252"/>
      <c r="BX1230" s="253" t="s">
        <v>1</v>
      </c>
      <c r="BY1230" s="254"/>
      <c r="BZ1230" s="36"/>
      <c r="CA1230" s="7" t="s">
        <v>11</v>
      </c>
      <c r="CB1230" s="8"/>
      <c r="CC1230" s="8" t="s">
        <v>12</v>
      </c>
      <c r="CD1230" s="9"/>
      <c r="CE1230" s="36"/>
      <c r="CF1230" s="251" t="s">
        <v>0</v>
      </c>
      <c r="CG1230" s="252"/>
      <c r="CH1230" s="253" t="s">
        <v>1</v>
      </c>
      <c r="CI1230" s="254"/>
      <c r="CJ1230" s="23"/>
      <c r="CK1230" s="7" t="s">
        <v>23</v>
      </c>
      <c r="CL1230" s="8"/>
      <c r="CM1230" s="8" t="s">
        <v>24</v>
      </c>
      <c r="CN1230" s="9"/>
      <c r="CO1230" s="23"/>
      <c r="CP1230" s="251" t="s">
        <v>0</v>
      </c>
      <c r="CQ1230" s="252"/>
      <c r="CR1230" s="253" t="s">
        <v>1</v>
      </c>
      <c r="CS1230" s="254"/>
      <c r="CU1230" s="26" t="s">
        <v>25</v>
      </c>
      <c r="CW1230" s="50" t="s">
        <v>44</v>
      </c>
    </row>
    <row r="1231" spans="1:101" ht="18" customHeight="1" thickTop="1" thickBot="1">
      <c r="B1231" s="34">
        <v>1.65</v>
      </c>
      <c r="D1231" s="11">
        <v>1</v>
      </c>
      <c r="E1231" s="12">
        <v>0</v>
      </c>
      <c r="F1231" s="13">
        <v>0</v>
      </c>
      <c r="G1231" s="40">
        <f t="shared" ref="G1231" si="12972">-1/($E$4*$B1231)</f>
        <v>-0.63668516237063366</v>
      </c>
      <c r="H1231" s="10"/>
      <c r="I1231" s="11">
        <v>1</v>
      </c>
      <c r="J1231" s="12">
        <v>0</v>
      </c>
      <c r="K1231" s="13">
        <v>0</v>
      </c>
      <c r="L1231" s="14">
        <v>0</v>
      </c>
      <c r="N1231" s="1">
        <f t="shared" ref="N1231" si="12973">D1231*I1231+F1231*I1234-E1231*J1231-G1231*J1234</f>
        <v>0.43594533638920974</v>
      </c>
      <c r="O1231" s="4">
        <f t="shared" ref="O1231" si="12974">(D1231*J1231+E1231*I1231+F1231*J1234+G1231*I1234)</f>
        <v>0</v>
      </c>
      <c r="P1231" s="2">
        <f t="shared" ref="P1231" si="12975">D1231*K1231+F1231*K1234-E1231*L1231-G1231*L1234</f>
        <v>0</v>
      </c>
      <c r="Q1231" s="3">
        <f t="shared" ref="Q1231" si="12976">(D1231*L1231+E1231*K1231+F1231*L1234+G1231*K1234)</f>
        <v>-0.63668516237063366</v>
      </c>
      <c r="S1231" s="11">
        <v>1</v>
      </c>
      <c r="T1231" s="12">
        <v>0</v>
      </c>
      <c r="U1231" s="13">
        <v>0</v>
      </c>
      <c r="V1231" s="40">
        <f t="shared" ref="V1231" si="12977">-1/($T$4*$B1231)</f>
        <v>-1.2165006143328103</v>
      </c>
      <c r="W1231" s="20"/>
      <c r="X1231" s="1">
        <f t="shared" ref="X1231" si="12978">N1231*S1231+P1231*S1234-O1231*T1231-Q1231*T1234</f>
        <v>0.43594533638920974</v>
      </c>
      <c r="Y1231" s="4">
        <f t="shared" ref="Y1231" si="12979">(N1231*T1231+O1231*S1231+P1231*T1234+Q1231*S1234)</f>
        <v>0</v>
      </c>
      <c r="Z1231" s="2">
        <f t="shared" ref="Z1231" si="12980">N1231*U1231+P1231*U1234-O1231*V1231-Q1231*V1234</f>
        <v>0</v>
      </c>
      <c r="AA1231" s="3">
        <f t="shared" ref="AA1231" si="12981">(N1231*V1231+O1231*U1231+P1231*V1234+Q1231*U1234)</f>
        <v>-1.1670129319036309</v>
      </c>
      <c r="AB1231" s="20"/>
      <c r="AC1231" s="11">
        <v>1</v>
      </c>
      <c r="AD1231" s="12">
        <v>0</v>
      </c>
      <c r="AE1231" s="13">
        <v>0</v>
      </c>
      <c r="AF1231" s="14">
        <v>0</v>
      </c>
      <c r="AG1231" s="20"/>
      <c r="AH1231" s="1">
        <f t="shared" ref="AH1231" si="12982">X1231*AC1231+Z1231*AC1234-Y1231*AD1231-AA1231*AD1234</f>
        <v>-0.74521793146329418</v>
      </c>
      <c r="AI1231" s="4">
        <f t="shared" ref="AI1231" si="12983">(X1231*AD1231+Y1231*AC1231+Z1231*AD1234+AA1231*AC1234)</f>
        <v>0</v>
      </c>
      <c r="AJ1231" s="2">
        <f t="shared" ref="AJ1231" si="12984">X1231*AE1231+Z1231*AE1234-Y1231*AF1231-AA1231*AF1234</f>
        <v>0</v>
      </c>
      <c r="AK1231" s="3">
        <f t="shared" ref="AK1231" si="12985">(X1231*AF1231+Y1231*AE1231+Z1231*AF1234+AA1231*AE1234)</f>
        <v>-1.1670129319036309</v>
      </c>
      <c r="AL1231" s="20"/>
      <c r="AM1231" s="11">
        <v>1</v>
      </c>
      <c r="AN1231" s="12">
        <v>0</v>
      </c>
      <c r="AO1231" s="13">
        <v>0</v>
      </c>
      <c r="AP1231" s="40">
        <f t="shared" ref="AP1231" si="12986">-1/($AN$4*$B1231)</f>
        <v>-1.2642065207772342</v>
      </c>
      <c r="AR1231" s="1">
        <f t="shared" ref="AR1231" si="12987">AH1231*AM1231+AJ1231*AM1234-AI1231*AN1231-AK1231*AN1234</f>
        <v>-0.74521793146329418</v>
      </c>
      <c r="AS1231" s="4">
        <f t="shared" ref="AS1231" si="12988">(AH1231*AN1231+AI1231*AM1231+AJ1231*AN1234+AK1231*AM1234)</f>
        <v>0</v>
      </c>
      <c r="AT1231" s="2">
        <f t="shared" ref="AT1231" si="12989">AH1231*AO1231+AJ1231*AO1234-AI1231*AP1231-AK1231*AP1234</f>
        <v>0</v>
      </c>
      <c r="AU1231" s="3">
        <f t="shared" ref="AU1231" si="12990">(AH1231*AP1231+AI1231*AO1231+AJ1231*AP1234+AK1231*AO1234)</f>
        <v>-0.22490356354761243</v>
      </c>
      <c r="AV1231" s="20"/>
      <c r="AW1231" s="11">
        <v>1</v>
      </c>
      <c r="AX1231" s="12">
        <v>0</v>
      </c>
      <c r="AY1231" s="13">
        <v>0</v>
      </c>
      <c r="AZ1231" s="14">
        <v>0</v>
      </c>
      <c r="BA1231" s="20"/>
      <c r="BB1231" s="1">
        <f t="shared" ref="BB1231" si="12991">AR1231*AW1231+AT1231*AW1234-AS1231*AX1231-AU1231*AX1234</f>
        <v>-0.97284850933379519</v>
      </c>
      <c r="BC1231" s="4">
        <f t="shared" ref="BC1231" si="12992">(AR1231*AX1231+AS1231*AW1231+AT1231*AX1234+AU1231*AW1234)</f>
        <v>0</v>
      </c>
      <c r="BD1231" s="2">
        <f t="shared" ref="BD1231" si="12993">AR1231*AY1231+AT1231*AY1234-AS1231*AZ1231-AU1231*AZ1234</f>
        <v>0</v>
      </c>
      <c r="BE1231" s="3">
        <f t="shared" ref="BE1231" si="12994">(AR1231*AZ1231+AS1231*AY1231+AT1231*AZ1234+AU1231*AY1234)</f>
        <v>-0.22490356354761243</v>
      </c>
      <c r="BF1231" s="20"/>
      <c r="BG1231" s="11">
        <v>1</v>
      </c>
      <c r="BH1231" s="12">
        <v>0</v>
      </c>
      <c r="BI1231" s="13">
        <v>0</v>
      </c>
      <c r="BJ1231" s="40">
        <f t="shared" ref="BJ1231" si="12995">-1/($BH$4*$B1231)</f>
        <v>-1.2165006143328103</v>
      </c>
      <c r="BK1231" s="20"/>
      <c r="BL1231" s="1">
        <f t="shared" ref="BL1231" si="12996">BB1231*BG1231+BD1231*BG1234-BC1231*BH1231-BE1231*BH1234</f>
        <v>-0.97284850933379519</v>
      </c>
      <c r="BM1231" s="4">
        <f t="shared" ref="BM1231" si="12997">(BB1231*BH1231+BC1231*BG1231+BD1231*BH1234+BE1231*BG1234)</f>
        <v>0</v>
      </c>
      <c r="BN1231" s="2">
        <f t="shared" ref="BN1231" si="12998">BB1231*BI1231+BD1231*BI1234-BC1231*BJ1231-BE1231*BJ1234</f>
        <v>0</v>
      </c>
      <c r="BO1231" s="3">
        <f t="shared" ref="BO1231" si="12999">(BB1231*BJ1231+BC1231*BI1231+BD1231*BJ1234+BE1231*BI1234)</f>
        <v>0.95856724570970808</v>
      </c>
      <c r="BP1231" s="20"/>
      <c r="BQ1231" s="11">
        <v>1</v>
      </c>
      <c r="BR1231" s="12">
        <v>0</v>
      </c>
      <c r="BS1231" s="13">
        <v>0</v>
      </c>
      <c r="BT1231" s="14">
        <v>0</v>
      </c>
      <c r="BU1231" s="20"/>
      <c r="BV1231" s="1">
        <f t="shared" ref="BV1231" si="13000">BL1231*BQ1231+BN1231*BQ1234-BM1231*BR1231-BO1231*BR1234</f>
        <v>-0.12363078402364813</v>
      </c>
      <c r="BW1231" s="4">
        <f t="shared" ref="BW1231" si="13001">(BL1231*BR1231+BM1231*BQ1231+BN1231*BR1234+BO1231*BQ1234)</f>
        <v>0</v>
      </c>
      <c r="BX1231" s="2">
        <f t="shared" ref="BX1231" si="13002">BL1231*BS1231+BN1231*BS1234-BM1231*BT1231-BO1231*BT1234</f>
        <v>0</v>
      </c>
      <c r="BY1231" s="3">
        <f t="shared" ref="BY1231" si="13003">(BL1231*BT1231+BM1231*BS1231+BN1231*BT1234+BO1231*BS1234)</f>
        <v>0.95856724570970808</v>
      </c>
      <c r="BZ1231" s="20"/>
      <c r="CA1231" s="11">
        <v>1</v>
      </c>
      <c r="CB1231" s="12">
        <v>0</v>
      </c>
      <c r="CC1231" s="13">
        <v>0</v>
      </c>
      <c r="CD1231" s="40">
        <f t="shared" ref="CD1231" si="13004">-1/($CB$4*$B1231)</f>
        <v>-0.63668516237063366</v>
      </c>
      <c r="CE1231" s="20"/>
      <c r="CF1231" s="1">
        <f t="shared" ref="CF1231" si="13005">BV1231*CA1231+BX1231*CA1234-BW1231*CB1231-BY1231*CB1234</f>
        <v>-0.12363078402364813</v>
      </c>
      <c r="CG1231" s="4">
        <f t="shared" ref="CG1231" si="13006">(BV1231*CB1231+BW1231*CA1231+BX1231*CB1234+BY1231*CA1234)</f>
        <v>0</v>
      </c>
      <c r="CH1231" s="2">
        <f t="shared" ref="CH1231" si="13007">BV1231*CC1231+BX1231*CC1234-BW1231*CD1231-BY1231*CD1234</f>
        <v>0</v>
      </c>
      <c r="CI1231" s="3">
        <f t="shared" ref="CI1231" si="13008">(BV1231*CD1231+BW1231*CC1231+BX1231*CD1234+BY1231*CC1234)</f>
        <v>1.0372811315098132</v>
      </c>
      <c r="CJ1231" s="28"/>
      <c r="CK1231" s="11">
        <v>1</v>
      </c>
      <c r="CL1231" s="12">
        <v>0</v>
      </c>
      <c r="CM1231" s="13">
        <v>0</v>
      </c>
      <c r="CN1231" s="14">
        <v>0</v>
      </c>
      <c r="CP1231" s="1">
        <f t="shared" ref="CP1231" si="13009">CF1231*CK1231+CH1231*CK1234-CG1231*CL1231-CI1231*CL1234</f>
        <v>-0.12363078402364813</v>
      </c>
      <c r="CQ1231" s="4">
        <f t="shared" ref="CQ1231" si="13010">(CF1231*CL1231+CG1231*CK1231+CH1231*CL1234+CI1231*CK1234)</f>
        <v>1.0372811315098132</v>
      </c>
      <c r="CR1231" s="2">
        <f t="shared" ref="CR1231" si="13011">CF1231*CM1231+CH1231*CM1234-CG1231*CN1231-CI1231*CN1234</f>
        <v>0</v>
      </c>
      <c r="CS1231" s="3">
        <f t="shared" ref="CS1231" si="13012">(CF1231*CN1231+CG1231*CM1231+CH1231*CN1234+CI1231*CM1234)</f>
        <v>1.0372811315098132</v>
      </c>
      <c r="CU1231" s="29">
        <f t="shared" ref="CU1231" si="13013">20*LOG(((1+$CL$4)/$CL$4)/((CP1231+CP1234)^2+(CQ1231+CQ1234)^2)^0.5)</f>
        <v>-8.391720394935966E-3</v>
      </c>
      <c r="CW1231" s="51">
        <f t="shared" ref="CW1231" si="13014">((CP1231^2+CQ1231^2)^0.5)/((CP1234^2+CQ1234^2)^0.5)</f>
        <v>1.0911722031275068</v>
      </c>
    </row>
    <row r="1232" spans="1:101" ht="18" customHeight="1" thickBot="1">
      <c r="D1232" s="11"/>
      <c r="E1232" s="13"/>
      <c r="F1232" s="13"/>
      <c r="G1232" s="15"/>
      <c r="H1232" s="10"/>
      <c r="I1232" s="11"/>
      <c r="J1232" s="13"/>
      <c r="K1232" s="13"/>
      <c r="L1232" s="15"/>
      <c r="N1232" s="5"/>
      <c r="Q1232" s="6"/>
      <c r="S1232" s="11"/>
      <c r="T1232" s="13"/>
      <c r="U1232" s="13"/>
      <c r="V1232" s="15"/>
      <c r="W1232" s="20"/>
      <c r="X1232" s="5"/>
      <c r="AA1232" s="6"/>
      <c r="AB1232" s="20"/>
      <c r="AC1232" s="11"/>
      <c r="AD1232" s="13"/>
      <c r="AE1232" s="13"/>
      <c r="AF1232" s="15"/>
      <c r="AG1232" s="20"/>
      <c r="AH1232" s="5"/>
      <c r="AK1232" s="6"/>
      <c r="AL1232" s="20"/>
      <c r="AM1232" s="11"/>
      <c r="AN1232" s="13"/>
      <c r="AO1232" s="13"/>
      <c r="AP1232" s="15"/>
      <c r="AR1232" s="5"/>
      <c r="AU1232" s="6"/>
      <c r="AW1232" s="11"/>
      <c r="AX1232" s="13"/>
      <c r="AY1232" s="13"/>
      <c r="AZ1232" s="15"/>
      <c r="BA1232" s="20"/>
      <c r="BB1232" s="5"/>
      <c r="BE1232" s="6"/>
      <c r="BG1232" s="11"/>
      <c r="BH1232" s="13"/>
      <c r="BI1232" s="13"/>
      <c r="BJ1232" s="15"/>
      <c r="BL1232" s="5"/>
      <c r="BO1232" s="6"/>
      <c r="BQ1232" s="11"/>
      <c r="BR1232" s="13"/>
      <c r="BS1232" s="13"/>
      <c r="BT1232" s="15"/>
      <c r="BU1232" s="20"/>
      <c r="BV1232" s="5"/>
      <c r="BY1232" s="6"/>
      <c r="CA1232" s="11"/>
      <c r="CB1232" s="13"/>
      <c r="CC1232" s="13"/>
      <c r="CD1232" s="15"/>
      <c r="CF1232" s="5"/>
      <c r="CI1232" s="6"/>
      <c r="CK1232" s="11"/>
      <c r="CL1232" s="13"/>
      <c r="CM1232" s="13"/>
      <c r="CN1232" s="15"/>
      <c r="CP1232" s="5"/>
      <c r="CS1232" s="6"/>
      <c r="CW1232" s="52"/>
    </row>
    <row r="1233" spans="1:101" ht="18" customHeight="1" thickBot="1">
      <c r="D1233" s="11" t="s">
        <v>6</v>
      </c>
      <c r="E1233" s="13"/>
      <c r="F1233" s="13" t="s">
        <v>7</v>
      </c>
      <c r="G1233" s="15"/>
      <c r="H1233" s="10"/>
      <c r="I1233" s="11" t="s">
        <v>8</v>
      </c>
      <c r="J1233" s="13"/>
      <c r="K1233" s="13" t="s">
        <v>9</v>
      </c>
      <c r="L1233" s="15"/>
      <c r="N1233" s="251" t="s">
        <v>26</v>
      </c>
      <c r="O1233" s="252"/>
      <c r="P1233" s="253" t="s">
        <v>27</v>
      </c>
      <c r="Q1233" s="254"/>
      <c r="S1233" s="11" t="s">
        <v>13</v>
      </c>
      <c r="T1233" s="13"/>
      <c r="U1233" s="13" t="s">
        <v>14</v>
      </c>
      <c r="V1233" s="15"/>
      <c r="W1233" s="20"/>
      <c r="X1233" s="251" t="s">
        <v>26</v>
      </c>
      <c r="Y1233" s="252"/>
      <c r="Z1233" s="253" t="s">
        <v>27</v>
      </c>
      <c r="AA1233" s="254"/>
      <c r="AB1233" s="20"/>
      <c r="AC1233" s="11" t="s">
        <v>8</v>
      </c>
      <c r="AD1233" s="13"/>
      <c r="AE1233" s="13" t="s">
        <v>9</v>
      </c>
      <c r="AF1233" s="15"/>
      <c r="AG1233" s="20"/>
      <c r="AH1233" s="251" t="s">
        <v>26</v>
      </c>
      <c r="AI1233" s="252"/>
      <c r="AJ1233" s="253" t="s">
        <v>27</v>
      </c>
      <c r="AK1233" s="254"/>
      <c r="AL1233" s="20"/>
      <c r="AM1233" s="11" t="s">
        <v>13</v>
      </c>
      <c r="AN1233" s="13"/>
      <c r="AO1233" s="13" t="s">
        <v>14</v>
      </c>
      <c r="AP1233" s="15"/>
      <c r="AR1233" s="251" t="s">
        <v>26</v>
      </c>
      <c r="AS1233" s="252"/>
      <c r="AT1233" s="253" t="s">
        <v>27</v>
      </c>
      <c r="AU1233" s="254"/>
      <c r="AV1233" s="36"/>
      <c r="AW1233" s="11" t="s">
        <v>8</v>
      </c>
      <c r="AX1233" s="13"/>
      <c r="AY1233" s="13" t="s">
        <v>9</v>
      </c>
      <c r="AZ1233" s="15"/>
      <c r="BA1233" s="20"/>
      <c r="BB1233" s="251" t="s">
        <v>26</v>
      </c>
      <c r="BC1233" s="252"/>
      <c r="BD1233" s="253" t="s">
        <v>27</v>
      </c>
      <c r="BE1233" s="254"/>
      <c r="BF1233" s="36"/>
      <c r="BG1233" s="11" t="s">
        <v>13</v>
      </c>
      <c r="BH1233" s="13"/>
      <c r="BI1233" s="13" t="s">
        <v>14</v>
      </c>
      <c r="BJ1233" s="15"/>
      <c r="BK1233" s="36"/>
      <c r="BL1233" s="251" t="s">
        <v>26</v>
      </c>
      <c r="BM1233" s="252"/>
      <c r="BN1233" s="253" t="s">
        <v>27</v>
      </c>
      <c r="BO1233" s="254"/>
      <c r="BP1233" s="36"/>
      <c r="BQ1233" s="11" t="s">
        <v>8</v>
      </c>
      <c r="BR1233" s="13"/>
      <c r="BS1233" s="13" t="s">
        <v>9</v>
      </c>
      <c r="BT1233" s="15"/>
      <c r="BU1233" s="20"/>
      <c r="BV1233" s="251" t="s">
        <v>26</v>
      </c>
      <c r="BW1233" s="252"/>
      <c r="BX1233" s="253" t="s">
        <v>27</v>
      </c>
      <c r="BY1233" s="254"/>
      <c r="BZ1233" s="36"/>
      <c r="CA1233" s="11" t="s">
        <v>13</v>
      </c>
      <c r="CB1233" s="13"/>
      <c r="CC1233" s="13" t="s">
        <v>14</v>
      </c>
      <c r="CD1233" s="15"/>
      <c r="CE1233" s="36"/>
      <c r="CF1233" s="251" t="s">
        <v>26</v>
      </c>
      <c r="CG1233" s="252"/>
      <c r="CH1233" s="253" t="s">
        <v>27</v>
      </c>
      <c r="CI1233" s="254"/>
      <c r="CK1233" s="11" t="s">
        <v>28</v>
      </c>
      <c r="CL1233" s="13"/>
      <c r="CM1233" s="13" t="s">
        <v>29</v>
      </c>
      <c r="CN1233" s="15"/>
      <c r="CP1233" s="251" t="s">
        <v>26</v>
      </c>
      <c r="CQ1233" s="252"/>
      <c r="CR1233" s="253" t="s">
        <v>27</v>
      </c>
      <c r="CS1233" s="254"/>
      <c r="CU1233" s="38" t="s">
        <v>37</v>
      </c>
      <c r="CW1233" s="53" t="s">
        <v>45</v>
      </c>
    </row>
    <row r="1234" spans="1:101" ht="18" customHeight="1" thickTop="1" thickBot="1">
      <c r="D1234" s="16">
        <v>0</v>
      </c>
      <c r="E1234" s="17">
        <v>0</v>
      </c>
      <c r="F1234" s="18">
        <v>1</v>
      </c>
      <c r="G1234" s="19">
        <v>0</v>
      </c>
      <c r="H1234" s="10"/>
      <c r="I1234" s="16">
        <v>0</v>
      </c>
      <c r="J1234" s="17">
        <f t="shared" ref="J1234" si="13015">-1/($J$4*$B1231)</f>
        <v>-0.88592399658033338</v>
      </c>
      <c r="K1234" s="18">
        <v>1</v>
      </c>
      <c r="L1234" s="19">
        <v>0</v>
      </c>
      <c r="N1234" s="1">
        <f t="shared" ref="N1234" si="13016">D1234*I1231+F1234*I1234-E1234*J1231-G1234*J1234</f>
        <v>0</v>
      </c>
      <c r="O1234" s="4">
        <f t="shared" ref="O1234" si="13017">(D1234*J1231+E1234*I1231+F1234*J1234+G1234*I1234)</f>
        <v>-0.88592399658033338</v>
      </c>
      <c r="P1234" s="2">
        <f t="shared" ref="P1234" si="13018">D1234*K1231+F1234*K1234-E1234*L1231-G1234*L1234</f>
        <v>1</v>
      </c>
      <c r="Q1234" s="3">
        <f t="shared" ref="Q1234" si="13019">(D1234*L1231+E1234*K1231+F1234*L1234+G1234*K1234)</f>
        <v>0</v>
      </c>
      <c r="S1234" s="16">
        <v>0</v>
      </c>
      <c r="T1234" s="17">
        <v>0</v>
      </c>
      <c r="U1234" s="18">
        <v>1</v>
      </c>
      <c r="V1234" s="19">
        <v>0</v>
      </c>
      <c r="W1234" s="20"/>
      <c r="X1234" s="1">
        <f t="shared" ref="X1234" si="13020">N1234*S1231+P1234*S1234-O1234*T1231-Q1234*T1234</f>
        <v>0</v>
      </c>
      <c r="Y1234" s="4">
        <f t="shared" ref="Y1234" si="13021">(N1234*T1231+O1234*S1231+P1234*T1234+Q1234*S1234)</f>
        <v>-0.88592399658033338</v>
      </c>
      <c r="Z1234" s="2">
        <f t="shared" ref="Z1234" si="13022">N1234*U1231+P1234*U1234-O1234*V1231-Q1234*V1234</f>
        <v>-7.7727086092154174E-2</v>
      </c>
      <c r="AA1234" s="3">
        <f t="shared" ref="AA1234" si="13023">(N1234*V1231+O1234*U1231+P1234*V1234+Q1234*U1234)</f>
        <v>0</v>
      </c>
      <c r="AB1234" s="20"/>
      <c r="AC1234" s="16">
        <v>0</v>
      </c>
      <c r="AD1234" s="17">
        <f t="shared" ref="AD1234" si="13024">-1/($AD$4*$B1231)</f>
        <v>-1.0121252606222546</v>
      </c>
      <c r="AE1234" s="18">
        <v>1</v>
      </c>
      <c r="AF1234" s="19">
        <v>0</v>
      </c>
      <c r="AG1234" s="20"/>
      <c r="AH1234" s="1">
        <f t="shared" ref="AH1234" si="13025">X1234*AC1231+Z1234*AC1234-Y1234*AD1231-AA1234*AD1234</f>
        <v>0</v>
      </c>
      <c r="AI1234" s="4">
        <f t="shared" ref="AI1234" si="13026">(X1234*AD1231+Y1234*AC1231+Z1234*AD1234+AA1234*AC1234)</f>
        <v>-0.80725444931190338</v>
      </c>
      <c r="AJ1234" s="2">
        <f t="shared" ref="AJ1234" si="13027">X1234*AE1231+Z1234*AE1234-Y1234*AF1231-AA1234*AF1234</f>
        <v>-7.7727086092154174E-2</v>
      </c>
      <c r="AK1234" s="3">
        <f t="shared" ref="AK1234" si="13028">(X1234*AF1231+Y1234*AE1231+Z1234*AF1234+AA1234*AE1234)</f>
        <v>0</v>
      </c>
      <c r="AL1234" s="20"/>
      <c r="AM1234" s="16">
        <v>0</v>
      </c>
      <c r="AN1234" s="17">
        <v>0</v>
      </c>
      <c r="AO1234" s="18">
        <v>1</v>
      </c>
      <c r="AP1234" s="19">
        <v>0</v>
      </c>
      <c r="AR1234" s="1">
        <f t="shared" ref="AR1234" si="13029">AH1234*AM1231+AJ1234*AM1234-AI1234*AN1231-AK1234*AN1234</f>
        <v>0</v>
      </c>
      <c r="AS1234" s="4">
        <f t="shared" ref="AS1234" si="13030">(AH1234*AN1231+AI1234*AM1231+AJ1234*AN1234+AK1234*AM1234)</f>
        <v>-0.80725444931190338</v>
      </c>
      <c r="AT1234" s="2">
        <f t="shared" ref="AT1234" si="13031">AH1234*AO1231+AJ1234*AO1234-AI1234*AP1231-AK1234*AP1234</f>
        <v>-1.0982634248386978</v>
      </c>
      <c r="AU1234" s="3">
        <f t="shared" ref="AU1234" si="13032">(AH1234*AP1231+AI1234*AO1231+AJ1234*AP1234+AK1234*AO1234)</f>
        <v>0</v>
      </c>
      <c r="AV1234" s="20"/>
      <c r="AW1234" s="16">
        <v>0</v>
      </c>
      <c r="AX1234" s="17">
        <f t="shared" ref="AX1234" si="13033">-1/($AX$4*$B1231)</f>
        <v>-1.0121252606222546</v>
      </c>
      <c r="AY1234" s="18">
        <v>1</v>
      </c>
      <c r="AZ1234" s="19">
        <v>0</v>
      </c>
      <c r="BA1234" s="20"/>
      <c r="BB1234" s="1">
        <f t="shared" ref="BB1234" si="13034">AR1234*AW1231+AT1234*AW1234-AS1234*AX1231-AU1234*AX1234</f>
        <v>0</v>
      </c>
      <c r="BC1234" s="4">
        <f t="shared" ref="BC1234" si="13035">(AR1234*AX1231+AS1234*AW1231+AT1234*AX1234+AU1234*AW1234)</f>
        <v>0.30432570578485363</v>
      </c>
      <c r="BD1234" s="2">
        <f t="shared" ref="BD1234" si="13036">AR1234*AY1231+AT1234*AY1234-AS1234*AZ1231-AU1234*AZ1234</f>
        <v>-1.0982634248386978</v>
      </c>
      <c r="BE1234" s="3">
        <f t="shared" ref="BE1234" si="13037">(AR1234*AZ1231+AS1234*AY1231+AT1234*AZ1234+AU1234*AY1234)</f>
        <v>0</v>
      </c>
      <c r="BF1234" s="20"/>
      <c r="BG1234" s="16">
        <v>0</v>
      </c>
      <c r="BH1234" s="17">
        <v>0</v>
      </c>
      <c r="BI1234" s="18">
        <v>1</v>
      </c>
      <c r="BJ1234" s="19">
        <v>0</v>
      </c>
      <c r="BK1234" s="20"/>
      <c r="BL1234" s="1">
        <f t="shared" ref="BL1234" si="13038">BB1234*BG1231+BD1234*BG1234-BC1234*BH1231-BE1234*BH1234</f>
        <v>0</v>
      </c>
      <c r="BM1234" s="4">
        <f t="shared" ref="BM1234" si="13039">(BB1234*BH1231+BC1234*BG1231+BD1234*BH1234+BE1234*BG1234)</f>
        <v>0.30432570578485363</v>
      </c>
      <c r="BN1234" s="2">
        <f t="shared" ref="BN1234" si="13040">BB1234*BI1231+BD1234*BI1234-BC1234*BJ1231-BE1234*BJ1234</f>
        <v>-0.72805101679415718</v>
      </c>
      <c r="BO1234" s="3">
        <f t="shared" ref="BO1234" si="13041">(BB1234*BJ1231+BC1234*BI1231+BD1234*BJ1234+BE1234*BI1234)</f>
        <v>0</v>
      </c>
      <c r="BP1234" s="20"/>
      <c r="BQ1234" s="16">
        <v>0</v>
      </c>
      <c r="BR1234" s="17">
        <f t="shared" ref="BR1234" si="13042">-1/($BR$4*$B1231)</f>
        <v>-0.88592399658033338</v>
      </c>
      <c r="BS1234" s="18">
        <v>1</v>
      </c>
      <c r="BT1234" s="19">
        <v>0</v>
      </c>
      <c r="BU1234" s="20"/>
      <c r="BV1234" s="1">
        <f t="shared" ref="BV1234" si="13043">BL1234*BQ1231+BN1234*BQ1234-BM1234*BR1231-BO1234*BR1234</f>
        <v>0</v>
      </c>
      <c r="BW1234" s="4">
        <f t="shared" ref="BW1234" si="13044">(BL1234*BR1231+BM1234*BQ1231+BN1234*BR1234+BO1234*BQ1234)</f>
        <v>0.94932357229750874</v>
      </c>
      <c r="BX1234" s="2">
        <f t="shared" ref="BX1234" si="13045">BL1234*BS1231+BN1234*BS1234-BM1234*BT1231-BO1234*BT1234</f>
        <v>-0.72805101679415718</v>
      </c>
      <c r="BY1234" s="3">
        <f t="shared" ref="BY1234" si="13046">(BL1234*BT1231+BM1234*BS1231+BN1234*BT1234+BO1234*BS1234)</f>
        <v>0</v>
      </c>
      <c r="BZ1234" s="20"/>
      <c r="CA1234" s="16">
        <v>0</v>
      </c>
      <c r="CB1234" s="17">
        <v>0</v>
      </c>
      <c r="CC1234" s="18">
        <v>1</v>
      </c>
      <c r="CD1234" s="19">
        <v>0</v>
      </c>
      <c r="CE1234" s="20"/>
      <c r="CF1234" s="1">
        <f t="shared" ref="CF1234" si="13047">BV1234*CA1231+BX1234*CA1234-BW1234*CB1231-BY1234*CB1234</f>
        <v>0</v>
      </c>
      <c r="CG1234" s="4">
        <f t="shared" ref="CG1234" si="13048">(BV1234*CB1231+BW1234*CA1231+BX1234*CB1234+BY1234*CA1234)</f>
        <v>0.94932357229750874</v>
      </c>
      <c r="CH1234" s="2">
        <f t="shared" ref="CH1234" si="13049">BV1234*CC1231+BX1234*CC1234-BW1234*CD1231-BY1234*CD1234</f>
        <v>-0.1236307840236478</v>
      </c>
      <c r="CI1234" s="3">
        <f t="shared" ref="CI1234" si="13050">(BV1234*CD1231+BW1234*CC1231+BX1234*CD1234+BY1234*CC1234)</f>
        <v>0</v>
      </c>
      <c r="CK1234" s="16">
        <f t="shared" ref="CK1234" si="13051">1/$CL$4</f>
        <v>1</v>
      </c>
      <c r="CL1234" s="17">
        <v>0</v>
      </c>
      <c r="CM1234" s="18">
        <v>1</v>
      </c>
      <c r="CN1234" s="19">
        <v>0</v>
      </c>
      <c r="CP1234" s="1">
        <f t="shared" ref="CP1234" si="13052">CF1234*CK1231+CH1234*CK1234-CG1234*CL1231-CI1234*CL1234</f>
        <v>-0.1236307840236478</v>
      </c>
      <c r="CQ1234" s="4">
        <f t="shared" ref="CQ1234" si="13053">(CF1234*CL1231+CG1234*CK1231+CH1234*CL1234+CI1234*CK1234)</f>
        <v>0.94932357229750874</v>
      </c>
      <c r="CR1234" s="2">
        <f t="shared" ref="CR1234" si="13054">CF1234*CM1231+CH1234*CM1234-CG1234*CN1231-CI1234*CN1234</f>
        <v>-0.1236307840236478</v>
      </c>
      <c r="CS1234" s="3">
        <f t="shared" ref="CS1234" si="13055">(CF1234*CN1231+CG1234*CM1231+CH1234*CN1234+CI1234*CM1234)</f>
        <v>0</v>
      </c>
      <c r="CU1234" s="39">
        <f t="shared" ref="CU1234" si="13056">(180/PI())*ATAN(-1*(CQ1231/CP1231))</f>
        <v>83.203131725021493</v>
      </c>
      <c r="CW1234" s="54">
        <f t="shared" ref="CW1234" si="13057">20*LOG(((1-(10^(CU1231/20)^2)*(1-((1-CW1231)/(1+CW1231))^2))^0.5))</f>
        <v>-24.170769831578042</v>
      </c>
    </row>
    <row r="1235" spans="1:101" ht="18" customHeight="1">
      <c r="E1235" s="20"/>
      <c r="F1235" s="20"/>
      <c r="G1235" s="20"/>
      <c r="H1235" s="20"/>
      <c r="I1235" s="20"/>
      <c r="J1235" s="20"/>
      <c r="K1235" s="20"/>
      <c r="L1235" s="20"/>
      <c r="M1235" s="20"/>
      <c r="N1235" s="20"/>
      <c r="O1235" s="20"/>
      <c r="P1235" s="20"/>
      <c r="Q1235" s="20"/>
      <c r="R1235" s="20"/>
      <c r="S1235" s="20"/>
      <c r="T1235" s="20"/>
      <c r="U1235" s="20"/>
      <c r="V1235" s="20"/>
      <c r="W1235" s="20"/>
      <c r="X1235" s="20"/>
      <c r="Y1235" s="20"/>
      <c r="Z1235" s="20"/>
      <c r="AA1235" s="20"/>
      <c r="AB1235" s="30"/>
      <c r="AC1235" s="20"/>
      <c r="AD1235" s="20"/>
      <c r="AE1235" s="20"/>
      <c r="AF1235" s="20"/>
      <c r="AG1235" s="20"/>
      <c r="AH1235" s="20"/>
      <c r="AI1235" s="20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  <c r="BA1235" s="20"/>
      <c r="BB1235" s="20"/>
      <c r="BC1235" s="20"/>
      <c r="BD1235" s="20"/>
      <c r="BE1235" s="20"/>
      <c r="BF1235" s="20"/>
      <c r="BG1235" s="20"/>
      <c r="BH1235" s="20"/>
      <c r="BI1235" s="20"/>
      <c r="BJ1235" s="20"/>
      <c r="BK1235" s="20"/>
      <c r="BL1235" s="20"/>
      <c r="BM1235" s="20"/>
      <c r="BN1235" s="20"/>
      <c r="BO1235" s="20"/>
      <c r="BP1235" s="20"/>
      <c r="BQ1235" s="20"/>
      <c r="BR1235" s="20"/>
      <c r="BS1235" s="20"/>
      <c r="BT1235" s="20"/>
      <c r="BU1235" s="20"/>
      <c r="BV1235" s="20"/>
      <c r="BW1235" s="20"/>
      <c r="BX1235" s="20"/>
      <c r="BY1235" s="20"/>
      <c r="BZ1235" s="20"/>
      <c r="CA1235" s="20"/>
      <c r="CB1235" s="20"/>
      <c r="CC1235" s="20"/>
      <c r="CD1235" s="20"/>
      <c r="CE1235" s="20"/>
      <c r="CF1235" s="20"/>
      <c r="CG1235" s="20"/>
      <c r="CH1235" s="20"/>
      <c r="CI1235" s="20"/>
      <c r="CJ1235" s="20"/>
      <c r="CK1235" s="20"/>
      <c r="CL1235" s="20"/>
    </row>
    <row r="1236" spans="1:101" ht="18" customHeight="1"/>
    <row r="1237" spans="1:101" ht="18" customHeight="1" thickBot="1">
      <c r="A1237" s="23"/>
      <c r="B1237" s="23"/>
      <c r="C1237" s="23"/>
      <c r="D1237" s="20" t="s">
        <v>15</v>
      </c>
      <c r="E1237" s="20"/>
      <c r="F1237" s="20"/>
      <c r="G1237" s="20"/>
      <c r="H1237" s="20"/>
      <c r="I1237" s="20" t="s">
        <v>16</v>
      </c>
      <c r="J1237" s="20"/>
      <c r="K1237" s="20"/>
      <c r="L1237" s="20"/>
      <c r="M1237" s="23"/>
      <c r="N1237" s="23"/>
      <c r="O1237" s="24" t="s">
        <v>17</v>
      </c>
      <c r="P1237" s="23"/>
      <c r="Q1237" s="23"/>
      <c r="R1237" s="23"/>
      <c r="S1237" s="20"/>
      <c r="T1237" s="20" t="s">
        <v>18</v>
      </c>
      <c r="U1237" s="23"/>
      <c r="V1237" s="23"/>
      <c r="W1237" s="23"/>
      <c r="X1237" s="23"/>
      <c r="Y1237" s="24" t="s">
        <v>19</v>
      </c>
      <c r="Z1237" s="23"/>
      <c r="AA1237" s="23"/>
      <c r="AB1237" s="23"/>
      <c r="AC1237" s="24" t="s">
        <v>20</v>
      </c>
      <c r="AD1237" s="20"/>
      <c r="AE1237" s="20"/>
      <c r="AF1237" s="20"/>
      <c r="AG1237" s="20"/>
      <c r="AH1237" s="23"/>
      <c r="AI1237" s="24" t="s">
        <v>21</v>
      </c>
      <c r="AJ1237" s="23"/>
      <c r="AK1237" s="23"/>
      <c r="AL1237" s="20"/>
      <c r="AM1237" s="24" t="s">
        <v>31</v>
      </c>
      <c r="AN1237" s="20"/>
      <c r="AO1237" s="23"/>
      <c r="AP1237" s="23"/>
      <c r="AQ1237" s="23"/>
      <c r="AR1237" s="23"/>
      <c r="AS1237" s="24" t="s">
        <v>91</v>
      </c>
      <c r="AT1237" s="23"/>
      <c r="AU1237" s="23"/>
      <c r="AV1237" s="23"/>
      <c r="AW1237" s="24" t="s">
        <v>32</v>
      </c>
      <c r="AX1237" s="20"/>
      <c r="AY1237" s="20"/>
      <c r="AZ1237" s="20"/>
      <c r="BA1237" s="20"/>
      <c r="BB1237" s="23"/>
      <c r="BC1237" s="24" t="s">
        <v>22</v>
      </c>
      <c r="BD1237" s="23"/>
      <c r="BE1237" s="23"/>
      <c r="BF1237" s="23"/>
      <c r="BG1237" s="24" t="s">
        <v>33</v>
      </c>
      <c r="BH1237" s="20"/>
      <c r="BI1237" s="23"/>
      <c r="BJ1237" s="23"/>
      <c r="BK1237" s="23"/>
      <c r="BL1237" s="23"/>
      <c r="BM1237" s="24" t="s">
        <v>34</v>
      </c>
      <c r="BN1237" s="23"/>
      <c r="BO1237" s="23"/>
      <c r="BP1237" s="23"/>
      <c r="BQ1237" s="24" t="s">
        <v>89</v>
      </c>
      <c r="BR1237" s="20"/>
      <c r="BS1237" s="20"/>
      <c r="BT1237" s="20"/>
      <c r="BU1237" s="20"/>
      <c r="BV1237" s="23"/>
      <c r="BW1237" s="24" t="s">
        <v>35</v>
      </c>
      <c r="BX1237" s="23"/>
      <c r="BY1237" s="23"/>
      <c r="BZ1237" s="23"/>
      <c r="CA1237" s="24" t="s">
        <v>90</v>
      </c>
      <c r="CB1237" s="20"/>
      <c r="CC1237" s="23"/>
      <c r="CD1237" s="23"/>
      <c r="CE1237" s="23"/>
      <c r="CF1237" s="23"/>
      <c r="CG1237" s="24" t="s">
        <v>92</v>
      </c>
      <c r="CH1237" s="23"/>
      <c r="CI1237" s="23"/>
      <c r="CJ1237" s="23"/>
      <c r="CK1237" s="24" t="s">
        <v>36</v>
      </c>
      <c r="CL1237" s="24"/>
      <c r="CM1237" s="23"/>
      <c r="CN1237" s="23"/>
      <c r="CO1237" s="23"/>
      <c r="CP1237" s="23"/>
      <c r="CQ1237" s="24" t="s">
        <v>93</v>
      </c>
      <c r="CR1237" s="23"/>
      <c r="CS1237" s="23"/>
    </row>
    <row r="1238" spans="1:101" ht="18" customHeight="1" thickBot="1">
      <c r="A1238" s="23"/>
      <c r="B1238" s="33"/>
      <c r="C1238" s="23"/>
      <c r="D1238" s="7" t="s">
        <v>2</v>
      </c>
      <c r="E1238" s="8"/>
      <c r="F1238" s="8" t="s">
        <v>3</v>
      </c>
      <c r="G1238" s="9"/>
      <c r="H1238" s="10"/>
      <c r="I1238" s="7" t="s">
        <v>4</v>
      </c>
      <c r="J1238" s="8"/>
      <c r="K1238" s="8" t="s">
        <v>5</v>
      </c>
      <c r="L1238" s="9"/>
      <c r="M1238" s="23"/>
      <c r="N1238" s="251" t="s">
        <v>79</v>
      </c>
      <c r="O1238" s="252"/>
      <c r="P1238" s="253" t="s">
        <v>80</v>
      </c>
      <c r="Q1238" s="254"/>
      <c r="R1238" s="23"/>
      <c r="S1238" s="7" t="s">
        <v>11</v>
      </c>
      <c r="T1238" s="8"/>
      <c r="U1238" s="8" t="s">
        <v>12</v>
      </c>
      <c r="V1238" s="9"/>
      <c r="W1238" s="20"/>
      <c r="X1238" s="251" t="s">
        <v>79</v>
      </c>
      <c r="Y1238" s="252"/>
      <c r="Z1238" s="253" t="s">
        <v>80</v>
      </c>
      <c r="AA1238" s="254"/>
      <c r="AB1238" s="20"/>
      <c r="AC1238" s="7" t="s">
        <v>4</v>
      </c>
      <c r="AD1238" s="8"/>
      <c r="AE1238" s="8" t="s">
        <v>5</v>
      </c>
      <c r="AF1238" s="9"/>
      <c r="AG1238" s="20"/>
      <c r="AH1238" s="251" t="s">
        <v>0</v>
      </c>
      <c r="AI1238" s="252"/>
      <c r="AJ1238" s="253" t="s">
        <v>1</v>
      </c>
      <c r="AK1238" s="254"/>
      <c r="AL1238" s="20"/>
      <c r="AM1238" s="7" t="s">
        <v>11</v>
      </c>
      <c r="AN1238" s="8"/>
      <c r="AO1238" s="8" t="s">
        <v>12</v>
      </c>
      <c r="AP1238" s="9"/>
      <c r="AQ1238" s="23"/>
      <c r="AR1238" s="251" t="s">
        <v>0</v>
      </c>
      <c r="AS1238" s="252"/>
      <c r="AT1238" s="253" t="s">
        <v>1</v>
      </c>
      <c r="AU1238" s="254"/>
      <c r="AV1238" s="36"/>
      <c r="AW1238" s="7" t="s">
        <v>4</v>
      </c>
      <c r="AX1238" s="8"/>
      <c r="AY1238" s="8" t="s">
        <v>5</v>
      </c>
      <c r="AZ1238" s="9"/>
      <c r="BA1238" s="20"/>
      <c r="BB1238" s="251" t="s">
        <v>0</v>
      </c>
      <c r="BC1238" s="252"/>
      <c r="BD1238" s="253" t="s">
        <v>1</v>
      </c>
      <c r="BE1238" s="254"/>
      <c r="BF1238" s="36"/>
      <c r="BG1238" s="7" t="s">
        <v>11</v>
      </c>
      <c r="BH1238" s="8"/>
      <c r="BI1238" s="8" t="s">
        <v>12</v>
      </c>
      <c r="BJ1238" s="9"/>
      <c r="BK1238" s="36"/>
      <c r="BL1238" s="251" t="s">
        <v>0</v>
      </c>
      <c r="BM1238" s="252"/>
      <c r="BN1238" s="253" t="s">
        <v>1</v>
      </c>
      <c r="BO1238" s="254"/>
      <c r="BP1238" s="36"/>
      <c r="BQ1238" s="7" t="s">
        <v>4</v>
      </c>
      <c r="BR1238" s="8"/>
      <c r="BS1238" s="8" t="s">
        <v>5</v>
      </c>
      <c r="BT1238" s="9"/>
      <c r="BU1238" s="20"/>
      <c r="BV1238" s="251" t="s">
        <v>0</v>
      </c>
      <c r="BW1238" s="252"/>
      <c r="BX1238" s="253" t="s">
        <v>1</v>
      </c>
      <c r="BY1238" s="254"/>
      <c r="BZ1238" s="36"/>
      <c r="CA1238" s="7" t="s">
        <v>11</v>
      </c>
      <c r="CB1238" s="8"/>
      <c r="CC1238" s="8" t="s">
        <v>12</v>
      </c>
      <c r="CD1238" s="9"/>
      <c r="CE1238" s="36"/>
      <c r="CF1238" s="251" t="s">
        <v>0</v>
      </c>
      <c r="CG1238" s="252"/>
      <c r="CH1238" s="253" t="s">
        <v>1</v>
      </c>
      <c r="CI1238" s="254"/>
      <c r="CJ1238" s="23"/>
      <c r="CK1238" s="7" t="s">
        <v>23</v>
      </c>
      <c r="CL1238" s="8"/>
      <c r="CM1238" s="8" t="s">
        <v>24</v>
      </c>
      <c r="CN1238" s="9"/>
      <c r="CO1238" s="23"/>
      <c r="CP1238" s="251" t="s">
        <v>0</v>
      </c>
      <c r="CQ1238" s="252"/>
      <c r="CR1238" s="253" t="s">
        <v>1</v>
      </c>
      <c r="CS1238" s="254"/>
      <c r="CU1238" s="26" t="s">
        <v>25</v>
      </c>
      <c r="CW1238" s="50" t="s">
        <v>44</v>
      </c>
    </row>
    <row r="1239" spans="1:101" ht="18" customHeight="1" thickTop="1" thickBot="1">
      <c r="B1239" s="34">
        <v>1.66</v>
      </c>
      <c r="D1239" s="11">
        <v>1</v>
      </c>
      <c r="E1239" s="12">
        <v>0</v>
      </c>
      <c r="F1239" s="13">
        <v>0</v>
      </c>
      <c r="G1239" s="40">
        <f t="shared" ref="G1239" si="13058">-1/($E$4*$B1239)</f>
        <v>-0.63284970958526832</v>
      </c>
      <c r="H1239" s="10"/>
      <c r="I1239" s="11">
        <v>1</v>
      </c>
      <c r="J1239" s="12">
        <v>0</v>
      </c>
      <c r="K1239" s="13">
        <v>0</v>
      </c>
      <c r="L1239" s="14">
        <v>0</v>
      </c>
      <c r="N1239" s="1">
        <f t="shared" ref="N1239" si="13059">D1239*I1239+F1239*I1242-E1239*J1239-G1239*J1242</f>
        <v>0.44272070631427773</v>
      </c>
      <c r="O1239" s="4">
        <f t="shared" ref="O1239" si="13060">(D1239*J1239+E1239*I1239+F1239*J1242+G1239*I1242)</f>
        <v>0</v>
      </c>
      <c r="P1239" s="2">
        <f t="shared" ref="P1239" si="13061">D1239*K1239+F1239*K1242-E1239*L1239-G1239*L1242</f>
        <v>0</v>
      </c>
      <c r="Q1239" s="3">
        <f t="shared" ref="Q1239" si="13062">(D1239*L1239+E1239*K1239+F1239*L1242+G1239*K1242)</f>
        <v>-0.63284970958526832</v>
      </c>
      <c r="S1239" s="11">
        <v>1</v>
      </c>
      <c r="T1239" s="12">
        <v>0</v>
      </c>
      <c r="U1239" s="13">
        <v>0</v>
      </c>
      <c r="V1239" s="40">
        <f t="shared" ref="V1239" si="13063">-1/($T$4*$B1239)</f>
        <v>-1.2091722973789982</v>
      </c>
      <c r="W1239" s="20"/>
      <c r="X1239" s="1">
        <f t="shared" ref="X1239" si="13064">N1239*S1239+P1239*S1242-O1239*T1239-Q1239*T1242</f>
        <v>0.44272070631427773</v>
      </c>
      <c r="Y1239" s="4">
        <f t="shared" ref="Y1239" si="13065">(N1239*T1239+O1239*S1239+P1239*T1242+Q1239*S1242)</f>
        <v>0</v>
      </c>
      <c r="Z1239" s="2">
        <f t="shared" ref="Z1239" si="13066">N1239*U1239+P1239*U1242-O1239*V1239-Q1239*V1242</f>
        <v>0</v>
      </c>
      <c r="AA1239" s="3">
        <f t="shared" ref="AA1239" si="13067">(N1239*V1239+O1239*U1239+P1239*V1242+Q1239*U1242)</f>
        <v>-1.1681753231365564</v>
      </c>
      <c r="AB1239" s="20"/>
      <c r="AC1239" s="11">
        <v>1</v>
      </c>
      <c r="AD1239" s="12">
        <v>0</v>
      </c>
      <c r="AE1239" s="13">
        <v>0</v>
      </c>
      <c r="AF1239" s="14">
        <v>0</v>
      </c>
      <c r="AG1239" s="20"/>
      <c r="AH1239" s="1">
        <f t="shared" ref="AH1239" si="13068">X1239*AC1239+Z1239*AC1242-Y1239*AD1239-AA1239*AD1242</f>
        <v>-0.73249651843296415</v>
      </c>
      <c r="AI1239" s="4">
        <f t="shared" ref="AI1239" si="13069">(X1239*AD1239+Y1239*AC1239+Z1239*AD1242+AA1239*AC1242)</f>
        <v>0</v>
      </c>
      <c r="AJ1239" s="2">
        <f t="shared" ref="AJ1239" si="13070">X1239*AE1239+Z1239*AE1242-Y1239*AF1239-AA1239*AF1242</f>
        <v>0</v>
      </c>
      <c r="AK1239" s="3">
        <f t="shared" ref="AK1239" si="13071">(X1239*AF1239+Y1239*AE1239+Z1239*AF1242+AA1239*AE1242)</f>
        <v>-1.1681753231365564</v>
      </c>
      <c r="AL1239" s="20"/>
      <c r="AM1239" s="11">
        <v>1</v>
      </c>
      <c r="AN1239" s="12">
        <v>0</v>
      </c>
      <c r="AO1239" s="13">
        <v>0</v>
      </c>
      <c r="AP1239" s="40">
        <f t="shared" ref="AP1239" si="13072">-1/($AN$4*$B1239)</f>
        <v>-1.2565908188448414</v>
      </c>
      <c r="AR1239" s="1">
        <f t="shared" ref="AR1239" si="13073">AH1239*AM1239+AJ1239*AM1242-AI1239*AN1239-AK1239*AN1242</f>
        <v>-0.73249651843296415</v>
      </c>
      <c r="AS1239" s="4">
        <f t="shared" ref="AS1239" si="13074">(AH1239*AN1239+AI1239*AM1239+AJ1239*AN1242+AK1239*AM1242)</f>
        <v>0</v>
      </c>
      <c r="AT1239" s="2">
        <f t="shared" ref="AT1239" si="13075">AH1239*AO1239+AJ1239*AO1242-AI1239*AP1239-AK1239*AP1242</f>
        <v>0</v>
      </c>
      <c r="AU1239" s="3">
        <f t="shared" ref="AU1239" si="13076">(AH1239*AP1239+AI1239*AO1239+AJ1239*AP1242+AK1239*AO1242)</f>
        <v>-0.24772692323788248</v>
      </c>
      <c r="AV1239" s="20"/>
      <c r="AW1239" s="11">
        <v>1</v>
      </c>
      <c r="AX1239" s="12">
        <v>0</v>
      </c>
      <c r="AY1239" s="13">
        <v>0</v>
      </c>
      <c r="AZ1239" s="14">
        <v>0</v>
      </c>
      <c r="BA1239" s="20"/>
      <c r="BB1239" s="1">
        <f t="shared" ref="BB1239" si="13077">AR1239*AW1239+AT1239*AW1242-AS1239*AX1239-AU1239*AX1242</f>
        <v>-0.9817167694147293</v>
      </c>
      <c r="BC1239" s="4">
        <f t="shared" ref="BC1239" si="13078">(AR1239*AX1239+AS1239*AW1239+AT1239*AX1242+AU1239*AW1242)</f>
        <v>0</v>
      </c>
      <c r="BD1239" s="2">
        <f t="shared" ref="BD1239" si="13079">AR1239*AY1239+AT1239*AY1242-AS1239*AZ1239-AU1239*AZ1242</f>
        <v>0</v>
      </c>
      <c r="BE1239" s="3">
        <f t="shared" ref="BE1239" si="13080">(AR1239*AZ1239+AS1239*AY1239+AT1239*AZ1242+AU1239*AY1242)</f>
        <v>-0.24772692323788248</v>
      </c>
      <c r="BF1239" s="20"/>
      <c r="BG1239" s="11">
        <v>1</v>
      </c>
      <c r="BH1239" s="12">
        <v>0</v>
      </c>
      <c r="BI1239" s="13">
        <v>0</v>
      </c>
      <c r="BJ1239" s="40">
        <f t="shared" ref="BJ1239" si="13081">-1/($BH$4*$B1239)</f>
        <v>-1.2091722973789982</v>
      </c>
      <c r="BK1239" s="20"/>
      <c r="BL1239" s="1">
        <f t="shared" ref="BL1239" si="13082">BB1239*BG1239+BD1239*BG1242-BC1239*BH1239-BE1239*BH1242</f>
        <v>-0.9817167694147293</v>
      </c>
      <c r="BM1239" s="4">
        <f t="shared" ref="BM1239" si="13083">(BB1239*BH1239+BC1239*BG1239+BD1239*BH1242+BE1239*BG1242)</f>
        <v>0</v>
      </c>
      <c r="BN1239" s="2">
        <f t="shared" ref="BN1239" si="13084">BB1239*BI1239+BD1239*BI1242-BC1239*BJ1239-BE1239*BJ1242</f>
        <v>0</v>
      </c>
      <c r="BO1239" s="3">
        <f t="shared" ref="BO1239" si="13085">(BB1239*BJ1239+BC1239*BI1239+BD1239*BJ1242+BE1239*BI1242)</f>
        <v>0.93933779821081398</v>
      </c>
      <c r="BP1239" s="20"/>
      <c r="BQ1239" s="11">
        <v>1</v>
      </c>
      <c r="BR1239" s="12">
        <v>0</v>
      </c>
      <c r="BS1239" s="13">
        <v>0</v>
      </c>
      <c r="BT1239" s="14">
        <v>0</v>
      </c>
      <c r="BU1239" s="20"/>
      <c r="BV1239" s="1">
        <f t="shared" ref="BV1239" si="13086">BL1239*BQ1239+BN1239*BQ1242-BM1239*BR1239-BO1239*BR1242</f>
        <v>-0.15454801703862886</v>
      </c>
      <c r="BW1239" s="4">
        <f t="shared" ref="BW1239" si="13087">(BL1239*BR1239+BM1239*BQ1239+BN1239*BR1242+BO1239*BQ1242)</f>
        <v>0</v>
      </c>
      <c r="BX1239" s="2">
        <f t="shared" ref="BX1239" si="13088">BL1239*BS1239+BN1239*BS1242-BM1239*BT1239-BO1239*BT1242</f>
        <v>0</v>
      </c>
      <c r="BY1239" s="3">
        <f t="shared" ref="BY1239" si="13089">(BL1239*BT1239+BM1239*BS1239+BN1239*BT1242+BO1239*BS1242)</f>
        <v>0.93933779821081398</v>
      </c>
      <c r="BZ1239" s="20"/>
      <c r="CA1239" s="11">
        <v>1</v>
      </c>
      <c r="CB1239" s="12">
        <v>0</v>
      </c>
      <c r="CC1239" s="13">
        <v>0</v>
      </c>
      <c r="CD1239" s="40">
        <f t="shared" ref="CD1239" si="13090">-1/($CB$4*$B1239)</f>
        <v>-0.63284970958526832</v>
      </c>
      <c r="CE1239" s="20"/>
      <c r="CF1239" s="1">
        <f t="shared" ref="CF1239" si="13091">BV1239*CA1239+BX1239*CA1242-BW1239*CB1239-BY1239*CB1242</f>
        <v>-0.15454801703862886</v>
      </c>
      <c r="CG1239" s="4">
        <f t="shared" ref="CG1239" si="13092">(BV1239*CB1239+BW1239*CA1239+BX1239*CB1242+BY1239*CA1242)</f>
        <v>0</v>
      </c>
      <c r="CH1239" s="2">
        <f t="shared" ref="CH1239" si="13093">BV1239*CC1239+BX1239*CC1242-BW1239*CD1239-BY1239*CD1242</f>
        <v>0</v>
      </c>
      <c r="CI1239" s="3">
        <f t="shared" ref="CI1239" si="13094">(BV1239*CD1239+BW1239*CC1239+BX1239*CD1242+BY1239*CC1242)</f>
        <v>1.0371434659106893</v>
      </c>
      <c r="CJ1239" s="28"/>
      <c r="CK1239" s="11">
        <v>1</v>
      </c>
      <c r="CL1239" s="12">
        <v>0</v>
      </c>
      <c r="CM1239" s="13">
        <v>0</v>
      </c>
      <c r="CN1239" s="14">
        <v>0</v>
      </c>
      <c r="CP1239" s="1">
        <f t="shared" ref="CP1239" si="13095">CF1239*CK1239+CH1239*CK1242-CG1239*CL1239-CI1239*CL1242</f>
        <v>-0.15454801703862886</v>
      </c>
      <c r="CQ1239" s="4">
        <f t="shared" ref="CQ1239" si="13096">(CF1239*CL1239+CG1239*CK1239+CH1239*CL1242+CI1239*CK1242)</f>
        <v>1.0371434659106893</v>
      </c>
      <c r="CR1239" s="2">
        <f t="shared" ref="CR1239" si="13097">CF1239*CM1239+CH1239*CM1242-CG1239*CN1239-CI1239*CN1242</f>
        <v>0</v>
      </c>
      <c r="CS1239" s="3">
        <f t="shared" ref="CS1239" si="13098">(CF1239*CN1239+CG1239*CM1239+CH1239*CN1242+CI1239*CM1242)</f>
        <v>1.0371434659106893</v>
      </c>
      <c r="CU1239" s="29">
        <f t="shared" ref="CU1239" si="13099">20*LOG(((1+$CL$4)/$CL$4)/((CP1239+CP1242)^2+(CQ1239+CQ1242)^2)^0.5)</f>
        <v>-9.9918052717672505E-3</v>
      </c>
      <c r="CW1239" s="51">
        <f t="shared" ref="CW1239" si="13100">((CP1239^2+CQ1239^2)^0.5)/((CP1242^2+CQ1242^2)^0.5)</f>
        <v>1.0994306933285176</v>
      </c>
    </row>
    <row r="1240" spans="1:101" ht="18" customHeight="1" thickBot="1">
      <c r="D1240" s="11"/>
      <c r="E1240" s="13"/>
      <c r="F1240" s="13"/>
      <c r="G1240" s="15"/>
      <c r="H1240" s="10"/>
      <c r="I1240" s="11"/>
      <c r="J1240" s="13"/>
      <c r="K1240" s="13"/>
      <c r="L1240" s="15"/>
      <c r="N1240" s="5"/>
      <c r="Q1240" s="6"/>
      <c r="S1240" s="11"/>
      <c r="T1240" s="13"/>
      <c r="U1240" s="13"/>
      <c r="V1240" s="15"/>
      <c r="W1240" s="20"/>
      <c r="X1240" s="5"/>
      <c r="AA1240" s="6"/>
      <c r="AB1240" s="20"/>
      <c r="AC1240" s="11"/>
      <c r="AD1240" s="13"/>
      <c r="AE1240" s="13"/>
      <c r="AF1240" s="15"/>
      <c r="AG1240" s="20"/>
      <c r="AH1240" s="5"/>
      <c r="AK1240" s="6"/>
      <c r="AL1240" s="20"/>
      <c r="AM1240" s="11"/>
      <c r="AN1240" s="13"/>
      <c r="AO1240" s="13"/>
      <c r="AP1240" s="15"/>
      <c r="AR1240" s="5"/>
      <c r="AU1240" s="6"/>
      <c r="AW1240" s="11"/>
      <c r="AX1240" s="13"/>
      <c r="AY1240" s="13"/>
      <c r="AZ1240" s="15"/>
      <c r="BA1240" s="20"/>
      <c r="BB1240" s="5"/>
      <c r="BE1240" s="6"/>
      <c r="BG1240" s="11"/>
      <c r="BH1240" s="13"/>
      <c r="BI1240" s="13"/>
      <c r="BJ1240" s="15"/>
      <c r="BL1240" s="5"/>
      <c r="BO1240" s="6"/>
      <c r="BQ1240" s="11"/>
      <c r="BR1240" s="13"/>
      <c r="BS1240" s="13"/>
      <c r="BT1240" s="15"/>
      <c r="BU1240" s="20"/>
      <c r="BV1240" s="5"/>
      <c r="BY1240" s="6"/>
      <c r="CA1240" s="11"/>
      <c r="CB1240" s="13"/>
      <c r="CC1240" s="13"/>
      <c r="CD1240" s="15"/>
      <c r="CF1240" s="5"/>
      <c r="CI1240" s="6"/>
      <c r="CK1240" s="11"/>
      <c r="CL1240" s="13"/>
      <c r="CM1240" s="13"/>
      <c r="CN1240" s="15"/>
      <c r="CP1240" s="5"/>
      <c r="CS1240" s="6"/>
      <c r="CW1240" s="52"/>
    </row>
    <row r="1241" spans="1:101" ht="18" customHeight="1" thickBot="1">
      <c r="D1241" s="11" t="s">
        <v>6</v>
      </c>
      <c r="E1241" s="13"/>
      <c r="F1241" s="13" t="s">
        <v>7</v>
      </c>
      <c r="G1241" s="15"/>
      <c r="H1241" s="10"/>
      <c r="I1241" s="11" t="s">
        <v>8</v>
      </c>
      <c r="J1241" s="13"/>
      <c r="K1241" s="13" t="s">
        <v>9</v>
      </c>
      <c r="L1241" s="15"/>
      <c r="N1241" s="251" t="s">
        <v>26</v>
      </c>
      <c r="O1241" s="252"/>
      <c r="P1241" s="253" t="s">
        <v>27</v>
      </c>
      <c r="Q1241" s="254"/>
      <c r="S1241" s="11" t="s">
        <v>13</v>
      </c>
      <c r="T1241" s="13"/>
      <c r="U1241" s="13" t="s">
        <v>14</v>
      </c>
      <c r="V1241" s="15"/>
      <c r="W1241" s="20"/>
      <c r="X1241" s="251" t="s">
        <v>26</v>
      </c>
      <c r="Y1241" s="252"/>
      <c r="Z1241" s="253" t="s">
        <v>27</v>
      </c>
      <c r="AA1241" s="254"/>
      <c r="AB1241" s="20"/>
      <c r="AC1241" s="11" t="s">
        <v>8</v>
      </c>
      <c r="AD1241" s="13"/>
      <c r="AE1241" s="13" t="s">
        <v>9</v>
      </c>
      <c r="AF1241" s="15"/>
      <c r="AG1241" s="20"/>
      <c r="AH1241" s="251" t="s">
        <v>26</v>
      </c>
      <c r="AI1241" s="252"/>
      <c r="AJ1241" s="253" t="s">
        <v>27</v>
      </c>
      <c r="AK1241" s="254"/>
      <c r="AL1241" s="20"/>
      <c r="AM1241" s="11" t="s">
        <v>13</v>
      </c>
      <c r="AN1241" s="13"/>
      <c r="AO1241" s="13" t="s">
        <v>14</v>
      </c>
      <c r="AP1241" s="15"/>
      <c r="AR1241" s="251" t="s">
        <v>26</v>
      </c>
      <c r="AS1241" s="252"/>
      <c r="AT1241" s="253" t="s">
        <v>27</v>
      </c>
      <c r="AU1241" s="254"/>
      <c r="AV1241" s="36"/>
      <c r="AW1241" s="11" t="s">
        <v>8</v>
      </c>
      <c r="AX1241" s="13"/>
      <c r="AY1241" s="13" t="s">
        <v>9</v>
      </c>
      <c r="AZ1241" s="15"/>
      <c r="BA1241" s="20"/>
      <c r="BB1241" s="251" t="s">
        <v>26</v>
      </c>
      <c r="BC1241" s="252"/>
      <c r="BD1241" s="253" t="s">
        <v>27</v>
      </c>
      <c r="BE1241" s="254"/>
      <c r="BF1241" s="36"/>
      <c r="BG1241" s="11" t="s">
        <v>13</v>
      </c>
      <c r="BH1241" s="13"/>
      <c r="BI1241" s="13" t="s">
        <v>14</v>
      </c>
      <c r="BJ1241" s="15"/>
      <c r="BK1241" s="36"/>
      <c r="BL1241" s="251" t="s">
        <v>26</v>
      </c>
      <c r="BM1241" s="252"/>
      <c r="BN1241" s="253" t="s">
        <v>27</v>
      </c>
      <c r="BO1241" s="254"/>
      <c r="BP1241" s="36"/>
      <c r="BQ1241" s="11" t="s">
        <v>8</v>
      </c>
      <c r="BR1241" s="13"/>
      <c r="BS1241" s="13" t="s">
        <v>9</v>
      </c>
      <c r="BT1241" s="15"/>
      <c r="BU1241" s="20"/>
      <c r="BV1241" s="251" t="s">
        <v>26</v>
      </c>
      <c r="BW1241" s="252"/>
      <c r="BX1241" s="253" t="s">
        <v>27</v>
      </c>
      <c r="BY1241" s="254"/>
      <c r="BZ1241" s="36"/>
      <c r="CA1241" s="11" t="s">
        <v>13</v>
      </c>
      <c r="CB1241" s="13"/>
      <c r="CC1241" s="13" t="s">
        <v>14</v>
      </c>
      <c r="CD1241" s="15"/>
      <c r="CE1241" s="36"/>
      <c r="CF1241" s="251" t="s">
        <v>26</v>
      </c>
      <c r="CG1241" s="252"/>
      <c r="CH1241" s="253" t="s">
        <v>27</v>
      </c>
      <c r="CI1241" s="254"/>
      <c r="CK1241" s="11" t="s">
        <v>28</v>
      </c>
      <c r="CL1241" s="13"/>
      <c r="CM1241" s="13" t="s">
        <v>29</v>
      </c>
      <c r="CN1241" s="15"/>
      <c r="CP1241" s="251" t="s">
        <v>26</v>
      </c>
      <c r="CQ1241" s="252"/>
      <c r="CR1241" s="253" t="s">
        <v>27</v>
      </c>
      <c r="CS1241" s="254"/>
      <c r="CU1241" s="38" t="s">
        <v>37</v>
      </c>
      <c r="CW1241" s="53" t="s">
        <v>45</v>
      </c>
    </row>
    <row r="1242" spans="1:101" ht="18" customHeight="1" thickTop="1" thickBot="1">
      <c r="D1242" s="16">
        <v>0</v>
      </c>
      <c r="E1242" s="17">
        <v>0</v>
      </c>
      <c r="F1242" s="18">
        <v>1</v>
      </c>
      <c r="G1242" s="19">
        <v>0</v>
      </c>
      <c r="H1242" s="10"/>
      <c r="I1242" s="16">
        <v>0</v>
      </c>
      <c r="J1242" s="17">
        <f t="shared" ref="J1242" si="13101">-1/($J$4*$B1239)</f>
        <v>-0.88058710503466864</v>
      </c>
      <c r="K1242" s="18">
        <v>1</v>
      </c>
      <c r="L1242" s="19">
        <v>0</v>
      </c>
      <c r="N1242" s="1">
        <f t="shared" ref="N1242" si="13102">D1242*I1239+F1242*I1242-E1242*J1239-G1242*J1242</f>
        <v>0</v>
      </c>
      <c r="O1242" s="4">
        <f t="shared" ref="O1242" si="13103">(D1242*J1239+E1242*I1239+F1242*J1242+G1242*I1242)</f>
        <v>-0.88058710503466864</v>
      </c>
      <c r="P1242" s="2">
        <f t="shared" ref="P1242" si="13104">D1242*K1239+F1242*K1242-E1242*L1239-G1242*L1242</f>
        <v>1</v>
      </c>
      <c r="Q1242" s="3">
        <f t="shared" ref="Q1242" si="13105">(D1242*L1239+E1242*K1239+F1242*L1242+G1242*K1242)</f>
        <v>0</v>
      </c>
      <c r="S1242" s="16">
        <v>0</v>
      </c>
      <c r="T1242" s="17">
        <v>0</v>
      </c>
      <c r="U1242" s="18">
        <v>1</v>
      </c>
      <c r="V1242" s="19">
        <v>0</v>
      </c>
      <c r="W1242" s="20"/>
      <c r="X1242" s="1">
        <f t="shared" ref="X1242" si="13106">N1242*S1239+P1242*S1242-O1242*T1239-Q1242*T1242</f>
        <v>0</v>
      </c>
      <c r="Y1242" s="4">
        <f t="shared" ref="Y1242" si="13107">(N1242*T1239+O1242*S1239+P1242*T1242+Q1242*S1242)</f>
        <v>-0.88058710503466864</v>
      </c>
      <c r="Z1242" s="2">
        <f t="shared" ref="Z1242" si="13108">N1242*U1239+P1242*U1242-O1242*V1239-Q1242*V1242</f>
        <v>-6.4781532837091538E-2</v>
      </c>
      <c r="AA1242" s="3">
        <f t="shared" ref="AA1242" si="13109">(N1242*V1239+O1242*U1239+P1242*V1242+Q1242*U1242)</f>
        <v>0</v>
      </c>
      <c r="AB1242" s="20"/>
      <c r="AC1242" s="16">
        <v>0</v>
      </c>
      <c r="AD1242" s="17">
        <f t="shared" ref="AD1242" si="13110">-1/($AD$4*$B1239)</f>
        <v>-1.0060281204980241</v>
      </c>
      <c r="AE1242" s="18">
        <v>1</v>
      </c>
      <c r="AF1242" s="19">
        <v>0</v>
      </c>
      <c r="AG1242" s="20"/>
      <c r="AH1242" s="1">
        <f t="shared" ref="AH1242" si="13111">X1242*AC1239+Z1242*AC1242-Y1242*AD1239-AA1242*AD1242</f>
        <v>0</v>
      </c>
      <c r="AI1242" s="4">
        <f t="shared" ref="AI1242" si="13112">(X1242*AD1239+Y1242*AC1239+Z1242*AD1242+AA1242*AC1242)</f>
        <v>-0.81541506131158836</v>
      </c>
      <c r="AJ1242" s="2">
        <f t="shared" ref="AJ1242" si="13113">X1242*AE1239+Z1242*AE1242-Y1242*AF1239-AA1242*AF1242</f>
        <v>-6.4781532837091538E-2</v>
      </c>
      <c r="AK1242" s="3">
        <f t="shared" ref="AK1242" si="13114">(X1242*AF1239+Y1242*AE1239+Z1242*AF1242+AA1242*AE1242)</f>
        <v>0</v>
      </c>
      <c r="AL1242" s="20"/>
      <c r="AM1242" s="16">
        <v>0</v>
      </c>
      <c r="AN1242" s="17">
        <v>0</v>
      </c>
      <c r="AO1242" s="18">
        <v>1</v>
      </c>
      <c r="AP1242" s="19">
        <v>0</v>
      </c>
      <c r="AR1242" s="1">
        <f t="shared" ref="AR1242" si="13115">AH1242*AM1239+AJ1242*AM1242-AI1242*AN1239-AK1242*AN1242</f>
        <v>0</v>
      </c>
      <c r="AS1242" s="4">
        <f t="shared" ref="AS1242" si="13116">(AH1242*AN1239+AI1242*AM1239+AJ1242*AN1242+AK1242*AM1242)</f>
        <v>-0.81541506131158836</v>
      </c>
      <c r="AT1242" s="2">
        <f t="shared" ref="AT1242" si="13117">AH1242*AO1239+AJ1242*AO1242-AI1242*AP1239-AK1242*AP1242</f>
        <v>-1.089424612429037</v>
      </c>
      <c r="AU1242" s="3">
        <f t="shared" ref="AU1242" si="13118">(AH1242*AP1239+AI1242*AO1239+AJ1242*AP1242+AK1242*AO1242)</f>
        <v>0</v>
      </c>
      <c r="AV1242" s="20"/>
      <c r="AW1242" s="16">
        <v>0</v>
      </c>
      <c r="AX1242" s="17">
        <f t="shared" ref="AX1242" si="13119">-1/($AX$4*$B1239)</f>
        <v>-1.0060281204980241</v>
      </c>
      <c r="AY1242" s="18">
        <v>1</v>
      </c>
      <c r="AZ1242" s="19">
        <v>0</v>
      </c>
      <c r="BA1242" s="20"/>
      <c r="BB1242" s="1">
        <f t="shared" ref="BB1242" si="13120">AR1242*AW1239+AT1242*AW1242-AS1242*AX1239-AU1242*AX1242</f>
        <v>0</v>
      </c>
      <c r="BC1242" s="4">
        <f t="shared" ref="BC1242" si="13121">(AR1242*AX1239+AS1242*AW1239+AT1242*AX1242+AU1242*AW1242)</f>
        <v>0.28057673395468419</v>
      </c>
      <c r="BD1242" s="2">
        <f t="shared" ref="BD1242" si="13122">AR1242*AY1239+AT1242*AY1242-AS1242*AZ1239-AU1242*AZ1242</f>
        <v>-1.089424612429037</v>
      </c>
      <c r="BE1242" s="3">
        <f t="shared" ref="BE1242" si="13123">(AR1242*AZ1239+AS1242*AY1239+AT1242*AZ1242+AU1242*AY1242)</f>
        <v>0</v>
      </c>
      <c r="BF1242" s="20"/>
      <c r="BG1242" s="16">
        <v>0</v>
      </c>
      <c r="BH1242" s="17">
        <v>0</v>
      </c>
      <c r="BI1242" s="18">
        <v>1</v>
      </c>
      <c r="BJ1242" s="19">
        <v>0</v>
      </c>
      <c r="BK1242" s="20"/>
      <c r="BL1242" s="1">
        <f t="shared" ref="BL1242" si="13124">BB1242*BG1239+BD1242*BG1242-BC1242*BH1239-BE1242*BH1242</f>
        <v>0</v>
      </c>
      <c r="BM1242" s="4">
        <f t="shared" ref="BM1242" si="13125">(BB1242*BH1239+BC1242*BG1239+BD1242*BH1242+BE1242*BG1242)</f>
        <v>0.28057673395468419</v>
      </c>
      <c r="BN1242" s="2">
        <f t="shared" ref="BN1242" si="13126">BB1242*BI1239+BD1242*BI1242-BC1242*BJ1239-BE1242*BJ1242</f>
        <v>-0.75015899844195555</v>
      </c>
      <c r="BO1242" s="3">
        <f t="shared" ref="BO1242" si="13127">(BB1242*BJ1239+BC1242*BI1239+BD1242*BJ1242+BE1242*BI1242)</f>
        <v>0</v>
      </c>
      <c r="BP1242" s="20"/>
      <c r="BQ1242" s="16">
        <v>0</v>
      </c>
      <c r="BR1242" s="17">
        <f t="shared" ref="BR1242" si="13128">-1/($BR$4*$B1239)</f>
        <v>-0.88058710503466864</v>
      </c>
      <c r="BS1242" s="18">
        <v>1</v>
      </c>
      <c r="BT1242" s="19">
        <v>0</v>
      </c>
      <c r="BU1242" s="20"/>
      <c r="BV1242" s="1">
        <f t="shared" ref="BV1242" si="13129">BL1242*BQ1239+BN1242*BQ1242-BM1242*BR1239-BO1242*BR1242</f>
        <v>0</v>
      </c>
      <c r="BW1242" s="4">
        <f t="shared" ref="BW1242" si="13130">(BL1242*BR1239+BM1242*BQ1239+BN1242*BR1242+BO1242*BQ1242)</f>
        <v>0.94115707470839227</v>
      </c>
      <c r="BX1242" s="2">
        <f t="shared" ref="BX1242" si="13131">BL1242*BS1239+BN1242*BS1242-BM1242*BT1239-BO1242*BT1242</f>
        <v>-0.75015899844195555</v>
      </c>
      <c r="BY1242" s="3">
        <f t="shared" ref="BY1242" si="13132">(BL1242*BT1239+BM1242*BS1239+BN1242*BT1242+BO1242*BS1242)</f>
        <v>0</v>
      </c>
      <c r="BZ1242" s="20"/>
      <c r="CA1242" s="16">
        <v>0</v>
      </c>
      <c r="CB1242" s="17">
        <v>0</v>
      </c>
      <c r="CC1242" s="18">
        <v>1</v>
      </c>
      <c r="CD1242" s="19">
        <v>0</v>
      </c>
      <c r="CE1242" s="20"/>
      <c r="CF1242" s="1">
        <f t="shared" ref="CF1242" si="13133">BV1242*CA1239+BX1242*CA1242-BW1242*CB1239-BY1242*CB1242</f>
        <v>0</v>
      </c>
      <c r="CG1242" s="4">
        <f t="shared" ref="CG1242" si="13134">(BV1242*CB1239+BW1242*CA1239+BX1242*CB1242+BY1242*CA1242)</f>
        <v>0.94115707470839227</v>
      </c>
      <c r="CH1242" s="2">
        <f t="shared" ref="CH1242" si="13135">BV1242*CC1239+BX1242*CC1242-BW1242*CD1239-BY1242*CD1242</f>
        <v>-0.15454801703862886</v>
      </c>
      <c r="CI1242" s="3">
        <f t="shared" ref="CI1242" si="13136">(BV1242*CD1239+BW1242*CC1239+BX1242*CD1242+BY1242*CC1242)</f>
        <v>0</v>
      </c>
      <c r="CK1242" s="16">
        <f t="shared" ref="CK1242" si="13137">1/$CL$4</f>
        <v>1</v>
      </c>
      <c r="CL1242" s="17">
        <v>0</v>
      </c>
      <c r="CM1242" s="18">
        <v>1</v>
      </c>
      <c r="CN1242" s="19">
        <v>0</v>
      </c>
      <c r="CP1242" s="1">
        <f t="shared" ref="CP1242" si="13138">CF1242*CK1239+CH1242*CK1242-CG1242*CL1239-CI1242*CL1242</f>
        <v>-0.15454801703862886</v>
      </c>
      <c r="CQ1242" s="4">
        <f t="shared" ref="CQ1242" si="13139">(CF1242*CL1239+CG1242*CK1239+CH1242*CL1242+CI1242*CK1242)</f>
        <v>0.94115707470839227</v>
      </c>
      <c r="CR1242" s="2">
        <f t="shared" ref="CR1242" si="13140">CF1242*CM1239+CH1242*CM1242-CG1242*CN1239-CI1242*CN1242</f>
        <v>-0.15454801703862886</v>
      </c>
      <c r="CS1242" s="3">
        <f t="shared" ref="CS1242" si="13141">(CF1242*CN1239+CG1242*CM1239+CH1242*CN1242+CI1242*CM1242)</f>
        <v>0</v>
      </c>
      <c r="CU1242" s="39">
        <f t="shared" ref="CU1242" si="13142">(180/PI())*ATAN(-1*(CQ1239/CP1239))</f>
        <v>81.524540393706417</v>
      </c>
      <c r="CW1242" s="54">
        <f t="shared" ref="CW1242" si="13143">20*LOG(((1-(10^(CU1239/20)^2)*(1-((1-CW1239)/(1+CW1239))^2))^0.5))</f>
        <v>-23.433323853229545</v>
      </c>
    </row>
    <row r="1243" spans="1:101" ht="18" customHeight="1">
      <c r="E1243" s="20"/>
      <c r="F1243" s="20"/>
      <c r="G1243" s="20"/>
      <c r="H1243" s="20"/>
      <c r="I1243" s="20"/>
      <c r="J1243" s="20"/>
      <c r="K1243" s="20"/>
      <c r="L1243" s="20"/>
      <c r="M1243" s="20"/>
      <c r="N1243" s="20"/>
      <c r="O1243" s="20"/>
      <c r="P1243" s="20"/>
      <c r="Q1243" s="20"/>
      <c r="R1243" s="20"/>
      <c r="S1243" s="20"/>
      <c r="T1243" s="20"/>
      <c r="U1243" s="20"/>
      <c r="V1243" s="20"/>
      <c r="W1243" s="20"/>
      <c r="X1243" s="20"/>
      <c r="Y1243" s="20"/>
      <c r="Z1243" s="20"/>
      <c r="AA1243" s="20"/>
      <c r="AB1243" s="30"/>
      <c r="AC1243" s="20"/>
      <c r="AD1243" s="20"/>
      <c r="AE1243" s="20"/>
      <c r="AF1243" s="20"/>
      <c r="AG1243" s="20"/>
      <c r="AH1243" s="20"/>
      <c r="AI1243" s="20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  <c r="BA1243" s="20"/>
      <c r="BB1243" s="20"/>
      <c r="BC1243" s="20"/>
      <c r="BD1243" s="20"/>
      <c r="BE1243" s="20"/>
      <c r="BF1243" s="20"/>
      <c r="BG1243" s="20"/>
      <c r="BH1243" s="20"/>
      <c r="BI1243" s="20"/>
      <c r="BJ1243" s="20"/>
      <c r="BK1243" s="20"/>
      <c r="BL1243" s="20"/>
      <c r="BM1243" s="20"/>
      <c r="BN1243" s="20"/>
      <c r="BO1243" s="20"/>
      <c r="BP1243" s="20"/>
      <c r="BQ1243" s="20"/>
      <c r="BR1243" s="20"/>
      <c r="BS1243" s="20"/>
      <c r="BT1243" s="20"/>
      <c r="BU1243" s="20"/>
      <c r="BV1243" s="20"/>
      <c r="BW1243" s="20"/>
      <c r="BX1243" s="20"/>
      <c r="BY1243" s="20"/>
      <c r="BZ1243" s="20"/>
      <c r="CA1243" s="20"/>
      <c r="CB1243" s="20"/>
      <c r="CC1243" s="20"/>
      <c r="CD1243" s="20"/>
      <c r="CE1243" s="20"/>
      <c r="CF1243" s="20"/>
      <c r="CG1243" s="20"/>
      <c r="CH1243" s="20"/>
      <c r="CI1243" s="20"/>
      <c r="CJ1243" s="20"/>
      <c r="CK1243" s="20"/>
      <c r="CL1243" s="20"/>
    </row>
    <row r="1244" spans="1:101" ht="18" customHeight="1"/>
    <row r="1245" spans="1:101" ht="18" customHeight="1" thickBot="1">
      <c r="A1245" s="23"/>
      <c r="B1245" s="23"/>
      <c r="C1245" s="23"/>
      <c r="D1245" s="20" t="s">
        <v>15</v>
      </c>
      <c r="E1245" s="20"/>
      <c r="F1245" s="20"/>
      <c r="G1245" s="20"/>
      <c r="H1245" s="20"/>
      <c r="I1245" s="20" t="s">
        <v>16</v>
      </c>
      <c r="J1245" s="20"/>
      <c r="K1245" s="20"/>
      <c r="L1245" s="20"/>
      <c r="M1245" s="23"/>
      <c r="N1245" s="23"/>
      <c r="O1245" s="24" t="s">
        <v>17</v>
      </c>
      <c r="P1245" s="23"/>
      <c r="Q1245" s="23"/>
      <c r="R1245" s="23"/>
      <c r="S1245" s="20"/>
      <c r="T1245" s="20" t="s">
        <v>18</v>
      </c>
      <c r="U1245" s="23"/>
      <c r="V1245" s="23"/>
      <c r="W1245" s="23"/>
      <c r="X1245" s="23"/>
      <c r="Y1245" s="24" t="s">
        <v>19</v>
      </c>
      <c r="Z1245" s="23"/>
      <c r="AA1245" s="23"/>
      <c r="AB1245" s="23"/>
      <c r="AC1245" s="24" t="s">
        <v>20</v>
      </c>
      <c r="AD1245" s="20"/>
      <c r="AE1245" s="20"/>
      <c r="AF1245" s="20"/>
      <c r="AG1245" s="20"/>
      <c r="AH1245" s="23"/>
      <c r="AI1245" s="24" t="s">
        <v>21</v>
      </c>
      <c r="AJ1245" s="23"/>
      <c r="AK1245" s="23"/>
      <c r="AL1245" s="20"/>
      <c r="AM1245" s="24" t="s">
        <v>31</v>
      </c>
      <c r="AN1245" s="20"/>
      <c r="AO1245" s="23"/>
      <c r="AP1245" s="23"/>
      <c r="AQ1245" s="23"/>
      <c r="AR1245" s="23"/>
      <c r="AS1245" s="24" t="s">
        <v>91</v>
      </c>
      <c r="AT1245" s="23"/>
      <c r="AU1245" s="23"/>
      <c r="AV1245" s="23"/>
      <c r="AW1245" s="24" t="s">
        <v>32</v>
      </c>
      <c r="AX1245" s="20"/>
      <c r="AY1245" s="20"/>
      <c r="AZ1245" s="20"/>
      <c r="BA1245" s="20"/>
      <c r="BB1245" s="23"/>
      <c r="BC1245" s="24" t="s">
        <v>22</v>
      </c>
      <c r="BD1245" s="23"/>
      <c r="BE1245" s="23"/>
      <c r="BF1245" s="23"/>
      <c r="BG1245" s="24" t="s">
        <v>33</v>
      </c>
      <c r="BH1245" s="20"/>
      <c r="BI1245" s="23"/>
      <c r="BJ1245" s="23"/>
      <c r="BK1245" s="23"/>
      <c r="BL1245" s="23"/>
      <c r="BM1245" s="24" t="s">
        <v>34</v>
      </c>
      <c r="BN1245" s="23"/>
      <c r="BO1245" s="23"/>
      <c r="BP1245" s="23"/>
      <c r="BQ1245" s="24" t="s">
        <v>89</v>
      </c>
      <c r="BR1245" s="20"/>
      <c r="BS1245" s="20"/>
      <c r="BT1245" s="20"/>
      <c r="BU1245" s="20"/>
      <c r="BV1245" s="23"/>
      <c r="BW1245" s="24" t="s">
        <v>35</v>
      </c>
      <c r="BX1245" s="23"/>
      <c r="BY1245" s="23"/>
      <c r="BZ1245" s="23"/>
      <c r="CA1245" s="24" t="s">
        <v>90</v>
      </c>
      <c r="CB1245" s="20"/>
      <c r="CC1245" s="23"/>
      <c r="CD1245" s="23"/>
      <c r="CE1245" s="23"/>
      <c r="CF1245" s="23"/>
      <c r="CG1245" s="24" t="s">
        <v>92</v>
      </c>
      <c r="CH1245" s="23"/>
      <c r="CI1245" s="23"/>
      <c r="CJ1245" s="23"/>
      <c r="CK1245" s="24" t="s">
        <v>36</v>
      </c>
      <c r="CL1245" s="24"/>
      <c r="CM1245" s="23"/>
      <c r="CN1245" s="23"/>
      <c r="CO1245" s="23"/>
      <c r="CP1245" s="23"/>
      <c r="CQ1245" s="24" t="s">
        <v>93</v>
      </c>
      <c r="CR1245" s="23"/>
      <c r="CS1245" s="23"/>
    </row>
    <row r="1246" spans="1:101" ht="18" customHeight="1" thickBot="1">
      <c r="A1246" s="23"/>
      <c r="B1246" s="33"/>
      <c r="C1246" s="23"/>
      <c r="D1246" s="7" t="s">
        <v>2</v>
      </c>
      <c r="E1246" s="8"/>
      <c r="F1246" s="8" t="s">
        <v>3</v>
      </c>
      <c r="G1246" s="9"/>
      <c r="H1246" s="10"/>
      <c r="I1246" s="7" t="s">
        <v>4</v>
      </c>
      <c r="J1246" s="8"/>
      <c r="K1246" s="8" t="s">
        <v>5</v>
      </c>
      <c r="L1246" s="9"/>
      <c r="M1246" s="23"/>
      <c r="N1246" s="251" t="s">
        <v>79</v>
      </c>
      <c r="O1246" s="252"/>
      <c r="P1246" s="253" t="s">
        <v>80</v>
      </c>
      <c r="Q1246" s="254"/>
      <c r="R1246" s="23"/>
      <c r="S1246" s="7" t="s">
        <v>11</v>
      </c>
      <c r="T1246" s="8"/>
      <c r="U1246" s="8" t="s">
        <v>12</v>
      </c>
      <c r="V1246" s="9"/>
      <c r="W1246" s="20"/>
      <c r="X1246" s="251" t="s">
        <v>79</v>
      </c>
      <c r="Y1246" s="252"/>
      <c r="Z1246" s="253" t="s">
        <v>80</v>
      </c>
      <c r="AA1246" s="254"/>
      <c r="AB1246" s="20"/>
      <c r="AC1246" s="7" t="s">
        <v>4</v>
      </c>
      <c r="AD1246" s="8"/>
      <c r="AE1246" s="8" t="s">
        <v>5</v>
      </c>
      <c r="AF1246" s="9"/>
      <c r="AG1246" s="20"/>
      <c r="AH1246" s="251" t="s">
        <v>0</v>
      </c>
      <c r="AI1246" s="252"/>
      <c r="AJ1246" s="253" t="s">
        <v>1</v>
      </c>
      <c r="AK1246" s="254"/>
      <c r="AL1246" s="20"/>
      <c r="AM1246" s="7" t="s">
        <v>11</v>
      </c>
      <c r="AN1246" s="8"/>
      <c r="AO1246" s="8" t="s">
        <v>12</v>
      </c>
      <c r="AP1246" s="9"/>
      <c r="AQ1246" s="23"/>
      <c r="AR1246" s="251" t="s">
        <v>0</v>
      </c>
      <c r="AS1246" s="252"/>
      <c r="AT1246" s="253" t="s">
        <v>1</v>
      </c>
      <c r="AU1246" s="254"/>
      <c r="AV1246" s="36"/>
      <c r="AW1246" s="7" t="s">
        <v>4</v>
      </c>
      <c r="AX1246" s="8"/>
      <c r="AY1246" s="8" t="s">
        <v>5</v>
      </c>
      <c r="AZ1246" s="9"/>
      <c r="BA1246" s="20"/>
      <c r="BB1246" s="251" t="s">
        <v>0</v>
      </c>
      <c r="BC1246" s="252"/>
      <c r="BD1246" s="253" t="s">
        <v>1</v>
      </c>
      <c r="BE1246" s="254"/>
      <c r="BF1246" s="36"/>
      <c r="BG1246" s="7" t="s">
        <v>11</v>
      </c>
      <c r="BH1246" s="8"/>
      <c r="BI1246" s="8" t="s">
        <v>12</v>
      </c>
      <c r="BJ1246" s="9"/>
      <c r="BK1246" s="36"/>
      <c r="BL1246" s="251" t="s">
        <v>0</v>
      </c>
      <c r="BM1246" s="252"/>
      <c r="BN1246" s="253" t="s">
        <v>1</v>
      </c>
      <c r="BO1246" s="254"/>
      <c r="BP1246" s="36"/>
      <c r="BQ1246" s="7" t="s">
        <v>4</v>
      </c>
      <c r="BR1246" s="8"/>
      <c r="BS1246" s="8" t="s">
        <v>5</v>
      </c>
      <c r="BT1246" s="9"/>
      <c r="BU1246" s="20"/>
      <c r="BV1246" s="251" t="s">
        <v>0</v>
      </c>
      <c r="BW1246" s="252"/>
      <c r="BX1246" s="253" t="s">
        <v>1</v>
      </c>
      <c r="BY1246" s="254"/>
      <c r="BZ1246" s="36"/>
      <c r="CA1246" s="7" t="s">
        <v>11</v>
      </c>
      <c r="CB1246" s="8"/>
      <c r="CC1246" s="8" t="s">
        <v>12</v>
      </c>
      <c r="CD1246" s="9"/>
      <c r="CE1246" s="36"/>
      <c r="CF1246" s="251" t="s">
        <v>0</v>
      </c>
      <c r="CG1246" s="252"/>
      <c r="CH1246" s="253" t="s">
        <v>1</v>
      </c>
      <c r="CI1246" s="254"/>
      <c r="CJ1246" s="23"/>
      <c r="CK1246" s="7" t="s">
        <v>23</v>
      </c>
      <c r="CL1246" s="8"/>
      <c r="CM1246" s="8" t="s">
        <v>24</v>
      </c>
      <c r="CN1246" s="9"/>
      <c r="CO1246" s="23"/>
      <c r="CP1246" s="251" t="s">
        <v>0</v>
      </c>
      <c r="CQ1246" s="252"/>
      <c r="CR1246" s="253" t="s">
        <v>1</v>
      </c>
      <c r="CS1246" s="254"/>
      <c r="CU1246" s="26" t="s">
        <v>25</v>
      </c>
      <c r="CW1246" s="50" t="s">
        <v>44</v>
      </c>
    </row>
    <row r="1247" spans="1:101" ht="18" customHeight="1" thickTop="1" thickBot="1">
      <c r="B1247" s="34">
        <v>1.67</v>
      </c>
      <c r="D1247" s="11">
        <v>1</v>
      </c>
      <c r="E1247" s="12">
        <v>0</v>
      </c>
      <c r="F1247" s="13">
        <v>0</v>
      </c>
      <c r="G1247" s="40">
        <f t="shared" ref="G1247" si="13144">-1/($E$4*$B1247)</f>
        <v>-0.62906019036619487</v>
      </c>
      <c r="H1247" s="10"/>
      <c r="I1247" s="11">
        <v>1</v>
      </c>
      <c r="J1247" s="12">
        <v>0</v>
      </c>
      <c r="K1247" s="13">
        <v>0</v>
      </c>
      <c r="L1247" s="14">
        <v>0</v>
      </c>
      <c r="N1247" s="1">
        <f t="shared" ref="N1247" si="13145">D1247*I1247+F1247*I1250-E1247*J1247-G1247*J1250</f>
        <v>0.44937472778501331</v>
      </c>
      <c r="O1247" s="4">
        <f t="shared" ref="O1247" si="13146">(D1247*J1247+E1247*I1247+F1247*J1250+G1247*I1250)</f>
        <v>0</v>
      </c>
      <c r="P1247" s="2">
        <f t="shared" ref="P1247" si="13147">D1247*K1247+F1247*K1250-E1247*L1247-G1247*L1250</f>
        <v>0</v>
      </c>
      <c r="Q1247" s="3">
        <f t="shared" ref="Q1247" si="13148">(D1247*L1247+E1247*K1247+F1247*L1250+G1247*K1250)</f>
        <v>-0.62906019036619487</v>
      </c>
      <c r="S1247" s="11">
        <v>1</v>
      </c>
      <c r="T1247" s="12">
        <v>0</v>
      </c>
      <c r="U1247" s="13">
        <v>0</v>
      </c>
      <c r="V1247" s="40">
        <f t="shared" ref="V1247" si="13149">-1/($T$4*$B1247)</f>
        <v>-1.2019317447000821</v>
      </c>
      <c r="W1247" s="20"/>
      <c r="X1247" s="1">
        <f t="shared" ref="X1247" si="13150">N1247*S1247+P1247*S1250-O1247*T1247-Q1247*T1250</f>
        <v>0.44937472778501331</v>
      </c>
      <c r="Y1247" s="4">
        <f t="shared" ref="Y1247" si="13151">(N1247*T1247+O1247*S1247+P1247*T1250+Q1247*S1250)</f>
        <v>0</v>
      </c>
      <c r="Z1247" s="2">
        <f t="shared" ref="Z1247" si="13152">N1247*U1247+P1247*U1250-O1247*V1247-Q1247*V1250</f>
        <v>0</v>
      </c>
      <c r="AA1247" s="3">
        <f t="shared" ref="AA1247" si="13153">(N1247*V1247+O1247*U1247+P1247*V1250+Q1247*U1250)</f>
        <v>-1.1691779409569603</v>
      </c>
      <c r="AB1247" s="20"/>
      <c r="AC1247" s="11">
        <v>1</v>
      </c>
      <c r="AD1247" s="12">
        <v>0</v>
      </c>
      <c r="AE1247" s="13">
        <v>0</v>
      </c>
      <c r="AF1247" s="14">
        <v>0</v>
      </c>
      <c r="AG1247" s="20"/>
      <c r="AH1247" s="1">
        <f t="shared" ref="AH1247" si="13154">X1247*AC1247+Z1247*AC1250-Y1247*AD1247-AA1247*AD1250</f>
        <v>-0.71980788990241762</v>
      </c>
      <c r="AI1247" s="4">
        <f t="shared" ref="AI1247" si="13155">(X1247*AD1247+Y1247*AC1247+Z1247*AD1250+AA1247*AC1250)</f>
        <v>0</v>
      </c>
      <c r="AJ1247" s="2">
        <f t="shared" ref="AJ1247" si="13156">X1247*AE1247+Z1247*AE1250-Y1247*AF1247-AA1247*AF1250</f>
        <v>0</v>
      </c>
      <c r="AK1247" s="3">
        <f t="shared" ref="AK1247" si="13157">(X1247*AF1247+Y1247*AE1247+Z1247*AF1250+AA1247*AE1250)</f>
        <v>-1.1691779409569603</v>
      </c>
      <c r="AL1247" s="20"/>
      <c r="AM1247" s="11">
        <v>1</v>
      </c>
      <c r="AN1247" s="12">
        <v>0</v>
      </c>
      <c r="AO1247" s="13">
        <v>0</v>
      </c>
      <c r="AP1247" s="40">
        <f t="shared" ref="AP1247" si="13158">-1/($AN$4*$B1247)</f>
        <v>-1.2490663229236147</v>
      </c>
      <c r="AR1247" s="1">
        <f t="shared" ref="AR1247" si="13159">AH1247*AM1247+AJ1247*AM1250-AI1247*AN1247-AK1247*AN1250</f>
        <v>-0.71980788990241762</v>
      </c>
      <c r="AS1247" s="4">
        <f t="shared" ref="AS1247" si="13160">(AH1247*AN1247+AI1247*AM1247+AJ1247*AN1250+AK1247*AM1250)</f>
        <v>0</v>
      </c>
      <c r="AT1247" s="2">
        <f t="shared" ref="AT1247" si="13161">AH1247*AO1247+AJ1247*AO1250-AI1247*AP1247-AK1247*AP1250</f>
        <v>0</v>
      </c>
      <c r="AU1247" s="3">
        <f t="shared" ref="AU1247" si="13162">(AH1247*AP1247+AI1247*AO1247+AJ1247*AP1250+AK1247*AO1250)</f>
        <v>-0.27009014670514131</v>
      </c>
      <c r="AV1247" s="20"/>
      <c r="AW1247" s="11">
        <v>1</v>
      </c>
      <c r="AX1247" s="12">
        <v>0</v>
      </c>
      <c r="AY1247" s="13">
        <v>0</v>
      </c>
      <c r="AZ1247" s="14">
        <v>0</v>
      </c>
      <c r="BA1247" s="20"/>
      <c r="BB1247" s="1">
        <f t="shared" ref="BB1247" si="13163">AR1247*AW1247+AT1247*AW1250-AS1247*AX1247-AU1247*AX1250</f>
        <v>-0.98989911697246713</v>
      </c>
      <c r="BC1247" s="4">
        <f t="shared" ref="BC1247" si="13164">(AR1247*AX1247+AS1247*AW1247+AT1247*AX1250+AU1247*AW1250)</f>
        <v>0</v>
      </c>
      <c r="BD1247" s="2">
        <f t="shared" ref="BD1247" si="13165">AR1247*AY1247+AT1247*AY1250-AS1247*AZ1247-AU1247*AZ1250</f>
        <v>0</v>
      </c>
      <c r="BE1247" s="3">
        <f t="shared" ref="BE1247" si="13166">(AR1247*AZ1247+AS1247*AY1247+AT1247*AZ1250+AU1247*AY1250)</f>
        <v>-0.27009014670514131</v>
      </c>
      <c r="BF1247" s="20"/>
      <c r="BG1247" s="11">
        <v>1</v>
      </c>
      <c r="BH1247" s="12">
        <v>0</v>
      </c>
      <c r="BI1247" s="13">
        <v>0</v>
      </c>
      <c r="BJ1247" s="40">
        <f t="shared" ref="BJ1247" si="13167">-1/($BH$4*$B1247)</f>
        <v>-1.2019317447000821</v>
      </c>
      <c r="BK1247" s="20"/>
      <c r="BL1247" s="1">
        <f t="shared" ref="BL1247" si="13168">BB1247*BG1247+BD1247*BG1250-BC1247*BH1247-BE1247*BH1250</f>
        <v>-0.98989911697246713</v>
      </c>
      <c r="BM1247" s="4">
        <f t="shared" ref="BM1247" si="13169">(BB1247*BH1247+BC1247*BG1247+BD1247*BH1250+BE1247*BG1250)</f>
        <v>0</v>
      </c>
      <c r="BN1247" s="2">
        <f t="shared" ref="BN1247" si="13170">BB1247*BI1247+BD1247*BI1250-BC1247*BJ1247-BE1247*BJ1250</f>
        <v>0</v>
      </c>
      <c r="BO1247" s="3">
        <f t="shared" ref="BO1247" si="13171">(BB1247*BJ1247+BC1247*BI1247+BD1247*BJ1250+BE1247*BI1250)</f>
        <v>0.91970102603464676</v>
      </c>
      <c r="BP1247" s="20"/>
      <c r="BQ1247" s="11">
        <v>1</v>
      </c>
      <c r="BR1247" s="12">
        <v>0</v>
      </c>
      <c r="BS1247" s="13">
        <v>0</v>
      </c>
      <c r="BT1247" s="14">
        <v>0</v>
      </c>
      <c r="BU1247" s="20"/>
      <c r="BV1247" s="1">
        <f t="shared" ref="BV1247" si="13172">BL1247*BQ1247+BN1247*BQ1250-BM1247*BR1247-BO1247*BR1250</f>
        <v>-0.18487181501916272</v>
      </c>
      <c r="BW1247" s="4">
        <f t="shared" ref="BW1247" si="13173">(BL1247*BR1247+BM1247*BQ1247+BN1247*BR1250+BO1247*BQ1250)</f>
        <v>0</v>
      </c>
      <c r="BX1247" s="2">
        <f t="shared" ref="BX1247" si="13174">BL1247*BS1247+BN1247*BS1250-BM1247*BT1247-BO1247*BT1250</f>
        <v>0</v>
      </c>
      <c r="BY1247" s="3">
        <f t="shared" ref="BY1247" si="13175">(BL1247*BT1247+BM1247*BS1247+BN1247*BT1250+BO1247*BS1250)</f>
        <v>0.91970102603464676</v>
      </c>
      <c r="BZ1247" s="20"/>
      <c r="CA1247" s="11">
        <v>1</v>
      </c>
      <c r="CB1247" s="12">
        <v>0</v>
      </c>
      <c r="CC1247" s="13">
        <v>0</v>
      </c>
      <c r="CD1247" s="40">
        <f t="shared" ref="CD1247" si="13176">-1/($CB$4*$B1247)</f>
        <v>-0.62906019036619487</v>
      </c>
      <c r="CE1247" s="20"/>
      <c r="CF1247" s="1">
        <f t="shared" ref="CF1247" si="13177">BV1247*CA1247+BX1247*CA1250-BW1247*CB1247-BY1247*CB1250</f>
        <v>-0.18487181501916272</v>
      </c>
      <c r="CG1247" s="4">
        <f t="shared" ref="CG1247" si="13178">(BV1247*CB1247+BW1247*CA1247+BX1247*CB1250+BY1247*CA1250)</f>
        <v>0</v>
      </c>
      <c r="CH1247" s="2">
        <f t="shared" ref="CH1247" si="13179">BV1247*CC1247+BX1247*CC1250-BW1247*CD1247-BY1247*CD1250</f>
        <v>0</v>
      </c>
      <c r="CI1247" s="3">
        <f t="shared" ref="CI1247" si="13180">(BV1247*CD1247+BW1247*CC1247+BX1247*CD1250+BY1247*CC1250)</f>
        <v>1.0359965251839451</v>
      </c>
      <c r="CJ1247" s="28"/>
      <c r="CK1247" s="11">
        <v>1</v>
      </c>
      <c r="CL1247" s="12">
        <v>0</v>
      </c>
      <c r="CM1247" s="13">
        <v>0</v>
      </c>
      <c r="CN1247" s="14">
        <v>0</v>
      </c>
      <c r="CP1247" s="1">
        <f t="shared" ref="CP1247" si="13181">CF1247*CK1247+CH1247*CK1250-CG1247*CL1247-CI1247*CL1250</f>
        <v>-0.18487181501916272</v>
      </c>
      <c r="CQ1247" s="4">
        <f t="shared" ref="CQ1247" si="13182">(CF1247*CL1247+CG1247*CK1247+CH1247*CL1250+CI1247*CK1250)</f>
        <v>1.0359965251839451</v>
      </c>
      <c r="CR1247" s="2">
        <f t="shared" ref="CR1247" si="13183">CF1247*CM1247+CH1247*CM1250-CG1247*CN1247-CI1247*CN1250</f>
        <v>0</v>
      </c>
      <c r="CS1247" s="3">
        <f t="shared" ref="CS1247" si="13184">(CF1247*CN1247+CG1247*CM1247+CH1247*CN1250+CI1247*CM1250)</f>
        <v>1.0359965251839451</v>
      </c>
      <c r="CU1247" s="29">
        <f t="shared" ref="CU1247" si="13185">20*LOG(((1+$CL$4)/$CL$4)/((CP1247+CP1250)^2+(CQ1247+CQ1250)^2)^0.5)</f>
        <v>-1.1667277675300517E-2</v>
      </c>
      <c r="CW1247" s="51">
        <f t="shared" ref="CW1247" si="13186">((CP1247^2+CQ1247^2)^0.5)/((CP1250^2+CQ1250^2)^0.5)</f>
        <v>1.1072628007758225</v>
      </c>
    </row>
    <row r="1248" spans="1:101" ht="18" customHeight="1" thickBot="1">
      <c r="D1248" s="11"/>
      <c r="E1248" s="13"/>
      <c r="F1248" s="13"/>
      <c r="G1248" s="15"/>
      <c r="H1248" s="10"/>
      <c r="I1248" s="11"/>
      <c r="J1248" s="13"/>
      <c r="K1248" s="13"/>
      <c r="L1248" s="15"/>
      <c r="N1248" s="5"/>
      <c r="Q1248" s="6"/>
      <c r="S1248" s="11"/>
      <c r="T1248" s="13"/>
      <c r="U1248" s="13"/>
      <c r="V1248" s="15"/>
      <c r="W1248" s="20"/>
      <c r="X1248" s="5"/>
      <c r="AA1248" s="6"/>
      <c r="AB1248" s="20"/>
      <c r="AC1248" s="11"/>
      <c r="AD1248" s="13"/>
      <c r="AE1248" s="13"/>
      <c r="AF1248" s="15"/>
      <c r="AG1248" s="20"/>
      <c r="AH1248" s="5"/>
      <c r="AK1248" s="6"/>
      <c r="AL1248" s="20"/>
      <c r="AM1248" s="11"/>
      <c r="AN1248" s="13"/>
      <c r="AO1248" s="13"/>
      <c r="AP1248" s="15"/>
      <c r="AR1248" s="5"/>
      <c r="AU1248" s="6"/>
      <c r="AW1248" s="11"/>
      <c r="AX1248" s="13"/>
      <c r="AY1248" s="13"/>
      <c r="AZ1248" s="15"/>
      <c r="BA1248" s="20"/>
      <c r="BB1248" s="5"/>
      <c r="BE1248" s="6"/>
      <c r="BG1248" s="11"/>
      <c r="BH1248" s="13"/>
      <c r="BI1248" s="13"/>
      <c r="BJ1248" s="15"/>
      <c r="BL1248" s="5"/>
      <c r="BO1248" s="6"/>
      <c r="BQ1248" s="11"/>
      <c r="BR1248" s="13"/>
      <c r="BS1248" s="13"/>
      <c r="BT1248" s="15"/>
      <c r="BU1248" s="20"/>
      <c r="BV1248" s="5"/>
      <c r="BY1248" s="6"/>
      <c r="CA1248" s="11"/>
      <c r="CB1248" s="13"/>
      <c r="CC1248" s="13"/>
      <c r="CD1248" s="15"/>
      <c r="CF1248" s="5"/>
      <c r="CI1248" s="6"/>
      <c r="CK1248" s="11"/>
      <c r="CL1248" s="13"/>
      <c r="CM1248" s="13"/>
      <c r="CN1248" s="15"/>
      <c r="CP1248" s="5"/>
      <c r="CS1248" s="6"/>
      <c r="CW1248" s="52"/>
    </row>
    <row r="1249" spans="1:101" ht="18" customHeight="1" thickBot="1">
      <c r="D1249" s="11" t="s">
        <v>6</v>
      </c>
      <c r="E1249" s="13"/>
      <c r="F1249" s="13" t="s">
        <v>7</v>
      </c>
      <c r="G1249" s="15"/>
      <c r="H1249" s="10"/>
      <c r="I1249" s="11" t="s">
        <v>8</v>
      </c>
      <c r="J1249" s="13"/>
      <c r="K1249" s="13" t="s">
        <v>9</v>
      </c>
      <c r="L1249" s="15"/>
      <c r="N1249" s="251" t="s">
        <v>26</v>
      </c>
      <c r="O1249" s="252"/>
      <c r="P1249" s="253" t="s">
        <v>27</v>
      </c>
      <c r="Q1249" s="254"/>
      <c r="S1249" s="11" t="s">
        <v>13</v>
      </c>
      <c r="T1249" s="13"/>
      <c r="U1249" s="13" t="s">
        <v>14</v>
      </c>
      <c r="V1249" s="15"/>
      <c r="W1249" s="20"/>
      <c r="X1249" s="251" t="s">
        <v>26</v>
      </c>
      <c r="Y1249" s="252"/>
      <c r="Z1249" s="253" t="s">
        <v>27</v>
      </c>
      <c r="AA1249" s="254"/>
      <c r="AB1249" s="20"/>
      <c r="AC1249" s="11" t="s">
        <v>8</v>
      </c>
      <c r="AD1249" s="13"/>
      <c r="AE1249" s="13" t="s">
        <v>9</v>
      </c>
      <c r="AF1249" s="15"/>
      <c r="AG1249" s="20"/>
      <c r="AH1249" s="251" t="s">
        <v>26</v>
      </c>
      <c r="AI1249" s="252"/>
      <c r="AJ1249" s="253" t="s">
        <v>27</v>
      </c>
      <c r="AK1249" s="254"/>
      <c r="AL1249" s="20"/>
      <c r="AM1249" s="11" t="s">
        <v>13</v>
      </c>
      <c r="AN1249" s="13"/>
      <c r="AO1249" s="13" t="s">
        <v>14</v>
      </c>
      <c r="AP1249" s="15"/>
      <c r="AR1249" s="251" t="s">
        <v>26</v>
      </c>
      <c r="AS1249" s="252"/>
      <c r="AT1249" s="253" t="s">
        <v>27</v>
      </c>
      <c r="AU1249" s="254"/>
      <c r="AV1249" s="36"/>
      <c r="AW1249" s="11" t="s">
        <v>8</v>
      </c>
      <c r="AX1249" s="13"/>
      <c r="AY1249" s="13" t="s">
        <v>9</v>
      </c>
      <c r="AZ1249" s="15"/>
      <c r="BA1249" s="20"/>
      <c r="BB1249" s="251" t="s">
        <v>26</v>
      </c>
      <c r="BC1249" s="252"/>
      <c r="BD1249" s="253" t="s">
        <v>27</v>
      </c>
      <c r="BE1249" s="254"/>
      <c r="BF1249" s="36"/>
      <c r="BG1249" s="11" t="s">
        <v>13</v>
      </c>
      <c r="BH1249" s="13"/>
      <c r="BI1249" s="13" t="s">
        <v>14</v>
      </c>
      <c r="BJ1249" s="15"/>
      <c r="BK1249" s="36"/>
      <c r="BL1249" s="251" t="s">
        <v>26</v>
      </c>
      <c r="BM1249" s="252"/>
      <c r="BN1249" s="253" t="s">
        <v>27</v>
      </c>
      <c r="BO1249" s="254"/>
      <c r="BP1249" s="36"/>
      <c r="BQ1249" s="11" t="s">
        <v>8</v>
      </c>
      <c r="BR1249" s="13"/>
      <c r="BS1249" s="13" t="s">
        <v>9</v>
      </c>
      <c r="BT1249" s="15"/>
      <c r="BU1249" s="20"/>
      <c r="BV1249" s="251" t="s">
        <v>26</v>
      </c>
      <c r="BW1249" s="252"/>
      <c r="BX1249" s="253" t="s">
        <v>27</v>
      </c>
      <c r="BY1249" s="254"/>
      <c r="BZ1249" s="36"/>
      <c r="CA1249" s="11" t="s">
        <v>13</v>
      </c>
      <c r="CB1249" s="13"/>
      <c r="CC1249" s="13" t="s">
        <v>14</v>
      </c>
      <c r="CD1249" s="15"/>
      <c r="CE1249" s="36"/>
      <c r="CF1249" s="251" t="s">
        <v>26</v>
      </c>
      <c r="CG1249" s="252"/>
      <c r="CH1249" s="253" t="s">
        <v>27</v>
      </c>
      <c r="CI1249" s="254"/>
      <c r="CK1249" s="11" t="s">
        <v>28</v>
      </c>
      <c r="CL1249" s="13"/>
      <c r="CM1249" s="13" t="s">
        <v>29</v>
      </c>
      <c r="CN1249" s="15"/>
      <c r="CP1249" s="251" t="s">
        <v>26</v>
      </c>
      <c r="CQ1249" s="252"/>
      <c r="CR1249" s="253" t="s">
        <v>27</v>
      </c>
      <c r="CS1249" s="254"/>
      <c r="CU1249" s="38" t="s">
        <v>37</v>
      </c>
      <c r="CW1249" s="53" t="s">
        <v>45</v>
      </c>
    </row>
    <row r="1250" spans="1:101" ht="18" customHeight="1" thickTop="1" thickBot="1">
      <c r="D1250" s="16">
        <v>0</v>
      </c>
      <c r="E1250" s="17">
        <v>0</v>
      </c>
      <c r="F1250" s="18">
        <v>1</v>
      </c>
      <c r="G1250" s="19">
        <v>0</v>
      </c>
      <c r="H1250" s="10"/>
      <c r="I1250" s="16">
        <v>0</v>
      </c>
      <c r="J1250" s="17">
        <f t="shared" ref="J1250" si="13187">-1/($J$4*$B1247)</f>
        <v>-0.87531412835781441</v>
      </c>
      <c r="K1250" s="18">
        <v>1</v>
      </c>
      <c r="L1250" s="19">
        <v>0</v>
      </c>
      <c r="N1250" s="1">
        <f t="shared" ref="N1250" si="13188">D1250*I1247+F1250*I1250-E1250*J1247-G1250*J1250</f>
        <v>0</v>
      </c>
      <c r="O1250" s="4">
        <f t="shared" ref="O1250" si="13189">(D1250*J1247+E1250*I1247+F1250*J1250+G1250*I1250)</f>
        <v>-0.87531412835781441</v>
      </c>
      <c r="P1250" s="2">
        <f t="shared" ref="P1250" si="13190">D1250*K1247+F1250*K1250-E1250*L1247-G1250*L1250</f>
        <v>1</v>
      </c>
      <c r="Q1250" s="3">
        <f t="shared" ref="Q1250" si="13191">(D1250*L1247+E1250*K1247+F1250*L1250+G1250*K1250)</f>
        <v>0</v>
      </c>
      <c r="S1250" s="16">
        <v>0</v>
      </c>
      <c r="T1250" s="17">
        <v>0</v>
      </c>
      <c r="U1250" s="18">
        <v>1</v>
      </c>
      <c r="V1250" s="19">
        <v>0</v>
      </c>
      <c r="W1250" s="20"/>
      <c r="X1250" s="1">
        <f t="shared" ref="X1250" si="13192">N1250*S1247+P1250*S1250-O1250*T1247-Q1250*T1250</f>
        <v>0</v>
      </c>
      <c r="Y1250" s="4">
        <f t="shared" ref="Y1250" si="13193">(N1250*T1247+O1250*S1247+P1250*T1250+Q1250*S1250)</f>
        <v>-0.87531412835781441</v>
      </c>
      <c r="Z1250" s="2">
        <f t="shared" ref="Z1250" si="13194">N1250*U1247+P1250*U1250-O1250*V1247-Q1250*V1250</f>
        <v>-5.2067837457739463E-2</v>
      </c>
      <c r="AA1250" s="3">
        <f t="shared" ref="AA1250" si="13195">(N1250*V1247+O1250*U1247+P1250*V1250+Q1250*U1250)</f>
        <v>0</v>
      </c>
      <c r="AB1250" s="20"/>
      <c r="AC1250" s="16">
        <v>0</v>
      </c>
      <c r="AD1250" s="17">
        <f t="shared" ref="AD1250" si="13196">-1/($AD$4*$B1247)</f>
        <v>-1.000004000016</v>
      </c>
      <c r="AE1250" s="18">
        <v>1</v>
      </c>
      <c r="AF1250" s="19">
        <v>0</v>
      </c>
      <c r="AG1250" s="20"/>
      <c r="AH1250" s="1">
        <f t="shared" ref="AH1250" si="13197">X1250*AC1247+Z1250*AC1250-Y1250*AD1247-AA1250*AD1250</f>
        <v>0</v>
      </c>
      <c r="AI1250" s="4">
        <f t="shared" ref="AI1250" si="13198">(X1250*AD1247+Y1250*AC1247+Z1250*AD1250+AA1250*AC1250)</f>
        <v>-0.82324608262789201</v>
      </c>
      <c r="AJ1250" s="2">
        <f t="shared" ref="AJ1250" si="13199">X1250*AE1247+Z1250*AE1250-Y1250*AF1247-AA1250*AF1250</f>
        <v>-5.2067837457739463E-2</v>
      </c>
      <c r="AK1250" s="3">
        <f t="shared" ref="AK1250" si="13200">(X1250*AF1247+Y1250*AE1247+Z1250*AF1250+AA1250*AE1250)</f>
        <v>0</v>
      </c>
      <c r="AL1250" s="20"/>
      <c r="AM1250" s="16">
        <v>0</v>
      </c>
      <c r="AN1250" s="17">
        <v>0</v>
      </c>
      <c r="AO1250" s="18">
        <v>1</v>
      </c>
      <c r="AP1250" s="19">
        <v>0</v>
      </c>
      <c r="AR1250" s="1">
        <f t="shared" ref="AR1250" si="13201">AH1250*AM1247+AJ1250*AM1250-AI1250*AN1247-AK1250*AN1250</f>
        <v>0</v>
      </c>
      <c r="AS1250" s="4">
        <f t="shared" ref="AS1250" si="13202">(AH1250*AN1247+AI1250*AM1247+AJ1250*AN1250+AK1250*AM1250)</f>
        <v>-0.82324608262789201</v>
      </c>
      <c r="AT1250" s="2">
        <f t="shared" ref="AT1250" si="13203">AH1250*AO1247+AJ1250*AO1250-AI1250*AP1247-AK1250*AP1250</f>
        <v>-1.0803567947470309</v>
      </c>
      <c r="AU1250" s="3">
        <f t="shared" ref="AU1250" si="13204">(AH1250*AP1247+AI1250*AO1247+AJ1250*AP1250+AK1250*AO1250)</f>
        <v>0</v>
      </c>
      <c r="AV1250" s="20"/>
      <c r="AW1250" s="16">
        <v>0</v>
      </c>
      <c r="AX1250" s="17">
        <f t="shared" ref="AX1250" si="13205">-1/($AX$4*$B1247)</f>
        <v>-1.000004000016</v>
      </c>
      <c r="AY1250" s="18">
        <v>1</v>
      </c>
      <c r="AZ1250" s="19">
        <v>0</v>
      </c>
      <c r="BA1250" s="20"/>
      <c r="BB1250" s="1">
        <f t="shared" ref="BB1250" si="13206">AR1250*AW1247+AT1250*AW1250-AS1250*AX1247-AU1250*AX1250</f>
        <v>0</v>
      </c>
      <c r="BC1250" s="4">
        <f t="shared" ref="BC1250" si="13207">(AR1250*AX1247+AS1250*AW1247+AT1250*AX1250+AU1250*AW1250)</f>
        <v>0.25711503356360366</v>
      </c>
      <c r="BD1250" s="2">
        <f t="shared" ref="BD1250" si="13208">AR1250*AY1247+AT1250*AY1250-AS1250*AZ1247-AU1250*AZ1250</f>
        <v>-1.0803567947470309</v>
      </c>
      <c r="BE1250" s="3">
        <f t="shared" ref="BE1250" si="13209">(AR1250*AZ1247+AS1250*AY1247+AT1250*AZ1250+AU1250*AY1250)</f>
        <v>0</v>
      </c>
      <c r="BF1250" s="20"/>
      <c r="BG1250" s="16">
        <v>0</v>
      </c>
      <c r="BH1250" s="17">
        <v>0</v>
      </c>
      <c r="BI1250" s="18">
        <v>1</v>
      </c>
      <c r="BJ1250" s="19">
        <v>0</v>
      </c>
      <c r="BK1250" s="20"/>
      <c r="BL1250" s="1">
        <f t="shared" ref="BL1250" si="13210">BB1250*BG1247+BD1250*BG1250-BC1250*BH1247-BE1250*BH1250</f>
        <v>0</v>
      </c>
      <c r="BM1250" s="4">
        <f t="shared" ref="BM1250" si="13211">(BB1250*BH1247+BC1250*BG1247+BD1250*BH1250+BE1250*BG1250)</f>
        <v>0.25711503356360366</v>
      </c>
      <c r="BN1250" s="2">
        <f t="shared" ref="BN1250" si="13212">BB1250*BI1247+BD1250*BI1250-BC1250*BJ1247-BE1250*BJ1250</f>
        <v>-0.77132207386730856</v>
      </c>
      <c r="BO1250" s="3">
        <f t="shared" ref="BO1250" si="13213">(BB1250*BJ1247+BC1250*BI1247+BD1250*BJ1250+BE1250*BI1250)</f>
        <v>0</v>
      </c>
      <c r="BP1250" s="20"/>
      <c r="BQ1250" s="16">
        <v>0</v>
      </c>
      <c r="BR1250" s="17">
        <f t="shared" ref="BR1250" si="13214">-1/($BR$4*$B1247)</f>
        <v>-0.87531412835781441</v>
      </c>
      <c r="BS1250" s="18">
        <v>1</v>
      </c>
      <c r="BT1250" s="19">
        <v>0</v>
      </c>
      <c r="BU1250" s="20"/>
      <c r="BV1250" s="1">
        <f t="shared" ref="BV1250" si="13215">BL1250*BQ1247+BN1250*BQ1250-BM1250*BR1247-BO1250*BR1250</f>
        <v>0</v>
      </c>
      <c r="BW1250" s="4">
        <f t="shared" ref="BW1250" si="13216">(BL1250*BR1247+BM1250*BQ1247+BN1250*BR1250+BO1250*BQ1250)</f>
        <v>0.93226414233390864</v>
      </c>
      <c r="BX1250" s="2">
        <f t="shared" ref="BX1250" si="13217">BL1250*BS1247+BN1250*BS1250-BM1250*BT1247-BO1250*BT1250</f>
        <v>-0.77132207386730856</v>
      </c>
      <c r="BY1250" s="3">
        <f t="shared" ref="BY1250" si="13218">(BL1250*BT1247+BM1250*BS1247+BN1250*BT1250+BO1250*BS1250)</f>
        <v>0</v>
      </c>
      <c r="BZ1250" s="20"/>
      <c r="CA1250" s="16">
        <v>0</v>
      </c>
      <c r="CB1250" s="17">
        <v>0</v>
      </c>
      <c r="CC1250" s="18">
        <v>1</v>
      </c>
      <c r="CD1250" s="19">
        <v>0</v>
      </c>
      <c r="CE1250" s="20"/>
      <c r="CF1250" s="1">
        <f t="shared" ref="CF1250" si="13219">BV1250*CA1247+BX1250*CA1250-BW1250*CB1247-BY1250*CB1250</f>
        <v>0</v>
      </c>
      <c r="CG1250" s="4">
        <f t="shared" ref="CG1250" si="13220">(BV1250*CB1247+BW1250*CA1247+BX1250*CB1250+BY1250*CA1250)</f>
        <v>0.93226414233390864</v>
      </c>
      <c r="CH1250" s="2">
        <f t="shared" ref="CH1250" si="13221">BV1250*CC1247+BX1250*CC1250-BW1250*CD1247-BY1250*CD1250</f>
        <v>-0.18487181501916261</v>
      </c>
      <c r="CI1250" s="3">
        <f t="shared" ref="CI1250" si="13222">(BV1250*CD1247+BW1250*CC1247+BX1250*CD1250+BY1250*CC1250)</f>
        <v>0</v>
      </c>
      <c r="CK1250" s="16">
        <f t="shared" ref="CK1250" si="13223">1/$CL$4</f>
        <v>1</v>
      </c>
      <c r="CL1250" s="17">
        <v>0</v>
      </c>
      <c r="CM1250" s="18">
        <v>1</v>
      </c>
      <c r="CN1250" s="19">
        <v>0</v>
      </c>
      <c r="CP1250" s="1">
        <f t="shared" ref="CP1250" si="13224">CF1250*CK1247+CH1250*CK1250-CG1250*CL1247-CI1250*CL1250</f>
        <v>-0.18487181501916261</v>
      </c>
      <c r="CQ1250" s="4">
        <f t="shared" ref="CQ1250" si="13225">(CF1250*CL1247+CG1250*CK1247+CH1250*CL1250+CI1250*CK1250)</f>
        <v>0.93226414233390864</v>
      </c>
      <c r="CR1250" s="2">
        <f t="shared" ref="CR1250" si="13226">CF1250*CM1247+CH1250*CM1250-CG1250*CN1247-CI1250*CN1250</f>
        <v>-0.18487181501916261</v>
      </c>
      <c r="CS1250" s="3">
        <f t="shared" ref="CS1250" si="13227">(CF1250*CN1247+CG1250*CM1247+CH1250*CN1250+CI1250*CM1250)</f>
        <v>0</v>
      </c>
      <c r="CU1250" s="39">
        <f t="shared" ref="CU1250" si="13228">(180/PI())*ATAN(-1*(CQ1247/CP1247))</f>
        <v>79.882165428088513</v>
      </c>
      <c r="CW1250" s="54">
        <f t="shared" ref="CW1250" si="13229">20*LOG(((1-(10^(CU1247/20)^2)*(1-((1-CW1247)/(1+CW1247))^2))^0.5))</f>
        <v>-22.784454004817505</v>
      </c>
    </row>
    <row r="1251" spans="1:101" ht="18" customHeight="1">
      <c r="E1251" s="20"/>
      <c r="F1251" s="20"/>
      <c r="G1251" s="20"/>
      <c r="H1251" s="20"/>
      <c r="I1251" s="20"/>
      <c r="J1251" s="20"/>
      <c r="K1251" s="20"/>
      <c r="L1251" s="20"/>
      <c r="M1251" s="20"/>
      <c r="N1251" s="20"/>
      <c r="O1251" s="20"/>
      <c r="P1251" s="20"/>
      <c r="Q1251" s="20"/>
      <c r="R1251" s="20"/>
      <c r="S1251" s="20"/>
      <c r="T1251" s="20"/>
      <c r="U1251" s="20"/>
      <c r="V1251" s="20"/>
      <c r="W1251" s="20"/>
      <c r="X1251" s="20"/>
      <c r="Y1251" s="20"/>
      <c r="Z1251" s="20"/>
      <c r="AA1251" s="20"/>
      <c r="AB1251" s="30"/>
      <c r="AC1251" s="20"/>
      <c r="AD1251" s="20"/>
      <c r="AE1251" s="20"/>
      <c r="AF1251" s="20"/>
      <c r="AG1251" s="20"/>
      <c r="AH1251" s="20"/>
      <c r="AI1251" s="20"/>
      <c r="AJ1251" s="20"/>
      <c r="AK1251" s="20"/>
      <c r="AL1251" s="20"/>
      <c r="AM1251" s="20"/>
      <c r="AN1251" s="20"/>
      <c r="AO1251" s="20"/>
      <c r="AP1251" s="20"/>
      <c r="AQ1251" s="20"/>
      <c r="AR1251" s="20"/>
      <c r="AS1251" s="20"/>
      <c r="AT1251" s="20"/>
      <c r="AU1251" s="20"/>
      <c r="AV1251" s="20"/>
      <c r="AW1251" s="20"/>
      <c r="AX1251" s="20"/>
      <c r="AY1251" s="20"/>
      <c r="AZ1251" s="20"/>
      <c r="BA1251" s="20"/>
      <c r="BB1251" s="20"/>
      <c r="BC1251" s="20"/>
      <c r="BD1251" s="20"/>
      <c r="BE1251" s="20"/>
      <c r="BF1251" s="20"/>
      <c r="BG1251" s="20"/>
      <c r="BH1251" s="20"/>
      <c r="BI1251" s="20"/>
      <c r="BJ1251" s="20"/>
      <c r="BK1251" s="20"/>
      <c r="BL1251" s="20"/>
      <c r="BM1251" s="20"/>
      <c r="BN1251" s="20"/>
      <c r="BO1251" s="20"/>
      <c r="BP1251" s="20"/>
      <c r="BQ1251" s="20"/>
      <c r="BR1251" s="20"/>
      <c r="BS1251" s="20"/>
      <c r="BT1251" s="20"/>
      <c r="BU1251" s="20"/>
      <c r="BV1251" s="20"/>
      <c r="BW1251" s="20"/>
      <c r="BX1251" s="20"/>
      <c r="BY1251" s="20"/>
      <c r="BZ1251" s="20"/>
      <c r="CA1251" s="20"/>
      <c r="CB1251" s="20"/>
      <c r="CC1251" s="20"/>
      <c r="CD1251" s="20"/>
      <c r="CE1251" s="20"/>
      <c r="CF1251" s="20"/>
      <c r="CG1251" s="20"/>
      <c r="CH1251" s="20"/>
      <c r="CI1251" s="20"/>
      <c r="CJ1251" s="20"/>
      <c r="CK1251" s="20"/>
      <c r="CL1251" s="20"/>
    </row>
    <row r="1252" spans="1:101" ht="18" customHeight="1"/>
    <row r="1253" spans="1:101" ht="18" customHeight="1" thickBot="1">
      <c r="A1253" s="23"/>
      <c r="B1253" s="23"/>
      <c r="C1253" s="23"/>
      <c r="D1253" s="20" t="s">
        <v>15</v>
      </c>
      <c r="E1253" s="20"/>
      <c r="F1253" s="20"/>
      <c r="G1253" s="20"/>
      <c r="H1253" s="20"/>
      <c r="I1253" s="20" t="s">
        <v>16</v>
      </c>
      <c r="J1253" s="20"/>
      <c r="K1253" s="20"/>
      <c r="L1253" s="20"/>
      <c r="M1253" s="23"/>
      <c r="N1253" s="23"/>
      <c r="O1253" s="24" t="s">
        <v>17</v>
      </c>
      <c r="P1253" s="23"/>
      <c r="Q1253" s="23"/>
      <c r="R1253" s="23"/>
      <c r="S1253" s="20"/>
      <c r="T1253" s="20" t="s">
        <v>18</v>
      </c>
      <c r="U1253" s="23"/>
      <c r="V1253" s="23"/>
      <c r="W1253" s="23"/>
      <c r="X1253" s="23"/>
      <c r="Y1253" s="24" t="s">
        <v>19</v>
      </c>
      <c r="Z1253" s="23"/>
      <c r="AA1253" s="23"/>
      <c r="AB1253" s="23"/>
      <c r="AC1253" s="24" t="s">
        <v>20</v>
      </c>
      <c r="AD1253" s="20"/>
      <c r="AE1253" s="20"/>
      <c r="AF1253" s="20"/>
      <c r="AG1253" s="20"/>
      <c r="AH1253" s="23"/>
      <c r="AI1253" s="24" t="s">
        <v>21</v>
      </c>
      <c r="AJ1253" s="23"/>
      <c r="AK1253" s="23"/>
      <c r="AL1253" s="20"/>
      <c r="AM1253" s="24" t="s">
        <v>31</v>
      </c>
      <c r="AN1253" s="20"/>
      <c r="AO1253" s="23"/>
      <c r="AP1253" s="23"/>
      <c r="AQ1253" s="23"/>
      <c r="AR1253" s="23"/>
      <c r="AS1253" s="24" t="s">
        <v>91</v>
      </c>
      <c r="AT1253" s="23"/>
      <c r="AU1253" s="23"/>
      <c r="AV1253" s="23"/>
      <c r="AW1253" s="24" t="s">
        <v>32</v>
      </c>
      <c r="AX1253" s="20"/>
      <c r="AY1253" s="20"/>
      <c r="AZ1253" s="20"/>
      <c r="BA1253" s="20"/>
      <c r="BB1253" s="23"/>
      <c r="BC1253" s="24" t="s">
        <v>22</v>
      </c>
      <c r="BD1253" s="23"/>
      <c r="BE1253" s="23"/>
      <c r="BF1253" s="23"/>
      <c r="BG1253" s="24" t="s">
        <v>33</v>
      </c>
      <c r="BH1253" s="20"/>
      <c r="BI1253" s="23"/>
      <c r="BJ1253" s="23"/>
      <c r="BK1253" s="23"/>
      <c r="BL1253" s="23"/>
      <c r="BM1253" s="24" t="s">
        <v>34</v>
      </c>
      <c r="BN1253" s="23"/>
      <c r="BO1253" s="23"/>
      <c r="BP1253" s="23"/>
      <c r="BQ1253" s="24" t="s">
        <v>89</v>
      </c>
      <c r="BR1253" s="20"/>
      <c r="BS1253" s="20"/>
      <c r="BT1253" s="20"/>
      <c r="BU1253" s="20"/>
      <c r="BV1253" s="23"/>
      <c r="BW1253" s="24" t="s">
        <v>35</v>
      </c>
      <c r="BX1253" s="23"/>
      <c r="BY1253" s="23"/>
      <c r="BZ1253" s="23"/>
      <c r="CA1253" s="24" t="s">
        <v>90</v>
      </c>
      <c r="CB1253" s="20"/>
      <c r="CC1253" s="23"/>
      <c r="CD1253" s="23"/>
      <c r="CE1253" s="23"/>
      <c r="CF1253" s="23"/>
      <c r="CG1253" s="24" t="s">
        <v>92</v>
      </c>
      <c r="CH1253" s="23"/>
      <c r="CI1253" s="23"/>
      <c r="CJ1253" s="23"/>
      <c r="CK1253" s="24" t="s">
        <v>36</v>
      </c>
      <c r="CL1253" s="24"/>
      <c r="CM1253" s="23"/>
      <c r="CN1253" s="23"/>
      <c r="CO1253" s="23"/>
      <c r="CP1253" s="23"/>
      <c r="CQ1253" s="24" t="s">
        <v>93</v>
      </c>
      <c r="CR1253" s="23"/>
      <c r="CS1253" s="23"/>
    </row>
    <row r="1254" spans="1:101" ht="18" customHeight="1" thickBot="1">
      <c r="A1254" s="23"/>
      <c r="B1254" s="33"/>
      <c r="C1254" s="23"/>
      <c r="D1254" s="7" t="s">
        <v>2</v>
      </c>
      <c r="E1254" s="8"/>
      <c r="F1254" s="8" t="s">
        <v>3</v>
      </c>
      <c r="G1254" s="9"/>
      <c r="H1254" s="10"/>
      <c r="I1254" s="7" t="s">
        <v>4</v>
      </c>
      <c r="J1254" s="8"/>
      <c r="K1254" s="8" t="s">
        <v>5</v>
      </c>
      <c r="L1254" s="9"/>
      <c r="M1254" s="23"/>
      <c r="N1254" s="251" t="s">
        <v>79</v>
      </c>
      <c r="O1254" s="252"/>
      <c r="P1254" s="253" t="s">
        <v>80</v>
      </c>
      <c r="Q1254" s="254"/>
      <c r="R1254" s="23"/>
      <c r="S1254" s="7" t="s">
        <v>11</v>
      </c>
      <c r="T1254" s="8"/>
      <c r="U1254" s="8" t="s">
        <v>12</v>
      </c>
      <c r="V1254" s="9"/>
      <c r="W1254" s="20"/>
      <c r="X1254" s="251" t="s">
        <v>79</v>
      </c>
      <c r="Y1254" s="252"/>
      <c r="Z1254" s="253" t="s">
        <v>80</v>
      </c>
      <c r="AA1254" s="254"/>
      <c r="AB1254" s="20"/>
      <c r="AC1254" s="7" t="s">
        <v>4</v>
      </c>
      <c r="AD1254" s="8"/>
      <c r="AE1254" s="8" t="s">
        <v>5</v>
      </c>
      <c r="AF1254" s="9"/>
      <c r="AG1254" s="20"/>
      <c r="AH1254" s="251" t="s">
        <v>0</v>
      </c>
      <c r="AI1254" s="252"/>
      <c r="AJ1254" s="253" t="s">
        <v>1</v>
      </c>
      <c r="AK1254" s="254"/>
      <c r="AL1254" s="20"/>
      <c r="AM1254" s="7" t="s">
        <v>11</v>
      </c>
      <c r="AN1254" s="8"/>
      <c r="AO1254" s="8" t="s">
        <v>12</v>
      </c>
      <c r="AP1254" s="9"/>
      <c r="AQ1254" s="23"/>
      <c r="AR1254" s="251" t="s">
        <v>0</v>
      </c>
      <c r="AS1254" s="252"/>
      <c r="AT1254" s="253" t="s">
        <v>1</v>
      </c>
      <c r="AU1254" s="254"/>
      <c r="AV1254" s="36"/>
      <c r="AW1254" s="7" t="s">
        <v>4</v>
      </c>
      <c r="AX1254" s="8"/>
      <c r="AY1254" s="8" t="s">
        <v>5</v>
      </c>
      <c r="AZ1254" s="9"/>
      <c r="BA1254" s="20"/>
      <c r="BB1254" s="251" t="s">
        <v>0</v>
      </c>
      <c r="BC1254" s="252"/>
      <c r="BD1254" s="253" t="s">
        <v>1</v>
      </c>
      <c r="BE1254" s="254"/>
      <c r="BF1254" s="36"/>
      <c r="BG1254" s="7" t="s">
        <v>11</v>
      </c>
      <c r="BH1254" s="8"/>
      <c r="BI1254" s="8" t="s">
        <v>12</v>
      </c>
      <c r="BJ1254" s="9"/>
      <c r="BK1254" s="36"/>
      <c r="BL1254" s="251" t="s">
        <v>0</v>
      </c>
      <c r="BM1254" s="252"/>
      <c r="BN1254" s="253" t="s">
        <v>1</v>
      </c>
      <c r="BO1254" s="254"/>
      <c r="BP1254" s="36"/>
      <c r="BQ1254" s="7" t="s">
        <v>4</v>
      </c>
      <c r="BR1254" s="8"/>
      <c r="BS1254" s="8" t="s">
        <v>5</v>
      </c>
      <c r="BT1254" s="9"/>
      <c r="BU1254" s="20"/>
      <c r="BV1254" s="251" t="s">
        <v>0</v>
      </c>
      <c r="BW1254" s="252"/>
      <c r="BX1254" s="253" t="s">
        <v>1</v>
      </c>
      <c r="BY1254" s="254"/>
      <c r="BZ1254" s="36"/>
      <c r="CA1254" s="7" t="s">
        <v>11</v>
      </c>
      <c r="CB1254" s="8"/>
      <c r="CC1254" s="8" t="s">
        <v>12</v>
      </c>
      <c r="CD1254" s="9"/>
      <c r="CE1254" s="36"/>
      <c r="CF1254" s="251" t="s">
        <v>0</v>
      </c>
      <c r="CG1254" s="252"/>
      <c r="CH1254" s="253" t="s">
        <v>1</v>
      </c>
      <c r="CI1254" s="254"/>
      <c r="CJ1254" s="23"/>
      <c r="CK1254" s="7" t="s">
        <v>23</v>
      </c>
      <c r="CL1254" s="8"/>
      <c r="CM1254" s="8" t="s">
        <v>24</v>
      </c>
      <c r="CN1254" s="9"/>
      <c r="CO1254" s="23"/>
      <c r="CP1254" s="251" t="s">
        <v>0</v>
      </c>
      <c r="CQ1254" s="252"/>
      <c r="CR1254" s="253" t="s">
        <v>1</v>
      </c>
      <c r="CS1254" s="254"/>
      <c r="CU1254" s="26" t="s">
        <v>25</v>
      </c>
      <c r="CW1254" s="50" t="s">
        <v>44</v>
      </c>
    </row>
    <row r="1255" spans="1:101" ht="18" customHeight="1" thickTop="1" thickBot="1">
      <c r="B1255" s="34">
        <v>1.68</v>
      </c>
      <c r="D1255" s="11">
        <v>1</v>
      </c>
      <c r="E1255" s="12">
        <v>0</v>
      </c>
      <c r="F1255" s="13">
        <v>0</v>
      </c>
      <c r="G1255" s="40">
        <f t="shared" ref="G1255" si="13230">-1/($E$4*$B1255)</f>
        <v>-0.62531578447115799</v>
      </c>
      <c r="H1255" s="10"/>
      <c r="I1255" s="11">
        <v>1</v>
      </c>
      <c r="J1255" s="12">
        <v>0</v>
      </c>
      <c r="K1255" s="13">
        <v>0</v>
      </c>
      <c r="L1255" s="14">
        <v>0</v>
      </c>
      <c r="N1255" s="1">
        <f t="shared" ref="N1255" si="13231">D1255*I1255+F1255*I1258-E1255*J1255-G1255*J1258</f>
        <v>0.45591028143410706</v>
      </c>
      <c r="O1255" s="4">
        <f t="shared" ref="O1255" si="13232">(D1255*J1255+E1255*I1255+F1255*J1258+G1255*I1258)</f>
        <v>0</v>
      </c>
      <c r="P1255" s="2">
        <f t="shared" ref="P1255" si="13233">D1255*K1255+F1255*K1258-E1255*L1255-G1255*L1258</f>
        <v>0</v>
      </c>
      <c r="Q1255" s="3">
        <f t="shared" ref="Q1255" si="13234">(D1255*L1255+E1255*K1255+F1255*L1258+G1255*K1258)</f>
        <v>-0.62531578447115799</v>
      </c>
      <c r="S1255" s="11">
        <v>1</v>
      </c>
      <c r="T1255" s="12">
        <v>0</v>
      </c>
      <c r="U1255" s="13">
        <v>0</v>
      </c>
      <c r="V1255" s="40">
        <f t="shared" ref="V1255" si="13235">-1/($T$4*$B1255)</f>
        <v>-1.1947773890768674</v>
      </c>
      <c r="W1255" s="20"/>
      <c r="X1255" s="1">
        <f t="shared" ref="X1255" si="13236">N1255*S1255+P1255*S1258-O1255*T1255-Q1255*T1258</f>
        <v>0.45591028143410706</v>
      </c>
      <c r="Y1255" s="4">
        <f t="shared" ref="Y1255" si="13237">(N1255*T1255+O1255*S1255+P1255*T1258+Q1255*S1258)</f>
        <v>0</v>
      </c>
      <c r="Z1255" s="2">
        <f t="shared" ref="Z1255" si="13238">N1255*U1255+P1255*U1258-O1255*V1255-Q1255*V1258</f>
        <v>0</v>
      </c>
      <c r="AA1255" s="3">
        <f t="shared" ref="AA1255" si="13239">(N1255*V1255+O1255*U1255+P1255*V1258+Q1255*U1258)</f>
        <v>-1.1700270801763002</v>
      </c>
      <c r="AB1255" s="20"/>
      <c r="AC1255" s="11">
        <v>1</v>
      </c>
      <c r="AD1255" s="12">
        <v>0</v>
      </c>
      <c r="AE1255" s="13">
        <v>0</v>
      </c>
      <c r="AF1255" s="14">
        <v>0</v>
      </c>
      <c r="AG1255" s="20"/>
      <c r="AH1255" s="1">
        <f t="shared" ref="AH1255" si="13240">X1255*AC1255+Z1255*AC1258-Y1255*AD1255-AA1255*AD1258</f>
        <v>-0.70715700410552407</v>
      </c>
      <c r="AI1255" s="4">
        <f t="shared" ref="AI1255" si="13241">(X1255*AD1255+Y1255*AC1255+Z1255*AD1258+AA1255*AC1258)</f>
        <v>0</v>
      </c>
      <c r="AJ1255" s="2">
        <f t="shared" ref="AJ1255" si="13242">X1255*AE1255+Z1255*AE1258-Y1255*AF1255-AA1255*AF1258</f>
        <v>0</v>
      </c>
      <c r="AK1255" s="3">
        <f t="shared" ref="AK1255" si="13243">(X1255*AF1255+Y1255*AE1255+Z1255*AF1258+AA1255*AE1258)</f>
        <v>-1.1700270801763002</v>
      </c>
      <c r="AL1255" s="20"/>
      <c r="AM1255" s="11">
        <v>1</v>
      </c>
      <c r="AN1255" s="12">
        <v>0</v>
      </c>
      <c r="AO1255" s="13">
        <v>0</v>
      </c>
      <c r="AP1255" s="40">
        <f t="shared" ref="AP1255" si="13244">-1/($AN$4*$B1255)</f>
        <v>-1.2416314043347836</v>
      </c>
      <c r="AR1255" s="1">
        <f t="shared" ref="AR1255" si="13245">AH1255*AM1255+AJ1255*AM1258-AI1255*AN1255-AK1255*AN1258</f>
        <v>-0.70715700410552407</v>
      </c>
      <c r="AS1255" s="4">
        <f t="shared" ref="AS1255" si="13246">(AH1255*AN1255+AI1255*AM1255+AJ1255*AN1258+AK1255*AM1258)</f>
        <v>0</v>
      </c>
      <c r="AT1255" s="2">
        <f t="shared" ref="AT1255" si="13247">AH1255*AO1255+AJ1255*AO1258-AI1255*AP1255-AK1255*AP1258</f>
        <v>0</v>
      </c>
      <c r="AU1255" s="3">
        <f t="shared" ref="AU1255" si="13248">(AH1255*AP1255+AI1255*AO1255+AJ1255*AP1258+AK1255*AO1258)</f>
        <v>-0.29199873608358007</v>
      </c>
      <c r="AV1255" s="20"/>
      <c r="AW1255" s="11">
        <v>1</v>
      </c>
      <c r="AX1255" s="12">
        <v>0</v>
      </c>
      <c r="AY1255" s="13">
        <v>0</v>
      </c>
      <c r="AZ1255" s="14">
        <v>0</v>
      </c>
      <c r="BA1255" s="20"/>
      <c r="BB1255" s="1">
        <f t="shared" ref="BB1255" si="13249">AR1255*AW1255+AT1255*AW1258-AS1255*AX1255-AU1255*AX1258</f>
        <v>-0.99741881352155859</v>
      </c>
      <c r="BC1255" s="4">
        <f t="shared" ref="BC1255" si="13250">(AR1255*AX1255+AS1255*AW1255+AT1255*AX1258+AU1255*AW1258)</f>
        <v>0</v>
      </c>
      <c r="BD1255" s="2">
        <f t="shared" ref="BD1255" si="13251">AR1255*AY1255+AT1255*AY1258-AS1255*AZ1255-AU1255*AZ1258</f>
        <v>0</v>
      </c>
      <c r="BE1255" s="3">
        <f t="shared" ref="BE1255" si="13252">(AR1255*AZ1255+AS1255*AY1255+AT1255*AZ1258+AU1255*AY1258)</f>
        <v>-0.29199873608358007</v>
      </c>
      <c r="BF1255" s="20"/>
      <c r="BG1255" s="11">
        <v>1</v>
      </c>
      <c r="BH1255" s="12">
        <v>0</v>
      </c>
      <c r="BI1255" s="13">
        <v>0</v>
      </c>
      <c r="BJ1255" s="40">
        <f t="shared" ref="BJ1255" si="13253">-1/($BH$4*$B1255)</f>
        <v>-1.1947773890768674</v>
      </c>
      <c r="BK1255" s="20"/>
      <c r="BL1255" s="1">
        <f t="shared" ref="BL1255" si="13254">BB1255*BG1255+BD1255*BG1258-BC1255*BH1255-BE1255*BH1258</f>
        <v>-0.99741881352155859</v>
      </c>
      <c r="BM1255" s="4">
        <f t="shared" ref="BM1255" si="13255">(BB1255*BH1255+BC1255*BG1255+BD1255*BH1258+BE1255*BG1258)</f>
        <v>0</v>
      </c>
      <c r="BN1255" s="2">
        <f t="shared" ref="BN1255" si="13256">BB1255*BI1255+BD1255*BI1258-BC1255*BJ1255-BE1255*BJ1258</f>
        <v>0</v>
      </c>
      <c r="BO1255" s="3">
        <f t="shared" ref="BO1255" si="13257">(BB1255*BJ1255+BC1255*BI1255+BD1255*BJ1258+BE1255*BI1258)</f>
        <v>0.89969470975185462</v>
      </c>
      <c r="BP1255" s="20"/>
      <c r="BQ1255" s="11">
        <v>1</v>
      </c>
      <c r="BR1255" s="12">
        <v>0</v>
      </c>
      <c r="BS1255" s="13">
        <v>0</v>
      </c>
      <c r="BT1255" s="14">
        <v>0</v>
      </c>
      <c r="BU1255" s="20"/>
      <c r="BV1255" s="1">
        <f t="shared" ref="BV1255" si="13258">BL1255*BQ1255+BN1255*BQ1258-BM1255*BR1255-BO1255*BR1258</f>
        <v>-0.21459091507325445</v>
      </c>
      <c r="BW1255" s="4">
        <f t="shared" ref="BW1255" si="13259">(BL1255*BR1255+BM1255*BQ1255+BN1255*BR1258+BO1255*BQ1258)</f>
        <v>0</v>
      </c>
      <c r="BX1255" s="2">
        <f t="shared" ref="BX1255" si="13260">BL1255*BS1255+BN1255*BS1258-BM1255*BT1255-BO1255*BT1258</f>
        <v>0</v>
      </c>
      <c r="BY1255" s="3">
        <f t="shared" ref="BY1255" si="13261">(BL1255*BT1255+BM1255*BS1255+BN1255*BT1258+BO1255*BS1258)</f>
        <v>0.89969470975185462</v>
      </c>
      <c r="BZ1255" s="20"/>
      <c r="CA1255" s="11">
        <v>1</v>
      </c>
      <c r="CB1255" s="12">
        <v>0</v>
      </c>
      <c r="CC1255" s="13">
        <v>0</v>
      </c>
      <c r="CD1255" s="40">
        <f t="shared" ref="CD1255" si="13262">-1/($CB$4*$B1255)</f>
        <v>-0.62531578447115799</v>
      </c>
      <c r="CE1255" s="20"/>
      <c r="CF1255" s="1">
        <f t="shared" ref="CF1255" si="13263">BV1255*CA1255+BX1255*CA1258-BW1255*CB1255-BY1255*CB1258</f>
        <v>-0.21459091507325445</v>
      </c>
      <c r="CG1255" s="4">
        <f t="shared" ref="CG1255" si="13264">(BV1255*CB1255+BW1255*CA1255+BX1255*CB1258+BY1255*CA1258)</f>
        <v>0</v>
      </c>
      <c r="CH1255" s="2">
        <f t="shared" ref="CH1255" si="13265">BV1255*CC1255+BX1255*CC1258-BW1255*CD1255-BY1255*CD1258</f>
        <v>0</v>
      </c>
      <c r="CI1255" s="3">
        <f t="shared" ref="CI1255" si="13266">(BV1255*CD1255+BW1255*CC1255+BX1255*CD1258+BY1255*CC1258)</f>
        <v>1.0338817961512703</v>
      </c>
      <c r="CJ1255" s="28"/>
      <c r="CK1255" s="11">
        <v>1</v>
      </c>
      <c r="CL1255" s="12">
        <v>0</v>
      </c>
      <c r="CM1255" s="13">
        <v>0</v>
      </c>
      <c r="CN1255" s="14">
        <v>0</v>
      </c>
      <c r="CP1255" s="1">
        <f t="shared" ref="CP1255" si="13267">CF1255*CK1255+CH1255*CK1258-CG1255*CL1255-CI1255*CL1258</f>
        <v>-0.21459091507325445</v>
      </c>
      <c r="CQ1255" s="4">
        <f t="shared" ref="CQ1255" si="13268">(CF1255*CL1255+CG1255*CK1255+CH1255*CL1258+CI1255*CK1258)</f>
        <v>1.0338817961512703</v>
      </c>
      <c r="CR1255" s="2">
        <f t="shared" ref="CR1255" si="13269">CF1255*CM1255+CH1255*CM1258-CG1255*CN1255-CI1255*CN1258</f>
        <v>0</v>
      </c>
      <c r="CS1255" s="3">
        <f t="shared" ref="CS1255" si="13270">(CF1255*CN1255+CG1255*CM1255+CH1255*CN1258+CI1255*CM1258)</f>
        <v>1.0338817961512703</v>
      </c>
      <c r="CU1255" s="29">
        <f t="shared" ref="CU1255" si="13271">20*LOG(((1+$CL$4)/$CL$4)/((CP1255+CP1258)^2+(CQ1255+CQ1258)^2)^0.5)</f>
        <v>-1.3403307477384736E-2</v>
      </c>
      <c r="CW1255" s="51">
        <f t="shared" ref="CW1255" si="13272">((CP1255^2+CQ1255^2)^0.5)/((CP1258^2+CQ1258^2)^0.5)</f>
        <v>1.1146435622648496</v>
      </c>
    </row>
    <row r="1256" spans="1:101" ht="18" customHeight="1" thickBot="1">
      <c r="D1256" s="11"/>
      <c r="E1256" s="13"/>
      <c r="F1256" s="13"/>
      <c r="G1256" s="15"/>
      <c r="H1256" s="10"/>
      <c r="I1256" s="11"/>
      <c r="J1256" s="13"/>
      <c r="K1256" s="13"/>
      <c r="L1256" s="15"/>
      <c r="N1256" s="5"/>
      <c r="Q1256" s="6"/>
      <c r="S1256" s="11"/>
      <c r="T1256" s="13"/>
      <c r="U1256" s="13"/>
      <c r="V1256" s="15"/>
      <c r="W1256" s="20"/>
      <c r="X1256" s="5"/>
      <c r="AA1256" s="6"/>
      <c r="AB1256" s="20"/>
      <c r="AC1256" s="11"/>
      <c r="AD1256" s="13"/>
      <c r="AE1256" s="13"/>
      <c r="AF1256" s="15"/>
      <c r="AG1256" s="20"/>
      <c r="AH1256" s="5"/>
      <c r="AK1256" s="6"/>
      <c r="AL1256" s="20"/>
      <c r="AM1256" s="11"/>
      <c r="AN1256" s="13"/>
      <c r="AO1256" s="13"/>
      <c r="AP1256" s="15"/>
      <c r="AR1256" s="5"/>
      <c r="AU1256" s="6"/>
      <c r="AW1256" s="11"/>
      <c r="AX1256" s="13"/>
      <c r="AY1256" s="13"/>
      <c r="AZ1256" s="15"/>
      <c r="BA1256" s="20"/>
      <c r="BB1256" s="5"/>
      <c r="BE1256" s="6"/>
      <c r="BG1256" s="11"/>
      <c r="BH1256" s="13"/>
      <c r="BI1256" s="13"/>
      <c r="BJ1256" s="15"/>
      <c r="BL1256" s="5"/>
      <c r="BO1256" s="6"/>
      <c r="BQ1256" s="11"/>
      <c r="BR1256" s="13"/>
      <c r="BS1256" s="13"/>
      <c r="BT1256" s="15"/>
      <c r="BU1256" s="20"/>
      <c r="BV1256" s="5"/>
      <c r="BY1256" s="6"/>
      <c r="CA1256" s="11"/>
      <c r="CB1256" s="13"/>
      <c r="CC1256" s="13"/>
      <c r="CD1256" s="15"/>
      <c r="CF1256" s="5"/>
      <c r="CI1256" s="6"/>
      <c r="CK1256" s="11"/>
      <c r="CL1256" s="13"/>
      <c r="CM1256" s="13"/>
      <c r="CN1256" s="15"/>
      <c r="CP1256" s="5"/>
      <c r="CS1256" s="6"/>
      <c r="CW1256" s="52"/>
    </row>
    <row r="1257" spans="1:101" ht="18" customHeight="1" thickBot="1">
      <c r="D1257" s="11" t="s">
        <v>6</v>
      </c>
      <c r="E1257" s="13"/>
      <c r="F1257" s="13" t="s">
        <v>7</v>
      </c>
      <c r="G1257" s="15"/>
      <c r="H1257" s="10"/>
      <c r="I1257" s="11" t="s">
        <v>8</v>
      </c>
      <c r="J1257" s="13"/>
      <c r="K1257" s="13" t="s">
        <v>9</v>
      </c>
      <c r="L1257" s="15"/>
      <c r="N1257" s="251" t="s">
        <v>26</v>
      </c>
      <c r="O1257" s="252"/>
      <c r="P1257" s="253" t="s">
        <v>27</v>
      </c>
      <c r="Q1257" s="254"/>
      <c r="S1257" s="11" t="s">
        <v>13</v>
      </c>
      <c r="T1257" s="13"/>
      <c r="U1257" s="13" t="s">
        <v>14</v>
      </c>
      <c r="V1257" s="15"/>
      <c r="W1257" s="20"/>
      <c r="X1257" s="251" t="s">
        <v>26</v>
      </c>
      <c r="Y1257" s="252"/>
      <c r="Z1257" s="253" t="s">
        <v>27</v>
      </c>
      <c r="AA1257" s="254"/>
      <c r="AB1257" s="20"/>
      <c r="AC1257" s="11" t="s">
        <v>8</v>
      </c>
      <c r="AD1257" s="13"/>
      <c r="AE1257" s="13" t="s">
        <v>9</v>
      </c>
      <c r="AF1257" s="15"/>
      <c r="AG1257" s="20"/>
      <c r="AH1257" s="251" t="s">
        <v>26</v>
      </c>
      <c r="AI1257" s="252"/>
      <c r="AJ1257" s="253" t="s">
        <v>27</v>
      </c>
      <c r="AK1257" s="254"/>
      <c r="AL1257" s="20"/>
      <c r="AM1257" s="11" t="s">
        <v>13</v>
      </c>
      <c r="AN1257" s="13"/>
      <c r="AO1257" s="13" t="s">
        <v>14</v>
      </c>
      <c r="AP1257" s="15"/>
      <c r="AR1257" s="251" t="s">
        <v>26</v>
      </c>
      <c r="AS1257" s="252"/>
      <c r="AT1257" s="253" t="s">
        <v>27</v>
      </c>
      <c r="AU1257" s="254"/>
      <c r="AV1257" s="36"/>
      <c r="AW1257" s="11" t="s">
        <v>8</v>
      </c>
      <c r="AX1257" s="13"/>
      <c r="AY1257" s="13" t="s">
        <v>9</v>
      </c>
      <c r="AZ1257" s="15"/>
      <c r="BA1257" s="20"/>
      <c r="BB1257" s="251" t="s">
        <v>26</v>
      </c>
      <c r="BC1257" s="252"/>
      <c r="BD1257" s="253" t="s">
        <v>27</v>
      </c>
      <c r="BE1257" s="254"/>
      <c r="BF1257" s="36"/>
      <c r="BG1257" s="11" t="s">
        <v>13</v>
      </c>
      <c r="BH1257" s="13"/>
      <c r="BI1257" s="13" t="s">
        <v>14</v>
      </c>
      <c r="BJ1257" s="15"/>
      <c r="BK1257" s="36"/>
      <c r="BL1257" s="251" t="s">
        <v>26</v>
      </c>
      <c r="BM1257" s="252"/>
      <c r="BN1257" s="253" t="s">
        <v>27</v>
      </c>
      <c r="BO1257" s="254"/>
      <c r="BP1257" s="36"/>
      <c r="BQ1257" s="11" t="s">
        <v>8</v>
      </c>
      <c r="BR1257" s="13"/>
      <c r="BS1257" s="13" t="s">
        <v>9</v>
      </c>
      <c r="BT1257" s="15"/>
      <c r="BU1257" s="20"/>
      <c r="BV1257" s="251" t="s">
        <v>26</v>
      </c>
      <c r="BW1257" s="252"/>
      <c r="BX1257" s="253" t="s">
        <v>27</v>
      </c>
      <c r="BY1257" s="254"/>
      <c r="BZ1257" s="36"/>
      <c r="CA1257" s="11" t="s">
        <v>13</v>
      </c>
      <c r="CB1257" s="13"/>
      <c r="CC1257" s="13" t="s">
        <v>14</v>
      </c>
      <c r="CD1257" s="15"/>
      <c r="CE1257" s="36"/>
      <c r="CF1257" s="251" t="s">
        <v>26</v>
      </c>
      <c r="CG1257" s="252"/>
      <c r="CH1257" s="253" t="s">
        <v>27</v>
      </c>
      <c r="CI1257" s="254"/>
      <c r="CK1257" s="11" t="s">
        <v>28</v>
      </c>
      <c r="CL1257" s="13"/>
      <c r="CM1257" s="13" t="s">
        <v>29</v>
      </c>
      <c r="CN1257" s="15"/>
      <c r="CP1257" s="251" t="s">
        <v>26</v>
      </c>
      <c r="CQ1257" s="252"/>
      <c r="CR1257" s="253" t="s">
        <v>27</v>
      </c>
      <c r="CS1257" s="254"/>
      <c r="CU1257" s="38" t="s">
        <v>37</v>
      </c>
      <c r="CW1257" s="53" t="s">
        <v>45</v>
      </c>
    </row>
    <row r="1258" spans="1:101" ht="18" customHeight="1" thickTop="1" thickBot="1">
      <c r="D1258" s="16">
        <v>0</v>
      </c>
      <c r="E1258" s="17">
        <v>0</v>
      </c>
      <c r="F1258" s="18">
        <v>1</v>
      </c>
      <c r="G1258" s="19">
        <v>0</v>
      </c>
      <c r="H1258" s="10"/>
      <c r="I1258" s="16">
        <v>0</v>
      </c>
      <c r="J1258" s="17">
        <f t="shared" ref="J1258" si="13273">-1/($J$4*$B1255)</f>
        <v>-0.87010392521282731</v>
      </c>
      <c r="K1258" s="18">
        <v>1</v>
      </c>
      <c r="L1258" s="19">
        <v>0</v>
      </c>
      <c r="N1258" s="1">
        <f t="shared" ref="N1258" si="13274">D1258*I1255+F1258*I1258-E1258*J1255-G1258*J1258</f>
        <v>0</v>
      </c>
      <c r="O1258" s="4">
        <f t="shared" ref="O1258" si="13275">(D1258*J1255+E1258*I1255+F1258*J1258+G1258*I1258)</f>
        <v>-0.87010392521282731</v>
      </c>
      <c r="P1258" s="2">
        <f t="shared" ref="P1258" si="13276">D1258*K1255+F1258*K1258-E1258*L1255-G1258*L1258</f>
        <v>1</v>
      </c>
      <c r="Q1258" s="3">
        <f t="shared" ref="Q1258" si="13277">(D1258*L1255+E1258*K1255+F1258*L1258+G1258*K1258)</f>
        <v>0</v>
      </c>
      <c r="S1258" s="16">
        <v>0</v>
      </c>
      <c r="T1258" s="17">
        <v>0</v>
      </c>
      <c r="U1258" s="18">
        <v>1</v>
      </c>
      <c r="V1258" s="19">
        <v>0</v>
      </c>
      <c r="W1258" s="20"/>
      <c r="X1258" s="1">
        <f t="shared" ref="X1258" si="13278">N1258*S1255+P1258*S1258-O1258*T1255-Q1258*T1258</f>
        <v>0</v>
      </c>
      <c r="Y1258" s="4">
        <f t="shared" ref="Y1258" si="13279">(N1258*T1255+O1258*S1255+P1258*T1258+Q1258*S1258)</f>
        <v>-0.87010392521282731</v>
      </c>
      <c r="Z1258" s="2">
        <f t="shared" ref="Z1258" si="13280">N1258*U1255+P1258*U1258-O1258*V1255-Q1258*V1258</f>
        <v>-3.9580495991315745E-2</v>
      </c>
      <c r="AA1258" s="3">
        <f t="shared" ref="AA1258" si="13281">(N1258*V1255+O1258*U1255+P1258*V1258+Q1258*U1258)</f>
        <v>0</v>
      </c>
      <c r="AB1258" s="20"/>
      <c r="AC1258" s="16">
        <v>0</v>
      </c>
      <c r="AD1258" s="17">
        <f t="shared" ref="AD1258" si="13282">-1/($AD$4*$B1255)</f>
        <v>-0.99405159525400011</v>
      </c>
      <c r="AE1258" s="18">
        <v>1</v>
      </c>
      <c r="AF1258" s="19">
        <v>0</v>
      </c>
      <c r="AG1258" s="20"/>
      <c r="AH1258" s="1">
        <f t="shared" ref="AH1258" si="13283">X1258*AC1255+Z1258*AC1258-Y1258*AD1255-AA1258*AD1258</f>
        <v>0</v>
      </c>
      <c r="AI1258" s="4">
        <f t="shared" ref="AI1258" si="13284">(X1258*AD1255+Y1258*AC1255+Z1258*AD1258+AA1258*AC1258)</f>
        <v>-0.83075887003171534</v>
      </c>
      <c r="AJ1258" s="2">
        <f t="shared" ref="AJ1258" si="13285">X1258*AE1255+Z1258*AE1258-Y1258*AF1255-AA1258*AF1258</f>
        <v>-3.9580495991315745E-2</v>
      </c>
      <c r="AK1258" s="3">
        <f t="shared" ref="AK1258" si="13286">(X1258*AF1255+Y1258*AE1255+Z1258*AF1258+AA1258*AE1258)</f>
        <v>0</v>
      </c>
      <c r="AL1258" s="20"/>
      <c r="AM1258" s="16">
        <v>0</v>
      </c>
      <c r="AN1258" s="17">
        <v>0</v>
      </c>
      <c r="AO1258" s="18">
        <v>1</v>
      </c>
      <c r="AP1258" s="19">
        <v>0</v>
      </c>
      <c r="AR1258" s="1">
        <f t="shared" ref="AR1258" si="13287">AH1258*AM1255+AJ1258*AM1258-AI1258*AN1255-AK1258*AN1258</f>
        <v>0</v>
      </c>
      <c r="AS1258" s="4">
        <f t="shared" ref="AS1258" si="13288">(AH1258*AN1255+AI1258*AM1255+AJ1258*AN1258+AK1258*AM1258)</f>
        <v>-0.83075887003171534</v>
      </c>
      <c r="AT1258" s="2">
        <f t="shared" ref="AT1258" si="13289">AH1258*AO1255+AJ1258*AO1258-AI1258*AP1255-AK1258*AP1258</f>
        <v>-1.0710767984523724</v>
      </c>
      <c r="AU1258" s="3">
        <f t="shared" ref="AU1258" si="13290">(AH1258*AP1255+AI1258*AO1255+AJ1258*AP1258+AK1258*AO1258)</f>
        <v>0</v>
      </c>
      <c r="AV1258" s="20"/>
      <c r="AW1258" s="16">
        <v>0</v>
      </c>
      <c r="AX1258" s="17">
        <f t="shared" ref="AX1258" si="13291">-1/($AX$4*$B1255)</f>
        <v>-0.99405159525400011</v>
      </c>
      <c r="AY1258" s="18">
        <v>1</v>
      </c>
      <c r="AZ1258" s="19">
        <v>0</v>
      </c>
      <c r="BA1258" s="20"/>
      <c r="BB1258" s="1">
        <f t="shared" ref="BB1258" si="13292">AR1258*AW1255+AT1258*AW1258-AS1258*AX1255-AU1258*AX1258</f>
        <v>0</v>
      </c>
      <c r="BC1258" s="4">
        <f t="shared" ref="BC1258" si="13293">(AR1258*AX1255+AS1258*AW1255+AT1258*AX1258+AU1258*AW1258)</f>
        <v>0.23394673010941258</v>
      </c>
      <c r="BD1258" s="2">
        <f t="shared" ref="BD1258" si="13294">AR1258*AY1255+AT1258*AY1258-AS1258*AZ1255-AU1258*AZ1258</f>
        <v>-1.0710767984523724</v>
      </c>
      <c r="BE1258" s="3">
        <f t="shared" ref="BE1258" si="13295">(AR1258*AZ1255+AS1258*AY1255+AT1258*AZ1258+AU1258*AY1258)</f>
        <v>0</v>
      </c>
      <c r="BF1258" s="20"/>
      <c r="BG1258" s="16">
        <v>0</v>
      </c>
      <c r="BH1258" s="17">
        <v>0</v>
      </c>
      <c r="BI1258" s="18">
        <v>1</v>
      </c>
      <c r="BJ1258" s="19">
        <v>0</v>
      </c>
      <c r="BK1258" s="20"/>
      <c r="BL1258" s="1">
        <f t="shared" ref="BL1258" si="13296">BB1258*BG1255+BD1258*BG1258-BC1258*BH1255-BE1258*BH1258</f>
        <v>0</v>
      </c>
      <c r="BM1258" s="4">
        <f t="shared" ref="BM1258" si="13297">(BB1258*BH1255+BC1258*BG1255+BD1258*BH1258+BE1258*BG1258)</f>
        <v>0.23394673010941258</v>
      </c>
      <c r="BN1258" s="2">
        <f t="shared" ref="BN1258" si="13298">BB1258*BI1255+BD1258*BI1258-BC1258*BJ1255-BE1258*BJ1258</f>
        <v>-0.79156253506917784</v>
      </c>
      <c r="BO1258" s="3">
        <f t="shared" ref="BO1258" si="13299">(BB1258*BJ1255+BC1258*BI1255+BD1258*BJ1258+BE1258*BI1258)</f>
        <v>0</v>
      </c>
      <c r="BP1258" s="20"/>
      <c r="BQ1258" s="16">
        <v>0</v>
      </c>
      <c r="BR1258" s="17">
        <f t="shared" ref="BR1258" si="13300">-1/($BR$4*$B1255)</f>
        <v>-0.87010392521282731</v>
      </c>
      <c r="BS1258" s="18">
        <v>1</v>
      </c>
      <c r="BT1258" s="19">
        <v>0</v>
      </c>
      <c r="BU1258" s="20"/>
      <c r="BV1258" s="1">
        <f t="shared" ref="BV1258" si="13301">BL1258*BQ1255+BN1258*BQ1258-BM1258*BR1255-BO1258*BR1258</f>
        <v>0</v>
      </c>
      <c r="BW1258" s="4">
        <f t="shared" ref="BW1258" si="13302">(BL1258*BR1255+BM1258*BQ1255+BN1258*BR1258+BO1258*BQ1258)</f>
        <v>0.92268839892452048</v>
      </c>
      <c r="BX1258" s="2">
        <f t="shared" ref="BX1258" si="13303">BL1258*BS1255+BN1258*BS1258-BM1258*BT1255-BO1258*BT1258</f>
        <v>-0.79156253506917784</v>
      </c>
      <c r="BY1258" s="3">
        <f t="shared" ref="BY1258" si="13304">(BL1258*BT1255+BM1258*BS1255+BN1258*BT1258+BO1258*BS1258)</f>
        <v>0</v>
      </c>
      <c r="BZ1258" s="20"/>
      <c r="CA1258" s="16">
        <v>0</v>
      </c>
      <c r="CB1258" s="17">
        <v>0</v>
      </c>
      <c r="CC1258" s="18">
        <v>1</v>
      </c>
      <c r="CD1258" s="19">
        <v>0</v>
      </c>
      <c r="CE1258" s="20"/>
      <c r="CF1258" s="1">
        <f t="shared" ref="CF1258" si="13305">BV1258*CA1255+BX1258*CA1258-BW1258*CB1255-BY1258*CB1258</f>
        <v>0</v>
      </c>
      <c r="CG1258" s="4">
        <f t="shared" ref="CG1258" si="13306">(BV1258*CB1255+BW1258*CA1255+BX1258*CB1258+BY1258*CA1258)</f>
        <v>0.92268839892452048</v>
      </c>
      <c r="CH1258" s="2">
        <f t="shared" ref="CH1258" si="13307">BV1258*CC1255+BX1258*CC1258-BW1258*CD1255-BY1258*CD1258</f>
        <v>-0.21459091507325456</v>
      </c>
      <c r="CI1258" s="3">
        <f t="shared" ref="CI1258" si="13308">(BV1258*CD1255+BW1258*CC1255+BX1258*CD1258+BY1258*CC1258)</f>
        <v>0</v>
      </c>
      <c r="CK1258" s="16">
        <f t="shared" ref="CK1258" si="13309">1/$CL$4</f>
        <v>1</v>
      </c>
      <c r="CL1258" s="17">
        <v>0</v>
      </c>
      <c r="CM1258" s="18">
        <v>1</v>
      </c>
      <c r="CN1258" s="19">
        <v>0</v>
      </c>
      <c r="CP1258" s="1">
        <f t="shared" ref="CP1258" si="13310">CF1258*CK1255+CH1258*CK1258-CG1258*CL1255-CI1258*CL1258</f>
        <v>-0.21459091507325456</v>
      </c>
      <c r="CQ1258" s="4">
        <f t="shared" ref="CQ1258" si="13311">(CF1258*CL1255+CG1258*CK1255+CH1258*CL1258+CI1258*CK1258)</f>
        <v>0.92268839892452048</v>
      </c>
      <c r="CR1258" s="2">
        <f t="shared" ref="CR1258" si="13312">CF1258*CM1255+CH1258*CM1258-CG1258*CN1255-CI1258*CN1258</f>
        <v>-0.21459091507325456</v>
      </c>
      <c r="CS1258" s="3">
        <f t="shared" ref="CS1258" si="13313">(CF1258*CN1255+CG1258*CM1255+CH1258*CN1258+CI1258*CM1258)</f>
        <v>0</v>
      </c>
      <c r="CU1258" s="39">
        <f t="shared" ref="CU1258" si="13314">(180/PI())*ATAN(-1*(CQ1255/CP1255))</f>
        <v>78.274267732988946</v>
      </c>
      <c r="CW1258" s="54">
        <f t="shared" ref="CW1258" si="13315">20*LOG(((1-(10^(CU1255/20)^2)*(1-((1-CW1255)/(1+CW1255))^2))^0.5))</f>
        <v>-22.210111456183444</v>
      </c>
    </row>
    <row r="1259" spans="1:101" ht="18" customHeight="1">
      <c r="E1259" s="20"/>
      <c r="F1259" s="20"/>
      <c r="G1259" s="20"/>
      <c r="H1259" s="20"/>
      <c r="I1259" s="20"/>
      <c r="J1259" s="20"/>
      <c r="K1259" s="20"/>
      <c r="L1259" s="20"/>
      <c r="M1259" s="20"/>
      <c r="N1259" s="20"/>
      <c r="O1259" s="20"/>
      <c r="P1259" s="20"/>
      <c r="Q1259" s="20"/>
      <c r="R1259" s="20"/>
      <c r="S1259" s="20"/>
      <c r="T1259" s="20"/>
      <c r="U1259" s="20"/>
      <c r="V1259" s="20"/>
      <c r="W1259" s="20"/>
      <c r="X1259" s="20"/>
      <c r="Y1259" s="20"/>
      <c r="Z1259" s="20"/>
      <c r="AA1259" s="20"/>
      <c r="AB1259" s="30"/>
      <c r="AC1259" s="20"/>
      <c r="AD1259" s="20"/>
      <c r="AE1259" s="20"/>
      <c r="AF1259" s="20"/>
      <c r="AG1259" s="20"/>
      <c r="AH1259" s="20"/>
      <c r="AI1259" s="20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  <c r="BA1259" s="20"/>
      <c r="BB1259" s="20"/>
      <c r="BC1259" s="20"/>
      <c r="BD1259" s="20"/>
      <c r="BE1259" s="20"/>
      <c r="BF1259" s="20"/>
      <c r="BG1259" s="20"/>
      <c r="BH1259" s="20"/>
      <c r="BI1259" s="20"/>
      <c r="BJ1259" s="20"/>
      <c r="BK1259" s="20"/>
      <c r="BL1259" s="20"/>
      <c r="BM1259" s="20"/>
      <c r="BN1259" s="20"/>
      <c r="BO1259" s="20"/>
      <c r="BP1259" s="20"/>
      <c r="BQ1259" s="20"/>
      <c r="BR1259" s="20"/>
      <c r="BS1259" s="20"/>
      <c r="BT1259" s="20"/>
      <c r="BU1259" s="20"/>
      <c r="BV1259" s="20"/>
      <c r="BW1259" s="20"/>
      <c r="BX1259" s="20"/>
      <c r="BY1259" s="20"/>
      <c r="BZ1259" s="20"/>
      <c r="CA1259" s="20"/>
      <c r="CB1259" s="20"/>
      <c r="CC1259" s="20"/>
      <c r="CD1259" s="20"/>
      <c r="CE1259" s="20"/>
      <c r="CF1259" s="20"/>
      <c r="CG1259" s="20"/>
      <c r="CH1259" s="20"/>
      <c r="CI1259" s="20"/>
      <c r="CJ1259" s="20"/>
      <c r="CK1259" s="20"/>
      <c r="CL1259" s="20"/>
    </row>
    <row r="1260" spans="1:101" ht="18" customHeight="1"/>
    <row r="1261" spans="1:101" ht="18" customHeight="1" thickBot="1">
      <c r="A1261" s="23"/>
      <c r="B1261" s="23"/>
      <c r="C1261" s="23"/>
      <c r="D1261" s="20" t="s">
        <v>15</v>
      </c>
      <c r="E1261" s="20"/>
      <c r="F1261" s="20"/>
      <c r="G1261" s="20"/>
      <c r="H1261" s="20"/>
      <c r="I1261" s="20" t="s">
        <v>16</v>
      </c>
      <c r="J1261" s="20"/>
      <c r="K1261" s="20"/>
      <c r="L1261" s="20"/>
      <c r="M1261" s="23"/>
      <c r="N1261" s="23"/>
      <c r="O1261" s="24" t="s">
        <v>17</v>
      </c>
      <c r="P1261" s="23"/>
      <c r="Q1261" s="23"/>
      <c r="R1261" s="23"/>
      <c r="S1261" s="20"/>
      <c r="T1261" s="20" t="s">
        <v>18</v>
      </c>
      <c r="U1261" s="23"/>
      <c r="V1261" s="23"/>
      <c r="W1261" s="23"/>
      <c r="X1261" s="23"/>
      <c r="Y1261" s="24" t="s">
        <v>19</v>
      </c>
      <c r="Z1261" s="23"/>
      <c r="AA1261" s="23"/>
      <c r="AB1261" s="23"/>
      <c r="AC1261" s="24" t="s">
        <v>20</v>
      </c>
      <c r="AD1261" s="20"/>
      <c r="AE1261" s="20"/>
      <c r="AF1261" s="20"/>
      <c r="AG1261" s="20"/>
      <c r="AH1261" s="23"/>
      <c r="AI1261" s="24" t="s">
        <v>21</v>
      </c>
      <c r="AJ1261" s="23"/>
      <c r="AK1261" s="23"/>
      <c r="AL1261" s="20"/>
      <c r="AM1261" s="24" t="s">
        <v>31</v>
      </c>
      <c r="AN1261" s="20"/>
      <c r="AO1261" s="23"/>
      <c r="AP1261" s="23"/>
      <c r="AQ1261" s="23"/>
      <c r="AR1261" s="23"/>
      <c r="AS1261" s="24" t="s">
        <v>91</v>
      </c>
      <c r="AT1261" s="23"/>
      <c r="AU1261" s="23"/>
      <c r="AV1261" s="23"/>
      <c r="AW1261" s="24" t="s">
        <v>32</v>
      </c>
      <c r="AX1261" s="20"/>
      <c r="AY1261" s="20"/>
      <c r="AZ1261" s="20"/>
      <c r="BA1261" s="20"/>
      <c r="BB1261" s="23"/>
      <c r="BC1261" s="24" t="s">
        <v>22</v>
      </c>
      <c r="BD1261" s="23"/>
      <c r="BE1261" s="23"/>
      <c r="BF1261" s="23"/>
      <c r="BG1261" s="24" t="s">
        <v>33</v>
      </c>
      <c r="BH1261" s="20"/>
      <c r="BI1261" s="23"/>
      <c r="BJ1261" s="23"/>
      <c r="BK1261" s="23"/>
      <c r="BL1261" s="23"/>
      <c r="BM1261" s="24" t="s">
        <v>34</v>
      </c>
      <c r="BN1261" s="23"/>
      <c r="BO1261" s="23"/>
      <c r="BP1261" s="23"/>
      <c r="BQ1261" s="24" t="s">
        <v>89</v>
      </c>
      <c r="BR1261" s="20"/>
      <c r="BS1261" s="20"/>
      <c r="BT1261" s="20"/>
      <c r="BU1261" s="20"/>
      <c r="BV1261" s="23"/>
      <c r="BW1261" s="24" t="s">
        <v>35</v>
      </c>
      <c r="BX1261" s="23"/>
      <c r="BY1261" s="23"/>
      <c r="BZ1261" s="23"/>
      <c r="CA1261" s="24" t="s">
        <v>90</v>
      </c>
      <c r="CB1261" s="20"/>
      <c r="CC1261" s="23"/>
      <c r="CD1261" s="23"/>
      <c r="CE1261" s="23"/>
      <c r="CF1261" s="23"/>
      <c r="CG1261" s="24" t="s">
        <v>92</v>
      </c>
      <c r="CH1261" s="23"/>
      <c r="CI1261" s="23"/>
      <c r="CJ1261" s="23"/>
      <c r="CK1261" s="24" t="s">
        <v>36</v>
      </c>
      <c r="CL1261" s="24"/>
      <c r="CM1261" s="23"/>
      <c r="CN1261" s="23"/>
      <c r="CO1261" s="23"/>
      <c r="CP1261" s="23"/>
      <c r="CQ1261" s="24" t="s">
        <v>93</v>
      </c>
      <c r="CR1261" s="23"/>
      <c r="CS1261" s="23"/>
    </row>
    <row r="1262" spans="1:101" ht="18" customHeight="1" thickBot="1">
      <c r="A1262" s="23"/>
      <c r="B1262" s="33"/>
      <c r="C1262" s="23"/>
      <c r="D1262" s="7" t="s">
        <v>2</v>
      </c>
      <c r="E1262" s="8"/>
      <c r="F1262" s="8" t="s">
        <v>3</v>
      </c>
      <c r="G1262" s="9"/>
      <c r="H1262" s="10"/>
      <c r="I1262" s="7" t="s">
        <v>4</v>
      </c>
      <c r="J1262" s="8"/>
      <c r="K1262" s="8" t="s">
        <v>5</v>
      </c>
      <c r="L1262" s="9"/>
      <c r="M1262" s="23"/>
      <c r="N1262" s="251" t="s">
        <v>79</v>
      </c>
      <c r="O1262" s="252"/>
      <c r="P1262" s="253" t="s">
        <v>80</v>
      </c>
      <c r="Q1262" s="254"/>
      <c r="R1262" s="23"/>
      <c r="S1262" s="7" t="s">
        <v>11</v>
      </c>
      <c r="T1262" s="8"/>
      <c r="U1262" s="8" t="s">
        <v>12</v>
      </c>
      <c r="V1262" s="9"/>
      <c r="W1262" s="20"/>
      <c r="X1262" s="251" t="s">
        <v>79</v>
      </c>
      <c r="Y1262" s="252"/>
      <c r="Z1262" s="253" t="s">
        <v>80</v>
      </c>
      <c r="AA1262" s="254"/>
      <c r="AB1262" s="20"/>
      <c r="AC1262" s="7" t="s">
        <v>4</v>
      </c>
      <c r="AD1262" s="8"/>
      <c r="AE1262" s="8" t="s">
        <v>5</v>
      </c>
      <c r="AF1262" s="9"/>
      <c r="AG1262" s="20"/>
      <c r="AH1262" s="251" t="s">
        <v>0</v>
      </c>
      <c r="AI1262" s="252"/>
      <c r="AJ1262" s="253" t="s">
        <v>1</v>
      </c>
      <c r="AK1262" s="254"/>
      <c r="AL1262" s="20"/>
      <c r="AM1262" s="7" t="s">
        <v>11</v>
      </c>
      <c r="AN1262" s="8"/>
      <c r="AO1262" s="8" t="s">
        <v>12</v>
      </c>
      <c r="AP1262" s="9"/>
      <c r="AQ1262" s="23"/>
      <c r="AR1262" s="251" t="s">
        <v>0</v>
      </c>
      <c r="AS1262" s="252"/>
      <c r="AT1262" s="253" t="s">
        <v>1</v>
      </c>
      <c r="AU1262" s="254"/>
      <c r="AV1262" s="36"/>
      <c r="AW1262" s="7" t="s">
        <v>4</v>
      </c>
      <c r="AX1262" s="8"/>
      <c r="AY1262" s="8" t="s">
        <v>5</v>
      </c>
      <c r="AZ1262" s="9"/>
      <c r="BA1262" s="20"/>
      <c r="BB1262" s="251" t="s">
        <v>0</v>
      </c>
      <c r="BC1262" s="252"/>
      <c r="BD1262" s="253" t="s">
        <v>1</v>
      </c>
      <c r="BE1262" s="254"/>
      <c r="BF1262" s="36"/>
      <c r="BG1262" s="7" t="s">
        <v>11</v>
      </c>
      <c r="BH1262" s="8"/>
      <c r="BI1262" s="8" t="s">
        <v>12</v>
      </c>
      <c r="BJ1262" s="9"/>
      <c r="BK1262" s="36"/>
      <c r="BL1262" s="251" t="s">
        <v>0</v>
      </c>
      <c r="BM1262" s="252"/>
      <c r="BN1262" s="253" t="s">
        <v>1</v>
      </c>
      <c r="BO1262" s="254"/>
      <c r="BP1262" s="36"/>
      <c r="BQ1262" s="7" t="s">
        <v>4</v>
      </c>
      <c r="BR1262" s="8"/>
      <c r="BS1262" s="8" t="s">
        <v>5</v>
      </c>
      <c r="BT1262" s="9"/>
      <c r="BU1262" s="20"/>
      <c r="BV1262" s="251" t="s">
        <v>0</v>
      </c>
      <c r="BW1262" s="252"/>
      <c r="BX1262" s="253" t="s">
        <v>1</v>
      </c>
      <c r="BY1262" s="254"/>
      <c r="BZ1262" s="36"/>
      <c r="CA1262" s="7" t="s">
        <v>11</v>
      </c>
      <c r="CB1262" s="8"/>
      <c r="CC1262" s="8" t="s">
        <v>12</v>
      </c>
      <c r="CD1262" s="9"/>
      <c r="CE1262" s="36"/>
      <c r="CF1262" s="251" t="s">
        <v>0</v>
      </c>
      <c r="CG1262" s="252"/>
      <c r="CH1262" s="253" t="s">
        <v>1</v>
      </c>
      <c r="CI1262" s="254"/>
      <c r="CJ1262" s="23"/>
      <c r="CK1262" s="7" t="s">
        <v>23</v>
      </c>
      <c r="CL1262" s="8"/>
      <c r="CM1262" s="8" t="s">
        <v>24</v>
      </c>
      <c r="CN1262" s="9"/>
      <c r="CO1262" s="23"/>
      <c r="CP1262" s="251" t="s">
        <v>0</v>
      </c>
      <c r="CQ1262" s="252"/>
      <c r="CR1262" s="253" t="s">
        <v>1</v>
      </c>
      <c r="CS1262" s="254"/>
      <c r="CU1262" s="26" t="s">
        <v>25</v>
      </c>
      <c r="CW1262" s="50" t="s">
        <v>44</v>
      </c>
    </row>
    <row r="1263" spans="1:101" ht="18" customHeight="1" thickTop="1" thickBot="1">
      <c r="B1263" s="34">
        <v>1.69</v>
      </c>
      <c r="D1263" s="11">
        <v>1</v>
      </c>
      <c r="E1263" s="12">
        <v>0</v>
      </c>
      <c r="F1263" s="13">
        <v>0</v>
      </c>
      <c r="G1263" s="40">
        <f t="shared" ref="G1263" si="13316">-1/($E$4*$B1263)</f>
        <v>-0.62161569107192027</v>
      </c>
      <c r="H1263" s="10"/>
      <c r="I1263" s="11">
        <v>1</v>
      </c>
      <c r="J1263" s="12">
        <v>0</v>
      </c>
      <c r="K1263" s="13">
        <v>0</v>
      </c>
      <c r="L1263" s="14">
        <v>0</v>
      </c>
      <c r="N1263" s="1">
        <f t="shared" ref="N1263" si="13317">D1263*I1263+F1263*I1266-E1263*J1263-G1263*J1266</f>
        <v>0.46233016292133466</v>
      </c>
      <c r="O1263" s="4">
        <f t="shared" ref="O1263" si="13318">(D1263*J1263+E1263*I1263+F1263*J1266+G1263*I1266)</f>
        <v>0</v>
      </c>
      <c r="P1263" s="2">
        <f t="shared" ref="P1263" si="13319">D1263*K1263+F1263*K1266-E1263*L1263-G1263*L1266</f>
        <v>0</v>
      </c>
      <c r="Q1263" s="3">
        <f t="shared" ref="Q1263" si="13320">(D1263*L1263+E1263*K1263+F1263*L1266+G1263*K1266)</f>
        <v>-0.62161569107192027</v>
      </c>
      <c r="S1263" s="11">
        <v>1</v>
      </c>
      <c r="T1263" s="12">
        <v>0</v>
      </c>
      <c r="U1263" s="13">
        <v>0</v>
      </c>
      <c r="V1263" s="40">
        <f t="shared" ref="V1263" si="13321">-1/($T$4*$B1263)</f>
        <v>-1.1877077003841048</v>
      </c>
      <c r="W1263" s="20"/>
      <c r="X1263" s="1">
        <f t="shared" ref="X1263" si="13322">N1263*S1263+P1263*S1266-O1263*T1263-Q1263*T1266</f>
        <v>0.46233016292133466</v>
      </c>
      <c r="Y1263" s="4">
        <f t="shared" ref="Y1263" si="13323">(N1263*T1263+O1263*S1263+P1263*T1266+Q1263*S1266)</f>
        <v>0</v>
      </c>
      <c r="Z1263" s="2">
        <f t="shared" ref="Z1263" si="13324">N1263*U1263+P1263*U1266-O1263*V1263-Q1263*V1266</f>
        <v>0</v>
      </c>
      <c r="AA1263" s="3">
        <f t="shared" ref="AA1263" si="13325">(N1263*V1263+O1263*U1263+P1263*V1266+Q1263*U1266)</f>
        <v>-1.1707287856934272</v>
      </c>
      <c r="AB1263" s="20"/>
      <c r="AC1263" s="11">
        <v>1</v>
      </c>
      <c r="AD1263" s="12">
        <v>0</v>
      </c>
      <c r="AE1263" s="13">
        <v>0</v>
      </c>
      <c r="AF1263" s="14">
        <v>0</v>
      </c>
      <c r="AG1263" s="20"/>
      <c r="AH1263" s="1">
        <f t="shared" ref="AH1263" si="13326">X1263*AC1263+Z1263*AC1266-Y1263*AD1263-AA1263*AD1266</f>
        <v>-0.69454847175771517</v>
      </c>
      <c r="AI1263" s="4">
        <f t="shared" ref="AI1263" si="13327">(X1263*AD1263+Y1263*AC1263+Z1263*AD1266+AA1263*AC1266)</f>
        <v>0</v>
      </c>
      <c r="AJ1263" s="2">
        <f t="shared" ref="AJ1263" si="13328">X1263*AE1263+Z1263*AE1266-Y1263*AF1263-AA1263*AF1266</f>
        <v>0</v>
      </c>
      <c r="AK1263" s="3">
        <f t="shared" ref="AK1263" si="13329">(X1263*AF1263+Y1263*AE1263+Z1263*AF1266+AA1263*AE1266)</f>
        <v>-1.1707287856934272</v>
      </c>
      <c r="AL1263" s="20"/>
      <c r="AM1263" s="11">
        <v>1</v>
      </c>
      <c r="AN1263" s="12">
        <v>0</v>
      </c>
      <c r="AO1263" s="13">
        <v>0</v>
      </c>
      <c r="AP1263" s="40">
        <f t="shared" ref="AP1263" si="13330">-1/($AN$4*$B1263)</f>
        <v>-1.2342844729481872</v>
      </c>
      <c r="AR1263" s="1">
        <f t="shared" ref="AR1263" si="13331">AH1263*AM1263+AJ1263*AM1266-AI1263*AN1263-AK1263*AN1266</f>
        <v>-0.69454847175771517</v>
      </c>
      <c r="AS1263" s="4">
        <f t="shared" ref="AS1263" si="13332">(AH1263*AN1263+AI1263*AM1263+AJ1263*AN1266+AK1263*AM1266)</f>
        <v>0</v>
      </c>
      <c r="AT1263" s="2">
        <f t="shared" ref="AT1263" si="13333">AH1263*AO1263+AJ1263*AO1266-AI1263*AP1263-AK1263*AP1266</f>
        <v>0</v>
      </c>
      <c r="AU1263" s="3">
        <f t="shared" ref="AU1263" si="13334">(AH1263*AP1263+AI1263*AO1263+AJ1263*AP1266+AK1263*AO1266)</f>
        <v>-0.3134583912929868</v>
      </c>
      <c r="AV1263" s="20"/>
      <c r="AW1263" s="11">
        <v>1</v>
      </c>
      <c r="AX1263" s="12">
        <v>0</v>
      </c>
      <c r="AY1263" s="13">
        <v>0</v>
      </c>
      <c r="AZ1263" s="14">
        <v>0</v>
      </c>
      <c r="BA1263" s="20"/>
      <c r="BB1263" s="1">
        <f t="shared" ref="BB1263" si="13335">AR1263*AW1263+AT1263*AW1266-AS1263*AX1263-AU1263*AX1266</f>
        <v>-1.0042985352900924</v>
      </c>
      <c r="BC1263" s="4">
        <f t="shared" ref="BC1263" si="13336">(AR1263*AX1263+AS1263*AW1263+AT1263*AX1266+AU1263*AW1266)</f>
        <v>0</v>
      </c>
      <c r="BD1263" s="2">
        <f t="shared" ref="BD1263" si="13337">AR1263*AY1263+AT1263*AY1266-AS1263*AZ1263-AU1263*AZ1266</f>
        <v>0</v>
      </c>
      <c r="BE1263" s="3">
        <f t="shared" ref="BE1263" si="13338">(AR1263*AZ1263+AS1263*AY1263+AT1263*AZ1266+AU1263*AY1266)</f>
        <v>-0.3134583912929868</v>
      </c>
      <c r="BF1263" s="20"/>
      <c r="BG1263" s="11">
        <v>1</v>
      </c>
      <c r="BH1263" s="12">
        <v>0</v>
      </c>
      <c r="BI1263" s="13">
        <v>0</v>
      </c>
      <c r="BJ1263" s="40">
        <f t="shared" ref="BJ1263" si="13339">-1/($BH$4*$B1263)</f>
        <v>-1.1877077003841048</v>
      </c>
      <c r="BK1263" s="20"/>
      <c r="BL1263" s="1">
        <f t="shared" ref="BL1263" si="13340">BB1263*BG1263+BD1263*BG1266-BC1263*BH1263-BE1263*BH1266</f>
        <v>-1.0042985352900924</v>
      </c>
      <c r="BM1263" s="4">
        <f t="shared" ref="BM1263" si="13341">(BB1263*BH1263+BC1263*BG1263+BD1263*BH1266+BE1263*BG1266)</f>
        <v>0</v>
      </c>
      <c r="BN1263" s="2">
        <f t="shared" ref="BN1263" si="13342">BB1263*BI1263+BD1263*BI1266-BC1263*BJ1263-BE1263*BJ1266</f>
        <v>0</v>
      </c>
      <c r="BO1263" s="3">
        <f t="shared" ref="BO1263" si="13343">(BB1263*BJ1263+BC1263*BI1263+BD1263*BJ1266+BE1263*BI1266)</f>
        <v>0.87935471255553355</v>
      </c>
      <c r="BP1263" s="20"/>
      <c r="BQ1263" s="11">
        <v>1</v>
      </c>
      <c r="BR1263" s="12">
        <v>0</v>
      </c>
      <c r="BS1263" s="13">
        <v>0</v>
      </c>
      <c r="BT1263" s="14">
        <v>0</v>
      </c>
      <c r="BU1263" s="20"/>
      <c r="BV1263" s="1">
        <f t="shared" ref="BV1263" si="13344">BL1263*BQ1263+BN1263*BQ1266-BM1263*BR1263-BO1263*BR1266</f>
        <v>-0.24369594461419586</v>
      </c>
      <c r="BW1263" s="4">
        <f t="shared" ref="BW1263" si="13345">(BL1263*BR1263+BM1263*BQ1263+BN1263*BR1266+BO1263*BQ1266)</f>
        <v>0</v>
      </c>
      <c r="BX1263" s="2">
        <f t="shared" ref="BX1263" si="13346">BL1263*BS1263+BN1263*BS1266-BM1263*BT1263-BO1263*BT1266</f>
        <v>0</v>
      </c>
      <c r="BY1263" s="3">
        <f t="shared" ref="BY1263" si="13347">(BL1263*BT1263+BM1263*BS1263+BN1263*BT1266+BO1263*BS1266)</f>
        <v>0.87935471255553355</v>
      </c>
      <c r="BZ1263" s="20"/>
      <c r="CA1263" s="11">
        <v>1</v>
      </c>
      <c r="CB1263" s="12">
        <v>0</v>
      </c>
      <c r="CC1263" s="13">
        <v>0</v>
      </c>
      <c r="CD1263" s="40">
        <f t="shared" ref="CD1263" si="13348">-1/($CB$4*$B1263)</f>
        <v>-0.62161569107192027</v>
      </c>
      <c r="CE1263" s="20"/>
      <c r="CF1263" s="1">
        <f t="shared" ref="CF1263" si="13349">BV1263*CA1263+BX1263*CA1266-BW1263*CB1263-BY1263*CB1266</f>
        <v>-0.24369594461419586</v>
      </c>
      <c r="CG1263" s="4">
        <f t="shared" ref="CG1263" si="13350">(BV1263*CB1263+BW1263*CA1263+BX1263*CB1266+BY1263*CA1266)</f>
        <v>0</v>
      </c>
      <c r="CH1263" s="2">
        <f t="shared" ref="CH1263" si="13351">BV1263*CC1263+BX1263*CC1266-BW1263*CD1263-BY1263*CD1266</f>
        <v>0</v>
      </c>
      <c r="CI1263" s="3">
        <f t="shared" ref="CI1263" si="13352">(BV1263*CD1263+BW1263*CC1263+BX1263*CD1266+BY1263*CC1266)</f>
        <v>1.0308399355783113</v>
      </c>
      <c r="CJ1263" s="28"/>
      <c r="CK1263" s="11">
        <v>1</v>
      </c>
      <c r="CL1263" s="12">
        <v>0</v>
      </c>
      <c r="CM1263" s="13">
        <v>0</v>
      </c>
      <c r="CN1263" s="14">
        <v>0</v>
      </c>
      <c r="CP1263" s="1">
        <f t="shared" ref="CP1263" si="13353">CF1263*CK1263+CH1263*CK1266-CG1263*CL1263-CI1263*CL1266</f>
        <v>-0.24369594461419586</v>
      </c>
      <c r="CQ1263" s="4">
        <f t="shared" ref="CQ1263" si="13354">(CF1263*CL1263+CG1263*CK1263+CH1263*CL1266+CI1263*CK1266)</f>
        <v>1.0308399355783113</v>
      </c>
      <c r="CR1263" s="2">
        <f t="shared" ref="CR1263" si="13355">CF1263*CM1263+CH1263*CM1266-CG1263*CN1263-CI1263*CN1266</f>
        <v>0</v>
      </c>
      <c r="CS1263" s="3">
        <f t="shared" ref="CS1263" si="13356">(CF1263*CN1263+CG1263*CM1263+CH1263*CN1266+CI1263*CM1266)</f>
        <v>1.0308399355783113</v>
      </c>
      <c r="CU1263" s="29">
        <f t="shared" ref="CU1263" si="13357">20*LOG(((1+$CL$4)/$CL$4)/((CP1263+CP1266)^2+(CQ1263+CQ1266)^2)^0.5)</f>
        <v>-1.5185707561957119E-2</v>
      </c>
      <c r="CW1263" s="51">
        <f t="shared" ref="CW1263" si="13358">((CP1263^2+CQ1263^2)^0.5)/((CP1266^2+CQ1266^2)^0.5)</f>
        <v>1.1215521707950054</v>
      </c>
    </row>
    <row r="1264" spans="1:101" ht="18" customHeight="1" thickBot="1">
      <c r="D1264" s="11"/>
      <c r="E1264" s="13"/>
      <c r="F1264" s="13"/>
      <c r="G1264" s="15"/>
      <c r="H1264" s="10"/>
      <c r="I1264" s="11"/>
      <c r="J1264" s="13"/>
      <c r="K1264" s="13"/>
      <c r="L1264" s="15"/>
      <c r="N1264" s="5"/>
      <c r="Q1264" s="6"/>
      <c r="S1264" s="11"/>
      <c r="T1264" s="13"/>
      <c r="U1264" s="13"/>
      <c r="V1264" s="15"/>
      <c r="W1264" s="20"/>
      <c r="X1264" s="5"/>
      <c r="AA1264" s="6"/>
      <c r="AB1264" s="20"/>
      <c r="AC1264" s="11"/>
      <c r="AD1264" s="13"/>
      <c r="AE1264" s="13"/>
      <c r="AF1264" s="15"/>
      <c r="AG1264" s="20"/>
      <c r="AH1264" s="5"/>
      <c r="AK1264" s="6"/>
      <c r="AL1264" s="20"/>
      <c r="AM1264" s="11"/>
      <c r="AN1264" s="13"/>
      <c r="AO1264" s="13"/>
      <c r="AP1264" s="15"/>
      <c r="AR1264" s="5"/>
      <c r="AU1264" s="6"/>
      <c r="AW1264" s="11"/>
      <c r="AX1264" s="13"/>
      <c r="AY1264" s="13"/>
      <c r="AZ1264" s="15"/>
      <c r="BA1264" s="20"/>
      <c r="BB1264" s="5"/>
      <c r="BE1264" s="6"/>
      <c r="BG1264" s="11"/>
      <c r="BH1264" s="13"/>
      <c r="BI1264" s="13"/>
      <c r="BJ1264" s="15"/>
      <c r="BL1264" s="5"/>
      <c r="BO1264" s="6"/>
      <c r="BQ1264" s="11"/>
      <c r="BR1264" s="13"/>
      <c r="BS1264" s="13"/>
      <c r="BT1264" s="15"/>
      <c r="BU1264" s="20"/>
      <c r="BV1264" s="5"/>
      <c r="BY1264" s="6"/>
      <c r="CA1264" s="11"/>
      <c r="CB1264" s="13"/>
      <c r="CC1264" s="13"/>
      <c r="CD1264" s="15"/>
      <c r="CF1264" s="5"/>
      <c r="CI1264" s="6"/>
      <c r="CK1264" s="11"/>
      <c r="CL1264" s="13"/>
      <c r="CM1264" s="13"/>
      <c r="CN1264" s="15"/>
      <c r="CP1264" s="5"/>
      <c r="CS1264" s="6"/>
      <c r="CW1264" s="52"/>
    </row>
    <row r="1265" spans="1:101" ht="18" customHeight="1" thickBot="1">
      <c r="D1265" s="11" t="s">
        <v>6</v>
      </c>
      <c r="E1265" s="13"/>
      <c r="F1265" s="13" t="s">
        <v>7</v>
      </c>
      <c r="G1265" s="15"/>
      <c r="H1265" s="10"/>
      <c r="I1265" s="11" t="s">
        <v>8</v>
      </c>
      <c r="J1265" s="13"/>
      <c r="K1265" s="13" t="s">
        <v>9</v>
      </c>
      <c r="L1265" s="15"/>
      <c r="N1265" s="251" t="s">
        <v>26</v>
      </c>
      <c r="O1265" s="252"/>
      <c r="P1265" s="253" t="s">
        <v>27</v>
      </c>
      <c r="Q1265" s="254"/>
      <c r="S1265" s="11" t="s">
        <v>13</v>
      </c>
      <c r="T1265" s="13"/>
      <c r="U1265" s="13" t="s">
        <v>14</v>
      </c>
      <c r="V1265" s="15"/>
      <c r="W1265" s="20"/>
      <c r="X1265" s="251" t="s">
        <v>26</v>
      </c>
      <c r="Y1265" s="252"/>
      <c r="Z1265" s="253" t="s">
        <v>27</v>
      </c>
      <c r="AA1265" s="254"/>
      <c r="AB1265" s="20"/>
      <c r="AC1265" s="11" t="s">
        <v>8</v>
      </c>
      <c r="AD1265" s="13"/>
      <c r="AE1265" s="13" t="s">
        <v>9</v>
      </c>
      <c r="AF1265" s="15"/>
      <c r="AG1265" s="20"/>
      <c r="AH1265" s="251" t="s">
        <v>26</v>
      </c>
      <c r="AI1265" s="252"/>
      <c r="AJ1265" s="253" t="s">
        <v>27</v>
      </c>
      <c r="AK1265" s="254"/>
      <c r="AL1265" s="20"/>
      <c r="AM1265" s="11" t="s">
        <v>13</v>
      </c>
      <c r="AN1265" s="13"/>
      <c r="AO1265" s="13" t="s">
        <v>14</v>
      </c>
      <c r="AP1265" s="15"/>
      <c r="AR1265" s="251" t="s">
        <v>26</v>
      </c>
      <c r="AS1265" s="252"/>
      <c r="AT1265" s="253" t="s">
        <v>27</v>
      </c>
      <c r="AU1265" s="254"/>
      <c r="AV1265" s="36"/>
      <c r="AW1265" s="11" t="s">
        <v>8</v>
      </c>
      <c r="AX1265" s="13"/>
      <c r="AY1265" s="13" t="s">
        <v>9</v>
      </c>
      <c r="AZ1265" s="15"/>
      <c r="BA1265" s="20"/>
      <c r="BB1265" s="251" t="s">
        <v>26</v>
      </c>
      <c r="BC1265" s="252"/>
      <c r="BD1265" s="253" t="s">
        <v>27</v>
      </c>
      <c r="BE1265" s="254"/>
      <c r="BF1265" s="36"/>
      <c r="BG1265" s="11" t="s">
        <v>13</v>
      </c>
      <c r="BH1265" s="13"/>
      <c r="BI1265" s="13" t="s">
        <v>14</v>
      </c>
      <c r="BJ1265" s="15"/>
      <c r="BK1265" s="36"/>
      <c r="BL1265" s="251" t="s">
        <v>26</v>
      </c>
      <c r="BM1265" s="252"/>
      <c r="BN1265" s="253" t="s">
        <v>27</v>
      </c>
      <c r="BO1265" s="254"/>
      <c r="BP1265" s="36"/>
      <c r="BQ1265" s="11" t="s">
        <v>8</v>
      </c>
      <c r="BR1265" s="13"/>
      <c r="BS1265" s="13" t="s">
        <v>9</v>
      </c>
      <c r="BT1265" s="15"/>
      <c r="BU1265" s="20"/>
      <c r="BV1265" s="251" t="s">
        <v>26</v>
      </c>
      <c r="BW1265" s="252"/>
      <c r="BX1265" s="253" t="s">
        <v>27</v>
      </c>
      <c r="BY1265" s="254"/>
      <c r="BZ1265" s="36"/>
      <c r="CA1265" s="11" t="s">
        <v>13</v>
      </c>
      <c r="CB1265" s="13"/>
      <c r="CC1265" s="13" t="s">
        <v>14</v>
      </c>
      <c r="CD1265" s="15"/>
      <c r="CE1265" s="36"/>
      <c r="CF1265" s="251" t="s">
        <v>26</v>
      </c>
      <c r="CG1265" s="252"/>
      <c r="CH1265" s="253" t="s">
        <v>27</v>
      </c>
      <c r="CI1265" s="254"/>
      <c r="CK1265" s="11" t="s">
        <v>28</v>
      </c>
      <c r="CL1265" s="13"/>
      <c r="CM1265" s="13" t="s">
        <v>29</v>
      </c>
      <c r="CN1265" s="15"/>
      <c r="CP1265" s="251" t="s">
        <v>26</v>
      </c>
      <c r="CQ1265" s="252"/>
      <c r="CR1265" s="253" t="s">
        <v>27</v>
      </c>
      <c r="CS1265" s="254"/>
      <c r="CU1265" s="38" t="s">
        <v>37</v>
      </c>
      <c r="CW1265" s="53" t="s">
        <v>45</v>
      </c>
    </row>
    <row r="1266" spans="1:101" ht="18" customHeight="1" thickTop="1" thickBot="1">
      <c r="D1266" s="16">
        <v>0</v>
      </c>
      <c r="E1266" s="17">
        <v>0</v>
      </c>
      <c r="F1266" s="18">
        <v>1</v>
      </c>
      <c r="G1266" s="19">
        <v>0</v>
      </c>
      <c r="H1266" s="10"/>
      <c r="I1266" s="16">
        <v>0</v>
      </c>
      <c r="J1266" s="17">
        <f t="shared" ref="J1266" si="13359">-1/($J$4*$B1263)</f>
        <v>-0.86495538127665683</v>
      </c>
      <c r="K1266" s="18">
        <v>1</v>
      </c>
      <c r="L1266" s="19">
        <v>0</v>
      </c>
      <c r="N1266" s="1">
        <f t="shared" ref="N1266" si="13360">D1266*I1263+F1266*I1266-E1266*J1263-G1266*J1266</f>
        <v>0</v>
      </c>
      <c r="O1266" s="4">
        <f t="shared" ref="O1266" si="13361">(D1266*J1263+E1266*I1263+F1266*J1266+G1266*I1266)</f>
        <v>-0.86495538127665683</v>
      </c>
      <c r="P1266" s="2">
        <f t="shared" ref="P1266" si="13362">D1266*K1263+F1266*K1266-E1266*L1263-G1266*L1266</f>
        <v>1</v>
      </c>
      <c r="Q1266" s="3">
        <f t="shared" ref="Q1266" si="13363">(D1266*L1263+E1266*K1263+F1266*L1266+G1266*K1266)</f>
        <v>0</v>
      </c>
      <c r="S1266" s="16">
        <v>0</v>
      </c>
      <c r="T1266" s="17">
        <v>0</v>
      </c>
      <c r="U1266" s="18">
        <v>1</v>
      </c>
      <c r="V1266" s="19">
        <v>0</v>
      </c>
      <c r="W1266" s="20"/>
      <c r="X1266" s="1">
        <f t="shared" ref="X1266" si="13364">N1266*S1263+P1266*S1266-O1266*T1263-Q1266*T1266</f>
        <v>0</v>
      </c>
      <c r="Y1266" s="4">
        <f t="shared" ref="Y1266" si="13365">(N1266*T1263+O1266*S1263+P1266*T1266+Q1266*S1266)</f>
        <v>-0.86495538127665683</v>
      </c>
      <c r="Z1266" s="2">
        <f t="shared" ref="Z1266" si="13366">N1266*U1263+P1266*U1266-O1266*V1263-Q1266*V1266</f>
        <v>-2.7314166830954667E-2</v>
      </c>
      <c r="AA1266" s="3">
        <f t="shared" ref="AA1266" si="13367">(N1266*V1263+O1266*U1263+P1266*V1266+Q1266*U1266)</f>
        <v>0</v>
      </c>
      <c r="AB1266" s="20"/>
      <c r="AC1266" s="16">
        <v>0</v>
      </c>
      <c r="AD1266" s="17">
        <f t="shared" ref="AD1266" si="13368">-1/($AD$4*$B1263)</f>
        <v>-0.98816963315190554</v>
      </c>
      <c r="AE1266" s="18">
        <v>1</v>
      </c>
      <c r="AF1266" s="19">
        <v>0</v>
      </c>
      <c r="AG1266" s="20"/>
      <c r="AH1266" s="1">
        <f t="shared" ref="AH1266" si="13369">X1266*AC1263+Z1266*AC1266-Y1266*AD1263-AA1266*AD1266</f>
        <v>0</v>
      </c>
      <c r="AI1266" s="4">
        <f t="shared" ref="AI1266" si="13370">(X1266*AD1263+Y1266*AC1263+Z1266*AD1266+AA1266*AC1266)</f>
        <v>-0.83796435105946243</v>
      </c>
      <c r="AJ1266" s="2">
        <f t="shared" ref="AJ1266" si="13371">X1266*AE1263+Z1266*AE1266-Y1266*AF1263-AA1266*AF1266</f>
        <v>-2.7314166830954667E-2</v>
      </c>
      <c r="AK1266" s="3">
        <f t="shared" ref="AK1266" si="13372">(X1266*AF1263+Y1266*AE1263+Z1266*AF1266+AA1266*AE1266)</f>
        <v>0</v>
      </c>
      <c r="AL1266" s="20"/>
      <c r="AM1266" s="16">
        <v>0</v>
      </c>
      <c r="AN1266" s="17">
        <v>0</v>
      </c>
      <c r="AO1266" s="18">
        <v>1</v>
      </c>
      <c r="AP1266" s="19">
        <v>0</v>
      </c>
      <c r="AR1266" s="1">
        <f t="shared" ref="AR1266" si="13373">AH1266*AM1263+AJ1266*AM1266-AI1266*AN1263-AK1266*AN1266</f>
        <v>0</v>
      </c>
      <c r="AS1266" s="4">
        <f t="shared" ref="AS1266" si="13374">(AH1266*AN1263+AI1266*AM1263+AJ1266*AN1266+AK1266*AM1266)</f>
        <v>-0.83796435105946243</v>
      </c>
      <c r="AT1266" s="2">
        <f t="shared" ref="AT1266" si="13375">AH1266*AO1263+AJ1266*AO1266-AI1266*AP1263-AK1266*AP1266</f>
        <v>-1.0616005542277529</v>
      </c>
      <c r="AU1266" s="3">
        <f t="shared" ref="AU1266" si="13376">(AH1266*AP1263+AI1266*AO1263+AJ1266*AP1266+AK1266*AO1266)</f>
        <v>0</v>
      </c>
      <c r="AV1266" s="20"/>
      <c r="AW1266" s="16">
        <v>0</v>
      </c>
      <c r="AX1266" s="17">
        <f t="shared" ref="AX1266" si="13377">-1/($AX$4*$B1263)</f>
        <v>-0.98816963315190554</v>
      </c>
      <c r="AY1266" s="18">
        <v>1</v>
      </c>
      <c r="AZ1266" s="19">
        <v>0</v>
      </c>
      <c r="BA1266" s="20"/>
      <c r="BB1266" s="1">
        <f t="shared" ref="BB1266" si="13378">AR1266*AW1263+AT1266*AW1266-AS1266*AX1263-AU1266*AX1266</f>
        <v>0</v>
      </c>
      <c r="BC1266" s="4">
        <f t="shared" ref="BC1266" si="13379">(AR1266*AX1263+AS1266*AW1263+AT1266*AX1266+AU1266*AW1266)</f>
        <v>0.21107707916563567</v>
      </c>
      <c r="BD1266" s="2">
        <f t="shared" ref="BD1266" si="13380">AR1266*AY1263+AT1266*AY1266-AS1266*AZ1263-AU1266*AZ1266</f>
        <v>-1.0616005542277529</v>
      </c>
      <c r="BE1266" s="3">
        <f t="shared" ref="BE1266" si="13381">(AR1266*AZ1263+AS1266*AY1263+AT1266*AZ1266+AU1266*AY1266)</f>
        <v>0</v>
      </c>
      <c r="BF1266" s="20"/>
      <c r="BG1266" s="16">
        <v>0</v>
      </c>
      <c r="BH1266" s="17">
        <v>0</v>
      </c>
      <c r="BI1266" s="18">
        <v>1</v>
      </c>
      <c r="BJ1266" s="19">
        <v>0</v>
      </c>
      <c r="BK1266" s="20"/>
      <c r="BL1266" s="1">
        <f t="shared" ref="BL1266" si="13382">BB1266*BG1263+BD1266*BG1266-BC1266*BH1263-BE1266*BH1266</f>
        <v>0</v>
      </c>
      <c r="BM1266" s="4">
        <f t="shared" ref="BM1266" si="13383">(BB1266*BH1263+BC1266*BG1263+BD1266*BH1266+BE1266*BG1266)</f>
        <v>0.21107707916563567</v>
      </c>
      <c r="BN1266" s="2">
        <f t="shared" ref="BN1266" si="13384">BB1266*BI1263+BD1266*BI1266-BC1266*BJ1263-BE1266*BJ1266</f>
        <v>-0.81090268192814219</v>
      </c>
      <c r="BO1266" s="3">
        <f t="shared" ref="BO1266" si="13385">(BB1266*BJ1263+BC1266*BI1263+BD1266*BJ1266+BE1266*BI1266)</f>
        <v>0</v>
      </c>
      <c r="BP1266" s="20"/>
      <c r="BQ1266" s="16">
        <v>0</v>
      </c>
      <c r="BR1266" s="17">
        <f t="shared" ref="BR1266" si="13386">-1/($BR$4*$B1263)</f>
        <v>-0.86495538127665683</v>
      </c>
      <c r="BS1266" s="18">
        <v>1</v>
      </c>
      <c r="BT1266" s="19">
        <v>0</v>
      </c>
      <c r="BU1266" s="20"/>
      <c r="BV1266" s="1">
        <f t="shared" ref="BV1266" si="13387">BL1266*BQ1263+BN1266*BQ1266-BM1266*BR1263-BO1266*BR1266</f>
        <v>0</v>
      </c>
      <c r="BW1266" s="4">
        <f t="shared" ref="BW1266" si="13388">(BL1266*BR1263+BM1266*BQ1263+BN1266*BR1266+BO1266*BQ1266)</f>
        <v>0.9124717175910555</v>
      </c>
      <c r="BX1266" s="2">
        <f t="shared" ref="BX1266" si="13389">BL1266*BS1263+BN1266*BS1266-BM1266*BT1263-BO1266*BT1266</f>
        <v>-0.81090268192814219</v>
      </c>
      <c r="BY1266" s="3">
        <f t="shared" ref="BY1266" si="13390">(BL1266*BT1263+BM1266*BS1263+BN1266*BT1266+BO1266*BS1266)</f>
        <v>0</v>
      </c>
      <c r="BZ1266" s="20"/>
      <c r="CA1266" s="16">
        <v>0</v>
      </c>
      <c r="CB1266" s="17">
        <v>0</v>
      </c>
      <c r="CC1266" s="18">
        <v>1</v>
      </c>
      <c r="CD1266" s="19">
        <v>0</v>
      </c>
      <c r="CE1266" s="20"/>
      <c r="CF1266" s="1">
        <f t="shared" ref="CF1266" si="13391">BV1266*CA1263+BX1266*CA1266-BW1266*CB1263-BY1266*CB1266</f>
        <v>0</v>
      </c>
      <c r="CG1266" s="4">
        <f t="shared" ref="CG1266" si="13392">(BV1266*CB1263+BW1266*CA1263+BX1266*CB1266+BY1266*CA1266)</f>
        <v>0.9124717175910555</v>
      </c>
      <c r="CH1266" s="2">
        <f t="shared" ref="CH1266" si="13393">BV1266*CC1263+BX1266*CC1266-BW1266*CD1263-BY1266*CD1266</f>
        <v>-0.24369594461419619</v>
      </c>
      <c r="CI1266" s="3">
        <f t="shared" ref="CI1266" si="13394">(BV1266*CD1263+BW1266*CC1263+BX1266*CD1266+BY1266*CC1266)</f>
        <v>0</v>
      </c>
      <c r="CK1266" s="16">
        <f t="shared" ref="CK1266" si="13395">1/$CL$4</f>
        <v>1</v>
      </c>
      <c r="CL1266" s="17">
        <v>0</v>
      </c>
      <c r="CM1266" s="18">
        <v>1</v>
      </c>
      <c r="CN1266" s="19">
        <v>0</v>
      </c>
      <c r="CP1266" s="1">
        <f t="shared" ref="CP1266" si="13396">CF1266*CK1263+CH1266*CK1266-CG1266*CL1263-CI1266*CL1266</f>
        <v>-0.24369594461419619</v>
      </c>
      <c r="CQ1266" s="4">
        <f t="shared" ref="CQ1266" si="13397">(CF1266*CL1263+CG1266*CK1263+CH1266*CL1266+CI1266*CK1266)</f>
        <v>0.9124717175910555</v>
      </c>
      <c r="CR1266" s="2">
        <f t="shared" ref="CR1266" si="13398">CF1266*CM1263+CH1266*CM1266-CG1266*CN1263-CI1266*CN1266</f>
        <v>-0.24369594461419619</v>
      </c>
      <c r="CS1266" s="3">
        <f t="shared" ref="CS1266" si="13399">(CF1266*CN1263+CG1266*CM1263+CH1266*CN1266+CI1266*CM1266)</f>
        <v>0</v>
      </c>
      <c r="CU1266" s="39">
        <f t="shared" ref="CU1266" si="13400">(180/PI())*ATAN(-1*(CQ1263/CP1263))</f>
        <v>76.699173038838993</v>
      </c>
      <c r="CW1266" s="54">
        <f t="shared" ref="CW1266" si="13401">20*LOG(((1-(10^(CU1263/20)^2)*(1-((1-CW1263)/(1+CW1263))^2))^0.5))</f>
        <v>-21.699457358848527</v>
      </c>
    </row>
    <row r="1267" spans="1:101" ht="18" customHeight="1">
      <c r="E1267" s="20"/>
      <c r="F1267" s="20"/>
      <c r="G1267" s="20"/>
      <c r="H1267" s="20"/>
      <c r="I1267" s="20"/>
      <c r="J1267" s="20"/>
      <c r="K1267" s="20"/>
      <c r="L1267" s="20"/>
      <c r="M1267" s="20"/>
      <c r="N1267" s="20"/>
      <c r="O1267" s="20"/>
      <c r="P1267" s="20"/>
      <c r="Q1267" s="20"/>
      <c r="R1267" s="20"/>
      <c r="S1267" s="20"/>
      <c r="T1267" s="20"/>
      <c r="U1267" s="20"/>
      <c r="V1267" s="20"/>
      <c r="W1267" s="20"/>
      <c r="X1267" s="20"/>
      <c r="Y1267" s="20"/>
      <c r="Z1267" s="20"/>
      <c r="AA1267" s="20"/>
      <c r="AB1267" s="30"/>
      <c r="AC1267" s="20"/>
      <c r="AD1267" s="20"/>
      <c r="AE1267" s="20"/>
      <c r="AF1267" s="20"/>
      <c r="AG1267" s="20"/>
      <c r="AH1267" s="20"/>
      <c r="AI1267" s="20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  <c r="BA1267" s="20"/>
      <c r="BB1267" s="20"/>
      <c r="BC1267" s="20"/>
      <c r="BD1267" s="20"/>
      <c r="BE1267" s="20"/>
      <c r="BF1267" s="20"/>
      <c r="BG1267" s="20"/>
      <c r="BH1267" s="20"/>
      <c r="BI1267" s="20"/>
      <c r="BJ1267" s="20"/>
      <c r="BK1267" s="20"/>
      <c r="BL1267" s="20"/>
      <c r="BM1267" s="20"/>
      <c r="BN1267" s="20"/>
      <c r="BO1267" s="20"/>
      <c r="BP1267" s="20"/>
      <c r="BQ1267" s="20"/>
      <c r="BR1267" s="20"/>
      <c r="BS1267" s="20"/>
      <c r="BT1267" s="20"/>
      <c r="BU1267" s="20"/>
      <c r="BV1267" s="20"/>
      <c r="BW1267" s="20"/>
      <c r="BX1267" s="20"/>
      <c r="BY1267" s="20"/>
      <c r="BZ1267" s="20"/>
      <c r="CA1267" s="20"/>
      <c r="CB1267" s="20"/>
      <c r="CC1267" s="20"/>
      <c r="CD1267" s="20"/>
      <c r="CE1267" s="20"/>
      <c r="CF1267" s="20"/>
      <c r="CG1267" s="20"/>
      <c r="CH1267" s="20"/>
      <c r="CI1267" s="20"/>
      <c r="CJ1267" s="20"/>
      <c r="CK1267" s="20"/>
      <c r="CL1267" s="20"/>
    </row>
    <row r="1268" spans="1:101" ht="18" customHeight="1"/>
    <row r="1269" spans="1:101" ht="18" customHeight="1" thickBot="1">
      <c r="A1269" s="23"/>
      <c r="B1269" s="23"/>
      <c r="C1269" s="23"/>
      <c r="D1269" s="20" t="s">
        <v>15</v>
      </c>
      <c r="E1269" s="20"/>
      <c r="F1269" s="20"/>
      <c r="G1269" s="20"/>
      <c r="H1269" s="20"/>
      <c r="I1269" s="20" t="s">
        <v>16</v>
      </c>
      <c r="J1269" s="20"/>
      <c r="K1269" s="20"/>
      <c r="L1269" s="20"/>
      <c r="M1269" s="23"/>
      <c r="N1269" s="23"/>
      <c r="O1269" s="24" t="s">
        <v>17</v>
      </c>
      <c r="P1269" s="23"/>
      <c r="Q1269" s="23"/>
      <c r="R1269" s="23"/>
      <c r="S1269" s="20"/>
      <c r="T1269" s="20" t="s">
        <v>18</v>
      </c>
      <c r="U1269" s="23"/>
      <c r="V1269" s="23"/>
      <c r="W1269" s="23"/>
      <c r="X1269" s="23"/>
      <c r="Y1269" s="24" t="s">
        <v>19</v>
      </c>
      <c r="Z1269" s="23"/>
      <c r="AA1269" s="23"/>
      <c r="AB1269" s="23"/>
      <c r="AC1269" s="24" t="s">
        <v>20</v>
      </c>
      <c r="AD1269" s="20"/>
      <c r="AE1269" s="20"/>
      <c r="AF1269" s="20"/>
      <c r="AG1269" s="20"/>
      <c r="AH1269" s="23"/>
      <c r="AI1269" s="24" t="s">
        <v>21</v>
      </c>
      <c r="AJ1269" s="23"/>
      <c r="AK1269" s="23"/>
      <c r="AL1269" s="20"/>
      <c r="AM1269" s="24" t="s">
        <v>31</v>
      </c>
      <c r="AN1269" s="20"/>
      <c r="AO1269" s="23"/>
      <c r="AP1269" s="23"/>
      <c r="AQ1269" s="23"/>
      <c r="AR1269" s="23"/>
      <c r="AS1269" s="24" t="s">
        <v>91</v>
      </c>
      <c r="AT1269" s="23"/>
      <c r="AU1269" s="23"/>
      <c r="AV1269" s="23"/>
      <c r="AW1269" s="24" t="s">
        <v>32</v>
      </c>
      <c r="AX1269" s="20"/>
      <c r="AY1269" s="20"/>
      <c r="AZ1269" s="20"/>
      <c r="BA1269" s="20"/>
      <c r="BB1269" s="23"/>
      <c r="BC1269" s="24" t="s">
        <v>22</v>
      </c>
      <c r="BD1269" s="23"/>
      <c r="BE1269" s="23"/>
      <c r="BF1269" s="23"/>
      <c r="BG1269" s="24" t="s">
        <v>33</v>
      </c>
      <c r="BH1269" s="20"/>
      <c r="BI1269" s="23"/>
      <c r="BJ1269" s="23"/>
      <c r="BK1269" s="23"/>
      <c r="BL1269" s="23"/>
      <c r="BM1269" s="24" t="s">
        <v>34</v>
      </c>
      <c r="BN1269" s="23"/>
      <c r="BO1269" s="23"/>
      <c r="BP1269" s="23"/>
      <c r="BQ1269" s="24" t="s">
        <v>89</v>
      </c>
      <c r="BR1269" s="20"/>
      <c r="BS1269" s="20"/>
      <c r="BT1269" s="20"/>
      <c r="BU1269" s="20"/>
      <c r="BV1269" s="23"/>
      <c r="BW1269" s="24" t="s">
        <v>35</v>
      </c>
      <c r="BX1269" s="23"/>
      <c r="BY1269" s="23"/>
      <c r="BZ1269" s="23"/>
      <c r="CA1269" s="24" t="s">
        <v>90</v>
      </c>
      <c r="CB1269" s="20"/>
      <c r="CC1269" s="23"/>
      <c r="CD1269" s="23"/>
      <c r="CE1269" s="23"/>
      <c r="CF1269" s="23"/>
      <c r="CG1269" s="24" t="s">
        <v>92</v>
      </c>
      <c r="CH1269" s="23"/>
      <c r="CI1269" s="23"/>
      <c r="CJ1269" s="23"/>
      <c r="CK1269" s="24" t="s">
        <v>36</v>
      </c>
      <c r="CL1269" s="24"/>
      <c r="CM1269" s="23"/>
      <c r="CN1269" s="23"/>
      <c r="CO1269" s="23"/>
      <c r="CP1269" s="23"/>
      <c r="CQ1269" s="24" t="s">
        <v>93</v>
      </c>
      <c r="CR1269" s="23"/>
      <c r="CS1269" s="23"/>
    </row>
    <row r="1270" spans="1:101" ht="18" customHeight="1" thickBot="1">
      <c r="A1270" s="23"/>
      <c r="B1270" s="33"/>
      <c r="C1270" s="23"/>
      <c r="D1270" s="7" t="s">
        <v>2</v>
      </c>
      <c r="E1270" s="8"/>
      <c r="F1270" s="8" t="s">
        <v>3</v>
      </c>
      <c r="G1270" s="9"/>
      <c r="H1270" s="10"/>
      <c r="I1270" s="7" t="s">
        <v>4</v>
      </c>
      <c r="J1270" s="8"/>
      <c r="K1270" s="8" t="s">
        <v>5</v>
      </c>
      <c r="L1270" s="9"/>
      <c r="M1270" s="23"/>
      <c r="N1270" s="251" t="s">
        <v>79</v>
      </c>
      <c r="O1270" s="252"/>
      <c r="P1270" s="253" t="s">
        <v>80</v>
      </c>
      <c r="Q1270" s="254"/>
      <c r="R1270" s="23"/>
      <c r="S1270" s="7" t="s">
        <v>11</v>
      </c>
      <c r="T1270" s="8"/>
      <c r="U1270" s="8" t="s">
        <v>12</v>
      </c>
      <c r="V1270" s="9"/>
      <c r="W1270" s="20"/>
      <c r="X1270" s="251" t="s">
        <v>79</v>
      </c>
      <c r="Y1270" s="252"/>
      <c r="Z1270" s="253" t="s">
        <v>80</v>
      </c>
      <c r="AA1270" s="254"/>
      <c r="AB1270" s="20"/>
      <c r="AC1270" s="7" t="s">
        <v>4</v>
      </c>
      <c r="AD1270" s="8"/>
      <c r="AE1270" s="8" t="s">
        <v>5</v>
      </c>
      <c r="AF1270" s="9"/>
      <c r="AG1270" s="20"/>
      <c r="AH1270" s="251" t="s">
        <v>0</v>
      </c>
      <c r="AI1270" s="252"/>
      <c r="AJ1270" s="253" t="s">
        <v>1</v>
      </c>
      <c r="AK1270" s="254"/>
      <c r="AL1270" s="20"/>
      <c r="AM1270" s="7" t="s">
        <v>11</v>
      </c>
      <c r="AN1270" s="8"/>
      <c r="AO1270" s="8" t="s">
        <v>12</v>
      </c>
      <c r="AP1270" s="9"/>
      <c r="AQ1270" s="23"/>
      <c r="AR1270" s="251" t="s">
        <v>0</v>
      </c>
      <c r="AS1270" s="252"/>
      <c r="AT1270" s="253" t="s">
        <v>1</v>
      </c>
      <c r="AU1270" s="254"/>
      <c r="AV1270" s="36"/>
      <c r="AW1270" s="7" t="s">
        <v>4</v>
      </c>
      <c r="AX1270" s="8"/>
      <c r="AY1270" s="8" t="s">
        <v>5</v>
      </c>
      <c r="AZ1270" s="9"/>
      <c r="BA1270" s="20"/>
      <c r="BB1270" s="251" t="s">
        <v>0</v>
      </c>
      <c r="BC1270" s="252"/>
      <c r="BD1270" s="253" t="s">
        <v>1</v>
      </c>
      <c r="BE1270" s="254"/>
      <c r="BF1270" s="36"/>
      <c r="BG1270" s="7" t="s">
        <v>11</v>
      </c>
      <c r="BH1270" s="8"/>
      <c r="BI1270" s="8" t="s">
        <v>12</v>
      </c>
      <c r="BJ1270" s="9"/>
      <c r="BK1270" s="36"/>
      <c r="BL1270" s="251" t="s">
        <v>0</v>
      </c>
      <c r="BM1270" s="252"/>
      <c r="BN1270" s="253" t="s">
        <v>1</v>
      </c>
      <c r="BO1270" s="254"/>
      <c r="BP1270" s="36"/>
      <c r="BQ1270" s="7" t="s">
        <v>4</v>
      </c>
      <c r="BR1270" s="8"/>
      <c r="BS1270" s="8" t="s">
        <v>5</v>
      </c>
      <c r="BT1270" s="9"/>
      <c r="BU1270" s="20"/>
      <c r="BV1270" s="251" t="s">
        <v>0</v>
      </c>
      <c r="BW1270" s="252"/>
      <c r="BX1270" s="253" t="s">
        <v>1</v>
      </c>
      <c r="BY1270" s="254"/>
      <c r="BZ1270" s="36"/>
      <c r="CA1270" s="7" t="s">
        <v>11</v>
      </c>
      <c r="CB1270" s="8"/>
      <c r="CC1270" s="8" t="s">
        <v>12</v>
      </c>
      <c r="CD1270" s="9"/>
      <c r="CE1270" s="36"/>
      <c r="CF1270" s="251" t="s">
        <v>0</v>
      </c>
      <c r="CG1270" s="252"/>
      <c r="CH1270" s="253" t="s">
        <v>1</v>
      </c>
      <c r="CI1270" s="254"/>
      <c r="CJ1270" s="23"/>
      <c r="CK1270" s="7" t="s">
        <v>23</v>
      </c>
      <c r="CL1270" s="8"/>
      <c r="CM1270" s="8" t="s">
        <v>24</v>
      </c>
      <c r="CN1270" s="9"/>
      <c r="CO1270" s="23"/>
      <c r="CP1270" s="251" t="s">
        <v>0</v>
      </c>
      <c r="CQ1270" s="252"/>
      <c r="CR1270" s="253" t="s">
        <v>1</v>
      </c>
      <c r="CS1270" s="254"/>
      <c r="CU1270" s="26" t="s">
        <v>25</v>
      </c>
      <c r="CW1270" s="50" t="s">
        <v>44</v>
      </c>
    </row>
    <row r="1271" spans="1:101" ht="18" customHeight="1" thickTop="1" thickBot="1">
      <c r="B1271" s="34">
        <v>1.7</v>
      </c>
      <c r="D1271" s="11">
        <v>1</v>
      </c>
      <c r="E1271" s="12">
        <v>0</v>
      </c>
      <c r="F1271" s="13">
        <v>0</v>
      </c>
      <c r="G1271" s="40">
        <f t="shared" ref="G1271" si="13402">-1/($E$4*$B1271)</f>
        <v>-0.61795912818326204</v>
      </c>
      <c r="H1271" s="10"/>
      <c r="I1271" s="11">
        <v>1</v>
      </c>
      <c r="J1271" s="12">
        <v>0</v>
      </c>
      <c r="K1271" s="13">
        <v>0</v>
      </c>
      <c r="L1271" s="14">
        <v>0</v>
      </c>
      <c r="N1271" s="1">
        <f t="shared" ref="N1271" si="13403">D1271*I1271+F1271*I1274-E1271*J1271-G1271*J1274</f>
        <v>0.46863708592374531</v>
      </c>
      <c r="O1271" s="4">
        <f t="shared" ref="O1271" si="13404">(D1271*J1271+E1271*I1271+F1271*J1274+G1271*I1274)</f>
        <v>0</v>
      </c>
      <c r="P1271" s="2">
        <f t="shared" ref="P1271" si="13405">D1271*K1271+F1271*K1274-E1271*L1271-G1271*L1274</f>
        <v>0</v>
      </c>
      <c r="Q1271" s="3">
        <f t="shared" ref="Q1271" si="13406">(D1271*L1271+E1271*K1271+F1271*L1274+G1271*K1274)</f>
        <v>-0.61795912818326204</v>
      </c>
      <c r="S1271" s="11">
        <v>1</v>
      </c>
      <c r="T1271" s="12">
        <v>0</v>
      </c>
      <c r="U1271" s="13">
        <v>0</v>
      </c>
      <c r="V1271" s="40">
        <f t="shared" ref="V1271" si="13407">-1/($T$4*$B1271)</f>
        <v>-1.1807211844994925</v>
      </c>
      <c r="W1271" s="20"/>
      <c r="X1271" s="1">
        <f t="shared" ref="X1271" si="13408">N1271*S1271+P1271*S1274-O1271*T1271-Q1271*T1274</f>
        <v>0.46863708592374531</v>
      </c>
      <c r="Y1271" s="4">
        <f t="shared" ref="Y1271" si="13409">(N1271*T1271+O1271*S1271+P1271*T1274+Q1271*S1274)</f>
        <v>0</v>
      </c>
      <c r="Z1271" s="2">
        <f t="shared" ref="Z1271" si="13410">N1271*U1271+P1271*U1274-O1271*V1271-Q1271*V1274</f>
        <v>0</v>
      </c>
      <c r="AA1271" s="3">
        <f t="shared" ref="AA1271" si="13411">(N1271*V1271+O1271*U1271+P1271*V1274+Q1271*U1274)</f>
        <v>-1.1712888633755369</v>
      </c>
      <c r="AB1271" s="20"/>
      <c r="AC1271" s="11">
        <v>1</v>
      </c>
      <c r="AD1271" s="12">
        <v>0</v>
      </c>
      <c r="AE1271" s="13">
        <v>0</v>
      </c>
      <c r="AF1271" s="14">
        <v>0</v>
      </c>
      <c r="AG1271" s="20"/>
      <c r="AH1271" s="1">
        <f t="shared" ref="AH1271" si="13412">X1271*AC1271+Z1271*AC1274-Y1271*AD1271-AA1271*AD1274</f>
        <v>-0.68198657647510819</v>
      </c>
      <c r="AI1271" s="4">
        <f t="shared" ref="AI1271" si="13413">(X1271*AD1271+Y1271*AC1271+Z1271*AD1274+AA1271*AC1274)</f>
        <v>0</v>
      </c>
      <c r="AJ1271" s="2">
        <f t="shared" ref="AJ1271" si="13414">X1271*AE1271+Z1271*AE1274-Y1271*AF1271-AA1271*AF1274</f>
        <v>0</v>
      </c>
      <c r="AK1271" s="3">
        <f t="shared" ref="AK1271" si="13415">(X1271*AF1271+Y1271*AE1271+Z1271*AF1274+AA1271*AE1274)</f>
        <v>-1.1712888633755369</v>
      </c>
      <c r="AL1271" s="20"/>
      <c r="AM1271" s="11">
        <v>1</v>
      </c>
      <c r="AN1271" s="12">
        <v>0</v>
      </c>
      <c r="AO1271" s="13">
        <v>0</v>
      </c>
      <c r="AP1271" s="40">
        <f t="shared" ref="AP1271" si="13416">-1/($AN$4*$B1271)</f>
        <v>-1.227023976048492</v>
      </c>
      <c r="AR1271" s="1">
        <f t="shared" ref="AR1271" si="13417">AH1271*AM1271+AJ1271*AM1274-AI1271*AN1271-AK1271*AN1274</f>
        <v>-0.68198657647510819</v>
      </c>
      <c r="AS1271" s="4">
        <f t="shared" ref="AS1271" si="13418">(AH1271*AN1271+AI1271*AM1271+AJ1271*AN1274+AK1271*AM1274)</f>
        <v>0</v>
      </c>
      <c r="AT1271" s="2">
        <f t="shared" ref="AT1271" si="13419">AH1271*AO1271+AJ1271*AO1274-AI1271*AP1271-AK1271*AP1274</f>
        <v>0</v>
      </c>
      <c r="AU1271" s="3">
        <f t="shared" ref="AU1271" si="13420">(AH1271*AP1271+AI1271*AO1271+AJ1271*AP1274+AK1271*AO1274)</f>
        <v>-0.33447498269735076</v>
      </c>
      <c r="AV1271" s="20"/>
      <c r="AW1271" s="11">
        <v>1</v>
      </c>
      <c r="AX1271" s="12">
        <v>0</v>
      </c>
      <c r="AY1271" s="13">
        <v>0</v>
      </c>
      <c r="AZ1271" s="14">
        <v>0</v>
      </c>
      <c r="BA1271" s="20"/>
      <c r="BB1271" s="1">
        <f t="shared" ref="BB1271" si="13421">AR1271*AW1271+AT1271*AW1274-AS1271*AX1271-AU1271*AX1274</f>
        <v>-1.0105603737729889</v>
      </c>
      <c r="BC1271" s="4">
        <f t="shared" ref="BC1271" si="13422">(AR1271*AX1271+AS1271*AW1271+AT1271*AX1274+AU1271*AW1274)</f>
        <v>0</v>
      </c>
      <c r="BD1271" s="2">
        <f t="shared" ref="BD1271" si="13423">AR1271*AY1271+AT1271*AY1274-AS1271*AZ1271-AU1271*AZ1274</f>
        <v>0</v>
      </c>
      <c r="BE1271" s="3">
        <f t="shared" ref="BE1271" si="13424">(AR1271*AZ1271+AS1271*AY1271+AT1271*AZ1274+AU1271*AY1274)</f>
        <v>-0.33447498269735076</v>
      </c>
      <c r="BF1271" s="20"/>
      <c r="BG1271" s="11">
        <v>1</v>
      </c>
      <c r="BH1271" s="12">
        <v>0</v>
      </c>
      <c r="BI1271" s="13">
        <v>0</v>
      </c>
      <c r="BJ1271" s="40">
        <f t="shared" ref="BJ1271" si="13425">-1/($BH$4*$B1271)</f>
        <v>-1.1807211844994925</v>
      </c>
      <c r="BK1271" s="20"/>
      <c r="BL1271" s="1">
        <f t="shared" ref="BL1271" si="13426">BB1271*BG1271+BD1271*BG1274-BC1271*BH1271-BE1271*BH1274</f>
        <v>-1.0105603737729889</v>
      </c>
      <c r="BM1271" s="4">
        <f t="shared" ref="BM1271" si="13427">(BB1271*BH1271+BC1271*BG1271+BD1271*BH1274+BE1271*BG1274)</f>
        <v>0</v>
      </c>
      <c r="BN1271" s="2">
        <f t="shared" ref="BN1271" si="13428">BB1271*BI1271+BD1271*BI1274-BC1271*BJ1271-BE1271*BJ1274</f>
        <v>0</v>
      </c>
      <c r="BO1271" s="3">
        <f t="shared" ref="BO1271" si="13429">(BB1271*BJ1271+BC1271*BI1271+BD1271*BJ1274+BE1271*BI1274)</f>
        <v>0.85871505883214261</v>
      </c>
      <c r="BP1271" s="20"/>
      <c r="BQ1271" s="11">
        <v>1</v>
      </c>
      <c r="BR1271" s="12">
        <v>0</v>
      </c>
      <c r="BS1271" s="13">
        <v>0</v>
      </c>
      <c r="BT1271" s="14">
        <v>0</v>
      </c>
      <c r="BU1271" s="20"/>
      <c r="BV1271" s="1">
        <f t="shared" ref="BV1271" si="13430">BL1271*BQ1271+BN1271*BQ1274-BM1271*BR1271-BO1271*BR1274</f>
        <v>-0.2721792815417684</v>
      </c>
      <c r="BW1271" s="4">
        <f t="shared" ref="BW1271" si="13431">(BL1271*BR1271+BM1271*BQ1271+BN1271*BR1274+BO1271*BQ1274)</f>
        <v>0</v>
      </c>
      <c r="BX1271" s="2">
        <f t="shared" ref="BX1271" si="13432">BL1271*BS1271+BN1271*BS1274-BM1271*BT1271-BO1271*BT1274</f>
        <v>0</v>
      </c>
      <c r="BY1271" s="3">
        <f t="shared" ref="BY1271" si="13433">(BL1271*BT1271+BM1271*BS1271+BN1271*BT1274+BO1271*BS1274)</f>
        <v>0.85871505883214261</v>
      </c>
      <c r="BZ1271" s="20"/>
      <c r="CA1271" s="11">
        <v>1</v>
      </c>
      <c r="CB1271" s="12">
        <v>0</v>
      </c>
      <c r="CC1271" s="13">
        <v>0</v>
      </c>
      <c r="CD1271" s="40">
        <f t="shared" ref="CD1271" si="13434">-1/($CB$4*$B1271)</f>
        <v>-0.61795912818326204</v>
      </c>
      <c r="CE1271" s="20"/>
      <c r="CF1271" s="1">
        <f t="shared" ref="CF1271" si="13435">BV1271*CA1271+BX1271*CA1274-BW1271*CB1271-BY1271*CB1274</f>
        <v>-0.2721792815417684</v>
      </c>
      <c r="CG1271" s="4">
        <f t="shared" ref="CG1271" si="13436">(BV1271*CB1271+BW1271*CA1271+BX1271*CB1274+BY1271*CA1274)</f>
        <v>0</v>
      </c>
      <c r="CH1271" s="2">
        <f t="shared" ref="CH1271" si="13437">BV1271*CC1271+BX1271*CC1274-BW1271*CD1271-BY1271*CD1274</f>
        <v>0</v>
      </c>
      <c r="CI1271" s="3">
        <f t="shared" ref="CI1271" si="13438">(BV1271*CD1271+BW1271*CC1271+BX1271*CD1274+BY1271*CC1274)</f>
        <v>1.0269107303632405</v>
      </c>
      <c r="CJ1271" s="28"/>
      <c r="CK1271" s="11">
        <v>1</v>
      </c>
      <c r="CL1271" s="12">
        <v>0</v>
      </c>
      <c r="CM1271" s="13">
        <v>0</v>
      </c>
      <c r="CN1271" s="14">
        <v>0</v>
      </c>
      <c r="CP1271" s="1">
        <f t="shared" ref="CP1271" si="13439">CF1271*CK1271+CH1271*CK1274-CG1271*CL1271-CI1271*CL1274</f>
        <v>-0.2721792815417684</v>
      </c>
      <c r="CQ1271" s="4">
        <f t="shared" ref="CQ1271" si="13440">(CF1271*CL1271+CG1271*CK1271+CH1271*CL1274+CI1271*CK1274)</f>
        <v>1.0269107303632405</v>
      </c>
      <c r="CR1271" s="2">
        <f t="shared" ref="CR1271" si="13441">CF1271*CM1271+CH1271*CM1274-CG1271*CN1271-CI1271*CN1274</f>
        <v>0</v>
      </c>
      <c r="CS1271" s="3">
        <f t="shared" ref="CS1271" si="13442">(CF1271*CN1271+CG1271*CM1271+CH1271*CN1274+CI1271*CM1274)</f>
        <v>1.0269107303632405</v>
      </c>
      <c r="CU1271" s="29">
        <f t="shared" ref="CU1271" si="13443">20*LOG(((1+$CL$4)/$CL$4)/((CP1271+CP1274)^2+(CQ1271+CQ1274)^2)^0.5)</f>
        <v>-1.700099363076555E-2</v>
      </c>
      <c r="CW1271" s="51">
        <f t="shared" ref="CW1271" si="13444">((CP1271^2+CQ1271^2)^0.5)/((CP1274^2+CQ1274^2)^0.5)</f>
        <v>1.1279718907042835</v>
      </c>
    </row>
    <row r="1272" spans="1:101" ht="18" customHeight="1" thickBot="1">
      <c r="D1272" s="11"/>
      <c r="E1272" s="13"/>
      <c r="F1272" s="13"/>
      <c r="G1272" s="15"/>
      <c r="H1272" s="10"/>
      <c r="I1272" s="11"/>
      <c r="J1272" s="13"/>
      <c r="K1272" s="13"/>
      <c r="L1272" s="15"/>
      <c r="N1272" s="5"/>
      <c r="Q1272" s="6"/>
      <c r="S1272" s="11"/>
      <c r="T1272" s="13"/>
      <c r="U1272" s="13"/>
      <c r="V1272" s="15"/>
      <c r="W1272" s="20"/>
      <c r="X1272" s="5"/>
      <c r="AA1272" s="6"/>
      <c r="AB1272" s="20"/>
      <c r="AC1272" s="11"/>
      <c r="AD1272" s="13"/>
      <c r="AE1272" s="13"/>
      <c r="AF1272" s="15"/>
      <c r="AG1272" s="20"/>
      <c r="AH1272" s="5"/>
      <c r="AK1272" s="6"/>
      <c r="AL1272" s="20"/>
      <c r="AM1272" s="11"/>
      <c r="AN1272" s="13"/>
      <c r="AO1272" s="13"/>
      <c r="AP1272" s="15"/>
      <c r="AR1272" s="5"/>
      <c r="AU1272" s="6"/>
      <c r="AW1272" s="11"/>
      <c r="AX1272" s="13"/>
      <c r="AY1272" s="13"/>
      <c r="AZ1272" s="15"/>
      <c r="BA1272" s="20"/>
      <c r="BB1272" s="5"/>
      <c r="BE1272" s="6"/>
      <c r="BG1272" s="11"/>
      <c r="BH1272" s="13"/>
      <c r="BI1272" s="13"/>
      <c r="BJ1272" s="15"/>
      <c r="BL1272" s="5"/>
      <c r="BO1272" s="6"/>
      <c r="BQ1272" s="11"/>
      <c r="BR1272" s="13"/>
      <c r="BS1272" s="13"/>
      <c r="BT1272" s="15"/>
      <c r="BU1272" s="20"/>
      <c r="BV1272" s="5"/>
      <c r="BY1272" s="6"/>
      <c r="CA1272" s="11"/>
      <c r="CB1272" s="13"/>
      <c r="CC1272" s="13"/>
      <c r="CD1272" s="15"/>
      <c r="CF1272" s="5"/>
      <c r="CI1272" s="6"/>
      <c r="CK1272" s="11"/>
      <c r="CL1272" s="13"/>
      <c r="CM1272" s="13"/>
      <c r="CN1272" s="15"/>
      <c r="CP1272" s="5"/>
      <c r="CS1272" s="6"/>
      <c r="CW1272" s="52"/>
    </row>
    <row r="1273" spans="1:101" ht="18" customHeight="1" thickBot="1">
      <c r="D1273" s="11" t="s">
        <v>6</v>
      </c>
      <c r="E1273" s="13"/>
      <c r="F1273" s="13" t="s">
        <v>7</v>
      </c>
      <c r="G1273" s="15"/>
      <c r="H1273" s="10"/>
      <c r="I1273" s="11" t="s">
        <v>8</v>
      </c>
      <c r="J1273" s="13"/>
      <c r="K1273" s="13" t="s">
        <v>9</v>
      </c>
      <c r="L1273" s="15"/>
      <c r="N1273" s="251" t="s">
        <v>26</v>
      </c>
      <c r="O1273" s="252"/>
      <c r="P1273" s="253" t="s">
        <v>27</v>
      </c>
      <c r="Q1273" s="254"/>
      <c r="S1273" s="11" t="s">
        <v>13</v>
      </c>
      <c r="T1273" s="13"/>
      <c r="U1273" s="13" t="s">
        <v>14</v>
      </c>
      <c r="V1273" s="15"/>
      <c r="W1273" s="20"/>
      <c r="X1273" s="251" t="s">
        <v>26</v>
      </c>
      <c r="Y1273" s="252"/>
      <c r="Z1273" s="253" t="s">
        <v>27</v>
      </c>
      <c r="AA1273" s="254"/>
      <c r="AB1273" s="20"/>
      <c r="AC1273" s="11" t="s">
        <v>8</v>
      </c>
      <c r="AD1273" s="13"/>
      <c r="AE1273" s="13" t="s">
        <v>9</v>
      </c>
      <c r="AF1273" s="15"/>
      <c r="AG1273" s="20"/>
      <c r="AH1273" s="251" t="s">
        <v>26</v>
      </c>
      <c r="AI1273" s="252"/>
      <c r="AJ1273" s="253" t="s">
        <v>27</v>
      </c>
      <c r="AK1273" s="254"/>
      <c r="AL1273" s="20"/>
      <c r="AM1273" s="11" t="s">
        <v>13</v>
      </c>
      <c r="AN1273" s="13"/>
      <c r="AO1273" s="13" t="s">
        <v>14</v>
      </c>
      <c r="AP1273" s="15"/>
      <c r="AR1273" s="251" t="s">
        <v>26</v>
      </c>
      <c r="AS1273" s="252"/>
      <c r="AT1273" s="253" t="s">
        <v>27</v>
      </c>
      <c r="AU1273" s="254"/>
      <c r="AV1273" s="36"/>
      <c r="AW1273" s="11" t="s">
        <v>8</v>
      </c>
      <c r="AX1273" s="13"/>
      <c r="AY1273" s="13" t="s">
        <v>9</v>
      </c>
      <c r="AZ1273" s="15"/>
      <c r="BA1273" s="20"/>
      <c r="BB1273" s="251" t="s">
        <v>26</v>
      </c>
      <c r="BC1273" s="252"/>
      <c r="BD1273" s="253" t="s">
        <v>27</v>
      </c>
      <c r="BE1273" s="254"/>
      <c r="BF1273" s="36"/>
      <c r="BG1273" s="11" t="s">
        <v>13</v>
      </c>
      <c r="BH1273" s="13"/>
      <c r="BI1273" s="13" t="s">
        <v>14</v>
      </c>
      <c r="BJ1273" s="15"/>
      <c r="BK1273" s="36"/>
      <c r="BL1273" s="251" t="s">
        <v>26</v>
      </c>
      <c r="BM1273" s="252"/>
      <c r="BN1273" s="253" t="s">
        <v>27</v>
      </c>
      <c r="BO1273" s="254"/>
      <c r="BP1273" s="36"/>
      <c r="BQ1273" s="11" t="s">
        <v>8</v>
      </c>
      <c r="BR1273" s="13"/>
      <c r="BS1273" s="13" t="s">
        <v>9</v>
      </c>
      <c r="BT1273" s="15"/>
      <c r="BU1273" s="20"/>
      <c r="BV1273" s="251" t="s">
        <v>26</v>
      </c>
      <c r="BW1273" s="252"/>
      <c r="BX1273" s="253" t="s">
        <v>27</v>
      </c>
      <c r="BY1273" s="254"/>
      <c r="BZ1273" s="36"/>
      <c r="CA1273" s="11" t="s">
        <v>13</v>
      </c>
      <c r="CB1273" s="13"/>
      <c r="CC1273" s="13" t="s">
        <v>14</v>
      </c>
      <c r="CD1273" s="15"/>
      <c r="CE1273" s="36"/>
      <c r="CF1273" s="251" t="s">
        <v>26</v>
      </c>
      <c r="CG1273" s="252"/>
      <c r="CH1273" s="253" t="s">
        <v>27</v>
      </c>
      <c r="CI1273" s="254"/>
      <c r="CK1273" s="11" t="s">
        <v>28</v>
      </c>
      <c r="CL1273" s="13"/>
      <c r="CM1273" s="13" t="s">
        <v>29</v>
      </c>
      <c r="CN1273" s="15"/>
      <c r="CP1273" s="251" t="s">
        <v>26</v>
      </c>
      <c r="CQ1273" s="252"/>
      <c r="CR1273" s="253" t="s">
        <v>27</v>
      </c>
      <c r="CS1273" s="254"/>
      <c r="CU1273" s="38" t="s">
        <v>37</v>
      </c>
      <c r="CW1273" s="53" t="s">
        <v>45</v>
      </c>
    </row>
    <row r="1274" spans="1:101" ht="18" customHeight="1" thickTop="1" thickBot="1">
      <c r="D1274" s="16">
        <v>0</v>
      </c>
      <c r="E1274" s="17">
        <v>0</v>
      </c>
      <c r="F1274" s="18">
        <v>1</v>
      </c>
      <c r="G1274" s="19">
        <v>0</v>
      </c>
      <c r="H1274" s="10"/>
      <c r="I1274" s="16">
        <v>0</v>
      </c>
      <c r="J1274" s="17">
        <f t="shared" ref="J1274" si="13445">-1/($J$4*$B1271)</f>
        <v>-0.8598674084456176</v>
      </c>
      <c r="K1274" s="18">
        <v>1</v>
      </c>
      <c r="L1274" s="19">
        <v>0</v>
      </c>
      <c r="N1274" s="1">
        <f t="shared" ref="N1274" si="13446">D1274*I1271+F1274*I1274-E1274*J1271-G1274*J1274</f>
        <v>0</v>
      </c>
      <c r="O1274" s="4">
        <f t="shared" ref="O1274" si="13447">(D1274*J1271+E1274*I1271+F1274*J1274+G1274*I1274)</f>
        <v>-0.8598674084456176</v>
      </c>
      <c r="P1274" s="2">
        <f t="shared" ref="P1274" si="13448">D1274*K1271+F1274*K1274-E1274*L1271-G1274*L1274</f>
        <v>1</v>
      </c>
      <c r="Q1274" s="3">
        <f t="shared" ref="Q1274" si="13449">(D1274*L1271+E1274*K1271+F1274*L1274+G1274*K1274)</f>
        <v>0</v>
      </c>
      <c r="S1274" s="16">
        <v>0</v>
      </c>
      <c r="T1274" s="17">
        <v>0</v>
      </c>
      <c r="U1274" s="18">
        <v>1</v>
      </c>
      <c r="V1274" s="19">
        <v>0</v>
      </c>
      <c r="W1274" s="20"/>
      <c r="X1274" s="1">
        <f t="shared" ref="X1274" si="13450">N1274*S1271+P1274*S1274-O1274*T1271-Q1274*T1274</f>
        <v>0</v>
      </c>
      <c r="Y1274" s="4">
        <f t="shared" ref="Y1274" si="13451">(N1274*T1271+O1274*S1271+P1274*T1274+Q1274*S1274)</f>
        <v>-0.8598674084456176</v>
      </c>
      <c r="Z1274" s="2">
        <f t="shared" ref="Z1274" si="13452">N1274*U1271+P1274*U1274-O1274*V1271-Q1274*V1274</f>
        <v>-1.5263665012418492E-2</v>
      </c>
      <c r="AA1274" s="3">
        <f t="shared" ref="AA1274" si="13453">(N1274*V1271+O1274*U1271+P1274*V1274+Q1274*U1274)</f>
        <v>0</v>
      </c>
      <c r="AB1274" s="20"/>
      <c r="AC1274" s="16">
        <v>0</v>
      </c>
      <c r="AD1274" s="17">
        <f t="shared" ref="AD1274" si="13454">-1/($AD$4*$B1271)</f>
        <v>-0.98235687060395305</v>
      </c>
      <c r="AE1274" s="18">
        <v>1</v>
      </c>
      <c r="AF1274" s="19">
        <v>0</v>
      </c>
      <c r="AG1274" s="20"/>
      <c r="AH1274" s="1">
        <f t="shared" ref="AH1274" si="13455">X1274*AC1271+Z1274*AC1274-Y1274*AD1271-AA1274*AD1274</f>
        <v>0</v>
      </c>
      <c r="AI1274" s="4">
        <f t="shared" ref="AI1274" si="13456">(X1274*AD1271+Y1274*AC1271+Z1274*AD1274+AA1274*AC1274)</f>
        <v>-0.84487304225007109</v>
      </c>
      <c r="AJ1274" s="2">
        <f t="shared" ref="AJ1274" si="13457">X1274*AE1271+Z1274*AE1274-Y1274*AF1271-AA1274*AF1274</f>
        <v>-1.5263665012418492E-2</v>
      </c>
      <c r="AK1274" s="3">
        <f t="shared" ref="AK1274" si="13458">(X1274*AF1271+Y1274*AE1271+Z1274*AF1274+AA1274*AE1274)</f>
        <v>0</v>
      </c>
      <c r="AL1274" s="20"/>
      <c r="AM1274" s="16">
        <v>0</v>
      </c>
      <c r="AN1274" s="17">
        <v>0</v>
      </c>
      <c r="AO1274" s="18">
        <v>1</v>
      </c>
      <c r="AP1274" s="19">
        <v>0</v>
      </c>
      <c r="AR1274" s="1">
        <f t="shared" ref="AR1274" si="13459">AH1274*AM1271+AJ1274*AM1274-AI1274*AN1271-AK1274*AN1274</f>
        <v>0</v>
      </c>
      <c r="AS1274" s="4">
        <f t="shared" ref="AS1274" si="13460">(AH1274*AN1271+AI1274*AM1271+AJ1274*AN1274+AK1274*AM1274)</f>
        <v>-0.84487304225007109</v>
      </c>
      <c r="AT1274" s="2">
        <f t="shared" ref="AT1274" si="13461">AH1274*AO1271+AJ1274*AO1274-AI1274*AP1271-AK1274*AP1274</f>
        <v>-1.0519431445702863</v>
      </c>
      <c r="AU1274" s="3">
        <f t="shared" ref="AU1274" si="13462">(AH1274*AP1271+AI1274*AO1271+AJ1274*AP1274+AK1274*AO1274)</f>
        <v>0</v>
      </c>
      <c r="AV1274" s="20"/>
      <c r="AW1274" s="16">
        <v>0</v>
      </c>
      <c r="AX1274" s="17">
        <f t="shared" ref="AX1274" si="13463">-1/($AX$4*$B1271)</f>
        <v>-0.98235687060395305</v>
      </c>
      <c r="AY1274" s="18">
        <v>1</v>
      </c>
      <c r="AZ1274" s="19">
        <v>0</v>
      </c>
      <c r="BA1274" s="20"/>
      <c r="BB1274" s="1">
        <f t="shared" ref="BB1274" si="13464">AR1274*AW1271+AT1274*AW1274-AS1274*AX1271-AU1274*AX1274</f>
        <v>0</v>
      </c>
      <c r="BC1274" s="4">
        <f t="shared" ref="BC1274" si="13465">(AR1274*AX1271+AS1274*AW1271+AT1274*AX1274+AU1274*AW1274)</f>
        <v>0.18851053330327716</v>
      </c>
      <c r="BD1274" s="2">
        <f t="shared" ref="BD1274" si="13466">AR1274*AY1271+AT1274*AY1274-AS1274*AZ1271-AU1274*AZ1274</f>
        <v>-1.0519431445702863</v>
      </c>
      <c r="BE1274" s="3">
        <f t="shared" ref="BE1274" si="13467">(AR1274*AZ1271+AS1274*AY1271+AT1274*AZ1274+AU1274*AY1274)</f>
        <v>0</v>
      </c>
      <c r="BF1274" s="20"/>
      <c r="BG1274" s="16">
        <v>0</v>
      </c>
      <c r="BH1274" s="17">
        <v>0</v>
      </c>
      <c r="BI1274" s="18">
        <v>1</v>
      </c>
      <c r="BJ1274" s="19">
        <v>0</v>
      </c>
      <c r="BK1274" s="20"/>
      <c r="BL1274" s="1">
        <f t="shared" ref="BL1274" si="13468">BB1274*BG1271+BD1274*BG1274-BC1274*BH1271-BE1274*BH1274</f>
        <v>0</v>
      </c>
      <c r="BM1274" s="4">
        <f t="shared" ref="BM1274" si="13469">(BB1274*BH1271+BC1274*BG1271+BD1274*BH1274+BE1274*BG1274)</f>
        <v>0.18851053330327716</v>
      </c>
      <c r="BN1274" s="2">
        <f t="shared" ref="BN1274" si="13470">BB1274*BI1271+BD1274*BI1274-BC1274*BJ1271-BE1274*BJ1274</f>
        <v>-0.82936476439780982</v>
      </c>
      <c r="BO1274" s="3">
        <f t="shared" ref="BO1274" si="13471">(BB1274*BJ1271+BC1274*BI1271+BD1274*BJ1274+BE1274*BI1274)</f>
        <v>0</v>
      </c>
      <c r="BP1274" s="20"/>
      <c r="BQ1274" s="16">
        <v>0</v>
      </c>
      <c r="BR1274" s="17">
        <f t="shared" ref="BR1274" si="13472">-1/($BR$4*$B1271)</f>
        <v>-0.8598674084456176</v>
      </c>
      <c r="BS1274" s="18">
        <v>1</v>
      </c>
      <c r="BT1274" s="19">
        <v>0</v>
      </c>
      <c r="BU1274" s="20"/>
      <c r="BV1274" s="1">
        <f t="shared" ref="BV1274" si="13473">BL1274*BQ1271+BN1274*BQ1274-BM1274*BR1271-BO1274*BR1274</f>
        <v>0</v>
      </c>
      <c r="BW1274" s="4">
        <f t="shared" ref="BW1274" si="13474">(BL1274*BR1271+BM1274*BQ1271+BN1274*BR1274+BO1274*BQ1274)</f>
        <v>0.9016542639221321</v>
      </c>
      <c r="BX1274" s="2">
        <f t="shared" ref="BX1274" si="13475">BL1274*BS1271+BN1274*BS1274-BM1274*BT1271-BO1274*BT1274</f>
        <v>-0.82936476439780982</v>
      </c>
      <c r="BY1274" s="3">
        <f t="shared" ref="BY1274" si="13476">(BL1274*BT1271+BM1274*BS1271+BN1274*BT1274+BO1274*BS1274)</f>
        <v>0</v>
      </c>
      <c r="BZ1274" s="20"/>
      <c r="CA1274" s="16">
        <v>0</v>
      </c>
      <c r="CB1274" s="17">
        <v>0</v>
      </c>
      <c r="CC1274" s="18">
        <v>1</v>
      </c>
      <c r="CD1274" s="19">
        <v>0</v>
      </c>
      <c r="CE1274" s="20"/>
      <c r="CF1274" s="1">
        <f t="shared" ref="CF1274" si="13477">BV1274*CA1271+BX1274*CA1274-BW1274*CB1271-BY1274*CB1274</f>
        <v>0</v>
      </c>
      <c r="CG1274" s="4">
        <f t="shared" ref="CG1274" si="13478">(BV1274*CB1271+BW1274*CA1271+BX1274*CB1274+BY1274*CA1274)</f>
        <v>0.9016542639221321</v>
      </c>
      <c r="CH1274" s="2">
        <f t="shared" ref="CH1274" si="13479">BV1274*CC1271+BX1274*CC1274-BW1274*CD1271-BY1274*CD1274</f>
        <v>-0.27217928154176818</v>
      </c>
      <c r="CI1274" s="3">
        <f t="shared" ref="CI1274" si="13480">(BV1274*CD1271+BW1274*CC1271+BX1274*CD1274+BY1274*CC1274)</f>
        <v>0</v>
      </c>
      <c r="CK1274" s="16">
        <f t="shared" ref="CK1274" si="13481">1/$CL$4</f>
        <v>1</v>
      </c>
      <c r="CL1274" s="17">
        <v>0</v>
      </c>
      <c r="CM1274" s="18">
        <v>1</v>
      </c>
      <c r="CN1274" s="19">
        <v>0</v>
      </c>
      <c r="CP1274" s="1">
        <f t="shared" ref="CP1274" si="13482">CF1274*CK1271+CH1274*CK1274-CG1274*CL1271-CI1274*CL1274</f>
        <v>-0.27217928154176818</v>
      </c>
      <c r="CQ1274" s="4">
        <f t="shared" ref="CQ1274" si="13483">(CF1274*CL1271+CG1274*CK1271+CH1274*CL1274+CI1274*CK1274)</f>
        <v>0.9016542639221321</v>
      </c>
      <c r="CR1274" s="2">
        <f t="shared" ref="CR1274" si="13484">CF1274*CM1271+CH1274*CM1274-CG1274*CN1271-CI1274*CN1274</f>
        <v>-0.27217928154176818</v>
      </c>
      <c r="CS1274" s="3">
        <f t="shared" ref="CS1274" si="13485">(CF1274*CN1271+CG1274*CM1271+CH1274*CN1274+CI1274*CM1274)</f>
        <v>0</v>
      </c>
      <c r="CU1274" s="39">
        <f t="shared" ref="CU1274" si="13486">(180/PI())*ATAN(-1*(CQ1271/CP1271))</f>
        <v>75.155273807191335</v>
      </c>
      <c r="CW1274" s="54">
        <f t="shared" ref="CW1274" si="13487">20*LOG(((1-(10^(CU1271/20)^2)*(1-((1-CW1271)/(1+CW1271))^2))^0.5))</f>
        <v>-21.243938474200903</v>
      </c>
    </row>
    <row r="1275" spans="1:101" ht="18" customHeight="1">
      <c r="E1275" s="20"/>
      <c r="F1275" s="20"/>
      <c r="G1275" s="20"/>
      <c r="H1275" s="20"/>
      <c r="I1275" s="20"/>
      <c r="J1275" s="20"/>
      <c r="K1275" s="20"/>
      <c r="L1275" s="20"/>
      <c r="M1275" s="20"/>
      <c r="N1275" s="20"/>
      <c r="O1275" s="20"/>
      <c r="P1275" s="20"/>
      <c r="Q1275" s="20"/>
      <c r="R1275" s="20"/>
      <c r="S1275" s="20"/>
      <c r="T1275" s="20"/>
      <c r="U1275" s="20"/>
      <c r="V1275" s="20"/>
      <c r="W1275" s="20"/>
      <c r="X1275" s="20"/>
      <c r="Y1275" s="20"/>
      <c r="Z1275" s="20"/>
      <c r="AA1275" s="20"/>
      <c r="AB1275" s="30"/>
      <c r="AC1275" s="20"/>
      <c r="AD1275" s="20"/>
      <c r="AE1275" s="20"/>
      <c r="AF1275" s="20"/>
      <c r="AG1275" s="20"/>
      <c r="AH1275" s="20"/>
      <c r="AI1275" s="20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  <c r="BA1275" s="20"/>
      <c r="BB1275" s="20"/>
      <c r="BC1275" s="20"/>
      <c r="BD1275" s="20"/>
      <c r="BE1275" s="20"/>
      <c r="BF1275" s="20"/>
      <c r="BG1275" s="20"/>
      <c r="BH1275" s="20"/>
      <c r="BI1275" s="20"/>
      <c r="BJ1275" s="20"/>
      <c r="BK1275" s="20"/>
      <c r="BL1275" s="20"/>
      <c r="BM1275" s="20"/>
      <c r="BN1275" s="20"/>
      <c r="BO1275" s="20"/>
      <c r="BP1275" s="20"/>
      <c r="BQ1275" s="20"/>
      <c r="BR1275" s="20"/>
      <c r="BS1275" s="20"/>
      <c r="BT1275" s="20"/>
      <c r="BU1275" s="20"/>
      <c r="BV1275" s="20"/>
      <c r="BW1275" s="20"/>
      <c r="BX1275" s="20"/>
      <c r="BY1275" s="20"/>
      <c r="BZ1275" s="20"/>
      <c r="CA1275" s="20"/>
      <c r="CB1275" s="20"/>
      <c r="CC1275" s="20"/>
      <c r="CD1275" s="20"/>
      <c r="CE1275" s="20"/>
      <c r="CF1275" s="20"/>
      <c r="CG1275" s="20"/>
      <c r="CH1275" s="20"/>
      <c r="CI1275" s="20"/>
      <c r="CJ1275" s="20"/>
      <c r="CK1275" s="20"/>
      <c r="CL1275" s="20"/>
    </row>
    <row r="1276" spans="1:101" ht="18" customHeight="1"/>
    <row r="1277" spans="1:101" ht="18" customHeight="1" thickBot="1">
      <c r="A1277" s="23"/>
      <c r="B1277" s="23"/>
      <c r="C1277" s="23"/>
      <c r="D1277" s="20" t="s">
        <v>15</v>
      </c>
      <c r="E1277" s="20"/>
      <c r="F1277" s="20"/>
      <c r="G1277" s="20"/>
      <c r="H1277" s="20"/>
      <c r="I1277" s="20" t="s">
        <v>16</v>
      </c>
      <c r="J1277" s="20"/>
      <c r="K1277" s="20"/>
      <c r="L1277" s="20"/>
      <c r="M1277" s="23"/>
      <c r="N1277" s="23"/>
      <c r="O1277" s="24" t="s">
        <v>17</v>
      </c>
      <c r="P1277" s="23"/>
      <c r="Q1277" s="23"/>
      <c r="R1277" s="23"/>
      <c r="S1277" s="20"/>
      <c r="T1277" s="20" t="s">
        <v>18</v>
      </c>
      <c r="U1277" s="23"/>
      <c r="V1277" s="23"/>
      <c r="W1277" s="23"/>
      <c r="X1277" s="23"/>
      <c r="Y1277" s="24" t="s">
        <v>19</v>
      </c>
      <c r="Z1277" s="23"/>
      <c r="AA1277" s="23"/>
      <c r="AB1277" s="23"/>
      <c r="AC1277" s="24" t="s">
        <v>20</v>
      </c>
      <c r="AD1277" s="20"/>
      <c r="AE1277" s="20"/>
      <c r="AF1277" s="20"/>
      <c r="AG1277" s="20"/>
      <c r="AH1277" s="23"/>
      <c r="AI1277" s="24" t="s">
        <v>21</v>
      </c>
      <c r="AJ1277" s="23"/>
      <c r="AK1277" s="23"/>
      <c r="AL1277" s="20"/>
      <c r="AM1277" s="24" t="s">
        <v>31</v>
      </c>
      <c r="AN1277" s="20"/>
      <c r="AO1277" s="23"/>
      <c r="AP1277" s="23"/>
      <c r="AQ1277" s="23"/>
      <c r="AR1277" s="23"/>
      <c r="AS1277" s="24" t="s">
        <v>91</v>
      </c>
      <c r="AT1277" s="23"/>
      <c r="AU1277" s="23"/>
      <c r="AV1277" s="23"/>
      <c r="AW1277" s="24" t="s">
        <v>32</v>
      </c>
      <c r="AX1277" s="20"/>
      <c r="AY1277" s="20"/>
      <c r="AZ1277" s="20"/>
      <c r="BA1277" s="20"/>
      <c r="BB1277" s="23"/>
      <c r="BC1277" s="24" t="s">
        <v>22</v>
      </c>
      <c r="BD1277" s="23"/>
      <c r="BE1277" s="23"/>
      <c r="BF1277" s="23"/>
      <c r="BG1277" s="24" t="s">
        <v>33</v>
      </c>
      <c r="BH1277" s="20"/>
      <c r="BI1277" s="23"/>
      <c r="BJ1277" s="23"/>
      <c r="BK1277" s="23"/>
      <c r="BL1277" s="23"/>
      <c r="BM1277" s="24" t="s">
        <v>34</v>
      </c>
      <c r="BN1277" s="23"/>
      <c r="BO1277" s="23"/>
      <c r="BP1277" s="23"/>
      <c r="BQ1277" s="24" t="s">
        <v>89</v>
      </c>
      <c r="BR1277" s="20"/>
      <c r="BS1277" s="20"/>
      <c r="BT1277" s="20"/>
      <c r="BU1277" s="20"/>
      <c r="BV1277" s="23"/>
      <c r="BW1277" s="24" t="s">
        <v>35</v>
      </c>
      <c r="BX1277" s="23"/>
      <c r="BY1277" s="23"/>
      <c r="BZ1277" s="23"/>
      <c r="CA1277" s="24" t="s">
        <v>90</v>
      </c>
      <c r="CB1277" s="20"/>
      <c r="CC1277" s="23"/>
      <c r="CD1277" s="23"/>
      <c r="CE1277" s="23"/>
      <c r="CF1277" s="23"/>
      <c r="CG1277" s="24" t="s">
        <v>92</v>
      </c>
      <c r="CH1277" s="23"/>
      <c r="CI1277" s="23"/>
      <c r="CJ1277" s="23"/>
      <c r="CK1277" s="24" t="s">
        <v>36</v>
      </c>
      <c r="CL1277" s="24"/>
      <c r="CM1277" s="23"/>
      <c r="CN1277" s="23"/>
      <c r="CO1277" s="23"/>
      <c r="CP1277" s="23"/>
      <c r="CQ1277" s="24" t="s">
        <v>93</v>
      </c>
      <c r="CR1277" s="23"/>
      <c r="CS1277" s="23"/>
    </row>
    <row r="1278" spans="1:101" ht="18" customHeight="1" thickBot="1">
      <c r="A1278" s="23"/>
      <c r="B1278" s="33"/>
      <c r="C1278" s="23"/>
      <c r="D1278" s="7" t="s">
        <v>2</v>
      </c>
      <c r="E1278" s="8"/>
      <c r="F1278" s="8" t="s">
        <v>3</v>
      </c>
      <c r="G1278" s="9"/>
      <c r="H1278" s="10"/>
      <c r="I1278" s="7" t="s">
        <v>4</v>
      </c>
      <c r="J1278" s="8"/>
      <c r="K1278" s="8" t="s">
        <v>5</v>
      </c>
      <c r="L1278" s="9"/>
      <c r="M1278" s="23"/>
      <c r="N1278" s="251" t="s">
        <v>79</v>
      </c>
      <c r="O1278" s="252"/>
      <c r="P1278" s="253" t="s">
        <v>80</v>
      </c>
      <c r="Q1278" s="254"/>
      <c r="R1278" s="23"/>
      <c r="S1278" s="7" t="s">
        <v>11</v>
      </c>
      <c r="T1278" s="8"/>
      <c r="U1278" s="8" t="s">
        <v>12</v>
      </c>
      <c r="V1278" s="9"/>
      <c r="W1278" s="20"/>
      <c r="X1278" s="251" t="s">
        <v>79</v>
      </c>
      <c r="Y1278" s="252"/>
      <c r="Z1278" s="253" t="s">
        <v>80</v>
      </c>
      <c r="AA1278" s="254"/>
      <c r="AB1278" s="20"/>
      <c r="AC1278" s="7" t="s">
        <v>4</v>
      </c>
      <c r="AD1278" s="8"/>
      <c r="AE1278" s="8" t="s">
        <v>5</v>
      </c>
      <c r="AF1278" s="9"/>
      <c r="AG1278" s="20"/>
      <c r="AH1278" s="251" t="s">
        <v>0</v>
      </c>
      <c r="AI1278" s="252"/>
      <c r="AJ1278" s="253" t="s">
        <v>1</v>
      </c>
      <c r="AK1278" s="254"/>
      <c r="AL1278" s="20"/>
      <c r="AM1278" s="7" t="s">
        <v>11</v>
      </c>
      <c r="AN1278" s="8"/>
      <c r="AO1278" s="8" t="s">
        <v>12</v>
      </c>
      <c r="AP1278" s="9"/>
      <c r="AQ1278" s="23"/>
      <c r="AR1278" s="251" t="s">
        <v>0</v>
      </c>
      <c r="AS1278" s="252"/>
      <c r="AT1278" s="253" t="s">
        <v>1</v>
      </c>
      <c r="AU1278" s="254"/>
      <c r="AV1278" s="36"/>
      <c r="AW1278" s="7" t="s">
        <v>4</v>
      </c>
      <c r="AX1278" s="8"/>
      <c r="AY1278" s="8" t="s">
        <v>5</v>
      </c>
      <c r="AZ1278" s="9"/>
      <c r="BA1278" s="20"/>
      <c r="BB1278" s="251" t="s">
        <v>0</v>
      </c>
      <c r="BC1278" s="252"/>
      <c r="BD1278" s="253" t="s">
        <v>1</v>
      </c>
      <c r="BE1278" s="254"/>
      <c r="BF1278" s="36"/>
      <c r="BG1278" s="7" t="s">
        <v>11</v>
      </c>
      <c r="BH1278" s="8"/>
      <c r="BI1278" s="8" t="s">
        <v>12</v>
      </c>
      <c r="BJ1278" s="9"/>
      <c r="BK1278" s="36"/>
      <c r="BL1278" s="251" t="s">
        <v>0</v>
      </c>
      <c r="BM1278" s="252"/>
      <c r="BN1278" s="253" t="s">
        <v>1</v>
      </c>
      <c r="BO1278" s="254"/>
      <c r="BP1278" s="36"/>
      <c r="BQ1278" s="7" t="s">
        <v>4</v>
      </c>
      <c r="BR1278" s="8"/>
      <c r="BS1278" s="8" t="s">
        <v>5</v>
      </c>
      <c r="BT1278" s="9"/>
      <c r="BU1278" s="20"/>
      <c r="BV1278" s="251" t="s">
        <v>0</v>
      </c>
      <c r="BW1278" s="252"/>
      <c r="BX1278" s="253" t="s">
        <v>1</v>
      </c>
      <c r="BY1278" s="254"/>
      <c r="BZ1278" s="36"/>
      <c r="CA1278" s="7" t="s">
        <v>11</v>
      </c>
      <c r="CB1278" s="8"/>
      <c r="CC1278" s="8" t="s">
        <v>12</v>
      </c>
      <c r="CD1278" s="9"/>
      <c r="CE1278" s="36"/>
      <c r="CF1278" s="251" t="s">
        <v>0</v>
      </c>
      <c r="CG1278" s="252"/>
      <c r="CH1278" s="253" t="s">
        <v>1</v>
      </c>
      <c r="CI1278" s="254"/>
      <c r="CJ1278" s="23"/>
      <c r="CK1278" s="7" t="s">
        <v>23</v>
      </c>
      <c r="CL1278" s="8"/>
      <c r="CM1278" s="8" t="s">
        <v>24</v>
      </c>
      <c r="CN1278" s="9"/>
      <c r="CO1278" s="23"/>
      <c r="CP1278" s="251" t="s">
        <v>0</v>
      </c>
      <c r="CQ1278" s="252"/>
      <c r="CR1278" s="253" t="s">
        <v>1</v>
      </c>
      <c r="CS1278" s="254"/>
      <c r="CU1278" s="26" t="s">
        <v>25</v>
      </c>
      <c r="CW1278" s="50" t="s">
        <v>44</v>
      </c>
    </row>
    <row r="1279" spans="1:101" ht="18" customHeight="1" thickTop="1" thickBot="1">
      <c r="B1279" s="34">
        <v>1.71</v>
      </c>
      <c r="D1279" s="11">
        <v>1</v>
      </c>
      <c r="E1279" s="12">
        <v>0</v>
      </c>
      <c r="F1279" s="13">
        <v>0</v>
      </c>
      <c r="G1279" s="40">
        <f t="shared" ref="G1279" si="13488">-1/($E$4*$B1279)</f>
        <v>-0.61434533211201481</v>
      </c>
      <c r="H1279" s="10"/>
      <c r="I1279" s="11">
        <v>1</v>
      </c>
      <c r="J1279" s="12">
        <v>0</v>
      </c>
      <c r="K1279" s="13">
        <v>0</v>
      </c>
      <c r="L1279" s="14">
        <v>0</v>
      </c>
      <c r="N1279" s="1">
        <f t="shared" ref="N1279" si="13489">D1279*I1279+F1279*I1282-E1279*J1279-G1279*J1282</f>
        <v>0.4748336850038043</v>
      </c>
      <c r="O1279" s="4">
        <f t="shared" ref="O1279" si="13490">(D1279*J1279+E1279*I1279+F1279*J1282+G1279*I1282)</f>
        <v>0</v>
      </c>
      <c r="P1279" s="2">
        <f t="shared" ref="P1279" si="13491">D1279*K1279+F1279*K1282-E1279*L1279-G1279*L1282</f>
        <v>0</v>
      </c>
      <c r="Q1279" s="3">
        <f t="shared" ref="Q1279" si="13492">(D1279*L1279+E1279*K1279+F1279*L1282+G1279*K1282)</f>
        <v>-0.61434533211201481</v>
      </c>
      <c r="S1279" s="11">
        <v>1</v>
      </c>
      <c r="T1279" s="12">
        <v>0</v>
      </c>
      <c r="U1279" s="13">
        <v>0</v>
      </c>
      <c r="V1279" s="40">
        <f t="shared" ref="V1279" si="13493">-1/($T$4*$B1279)</f>
        <v>-1.1738163822509573</v>
      </c>
      <c r="W1279" s="20"/>
      <c r="X1279" s="1">
        <f t="shared" ref="X1279" si="13494">N1279*S1279+P1279*S1282-O1279*T1279-Q1279*T1282</f>
        <v>0.4748336850038043</v>
      </c>
      <c r="Y1279" s="4">
        <f t="shared" ref="Y1279" si="13495">(N1279*T1279+O1279*S1279+P1279*T1282+Q1279*S1282)</f>
        <v>0</v>
      </c>
      <c r="Z1279" s="2">
        <f t="shared" ref="Z1279" si="13496">N1279*U1279+P1279*U1282-O1279*V1279-Q1279*V1282</f>
        <v>0</v>
      </c>
      <c r="AA1279" s="3">
        <f t="shared" ref="AA1279" si="13497">(N1279*V1279+O1279*U1279+P1279*V1282+Q1279*U1282)</f>
        <v>-1.171712890414071</v>
      </c>
      <c r="AB1279" s="20"/>
      <c r="AC1279" s="11">
        <v>1</v>
      </c>
      <c r="AD1279" s="12">
        <v>0</v>
      </c>
      <c r="AE1279" s="13">
        <v>0</v>
      </c>
      <c r="AF1279" s="14">
        <v>0</v>
      </c>
      <c r="AG1279" s="20"/>
      <c r="AH1279" s="1">
        <f t="shared" ref="AH1279" si="13498">X1279*AC1279+Z1279*AC1282-Y1279*AD1279-AA1279*AD1282</f>
        <v>-0.66947529398152594</v>
      </c>
      <c r="AI1279" s="4">
        <f t="shared" ref="AI1279" si="13499">(X1279*AD1279+Y1279*AC1279+Z1279*AD1282+AA1279*AC1282)</f>
        <v>0</v>
      </c>
      <c r="AJ1279" s="2">
        <f t="shared" ref="AJ1279" si="13500">X1279*AE1279+Z1279*AE1282-Y1279*AF1279-AA1279*AF1282</f>
        <v>0</v>
      </c>
      <c r="AK1279" s="3">
        <f t="shared" ref="AK1279" si="13501">(X1279*AF1279+Y1279*AE1279+Z1279*AF1282+AA1279*AE1282)</f>
        <v>-1.171712890414071</v>
      </c>
      <c r="AL1279" s="20"/>
      <c r="AM1279" s="11">
        <v>1</v>
      </c>
      <c r="AN1279" s="12">
        <v>0</v>
      </c>
      <c r="AO1279" s="13">
        <v>0</v>
      </c>
      <c r="AP1279" s="40">
        <f t="shared" ref="AP1279" si="13502">-1/($AN$4*$B1279)</f>
        <v>-1.2198483972411909</v>
      </c>
      <c r="AR1279" s="1">
        <f t="shared" ref="AR1279" si="13503">AH1279*AM1279+AJ1279*AM1282-AI1279*AN1279-AK1279*AN1282</f>
        <v>-0.66947529398152594</v>
      </c>
      <c r="AS1279" s="4">
        <f t="shared" ref="AS1279" si="13504">(AH1279*AN1279+AI1279*AM1279+AJ1279*AN1282+AK1279*AM1282)</f>
        <v>0</v>
      </c>
      <c r="AT1279" s="2">
        <f t="shared" ref="AT1279" si="13505">AH1279*AO1279+AJ1279*AO1282-AI1279*AP1279-AK1279*AP1282</f>
        <v>0</v>
      </c>
      <c r="AU1279" s="3">
        <f t="shared" ref="AU1279" si="13506">(AH1279*AP1279+AI1279*AO1279+AJ1279*AP1282+AK1279*AO1282)</f>
        <v>-0.35505452605813148</v>
      </c>
      <c r="AV1279" s="20"/>
      <c r="AW1279" s="11">
        <v>1</v>
      </c>
      <c r="AX1279" s="12">
        <v>0</v>
      </c>
      <c r="AY1279" s="13">
        <v>0</v>
      </c>
      <c r="AZ1279" s="14">
        <v>0</v>
      </c>
      <c r="BA1279" s="20"/>
      <c r="BB1279" s="1">
        <f t="shared" ref="BB1279" si="13507">AR1279*AW1279+AT1279*AW1282-AS1279*AX1279-AU1279*AX1282</f>
        <v>-1.0162258380112339</v>
      </c>
      <c r="BC1279" s="4">
        <f t="shared" ref="BC1279" si="13508">(AR1279*AX1279+AS1279*AW1279+AT1279*AX1282+AU1279*AW1282)</f>
        <v>0</v>
      </c>
      <c r="BD1279" s="2">
        <f t="shared" ref="BD1279" si="13509">AR1279*AY1279+AT1279*AY1282-AS1279*AZ1279-AU1279*AZ1282</f>
        <v>0</v>
      </c>
      <c r="BE1279" s="3">
        <f t="shared" ref="BE1279" si="13510">(AR1279*AZ1279+AS1279*AY1279+AT1279*AZ1282+AU1279*AY1282)</f>
        <v>-0.35505452605813148</v>
      </c>
      <c r="BF1279" s="20"/>
      <c r="BG1279" s="11">
        <v>1</v>
      </c>
      <c r="BH1279" s="12">
        <v>0</v>
      </c>
      <c r="BI1279" s="13">
        <v>0</v>
      </c>
      <c r="BJ1279" s="40">
        <f t="shared" ref="BJ1279" si="13511">-1/($BH$4*$B1279)</f>
        <v>-1.1738163822509573</v>
      </c>
      <c r="BK1279" s="20"/>
      <c r="BL1279" s="1">
        <f t="shared" ref="BL1279" si="13512">BB1279*BG1279+BD1279*BG1282-BC1279*BH1279-BE1279*BH1282</f>
        <v>-1.0162258380112339</v>
      </c>
      <c r="BM1279" s="4">
        <f t="shared" ref="BM1279" si="13513">(BB1279*BH1279+BC1279*BG1279+BD1279*BH1282+BE1279*BG1282)</f>
        <v>0</v>
      </c>
      <c r="BN1279" s="2">
        <f t="shared" ref="BN1279" si="13514">BB1279*BI1279+BD1279*BI1282-BC1279*BJ1279-BE1279*BJ1282</f>
        <v>0</v>
      </c>
      <c r="BO1279" s="3">
        <f t="shared" ref="BO1279" si="13515">(BB1279*BJ1279+BC1279*BI1279+BD1279*BJ1282+BE1279*BI1282)</f>
        <v>0.83780801066616251</v>
      </c>
      <c r="BP1279" s="20"/>
      <c r="BQ1279" s="11">
        <v>1</v>
      </c>
      <c r="BR1279" s="12">
        <v>0</v>
      </c>
      <c r="BS1279" s="13">
        <v>0</v>
      </c>
      <c r="BT1279" s="14">
        <v>0</v>
      </c>
      <c r="BU1279" s="20"/>
      <c r="BV1279" s="1">
        <f t="shared" ref="BV1279" si="13516">BL1279*BQ1279+BN1279*BQ1282-BM1279*BR1279-BO1279*BR1282</f>
        <v>-0.30003492284103772</v>
      </c>
      <c r="BW1279" s="4">
        <f t="shared" ref="BW1279" si="13517">(BL1279*BR1279+BM1279*BQ1279+BN1279*BR1282+BO1279*BQ1282)</f>
        <v>0</v>
      </c>
      <c r="BX1279" s="2">
        <f t="shared" ref="BX1279" si="13518">BL1279*BS1279+BN1279*BS1282-BM1279*BT1279-BO1279*BT1282</f>
        <v>0</v>
      </c>
      <c r="BY1279" s="3">
        <f t="shared" ref="BY1279" si="13519">(BL1279*BT1279+BM1279*BS1279+BN1279*BT1282+BO1279*BS1282)</f>
        <v>0.83780801066616251</v>
      </c>
      <c r="BZ1279" s="20"/>
      <c r="CA1279" s="11">
        <v>1</v>
      </c>
      <c r="CB1279" s="12">
        <v>0</v>
      </c>
      <c r="CC1279" s="13">
        <v>0</v>
      </c>
      <c r="CD1279" s="40">
        <f t="shared" ref="CD1279" si="13520">-1/($CB$4*$B1279)</f>
        <v>-0.61434533211201481</v>
      </c>
      <c r="CE1279" s="20"/>
      <c r="CF1279" s="1">
        <f t="shared" ref="CF1279" si="13521">BV1279*CA1279+BX1279*CA1282-BW1279*CB1279-BY1279*CB1282</f>
        <v>-0.30003492284103772</v>
      </c>
      <c r="CG1279" s="4">
        <f t="shared" ref="CG1279" si="13522">(BV1279*CB1279+BW1279*CA1279+BX1279*CB1282+BY1279*CA1282)</f>
        <v>0</v>
      </c>
      <c r="CH1279" s="2">
        <f t="shared" ref="CH1279" si="13523">BV1279*CC1279+BX1279*CC1282-BW1279*CD1279-BY1279*CD1282</f>
        <v>0</v>
      </c>
      <c r="CI1279" s="3">
        <f t="shared" ref="CI1279" si="13524">(BV1279*CD1279+BW1279*CC1279+BX1279*CD1282+BY1279*CC1282)</f>
        <v>1.0221330649841425</v>
      </c>
      <c r="CJ1279" s="28"/>
      <c r="CK1279" s="11">
        <v>1</v>
      </c>
      <c r="CL1279" s="12">
        <v>0</v>
      </c>
      <c r="CM1279" s="13">
        <v>0</v>
      </c>
      <c r="CN1279" s="14">
        <v>0</v>
      </c>
      <c r="CP1279" s="1">
        <f t="shared" ref="CP1279" si="13525">CF1279*CK1279+CH1279*CK1282-CG1279*CL1279-CI1279*CL1282</f>
        <v>-0.30003492284103772</v>
      </c>
      <c r="CQ1279" s="4">
        <f t="shared" ref="CQ1279" si="13526">(CF1279*CL1279+CG1279*CK1279+CH1279*CL1282+CI1279*CK1282)</f>
        <v>1.0221330649841425</v>
      </c>
      <c r="CR1279" s="2">
        <f t="shared" ref="CR1279" si="13527">CF1279*CM1279+CH1279*CM1282-CG1279*CN1279-CI1279*CN1282</f>
        <v>0</v>
      </c>
      <c r="CS1279" s="3">
        <f t="shared" ref="CS1279" si="13528">(CF1279*CN1279+CG1279*CM1279+CH1279*CN1282+CI1279*CM1282)</f>
        <v>1.0221330649841425</v>
      </c>
      <c r="CU1279" s="29">
        <f t="shared" ref="CU1279" si="13529">20*LOG(((1+$CL$4)/$CL$4)/((CP1279+CP1282)^2+(CQ1279+CQ1282)^2)^0.5)</f>
        <v>-1.8836429275067103E-2</v>
      </c>
      <c r="CW1279" s="51">
        <f t="shared" ref="CW1279" si="13530">((CP1279^2+CQ1279^2)^0.5)/((CP1282^2+CQ1282^2)^0.5)</f>
        <v>1.1338899421638791</v>
      </c>
    </row>
    <row r="1280" spans="1:101" ht="18" customHeight="1" thickBot="1">
      <c r="D1280" s="11"/>
      <c r="E1280" s="13"/>
      <c r="F1280" s="13"/>
      <c r="G1280" s="15"/>
      <c r="H1280" s="10"/>
      <c r="I1280" s="11"/>
      <c r="J1280" s="13"/>
      <c r="K1280" s="13"/>
      <c r="L1280" s="15"/>
      <c r="N1280" s="5"/>
      <c r="Q1280" s="6"/>
      <c r="S1280" s="11"/>
      <c r="T1280" s="13"/>
      <c r="U1280" s="13"/>
      <c r="V1280" s="15"/>
      <c r="W1280" s="20"/>
      <c r="X1280" s="5"/>
      <c r="AA1280" s="6"/>
      <c r="AB1280" s="20"/>
      <c r="AC1280" s="11"/>
      <c r="AD1280" s="13"/>
      <c r="AE1280" s="13"/>
      <c r="AF1280" s="15"/>
      <c r="AG1280" s="20"/>
      <c r="AH1280" s="5"/>
      <c r="AK1280" s="6"/>
      <c r="AL1280" s="20"/>
      <c r="AM1280" s="11"/>
      <c r="AN1280" s="13"/>
      <c r="AO1280" s="13"/>
      <c r="AP1280" s="15"/>
      <c r="AR1280" s="5"/>
      <c r="AU1280" s="6"/>
      <c r="AW1280" s="11"/>
      <c r="AX1280" s="13"/>
      <c r="AY1280" s="13"/>
      <c r="AZ1280" s="15"/>
      <c r="BA1280" s="20"/>
      <c r="BB1280" s="5"/>
      <c r="BE1280" s="6"/>
      <c r="BG1280" s="11"/>
      <c r="BH1280" s="13"/>
      <c r="BI1280" s="13"/>
      <c r="BJ1280" s="15"/>
      <c r="BL1280" s="5"/>
      <c r="BO1280" s="6"/>
      <c r="BQ1280" s="11"/>
      <c r="BR1280" s="13"/>
      <c r="BS1280" s="13"/>
      <c r="BT1280" s="15"/>
      <c r="BU1280" s="20"/>
      <c r="BV1280" s="5"/>
      <c r="BY1280" s="6"/>
      <c r="CA1280" s="11"/>
      <c r="CB1280" s="13"/>
      <c r="CC1280" s="13"/>
      <c r="CD1280" s="15"/>
      <c r="CF1280" s="5"/>
      <c r="CI1280" s="6"/>
      <c r="CK1280" s="11"/>
      <c r="CL1280" s="13"/>
      <c r="CM1280" s="13"/>
      <c r="CN1280" s="15"/>
      <c r="CP1280" s="5"/>
      <c r="CS1280" s="6"/>
      <c r="CW1280" s="52"/>
    </row>
    <row r="1281" spans="1:101" ht="18" customHeight="1" thickBot="1">
      <c r="D1281" s="11" t="s">
        <v>6</v>
      </c>
      <c r="E1281" s="13"/>
      <c r="F1281" s="13" t="s">
        <v>7</v>
      </c>
      <c r="G1281" s="15"/>
      <c r="H1281" s="10"/>
      <c r="I1281" s="11" t="s">
        <v>8</v>
      </c>
      <c r="J1281" s="13"/>
      <c r="K1281" s="13" t="s">
        <v>9</v>
      </c>
      <c r="L1281" s="15"/>
      <c r="N1281" s="251" t="s">
        <v>26</v>
      </c>
      <c r="O1281" s="252"/>
      <c r="P1281" s="253" t="s">
        <v>27</v>
      </c>
      <c r="Q1281" s="254"/>
      <c r="S1281" s="11" t="s">
        <v>13</v>
      </c>
      <c r="T1281" s="13"/>
      <c r="U1281" s="13" t="s">
        <v>14</v>
      </c>
      <c r="V1281" s="15"/>
      <c r="W1281" s="20"/>
      <c r="X1281" s="251" t="s">
        <v>26</v>
      </c>
      <c r="Y1281" s="252"/>
      <c r="Z1281" s="253" t="s">
        <v>27</v>
      </c>
      <c r="AA1281" s="254"/>
      <c r="AB1281" s="20"/>
      <c r="AC1281" s="11" t="s">
        <v>8</v>
      </c>
      <c r="AD1281" s="13"/>
      <c r="AE1281" s="13" t="s">
        <v>9</v>
      </c>
      <c r="AF1281" s="15"/>
      <c r="AG1281" s="20"/>
      <c r="AH1281" s="251" t="s">
        <v>26</v>
      </c>
      <c r="AI1281" s="252"/>
      <c r="AJ1281" s="253" t="s">
        <v>27</v>
      </c>
      <c r="AK1281" s="254"/>
      <c r="AL1281" s="20"/>
      <c r="AM1281" s="11" t="s">
        <v>13</v>
      </c>
      <c r="AN1281" s="13"/>
      <c r="AO1281" s="13" t="s">
        <v>14</v>
      </c>
      <c r="AP1281" s="15"/>
      <c r="AR1281" s="251" t="s">
        <v>26</v>
      </c>
      <c r="AS1281" s="252"/>
      <c r="AT1281" s="253" t="s">
        <v>27</v>
      </c>
      <c r="AU1281" s="254"/>
      <c r="AV1281" s="36"/>
      <c r="AW1281" s="11" t="s">
        <v>8</v>
      </c>
      <c r="AX1281" s="13"/>
      <c r="AY1281" s="13" t="s">
        <v>9</v>
      </c>
      <c r="AZ1281" s="15"/>
      <c r="BA1281" s="20"/>
      <c r="BB1281" s="251" t="s">
        <v>26</v>
      </c>
      <c r="BC1281" s="252"/>
      <c r="BD1281" s="253" t="s">
        <v>27</v>
      </c>
      <c r="BE1281" s="254"/>
      <c r="BF1281" s="36"/>
      <c r="BG1281" s="11" t="s">
        <v>13</v>
      </c>
      <c r="BH1281" s="13"/>
      <c r="BI1281" s="13" t="s">
        <v>14</v>
      </c>
      <c r="BJ1281" s="15"/>
      <c r="BK1281" s="36"/>
      <c r="BL1281" s="251" t="s">
        <v>26</v>
      </c>
      <c r="BM1281" s="252"/>
      <c r="BN1281" s="253" t="s">
        <v>27</v>
      </c>
      <c r="BO1281" s="254"/>
      <c r="BP1281" s="36"/>
      <c r="BQ1281" s="11" t="s">
        <v>8</v>
      </c>
      <c r="BR1281" s="13"/>
      <c r="BS1281" s="13" t="s">
        <v>9</v>
      </c>
      <c r="BT1281" s="15"/>
      <c r="BU1281" s="20"/>
      <c r="BV1281" s="251" t="s">
        <v>26</v>
      </c>
      <c r="BW1281" s="252"/>
      <c r="BX1281" s="253" t="s">
        <v>27</v>
      </c>
      <c r="BY1281" s="254"/>
      <c r="BZ1281" s="36"/>
      <c r="CA1281" s="11" t="s">
        <v>13</v>
      </c>
      <c r="CB1281" s="13"/>
      <c r="CC1281" s="13" t="s">
        <v>14</v>
      </c>
      <c r="CD1281" s="15"/>
      <c r="CE1281" s="36"/>
      <c r="CF1281" s="251" t="s">
        <v>26</v>
      </c>
      <c r="CG1281" s="252"/>
      <c r="CH1281" s="253" t="s">
        <v>27</v>
      </c>
      <c r="CI1281" s="254"/>
      <c r="CK1281" s="11" t="s">
        <v>28</v>
      </c>
      <c r="CL1281" s="13"/>
      <c r="CM1281" s="13" t="s">
        <v>29</v>
      </c>
      <c r="CN1281" s="15"/>
      <c r="CP1281" s="251" t="s">
        <v>26</v>
      </c>
      <c r="CQ1281" s="252"/>
      <c r="CR1281" s="253" t="s">
        <v>27</v>
      </c>
      <c r="CS1281" s="254"/>
      <c r="CU1281" s="38" t="s">
        <v>37</v>
      </c>
      <c r="CW1281" s="53" t="s">
        <v>45</v>
      </c>
    </row>
    <row r="1282" spans="1:101" ht="18" customHeight="1" thickTop="1" thickBot="1">
      <c r="D1282" s="16">
        <v>0</v>
      </c>
      <c r="E1282" s="17">
        <v>0</v>
      </c>
      <c r="F1282" s="18">
        <v>1</v>
      </c>
      <c r="G1282" s="19">
        <v>0</v>
      </c>
      <c r="H1282" s="10"/>
      <c r="I1282" s="16">
        <v>0</v>
      </c>
      <c r="J1282" s="17">
        <f t="shared" ref="J1282" si="13531">-1/($J$4*$B1279)</f>
        <v>-0.85483894406874261</v>
      </c>
      <c r="K1282" s="18">
        <v>1</v>
      </c>
      <c r="L1282" s="19">
        <v>0</v>
      </c>
      <c r="N1282" s="1">
        <f t="shared" ref="N1282" si="13532">D1282*I1279+F1282*I1282-E1282*J1279-G1282*J1282</f>
        <v>0</v>
      </c>
      <c r="O1282" s="4">
        <f t="shared" ref="O1282" si="13533">(D1282*J1279+E1282*I1279+F1282*J1282+G1282*I1282)</f>
        <v>-0.85483894406874261</v>
      </c>
      <c r="P1282" s="2">
        <f t="shared" ref="P1282" si="13534">D1282*K1279+F1282*K1282-E1282*L1279-G1282*L1282</f>
        <v>1</v>
      </c>
      <c r="Q1282" s="3">
        <f t="shared" ref="Q1282" si="13535">(D1282*L1279+E1282*K1279+F1282*L1282+G1282*K1282)</f>
        <v>0</v>
      </c>
      <c r="S1282" s="16">
        <v>0</v>
      </c>
      <c r="T1282" s="17">
        <v>0</v>
      </c>
      <c r="U1282" s="18">
        <v>1</v>
      </c>
      <c r="V1282" s="19">
        <v>0</v>
      </c>
      <c r="W1282" s="20"/>
      <c r="X1282" s="1">
        <f t="shared" ref="X1282" si="13536">N1282*S1279+P1282*S1282-O1282*T1279-Q1282*T1282</f>
        <v>0</v>
      </c>
      <c r="Y1282" s="4">
        <f t="shared" ref="Y1282" si="13537">(N1282*T1279+O1282*S1279+P1282*T1282+Q1282*S1282)</f>
        <v>-0.85483894406874261</v>
      </c>
      <c r="Z1282" s="2">
        <f t="shared" ref="Z1282" si="13538">N1282*U1279+P1282*U1282-O1282*V1279-Q1282*V1282</f>
        <v>-3.4239567339999777E-3</v>
      </c>
      <c r="AA1282" s="3">
        <f t="shared" ref="AA1282" si="13539">(N1282*V1279+O1282*U1279+P1282*V1282+Q1282*U1282)</f>
        <v>0</v>
      </c>
      <c r="AB1282" s="20"/>
      <c r="AC1282" s="16">
        <v>0</v>
      </c>
      <c r="AD1282" s="17">
        <f t="shared" ref="AD1282" si="13540">-1/($AD$4*$B1279)</f>
        <v>-0.97661209358287715</v>
      </c>
      <c r="AE1282" s="18">
        <v>1</v>
      </c>
      <c r="AF1282" s="19">
        <v>0</v>
      </c>
      <c r="AG1282" s="20"/>
      <c r="AH1282" s="1">
        <f t="shared" ref="AH1282" si="13541">X1282*AC1279+Z1282*AC1282-Y1282*AD1279-AA1282*AD1282</f>
        <v>0</v>
      </c>
      <c r="AI1282" s="4">
        <f t="shared" ref="AI1282" si="13542">(X1282*AD1279+Y1282*AC1279+Z1282*AD1282+AA1282*AC1282)</f>
        <v>-0.85149506651441376</v>
      </c>
      <c r="AJ1282" s="2">
        <f t="shared" ref="AJ1282" si="13543">X1282*AE1279+Z1282*AE1282-Y1282*AF1279-AA1282*AF1282</f>
        <v>-3.4239567339999777E-3</v>
      </c>
      <c r="AK1282" s="3">
        <f t="shared" ref="AK1282" si="13544">(X1282*AF1279+Y1282*AE1279+Z1282*AF1282+AA1282*AE1282)</f>
        <v>0</v>
      </c>
      <c r="AL1282" s="20"/>
      <c r="AM1282" s="16">
        <v>0</v>
      </c>
      <c r="AN1282" s="17">
        <v>0</v>
      </c>
      <c r="AO1282" s="18">
        <v>1</v>
      </c>
      <c r="AP1282" s="19">
        <v>0</v>
      </c>
      <c r="AR1282" s="1">
        <f t="shared" ref="AR1282" si="13545">AH1282*AM1279+AJ1282*AM1282-AI1282*AN1279-AK1282*AN1282</f>
        <v>0</v>
      </c>
      <c r="AS1282" s="4">
        <f t="shared" ref="AS1282" si="13546">(AH1282*AN1279+AI1282*AM1279+AJ1282*AN1282+AK1282*AM1282)</f>
        <v>-0.85149506651441376</v>
      </c>
      <c r="AT1282" s="2">
        <f t="shared" ref="AT1282" si="13547">AH1282*AO1279+AJ1282*AO1282-AI1282*AP1279-AK1282*AP1282</f>
        <v>-1.0421188488803887</v>
      </c>
      <c r="AU1282" s="3">
        <f t="shared" ref="AU1282" si="13548">(AH1282*AP1279+AI1282*AO1279+AJ1282*AP1282+AK1282*AO1282)</f>
        <v>0</v>
      </c>
      <c r="AV1282" s="20"/>
      <c r="AW1282" s="16">
        <v>0</v>
      </c>
      <c r="AX1282" s="17">
        <f t="shared" ref="AX1282" si="13549">-1/($AX$4*$B1279)</f>
        <v>-0.97661209358287715</v>
      </c>
      <c r="AY1282" s="18">
        <v>1</v>
      </c>
      <c r="AZ1282" s="19">
        <v>0</v>
      </c>
      <c r="BA1282" s="20"/>
      <c r="BB1282" s="1">
        <f t="shared" ref="BB1282" si="13550">AR1282*AW1279+AT1282*AW1282-AS1282*AX1279-AU1282*AX1282</f>
        <v>0</v>
      </c>
      <c r="BC1282" s="4">
        <f t="shared" ref="BC1282" si="13551">(AR1282*AX1279+AS1282*AW1279+AT1282*AX1282+AU1282*AW1282)</f>
        <v>0.16625080425284067</v>
      </c>
      <c r="BD1282" s="2">
        <f t="shared" ref="BD1282" si="13552">AR1282*AY1279+AT1282*AY1282-AS1282*AZ1279-AU1282*AZ1282</f>
        <v>-1.0421188488803887</v>
      </c>
      <c r="BE1282" s="3">
        <f t="shared" ref="BE1282" si="13553">(AR1282*AZ1279+AS1282*AY1279+AT1282*AZ1282+AU1282*AY1282)</f>
        <v>0</v>
      </c>
      <c r="BF1282" s="20"/>
      <c r="BG1282" s="16">
        <v>0</v>
      </c>
      <c r="BH1282" s="17">
        <v>0</v>
      </c>
      <c r="BI1282" s="18">
        <v>1</v>
      </c>
      <c r="BJ1282" s="19">
        <v>0</v>
      </c>
      <c r="BK1282" s="20"/>
      <c r="BL1282" s="1">
        <f t="shared" ref="BL1282" si="13554">BB1282*BG1279+BD1282*BG1282-BC1282*BH1279-BE1282*BH1282</f>
        <v>0</v>
      </c>
      <c r="BM1282" s="4">
        <f t="shared" ref="BM1282" si="13555">(BB1282*BH1279+BC1282*BG1279+BD1282*BH1282+BE1282*BG1282)</f>
        <v>0.16625080425284067</v>
      </c>
      <c r="BN1282" s="2">
        <f t="shared" ref="BN1282" si="13556">BB1282*BI1279+BD1282*BI1282-BC1282*BJ1279-BE1282*BJ1282</f>
        <v>-0.8469709312860072</v>
      </c>
      <c r="BO1282" s="3">
        <f t="shared" ref="BO1282" si="13557">(BB1282*BJ1279+BC1282*BI1279+BD1282*BJ1282+BE1282*BI1282)</f>
        <v>0</v>
      </c>
      <c r="BP1282" s="20"/>
      <c r="BQ1282" s="16">
        <v>0</v>
      </c>
      <c r="BR1282" s="17">
        <f t="shared" ref="BR1282" si="13558">-1/($BR$4*$B1279)</f>
        <v>-0.85483894406874261</v>
      </c>
      <c r="BS1282" s="18">
        <v>1</v>
      </c>
      <c r="BT1282" s="19">
        <v>0</v>
      </c>
      <c r="BU1282" s="20"/>
      <c r="BV1282" s="1">
        <f t="shared" ref="BV1282" si="13559">BL1282*BQ1279+BN1282*BQ1282-BM1282*BR1279-BO1282*BR1282</f>
        <v>0</v>
      </c>
      <c r="BW1282" s="4">
        <f t="shared" ref="BW1282" si="13560">(BL1282*BR1279+BM1282*BQ1279+BN1282*BR1282+BO1282*BQ1282)</f>
        <v>0.89027454081029067</v>
      </c>
      <c r="BX1282" s="2">
        <f t="shared" ref="BX1282" si="13561">BL1282*BS1279+BN1282*BS1282-BM1282*BT1279-BO1282*BT1282</f>
        <v>-0.8469709312860072</v>
      </c>
      <c r="BY1282" s="3">
        <f t="shared" ref="BY1282" si="13562">(BL1282*BT1279+BM1282*BS1279+BN1282*BT1282+BO1282*BS1282)</f>
        <v>0</v>
      </c>
      <c r="BZ1282" s="20"/>
      <c r="CA1282" s="16">
        <v>0</v>
      </c>
      <c r="CB1282" s="17">
        <v>0</v>
      </c>
      <c r="CC1282" s="18">
        <v>1</v>
      </c>
      <c r="CD1282" s="19">
        <v>0</v>
      </c>
      <c r="CE1282" s="20"/>
      <c r="CF1282" s="1">
        <f t="shared" ref="CF1282" si="13563">BV1282*CA1279+BX1282*CA1282-BW1282*CB1279-BY1282*CB1282</f>
        <v>0</v>
      </c>
      <c r="CG1282" s="4">
        <f t="shared" ref="CG1282" si="13564">(BV1282*CB1279+BW1282*CA1279+BX1282*CB1282+BY1282*CA1282)</f>
        <v>0.89027454081029067</v>
      </c>
      <c r="CH1282" s="2">
        <f t="shared" ref="CH1282" si="13565">BV1282*CC1279+BX1282*CC1282-BW1282*CD1279-BY1282*CD1282</f>
        <v>-0.30003492284103772</v>
      </c>
      <c r="CI1282" s="3">
        <f t="shared" ref="CI1282" si="13566">(BV1282*CD1279+BW1282*CC1279+BX1282*CD1282+BY1282*CC1282)</f>
        <v>0</v>
      </c>
      <c r="CK1282" s="16">
        <f t="shared" ref="CK1282" si="13567">1/$CL$4</f>
        <v>1</v>
      </c>
      <c r="CL1282" s="17">
        <v>0</v>
      </c>
      <c r="CM1282" s="18">
        <v>1</v>
      </c>
      <c r="CN1282" s="19">
        <v>0</v>
      </c>
      <c r="CP1282" s="1">
        <f t="shared" ref="CP1282" si="13568">CF1282*CK1279+CH1282*CK1282-CG1282*CL1279-CI1282*CL1282</f>
        <v>-0.30003492284103772</v>
      </c>
      <c r="CQ1282" s="4">
        <f t="shared" ref="CQ1282" si="13569">(CF1282*CL1279+CG1282*CK1279+CH1282*CL1282+CI1282*CK1282)</f>
        <v>0.89027454081029067</v>
      </c>
      <c r="CR1282" s="2">
        <f t="shared" ref="CR1282" si="13570">CF1282*CM1279+CH1282*CM1282-CG1282*CN1279-CI1282*CN1282</f>
        <v>-0.30003492284103772</v>
      </c>
      <c r="CS1282" s="3">
        <f t="shared" ref="CS1282" si="13571">(CF1282*CN1279+CG1282*CM1279+CH1282*CN1282+CI1282*CM1282)</f>
        <v>0</v>
      </c>
      <c r="CU1282" s="39">
        <f t="shared" ref="CU1282" si="13572">(180/PI())*ATAN(-1*(CQ1279/CP1279))</f>
        <v>73.64103017167686</v>
      </c>
      <c r="CW1282" s="54">
        <f t="shared" ref="CW1282" si="13573">20*LOG(((1-(10^(CU1279/20)^2)*(1-((1-CW1279)/(1+CW1279))^2))^0.5))</f>
        <v>-20.836674144008491</v>
      </c>
    </row>
    <row r="1283" spans="1:101" ht="18" customHeight="1">
      <c r="E1283" s="20"/>
      <c r="F1283" s="20"/>
      <c r="G1283" s="20"/>
      <c r="H1283" s="20"/>
      <c r="I1283" s="20"/>
      <c r="J1283" s="20"/>
      <c r="K1283" s="20"/>
      <c r="L1283" s="20"/>
      <c r="M1283" s="20"/>
      <c r="N1283" s="20"/>
      <c r="O1283" s="20"/>
      <c r="P1283" s="20"/>
      <c r="Q1283" s="20"/>
      <c r="R1283" s="20"/>
      <c r="S1283" s="20"/>
      <c r="T1283" s="20"/>
      <c r="U1283" s="20"/>
      <c r="V1283" s="20"/>
      <c r="W1283" s="20"/>
      <c r="X1283" s="20"/>
      <c r="Y1283" s="20"/>
      <c r="Z1283" s="20"/>
      <c r="AA1283" s="20"/>
      <c r="AB1283" s="30"/>
      <c r="AC1283" s="20"/>
      <c r="AD1283" s="20"/>
      <c r="AE1283" s="20"/>
      <c r="AF1283" s="20"/>
      <c r="AG1283" s="20"/>
      <c r="AH1283" s="20"/>
      <c r="AI1283" s="20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  <c r="BA1283" s="20"/>
      <c r="BB1283" s="20"/>
      <c r="BC1283" s="20"/>
      <c r="BD1283" s="20"/>
      <c r="BE1283" s="20"/>
      <c r="BF1283" s="20"/>
      <c r="BG1283" s="20"/>
      <c r="BH1283" s="20"/>
      <c r="BI1283" s="20"/>
      <c r="BJ1283" s="20"/>
      <c r="BK1283" s="20"/>
      <c r="BL1283" s="20"/>
      <c r="BM1283" s="20"/>
      <c r="BN1283" s="20"/>
      <c r="BO1283" s="20"/>
      <c r="BP1283" s="20"/>
      <c r="BQ1283" s="20"/>
      <c r="BR1283" s="20"/>
      <c r="BS1283" s="20"/>
      <c r="BT1283" s="20"/>
      <c r="BU1283" s="20"/>
      <c r="BV1283" s="20"/>
      <c r="BW1283" s="20"/>
      <c r="BX1283" s="20"/>
      <c r="BY1283" s="20"/>
      <c r="BZ1283" s="20"/>
      <c r="CA1283" s="20"/>
      <c r="CB1283" s="20"/>
      <c r="CC1283" s="20"/>
      <c r="CD1283" s="20"/>
      <c r="CE1283" s="20"/>
      <c r="CF1283" s="20"/>
      <c r="CG1283" s="20"/>
      <c r="CH1283" s="20"/>
      <c r="CI1283" s="20"/>
      <c r="CJ1283" s="20"/>
      <c r="CK1283" s="20"/>
      <c r="CL1283" s="20"/>
    </row>
    <row r="1284" spans="1:101" ht="18" customHeight="1"/>
    <row r="1285" spans="1:101" ht="18" customHeight="1" thickBot="1">
      <c r="A1285" s="23"/>
      <c r="B1285" s="23"/>
      <c r="C1285" s="23"/>
      <c r="D1285" s="20" t="s">
        <v>15</v>
      </c>
      <c r="E1285" s="20"/>
      <c r="F1285" s="20"/>
      <c r="G1285" s="20"/>
      <c r="H1285" s="20"/>
      <c r="I1285" s="20" t="s">
        <v>16</v>
      </c>
      <c r="J1285" s="20"/>
      <c r="K1285" s="20"/>
      <c r="L1285" s="20"/>
      <c r="M1285" s="23"/>
      <c r="N1285" s="23"/>
      <c r="O1285" s="24" t="s">
        <v>17</v>
      </c>
      <c r="P1285" s="23"/>
      <c r="Q1285" s="23"/>
      <c r="R1285" s="23"/>
      <c r="S1285" s="20"/>
      <c r="T1285" s="20" t="s">
        <v>18</v>
      </c>
      <c r="U1285" s="23"/>
      <c r="V1285" s="23"/>
      <c r="W1285" s="23"/>
      <c r="X1285" s="23"/>
      <c r="Y1285" s="24" t="s">
        <v>19</v>
      </c>
      <c r="Z1285" s="23"/>
      <c r="AA1285" s="23"/>
      <c r="AB1285" s="23"/>
      <c r="AC1285" s="24" t="s">
        <v>20</v>
      </c>
      <c r="AD1285" s="20"/>
      <c r="AE1285" s="20"/>
      <c r="AF1285" s="20"/>
      <c r="AG1285" s="20"/>
      <c r="AH1285" s="23"/>
      <c r="AI1285" s="24" t="s">
        <v>21</v>
      </c>
      <c r="AJ1285" s="23"/>
      <c r="AK1285" s="23"/>
      <c r="AL1285" s="20"/>
      <c r="AM1285" s="24" t="s">
        <v>31</v>
      </c>
      <c r="AN1285" s="20"/>
      <c r="AO1285" s="23"/>
      <c r="AP1285" s="23"/>
      <c r="AQ1285" s="23"/>
      <c r="AR1285" s="23"/>
      <c r="AS1285" s="24" t="s">
        <v>91</v>
      </c>
      <c r="AT1285" s="23"/>
      <c r="AU1285" s="23"/>
      <c r="AV1285" s="23"/>
      <c r="AW1285" s="24" t="s">
        <v>32</v>
      </c>
      <c r="AX1285" s="20"/>
      <c r="AY1285" s="20"/>
      <c r="AZ1285" s="20"/>
      <c r="BA1285" s="20"/>
      <c r="BB1285" s="23"/>
      <c r="BC1285" s="24" t="s">
        <v>22</v>
      </c>
      <c r="BD1285" s="23"/>
      <c r="BE1285" s="23"/>
      <c r="BF1285" s="23"/>
      <c r="BG1285" s="24" t="s">
        <v>33</v>
      </c>
      <c r="BH1285" s="20"/>
      <c r="BI1285" s="23"/>
      <c r="BJ1285" s="23"/>
      <c r="BK1285" s="23"/>
      <c r="BL1285" s="23"/>
      <c r="BM1285" s="24" t="s">
        <v>34</v>
      </c>
      <c r="BN1285" s="23"/>
      <c r="BO1285" s="23"/>
      <c r="BP1285" s="23"/>
      <c r="BQ1285" s="24" t="s">
        <v>89</v>
      </c>
      <c r="BR1285" s="20"/>
      <c r="BS1285" s="20"/>
      <c r="BT1285" s="20"/>
      <c r="BU1285" s="20"/>
      <c r="BV1285" s="23"/>
      <c r="BW1285" s="24" t="s">
        <v>35</v>
      </c>
      <c r="BX1285" s="23"/>
      <c r="BY1285" s="23"/>
      <c r="BZ1285" s="23"/>
      <c r="CA1285" s="24" t="s">
        <v>90</v>
      </c>
      <c r="CB1285" s="20"/>
      <c r="CC1285" s="23"/>
      <c r="CD1285" s="23"/>
      <c r="CE1285" s="23"/>
      <c r="CF1285" s="23"/>
      <c r="CG1285" s="24" t="s">
        <v>92</v>
      </c>
      <c r="CH1285" s="23"/>
      <c r="CI1285" s="23"/>
      <c r="CJ1285" s="23"/>
      <c r="CK1285" s="24" t="s">
        <v>36</v>
      </c>
      <c r="CL1285" s="24"/>
      <c r="CM1285" s="23"/>
      <c r="CN1285" s="23"/>
      <c r="CO1285" s="23"/>
      <c r="CP1285" s="23"/>
      <c r="CQ1285" s="24" t="s">
        <v>93</v>
      </c>
      <c r="CR1285" s="23"/>
      <c r="CS1285" s="23"/>
    </row>
    <row r="1286" spans="1:101" ht="18" customHeight="1" thickBot="1">
      <c r="A1286" s="23"/>
      <c r="B1286" s="33"/>
      <c r="C1286" s="23"/>
      <c r="D1286" s="7" t="s">
        <v>2</v>
      </c>
      <c r="E1286" s="8"/>
      <c r="F1286" s="8" t="s">
        <v>3</v>
      </c>
      <c r="G1286" s="9"/>
      <c r="H1286" s="10"/>
      <c r="I1286" s="7" t="s">
        <v>4</v>
      </c>
      <c r="J1286" s="8"/>
      <c r="K1286" s="8" t="s">
        <v>5</v>
      </c>
      <c r="L1286" s="9"/>
      <c r="M1286" s="23"/>
      <c r="N1286" s="251" t="s">
        <v>79</v>
      </c>
      <c r="O1286" s="252"/>
      <c r="P1286" s="253" t="s">
        <v>80</v>
      </c>
      <c r="Q1286" s="254"/>
      <c r="R1286" s="23"/>
      <c r="S1286" s="7" t="s">
        <v>11</v>
      </c>
      <c r="T1286" s="8"/>
      <c r="U1286" s="8" t="s">
        <v>12</v>
      </c>
      <c r="V1286" s="9"/>
      <c r="W1286" s="20"/>
      <c r="X1286" s="251" t="s">
        <v>79</v>
      </c>
      <c r="Y1286" s="252"/>
      <c r="Z1286" s="253" t="s">
        <v>80</v>
      </c>
      <c r="AA1286" s="254"/>
      <c r="AB1286" s="20"/>
      <c r="AC1286" s="7" t="s">
        <v>4</v>
      </c>
      <c r="AD1286" s="8"/>
      <c r="AE1286" s="8" t="s">
        <v>5</v>
      </c>
      <c r="AF1286" s="9"/>
      <c r="AG1286" s="20"/>
      <c r="AH1286" s="251" t="s">
        <v>0</v>
      </c>
      <c r="AI1286" s="252"/>
      <c r="AJ1286" s="253" t="s">
        <v>1</v>
      </c>
      <c r="AK1286" s="254"/>
      <c r="AL1286" s="20"/>
      <c r="AM1286" s="7" t="s">
        <v>11</v>
      </c>
      <c r="AN1286" s="8"/>
      <c r="AO1286" s="8" t="s">
        <v>12</v>
      </c>
      <c r="AP1286" s="9"/>
      <c r="AQ1286" s="23"/>
      <c r="AR1286" s="251" t="s">
        <v>0</v>
      </c>
      <c r="AS1286" s="252"/>
      <c r="AT1286" s="253" t="s">
        <v>1</v>
      </c>
      <c r="AU1286" s="254"/>
      <c r="AV1286" s="36"/>
      <c r="AW1286" s="7" t="s">
        <v>4</v>
      </c>
      <c r="AX1286" s="8"/>
      <c r="AY1286" s="8" t="s">
        <v>5</v>
      </c>
      <c r="AZ1286" s="9"/>
      <c r="BA1286" s="20"/>
      <c r="BB1286" s="251" t="s">
        <v>0</v>
      </c>
      <c r="BC1286" s="252"/>
      <c r="BD1286" s="253" t="s">
        <v>1</v>
      </c>
      <c r="BE1286" s="254"/>
      <c r="BF1286" s="36"/>
      <c r="BG1286" s="7" t="s">
        <v>11</v>
      </c>
      <c r="BH1286" s="8"/>
      <c r="BI1286" s="8" t="s">
        <v>12</v>
      </c>
      <c r="BJ1286" s="9"/>
      <c r="BK1286" s="36"/>
      <c r="BL1286" s="251" t="s">
        <v>0</v>
      </c>
      <c r="BM1286" s="252"/>
      <c r="BN1286" s="253" t="s">
        <v>1</v>
      </c>
      <c r="BO1286" s="254"/>
      <c r="BP1286" s="36"/>
      <c r="BQ1286" s="7" t="s">
        <v>4</v>
      </c>
      <c r="BR1286" s="8"/>
      <c r="BS1286" s="8" t="s">
        <v>5</v>
      </c>
      <c r="BT1286" s="9"/>
      <c r="BU1286" s="20"/>
      <c r="BV1286" s="251" t="s">
        <v>0</v>
      </c>
      <c r="BW1286" s="252"/>
      <c r="BX1286" s="253" t="s">
        <v>1</v>
      </c>
      <c r="BY1286" s="254"/>
      <c r="BZ1286" s="36"/>
      <c r="CA1286" s="7" t="s">
        <v>11</v>
      </c>
      <c r="CB1286" s="8"/>
      <c r="CC1286" s="8" t="s">
        <v>12</v>
      </c>
      <c r="CD1286" s="9"/>
      <c r="CE1286" s="36"/>
      <c r="CF1286" s="251" t="s">
        <v>0</v>
      </c>
      <c r="CG1286" s="252"/>
      <c r="CH1286" s="253" t="s">
        <v>1</v>
      </c>
      <c r="CI1286" s="254"/>
      <c r="CJ1286" s="23"/>
      <c r="CK1286" s="7" t="s">
        <v>23</v>
      </c>
      <c r="CL1286" s="8"/>
      <c r="CM1286" s="8" t="s">
        <v>24</v>
      </c>
      <c r="CN1286" s="9"/>
      <c r="CO1286" s="23"/>
      <c r="CP1286" s="251" t="s">
        <v>0</v>
      </c>
      <c r="CQ1286" s="252"/>
      <c r="CR1286" s="253" t="s">
        <v>1</v>
      </c>
      <c r="CS1286" s="254"/>
      <c r="CU1286" s="26" t="s">
        <v>25</v>
      </c>
      <c r="CW1286" s="50" t="s">
        <v>44</v>
      </c>
    </row>
    <row r="1287" spans="1:101" ht="18" customHeight="1" thickTop="1" thickBot="1">
      <c r="B1287" s="34">
        <v>1.72</v>
      </c>
      <c r="D1287" s="11">
        <v>1</v>
      </c>
      <c r="E1287" s="12">
        <v>0</v>
      </c>
      <c r="F1287" s="13">
        <v>0</v>
      </c>
      <c r="G1287" s="40">
        <f t="shared" ref="G1287" si="13574">-1/($E$4*$B1287)</f>
        <v>-0.6107735569253171</v>
      </c>
      <c r="H1287" s="10"/>
      <c r="I1287" s="11">
        <v>1</v>
      </c>
      <c r="J1287" s="12">
        <v>0</v>
      </c>
      <c r="K1287" s="13">
        <v>0</v>
      </c>
      <c r="L1287" s="14">
        <v>0</v>
      </c>
      <c r="N1287" s="1">
        <f t="shared" ref="N1287" si="13575">D1287*I1287+F1287*I1290-E1287*J1287-G1287*J1290</f>
        <v>0.48092251836114919</v>
      </c>
      <c r="O1287" s="4">
        <f t="shared" ref="O1287" si="13576">(D1287*J1287+E1287*I1287+F1287*J1290+G1287*I1290)</f>
        <v>0</v>
      </c>
      <c r="P1287" s="2">
        <f t="shared" ref="P1287" si="13577">D1287*K1287+F1287*K1290-E1287*L1287-G1287*L1290</f>
        <v>0</v>
      </c>
      <c r="Q1287" s="3">
        <f t="shared" ref="Q1287" si="13578">(D1287*L1287+E1287*K1287+F1287*L1290+G1287*K1290)</f>
        <v>-0.6107735569253171</v>
      </c>
      <c r="S1287" s="11">
        <v>1</v>
      </c>
      <c r="T1287" s="12">
        <v>0</v>
      </c>
      <c r="U1287" s="13">
        <v>0</v>
      </c>
      <c r="V1287" s="40">
        <f t="shared" ref="V1287" si="13579">-1/($T$4*$B1287)</f>
        <v>-1.166991868400661</v>
      </c>
      <c r="W1287" s="20"/>
      <c r="X1287" s="1">
        <f t="shared" ref="X1287" si="13580">N1287*S1287+P1287*S1290-O1287*T1287-Q1287*T1290</f>
        <v>0.48092251836114919</v>
      </c>
      <c r="Y1287" s="4">
        <f t="shared" ref="Y1287" si="13581">(N1287*T1287+O1287*S1287+P1287*T1290+Q1287*S1290)</f>
        <v>0</v>
      </c>
      <c r="Z1287" s="2">
        <f t="shared" ref="Z1287" si="13582">N1287*U1287+P1287*U1290-O1287*V1287-Q1287*V1290</f>
        <v>0</v>
      </c>
      <c r="AA1287" s="3">
        <f t="shared" ref="AA1287" si="13583">(N1287*V1287+O1287*U1287+P1287*V1290+Q1287*U1290)</f>
        <v>-1.1720062251835457</v>
      </c>
      <c r="AB1287" s="20"/>
      <c r="AC1287" s="11">
        <v>1</v>
      </c>
      <c r="AD1287" s="12">
        <v>0</v>
      </c>
      <c r="AE1287" s="13">
        <v>0</v>
      </c>
      <c r="AF1287" s="14">
        <v>0</v>
      </c>
      <c r="AG1287" s="20"/>
      <c r="AH1287" s="1">
        <f t="shared" ref="AH1287" si="13584">X1287*AC1287+Z1287*AC1290-Y1287*AD1287-AA1287*AD1290</f>
        <v>-0.65701831017921242</v>
      </c>
      <c r="AI1287" s="4">
        <f t="shared" ref="AI1287" si="13585">(X1287*AD1287+Y1287*AC1287+Z1287*AD1290+AA1287*AC1290)</f>
        <v>0</v>
      </c>
      <c r="AJ1287" s="2">
        <f t="shared" ref="AJ1287" si="13586">X1287*AE1287+Z1287*AE1290-Y1287*AF1287-AA1287*AF1290</f>
        <v>0</v>
      </c>
      <c r="AK1287" s="3">
        <f t="shared" ref="AK1287" si="13587">(X1287*AF1287+Y1287*AE1287+Z1287*AF1290+AA1287*AE1290)</f>
        <v>-1.1720062251835457</v>
      </c>
      <c r="AL1287" s="20"/>
      <c r="AM1287" s="11">
        <v>1</v>
      </c>
      <c r="AN1287" s="12">
        <v>0</v>
      </c>
      <c r="AO1287" s="13">
        <v>0</v>
      </c>
      <c r="AP1287" s="40">
        <f t="shared" ref="AP1287" si="13588">-1/($AN$4*$B1287)</f>
        <v>-1.2127562553967655</v>
      </c>
      <c r="AR1287" s="1">
        <f t="shared" ref="AR1287" si="13589">AH1287*AM1287+AJ1287*AM1290-AI1287*AN1287-AK1287*AN1290</f>
        <v>-0.65701831017921242</v>
      </c>
      <c r="AS1287" s="4">
        <f t="shared" ref="AS1287" si="13590">(AH1287*AN1287+AI1287*AM1287+AJ1287*AN1290+AK1287*AM1290)</f>
        <v>0</v>
      </c>
      <c r="AT1287" s="2">
        <f t="shared" ref="AT1287" si="13591">AH1287*AO1287+AJ1287*AO1290-AI1287*AP1287-AK1287*AP1290</f>
        <v>0</v>
      </c>
      <c r="AU1287" s="3">
        <f t="shared" ref="AU1287" si="13592">(AH1287*AP1287+AI1287*AO1287+AJ1287*AP1290+AK1287*AO1290)</f>
        <v>-0.37520315960349349</v>
      </c>
      <c r="AV1287" s="20"/>
      <c r="AW1287" s="11">
        <v>1</v>
      </c>
      <c r="AX1287" s="12">
        <v>0</v>
      </c>
      <c r="AY1287" s="13">
        <v>0</v>
      </c>
      <c r="AZ1287" s="14">
        <v>0</v>
      </c>
      <c r="BA1287" s="20"/>
      <c r="BB1287" s="1">
        <f t="shared" ref="BB1287" si="13593">AR1287*AW1287+AT1287*AW1290-AS1287*AX1287-AU1287*AX1290</f>
        <v>-1.0213158583797739</v>
      </c>
      <c r="BC1287" s="4">
        <f t="shared" ref="BC1287" si="13594">(AR1287*AX1287+AS1287*AW1287+AT1287*AX1290+AU1287*AW1290)</f>
        <v>0</v>
      </c>
      <c r="BD1287" s="2">
        <f t="shared" ref="BD1287" si="13595">AR1287*AY1287+AT1287*AY1290-AS1287*AZ1287-AU1287*AZ1290</f>
        <v>0</v>
      </c>
      <c r="BE1287" s="3">
        <f t="shared" ref="BE1287" si="13596">(AR1287*AZ1287+AS1287*AY1287+AT1287*AZ1290+AU1287*AY1290)</f>
        <v>-0.37520315960349349</v>
      </c>
      <c r="BF1287" s="20"/>
      <c r="BG1287" s="11">
        <v>1</v>
      </c>
      <c r="BH1287" s="12">
        <v>0</v>
      </c>
      <c r="BI1287" s="13">
        <v>0</v>
      </c>
      <c r="BJ1287" s="40">
        <f t="shared" ref="BJ1287" si="13597">-1/($BH$4*$B1287)</f>
        <v>-1.166991868400661</v>
      </c>
      <c r="BK1287" s="20"/>
      <c r="BL1287" s="1">
        <f t="shared" ref="BL1287" si="13598">BB1287*BG1287+BD1287*BG1290-BC1287*BH1287-BE1287*BH1290</f>
        <v>-1.0213158583797739</v>
      </c>
      <c r="BM1287" s="4">
        <f t="shared" ref="BM1287" si="13599">(BB1287*BH1287+BC1287*BG1287+BD1287*BH1290+BE1287*BG1290)</f>
        <v>0</v>
      </c>
      <c r="BN1287" s="2">
        <f t="shared" ref="BN1287" si="13600">BB1287*BI1287+BD1287*BI1290-BC1287*BJ1287-BE1287*BJ1290</f>
        <v>0</v>
      </c>
      <c r="BO1287" s="3">
        <f t="shared" ref="BO1287" si="13601">(BB1287*BJ1287+BC1287*BI1287+BD1287*BJ1290+BE1287*BI1290)</f>
        <v>0.81666414219434369</v>
      </c>
      <c r="BP1287" s="20"/>
      <c r="BQ1287" s="11">
        <v>1</v>
      </c>
      <c r="BR1287" s="12">
        <v>0</v>
      </c>
      <c r="BS1287" s="13">
        <v>0</v>
      </c>
      <c r="BT1287" s="14">
        <v>0</v>
      </c>
      <c r="BU1287" s="20"/>
      <c r="BV1287" s="1">
        <f t="shared" ref="BV1287" si="13602">BL1287*BQ1287+BN1287*BQ1290-BM1287*BR1287-BO1287*BR1290</f>
        <v>-0.32725836118064988</v>
      </c>
      <c r="BW1287" s="4">
        <f t="shared" ref="BW1287" si="13603">(BL1287*BR1287+BM1287*BQ1287+BN1287*BR1290+BO1287*BQ1290)</f>
        <v>0</v>
      </c>
      <c r="BX1287" s="2">
        <f t="shared" ref="BX1287" si="13604">BL1287*BS1287+BN1287*BS1290-BM1287*BT1287-BO1287*BT1290</f>
        <v>0</v>
      </c>
      <c r="BY1287" s="3">
        <f t="shared" ref="BY1287" si="13605">(BL1287*BT1287+BM1287*BS1287+BN1287*BT1290+BO1287*BS1290)</f>
        <v>0.81666414219434369</v>
      </c>
      <c r="BZ1287" s="20"/>
      <c r="CA1287" s="11">
        <v>1</v>
      </c>
      <c r="CB1287" s="12">
        <v>0</v>
      </c>
      <c r="CC1287" s="13">
        <v>0</v>
      </c>
      <c r="CD1287" s="40">
        <f t="shared" ref="CD1287" si="13606">-1/($CB$4*$B1287)</f>
        <v>-0.6107735569253171</v>
      </c>
      <c r="CE1287" s="20"/>
      <c r="CF1287" s="1">
        <f t="shared" ref="CF1287" si="13607">BV1287*CA1287+BX1287*CA1290-BW1287*CB1287-BY1287*CB1290</f>
        <v>-0.32725836118064988</v>
      </c>
      <c r="CG1287" s="4">
        <f t="shared" ref="CG1287" si="13608">(BV1287*CB1287+BW1287*CA1287+BX1287*CB1290+BY1287*CA1290)</f>
        <v>0</v>
      </c>
      <c r="CH1287" s="2">
        <f t="shared" ref="CH1287" si="13609">BV1287*CC1287+BX1287*CC1290-BW1287*CD1287-BY1287*CD1290</f>
        <v>0</v>
      </c>
      <c r="CI1287" s="3">
        <f t="shared" ref="CI1287" si="13610">(BV1287*CD1287+BW1287*CC1287+BX1287*CD1290+BY1287*CC1290)</f>
        <v>1.0165448954861993</v>
      </c>
      <c r="CJ1287" s="28"/>
      <c r="CK1287" s="11">
        <v>1</v>
      </c>
      <c r="CL1287" s="12">
        <v>0</v>
      </c>
      <c r="CM1287" s="13">
        <v>0</v>
      </c>
      <c r="CN1287" s="14">
        <v>0</v>
      </c>
      <c r="CP1287" s="1">
        <f t="shared" ref="CP1287" si="13611">CF1287*CK1287+CH1287*CK1290-CG1287*CL1287-CI1287*CL1290</f>
        <v>-0.32725836118064988</v>
      </c>
      <c r="CQ1287" s="4">
        <f t="shared" ref="CQ1287" si="13612">(CF1287*CL1287+CG1287*CK1287+CH1287*CL1290+CI1287*CK1290)</f>
        <v>1.0165448954861993</v>
      </c>
      <c r="CR1287" s="2">
        <f t="shared" ref="CR1287" si="13613">CF1287*CM1287+CH1287*CM1290-CG1287*CN1287-CI1287*CN1290</f>
        <v>0</v>
      </c>
      <c r="CS1287" s="3">
        <f t="shared" ref="CS1287" si="13614">(CF1287*CN1287+CG1287*CM1287+CH1287*CN1290+CI1287*CM1290)</f>
        <v>1.0165448954861993</v>
      </c>
      <c r="CU1287" s="29">
        <f t="shared" ref="CU1287" si="13615">20*LOG(((1+$CL$4)/$CL$4)/((CP1287+CP1290)^2+(CQ1287+CQ1290)^2)^0.5)</f>
        <v>-2.0680057921977218E-2</v>
      </c>
      <c r="CW1287" s="51">
        <f t="shared" ref="CW1287" si="13616">((CP1287^2+CQ1287^2)^0.5)/((CP1290^2+CQ1290^2)^0.5)</f>
        <v>1.1392973567989502</v>
      </c>
    </row>
    <row r="1288" spans="1:101" ht="18" customHeight="1" thickBot="1">
      <c r="D1288" s="11"/>
      <c r="E1288" s="13"/>
      <c r="F1288" s="13"/>
      <c r="G1288" s="15"/>
      <c r="H1288" s="10"/>
      <c r="I1288" s="11"/>
      <c r="J1288" s="13"/>
      <c r="K1288" s="13"/>
      <c r="L1288" s="15"/>
      <c r="N1288" s="5"/>
      <c r="Q1288" s="6"/>
      <c r="S1288" s="11"/>
      <c r="T1288" s="13"/>
      <c r="U1288" s="13"/>
      <c r="V1288" s="15"/>
      <c r="W1288" s="20"/>
      <c r="X1288" s="5"/>
      <c r="AA1288" s="6"/>
      <c r="AB1288" s="20"/>
      <c r="AC1288" s="11"/>
      <c r="AD1288" s="13"/>
      <c r="AE1288" s="13"/>
      <c r="AF1288" s="15"/>
      <c r="AG1288" s="20"/>
      <c r="AH1288" s="5"/>
      <c r="AK1288" s="6"/>
      <c r="AL1288" s="20"/>
      <c r="AM1288" s="11"/>
      <c r="AN1288" s="13"/>
      <c r="AO1288" s="13"/>
      <c r="AP1288" s="15"/>
      <c r="AR1288" s="5"/>
      <c r="AU1288" s="6"/>
      <c r="AW1288" s="11"/>
      <c r="AX1288" s="13"/>
      <c r="AY1288" s="13"/>
      <c r="AZ1288" s="15"/>
      <c r="BA1288" s="20"/>
      <c r="BB1288" s="5"/>
      <c r="BE1288" s="6"/>
      <c r="BG1288" s="11"/>
      <c r="BH1288" s="13"/>
      <c r="BI1288" s="13"/>
      <c r="BJ1288" s="15"/>
      <c r="BL1288" s="5"/>
      <c r="BO1288" s="6"/>
      <c r="BQ1288" s="11"/>
      <c r="BR1288" s="13"/>
      <c r="BS1288" s="13"/>
      <c r="BT1288" s="15"/>
      <c r="BU1288" s="20"/>
      <c r="BV1288" s="5"/>
      <c r="BY1288" s="6"/>
      <c r="CA1288" s="11"/>
      <c r="CB1288" s="13"/>
      <c r="CC1288" s="13"/>
      <c r="CD1288" s="15"/>
      <c r="CF1288" s="5"/>
      <c r="CI1288" s="6"/>
      <c r="CK1288" s="11"/>
      <c r="CL1288" s="13"/>
      <c r="CM1288" s="13"/>
      <c r="CN1288" s="15"/>
      <c r="CP1288" s="5"/>
      <c r="CS1288" s="6"/>
      <c r="CW1288" s="52"/>
    </row>
    <row r="1289" spans="1:101" ht="18" customHeight="1" thickBot="1">
      <c r="D1289" s="11" t="s">
        <v>6</v>
      </c>
      <c r="E1289" s="13"/>
      <c r="F1289" s="13" t="s">
        <v>7</v>
      </c>
      <c r="G1289" s="15"/>
      <c r="H1289" s="10"/>
      <c r="I1289" s="11" t="s">
        <v>8</v>
      </c>
      <c r="J1289" s="13"/>
      <c r="K1289" s="13" t="s">
        <v>9</v>
      </c>
      <c r="L1289" s="15"/>
      <c r="N1289" s="251" t="s">
        <v>26</v>
      </c>
      <c r="O1289" s="252"/>
      <c r="P1289" s="253" t="s">
        <v>27</v>
      </c>
      <c r="Q1289" s="254"/>
      <c r="S1289" s="11" t="s">
        <v>13</v>
      </c>
      <c r="T1289" s="13"/>
      <c r="U1289" s="13" t="s">
        <v>14</v>
      </c>
      <c r="V1289" s="15"/>
      <c r="W1289" s="20"/>
      <c r="X1289" s="251" t="s">
        <v>26</v>
      </c>
      <c r="Y1289" s="252"/>
      <c r="Z1289" s="253" t="s">
        <v>27</v>
      </c>
      <c r="AA1289" s="254"/>
      <c r="AB1289" s="20"/>
      <c r="AC1289" s="11" t="s">
        <v>8</v>
      </c>
      <c r="AD1289" s="13"/>
      <c r="AE1289" s="13" t="s">
        <v>9</v>
      </c>
      <c r="AF1289" s="15"/>
      <c r="AG1289" s="20"/>
      <c r="AH1289" s="251" t="s">
        <v>26</v>
      </c>
      <c r="AI1289" s="252"/>
      <c r="AJ1289" s="253" t="s">
        <v>27</v>
      </c>
      <c r="AK1289" s="254"/>
      <c r="AL1289" s="20"/>
      <c r="AM1289" s="11" t="s">
        <v>13</v>
      </c>
      <c r="AN1289" s="13"/>
      <c r="AO1289" s="13" t="s">
        <v>14</v>
      </c>
      <c r="AP1289" s="15"/>
      <c r="AR1289" s="251" t="s">
        <v>26</v>
      </c>
      <c r="AS1289" s="252"/>
      <c r="AT1289" s="253" t="s">
        <v>27</v>
      </c>
      <c r="AU1289" s="254"/>
      <c r="AV1289" s="36"/>
      <c r="AW1289" s="11" t="s">
        <v>8</v>
      </c>
      <c r="AX1289" s="13"/>
      <c r="AY1289" s="13" t="s">
        <v>9</v>
      </c>
      <c r="AZ1289" s="15"/>
      <c r="BA1289" s="20"/>
      <c r="BB1289" s="251" t="s">
        <v>26</v>
      </c>
      <c r="BC1289" s="252"/>
      <c r="BD1289" s="253" t="s">
        <v>27</v>
      </c>
      <c r="BE1289" s="254"/>
      <c r="BF1289" s="36"/>
      <c r="BG1289" s="11" t="s">
        <v>13</v>
      </c>
      <c r="BH1289" s="13"/>
      <c r="BI1289" s="13" t="s">
        <v>14</v>
      </c>
      <c r="BJ1289" s="15"/>
      <c r="BK1289" s="36"/>
      <c r="BL1289" s="251" t="s">
        <v>26</v>
      </c>
      <c r="BM1289" s="252"/>
      <c r="BN1289" s="253" t="s">
        <v>27</v>
      </c>
      <c r="BO1289" s="254"/>
      <c r="BP1289" s="36"/>
      <c r="BQ1289" s="11" t="s">
        <v>8</v>
      </c>
      <c r="BR1289" s="13"/>
      <c r="BS1289" s="13" t="s">
        <v>9</v>
      </c>
      <c r="BT1289" s="15"/>
      <c r="BU1289" s="20"/>
      <c r="BV1289" s="251" t="s">
        <v>26</v>
      </c>
      <c r="BW1289" s="252"/>
      <c r="BX1289" s="253" t="s">
        <v>27</v>
      </c>
      <c r="BY1289" s="254"/>
      <c r="BZ1289" s="36"/>
      <c r="CA1289" s="11" t="s">
        <v>13</v>
      </c>
      <c r="CB1289" s="13"/>
      <c r="CC1289" s="13" t="s">
        <v>14</v>
      </c>
      <c r="CD1289" s="15"/>
      <c r="CE1289" s="36"/>
      <c r="CF1289" s="251" t="s">
        <v>26</v>
      </c>
      <c r="CG1289" s="252"/>
      <c r="CH1289" s="253" t="s">
        <v>27</v>
      </c>
      <c r="CI1289" s="254"/>
      <c r="CK1289" s="11" t="s">
        <v>28</v>
      </c>
      <c r="CL1289" s="13"/>
      <c r="CM1289" s="13" t="s">
        <v>29</v>
      </c>
      <c r="CN1289" s="15"/>
      <c r="CP1289" s="251" t="s">
        <v>26</v>
      </c>
      <c r="CQ1289" s="252"/>
      <c r="CR1289" s="253" t="s">
        <v>27</v>
      </c>
      <c r="CS1289" s="254"/>
      <c r="CU1289" s="38" t="s">
        <v>37</v>
      </c>
      <c r="CW1289" s="53" t="s">
        <v>45</v>
      </c>
    </row>
    <row r="1290" spans="1:101" ht="18" customHeight="1" thickTop="1" thickBot="1">
      <c r="D1290" s="16">
        <v>0</v>
      </c>
      <c r="E1290" s="17">
        <v>0</v>
      </c>
      <c r="F1290" s="18">
        <v>1</v>
      </c>
      <c r="G1290" s="19">
        <v>0</v>
      </c>
      <c r="H1290" s="10"/>
      <c r="I1290" s="16">
        <v>0</v>
      </c>
      <c r="J1290" s="17">
        <f t="shared" ref="J1290" si="13617">-1/($J$4*$B1287)</f>
        <v>-0.84986895020787789</v>
      </c>
      <c r="K1290" s="18">
        <v>1</v>
      </c>
      <c r="L1290" s="19">
        <v>0</v>
      </c>
      <c r="N1290" s="1">
        <f t="shared" ref="N1290" si="13618">D1290*I1287+F1290*I1290-E1290*J1287-G1290*J1290</f>
        <v>0</v>
      </c>
      <c r="O1290" s="4">
        <f t="shared" ref="O1290" si="13619">(D1290*J1287+E1290*I1287+F1290*J1290+G1290*I1290)</f>
        <v>-0.84986895020787789</v>
      </c>
      <c r="P1290" s="2">
        <f t="shared" ref="P1290" si="13620">D1290*K1287+F1290*K1290-E1290*L1287-G1290*L1290</f>
        <v>1</v>
      </c>
      <c r="Q1290" s="3">
        <f t="shared" ref="Q1290" si="13621">(D1290*L1287+E1290*K1287+F1290*L1290+G1290*K1290)</f>
        <v>0</v>
      </c>
      <c r="S1290" s="16">
        <v>0</v>
      </c>
      <c r="T1290" s="17">
        <v>0</v>
      </c>
      <c r="U1290" s="18">
        <v>1</v>
      </c>
      <c r="V1290" s="19">
        <v>0</v>
      </c>
      <c r="W1290" s="20"/>
      <c r="X1290" s="1">
        <f t="shared" ref="X1290" si="13622">N1290*S1287+P1290*S1290-O1290*T1287-Q1290*T1290</f>
        <v>0</v>
      </c>
      <c r="Y1290" s="4">
        <f t="shared" ref="Y1290" si="13623">(N1290*T1287+O1290*S1287+P1290*T1290+Q1290*S1290)</f>
        <v>-0.84986895020787789</v>
      </c>
      <c r="Z1290" s="2">
        <f t="shared" ref="Z1290" si="13624">N1290*U1287+P1290*U1290-O1290*V1287-Q1290*V1290</f>
        <v>8.209845901200219E-3</v>
      </c>
      <c r="AA1290" s="3">
        <f t="shared" ref="AA1290" si="13625">(N1290*V1287+O1290*U1287+P1290*V1290+Q1290*U1290)</f>
        <v>0</v>
      </c>
      <c r="AB1290" s="20"/>
      <c r="AC1290" s="16">
        <v>0</v>
      </c>
      <c r="AD1290" s="17">
        <f t="shared" ref="AD1290" si="13626">-1/($AD$4*$B1287)</f>
        <v>-0.9709341162946048</v>
      </c>
      <c r="AE1290" s="18">
        <v>1</v>
      </c>
      <c r="AF1290" s="19">
        <v>0</v>
      </c>
      <c r="AG1290" s="20"/>
      <c r="AH1290" s="1">
        <f t="shared" ref="AH1290" si="13627">X1290*AC1287+Z1290*AC1290-Y1290*AD1287-AA1290*AD1290</f>
        <v>0</v>
      </c>
      <c r="AI1290" s="4">
        <f t="shared" ref="AI1290" si="13628">(X1290*AD1287+Y1290*AC1287+Z1290*AD1290+AA1290*AC1290)</f>
        <v>-0.85784016968287458</v>
      </c>
      <c r="AJ1290" s="2">
        <f t="shared" ref="AJ1290" si="13629">X1290*AE1287+Z1290*AE1290-Y1290*AF1287-AA1290*AF1290</f>
        <v>8.209845901200219E-3</v>
      </c>
      <c r="AK1290" s="3">
        <f t="shared" ref="AK1290" si="13630">(X1290*AF1287+Y1290*AE1287+Z1290*AF1290+AA1290*AE1290)</f>
        <v>0</v>
      </c>
      <c r="AL1290" s="20"/>
      <c r="AM1290" s="16">
        <v>0</v>
      </c>
      <c r="AN1290" s="17">
        <v>0</v>
      </c>
      <c r="AO1290" s="18">
        <v>1</v>
      </c>
      <c r="AP1290" s="19">
        <v>0</v>
      </c>
      <c r="AR1290" s="1">
        <f t="shared" ref="AR1290" si="13631">AH1290*AM1287+AJ1290*AM1290-AI1290*AN1287-AK1290*AN1290</f>
        <v>0</v>
      </c>
      <c r="AS1290" s="4">
        <f t="shared" ref="AS1290" si="13632">(AH1290*AN1287+AI1290*AM1287+AJ1290*AN1290+AK1290*AM1290)</f>
        <v>-0.85784016968287458</v>
      </c>
      <c r="AT1290" s="2">
        <f t="shared" ref="AT1290" si="13633">AH1290*AO1287+AJ1290*AO1290-AI1290*AP1287-AK1290*AP1290</f>
        <v>-1.0321411860123288</v>
      </c>
      <c r="AU1290" s="3">
        <f t="shared" ref="AU1290" si="13634">(AH1290*AP1287+AI1290*AO1287+AJ1290*AP1290+AK1290*AO1290)</f>
        <v>0</v>
      </c>
      <c r="AV1290" s="20"/>
      <c r="AW1290" s="16">
        <v>0</v>
      </c>
      <c r="AX1290" s="17">
        <f t="shared" ref="AX1290" si="13635">-1/($AX$4*$B1287)</f>
        <v>-0.9709341162946048</v>
      </c>
      <c r="AY1290" s="18">
        <v>1</v>
      </c>
      <c r="AZ1290" s="19">
        <v>0</v>
      </c>
      <c r="BA1290" s="20"/>
      <c r="BB1290" s="1">
        <f t="shared" ref="BB1290" si="13636">AR1290*AW1287+AT1290*AW1290-AS1290*AX1287-AU1290*AX1290</f>
        <v>0</v>
      </c>
      <c r="BC1290" s="4">
        <f t="shared" ref="BC1290" si="13637">(AR1290*AX1287+AS1290*AW1287+AT1290*AX1290+AU1290*AW1290)</f>
        <v>0.14430092064927114</v>
      </c>
      <c r="BD1290" s="2">
        <f t="shared" ref="BD1290" si="13638">AR1290*AY1287+AT1290*AY1290-AS1290*AZ1287-AU1290*AZ1290</f>
        <v>-1.0321411860123288</v>
      </c>
      <c r="BE1290" s="3">
        <f t="shared" ref="BE1290" si="13639">(AR1290*AZ1287+AS1290*AY1287+AT1290*AZ1290+AU1290*AY1290)</f>
        <v>0</v>
      </c>
      <c r="BF1290" s="20"/>
      <c r="BG1290" s="16">
        <v>0</v>
      </c>
      <c r="BH1290" s="17">
        <v>0</v>
      </c>
      <c r="BI1290" s="18">
        <v>1</v>
      </c>
      <c r="BJ1290" s="19">
        <v>0</v>
      </c>
      <c r="BK1290" s="20"/>
      <c r="BL1290" s="1">
        <f t="shared" ref="BL1290" si="13640">BB1290*BG1287+BD1290*BG1290-BC1290*BH1287-BE1290*BH1290</f>
        <v>0</v>
      </c>
      <c r="BM1290" s="4">
        <f t="shared" ref="BM1290" si="13641">(BB1290*BH1287+BC1290*BG1287+BD1290*BH1290+BE1290*BG1290)</f>
        <v>0.14430092064927114</v>
      </c>
      <c r="BN1290" s="2">
        <f t="shared" ref="BN1290" si="13642">BB1290*BI1287+BD1290*BI1290-BC1290*BJ1287-BE1290*BJ1290</f>
        <v>-0.86374318501190039</v>
      </c>
      <c r="BO1290" s="3">
        <f t="shared" ref="BO1290" si="13643">(BB1290*BJ1287+BC1290*BI1287+BD1290*BJ1290+BE1290*BI1290)</f>
        <v>0</v>
      </c>
      <c r="BP1290" s="20"/>
      <c r="BQ1290" s="16">
        <v>0</v>
      </c>
      <c r="BR1290" s="17">
        <f t="shared" ref="BR1290" si="13644">-1/($BR$4*$B1287)</f>
        <v>-0.84986895020787789</v>
      </c>
      <c r="BS1290" s="18">
        <v>1</v>
      </c>
      <c r="BT1290" s="19">
        <v>0</v>
      </c>
      <c r="BU1290" s="20"/>
      <c r="BV1290" s="1">
        <f t="shared" ref="BV1290" si="13645">BL1290*BQ1287+BN1290*BQ1290-BM1290*BR1287-BO1290*BR1290</f>
        <v>0</v>
      </c>
      <c r="BW1290" s="4">
        <f t="shared" ref="BW1290" si="13646">(BL1290*BR1287+BM1290*BQ1287+BN1290*BR1290+BO1290*BQ1290)</f>
        <v>0.87836943454454375</v>
      </c>
      <c r="BX1290" s="2">
        <f t="shared" ref="BX1290" si="13647">BL1290*BS1287+BN1290*BS1290-BM1290*BT1287-BO1290*BT1290</f>
        <v>-0.86374318501190039</v>
      </c>
      <c r="BY1290" s="3">
        <f t="shared" ref="BY1290" si="13648">(BL1290*BT1287+BM1290*BS1287+BN1290*BT1290+BO1290*BS1290)</f>
        <v>0</v>
      </c>
      <c r="BZ1290" s="20"/>
      <c r="CA1290" s="16">
        <v>0</v>
      </c>
      <c r="CB1290" s="17">
        <v>0</v>
      </c>
      <c r="CC1290" s="18">
        <v>1</v>
      </c>
      <c r="CD1290" s="19">
        <v>0</v>
      </c>
      <c r="CE1290" s="20"/>
      <c r="CF1290" s="1">
        <f t="shared" ref="CF1290" si="13649">BV1290*CA1287+BX1290*CA1290-BW1290*CB1287-BY1290*CB1290</f>
        <v>0</v>
      </c>
      <c r="CG1290" s="4">
        <f t="shared" ref="CG1290" si="13650">(BV1290*CB1287+BW1290*CA1287+BX1290*CB1290+BY1290*CA1290)</f>
        <v>0.87836943454454375</v>
      </c>
      <c r="CH1290" s="2">
        <f t="shared" ref="CH1290" si="13651">BV1290*CC1287+BX1290*CC1290-BW1290*CD1287-BY1290*CD1290</f>
        <v>-0.32725836118064988</v>
      </c>
      <c r="CI1290" s="3">
        <f t="shared" ref="CI1290" si="13652">(BV1290*CD1287+BW1290*CC1287+BX1290*CD1290+BY1290*CC1290)</f>
        <v>0</v>
      </c>
      <c r="CK1290" s="16">
        <f t="shared" ref="CK1290" si="13653">1/$CL$4</f>
        <v>1</v>
      </c>
      <c r="CL1290" s="17">
        <v>0</v>
      </c>
      <c r="CM1290" s="18">
        <v>1</v>
      </c>
      <c r="CN1290" s="19">
        <v>0</v>
      </c>
      <c r="CP1290" s="1">
        <f t="shared" ref="CP1290" si="13654">CF1290*CK1287+CH1290*CK1290-CG1290*CL1287-CI1290*CL1290</f>
        <v>-0.32725836118064988</v>
      </c>
      <c r="CQ1290" s="4">
        <f t="shared" ref="CQ1290" si="13655">(CF1290*CL1287+CG1290*CK1287+CH1290*CL1290+CI1290*CK1290)</f>
        <v>0.87836943454454375</v>
      </c>
      <c r="CR1290" s="2">
        <f t="shared" ref="CR1290" si="13656">CF1290*CM1287+CH1290*CM1290-CG1290*CN1287-CI1290*CN1290</f>
        <v>-0.32725836118064988</v>
      </c>
      <c r="CS1290" s="3">
        <f t="shared" ref="CS1290" si="13657">(CF1290*CN1287+CG1290*CM1287+CH1290*CN1290+CI1290*CM1290)</f>
        <v>0</v>
      </c>
      <c r="CU1290" s="39">
        <f t="shared" ref="CU1290" si="13658">(180/PI())*ATAN(-1*(CQ1287/CP1287))</f>
        <v>72.154970092205019</v>
      </c>
      <c r="CW1290" s="54">
        <f t="shared" ref="CW1290" si="13659">20*LOG(((1-(10^(CU1287/20)^2)*(1-((1-CW1287)/(1+CW1287))^2))^0.5))</f>
        <v>-20.472036616387225</v>
      </c>
    </row>
    <row r="1291" spans="1:101" ht="18" customHeight="1">
      <c r="E1291" s="20"/>
      <c r="F1291" s="20"/>
      <c r="G1291" s="20"/>
      <c r="H1291" s="20"/>
      <c r="I1291" s="20"/>
      <c r="J1291" s="20"/>
      <c r="K1291" s="20"/>
      <c r="L1291" s="20"/>
      <c r="M1291" s="20"/>
      <c r="N1291" s="20"/>
      <c r="O1291" s="20"/>
      <c r="P1291" s="20"/>
      <c r="Q1291" s="20"/>
      <c r="R1291" s="20"/>
      <c r="S1291" s="20"/>
      <c r="T1291" s="20"/>
      <c r="U1291" s="20"/>
      <c r="V1291" s="20"/>
      <c r="W1291" s="20"/>
      <c r="X1291" s="20"/>
      <c r="Y1291" s="20"/>
      <c r="Z1291" s="20"/>
      <c r="AA1291" s="20"/>
      <c r="AB1291" s="30"/>
      <c r="AC1291" s="20"/>
      <c r="AD1291" s="20"/>
      <c r="AE1291" s="20"/>
      <c r="AF1291" s="20"/>
      <c r="AG1291" s="20"/>
      <c r="AH1291" s="20"/>
      <c r="AI1291" s="20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  <c r="BA1291" s="20"/>
      <c r="BB1291" s="20"/>
      <c r="BC1291" s="20"/>
      <c r="BD1291" s="20"/>
      <c r="BE1291" s="20"/>
      <c r="BF1291" s="20"/>
      <c r="BG1291" s="20"/>
      <c r="BH1291" s="20"/>
      <c r="BI1291" s="20"/>
      <c r="BJ1291" s="20"/>
      <c r="BK1291" s="20"/>
      <c r="BL1291" s="20"/>
      <c r="BM1291" s="20"/>
      <c r="BN1291" s="20"/>
      <c r="BO1291" s="20"/>
      <c r="BP1291" s="20"/>
      <c r="BQ1291" s="20"/>
      <c r="BR1291" s="20"/>
      <c r="BS1291" s="20"/>
      <c r="BT1291" s="20"/>
      <c r="BU1291" s="20"/>
      <c r="BV1291" s="20"/>
      <c r="BW1291" s="20"/>
      <c r="BX1291" s="20"/>
      <c r="BY1291" s="20"/>
      <c r="BZ1291" s="20"/>
      <c r="CA1291" s="20"/>
      <c r="CB1291" s="20"/>
      <c r="CC1291" s="20"/>
      <c r="CD1291" s="20"/>
      <c r="CE1291" s="20"/>
      <c r="CF1291" s="20"/>
      <c r="CG1291" s="20"/>
      <c r="CH1291" s="20"/>
      <c r="CI1291" s="20"/>
      <c r="CJ1291" s="20"/>
      <c r="CK1291" s="20"/>
      <c r="CL1291" s="20"/>
    </row>
    <row r="1292" spans="1:101" ht="18" customHeight="1"/>
    <row r="1293" spans="1:101" ht="18" customHeight="1" thickBot="1">
      <c r="A1293" s="23"/>
      <c r="B1293" s="23"/>
      <c r="C1293" s="23"/>
      <c r="D1293" s="20" t="s">
        <v>15</v>
      </c>
      <c r="E1293" s="20"/>
      <c r="F1293" s="20"/>
      <c r="G1293" s="20"/>
      <c r="H1293" s="20"/>
      <c r="I1293" s="20" t="s">
        <v>16</v>
      </c>
      <c r="J1293" s="20"/>
      <c r="K1293" s="20"/>
      <c r="L1293" s="20"/>
      <c r="M1293" s="23"/>
      <c r="N1293" s="23"/>
      <c r="O1293" s="24" t="s">
        <v>17</v>
      </c>
      <c r="P1293" s="23"/>
      <c r="Q1293" s="23"/>
      <c r="R1293" s="23"/>
      <c r="S1293" s="20"/>
      <c r="T1293" s="20" t="s">
        <v>18</v>
      </c>
      <c r="U1293" s="23"/>
      <c r="V1293" s="23"/>
      <c r="W1293" s="23"/>
      <c r="X1293" s="23"/>
      <c r="Y1293" s="24" t="s">
        <v>19</v>
      </c>
      <c r="Z1293" s="23"/>
      <c r="AA1293" s="23"/>
      <c r="AB1293" s="23"/>
      <c r="AC1293" s="24" t="s">
        <v>20</v>
      </c>
      <c r="AD1293" s="20"/>
      <c r="AE1293" s="20"/>
      <c r="AF1293" s="20"/>
      <c r="AG1293" s="20"/>
      <c r="AH1293" s="23"/>
      <c r="AI1293" s="24" t="s">
        <v>21</v>
      </c>
      <c r="AJ1293" s="23"/>
      <c r="AK1293" s="23"/>
      <c r="AL1293" s="20"/>
      <c r="AM1293" s="24" t="s">
        <v>31</v>
      </c>
      <c r="AN1293" s="20"/>
      <c r="AO1293" s="23"/>
      <c r="AP1293" s="23"/>
      <c r="AQ1293" s="23"/>
      <c r="AR1293" s="23"/>
      <c r="AS1293" s="24" t="s">
        <v>91</v>
      </c>
      <c r="AT1293" s="23"/>
      <c r="AU1293" s="23"/>
      <c r="AV1293" s="23"/>
      <c r="AW1293" s="24" t="s">
        <v>32</v>
      </c>
      <c r="AX1293" s="20"/>
      <c r="AY1293" s="20"/>
      <c r="AZ1293" s="20"/>
      <c r="BA1293" s="20"/>
      <c r="BB1293" s="23"/>
      <c r="BC1293" s="24" t="s">
        <v>22</v>
      </c>
      <c r="BD1293" s="23"/>
      <c r="BE1293" s="23"/>
      <c r="BF1293" s="23"/>
      <c r="BG1293" s="24" t="s">
        <v>33</v>
      </c>
      <c r="BH1293" s="20"/>
      <c r="BI1293" s="23"/>
      <c r="BJ1293" s="23"/>
      <c r="BK1293" s="23"/>
      <c r="BL1293" s="23"/>
      <c r="BM1293" s="24" t="s">
        <v>34</v>
      </c>
      <c r="BN1293" s="23"/>
      <c r="BO1293" s="23"/>
      <c r="BP1293" s="23"/>
      <c r="BQ1293" s="24" t="s">
        <v>89</v>
      </c>
      <c r="BR1293" s="20"/>
      <c r="BS1293" s="20"/>
      <c r="BT1293" s="20"/>
      <c r="BU1293" s="20"/>
      <c r="BV1293" s="23"/>
      <c r="BW1293" s="24" t="s">
        <v>35</v>
      </c>
      <c r="BX1293" s="23"/>
      <c r="BY1293" s="23"/>
      <c r="BZ1293" s="23"/>
      <c r="CA1293" s="24" t="s">
        <v>90</v>
      </c>
      <c r="CB1293" s="20"/>
      <c r="CC1293" s="23"/>
      <c r="CD1293" s="23"/>
      <c r="CE1293" s="23"/>
      <c r="CF1293" s="23"/>
      <c r="CG1293" s="24" t="s">
        <v>92</v>
      </c>
      <c r="CH1293" s="23"/>
      <c r="CI1293" s="23"/>
      <c r="CJ1293" s="23"/>
      <c r="CK1293" s="24" t="s">
        <v>36</v>
      </c>
      <c r="CL1293" s="24"/>
      <c r="CM1293" s="23"/>
      <c r="CN1293" s="23"/>
      <c r="CO1293" s="23"/>
      <c r="CP1293" s="23"/>
      <c r="CQ1293" s="24" t="s">
        <v>93</v>
      </c>
      <c r="CR1293" s="23"/>
      <c r="CS1293" s="23"/>
    </row>
    <row r="1294" spans="1:101" ht="18" customHeight="1" thickBot="1">
      <c r="A1294" s="23"/>
      <c r="B1294" s="33"/>
      <c r="C1294" s="23"/>
      <c r="D1294" s="7" t="s">
        <v>2</v>
      </c>
      <c r="E1294" s="8"/>
      <c r="F1294" s="8" t="s">
        <v>3</v>
      </c>
      <c r="G1294" s="9"/>
      <c r="H1294" s="10"/>
      <c r="I1294" s="7" t="s">
        <v>4</v>
      </c>
      <c r="J1294" s="8"/>
      <c r="K1294" s="8" t="s">
        <v>5</v>
      </c>
      <c r="L1294" s="9"/>
      <c r="M1294" s="23"/>
      <c r="N1294" s="251" t="s">
        <v>79</v>
      </c>
      <c r="O1294" s="252"/>
      <c r="P1294" s="253" t="s">
        <v>80</v>
      </c>
      <c r="Q1294" s="254"/>
      <c r="R1294" s="23"/>
      <c r="S1294" s="7" t="s">
        <v>11</v>
      </c>
      <c r="T1294" s="8"/>
      <c r="U1294" s="8" t="s">
        <v>12</v>
      </c>
      <c r="V1294" s="9"/>
      <c r="W1294" s="20"/>
      <c r="X1294" s="251" t="s">
        <v>79</v>
      </c>
      <c r="Y1294" s="252"/>
      <c r="Z1294" s="253" t="s">
        <v>80</v>
      </c>
      <c r="AA1294" s="254"/>
      <c r="AB1294" s="20"/>
      <c r="AC1294" s="7" t="s">
        <v>4</v>
      </c>
      <c r="AD1294" s="8"/>
      <c r="AE1294" s="8" t="s">
        <v>5</v>
      </c>
      <c r="AF1294" s="9"/>
      <c r="AG1294" s="20"/>
      <c r="AH1294" s="251" t="s">
        <v>0</v>
      </c>
      <c r="AI1294" s="252"/>
      <c r="AJ1294" s="253" t="s">
        <v>1</v>
      </c>
      <c r="AK1294" s="254"/>
      <c r="AL1294" s="20"/>
      <c r="AM1294" s="7" t="s">
        <v>11</v>
      </c>
      <c r="AN1294" s="8"/>
      <c r="AO1294" s="8" t="s">
        <v>12</v>
      </c>
      <c r="AP1294" s="9"/>
      <c r="AQ1294" s="23"/>
      <c r="AR1294" s="251" t="s">
        <v>0</v>
      </c>
      <c r="AS1294" s="252"/>
      <c r="AT1294" s="253" t="s">
        <v>1</v>
      </c>
      <c r="AU1294" s="254"/>
      <c r="AV1294" s="36"/>
      <c r="AW1294" s="7" t="s">
        <v>4</v>
      </c>
      <c r="AX1294" s="8"/>
      <c r="AY1294" s="8" t="s">
        <v>5</v>
      </c>
      <c r="AZ1294" s="9"/>
      <c r="BA1294" s="20"/>
      <c r="BB1294" s="251" t="s">
        <v>0</v>
      </c>
      <c r="BC1294" s="252"/>
      <c r="BD1294" s="253" t="s">
        <v>1</v>
      </c>
      <c r="BE1294" s="254"/>
      <c r="BF1294" s="36"/>
      <c r="BG1294" s="7" t="s">
        <v>11</v>
      </c>
      <c r="BH1294" s="8"/>
      <c r="BI1294" s="8" t="s">
        <v>12</v>
      </c>
      <c r="BJ1294" s="9"/>
      <c r="BK1294" s="36"/>
      <c r="BL1294" s="251" t="s">
        <v>0</v>
      </c>
      <c r="BM1294" s="252"/>
      <c r="BN1294" s="253" t="s">
        <v>1</v>
      </c>
      <c r="BO1294" s="254"/>
      <c r="BP1294" s="36"/>
      <c r="BQ1294" s="7" t="s">
        <v>4</v>
      </c>
      <c r="BR1294" s="8"/>
      <c r="BS1294" s="8" t="s">
        <v>5</v>
      </c>
      <c r="BT1294" s="9"/>
      <c r="BU1294" s="20"/>
      <c r="BV1294" s="251" t="s">
        <v>0</v>
      </c>
      <c r="BW1294" s="252"/>
      <c r="BX1294" s="253" t="s">
        <v>1</v>
      </c>
      <c r="BY1294" s="254"/>
      <c r="BZ1294" s="36"/>
      <c r="CA1294" s="7" t="s">
        <v>11</v>
      </c>
      <c r="CB1294" s="8"/>
      <c r="CC1294" s="8" t="s">
        <v>12</v>
      </c>
      <c r="CD1294" s="9"/>
      <c r="CE1294" s="36"/>
      <c r="CF1294" s="251" t="s">
        <v>0</v>
      </c>
      <c r="CG1294" s="252"/>
      <c r="CH1294" s="253" t="s">
        <v>1</v>
      </c>
      <c r="CI1294" s="254"/>
      <c r="CJ1294" s="23"/>
      <c r="CK1294" s="7" t="s">
        <v>23</v>
      </c>
      <c r="CL1294" s="8"/>
      <c r="CM1294" s="8" t="s">
        <v>24</v>
      </c>
      <c r="CN1294" s="9"/>
      <c r="CO1294" s="23"/>
      <c r="CP1294" s="251" t="s">
        <v>0</v>
      </c>
      <c r="CQ1294" s="252"/>
      <c r="CR1294" s="253" t="s">
        <v>1</v>
      </c>
      <c r="CS1294" s="254"/>
      <c r="CU1294" s="26" t="s">
        <v>25</v>
      </c>
      <c r="CW1294" s="50" t="s">
        <v>44</v>
      </c>
    </row>
    <row r="1295" spans="1:101" ht="18" customHeight="1" thickTop="1" thickBot="1">
      <c r="B1295" s="34">
        <v>1.73</v>
      </c>
      <c r="D1295" s="11">
        <v>1</v>
      </c>
      <c r="E1295" s="12">
        <v>0</v>
      </c>
      <c r="F1295" s="13">
        <v>0</v>
      </c>
      <c r="G1295" s="40">
        <f t="shared" ref="G1295" si="13660">-1/($E$4*$B1295)</f>
        <v>-0.60724307393730947</v>
      </c>
      <c r="H1295" s="10"/>
      <c r="I1295" s="11">
        <v>1</v>
      </c>
      <c r="J1295" s="12">
        <v>0</v>
      </c>
      <c r="K1295" s="13">
        <v>0</v>
      </c>
      <c r="L1295" s="14">
        <v>0</v>
      </c>
      <c r="N1295" s="1">
        <f t="shared" ref="N1295" si="13661">D1295*I1295+F1295*I1298-E1295*J1295-G1295*J1298</f>
        <v>0.48690607047332823</v>
      </c>
      <c r="O1295" s="4">
        <f t="shared" ref="O1295" si="13662">(D1295*J1295+E1295*I1295+F1295*J1298+G1295*I1298)</f>
        <v>0</v>
      </c>
      <c r="P1295" s="2">
        <f t="shared" ref="P1295" si="13663">D1295*K1295+F1295*K1298-E1295*L1295-G1295*L1298</f>
        <v>0</v>
      </c>
      <c r="Q1295" s="3">
        <f t="shared" ref="Q1295" si="13664">(D1295*L1295+E1295*K1295+F1295*L1298+G1295*K1298)</f>
        <v>-0.60724307393730947</v>
      </c>
      <c r="S1295" s="11">
        <v>1</v>
      </c>
      <c r="T1295" s="12">
        <v>0</v>
      </c>
      <c r="U1295" s="13">
        <v>0</v>
      </c>
      <c r="V1295" s="40">
        <f t="shared" ref="V1295" si="13665">-1/($T$4*$B1295)</f>
        <v>-1.160246250664241</v>
      </c>
      <c r="W1295" s="20"/>
      <c r="X1295" s="1">
        <f t="shared" ref="X1295" si="13666">N1295*S1295+P1295*S1298-O1295*T1295-Q1295*T1298</f>
        <v>0.48690607047332823</v>
      </c>
      <c r="Y1295" s="4">
        <f t="shared" ref="Y1295" si="13667">(N1295*T1295+O1295*S1295+P1295*T1298+Q1295*S1298)</f>
        <v>0</v>
      </c>
      <c r="Z1295" s="2">
        <f t="shared" ref="Z1295" si="13668">N1295*U1295+P1295*U1298-O1295*V1295-Q1295*V1298</f>
        <v>0</v>
      </c>
      <c r="AA1295" s="3">
        <f t="shared" ref="AA1295" si="13669">(N1295*V1295+O1295*U1295+P1295*V1298+Q1295*U1298)</f>
        <v>-1.1721740166296473</v>
      </c>
      <c r="AB1295" s="20"/>
      <c r="AC1295" s="11">
        <v>1</v>
      </c>
      <c r="AD1295" s="12">
        <v>0</v>
      </c>
      <c r="AE1295" s="13">
        <v>0</v>
      </c>
      <c r="AF1295" s="14">
        <v>0</v>
      </c>
      <c r="AG1295" s="20"/>
      <c r="AH1295" s="1">
        <f t="shared" ref="AH1295" si="13670">X1295*AC1295+Z1295*AC1298-Y1295*AD1295-AA1295*AD1298</f>
        <v>-0.64461903815399124</v>
      </c>
      <c r="AI1295" s="4">
        <f t="shared" ref="AI1295" si="13671">(X1295*AD1295+Y1295*AC1295+Z1295*AD1298+AA1295*AC1298)</f>
        <v>0</v>
      </c>
      <c r="AJ1295" s="2">
        <f t="shared" ref="AJ1295" si="13672">X1295*AE1295+Z1295*AE1298-Y1295*AF1295-AA1295*AF1298</f>
        <v>0</v>
      </c>
      <c r="AK1295" s="3">
        <f t="shared" ref="AK1295" si="13673">(X1295*AF1295+Y1295*AE1295+Z1295*AF1298+AA1295*AE1298)</f>
        <v>-1.1721740166296473</v>
      </c>
      <c r="AL1295" s="20"/>
      <c r="AM1295" s="11">
        <v>1</v>
      </c>
      <c r="AN1295" s="12">
        <v>0</v>
      </c>
      <c r="AO1295" s="13">
        <v>0</v>
      </c>
      <c r="AP1295" s="40">
        <f t="shared" ref="AP1295" si="13674">-1/($AN$4*$B1295)</f>
        <v>-1.2057461036314663</v>
      </c>
      <c r="AR1295" s="1">
        <f t="shared" ref="AR1295" si="13675">AH1295*AM1295+AJ1295*AM1298-AI1295*AN1295-AK1295*AN1298</f>
        <v>-0.64461903815399124</v>
      </c>
      <c r="AS1295" s="4">
        <f t="shared" ref="AS1295" si="13676">(AH1295*AN1295+AI1295*AM1295+AJ1295*AN1298+AK1295*AM1298)</f>
        <v>0</v>
      </c>
      <c r="AT1295" s="2">
        <f t="shared" ref="AT1295" si="13677">AH1295*AO1295+AJ1295*AO1298-AI1295*AP1295-AK1295*AP1298</f>
        <v>0</v>
      </c>
      <c r="AU1295" s="3">
        <f t="shared" ref="AU1295" si="13678">(AH1295*AP1295+AI1295*AO1295+AJ1295*AP1298+AK1295*AO1298)</f>
        <v>-0.39492712304880884</v>
      </c>
      <c r="AV1295" s="20"/>
      <c r="AW1295" s="11">
        <v>1</v>
      </c>
      <c r="AX1295" s="12">
        <v>0</v>
      </c>
      <c r="AY1295" s="13">
        <v>0</v>
      </c>
      <c r="AZ1295" s="14">
        <v>0</v>
      </c>
      <c r="BA1295" s="20"/>
      <c r="BB1295" s="1">
        <f t="shared" ref="BB1295" si="13679">AR1295*AW1295+AT1295*AW1298-AS1295*AX1295-AU1295*AX1298</f>
        <v>-1.0258507916888151</v>
      </c>
      <c r="BC1295" s="4">
        <f t="shared" ref="BC1295" si="13680">(AR1295*AX1295+AS1295*AW1295+AT1295*AX1298+AU1295*AW1298)</f>
        <v>0</v>
      </c>
      <c r="BD1295" s="2">
        <f t="shared" ref="BD1295" si="13681">AR1295*AY1295+AT1295*AY1298-AS1295*AZ1295-AU1295*AZ1298</f>
        <v>0</v>
      </c>
      <c r="BE1295" s="3">
        <f t="shared" ref="BE1295" si="13682">(AR1295*AZ1295+AS1295*AY1295+AT1295*AZ1298+AU1295*AY1298)</f>
        <v>-0.39492712304880884</v>
      </c>
      <c r="BF1295" s="20"/>
      <c r="BG1295" s="11">
        <v>1</v>
      </c>
      <c r="BH1295" s="12">
        <v>0</v>
      </c>
      <c r="BI1295" s="13">
        <v>0</v>
      </c>
      <c r="BJ1295" s="40">
        <f t="shared" ref="BJ1295" si="13683">-1/($BH$4*$B1295)</f>
        <v>-1.160246250664241</v>
      </c>
      <c r="BK1295" s="20"/>
      <c r="BL1295" s="1">
        <f t="shared" ref="BL1295" si="13684">BB1295*BG1295+BD1295*BG1298-BC1295*BH1295-BE1295*BH1298</f>
        <v>-1.0258507916888151</v>
      </c>
      <c r="BM1295" s="4">
        <f t="shared" ref="BM1295" si="13685">(BB1295*BH1295+BC1295*BG1295+BD1295*BH1298+BE1295*BG1298)</f>
        <v>0</v>
      </c>
      <c r="BN1295" s="2">
        <f t="shared" ref="BN1295" si="13686">BB1295*BI1295+BD1295*BI1298-BC1295*BJ1295-BE1295*BJ1298</f>
        <v>0</v>
      </c>
      <c r="BO1295" s="3">
        <f t="shared" ref="BO1295" si="13687">(BB1295*BJ1295+BC1295*BI1295+BD1295*BJ1298+BE1295*BI1298)</f>
        <v>0.79531241174908229</v>
      </c>
      <c r="BP1295" s="20"/>
      <c r="BQ1295" s="11">
        <v>1</v>
      </c>
      <c r="BR1295" s="12">
        <v>0</v>
      </c>
      <c r="BS1295" s="13">
        <v>0</v>
      </c>
      <c r="BT1295" s="14">
        <v>0</v>
      </c>
      <c r="BU1295" s="20"/>
      <c r="BV1295" s="1">
        <f t="shared" ref="BV1295" si="13688">BL1295*BQ1295+BN1295*BQ1298-BM1295*BR1295-BO1295*BR1298</f>
        <v>-0.35384646910382123</v>
      </c>
      <c r="BW1295" s="4">
        <f t="shared" ref="BW1295" si="13689">(BL1295*BR1295+BM1295*BQ1295+BN1295*BR1298+BO1295*BQ1298)</f>
        <v>0</v>
      </c>
      <c r="BX1295" s="2">
        <f t="shared" ref="BX1295" si="13690">BL1295*BS1295+BN1295*BS1298-BM1295*BT1295-BO1295*BT1298</f>
        <v>0</v>
      </c>
      <c r="BY1295" s="3">
        <f t="shared" ref="BY1295" si="13691">(BL1295*BT1295+BM1295*BS1295+BN1295*BT1298+BO1295*BS1298)</f>
        <v>0.79531241174908229</v>
      </c>
      <c r="BZ1295" s="20"/>
      <c r="CA1295" s="11">
        <v>1</v>
      </c>
      <c r="CB1295" s="12">
        <v>0</v>
      </c>
      <c r="CC1295" s="13">
        <v>0</v>
      </c>
      <c r="CD1295" s="40">
        <f t="shared" ref="CD1295" si="13692">-1/($CB$4*$B1295)</f>
        <v>-0.60724307393730947</v>
      </c>
      <c r="CE1295" s="20"/>
      <c r="CF1295" s="1">
        <f t="shared" ref="CF1295" si="13693">BV1295*CA1295+BX1295*CA1298-BW1295*CB1295-BY1295*CB1298</f>
        <v>-0.35384646910382123</v>
      </c>
      <c r="CG1295" s="4">
        <f t="shared" ref="CG1295" si="13694">(BV1295*CB1295+BW1295*CA1295+BX1295*CB1298+BY1295*CA1298)</f>
        <v>0</v>
      </c>
      <c r="CH1295" s="2">
        <f t="shared" ref="CH1295" si="13695">BV1295*CC1295+BX1295*CC1298-BW1295*CD1295-BY1295*CD1298</f>
        <v>0</v>
      </c>
      <c r="CI1295" s="3">
        <f t="shared" ref="CI1295" si="13696">(BV1295*CD1295+BW1295*CC1295+BX1295*CD1298+BY1295*CC1298)</f>
        <v>1.0101832293495498</v>
      </c>
      <c r="CJ1295" s="28"/>
      <c r="CK1295" s="11">
        <v>1</v>
      </c>
      <c r="CL1295" s="12">
        <v>0</v>
      </c>
      <c r="CM1295" s="13">
        <v>0</v>
      </c>
      <c r="CN1295" s="14">
        <v>0</v>
      </c>
      <c r="CP1295" s="1">
        <f t="shared" ref="CP1295" si="13697">CF1295*CK1295+CH1295*CK1298-CG1295*CL1295-CI1295*CL1298</f>
        <v>-0.35384646910382123</v>
      </c>
      <c r="CQ1295" s="4">
        <f t="shared" ref="CQ1295" si="13698">(CF1295*CL1295+CG1295*CK1295+CH1295*CL1298+CI1295*CK1298)</f>
        <v>1.0101832293495498</v>
      </c>
      <c r="CR1295" s="2">
        <f t="shared" ref="CR1295" si="13699">CF1295*CM1295+CH1295*CM1298-CG1295*CN1295-CI1295*CN1298</f>
        <v>0</v>
      </c>
      <c r="CS1295" s="3">
        <f t="shared" ref="CS1295" si="13700">(CF1295*CN1295+CG1295*CM1295+CH1295*CN1298+CI1295*CM1298)</f>
        <v>1.0101832293495498</v>
      </c>
      <c r="CU1295" s="29">
        <f t="shared" ref="CU1295" si="13701">20*LOG(((1+$CL$4)/$CL$4)/((CP1295+CP1298)^2+(CQ1295+CQ1298)^2)^0.5)</f>
        <v>-2.2520723184569717E-2</v>
      </c>
      <c r="CW1295" s="51">
        <f t="shared" ref="CW1295" si="13702">((CP1295^2+CQ1295^2)^0.5)/((CP1298^2+CQ1298^2)^0.5)</f>
        <v>1.1441888067927808</v>
      </c>
    </row>
    <row r="1296" spans="1:101" ht="18" customHeight="1" thickBot="1">
      <c r="D1296" s="11"/>
      <c r="E1296" s="13"/>
      <c r="F1296" s="13"/>
      <c r="G1296" s="15"/>
      <c r="H1296" s="10"/>
      <c r="I1296" s="11"/>
      <c r="J1296" s="13"/>
      <c r="K1296" s="13"/>
      <c r="L1296" s="15"/>
      <c r="N1296" s="5"/>
      <c r="Q1296" s="6"/>
      <c r="S1296" s="11"/>
      <c r="T1296" s="13"/>
      <c r="U1296" s="13"/>
      <c r="V1296" s="15"/>
      <c r="W1296" s="20"/>
      <c r="X1296" s="5"/>
      <c r="AA1296" s="6"/>
      <c r="AB1296" s="20"/>
      <c r="AC1296" s="11"/>
      <c r="AD1296" s="13"/>
      <c r="AE1296" s="13"/>
      <c r="AF1296" s="15"/>
      <c r="AG1296" s="20"/>
      <c r="AH1296" s="5"/>
      <c r="AK1296" s="6"/>
      <c r="AL1296" s="20"/>
      <c r="AM1296" s="11"/>
      <c r="AN1296" s="13"/>
      <c r="AO1296" s="13"/>
      <c r="AP1296" s="15"/>
      <c r="AR1296" s="5"/>
      <c r="AU1296" s="6"/>
      <c r="AW1296" s="11"/>
      <c r="AX1296" s="13"/>
      <c r="AY1296" s="13"/>
      <c r="AZ1296" s="15"/>
      <c r="BA1296" s="20"/>
      <c r="BB1296" s="5"/>
      <c r="BE1296" s="6"/>
      <c r="BG1296" s="11"/>
      <c r="BH1296" s="13"/>
      <c r="BI1296" s="13"/>
      <c r="BJ1296" s="15"/>
      <c r="BL1296" s="5"/>
      <c r="BO1296" s="6"/>
      <c r="BQ1296" s="11"/>
      <c r="BR1296" s="13"/>
      <c r="BS1296" s="13"/>
      <c r="BT1296" s="15"/>
      <c r="BU1296" s="20"/>
      <c r="BV1296" s="5"/>
      <c r="BY1296" s="6"/>
      <c r="CA1296" s="11"/>
      <c r="CB1296" s="13"/>
      <c r="CC1296" s="13"/>
      <c r="CD1296" s="15"/>
      <c r="CF1296" s="5"/>
      <c r="CI1296" s="6"/>
      <c r="CK1296" s="11"/>
      <c r="CL1296" s="13"/>
      <c r="CM1296" s="13"/>
      <c r="CN1296" s="15"/>
      <c r="CP1296" s="5"/>
      <c r="CS1296" s="6"/>
      <c r="CW1296" s="52"/>
    </row>
    <row r="1297" spans="1:101" ht="18" customHeight="1" thickBot="1">
      <c r="D1297" s="11" t="s">
        <v>6</v>
      </c>
      <c r="E1297" s="13"/>
      <c r="F1297" s="13" t="s">
        <v>7</v>
      </c>
      <c r="G1297" s="15"/>
      <c r="H1297" s="10"/>
      <c r="I1297" s="11" t="s">
        <v>8</v>
      </c>
      <c r="J1297" s="13"/>
      <c r="K1297" s="13" t="s">
        <v>9</v>
      </c>
      <c r="L1297" s="15"/>
      <c r="N1297" s="251" t="s">
        <v>26</v>
      </c>
      <c r="O1297" s="252"/>
      <c r="P1297" s="253" t="s">
        <v>27</v>
      </c>
      <c r="Q1297" s="254"/>
      <c r="S1297" s="11" t="s">
        <v>13</v>
      </c>
      <c r="T1297" s="13"/>
      <c r="U1297" s="13" t="s">
        <v>14</v>
      </c>
      <c r="V1297" s="15"/>
      <c r="W1297" s="20"/>
      <c r="X1297" s="251" t="s">
        <v>26</v>
      </c>
      <c r="Y1297" s="252"/>
      <c r="Z1297" s="253" t="s">
        <v>27</v>
      </c>
      <c r="AA1297" s="254"/>
      <c r="AB1297" s="20"/>
      <c r="AC1297" s="11" t="s">
        <v>8</v>
      </c>
      <c r="AD1297" s="13"/>
      <c r="AE1297" s="13" t="s">
        <v>9</v>
      </c>
      <c r="AF1297" s="15"/>
      <c r="AG1297" s="20"/>
      <c r="AH1297" s="251" t="s">
        <v>26</v>
      </c>
      <c r="AI1297" s="252"/>
      <c r="AJ1297" s="253" t="s">
        <v>27</v>
      </c>
      <c r="AK1297" s="254"/>
      <c r="AL1297" s="20"/>
      <c r="AM1297" s="11" t="s">
        <v>13</v>
      </c>
      <c r="AN1297" s="13"/>
      <c r="AO1297" s="13" t="s">
        <v>14</v>
      </c>
      <c r="AP1297" s="15"/>
      <c r="AR1297" s="251" t="s">
        <v>26</v>
      </c>
      <c r="AS1297" s="252"/>
      <c r="AT1297" s="253" t="s">
        <v>27</v>
      </c>
      <c r="AU1297" s="254"/>
      <c r="AV1297" s="36"/>
      <c r="AW1297" s="11" t="s">
        <v>8</v>
      </c>
      <c r="AX1297" s="13"/>
      <c r="AY1297" s="13" t="s">
        <v>9</v>
      </c>
      <c r="AZ1297" s="15"/>
      <c r="BA1297" s="20"/>
      <c r="BB1297" s="251" t="s">
        <v>26</v>
      </c>
      <c r="BC1297" s="252"/>
      <c r="BD1297" s="253" t="s">
        <v>27</v>
      </c>
      <c r="BE1297" s="254"/>
      <c r="BF1297" s="36"/>
      <c r="BG1297" s="11" t="s">
        <v>13</v>
      </c>
      <c r="BH1297" s="13"/>
      <c r="BI1297" s="13" t="s">
        <v>14</v>
      </c>
      <c r="BJ1297" s="15"/>
      <c r="BK1297" s="36"/>
      <c r="BL1297" s="251" t="s">
        <v>26</v>
      </c>
      <c r="BM1297" s="252"/>
      <c r="BN1297" s="253" t="s">
        <v>27</v>
      </c>
      <c r="BO1297" s="254"/>
      <c r="BP1297" s="36"/>
      <c r="BQ1297" s="11" t="s">
        <v>8</v>
      </c>
      <c r="BR1297" s="13"/>
      <c r="BS1297" s="13" t="s">
        <v>9</v>
      </c>
      <c r="BT1297" s="15"/>
      <c r="BU1297" s="20"/>
      <c r="BV1297" s="251" t="s">
        <v>26</v>
      </c>
      <c r="BW1297" s="252"/>
      <c r="BX1297" s="253" t="s">
        <v>27</v>
      </c>
      <c r="BY1297" s="254"/>
      <c r="BZ1297" s="36"/>
      <c r="CA1297" s="11" t="s">
        <v>13</v>
      </c>
      <c r="CB1297" s="13"/>
      <c r="CC1297" s="13" t="s">
        <v>14</v>
      </c>
      <c r="CD1297" s="15"/>
      <c r="CE1297" s="36"/>
      <c r="CF1297" s="251" t="s">
        <v>26</v>
      </c>
      <c r="CG1297" s="252"/>
      <c r="CH1297" s="253" t="s">
        <v>27</v>
      </c>
      <c r="CI1297" s="254"/>
      <c r="CK1297" s="11" t="s">
        <v>28</v>
      </c>
      <c r="CL1297" s="13"/>
      <c r="CM1297" s="13" t="s">
        <v>29</v>
      </c>
      <c r="CN1297" s="15"/>
      <c r="CP1297" s="251" t="s">
        <v>26</v>
      </c>
      <c r="CQ1297" s="252"/>
      <c r="CR1297" s="253" t="s">
        <v>27</v>
      </c>
      <c r="CS1297" s="254"/>
      <c r="CU1297" s="38" t="s">
        <v>37</v>
      </c>
      <c r="CW1297" s="53" t="s">
        <v>45</v>
      </c>
    </row>
    <row r="1298" spans="1:101" ht="18" customHeight="1" thickTop="1" thickBot="1">
      <c r="D1298" s="16">
        <v>0</v>
      </c>
      <c r="E1298" s="17">
        <v>0</v>
      </c>
      <c r="F1298" s="18">
        <v>1</v>
      </c>
      <c r="G1298" s="19">
        <v>0</v>
      </c>
      <c r="H1298" s="10"/>
      <c r="I1298" s="16">
        <v>0</v>
      </c>
      <c r="J1298" s="17">
        <f t="shared" ref="J1298" si="13703">-1/($J$4*$B1295)</f>
        <v>-0.84495641292343926</v>
      </c>
      <c r="K1298" s="18">
        <v>1</v>
      </c>
      <c r="L1298" s="19">
        <v>0</v>
      </c>
      <c r="N1298" s="1">
        <f t="shared" ref="N1298" si="13704">D1298*I1295+F1298*I1298-E1298*J1295-G1298*J1298</f>
        <v>0</v>
      </c>
      <c r="O1298" s="4">
        <f t="shared" ref="O1298" si="13705">(D1298*J1295+E1298*I1295+F1298*J1298+G1298*I1298)</f>
        <v>-0.84495641292343926</v>
      </c>
      <c r="P1298" s="2">
        <f t="shared" ref="P1298" si="13706">D1298*K1295+F1298*K1298-E1298*L1295-G1298*L1298</f>
        <v>1</v>
      </c>
      <c r="Q1298" s="3">
        <f t="shared" ref="Q1298" si="13707">(D1298*L1295+E1298*K1295+F1298*L1298+G1298*K1298)</f>
        <v>0</v>
      </c>
      <c r="S1298" s="16">
        <v>0</v>
      </c>
      <c r="T1298" s="17">
        <v>0</v>
      </c>
      <c r="U1298" s="18">
        <v>1</v>
      </c>
      <c r="V1298" s="19">
        <v>0</v>
      </c>
      <c r="W1298" s="20"/>
      <c r="X1298" s="1">
        <f t="shared" ref="X1298" si="13708">N1298*S1295+P1298*S1298-O1298*T1295-Q1298*T1298</f>
        <v>0</v>
      </c>
      <c r="Y1298" s="4">
        <f t="shared" ref="Y1298" si="13709">(N1298*T1295+O1298*S1295+P1298*T1298+Q1298*S1298)</f>
        <v>-0.84495641292343926</v>
      </c>
      <c r="Z1298" s="2">
        <f t="shared" ref="Z1298" si="13710">N1298*U1295+P1298*U1298-O1298*V1295-Q1298*V1298</f>
        <v>1.9642489930873364E-2</v>
      </c>
      <c r="AA1298" s="3">
        <f t="shared" ref="AA1298" si="13711">(N1298*V1295+O1298*U1295+P1298*V1298+Q1298*U1298)</f>
        <v>0</v>
      </c>
      <c r="AB1298" s="20"/>
      <c r="AC1298" s="16">
        <v>0</v>
      </c>
      <c r="AD1298" s="17">
        <f t="shared" ref="AD1298" si="13712">-1/($AD$4*$B1295)</f>
        <v>-0.9653217803622659</v>
      </c>
      <c r="AE1298" s="18">
        <v>1</v>
      </c>
      <c r="AF1298" s="19">
        <v>0</v>
      </c>
      <c r="AG1298" s="20"/>
      <c r="AH1298" s="1">
        <f t="shared" ref="AH1298" si="13713">X1298*AC1295+Z1298*AC1298-Y1298*AD1295-AA1298*AD1298</f>
        <v>0</v>
      </c>
      <c r="AI1298" s="4">
        <f t="shared" ref="AI1298" si="13714">(X1298*AD1295+Y1298*AC1295+Z1298*AD1298+AA1298*AC1298)</f>
        <v>-0.86391773627425783</v>
      </c>
      <c r="AJ1298" s="2">
        <f t="shared" ref="AJ1298" si="13715">X1298*AE1295+Z1298*AE1298-Y1298*AF1295-AA1298*AF1298</f>
        <v>1.9642489930873364E-2</v>
      </c>
      <c r="AK1298" s="3">
        <f t="shared" ref="AK1298" si="13716">(X1298*AF1295+Y1298*AE1295+Z1298*AF1298+AA1298*AE1298)</f>
        <v>0</v>
      </c>
      <c r="AL1298" s="20"/>
      <c r="AM1298" s="16">
        <v>0</v>
      </c>
      <c r="AN1298" s="17">
        <v>0</v>
      </c>
      <c r="AO1298" s="18">
        <v>1</v>
      </c>
      <c r="AP1298" s="19">
        <v>0</v>
      </c>
      <c r="AR1298" s="1">
        <f t="shared" ref="AR1298" si="13717">AH1298*AM1295+AJ1298*AM1298-AI1298*AN1295-AK1298*AN1298</f>
        <v>0</v>
      </c>
      <c r="AS1298" s="4">
        <f t="shared" ref="AS1298" si="13718">(AH1298*AN1295+AI1298*AM1295+AJ1298*AN1298+AK1298*AM1298)</f>
        <v>-0.86391773627425783</v>
      </c>
      <c r="AT1298" s="2">
        <f t="shared" ref="AT1298" si="13719">AH1298*AO1295+AJ1298*AO1298-AI1298*AP1295-AK1298*AP1298</f>
        <v>-1.0220229544399297</v>
      </c>
      <c r="AU1298" s="3">
        <f t="shared" ref="AU1298" si="13720">(AH1298*AP1295+AI1298*AO1295+AJ1298*AP1298+AK1298*AO1298)</f>
        <v>0</v>
      </c>
      <c r="AV1298" s="20"/>
      <c r="AW1298" s="16">
        <v>0</v>
      </c>
      <c r="AX1298" s="17">
        <f t="shared" ref="AX1298" si="13721">-1/($AX$4*$B1295)</f>
        <v>-0.9653217803622659</v>
      </c>
      <c r="AY1298" s="18">
        <v>1</v>
      </c>
      <c r="AZ1298" s="19">
        <v>0</v>
      </c>
      <c r="BA1298" s="20"/>
      <c r="BB1298" s="1">
        <f t="shared" ref="BB1298" si="13722">AR1298*AW1295+AT1298*AW1298-AS1298*AX1295-AU1298*AX1298</f>
        <v>0</v>
      </c>
      <c r="BC1298" s="4">
        <f t="shared" ref="BC1298" si="13723">(AR1298*AX1295+AS1298*AW1295+AT1298*AX1298+AU1298*AW1298)</f>
        <v>0.12266328167679807</v>
      </c>
      <c r="BD1298" s="2">
        <f t="shared" ref="BD1298" si="13724">AR1298*AY1295+AT1298*AY1298-AS1298*AZ1295-AU1298*AZ1298</f>
        <v>-1.0220229544399297</v>
      </c>
      <c r="BE1298" s="3">
        <f t="shared" ref="BE1298" si="13725">(AR1298*AZ1295+AS1298*AY1295+AT1298*AZ1298+AU1298*AY1298)</f>
        <v>0</v>
      </c>
      <c r="BF1298" s="20"/>
      <c r="BG1298" s="16">
        <v>0</v>
      </c>
      <c r="BH1298" s="17">
        <v>0</v>
      </c>
      <c r="BI1298" s="18">
        <v>1</v>
      </c>
      <c r="BJ1298" s="19">
        <v>0</v>
      </c>
      <c r="BK1298" s="20"/>
      <c r="BL1298" s="1">
        <f t="shared" ref="BL1298" si="13726">BB1298*BG1295+BD1298*BG1298-BC1298*BH1295-BE1298*BH1298</f>
        <v>0</v>
      </c>
      <c r="BM1298" s="4">
        <f t="shared" ref="BM1298" si="13727">(BB1298*BH1295+BC1298*BG1295+BD1298*BH1298+BE1298*BG1298)</f>
        <v>0.12266328167679807</v>
      </c>
      <c r="BN1298" s="2">
        <f t="shared" ref="BN1298" si="13728">BB1298*BI1295+BD1298*BI1298-BC1298*BJ1295-BE1298*BJ1298</f>
        <v>-0.87970334178025311</v>
      </c>
      <c r="BO1298" s="3">
        <f t="shared" ref="BO1298" si="13729">(BB1298*BJ1295+BC1298*BI1295+BD1298*BJ1298+BE1298*BI1298)</f>
        <v>0</v>
      </c>
      <c r="BP1298" s="20"/>
      <c r="BQ1298" s="16">
        <v>0</v>
      </c>
      <c r="BR1298" s="17">
        <f t="shared" ref="BR1298" si="13730">-1/($BR$4*$B1295)</f>
        <v>-0.84495641292343926</v>
      </c>
      <c r="BS1298" s="18">
        <v>1</v>
      </c>
      <c r="BT1298" s="19">
        <v>0</v>
      </c>
      <c r="BU1298" s="20"/>
      <c r="BV1298" s="1">
        <f t="shared" ref="BV1298" si="13731">BL1298*BQ1295+BN1298*BQ1298-BM1298*BR1295-BO1298*BR1298</f>
        <v>0</v>
      </c>
      <c r="BW1298" s="4">
        <f t="shared" ref="BW1298" si="13732">(BL1298*BR1295+BM1298*BQ1295+BN1298*BR1298+BO1298*BQ1298)</f>
        <v>0.865974261784203</v>
      </c>
      <c r="BX1298" s="2">
        <f t="shared" ref="BX1298" si="13733">BL1298*BS1295+BN1298*BS1298-BM1298*BT1295-BO1298*BT1298</f>
        <v>-0.87970334178025311</v>
      </c>
      <c r="BY1298" s="3">
        <f t="shared" ref="BY1298" si="13734">(BL1298*BT1295+BM1298*BS1295+BN1298*BT1298+BO1298*BS1298)</f>
        <v>0</v>
      </c>
      <c r="BZ1298" s="20"/>
      <c r="CA1298" s="16">
        <v>0</v>
      </c>
      <c r="CB1298" s="17">
        <v>0</v>
      </c>
      <c r="CC1298" s="18">
        <v>1</v>
      </c>
      <c r="CD1298" s="19">
        <v>0</v>
      </c>
      <c r="CE1298" s="20"/>
      <c r="CF1298" s="1">
        <f t="shared" ref="CF1298" si="13735">BV1298*CA1295+BX1298*CA1298-BW1298*CB1295-BY1298*CB1298</f>
        <v>0</v>
      </c>
      <c r="CG1298" s="4">
        <f t="shared" ref="CG1298" si="13736">(BV1298*CB1295+BW1298*CA1295+BX1298*CB1298+BY1298*CA1298)</f>
        <v>0.865974261784203</v>
      </c>
      <c r="CH1298" s="2">
        <f t="shared" ref="CH1298" si="13737">BV1298*CC1295+BX1298*CC1298-BW1298*CD1295-BY1298*CD1298</f>
        <v>-0.35384646910382134</v>
      </c>
      <c r="CI1298" s="3">
        <f t="shared" ref="CI1298" si="13738">(BV1298*CD1295+BW1298*CC1295+BX1298*CD1298+BY1298*CC1298)</f>
        <v>0</v>
      </c>
      <c r="CK1298" s="16">
        <f t="shared" ref="CK1298" si="13739">1/$CL$4</f>
        <v>1</v>
      </c>
      <c r="CL1298" s="17">
        <v>0</v>
      </c>
      <c r="CM1298" s="18">
        <v>1</v>
      </c>
      <c r="CN1298" s="19">
        <v>0</v>
      </c>
      <c r="CP1298" s="1">
        <f t="shared" ref="CP1298" si="13740">CF1298*CK1295+CH1298*CK1298-CG1298*CL1295-CI1298*CL1298</f>
        <v>-0.35384646910382134</v>
      </c>
      <c r="CQ1298" s="4">
        <f t="shared" ref="CQ1298" si="13741">(CF1298*CL1295+CG1298*CK1295+CH1298*CL1298+CI1298*CK1298)</f>
        <v>0.865974261784203</v>
      </c>
      <c r="CR1298" s="2">
        <f t="shared" ref="CR1298" si="13742">CF1298*CM1295+CH1298*CM1298-CG1298*CN1295-CI1298*CN1298</f>
        <v>-0.35384646910382134</v>
      </c>
      <c r="CS1298" s="3">
        <f t="shared" ref="CS1298" si="13743">(CF1298*CN1295+CG1298*CM1295+CH1298*CN1298+CI1298*CM1298)</f>
        <v>0</v>
      </c>
      <c r="CU1298" s="39">
        <f t="shared" ref="CU1298" si="13744">(180/PI())*ATAN(-1*(CQ1295/CP1295))</f>
        <v>70.695688875714566</v>
      </c>
      <c r="CW1298" s="54">
        <f t="shared" ref="CW1298" si="13745">20*LOG(((1-(10^(CU1295/20)^2)*(1-((1-CW1295)/(1+CW1295))^2))^0.5))</f>
        <v>-20.145355829526132</v>
      </c>
    </row>
    <row r="1299" spans="1:101" ht="18" customHeight="1">
      <c r="E1299" s="20"/>
      <c r="F1299" s="20"/>
      <c r="G1299" s="20"/>
      <c r="H1299" s="20"/>
      <c r="I1299" s="20"/>
      <c r="J1299" s="20"/>
      <c r="K1299" s="20"/>
      <c r="L1299" s="20"/>
      <c r="M1299" s="20"/>
      <c r="N1299" s="20"/>
      <c r="O1299" s="20"/>
      <c r="P1299" s="20"/>
      <c r="Q1299" s="20"/>
      <c r="R1299" s="20"/>
      <c r="S1299" s="20"/>
      <c r="T1299" s="20"/>
      <c r="U1299" s="20"/>
      <c r="V1299" s="20"/>
      <c r="W1299" s="20"/>
      <c r="X1299" s="20"/>
      <c r="Y1299" s="20"/>
      <c r="Z1299" s="20"/>
      <c r="AA1299" s="20"/>
      <c r="AB1299" s="30"/>
      <c r="AC1299" s="20"/>
      <c r="AD1299" s="20"/>
      <c r="AE1299" s="20"/>
      <c r="AF1299" s="20"/>
      <c r="AG1299" s="20"/>
      <c r="AH1299" s="20"/>
      <c r="AI1299" s="20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  <c r="BA1299" s="20"/>
      <c r="BB1299" s="20"/>
      <c r="BC1299" s="20"/>
      <c r="BD1299" s="20"/>
      <c r="BE1299" s="20"/>
      <c r="BF1299" s="20"/>
      <c r="BG1299" s="20"/>
      <c r="BH1299" s="20"/>
      <c r="BI1299" s="20"/>
      <c r="BJ1299" s="20"/>
      <c r="BK1299" s="20"/>
      <c r="BL1299" s="20"/>
      <c r="BM1299" s="20"/>
      <c r="BN1299" s="20"/>
      <c r="BO1299" s="20"/>
      <c r="BP1299" s="20"/>
      <c r="BQ1299" s="20"/>
      <c r="BR1299" s="20"/>
      <c r="BS1299" s="20"/>
      <c r="BT1299" s="20"/>
      <c r="BU1299" s="20"/>
      <c r="BV1299" s="20"/>
      <c r="BW1299" s="20"/>
      <c r="BX1299" s="20"/>
      <c r="BY1299" s="20"/>
      <c r="BZ1299" s="20"/>
      <c r="CA1299" s="20"/>
      <c r="CB1299" s="20"/>
      <c r="CC1299" s="20"/>
      <c r="CD1299" s="20"/>
      <c r="CE1299" s="20"/>
      <c r="CF1299" s="20"/>
      <c r="CG1299" s="20"/>
      <c r="CH1299" s="20"/>
      <c r="CI1299" s="20"/>
      <c r="CJ1299" s="20"/>
      <c r="CK1299" s="20"/>
      <c r="CL1299" s="20"/>
    </row>
    <row r="1300" spans="1:101" ht="18" customHeight="1"/>
    <row r="1301" spans="1:101" ht="18" customHeight="1" thickBot="1">
      <c r="A1301" s="23"/>
      <c r="B1301" s="23"/>
      <c r="C1301" s="23"/>
      <c r="D1301" s="20" t="s">
        <v>15</v>
      </c>
      <c r="E1301" s="20"/>
      <c r="F1301" s="20"/>
      <c r="G1301" s="20"/>
      <c r="H1301" s="20"/>
      <c r="I1301" s="20" t="s">
        <v>16</v>
      </c>
      <c r="J1301" s="20"/>
      <c r="K1301" s="20"/>
      <c r="L1301" s="20"/>
      <c r="M1301" s="23"/>
      <c r="N1301" s="23"/>
      <c r="O1301" s="24" t="s">
        <v>17</v>
      </c>
      <c r="P1301" s="23"/>
      <c r="Q1301" s="23"/>
      <c r="R1301" s="23"/>
      <c r="S1301" s="20"/>
      <c r="T1301" s="20" t="s">
        <v>18</v>
      </c>
      <c r="U1301" s="23"/>
      <c r="V1301" s="23"/>
      <c r="W1301" s="23"/>
      <c r="X1301" s="23"/>
      <c r="Y1301" s="24" t="s">
        <v>19</v>
      </c>
      <c r="Z1301" s="23"/>
      <c r="AA1301" s="23"/>
      <c r="AB1301" s="23"/>
      <c r="AC1301" s="24" t="s">
        <v>20</v>
      </c>
      <c r="AD1301" s="20"/>
      <c r="AE1301" s="20"/>
      <c r="AF1301" s="20"/>
      <c r="AG1301" s="20"/>
      <c r="AH1301" s="23"/>
      <c r="AI1301" s="24" t="s">
        <v>21</v>
      </c>
      <c r="AJ1301" s="23"/>
      <c r="AK1301" s="23"/>
      <c r="AL1301" s="20"/>
      <c r="AM1301" s="24" t="s">
        <v>31</v>
      </c>
      <c r="AN1301" s="20"/>
      <c r="AO1301" s="23"/>
      <c r="AP1301" s="23"/>
      <c r="AQ1301" s="23"/>
      <c r="AR1301" s="23"/>
      <c r="AS1301" s="24" t="s">
        <v>91</v>
      </c>
      <c r="AT1301" s="23"/>
      <c r="AU1301" s="23"/>
      <c r="AV1301" s="23"/>
      <c r="AW1301" s="24" t="s">
        <v>32</v>
      </c>
      <c r="AX1301" s="20"/>
      <c r="AY1301" s="20"/>
      <c r="AZ1301" s="20"/>
      <c r="BA1301" s="20"/>
      <c r="BB1301" s="23"/>
      <c r="BC1301" s="24" t="s">
        <v>22</v>
      </c>
      <c r="BD1301" s="23"/>
      <c r="BE1301" s="23"/>
      <c r="BF1301" s="23"/>
      <c r="BG1301" s="24" t="s">
        <v>33</v>
      </c>
      <c r="BH1301" s="20"/>
      <c r="BI1301" s="23"/>
      <c r="BJ1301" s="23"/>
      <c r="BK1301" s="23"/>
      <c r="BL1301" s="23"/>
      <c r="BM1301" s="24" t="s">
        <v>34</v>
      </c>
      <c r="BN1301" s="23"/>
      <c r="BO1301" s="23"/>
      <c r="BP1301" s="23"/>
      <c r="BQ1301" s="24" t="s">
        <v>89</v>
      </c>
      <c r="BR1301" s="20"/>
      <c r="BS1301" s="20"/>
      <c r="BT1301" s="20"/>
      <c r="BU1301" s="20"/>
      <c r="BV1301" s="23"/>
      <c r="BW1301" s="24" t="s">
        <v>35</v>
      </c>
      <c r="BX1301" s="23"/>
      <c r="BY1301" s="23"/>
      <c r="BZ1301" s="23"/>
      <c r="CA1301" s="24" t="s">
        <v>90</v>
      </c>
      <c r="CB1301" s="20"/>
      <c r="CC1301" s="23"/>
      <c r="CD1301" s="23"/>
      <c r="CE1301" s="23"/>
      <c r="CF1301" s="23"/>
      <c r="CG1301" s="24" t="s">
        <v>92</v>
      </c>
      <c r="CH1301" s="23"/>
      <c r="CI1301" s="23"/>
      <c r="CJ1301" s="23"/>
      <c r="CK1301" s="24" t="s">
        <v>36</v>
      </c>
      <c r="CL1301" s="24"/>
      <c r="CM1301" s="23"/>
      <c r="CN1301" s="23"/>
      <c r="CO1301" s="23"/>
      <c r="CP1301" s="23"/>
      <c r="CQ1301" s="24" t="s">
        <v>93</v>
      </c>
      <c r="CR1301" s="23"/>
      <c r="CS1301" s="23"/>
    </row>
    <row r="1302" spans="1:101" ht="18" customHeight="1" thickBot="1">
      <c r="A1302" s="23"/>
      <c r="B1302" s="33"/>
      <c r="C1302" s="23"/>
      <c r="D1302" s="7" t="s">
        <v>2</v>
      </c>
      <c r="E1302" s="8"/>
      <c r="F1302" s="8" t="s">
        <v>3</v>
      </c>
      <c r="G1302" s="9"/>
      <c r="H1302" s="10"/>
      <c r="I1302" s="7" t="s">
        <v>4</v>
      </c>
      <c r="J1302" s="8"/>
      <c r="K1302" s="8" t="s">
        <v>5</v>
      </c>
      <c r="L1302" s="9"/>
      <c r="M1302" s="23"/>
      <c r="N1302" s="251" t="s">
        <v>79</v>
      </c>
      <c r="O1302" s="252"/>
      <c r="P1302" s="253" t="s">
        <v>80</v>
      </c>
      <c r="Q1302" s="254"/>
      <c r="R1302" s="23"/>
      <c r="S1302" s="7" t="s">
        <v>11</v>
      </c>
      <c r="T1302" s="8"/>
      <c r="U1302" s="8" t="s">
        <v>12</v>
      </c>
      <c r="V1302" s="9"/>
      <c r="W1302" s="20"/>
      <c r="X1302" s="251" t="s">
        <v>79</v>
      </c>
      <c r="Y1302" s="252"/>
      <c r="Z1302" s="253" t="s">
        <v>80</v>
      </c>
      <c r="AA1302" s="254"/>
      <c r="AB1302" s="20"/>
      <c r="AC1302" s="7" t="s">
        <v>4</v>
      </c>
      <c r="AD1302" s="8"/>
      <c r="AE1302" s="8" t="s">
        <v>5</v>
      </c>
      <c r="AF1302" s="9"/>
      <c r="AG1302" s="20"/>
      <c r="AH1302" s="251" t="s">
        <v>0</v>
      </c>
      <c r="AI1302" s="252"/>
      <c r="AJ1302" s="253" t="s">
        <v>1</v>
      </c>
      <c r="AK1302" s="254"/>
      <c r="AL1302" s="20"/>
      <c r="AM1302" s="7" t="s">
        <v>11</v>
      </c>
      <c r="AN1302" s="8"/>
      <c r="AO1302" s="8" t="s">
        <v>12</v>
      </c>
      <c r="AP1302" s="9"/>
      <c r="AQ1302" s="23"/>
      <c r="AR1302" s="251" t="s">
        <v>0</v>
      </c>
      <c r="AS1302" s="252"/>
      <c r="AT1302" s="253" t="s">
        <v>1</v>
      </c>
      <c r="AU1302" s="254"/>
      <c r="AV1302" s="36"/>
      <c r="AW1302" s="7" t="s">
        <v>4</v>
      </c>
      <c r="AX1302" s="8"/>
      <c r="AY1302" s="8" t="s">
        <v>5</v>
      </c>
      <c r="AZ1302" s="9"/>
      <c r="BA1302" s="20"/>
      <c r="BB1302" s="251" t="s">
        <v>0</v>
      </c>
      <c r="BC1302" s="252"/>
      <c r="BD1302" s="253" t="s">
        <v>1</v>
      </c>
      <c r="BE1302" s="254"/>
      <c r="BF1302" s="36"/>
      <c r="BG1302" s="7" t="s">
        <v>11</v>
      </c>
      <c r="BH1302" s="8"/>
      <c r="BI1302" s="8" t="s">
        <v>12</v>
      </c>
      <c r="BJ1302" s="9"/>
      <c r="BK1302" s="36"/>
      <c r="BL1302" s="251" t="s">
        <v>0</v>
      </c>
      <c r="BM1302" s="252"/>
      <c r="BN1302" s="253" t="s">
        <v>1</v>
      </c>
      <c r="BO1302" s="254"/>
      <c r="BP1302" s="36"/>
      <c r="BQ1302" s="7" t="s">
        <v>4</v>
      </c>
      <c r="BR1302" s="8"/>
      <c r="BS1302" s="8" t="s">
        <v>5</v>
      </c>
      <c r="BT1302" s="9"/>
      <c r="BU1302" s="20"/>
      <c r="BV1302" s="251" t="s">
        <v>0</v>
      </c>
      <c r="BW1302" s="252"/>
      <c r="BX1302" s="253" t="s">
        <v>1</v>
      </c>
      <c r="BY1302" s="254"/>
      <c r="BZ1302" s="36"/>
      <c r="CA1302" s="7" t="s">
        <v>11</v>
      </c>
      <c r="CB1302" s="8"/>
      <c r="CC1302" s="8" t="s">
        <v>12</v>
      </c>
      <c r="CD1302" s="9"/>
      <c r="CE1302" s="36"/>
      <c r="CF1302" s="251" t="s">
        <v>0</v>
      </c>
      <c r="CG1302" s="252"/>
      <c r="CH1302" s="253" t="s">
        <v>1</v>
      </c>
      <c r="CI1302" s="254"/>
      <c r="CJ1302" s="23"/>
      <c r="CK1302" s="7" t="s">
        <v>23</v>
      </c>
      <c r="CL1302" s="8"/>
      <c r="CM1302" s="8" t="s">
        <v>24</v>
      </c>
      <c r="CN1302" s="9"/>
      <c r="CO1302" s="23"/>
      <c r="CP1302" s="251" t="s">
        <v>0</v>
      </c>
      <c r="CQ1302" s="252"/>
      <c r="CR1302" s="253" t="s">
        <v>1</v>
      </c>
      <c r="CS1302" s="254"/>
      <c r="CU1302" s="26" t="s">
        <v>25</v>
      </c>
      <c r="CW1302" s="50" t="s">
        <v>44</v>
      </c>
    </row>
    <row r="1303" spans="1:101" ht="18" customHeight="1" thickTop="1" thickBot="1">
      <c r="B1303" s="34">
        <v>1.74</v>
      </c>
      <c r="D1303" s="11">
        <v>1</v>
      </c>
      <c r="E1303" s="12">
        <v>0</v>
      </c>
      <c r="F1303" s="13">
        <v>0</v>
      </c>
      <c r="G1303" s="40">
        <f t="shared" ref="G1303" si="13746">-1/($E$4*$B1303)</f>
        <v>-0.60375317121353189</v>
      </c>
      <c r="H1303" s="10"/>
      <c r="I1303" s="11">
        <v>1</v>
      </c>
      <c r="J1303" s="12">
        <v>0</v>
      </c>
      <c r="K1303" s="13">
        <v>0</v>
      </c>
      <c r="L1303" s="14">
        <v>0</v>
      </c>
      <c r="N1303" s="1">
        <f t="shared" ref="N1303" si="13747">D1303*I1303+F1303*I1306-E1303*J1303-G1303*J1306</f>
        <v>0.49278675463060628</v>
      </c>
      <c r="O1303" s="4">
        <f t="shared" ref="O1303" si="13748">(D1303*J1303+E1303*I1303+F1303*J1306+G1303*I1306)</f>
        <v>0</v>
      </c>
      <c r="P1303" s="2">
        <f t="shared" ref="P1303" si="13749">D1303*K1303+F1303*K1306-E1303*L1303-G1303*L1306</f>
        <v>0</v>
      </c>
      <c r="Q1303" s="3">
        <f t="shared" ref="Q1303" si="13750">(D1303*L1303+E1303*K1303+F1303*L1306+G1303*K1306)</f>
        <v>-0.60375317121353189</v>
      </c>
      <c r="S1303" s="11">
        <v>1</v>
      </c>
      <c r="T1303" s="12">
        <v>0</v>
      </c>
      <c r="U1303" s="13">
        <v>0</v>
      </c>
      <c r="V1303" s="40">
        <f t="shared" ref="V1303" si="13751">-1/($T$4*$B1303)</f>
        <v>-1.1535781687638718</v>
      </c>
      <c r="W1303" s="20"/>
      <c r="X1303" s="1">
        <f t="shared" ref="X1303" si="13752">N1303*S1303+P1303*S1306-O1303*T1303-Q1303*T1306</f>
        <v>0.49278675463060628</v>
      </c>
      <c r="Y1303" s="4">
        <f t="shared" ref="Y1303" si="13753">(N1303*T1303+O1303*S1303+P1303*T1306+Q1303*S1306)</f>
        <v>0</v>
      </c>
      <c r="Z1303" s="2">
        <f t="shared" ref="Z1303" si="13754">N1303*U1303+P1303*U1306-O1303*V1303-Q1303*V1306</f>
        <v>0</v>
      </c>
      <c r="AA1303" s="3">
        <f t="shared" ref="AA1303" si="13755">(N1303*V1303+O1303*U1303+P1303*V1306+Q1303*U1306)</f>
        <v>-1.172221213211398</v>
      </c>
      <c r="AB1303" s="20"/>
      <c r="AC1303" s="11">
        <v>1</v>
      </c>
      <c r="AD1303" s="12">
        <v>0</v>
      </c>
      <c r="AE1303" s="13">
        <v>0</v>
      </c>
      <c r="AF1303" s="14">
        <v>0</v>
      </c>
      <c r="AG1303" s="20"/>
      <c r="AH1303" s="1">
        <f t="shared" ref="AH1303" si="13756">X1303*AC1303+Z1303*AC1306-Y1303*AD1303-AA1303*AD1306</f>
        <v>-0.63228063418092295</v>
      </c>
      <c r="AI1303" s="4">
        <f t="shared" ref="AI1303" si="13757">(X1303*AD1303+Y1303*AC1303+Z1303*AD1306+AA1303*AC1306)</f>
        <v>0</v>
      </c>
      <c r="AJ1303" s="2">
        <f t="shared" ref="AJ1303" si="13758">X1303*AE1303+Z1303*AE1306-Y1303*AF1303-AA1303*AF1306</f>
        <v>0</v>
      </c>
      <c r="AK1303" s="3">
        <f t="shared" ref="AK1303" si="13759">(X1303*AF1303+Y1303*AE1303+Z1303*AF1306+AA1303*AE1306)</f>
        <v>-1.172221213211398</v>
      </c>
      <c r="AL1303" s="20"/>
      <c r="AM1303" s="11">
        <v>1</v>
      </c>
      <c r="AN1303" s="12">
        <v>0</v>
      </c>
      <c r="AO1303" s="13">
        <v>0</v>
      </c>
      <c r="AP1303" s="40">
        <f t="shared" ref="AP1303" si="13760">-1/($AN$4*$B1303)</f>
        <v>-1.1988165283232393</v>
      </c>
      <c r="AR1303" s="1">
        <f t="shared" ref="AR1303" si="13761">AH1303*AM1303+AJ1303*AM1306-AI1303*AN1303-AK1303*AN1306</f>
        <v>-0.63228063418092295</v>
      </c>
      <c r="AS1303" s="4">
        <f t="shared" ref="AS1303" si="13762">(AH1303*AN1303+AI1303*AM1303+AJ1303*AN1306+AK1303*AM1306)</f>
        <v>0</v>
      </c>
      <c r="AT1303" s="2">
        <f t="shared" ref="AT1303" si="13763">AH1303*AO1303+AJ1303*AO1306-AI1303*AP1303-AK1303*AP1306</f>
        <v>0</v>
      </c>
      <c r="AU1303" s="3">
        <f t="shared" ref="AU1303" si="13764">(AH1303*AP1303+AI1303*AO1303+AJ1303*AP1306+AK1303*AO1306)</f>
        <v>-0.4142327384166079</v>
      </c>
      <c r="AV1303" s="20"/>
      <c r="AW1303" s="11">
        <v>1</v>
      </c>
      <c r="AX1303" s="12">
        <v>0</v>
      </c>
      <c r="AY1303" s="13">
        <v>0</v>
      </c>
      <c r="AZ1303" s="14">
        <v>0</v>
      </c>
      <c r="BA1303" s="20"/>
      <c r="BB1303" s="1">
        <f t="shared" ref="BB1303" si="13765">AR1303*AW1303+AT1303*AW1306-AS1303*AX1303-AU1303*AX1306</f>
        <v>-1.0298504274231621</v>
      </c>
      <c r="BC1303" s="4">
        <f t="shared" ref="BC1303" si="13766">(AR1303*AX1303+AS1303*AW1303+AT1303*AX1306+AU1303*AW1306)</f>
        <v>0</v>
      </c>
      <c r="BD1303" s="2">
        <f t="shared" ref="BD1303" si="13767">AR1303*AY1303+AT1303*AY1306-AS1303*AZ1303-AU1303*AZ1306</f>
        <v>0</v>
      </c>
      <c r="BE1303" s="3">
        <f t="shared" ref="BE1303" si="13768">(AR1303*AZ1303+AS1303*AY1303+AT1303*AZ1306+AU1303*AY1306)</f>
        <v>-0.4142327384166079</v>
      </c>
      <c r="BF1303" s="20"/>
      <c r="BG1303" s="11">
        <v>1</v>
      </c>
      <c r="BH1303" s="12">
        <v>0</v>
      </c>
      <c r="BI1303" s="13">
        <v>0</v>
      </c>
      <c r="BJ1303" s="40">
        <f t="shared" ref="BJ1303" si="13769">-1/($BH$4*$B1303)</f>
        <v>-1.1535781687638718</v>
      </c>
      <c r="BK1303" s="20"/>
      <c r="BL1303" s="1">
        <f t="shared" ref="BL1303" si="13770">BB1303*BG1303+BD1303*BG1306-BC1303*BH1303-BE1303*BH1306</f>
        <v>-1.0298504274231621</v>
      </c>
      <c r="BM1303" s="4">
        <f t="shared" ref="BM1303" si="13771">(BB1303*BH1303+BC1303*BG1303+BD1303*BH1306+BE1303*BG1306)</f>
        <v>0</v>
      </c>
      <c r="BN1303" s="2">
        <f t="shared" ref="BN1303" si="13772">BB1303*BI1303+BD1303*BI1306-BC1303*BJ1303-BE1303*BJ1306</f>
        <v>0</v>
      </c>
      <c r="BO1303" s="3">
        <f t="shared" ref="BO1303" si="13773">(BB1303*BJ1303+BC1303*BI1303+BD1303*BJ1306+BE1303*BI1306)</f>
        <v>0.77378023175089405</v>
      </c>
      <c r="BP1303" s="20"/>
      <c r="BQ1303" s="11">
        <v>1</v>
      </c>
      <c r="BR1303" s="12">
        <v>0</v>
      </c>
      <c r="BS1303" s="13">
        <v>0</v>
      </c>
      <c r="BT1303" s="14">
        <v>0</v>
      </c>
      <c r="BU1303" s="20"/>
      <c r="BV1303" s="1">
        <f t="shared" ref="BV1303" si="13774">BL1303*BQ1303+BN1303*BQ1306-BM1303*BR1303-BO1303*BR1306</f>
        <v>-0.37979739041767124</v>
      </c>
      <c r="BW1303" s="4">
        <f t="shared" ref="BW1303" si="13775">(BL1303*BR1303+BM1303*BQ1303+BN1303*BR1306+BO1303*BQ1306)</f>
        <v>0</v>
      </c>
      <c r="BX1303" s="2">
        <f t="shared" ref="BX1303" si="13776">BL1303*BS1303+BN1303*BS1306-BM1303*BT1303-BO1303*BT1306</f>
        <v>0</v>
      </c>
      <c r="BY1303" s="3">
        <f t="shared" ref="BY1303" si="13777">(BL1303*BT1303+BM1303*BS1303+BN1303*BT1306+BO1303*BS1306)</f>
        <v>0.77378023175089405</v>
      </c>
      <c r="BZ1303" s="20"/>
      <c r="CA1303" s="11">
        <v>1</v>
      </c>
      <c r="CB1303" s="12">
        <v>0</v>
      </c>
      <c r="CC1303" s="13">
        <v>0</v>
      </c>
      <c r="CD1303" s="40">
        <f t="shared" ref="CD1303" si="13778">-1/($CB$4*$B1303)</f>
        <v>-0.60375317121353189</v>
      </c>
      <c r="CE1303" s="20"/>
      <c r="CF1303" s="1">
        <f t="shared" ref="CF1303" si="13779">BV1303*CA1303+BX1303*CA1306-BW1303*CB1303-BY1303*CB1306</f>
        <v>-0.37979739041767124</v>
      </c>
      <c r="CG1303" s="4">
        <f t="shared" ref="CG1303" si="13780">(BV1303*CB1303+BW1303*CA1303+BX1303*CB1306+BY1303*CA1306)</f>
        <v>0</v>
      </c>
      <c r="CH1303" s="2">
        <f t="shared" ref="CH1303" si="13781">BV1303*CC1303+BX1303*CC1306-BW1303*CD1303-BY1303*CD1306</f>
        <v>0</v>
      </c>
      <c r="CI1303" s="3">
        <f t="shared" ref="CI1303" si="13782">(BV1303*CD1303+BW1303*CC1303+BX1303*CD1306+BY1303*CC1306)</f>
        <v>1.003084110634187</v>
      </c>
      <c r="CJ1303" s="28"/>
      <c r="CK1303" s="11">
        <v>1</v>
      </c>
      <c r="CL1303" s="12">
        <v>0</v>
      </c>
      <c r="CM1303" s="13">
        <v>0</v>
      </c>
      <c r="CN1303" s="14">
        <v>0</v>
      </c>
      <c r="CP1303" s="1">
        <f t="shared" ref="CP1303" si="13783">CF1303*CK1303+CH1303*CK1306-CG1303*CL1303-CI1303*CL1306</f>
        <v>-0.37979739041767124</v>
      </c>
      <c r="CQ1303" s="4">
        <f t="shared" ref="CQ1303" si="13784">(CF1303*CL1303+CG1303*CK1303+CH1303*CL1306+CI1303*CK1306)</f>
        <v>1.003084110634187</v>
      </c>
      <c r="CR1303" s="2">
        <f t="shared" ref="CR1303" si="13785">CF1303*CM1303+CH1303*CM1306-CG1303*CN1303-CI1303*CN1306</f>
        <v>0</v>
      </c>
      <c r="CS1303" s="3">
        <f t="shared" ref="CS1303" si="13786">(CF1303*CN1303+CG1303*CM1303+CH1303*CN1306+CI1303*CM1306)</f>
        <v>1.003084110634187</v>
      </c>
      <c r="CU1303" s="29">
        <f t="shared" ref="CU1303" si="13787">20*LOG(((1+$CL$4)/$CL$4)/((CP1303+CP1306)^2+(CQ1303+CQ1306)^2)^0.5)</f>
        <v>-2.4348079054274496E-2</v>
      </c>
      <c r="CW1303" s="51">
        <f t="shared" ref="CW1303" si="13788">((CP1303^2+CQ1303^2)^0.5)/((CP1306^2+CQ1306^2)^0.5)</f>
        <v>1.1485624103530008</v>
      </c>
    </row>
    <row r="1304" spans="1:101" ht="18" customHeight="1" thickBot="1">
      <c r="D1304" s="11"/>
      <c r="E1304" s="13"/>
      <c r="F1304" s="13"/>
      <c r="G1304" s="15"/>
      <c r="H1304" s="10"/>
      <c r="I1304" s="11"/>
      <c r="J1304" s="13"/>
      <c r="K1304" s="13"/>
      <c r="L1304" s="15"/>
      <c r="N1304" s="5"/>
      <c r="Q1304" s="6"/>
      <c r="S1304" s="11"/>
      <c r="T1304" s="13"/>
      <c r="U1304" s="13"/>
      <c r="V1304" s="15"/>
      <c r="W1304" s="20"/>
      <c r="X1304" s="5"/>
      <c r="AA1304" s="6"/>
      <c r="AB1304" s="20"/>
      <c r="AC1304" s="11"/>
      <c r="AD1304" s="13"/>
      <c r="AE1304" s="13"/>
      <c r="AF1304" s="15"/>
      <c r="AG1304" s="20"/>
      <c r="AH1304" s="5"/>
      <c r="AK1304" s="6"/>
      <c r="AL1304" s="20"/>
      <c r="AM1304" s="11"/>
      <c r="AN1304" s="13"/>
      <c r="AO1304" s="13"/>
      <c r="AP1304" s="15"/>
      <c r="AR1304" s="5"/>
      <c r="AU1304" s="6"/>
      <c r="AW1304" s="11"/>
      <c r="AX1304" s="13"/>
      <c r="AY1304" s="13"/>
      <c r="AZ1304" s="15"/>
      <c r="BA1304" s="20"/>
      <c r="BB1304" s="5"/>
      <c r="BE1304" s="6"/>
      <c r="BG1304" s="11"/>
      <c r="BH1304" s="13"/>
      <c r="BI1304" s="13"/>
      <c r="BJ1304" s="15"/>
      <c r="BL1304" s="5"/>
      <c r="BO1304" s="6"/>
      <c r="BQ1304" s="11"/>
      <c r="BR1304" s="13"/>
      <c r="BS1304" s="13"/>
      <c r="BT1304" s="15"/>
      <c r="BU1304" s="20"/>
      <c r="BV1304" s="5"/>
      <c r="BY1304" s="6"/>
      <c r="CA1304" s="11"/>
      <c r="CB1304" s="13"/>
      <c r="CC1304" s="13"/>
      <c r="CD1304" s="15"/>
      <c r="CF1304" s="5"/>
      <c r="CI1304" s="6"/>
      <c r="CK1304" s="11"/>
      <c r="CL1304" s="13"/>
      <c r="CM1304" s="13"/>
      <c r="CN1304" s="15"/>
      <c r="CP1304" s="5"/>
      <c r="CS1304" s="6"/>
      <c r="CW1304" s="52"/>
    </row>
    <row r="1305" spans="1:101" ht="18" customHeight="1" thickBot="1">
      <c r="D1305" s="11" t="s">
        <v>6</v>
      </c>
      <c r="E1305" s="13"/>
      <c r="F1305" s="13" t="s">
        <v>7</v>
      </c>
      <c r="G1305" s="15"/>
      <c r="H1305" s="10"/>
      <c r="I1305" s="11" t="s">
        <v>8</v>
      </c>
      <c r="J1305" s="13"/>
      <c r="K1305" s="13" t="s">
        <v>9</v>
      </c>
      <c r="L1305" s="15"/>
      <c r="N1305" s="251" t="s">
        <v>26</v>
      </c>
      <c r="O1305" s="252"/>
      <c r="P1305" s="253" t="s">
        <v>27</v>
      </c>
      <c r="Q1305" s="254"/>
      <c r="S1305" s="11" t="s">
        <v>13</v>
      </c>
      <c r="T1305" s="13"/>
      <c r="U1305" s="13" t="s">
        <v>14</v>
      </c>
      <c r="V1305" s="15"/>
      <c r="W1305" s="20"/>
      <c r="X1305" s="251" t="s">
        <v>26</v>
      </c>
      <c r="Y1305" s="252"/>
      <c r="Z1305" s="253" t="s">
        <v>27</v>
      </c>
      <c r="AA1305" s="254"/>
      <c r="AB1305" s="20"/>
      <c r="AC1305" s="11" t="s">
        <v>8</v>
      </c>
      <c r="AD1305" s="13"/>
      <c r="AE1305" s="13" t="s">
        <v>9</v>
      </c>
      <c r="AF1305" s="15"/>
      <c r="AG1305" s="20"/>
      <c r="AH1305" s="251" t="s">
        <v>26</v>
      </c>
      <c r="AI1305" s="252"/>
      <c r="AJ1305" s="253" t="s">
        <v>27</v>
      </c>
      <c r="AK1305" s="254"/>
      <c r="AL1305" s="20"/>
      <c r="AM1305" s="11" t="s">
        <v>13</v>
      </c>
      <c r="AN1305" s="13"/>
      <c r="AO1305" s="13" t="s">
        <v>14</v>
      </c>
      <c r="AP1305" s="15"/>
      <c r="AR1305" s="251" t="s">
        <v>26</v>
      </c>
      <c r="AS1305" s="252"/>
      <c r="AT1305" s="253" t="s">
        <v>27</v>
      </c>
      <c r="AU1305" s="254"/>
      <c r="AV1305" s="36"/>
      <c r="AW1305" s="11" t="s">
        <v>8</v>
      </c>
      <c r="AX1305" s="13"/>
      <c r="AY1305" s="13" t="s">
        <v>9</v>
      </c>
      <c r="AZ1305" s="15"/>
      <c r="BA1305" s="20"/>
      <c r="BB1305" s="251" t="s">
        <v>26</v>
      </c>
      <c r="BC1305" s="252"/>
      <c r="BD1305" s="253" t="s">
        <v>27</v>
      </c>
      <c r="BE1305" s="254"/>
      <c r="BF1305" s="36"/>
      <c r="BG1305" s="11" t="s">
        <v>13</v>
      </c>
      <c r="BH1305" s="13"/>
      <c r="BI1305" s="13" t="s">
        <v>14</v>
      </c>
      <c r="BJ1305" s="15"/>
      <c r="BK1305" s="36"/>
      <c r="BL1305" s="251" t="s">
        <v>26</v>
      </c>
      <c r="BM1305" s="252"/>
      <c r="BN1305" s="253" t="s">
        <v>27</v>
      </c>
      <c r="BO1305" s="254"/>
      <c r="BP1305" s="36"/>
      <c r="BQ1305" s="11" t="s">
        <v>8</v>
      </c>
      <c r="BR1305" s="13"/>
      <c r="BS1305" s="13" t="s">
        <v>9</v>
      </c>
      <c r="BT1305" s="15"/>
      <c r="BU1305" s="20"/>
      <c r="BV1305" s="251" t="s">
        <v>26</v>
      </c>
      <c r="BW1305" s="252"/>
      <c r="BX1305" s="253" t="s">
        <v>27</v>
      </c>
      <c r="BY1305" s="254"/>
      <c r="BZ1305" s="36"/>
      <c r="CA1305" s="11" t="s">
        <v>13</v>
      </c>
      <c r="CB1305" s="13"/>
      <c r="CC1305" s="13" t="s">
        <v>14</v>
      </c>
      <c r="CD1305" s="15"/>
      <c r="CE1305" s="36"/>
      <c r="CF1305" s="251" t="s">
        <v>26</v>
      </c>
      <c r="CG1305" s="252"/>
      <c r="CH1305" s="253" t="s">
        <v>27</v>
      </c>
      <c r="CI1305" s="254"/>
      <c r="CK1305" s="11" t="s">
        <v>28</v>
      </c>
      <c r="CL1305" s="13"/>
      <c r="CM1305" s="13" t="s">
        <v>29</v>
      </c>
      <c r="CN1305" s="15"/>
      <c r="CP1305" s="251" t="s">
        <v>26</v>
      </c>
      <c r="CQ1305" s="252"/>
      <c r="CR1305" s="253" t="s">
        <v>27</v>
      </c>
      <c r="CS1305" s="254"/>
      <c r="CU1305" s="38" t="s">
        <v>37</v>
      </c>
      <c r="CW1305" s="53" t="s">
        <v>45</v>
      </c>
    </row>
    <row r="1306" spans="1:101" ht="18" customHeight="1" thickTop="1" thickBot="1">
      <c r="D1306" s="16">
        <v>0</v>
      </c>
      <c r="E1306" s="17">
        <v>0</v>
      </c>
      <c r="F1306" s="18">
        <v>1</v>
      </c>
      <c r="G1306" s="19">
        <v>0</v>
      </c>
      <c r="H1306" s="10"/>
      <c r="I1306" s="16">
        <v>0</v>
      </c>
      <c r="J1306" s="17">
        <f t="shared" ref="J1306" si="13789">-1/($J$4*$B1303)</f>
        <v>-0.84010034158479885</v>
      </c>
      <c r="K1306" s="18">
        <v>1</v>
      </c>
      <c r="L1306" s="19">
        <v>0</v>
      </c>
      <c r="N1306" s="1">
        <f t="shared" ref="N1306" si="13790">D1306*I1303+F1306*I1306-E1306*J1303-G1306*J1306</f>
        <v>0</v>
      </c>
      <c r="O1306" s="4">
        <f t="shared" ref="O1306" si="13791">(D1306*J1303+E1306*I1303+F1306*J1306+G1306*I1306)</f>
        <v>-0.84010034158479885</v>
      </c>
      <c r="P1306" s="2">
        <f t="shared" ref="P1306" si="13792">D1306*K1303+F1306*K1306-E1306*L1303-G1306*L1306</f>
        <v>1</v>
      </c>
      <c r="Q1306" s="3">
        <f t="shared" ref="Q1306" si="13793">(D1306*L1303+E1306*K1303+F1306*L1306+G1306*K1306)</f>
        <v>0</v>
      </c>
      <c r="S1306" s="16">
        <v>0</v>
      </c>
      <c r="T1306" s="17">
        <v>0</v>
      </c>
      <c r="U1306" s="18">
        <v>1</v>
      </c>
      <c r="V1306" s="19">
        <v>0</v>
      </c>
      <c r="W1306" s="20"/>
      <c r="X1306" s="1">
        <f t="shared" ref="X1306" si="13794">N1306*S1303+P1306*S1306-O1306*T1303-Q1306*T1306</f>
        <v>0</v>
      </c>
      <c r="Y1306" s="4">
        <f t="shared" ref="Y1306" si="13795">(N1306*T1303+O1306*S1303+P1306*T1306+Q1306*S1306)</f>
        <v>-0.84010034158479885</v>
      </c>
      <c r="Z1306" s="2">
        <f t="shared" ref="Z1306" si="13796">N1306*U1303+P1306*U1306-O1306*V1303-Q1306*V1306</f>
        <v>3.0878586376704598E-2</v>
      </c>
      <c r="AA1306" s="3">
        <f t="shared" ref="AA1306" si="13797">(N1306*V1303+O1306*U1303+P1306*V1306+Q1306*U1306)</f>
        <v>0</v>
      </c>
      <c r="AB1306" s="20"/>
      <c r="AC1306" s="16">
        <v>0</v>
      </c>
      <c r="AD1306" s="17">
        <f t="shared" ref="AD1306" si="13798">-1/($AD$4*$B1303)</f>
        <v>-0.95977395403834498</v>
      </c>
      <c r="AE1306" s="18">
        <v>1</v>
      </c>
      <c r="AF1306" s="19">
        <v>0</v>
      </c>
      <c r="AG1306" s="20"/>
      <c r="AH1306" s="1">
        <f t="shared" ref="AH1306" si="13799">X1306*AC1303+Z1306*AC1306-Y1306*AD1303-AA1306*AD1306</f>
        <v>0</v>
      </c>
      <c r="AI1306" s="4">
        <f t="shared" ref="AI1306" si="13800">(X1306*AD1303+Y1306*AC1303+Z1306*AD1306+AA1306*AC1306)</f>
        <v>-0.86973680452668323</v>
      </c>
      <c r="AJ1306" s="2">
        <f t="shared" ref="AJ1306" si="13801">X1306*AE1303+Z1306*AE1306-Y1306*AF1303-AA1306*AF1306</f>
        <v>3.0878586376704598E-2</v>
      </c>
      <c r="AK1306" s="3">
        <f t="shared" ref="AK1306" si="13802">(X1306*AF1303+Y1306*AE1303+Z1306*AF1306+AA1306*AE1306)</f>
        <v>0</v>
      </c>
      <c r="AL1306" s="20"/>
      <c r="AM1306" s="16">
        <v>0</v>
      </c>
      <c r="AN1306" s="17">
        <v>0</v>
      </c>
      <c r="AO1306" s="18">
        <v>1</v>
      </c>
      <c r="AP1306" s="19">
        <v>0</v>
      </c>
      <c r="AR1306" s="1">
        <f t="shared" ref="AR1306" si="13803">AH1306*AM1303+AJ1306*AM1306-AI1306*AN1303-AK1306*AN1306</f>
        <v>0</v>
      </c>
      <c r="AS1306" s="4">
        <f t="shared" ref="AS1306" si="13804">(AH1306*AN1303+AI1306*AM1303+AJ1306*AN1306+AK1306*AM1306)</f>
        <v>-0.86973680452668323</v>
      </c>
      <c r="AT1306" s="2">
        <f t="shared" ref="AT1306" si="13805">AH1306*AO1303+AJ1306*AO1306-AI1306*AP1303-AK1306*AP1306</f>
        <v>-1.0117762701809214</v>
      </c>
      <c r="AU1306" s="3">
        <f t="shared" ref="AU1306" si="13806">(AH1306*AP1303+AI1306*AO1303+AJ1306*AP1306+AK1306*AO1306)</f>
        <v>0</v>
      </c>
      <c r="AV1306" s="20"/>
      <c r="AW1306" s="16">
        <v>0</v>
      </c>
      <c r="AX1306" s="17">
        <f t="shared" ref="AX1306" si="13807">-1/($AX$4*$B1303)</f>
        <v>-0.95977395403834498</v>
      </c>
      <c r="AY1306" s="18">
        <v>1</v>
      </c>
      <c r="AZ1306" s="19">
        <v>0</v>
      </c>
      <c r="BA1306" s="20"/>
      <c r="BB1306" s="1">
        <f t="shared" ref="BB1306" si="13808">AR1306*AW1303+AT1306*AW1306-AS1306*AX1303-AU1306*AX1306</f>
        <v>0</v>
      </c>
      <c r="BC1306" s="4">
        <f t="shared" ref="BC1306" si="13809">(AR1306*AX1303+AS1306*AW1303+AT1306*AX1306+AU1306*AW1306)</f>
        <v>0.10133970690702854</v>
      </c>
      <c r="BD1306" s="2">
        <f t="shared" ref="BD1306" si="13810">AR1306*AY1303+AT1306*AY1306-AS1306*AZ1303-AU1306*AZ1306</f>
        <v>-1.0117762701809214</v>
      </c>
      <c r="BE1306" s="3">
        <f t="shared" ref="BE1306" si="13811">(AR1306*AZ1303+AS1306*AY1303+AT1306*AZ1306+AU1306*AY1306)</f>
        <v>0</v>
      </c>
      <c r="BF1306" s="20"/>
      <c r="BG1306" s="16">
        <v>0</v>
      </c>
      <c r="BH1306" s="17">
        <v>0</v>
      </c>
      <c r="BI1306" s="18">
        <v>1</v>
      </c>
      <c r="BJ1306" s="19">
        <v>0</v>
      </c>
      <c r="BK1306" s="20"/>
      <c r="BL1306" s="1">
        <f t="shared" ref="BL1306" si="13812">BB1306*BG1303+BD1306*BG1306-BC1306*BH1303-BE1306*BH1306</f>
        <v>0</v>
      </c>
      <c r="BM1306" s="4">
        <f t="shared" ref="BM1306" si="13813">(BB1306*BH1303+BC1306*BG1303+BD1306*BH1306+BE1306*BG1306)</f>
        <v>0.10133970690702854</v>
      </c>
      <c r="BN1306" s="2">
        <f t="shared" ref="BN1306" si="13814">BB1306*BI1303+BD1306*BI1306-BC1306*BJ1303-BE1306*BJ1306</f>
        <v>-0.89487299666404396</v>
      </c>
      <c r="BO1306" s="3">
        <f t="shared" ref="BO1306" si="13815">(BB1306*BJ1303+BC1306*BI1303+BD1306*BJ1306+BE1306*BI1306)</f>
        <v>0</v>
      </c>
      <c r="BP1306" s="20"/>
      <c r="BQ1306" s="16">
        <v>0</v>
      </c>
      <c r="BR1306" s="17">
        <f t="shared" ref="BR1306" si="13816">-1/($BR$4*$B1303)</f>
        <v>-0.84010034158479885</v>
      </c>
      <c r="BS1306" s="18">
        <v>1</v>
      </c>
      <c r="BT1306" s="19">
        <v>0</v>
      </c>
      <c r="BU1306" s="20"/>
      <c r="BV1306" s="1">
        <f t="shared" ref="BV1306" si="13817">BL1306*BQ1303+BN1306*BQ1306-BM1306*BR1303-BO1306*BR1306</f>
        <v>0</v>
      </c>
      <c r="BW1306" s="4">
        <f t="shared" ref="BW1306" si="13818">(BL1306*BR1303+BM1306*BQ1303+BN1306*BR1306+BO1306*BQ1306)</f>
        <v>0.85312281707950444</v>
      </c>
      <c r="BX1306" s="2">
        <f t="shared" ref="BX1306" si="13819">BL1306*BS1303+BN1306*BS1306-BM1306*BT1303-BO1306*BT1306</f>
        <v>-0.89487299666404396</v>
      </c>
      <c r="BY1306" s="3">
        <f t="shared" ref="BY1306" si="13820">(BL1306*BT1303+BM1306*BS1303+BN1306*BT1306+BO1306*BS1306)</f>
        <v>0</v>
      </c>
      <c r="BZ1306" s="20"/>
      <c r="CA1306" s="16">
        <v>0</v>
      </c>
      <c r="CB1306" s="17">
        <v>0</v>
      </c>
      <c r="CC1306" s="18">
        <v>1</v>
      </c>
      <c r="CD1306" s="19">
        <v>0</v>
      </c>
      <c r="CE1306" s="20"/>
      <c r="CF1306" s="1">
        <f t="shared" ref="CF1306" si="13821">BV1306*CA1303+BX1306*CA1306-BW1306*CB1303-BY1306*CB1306</f>
        <v>0</v>
      </c>
      <c r="CG1306" s="4">
        <f t="shared" ref="CG1306" si="13822">(BV1306*CB1303+BW1306*CA1303+BX1306*CB1306+BY1306*CA1306)</f>
        <v>0.85312281707950444</v>
      </c>
      <c r="CH1306" s="2">
        <f t="shared" ref="CH1306" si="13823">BV1306*CC1303+BX1306*CC1306-BW1306*CD1303-BY1306*CD1306</f>
        <v>-0.37979739041767124</v>
      </c>
      <c r="CI1306" s="3">
        <f t="shared" ref="CI1306" si="13824">(BV1306*CD1303+BW1306*CC1303+BX1306*CD1306+BY1306*CC1306)</f>
        <v>0</v>
      </c>
      <c r="CK1306" s="16">
        <f t="shared" ref="CK1306" si="13825">1/$CL$4</f>
        <v>1</v>
      </c>
      <c r="CL1306" s="17">
        <v>0</v>
      </c>
      <c r="CM1306" s="18">
        <v>1</v>
      </c>
      <c r="CN1306" s="19">
        <v>0</v>
      </c>
      <c r="CP1306" s="1">
        <f t="shared" ref="CP1306" si="13826">CF1306*CK1303+CH1306*CK1306-CG1306*CL1303-CI1306*CL1306</f>
        <v>-0.37979739041767124</v>
      </c>
      <c r="CQ1306" s="4">
        <f t="shared" ref="CQ1306" si="13827">(CF1306*CL1303+CG1306*CK1303+CH1306*CL1306+CI1306*CK1306)</f>
        <v>0.85312281707950444</v>
      </c>
      <c r="CR1306" s="2">
        <f t="shared" ref="CR1306" si="13828">CF1306*CM1303+CH1306*CM1306-CG1306*CN1303-CI1306*CN1306</f>
        <v>-0.37979739041767124</v>
      </c>
      <c r="CS1306" s="3">
        <f t="shared" ref="CS1306" si="13829">(CF1306*CN1303+CG1306*CM1303+CH1306*CN1306+CI1306*CM1306)</f>
        <v>0</v>
      </c>
      <c r="CU1306" s="39">
        <f t="shared" ref="CU1306" si="13830">(180/PI())*ATAN(-1*(CQ1303/CP1303))</f>
        <v>69.261848194484486</v>
      </c>
      <c r="CW1306" s="54">
        <f t="shared" ref="CW1306" si="13831">20*LOG(((1-(10^(CU1303/20)^2)*(1-((1-CW1303)/(1+CW1303))^2))^0.5))</f>
        <v>-19.852706805497359</v>
      </c>
    </row>
    <row r="1307" spans="1:101" ht="18" customHeight="1">
      <c r="E1307" s="20"/>
      <c r="F1307" s="20"/>
      <c r="G1307" s="20"/>
      <c r="H1307" s="20"/>
      <c r="I1307" s="20"/>
      <c r="J1307" s="20"/>
      <c r="K1307" s="20"/>
      <c r="L1307" s="20"/>
      <c r="M1307" s="20"/>
      <c r="N1307" s="20"/>
      <c r="O1307" s="20"/>
      <c r="P1307" s="20"/>
      <c r="Q1307" s="20"/>
      <c r="R1307" s="20"/>
      <c r="S1307" s="20"/>
      <c r="T1307" s="20"/>
      <c r="U1307" s="20"/>
      <c r="V1307" s="20"/>
      <c r="W1307" s="20"/>
      <c r="X1307" s="20"/>
      <c r="Y1307" s="20"/>
      <c r="Z1307" s="20"/>
      <c r="AA1307" s="20"/>
      <c r="AB1307" s="30"/>
      <c r="AC1307" s="20"/>
      <c r="AD1307" s="20"/>
      <c r="AE1307" s="20"/>
      <c r="AF1307" s="20"/>
      <c r="AG1307" s="20"/>
      <c r="AH1307" s="20"/>
      <c r="AI1307" s="20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  <c r="BA1307" s="20"/>
      <c r="BB1307" s="20"/>
      <c r="BC1307" s="20"/>
      <c r="BD1307" s="20"/>
      <c r="BE1307" s="20"/>
      <c r="BF1307" s="20"/>
      <c r="BG1307" s="20"/>
      <c r="BH1307" s="20"/>
      <c r="BI1307" s="20"/>
      <c r="BJ1307" s="20"/>
      <c r="BK1307" s="20"/>
      <c r="BL1307" s="20"/>
      <c r="BM1307" s="20"/>
      <c r="BN1307" s="20"/>
      <c r="BO1307" s="20"/>
      <c r="BP1307" s="20"/>
      <c r="BQ1307" s="20"/>
      <c r="BR1307" s="20"/>
      <c r="BS1307" s="20"/>
      <c r="BT1307" s="20"/>
      <c r="BU1307" s="20"/>
      <c r="BV1307" s="20"/>
      <c r="BW1307" s="20"/>
      <c r="BX1307" s="20"/>
      <c r="BY1307" s="20"/>
      <c r="BZ1307" s="20"/>
      <c r="CA1307" s="20"/>
      <c r="CB1307" s="20"/>
      <c r="CC1307" s="20"/>
      <c r="CD1307" s="20"/>
      <c r="CE1307" s="20"/>
      <c r="CF1307" s="20"/>
      <c r="CG1307" s="20"/>
      <c r="CH1307" s="20"/>
      <c r="CI1307" s="20"/>
      <c r="CJ1307" s="20"/>
      <c r="CK1307" s="20"/>
      <c r="CL1307" s="20"/>
    </row>
    <row r="1308" spans="1:101" ht="18" customHeight="1"/>
    <row r="1309" spans="1:101" ht="18" customHeight="1" thickBot="1">
      <c r="A1309" s="23"/>
      <c r="B1309" s="23"/>
      <c r="C1309" s="23"/>
      <c r="D1309" s="20" t="s">
        <v>15</v>
      </c>
      <c r="E1309" s="20"/>
      <c r="F1309" s="20"/>
      <c r="G1309" s="20"/>
      <c r="H1309" s="20"/>
      <c r="I1309" s="20" t="s">
        <v>16</v>
      </c>
      <c r="J1309" s="20"/>
      <c r="K1309" s="20"/>
      <c r="L1309" s="20"/>
      <c r="M1309" s="23"/>
      <c r="N1309" s="23"/>
      <c r="O1309" s="24" t="s">
        <v>17</v>
      </c>
      <c r="P1309" s="23"/>
      <c r="Q1309" s="23"/>
      <c r="R1309" s="23"/>
      <c r="S1309" s="20"/>
      <c r="T1309" s="20" t="s">
        <v>18</v>
      </c>
      <c r="U1309" s="23"/>
      <c r="V1309" s="23"/>
      <c r="W1309" s="23"/>
      <c r="X1309" s="23"/>
      <c r="Y1309" s="24" t="s">
        <v>19</v>
      </c>
      <c r="Z1309" s="23"/>
      <c r="AA1309" s="23"/>
      <c r="AB1309" s="23"/>
      <c r="AC1309" s="24" t="s">
        <v>20</v>
      </c>
      <c r="AD1309" s="20"/>
      <c r="AE1309" s="20"/>
      <c r="AF1309" s="20"/>
      <c r="AG1309" s="20"/>
      <c r="AH1309" s="23"/>
      <c r="AI1309" s="24" t="s">
        <v>21</v>
      </c>
      <c r="AJ1309" s="23"/>
      <c r="AK1309" s="23"/>
      <c r="AL1309" s="20"/>
      <c r="AM1309" s="24" t="s">
        <v>31</v>
      </c>
      <c r="AN1309" s="20"/>
      <c r="AO1309" s="23"/>
      <c r="AP1309" s="23"/>
      <c r="AQ1309" s="23"/>
      <c r="AR1309" s="23"/>
      <c r="AS1309" s="24" t="s">
        <v>91</v>
      </c>
      <c r="AT1309" s="23"/>
      <c r="AU1309" s="23"/>
      <c r="AV1309" s="23"/>
      <c r="AW1309" s="24" t="s">
        <v>32</v>
      </c>
      <c r="AX1309" s="20"/>
      <c r="AY1309" s="20"/>
      <c r="AZ1309" s="20"/>
      <c r="BA1309" s="20"/>
      <c r="BB1309" s="23"/>
      <c r="BC1309" s="24" t="s">
        <v>22</v>
      </c>
      <c r="BD1309" s="23"/>
      <c r="BE1309" s="23"/>
      <c r="BF1309" s="23"/>
      <c r="BG1309" s="24" t="s">
        <v>33</v>
      </c>
      <c r="BH1309" s="20"/>
      <c r="BI1309" s="23"/>
      <c r="BJ1309" s="23"/>
      <c r="BK1309" s="23"/>
      <c r="BL1309" s="23"/>
      <c r="BM1309" s="24" t="s">
        <v>34</v>
      </c>
      <c r="BN1309" s="23"/>
      <c r="BO1309" s="23"/>
      <c r="BP1309" s="23"/>
      <c r="BQ1309" s="24" t="s">
        <v>89</v>
      </c>
      <c r="BR1309" s="20"/>
      <c r="BS1309" s="20"/>
      <c r="BT1309" s="20"/>
      <c r="BU1309" s="20"/>
      <c r="BV1309" s="23"/>
      <c r="BW1309" s="24" t="s">
        <v>35</v>
      </c>
      <c r="BX1309" s="23"/>
      <c r="BY1309" s="23"/>
      <c r="BZ1309" s="23"/>
      <c r="CA1309" s="24" t="s">
        <v>90</v>
      </c>
      <c r="CB1309" s="20"/>
      <c r="CC1309" s="23"/>
      <c r="CD1309" s="23"/>
      <c r="CE1309" s="23"/>
      <c r="CF1309" s="23"/>
      <c r="CG1309" s="24" t="s">
        <v>92</v>
      </c>
      <c r="CH1309" s="23"/>
      <c r="CI1309" s="23"/>
      <c r="CJ1309" s="23"/>
      <c r="CK1309" s="24" t="s">
        <v>36</v>
      </c>
      <c r="CL1309" s="24"/>
      <c r="CM1309" s="23"/>
      <c r="CN1309" s="23"/>
      <c r="CO1309" s="23"/>
      <c r="CP1309" s="23"/>
      <c r="CQ1309" s="24" t="s">
        <v>93</v>
      </c>
      <c r="CR1309" s="23"/>
      <c r="CS1309" s="23"/>
    </row>
    <row r="1310" spans="1:101" ht="18" customHeight="1" thickBot="1">
      <c r="A1310" s="23"/>
      <c r="B1310" s="33"/>
      <c r="C1310" s="23"/>
      <c r="D1310" s="7" t="s">
        <v>2</v>
      </c>
      <c r="E1310" s="8"/>
      <c r="F1310" s="8" t="s">
        <v>3</v>
      </c>
      <c r="G1310" s="9"/>
      <c r="H1310" s="10"/>
      <c r="I1310" s="7" t="s">
        <v>4</v>
      </c>
      <c r="J1310" s="8"/>
      <c r="K1310" s="8" t="s">
        <v>5</v>
      </c>
      <c r="L1310" s="9"/>
      <c r="M1310" s="23"/>
      <c r="N1310" s="251" t="s">
        <v>79</v>
      </c>
      <c r="O1310" s="252"/>
      <c r="P1310" s="253" t="s">
        <v>80</v>
      </c>
      <c r="Q1310" s="254"/>
      <c r="R1310" s="23"/>
      <c r="S1310" s="7" t="s">
        <v>11</v>
      </c>
      <c r="T1310" s="8"/>
      <c r="U1310" s="8" t="s">
        <v>12</v>
      </c>
      <c r="V1310" s="9"/>
      <c r="W1310" s="20"/>
      <c r="X1310" s="251" t="s">
        <v>79</v>
      </c>
      <c r="Y1310" s="252"/>
      <c r="Z1310" s="253" t="s">
        <v>80</v>
      </c>
      <c r="AA1310" s="254"/>
      <c r="AB1310" s="20"/>
      <c r="AC1310" s="7" t="s">
        <v>4</v>
      </c>
      <c r="AD1310" s="8"/>
      <c r="AE1310" s="8" t="s">
        <v>5</v>
      </c>
      <c r="AF1310" s="9"/>
      <c r="AG1310" s="20"/>
      <c r="AH1310" s="251" t="s">
        <v>0</v>
      </c>
      <c r="AI1310" s="252"/>
      <c r="AJ1310" s="253" t="s">
        <v>1</v>
      </c>
      <c r="AK1310" s="254"/>
      <c r="AL1310" s="20"/>
      <c r="AM1310" s="7" t="s">
        <v>11</v>
      </c>
      <c r="AN1310" s="8"/>
      <c r="AO1310" s="8" t="s">
        <v>12</v>
      </c>
      <c r="AP1310" s="9"/>
      <c r="AQ1310" s="23"/>
      <c r="AR1310" s="251" t="s">
        <v>0</v>
      </c>
      <c r="AS1310" s="252"/>
      <c r="AT1310" s="253" t="s">
        <v>1</v>
      </c>
      <c r="AU1310" s="254"/>
      <c r="AV1310" s="36"/>
      <c r="AW1310" s="7" t="s">
        <v>4</v>
      </c>
      <c r="AX1310" s="8"/>
      <c r="AY1310" s="8" t="s">
        <v>5</v>
      </c>
      <c r="AZ1310" s="9"/>
      <c r="BA1310" s="20"/>
      <c r="BB1310" s="251" t="s">
        <v>0</v>
      </c>
      <c r="BC1310" s="252"/>
      <c r="BD1310" s="253" t="s">
        <v>1</v>
      </c>
      <c r="BE1310" s="254"/>
      <c r="BF1310" s="36"/>
      <c r="BG1310" s="7" t="s">
        <v>11</v>
      </c>
      <c r="BH1310" s="8"/>
      <c r="BI1310" s="8" t="s">
        <v>12</v>
      </c>
      <c r="BJ1310" s="9"/>
      <c r="BK1310" s="36"/>
      <c r="BL1310" s="251" t="s">
        <v>0</v>
      </c>
      <c r="BM1310" s="252"/>
      <c r="BN1310" s="253" t="s">
        <v>1</v>
      </c>
      <c r="BO1310" s="254"/>
      <c r="BP1310" s="36"/>
      <c r="BQ1310" s="7" t="s">
        <v>4</v>
      </c>
      <c r="BR1310" s="8"/>
      <c r="BS1310" s="8" t="s">
        <v>5</v>
      </c>
      <c r="BT1310" s="9"/>
      <c r="BU1310" s="20"/>
      <c r="BV1310" s="251" t="s">
        <v>0</v>
      </c>
      <c r="BW1310" s="252"/>
      <c r="BX1310" s="253" t="s">
        <v>1</v>
      </c>
      <c r="BY1310" s="254"/>
      <c r="BZ1310" s="36"/>
      <c r="CA1310" s="7" t="s">
        <v>11</v>
      </c>
      <c r="CB1310" s="8"/>
      <c r="CC1310" s="8" t="s">
        <v>12</v>
      </c>
      <c r="CD1310" s="9"/>
      <c r="CE1310" s="36"/>
      <c r="CF1310" s="251" t="s">
        <v>0</v>
      </c>
      <c r="CG1310" s="252"/>
      <c r="CH1310" s="253" t="s">
        <v>1</v>
      </c>
      <c r="CI1310" s="254"/>
      <c r="CJ1310" s="23"/>
      <c r="CK1310" s="7" t="s">
        <v>23</v>
      </c>
      <c r="CL1310" s="8"/>
      <c r="CM1310" s="8" t="s">
        <v>24</v>
      </c>
      <c r="CN1310" s="9"/>
      <c r="CO1310" s="23"/>
      <c r="CP1310" s="251" t="s">
        <v>0</v>
      </c>
      <c r="CQ1310" s="252"/>
      <c r="CR1310" s="253" t="s">
        <v>1</v>
      </c>
      <c r="CS1310" s="254"/>
      <c r="CU1310" s="26" t="s">
        <v>25</v>
      </c>
      <c r="CW1310" s="50" t="s">
        <v>44</v>
      </c>
    </row>
    <row r="1311" spans="1:101" ht="18" customHeight="1" thickTop="1" thickBot="1">
      <c r="B1311" s="34">
        <v>1.75</v>
      </c>
      <c r="D1311" s="11">
        <v>1</v>
      </c>
      <c r="E1311" s="12">
        <v>0</v>
      </c>
      <c r="F1311" s="13">
        <v>0</v>
      </c>
      <c r="G1311" s="40">
        <f t="shared" ref="G1311" si="13832">-1/($E$4*$B1311)</f>
        <v>-0.60030315309231164</v>
      </c>
      <c r="H1311" s="10"/>
      <c r="I1311" s="11">
        <v>1</v>
      </c>
      <c r="J1311" s="12">
        <v>0</v>
      </c>
      <c r="K1311" s="13">
        <v>0</v>
      </c>
      <c r="L1311" s="14">
        <v>0</v>
      </c>
      <c r="N1311" s="1">
        <f t="shared" ref="N1311" si="13833">D1311*I1311+F1311*I1314-E1311*J1311-G1311*J1314</f>
        <v>0.49856691536967312</v>
      </c>
      <c r="O1311" s="4">
        <f t="shared" ref="O1311" si="13834">(D1311*J1311+E1311*I1311+F1311*J1314+G1311*I1314)</f>
        <v>0</v>
      </c>
      <c r="P1311" s="2">
        <f t="shared" ref="P1311" si="13835">D1311*K1311+F1311*K1314-E1311*L1311-G1311*L1314</f>
        <v>0</v>
      </c>
      <c r="Q1311" s="3">
        <f t="shared" ref="Q1311" si="13836">(D1311*L1311+E1311*K1311+F1311*L1314+G1311*K1314)</f>
        <v>-0.60030315309231164</v>
      </c>
      <c r="S1311" s="11">
        <v>1</v>
      </c>
      <c r="T1311" s="12">
        <v>0</v>
      </c>
      <c r="U1311" s="13">
        <v>0</v>
      </c>
      <c r="V1311" s="40">
        <f t="shared" ref="V1311" si="13837">-1/($T$4*$B1311)</f>
        <v>-1.1469862935137924</v>
      </c>
      <c r="W1311" s="20"/>
      <c r="X1311" s="1">
        <f t="shared" ref="X1311" si="13838">N1311*S1311+P1311*S1314-O1311*T1311-Q1311*T1314</f>
        <v>0.49856691536967312</v>
      </c>
      <c r="Y1311" s="4">
        <f t="shared" ref="Y1311" si="13839">(N1311*T1311+O1311*S1311+P1311*T1314+Q1311*S1314)</f>
        <v>0</v>
      </c>
      <c r="Z1311" s="2">
        <f t="shared" ref="Z1311" si="13840">N1311*U1311+P1311*U1314-O1311*V1311-Q1311*V1314</f>
        <v>0</v>
      </c>
      <c r="AA1311" s="3">
        <f t="shared" ref="AA1311" si="13841">(N1311*V1311+O1311*U1311+P1311*V1314+Q1311*U1314)</f>
        <v>-1.1721525714207777</v>
      </c>
      <c r="AB1311" s="20"/>
      <c r="AC1311" s="11">
        <v>1</v>
      </c>
      <c r="AD1311" s="12">
        <v>0</v>
      </c>
      <c r="AE1311" s="13">
        <v>0</v>
      </c>
      <c r="AF1311" s="14">
        <v>0</v>
      </c>
      <c r="AG1311" s="20"/>
      <c r="AH1311" s="1">
        <f t="shared" ref="AH1311" si="13842">X1311*AC1311+Z1311*AC1314-Y1311*AD1311-AA1311*AD1314</f>
        <v>-0.62000601279215306</v>
      </c>
      <c r="AI1311" s="4">
        <f t="shared" ref="AI1311" si="13843">(X1311*AD1311+Y1311*AC1311+Z1311*AD1314+AA1311*AC1314)</f>
        <v>0</v>
      </c>
      <c r="AJ1311" s="2">
        <f t="shared" ref="AJ1311" si="13844">X1311*AE1311+Z1311*AE1314-Y1311*AF1311-AA1311*AF1314</f>
        <v>0</v>
      </c>
      <c r="AK1311" s="3">
        <f t="shared" ref="AK1311" si="13845">(X1311*AF1311+Y1311*AE1311+Z1311*AF1314+AA1311*AE1314)</f>
        <v>-1.1721525714207777</v>
      </c>
      <c r="AL1311" s="20"/>
      <c r="AM1311" s="11">
        <v>1</v>
      </c>
      <c r="AN1311" s="12">
        <v>0</v>
      </c>
      <c r="AO1311" s="13">
        <v>0</v>
      </c>
      <c r="AP1311" s="40">
        <f t="shared" ref="AP1311" si="13846">-1/($AN$4*$B1311)</f>
        <v>-1.1919661481613923</v>
      </c>
      <c r="AR1311" s="1">
        <f t="shared" ref="AR1311" si="13847">AH1311*AM1311+AJ1311*AM1314-AI1311*AN1311-AK1311*AN1314</f>
        <v>-0.62000601279215306</v>
      </c>
      <c r="AS1311" s="4">
        <f t="shared" ref="AS1311" si="13848">(AH1311*AN1311+AI1311*AM1311+AJ1311*AN1314+AK1311*AM1314)</f>
        <v>0</v>
      </c>
      <c r="AT1311" s="2">
        <f t="shared" ref="AT1311" si="13849">AH1311*AO1311+AJ1311*AO1314-AI1311*AP1311-AK1311*AP1314</f>
        <v>0</v>
      </c>
      <c r="AU1311" s="3">
        <f t="shared" ref="AU1311" si="13850">(AH1311*AP1311+AI1311*AO1311+AJ1311*AP1314+AK1311*AO1314)</f>
        <v>-0.43312639251601204</v>
      </c>
      <c r="AV1311" s="20"/>
      <c r="AW1311" s="11">
        <v>1</v>
      </c>
      <c r="AX1311" s="12">
        <v>0</v>
      </c>
      <c r="AY1311" s="13">
        <v>0</v>
      </c>
      <c r="AZ1311" s="14">
        <v>0</v>
      </c>
      <c r="BA1311" s="20"/>
      <c r="BB1311" s="1">
        <f t="shared" ref="BB1311" si="13851">AR1311*AW1311+AT1311*AW1314-AS1311*AX1311-AU1311*AX1314</f>
        <v>-1.0333339949622189</v>
      </c>
      <c r="BC1311" s="4">
        <f t="shared" ref="BC1311" si="13852">(AR1311*AX1311+AS1311*AW1311+AT1311*AX1314+AU1311*AW1314)</f>
        <v>0</v>
      </c>
      <c r="BD1311" s="2">
        <f t="shared" ref="BD1311" si="13853">AR1311*AY1311+AT1311*AY1314-AS1311*AZ1311-AU1311*AZ1314</f>
        <v>0</v>
      </c>
      <c r="BE1311" s="3">
        <f t="shared" ref="BE1311" si="13854">(AR1311*AZ1311+AS1311*AY1311+AT1311*AZ1314+AU1311*AY1314)</f>
        <v>-0.43312639251601204</v>
      </c>
      <c r="BF1311" s="20"/>
      <c r="BG1311" s="11">
        <v>1</v>
      </c>
      <c r="BH1311" s="12">
        <v>0</v>
      </c>
      <c r="BI1311" s="13">
        <v>0</v>
      </c>
      <c r="BJ1311" s="40">
        <f t="shared" ref="BJ1311" si="13855">-1/($BH$4*$B1311)</f>
        <v>-1.1469862935137924</v>
      </c>
      <c r="BK1311" s="20"/>
      <c r="BL1311" s="1">
        <f t="shared" ref="BL1311" si="13856">BB1311*BG1311+BD1311*BG1314-BC1311*BH1311-BE1311*BH1314</f>
        <v>-1.0333339949622189</v>
      </c>
      <c r="BM1311" s="4">
        <f t="shared" ref="BM1311" si="13857">(BB1311*BH1311+BC1311*BG1311+BD1311*BH1314+BE1311*BG1314)</f>
        <v>0</v>
      </c>
      <c r="BN1311" s="2">
        <f t="shared" ref="BN1311" si="13858">BB1311*BI1311+BD1311*BI1314-BC1311*BJ1311-BE1311*BJ1314</f>
        <v>0</v>
      </c>
      <c r="BO1311" s="3">
        <f t="shared" ref="BO1311" si="13859">(BB1311*BJ1311+BC1311*BI1311+BD1311*BJ1314+BE1311*BI1314)</f>
        <v>0.7520935363275032</v>
      </c>
      <c r="BP1311" s="20"/>
      <c r="BQ1311" s="11">
        <v>1</v>
      </c>
      <c r="BR1311" s="12">
        <v>0</v>
      </c>
      <c r="BS1311" s="13">
        <v>0</v>
      </c>
      <c r="BT1311" s="14">
        <v>0</v>
      </c>
      <c r="BU1311" s="20"/>
      <c r="BV1311" s="1">
        <f t="shared" ref="BV1311" si="13860">BL1311*BQ1311+BN1311*BQ1314-BM1311*BR1311-BO1311*BR1314</f>
        <v>-0.40511043839989247</v>
      </c>
      <c r="BW1311" s="4">
        <f t="shared" ref="BW1311" si="13861">(BL1311*BR1311+BM1311*BQ1311+BN1311*BR1314+BO1311*BQ1314)</f>
        <v>0</v>
      </c>
      <c r="BX1311" s="2">
        <f t="shared" ref="BX1311" si="13862">BL1311*BS1311+BN1311*BS1314-BM1311*BT1311-BO1311*BT1314</f>
        <v>0</v>
      </c>
      <c r="BY1311" s="3">
        <f t="shared" ref="BY1311" si="13863">(BL1311*BT1311+BM1311*BS1311+BN1311*BT1314+BO1311*BS1314)</f>
        <v>0.7520935363275032</v>
      </c>
      <c r="BZ1311" s="20"/>
      <c r="CA1311" s="11">
        <v>1</v>
      </c>
      <c r="CB1311" s="12">
        <v>0</v>
      </c>
      <c r="CC1311" s="13">
        <v>0</v>
      </c>
      <c r="CD1311" s="40">
        <f t="shared" ref="CD1311" si="13864">-1/($CB$4*$B1311)</f>
        <v>-0.60030315309231164</v>
      </c>
      <c r="CE1311" s="20"/>
      <c r="CF1311" s="1">
        <f t="shared" ref="CF1311" si="13865">BV1311*CA1311+BX1311*CA1314-BW1311*CB1311-BY1311*CB1314</f>
        <v>-0.40511043839989247</v>
      </c>
      <c r="CG1311" s="4">
        <f t="shared" ref="CG1311" si="13866">(BV1311*CB1311+BW1311*CA1311+BX1311*CB1314+BY1311*CA1314)</f>
        <v>0</v>
      </c>
      <c r="CH1311" s="2">
        <f t="shared" ref="CH1311" si="13867">BV1311*CC1311+BX1311*CC1314-BW1311*CD1311-BY1311*CD1314</f>
        <v>0</v>
      </c>
      <c r="CI1311" s="3">
        <f t="shared" ref="CI1311" si="13868">(BV1311*CD1311+BW1311*CC1311+BX1311*CD1314+BY1311*CC1314)</f>
        <v>0.99528260984956729</v>
      </c>
      <c r="CJ1311" s="28"/>
      <c r="CK1311" s="11">
        <v>1</v>
      </c>
      <c r="CL1311" s="12">
        <v>0</v>
      </c>
      <c r="CM1311" s="13">
        <v>0</v>
      </c>
      <c r="CN1311" s="14">
        <v>0</v>
      </c>
      <c r="CP1311" s="1">
        <f t="shared" ref="CP1311" si="13869">CF1311*CK1311+CH1311*CK1314-CG1311*CL1311-CI1311*CL1314</f>
        <v>-0.40511043839989247</v>
      </c>
      <c r="CQ1311" s="4">
        <f t="shared" ref="CQ1311" si="13870">(CF1311*CL1311+CG1311*CK1311+CH1311*CL1314+CI1311*CK1314)</f>
        <v>0.99528260984956729</v>
      </c>
      <c r="CR1311" s="2">
        <f t="shared" ref="CR1311" si="13871">CF1311*CM1311+CH1311*CM1314-CG1311*CN1311-CI1311*CN1314</f>
        <v>0</v>
      </c>
      <c r="CS1311" s="3">
        <f t="shared" ref="CS1311" si="13872">(CF1311*CN1311+CG1311*CM1311+CH1311*CN1314+CI1311*CM1314)</f>
        <v>0.99528260984956729</v>
      </c>
      <c r="CU1311" s="29">
        <f t="shared" ref="CU1311" si="13873">20*LOG(((1+$CL$4)/$CL$4)/((CP1311+CP1314)^2+(CQ1311+CQ1314)^2)^0.5)</f>
        <v>-2.6152591276990267E-2</v>
      </c>
      <c r="CW1311" s="51">
        <f t="shared" ref="CW1311" si="13874">((CP1311^2+CQ1311^2)^0.5)/((CP1314^2+CQ1314^2)^0.5)</f>
        <v>1.1524195168464995</v>
      </c>
    </row>
    <row r="1312" spans="1:101" ht="18" customHeight="1" thickBot="1">
      <c r="D1312" s="11"/>
      <c r="E1312" s="13"/>
      <c r="F1312" s="13"/>
      <c r="G1312" s="15"/>
      <c r="H1312" s="10"/>
      <c r="I1312" s="11"/>
      <c r="J1312" s="13"/>
      <c r="K1312" s="13"/>
      <c r="L1312" s="15"/>
      <c r="N1312" s="5"/>
      <c r="Q1312" s="6"/>
      <c r="S1312" s="11"/>
      <c r="T1312" s="13"/>
      <c r="U1312" s="13"/>
      <c r="V1312" s="15"/>
      <c r="W1312" s="20"/>
      <c r="X1312" s="5"/>
      <c r="AA1312" s="6"/>
      <c r="AB1312" s="20"/>
      <c r="AC1312" s="11"/>
      <c r="AD1312" s="13"/>
      <c r="AE1312" s="13"/>
      <c r="AF1312" s="15"/>
      <c r="AG1312" s="20"/>
      <c r="AH1312" s="5"/>
      <c r="AK1312" s="6"/>
      <c r="AL1312" s="20"/>
      <c r="AM1312" s="11"/>
      <c r="AN1312" s="13"/>
      <c r="AO1312" s="13"/>
      <c r="AP1312" s="15"/>
      <c r="AR1312" s="5"/>
      <c r="AU1312" s="6"/>
      <c r="AW1312" s="11"/>
      <c r="AX1312" s="13"/>
      <c r="AY1312" s="13"/>
      <c r="AZ1312" s="15"/>
      <c r="BA1312" s="20"/>
      <c r="BB1312" s="5"/>
      <c r="BE1312" s="6"/>
      <c r="BG1312" s="11"/>
      <c r="BH1312" s="13"/>
      <c r="BI1312" s="13"/>
      <c r="BJ1312" s="15"/>
      <c r="BL1312" s="5"/>
      <c r="BO1312" s="6"/>
      <c r="BQ1312" s="11"/>
      <c r="BR1312" s="13"/>
      <c r="BS1312" s="13"/>
      <c r="BT1312" s="15"/>
      <c r="BU1312" s="20"/>
      <c r="BV1312" s="5"/>
      <c r="BY1312" s="6"/>
      <c r="CA1312" s="11"/>
      <c r="CB1312" s="13"/>
      <c r="CC1312" s="13"/>
      <c r="CD1312" s="15"/>
      <c r="CF1312" s="5"/>
      <c r="CI1312" s="6"/>
      <c r="CK1312" s="11"/>
      <c r="CL1312" s="13"/>
      <c r="CM1312" s="13"/>
      <c r="CN1312" s="15"/>
      <c r="CP1312" s="5"/>
      <c r="CS1312" s="6"/>
      <c r="CW1312" s="52"/>
    </row>
    <row r="1313" spans="1:101" ht="18" customHeight="1" thickBot="1">
      <c r="D1313" s="11" t="s">
        <v>6</v>
      </c>
      <c r="E1313" s="13"/>
      <c r="F1313" s="13" t="s">
        <v>7</v>
      </c>
      <c r="G1313" s="15"/>
      <c r="H1313" s="10"/>
      <c r="I1313" s="11" t="s">
        <v>8</v>
      </c>
      <c r="J1313" s="13"/>
      <c r="K1313" s="13" t="s">
        <v>9</v>
      </c>
      <c r="L1313" s="15"/>
      <c r="N1313" s="251" t="s">
        <v>26</v>
      </c>
      <c r="O1313" s="252"/>
      <c r="P1313" s="253" t="s">
        <v>27</v>
      </c>
      <c r="Q1313" s="254"/>
      <c r="S1313" s="11" t="s">
        <v>13</v>
      </c>
      <c r="T1313" s="13"/>
      <c r="U1313" s="13" t="s">
        <v>14</v>
      </c>
      <c r="V1313" s="15"/>
      <c r="W1313" s="20"/>
      <c r="X1313" s="251" t="s">
        <v>26</v>
      </c>
      <c r="Y1313" s="252"/>
      <c r="Z1313" s="253" t="s">
        <v>27</v>
      </c>
      <c r="AA1313" s="254"/>
      <c r="AB1313" s="20"/>
      <c r="AC1313" s="11" t="s">
        <v>8</v>
      </c>
      <c r="AD1313" s="13"/>
      <c r="AE1313" s="13" t="s">
        <v>9</v>
      </c>
      <c r="AF1313" s="15"/>
      <c r="AG1313" s="20"/>
      <c r="AH1313" s="251" t="s">
        <v>26</v>
      </c>
      <c r="AI1313" s="252"/>
      <c r="AJ1313" s="253" t="s">
        <v>27</v>
      </c>
      <c r="AK1313" s="254"/>
      <c r="AL1313" s="20"/>
      <c r="AM1313" s="11" t="s">
        <v>13</v>
      </c>
      <c r="AN1313" s="13"/>
      <c r="AO1313" s="13" t="s">
        <v>14</v>
      </c>
      <c r="AP1313" s="15"/>
      <c r="AR1313" s="251" t="s">
        <v>26</v>
      </c>
      <c r="AS1313" s="252"/>
      <c r="AT1313" s="253" t="s">
        <v>27</v>
      </c>
      <c r="AU1313" s="254"/>
      <c r="AV1313" s="36"/>
      <c r="AW1313" s="11" t="s">
        <v>8</v>
      </c>
      <c r="AX1313" s="13"/>
      <c r="AY1313" s="13" t="s">
        <v>9</v>
      </c>
      <c r="AZ1313" s="15"/>
      <c r="BA1313" s="20"/>
      <c r="BB1313" s="251" t="s">
        <v>26</v>
      </c>
      <c r="BC1313" s="252"/>
      <c r="BD1313" s="253" t="s">
        <v>27</v>
      </c>
      <c r="BE1313" s="254"/>
      <c r="BF1313" s="36"/>
      <c r="BG1313" s="11" t="s">
        <v>13</v>
      </c>
      <c r="BH1313" s="13"/>
      <c r="BI1313" s="13" t="s">
        <v>14</v>
      </c>
      <c r="BJ1313" s="15"/>
      <c r="BK1313" s="36"/>
      <c r="BL1313" s="251" t="s">
        <v>26</v>
      </c>
      <c r="BM1313" s="252"/>
      <c r="BN1313" s="253" t="s">
        <v>27</v>
      </c>
      <c r="BO1313" s="254"/>
      <c r="BP1313" s="36"/>
      <c r="BQ1313" s="11" t="s">
        <v>8</v>
      </c>
      <c r="BR1313" s="13"/>
      <c r="BS1313" s="13" t="s">
        <v>9</v>
      </c>
      <c r="BT1313" s="15"/>
      <c r="BU1313" s="20"/>
      <c r="BV1313" s="251" t="s">
        <v>26</v>
      </c>
      <c r="BW1313" s="252"/>
      <c r="BX1313" s="253" t="s">
        <v>27</v>
      </c>
      <c r="BY1313" s="254"/>
      <c r="BZ1313" s="36"/>
      <c r="CA1313" s="11" t="s">
        <v>13</v>
      </c>
      <c r="CB1313" s="13"/>
      <c r="CC1313" s="13" t="s">
        <v>14</v>
      </c>
      <c r="CD1313" s="15"/>
      <c r="CE1313" s="36"/>
      <c r="CF1313" s="251" t="s">
        <v>26</v>
      </c>
      <c r="CG1313" s="252"/>
      <c r="CH1313" s="253" t="s">
        <v>27</v>
      </c>
      <c r="CI1313" s="254"/>
      <c r="CK1313" s="11" t="s">
        <v>28</v>
      </c>
      <c r="CL1313" s="13"/>
      <c r="CM1313" s="13" t="s">
        <v>29</v>
      </c>
      <c r="CN1313" s="15"/>
      <c r="CP1313" s="251" t="s">
        <v>26</v>
      </c>
      <c r="CQ1313" s="252"/>
      <c r="CR1313" s="253" t="s">
        <v>27</v>
      </c>
      <c r="CS1313" s="254"/>
      <c r="CU1313" s="38" t="s">
        <v>37</v>
      </c>
      <c r="CW1313" s="53" t="s">
        <v>45</v>
      </c>
    </row>
    <row r="1314" spans="1:101" ht="18" customHeight="1" thickTop="1" thickBot="1">
      <c r="D1314" s="16">
        <v>0</v>
      </c>
      <c r="E1314" s="17">
        <v>0</v>
      </c>
      <c r="F1314" s="18">
        <v>1</v>
      </c>
      <c r="G1314" s="19">
        <v>0</v>
      </c>
      <c r="H1314" s="10"/>
      <c r="I1314" s="16">
        <v>0</v>
      </c>
      <c r="J1314" s="17">
        <f t="shared" ref="J1314" si="13875">-1/($J$4*$B1311)</f>
        <v>-0.83529976820431429</v>
      </c>
      <c r="K1314" s="18">
        <v>1</v>
      </c>
      <c r="L1314" s="19">
        <v>0</v>
      </c>
      <c r="N1314" s="1">
        <f t="shared" ref="N1314" si="13876">D1314*I1311+F1314*I1314-E1314*J1311-G1314*J1314</f>
        <v>0</v>
      </c>
      <c r="O1314" s="4">
        <f t="shared" ref="O1314" si="13877">(D1314*J1311+E1314*I1311+F1314*J1314+G1314*I1314)</f>
        <v>-0.83529976820431429</v>
      </c>
      <c r="P1314" s="2">
        <f t="shared" ref="P1314" si="13878">D1314*K1311+F1314*K1314-E1314*L1311-G1314*L1314</f>
        <v>1</v>
      </c>
      <c r="Q1314" s="3">
        <f t="shared" ref="Q1314" si="13879">(D1314*L1311+E1314*K1311+F1314*L1314+G1314*K1314)</f>
        <v>0</v>
      </c>
      <c r="S1314" s="16">
        <v>0</v>
      </c>
      <c r="T1314" s="17">
        <v>0</v>
      </c>
      <c r="U1314" s="18">
        <v>1</v>
      </c>
      <c r="V1314" s="19">
        <v>0</v>
      </c>
      <c r="W1314" s="20"/>
      <c r="X1314" s="1">
        <f t="shared" ref="X1314" si="13880">N1314*S1311+P1314*S1314-O1314*T1311-Q1314*T1314</f>
        <v>0</v>
      </c>
      <c r="Y1314" s="4">
        <f t="shared" ref="Y1314" si="13881">(N1314*T1311+O1314*S1311+P1314*T1314+Q1314*S1314)</f>
        <v>-0.83529976820431429</v>
      </c>
      <c r="Z1314" s="2">
        <f t="shared" ref="Z1314" si="13882">N1314*U1311+P1314*U1314-O1314*V1311-Q1314*V1314</f>
        <v>4.1922614894403631E-2</v>
      </c>
      <c r="AA1314" s="3">
        <f t="shared" ref="AA1314" si="13883">(N1314*V1311+O1314*U1311+P1314*V1314+Q1314*U1314)</f>
        <v>0</v>
      </c>
      <c r="AB1314" s="20"/>
      <c r="AC1314" s="16">
        <v>0</v>
      </c>
      <c r="AD1314" s="17">
        <f t="shared" ref="AD1314" si="13884">-1/($AD$4*$B1311)</f>
        <v>-0.95428953144383999</v>
      </c>
      <c r="AE1314" s="18">
        <v>1</v>
      </c>
      <c r="AF1314" s="19">
        <v>0</v>
      </c>
      <c r="AG1314" s="20"/>
      <c r="AH1314" s="1">
        <f t="shared" ref="AH1314" si="13885">X1314*AC1311+Z1314*AC1314-Y1314*AD1311-AA1314*AD1314</f>
        <v>0</v>
      </c>
      <c r="AI1314" s="4">
        <f t="shared" ref="AI1314" si="13886">(X1314*AD1311+Y1314*AC1311+Z1314*AD1314+AA1314*AC1314)</f>
        <v>-0.87530608072879523</v>
      </c>
      <c r="AJ1314" s="2">
        <f t="shared" ref="AJ1314" si="13887">X1314*AE1311+Z1314*AE1314-Y1314*AF1311-AA1314*AF1314</f>
        <v>4.1922614894403631E-2</v>
      </c>
      <c r="AK1314" s="3">
        <f t="shared" ref="AK1314" si="13888">(X1314*AF1311+Y1314*AE1311+Z1314*AF1314+AA1314*AE1314)</f>
        <v>0</v>
      </c>
      <c r="AL1314" s="20"/>
      <c r="AM1314" s="16">
        <v>0</v>
      </c>
      <c r="AN1314" s="17">
        <v>0</v>
      </c>
      <c r="AO1314" s="18">
        <v>1</v>
      </c>
      <c r="AP1314" s="19">
        <v>0</v>
      </c>
      <c r="AR1314" s="1">
        <f t="shared" ref="AR1314" si="13889">AH1314*AM1311+AJ1314*AM1314-AI1314*AN1311-AK1314*AN1314</f>
        <v>0</v>
      </c>
      <c r="AS1314" s="4">
        <f t="shared" ref="AS1314" si="13890">(AH1314*AN1311+AI1314*AM1311+AJ1314*AN1314+AK1314*AM1314)</f>
        <v>-0.87530608072879523</v>
      </c>
      <c r="AT1314" s="2">
        <f t="shared" ref="AT1314" si="13891">AH1314*AO1311+AJ1314*AO1314-AI1314*AP1311-AK1314*AP1314</f>
        <v>-1.0014126026141432</v>
      </c>
      <c r="AU1314" s="3">
        <f t="shared" ref="AU1314" si="13892">(AH1314*AP1311+AI1314*AO1311+AJ1314*AP1314+AK1314*AO1314)</f>
        <v>0</v>
      </c>
      <c r="AV1314" s="20"/>
      <c r="AW1314" s="16">
        <v>0</v>
      </c>
      <c r="AX1314" s="17">
        <f t="shared" ref="AX1314" si="13893">-1/($AX$4*$B1311)</f>
        <v>-0.95428953144383999</v>
      </c>
      <c r="AY1314" s="18">
        <v>1</v>
      </c>
      <c r="AZ1314" s="19">
        <v>0</v>
      </c>
      <c r="BA1314" s="20"/>
      <c r="BB1314" s="1">
        <f t="shared" ref="BB1314" si="13894">AR1314*AW1311+AT1314*AW1314-AS1314*AX1311-AU1314*AX1314</f>
        <v>0</v>
      </c>
      <c r="BC1314" s="4">
        <f t="shared" ref="BC1314" si="13895">(AR1314*AX1311+AS1314*AW1311+AT1314*AX1314+AU1314*AW1314)</f>
        <v>8.0331482601811888E-2</v>
      </c>
      <c r="BD1314" s="2">
        <f t="shared" ref="BD1314" si="13896">AR1314*AY1311+AT1314*AY1314-AS1314*AZ1311-AU1314*AZ1314</f>
        <v>-1.0014126026141432</v>
      </c>
      <c r="BE1314" s="3">
        <f t="shared" ref="BE1314" si="13897">(AR1314*AZ1311+AS1314*AY1311+AT1314*AZ1314+AU1314*AY1314)</f>
        <v>0</v>
      </c>
      <c r="BF1314" s="20"/>
      <c r="BG1314" s="16">
        <v>0</v>
      </c>
      <c r="BH1314" s="17">
        <v>0</v>
      </c>
      <c r="BI1314" s="18">
        <v>1</v>
      </c>
      <c r="BJ1314" s="19">
        <v>0</v>
      </c>
      <c r="BK1314" s="20"/>
      <c r="BL1314" s="1">
        <f t="shared" ref="BL1314" si="13898">BB1314*BG1311+BD1314*BG1314-BC1314*BH1311-BE1314*BH1314</f>
        <v>0</v>
      </c>
      <c r="BM1314" s="4">
        <f t="shared" ref="BM1314" si="13899">(BB1314*BH1311+BC1314*BG1311+BD1314*BH1314+BE1314*BG1314)</f>
        <v>8.0331482601811888E-2</v>
      </c>
      <c r="BN1314" s="2">
        <f t="shared" ref="BN1314" si="13900">BB1314*BI1311+BD1314*BI1314-BC1314*BJ1311-BE1314*BJ1314</f>
        <v>-0.90927349313222328</v>
      </c>
      <c r="BO1314" s="3">
        <f t="shared" ref="BO1314" si="13901">(BB1314*BJ1311+BC1314*BI1311+BD1314*BJ1314+BE1314*BI1314)</f>
        <v>0</v>
      </c>
      <c r="BP1314" s="20"/>
      <c r="BQ1314" s="16">
        <v>0</v>
      </c>
      <c r="BR1314" s="17">
        <f t="shared" ref="BR1314" si="13902">-1/($BR$4*$B1311)</f>
        <v>-0.83529976820431429</v>
      </c>
      <c r="BS1314" s="18">
        <v>1</v>
      </c>
      <c r="BT1314" s="19">
        <v>0</v>
      </c>
      <c r="BU1314" s="20"/>
      <c r="BV1314" s="1">
        <f t="shared" ref="BV1314" si="13903">BL1314*BQ1311+BN1314*BQ1314-BM1314*BR1311-BO1314*BR1314</f>
        <v>0</v>
      </c>
      <c r="BW1314" s="4">
        <f t="shared" ref="BW1314" si="13904">(BL1314*BR1311+BM1314*BQ1311+BN1314*BR1314+BO1314*BQ1314)</f>
        <v>0.83984742064948514</v>
      </c>
      <c r="BX1314" s="2">
        <f t="shared" ref="BX1314" si="13905">BL1314*BS1311+BN1314*BS1314-BM1314*BT1311-BO1314*BT1314</f>
        <v>-0.90927349313222328</v>
      </c>
      <c r="BY1314" s="3">
        <f t="shared" ref="BY1314" si="13906">(BL1314*BT1311+BM1314*BS1311+BN1314*BT1314+BO1314*BS1314)</f>
        <v>0</v>
      </c>
      <c r="BZ1314" s="20"/>
      <c r="CA1314" s="16">
        <v>0</v>
      </c>
      <c r="CB1314" s="17">
        <v>0</v>
      </c>
      <c r="CC1314" s="18">
        <v>1</v>
      </c>
      <c r="CD1314" s="19">
        <v>0</v>
      </c>
      <c r="CE1314" s="20"/>
      <c r="CF1314" s="1">
        <f t="shared" ref="CF1314" si="13907">BV1314*CA1311+BX1314*CA1314-BW1314*CB1311-BY1314*CB1314</f>
        <v>0</v>
      </c>
      <c r="CG1314" s="4">
        <f t="shared" ref="CG1314" si="13908">(BV1314*CB1311+BW1314*CA1311+BX1314*CB1314+BY1314*CA1314)</f>
        <v>0.83984742064948514</v>
      </c>
      <c r="CH1314" s="2">
        <f t="shared" ref="CH1314" si="13909">BV1314*CC1311+BX1314*CC1314-BW1314*CD1311-BY1314*CD1314</f>
        <v>-0.40511043839989236</v>
      </c>
      <c r="CI1314" s="3">
        <f t="shared" ref="CI1314" si="13910">(BV1314*CD1311+BW1314*CC1311+BX1314*CD1314+BY1314*CC1314)</f>
        <v>0</v>
      </c>
      <c r="CK1314" s="16">
        <f t="shared" ref="CK1314" si="13911">1/$CL$4</f>
        <v>1</v>
      </c>
      <c r="CL1314" s="17">
        <v>0</v>
      </c>
      <c r="CM1314" s="18">
        <v>1</v>
      </c>
      <c r="CN1314" s="19">
        <v>0</v>
      </c>
      <c r="CP1314" s="1">
        <f t="shared" ref="CP1314" si="13912">CF1314*CK1311+CH1314*CK1314-CG1314*CL1311-CI1314*CL1314</f>
        <v>-0.40511043839989236</v>
      </c>
      <c r="CQ1314" s="4">
        <f t="shared" ref="CQ1314" si="13913">(CF1314*CL1311+CG1314*CK1311+CH1314*CL1314+CI1314*CK1314)</f>
        <v>0.83984742064948514</v>
      </c>
      <c r="CR1314" s="2">
        <f t="shared" ref="CR1314" si="13914">CF1314*CM1311+CH1314*CM1314-CG1314*CN1311-CI1314*CN1314</f>
        <v>-0.40511043839989236</v>
      </c>
      <c r="CS1314" s="3">
        <f t="shared" ref="CS1314" si="13915">(CF1314*CN1311+CG1314*CM1311+CH1314*CN1314+CI1314*CM1314)</f>
        <v>0</v>
      </c>
      <c r="CU1314" s="39">
        <f t="shared" ref="CU1314" si="13916">(180/PI())*ATAN(-1*(CQ1311/CP1311))</f>
        <v>67.852174713029228</v>
      </c>
      <c r="CW1314" s="54">
        <f t="shared" ref="CW1314" si="13917">20*LOG(((1-(10^(CU1311/20)^2)*(1-((1-CW1311)/(1+CW1311))^2))^0.5))</f>
        <v>-19.590753359783651</v>
      </c>
    </row>
    <row r="1315" spans="1:101" ht="18" customHeight="1">
      <c r="E1315" s="20"/>
      <c r="F1315" s="20"/>
      <c r="G1315" s="20"/>
      <c r="H1315" s="20"/>
      <c r="I1315" s="20"/>
      <c r="J1315" s="20"/>
      <c r="K1315" s="20"/>
      <c r="L1315" s="20"/>
      <c r="M1315" s="20"/>
      <c r="N1315" s="20"/>
      <c r="O1315" s="20"/>
      <c r="P1315" s="20"/>
      <c r="Q1315" s="20"/>
      <c r="R1315" s="20"/>
      <c r="S1315" s="20"/>
      <c r="T1315" s="20"/>
      <c r="U1315" s="20"/>
      <c r="V1315" s="20"/>
      <c r="W1315" s="20"/>
      <c r="X1315" s="20"/>
      <c r="Y1315" s="20"/>
      <c r="Z1315" s="20"/>
      <c r="AA1315" s="20"/>
      <c r="AB1315" s="30"/>
      <c r="AC1315" s="20"/>
      <c r="AD1315" s="20"/>
      <c r="AE1315" s="20"/>
      <c r="AF1315" s="20"/>
      <c r="AG1315" s="20"/>
      <c r="AH1315" s="20"/>
      <c r="AI1315" s="20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  <c r="BA1315" s="20"/>
      <c r="BB1315" s="20"/>
      <c r="BC1315" s="20"/>
      <c r="BD1315" s="20"/>
      <c r="BE1315" s="20"/>
      <c r="BF1315" s="20"/>
      <c r="BG1315" s="20"/>
      <c r="BH1315" s="20"/>
      <c r="BI1315" s="20"/>
      <c r="BJ1315" s="20"/>
      <c r="BK1315" s="20"/>
      <c r="BL1315" s="20"/>
      <c r="BM1315" s="20"/>
      <c r="BN1315" s="20"/>
      <c r="BO1315" s="20"/>
      <c r="BP1315" s="20"/>
      <c r="BQ1315" s="20"/>
      <c r="BR1315" s="20"/>
      <c r="BS1315" s="20"/>
      <c r="BT1315" s="20"/>
      <c r="BU1315" s="20"/>
      <c r="BV1315" s="20"/>
      <c r="BW1315" s="20"/>
      <c r="BX1315" s="20"/>
      <c r="BY1315" s="20"/>
      <c r="BZ1315" s="20"/>
      <c r="CA1315" s="20"/>
      <c r="CB1315" s="20"/>
      <c r="CC1315" s="20"/>
      <c r="CD1315" s="20"/>
      <c r="CE1315" s="20"/>
      <c r="CF1315" s="20"/>
      <c r="CG1315" s="20"/>
      <c r="CH1315" s="20"/>
      <c r="CI1315" s="20"/>
      <c r="CJ1315" s="20"/>
      <c r="CK1315" s="20"/>
      <c r="CL1315" s="20"/>
    </row>
    <row r="1316" spans="1:101" ht="18" customHeight="1"/>
    <row r="1317" spans="1:101" ht="18" customHeight="1" thickBot="1">
      <c r="A1317" s="23"/>
      <c r="B1317" s="23"/>
      <c r="C1317" s="23"/>
      <c r="D1317" s="20" t="s">
        <v>15</v>
      </c>
      <c r="E1317" s="20"/>
      <c r="F1317" s="20"/>
      <c r="G1317" s="20"/>
      <c r="H1317" s="20"/>
      <c r="I1317" s="20" t="s">
        <v>16</v>
      </c>
      <c r="J1317" s="20"/>
      <c r="K1317" s="20"/>
      <c r="L1317" s="20"/>
      <c r="M1317" s="23"/>
      <c r="N1317" s="23"/>
      <c r="O1317" s="24" t="s">
        <v>17</v>
      </c>
      <c r="P1317" s="23"/>
      <c r="Q1317" s="23"/>
      <c r="R1317" s="23"/>
      <c r="S1317" s="20"/>
      <c r="T1317" s="20" t="s">
        <v>18</v>
      </c>
      <c r="U1317" s="23"/>
      <c r="V1317" s="23"/>
      <c r="W1317" s="23"/>
      <c r="X1317" s="23"/>
      <c r="Y1317" s="24" t="s">
        <v>19</v>
      </c>
      <c r="Z1317" s="23"/>
      <c r="AA1317" s="23"/>
      <c r="AB1317" s="23"/>
      <c r="AC1317" s="24" t="s">
        <v>20</v>
      </c>
      <c r="AD1317" s="20"/>
      <c r="AE1317" s="20"/>
      <c r="AF1317" s="20"/>
      <c r="AG1317" s="20"/>
      <c r="AH1317" s="23"/>
      <c r="AI1317" s="24" t="s">
        <v>21</v>
      </c>
      <c r="AJ1317" s="23"/>
      <c r="AK1317" s="23"/>
      <c r="AL1317" s="20"/>
      <c r="AM1317" s="24" t="s">
        <v>31</v>
      </c>
      <c r="AN1317" s="20"/>
      <c r="AO1317" s="23"/>
      <c r="AP1317" s="23"/>
      <c r="AQ1317" s="23"/>
      <c r="AR1317" s="23"/>
      <c r="AS1317" s="24" t="s">
        <v>91</v>
      </c>
      <c r="AT1317" s="23"/>
      <c r="AU1317" s="23"/>
      <c r="AV1317" s="23"/>
      <c r="AW1317" s="24" t="s">
        <v>32</v>
      </c>
      <c r="AX1317" s="20"/>
      <c r="AY1317" s="20"/>
      <c r="AZ1317" s="20"/>
      <c r="BA1317" s="20"/>
      <c r="BB1317" s="23"/>
      <c r="BC1317" s="24" t="s">
        <v>22</v>
      </c>
      <c r="BD1317" s="23"/>
      <c r="BE1317" s="23"/>
      <c r="BF1317" s="23"/>
      <c r="BG1317" s="24" t="s">
        <v>33</v>
      </c>
      <c r="BH1317" s="20"/>
      <c r="BI1317" s="23"/>
      <c r="BJ1317" s="23"/>
      <c r="BK1317" s="23"/>
      <c r="BL1317" s="23"/>
      <c r="BM1317" s="24" t="s">
        <v>34</v>
      </c>
      <c r="BN1317" s="23"/>
      <c r="BO1317" s="23"/>
      <c r="BP1317" s="23"/>
      <c r="BQ1317" s="24" t="s">
        <v>89</v>
      </c>
      <c r="BR1317" s="20"/>
      <c r="BS1317" s="20"/>
      <c r="BT1317" s="20"/>
      <c r="BU1317" s="20"/>
      <c r="BV1317" s="23"/>
      <c r="BW1317" s="24" t="s">
        <v>35</v>
      </c>
      <c r="BX1317" s="23"/>
      <c r="BY1317" s="23"/>
      <c r="BZ1317" s="23"/>
      <c r="CA1317" s="24" t="s">
        <v>90</v>
      </c>
      <c r="CB1317" s="20"/>
      <c r="CC1317" s="23"/>
      <c r="CD1317" s="23"/>
      <c r="CE1317" s="23"/>
      <c r="CF1317" s="23"/>
      <c r="CG1317" s="24" t="s">
        <v>92</v>
      </c>
      <c r="CH1317" s="23"/>
      <c r="CI1317" s="23"/>
      <c r="CJ1317" s="23"/>
      <c r="CK1317" s="24" t="s">
        <v>36</v>
      </c>
      <c r="CL1317" s="24"/>
      <c r="CM1317" s="23"/>
      <c r="CN1317" s="23"/>
      <c r="CO1317" s="23"/>
      <c r="CP1317" s="23"/>
      <c r="CQ1317" s="24" t="s">
        <v>93</v>
      </c>
      <c r="CR1317" s="23"/>
      <c r="CS1317" s="23"/>
    </row>
    <row r="1318" spans="1:101" ht="18" customHeight="1" thickBot="1">
      <c r="A1318" s="23"/>
      <c r="B1318" s="33"/>
      <c r="C1318" s="23"/>
      <c r="D1318" s="7" t="s">
        <v>2</v>
      </c>
      <c r="E1318" s="8"/>
      <c r="F1318" s="8" t="s">
        <v>3</v>
      </c>
      <c r="G1318" s="9"/>
      <c r="H1318" s="10"/>
      <c r="I1318" s="7" t="s">
        <v>4</v>
      </c>
      <c r="J1318" s="8"/>
      <c r="K1318" s="8" t="s">
        <v>5</v>
      </c>
      <c r="L1318" s="9"/>
      <c r="M1318" s="23"/>
      <c r="N1318" s="251" t="s">
        <v>79</v>
      </c>
      <c r="O1318" s="252"/>
      <c r="P1318" s="253" t="s">
        <v>80</v>
      </c>
      <c r="Q1318" s="254"/>
      <c r="R1318" s="23"/>
      <c r="S1318" s="7" t="s">
        <v>11</v>
      </c>
      <c r="T1318" s="8"/>
      <c r="U1318" s="8" t="s">
        <v>12</v>
      </c>
      <c r="V1318" s="9"/>
      <c r="W1318" s="20"/>
      <c r="X1318" s="251" t="s">
        <v>79</v>
      </c>
      <c r="Y1318" s="252"/>
      <c r="Z1318" s="253" t="s">
        <v>80</v>
      </c>
      <c r="AA1318" s="254"/>
      <c r="AB1318" s="20"/>
      <c r="AC1318" s="7" t="s">
        <v>4</v>
      </c>
      <c r="AD1318" s="8"/>
      <c r="AE1318" s="8" t="s">
        <v>5</v>
      </c>
      <c r="AF1318" s="9"/>
      <c r="AG1318" s="20"/>
      <c r="AH1318" s="251" t="s">
        <v>0</v>
      </c>
      <c r="AI1318" s="252"/>
      <c r="AJ1318" s="253" t="s">
        <v>1</v>
      </c>
      <c r="AK1318" s="254"/>
      <c r="AL1318" s="20"/>
      <c r="AM1318" s="7" t="s">
        <v>11</v>
      </c>
      <c r="AN1318" s="8"/>
      <c r="AO1318" s="8" t="s">
        <v>12</v>
      </c>
      <c r="AP1318" s="9"/>
      <c r="AQ1318" s="23"/>
      <c r="AR1318" s="251" t="s">
        <v>0</v>
      </c>
      <c r="AS1318" s="252"/>
      <c r="AT1318" s="253" t="s">
        <v>1</v>
      </c>
      <c r="AU1318" s="254"/>
      <c r="AV1318" s="36"/>
      <c r="AW1318" s="7" t="s">
        <v>4</v>
      </c>
      <c r="AX1318" s="8"/>
      <c r="AY1318" s="8" t="s">
        <v>5</v>
      </c>
      <c r="AZ1318" s="9"/>
      <c r="BA1318" s="20"/>
      <c r="BB1318" s="251" t="s">
        <v>0</v>
      </c>
      <c r="BC1318" s="252"/>
      <c r="BD1318" s="253" t="s">
        <v>1</v>
      </c>
      <c r="BE1318" s="254"/>
      <c r="BF1318" s="36"/>
      <c r="BG1318" s="7" t="s">
        <v>11</v>
      </c>
      <c r="BH1318" s="8"/>
      <c r="BI1318" s="8" t="s">
        <v>12</v>
      </c>
      <c r="BJ1318" s="9"/>
      <c r="BK1318" s="36"/>
      <c r="BL1318" s="251" t="s">
        <v>0</v>
      </c>
      <c r="BM1318" s="252"/>
      <c r="BN1318" s="253" t="s">
        <v>1</v>
      </c>
      <c r="BO1318" s="254"/>
      <c r="BP1318" s="36"/>
      <c r="BQ1318" s="7" t="s">
        <v>4</v>
      </c>
      <c r="BR1318" s="8"/>
      <c r="BS1318" s="8" t="s">
        <v>5</v>
      </c>
      <c r="BT1318" s="9"/>
      <c r="BU1318" s="20"/>
      <c r="BV1318" s="251" t="s">
        <v>0</v>
      </c>
      <c r="BW1318" s="252"/>
      <c r="BX1318" s="253" t="s">
        <v>1</v>
      </c>
      <c r="BY1318" s="254"/>
      <c r="BZ1318" s="36"/>
      <c r="CA1318" s="7" t="s">
        <v>11</v>
      </c>
      <c r="CB1318" s="8"/>
      <c r="CC1318" s="8" t="s">
        <v>12</v>
      </c>
      <c r="CD1318" s="9"/>
      <c r="CE1318" s="36"/>
      <c r="CF1318" s="251" t="s">
        <v>0</v>
      </c>
      <c r="CG1318" s="252"/>
      <c r="CH1318" s="253" t="s">
        <v>1</v>
      </c>
      <c r="CI1318" s="254"/>
      <c r="CJ1318" s="23"/>
      <c r="CK1318" s="7" t="s">
        <v>23</v>
      </c>
      <c r="CL1318" s="8"/>
      <c r="CM1318" s="8" t="s">
        <v>24</v>
      </c>
      <c r="CN1318" s="9"/>
      <c r="CO1318" s="23"/>
      <c r="CP1318" s="251" t="s">
        <v>0</v>
      </c>
      <c r="CQ1318" s="252"/>
      <c r="CR1318" s="253" t="s">
        <v>1</v>
      </c>
      <c r="CS1318" s="254"/>
      <c r="CU1318" s="26" t="s">
        <v>25</v>
      </c>
      <c r="CW1318" s="50" t="s">
        <v>44</v>
      </c>
    </row>
    <row r="1319" spans="1:101" ht="18" customHeight="1" thickTop="1" thickBot="1">
      <c r="B1319" s="34">
        <v>1.76</v>
      </c>
      <c r="D1319" s="11">
        <v>1</v>
      </c>
      <c r="E1319" s="12">
        <v>0</v>
      </c>
      <c r="F1319" s="13">
        <v>0</v>
      </c>
      <c r="G1319" s="40">
        <f t="shared" ref="G1319" si="13918">-1/($E$4*$B1319)</f>
        <v>-0.59689233972246891</v>
      </c>
      <c r="H1319" s="10"/>
      <c r="I1319" s="11">
        <v>1</v>
      </c>
      <c r="J1319" s="12">
        <v>0</v>
      </c>
      <c r="K1319" s="13">
        <v>0</v>
      </c>
      <c r="L1319" s="14">
        <v>0</v>
      </c>
      <c r="N1319" s="1">
        <f t="shared" ref="N1319" si="13919">D1319*I1319+F1319*I1322-E1319*J1319-G1319*J1322</f>
        <v>0.50424883081082905</v>
      </c>
      <c r="O1319" s="4">
        <f t="shared" ref="O1319" si="13920">(D1319*J1319+E1319*I1319+F1319*J1322+G1319*I1322)</f>
        <v>0</v>
      </c>
      <c r="P1319" s="2">
        <f t="shared" ref="P1319" si="13921">D1319*K1319+F1319*K1322-E1319*L1319-G1319*L1322</f>
        <v>0</v>
      </c>
      <c r="Q1319" s="3">
        <f t="shared" ref="Q1319" si="13922">(D1319*L1319+E1319*K1319+F1319*L1322+G1319*K1322)</f>
        <v>-0.59689233972246891</v>
      </c>
      <c r="S1319" s="11">
        <v>1</v>
      </c>
      <c r="T1319" s="12">
        <v>0</v>
      </c>
      <c r="U1319" s="13">
        <v>0</v>
      </c>
      <c r="V1319" s="40">
        <f t="shared" ref="V1319" si="13923">-1/($T$4*$B1319)</f>
        <v>-1.1404693259370096</v>
      </c>
      <c r="W1319" s="20"/>
      <c r="X1319" s="1">
        <f t="shared" ref="X1319" si="13924">N1319*S1319+P1319*S1322-O1319*T1319-Q1319*T1322</f>
        <v>0.50424883081082905</v>
      </c>
      <c r="Y1319" s="4">
        <f t="shared" ref="Y1319" si="13925">(N1319*T1319+O1319*S1319+P1319*T1322+Q1319*S1322)</f>
        <v>0</v>
      </c>
      <c r="Z1319" s="2">
        <f t="shared" ref="Z1319" si="13926">N1319*U1319+P1319*U1322-O1319*V1319-Q1319*V1322</f>
        <v>0</v>
      </c>
      <c r="AA1319" s="3">
        <f t="shared" ref="AA1319" si="13927">(N1319*V1319+O1319*U1319+P1319*V1322+Q1319*U1322)</f>
        <v>-1.1719726639018204</v>
      </c>
      <c r="AB1319" s="20"/>
      <c r="AC1319" s="11">
        <v>1</v>
      </c>
      <c r="AD1319" s="12">
        <v>0</v>
      </c>
      <c r="AE1319" s="13">
        <v>0</v>
      </c>
      <c r="AF1319" s="14">
        <v>0</v>
      </c>
      <c r="AG1319" s="20"/>
      <c r="AH1319" s="1">
        <f t="shared" ref="AH1319" si="13928">X1319*AC1319+Z1319*AC1322-Y1319*AD1319-AA1319*AD1322</f>
        <v>-0.60779786096459731</v>
      </c>
      <c r="AI1319" s="4">
        <f t="shared" ref="AI1319" si="13929">(X1319*AD1319+Y1319*AC1319+Z1319*AD1322+AA1319*AC1322)</f>
        <v>0</v>
      </c>
      <c r="AJ1319" s="2">
        <f t="shared" ref="AJ1319" si="13930">X1319*AE1319+Z1319*AE1322-Y1319*AF1319-AA1319*AF1322</f>
        <v>0</v>
      </c>
      <c r="AK1319" s="3">
        <f t="shared" ref="AK1319" si="13931">(X1319*AF1319+Y1319*AE1319+Z1319*AF1322+AA1319*AE1322)</f>
        <v>-1.1719726639018204</v>
      </c>
      <c r="AL1319" s="20"/>
      <c r="AM1319" s="11">
        <v>1</v>
      </c>
      <c r="AN1319" s="12">
        <v>0</v>
      </c>
      <c r="AO1319" s="13">
        <v>0</v>
      </c>
      <c r="AP1319" s="40">
        <f t="shared" ref="AP1319" si="13932">-1/($AN$4*$B1319)</f>
        <v>-1.1851936132286571</v>
      </c>
      <c r="AR1319" s="1">
        <f t="shared" ref="AR1319" si="13933">AH1319*AM1319+AJ1319*AM1322-AI1319*AN1319-AK1319*AN1322</f>
        <v>-0.60779786096459731</v>
      </c>
      <c r="AS1319" s="4">
        <f t="shared" ref="AS1319" si="13934">(AH1319*AN1319+AI1319*AM1319+AJ1319*AN1322+AK1319*AM1322)</f>
        <v>0</v>
      </c>
      <c r="AT1319" s="2">
        <f t="shared" ref="AT1319" si="13935">AH1319*AO1319+AJ1319*AO1322-AI1319*AP1319-AK1319*AP1322</f>
        <v>0</v>
      </c>
      <c r="AU1319" s="3">
        <f t="shared" ref="AU1319" si="13936">(AH1319*AP1319+AI1319*AO1319+AJ1319*AP1322+AK1319*AO1322)</f>
        <v>-0.4516145209525404</v>
      </c>
      <c r="AV1319" s="20"/>
      <c r="AW1319" s="11">
        <v>1</v>
      </c>
      <c r="AX1319" s="12">
        <v>0</v>
      </c>
      <c r="AY1319" s="13">
        <v>0</v>
      </c>
      <c r="AZ1319" s="14">
        <v>0</v>
      </c>
      <c r="BA1319" s="20"/>
      <c r="BB1319" s="1">
        <f t="shared" ref="BB1319" si="13937">AR1319*AW1319+AT1319*AW1322-AS1319*AX1319-AU1319*AX1322</f>
        <v>-1.0363201716394892</v>
      </c>
      <c r="BC1319" s="4">
        <f t="shared" ref="BC1319" si="13938">(AR1319*AX1319+AS1319*AW1319+AT1319*AX1322+AU1319*AW1322)</f>
        <v>0</v>
      </c>
      <c r="BD1319" s="2">
        <f t="shared" ref="BD1319" si="13939">AR1319*AY1319+AT1319*AY1322-AS1319*AZ1319-AU1319*AZ1322</f>
        <v>0</v>
      </c>
      <c r="BE1319" s="3">
        <f t="shared" ref="BE1319" si="13940">(AR1319*AZ1319+AS1319*AY1319+AT1319*AZ1322+AU1319*AY1322)</f>
        <v>-0.4516145209525404</v>
      </c>
      <c r="BF1319" s="20"/>
      <c r="BG1319" s="11">
        <v>1</v>
      </c>
      <c r="BH1319" s="12">
        <v>0</v>
      </c>
      <c r="BI1319" s="13">
        <v>0</v>
      </c>
      <c r="BJ1319" s="40">
        <f t="shared" ref="BJ1319" si="13941">-1/($BH$4*$B1319)</f>
        <v>-1.1404693259370096</v>
      </c>
      <c r="BK1319" s="20"/>
      <c r="BL1319" s="1">
        <f t="shared" ref="BL1319" si="13942">BB1319*BG1319+BD1319*BG1322-BC1319*BH1319-BE1319*BH1322</f>
        <v>-1.0363201716394892</v>
      </c>
      <c r="BM1319" s="4">
        <f t="shared" ref="BM1319" si="13943">(BB1319*BH1319+BC1319*BG1319+BD1319*BH1322+BE1319*BG1322)</f>
        <v>0</v>
      </c>
      <c r="BN1319" s="2">
        <f t="shared" ref="BN1319" si="13944">BB1319*BI1319+BD1319*BI1322-BC1319*BJ1319-BE1319*BJ1322</f>
        <v>0</v>
      </c>
      <c r="BO1319" s="3">
        <f t="shared" ref="BO1319" si="13945">(BB1319*BJ1319+BC1319*BI1319+BD1319*BJ1322+BE1319*BI1322)</f>
        <v>0.73027684665207393</v>
      </c>
      <c r="BP1319" s="20"/>
      <c r="BQ1319" s="11">
        <v>1</v>
      </c>
      <c r="BR1319" s="12">
        <v>0</v>
      </c>
      <c r="BS1319" s="13">
        <v>0</v>
      </c>
      <c r="BT1319" s="14">
        <v>0</v>
      </c>
      <c r="BU1319" s="20"/>
      <c r="BV1319" s="1">
        <f t="shared" ref="BV1319" si="13946">BL1319*BQ1319+BN1319*BQ1322-BM1319*BR1319-BO1319*BR1322</f>
        <v>-0.42978600045565607</v>
      </c>
      <c r="BW1319" s="4">
        <f t="shared" ref="BW1319" si="13947">(BL1319*BR1319+BM1319*BQ1319+BN1319*BR1322+BO1319*BQ1322)</f>
        <v>0</v>
      </c>
      <c r="BX1319" s="2">
        <f t="shared" ref="BX1319" si="13948">BL1319*BS1319+BN1319*BS1322-BM1319*BT1319-BO1319*BT1322</f>
        <v>0</v>
      </c>
      <c r="BY1319" s="3">
        <f t="shared" ref="BY1319" si="13949">(BL1319*BT1319+BM1319*BS1319+BN1319*BT1322+BO1319*BS1322)</f>
        <v>0.73027684665207393</v>
      </c>
      <c r="BZ1319" s="20"/>
      <c r="CA1319" s="11">
        <v>1</v>
      </c>
      <c r="CB1319" s="12">
        <v>0</v>
      </c>
      <c r="CC1319" s="13">
        <v>0</v>
      </c>
      <c r="CD1319" s="40">
        <f t="shared" ref="CD1319" si="13950">-1/($CB$4*$B1319)</f>
        <v>-0.59689233972246891</v>
      </c>
      <c r="CE1319" s="20"/>
      <c r="CF1319" s="1">
        <f t="shared" ref="CF1319" si="13951">BV1319*CA1319+BX1319*CA1322-BW1319*CB1319-BY1319*CB1322</f>
        <v>-0.42978600045565607</v>
      </c>
      <c r="CG1319" s="4">
        <f t="shared" ref="CG1319" si="13952">(BV1319*CB1319+BW1319*CA1319+BX1319*CB1322+BY1319*CA1322)</f>
        <v>0</v>
      </c>
      <c r="CH1319" s="2">
        <f t="shared" ref="CH1319" si="13953">BV1319*CC1319+BX1319*CC1322-BW1319*CD1319-BY1319*CD1322</f>
        <v>0</v>
      </c>
      <c r="CI1319" s="3">
        <f t="shared" ref="CI1319" si="13954">(BV1319*CD1319+BW1319*CC1319+BX1319*CD1322+BY1319*CC1322)</f>
        <v>0.98681281804401255</v>
      </c>
      <c r="CJ1319" s="28"/>
      <c r="CK1319" s="11">
        <v>1</v>
      </c>
      <c r="CL1319" s="12">
        <v>0</v>
      </c>
      <c r="CM1319" s="13">
        <v>0</v>
      </c>
      <c r="CN1319" s="14">
        <v>0</v>
      </c>
      <c r="CP1319" s="1">
        <f t="shared" ref="CP1319" si="13955">CF1319*CK1319+CH1319*CK1322-CG1319*CL1319-CI1319*CL1322</f>
        <v>-0.42978600045565607</v>
      </c>
      <c r="CQ1319" s="4">
        <f t="shared" ref="CQ1319" si="13956">(CF1319*CL1319+CG1319*CK1319+CH1319*CL1322+CI1319*CK1322)</f>
        <v>0.98681281804401255</v>
      </c>
      <c r="CR1319" s="2">
        <f t="shared" ref="CR1319" si="13957">CF1319*CM1319+CH1319*CM1322-CG1319*CN1319-CI1319*CN1322</f>
        <v>0</v>
      </c>
      <c r="CS1319" s="3">
        <f t="shared" ref="CS1319" si="13958">(CF1319*CN1319+CG1319*CM1319+CH1319*CN1322+CI1319*CM1322)</f>
        <v>0.98681281804401255</v>
      </c>
      <c r="CU1319" s="29">
        <f t="shared" ref="CU1319" si="13959">20*LOG(((1+$CL$4)/$CL$4)/((CP1319+CP1322)^2+(CQ1319+CQ1322)^2)^0.5)</f>
        <v>-2.7925531153355547E-2</v>
      </c>
      <c r="CW1319" s="51">
        <f t="shared" ref="CW1319" si="13960">((CP1319^2+CQ1319^2)^0.5)/((CP1322^2+CQ1322^2)^0.5)</f>
        <v>1.1557644752278931</v>
      </c>
    </row>
    <row r="1320" spans="1:101" ht="18" customHeight="1" thickBot="1">
      <c r="D1320" s="11"/>
      <c r="E1320" s="13"/>
      <c r="F1320" s="13"/>
      <c r="G1320" s="15"/>
      <c r="H1320" s="10"/>
      <c r="I1320" s="11"/>
      <c r="J1320" s="13"/>
      <c r="K1320" s="13"/>
      <c r="L1320" s="15"/>
      <c r="N1320" s="5"/>
      <c r="Q1320" s="6"/>
      <c r="S1320" s="11"/>
      <c r="T1320" s="13"/>
      <c r="U1320" s="13"/>
      <c r="V1320" s="15"/>
      <c r="W1320" s="20"/>
      <c r="X1320" s="5"/>
      <c r="AA1320" s="6"/>
      <c r="AB1320" s="20"/>
      <c r="AC1320" s="11"/>
      <c r="AD1320" s="13"/>
      <c r="AE1320" s="13"/>
      <c r="AF1320" s="15"/>
      <c r="AG1320" s="20"/>
      <c r="AH1320" s="5"/>
      <c r="AK1320" s="6"/>
      <c r="AL1320" s="20"/>
      <c r="AM1320" s="11"/>
      <c r="AN1320" s="13"/>
      <c r="AO1320" s="13"/>
      <c r="AP1320" s="15"/>
      <c r="AR1320" s="5"/>
      <c r="AU1320" s="6"/>
      <c r="AW1320" s="11"/>
      <c r="AX1320" s="13"/>
      <c r="AY1320" s="13"/>
      <c r="AZ1320" s="15"/>
      <c r="BA1320" s="20"/>
      <c r="BB1320" s="5"/>
      <c r="BE1320" s="6"/>
      <c r="BG1320" s="11"/>
      <c r="BH1320" s="13"/>
      <c r="BI1320" s="13"/>
      <c r="BJ1320" s="15"/>
      <c r="BL1320" s="5"/>
      <c r="BO1320" s="6"/>
      <c r="BQ1320" s="11"/>
      <c r="BR1320" s="13"/>
      <c r="BS1320" s="13"/>
      <c r="BT1320" s="15"/>
      <c r="BU1320" s="20"/>
      <c r="BV1320" s="5"/>
      <c r="BY1320" s="6"/>
      <c r="CA1320" s="11"/>
      <c r="CB1320" s="13"/>
      <c r="CC1320" s="13"/>
      <c r="CD1320" s="15"/>
      <c r="CF1320" s="5"/>
      <c r="CI1320" s="6"/>
      <c r="CK1320" s="11"/>
      <c r="CL1320" s="13"/>
      <c r="CM1320" s="13"/>
      <c r="CN1320" s="15"/>
      <c r="CP1320" s="5"/>
      <c r="CS1320" s="6"/>
      <c r="CW1320" s="52"/>
    </row>
    <row r="1321" spans="1:101" ht="18" customHeight="1" thickBot="1">
      <c r="D1321" s="11" t="s">
        <v>6</v>
      </c>
      <c r="E1321" s="13"/>
      <c r="F1321" s="13" t="s">
        <v>7</v>
      </c>
      <c r="G1321" s="15"/>
      <c r="H1321" s="10"/>
      <c r="I1321" s="11" t="s">
        <v>8</v>
      </c>
      <c r="J1321" s="13"/>
      <c r="K1321" s="13" t="s">
        <v>9</v>
      </c>
      <c r="L1321" s="15"/>
      <c r="N1321" s="251" t="s">
        <v>26</v>
      </c>
      <c r="O1321" s="252"/>
      <c r="P1321" s="253" t="s">
        <v>27</v>
      </c>
      <c r="Q1321" s="254"/>
      <c r="S1321" s="11" t="s">
        <v>13</v>
      </c>
      <c r="T1321" s="13"/>
      <c r="U1321" s="13" t="s">
        <v>14</v>
      </c>
      <c r="V1321" s="15"/>
      <c r="W1321" s="20"/>
      <c r="X1321" s="251" t="s">
        <v>26</v>
      </c>
      <c r="Y1321" s="252"/>
      <c r="Z1321" s="253" t="s">
        <v>27</v>
      </c>
      <c r="AA1321" s="254"/>
      <c r="AB1321" s="20"/>
      <c r="AC1321" s="11" t="s">
        <v>8</v>
      </c>
      <c r="AD1321" s="13"/>
      <c r="AE1321" s="13" t="s">
        <v>9</v>
      </c>
      <c r="AF1321" s="15"/>
      <c r="AG1321" s="20"/>
      <c r="AH1321" s="251" t="s">
        <v>26</v>
      </c>
      <c r="AI1321" s="252"/>
      <c r="AJ1321" s="253" t="s">
        <v>27</v>
      </c>
      <c r="AK1321" s="254"/>
      <c r="AL1321" s="20"/>
      <c r="AM1321" s="11" t="s">
        <v>13</v>
      </c>
      <c r="AN1321" s="13"/>
      <c r="AO1321" s="13" t="s">
        <v>14</v>
      </c>
      <c r="AP1321" s="15"/>
      <c r="AR1321" s="251" t="s">
        <v>26</v>
      </c>
      <c r="AS1321" s="252"/>
      <c r="AT1321" s="253" t="s">
        <v>27</v>
      </c>
      <c r="AU1321" s="254"/>
      <c r="AV1321" s="36"/>
      <c r="AW1321" s="11" t="s">
        <v>8</v>
      </c>
      <c r="AX1321" s="13"/>
      <c r="AY1321" s="13" t="s">
        <v>9</v>
      </c>
      <c r="AZ1321" s="15"/>
      <c r="BA1321" s="20"/>
      <c r="BB1321" s="251" t="s">
        <v>26</v>
      </c>
      <c r="BC1321" s="252"/>
      <c r="BD1321" s="253" t="s">
        <v>27</v>
      </c>
      <c r="BE1321" s="254"/>
      <c r="BF1321" s="36"/>
      <c r="BG1321" s="11" t="s">
        <v>13</v>
      </c>
      <c r="BH1321" s="13"/>
      <c r="BI1321" s="13" t="s">
        <v>14</v>
      </c>
      <c r="BJ1321" s="15"/>
      <c r="BK1321" s="36"/>
      <c r="BL1321" s="251" t="s">
        <v>26</v>
      </c>
      <c r="BM1321" s="252"/>
      <c r="BN1321" s="253" t="s">
        <v>27</v>
      </c>
      <c r="BO1321" s="254"/>
      <c r="BP1321" s="36"/>
      <c r="BQ1321" s="11" t="s">
        <v>8</v>
      </c>
      <c r="BR1321" s="13"/>
      <c r="BS1321" s="13" t="s">
        <v>9</v>
      </c>
      <c r="BT1321" s="15"/>
      <c r="BU1321" s="20"/>
      <c r="BV1321" s="251" t="s">
        <v>26</v>
      </c>
      <c r="BW1321" s="252"/>
      <c r="BX1321" s="253" t="s">
        <v>27</v>
      </c>
      <c r="BY1321" s="254"/>
      <c r="BZ1321" s="36"/>
      <c r="CA1321" s="11" t="s">
        <v>13</v>
      </c>
      <c r="CB1321" s="13"/>
      <c r="CC1321" s="13" t="s">
        <v>14</v>
      </c>
      <c r="CD1321" s="15"/>
      <c r="CE1321" s="36"/>
      <c r="CF1321" s="251" t="s">
        <v>26</v>
      </c>
      <c r="CG1321" s="252"/>
      <c r="CH1321" s="253" t="s">
        <v>27</v>
      </c>
      <c r="CI1321" s="254"/>
      <c r="CK1321" s="11" t="s">
        <v>28</v>
      </c>
      <c r="CL1321" s="13"/>
      <c r="CM1321" s="13" t="s">
        <v>29</v>
      </c>
      <c r="CN1321" s="15"/>
      <c r="CP1321" s="251" t="s">
        <v>26</v>
      </c>
      <c r="CQ1321" s="252"/>
      <c r="CR1321" s="253" t="s">
        <v>27</v>
      </c>
      <c r="CS1321" s="254"/>
      <c r="CU1321" s="38" t="s">
        <v>37</v>
      </c>
      <c r="CW1321" s="53" t="s">
        <v>45</v>
      </c>
    </row>
    <row r="1322" spans="1:101" ht="18" customHeight="1" thickTop="1" thickBot="1">
      <c r="D1322" s="16">
        <v>0</v>
      </c>
      <c r="E1322" s="17">
        <v>0</v>
      </c>
      <c r="F1322" s="18">
        <v>1</v>
      </c>
      <c r="G1322" s="19">
        <v>0</v>
      </c>
      <c r="H1322" s="10"/>
      <c r="I1322" s="16">
        <v>0</v>
      </c>
      <c r="J1322" s="17">
        <f t="shared" ref="J1322" si="13961">-1/($J$4*$B1319)</f>
        <v>-0.83055374679406258</v>
      </c>
      <c r="K1322" s="18">
        <v>1</v>
      </c>
      <c r="L1322" s="19">
        <v>0</v>
      </c>
      <c r="N1322" s="1">
        <f t="shared" ref="N1322" si="13962">D1322*I1319+F1322*I1322-E1322*J1319-G1322*J1322</f>
        <v>0</v>
      </c>
      <c r="O1322" s="4">
        <f t="shared" ref="O1322" si="13963">(D1322*J1319+E1322*I1319+F1322*J1322+G1322*I1322)</f>
        <v>-0.83055374679406258</v>
      </c>
      <c r="P1322" s="2">
        <f t="shared" ref="P1322" si="13964">D1322*K1319+F1322*K1322-E1322*L1319-G1322*L1322</f>
        <v>1</v>
      </c>
      <c r="Q1322" s="3">
        <f t="shared" ref="Q1322" si="13965">(D1322*L1319+E1322*K1319+F1322*L1322+G1322*K1322)</f>
        <v>0</v>
      </c>
      <c r="S1322" s="16">
        <v>0</v>
      </c>
      <c r="T1322" s="17">
        <v>0</v>
      </c>
      <c r="U1322" s="18">
        <v>1</v>
      </c>
      <c r="V1322" s="19">
        <v>0</v>
      </c>
      <c r="W1322" s="20"/>
      <c r="X1322" s="1">
        <f t="shared" ref="X1322" si="13966">N1322*S1319+P1322*S1322-O1322*T1319-Q1322*T1322</f>
        <v>0</v>
      </c>
      <c r="Y1322" s="4">
        <f t="shared" ref="Y1322" si="13967">(N1322*T1319+O1322*S1319+P1322*T1322+Q1322*S1322)</f>
        <v>-0.83055374679406258</v>
      </c>
      <c r="Z1322" s="2">
        <f t="shared" ref="Z1322" si="13968">N1322*U1319+P1322*U1322-O1322*V1319-Q1322*V1322</f>
        <v>5.2778928239317735E-2</v>
      </c>
      <c r="AA1322" s="3">
        <f t="shared" ref="AA1322" si="13969">(N1322*V1319+O1322*U1319+P1322*V1322+Q1322*U1322)</f>
        <v>0</v>
      </c>
      <c r="AB1322" s="20"/>
      <c r="AC1322" s="16">
        <v>0</v>
      </c>
      <c r="AD1322" s="17">
        <f t="shared" ref="AD1322" si="13970">-1/($AD$4*$B1319)</f>
        <v>-0.94886743183336375</v>
      </c>
      <c r="AE1322" s="18">
        <v>1</v>
      </c>
      <c r="AF1322" s="19">
        <v>0</v>
      </c>
      <c r="AG1322" s="20"/>
      <c r="AH1322" s="1">
        <f t="shared" ref="AH1322" si="13971">X1322*AC1319+Z1322*AC1322-Y1322*AD1319-AA1322*AD1322</f>
        <v>0</v>
      </c>
      <c r="AI1322" s="4">
        <f t="shared" ref="AI1322" si="13972">(X1322*AD1319+Y1322*AC1319+Z1322*AD1322+AA1322*AC1322)</f>
        <v>-0.88063395288742141</v>
      </c>
      <c r="AJ1322" s="2">
        <f t="shared" ref="AJ1322" si="13973">X1322*AE1319+Z1322*AE1322-Y1322*AF1319-AA1322*AF1322</f>
        <v>5.2778928239317735E-2</v>
      </c>
      <c r="AK1322" s="3">
        <f t="shared" ref="AK1322" si="13974">(X1322*AF1319+Y1322*AE1319+Z1322*AF1322+AA1322*AE1322)</f>
        <v>0</v>
      </c>
      <c r="AL1322" s="20"/>
      <c r="AM1322" s="16">
        <v>0</v>
      </c>
      <c r="AN1322" s="17">
        <v>0</v>
      </c>
      <c r="AO1322" s="18">
        <v>1</v>
      </c>
      <c r="AP1322" s="19">
        <v>0</v>
      </c>
      <c r="AR1322" s="1">
        <f t="shared" ref="AR1322" si="13975">AH1322*AM1319+AJ1322*AM1322-AI1322*AN1319-AK1322*AN1322</f>
        <v>0</v>
      </c>
      <c r="AS1322" s="4">
        <f t="shared" ref="AS1322" si="13976">(AH1322*AN1319+AI1322*AM1319+AJ1322*AN1322+AK1322*AM1322)</f>
        <v>-0.88063395288742141</v>
      </c>
      <c r="AT1322" s="2">
        <f t="shared" ref="AT1322" si="13977">AH1322*AO1319+AJ1322*AO1322-AI1322*AP1319-AK1322*AP1322</f>
        <v>-0.99094280831516024</v>
      </c>
      <c r="AU1322" s="3">
        <f t="shared" ref="AU1322" si="13978">(AH1322*AP1319+AI1322*AO1319+AJ1322*AP1322+AK1322*AO1322)</f>
        <v>0</v>
      </c>
      <c r="AV1322" s="20"/>
      <c r="AW1322" s="16">
        <v>0</v>
      </c>
      <c r="AX1322" s="17">
        <f t="shared" ref="AX1322" si="13979">-1/($AX$4*$B1319)</f>
        <v>-0.94886743183336375</v>
      </c>
      <c r="AY1322" s="18">
        <v>1</v>
      </c>
      <c r="AZ1322" s="19">
        <v>0</v>
      </c>
      <c r="BA1322" s="20"/>
      <c r="BB1322" s="1">
        <f t="shared" ref="BB1322" si="13980">AR1322*AW1319+AT1322*AW1322-AS1322*AX1319-AU1322*AX1322</f>
        <v>0</v>
      </c>
      <c r="BC1322" s="4">
        <f t="shared" ref="BC1322" si="13981">(AR1322*AX1319+AS1322*AW1319+AT1322*AX1322+AU1322*AW1322)</f>
        <v>5.9639404732325985E-2</v>
      </c>
      <c r="BD1322" s="2">
        <f t="shared" ref="BD1322" si="13982">AR1322*AY1319+AT1322*AY1322-AS1322*AZ1319-AU1322*AZ1322</f>
        <v>-0.99094280831516024</v>
      </c>
      <c r="BE1322" s="3">
        <f t="shared" ref="BE1322" si="13983">(AR1322*AZ1319+AS1322*AY1319+AT1322*AZ1322+AU1322*AY1322)</f>
        <v>0</v>
      </c>
      <c r="BF1322" s="20"/>
      <c r="BG1322" s="16">
        <v>0</v>
      </c>
      <c r="BH1322" s="17">
        <v>0</v>
      </c>
      <c r="BI1322" s="18">
        <v>1</v>
      </c>
      <c r="BJ1322" s="19">
        <v>0</v>
      </c>
      <c r="BK1322" s="20"/>
      <c r="BL1322" s="1">
        <f t="shared" ref="BL1322" si="13984">BB1322*BG1319+BD1322*BG1322-BC1322*BH1319-BE1322*BH1322</f>
        <v>0</v>
      </c>
      <c r="BM1322" s="4">
        <f t="shared" ref="BM1322" si="13985">(BB1322*BH1319+BC1322*BG1319+BD1322*BH1322+BE1322*BG1322)</f>
        <v>5.9639404732325985E-2</v>
      </c>
      <c r="BN1322" s="2">
        <f t="shared" ref="BN1322" si="13986">BB1322*BI1319+BD1322*BI1322-BC1322*BJ1319-BE1322*BJ1322</f>
        <v>-0.92292589660079993</v>
      </c>
      <c r="BO1322" s="3">
        <f t="shared" ref="BO1322" si="13987">(BB1322*BJ1319+BC1322*BI1319+BD1322*BJ1322+BE1322*BI1322)</f>
        <v>0</v>
      </c>
      <c r="BP1322" s="20"/>
      <c r="BQ1322" s="16">
        <v>0</v>
      </c>
      <c r="BR1322" s="17">
        <f t="shared" ref="BR1322" si="13988">-1/($BR$4*$B1319)</f>
        <v>-0.83055374679406258</v>
      </c>
      <c r="BS1322" s="18">
        <v>1</v>
      </c>
      <c r="BT1322" s="19">
        <v>0</v>
      </c>
      <c r="BU1322" s="20"/>
      <c r="BV1322" s="1">
        <f t="shared" ref="BV1322" si="13989">BL1322*BQ1319+BN1322*BQ1322-BM1322*BR1319-BO1322*BR1322</f>
        <v>0</v>
      </c>
      <c r="BW1322" s="4">
        <f t="shared" ref="BW1322" si="13990">(BL1322*BR1319+BM1322*BQ1319+BN1322*BR1322+BO1322*BQ1322)</f>
        <v>0.82617896616738995</v>
      </c>
      <c r="BX1322" s="2">
        <f t="shared" ref="BX1322" si="13991">BL1322*BS1319+BN1322*BS1322-BM1322*BT1319-BO1322*BT1322</f>
        <v>-0.92292589660079993</v>
      </c>
      <c r="BY1322" s="3">
        <f t="shared" ref="BY1322" si="13992">(BL1322*BT1319+BM1322*BS1319+BN1322*BT1322+BO1322*BS1322)</f>
        <v>0</v>
      </c>
      <c r="BZ1322" s="20"/>
      <c r="CA1322" s="16">
        <v>0</v>
      </c>
      <c r="CB1322" s="17">
        <v>0</v>
      </c>
      <c r="CC1322" s="18">
        <v>1</v>
      </c>
      <c r="CD1322" s="19">
        <v>0</v>
      </c>
      <c r="CE1322" s="20"/>
      <c r="CF1322" s="1">
        <f t="shared" ref="CF1322" si="13993">BV1322*CA1319+BX1322*CA1322-BW1322*CB1319-BY1322*CB1322</f>
        <v>0</v>
      </c>
      <c r="CG1322" s="4">
        <f t="shared" ref="CG1322" si="13994">(BV1322*CB1319+BW1322*CA1319+BX1322*CB1322+BY1322*CA1322)</f>
        <v>0.82617896616738995</v>
      </c>
      <c r="CH1322" s="2">
        <f t="shared" ref="CH1322" si="13995">BV1322*CC1319+BX1322*CC1322-BW1322*CD1319-BY1322*CD1322</f>
        <v>-0.42978600045565607</v>
      </c>
      <c r="CI1322" s="3">
        <f t="shared" ref="CI1322" si="13996">(BV1322*CD1319+BW1322*CC1319+BX1322*CD1322+BY1322*CC1322)</f>
        <v>0</v>
      </c>
      <c r="CK1322" s="16">
        <f t="shared" ref="CK1322" si="13997">1/$CL$4</f>
        <v>1</v>
      </c>
      <c r="CL1322" s="17">
        <v>0</v>
      </c>
      <c r="CM1322" s="18">
        <v>1</v>
      </c>
      <c r="CN1322" s="19">
        <v>0</v>
      </c>
      <c r="CP1322" s="1">
        <f t="shared" ref="CP1322" si="13998">CF1322*CK1319+CH1322*CK1322-CG1322*CL1319-CI1322*CL1322</f>
        <v>-0.42978600045565607</v>
      </c>
      <c r="CQ1322" s="4">
        <f t="shared" ref="CQ1322" si="13999">(CF1322*CL1319+CG1322*CK1319+CH1322*CL1322+CI1322*CK1322)</f>
        <v>0.82617896616738995</v>
      </c>
      <c r="CR1322" s="2">
        <f t="shared" ref="CR1322" si="14000">CF1322*CM1319+CH1322*CM1322-CG1322*CN1319-CI1322*CN1322</f>
        <v>-0.42978600045565607</v>
      </c>
      <c r="CS1322" s="3">
        <f t="shared" ref="CS1322" si="14001">(CF1322*CN1319+CG1322*CM1319+CH1322*CN1322+CI1322*CM1322)</f>
        <v>0</v>
      </c>
      <c r="CU1322" s="39">
        <f t="shared" ref="CU1322" si="14002">(180/PI())*ATAN(-1*(CQ1319/CP1319))</f>
        <v>66.465458416920796</v>
      </c>
      <c r="CW1322" s="54">
        <f t="shared" ref="CW1322" si="14003">20*LOG(((1-(10^(CU1319/20)^2)*(1-((1-CW1319)/(1+CW1319))^2))^0.5))</f>
        <v>-19.356631109714026</v>
      </c>
    </row>
    <row r="1323" spans="1:101" ht="18" customHeight="1">
      <c r="E1323" s="20"/>
      <c r="F1323" s="20"/>
      <c r="G1323" s="20"/>
      <c r="H1323" s="20"/>
      <c r="I1323" s="20"/>
      <c r="J1323" s="20"/>
      <c r="K1323" s="20"/>
      <c r="L1323" s="20"/>
      <c r="M1323" s="20"/>
      <c r="N1323" s="20"/>
      <c r="O1323" s="20"/>
      <c r="P1323" s="20"/>
      <c r="Q1323" s="20"/>
      <c r="R1323" s="20"/>
      <c r="S1323" s="20"/>
      <c r="T1323" s="20"/>
      <c r="U1323" s="20"/>
      <c r="V1323" s="20"/>
      <c r="W1323" s="20"/>
      <c r="X1323" s="20"/>
      <c r="Y1323" s="20"/>
      <c r="Z1323" s="20"/>
      <c r="AA1323" s="20"/>
      <c r="AB1323" s="30"/>
      <c r="AC1323" s="20"/>
      <c r="AD1323" s="20"/>
      <c r="AE1323" s="20"/>
      <c r="AF1323" s="20"/>
      <c r="AG1323" s="20"/>
      <c r="AH1323" s="20"/>
      <c r="AI1323" s="20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  <c r="BA1323" s="20"/>
      <c r="BB1323" s="20"/>
      <c r="BC1323" s="20"/>
      <c r="BD1323" s="20"/>
      <c r="BE1323" s="20"/>
      <c r="BF1323" s="20"/>
      <c r="BG1323" s="20"/>
      <c r="BH1323" s="20"/>
      <c r="BI1323" s="20"/>
      <c r="BJ1323" s="20"/>
      <c r="BK1323" s="20"/>
      <c r="BL1323" s="20"/>
      <c r="BM1323" s="20"/>
      <c r="BN1323" s="20"/>
      <c r="BO1323" s="20"/>
      <c r="BP1323" s="20"/>
      <c r="BQ1323" s="20"/>
      <c r="BR1323" s="20"/>
      <c r="BS1323" s="20"/>
      <c r="BT1323" s="20"/>
      <c r="BU1323" s="20"/>
      <c r="BV1323" s="20"/>
      <c r="BW1323" s="20"/>
      <c r="BX1323" s="20"/>
      <c r="BY1323" s="20"/>
      <c r="BZ1323" s="20"/>
      <c r="CA1323" s="20"/>
      <c r="CB1323" s="20"/>
      <c r="CC1323" s="20"/>
      <c r="CD1323" s="20"/>
      <c r="CE1323" s="20"/>
      <c r="CF1323" s="20"/>
      <c r="CG1323" s="20"/>
      <c r="CH1323" s="20"/>
      <c r="CI1323" s="20"/>
      <c r="CJ1323" s="20"/>
      <c r="CK1323" s="20"/>
      <c r="CL1323" s="20"/>
    </row>
    <row r="1324" spans="1:101" ht="18" customHeight="1"/>
    <row r="1325" spans="1:101" ht="18" customHeight="1" thickBot="1">
      <c r="A1325" s="23"/>
      <c r="B1325" s="23"/>
      <c r="C1325" s="23"/>
      <c r="D1325" s="20" t="s">
        <v>15</v>
      </c>
      <c r="E1325" s="20"/>
      <c r="F1325" s="20"/>
      <c r="G1325" s="20"/>
      <c r="H1325" s="20"/>
      <c r="I1325" s="20" t="s">
        <v>16</v>
      </c>
      <c r="J1325" s="20"/>
      <c r="K1325" s="20"/>
      <c r="L1325" s="20"/>
      <c r="M1325" s="23"/>
      <c r="N1325" s="23"/>
      <c r="O1325" s="24" t="s">
        <v>17</v>
      </c>
      <c r="P1325" s="23"/>
      <c r="Q1325" s="23"/>
      <c r="R1325" s="23"/>
      <c r="S1325" s="20"/>
      <c r="T1325" s="20" t="s">
        <v>18</v>
      </c>
      <c r="U1325" s="23"/>
      <c r="V1325" s="23"/>
      <c r="W1325" s="23"/>
      <c r="X1325" s="23"/>
      <c r="Y1325" s="24" t="s">
        <v>19</v>
      </c>
      <c r="Z1325" s="23"/>
      <c r="AA1325" s="23"/>
      <c r="AB1325" s="23"/>
      <c r="AC1325" s="24" t="s">
        <v>20</v>
      </c>
      <c r="AD1325" s="20"/>
      <c r="AE1325" s="20"/>
      <c r="AF1325" s="20"/>
      <c r="AG1325" s="20"/>
      <c r="AH1325" s="23"/>
      <c r="AI1325" s="24" t="s">
        <v>21</v>
      </c>
      <c r="AJ1325" s="23"/>
      <c r="AK1325" s="23"/>
      <c r="AL1325" s="20"/>
      <c r="AM1325" s="24" t="s">
        <v>31</v>
      </c>
      <c r="AN1325" s="20"/>
      <c r="AO1325" s="23"/>
      <c r="AP1325" s="23"/>
      <c r="AQ1325" s="23"/>
      <c r="AR1325" s="23"/>
      <c r="AS1325" s="24" t="s">
        <v>91</v>
      </c>
      <c r="AT1325" s="23"/>
      <c r="AU1325" s="23"/>
      <c r="AV1325" s="23"/>
      <c r="AW1325" s="24" t="s">
        <v>32</v>
      </c>
      <c r="AX1325" s="20"/>
      <c r="AY1325" s="20"/>
      <c r="AZ1325" s="20"/>
      <c r="BA1325" s="20"/>
      <c r="BB1325" s="23"/>
      <c r="BC1325" s="24" t="s">
        <v>22</v>
      </c>
      <c r="BD1325" s="23"/>
      <c r="BE1325" s="23"/>
      <c r="BF1325" s="23"/>
      <c r="BG1325" s="24" t="s">
        <v>33</v>
      </c>
      <c r="BH1325" s="20"/>
      <c r="BI1325" s="23"/>
      <c r="BJ1325" s="23"/>
      <c r="BK1325" s="23"/>
      <c r="BL1325" s="23"/>
      <c r="BM1325" s="24" t="s">
        <v>34</v>
      </c>
      <c r="BN1325" s="23"/>
      <c r="BO1325" s="23"/>
      <c r="BP1325" s="23"/>
      <c r="BQ1325" s="24" t="s">
        <v>89</v>
      </c>
      <c r="BR1325" s="20"/>
      <c r="BS1325" s="20"/>
      <c r="BT1325" s="20"/>
      <c r="BU1325" s="20"/>
      <c r="BV1325" s="23"/>
      <c r="BW1325" s="24" t="s">
        <v>35</v>
      </c>
      <c r="BX1325" s="23"/>
      <c r="BY1325" s="23"/>
      <c r="BZ1325" s="23"/>
      <c r="CA1325" s="24" t="s">
        <v>90</v>
      </c>
      <c r="CB1325" s="20"/>
      <c r="CC1325" s="23"/>
      <c r="CD1325" s="23"/>
      <c r="CE1325" s="23"/>
      <c r="CF1325" s="23"/>
      <c r="CG1325" s="24" t="s">
        <v>92</v>
      </c>
      <c r="CH1325" s="23"/>
      <c r="CI1325" s="23"/>
      <c r="CJ1325" s="23"/>
      <c r="CK1325" s="24" t="s">
        <v>36</v>
      </c>
      <c r="CL1325" s="24"/>
      <c r="CM1325" s="23"/>
      <c r="CN1325" s="23"/>
      <c r="CO1325" s="23"/>
      <c r="CP1325" s="23"/>
      <c r="CQ1325" s="24" t="s">
        <v>93</v>
      </c>
      <c r="CR1325" s="23"/>
      <c r="CS1325" s="23"/>
    </row>
    <row r="1326" spans="1:101" ht="18" customHeight="1" thickBot="1">
      <c r="A1326" s="23"/>
      <c r="B1326" s="33"/>
      <c r="C1326" s="23"/>
      <c r="D1326" s="7" t="s">
        <v>2</v>
      </c>
      <c r="E1326" s="8"/>
      <c r="F1326" s="8" t="s">
        <v>3</v>
      </c>
      <c r="G1326" s="9"/>
      <c r="H1326" s="10"/>
      <c r="I1326" s="7" t="s">
        <v>4</v>
      </c>
      <c r="J1326" s="8"/>
      <c r="K1326" s="8" t="s">
        <v>5</v>
      </c>
      <c r="L1326" s="9"/>
      <c r="M1326" s="23"/>
      <c r="N1326" s="251" t="s">
        <v>79</v>
      </c>
      <c r="O1326" s="252"/>
      <c r="P1326" s="253" t="s">
        <v>80</v>
      </c>
      <c r="Q1326" s="254"/>
      <c r="R1326" s="23"/>
      <c r="S1326" s="7" t="s">
        <v>11</v>
      </c>
      <c r="T1326" s="8"/>
      <c r="U1326" s="8" t="s">
        <v>12</v>
      </c>
      <c r="V1326" s="9"/>
      <c r="W1326" s="20"/>
      <c r="X1326" s="251" t="s">
        <v>79</v>
      </c>
      <c r="Y1326" s="252"/>
      <c r="Z1326" s="253" t="s">
        <v>80</v>
      </c>
      <c r="AA1326" s="254"/>
      <c r="AB1326" s="20"/>
      <c r="AC1326" s="7" t="s">
        <v>4</v>
      </c>
      <c r="AD1326" s="8"/>
      <c r="AE1326" s="8" t="s">
        <v>5</v>
      </c>
      <c r="AF1326" s="9"/>
      <c r="AG1326" s="20"/>
      <c r="AH1326" s="251" t="s">
        <v>0</v>
      </c>
      <c r="AI1326" s="252"/>
      <c r="AJ1326" s="253" t="s">
        <v>1</v>
      </c>
      <c r="AK1326" s="254"/>
      <c r="AL1326" s="20"/>
      <c r="AM1326" s="7" t="s">
        <v>11</v>
      </c>
      <c r="AN1326" s="8"/>
      <c r="AO1326" s="8" t="s">
        <v>12</v>
      </c>
      <c r="AP1326" s="9"/>
      <c r="AQ1326" s="23"/>
      <c r="AR1326" s="251" t="s">
        <v>0</v>
      </c>
      <c r="AS1326" s="252"/>
      <c r="AT1326" s="253" t="s">
        <v>1</v>
      </c>
      <c r="AU1326" s="254"/>
      <c r="AV1326" s="36"/>
      <c r="AW1326" s="7" t="s">
        <v>4</v>
      </c>
      <c r="AX1326" s="8"/>
      <c r="AY1326" s="8" t="s">
        <v>5</v>
      </c>
      <c r="AZ1326" s="9"/>
      <c r="BA1326" s="20"/>
      <c r="BB1326" s="251" t="s">
        <v>0</v>
      </c>
      <c r="BC1326" s="252"/>
      <c r="BD1326" s="253" t="s">
        <v>1</v>
      </c>
      <c r="BE1326" s="254"/>
      <c r="BF1326" s="36"/>
      <c r="BG1326" s="7" t="s">
        <v>11</v>
      </c>
      <c r="BH1326" s="8"/>
      <c r="BI1326" s="8" t="s">
        <v>12</v>
      </c>
      <c r="BJ1326" s="9"/>
      <c r="BK1326" s="36"/>
      <c r="BL1326" s="251" t="s">
        <v>0</v>
      </c>
      <c r="BM1326" s="252"/>
      <c r="BN1326" s="253" t="s">
        <v>1</v>
      </c>
      <c r="BO1326" s="254"/>
      <c r="BP1326" s="36"/>
      <c r="BQ1326" s="7" t="s">
        <v>4</v>
      </c>
      <c r="BR1326" s="8"/>
      <c r="BS1326" s="8" t="s">
        <v>5</v>
      </c>
      <c r="BT1326" s="9"/>
      <c r="BU1326" s="20"/>
      <c r="BV1326" s="251" t="s">
        <v>0</v>
      </c>
      <c r="BW1326" s="252"/>
      <c r="BX1326" s="253" t="s">
        <v>1</v>
      </c>
      <c r="BY1326" s="254"/>
      <c r="BZ1326" s="36"/>
      <c r="CA1326" s="7" t="s">
        <v>11</v>
      </c>
      <c r="CB1326" s="8"/>
      <c r="CC1326" s="8" t="s">
        <v>12</v>
      </c>
      <c r="CD1326" s="9"/>
      <c r="CE1326" s="36"/>
      <c r="CF1326" s="251" t="s">
        <v>0</v>
      </c>
      <c r="CG1326" s="252"/>
      <c r="CH1326" s="253" t="s">
        <v>1</v>
      </c>
      <c r="CI1326" s="254"/>
      <c r="CJ1326" s="23"/>
      <c r="CK1326" s="7" t="s">
        <v>23</v>
      </c>
      <c r="CL1326" s="8"/>
      <c r="CM1326" s="8" t="s">
        <v>24</v>
      </c>
      <c r="CN1326" s="9"/>
      <c r="CO1326" s="23"/>
      <c r="CP1326" s="251" t="s">
        <v>0</v>
      </c>
      <c r="CQ1326" s="252"/>
      <c r="CR1326" s="253" t="s">
        <v>1</v>
      </c>
      <c r="CS1326" s="254"/>
      <c r="CU1326" s="26" t="s">
        <v>25</v>
      </c>
      <c r="CW1326" s="50" t="s">
        <v>44</v>
      </c>
    </row>
    <row r="1327" spans="1:101" ht="18" customHeight="1" thickTop="1" thickBot="1">
      <c r="B1327" s="34">
        <v>1.77</v>
      </c>
      <c r="D1327" s="11">
        <v>1</v>
      </c>
      <c r="E1327" s="12">
        <v>0</v>
      </c>
      <c r="F1327" s="13">
        <v>0</v>
      </c>
      <c r="G1327" s="40">
        <f t="shared" ref="G1327" si="14004">-1/($E$4*$B1327)</f>
        <v>-0.59352006661669232</v>
      </c>
      <c r="H1327" s="10"/>
      <c r="I1327" s="11">
        <v>1</v>
      </c>
      <c r="J1327" s="12">
        <v>0</v>
      </c>
      <c r="K1327" s="13">
        <v>0</v>
      </c>
      <c r="L1327" s="14">
        <v>0</v>
      </c>
      <c r="N1327" s="1">
        <f t="shared" ref="N1327" si="14005">D1327*I1327+F1327*I1330-E1327*J1327-G1327*J1330</f>
        <v>0.5098347149030048</v>
      </c>
      <c r="O1327" s="4">
        <f t="shared" ref="O1327" si="14006">(D1327*J1327+E1327*I1327+F1327*J1330+G1327*I1330)</f>
        <v>0</v>
      </c>
      <c r="P1327" s="2">
        <f t="shared" ref="P1327" si="14007">D1327*K1327+F1327*K1330-E1327*L1327-G1327*L1330</f>
        <v>0</v>
      </c>
      <c r="Q1327" s="3">
        <f t="shared" ref="Q1327" si="14008">(D1327*L1327+E1327*K1327+F1327*L1330+G1327*K1330)</f>
        <v>-0.59352006661669232</v>
      </c>
      <c r="S1327" s="11">
        <v>1</v>
      </c>
      <c r="T1327" s="12">
        <v>0</v>
      </c>
      <c r="U1327" s="13">
        <v>0</v>
      </c>
      <c r="V1327" s="40">
        <f t="shared" ref="V1327" si="14009">-1/($T$4*$B1327)</f>
        <v>-1.1340259964119417</v>
      </c>
      <c r="W1327" s="20"/>
      <c r="X1327" s="1">
        <f t="shared" ref="X1327" si="14010">N1327*S1327+P1327*S1330-O1327*T1327-Q1327*T1330</f>
        <v>0.5098347149030048</v>
      </c>
      <c r="Y1327" s="4">
        <f t="shared" ref="Y1327" si="14011">(N1327*T1327+O1327*S1327+P1327*T1330+Q1327*S1330)</f>
        <v>0</v>
      </c>
      <c r="Z1327" s="2">
        <f t="shared" ref="Z1327" si="14012">N1327*U1327+P1327*U1330-O1327*V1327-Q1327*V1330</f>
        <v>0</v>
      </c>
      <c r="AA1327" s="3">
        <f t="shared" ref="AA1327" si="14013">(N1327*V1327+O1327*U1327+P1327*V1330+Q1327*U1330)</f>
        <v>-1.1716858871899705</v>
      </c>
      <c r="AB1327" s="20"/>
      <c r="AC1327" s="11">
        <v>1</v>
      </c>
      <c r="AD1327" s="12">
        <v>0</v>
      </c>
      <c r="AE1327" s="13">
        <v>0</v>
      </c>
      <c r="AF1327" s="14">
        <v>0</v>
      </c>
      <c r="AG1327" s="20"/>
      <c r="AH1327" s="1">
        <f t="shared" ref="AH1327" si="14014">X1327*AC1327+Z1327*AC1330-Y1327*AD1327-AA1327*AD1330</f>
        <v>-0.59565865148133679</v>
      </c>
      <c r="AI1327" s="4">
        <f t="shared" ref="AI1327" si="14015">(X1327*AD1327+Y1327*AC1327+Z1327*AD1330+AA1327*AC1330)</f>
        <v>0</v>
      </c>
      <c r="AJ1327" s="2">
        <f t="shared" ref="AJ1327" si="14016">X1327*AE1327+Z1327*AE1330-Y1327*AF1327-AA1327*AF1330</f>
        <v>0</v>
      </c>
      <c r="AK1327" s="3">
        <f t="shared" ref="AK1327" si="14017">(X1327*AF1327+Y1327*AE1327+Z1327*AF1330+AA1327*AE1330)</f>
        <v>-1.1716858871899705</v>
      </c>
      <c r="AL1327" s="20"/>
      <c r="AM1327" s="11">
        <v>1</v>
      </c>
      <c r="AN1327" s="12">
        <v>0</v>
      </c>
      <c r="AO1327" s="13">
        <v>0</v>
      </c>
      <c r="AP1327" s="40">
        <f t="shared" ref="AP1327" si="14018">-1/($AN$4*$B1327)</f>
        <v>-1.1784976041143709</v>
      </c>
      <c r="AR1327" s="1">
        <f t="shared" ref="AR1327" si="14019">AH1327*AM1327+AJ1327*AM1330-AI1327*AN1327-AK1327*AN1330</f>
        <v>-0.59565865148133679</v>
      </c>
      <c r="AS1327" s="4">
        <f t="shared" ref="AS1327" si="14020">(AH1327*AN1327+AI1327*AM1327+AJ1327*AN1330+AK1327*AM1330)</f>
        <v>0</v>
      </c>
      <c r="AT1327" s="2">
        <f t="shared" ref="AT1327" si="14021">AH1327*AO1327+AJ1327*AO1330-AI1327*AP1327-AK1327*AP1330</f>
        <v>0</v>
      </c>
      <c r="AU1327" s="3">
        <f t="shared" ref="AU1327" si="14022">(AH1327*AP1327+AI1327*AO1327+AJ1327*AP1330+AK1327*AO1330)</f>
        <v>-0.46970359354921798</v>
      </c>
      <c r="AV1327" s="20"/>
      <c r="AW1327" s="11">
        <v>1</v>
      </c>
      <c r="AX1327" s="12">
        <v>0</v>
      </c>
      <c r="AY1327" s="13">
        <v>0</v>
      </c>
      <c r="AZ1327" s="14">
        <v>0</v>
      </c>
      <c r="BA1327" s="20"/>
      <c r="BB1327" s="1">
        <f t="shared" ref="BB1327" si="14023">AR1327*AW1327+AT1327*AW1330-AS1327*AX1327-AU1327*AX1330</f>
        <v>-1.0388270915150934</v>
      </c>
      <c r="BC1327" s="4">
        <f t="shared" ref="BC1327" si="14024">(AR1327*AX1327+AS1327*AW1327+AT1327*AX1330+AU1327*AW1330)</f>
        <v>0</v>
      </c>
      <c r="BD1327" s="2">
        <f t="shared" ref="BD1327" si="14025">AR1327*AY1327+AT1327*AY1330-AS1327*AZ1327-AU1327*AZ1330</f>
        <v>0</v>
      </c>
      <c r="BE1327" s="3">
        <f t="shared" ref="BE1327" si="14026">(AR1327*AZ1327+AS1327*AY1327+AT1327*AZ1330+AU1327*AY1330)</f>
        <v>-0.46970359354921798</v>
      </c>
      <c r="BF1327" s="20"/>
      <c r="BG1327" s="11">
        <v>1</v>
      </c>
      <c r="BH1327" s="12">
        <v>0</v>
      </c>
      <c r="BI1327" s="13">
        <v>0</v>
      </c>
      <c r="BJ1327" s="40">
        <f t="shared" ref="BJ1327" si="14027">-1/($BH$4*$B1327)</f>
        <v>-1.1340259964119417</v>
      </c>
      <c r="BK1327" s="20"/>
      <c r="BL1327" s="1">
        <f t="shared" ref="BL1327" si="14028">BB1327*BG1327+BD1327*BG1330-BC1327*BH1327-BE1327*BH1330</f>
        <v>-1.0388270915150934</v>
      </c>
      <c r="BM1327" s="4">
        <f t="shared" ref="BM1327" si="14029">(BB1327*BH1327+BC1327*BG1327+BD1327*BH1330+BE1327*BG1330)</f>
        <v>0</v>
      </c>
      <c r="BN1327" s="2">
        <f t="shared" ref="BN1327" si="14030">BB1327*BI1327+BD1327*BI1330-BC1327*BJ1327-BE1327*BJ1330</f>
        <v>0</v>
      </c>
      <c r="BO1327" s="3">
        <f t="shared" ref="BO1327" si="14031">(BB1327*BJ1327+BC1327*BI1327+BD1327*BJ1330+BE1327*BI1330)</f>
        <v>0.70835333400590517</v>
      </c>
      <c r="BP1327" s="20"/>
      <c r="BQ1327" s="11">
        <v>1</v>
      </c>
      <c r="BR1327" s="12">
        <v>0</v>
      </c>
      <c r="BS1327" s="13">
        <v>0</v>
      </c>
      <c r="BT1327" s="14">
        <v>0</v>
      </c>
      <c r="BU1327" s="20"/>
      <c r="BV1327" s="1">
        <f t="shared" ref="BV1327" si="14032">BL1327*BQ1327+BN1327*BQ1330-BM1327*BR1327-BO1327*BR1330</f>
        <v>-0.45382544887198595</v>
      </c>
      <c r="BW1327" s="4">
        <f t="shared" ref="BW1327" si="14033">(BL1327*BR1327+BM1327*BQ1327+BN1327*BR1330+BO1327*BQ1330)</f>
        <v>0</v>
      </c>
      <c r="BX1327" s="2">
        <f t="shared" ref="BX1327" si="14034">BL1327*BS1327+BN1327*BS1330-BM1327*BT1327-BO1327*BT1330</f>
        <v>0</v>
      </c>
      <c r="BY1327" s="3">
        <f t="shared" ref="BY1327" si="14035">(BL1327*BT1327+BM1327*BS1327+BN1327*BT1330+BO1327*BS1330)</f>
        <v>0.70835333400590517</v>
      </c>
      <c r="BZ1327" s="20"/>
      <c r="CA1327" s="11">
        <v>1</v>
      </c>
      <c r="CB1327" s="12">
        <v>0</v>
      </c>
      <c r="CC1327" s="13">
        <v>0</v>
      </c>
      <c r="CD1327" s="40">
        <f t="shared" ref="CD1327" si="14036">-1/($CB$4*$B1327)</f>
        <v>-0.59352006661669232</v>
      </c>
      <c r="CE1327" s="20"/>
      <c r="CF1327" s="1">
        <f t="shared" ref="CF1327" si="14037">BV1327*CA1327+BX1327*CA1330-BW1327*CB1327-BY1327*CB1330</f>
        <v>-0.45382544887198595</v>
      </c>
      <c r="CG1327" s="4">
        <f t="shared" ref="CG1327" si="14038">(BV1327*CB1327+BW1327*CA1327+BX1327*CB1330+BY1327*CA1330)</f>
        <v>0</v>
      </c>
      <c r="CH1327" s="2">
        <f t="shared" ref="CH1327" si="14039">BV1327*CC1327+BX1327*CC1330-BW1327*CD1327-BY1327*CD1330</f>
        <v>0</v>
      </c>
      <c r="CI1327" s="3">
        <f t="shared" ref="CI1327" si="14040">(BV1327*CD1327+BW1327*CC1327+BX1327*CD1330+BY1327*CC1330)</f>
        <v>0.97770784465275651</v>
      </c>
      <c r="CJ1327" s="28"/>
      <c r="CK1327" s="11">
        <v>1</v>
      </c>
      <c r="CL1327" s="12">
        <v>0</v>
      </c>
      <c r="CM1327" s="13">
        <v>0</v>
      </c>
      <c r="CN1327" s="14">
        <v>0</v>
      </c>
      <c r="CP1327" s="1">
        <f t="shared" ref="CP1327" si="14041">CF1327*CK1327+CH1327*CK1330-CG1327*CL1327-CI1327*CL1330</f>
        <v>-0.45382544887198595</v>
      </c>
      <c r="CQ1327" s="4">
        <f t="shared" ref="CQ1327" si="14042">(CF1327*CL1327+CG1327*CK1327+CH1327*CL1330+CI1327*CK1330)</f>
        <v>0.97770784465275651</v>
      </c>
      <c r="CR1327" s="2">
        <f t="shared" ref="CR1327" si="14043">CF1327*CM1327+CH1327*CM1330-CG1327*CN1327-CI1327*CN1330</f>
        <v>0</v>
      </c>
      <c r="CS1327" s="3">
        <f t="shared" ref="CS1327" si="14044">(CF1327*CN1327+CG1327*CM1327+CH1327*CN1330+CI1327*CM1330)</f>
        <v>0.97770784465275651</v>
      </c>
      <c r="CU1327" s="29">
        <f t="shared" ref="CU1327" si="14045">20*LOG(((1+$CL$4)/$CL$4)/((CP1327+CP1330)^2+(CQ1327+CQ1330)^2)^0.5)</f>
        <v>-2.9658962901807411E-2</v>
      </c>
      <c r="CW1327" s="51">
        <f t="shared" ref="CW1327" si="14046">((CP1327^2+CQ1327^2)^0.5)/((CP1330^2+CQ1330^2)^0.5)</f>
        <v>1.1586043895861613</v>
      </c>
    </row>
    <row r="1328" spans="1:101" ht="18" customHeight="1" thickBot="1">
      <c r="D1328" s="11"/>
      <c r="E1328" s="13"/>
      <c r="F1328" s="13"/>
      <c r="G1328" s="15"/>
      <c r="H1328" s="10"/>
      <c r="I1328" s="11"/>
      <c r="J1328" s="13"/>
      <c r="K1328" s="13"/>
      <c r="L1328" s="15"/>
      <c r="N1328" s="5"/>
      <c r="Q1328" s="6"/>
      <c r="S1328" s="11"/>
      <c r="T1328" s="13"/>
      <c r="U1328" s="13"/>
      <c r="V1328" s="15"/>
      <c r="W1328" s="20"/>
      <c r="X1328" s="5"/>
      <c r="AA1328" s="6"/>
      <c r="AB1328" s="20"/>
      <c r="AC1328" s="11"/>
      <c r="AD1328" s="13"/>
      <c r="AE1328" s="13"/>
      <c r="AF1328" s="15"/>
      <c r="AG1328" s="20"/>
      <c r="AH1328" s="5"/>
      <c r="AK1328" s="6"/>
      <c r="AL1328" s="20"/>
      <c r="AM1328" s="11"/>
      <c r="AN1328" s="13"/>
      <c r="AO1328" s="13"/>
      <c r="AP1328" s="15"/>
      <c r="AR1328" s="5"/>
      <c r="AU1328" s="6"/>
      <c r="AW1328" s="11"/>
      <c r="AX1328" s="13"/>
      <c r="AY1328" s="13"/>
      <c r="AZ1328" s="15"/>
      <c r="BA1328" s="20"/>
      <c r="BB1328" s="5"/>
      <c r="BE1328" s="6"/>
      <c r="BG1328" s="11"/>
      <c r="BH1328" s="13"/>
      <c r="BI1328" s="13"/>
      <c r="BJ1328" s="15"/>
      <c r="BL1328" s="5"/>
      <c r="BO1328" s="6"/>
      <c r="BQ1328" s="11"/>
      <c r="BR1328" s="13"/>
      <c r="BS1328" s="13"/>
      <c r="BT1328" s="15"/>
      <c r="BU1328" s="20"/>
      <c r="BV1328" s="5"/>
      <c r="BY1328" s="6"/>
      <c r="CA1328" s="11"/>
      <c r="CB1328" s="13"/>
      <c r="CC1328" s="13"/>
      <c r="CD1328" s="15"/>
      <c r="CF1328" s="5"/>
      <c r="CI1328" s="6"/>
      <c r="CK1328" s="11"/>
      <c r="CL1328" s="13"/>
      <c r="CM1328" s="13"/>
      <c r="CN1328" s="15"/>
      <c r="CP1328" s="5"/>
      <c r="CS1328" s="6"/>
      <c r="CW1328" s="52"/>
    </row>
    <row r="1329" spans="1:101" ht="18" customHeight="1" thickBot="1">
      <c r="D1329" s="11" t="s">
        <v>6</v>
      </c>
      <c r="E1329" s="13"/>
      <c r="F1329" s="13" t="s">
        <v>7</v>
      </c>
      <c r="G1329" s="15"/>
      <c r="H1329" s="10"/>
      <c r="I1329" s="11" t="s">
        <v>8</v>
      </c>
      <c r="J1329" s="13"/>
      <c r="K1329" s="13" t="s">
        <v>9</v>
      </c>
      <c r="L1329" s="15"/>
      <c r="N1329" s="251" t="s">
        <v>26</v>
      </c>
      <c r="O1329" s="252"/>
      <c r="P1329" s="253" t="s">
        <v>27</v>
      </c>
      <c r="Q1329" s="254"/>
      <c r="S1329" s="11" t="s">
        <v>13</v>
      </c>
      <c r="T1329" s="13"/>
      <c r="U1329" s="13" t="s">
        <v>14</v>
      </c>
      <c r="V1329" s="15"/>
      <c r="W1329" s="20"/>
      <c r="X1329" s="251" t="s">
        <v>26</v>
      </c>
      <c r="Y1329" s="252"/>
      <c r="Z1329" s="253" t="s">
        <v>27</v>
      </c>
      <c r="AA1329" s="254"/>
      <c r="AB1329" s="20"/>
      <c r="AC1329" s="11" t="s">
        <v>8</v>
      </c>
      <c r="AD1329" s="13"/>
      <c r="AE1329" s="13" t="s">
        <v>9</v>
      </c>
      <c r="AF1329" s="15"/>
      <c r="AG1329" s="20"/>
      <c r="AH1329" s="251" t="s">
        <v>26</v>
      </c>
      <c r="AI1329" s="252"/>
      <c r="AJ1329" s="253" t="s">
        <v>27</v>
      </c>
      <c r="AK1329" s="254"/>
      <c r="AL1329" s="20"/>
      <c r="AM1329" s="11" t="s">
        <v>13</v>
      </c>
      <c r="AN1329" s="13"/>
      <c r="AO1329" s="13" t="s">
        <v>14</v>
      </c>
      <c r="AP1329" s="15"/>
      <c r="AR1329" s="251" t="s">
        <v>26</v>
      </c>
      <c r="AS1329" s="252"/>
      <c r="AT1329" s="253" t="s">
        <v>27</v>
      </c>
      <c r="AU1329" s="254"/>
      <c r="AV1329" s="36"/>
      <c r="AW1329" s="11" t="s">
        <v>8</v>
      </c>
      <c r="AX1329" s="13"/>
      <c r="AY1329" s="13" t="s">
        <v>9</v>
      </c>
      <c r="AZ1329" s="15"/>
      <c r="BA1329" s="20"/>
      <c r="BB1329" s="251" t="s">
        <v>26</v>
      </c>
      <c r="BC1329" s="252"/>
      <c r="BD1329" s="253" t="s">
        <v>27</v>
      </c>
      <c r="BE1329" s="254"/>
      <c r="BF1329" s="36"/>
      <c r="BG1329" s="11" t="s">
        <v>13</v>
      </c>
      <c r="BH1329" s="13"/>
      <c r="BI1329" s="13" t="s">
        <v>14</v>
      </c>
      <c r="BJ1329" s="15"/>
      <c r="BK1329" s="36"/>
      <c r="BL1329" s="251" t="s">
        <v>26</v>
      </c>
      <c r="BM1329" s="252"/>
      <c r="BN1329" s="253" t="s">
        <v>27</v>
      </c>
      <c r="BO1329" s="254"/>
      <c r="BP1329" s="36"/>
      <c r="BQ1329" s="11" t="s">
        <v>8</v>
      </c>
      <c r="BR1329" s="13"/>
      <c r="BS1329" s="13" t="s">
        <v>9</v>
      </c>
      <c r="BT1329" s="15"/>
      <c r="BU1329" s="20"/>
      <c r="BV1329" s="251" t="s">
        <v>26</v>
      </c>
      <c r="BW1329" s="252"/>
      <c r="BX1329" s="253" t="s">
        <v>27</v>
      </c>
      <c r="BY1329" s="254"/>
      <c r="BZ1329" s="36"/>
      <c r="CA1329" s="11" t="s">
        <v>13</v>
      </c>
      <c r="CB1329" s="13"/>
      <c r="CC1329" s="13" t="s">
        <v>14</v>
      </c>
      <c r="CD1329" s="15"/>
      <c r="CE1329" s="36"/>
      <c r="CF1329" s="251" t="s">
        <v>26</v>
      </c>
      <c r="CG1329" s="252"/>
      <c r="CH1329" s="253" t="s">
        <v>27</v>
      </c>
      <c r="CI1329" s="254"/>
      <c r="CK1329" s="11" t="s">
        <v>28</v>
      </c>
      <c r="CL1329" s="13"/>
      <c r="CM1329" s="13" t="s">
        <v>29</v>
      </c>
      <c r="CN1329" s="15"/>
      <c r="CP1329" s="251" t="s">
        <v>26</v>
      </c>
      <c r="CQ1329" s="252"/>
      <c r="CR1329" s="253" t="s">
        <v>27</v>
      </c>
      <c r="CS1329" s="254"/>
      <c r="CU1329" s="38" t="s">
        <v>37</v>
      </c>
      <c r="CW1329" s="53" t="s">
        <v>45</v>
      </c>
    </row>
    <row r="1330" spans="1:101" ht="18" customHeight="1" thickTop="1" thickBot="1">
      <c r="D1330" s="16">
        <v>0</v>
      </c>
      <c r="E1330" s="17">
        <v>0</v>
      </c>
      <c r="F1330" s="18">
        <v>1</v>
      </c>
      <c r="G1330" s="19">
        <v>0</v>
      </c>
      <c r="H1330" s="10"/>
      <c r="I1330" s="16">
        <v>0</v>
      </c>
      <c r="J1330" s="17">
        <f t="shared" ref="J1330" si="14047">-1/($J$4*$B1327)</f>
        <v>-0.82586135274437855</v>
      </c>
      <c r="K1330" s="18">
        <v>1</v>
      </c>
      <c r="L1330" s="19">
        <v>0</v>
      </c>
      <c r="N1330" s="1">
        <f t="shared" ref="N1330" si="14048">D1330*I1327+F1330*I1330-E1330*J1327-G1330*J1330</f>
        <v>0</v>
      </c>
      <c r="O1330" s="4">
        <f t="shared" ref="O1330" si="14049">(D1330*J1327+E1330*I1327+F1330*J1330+G1330*I1330)</f>
        <v>-0.82586135274437855</v>
      </c>
      <c r="P1330" s="2">
        <f t="shared" ref="P1330" si="14050">D1330*K1327+F1330*K1330-E1330*L1327-G1330*L1330</f>
        <v>1</v>
      </c>
      <c r="Q1330" s="3">
        <f t="shared" ref="Q1330" si="14051">(D1330*L1327+E1330*K1327+F1330*L1330+G1330*K1330)</f>
        <v>0</v>
      </c>
      <c r="S1330" s="16">
        <v>0</v>
      </c>
      <c r="T1330" s="17">
        <v>0</v>
      </c>
      <c r="U1330" s="18">
        <v>1</v>
      </c>
      <c r="V1330" s="19">
        <v>0</v>
      </c>
      <c r="W1330" s="20"/>
      <c r="X1330" s="1">
        <f t="shared" ref="X1330" si="14052">N1330*S1327+P1330*S1330-O1330*T1327-Q1330*T1330</f>
        <v>0</v>
      </c>
      <c r="Y1330" s="4">
        <f t="shared" ref="Y1330" si="14053">(N1330*T1327+O1330*S1327+P1330*T1330+Q1330*S1330)</f>
        <v>-0.82586135274437855</v>
      </c>
      <c r="Z1330" s="2">
        <f t="shared" ref="Z1330" si="14054">N1330*U1327+P1330*U1330-O1330*V1327-Q1330*V1330</f>
        <v>6.345175655594204E-2</v>
      </c>
      <c r="AA1330" s="3">
        <f t="shared" ref="AA1330" si="14055">(N1330*V1327+O1330*U1327+P1330*V1330+Q1330*U1330)</f>
        <v>0</v>
      </c>
      <c r="AB1330" s="20"/>
      <c r="AC1330" s="16">
        <v>0</v>
      </c>
      <c r="AD1330" s="17">
        <f t="shared" ref="AD1330" si="14056">-1/($AD$4*$B1327)</f>
        <v>-0.94350659888515254</v>
      </c>
      <c r="AE1330" s="18">
        <v>1</v>
      </c>
      <c r="AF1330" s="19">
        <v>0</v>
      </c>
      <c r="AG1330" s="20"/>
      <c r="AH1330" s="1">
        <f t="shared" ref="AH1330" si="14057">X1330*AC1327+Z1330*AC1330-Y1330*AD1327-AA1330*AD1330</f>
        <v>0</v>
      </c>
      <c r="AI1330" s="4">
        <f t="shared" ref="AI1330" si="14058">(X1330*AD1327+Y1330*AC1327+Z1330*AD1330+AA1330*AC1330)</f>
        <v>-0.88572850376576406</v>
      </c>
      <c r="AJ1330" s="2">
        <f t="shared" ref="AJ1330" si="14059">X1330*AE1327+Z1330*AE1330-Y1330*AF1327-AA1330*AF1330</f>
        <v>6.345175655594204E-2</v>
      </c>
      <c r="AK1330" s="3">
        <f t="shared" ref="AK1330" si="14060">(X1330*AF1327+Y1330*AE1327+Z1330*AF1330+AA1330*AE1330)</f>
        <v>0</v>
      </c>
      <c r="AL1330" s="20"/>
      <c r="AM1330" s="16">
        <v>0</v>
      </c>
      <c r="AN1330" s="17">
        <v>0</v>
      </c>
      <c r="AO1330" s="18">
        <v>1</v>
      </c>
      <c r="AP1330" s="19">
        <v>0</v>
      </c>
      <c r="AR1330" s="1">
        <f t="shared" ref="AR1330" si="14061">AH1330*AM1327+AJ1330*AM1330-AI1330*AN1327-AK1330*AN1330</f>
        <v>0</v>
      </c>
      <c r="AS1330" s="4">
        <f t="shared" ref="AS1330" si="14062">(AH1330*AN1327+AI1330*AM1327+AJ1330*AN1330+AK1330*AM1330)</f>
        <v>-0.88572850376576406</v>
      </c>
      <c r="AT1330" s="2">
        <f t="shared" ref="AT1330" si="14063">AH1330*AO1327+AJ1330*AO1330-AI1330*AP1327-AK1330*AP1330</f>
        <v>-0.98037716302781752</v>
      </c>
      <c r="AU1330" s="3">
        <f t="shared" ref="AU1330" si="14064">(AH1330*AP1327+AI1330*AO1327+AJ1330*AP1330+AK1330*AO1330)</f>
        <v>0</v>
      </c>
      <c r="AV1330" s="20"/>
      <c r="AW1330" s="16">
        <v>0</v>
      </c>
      <c r="AX1330" s="17">
        <f t="shared" ref="AX1330" si="14065">-1/($AX$4*$B1327)</f>
        <v>-0.94350659888515254</v>
      </c>
      <c r="AY1330" s="18">
        <v>1</v>
      </c>
      <c r="AZ1330" s="19">
        <v>0</v>
      </c>
      <c r="BA1330" s="20"/>
      <c r="BB1330" s="1">
        <f t="shared" ref="BB1330" si="14066">AR1330*AW1327+AT1330*AW1330-AS1330*AX1327-AU1330*AX1330</f>
        <v>0</v>
      </c>
      <c r="BC1330" s="4">
        <f t="shared" ref="BC1330" si="14067">(AR1330*AX1327+AS1330*AW1327+AT1330*AX1330+AU1330*AW1330)</f>
        <v>3.926381894728681E-2</v>
      </c>
      <c r="BD1330" s="2">
        <f t="shared" ref="BD1330" si="14068">AR1330*AY1327+AT1330*AY1330-AS1330*AZ1327-AU1330*AZ1330</f>
        <v>-0.98037716302781752</v>
      </c>
      <c r="BE1330" s="3">
        <f t="shared" ref="BE1330" si="14069">(AR1330*AZ1327+AS1330*AY1327+AT1330*AZ1330+AU1330*AY1330)</f>
        <v>0</v>
      </c>
      <c r="BF1330" s="20"/>
      <c r="BG1330" s="16">
        <v>0</v>
      </c>
      <c r="BH1330" s="17">
        <v>0</v>
      </c>
      <c r="BI1330" s="18">
        <v>1</v>
      </c>
      <c r="BJ1330" s="19">
        <v>0</v>
      </c>
      <c r="BK1330" s="20"/>
      <c r="BL1330" s="1">
        <f t="shared" ref="BL1330" si="14070">BB1330*BG1327+BD1330*BG1330-BC1330*BH1327-BE1330*BH1330</f>
        <v>0</v>
      </c>
      <c r="BM1330" s="4">
        <f t="shared" ref="BM1330" si="14071">(BB1330*BH1327+BC1330*BG1327+BD1330*BH1330+BE1330*BG1330)</f>
        <v>3.926381894728681E-2</v>
      </c>
      <c r="BN1330" s="2">
        <f t="shared" ref="BN1330" si="14072">BB1330*BI1327+BD1330*BI1330-BC1330*BJ1327-BE1330*BJ1330</f>
        <v>-0.93585097162318254</v>
      </c>
      <c r="BO1330" s="3">
        <f t="shared" ref="BO1330" si="14073">(BB1330*BJ1327+BC1330*BI1327+BD1330*BJ1330+BE1330*BI1330)</f>
        <v>0</v>
      </c>
      <c r="BP1330" s="20"/>
      <c r="BQ1330" s="16">
        <v>0</v>
      </c>
      <c r="BR1330" s="17">
        <f t="shared" ref="BR1330" si="14074">-1/($BR$4*$B1327)</f>
        <v>-0.82586135274437855</v>
      </c>
      <c r="BS1330" s="18">
        <v>1</v>
      </c>
      <c r="BT1330" s="19">
        <v>0</v>
      </c>
      <c r="BU1330" s="20"/>
      <c r="BV1330" s="1">
        <f t="shared" ref="BV1330" si="14075">BL1330*BQ1327+BN1330*BQ1330-BM1330*BR1327-BO1330*BR1330</f>
        <v>0</v>
      </c>
      <c r="BW1330" s="4">
        <f t="shared" ref="BW1330" si="14076">(BL1330*BR1327+BM1330*BQ1327+BN1330*BR1330+BO1330*BQ1330)</f>
        <v>0.81214696833914934</v>
      </c>
      <c r="BX1330" s="2">
        <f t="shared" ref="BX1330" si="14077">BL1330*BS1327+BN1330*BS1330-BM1330*BT1327-BO1330*BT1330</f>
        <v>-0.93585097162318254</v>
      </c>
      <c r="BY1330" s="3">
        <f t="shared" ref="BY1330" si="14078">(BL1330*BT1327+BM1330*BS1327+BN1330*BT1330+BO1330*BS1330)</f>
        <v>0</v>
      </c>
      <c r="BZ1330" s="20"/>
      <c r="CA1330" s="16">
        <v>0</v>
      </c>
      <c r="CB1330" s="17">
        <v>0</v>
      </c>
      <c r="CC1330" s="18">
        <v>1</v>
      </c>
      <c r="CD1330" s="19">
        <v>0</v>
      </c>
      <c r="CE1330" s="20"/>
      <c r="CF1330" s="1">
        <f t="shared" ref="CF1330" si="14079">BV1330*CA1327+BX1330*CA1330-BW1330*CB1327-BY1330*CB1330</f>
        <v>0</v>
      </c>
      <c r="CG1330" s="4">
        <f t="shared" ref="CG1330" si="14080">(BV1330*CB1327+BW1330*CA1327+BX1330*CB1330+BY1330*CA1330)</f>
        <v>0.81214696833914934</v>
      </c>
      <c r="CH1330" s="2">
        <f t="shared" ref="CH1330" si="14081">BV1330*CC1327+BX1330*CC1330-BW1330*CD1327-BY1330*CD1330</f>
        <v>-0.45382544887198589</v>
      </c>
      <c r="CI1330" s="3">
        <f t="shared" ref="CI1330" si="14082">(BV1330*CD1327+BW1330*CC1327+BX1330*CD1330+BY1330*CC1330)</f>
        <v>0</v>
      </c>
      <c r="CK1330" s="16">
        <f t="shared" ref="CK1330" si="14083">1/$CL$4</f>
        <v>1</v>
      </c>
      <c r="CL1330" s="17">
        <v>0</v>
      </c>
      <c r="CM1330" s="18">
        <v>1</v>
      </c>
      <c r="CN1330" s="19">
        <v>0</v>
      </c>
      <c r="CP1330" s="1">
        <f t="shared" ref="CP1330" si="14084">CF1330*CK1327+CH1330*CK1330-CG1330*CL1327-CI1330*CL1330</f>
        <v>-0.45382544887198589</v>
      </c>
      <c r="CQ1330" s="4">
        <f t="shared" ref="CQ1330" si="14085">(CF1330*CL1327+CG1330*CK1327+CH1330*CL1330+CI1330*CK1330)</f>
        <v>0.81214696833914934</v>
      </c>
      <c r="CR1330" s="2">
        <f t="shared" ref="CR1330" si="14086">CF1330*CM1327+CH1330*CM1330-CG1330*CN1327-CI1330*CN1330</f>
        <v>-0.45382544887198589</v>
      </c>
      <c r="CS1330" s="3">
        <f t="shared" ref="CS1330" si="14087">(CF1330*CN1327+CG1330*CM1327+CH1330*CN1330+CI1330*CM1330)</f>
        <v>0</v>
      </c>
      <c r="CU1330" s="39">
        <f t="shared" ref="CU1330" si="14088">(180/PI())*ATAN(-1*(CQ1327/CP1327))</f>
        <v>65.100550721400467</v>
      </c>
      <c r="CW1330" s="54">
        <f t="shared" ref="CW1330" si="14089">20*LOG(((1-(10^(CU1327/20)^2)*(1-((1-CW1327)/(1+CW1327))^2))^0.5))</f>
        <v>-19.147858479393431</v>
      </c>
    </row>
    <row r="1331" spans="1:101" ht="18" customHeight="1">
      <c r="E1331" s="20"/>
      <c r="F1331" s="20"/>
      <c r="G1331" s="20"/>
      <c r="H1331" s="20"/>
      <c r="I1331" s="20"/>
      <c r="J1331" s="20"/>
      <c r="K1331" s="20"/>
      <c r="L1331" s="20"/>
      <c r="M1331" s="20"/>
      <c r="N1331" s="20"/>
      <c r="O1331" s="20"/>
      <c r="P1331" s="20"/>
      <c r="Q1331" s="20"/>
      <c r="R1331" s="20"/>
      <c r="S1331" s="20"/>
      <c r="T1331" s="20"/>
      <c r="U1331" s="20"/>
      <c r="V1331" s="20"/>
      <c r="W1331" s="20"/>
      <c r="X1331" s="20"/>
      <c r="Y1331" s="20"/>
      <c r="Z1331" s="20"/>
      <c r="AA1331" s="20"/>
      <c r="AB1331" s="30"/>
      <c r="AC1331" s="20"/>
      <c r="AD1331" s="20"/>
      <c r="AE1331" s="20"/>
      <c r="AF1331" s="20"/>
      <c r="AG1331" s="20"/>
      <c r="AH1331" s="20"/>
      <c r="AI1331" s="20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  <c r="BA1331" s="20"/>
      <c r="BB1331" s="20"/>
      <c r="BC1331" s="20"/>
      <c r="BD1331" s="20"/>
      <c r="BE1331" s="20"/>
      <c r="BF1331" s="20"/>
      <c r="BG1331" s="20"/>
      <c r="BH1331" s="20"/>
      <c r="BI1331" s="20"/>
      <c r="BJ1331" s="20"/>
      <c r="BK1331" s="20"/>
      <c r="BL1331" s="20"/>
      <c r="BM1331" s="20"/>
      <c r="BN1331" s="20"/>
      <c r="BO1331" s="20"/>
      <c r="BP1331" s="20"/>
      <c r="BQ1331" s="20"/>
      <c r="BR1331" s="20"/>
      <c r="BS1331" s="20"/>
      <c r="BT1331" s="20"/>
      <c r="BU1331" s="20"/>
      <c r="BV1331" s="20"/>
      <c r="BW1331" s="20"/>
      <c r="BX1331" s="20"/>
      <c r="BY1331" s="20"/>
      <c r="BZ1331" s="20"/>
      <c r="CA1331" s="20"/>
      <c r="CB1331" s="20"/>
      <c r="CC1331" s="20"/>
      <c r="CD1331" s="20"/>
      <c r="CE1331" s="20"/>
      <c r="CF1331" s="20"/>
      <c r="CG1331" s="20"/>
      <c r="CH1331" s="20"/>
      <c r="CI1331" s="20"/>
      <c r="CJ1331" s="20"/>
      <c r="CK1331" s="20"/>
      <c r="CL1331" s="20"/>
    </row>
    <row r="1332" spans="1:101" ht="18" customHeight="1"/>
    <row r="1333" spans="1:101" ht="18" customHeight="1" thickBot="1">
      <c r="A1333" s="23"/>
      <c r="B1333" s="23"/>
      <c r="C1333" s="23"/>
      <c r="D1333" s="20" t="s">
        <v>15</v>
      </c>
      <c r="E1333" s="20"/>
      <c r="F1333" s="20"/>
      <c r="G1333" s="20"/>
      <c r="H1333" s="20"/>
      <c r="I1333" s="20" t="s">
        <v>16</v>
      </c>
      <c r="J1333" s="20"/>
      <c r="K1333" s="20"/>
      <c r="L1333" s="20"/>
      <c r="M1333" s="23"/>
      <c r="N1333" s="23"/>
      <c r="O1333" s="24" t="s">
        <v>17</v>
      </c>
      <c r="P1333" s="23"/>
      <c r="Q1333" s="23"/>
      <c r="R1333" s="23"/>
      <c r="S1333" s="20"/>
      <c r="T1333" s="20" t="s">
        <v>18</v>
      </c>
      <c r="U1333" s="23"/>
      <c r="V1333" s="23"/>
      <c r="W1333" s="23"/>
      <c r="X1333" s="23"/>
      <c r="Y1333" s="24" t="s">
        <v>19</v>
      </c>
      <c r="Z1333" s="23"/>
      <c r="AA1333" s="23"/>
      <c r="AB1333" s="23"/>
      <c r="AC1333" s="24" t="s">
        <v>20</v>
      </c>
      <c r="AD1333" s="20"/>
      <c r="AE1333" s="20"/>
      <c r="AF1333" s="20"/>
      <c r="AG1333" s="20"/>
      <c r="AH1333" s="23"/>
      <c r="AI1333" s="24" t="s">
        <v>21</v>
      </c>
      <c r="AJ1333" s="23"/>
      <c r="AK1333" s="23"/>
      <c r="AL1333" s="20"/>
      <c r="AM1333" s="24" t="s">
        <v>31</v>
      </c>
      <c r="AN1333" s="20"/>
      <c r="AO1333" s="23"/>
      <c r="AP1333" s="23"/>
      <c r="AQ1333" s="23"/>
      <c r="AR1333" s="23"/>
      <c r="AS1333" s="24" t="s">
        <v>91</v>
      </c>
      <c r="AT1333" s="23"/>
      <c r="AU1333" s="23"/>
      <c r="AV1333" s="23"/>
      <c r="AW1333" s="24" t="s">
        <v>32</v>
      </c>
      <c r="AX1333" s="20"/>
      <c r="AY1333" s="20"/>
      <c r="AZ1333" s="20"/>
      <c r="BA1333" s="20"/>
      <c r="BB1333" s="23"/>
      <c r="BC1333" s="24" t="s">
        <v>22</v>
      </c>
      <c r="BD1333" s="23"/>
      <c r="BE1333" s="23"/>
      <c r="BF1333" s="23"/>
      <c r="BG1333" s="24" t="s">
        <v>33</v>
      </c>
      <c r="BH1333" s="20"/>
      <c r="BI1333" s="23"/>
      <c r="BJ1333" s="23"/>
      <c r="BK1333" s="23"/>
      <c r="BL1333" s="23"/>
      <c r="BM1333" s="24" t="s">
        <v>34</v>
      </c>
      <c r="BN1333" s="23"/>
      <c r="BO1333" s="23"/>
      <c r="BP1333" s="23"/>
      <c r="BQ1333" s="24" t="s">
        <v>89</v>
      </c>
      <c r="BR1333" s="20"/>
      <c r="BS1333" s="20"/>
      <c r="BT1333" s="20"/>
      <c r="BU1333" s="20"/>
      <c r="BV1333" s="23"/>
      <c r="BW1333" s="24" t="s">
        <v>35</v>
      </c>
      <c r="BX1333" s="23"/>
      <c r="BY1333" s="23"/>
      <c r="BZ1333" s="23"/>
      <c r="CA1333" s="24" t="s">
        <v>90</v>
      </c>
      <c r="CB1333" s="20"/>
      <c r="CC1333" s="23"/>
      <c r="CD1333" s="23"/>
      <c r="CE1333" s="23"/>
      <c r="CF1333" s="23"/>
      <c r="CG1333" s="24" t="s">
        <v>92</v>
      </c>
      <c r="CH1333" s="23"/>
      <c r="CI1333" s="23"/>
      <c r="CJ1333" s="23"/>
      <c r="CK1333" s="24" t="s">
        <v>36</v>
      </c>
      <c r="CL1333" s="24"/>
      <c r="CM1333" s="23"/>
      <c r="CN1333" s="23"/>
      <c r="CO1333" s="23"/>
      <c r="CP1333" s="23"/>
      <c r="CQ1333" s="24" t="s">
        <v>93</v>
      </c>
      <c r="CR1333" s="23"/>
      <c r="CS1333" s="23"/>
    </row>
    <row r="1334" spans="1:101" ht="18" customHeight="1" thickBot="1">
      <c r="A1334" s="23"/>
      <c r="B1334" s="33"/>
      <c r="C1334" s="23"/>
      <c r="D1334" s="7" t="s">
        <v>2</v>
      </c>
      <c r="E1334" s="8"/>
      <c r="F1334" s="8" t="s">
        <v>3</v>
      </c>
      <c r="G1334" s="9"/>
      <c r="H1334" s="10"/>
      <c r="I1334" s="7" t="s">
        <v>4</v>
      </c>
      <c r="J1334" s="8"/>
      <c r="K1334" s="8" t="s">
        <v>5</v>
      </c>
      <c r="L1334" s="9"/>
      <c r="M1334" s="23"/>
      <c r="N1334" s="251" t="s">
        <v>79</v>
      </c>
      <c r="O1334" s="252"/>
      <c r="P1334" s="253" t="s">
        <v>80</v>
      </c>
      <c r="Q1334" s="254"/>
      <c r="R1334" s="23"/>
      <c r="S1334" s="7" t="s">
        <v>11</v>
      </c>
      <c r="T1334" s="8"/>
      <c r="U1334" s="8" t="s">
        <v>12</v>
      </c>
      <c r="V1334" s="9"/>
      <c r="W1334" s="20"/>
      <c r="X1334" s="251" t="s">
        <v>79</v>
      </c>
      <c r="Y1334" s="252"/>
      <c r="Z1334" s="253" t="s">
        <v>80</v>
      </c>
      <c r="AA1334" s="254"/>
      <c r="AB1334" s="20"/>
      <c r="AC1334" s="7" t="s">
        <v>4</v>
      </c>
      <c r="AD1334" s="8"/>
      <c r="AE1334" s="8" t="s">
        <v>5</v>
      </c>
      <c r="AF1334" s="9"/>
      <c r="AG1334" s="20"/>
      <c r="AH1334" s="251" t="s">
        <v>0</v>
      </c>
      <c r="AI1334" s="252"/>
      <c r="AJ1334" s="253" t="s">
        <v>1</v>
      </c>
      <c r="AK1334" s="254"/>
      <c r="AL1334" s="20"/>
      <c r="AM1334" s="7" t="s">
        <v>11</v>
      </c>
      <c r="AN1334" s="8"/>
      <c r="AO1334" s="8" t="s">
        <v>12</v>
      </c>
      <c r="AP1334" s="9"/>
      <c r="AQ1334" s="23"/>
      <c r="AR1334" s="251" t="s">
        <v>0</v>
      </c>
      <c r="AS1334" s="252"/>
      <c r="AT1334" s="253" t="s">
        <v>1</v>
      </c>
      <c r="AU1334" s="254"/>
      <c r="AV1334" s="36"/>
      <c r="AW1334" s="7" t="s">
        <v>4</v>
      </c>
      <c r="AX1334" s="8"/>
      <c r="AY1334" s="8" t="s">
        <v>5</v>
      </c>
      <c r="AZ1334" s="9"/>
      <c r="BA1334" s="20"/>
      <c r="BB1334" s="251" t="s">
        <v>0</v>
      </c>
      <c r="BC1334" s="252"/>
      <c r="BD1334" s="253" t="s">
        <v>1</v>
      </c>
      <c r="BE1334" s="254"/>
      <c r="BF1334" s="36"/>
      <c r="BG1334" s="7" t="s">
        <v>11</v>
      </c>
      <c r="BH1334" s="8"/>
      <c r="BI1334" s="8" t="s">
        <v>12</v>
      </c>
      <c r="BJ1334" s="9"/>
      <c r="BK1334" s="36"/>
      <c r="BL1334" s="251" t="s">
        <v>0</v>
      </c>
      <c r="BM1334" s="252"/>
      <c r="BN1334" s="253" t="s">
        <v>1</v>
      </c>
      <c r="BO1334" s="254"/>
      <c r="BP1334" s="36"/>
      <c r="BQ1334" s="7" t="s">
        <v>4</v>
      </c>
      <c r="BR1334" s="8"/>
      <c r="BS1334" s="8" t="s">
        <v>5</v>
      </c>
      <c r="BT1334" s="9"/>
      <c r="BU1334" s="20"/>
      <c r="BV1334" s="251" t="s">
        <v>0</v>
      </c>
      <c r="BW1334" s="252"/>
      <c r="BX1334" s="253" t="s">
        <v>1</v>
      </c>
      <c r="BY1334" s="254"/>
      <c r="BZ1334" s="36"/>
      <c r="CA1334" s="7" t="s">
        <v>11</v>
      </c>
      <c r="CB1334" s="8"/>
      <c r="CC1334" s="8" t="s">
        <v>12</v>
      </c>
      <c r="CD1334" s="9"/>
      <c r="CE1334" s="36"/>
      <c r="CF1334" s="251" t="s">
        <v>0</v>
      </c>
      <c r="CG1334" s="252"/>
      <c r="CH1334" s="253" t="s">
        <v>1</v>
      </c>
      <c r="CI1334" s="254"/>
      <c r="CJ1334" s="23"/>
      <c r="CK1334" s="7" t="s">
        <v>23</v>
      </c>
      <c r="CL1334" s="8"/>
      <c r="CM1334" s="8" t="s">
        <v>24</v>
      </c>
      <c r="CN1334" s="9"/>
      <c r="CO1334" s="23"/>
      <c r="CP1334" s="251" t="s">
        <v>0</v>
      </c>
      <c r="CQ1334" s="252"/>
      <c r="CR1334" s="253" t="s">
        <v>1</v>
      </c>
      <c r="CS1334" s="254"/>
      <c r="CU1334" s="26" t="s">
        <v>25</v>
      </c>
      <c r="CW1334" s="50" t="s">
        <v>44</v>
      </c>
    </row>
    <row r="1335" spans="1:101" ht="18" customHeight="1" thickTop="1" thickBot="1">
      <c r="B1335" s="34">
        <v>1.78</v>
      </c>
      <c r="D1335" s="11">
        <v>1</v>
      </c>
      <c r="E1335" s="12">
        <v>0</v>
      </c>
      <c r="F1335" s="13">
        <v>0</v>
      </c>
      <c r="G1335" s="40">
        <f t="shared" ref="G1335" si="14090">-1/($E$4*$B1335)</f>
        <v>-0.59018568421996931</v>
      </c>
      <c r="H1335" s="10"/>
      <c r="I1335" s="11">
        <v>1</v>
      </c>
      <c r="J1335" s="12">
        <v>0</v>
      </c>
      <c r="K1335" s="13">
        <v>0</v>
      </c>
      <c r="L1335" s="14">
        <v>0</v>
      </c>
      <c r="N1335" s="1">
        <f t="shared" ref="N1335" si="14091">D1335*I1335+F1335*I1338-E1335*J1335-G1335*J1338</f>
        <v>0.51532671958074228</v>
      </c>
      <c r="O1335" s="4">
        <f t="shared" ref="O1335" si="14092">(D1335*J1335+E1335*I1335+F1335*J1338+G1335*I1338)</f>
        <v>0</v>
      </c>
      <c r="P1335" s="2">
        <f t="shared" ref="P1335" si="14093">D1335*K1335+F1335*K1338-E1335*L1335-G1335*L1338</f>
        <v>0</v>
      </c>
      <c r="Q1335" s="3">
        <f t="shared" ref="Q1335" si="14094">(D1335*L1335+E1335*K1335+F1335*L1338+G1335*K1338)</f>
        <v>-0.59018568421996931</v>
      </c>
      <c r="S1335" s="11">
        <v>1</v>
      </c>
      <c r="T1335" s="12">
        <v>0</v>
      </c>
      <c r="U1335" s="13">
        <v>0</v>
      </c>
      <c r="V1335" s="40">
        <f t="shared" ref="V1335" si="14095">-1/($T$4*$B1335)</f>
        <v>-1.1276550638478298</v>
      </c>
      <c r="W1335" s="20"/>
      <c r="X1335" s="1">
        <f t="shared" ref="X1335" si="14096">N1335*S1335+P1335*S1338-O1335*T1335-Q1335*T1338</f>
        <v>0.51532671958074228</v>
      </c>
      <c r="Y1335" s="4">
        <f t="shared" ref="Y1335" si="14097">(N1335*T1335+O1335*S1335+P1335*T1338+Q1335*S1338)</f>
        <v>0</v>
      </c>
      <c r="Z1335" s="2">
        <f t="shared" ref="Z1335" si="14098">N1335*U1335+P1335*U1338-O1335*V1335-Q1335*V1338</f>
        <v>0</v>
      </c>
      <c r="AA1335" s="3">
        <f t="shared" ref="AA1335" si="14099">(N1335*V1335+O1335*U1335+P1335*V1338+Q1335*U1338)</f>
        <v>-1.1712964690912839</v>
      </c>
      <c r="AB1335" s="20"/>
      <c r="AC1335" s="11">
        <v>1</v>
      </c>
      <c r="AD1335" s="12">
        <v>0</v>
      </c>
      <c r="AE1335" s="13">
        <v>0</v>
      </c>
      <c r="AF1335" s="14">
        <v>0</v>
      </c>
      <c r="AG1335" s="20"/>
      <c r="AH1335" s="1">
        <f t="shared" ref="AH1335" si="14100">X1335*AC1335+Z1335*AC1338-Y1335*AD1335-AA1335*AD1338</f>
        <v>-0.58359065551709755</v>
      </c>
      <c r="AI1335" s="4">
        <f t="shared" ref="AI1335" si="14101">(X1335*AD1335+Y1335*AC1335+Z1335*AD1338+AA1335*AC1338)</f>
        <v>0</v>
      </c>
      <c r="AJ1335" s="2">
        <f t="shared" ref="AJ1335" si="14102">X1335*AE1335+Z1335*AE1338-Y1335*AF1335-AA1335*AF1338</f>
        <v>0</v>
      </c>
      <c r="AK1335" s="3">
        <f t="shared" ref="AK1335" si="14103">(X1335*AF1335+Y1335*AE1335+Z1335*AF1338+AA1335*AE1338)</f>
        <v>-1.1712964690912839</v>
      </c>
      <c r="AL1335" s="20"/>
      <c r="AM1335" s="11">
        <v>1</v>
      </c>
      <c r="AN1335" s="12">
        <v>0</v>
      </c>
      <c r="AO1335" s="13">
        <v>0</v>
      </c>
      <c r="AP1335" s="40">
        <f t="shared" ref="AP1335" si="14104">-1/($AN$4*$B1335)</f>
        <v>-1.1718768310575485</v>
      </c>
      <c r="AR1335" s="1">
        <f t="shared" ref="AR1335" si="14105">AH1335*AM1335+AJ1335*AM1338-AI1335*AN1335-AK1335*AN1338</f>
        <v>-0.58359065551709755</v>
      </c>
      <c r="AS1335" s="4">
        <f t="shared" ref="AS1335" si="14106">(AH1335*AN1335+AI1335*AM1335+AJ1335*AN1338+AK1335*AM1338)</f>
        <v>0</v>
      </c>
      <c r="AT1335" s="2">
        <f t="shared" ref="AT1335" si="14107">AH1335*AO1335+AJ1335*AO1338-AI1335*AP1335-AK1335*AP1338</f>
        <v>0</v>
      </c>
      <c r="AU1335" s="3">
        <f t="shared" ref="AU1335" si="14108">(AH1335*AP1335+AI1335*AO1335+AJ1335*AP1338+AK1335*AO1338)</f>
        <v>-0.48740010106911025</v>
      </c>
      <c r="AV1335" s="20"/>
      <c r="AW1335" s="11">
        <v>1</v>
      </c>
      <c r="AX1335" s="12">
        <v>0</v>
      </c>
      <c r="AY1335" s="13">
        <v>0</v>
      </c>
      <c r="AZ1335" s="14">
        <v>0</v>
      </c>
      <c r="BA1335" s="20"/>
      <c r="BB1335" s="1">
        <f t="shared" ref="BB1335" si="14109">AR1335*AW1335+AT1335*AW1338-AS1335*AX1335-AU1335*AX1338</f>
        <v>-1.0408723547480596</v>
      </c>
      <c r="BC1335" s="4">
        <f t="shared" ref="BC1335" si="14110">(AR1335*AX1335+AS1335*AW1335+AT1335*AX1338+AU1335*AW1338)</f>
        <v>0</v>
      </c>
      <c r="BD1335" s="2">
        <f t="shared" ref="BD1335" si="14111">AR1335*AY1335+AT1335*AY1338-AS1335*AZ1335-AU1335*AZ1338</f>
        <v>0</v>
      </c>
      <c r="BE1335" s="3">
        <f t="shared" ref="BE1335" si="14112">(AR1335*AZ1335+AS1335*AY1335+AT1335*AZ1338+AU1335*AY1338)</f>
        <v>-0.48740010106911025</v>
      </c>
      <c r="BF1335" s="20"/>
      <c r="BG1335" s="11">
        <v>1</v>
      </c>
      <c r="BH1335" s="12">
        <v>0</v>
      </c>
      <c r="BI1335" s="13">
        <v>0</v>
      </c>
      <c r="BJ1335" s="40">
        <f t="shared" ref="BJ1335" si="14113">-1/($BH$4*$B1335)</f>
        <v>-1.1276550638478298</v>
      </c>
      <c r="BK1335" s="20"/>
      <c r="BL1335" s="1">
        <f t="shared" ref="BL1335" si="14114">BB1335*BG1335+BD1335*BG1338-BC1335*BH1335-BE1335*BH1338</f>
        <v>-1.0408723547480596</v>
      </c>
      <c r="BM1335" s="4">
        <f t="shared" ref="BM1335" si="14115">(BB1335*BH1335+BC1335*BG1335+BD1335*BH1338+BE1335*BG1338)</f>
        <v>0</v>
      </c>
      <c r="BN1335" s="2">
        <f t="shared" ref="BN1335" si="14116">BB1335*BI1335+BD1335*BI1338-BC1335*BJ1335-BE1335*BJ1338</f>
        <v>0</v>
      </c>
      <c r="BO1335" s="3">
        <f t="shared" ref="BO1335" si="14117">(BB1335*BJ1335+BC1335*BI1335+BD1335*BJ1338+BE1335*BI1338)</f>
        <v>0.6863448805817538</v>
      </c>
      <c r="BP1335" s="20"/>
      <c r="BQ1335" s="11">
        <v>1</v>
      </c>
      <c r="BR1335" s="12">
        <v>0</v>
      </c>
      <c r="BS1335" s="13">
        <v>0</v>
      </c>
      <c r="BT1335" s="14">
        <v>0</v>
      </c>
      <c r="BU1335" s="20"/>
      <c r="BV1335" s="1">
        <f t="shared" ref="BV1335" si="14118">BL1335*BQ1335+BN1335*BQ1338-BM1335*BR1335-BO1335*BR1338</f>
        <v>-0.47723105733133253</v>
      </c>
      <c r="BW1335" s="4">
        <f t="shared" ref="BW1335" si="14119">(BL1335*BR1335+BM1335*BQ1335+BN1335*BR1338+BO1335*BQ1338)</f>
        <v>0</v>
      </c>
      <c r="BX1335" s="2">
        <f t="shared" ref="BX1335" si="14120">BL1335*BS1335+BN1335*BS1338-BM1335*BT1335-BO1335*BT1338</f>
        <v>0</v>
      </c>
      <c r="BY1335" s="3">
        <f t="shared" ref="BY1335" si="14121">(BL1335*BT1335+BM1335*BS1335+BN1335*BT1338+BO1335*BS1338)</f>
        <v>0.6863448805817538</v>
      </c>
      <c r="BZ1335" s="20"/>
      <c r="CA1335" s="11">
        <v>1</v>
      </c>
      <c r="CB1335" s="12">
        <v>0</v>
      </c>
      <c r="CC1335" s="13">
        <v>0</v>
      </c>
      <c r="CD1335" s="40">
        <f t="shared" ref="CD1335" si="14122">-1/($CB$4*$B1335)</f>
        <v>-0.59018568421996931</v>
      </c>
      <c r="CE1335" s="20"/>
      <c r="CF1335" s="1">
        <f t="shared" ref="CF1335" si="14123">BV1335*CA1335+BX1335*CA1338-BW1335*CB1335-BY1335*CB1338</f>
        <v>-0.47723105733133253</v>
      </c>
      <c r="CG1335" s="4">
        <f t="shared" ref="CG1335" si="14124">(BV1335*CB1335+BW1335*CA1335+BX1335*CB1338+BY1335*CA1338)</f>
        <v>0</v>
      </c>
      <c r="CH1335" s="2">
        <f t="shared" ref="CH1335" si="14125">BV1335*CC1335+BX1335*CC1338-BW1335*CD1335-BY1335*CD1338</f>
        <v>0</v>
      </c>
      <c r="CI1335" s="3">
        <f t="shared" ref="CI1335" si="14126">(BV1335*CD1335+BW1335*CC1335+BX1335*CD1338+BY1335*CC1338)</f>
        <v>0.96799981868386564</v>
      </c>
      <c r="CJ1335" s="28"/>
      <c r="CK1335" s="11">
        <v>1</v>
      </c>
      <c r="CL1335" s="12">
        <v>0</v>
      </c>
      <c r="CM1335" s="13">
        <v>0</v>
      </c>
      <c r="CN1335" s="14">
        <v>0</v>
      </c>
      <c r="CP1335" s="1">
        <f t="shared" ref="CP1335" si="14127">CF1335*CK1335+CH1335*CK1338-CG1335*CL1335-CI1335*CL1338</f>
        <v>-0.47723105733133253</v>
      </c>
      <c r="CQ1335" s="4">
        <f t="shared" ref="CQ1335" si="14128">(CF1335*CL1335+CG1335*CK1335+CH1335*CL1338+CI1335*CK1338)</f>
        <v>0.96799981868386564</v>
      </c>
      <c r="CR1335" s="2">
        <f t="shared" ref="CR1335" si="14129">CF1335*CM1335+CH1335*CM1338-CG1335*CN1335-CI1335*CN1338</f>
        <v>0</v>
      </c>
      <c r="CS1335" s="3">
        <f t="shared" ref="CS1335" si="14130">(CF1335*CN1335+CG1335*CM1335+CH1335*CN1338+CI1335*CM1338)</f>
        <v>0.96799981868386564</v>
      </c>
      <c r="CU1335" s="29">
        <f t="shared" ref="CU1335" si="14131">20*LOG(((1+$CL$4)/$CL$4)/((CP1335+CP1338)^2+(CQ1335+CQ1338)^2)^0.5)</f>
        <v>-3.1345725621860505E-2</v>
      </c>
      <c r="CW1335" s="51">
        <f t="shared" ref="CW1335" si="14132">((CP1335^2+CQ1335^2)^0.5)/((CP1338^2+CQ1338^2)^0.5)</f>
        <v>1.1609488657136184</v>
      </c>
    </row>
    <row r="1336" spans="1:101" ht="18" customHeight="1" thickBot="1">
      <c r="D1336" s="11"/>
      <c r="E1336" s="13"/>
      <c r="F1336" s="13"/>
      <c r="G1336" s="15"/>
      <c r="H1336" s="10"/>
      <c r="I1336" s="11"/>
      <c r="J1336" s="13"/>
      <c r="K1336" s="13"/>
      <c r="L1336" s="15"/>
      <c r="N1336" s="5"/>
      <c r="Q1336" s="6"/>
      <c r="S1336" s="11"/>
      <c r="T1336" s="13"/>
      <c r="U1336" s="13"/>
      <c r="V1336" s="15"/>
      <c r="W1336" s="20"/>
      <c r="X1336" s="5"/>
      <c r="AA1336" s="6"/>
      <c r="AB1336" s="20"/>
      <c r="AC1336" s="11"/>
      <c r="AD1336" s="13"/>
      <c r="AE1336" s="13"/>
      <c r="AF1336" s="15"/>
      <c r="AG1336" s="20"/>
      <c r="AH1336" s="5"/>
      <c r="AK1336" s="6"/>
      <c r="AL1336" s="20"/>
      <c r="AM1336" s="11"/>
      <c r="AN1336" s="13"/>
      <c r="AO1336" s="13"/>
      <c r="AP1336" s="15"/>
      <c r="AR1336" s="5"/>
      <c r="AU1336" s="6"/>
      <c r="AW1336" s="11"/>
      <c r="AX1336" s="13"/>
      <c r="AY1336" s="13"/>
      <c r="AZ1336" s="15"/>
      <c r="BA1336" s="20"/>
      <c r="BB1336" s="5"/>
      <c r="BE1336" s="6"/>
      <c r="BG1336" s="11"/>
      <c r="BH1336" s="13"/>
      <c r="BI1336" s="13"/>
      <c r="BJ1336" s="15"/>
      <c r="BL1336" s="5"/>
      <c r="BO1336" s="6"/>
      <c r="BQ1336" s="11"/>
      <c r="BR1336" s="13"/>
      <c r="BS1336" s="13"/>
      <c r="BT1336" s="15"/>
      <c r="BU1336" s="20"/>
      <c r="BV1336" s="5"/>
      <c r="BY1336" s="6"/>
      <c r="CA1336" s="11"/>
      <c r="CB1336" s="13"/>
      <c r="CC1336" s="13"/>
      <c r="CD1336" s="15"/>
      <c r="CF1336" s="5"/>
      <c r="CI1336" s="6"/>
      <c r="CK1336" s="11"/>
      <c r="CL1336" s="13"/>
      <c r="CM1336" s="13"/>
      <c r="CN1336" s="15"/>
      <c r="CP1336" s="5"/>
      <c r="CS1336" s="6"/>
      <c r="CW1336" s="52"/>
    </row>
    <row r="1337" spans="1:101" ht="18" customHeight="1" thickBot="1">
      <c r="D1337" s="11" t="s">
        <v>6</v>
      </c>
      <c r="E1337" s="13"/>
      <c r="F1337" s="13" t="s">
        <v>7</v>
      </c>
      <c r="G1337" s="15"/>
      <c r="H1337" s="10"/>
      <c r="I1337" s="11" t="s">
        <v>8</v>
      </c>
      <c r="J1337" s="13"/>
      <c r="K1337" s="13" t="s">
        <v>9</v>
      </c>
      <c r="L1337" s="15"/>
      <c r="N1337" s="251" t="s">
        <v>26</v>
      </c>
      <c r="O1337" s="252"/>
      <c r="P1337" s="253" t="s">
        <v>27</v>
      </c>
      <c r="Q1337" s="254"/>
      <c r="S1337" s="11" t="s">
        <v>13</v>
      </c>
      <c r="T1337" s="13"/>
      <c r="U1337" s="13" t="s">
        <v>14</v>
      </c>
      <c r="V1337" s="15"/>
      <c r="W1337" s="20"/>
      <c r="X1337" s="251" t="s">
        <v>26</v>
      </c>
      <c r="Y1337" s="252"/>
      <c r="Z1337" s="253" t="s">
        <v>27</v>
      </c>
      <c r="AA1337" s="254"/>
      <c r="AB1337" s="20"/>
      <c r="AC1337" s="11" t="s">
        <v>8</v>
      </c>
      <c r="AD1337" s="13"/>
      <c r="AE1337" s="13" t="s">
        <v>9</v>
      </c>
      <c r="AF1337" s="15"/>
      <c r="AG1337" s="20"/>
      <c r="AH1337" s="251" t="s">
        <v>26</v>
      </c>
      <c r="AI1337" s="252"/>
      <c r="AJ1337" s="253" t="s">
        <v>27</v>
      </c>
      <c r="AK1337" s="254"/>
      <c r="AL1337" s="20"/>
      <c r="AM1337" s="11" t="s">
        <v>13</v>
      </c>
      <c r="AN1337" s="13"/>
      <c r="AO1337" s="13" t="s">
        <v>14</v>
      </c>
      <c r="AP1337" s="15"/>
      <c r="AR1337" s="251" t="s">
        <v>26</v>
      </c>
      <c r="AS1337" s="252"/>
      <c r="AT1337" s="253" t="s">
        <v>27</v>
      </c>
      <c r="AU1337" s="254"/>
      <c r="AV1337" s="36"/>
      <c r="AW1337" s="11" t="s">
        <v>8</v>
      </c>
      <c r="AX1337" s="13"/>
      <c r="AY1337" s="13" t="s">
        <v>9</v>
      </c>
      <c r="AZ1337" s="15"/>
      <c r="BA1337" s="20"/>
      <c r="BB1337" s="251" t="s">
        <v>26</v>
      </c>
      <c r="BC1337" s="252"/>
      <c r="BD1337" s="253" t="s">
        <v>27</v>
      </c>
      <c r="BE1337" s="254"/>
      <c r="BF1337" s="36"/>
      <c r="BG1337" s="11" t="s">
        <v>13</v>
      </c>
      <c r="BH1337" s="13"/>
      <c r="BI1337" s="13" t="s">
        <v>14</v>
      </c>
      <c r="BJ1337" s="15"/>
      <c r="BK1337" s="36"/>
      <c r="BL1337" s="251" t="s">
        <v>26</v>
      </c>
      <c r="BM1337" s="252"/>
      <c r="BN1337" s="253" t="s">
        <v>27</v>
      </c>
      <c r="BO1337" s="254"/>
      <c r="BP1337" s="36"/>
      <c r="BQ1337" s="11" t="s">
        <v>8</v>
      </c>
      <c r="BR1337" s="13"/>
      <c r="BS1337" s="13" t="s">
        <v>9</v>
      </c>
      <c r="BT1337" s="15"/>
      <c r="BU1337" s="20"/>
      <c r="BV1337" s="251" t="s">
        <v>26</v>
      </c>
      <c r="BW1337" s="252"/>
      <c r="BX1337" s="253" t="s">
        <v>27</v>
      </c>
      <c r="BY1337" s="254"/>
      <c r="BZ1337" s="36"/>
      <c r="CA1337" s="11" t="s">
        <v>13</v>
      </c>
      <c r="CB1337" s="13"/>
      <c r="CC1337" s="13" t="s">
        <v>14</v>
      </c>
      <c r="CD1337" s="15"/>
      <c r="CE1337" s="36"/>
      <c r="CF1337" s="251" t="s">
        <v>26</v>
      </c>
      <c r="CG1337" s="252"/>
      <c r="CH1337" s="253" t="s">
        <v>27</v>
      </c>
      <c r="CI1337" s="254"/>
      <c r="CK1337" s="11" t="s">
        <v>28</v>
      </c>
      <c r="CL1337" s="13"/>
      <c r="CM1337" s="13" t="s">
        <v>29</v>
      </c>
      <c r="CN1337" s="15"/>
      <c r="CP1337" s="251" t="s">
        <v>26</v>
      </c>
      <c r="CQ1337" s="252"/>
      <c r="CR1337" s="253" t="s">
        <v>27</v>
      </c>
      <c r="CS1337" s="254"/>
      <c r="CU1337" s="38" t="s">
        <v>37</v>
      </c>
      <c r="CW1337" s="53" t="s">
        <v>45</v>
      </c>
    </row>
    <row r="1338" spans="1:101" ht="18" customHeight="1" thickTop="1" thickBot="1">
      <c r="D1338" s="16">
        <v>0</v>
      </c>
      <c r="E1338" s="17">
        <v>0</v>
      </c>
      <c r="F1338" s="18">
        <v>1</v>
      </c>
      <c r="G1338" s="19">
        <v>0</v>
      </c>
      <c r="H1338" s="10"/>
      <c r="I1338" s="16">
        <v>0</v>
      </c>
      <c r="J1338" s="17">
        <f t="shared" ref="J1338" si="14133">-1/($J$4*$B1335)</f>
        <v>-0.82122168222334258</v>
      </c>
      <c r="K1338" s="18">
        <v>1</v>
      </c>
      <c r="L1338" s="19">
        <v>0</v>
      </c>
      <c r="N1338" s="1">
        <f t="shared" ref="N1338" si="14134">D1338*I1335+F1338*I1338-E1338*J1335-G1338*J1338</f>
        <v>0</v>
      </c>
      <c r="O1338" s="4">
        <f t="shared" ref="O1338" si="14135">(D1338*J1335+E1338*I1335+F1338*J1338+G1338*I1338)</f>
        <v>-0.82122168222334258</v>
      </c>
      <c r="P1338" s="2">
        <f t="shared" ref="P1338" si="14136">D1338*K1335+F1338*K1338-E1338*L1335-G1338*L1338</f>
        <v>1</v>
      </c>
      <c r="Q1338" s="3">
        <f t="shared" ref="Q1338" si="14137">(D1338*L1335+E1338*K1335+F1338*L1338+G1338*K1338)</f>
        <v>0</v>
      </c>
      <c r="S1338" s="16">
        <v>0</v>
      </c>
      <c r="T1338" s="17">
        <v>0</v>
      </c>
      <c r="U1338" s="18">
        <v>1</v>
      </c>
      <c r="V1338" s="19">
        <v>0</v>
      </c>
      <c r="W1338" s="20"/>
      <c r="X1338" s="1">
        <f t="shared" ref="X1338" si="14138">N1338*S1335+P1338*S1338-O1338*T1335-Q1338*T1338</f>
        <v>0</v>
      </c>
      <c r="Y1338" s="4">
        <f t="shared" ref="Y1338" si="14139">(N1338*T1335+O1338*S1335+P1338*T1338+Q1338*S1338)</f>
        <v>-0.82122168222334258</v>
      </c>
      <c r="Z1338" s="2">
        <f t="shared" ref="Z1338" si="14140">N1338*U1335+P1338*U1338-O1338*V1335-Q1338*V1338</f>
        <v>7.3945211499214514E-2</v>
      </c>
      <c r="AA1338" s="3">
        <f t="shared" ref="AA1338" si="14141">(N1338*V1335+O1338*U1335+P1338*V1338+Q1338*U1338)</f>
        <v>0</v>
      </c>
      <c r="AB1338" s="20"/>
      <c r="AC1338" s="16">
        <v>0</v>
      </c>
      <c r="AD1338" s="17">
        <f t="shared" ref="AD1338" si="14142">-1/($AD$4*$B1335)</f>
        <v>-0.93820600001501131</v>
      </c>
      <c r="AE1338" s="18">
        <v>1</v>
      </c>
      <c r="AF1338" s="19">
        <v>0</v>
      </c>
      <c r="AG1338" s="20"/>
      <c r="AH1338" s="1">
        <f t="shared" ref="AH1338" si="14143">X1338*AC1335+Z1338*AC1338-Y1338*AD1335-AA1338*AD1338</f>
        <v>0</v>
      </c>
      <c r="AI1338" s="4">
        <f t="shared" ref="AI1338" si="14144">(X1338*AD1335+Y1338*AC1335+Z1338*AD1338+AA1338*AC1338)</f>
        <v>-0.89059752332428466</v>
      </c>
      <c r="AJ1338" s="2">
        <f t="shared" ref="AJ1338" si="14145">X1338*AE1335+Z1338*AE1338-Y1338*AF1335-AA1338*AF1338</f>
        <v>7.3945211499214514E-2</v>
      </c>
      <c r="AK1338" s="3">
        <f t="shared" ref="AK1338" si="14146">(X1338*AF1335+Y1338*AE1335+Z1338*AF1338+AA1338*AE1338)</f>
        <v>0</v>
      </c>
      <c r="AL1338" s="20"/>
      <c r="AM1338" s="16">
        <v>0</v>
      </c>
      <c r="AN1338" s="17">
        <v>0</v>
      </c>
      <c r="AO1338" s="18">
        <v>1</v>
      </c>
      <c r="AP1338" s="19">
        <v>0</v>
      </c>
      <c r="AR1338" s="1">
        <f t="shared" ref="AR1338" si="14147">AH1338*AM1335+AJ1338*AM1338-AI1338*AN1335-AK1338*AN1338</f>
        <v>0</v>
      </c>
      <c r="AS1338" s="4">
        <f t="shared" ref="AS1338" si="14148">(AH1338*AN1335+AI1338*AM1335+AJ1338*AN1338+AK1338*AM1338)</f>
        <v>-0.89059752332428466</v>
      </c>
      <c r="AT1338" s="2">
        <f t="shared" ref="AT1338" si="14149">AH1338*AO1335+AJ1338*AO1338-AI1338*AP1335-AK1338*AP1338</f>
        <v>-0.96972539188174922</v>
      </c>
      <c r="AU1338" s="3">
        <f t="shared" ref="AU1338" si="14150">(AH1338*AP1335+AI1338*AO1335+AJ1338*AP1338+AK1338*AO1338)</f>
        <v>0</v>
      </c>
      <c r="AV1338" s="20"/>
      <c r="AW1338" s="16">
        <v>0</v>
      </c>
      <c r="AX1338" s="17">
        <f t="shared" ref="AX1338" si="14151">-1/($AX$4*$B1335)</f>
        <v>-0.93820600001501131</v>
      </c>
      <c r="AY1338" s="18">
        <v>1</v>
      </c>
      <c r="AZ1338" s="19">
        <v>0</v>
      </c>
      <c r="BA1338" s="20"/>
      <c r="BB1338" s="1">
        <f t="shared" ref="BB1338" si="14152">AR1338*AW1335+AT1338*AW1338-AS1338*AX1335-AU1338*AX1338</f>
        <v>0</v>
      </c>
      <c r="BC1338" s="4">
        <f t="shared" ref="BC1338" si="14153">(AR1338*AX1335+AS1338*AW1335+AT1338*AX1338+AU1338*AW1338)</f>
        <v>1.9204657706080597E-2</v>
      </c>
      <c r="BD1338" s="2">
        <f t="shared" ref="BD1338" si="14154">AR1338*AY1335+AT1338*AY1338-AS1338*AZ1335-AU1338*AZ1338</f>
        <v>-0.96972539188174922</v>
      </c>
      <c r="BE1338" s="3">
        <f t="shared" ref="BE1338" si="14155">(AR1338*AZ1335+AS1338*AY1335+AT1338*AZ1338+AU1338*AY1338)</f>
        <v>0</v>
      </c>
      <c r="BF1338" s="20"/>
      <c r="BG1338" s="16">
        <v>0</v>
      </c>
      <c r="BH1338" s="17">
        <v>0</v>
      </c>
      <c r="BI1338" s="18">
        <v>1</v>
      </c>
      <c r="BJ1338" s="19">
        <v>0</v>
      </c>
      <c r="BK1338" s="20"/>
      <c r="BL1338" s="1">
        <f t="shared" ref="BL1338" si="14156">BB1338*BG1335+BD1338*BG1338-BC1338*BH1335-BE1338*BH1338</f>
        <v>0</v>
      </c>
      <c r="BM1338" s="4">
        <f t="shared" ref="BM1338" si="14157">(BB1338*BH1335+BC1338*BG1335+BD1338*BH1338+BE1338*BG1338)</f>
        <v>1.9204657706080597E-2</v>
      </c>
      <c r="BN1338" s="2">
        <f t="shared" ref="BN1338" si="14158">BB1338*BI1335+BD1338*BI1338-BC1338*BJ1335-BE1338*BJ1338</f>
        <v>-0.94806916237002314</v>
      </c>
      <c r="BO1338" s="3">
        <f t="shared" ref="BO1338" si="14159">(BB1338*BJ1335+BC1338*BI1335+BD1338*BJ1338+BE1338*BI1338)</f>
        <v>0</v>
      </c>
      <c r="BP1338" s="20"/>
      <c r="BQ1338" s="16">
        <v>0</v>
      </c>
      <c r="BR1338" s="17">
        <f t="shared" ref="BR1338" si="14160">-1/($BR$4*$B1335)</f>
        <v>-0.82122168222334258</v>
      </c>
      <c r="BS1338" s="18">
        <v>1</v>
      </c>
      <c r="BT1338" s="19">
        <v>0</v>
      </c>
      <c r="BU1338" s="20"/>
      <c r="BV1338" s="1">
        <f t="shared" ref="BV1338" si="14161">BL1338*BQ1335+BN1338*BQ1338-BM1338*BR1335-BO1338*BR1338</f>
        <v>0</v>
      </c>
      <c r="BW1338" s="4">
        <f t="shared" ref="BW1338" si="14162">(BL1338*BR1335+BM1338*BQ1335+BN1338*BR1338+BO1338*BQ1338)</f>
        <v>0.79777961009166631</v>
      </c>
      <c r="BX1338" s="2">
        <f t="shared" ref="BX1338" si="14163">BL1338*BS1335+BN1338*BS1338-BM1338*BT1335-BO1338*BT1338</f>
        <v>-0.94806916237002314</v>
      </c>
      <c r="BY1338" s="3">
        <f t="shared" ref="BY1338" si="14164">(BL1338*BT1335+BM1338*BS1335+BN1338*BT1338+BO1338*BS1338)</f>
        <v>0</v>
      </c>
      <c r="BZ1338" s="20"/>
      <c r="CA1338" s="16">
        <v>0</v>
      </c>
      <c r="CB1338" s="17">
        <v>0</v>
      </c>
      <c r="CC1338" s="18">
        <v>1</v>
      </c>
      <c r="CD1338" s="19">
        <v>0</v>
      </c>
      <c r="CE1338" s="20"/>
      <c r="CF1338" s="1">
        <f t="shared" ref="CF1338" si="14165">BV1338*CA1335+BX1338*CA1338-BW1338*CB1335-BY1338*CB1338</f>
        <v>0</v>
      </c>
      <c r="CG1338" s="4">
        <f t="shared" ref="CG1338" si="14166">(BV1338*CB1335+BW1338*CA1335+BX1338*CB1338+BY1338*CA1338)</f>
        <v>0.79777961009166631</v>
      </c>
      <c r="CH1338" s="2">
        <f t="shared" ref="CH1338" si="14167">BV1338*CC1335+BX1338*CC1338-BW1338*CD1335-BY1338*CD1338</f>
        <v>-0.47723105733133275</v>
      </c>
      <c r="CI1338" s="3">
        <f t="shared" ref="CI1338" si="14168">(BV1338*CD1335+BW1338*CC1335+BX1338*CD1338+BY1338*CC1338)</f>
        <v>0</v>
      </c>
      <c r="CK1338" s="16">
        <f t="shared" ref="CK1338" si="14169">1/$CL$4</f>
        <v>1</v>
      </c>
      <c r="CL1338" s="17">
        <v>0</v>
      </c>
      <c r="CM1338" s="18">
        <v>1</v>
      </c>
      <c r="CN1338" s="19">
        <v>0</v>
      </c>
      <c r="CP1338" s="1">
        <f t="shared" ref="CP1338" si="14170">CF1338*CK1335+CH1338*CK1338-CG1338*CL1335-CI1338*CL1338</f>
        <v>-0.47723105733133275</v>
      </c>
      <c r="CQ1338" s="4">
        <f t="shared" ref="CQ1338" si="14171">(CF1338*CL1335+CG1338*CK1335+CH1338*CL1338+CI1338*CK1338)</f>
        <v>0.79777961009166631</v>
      </c>
      <c r="CR1338" s="2">
        <f t="shared" ref="CR1338" si="14172">CF1338*CM1335+CH1338*CM1338-CG1338*CN1335-CI1338*CN1338</f>
        <v>-0.47723105733133275</v>
      </c>
      <c r="CS1338" s="3">
        <f t="shared" ref="CS1338" si="14173">(CF1338*CN1335+CG1338*CM1335+CH1338*CN1338+CI1338*CM1338)</f>
        <v>0</v>
      </c>
      <c r="CU1338" s="39">
        <f t="shared" ref="CU1338" si="14174">(180/PI())*ATAN(-1*(CQ1335/CP1335))</f>
        <v>63.756362424219503</v>
      </c>
      <c r="CW1338" s="54">
        <f t="shared" ref="CW1338" si="14175">20*LOG(((1-(10^(CU1335/20)^2)*(1-((1-CW1335)/(1+CW1335))^2))^0.5))</f>
        <v>-18.962268019381348</v>
      </c>
    </row>
    <row r="1339" spans="1:101" ht="18" customHeight="1">
      <c r="E1339" s="20"/>
      <c r="F1339" s="20"/>
      <c r="G1339" s="20"/>
      <c r="H1339" s="20"/>
      <c r="I1339" s="20"/>
      <c r="J1339" s="20"/>
      <c r="K1339" s="20"/>
      <c r="L1339" s="20"/>
      <c r="M1339" s="20"/>
      <c r="N1339" s="20"/>
      <c r="O1339" s="20"/>
      <c r="P1339" s="20"/>
      <c r="Q1339" s="20"/>
      <c r="R1339" s="20"/>
      <c r="S1339" s="20"/>
      <c r="T1339" s="20"/>
      <c r="U1339" s="20"/>
      <c r="V1339" s="20"/>
      <c r="W1339" s="20"/>
      <c r="X1339" s="20"/>
      <c r="Y1339" s="20"/>
      <c r="Z1339" s="20"/>
      <c r="AA1339" s="20"/>
      <c r="AB1339" s="30"/>
      <c r="AC1339" s="20"/>
      <c r="AD1339" s="20"/>
      <c r="AE1339" s="20"/>
      <c r="AF1339" s="20"/>
      <c r="AG1339" s="20"/>
      <c r="AH1339" s="20"/>
      <c r="AI1339" s="20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  <c r="BA1339" s="20"/>
      <c r="BB1339" s="20"/>
      <c r="BC1339" s="20"/>
      <c r="BD1339" s="20"/>
      <c r="BE1339" s="20"/>
      <c r="BF1339" s="20"/>
      <c r="BG1339" s="20"/>
      <c r="BH1339" s="20"/>
      <c r="BI1339" s="20"/>
      <c r="BJ1339" s="20"/>
      <c r="BK1339" s="20"/>
      <c r="BL1339" s="20"/>
      <c r="BM1339" s="20"/>
      <c r="BN1339" s="20"/>
      <c r="BO1339" s="20"/>
      <c r="BP1339" s="20"/>
      <c r="BQ1339" s="20"/>
      <c r="BR1339" s="20"/>
      <c r="BS1339" s="20"/>
      <c r="BT1339" s="20"/>
      <c r="BU1339" s="20"/>
      <c r="BV1339" s="20"/>
      <c r="BW1339" s="20"/>
      <c r="BX1339" s="20"/>
      <c r="BY1339" s="20"/>
      <c r="BZ1339" s="20"/>
      <c r="CA1339" s="20"/>
      <c r="CB1339" s="20"/>
      <c r="CC1339" s="20"/>
      <c r="CD1339" s="20"/>
      <c r="CE1339" s="20"/>
      <c r="CF1339" s="20"/>
      <c r="CG1339" s="20"/>
      <c r="CH1339" s="20"/>
      <c r="CI1339" s="20"/>
      <c r="CJ1339" s="20"/>
      <c r="CK1339" s="20"/>
      <c r="CL1339" s="20"/>
    </row>
    <row r="1340" spans="1:101" ht="18" customHeight="1"/>
    <row r="1341" spans="1:101" ht="18" customHeight="1" thickBot="1">
      <c r="A1341" s="23"/>
      <c r="B1341" s="23"/>
      <c r="C1341" s="23"/>
      <c r="D1341" s="20" t="s">
        <v>15</v>
      </c>
      <c r="E1341" s="20"/>
      <c r="F1341" s="20"/>
      <c r="G1341" s="20"/>
      <c r="H1341" s="20"/>
      <c r="I1341" s="20" t="s">
        <v>16</v>
      </c>
      <c r="J1341" s="20"/>
      <c r="K1341" s="20"/>
      <c r="L1341" s="20"/>
      <c r="M1341" s="23"/>
      <c r="N1341" s="23"/>
      <c r="O1341" s="24" t="s">
        <v>17</v>
      </c>
      <c r="P1341" s="23"/>
      <c r="Q1341" s="23"/>
      <c r="R1341" s="23"/>
      <c r="S1341" s="20"/>
      <c r="T1341" s="20" t="s">
        <v>18</v>
      </c>
      <c r="U1341" s="23"/>
      <c r="V1341" s="23"/>
      <c r="W1341" s="23"/>
      <c r="X1341" s="23"/>
      <c r="Y1341" s="24" t="s">
        <v>19</v>
      </c>
      <c r="Z1341" s="23"/>
      <c r="AA1341" s="23"/>
      <c r="AB1341" s="23"/>
      <c r="AC1341" s="24" t="s">
        <v>20</v>
      </c>
      <c r="AD1341" s="20"/>
      <c r="AE1341" s="20"/>
      <c r="AF1341" s="20"/>
      <c r="AG1341" s="20"/>
      <c r="AH1341" s="23"/>
      <c r="AI1341" s="24" t="s">
        <v>21</v>
      </c>
      <c r="AJ1341" s="23"/>
      <c r="AK1341" s="23"/>
      <c r="AL1341" s="20"/>
      <c r="AM1341" s="24" t="s">
        <v>31</v>
      </c>
      <c r="AN1341" s="20"/>
      <c r="AO1341" s="23"/>
      <c r="AP1341" s="23"/>
      <c r="AQ1341" s="23"/>
      <c r="AR1341" s="23"/>
      <c r="AS1341" s="24" t="s">
        <v>91</v>
      </c>
      <c r="AT1341" s="23"/>
      <c r="AU1341" s="23"/>
      <c r="AV1341" s="23"/>
      <c r="AW1341" s="24" t="s">
        <v>32</v>
      </c>
      <c r="AX1341" s="20"/>
      <c r="AY1341" s="20"/>
      <c r="AZ1341" s="20"/>
      <c r="BA1341" s="20"/>
      <c r="BB1341" s="23"/>
      <c r="BC1341" s="24" t="s">
        <v>22</v>
      </c>
      <c r="BD1341" s="23"/>
      <c r="BE1341" s="23"/>
      <c r="BF1341" s="23"/>
      <c r="BG1341" s="24" t="s">
        <v>33</v>
      </c>
      <c r="BH1341" s="20"/>
      <c r="BI1341" s="23"/>
      <c r="BJ1341" s="23"/>
      <c r="BK1341" s="23"/>
      <c r="BL1341" s="23"/>
      <c r="BM1341" s="24" t="s">
        <v>34</v>
      </c>
      <c r="BN1341" s="23"/>
      <c r="BO1341" s="23"/>
      <c r="BP1341" s="23"/>
      <c r="BQ1341" s="24" t="s">
        <v>89</v>
      </c>
      <c r="BR1341" s="20"/>
      <c r="BS1341" s="20"/>
      <c r="BT1341" s="20"/>
      <c r="BU1341" s="20"/>
      <c r="BV1341" s="23"/>
      <c r="BW1341" s="24" t="s">
        <v>35</v>
      </c>
      <c r="BX1341" s="23"/>
      <c r="BY1341" s="23"/>
      <c r="BZ1341" s="23"/>
      <c r="CA1341" s="24" t="s">
        <v>90</v>
      </c>
      <c r="CB1341" s="20"/>
      <c r="CC1341" s="23"/>
      <c r="CD1341" s="23"/>
      <c r="CE1341" s="23"/>
      <c r="CF1341" s="23"/>
      <c r="CG1341" s="24" t="s">
        <v>92</v>
      </c>
      <c r="CH1341" s="23"/>
      <c r="CI1341" s="23"/>
      <c r="CJ1341" s="23"/>
      <c r="CK1341" s="24" t="s">
        <v>36</v>
      </c>
      <c r="CL1341" s="24"/>
      <c r="CM1341" s="23"/>
      <c r="CN1341" s="23"/>
      <c r="CO1341" s="23"/>
      <c r="CP1341" s="23"/>
      <c r="CQ1341" s="24" t="s">
        <v>93</v>
      </c>
      <c r="CR1341" s="23"/>
      <c r="CS1341" s="23"/>
    </row>
    <row r="1342" spans="1:101" ht="18" customHeight="1" thickBot="1">
      <c r="A1342" s="23"/>
      <c r="B1342" s="33"/>
      <c r="C1342" s="23"/>
      <c r="D1342" s="7" t="s">
        <v>2</v>
      </c>
      <c r="E1342" s="8"/>
      <c r="F1342" s="8" t="s">
        <v>3</v>
      </c>
      <c r="G1342" s="9"/>
      <c r="H1342" s="10"/>
      <c r="I1342" s="7" t="s">
        <v>4</v>
      </c>
      <c r="J1342" s="8"/>
      <c r="K1342" s="8" t="s">
        <v>5</v>
      </c>
      <c r="L1342" s="9"/>
      <c r="M1342" s="23"/>
      <c r="N1342" s="251" t="s">
        <v>79</v>
      </c>
      <c r="O1342" s="252"/>
      <c r="P1342" s="253" t="s">
        <v>80</v>
      </c>
      <c r="Q1342" s="254"/>
      <c r="R1342" s="23"/>
      <c r="S1342" s="7" t="s">
        <v>11</v>
      </c>
      <c r="T1342" s="8"/>
      <c r="U1342" s="8" t="s">
        <v>12</v>
      </c>
      <c r="V1342" s="9"/>
      <c r="W1342" s="20"/>
      <c r="X1342" s="251" t="s">
        <v>79</v>
      </c>
      <c r="Y1342" s="252"/>
      <c r="Z1342" s="253" t="s">
        <v>80</v>
      </c>
      <c r="AA1342" s="254"/>
      <c r="AB1342" s="20"/>
      <c r="AC1342" s="7" t="s">
        <v>4</v>
      </c>
      <c r="AD1342" s="8"/>
      <c r="AE1342" s="8" t="s">
        <v>5</v>
      </c>
      <c r="AF1342" s="9"/>
      <c r="AG1342" s="20"/>
      <c r="AH1342" s="251" t="s">
        <v>0</v>
      </c>
      <c r="AI1342" s="252"/>
      <c r="AJ1342" s="253" t="s">
        <v>1</v>
      </c>
      <c r="AK1342" s="254"/>
      <c r="AL1342" s="20"/>
      <c r="AM1342" s="7" t="s">
        <v>11</v>
      </c>
      <c r="AN1342" s="8"/>
      <c r="AO1342" s="8" t="s">
        <v>12</v>
      </c>
      <c r="AP1342" s="9"/>
      <c r="AQ1342" s="23"/>
      <c r="AR1342" s="251" t="s">
        <v>0</v>
      </c>
      <c r="AS1342" s="252"/>
      <c r="AT1342" s="253" t="s">
        <v>1</v>
      </c>
      <c r="AU1342" s="254"/>
      <c r="AV1342" s="36"/>
      <c r="AW1342" s="7" t="s">
        <v>4</v>
      </c>
      <c r="AX1342" s="8"/>
      <c r="AY1342" s="8" t="s">
        <v>5</v>
      </c>
      <c r="AZ1342" s="9"/>
      <c r="BA1342" s="20"/>
      <c r="BB1342" s="251" t="s">
        <v>0</v>
      </c>
      <c r="BC1342" s="252"/>
      <c r="BD1342" s="253" t="s">
        <v>1</v>
      </c>
      <c r="BE1342" s="254"/>
      <c r="BF1342" s="36"/>
      <c r="BG1342" s="7" t="s">
        <v>11</v>
      </c>
      <c r="BH1342" s="8"/>
      <c r="BI1342" s="8" t="s">
        <v>12</v>
      </c>
      <c r="BJ1342" s="9"/>
      <c r="BK1342" s="36"/>
      <c r="BL1342" s="251" t="s">
        <v>0</v>
      </c>
      <c r="BM1342" s="252"/>
      <c r="BN1342" s="253" t="s">
        <v>1</v>
      </c>
      <c r="BO1342" s="254"/>
      <c r="BP1342" s="36"/>
      <c r="BQ1342" s="7" t="s">
        <v>4</v>
      </c>
      <c r="BR1342" s="8"/>
      <c r="BS1342" s="8" t="s">
        <v>5</v>
      </c>
      <c r="BT1342" s="9"/>
      <c r="BU1342" s="20"/>
      <c r="BV1342" s="251" t="s">
        <v>0</v>
      </c>
      <c r="BW1342" s="252"/>
      <c r="BX1342" s="253" t="s">
        <v>1</v>
      </c>
      <c r="BY1342" s="254"/>
      <c r="BZ1342" s="36"/>
      <c r="CA1342" s="7" t="s">
        <v>11</v>
      </c>
      <c r="CB1342" s="8"/>
      <c r="CC1342" s="8" t="s">
        <v>12</v>
      </c>
      <c r="CD1342" s="9"/>
      <c r="CE1342" s="36"/>
      <c r="CF1342" s="251" t="s">
        <v>0</v>
      </c>
      <c r="CG1342" s="252"/>
      <c r="CH1342" s="253" t="s">
        <v>1</v>
      </c>
      <c r="CI1342" s="254"/>
      <c r="CJ1342" s="23"/>
      <c r="CK1342" s="7" t="s">
        <v>23</v>
      </c>
      <c r="CL1342" s="8"/>
      <c r="CM1342" s="8" t="s">
        <v>24</v>
      </c>
      <c r="CN1342" s="9"/>
      <c r="CO1342" s="23"/>
      <c r="CP1342" s="251" t="s">
        <v>0</v>
      </c>
      <c r="CQ1342" s="252"/>
      <c r="CR1342" s="253" t="s">
        <v>1</v>
      </c>
      <c r="CS1342" s="254"/>
      <c r="CU1342" s="26" t="s">
        <v>25</v>
      </c>
      <c r="CW1342" s="50" t="s">
        <v>44</v>
      </c>
    </row>
    <row r="1343" spans="1:101" ht="18" customHeight="1" thickTop="1" thickBot="1">
      <c r="B1343" s="34">
        <v>1.79</v>
      </c>
      <c r="D1343" s="11">
        <v>1</v>
      </c>
      <c r="E1343" s="12">
        <v>0</v>
      </c>
      <c r="F1343" s="13">
        <v>0</v>
      </c>
      <c r="G1343" s="40">
        <f t="shared" ref="G1343" si="14176">-1/($E$4*$B1343)</f>
        <v>-0.58688855749248348</v>
      </c>
      <c r="H1343" s="10"/>
      <c r="I1343" s="11">
        <v>1</v>
      </c>
      <c r="J1343" s="12">
        <v>0</v>
      </c>
      <c r="K1343" s="13">
        <v>0</v>
      </c>
      <c r="L1343" s="14">
        <v>0</v>
      </c>
      <c r="N1343" s="1">
        <f t="shared" ref="N1343" si="14177">D1343*I1343+F1343*I1346-E1343*J1343-G1343*J1346</f>
        <v>0.52072693683705995</v>
      </c>
      <c r="O1343" s="4">
        <f t="shared" ref="O1343" si="14178">(D1343*J1343+E1343*I1343+F1343*J1346+G1343*I1346)</f>
        <v>0</v>
      </c>
      <c r="P1343" s="2">
        <f t="shared" ref="P1343" si="14179">D1343*K1343+F1343*K1346-E1343*L1343-G1343*L1346</f>
        <v>0</v>
      </c>
      <c r="Q1343" s="3">
        <f t="shared" ref="Q1343" si="14180">(D1343*L1343+E1343*K1343+F1343*L1346+G1343*K1346)</f>
        <v>-0.58688855749248348</v>
      </c>
      <c r="S1343" s="11">
        <v>1</v>
      </c>
      <c r="T1343" s="12">
        <v>0</v>
      </c>
      <c r="U1343" s="13">
        <v>0</v>
      </c>
      <c r="V1343" s="40">
        <f t="shared" ref="V1343" si="14181">-1/($T$4*$B1343)</f>
        <v>-1.1213553148877859</v>
      </c>
      <c r="W1343" s="20"/>
      <c r="X1343" s="1">
        <f t="shared" ref="X1343" si="14182">N1343*S1343+P1343*S1346-O1343*T1343-Q1343*T1346</f>
        <v>0.52072693683705995</v>
      </c>
      <c r="Y1343" s="4">
        <f t="shared" ref="Y1343" si="14183">(N1343*T1343+O1343*S1343+P1343*T1346+Q1343*S1346)</f>
        <v>0</v>
      </c>
      <c r="Z1343" s="2">
        <f t="shared" ref="Z1343" si="14184">N1343*U1343+P1343*U1346-O1343*V1343-Q1343*V1346</f>
        <v>0</v>
      </c>
      <c r="AA1343" s="3">
        <f t="shared" ref="AA1343" si="14185">(N1343*V1343+O1343*U1343+P1343*V1346+Q1343*U1346)</f>
        <v>-1.1708084757199571</v>
      </c>
      <c r="AB1343" s="20"/>
      <c r="AC1343" s="11">
        <v>1</v>
      </c>
      <c r="AD1343" s="12">
        <v>0</v>
      </c>
      <c r="AE1343" s="13">
        <v>0</v>
      </c>
      <c r="AF1343" s="14">
        <v>0</v>
      </c>
      <c r="AG1343" s="20"/>
      <c r="AH1343" s="1">
        <f t="shared" ref="AH1343" si="14186">X1343*AC1343+Z1343*AC1346-Y1343*AD1343-AA1343*AD1346</f>
        <v>-0.5715959544949123</v>
      </c>
      <c r="AI1343" s="4">
        <f t="shared" ref="AI1343" si="14187">(X1343*AD1343+Y1343*AC1343+Z1343*AD1346+AA1343*AC1346)</f>
        <v>0</v>
      </c>
      <c r="AJ1343" s="2">
        <f t="shared" ref="AJ1343" si="14188">X1343*AE1343+Z1343*AE1346-Y1343*AF1343-AA1343*AF1346</f>
        <v>0</v>
      </c>
      <c r="AK1343" s="3">
        <f t="shared" ref="AK1343" si="14189">(X1343*AF1343+Y1343*AE1343+Z1343*AF1346+AA1343*AE1346)</f>
        <v>-1.1708084757199571</v>
      </c>
      <c r="AL1343" s="20"/>
      <c r="AM1343" s="11">
        <v>1</v>
      </c>
      <c r="AN1343" s="12">
        <v>0</v>
      </c>
      <c r="AO1343" s="13">
        <v>0</v>
      </c>
      <c r="AP1343" s="40">
        <f t="shared" ref="AP1343" si="14190">-1/($AN$4*$B1343)</f>
        <v>-1.1653300331186796</v>
      </c>
      <c r="AR1343" s="1">
        <f t="shared" ref="AR1343" si="14191">AH1343*AM1343+AJ1343*AM1346-AI1343*AN1343-AK1343*AN1346</f>
        <v>-0.5715959544949123</v>
      </c>
      <c r="AS1343" s="4">
        <f t="shared" ref="AS1343" si="14192">(AH1343*AN1343+AI1343*AM1343+AJ1343*AN1346+AK1343*AM1346)</f>
        <v>0</v>
      </c>
      <c r="AT1343" s="2">
        <f t="shared" ref="AT1343" si="14193">AH1343*AO1343+AJ1343*AO1346-AI1343*AP1343-AK1343*AP1346</f>
        <v>0</v>
      </c>
      <c r="AU1343" s="3">
        <f t="shared" ref="AU1343" si="14194">(AH1343*AP1343+AI1343*AO1343+AJ1343*AP1346+AK1343*AO1346)</f>
        <v>-0.50471054313789765</v>
      </c>
      <c r="AV1343" s="20"/>
      <c r="AW1343" s="11">
        <v>1</v>
      </c>
      <c r="AX1343" s="12">
        <v>0</v>
      </c>
      <c r="AY1343" s="13">
        <v>0</v>
      </c>
      <c r="AZ1343" s="14">
        <v>0</v>
      </c>
      <c r="BA1343" s="20"/>
      <c r="BB1343" s="1">
        <f t="shared" ref="BB1343" si="14195">AR1343*AW1343+AT1343*AW1346-AS1343*AX1343-AU1343*AX1346</f>
        <v>-1.0424730374670927</v>
      </c>
      <c r="BC1343" s="4">
        <f t="shared" ref="BC1343" si="14196">(AR1343*AX1343+AS1343*AW1343+AT1343*AX1346+AU1343*AW1346)</f>
        <v>0</v>
      </c>
      <c r="BD1343" s="2">
        <f t="shared" ref="BD1343" si="14197">AR1343*AY1343+AT1343*AY1346-AS1343*AZ1343-AU1343*AZ1346</f>
        <v>0</v>
      </c>
      <c r="BE1343" s="3">
        <f t="shared" ref="BE1343" si="14198">(AR1343*AZ1343+AS1343*AY1343+AT1343*AZ1346+AU1343*AY1346)</f>
        <v>-0.50471054313789765</v>
      </c>
      <c r="BF1343" s="20"/>
      <c r="BG1343" s="11">
        <v>1</v>
      </c>
      <c r="BH1343" s="12">
        <v>0</v>
      </c>
      <c r="BI1343" s="13">
        <v>0</v>
      </c>
      <c r="BJ1343" s="40">
        <f t="shared" ref="BJ1343" si="14199">-1/($BH$4*$B1343)</f>
        <v>-1.1213553148877859</v>
      </c>
      <c r="BK1343" s="20"/>
      <c r="BL1343" s="1">
        <f t="shared" ref="BL1343" si="14200">BB1343*BG1343+BD1343*BG1346-BC1343*BH1343-BE1343*BH1346</f>
        <v>-1.0424730374670927</v>
      </c>
      <c r="BM1343" s="4">
        <f t="shared" ref="BM1343" si="14201">(BB1343*BH1343+BC1343*BG1343+BD1343*BH1346+BE1343*BG1346)</f>
        <v>0</v>
      </c>
      <c r="BN1343" s="2">
        <f t="shared" ref="BN1343" si="14202">BB1343*BI1343+BD1343*BI1346-BC1343*BJ1343-BE1343*BJ1346</f>
        <v>0</v>
      </c>
      <c r="BO1343" s="3">
        <f t="shared" ref="BO1343" si="14203">(BB1343*BJ1343+BC1343*BI1343+BD1343*BJ1346+BE1343*BI1346)</f>
        <v>0.66427213805304086</v>
      </c>
      <c r="BP1343" s="20"/>
      <c r="BQ1343" s="11">
        <v>1</v>
      </c>
      <c r="BR1343" s="12">
        <v>0</v>
      </c>
      <c r="BS1343" s="13">
        <v>0</v>
      </c>
      <c r="BT1343" s="14">
        <v>0</v>
      </c>
      <c r="BU1343" s="20"/>
      <c r="BV1343" s="1">
        <f t="shared" ref="BV1343" si="14204">BL1343*BQ1343+BN1343*BQ1346-BM1343*BR1343-BO1343*BR1346</f>
        <v>-0.5000059228606647</v>
      </c>
      <c r="BW1343" s="4">
        <f t="shared" ref="BW1343" si="14205">(BL1343*BR1343+BM1343*BQ1343+BN1343*BR1346+BO1343*BQ1346)</f>
        <v>0</v>
      </c>
      <c r="BX1343" s="2">
        <f t="shared" ref="BX1343" si="14206">BL1343*BS1343+BN1343*BS1346-BM1343*BT1343-BO1343*BT1346</f>
        <v>0</v>
      </c>
      <c r="BY1343" s="3">
        <f t="shared" ref="BY1343" si="14207">(BL1343*BT1343+BM1343*BS1343+BN1343*BT1346+BO1343*BS1346)</f>
        <v>0.66427213805304086</v>
      </c>
      <c r="BZ1343" s="20"/>
      <c r="CA1343" s="11">
        <v>1</v>
      </c>
      <c r="CB1343" s="12">
        <v>0</v>
      </c>
      <c r="CC1343" s="13">
        <v>0</v>
      </c>
      <c r="CD1343" s="40">
        <f t="shared" ref="CD1343" si="14208">-1/($CB$4*$B1343)</f>
        <v>-0.58688855749248348</v>
      </c>
      <c r="CE1343" s="20"/>
      <c r="CF1343" s="1">
        <f t="shared" ref="CF1343" si="14209">BV1343*CA1343+BX1343*CA1346-BW1343*CB1343-BY1343*CB1346</f>
        <v>-0.5000059228606647</v>
      </c>
      <c r="CG1343" s="4">
        <f t="shared" ref="CG1343" si="14210">(BV1343*CB1343+BW1343*CA1343+BX1343*CB1346+BY1343*CA1346)</f>
        <v>0</v>
      </c>
      <c r="CH1343" s="2">
        <f t="shared" ref="CH1343" si="14211">BV1343*CC1343+BX1343*CC1346-BW1343*CD1343-BY1343*CD1346</f>
        <v>0</v>
      </c>
      <c r="CI1343" s="3">
        <f t="shared" ref="CI1343" si="14212">(BV1343*CD1343+BW1343*CC1343+BX1343*CD1346+BY1343*CC1346)</f>
        <v>0.95771989285843429</v>
      </c>
      <c r="CJ1343" s="28"/>
      <c r="CK1343" s="11">
        <v>1</v>
      </c>
      <c r="CL1343" s="12">
        <v>0</v>
      </c>
      <c r="CM1343" s="13">
        <v>0</v>
      </c>
      <c r="CN1343" s="14">
        <v>0</v>
      </c>
      <c r="CP1343" s="1">
        <f t="shared" ref="CP1343" si="14213">CF1343*CK1343+CH1343*CK1346-CG1343*CL1343-CI1343*CL1346</f>
        <v>-0.5000059228606647</v>
      </c>
      <c r="CQ1343" s="4">
        <f t="shared" ref="CQ1343" si="14214">(CF1343*CL1343+CG1343*CK1343+CH1343*CL1346+CI1343*CK1346)</f>
        <v>0.95771989285843429</v>
      </c>
      <c r="CR1343" s="2">
        <f t="shared" ref="CR1343" si="14215">CF1343*CM1343+CH1343*CM1346-CG1343*CN1343-CI1343*CN1346</f>
        <v>0</v>
      </c>
      <c r="CS1343" s="3">
        <f t="shared" ref="CS1343" si="14216">(CF1343*CN1343+CG1343*CM1343+CH1343*CN1346+CI1343*CM1346)</f>
        <v>0.95771989285843429</v>
      </c>
      <c r="CU1343" s="29">
        <f t="shared" ref="CU1343" si="14217">20*LOG(((1+$CL$4)/$CL$4)/((CP1343+CP1346)^2+(CQ1343+CQ1346)^2)^0.5)</f>
        <v>-3.2979410796665339E-2</v>
      </c>
      <c r="CW1343" s="51">
        <f t="shared" ref="CW1343" si="14218">((CP1343^2+CQ1343^2)^0.5)/((CP1346^2+CQ1346^2)^0.5)</f>
        <v>1.1628097525654491</v>
      </c>
    </row>
    <row r="1344" spans="1:101" ht="18" customHeight="1" thickBot="1">
      <c r="D1344" s="11"/>
      <c r="E1344" s="13"/>
      <c r="F1344" s="13"/>
      <c r="G1344" s="15"/>
      <c r="H1344" s="10"/>
      <c r="I1344" s="11"/>
      <c r="J1344" s="13"/>
      <c r="K1344" s="13"/>
      <c r="L1344" s="15"/>
      <c r="N1344" s="5"/>
      <c r="Q1344" s="6"/>
      <c r="S1344" s="11"/>
      <c r="T1344" s="13"/>
      <c r="U1344" s="13"/>
      <c r="V1344" s="15"/>
      <c r="W1344" s="20"/>
      <c r="X1344" s="5"/>
      <c r="AA1344" s="6"/>
      <c r="AB1344" s="20"/>
      <c r="AC1344" s="11"/>
      <c r="AD1344" s="13"/>
      <c r="AE1344" s="13"/>
      <c r="AF1344" s="15"/>
      <c r="AG1344" s="20"/>
      <c r="AH1344" s="5"/>
      <c r="AK1344" s="6"/>
      <c r="AL1344" s="20"/>
      <c r="AM1344" s="11"/>
      <c r="AN1344" s="13"/>
      <c r="AO1344" s="13"/>
      <c r="AP1344" s="15"/>
      <c r="AR1344" s="5"/>
      <c r="AU1344" s="6"/>
      <c r="AW1344" s="11"/>
      <c r="AX1344" s="13"/>
      <c r="AY1344" s="13"/>
      <c r="AZ1344" s="15"/>
      <c r="BA1344" s="20"/>
      <c r="BB1344" s="5"/>
      <c r="BE1344" s="6"/>
      <c r="BG1344" s="11"/>
      <c r="BH1344" s="13"/>
      <c r="BI1344" s="13"/>
      <c r="BJ1344" s="15"/>
      <c r="BL1344" s="5"/>
      <c r="BO1344" s="6"/>
      <c r="BQ1344" s="11"/>
      <c r="BR1344" s="13"/>
      <c r="BS1344" s="13"/>
      <c r="BT1344" s="15"/>
      <c r="BU1344" s="20"/>
      <c r="BV1344" s="5"/>
      <c r="BY1344" s="6"/>
      <c r="CA1344" s="11"/>
      <c r="CB1344" s="13"/>
      <c r="CC1344" s="13"/>
      <c r="CD1344" s="15"/>
      <c r="CF1344" s="5"/>
      <c r="CI1344" s="6"/>
      <c r="CK1344" s="11"/>
      <c r="CL1344" s="13"/>
      <c r="CM1344" s="13"/>
      <c r="CN1344" s="15"/>
      <c r="CP1344" s="5"/>
      <c r="CS1344" s="6"/>
      <c r="CW1344" s="52"/>
    </row>
    <row r="1345" spans="1:101" ht="18" customHeight="1" thickBot="1">
      <c r="D1345" s="11" t="s">
        <v>6</v>
      </c>
      <c r="E1345" s="13"/>
      <c r="F1345" s="13" t="s">
        <v>7</v>
      </c>
      <c r="G1345" s="15"/>
      <c r="H1345" s="10"/>
      <c r="I1345" s="11" t="s">
        <v>8</v>
      </c>
      <c r="J1345" s="13"/>
      <c r="K1345" s="13" t="s">
        <v>9</v>
      </c>
      <c r="L1345" s="15"/>
      <c r="N1345" s="251" t="s">
        <v>26</v>
      </c>
      <c r="O1345" s="252"/>
      <c r="P1345" s="253" t="s">
        <v>27</v>
      </c>
      <c r="Q1345" s="254"/>
      <c r="S1345" s="11" t="s">
        <v>13</v>
      </c>
      <c r="T1345" s="13"/>
      <c r="U1345" s="13" t="s">
        <v>14</v>
      </c>
      <c r="V1345" s="15"/>
      <c r="W1345" s="20"/>
      <c r="X1345" s="251" t="s">
        <v>26</v>
      </c>
      <c r="Y1345" s="252"/>
      <c r="Z1345" s="253" t="s">
        <v>27</v>
      </c>
      <c r="AA1345" s="254"/>
      <c r="AB1345" s="20"/>
      <c r="AC1345" s="11" t="s">
        <v>8</v>
      </c>
      <c r="AD1345" s="13"/>
      <c r="AE1345" s="13" t="s">
        <v>9</v>
      </c>
      <c r="AF1345" s="15"/>
      <c r="AG1345" s="20"/>
      <c r="AH1345" s="251" t="s">
        <v>26</v>
      </c>
      <c r="AI1345" s="252"/>
      <c r="AJ1345" s="253" t="s">
        <v>27</v>
      </c>
      <c r="AK1345" s="254"/>
      <c r="AL1345" s="20"/>
      <c r="AM1345" s="11" t="s">
        <v>13</v>
      </c>
      <c r="AN1345" s="13"/>
      <c r="AO1345" s="13" t="s">
        <v>14</v>
      </c>
      <c r="AP1345" s="15"/>
      <c r="AR1345" s="251" t="s">
        <v>26</v>
      </c>
      <c r="AS1345" s="252"/>
      <c r="AT1345" s="253" t="s">
        <v>27</v>
      </c>
      <c r="AU1345" s="254"/>
      <c r="AV1345" s="36"/>
      <c r="AW1345" s="11" t="s">
        <v>8</v>
      </c>
      <c r="AX1345" s="13"/>
      <c r="AY1345" s="13" t="s">
        <v>9</v>
      </c>
      <c r="AZ1345" s="15"/>
      <c r="BA1345" s="20"/>
      <c r="BB1345" s="251" t="s">
        <v>26</v>
      </c>
      <c r="BC1345" s="252"/>
      <c r="BD1345" s="253" t="s">
        <v>27</v>
      </c>
      <c r="BE1345" s="254"/>
      <c r="BF1345" s="36"/>
      <c r="BG1345" s="11" t="s">
        <v>13</v>
      </c>
      <c r="BH1345" s="13"/>
      <c r="BI1345" s="13" t="s">
        <v>14</v>
      </c>
      <c r="BJ1345" s="15"/>
      <c r="BK1345" s="36"/>
      <c r="BL1345" s="251" t="s">
        <v>26</v>
      </c>
      <c r="BM1345" s="252"/>
      <c r="BN1345" s="253" t="s">
        <v>27</v>
      </c>
      <c r="BO1345" s="254"/>
      <c r="BP1345" s="36"/>
      <c r="BQ1345" s="11" t="s">
        <v>8</v>
      </c>
      <c r="BR1345" s="13"/>
      <c r="BS1345" s="13" t="s">
        <v>9</v>
      </c>
      <c r="BT1345" s="15"/>
      <c r="BU1345" s="20"/>
      <c r="BV1345" s="251" t="s">
        <v>26</v>
      </c>
      <c r="BW1345" s="252"/>
      <c r="BX1345" s="253" t="s">
        <v>27</v>
      </c>
      <c r="BY1345" s="254"/>
      <c r="BZ1345" s="36"/>
      <c r="CA1345" s="11" t="s">
        <v>13</v>
      </c>
      <c r="CB1345" s="13"/>
      <c r="CC1345" s="13" t="s">
        <v>14</v>
      </c>
      <c r="CD1345" s="15"/>
      <c r="CE1345" s="36"/>
      <c r="CF1345" s="251" t="s">
        <v>26</v>
      </c>
      <c r="CG1345" s="252"/>
      <c r="CH1345" s="253" t="s">
        <v>27</v>
      </c>
      <c r="CI1345" s="254"/>
      <c r="CK1345" s="11" t="s">
        <v>28</v>
      </c>
      <c r="CL1345" s="13"/>
      <c r="CM1345" s="13" t="s">
        <v>29</v>
      </c>
      <c r="CN1345" s="15"/>
      <c r="CP1345" s="251" t="s">
        <v>26</v>
      </c>
      <c r="CQ1345" s="252"/>
      <c r="CR1345" s="253" t="s">
        <v>27</v>
      </c>
      <c r="CS1345" s="254"/>
      <c r="CU1345" s="38" t="s">
        <v>37</v>
      </c>
      <c r="CW1345" s="53" t="s">
        <v>45</v>
      </c>
    </row>
    <row r="1346" spans="1:101" ht="18" customHeight="1" thickTop="1" thickBot="1">
      <c r="D1346" s="16">
        <v>0</v>
      </c>
      <c r="E1346" s="17">
        <v>0</v>
      </c>
      <c r="F1346" s="18">
        <v>1</v>
      </c>
      <c r="G1346" s="19">
        <v>0</v>
      </c>
      <c r="H1346" s="10"/>
      <c r="I1346" s="16">
        <v>0</v>
      </c>
      <c r="J1346" s="17">
        <f t="shared" ref="J1346" si="14219">-1/($J$4*$B1343)</f>
        <v>-0.81663385159639668</v>
      </c>
      <c r="K1346" s="18">
        <v>1</v>
      </c>
      <c r="L1346" s="19">
        <v>0</v>
      </c>
      <c r="N1346" s="1">
        <f t="shared" ref="N1346" si="14220">D1346*I1343+F1346*I1346-E1346*J1343-G1346*J1346</f>
        <v>0</v>
      </c>
      <c r="O1346" s="4">
        <f t="shared" ref="O1346" si="14221">(D1346*J1343+E1346*I1343+F1346*J1346+G1346*I1346)</f>
        <v>-0.81663385159639668</v>
      </c>
      <c r="P1346" s="2">
        <f t="shared" ref="P1346" si="14222">D1346*K1343+F1346*K1346-E1346*L1343-G1346*L1346</f>
        <v>1</v>
      </c>
      <c r="Q1346" s="3">
        <f t="shared" ref="Q1346" si="14223">(D1346*L1343+E1346*K1343+F1346*L1346+G1346*K1346)</f>
        <v>0</v>
      </c>
      <c r="S1346" s="16">
        <v>0</v>
      </c>
      <c r="T1346" s="17">
        <v>0</v>
      </c>
      <c r="U1346" s="18">
        <v>1</v>
      </c>
      <c r="V1346" s="19">
        <v>0</v>
      </c>
      <c r="W1346" s="20"/>
      <c r="X1346" s="1">
        <f t="shared" ref="X1346" si="14224">N1346*S1343+P1346*S1346-O1346*T1343-Q1346*T1346</f>
        <v>0</v>
      </c>
      <c r="Y1346" s="4">
        <f t="shared" ref="Y1346" si="14225">(N1346*T1343+O1346*S1343+P1346*T1346+Q1346*S1346)</f>
        <v>-0.81663385159639668</v>
      </c>
      <c r="Z1346" s="2">
        <f t="shared" ref="Z1346" si="14226">N1346*U1343+P1346*U1346-O1346*V1343-Q1346*V1346</f>
        <v>8.4263290195097151E-2</v>
      </c>
      <c r="AA1346" s="3">
        <f t="shared" ref="AA1346" si="14227">(N1346*V1343+O1346*U1343+P1346*V1346+Q1346*U1346)</f>
        <v>0</v>
      </c>
      <c r="AB1346" s="20"/>
      <c r="AC1346" s="16">
        <v>0</v>
      </c>
      <c r="AD1346" s="17">
        <f t="shared" ref="AD1346" si="14228">-1/($AD$4*$B1343)</f>
        <v>-0.93296462571325145</v>
      </c>
      <c r="AE1346" s="18">
        <v>1</v>
      </c>
      <c r="AF1346" s="19">
        <v>0</v>
      </c>
      <c r="AG1346" s="20"/>
      <c r="AH1346" s="1">
        <f t="shared" ref="AH1346" si="14229">X1346*AC1343+Z1346*AC1346-Y1346*AD1343-AA1346*AD1346</f>
        <v>0</v>
      </c>
      <c r="AI1346" s="4">
        <f t="shared" ref="AI1346" si="14230">(X1346*AD1343+Y1346*AC1343+Z1346*AD1346+AA1346*AC1346)</f>
        <v>-0.89524852059463256</v>
      </c>
      <c r="AJ1346" s="2">
        <f t="shared" ref="AJ1346" si="14231">X1346*AE1343+Z1346*AE1346-Y1346*AF1343-AA1346*AF1346</f>
        <v>8.4263290195097151E-2</v>
      </c>
      <c r="AK1346" s="3">
        <f t="shared" ref="AK1346" si="14232">(X1346*AF1343+Y1346*AE1343+Z1346*AF1346+AA1346*AE1346)</f>
        <v>0</v>
      </c>
      <c r="AL1346" s="20"/>
      <c r="AM1346" s="16">
        <v>0</v>
      </c>
      <c r="AN1346" s="17">
        <v>0</v>
      </c>
      <c r="AO1346" s="18">
        <v>1</v>
      </c>
      <c r="AP1346" s="19">
        <v>0</v>
      </c>
      <c r="AR1346" s="1">
        <f t="shared" ref="AR1346" si="14233">AH1346*AM1343+AJ1346*AM1346-AI1346*AN1343-AK1346*AN1346</f>
        <v>0</v>
      </c>
      <c r="AS1346" s="4">
        <f t="shared" ref="AS1346" si="14234">(AH1346*AN1343+AI1346*AM1343+AJ1346*AN1346+AK1346*AM1346)</f>
        <v>-0.89524852059463256</v>
      </c>
      <c r="AT1346" s="2">
        <f t="shared" ref="AT1346" si="14235">AH1346*AO1343+AJ1346*AO1346-AI1346*AP1343-AK1346*AP1346</f>
        <v>-0.95899669795889497</v>
      </c>
      <c r="AU1346" s="3">
        <f t="shared" ref="AU1346" si="14236">(AH1346*AP1343+AI1346*AO1343+AJ1346*AP1346+AK1346*AO1346)</f>
        <v>0</v>
      </c>
      <c r="AV1346" s="20"/>
      <c r="AW1346" s="16">
        <v>0</v>
      </c>
      <c r="AX1346" s="17">
        <f t="shared" ref="AX1346" si="14237">-1/($AX$4*$B1343)</f>
        <v>-0.93296462571325145</v>
      </c>
      <c r="AY1346" s="18">
        <v>1</v>
      </c>
      <c r="AZ1346" s="19">
        <v>0</v>
      </c>
      <c r="BA1346" s="20"/>
      <c r="BB1346" s="1">
        <f t="shared" ref="BB1346" si="14238">AR1346*AW1343+AT1346*AW1346-AS1346*AX1343-AU1346*AX1346</f>
        <v>0</v>
      </c>
      <c r="BC1346" s="4">
        <f t="shared" ref="BC1346" si="14239">(AR1346*AX1343+AS1346*AW1343+AT1346*AX1346+AU1346*AW1346)</f>
        <v>-5.3852522316810703E-4</v>
      </c>
      <c r="BD1346" s="2">
        <f t="shared" ref="BD1346" si="14240">AR1346*AY1343+AT1346*AY1346-AS1346*AZ1343-AU1346*AZ1346</f>
        <v>-0.95899669795889497</v>
      </c>
      <c r="BE1346" s="3">
        <f t="shared" ref="BE1346" si="14241">(AR1346*AZ1343+AS1346*AY1343+AT1346*AZ1346+AU1346*AY1346)</f>
        <v>0</v>
      </c>
      <c r="BF1346" s="20"/>
      <c r="BG1346" s="16">
        <v>0</v>
      </c>
      <c r="BH1346" s="17">
        <v>0</v>
      </c>
      <c r="BI1346" s="18">
        <v>1</v>
      </c>
      <c r="BJ1346" s="19">
        <v>0</v>
      </c>
      <c r="BK1346" s="20"/>
      <c r="BL1346" s="1">
        <f t="shared" ref="BL1346" si="14242">BB1346*BG1343+BD1346*BG1346-BC1346*BH1343-BE1346*BH1346</f>
        <v>0</v>
      </c>
      <c r="BM1346" s="4">
        <f t="shared" ref="BM1346" si="14243">(BB1346*BH1343+BC1346*BG1343+BD1346*BH1346+BE1346*BG1346)</f>
        <v>-5.3852522316810703E-4</v>
      </c>
      <c r="BN1346" s="2">
        <f t="shared" ref="BN1346" si="14244">BB1346*BI1343+BD1346*BI1346-BC1346*BJ1343-BE1346*BJ1346</f>
        <v>-0.95960057608009564</v>
      </c>
      <c r="BO1346" s="3">
        <f t="shared" ref="BO1346" si="14245">(BB1346*BJ1343+BC1346*BI1343+BD1346*BJ1346+BE1346*BI1346)</f>
        <v>0</v>
      </c>
      <c r="BP1346" s="20"/>
      <c r="BQ1346" s="16">
        <v>0</v>
      </c>
      <c r="BR1346" s="17">
        <f t="shared" ref="BR1346" si="14246">-1/($BR$4*$B1343)</f>
        <v>-0.81663385159639668</v>
      </c>
      <c r="BS1346" s="18">
        <v>1</v>
      </c>
      <c r="BT1346" s="19">
        <v>0</v>
      </c>
      <c r="BU1346" s="20"/>
      <c r="BV1346" s="1">
        <f t="shared" ref="BV1346" si="14247">BL1346*BQ1343+BN1346*BQ1346-BM1346*BR1343-BO1346*BR1346</f>
        <v>0</v>
      </c>
      <c r="BW1346" s="4">
        <f t="shared" ref="BW1346" si="14248">(BL1346*BR1343+BM1346*BQ1343+BN1346*BR1346+BO1346*BQ1346)</f>
        <v>0.78310378921524149</v>
      </c>
      <c r="BX1346" s="2">
        <f t="shared" ref="BX1346" si="14249">BL1346*BS1343+BN1346*BS1346-BM1346*BT1343-BO1346*BT1346</f>
        <v>-0.95960057608009564</v>
      </c>
      <c r="BY1346" s="3">
        <f t="shared" ref="BY1346" si="14250">(BL1346*BT1343+BM1346*BS1343+BN1346*BT1346+BO1346*BS1346)</f>
        <v>0</v>
      </c>
      <c r="BZ1346" s="20"/>
      <c r="CA1346" s="16">
        <v>0</v>
      </c>
      <c r="CB1346" s="17">
        <v>0</v>
      </c>
      <c r="CC1346" s="18">
        <v>1</v>
      </c>
      <c r="CD1346" s="19">
        <v>0</v>
      </c>
      <c r="CE1346" s="20"/>
      <c r="CF1346" s="1">
        <f t="shared" ref="CF1346" si="14251">BV1346*CA1343+BX1346*CA1346-BW1346*CB1343-BY1346*CB1346</f>
        <v>0</v>
      </c>
      <c r="CG1346" s="4">
        <f t="shared" ref="CG1346" si="14252">(BV1346*CB1343+BW1346*CA1343+BX1346*CB1346+BY1346*CA1346)</f>
        <v>0.78310378921524149</v>
      </c>
      <c r="CH1346" s="2">
        <f t="shared" ref="CH1346" si="14253">BV1346*CC1343+BX1346*CC1346-BW1346*CD1343-BY1346*CD1346</f>
        <v>-0.5000059228606647</v>
      </c>
      <c r="CI1346" s="3">
        <f t="shared" ref="CI1346" si="14254">(BV1346*CD1343+BW1346*CC1343+BX1346*CD1346+BY1346*CC1346)</f>
        <v>0</v>
      </c>
      <c r="CK1346" s="16">
        <f t="shared" ref="CK1346" si="14255">1/$CL$4</f>
        <v>1</v>
      </c>
      <c r="CL1346" s="17">
        <v>0</v>
      </c>
      <c r="CM1346" s="18">
        <v>1</v>
      </c>
      <c r="CN1346" s="19">
        <v>0</v>
      </c>
      <c r="CP1346" s="1">
        <f t="shared" ref="CP1346" si="14256">CF1346*CK1343+CH1346*CK1346-CG1346*CL1343-CI1346*CL1346</f>
        <v>-0.5000059228606647</v>
      </c>
      <c r="CQ1346" s="4">
        <f t="shared" ref="CQ1346" si="14257">(CF1346*CL1343+CG1346*CK1343+CH1346*CL1346+CI1346*CK1346)</f>
        <v>0.78310378921524149</v>
      </c>
      <c r="CR1346" s="2">
        <f t="shared" ref="CR1346" si="14258">CF1346*CM1343+CH1346*CM1346-CG1346*CN1343-CI1346*CN1346</f>
        <v>-0.5000059228606647</v>
      </c>
      <c r="CS1346" s="3">
        <f t="shared" ref="CS1346" si="14259">(CF1346*CN1343+CG1346*CM1343+CH1346*CN1346+CI1346*CM1346)</f>
        <v>0</v>
      </c>
      <c r="CU1346" s="39">
        <f t="shared" ref="CU1346" si="14260">(180/PI())*ATAN(-1*(CQ1343/CP1343))</f>
        <v>62.431861555597777</v>
      </c>
      <c r="CW1346" s="54">
        <f t="shared" ref="CW1346" si="14261">20*LOG(((1-(10^(CU1343/20)^2)*(1-((1-CW1343)/(1+CW1343))^2))^0.5))</f>
        <v>-18.797952711768371</v>
      </c>
    </row>
    <row r="1347" spans="1:101" ht="18" customHeight="1">
      <c r="E1347" s="20"/>
      <c r="F1347" s="20"/>
      <c r="G1347" s="20"/>
      <c r="H1347" s="20"/>
      <c r="I1347" s="20"/>
      <c r="J1347" s="20"/>
      <c r="K1347" s="20"/>
      <c r="L1347" s="20"/>
      <c r="M1347" s="20"/>
      <c r="N1347" s="20"/>
      <c r="O1347" s="20"/>
      <c r="P1347" s="20"/>
      <c r="Q1347" s="20"/>
      <c r="R1347" s="20"/>
      <c r="S1347" s="20"/>
      <c r="T1347" s="20"/>
      <c r="U1347" s="20"/>
      <c r="V1347" s="20"/>
      <c r="W1347" s="20"/>
      <c r="X1347" s="20"/>
      <c r="Y1347" s="20"/>
      <c r="Z1347" s="20"/>
      <c r="AA1347" s="20"/>
      <c r="AB1347" s="30"/>
      <c r="AC1347" s="20"/>
      <c r="AD1347" s="20"/>
      <c r="AE1347" s="20"/>
      <c r="AF1347" s="20"/>
      <c r="AG1347" s="20"/>
      <c r="AH1347" s="20"/>
      <c r="AI1347" s="20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  <c r="BA1347" s="20"/>
      <c r="BB1347" s="20"/>
      <c r="BC1347" s="20"/>
      <c r="BD1347" s="20"/>
      <c r="BE1347" s="20"/>
      <c r="BF1347" s="20"/>
      <c r="BG1347" s="20"/>
      <c r="BH1347" s="20"/>
      <c r="BI1347" s="20"/>
      <c r="BJ1347" s="20"/>
      <c r="BK1347" s="20"/>
      <c r="BL1347" s="20"/>
      <c r="BM1347" s="20"/>
      <c r="BN1347" s="20"/>
      <c r="BO1347" s="20"/>
      <c r="BP1347" s="20"/>
      <c r="BQ1347" s="20"/>
      <c r="BR1347" s="20"/>
      <c r="BS1347" s="20"/>
      <c r="BT1347" s="20"/>
      <c r="BU1347" s="20"/>
      <c r="BV1347" s="20"/>
      <c r="BW1347" s="20"/>
      <c r="BX1347" s="20"/>
      <c r="BY1347" s="20"/>
      <c r="BZ1347" s="20"/>
      <c r="CA1347" s="20"/>
      <c r="CB1347" s="20"/>
      <c r="CC1347" s="20"/>
      <c r="CD1347" s="20"/>
      <c r="CE1347" s="20"/>
      <c r="CF1347" s="20"/>
      <c r="CG1347" s="20"/>
      <c r="CH1347" s="20"/>
      <c r="CI1347" s="20"/>
      <c r="CJ1347" s="20"/>
      <c r="CK1347" s="20"/>
      <c r="CL1347" s="20"/>
    </row>
    <row r="1348" spans="1:101" ht="18" customHeight="1"/>
    <row r="1349" spans="1:101" ht="18" customHeight="1" thickBot="1">
      <c r="A1349" s="23"/>
      <c r="B1349" s="23"/>
      <c r="C1349" s="23"/>
      <c r="D1349" s="20" t="s">
        <v>15</v>
      </c>
      <c r="E1349" s="20"/>
      <c r="F1349" s="20"/>
      <c r="G1349" s="20"/>
      <c r="H1349" s="20"/>
      <c r="I1349" s="20" t="s">
        <v>16</v>
      </c>
      <c r="J1349" s="20"/>
      <c r="K1349" s="20"/>
      <c r="L1349" s="20"/>
      <c r="M1349" s="23"/>
      <c r="N1349" s="23"/>
      <c r="O1349" s="24" t="s">
        <v>17</v>
      </c>
      <c r="P1349" s="23"/>
      <c r="Q1349" s="23"/>
      <c r="R1349" s="23"/>
      <c r="S1349" s="20"/>
      <c r="T1349" s="20" t="s">
        <v>18</v>
      </c>
      <c r="U1349" s="23"/>
      <c r="V1349" s="23"/>
      <c r="W1349" s="23"/>
      <c r="X1349" s="23"/>
      <c r="Y1349" s="24" t="s">
        <v>19</v>
      </c>
      <c r="Z1349" s="23"/>
      <c r="AA1349" s="23"/>
      <c r="AB1349" s="23"/>
      <c r="AC1349" s="24" t="s">
        <v>20</v>
      </c>
      <c r="AD1349" s="20"/>
      <c r="AE1349" s="20"/>
      <c r="AF1349" s="20"/>
      <c r="AG1349" s="20"/>
      <c r="AH1349" s="23"/>
      <c r="AI1349" s="24" t="s">
        <v>21</v>
      </c>
      <c r="AJ1349" s="23"/>
      <c r="AK1349" s="23"/>
      <c r="AL1349" s="20"/>
      <c r="AM1349" s="24" t="s">
        <v>31</v>
      </c>
      <c r="AN1349" s="20"/>
      <c r="AO1349" s="23"/>
      <c r="AP1349" s="23"/>
      <c r="AQ1349" s="23"/>
      <c r="AR1349" s="23"/>
      <c r="AS1349" s="24" t="s">
        <v>91</v>
      </c>
      <c r="AT1349" s="23"/>
      <c r="AU1349" s="23"/>
      <c r="AV1349" s="23"/>
      <c r="AW1349" s="24" t="s">
        <v>32</v>
      </c>
      <c r="AX1349" s="20"/>
      <c r="AY1349" s="20"/>
      <c r="AZ1349" s="20"/>
      <c r="BA1349" s="20"/>
      <c r="BB1349" s="23"/>
      <c r="BC1349" s="24" t="s">
        <v>22</v>
      </c>
      <c r="BD1349" s="23"/>
      <c r="BE1349" s="23"/>
      <c r="BF1349" s="23"/>
      <c r="BG1349" s="24" t="s">
        <v>33</v>
      </c>
      <c r="BH1349" s="20"/>
      <c r="BI1349" s="23"/>
      <c r="BJ1349" s="23"/>
      <c r="BK1349" s="23"/>
      <c r="BL1349" s="23"/>
      <c r="BM1349" s="24" t="s">
        <v>34</v>
      </c>
      <c r="BN1349" s="23"/>
      <c r="BO1349" s="23"/>
      <c r="BP1349" s="23"/>
      <c r="BQ1349" s="24" t="s">
        <v>89</v>
      </c>
      <c r="BR1349" s="20"/>
      <c r="BS1349" s="20"/>
      <c r="BT1349" s="20"/>
      <c r="BU1349" s="20"/>
      <c r="BV1349" s="23"/>
      <c r="BW1349" s="24" t="s">
        <v>35</v>
      </c>
      <c r="BX1349" s="23"/>
      <c r="BY1349" s="23"/>
      <c r="BZ1349" s="23"/>
      <c r="CA1349" s="24" t="s">
        <v>90</v>
      </c>
      <c r="CB1349" s="20"/>
      <c r="CC1349" s="23"/>
      <c r="CD1349" s="23"/>
      <c r="CE1349" s="23"/>
      <c r="CF1349" s="23"/>
      <c r="CG1349" s="24" t="s">
        <v>92</v>
      </c>
      <c r="CH1349" s="23"/>
      <c r="CI1349" s="23"/>
      <c r="CJ1349" s="23"/>
      <c r="CK1349" s="24" t="s">
        <v>36</v>
      </c>
      <c r="CL1349" s="24"/>
      <c r="CM1349" s="23"/>
      <c r="CN1349" s="23"/>
      <c r="CO1349" s="23"/>
      <c r="CP1349" s="23"/>
      <c r="CQ1349" s="24" t="s">
        <v>93</v>
      </c>
      <c r="CR1349" s="23"/>
      <c r="CS1349" s="23"/>
    </row>
    <row r="1350" spans="1:101" ht="18" customHeight="1" thickBot="1">
      <c r="A1350" s="23"/>
      <c r="B1350" s="33"/>
      <c r="C1350" s="23"/>
      <c r="D1350" s="7" t="s">
        <v>2</v>
      </c>
      <c r="E1350" s="8"/>
      <c r="F1350" s="8" t="s">
        <v>3</v>
      </c>
      <c r="G1350" s="9"/>
      <c r="H1350" s="10"/>
      <c r="I1350" s="7" t="s">
        <v>4</v>
      </c>
      <c r="J1350" s="8"/>
      <c r="K1350" s="8" t="s">
        <v>5</v>
      </c>
      <c r="L1350" s="9"/>
      <c r="M1350" s="23"/>
      <c r="N1350" s="251" t="s">
        <v>79</v>
      </c>
      <c r="O1350" s="252"/>
      <c r="P1350" s="253" t="s">
        <v>80</v>
      </c>
      <c r="Q1350" s="254"/>
      <c r="R1350" s="23"/>
      <c r="S1350" s="7" t="s">
        <v>11</v>
      </c>
      <c r="T1350" s="8"/>
      <c r="U1350" s="8" t="s">
        <v>12</v>
      </c>
      <c r="V1350" s="9"/>
      <c r="W1350" s="20"/>
      <c r="X1350" s="251" t="s">
        <v>79</v>
      </c>
      <c r="Y1350" s="252"/>
      <c r="Z1350" s="253" t="s">
        <v>80</v>
      </c>
      <c r="AA1350" s="254"/>
      <c r="AB1350" s="20"/>
      <c r="AC1350" s="7" t="s">
        <v>4</v>
      </c>
      <c r="AD1350" s="8"/>
      <c r="AE1350" s="8" t="s">
        <v>5</v>
      </c>
      <c r="AF1350" s="9"/>
      <c r="AG1350" s="20"/>
      <c r="AH1350" s="251" t="s">
        <v>0</v>
      </c>
      <c r="AI1350" s="252"/>
      <c r="AJ1350" s="253" t="s">
        <v>1</v>
      </c>
      <c r="AK1350" s="254"/>
      <c r="AL1350" s="20"/>
      <c r="AM1350" s="7" t="s">
        <v>11</v>
      </c>
      <c r="AN1350" s="8"/>
      <c r="AO1350" s="8" t="s">
        <v>12</v>
      </c>
      <c r="AP1350" s="9"/>
      <c r="AQ1350" s="23"/>
      <c r="AR1350" s="251" t="s">
        <v>0</v>
      </c>
      <c r="AS1350" s="252"/>
      <c r="AT1350" s="253" t="s">
        <v>1</v>
      </c>
      <c r="AU1350" s="254"/>
      <c r="AV1350" s="36"/>
      <c r="AW1350" s="7" t="s">
        <v>4</v>
      </c>
      <c r="AX1350" s="8"/>
      <c r="AY1350" s="8" t="s">
        <v>5</v>
      </c>
      <c r="AZ1350" s="9"/>
      <c r="BA1350" s="20"/>
      <c r="BB1350" s="251" t="s">
        <v>0</v>
      </c>
      <c r="BC1350" s="252"/>
      <c r="BD1350" s="253" t="s">
        <v>1</v>
      </c>
      <c r="BE1350" s="254"/>
      <c r="BF1350" s="36"/>
      <c r="BG1350" s="7" t="s">
        <v>11</v>
      </c>
      <c r="BH1350" s="8"/>
      <c r="BI1350" s="8" t="s">
        <v>12</v>
      </c>
      <c r="BJ1350" s="9"/>
      <c r="BK1350" s="36"/>
      <c r="BL1350" s="251" t="s">
        <v>0</v>
      </c>
      <c r="BM1350" s="252"/>
      <c r="BN1350" s="253" t="s">
        <v>1</v>
      </c>
      <c r="BO1350" s="254"/>
      <c r="BP1350" s="36"/>
      <c r="BQ1350" s="7" t="s">
        <v>4</v>
      </c>
      <c r="BR1350" s="8"/>
      <c r="BS1350" s="8" t="s">
        <v>5</v>
      </c>
      <c r="BT1350" s="9"/>
      <c r="BU1350" s="20"/>
      <c r="BV1350" s="251" t="s">
        <v>0</v>
      </c>
      <c r="BW1350" s="252"/>
      <c r="BX1350" s="253" t="s">
        <v>1</v>
      </c>
      <c r="BY1350" s="254"/>
      <c r="BZ1350" s="36"/>
      <c r="CA1350" s="7" t="s">
        <v>11</v>
      </c>
      <c r="CB1350" s="8"/>
      <c r="CC1350" s="8" t="s">
        <v>12</v>
      </c>
      <c r="CD1350" s="9"/>
      <c r="CE1350" s="36"/>
      <c r="CF1350" s="251" t="s">
        <v>0</v>
      </c>
      <c r="CG1350" s="252"/>
      <c r="CH1350" s="253" t="s">
        <v>1</v>
      </c>
      <c r="CI1350" s="254"/>
      <c r="CJ1350" s="23"/>
      <c r="CK1350" s="7" t="s">
        <v>23</v>
      </c>
      <c r="CL1350" s="8"/>
      <c r="CM1350" s="8" t="s">
        <v>24</v>
      </c>
      <c r="CN1350" s="9"/>
      <c r="CO1350" s="23"/>
      <c r="CP1350" s="251" t="s">
        <v>0</v>
      </c>
      <c r="CQ1350" s="252"/>
      <c r="CR1350" s="253" t="s">
        <v>1</v>
      </c>
      <c r="CS1350" s="254"/>
      <c r="CU1350" s="26" t="s">
        <v>25</v>
      </c>
      <c r="CW1350" s="50" t="s">
        <v>44</v>
      </c>
    </row>
    <row r="1351" spans="1:101" ht="18" customHeight="1" thickTop="1" thickBot="1">
      <c r="B1351" s="34">
        <v>1.8</v>
      </c>
      <c r="D1351" s="11">
        <v>1</v>
      </c>
      <c r="E1351" s="12">
        <v>0</v>
      </c>
      <c r="F1351" s="13">
        <v>0</v>
      </c>
      <c r="G1351" s="40">
        <f t="shared" ref="G1351" si="14262">-1/($E$4*$B1351)</f>
        <v>-0.58362806550641411</v>
      </c>
      <c r="H1351" s="10"/>
      <c r="I1351" s="11">
        <v>1</v>
      </c>
      <c r="J1351" s="12">
        <v>0</v>
      </c>
      <c r="K1351" s="13">
        <v>0</v>
      </c>
      <c r="L1351" s="14">
        <v>0</v>
      </c>
      <c r="N1351" s="1">
        <f t="shared" ref="N1351" si="14263">D1351*I1351+F1351*I1354-E1351*J1351-G1351*J1354</f>
        <v>0.52603740071593341</v>
      </c>
      <c r="O1351" s="4">
        <f t="shared" ref="O1351" si="14264">(D1351*J1351+E1351*I1351+F1351*J1354+G1351*I1354)</f>
        <v>0</v>
      </c>
      <c r="P1351" s="2">
        <f t="shared" ref="P1351" si="14265">D1351*K1351+F1351*K1354-E1351*L1351-G1351*L1354</f>
        <v>0</v>
      </c>
      <c r="Q1351" s="3">
        <f t="shared" ref="Q1351" si="14266">(D1351*L1351+E1351*K1351+F1351*L1354+G1351*K1354)</f>
        <v>-0.58362806550641411</v>
      </c>
      <c r="S1351" s="11">
        <v>1</v>
      </c>
      <c r="T1351" s="12">
        <v>0</v>
      </c>
      <c r="U1351" s="13">
        <v>0</v>
      </c>
      <c r="V1351" s="40">
        <f t="shared" ref="V1351" si="14267">-1/($T$4*$B1351)</f>
        <v>-1.1151255631384094</v>
      </c>
      <c r="W1351" s="20"/>
      <c r="X1351" s="1">
        <f t="shared" ref="X1351" si="14268">N1351*S1351+P1351*S1354-O1351*T1351-Q1351*T1354</f>
        <v>0.52603740071593341</v>
      </c>
      <c r="Y1351" s="4">
        <f t="shared" ref="Y1351" si="14269">(N1351*T1351+O1351*S1351+P1351*T1354+Q1351*S1354)</f>
        <v>0</v>
      </c>
      <c r="Z1351" s="2">
        <f t="shared" ref="Z1351" si="14270">N1351*U1351+P1351*U1354-O1351*V1351-Q1351*V1354</f>
        <v>0</v>
      </c>
      <c r="AA1351" s="3">
        <f t="shared" ref="AA1351" si="14271">(N1351*V1351+O1351*U1351+P1351*V1354+Q1351*U1354)</f>
        <v>-1.1702258182116345</v>
      </c>
      <c r="AB1351" s="20"/>
      <c r="AC1351" s="11">
        <v>1</v>
      </c>
      <c r="AD1351" s="12">
        <v>0</v>
      </c>
      <c r="AE1351" s="13">
        <v>0</v>
      </c>
      <c r="AF1351" s="14">
        <v>0</v>
      </c>
      <c r="AG1351" s="20"/>
      <c r="AH1351" s="1">
        <f t="shared" ref="AH1351" si="14272">X1351*AC1351+Z1351*AC1354-Y1351*AD1351-AA1351*AD1354</f>
        <v>-0.55967645125804633</v>
      </c>
      <c r="AI1351" s="4">
        <f t="shared" ref="AI1351" si="14273">(X1351*AD1351+Y1351*AC1351+Z1351*AD1354+AA1351*AC1354)</f>
        <v>0</v>
      </c>
      <c r="AJ1351" s="2">
        <f t="shared" ref="AJ1351" si="14274">X1351*AE1351+Z1351*AE1354-Y1351*AF1351-AA1351*AF1354</f>
        <v>0</v>
      </c>
      <c r="AK1351" s="3">
        <f t="shared" ref="AK1351" si="14275">(X1351*AF1351+Y1351*AE1351+Z1351*AF1354+AA1351*AE1354)</f>
        <v>-1.1702258182116345</v>
      </c>
      <c r="AL1351" s="20"/>
      <c r="AM1351" s="11">
        <v>1</v>
      </c>
      <c r="AN1351" s="12">
        <v>0</v>
      </c>
      <c r="AO1351" s="13">
        <v>0</v>
      </c>
      <c r="AP1351" s="40">
        <f t="shared" ref="AP1351" si="14276">-1/($AN$4*$B1351)</f>
        <v>-1.1588559773791314</v>
      </c>
      <c r="AR1351" s="1">
        <f t="shared" ref="AR1351" si="14277">AH1351*AM1351+AJ1351*AM1354-AI1351*AN1351-AK1351*AN1354</f>
        <v>-0.55967645125804633</v>
      </c>
      <c r="AS1351" s="4">
        <f t="shared" ref="AS1351" si="14278">(AH1351*AN1351+AI1351*AM1351+AJ1351*AN1354+AK1351*AM1354)</f>
        <v>0</v>
      </c>
      <c r="AT1351" s="2">
        <f t="shared" ref="AT1351" si="14279">AH1351*AO1351+AJ1351*AO1354-AI1351*AP1351-AK1351*AP1354</f>
        <v>0</v>
      </c>
      <c r="AU1351" s="3">
        <f t="shared" ref="AU1351" si="14280">(AH1351*AP1351+AI1351*AO1351+AJ1351*AP1354+AK1351*AO1354)</f>
        <v>-0.52164141727290747</v>
      </c>
      <c r="AV1351" s="20"/>
      <c r="AW1351" s="11">
        <v>1</v>
      </c>
      <c r="AX1351" s="12">
        <v>0</v>
      </c>
      <c r="AY1351" s="13">
        <v>0</v>
      </c>
      <c r="AZ1351" s="14">
        <v>0</v>
      </c>
      <c r="BA1351" s="20"/>
      <c r="BB1351" s="1">
        <f t="shared" ref="BB1351" si="14281">AR1351*AW1351+AT1351*AW1354-AS1351*AX1351-AU1351*AX1354</f>
        <v>-1.0436457020493579</v>
      </c>
      <c r="BC1351" s="4">
        <f t="shared" ref="BC1351" si="14282">(AR1351*AX1351+AS1351*AW1351+AT1351*AX1354+AU1351*AW1354)</f>
        <v>0</v>
      </c>
      <c r="BD1351" s="2">
        <f t="shared" ref="BD1351" si="14283">AR1351*AY1351+AT1351*AY1354-AS1351*AZ1351-AU1351*AZ1354</f>
        <v>0</v>
      </c>
      <c r="BE1351" s="3">
        <f t="shared" ref="BE1351" si="14284">(AR1351*AZ1351+AS1351*AY1351+AT1351*AZ1354+AU1351*AY1354)</f>
        <v>-0.52164141727290747</v>
      </c>
      <c r="BF1351" s="20"/>
      <c r="BG1351" s="11">
        <v>1</v>
      </c>
      <c r="BH1351" s="12">
        <v>0</v>
      </c>
      <c r="BI1351" s="13">
        <v>0</v>
      </c>
      <c r="BJ1351" s="40">
        <f t="shared" ref="BJ1351" si="14285">-1/($BH$4*$B1351)</f>
        <v>-1.1151255631384094</v>
      </c>
      <c r="BK1351" s="20"/>
      <c r="BL1351" s="1">
        <f t="shared" ref="BL1351" si="14286">BB1351*BG1351+BD1351*BG1354-BC1351*BH1351-BE1351*BH1354</f>
        <v>-1.0436457020493579</v>
      </c>
      <c r="BM1351" s="4">
        <f t="shared" ref="BM1351" si="14287">(BB1351*BH1351+BC1351*BG1351+BD1351*BH1354+BE1351*BG1354)</f>
        <v>0</v>
      </c>
      <c r="BN1351" s="2">
        <f t="shared" ref="BN1351" si="14288">BB1351*BI1351+BD1351*BI1354-BC1351*BJ1351-BE1351*BJ1354</f>
        <v>0</v>
      </c>
      <c r="BO1351" s="3">
        <f t="shared" ref="BO1351" si="14289">(BB1351*BJ1351+BC1351*BI1351+BD1351*BJ1354+BE1351*BI1354)</f>
        <v>0.64215458394186331</v>
      </c>
      <c r="BP1351" s="20"/>
      <c r="BQ1351" s="11">
        <v>1</v>
      </c>
      <c r="BR1351" s="12">
        <v>0</v>
      </c>
      <c r="BS1351" s="13">
        <v>0</v>
      </c>
      <c r="BT1351" s="14">
        <v>0</v>
      </c>
      <c r="BU1351" s="20"/>
      <c r="BV1351" s="1">
        <f t="shared" ref="BV1351" si="14290">BL1351*BQ1351+BN1351*BQ1354-BM1351*BR1351-BO1351*BR1354</f>
        <v>-0.52215389290688097</v>
      </c>
      <c r="BW1351" s="4">
        <f t="shared" ref="BW1351" si="14291">(BL1351*BR1351+BM1351*BQ1351+BN1351*BR1354+BO1351*BQ1354)</f>
        <v>0</v>
      </c>
      <c r="BX1351" s="2">
        <f t="shared" ref="BX1351" si="14292">BL1351*BS1351+BN1351*BS1354-BM1351*BT1351-BO1351*BT1354</f>
        <v>0</v>
      </c>
      <c r="BY1351" s="3">
        <f t="shared" ref="BY1351" si="14293">(BL1351*BT1351+BM1351*BS1351+BN1351*BT1354+BO1351*BS1354)</f>
        <v>0.64215458394186331</v>
      </c>
      <c r="BZ1351" s="20"/>
      <c r="CA1351" s="11">
        <v>1</v>
      </c>
      <c r="CB1351" s="12">
        <v>0</v>
      </c>
      <c r="CC1351" s="13">
        <v>0</v>
      </c>
      <c r="CD1351" s="40">
        <f t="shared" ref="CD1351" si="14294">-1/($CB$4*$B1351)</f>
        <v>-0.58362806550641411</v>
      </c>
      <c r="CE1351" s="20"/>
      <c r="CF1351" s="1">
        <f t="shared" ref="CF1351" si="14295">BV1351*CA1351+BX1351*CA1354-BW1351*CB1351-BY1351*CB1354</f>
        <v>-0.52215389290688097</v>
      </c>
      <c r="CG1351" s="4">
        <f t="shared" ref="CG1351" si="14296">(BV1351*CB1351+BW1351*CA1351+BX1351*CB1354+BY1351*CA1354)</f>
        <v>0</v>
      </c>
      <c r="CH1351" s="2">
        <f t="shared" ref="CH1351" si="14297">BV1351*CC1351+BX1351*CC1354-BW1351*CD1351-BY1351*CD1354</f>
        <v>0</v>
      </c>
      <c r="CI1351" s="3">
        <f t="shared" ref="CI1351" si="14298">(BV1351*CD1351+BW1351*CC1351+BX1351*CD1354+BY1351*CC1354)</f>
        <v>0.94689825035574959</v>
      </c>
      <c r="CJ1351" s="28"/>
      <c r="CK1351" s="11">
        <v>1</v>
      </c>
      <c r="CL1351" s="12">
        <v>0</v>
      </c>
      <c r="CM1351" s="13">
        <v>0</v>
      </c>
      <c r="CN1351" s="14">
        <v>0</v>
      </c>
      <c r="CP1351" s="1">
        <f t="shared" ref="CP1351" si="14299">CF1351*CK1351+CH1351*CK1354-CG1351*CL1351-CI1351*CL1354</f>
        <v>-0.52215389290688097</v>
      </c>
      <c r="CQ1351" s="4">
        <f t="shared" ref="CQ1351" si="14300">(CF1351*CL1351+CG1351*CK1351+CH1351*CL1354+CI1351*CK1354)</f>
        <v>0.94689825035574959</v>
      </c>
      <c r="CR1351" s="2">
        <f t="shared" ref="CR1351" si="14301">CF1351*CM1351+CH1351*CM1354-CG1351*CN1351-CI1351*CN1354</f>
        <v>0</v>
      </c>
      <c r="CS1351" s="3">
        <f t="shared" ref="CS1351" si="14302">(CF1351*CN1351+CG1351*CM1351+CH1351*CN1354+CI1351*CM1354)</f>
        <v>0.94689825035574959</v>
      </c>
      <c r="CU1351" s="29">
        <f t="shared" ref="CU1351" si="14303">20*LOG(((1+$CL$4)/$CL$4)/((CP1351+CP1354)^2+(CQ1351+CQ1354)^2)^0.5)</f>
        <v>-3.455433617913882E-2</v>
      </c>
      <c r="CW1351" s="51">
        <f t="shared" ref="CW1351" si="14304">((CP1351^2+CQ1351^2)^0.5)/((CP1354^2+CQ1354^2)^0.5)</f>
        <v>1.1642008823367025</v>
      </c>
    </row>
    <row r="1352" spans="1:101" ht="18" customHeight="1" thickBot="1">
      <c r="D1352" s="11"/>
      <c r="E1352" s="13"/>
      <c r="F1352" s="13"/>
      <c r="G1352" s="15"/>
      <c r="H1352" s="10"/>
      <c r="I1352" s="11"/>
      <c r="J1352" s="13"/>
      <c r="K1352" s="13"/>
      <c r="L1352" s="15"/>
      <c r="N1352" s="5"/>
      <c r="Q1352" s="6"/>
      <c r="S1352" s="11"/>
      <c r="T1352" s="13"/>
      <c r="U1352" s="13"/>
      <c r="V1352" s="15"/>
      <c r="W1352" s="20"/>
      <c r="X1352" s="5"/>
      <c r="AA1352" s="6"/>
      <c r="AB1352" s="20"/>
      <c r="AC1352" s="11"/>
      <c r="AD1352" s="13"/>
      <c r="AE1352" s="13"/>
      <c r="AF1352" s="15"/>
      <c r="AG1352" s="20"/>
      <c r="AH1352" s="5"/>
      <c r="AK1352" s="6"/>
      <c r="AL1352" s="20"/>
      <c r="AM1352" s="11"/>
      <c r="AN1352" s="13"/>
      <c r="AO1352" s="13"/>
      <c r="AP1352" s="15"/>
      <c r="AR1352" s="5"/>
      <c r="AU1352" s="6"/>
      <c r="AW1352" s="11"/>
      <c r="AX1352" s="13"/>
      <c r="AY1352" s="13"/>
      <c r="AZ1352" s="15"/>
      <c r="BA1352" s="20"/>
      <c r="BB1352" s="5"/>
      <c r="BE1352" s="6"/>
      <c r="BG1352" s="11"/>
      <c r="BH1352" s="13"/>
      <c r="BI1352" s="13"/>
      <c r="BJ1352" s="15"/>
      <c r="BL1352" s="5"/>
      <c r="BO1352" s="6"/>
      <c r="BQ1352" s="11"/>
      <c r="BR1352" s="13"/>
      <c r="BS1352" s="13"/>
      <c r="BT1352" s="15"/>
      <c r="BU1352" s="20"/>
      <c r="BV1352" s="5"/>
      <c r="BY1352" s="6"/>
      <c r="CA1352" s="11"/>
      <c r="CB1352" s="13"/>
      <c r="CC1352" s="13"/>
      <c r="CD1352" s="15"/>
      <c r="CF1352" s="5"/>
      <c r="CI1352" s="6"/>
      <c r="CK1352" s="11"/>
      <c r="CL1352" s="13"/>
      <c r="CM1352" s="13"/>
      <c r="CN1352" s="15"/>
      <c r="CP1352" s="5"/>
      <c r="CS1352" s="6"/>
      <c r="CW1352" s="52"/>
    </row>
    <row r="1353" spans="1:101" ht="18" customHeight="1" thickBot="1">
      <c r="D1353" s="11" t="s">
        <v>6</v>
      </c>
      <c r="E1353" s="13"/>
      <c r="F1353" s="13" t="s">
        <v>7</v>
      </c>
      <c r="G1353" s="15"/>
      <c r="H1353" s="10"/>
      <c r="I1353" s="11" t="s">
        <v>8</v>
      </c>
      <c r="J1353" s="13"/>
      <c r="K1353" s="13" t="s">
        <v>9</v>
      </c>
      <c r="L1353" s="15"/>
      <c r="N1353" s="251" t="s">
        <v>26</v>
      </c>
      <c r="O1353" s="252"/>
      <c r="P1353" s="253" t="s">
        <v>27</v>
      </c>
      <c r="Q1353" s="254"/>
      <c r="S1353" s="11" t="s">
        <v>13</v>
      </c>
      <c r="T1353" s="13"/>
      <c r="U1353" s="13" t="s">
        <v>14</v>
      </c>
      <c r="V1353" s="15"/>
      <c r="W1353" s="20"/>
      <c r="X1353" s="251" t="s">
        <v>26</v>
      </c>
      <c r="Y1353" s="252"/>
      <c r="Z1353" s="253" t="s">
        <v>27</v>
      </c>
      <c r="AA1353" s="254"/>
      <c r="AB1353" s="20"/>
      <c r="AC1353" s="11" t="s">
        <v>8</v>
      </c>
      <c r="AD1353" s="13"/>
      <c r="AE1353" s="13" t="s">
        <v>9</v>
      </c>
      <c r="AF1353" s="15"/>
      <c r="AG1353" s="20"/>
      <c r="AH1353" s="251" t="s">
        <v>26</v>
      </c>
      <c r="AI1353" s="252"/>
      <c r="AJ1353" s="253" t="s">
        <v>27</v>
      </c>
      <c r="AK1353" s="254"/>
      <c r="AL1353" s="20"/>
      <c r="AM1353" s="11" t="s">
        <v>13</v>
      </c>
      <c r="AN1353" s="13"/>
      <c r="AO1353" s="13" t="s">
        <v>14</v>
      </c>
      <c r="AP1353" s="15"/>
      <c r="AR1353" s="251" t="s">
        <v>26</v>
      </c>
      <c r="AS1353" s="252"/>
      <c r="AT1353" s="253" t="s">
        <v>27</v>
      </c>
      <c r="AU1353" s="254"/>
      <c r="AV1353" s="36"/>
      <c r="AW1353" s="11" t="s">
        <v>8</v>
      </c>
      <c r="AX1353" s="13"/>
      <c r="AY1353" s="13" t="s">
        <v>9</v>
      </c>
      <c r="AZ1353" s="15"/>
      <c r="BA1353" s="20"/>
      <c r="BB1353" s="251" t="s">
        <v>26</v>
      </c>
      <c r="BC1353" s="252"/>
      <c r="BD1353" s="253" t="s">
        <v>27</v>
      </c>
      <c r="BE1353" s="254"/>
      <c r="BF1353" s="36"/>
      <c r="BG1353" s="11" t="s">
        <v>13</v>
      </c>
      <c r="BH1353" s="13"/>
      <c r="BI1353" s="13" t="s">
        <v>14</v>
      </c>
      <c r="BJ1353" s="15"/>
      <c r="BK1353" s="36"/>
      <c r="BL1353" s="251" t="s">
        <v>26</v>
      </c>
      <c r="BM1353" s="252"/>
      <c r="BN1353" s="253" t="s">
        <v>27</v>
      </c>
      <c r="BO1353" s="254"/>
      <c r="BP1353" s="36"/>
      <c r="BQ1353" s="11" t="s">
        <v>8</v>
      </c>
      <c r="BR1353" s="13"/>
      <c r="BS1353" s="13" t="s">
        <v>9</v>
      </c>
      <c r="BT1353" s="15"/>
      <c r="BU1353" s="20"/>
      <c r="BV1353" s="251" t="s">
        <v>26</v>
      </c>
      <c r="BW1353" s="252"/>
      <c r="BX1353" s="253" t="s">
        <v>27</v>
      </c>
      <c r="BY1353" s="254"/>
      <c r="BZ1353" s="36"/>
      <c r="CA1353" s="11" t="s">
        <v>13</v>
      </c>
      <c r="CB1353" s="13"/>
      <c r="CC1353" s="13" t="s">
        <v>14</v>
      </c>
      <c r="CD1353" s="15"/>
      <c r="CE1353" s="36"/>
      <c r="CF1353" s="251" t="s">
        <v>26</v>
      </c>
      <c r="CG1353" s="252"/>
      <c r="CH1353" s="253" t="s">
        <v>27</v>
      </c>
      <c r="CI1353" s="254"/>
      <c r="CK1353" s="11" t="s">
        <v>28</v>
      </c>
      <c r="CL1353" s="13"/>
      <c r="CM1353" s="13" t="s">
        <v>29</v>
      </c>
      <c r="CN1353" s="15"/>
      <c r="CP1353" s="251" t="s">
        <v>26</v>
      </c>
      <c r="CQ1353" s="252"/>
      <c r="CR1353" s="253" t="s">
        <v>27</v>
      </c>
      <c r="CS1353" s="254"/>
      <c r="CU1353" s="38" t="s">
        <v>37</v>
      </c>
      <c r="CW1353" s="53" t="s">
        <v>45</v>
      </c>
    </row>
    <row r="1354" spans="1:101" ht="18" customHeight="1" thickTop="1" thickBot="1">
      <c r="D1354" s="16">
        <v>0</v>
      </c>
      <c r="E1354" s="17">
        <v>0</v>
      </c>
      <c r="F1354" s="18">
        <v>1</v>
      </c>
      <c r="G1354" s="19">
        <v>0</v>
      </c>
      <c r="H1354" s="10"/>
      <c r="I1354" s="16">
        <v>0</v>
      </c>
      <c r="J1354" s="17">
        <f t="shared" ref="J1354" si="14305">-1/($J$4*$B1351)</f>
        <v>-0.81209699686530545</v>
      </c>
      <c r="K1354" s="18">
        <v>1</v>
      </c>
      <c r="L1354" s="19">
        <v>0</v>
      </c>
      <c r="N1354" s="1">
        <f t="shared" ref="N1354" si="14306">D1354*I1351+F1354*I1354-E1354*J1351-G1354*J1354</f>
        <v>0</v>
      </c>
      <c r="O1354" s="4">
        <f t="shared" ref="O1354" si="14307">(D1354*J1351+E1354*I1351+F1354*J1354+G1354*I1354)</f>
        <v>-0.81209699686530545</v>
      </c>
      <c r="P1354" s="2">
        <f t="shared" ref="P1354" si="14308">D1354*K1351+F1354*K1354-E1354*L1351-G1354*L1354</f>
        <v>1</v>
      </c>
      <c r="Q1354" s="3">
        <f t="shared" ref="Q1354" si="14309">(D1354*L1351+E1354*K1351+F1354*L1354+G1354*K1354)</f>
        <v>0</v>
      </c>
      <c r="S1354" s="16">
        <v>0</v>
      </c>
      <c r="T1354" s="17">
        <v>0</v>
      </c>
      <c r="U1354" s="18">
        <v>1</v>
      </c>
      <c r="V1354" s="19">
        <v>0</v>
      </c>
      <c r="W1354" s="20"/>
      <c r="X1354" s="1">
        <f t="shared" ref="X1354" si="14310">N1354*S1351+P1354*S1354-O1354*T1351-Q1354*T1354</f>
        <v>0</v>
      </c>
      <c r="Y1354" s="4">
        <f t="shared" ref="Y1354" si="14311">(N1354*T1351+O1354*S1351+P1354*T1354+Q1354*S1354)</f>
        <v>-0.81209699686530545</v>
      </c>
      <c r="Z1354" s="2">
        <f t="shared" ref="Z1354" si="14312">N1354*U1351+P1354*U1354-O1354*V1351-Q1354*V1354</f>
        <v>9.4409879047565148E-2</v>
      </c>
      <c r="AA1354" s="3">
        <f t="shared" ref="AA1354" si="14313">(N1354*V1351+O1354*U1351+P1354*V1354+Q1354*U1354)</f>
        <v>0</v>
      </c>
      <c r="AB1354" s="20"/>
      <c r="AC1354" s="16">
        <v>0</v>
      </c>
      <c r="AD1354" s="17">
        <f t="shared" ref="AD1354" si="14314">-1/($AD$4*$B1351)</f>
        <v>-0.92778148890373324</v>
      </c>
      <c r="AE1354" s="18">
        <v>1</v>
      </c>
      <c r="AF1354" s="19">
        <v>0</v>
      </c>
      <c r="AG1354" s="20"/>
      <c r="AH1354" s="1">
        <f t="shared" ref="AH1354" si="14315">X1354*AC1351+Z1354*AC1354-Y1354*AD1351-AA1354*AD1354</f>
        <v>0</v>
      </c>
      <c r="AI1354" s="4">
        <f t="shared" ref="AI1354" si="14316">(X1354*AD1351+Y1354*AC1351+Z1354*AD1354+AA1354*AC1354)</f>
        <v>-0.8996887350152768</v>
      </c>
      <c r="AJ1354" s="2">
        <f t="shared" ref="AJ1354" si="14317">X1354*AE1351+Z1354*AE1354-Y1354*AF1351-AA1354*AF1354</f>
        <v>9.4409879047565148E-2</v>
      </c>
      <c r="AK1354" s="3">
        <f t="shared" ref="AK1354" si="14318">(X1354*AF1351+Y1354*AE1351+Z1354*AF1354+AA1354*AE1354)</f>
        <v>0</v>
      </c>
      <c r="AL1354" s="20"/>
      <c r="AM1354" s="16">
        <v>0</v>
      </c>
      <c r="AN1354" s="17">
        <v>0</v>
      </c>
      <c r="AO1354" s="18">
        <v>1</v>
      </c>
      <c r="AP1354" s="19">
        <v>0</v>
      </c>
      <c r="AR1354" s="1">
        <f t="shared" ref="AR1354" si="14319">AH1354*AM1351+AJ1354*AM1354-AI1354*AN1351-AK1354*AN1354</f>
        <v>0</v>
      </c>
      <c r="AS1354" s="4">
        <f t="shared" ref="AS1354" si="14320">(AH1354*AN1351+AI1354*AM1351+AJ1354*AN1354+AK1354*AM1354)</f>
        <v>-0.8996887350152768</v>
      </c>
      <c r="AT1354" s="2">
        <f t="shared" ref="AT1354" si="14321">AH1354*AO1351+AJ1354*AO1354-AI1354*AP1351-AK1354*AP1354</f>
        <v>-0.94819978930555782</v>
      </c>
      <c r="AU1354" s="3">
        <f t="shared" ref="AU1354" si="14322">(AH1354*AP1351+AI1354*AO1351+AJ1354*AP1354+AK1354*AO1354)</f>
        <v>0</v>
      </c>
      <c r="AV1354" s="20"/>
      <c r="AW1354" s="16">
        <v>0</v>
      </c>
      <c r="AX1354" s="17">
        <f t="shared" ref="AX1354" si="14323">-1/($AX$4*$B1351)</f>
        <v>-0.92778148890373324</v>
      </c>
      <c r="AY1354" s="18">
        <v>1</v>
      </c>
      <c r="AZ1354" s="19">
        <v>0</v>
      </c>
      <c r="BA1354" s="20"/>
      <c r="BB1354" s="1">
        <f t="shared" ref="BB1354" si="14324">AR1354*AW1351+AT1354*AW1354-AS1354*AX1351-AU1354*AX1354</f>
        <v>0</v>
      </c>
      <c r="BC1354" s="4">
        <f t="shared" ref="BC1354" si="14325">(AR1354*AX1351+AS1354*AW1351+AT1354*AX1354+AU1354*AW1354)</f>
        <v>-1.9966522715160195E-2</v>
      </c>
      <c r="BD1354" s="2">
        <f t="shared" ref="BD1354" si="14326">AR1354*AY1351+AT1354*AY1354-AS1354*AZ1351-AU1354*AZ1354</f>
        <v>-0.94819978930555782</v>
      </c>
      <c r="BE1354" s="3">
        <f t="shared" ref="BE1354" si="14327">(AR1354*AZ1351+AS1354*AY1351+AT1354*AZ1354+AU1354*AY1354)</f>
        <v>0</v>
      </c>
      <c r="BF1354" s="20"/>
      <c r="BG1354" s="16">
        <v>0</v>
      </c>
      <c r="BH1354" s="17">
        <v>0</v>
      </c>
      <c r="BI1354" s="18">
        <v>1</v>
      </c>
      <c r="BJ1354" s="19">
        <v>0</v>
      </c>
      <c r="BK1354" s="20"/>
      <c r="BL1354" s="1">
        <f t="shared" ref="BL1354" si="14328">BB1354*BG1351+BD1354*BG1354-BC1354*BH1351-BE1354*BH1354</f>
        <v>0</v>
      </c>
      <c r="BM1354" s="4">
        <f t="shared" ref="BM1354" si="14329">(BB1354*BH1351+BC1354*BG1351+BD1354*BH1354+BE1354*BG1354)</f>
        <v>-1.9966522715160195E-2</v>
      </c>
      <c r="BN1354" s="2">
        <f t="shared" ref="BN1354" si="14330">BB1354*BI1351+BD1354*BI1354-BC1354*BJ1351-BE1354*BJ1354</f>
        <v>-0.9704649691922167</v>
      </c>
      <c r="BO1354" s="3">
        <f t="shared" ref="BO1354" si="14331">(BB1354*BJ1351+BC1354*BI1351+BD1354*BJ1354+BE1354*BI1354)</f>
        <v>0</v>
      </c>
      <c r="BP1354" s="20"/>
      <c r="BQ1354" s="16">
        <v>0</v>
      </c>
      <c r="BR1354" s="17">
        <f t="shared" ref="BR1354" si="14332">-1/($BR$4*$B1351)</f>
        <v>-0.81209699686530545</v>
      </c>
      <c r="BS1354" s="18">
        <v>1</v>
      </c>
      <c r="BT1354" s="19">
        <v>0</v>
      </c>
      <c r="BU1354" s="20"/>
      <c r="BV1354" s="1">
        <f t="shared" ref="BV1354" si="14333">BL1354*BQ1351+BN1354*BQ1354-BM1354*BR1351-BO1354*BR1354</f>
        <v>0</v>
      </c>
      <c r="BW1354" s="4">
        <f t="shared" ref="BW1354" si="14334">(BL1354*BR1351+BM1354*BQ1351+BN1354*BR1354+BO1354*BQ1354)</f>
        <v>0.76814516432882018</v>
      </c>
      <c r="BX1354" s="2">
        <f t="shared" ref="BX1354" si="14335">BL1354*BS1351+BN1354*BS1354-BM1354*BT1351-BO1354*BT1354</f>
        <v>-0.9704649691922167</v>
      </c>
      <c r="BY1354" s="3">
        <f t="shared" ref="BY1354" si="14336">(BL1354*BT1351+BM1354*BS1351+BN1354*BT1354+BO1354*BS1354)</f>
        <v>0</v>
      </c>
      <c r="BZ1354" s="20"/>
      <c r="CA1354" s="16">
        <v>0</v>
      </c>
      <c r="CB1354" s="17">
        <v>0</v>
      </c>
      <c r="CC1354" s="18">
        <v>1</v>
      </c>
      <c r="CD1354" s="19">
        <v>0</v>
      </c>
      <c r="CE1354" s="20"/>
      <c r="CF1354" s="1">
        <f t="shared" ref="CF1354" si="14337">BV1354*CA1351+BX1354*CA1354-BW1354*CB1351-BY1354*CB1354</f>
        <v>0</v>
      </c>
      <c r="CG1354" s="4">
        <f t="shared" ref="CG1354" si="14338">(BV1354*CB1351+BW1354*CA1351+BX1354*CB1354+BY1354*CA1354)</f>
        <v>0.76814516432882018</v>
      </c>
      <c r="CH1354" s="2">
        <f t="shared" ref="CH1354" si="14339">BV1354*CC1351+BX1354*CC1354-BW1354*CD1351-BY1354*CD1354</f>
        <v>-0.52215389290688075</v>
      </c>
      <c r="CI1354" s="3">
        <f t="shared" ref="CI1354" si="14340">(BV1354*CD1351+BW1354*CC1351+BX1354*CD1354+BY1354*CC1354)</f>
        <v>0</v>
      </c>
      <c r="CK1354" s="16">
        <f t="shared" ref="CK1354" si="14341">1/$CL$4</f>
        <v>1</v>
      </c>
      <c r="CL1354" s="17">
        <v>0</v>
      </c>
      <c r="CM1354" s="18">
        <v>1</v>
      </c>
      <c r="CN1354" s="19">
        <v>0</v>
      </c>
      <c r="CP1354" s="1">
        <f t="shared" ref="CP1354" si="14342">CF1354*CK1351+CH1354*CK1354-CG1354*CL1351-CI1354*CL1354</f>
        <v>-0.52215389290688075</v>
      </c>
      <c r="CQ1354" s="4">
        <f t="shared" ref="CQ1354" si="14343">(CF1354*CL1351+CG1354*CK1351+CH1354*CL1354+CI1354*CK1354)</f>
        <v>0.76814516432882018</v>
      </c>
      <c r="CR1354" s="2">
        <f t="shared" ref="CR1354" si="14344">CF1354*CM1351+CH1354*CM1354-CG1354*CN1351-CI1354*CN1354</f>
        <v>-0.52215389290688075</v>
      </c>
      <c r="CS1354" s="3">
        <f t="shared" ref="CS1354" si="14345">(CF1354*CN1351+CG1354*CM1351+CH1354*CN1354+CI1354*CM1354)</f>
        <v>0</v>
      </c>
      <c r="CU1354" s="39">
        <f t="shared" ref="CU1354" si="14346">(180/PI())*ATAN(-1*(CQ1351/CP1351))</f>
        <v>61.126071168325524</v>
      </c>
      <c r="CW1354" s="54">
        <f t="shared" ref="CW1354" si="14347">20*LOG(((1-(10^(CU1351/20)^2)*(1-((1-CW1351)/(1+CW1351))^2))^0.5))</f>
        <v>-18.653223494457475</v>
      </c>
    </row>
    <row r="1355" spans="1:101" ht="18" customHeight="1">
      <c r="E1355" s="20"/>
      <c r="F1355" s="20"/>
      <c r="G1355" s="20"/>
      <c r="H1355" s="20"/>
      <c r="I1355" s="20"/>
      <c r="J1355" s="20"/>
      <c r="K1355" s="20"/>
      <c r="L1355" s="20"/>
      <c r="M1355" s="20"/>
      <c r="N1355" s="20"/>
      <c r="O1355" s="20"/>
      <c r="P1355" s="20"/>
      <c r="Q1355" s="20"/>
      <c r="R1355" s="20"/>
      <c r="S1355" s="20"/>
      <c r="T1355" s="20"/>
      <c r="U1355" s="20"/>
      <c r="V1355" s="20"/>
      <c r="W1355" s="20"/>
      <c r="X1355" s="20"/>
      <c r="Y1355" s="20"/>
      <c r="Z1355" s="20"/>
      <c r="AA1355" s="20"/>
      <c r="AB1355" s="30"/>
      <c r="AC1355" s="20"/>
      <c r="AD1355" s="20"/>
      <c r="AE1355" s="20"/>
      <c r="AF1355" s="20"/>
      <c r="AG1355" s="20"/>
      <c r="AH1355" s="20"/>
      <c r="AI1355" s="20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  <c r="BA1355" s="20"/>
      <c r="BB1355" s="20"/>
      <c r="BC1355" s="20"/>
      <c r="BD1355" s="20"/>
      <c r="BE1355" s="20"/>
      <c r="BF1355" s="20"/>
      <c r="BG1355" s="20"/>
      <c r="BH1355" s="20"/>
      <c r="BI1355" s="20"/>
      <c r="BJ1355" s="20"/>
      <c r="BK1355" s="20"/>
      <c r="BL1355" s="20"/>
      <c r="BM1355" s="20"/>
      <c r="BN1355" s="20"/>
      <c r="BO1355" s="20"/>
      <c r="BP1355" s="20"/>
      <c r="BQ1355" s="20"/>
      <c r="BR1355" s="20"/>
      <c r="BS1355" s="20"/>
      <c r="BT1355" s="20"/>
      <c r="BU1355" s="20"/>
      <c r="BV1355" s="20"/>
      <c r="BW1355" s="20"/>
      <c r="BX1355" s="20"/>
      <c r="BY1355" s="20"/>
      <c r="BZ1355" s="20"/>
      <c r="CA1355" s="20"/>
      <c r="CB1355" s="20"/>
      <c r="CC1355" s="20"/>
      <c r="CD1355" s="20"/>
      <c r="CE1355" s="20"/>
      <c r="CF1355" s="20"/>
      <c r="CG1355" s="20"/>
      <c r="CH1355" s="20"/>
      <c r="CI1355" s="20"/>
      <c r="CJ1355" s="20"/>
      <c r="CK1355" s="20"/>
      <c r="CL1355" s="20"/>
    </row>
    <row r="1356" spans="1:101" ht="18" customHeight="1"/>
    <row r="1357" spans="1:101" ht="18" customHeight="1" thickBot="1">
      <c r="A1357" s="23"/>
      <c r="B1357" s="23"/>
      <c r="C1357" s="23"/>
      <c r="D1357" s="20" t="s">
        <v>15</v>
      </c>
      <c r="E1357" s="20"/>
      <c r="F1357" s="20"/>
      <c r="G1357" s="20"/>
      <c r="H1357" s="20"/>
      <c r="I1357" s="20" t="s">
        <v>16</v>
      </c>
      <c r="J1357" s="20"/>
      <c r="K1357" s="20"/>
      <c r="L1357" s="20"/>
      <c r="M1357" s="23"/>
      <c r="N1357" s="23"/>
      <c r="O1357" s="24" t="s">
        <v>17</v>
      </c>
      <c r="P1357" s="23"/>
      <c r="Q1357" s="23"/>
      <c r="R1357" s="23"/>
      <c r="S1357" s="20"/>
      <c r="T1357" s="20" t="s">
        <v>18</v>
      </c>
      <c r="U1357" s="23"/>
      <c r="V1357" s="23"/>
      <c r="W1357" s="23"/>
      <c r="X1357" s="23"/>
      <c r="Y1357" s="24" t="s">
        <v>19</v>
      </c>
      <c r="Z1357" s="23"/>
      <c r="AA1357" s="23"/>
      <c r="AB1357" s="23"/>
      <c r="AC1357" s="24" t="s">
        <v>20</v>
      </c>
      <c r="AD1357" s="20"/>
      <c r="AE1357" s="20"/>
      <c r="AF1357" s="20"/>
      <c r="AG1357" s="20"/>
      <c r="AH1357" s="23"/>
      <c r="AI1357" s="24" t="s">
        <v>21</v>
      </c>
      <c r="AJ1357" s="23"/>
      <c r="AK1357" s="23"/>
      <c r="AL1357" s="20"/>
      <c r="AM1357" s="24" t="s">
        <v>31</v>
      </c>
      <c r="AN1357" s="20"/>
      <c r="AO1357" s="23"/>
      <c r="AP1357" s="23"/>
      <c r="AQ1357" s="23"/>
      <c r="AR1357" s="23"/>
      <c r="AS1357" s="24" t="s">
        <v>91</v>
      </c>
      <c r="AT1357" s="23"/>
      <c r="AU1357" s="23"/>
      <c r="AV1357" s="23"/>
      <c r="AW1357" s="24" t="s">
        <v>32</v>
      </c>
      <c r="AX1357" s="20"/>
      <c r="AY1357" s="20"/>
      <c r="AZ1357" s="20"/>
      <c r="BA1357" s="20"/>
      <c r="BB1357" s="23"/>
      <c r="BC1357" s="24" t="s">
        <v>22</v>
      </c>
      <c r="BD1357" s="23"/>
      <c r="BE1357" s="23"/>
      <c r="BF1357" s="23"/>
      <c r="BG1357" s="24" t="s">
        <v>33</v>
      </c>
      <c r="BH1357" s="20"/>
      <c r="BI1357" s="23"/>
      <c r="BJ1357" s="23"/>
      <c r="BK1357" s="23"/>
      <c r="BL1357" s="23"/>
      <c r="BM1357" s="24" t="s">
        <v>34</v>
      </c>
      <c r="BN1357" s="23"/>
      <c r="BO1357" s="23"/>
      <c r="BP1357" s="23"/>
      <c r="BQ1357" s="24" t="s">
        <v>89</v>
      </c>
      <c r="BR1357" s="20"/>
      <c r="BS1357" s="20"/>
      <c r="BT1357" s="20"/>
      <c r="BU1357" s="20"/>
      <c r="BV1357" s="23"/>
      <c r="BW1357" s="24" t="s">
        <v>35</v>
      </c>
      <c r="BX1357" s="23"/>
      <c r="BY1357" s="23"/>
      <c r="BZ1357" s="23"/>
      <c r="CA1357" s="24" t="s">
        <v>90</v>
      </c>
      <c r="CB1357" s="20"/>
      <c r="CC1357" s="23"/>
      <c r="CD1357" s="23"/>
      <c r="CE1357" s="23"/>
      <c r="CF1357" s="23"/>
      <c r="CG1357" s="24" t="s">
        <v>92</v>
      </c>
      <c r="CH1357" s="23"/>
      <c r="CI1357" s="23"/>
      <c r="CJ1357" s="23"/>
      <c r="CK1357" s="24" t="s">
        <v>36</v>
      </c>
      <c r="CL1357" s="24"/>
      <c r="CM1357" s="23"/>
      <c r="CN1357" s="23"/>
      <c r="CO1357" s="23"/>
      <c r="CP1357" s="23"/>
      <c r="CQ1357" s="24" t="s">
        <v>93</v>
      </c>
      <c r="CR1357" s="23"/>
      <c r="CS1357" s="23"/>
    </row>
    <row r="1358" spans="1:101" ht="18" customHeight="1" thickBot="1">
      <c r="A1358" s="23"/>
      <c r="B1358" s="33"/>
      <c r="C1358" s="23"/>
      <c r="D1358" s="7" t="s">
        <v>2</v>
      </c>
      <c r="E1358" s="8"/>
      <c r="F1358" s="8" t="s">
        <v>3</v>
      </c>
      <c r="G1358" s="9"/>
      <c r="H1358" s="10"/>
      <c r="I1358" s="7" t="s">
        <v>4</v>
      </c>
      <c r="J1358" s="8"/>
      <c r="K1358" s="8" t="s">
        <v>5</v>
      </c>
      <c r="L1358" s="9"/>
      <c r="M1358" s="23"/>
      <c r="N1358" s="251" t="s">
        <v>79</v>
      </c>
      <c r="O1358" s="252"/>
      <c r="P1358" s="253" t="s">
        <v>80</v>
      </c>
      <c r="Q1358" s="254"/>
      <c r="R1358" s="23"/>
      <c r="S1358" s="7" t="s">
        <v>11</v>
      </c>
      <c r="T1358" s="8"/>
      <c r="U1358" s="8" t="s">
        <v>12</v>
      </c>
      <c r="V1358" s="9"/>
      <c r="W1358" s="20"/>
      <c r="X1358" s="251" t="s">
        <v>79</v>
      </c>
      <c r="Y1358" s="252"/>
      <c r="Z1358" s="253" t="s">
        <v>80</v>
      </c>
      <c r="AA1358" s="254"/>
      <c r="AB1358" s="20"/>
      <c r="AC1358" s="7" t="s">
        <v>4</v>
      </c>
      <c r="AD1358" s="8"/>
      <c r="AE1358" s="8" t="s">
        <v>5</v>
      </c>
      <c r="AF1358" s="9"/>
      <c r="AG1358" s="20"/>
      <c r="AH1358" s="251" t="s">
        <v>0</v>
      </c>
      <c r="AI1358" s="252"/>
      <c r="AJ1358" s="253" t="s">
        <v>1</v>
      </c>
      <c r="AK1358" s="254"/>
      <c r="AL1358" s="20"/>
      <c r="AM1358" s="7" t="s">
        <v>11</v>
      </c>
      <c r="AN1358" s="8"/>
      <c r="AO1358" s="8" t="s">
        <v>12</v>
      </c>
      <c r="AP1358" s="9"/>
      <c r="AQ1358" s="23"/>
      <c r="AR1358" s="251" t="s">
        <v>0</v>
      </c>
      <c r="AS1358" s="252"/>
      <c r="AT1358" s="253" t="s">
        <v>1</v>
      </c>
      <c r="AU1358" s="254"/>
      <c r="AV1358" s="36"/>
      <c r="AW1358" s="7" t="s">
        <v>4</v>
      </c>
      <c r="AX1358" s="8"/>
      <c r="AY1358" s="8" t="s">
        <v>5</v>
      </c>
      <c r="AZ1358" s="9"/>
      <c r="BA1358" s="20"/>
      <c r="BB1358" s="251" t="s">
        <v>0</v>
      </c>
      <c r="BC1358" s="252"/>
      <c r="BD1358" s="253" t="s">
        <v>1</v>
      </c>
      <c r="BE1358" s="254"/>
      <c r="BF1358" s="36"/>
      <c r="BG1358" s="7" t="s">
        <v>11</v>
      </c>
      <c r="BH1358" s="8"/>
      <c r="BI1358" s="8" t="s">
        <v>12</v>
      </c>
      <c r="BJ1358" s="9"/>
      <c r="BK1358" s="36"/>
      <c r="BL1358" s="251" t="s">
        <v>0</v>
      </c>
      <c r="BM1358" s="252"/>
      <c r="BN1358" s="253" t="s">
        <v>1</v>
      </c>
      <c r="BO1358" s="254"/>
      <c r="BP1358" s="36"/>
      <c r="BQ1358" s="7" t="s">
        <v>4</v>
      </c>
      <c r="BR1358" s="8"/>
      <c r="BS1358" s="8" t="s">
        <v>5</v>
      </c>
      <c r="BT1358" s="9"/>
      <c r="BU1358" s="20"/>
      <c r="BV1358" s="251" t="s">
        <v>0</v>
      </c>
      <c r="BW1358" s="252"/>
      <c r="BX1358" s="253" t="s">
        <v>1</v>
      </c>
      <c r="BY1358" s="254"/>
      <c r="BZ1358" s="36"/>
      <c r="CA1358" s="7" t="s">
        <v>11</v>
      </c>
      <c r="CB1358" s="8"/>
      <c r="CC1358" s="8" t="s">
        <v>12</v>
      </c>
      <c r="CD1358" s="9"/>
      <c r="CE1358" s="36"/>
      <c r="CF1358" s="251" t="s">
        <v>0</v>
      </c>
      <c r="CG1358" s="252"/>
      <c r="CH1358" s="253" t="s">
        <v>1</v>
      </c>
      <c r="CI1358" s="254"/>
      <c r="CJ1358" s="23"/>
      <c r="CK1358" s="7" t="s">
        <v>23</v>
      </c>
      <c r="CL1358" s="8"/>
      <c r="CM1358" s="8" t="s">
        <v>24</v>
      </c>
      <c r="CN1358" s="9"/>
      <c r="CO1358" s="23"/>
      <c r="CP1358" s="251" t="s">
        <v>0</v>
      </c>
      <c r="CQ1358" s="252"/>
      <c r="CR1358" s="253" t="s">
        <v>1</v>
      </c>
      <c r="CS1358" s="254"/>
      <c r="CU1358" s="26" t="s">
        <v>25</v>
      </c>
      <c r="CW1358" s="50" t="s">
        <v>44</v>
      </c>
    </row>
    <row r="1359" spans="1:101" ht="18" customHeight="1" thickTop="1" thickBot="1">
      <c r="B1359" s="34">
        <v>1.81</v>
      </c>
      <c r="D1359" s="11">
        <v>1</v>
      </c>
      <c r="E1359" s="12">
        <v>0</v>
      </c>
      <c r="F1359" s="13">
        <v>0</v>
      </c>
      <c r="G1359" s="40">
        <f t="shared" ref="G1359" si="14348">-1/($E$4*$B1359)</f>
        <v>-0.58040360105610245</v>
      </c>
      <c r="H1359" s="10"/>
      <c r="I1359" s="11">
        <v>1</v>
      </c>
      <c r="J1359" s="12">
        <v>0</v>
      </c>
      <c r="K1359" s="13">
        <v>0</v>
      </c>
      <c r="L1359" s="14">
        <v>0</v>
      </c>
      <c r="N1359" s="1">
        <f t="shared" ref="N1359" si="14349">D1359*I1359+F1359*I1362-E1359*J1359-G1359*J1362</f>
        <v>0.53126008922793067</v>
      </c>
      <c r="O1359" s="4">
        <f t="shared" ref="O1359" si="14350">(D1359*J1359+E1359*I1359+F1359*J1362+G1359*I1362)</f>
        <v>0</v>
      </c>
      <c r="P1359" s="2">
        <f t="shared" ref="P1359" si="14351">D1359*K1359+F1359*K1362-E1359*L1359-G1359*L1362</f>
        <v>0</v>
      </c>
      <c r="Q1359" s="3">
        <f t="shared" ref="Q1359" si="14352">(D1359*L1359+E1359*K1359+F1359*L1362+G1359*K1362)</f>
        <v>-0.58040360105610245</v>
      </c>
      <c r="S1359" s="11">
        <v>1</v>
      </c>
      <c r="T1359" s="12">
        <v>0</v>
      </c>
      <c r="U1359" s="13">
        <v>0</v>
      </c>
      <c r="V1359" s="40">
        <f t="shared" ref="V1359" si="14353">-1/($T$4*$B1359)</f>
        <v>-1.1089646484249376</v>
      </c>
      <c r="W1359" s="20"/>
      <c r="X1359" s="1">
        <f t="shared" ref="X1359" si="14354">N1359*S1359+P1359*S1362-O1359*T1359-Q1359*T1362</f>
        <v>0.53126008922793067</v>
      </c>
      <c r="Y1359" s="4">
        <f t="shared" ref="Y1359" si="14355">(N1359*T1359+O1359*S1359+P1359*T1362+Q1359*S1362)</f>
        <v>0</v>
      </c>
      <c r="Z1359" s="2">
        <f t="shared" ref="Z1359" si="14356">N1359*U1359+P1359*U1362-O1359*V1359-Q1359*V1362</f>
        <v>0</v>
      </c>
      <c r="AA1359" s="3">
        <f t="shared" ref="AA1359" si="14357">(N1359*V1359+O1359*U1359+P1359*V1362+Q1359*U1362)</f>
        <v>-1.1695522591289556</v>
      </c>
      <c r="AB1359" s="20"/>
      <c r="AC1359" s="11">
        <v>1</v>
      </c>
      <c r="AD1359" s="12">
        <v>0</v>
      </c>
      <c r="AE1359" s="13">
        <v>0</v>
      </c>
      <c r="AF1359" s="14">
        <v>0</v>
      </c>
      <c r="AG1359" s="20"/>
      <c r="AH1359" s="1">
        <f t="shared" ref="AH1359" si="14358">X1359*AC1359+Z1359*AC1362-Y1359*AD1359-AA1359*AD1362</f>
        <v>-0.54783388059842131</v>
      </c>
      <c r="AI1359" s="4">
        <f t="shared" ref="AI1359" si="14359">(X1359*AD1359+Y1359*AC1359+Z1359*AD1362+AA1359*AC1362)</f>
        <v>0</v>
      </c>
      <c r="AJ1359" s="2">
        <f t="shared" ref="AJ1359" si="14360">X1359*AE1359+Z1359*AE1362-Y1359*AF1359-AA1359*AF1362</f>
        <v>0</v>
      </c>
      <c r="AK1359" s="3">
        <f t="shared" ref="AK1359" si="14361">(X1359*AF1359+Y1359*AE1359+Z1359*AF1362+AA1359*AE1362)</f>
        <v>-1.1695522591289556</v>
      </c>
      <c r="AL1359" s="20"/>
      <c r="AM1359" s="11">
        <v>1</v>
      </c>
      <c r="AN1359" s="12">
        <v>0</v>
      </c>
      <c r="AO1359" s="13">
        <v>0</v>
      </c>
      <c r="AP1359" s="40">
        <f t="shared" ref="AP1359" si="14362">-1/($AN$4*$B1359)</f>
        <v>-1.152453458167092</v>
      </c>
      <c r="AR1359" s="1">
        <f t="shared" ref="AR1359" si="14363">AH1359*AM1359+AJ1359*AM1362-AI1359*AN1359-AK1359*AN1362</f>
        <v>-0.54783388059842131</v>
      </c>
      <c r="AS1359" s="4">
        <f t="shared" ref="AS1359" si="14364">(AH1359*AN1359+AI1359*AM1359+AJ1359*AN1362+AK1359*AM1362)</f>
        <v>0</v>
      </c>
      <c r="AT1359" s="2">
        <f t="shared" ref="AT1359" si="14365">AH1359*AO1359+AJ1359*AO1362-AI1359*AP1359-AK1359*AP1362</f>
        <v>0</v>
      </c>
      <c r="AU1359" s="3">
        <f t="shared" ref="AU1359" si="14366">(AH1359*AP1359+AI1359*AO1359+AJ1359*AP1362+AK1359*AO1362)</f>
        <v>-0.53819920893220718</v>
      </c>
      <c r="AV1359" s="20"/>
      <c r="AW1359" s="11">
        <v>1</v>
      </c>
      <c r="AX1359" s="12">
        <v>0</v>
      </c>
      <c r="AY1359" s="13">
        <v>0</v>
      </c>
      <c r="AZ1359" s="14">
        <v>0</v>
      </c>
      <c r="BA1359" s="20"/>
      <c r="BB1359" s="1">
        <f t="shared" ref="BB1359" si="14367">AR1359*AW1359+AT1359*AW1362-AS1359*AX1359-AU1359*AX1362</f>
        <v>-1.0444064077265331</v>
      </c>
      <c r="BC1359" s="4">
        <f t="shared" ref="BC1359" si="14368">(AR1359*AX1359+AS1359*AW1359+AT1359*AX1362+AU1359*AW1362)</f>
        <v>0</v>
      </c>
      <c r="BD1359" s="2">
        <f t="shared" ref="BD1359" si="14369">AR1359*AY1359+AT1359*AY1362-AS1359*AZ1359-AU1359*AZ1362</f>
        <v>0</v>
      </c>
      <c r="BE1359" s="3">
        <f t="shared" ref="BE1359" si="14370">(AR1359*AZ1359+AS1359*AY1359+AT1359*AZ1362+AU1359*AY1362)</f>
        <v>-0.53819920893220718</v>
      </c>
      <c r="BF1359" s="20"/>
      <c r="BG1359" s="11">
        <v>1</v>
      </c>
      <c r="BH1359" s="12">
        <v>0</v>
      </c>
      <c r="BI1359" s="13">
        <v>0</v>
      </c>
      <c r="BJ1359" s="40">
        <f t="shared" ref="BJ1359" si="14371">-1/($BH$4*$B1359)</f>
        <v>-1.1089646484249376</v>
      </c>
      <c r="BK1359" s="20"/>
      <c r="BL1359" s="1">
        <f t="shared" ref="BL1359" si="14372">BB1359*BG1359+BD1359*BG1362-BC1359*BH1359-BE1359*BH1362</f>
        <v>-1.0444064077265331</v>
      </c>
      <c r="BM1359" s="4">
        <f t="shared" ref="BM1359" si="14373">(BB1359*BH1359+BC1359*BG1359+BD1359*BH1362+BE1359*BG1362)</f>
        <v>0</v>
      </c>
      <c r="BN1359" s="2">
        <f t="shared" ref="BN1359" si="14374">BB1359*BI1359+BD1359*BI1362-BC1359*BJ1359-BE1359*BJ1362</f>
        <v>0</v>
      </c>
      <c r="BO1359" s="3">
        <f t="shared" ref="BO1359" si="14375">(BB1359*BJ1359+BC1359*BI1359+BD1359*BJ1362+BE1359*BI1362)</f>
        <v>0.62001057582499963</v>
      </c>
      <c r="BP1359" s="20"/>
      <c r="BQ1359" s="11">
        <v>1</v>
      </c>
      <c r="BR1359" s="12">
        <v>0</v>
      </c>
      <c r="BS1359" s="13">
        <v>0</v>
      </c>
      <c r="BT1359" s="14">
        <v>0</v>
      </c>
      <c r="BU1359" s="20"/>
      <c r="BV1359" s="1">
        <f t="shared" ref="BV1359" si="14376">BL1359*BQ1359+BN1359*BQ1362-BM1359*BR1359-BO1359*BR1362</f>
        <v>-0.54367949724367137</v>
      </c>
      <c r="BW1359" s="4">
        <f t="shared" ref="BW1359" si="14377">(BL1359*BR1359+BM1359*BQ1359+BN1359*BR1362+BO1359*BQ1362)</f>
        <v>0</v>
      </c>
      <c r="BX1359" s="2">
        <f t="shared" ref="BX1359" si="14378">BL1359*BS1359+BN1359*BS1362-BM1359*BT1359-BO1359*BT1362</f>
        <v>0</v>
      </c>
      <c r="BY1359" s="3">
        <f t="shared" ref="BY1359" si="14379">(BL1359*BT1359+BM1359*BS1359+BN1359*BT1362+BO1359*BS1362)</f>
        <v>0.62001057582499963</v>
      </c>
      <c r="BZ1359" s="20"/>
      <c r="CA1359" s="11">
        <v>1</v>
      </c>
      <c r="CB1359" s="12">
        <v>0</v>
      </c>
      <c r="CC1359" s="13">
        <v>0</v>
      </c>
      <c r="CD1359" s="40">
        <f t="shared" ref="CD1359" si="14380">-1/($CB$4*$B1359)</f>
        <v>-0.58040360105610245</v>
      </c>
      <c r="CE1359" s="20"/>
      <c r="CF1359" s="1">
        <f t="shared" ref="CF1359" si="14381">BV1359*CA1359+BX1359*CA1362-BW1359*CB1359-BY1359*CB1362</f>
        <v>-0.54367949724367137</v>
      </c>
      <c r="CG1359" s="4">
        <f t="shared" ref="CG1359" si="14382">(BV1359*CB1359+BW1359*CA1359+BX1359*CB1362+BY1359*CA1362)</f>
        <v>0</v>
      </c>
      <c r="CH1359" s="2">
        <f t="shared" ref="CH1359" si="14383">BV1359*CC1359+BX1359*CC1362-BW1359*CD1359-BY1359*CD1362</f>
        <v>0</v>
      </c>
      <c r="CI1359" s="3">
        <f t="shared" ref="CI1359" si="14384">(BV1359*CD1359+BW1359*CC1359+BX1359*CD1362+BY1359*CC1362)</f>
        <v>0.9355641138455979</v>
      </c>
      <c r="CJ1359" s="28"/>
      <c r="CK1359" s="11">
        <v>1</v>
      </c>
      <c r="CL1359" s="12">
        <v>0</v>
      </c>
      <c r="CM1359" s="13">
        <v>0</v>
      </c>
      <c r="CN1359" s="14">
        <v>0</v>
      </c>
      <c r="CP1359" s="1">
        <f t="shared" ref="CP1359" si="14385">CF1359*CK1359+CH1359*CK1362-CG1359*CL1359-CI1359*CL1362</f>
        <v>-0.54367949724367137</v>
      </c>
      <c r="CQ1359" s="4">
        <f t="shared" ref="CQ1359" si="14386">(CF1359*CL1359+CG1359*CK1359+CH1359*CL1362+CI1359*CK1362)</f>
        <v>0.9355641138455979</v>
      </c>
      <c r="CR1359" s="2">
        <f t="shared" ref="CR1359" si="14387">CF1359*CM1359+CH1359*CM1362-CG1359*CN1359-CI1359*CN1362</f>
        <v>0</v>
      </c>
      <c r="CS1359" s="3">
        <f t="shared" ref="CS1359" si="14388">(CF1359*CN1359+CG1359*CM1359+CH1359*CN1362+CI1359*CM1362)</f>
        <v>0.9355641138455979</v>
      </c>
      <c r="CU1359" s="29">
        <f t="shared" ref="CU1359" si="14389">20*LOG(((1+$CL$4)/$CL$4)/((CP1359+CP1362)^2+(CQ1359+CQ1362)^2)^0.5)</f>
        <v>-3.6065516815898604E-2</v>
      </c>
      <c r="CW1359" s="51">
        <f t="shared" ref="CW1359" si="14390">((CP1359^2+CQ1359^2)^0.5)/((CP1362^2+CQ1362^2)^0.5)</f>
        <v>1.1651378126508527</v>
      </c>
    </row>
    <row r="1360" spans="1:101" ht="18" customHeight="1" thickBot="1">
      <c r="D1360" s="11"/>
      <c r="E1360" s="13"/>
      <c r="F1360" s="13"/>
      <c r="G1360" s="15"/>
      <c r="H1360" s="10"/>
      <c r="I1360" s="11"/>
      <c r="J1360" s="13"/>
      <c r="K1360" s="13"/>
      <c r="L1360" s="15"/>
      <c r="N1360" s="5"/>
      <c r="Q1360" s="6"/>
      <c r="S1360" s="11"/>
      <c r="T1360" s="13"/>
      <c r="U1360" s="13"/>
      <c r="V1360" s="15"/>
      <c r="W1360" s="20"/>
      <c r="X1360" s="5"/>
      <c r="AA1360" s="6"/>
      <c r="AB1360" s="20"/>
      <c r="AC1360" s="11"/>
      <c r="AD1360" s="13"/>
      <c r="AE1360" s="13"/>
      <c r="AF1360" s="15"/>
      <c r="AG1360" s="20"/>
      <c r="AH1360" s="5"/>
      <c r="AK1360" s="6"/>
      <c r="AL1360" s="20"/>
      <c r="AM1360" s="11"/>
      <c r="AN1360" s="13"/>
      <c r="AO1360" s="13"/>
      <c r="AP1360" s="15"/>
      <c r="AR1360" s="5"/>
      <c r="AU1360" s="6"/>
      <c r="AW1360" s="11"/>
      <c r="AX1360" s="13"/>
      <c r="AY1360" s="13"/>
      <c r="AZ1360" s="15"/>
      <c r="BA1360" s="20"/>
      <c r="BB1360" s="5"/>
      <c r="BE1360" s="6"/>
      <c r="BG1360" s="11"/>
      <c r="BH1360" s="13"/>
      <c r="BI1360" s="13"/>
      <c r="BJ1360" s="15"/>
      <c r="BL1360" s="5"/>
      <c r="BO1360" s="6"/>
      <c r="BQ1360" s="11"/>
      <c r="BR1360" s="13"/>
      <c r="BS1360" s="13"/>
      <c r="BT1360" s="15"/>
      <c r="BU1360" s="20"/>
      <c r="BV1360" s="5"/>
      <c r="BY1360" s="6"/>
      <c r="CA1360" s="11"/>
      <c r="CB1360" s="13"/>
      <c r="CC1360" s="13"/>
      <c r="CD1360" s="15"/>
      <c r="CF1360" s="5"/>
      <c r="CI1360" s="6"/>
      <c r="CK1360" s="11"/>
      <c r="CL1360" s="13"/>
      <c r="CM1360" s="13"/>
      <c r="CN1360" s="15"/>
      <c r="CP1360" s="5"/>
      <c r="CS1360" s="6"/>
      <c r="CW1360" s="52"/>
    </row>
    <row r="1361" spans="1:101" ht="18" customHeight="1" thickBot="1">
      <c r="D1361" s="11" t="s">
        <v>6</v>
      </c>
      <c r="E1361" s="13"/>
      <c r="F1361" s="13" t="s">
        <v>7</v>
      </c>
      <c r="G1361" s="15"/>
      <c r="H1361" s="10"/>
      <c r="I1361" s="11" t="s">
        <v>8</v>
      </c>
      <c r="J1361" s="13"/>
      <c r="K1361" s="13" t="s">
        <v>9</v>
      </c>
      <c r="L1361" s="15"/>
      <c r="N1361" s="251" t="s">
        <v>26</v>
      </c>
      <c r="O1361" s="252"/>
      <c r="P1361" s="253" t="s">
        <v>27</v>
      </c>
      <c r="Q1361" s="254"/>
      <c r="S1361" s="11" t="s">
        <v>13</v>
      </c>
      <c r="T1361" s="13"/>
      <c r="U1361" s="13" t="s">
        <v>14</v>
      </c>
      <c r="V1361" s="15"/>
      <c r="W1361" s="20"/>
      <c r="X1361" s="251" t="s">
        <v>26</v>
      </c>
      <c r="Y1361" s="252"/>
      <c r="Z1361" s="253" t="s">
        <v>27</v>
      </c>
      <c r="AA1361" s="254"/>
      <c r="AB1361" s="20"/>
      <c r="AC1361" s="11" t="s">
        <v>8</v>
      </c>
      <c r="AD1361" s="13"/>
      <c r="AE1361" s="13" t="s">
        <v>9</v>
      </c>
      <c r="AF1361" s="15"/>
      <c r="AG1361" s="20"/>
      <c r="AH1361" s="251" t="s">
        <v>26</v>
      </c>
      <c r="AI1361" s="252"/>
      <c r="AJ1361" s="253" t="s">
        <v>27</v>
      </c>
      <c r="AK1361" s="254"/>
      <c r="AL1361" s="20"/>
      <c r="AM1361" s="11" t="s">
        <v>13</v>
      </c>
      <c r="AN1361" s="13"/>
      <c r="AO1361" s="13" t="s">
        <v>14</v>
      </c>
      <c r="AP1361" s="15"/>
      <c r="AR1361" s="251" t="s">
        <v>26</v>
      </c>
      <c r="AS1361" s="252"/>
      <c r="AT1361" s="253" t="s">
        <v>27</v>
      </c>
      <c r="AU1361" s="254"/>
      <c r="AV1361" s="36"/>
      <c r="AW1361" s="11" t="s">
        <v>8</v>
      </c>
      <c r="AX1361" s="13"/>
      <c r="AY1361" s="13" t="s">
        <v>9</v>
      </c>
      <c r="AZ1361" s="15"/>
      <c r="BA1361" s="20"/>
      <c r="BB1361" s="251" t="s">
        <v>26</v>
      </c>
      <c r="BC1361" s="252"/>
      <c r="BD1361" s="253" t="s">
        <v>27</v>
      </c>
      <c r="BE1361" s="254"/>
      <c r="BF1361" s="36"/>
      <c r="BG1361" s="11" t="s">
        <v>13</v>
      </c>
      <c r="BH1361" s="13"/>
      <c r="BI1361" s="13" t="s">
        <v>14</v>
      </c>
      <c r="BJ1361" s="15"/>
      <c r="BK1361" s="36"/>
      <c r="BL1361" s="251" t="s">
        <v>26</v>
      </c>
      <c r="BM1361" s="252"/>
      <c r="BN1361" s="253" t="s">
        <v>27</v>
      </c>
      <c r="BO1361" s="254"/>
      <c r="BP1361" s="36"/>
      <c r="BQ1361" s="11" t="s">
        <v>8</v>
      </c>
      <c r="BR1361" s="13"/>
      <c r="BS1361" s="13" t="s">
        <v>9</v>
      </c>
      <c r="BT1361" s="15"/>
      <c r="BU1361" s="20"/>
      <c r="BV1361" s="251" t="s">
        <v>26</v>
      </c>
      <c r="BW1361" s="252"/>
      <c r="BX1361" s="253" t="s">
        <v>27</v>
      </c>
      <c r="BY1361" s="254"/>
      <c r="BZ1361" s="36"/>
      <c r="CA1361" s="11" t="s">
        <v>13</v>
      </c>
      <c r="CB1361" s="13"/>
      <c r="CC1361" s="13" t="s">
        <v>14</v>
      </c>
      <c r="CD1361" s="15"/>
      <c r="CE1361" s="36"/>
      <c r="CF1361" s="251" t="s">
        <v>26</v>
      </c>
      <c r="CG1361" s="252"/>
      <c r="CH1361" s="253" t="s">
        <v>27</v>
      </c>
      <c r="CI1361" s="254"/>
      <c r="CK1361" s="11" t="s">
        <v>28</v>
      </c>
      <c r="CL1361" s="13"/>
      <c r="CM1361" s="13" t="s">
        <v>29</v>
      </c>
      <c r="CN1361" s="15"/>
      <c r="CP1361" s="251" t="s">
        <v>26</v>
      </c>
      <c r="CQ1361" s="252"/>
      <c r="CR1361" s="253" t="s">
        <v>27</v>
      </c>
      <c r="CS1361" s="254"/>
      <c r="CU1361" s="38" t="s">
        <v>37</v>
      </c>
      <c r="CW1361" s="53" t="s">
        <v>45</v>
      </c>
    </row>
    <row r="1362" spans="1:101" ht="18" customHeight="1" thickTop="1" thickBot="1">
      <c r="D1362" s="16">
        <v>0</v>
      </c>
      <c r="E1362" s="17">
        <v>0</v>
      </c>
      <c r="F1362" s="18">
        <v>1</v>
      </c>
      <c r="G1362" s="19">
        <v>0</v>
      </c>
      <c r="H1362" s="10"/>
      <c r="I1362" s="16">
        <v>0</v>
      </c>
      <c r="J1362" s="17">
        <f t="shared" ref="J1362" si="14391">-1/($J$4*$B1359)</f>
        <v>-0.8076102731257182</v>
      </c>
      <c r="K1362" s="18">
        <v>1</v>
      </c>
      <c r="L1362" s="19">
        <v>0</v>
      </c>
      <c r="N1362" s="1">
        <f t="shared" ref="N1362" si="14392">D1362*I1359+F1362*I1362-E1362*J1359-G1362*J1362</f>
        <v>0</v>
      </c>
      <c r="O1362" s="4">
        <f t="shared" ref="O1362" si="14393">(D1362*J1359+E1362*I1359+F1362*J1362+G1362*I1362)</f>
        <v>-0.8076102731257182</v>
      </c>
      <c r="P1362" s="2">
        <f t="shared" ref="P1362" si="14394">D1362*K1359+F1362*K1362-E1362*L1359-G1362*L1362</f>
        <v>1</v>
      </c>
      <c r="Q1362" s="3">
        <f t="shared" ref="Q1362" si="14395">(D1362*L1359+E1362*K1359+F1362*L1362+G1362*K1362)</f>
        <v>0</v>
      </c>
      <c r="S1362" s="16">
        <v>0</v>
      </c>
      <c r="T1362" s="17">
        <v>0</v>
      </c>
      <c r="U1362" s="18">
        <v>1</v>
      </c>
      <c r="V1362" s="19">
        <v>0</v>
      </c>
      <c r="W1362" s="20"/>
      <c r="X1362" s="1">
        <f t="shared" ref="X1362" si="14396">N1362*S1359+P1362*S1362-O1362*T1359-Q1362*T1362</f>
        <v>0</v>
      </c>
      <c r="Y1362" s="4">
        <f t="shared" ref="Y1362" si="14397">(N1362*T1359+O1362*S1359+P1362*T1362+Q1362*S1362)</f>
        <v>-0.8076102731257182</v>
      </c>
      <c r="Z1362" s="2">
        <f t="shared" ref="Z1362" si="14398">N1362*U1359+P1362*U1362-O1362*V1359-Q1362*V1362</f>
        <v>0.10438875739877007</v>
      </c>
      <c r="AA1362" s="3">
        <f t="shared" ref="AA1362" si="14399">(N1362*V1359+O1362*U1359+P1362*V1362+Q1362*U1362)</f>
        <v>0</v>
      </c>
      <c r="AB1362" s="20"/>
      <c r="AC1362" s="16">
        <v>0</v>
      </c>
      <c r="AD1362" s="17">
        <f t="shared" ref="AD1362" si="14400">-1/($AD$4*$B1359)</f>
        <v>-0.92265562432415471</v>
      </c>
      <c r="AE1362" s="18">
        <v>1</v>
      </c>
      <c r="AF1362" s="19">
        <v>0</v>
      </c>
      <c r="AG1362" s="20"/>
      <c r="AH1362" s="1">
        <f t="shared" ref="AH1362" si="14401">X1362*AC1359+Z1362*AC1362-Y1362*AD1359-AA1362*AD1362</f>
        <v>0</v>
      </c>
      <c r="AI1362" s="4">
        <f t="shared" ref="AI1362" si="14402">(X1362*AD1359+Y1362*AC1359+Z1362*AD1362+AA1362*AC1362)</f>
        <v>-0.90392514725590312</v>
      </c>
      <c r="AJ1362" s="2">
        <f t="shared" ref="AJ1362" si="14403">X1362*AE1359+Z1362*AE1362-Y1362*AF1359-AA1362*AF1362</f>
        <v>0.10438875739877007</v>
      </c>
      <c r="AK1362" s="3">
        <f t="shared" ref="AK1362" si="14404">(X1362*AF1359+Y1362*AE1359+Z1362*AF1362+AA1362*AE1362)</f>
        <v>0</v>
      </c>
      <c r="AL1362" s="20"/>
      <c r="AM1362" s="16">
        <v>0</v>
      </c>
      <c r="AN1362" s="17">
        <v>0</v>
      </c>
      <c r="AO1362" s="18">
        <v>1</v>
      </c>
      <c r="AP1362" s="19">
        <v>0</v>
      </c>
      <c r="AR1362" s="1">
        <f t="shared" ref="AR1362" si="14405">AH1362*AM1359+AJ1362*AM1362-AI1362*AN1359-AK1362*AN1362</f>
        <v>0</v>
      </c>
      <c r="AS1362" s="4">
        <f t="shared" ref="AS1362" si="14406">(AH1362*AN1359+AI1362*AM1359+AJ1362*AN1362+AK1362*AM1362)</f>
        <v>-0.90392514725590312</v>
      </c>
      <c r="AT1362" s="2">
        <f t="shared" ref="AT1362" si="14407">AH1362*AO1359+AJ1362*AO1362-AI1362*AP1359-AK1362*AP1362</f>
        <v>-0.93734290448049329</v>
      </c>
      <c r="AU1362" s="3">
        <f t="shared" ref="AU1362" si="14408">(AH1362*AP1359+AI1362*AO1359+AJ1362*AP1362+AK1362*AO1362)</f>
        <v>0</v>
      </c>
      <c r="AV1362" s="20"/>
      <c r="AW1362" s="16">
        <v>0</v>
      </c>
      <c r="AX1362" s="17">
        <f t="shared" ref="AX1362" si="14409">-1/($AX$4*$B1359)</f>
        <v>-0.92265562432415471</v>
      </c>
      <c r="AY1362" s="18">
        <v>1</v>
      </c>
      <c r="AZ1362" s="19">
        <v>0</v>
      </c>
      <c r="BA1362" s="20"/>
      <c r="BB1362" s="1">
        <f t="shared" ref="BB1362" si="14410">AR1362*AW1359+AT1362*AW1362-AS1362*AX1359-AU1362*AX1362</f>
        <v>0</v>
      </c>
      <c r="BC1362" s="4">
        <f t="shared" ref="BC1362" si="14411">(AR1362*AX1359+AS1362*AW1359+AT1362*AX1362+AU1362*AW1362)</f>
        <v>-3.9080444516637058E-2</v>
      </c>
      <c r="BD1362" s="2">
        <f t="shared" ref="BD1362" si="14412">AR1362*AY1359+AT1362*AY1362-AS1362*AZ1359-AU1362*AZ1362</f>
        <v>-0.93734290448049329</v>
      </c>
      <c r="BE1362" s="3">
        <f t="shared" ref="BE1362" si="14413">(AR1362*AZ1359+AS1362*AY1359+AT1362*AZ1362+AU1362*AY1362)</f>
        <v>0</v>
      </c>
      <c r="BF1362" s="20"/>
      <c r="BG1362" s="16">
        <v>0</v>
      </c>
      <c r="BH1362" s="17">
        <v>0</v>
      </c>
      <c r="BI1362" s="18">
        <v>1</v>
      </c>
      <c r="BJ1362" s="19">
        <v>0</v>
      </c>
      <c r="BK1362" s="20"/>
      <c r="BL1362" s="1">
        <f t="shared" ref="BL1362" si="14414">BB1362*BG1359+BD1362*BG1362-BC1362*BH1359-BE1362*BH1362</f>
        <v>0</v>
      </c>
      <c r="BM1362" s="4">
        <f t="shared" ref="BM1362" si="14415">(BB1362*BH1359+BC1362*BG1359+BD1362*BH1362+BE1362*BG1362)</f>
        <v>-3.9080444516637058E-2</v>
      </c>
      <c r="BN1362" s="2">
        <f t="shared" ref="BN1362" si="14416">BB1362*BI1359+BD1362*BI1362-BC1362*BJ1359-BE1362*BJ1362</f>
        <v>-0.98068173589417595</v>
      </c>
      <c r="BO1362" s="3">
        <f t="shared" ref="BO1362" si="14417">(BB1362*BJ1359+BC1362*BI1359+BD1362*BJ1362+BE1362*BI1362)</f>
        <v>0</v>
      </c>
      <c r="BP1362" s="20"/>
      <c r="BQ1362" s="16">
        <v>0</v>
      </c>
      <c r="BR1362" s="17">
        <f t="shared" ref="BR1362" si="14418">-1/($BR$4*$B1359)</f>
        <v>-0.8076102731257182</v>
      </c>
      <c r="BS1362" s="18">
        <v>1</v>
      </c>
      <c r="BT1362" s="19">
        <v>0</v>
      </c>
      <c r="BU1362" s="20"/>
      <c r="BV1362" s="1">
        <f t="shared" ref="BV1362" si="14419">BL1362*BQ1359+BN1362*BQ1362-BM1362*BR1359-BO1362*BR1362</f>
        <v>0</v>
      </c>
      <c r="BW1362" s="4">
        <f t="shared" ref="BW1362" si="14420">(BL1362*BR1359+BM1362*BQ1359+BN1362*BR1362+BO1362*BQ1362)</f>
        <v>0.75292820005826178</v>
      </c>
      <c r="BX1362" s="2">
        <f t="shared" ref="BX1362" si="14421">BL1362*BS1359+BN1362*BS1362-BM1362*BT1359-BO1362*BT1362</f>
        <v>-0.98068173589417595</v>
      </c>
      <c r="BY1362" s="3">
        <f t="shared" ref="BY1362" si="14422">(BL1362*BT1359+BM1362*BS1359+BN1362*BT1362+BO1362*BS1362)</f>
        <v>0</v>
      </c>
      <c r="BZ1362" s="20"/>
      <c r="CA1362" s="16">
        <v>0</v>
      </c>
      <c r="CB1362" s="17">
        <v>0</v>
      </c>
      <c r="CC1362" s="18">
        <v>1</v>
      </c>
      <c r="CD1362" s="19">
        <v>0</v>
      </c>
      <c r="CE1362" s="20"/>
      <c r="CF1362" s="1">
        <f t="shared" ref="CF1362" si="14423">BV1362*CA1359+BX1362*CA1362-BW1362*CB1359-BY1362*CB1362</f>
        <v>0</v>
      </c>
      <c r="CG1362" s="4">
        <f t="shared" ref="CG1362" si="14424">(BV1362*CB1359+BW1362*CA1359+BX1362*CB1362+BY1362*CA1362)</f>
        <v>0.75292820005826178</v>
      </c>
      <c r="CH1362" s="2">
        <f t="shared" ref="CH1362" si="14425">BV1362*CC1359+BX1362*CC1362-BW1362*CD1359-BY1362*CD1362</f>
        <v>-0.54367949724367137</v>
      </c>
      <c r="CI1362" s="3">
        <f t="shared" ref="CI1362" si="14426">(BV1362*CD1359+BW1362*CC1359+BX1362*CD1362+BY1362*CC1362)</f>
        <v>0</v>
      </c>
      <c r="CK1362" s="16">
        <f t="shared" ref="CK1362" si="14427">1/$CL$4</f>
        <v>1</v>
      </c>
      <c r="CL1362" s="17">
        <v>0</v>
      </c>
      <c r="CM1362" s="18">
        <v>1</v>
      </c>
      <c r="CN1362" s="19">
        <v>0</v>
      </c>
      <c r="CP1362" s="1">
        <f t="shared" ref="CP1362" si="14428">CF1362*CK1359+CH1362*CK1362-CG1362*CL1359-CI1362*CL1362</f>
        <v>-0.54367949724367137</v>
      </c>
      <c r="CQ1362" s="4">
        <f t="shared" ref="CQ1362" si="14429">(CF1362*CL1359+CG1362*CK1359+CH1362*CL1362+CI1362*CK1362)</f>
        <v>0.75292820005826178</v>
      </c>
      <c r="CR1362" s="2">
        <f t="shared" ref="CR1362" si="14430">CF1362*CM1359+CH1362*CM1362-CG1362*CN1359-CI1362*CN1362</f>
        <v>-0.54367949724367137</v>
      </c>
      <c r="CS1362" s="3">
        <f t="shared" ref="CS1362" si="14431">(CF1362*CN1359+CG1362*CM1359+CH1362*CN1362+CI1362*CM1362)</f>
        <v>0</v>
      </c>
      <c r="CU1362" s="39">
        <f t="shared" ref="CU1362" si="14432">(180/PI())*ATAN(-1*(CQ1359/CP1359))</f>
        <v>59.83806710266186</v>
      </c>
      <c r="CW1362" s="54">
        <f t="shared" ref="CW1362" si="14433">20*LOG(((1-(10^(CU1359/20)^2)*(1-((1-CW1359)/(1+CW1359))^2))^0.5))</f>
        <v>-18.526575298422465</v>
      </c>
    </row>
    <row r="1363" spans="1:101" ht="18" customHeight="1">
      <c r="E1363" s="20"/>
      <c r="F1363" s="20"/>
      <c r="G1363" s="20"/>
      <c r="H1363" s="20"/>
      <c r="I1363" s="20"/>
      <c r="J1363" s="20"/>
      <c r="K1363" s="20"/>
      <c r="L1363" s="20"/>
      <c r="M1363" s="20"/>
      <c r="N1363" s="20"/>
      <c r="O1363" s="20"/>
      <c r="P1363" s="20"/>
      <c r="Q1363" s="20"/>
      <c r="R1363" s="20"/>
      <c r="S1363" s="20"/>
      <c r="T1363" s="20"/>
      <c r="U1363" s="20"/>
      <c r="V1363" s="20"/>
      <c r="W1363" s="20"/>
      <c r="X1363" s="20"/>
      <c r="Y1363" s="20"/>
      <c r="Z1363" s="20"/>
      <c r="AA1363" s="20"/>
      <c r="AB1363" s="30"/>
      <c r="AC1363" s="20"/>
      <c r="AD1363" s="20"/>
      <c r="AE1363" s="20"/>
      <c r="AF1363" s="20"/>
      <c r="AG1363" s="20"/>
      <c r="AH1363" s="20"/>
      <c r="AI1363" s="20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  <c r="BA1363" s="20"/>
      <c r="BB1363" s="20"/>
      <c r="BC1363" s="20"/>
      <c r="BD1363" s="20"/>
      <c r="BE1363" s="20"/>
      <c r="BF1363" s="20"/>
      <c r="BG1363" s="20"/>
      <c r="BH1363" s="20"/>
      <c r="BI1363" s="20"/>
      <c r="BJ1363" s="20"/>
      <c r="BK1363" s="20"/>
      <c r="BL1363" s="20"/>
      <c r="BM1363" s="20"/>
      <c r="BN1363" s="20"/>
      <c r="BO1363" s="20"/>
      <c r="BP1363" s="20"/>
      <c r="BQ1363" s="20"/>
      <c r="BR1363" s="20"/>
      <c r="BS1363" s="20"/>
      <c r="BT1363" s="20"/>
      <c r="BU1363" s="20"/>
      <c r="BV1363" s="20"/>
      <c r="BW1363" s="20"/>
      <c r="BX1363" s="20"/>
      <c r="BY1363" s="20"/>
      <c r="BZ1363" s="20"/>
      <c r="CA1363" s="20"/>
      <c r="CB1363" s="20"/>
      <c r="CC1363" s="20"/>
      <c r="CD1363" s="20"/>
      <c r="CE1363" s="20"/>
      <c r="CF1363" s="20"/>
      <c r="CG1363" s="20"/>
      <c r="CH1363" s="20"/>
      <c r="CI1363" s="20"/>
      <c r="CJ1363" s="20"/>
      <c r="CK1363" s="20"/>
      <c r="CL1363" s="20"/>
    </row>
    <row r="1364" spans="1:101" ht="18" customHeight="1"/>
    <row r="1365" spans="1:101" ht="18" customHeight="1" thickBot="1">
      <c r="A1365" s="23"/>
      <c r="B1365" s="23"/>
      <c r="C1365" s="23"/>
      <c r="D1365" s="20" t="s">
        <v>15</v>
      </c>
      <c r="E1365" s="20"/>
      <c r="F1365" s="20"/>
      <c r="G1365" s="20"/>
      <c r="H1365" s="20"/>
      <c r="I1365" s="20" t="s">
        <v>16</v>
      </c>
      <c r="J1365" s="20"/>
      <c r="K1365" s="20"/>
      <c r="L1365" s="20"/>
      <c r="M1365" s="23"/>
      <c r="N1365" s="23"/>
      <c r="O1365" s="24" t="s">
        <v>17</v>
      </c>
      <c r="P1365" s="23"/>
      <c r="Q1365" s="23"/>
      <c r="R1365" s="23"/>
      <c r="S1365" s="20"/>
      <c r="T1365" s="20" t="s">
        <v>18</v>
      </c>
      <c r="U1365" s="23"/>
      <c r="V1365" s="23"/>
      <c r="W1365" s="23"/>
      <c r="X1365" s="23"/>
      <c r="Y1365" s="24" t="s">
        <v>19</v>
      </c>
      <c r="Z1365" s="23"/>
      <c r="AA1365" s="23"/>
      <c r="AB1365" s="23"/>
      <c r="AC1365" s="24" t="s">
        <v>20</v>
      </c>
      <c r="AD1365" s="20"/>
      <c r="AE1365" s="20"/>
      <c r="AF1365" s="20"/>
      <c r="AG1365" s="20"/>
      <c r="AH1365" s="23"/>
      <c r="AI1365" s="24" t="s">
        <v>21</v>
      </c>
      <c r="AJ1365" s="23"/>
      <c r="AK1365" s="23"/>
      <c r="AL1365" s="20"/>
      <c r="AM1365" s="24" t="s">
        <v>31</v>
      </c>
      <c r="AN1365" s="20"/>
      <c r="AO1365" s="23"/>
      <c r="AP1365" s="23"/>
      <c r="AQ1365" s="23"/>
      <c r="AR1365" s="23"/>
      <c r="AS1365" s="24" t="s">
        <v>91</v>
      </c>
      <c r="AT1365" s="23"/>
      <c r="AU1365" s="23"/>
      <c r="AV1365" s="23"/>
      <c r="AW1365" s="24" t="s">
        <v>32</v>
      </c>
      <c r="AX1365" s="20"/>
      <c r="AY1365" s="20"/>
      <c r="AZ1365" s="20"/>
      <c r="BA1365" s="20"/>
      <c r="BB1365" s="23"/>
      <c r="BC1365" s="24" t="s">
        <v>22</v>
      </c>
      <c r="BD1365" s="23"/>
      <c r="BE1365" s="23"/>
      <c r="BF1365" s="23"/>
      <c r="BG1365" s="24" t="s">
        <v>33</v>
      </c>
      <c r="BH1365" s="20"/>
      <c r="BI1365" s="23"/>
      <c r="BJ1365" s="23"/>
      <c r="BK1365" s="23"/>
      <c r="BL1365" s="23"/>
      <c r="BM1365" s="24" t="s">
        <v>34</v>
      </c>
      <c r="BN1365" s="23"/>
      <c r="BO1365" s="23"/>
      <c r="BP1365" s="23"/>
      <c r="BQ1365" s="24" t="s">
        <v>89</v>
      </c>
      <c r="BR1365" s="20"/>
      <c r="BS1365" s="20"/>
      <c r="BT1365" s="20"/>
      <c r="BU1365" s="20"/>
      <c r="BV1365" s="23"/>
      <c r="BW1365" s="24" t="s">
        <v>35</v>
      </c>
      <c r="BX1365" s="23"/>
      <c r="BY1365" s="23"/>
      <c r="BZ1365" s="23"/>
      <c r="CA1365" s="24" t="s">
        <v>90</v>
      </c>
      <c r="CB1365" s="20"/>
      <c r="CC1365" s="23"/>
      <c r="CD1365" s="23"/>
      <c r="CE1365" s="23"/>
      <c r="CF1365" s="23"/>
      <c r="CG1365" s="24" t="s">
        <v>92</v>
      </c>
      <c r="CH1365" s="23"/>
      <c r="CI1365" s="23"/>
      <c r="CJ1365" s="23"/>
      <c r="CK1365" s="24" t="s">
        <v>36</v>
      </c>
      <c r="CL1365" s="24"/>
      <c r="CM1365" s="23"/>
      <c r="CN1365" s="23"/>
      <c r="CO1365" s="23"/>
      <c r="CP1365" s="23"/>
      <c r="CQ1365" s="24" t="s">
        <v>93</v>
      </c>
      <c r="CR1365" s="23"/>
      <c r="CS1365" s="23"/>
    </row>
    <row r="1366" spans="1:101" ht="18" customHeight="1" thickBot="1">
      <c r="A1366" s="23"/>
      <c r="B1366" s="33"/>
      <c r="C1366" s="23"/>
      <c r="D1366" s="7" t="s">
        <v>2</v>
      </c>
      <c r="E1366" s="8"/>
      <c r="F1366" s="8" t="s">
        <v>3</v>
      </c>
      <c r="G1366" s="9"/>
      <c r="H1366" s="10"/>
      <c r="I1366" s="7" t="s">
        <v>4</v>
      </c>
      <c r="J1366" s="8"/>
      <c r="K1366" s="8" t="s">
        <v>5</v>
      </c>
      <c r="L1366" s="9"/>
      <c r="M1366" s="23"/>
      <c r="N1366" s="251" t="s">
        <v>79</v>
      </c>
      <c r="O1366" s="252"/>
      <c r="P1366" s="253" t="s">
        <v>80</v>
      </c>
      <c r="Q1366" s="254"/>
      <c r="R1366" s="23"/>
      <c r="S1366" s="7" t="s">
        <v>11</v>
      </c>
      <c r="T1366" s="8"/>
      <c r="U1366" s="8" t="s">
        <v>12</v>
      </c>
      <c r="V1366" s="9"/>
      <c r="W1366" s="20"/>
      <c r="X1366" s="251" t="s">
        <v>79</v>
      </c>
      <c r="Y1366" s="252"/>
      <c r="Z1366" s="253" t="s">
        <v>80</v>
      </c>
      <c r="AA1366" s="254"/>
      <c r="AB1366" s="20"/>
      <c r="AC1366" s="7" t="s">
        <v>4</v>
      </c>
      <c r="AD1366" s="8"/>
      <c r="AE1366" s="8" t="s">
        <v>5</v>
      </c>
      <c r="AF1366" s="9"/>
      <c r="AG1366" s="20"/>
      <c r="AH1366" s="251" t="s">
        <v>0</v>
      </c>
      <c r="AI1366" s="252"/>
      <c r="AJ1366" s="253" t="s">
        <v>1</v>
      </c>
      <c r="AK1366" s="254"/>
      <c r="AL1366" s="20"/>
      <c r="AM1366" s="7" t="s">
        <v>11</v>
      </c>
      <c r="AN1366" s="8"/>
      <c r="AO1366" s="8" t="s">
        <v>12</v>
      </c>
      <c r="AP1366" s="9"/>
      <c r="AQ1366" s="23"/>
      <c r="AR1366" s="251" t="s">
        <v>0</v>
      </c>
      <c r="AS1366" s="252"/>
      <c r="AT1366" s="253" t="s">
        <v>1</v>
      </c>
      <c r="AU1366" s="254"/>
      <c r="AV1366" s="36"/>
      <c r="AW1366" s="7" t="s">
        <v>4</v>
      </c>
      <c r="AX1366" s="8"/>
      <c r="AY1366" s="8" t="s">
        <v>5</v>
      </c>
      <c r="AZ1366" s="9"/>
      <c r="BA1366" s="20"/>
      <c r="BB1366" s="251" t="s">
        <v>0</v>
      </c>
      <c r="BC1366" s="252"/>
      <c r="BD1366" s="253" t="s">
        <v>1</v>
      </c>
      <c r="BE1366" s="254"/>
      <c r="BF1366" s="36"/>
      <c r="BG1366" s="7" t="s">
        <v>11</v>
      </c>
      <c r="BH1366" s="8"/>
      <c r="BI1366" s="8" t="s">
        <v>12</v>
      </c>
      <c r="BJ1366" s="9"/>
      <c r="BK1366" s="36"/>
      <c r="BL1366" s="251" t="s">
        <v>0</v>
      </c>
      <c r="BM1366" s="252"/>
      <c r="BN1366" s="253" t="s">
        <v>1</v>
      </c>
      <c r="BO1366" s="254"/>
      <c r="BP1366" s="36"/>
      <c r="BQ1366" s="7" t="s">
        <v>4</v>
      </c>
      <c r="BR1366" s="8"/>
      <c r="BS1366" s="8" t="s">
        <v>5</v>
      </c>
      <c r="BT1366" s="9"/>
      <c r="BU1366" s="20"/>
      <c r="BV1366" s="251" t="s">
        <v>0</v>
      </c>
      <c r="BW1366" s="252"/>
      <c r="BX1366" s="253" t="s">
        <v>1</v>
      </c>
      <c r="BY1366" s="254"/>
      <c r="BZ1366" s="36"/>
      <c r="CA1366" s="7" t="s">
        <v>11</v>
      </c>
      <c r="CB1366" s="8"/>
      <c r="CC1366" s="8" t="s">
        <v>12</v>
      </c>
      <c r="CD1366" s="9"/>
      <c r="CE1366" s="36"/>
      <c r="CF1366" s="251" t="s">
        <v>0</v>
      </c>
      <c r="CG1366" s="252"/>
      <c r="CH1366" s="253" t="s">
        <v>1</v>
      </c>
      <c r="CI1366" s="254"/>
      <c r="CJ1366" s="23"/>
      <c r="CK1366" s="7" t="s">
        <v>23</v>
      </c>
      <c r="CL1366" s="8"/>
      <c r="CM1366" s="8" t="s">
        <v>24</v>
      </c>
      <c r="CN1366" s="9"/>
      <c r="CO1366" s="23"/>
      <c r="CP1366" s="251" t="s">
        <v>0</v>
      </c>
      <c r="CQ1366" s="252"/>
      <c r="CR1366" s="253" t="s">
        <v>1</v>
      </c>
      <c r="CS1366" s="254"/>
      <c r="CU1366" s="26" t="s">
        <v>25</v>
      </c>
      <c r="CW1366" s="50" t="s">
        <v>44</v>
      </c>
    </row>
    <row r="1367" spans="1:101" ht="18" customHeight="1" thickTop="1" thickBot="1">
      <c r="B1367" s="34">
        <v>1.82</v>
      </c>
      <c r="D1367" s="11">
        <v>1</v>
      </c>
      <c r="E1367" s="12">
        <v>0</v>
      </c>
      <c r="F1367" s="13">
        <v>0</v>
      </c>
      <c r="G1367" s="40">
        <f t="shared" ref="G1367" si="14434">-1/($E$4*$B1367)</f>
        <v>-0.57721457028106882</v>
      </c>
      <c r="H1367" s="10"/>
      <c r="I1367" s="11">
        <v>1</v>
      </c>
      <c r="J1367" s="12">
        <v>0</v>
      </c>
      <c r="K1367" s="13">
        <v>0</v>
      </c>
      <c r="L1367" s="14">
        <v>0</v>
      </c>
      <c r="N1367" s="1">
        <f t="shared" ref="N1367" si="14435">D1367*I1367+F1367*I1370-E1367*J1367-G1367*J1370</f>
        <v>0.53639692619237533</v>
      </c>
      <c r="O1367" s="4">
        <f t="shared" ref="O1367" si="14436">(D1367*J1367+E1367*I1367+F1367*J1370+G1367*I1370)</f>
        <v>0</v>
      </c>
      <c r="P1367" s="2">
        <f t="shared" ref="P1367" si="14437">D1367*K1367+F1367*K1370-E1367*L1367-G1367*L1370</f>
        <v>0</v>
      </c>
      <c r="Q1367" s="3">
        <f t="shared" ref="Q1367" si="14438">(D1367*L1367+E1367*K1367+F1367*L1370+G1367*K1370)</f>
        <v>-0.57721457028106882</v>
      </c>
      <c r="S1367" s="11">
        <v>1</v>
      </c>
      <c r="T1367" s="12">
        <v>0</v>
      </c>
      <c r="U1367" s="13">
        <v>0</v>
      </c>
      <c r="V1367" s="40">
        <f t="shared" ref="V1367" si="14439">-1/($T$4*$B1367)</f>
        <v>-1.1028714360709544</v>
      </c>
      <c r="W1367" s="20"/>
      <c r="X1367" s="1">
        <f t="shared" ref="X1367" si="14440">N1367*S1367+P1367*S1370-O1367*T1367-Q1367*T1370</f>
        <v>0.53639692619237533</v>
      </c>
      <c r="Y1367" s="4">
        <f t="shared" ref="Y1367" si="14441">(N1367*T1367+O1367*S1367+P1367*T1370+Q1367*S1370)</f>
        <v>0</v>
      </c>
      <c r="Z1367" s="2">
        <f t="shared" ref="Z1367" si="14442">N1367*U1367+P1367*U1370-O1367*V1367-Q1367*V1370</f>
        <v>0</v>
      </c>
      <c r="AA1367" s="3">
        <f t="shared" ref="AA1367" si="14443">(N1367*V1367+O1367*U1367+P1367*V1370+Q1367*U1370)</f>
        <v>-1.1687914185748995</v>
      </c>
      <c r="AB1367" s="20"/>
      <c r="AC1367" s="11">
        <v>1</v>
      </c>
      <c r="AD1367" s="12">
        <v>0</v>
      </c>
      <c r="AE1367" s="13">
        <v>0</v>
      </c>
      <c r="AF1367" s="14">
        <v>0</v>
      </c>
      <c r="AG1367" s="20"/>
      <c r="AH1367" s="1">
        <f t="shared" ref="AH1367" si="14444">X1367*AC1367+Z1367*AC1370-Y1367*AD1367-AA1367*AD1370</f>
        <v>-0.53606981918014585</v>
      </c>
      <c r="AI1367" s="4">
        <f t="shared" ref="AI1367" si="14445">(X1367*AD1367+Y1367*AC1367+Z1367*AD1370+AA1367*AC1370)</f>
        <v>0</v>
      </c>
      <c r="AJ1367" s="2">
        <f t="shared" ref="AJ1367" si="14446">X1367*AE1367+Z1367*AE1370-Y1367*AF1367-AA1367*AF1370</f>
        <v>0</v>
      </c>
      <c r="AK1367" s="3">
        <f t="shared" ref="AK1367" si="14447">(X1367*AF1367+Y1367*AE1367+Z1367*AF1370+AA1367*AE1370)</f>
        <v>-1.1687914185748995</v>
      </c>
      <c r="AL1367" s="20"/>
      <c r="AM1367" s="11">
        <v>1</v>
      </c>
      <c r="AN1367" s="12">
        <v>0</v>
      </c>
      <c r="AO1367" s="13">
        <v>0</v>
      </c>
      <c r="AP1367" s="40">
        <f t="shared" ref="AP1367" si="14448">-1/($AN$4*$B1367)</f>
        <v>-1.1461212963090308</v>
      </c>
      <c r="AR1367" s="1">
        <f t="shared" ref="AR1367" si="14449">AH1367*AM1367+AJ1367*AM1370-AI1367*AN1367-AK1367*AN1370</f>
        <v>-0.53606981918014585</v>
      </c>
      <c r="AS1367" s="4">
        <f t="shared" ref="AS1367" si="14450">(AH1367*AN1367+AI1367*AM1367+AJ1367*AN1370+AK1367*AM1370)</f>
        <v>0</v>
      </c>
      <c r="AT1367" s="2">
        <f t="shared" ref="AT1367" si="14451">AH1367*AO1367+AJ1367*AO1370-AI1367*AP1367-AK1367*AP1370</f>
        <v>0</v>
      </c>
      <c r="AU1367" s="3">
        <f t="shared" ref="AU1367" si="14452">(AH1367*AP1367+AI1367*AO1367+AJ1367*AP1370+AK1367*AO1370)</f>
        <v>-0.55439038250400308</v>
      </c>
      <c r="AV1367" s="20"/>
      <c r="AW1367" s="11">
        <v>1</v>
      </c>
      <c r="AX1367" s="12">
        <v>0</v>
      </c>
      <c r="AY1367" s="13">
        <v>0</v>
      </c>
      <c r="AZ1367" s="14">
        <v>0</v>
      </c>
      <c r="BA1367" s="20"/>
      <c r="BB1367" s="1">
        <f t="shared" ref="BB1367" si="14453">AR1367*AW1367+AT1367*AW1370-AS1367*AX1367-AU1367*AX1370</f>
        <v>-1.0447707214462192</v>
      </c>
      <c r="BC1367" s="4">
        <f t="shared" ref="BC1367" si="14454">(AR1367*AX1367+AS1367*AW1367+AT1367*AX1370+AU1367*AW1370)</f>
        <v>0</v>
      </c>
      <c r="BD1367" s="2">
        <f t="shared" ref="BD1367" si="14455">AR1367*AY1367+AT1367*AY1370-AS1367*AZ1367-AU1367*AZ1370</f>
        <v>0</v>
      </c>
      <c r="BE1367" s="3">
        <f t="shared" ref="BE1367" si="14456">(AR1367*AZ1367+AS1367*AY1367+AT1367*AZ1370+AU1367*AY1370)</f>
        <v>-0.55439038250400308</v>
      </c>
      <c r="BF1367" s="20"/>
      <c r="BG1367" s="11">
        <v>1</v>
      </c>
      <c r="BH1367" s="12">
        <v>0</v>
      </c>
      <c r="BI1367" s="13">
        <v>0</v>
      </c>
      <c r="BJ1367" s="40">
        <f t="shared" ref="BJ1367" si="14457">-1/($BH$4*$B1367)</f>
        <v>-1.1028714360709544</v>
      </c>
      <c r="BK1367" s="20"/>
      <c r="BL1367" s="1">
        <f t="shared" ref="BL1367" si="14458">BB1367*BG1367+BD1367*BG1370-BC1367*BH1367-BE1367*BH1370</f>
        <v>-1.0447707214462192</v>
      </c>
      <c r="BM1367" s="4">
        <f t="shared" ref="BM1367" si="14459">(BB1367*BH1367+BC1367*BG1367+BD1367*BH1370+BE1367*BG1370)</f>
        <v>0</v>
      </c>
      <c r="BN1367" s="2">
        <f t="shared" ref="BN1367" si="14460">BB1367*BI1367+BD1367*BI1370-BC1367*BJ1367-BE1367*BJ1370</f>
        <v>0</v>
      </c>
      <c r="BO1367" s="3">
        <f t="shared" ref="BO1367" si="14461">(BB1367*BJ1367+BC1367*BI1367+BD1367*BJ1370+BE1367*BI1370)</f>
        <v>0.59785740342227567</v>
      </c>
      <c r="BP1367" s="20"/>
      <c r="BQ1367" s="11">
        <v>1</v>
      </c>
      <c r="BR1367" s="12">
        <v>0</v>
      </c>
      <c r="BS1367" s="13">
        <v>0</v>
      </c>
      <c r="BT1367" s="14">
        <v>0</v>
      </c>
      <c r="BU1367" s="20"/>
      <c r="BV1367" s="1">
        <f t="shared" ref="BV1367" si="14462">BL1367*BQ1367+BN1367*BQ1370-BM1367*BR1367-BO1367*BR1370</f>
        <v>-0.56458788442904606</v>
      </c>
      <c r="BW1367" s="4">
        <f t="shared" ref="BW1367" si="14463">(BL1367*BR1367+BM1367*BQ1367+BN1367*BR1370+BO1367*BQ1370)</f>
        <v>0</v>
      </c>
      <c r="BX1367" s="2">
        <f t="shared" ref="BX1367" si="14464">BL1367*BS1367+BN1367*BS1370-BM1367*BT1367-BO1367*BT1370</f>
        <v>0</v>
      </c>
      <c r="BY1367" s="3">
        <f t="shared" ref="BY1367" si="14465">(BL1367*BT1367+BM1367*BS1367+BN1367*BT1370+BO1367*BS1370)</f>
        <v>0.59785740342227567</v>
      </c>
      <c r="BZ1367" s="20"/>
      <c r="CA1367" s="11">
        <v>1</v>
      </c>
      <c r="CB1367" s="12">
        <v>0</v>
      </c>
      <c r="CC1367" s="13">
        <v>0</v>
      </c>
      <c r="CD1367" s="40">
        <f t="shared" ref="CD1367" si="14466">-1/($CB$4*$B1367)</f>
        <v>-0.57721457028106882</v>
      </c>
      <c r="CE1367" s="20"/>
      <c r="CF1367" s="1">
        <f t="shared" ref="CF1367" si="14467">BV1367*CA1367+BX1367*CA1370-BW1367*CB1367-BY1367*CB1370</f>
        <v>-0.56458788442904606</v>
      </c>
      <c r="CG1367" s="4">
        <f t="shared" ref="CG1367" si="14468">(BV1367*CB1367+BW1367*CA1367+BX1367*CB1370+BY1367*CA1370)</f>
        <v>0</v>
      </c>
      <c r="CH1367" s="2">
        <f t="shared" ref="CH1367" si="14469">BV1367*CC1367+BX1367*CC1370-BW1367*CD1367-BY1367*CD1370</f>
        <v>0</v>
      </c>
      <c r="CI1367" s="3">
        <f t="shared" ref="CI1367" si="14470">(BV1367*CD1367+BW1367*CC1367+BX1367*CD1370+BY1367*CC1370)</f>
        <v>0.92374575651888524</v>
      </c>
      <c r="CJ1367" s="28"/>
      <c r="CK1367" s="11">
        <v>1</v>
      </c>
      <c r="CL1367" s="12">
        <v>0</v>
      </c>
      <c r="CM1367" s="13">
        <v>0</v>
      </c>
      <c r="CN1367" s="14">
        <v>0</v>
      </c>
      <c r="CP1367" s="1">
        <f t="shared" ref="CP1367" si="14471">CF1367*CK1367+CH1367*CK1370-CG1367*CL1367-CI1367*CL1370</f>
        <v>-0.56458788442904606</v>
      </c>
      <c r="CQ1367" s="4">
        <f t="shared" ref="CQ1367" si="14472">(CF1367*CL1367+CG1367*CK1367+CH1367*CL1370+CI1367*CK1370)</f>
        <v>0.92374575651888524</v>
      </c>
      <c r="CR1367" s="2">
        <f t="shared" ref="CR1367" si="14473">CF1367*CM1367+CH1367*CM1370-CG1367*CN1367-CI1367*CN1370</f>
        <v>0</v>
      </c>
      <c r="CS1367" s="3">
        <f t="shared" ref="CS1367" si="14474">(CF1367*CN1367+CG1367*CM1367+CH1367*CN1370+CI1367*CM1370)</f>
        <v>0.92374575651888524</v>
      </c>
      <c r="CU1367" s="29">
        <f t="shared" ref="CU1367" si="14475">20*LOG(((1+$CL$4)/$CL$4)/((CP1367+CP1370)^2+(CQ1367+CQ1370)^2)^0.5)</f>
        <v>-3.750863387832367E-2</v>
      </c>
      <c r="CW1367" s="51">
        <f t="shared" ref="CW1367" si="14476">((CP1367^2+CQ1367^2)^0.5)/((CP1370^2+CQ1370^2)^0.5)</f>
        <v>1.1656375740467917</v>
      </c>
    </row>
    <row r="1368" spans="1:101" ht="18" customHeight="1" thickBot="1">
      <c r="D1368" s="11"/>
      <c r="E1368" s="13"/>
      <c r="F1368" s="13"/>
      <c r="G1368" s="15"/>
      <c r="H1368" s="10"/>
      <c r="I1368" s="11"/>
      <c r="J1368" s="13"/>
      <c r="K1368" s="13"/>
      <c r="L1368" s="15"/>
      <c r="N1368" s="5"/>
      <c r="Q1368" s="6"/>
      <c r="S1368" s="11"/>
      <c r="T1368" s="13"/>
      <c r="U1368" s="13"/>
      <c r="V1368" s="15"/>
      <c r="W1368" s="20"/>
      <c r="X1368" s="5"/>
      <c r="AA1368" s="6"/>
      <c r="AB1368" s="20"/>
      <c r="AC1368" s="11"/>
      <c r="AD1368" s="13"/>
      <c r="AE1368" s="13"/>
      <c r="AF1368" s="15"/>
      <c r="AG1368" s="20"/>
      <c r="AH1368" s="5"/>
      <c r="AK1368" s="6"/>
      <c r="AL1368" s="20"/>
      <c r="AM1368" s="11"/>
      <c r="AN1368" s="13"/>
      <c r="AO1368" s="13"/>
      <c r="AP1368" s="15"/>
      <c r="AR1368" s="5"/>
      <c r="AU1368" s="6"/>
      <c r="AW1368" s="11"/>
      <c r="AX1368" s="13"/>
      <c r="AY1368" s="13"/>
      <c r="AZ1368" s="15"/>
      <c r="BA1368" s="20"/>
      <c r="BB1368" s="5"/>
      <c r="BE1368" s="6"/>
      <c r="BG1368" s="11"/>
      <c r="BH1368" s="13"/>
      <c r="BI1368" s="13"/>
      <c r="BJ1368" s="15"/>
      <c r="BL1368" s="5"/>
      <c r="BO1368" s="6"/>
      <c r="BQ1368" s="11"/>
      <c r="BR1368" s="13"/>
      <c r="BS1368" s="13"/>
      <c r="BT1368" s="15"/>
      <c r="BU1368" s="20"/>
      <c r="BV1368" s="5"/>
      <c r="BY1368" s="6"/>
      <c r="CA1368" s="11"/>
      <c r="CB1368" s="13"/>
      <c r="CC1368" s="13"/>
      <c r="CD1368" s="15"/>
      <c r="CF1368" s="5"/>
      <c r="CI1368" s="6"/>
      <c r="CK1368" s="11"/>
      <c r="CL1368" s="13"/>
      <c r="CM1368" s="13"/>
      <c r="CN1368" s="15"/>
      <c r="CP1368" s="5"/>
      <c r="CS1368" s="6"/>
      <c r="CW1368" s="52"/>
    </row>
    <row r="1369" spans="1:101" ht="18" customHeight="1" thickBot="1">
      <c r="D1369" s="11" t="s">
        <v>6</v>
      </c>
      <c r="E1369" s="13"/>
      <c r="F1369" s="13" t="s">
        <v>7</v>
      </c>
      <c r="G1369" s="15"/>
      <c r="H1369" s="10"/>
      <c r="I1369" s="11" t="s">
        <v>8</v>
      </c>
      <c r="J1369" s="13"/>
      <c r="K1369" s="13" t="s">
        <v>9</v>
      </c>
      <c r="L1369" s="15"/>
      <c r="N1369" s="251" t="s">
        <v>26</v>
      </c>
      <c r="O1369" s="252"/>
      <c r="P1369" s="253" t="s">
        <v>27</v>
      </c>
      <c r="Q1369" s="254"/>
      <c r="S1369" s="11" t="s">
        <v>13</v>
      </c>
      <c r="T1369" s="13"/>
      <c r="U1369" s="13" t="s">
        <v>14</v>
      </c>
      <c r="V1369" s="15"/>
      <c r="W1369" s="20"/>
      <c r="X1369" s="251" t="s">
        <v>26</v>
      </c>
      <c r="Y1369" s="252"/>
      <c r="Z1369" s="253" t="s">
        <v>27</v>
      </c>
      <c r="AA1369" s="254"/>
      <c r="AB1369" s="20"/>
      <c r="AC1369" s="11" t="s">
        <v>8</v>
      </c>
      <c r="AD1369" s="13"/>
      <c r="AE1369" s="13" t="s">
        <v>9</v>
      </c>
      <c r="AF1369" s="15"/>
      <c r="AG1369" s="20"/>
      <c r="AH1369" s="251" t="s">
        <v>26</v>
      </c>
      <c r="AI1369" s="252"/>
      <c r="AJ1369" s="253" t="s">
        <v>27</v>
      </c>
      <c r="AK1369" s="254"/>
      <c r="AL1369" s="20"/>
      <c r="AM1369" s="11" t="s">
        <v>13</v>
      </c>
      <c r="AN1369" s="13"/>
      <c r="AO1369" s="13" t="s">
        <v>14</v>
      </c>
      <c r="AP1369" s="15"/>
      <c r="AR1369" s="251" t="s">
        <v>26</v>
      </c>
      <c r="AS1369" s="252"/>
      <c r="AT1369" s="253" t="s">
        <v>27</v>
      </c>
      <c r="AU1369" s="254"/>
      <c r="AV1369" s="36"/>
      <c r="AW1369" s="11" t="s">
        <v>8</v>
      </c>
      <c r="AX1369" s="13"/>
      <c r="AY1369" s="13" t="s">
        <v>9</v>
      </c>
      <c r="AZ1369" s="15"/>
      <c r="BA1369" s="20"/>
      <c r="BB1369" s="251" t="s">
        <v>26</v>
      </c>
      <c r="BC1369" s="252"/>
      <c r="BD1369" s="253" t="s">
        <v>27</v>
      </c>
      <c r="BE1369" s="254"/>
      <c r="BF1369" s="36"/>
      <c r="BG1369" s="11" t="s">
        <v>13</v>
      </c>
      <c r="BH1369" s="13"/>
      <c r="BI1369" s="13" t="s">
        <v>14</v>
      </c>
      <c r="BJ1369" s="15"/>
      <c r="BK1369" s="36"/>
      <c r="BL1369" s="251" t="s">
        <v>26</v>
      </c>
      <c r="BM1369" s="252"/>
      <c r="BN1369" s="253" t="s">
        <v>27</v>
      </c>
      <c r="BO1369" s="254"/>
      <c r="BP1369" s="36"/>
      <c r="BQ1369" s="11" t="s">
        <v>8</v>
      </c>
      <c r="BR1369" s="13"/>
      <c r="BS1369" s="13" t="s">
        <v>9</v>
      </c>
      <c r="BT1369" s="15"/>
      <c r="BU1369" s="20"/>
      <c r="BV1369" s="251" t="s">
        <v>26</v>
      </c>
      <c r="BW1369" s="252"/>
      <c r="BX1369" s="253" t="s">
        <v>27</v>
      </c>
      <c r="BY1369" s="254"/>
      <c r="BZ1369" s="36"/>
      <c r="CA1369" s="11" t="s">
        <v>13</v>
      </c>
      <c r="CB1369" s="13"/>
      <c r="CC1369" s="13" t="s">
        <v>14</v>
      </c>
      <c r="CD1369" s="15"/>
      <c r="CE1369" s="36"/>
      <c r="CF1369" s="251" t="s">
        <v>26</v>
      </c>
      <c r="CG1369" s="252"/>
      <c r="CH1369" s="253" t="s">
        <v>27</v>
      </c>
      <c r="CI1369" s="254"/>
      <c r="CK1369" s="11" t="s">
        <v>28</v>
      </c>
      <c r="CL1369" s="13"/>
      <c r="CM1369" s="13" t="s">
        <v>29</v>
      </c>
      <c r="CN1369" s="15"/>
      <c r="CP1369" s="251" t="s">
        <v>26</v>
      </c>
      <c r="CQ1369" s="252"/>
      <c r="CR1369" s="253" t="s">
        <v>27</v>
      </c>
      <c r="CS1369" s="254"/>
      <c r="CU1369" s="38" t="s">
        <v>37</v>
      </c>
      <c r="CW1369" s="53" t="s">
        <v>45</v>
      </c>
    </row>
    <row r="1370" spans="1:101" ht="18" customHeight="1" thickTop="1" thickBot="1">
      <c r="D1370" s="16">
        <v>0</v>
      </c>
      <c r="E1370" s="17">
        <v>0</v>
      </c>
      <c r="F1370" s="18">
        <v>1</v>
      </c>
      <c r="G1370" s="19">
        <v>0</v>
      </c>
      <c r="H1370" s="10"/>
      <c r="I1370" s="16">
        <v>0</v>
      </c>
      <c r="J1370" s="17">
        <f t="shared" ref="J1370" si="14477">-1/($J$4*$B1367)</f>
        <v>-0.80317285404260985</v>
      </c>
      <c r="K1370" s="18">
        <v>1</v>
      </c>
      <c r="L1370" s="19">
        <v>0</v>
      </c>
      <c r="N1370" s="1">
        <f t="shared" ref="N1370" si="14478">D1370*I1367+F1370*I1370-E1370*J1367-G1370*J1370</f>
        <v>0</v>
      </c>
      <c r="O1370" s="4">
        <f t="shared" ref="O1370" si="14479">(D1370*J1367+E1370*I1367+F1370*J1370+G1370*I1370)</f>
        <v>-0.80317285404260985</v>
      </c>
      <c r="P1370" s="2">
        <f t="shared" ref="P1370" si="14480">D1370*K1367+F1370*K1370-E1370*L1367-G1370*L1370</f>
        <v>1</v>
      </c>
      <c r="Q1370" s="3">
        <f t="shared" ref="Q1370" si="14481">(D1370*L1367+E1370*K1367+F1370*L1370+G1370*K1370)</f>
        <v>0</v>
      </c>
      <c r="S1370" s="16">
        <v>0</v>
      </c>
      <c r="T1370" s="17">
        <v>0</v>
      </c>
      <c r="U1370" s="18">
        <v>1</v>
      </c>
      <c r="V1370" s="19">
        <v>0</v>
      </c>
      <c r="W1370" s="20"/>
      <c r="X1370" s="1">
        <f t="shared" ref="X1370" si="14482">N1370*S1367+P1370*S1370-O1370*T1367-Q1370*T1370</f>
        <v>0</v>
      </c>
      <c r="Y1370" s="4">
        <f t="shared" ref="Y1370" si="14483">(N1370*T1367+O1370*S1367+P1370*T1370+Q1370*S1370)</f>
        <v>-0.80317285404260985</v>
      </c>
      <c r="Z1370" s="2">
        <f t="shared" ref="Z1370" si="14484">N1370*U1367+P1370*U1370-O1370*V1367-Q1370*V1370</f>
        <v>0.11420360104881988</v>
      </c>
      <c r="AA1370" s="3">
        <f t="shared" ref="AA1370" si="14485">(N1370*V1367+O1370*U1367+P1370*V1370+Q1370*U1370)</f>
        <v>0</v>
      </c>
      <c r="AB1370" s="20"/>
      <c r="AC1370" s="16">
        <v>0</v>
      </c>
      <c r="AD1370" s="17">
        <f t="shared" ref="AD1370" si="14486">-1/($AD$4*$B1367)</f>
        <v>-0.91758608792676921</v>
      </c>
      <c r="AE1370" s="18">
        <v>1</v>
      </c>
      <c r="AF1370" s="19">
        <v>0</v>
      </c>
      <c r="AG1370" s="20"/>
      <c r="AH1370" s="1">
        <f t="shared" ref="AH1370" si="14487">X1370*AC1367+Z1370*AC1370-Y1370*AD1367-AA1370*AD1370</f>
        <v>0</v>
      </c>
      <c r="AI1370" s="4">
        <f t="shared" ref="AI1370" si="14488">(X1370*AD1367+Y1370*AC1367+Z1370*AD1370+AA1370*AC1370)</f>
        <v>-0.90796448955614595</v>
      </c>
      <c r="AJ1370" s="2">
        <f t="shared" ref="AJ1370" si="14489">X1370*AE1367+Z1370*AE1370-Y1370*AF1367-AA1370*AF1370</f>
        <v>0.11420360104881988</v>
      </c>
      <c r="AK1370" s="3">
        <f t="shared" ref="AK1370" si="14490">(X1370*AF1367+Y1370*AE1367+Z1370*AF1370+AA1370*AE1370)</f>
        <v>0</v>
      </c>
      <c r="AL1370" s="20"/>
      <c r="AM1370" s="16">
        <v>0</v>
      </c>
      <c r="AN1370" s="17">
        <v>0</v>
      </c>
      <c r="AO1370" s="18">
        <v>1</v>
      </c>
      <c r="AP1370" s="19">
        <v>0</v>
      </c>
      <c r="AR1370" s="1">
        <f t="shared" ref="AR1370" si="14491">AH1370*AM1367+AJ1370*AM1370-AI1370*AN1367-AK1370*AN1370</f>
        <v>0</v>
      </c>
      <c r="AS1370" s="4">
        <f t="shared" ref="AS1370" si="14492">(AH1370*AN1367+AI1370*AM1367+AJ1370*AN1370+AK1370*AM1370)</f>
        <v>-0.90796448955614595</v>
      </c>
      <c r="AT1370" s="2">
        <f t="shared" ref="AT1370" si="14493">AH1370*AO1367+AJ1370*AO1370-AI1370*AP1367-AK1370*AP1370</f>
        <v>-0.92643383672383761</v>
      </c>
      <c r="AU1370" s="3">
        <f t="shared" ref="AU1370" si="14494">(AH1370*AP1367+AI1370*AO1367+AJ1370*AP1370+AK1370*AO1370)</f>
        <v>0</v>
      </c>
      <c r="AV1370" s="20"/>
      <c r="AW1370" s="16">
        <v>0</v>
      </c>
      <c r="AX1370" s="17">
        <f t="shared" ref="AX1370" si="14495">-1/($AX$4*$B1367)</f>
        <v>-0.91758608792676921</v>
      </c>
      <c r="AY1370" s="18">
        <v>1</v>
      </c>
      <c r="AZ1370" s="19">
        <v>0</v>
      </c>
      <c r="BA1370" s="20"/>
      <c r="BB1370" s="1">
        <f t="shared" ref="BB1370" si="14496">AR1370*AW1367+AT1370*AW1370-AS1370*AX1367-AU1370*AX1370</f>
        <v>0</v>
      </c>
      <c r="BC1370" s="4">
        <f t="shared" ref="BC1370" si="14497">(AR1370*AX1367+AS1370*AW1367+AT1370*AX1370+AU1370*AW1370)</f>
        <v>-5.7881689593732522E-2</v>
      </c>
      <c r="BD1370" s="2">
        <f t="shared" ref="BD1370" si="14498">AR1370*AY1367+AT1370*AY1370-AS1370*AZ1367-AU1370*AZ1370</f>
        <v>-0.92643383672383761</v>
      </c>
      <c r="BE1370" s="3">
        <f t="shared" ref="BE1370" si="14499">(AR1370*AZ1367+AS1370*AY1367+AT1370*AZ1370+AU1370*AY1370)</f>
        <v>0</v>
      </c>
      <c r="BF1370" s="20"/>
      <c r="BG1370" s="16">
        <v>0</v>
      </c>
      <c r="BH1370" s="17">
        <v>0</v>
      </c>
      <c r="BI1370" s="18">
        <v>1</v>
      </c>
      <c r="BJ1370" s="19">
        <v>0</v>
      </c>
      <c r="BK1370" s="20"/>
      <c r="BL1370" s="1">
        <f t="shared" ref="BL1370" si="14500">BB1370*BG1367+BD1370*BG1370-BC1370*BH1367-BE1370*BH1370</f>
        <v>0</v>
      </c>
      <c r="BM1370" s="4">
        <f t="shared" ref="BM1370" si="14501">(BB1370*BH1367+BC1370*BG1367+BD1370*BH1370+BE1370*BG1370)</f>
        <v>-5.7881689593732522E-2</v>
      </c>
      <c r="BN1370" s="2">
        <f t="shared" ref="BN1370" si="14502">BB1370*BI1367+BD1370*BI1370-BC1370*BJ1367-BE1370*BJ1370</f>
        <v>-0.99026989884829064</v>
      </c>
      <c r="BO1370" s="3">
        <f t="shared" ref="BO1370" si="14503">(BB1370*BJ1367+BC1370*BI1367+BD1370*BJ1370+BE1370*BI1370)</f>
        <v>0</v>
      </c>
      <c r="BP1370" s="20"/>
      <c r="BQ1370" s="16">
        <v>0</v>
      </c>
      <c r="BR1370" s="17">
        <f t="shared" ref="BR1370" si="14504">-1/($BR$4*$B1367)</f>
        <v>-0.80317285404260985</v>
      </c>
      <c r="BS1370" s="18">
        <v>1</v>
      </c>
      <c r="BT1370" s="19">
        <v>0</v>
      </c>
      <c r="BU1370" s="20"/>
      <c r="BV1370" s="1">
        <f t="shared" ref="BV1370" si="14505">BL1370*BQ1367+BN1370*BQ1370-BM1370*BR1367-BO1370*BR1370</f>
        <v>0</v>
      </c>
      <c r="BW1370" s="4">
        <f t="shared" ref="BW1370" si="14506">(BL1370*BR1367+BM1370*BQ1367+BN1370*BR1370+BO1370*BQ1370)</f>
        <v>0.73747621133673569</v>
      </c>
      <c r="BX1370" s="2">
        <f t="shared" ref="BX1370" si="14507">BL1370*BS1367+BN1370*BS1370-BM1370*BT1367-BO1370*BT1370</f>
        <v>-0.99026989884829064</v>
      </c>
      <c r="BY1370" s="3">
        <f t="shared" ref="BY1370" si="14508">(BL1370*BT1367+BM1370*BS1367+BN1370*BT1370+BO1370*BS1370)</f>
        <v>0</v>
      </c>
      <c r="BZ1370" s="20"/>
      <c r="CA1370" s="16">
        <v>0</v>
      </c>
      <c r="CB1370" s="17">
        <v>0</v>
      </c>
      <c r="CC1370" s="18">
        <v>1</v>
      </c>
      <c r="CD1370" s="19">
        <v>0</v>
      </c>
      <c r="CE1370" s="20"/>
      <c r="CF1370" s="1">
        <f t="shared" ref="CF1370" si="14509">BV1370*CA1367+BX1370*CA1370-BW1370*CB1367-BY1370*CB1370</f>
        <v>0</v>
      </c>
      <c r="CG1370" s="4">
        <f t="shared" ref="CG1370" si="14510">(BV1370*CB1367+BW1370*CA1367+BX1370*CB1370+BY1370*CA1370)</f>
        <v>0.73747621133673569</v>
      </c>
      <c r="CH1370" s="2">
        <f t="shared" ref="CH1370" si="14511">BV1370*CC1367+BX1370*CC1370-BW1370*CD1367-BY1370*CD1370</f>
        <v>-0.56458788442904606</v>
      </c>
      <c r="CI1370" s="3">
        <f t="shared" ref="CI1370" si="14512">(BV1370*CD1367+BW1370*CC1367+BX1370*CD1370+BY1370*CC1370)</f>
        <v>0</v>
      </c>
      <c r="CK1370" s="16">
        <f t="shared" ref="CK1370" si="14513">1/$CL$4</f>
        <v>1</v>
      </c>
      <c r="CL1370" s="17">
        <v>0</v>
      </c>
      <c r="CM1370" s="18">
        <v>1</v>
      </c>
      <c r="CN1370" s="19">
        <v>0</v>
      </c>
      <c r="CP1370" s="1">
        <f t="shared" ref="CP1370" si="14514">CF1370*CK1367+CH1370*CK1370-CG1370*CL1367-CI1370*CL1370</f>
        <v>-0.56458788442904606</v>
      </c>
      <c r="CQ1370" s="4">
        <f t="shared" ref="CQ1370" si="14515">(CF1370*CL1367+CG1370*CK1367+CH1370*CL1370+CI1370*CK1370)</f>
        <v>0.73747621133673569</v>
      </c>
      <c r="CR1370" s="2">
        <f t="shared" ref="CR1370" si="14516">CF1370*CM1367+CH1370*CM1370-CG1370*CN1367-CI1370*CN1370</f>
        <v>-0.56458788442904606</v>
      </c>
      <c r="CS1370" s="3">
        <f t="shared" ref="CS1370" si="14517">(CF1370*CN1367+CG1370*CM1367+CH1370*CN1370+CI1370*CM1370)</f>
        <v>0</v>
      </c>
      <c r="CU1370" s="39">
        <f t="shared" ref="CU1370" si="14518">(180/PI())*ATAN(-1*(CQ1367/CP1367))</f>
        <v>58.566975753623417</v>
      </c>
      <c r="CW1370" s="54">
        <f t="shared" ref="CW1370" si="14519">20*LOG(((1-(10^(CU1367/20)^2)*(1-((1-CW1367)/(1+CW1367))^2))^0.5))</f>
        <v>-18.416659623790352</v>
      </c>
    </row>
    <row r="1371" spans="1:101" ht="18" customHeight="1">
      <c r="E1371" s="20"/>
      <c r="F1371" s="20"/>
      <c r="G1371" s="20"/>
      <c r="H1371" s="20"/>
      <c r="I1371" s="20"/>
      <c r="J1371" s="20"/>
      <c r="K1371" s="20"/>
      <c r="L1371" s="20"/>
      <c r="M1371" s="20"/>
      <c r="N1371" s="20"/>
      <c r="O1371" s="20"/>
      <c r="P1371" s="20"/>
      <c r="Q1371" s="20"/>
      <c r="R1371" s="20"/>
      <c r="S1371" s="20"/>
      <c r="T1371" s="20"/>
      <c r="U1371" s="20"/>
      <c r="V1371" s="20"/>
      <c r="W1371" s="20"/>
      <c r="X1371" s="20"/>
      <c r="Y1371" s="20"/>
      <c r="Z1371" s="20"/>
      <c r="AA1371" s="20"/>
      <c r="AB1371" s="30"/>
      <c r="AC1371" s="20"/>
      <c r="AD1371" s="20"/>
      <c r="AE1371" s="20"/>
      <c r="AF1371" s="20"/>
      <c r="AG1371" s="20"/>
      <c r="AH1371" s="20"/>
      <c r="AI1371" s="20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  <c r="BA1371" s="20"/>
      <c r="BB1371" s="20"/>
      <c r="BC1371" s="20"/>
      <c r="BD1371" s="20"/>
      <c r="BE1371" s="20"/>
      <c r="BF1371" s="20"/>
      <c r="BG1371" s="20"/>
      <c r="BH1371" s="20"/>
      <c r="BI1371" s="20"/>
      <c r="BJ1371" s="20"/>
      <c r="BK1371" s="20"/>
      <c r="BL1371" s="20"/>
      <c r="BM1371" s="20"/>
      <c r="BN1371" s="20"/>
      <c r="BO1371" s="20"/>
      <c r="BP1371" s="20"/>
      <c r="BQ1371" s="20"/>
      <c r="BR1371" s="20"/>
      <c r="BS1371" s="20"/>
      <c r="BT1371" s="20"/>
      <c r="BU1371" s="20"/>
      <c r="BV1371" s="20"/>
      <c r="BW1371" s="20"/>
      <c r="BX1371" s="20"/>
      <c r="BY1371" s="20"/>
      <c r="BZ1371" s="20"/>
      <c r="CA1371" s="20"/>
      <c r="CB1371" s="20"/>
      <c r="CC1371" s="20"/>
      <c r="CD1371" s="20"/>
      <c r="CE1371" s="20"/>
      <c r="CF1371" s="20"/>
      <c r="CG1371" s="20"/>
      <c r="CH1371" s="20"/>
      <c r="CI1371" s="20"/>
      <c r="CJ1371" s="20"/>
      <c r="CK1371" s="20"/>
      <c r="CL1371" s="20"/>
    </row>
    <row r="1372" spans="1:101" ht="18" customHeight="1"/>
    <row r="1373" spans="1:101" ht="18" customHeight="1" thickBot="1">
      <c r="A1373" s="23"/>
      <c r="B1373" s="23"/>
      <c r="C1373" s="23"/>
      <c r="D1373" s="20" t="s">
        <v>15</v>
      </c>
      <c r="E1373" s="20"/>
      <c r="F1373" s="20"/>
      <c r="G1373" s="20"/>
      <c r="H1373" s="20"/>
      <c r="I1373" s="20" t="s">
        <v>16</v>
      </c>
      <c r="J1373" s="20"/>
      <c r="K1373" s="20"/>
      <c r="L1373" s="20"/>
      <c r="M1373" s="23"/>
      <c r="N1373" s="23"/>
      <c r="O1373" s="24" t="s">
        <v>17</v>
      </c>
      <c r="P1373" s="23"/>
      <c r="Q1373" s="23"/>
      <c r="R1373" s="23"/>
      <c r="S1373" s="20"/>
      <c r="T1373" s="20" t="s">
        <v>18</v>
      </c>
      <c r="U1373" s="23"/>
      <c r="V1373" s="23"/>
      <c r="W1373" s="23"/>
      <c r="X1373" s="23"/>
      <c r="Y1373" s="24" t="s">
        <v>19</v>
      </c>
      <c r="Z1373" s="23"/>
      <c r="AA1373" s="23"/>
      <c r="AB1373" s="23"/>
      <c r="AC1373" s="24" t="s">
        <v>20</v>
      </c>
      <c r="AD1373" s="20"/>
      <c r="AE1373" s="20"/>
      <c r="AF1373" s="20"/>
      <c r="AG1373" s="20"/>
      <c r="AH1373" s="23"/>
      <c r="AI1373" s="24" t="s">
        <v>21</v>
      </c>
      <c r="AJ1373" s="23"/>
      <c r="AK1373" s="23"/>
      <c r="AL1373" s="20"/>
      <c r="AM1373" s="24" t="s">
        <v>31</v>
      </c>
      <c r="AN1373" s="20"/>
      <c r="AO1373" s="23"/>
      <c r="AP1373" s="23"/>
      <c r="AQ1373" s="23"/>
      <c r="AR1373" s="23"/>
      <c r="AS1373" s="24" t="s">
        <v>91</v>
      </c>
      <c r="AT1373" s="23"/>
      <c r="AU1373" s="23"/>
      <c r="AV1373" s="23"/>
      <c r="AW1373" s="24" t="s">
        <v>32</v>
      </c>
      <c r="AX1373" s="20"/>
      <c r="AY1373" s="20"/>
      <c r="AZ1373" s="20"/>
      <c r="BA1373" s="20"/>
      <c r="BB1373" s="23"/>
      <c r="BC1373" s="24" t="s">
        <v>22</v>
      </c>
      <c r="BD1373" s="23"/>
      <c r="BE1373" s="23"/>
      <c r="BF1373" s="23"/>
      <c r="BG1373" s="24" t="s">
        <v>33</v>
      </c>
      <c r="BH1373" s="20"/>
      <c r="BI1373" s="23"/>
      <c r="BJ1373" s="23"/>
      <c r="BK1373" s="23"/>
      <c r="BL1373" s="23"/>
      <c r="BM1373" s="24" t="s">
        <v>34</v>
      </c>
      <c r="BN1373" s="23"/>
      <c r="BO1373" s="23"/>
      <c r="BP1373" s="23"/>
      <c r="BQ1373" s="24" t="s">
        <v>89</v>
      </c>
      <c r="BR1373" s="20"/>
      <c r="BS1373" s="20"/>
      <c r="BT1373" s="20"/>
      <c r="BU1373" s="20"/>
      <c r="BV1373" s="23"/>
      <c r="BW1373" s="24" t="s">
        <v>35</v>
      </c>
      <c r="BX1373" s="23"/>
      <c r="BY1373" s="23"/>
      <c r="BZ1373" s="23"/>
      <c r="CA1373" s="24" t="s">
        <v>90</v>
      </c>
      <c r="CB1373" s="20"/>
      <c r="CC1373" s="23"/>
      <c r="CD1373" s="23"/>
      <c r="CE1373" s="23"/>
      <c r="CF1373" s="23"/>
      <c r="CG1373" s="24" t="s">
        <v>92</v>
      </c>
      <c r="CH1373" s="23"/>
      <c r="CI1373" s="23"/>
      <c r="CJ1373" s="23"/>
      <c r="CK1373" s="24" t="s">
        <v>36</v>
      </c>
      <c r="CL1373" s="24"/>
      <c r="CM1373" s="23"/>
      <c r="CN1373" s="23"/>
      <c r="CO1373" s="23"/>
      <c r="CP1373" s="23"/>
      <c r="CQ1373" s="24" t="s">
        <v>93</v>
      </c>
      <c r="CR1373" s="23"/>
      <c r="CS1373" s="23"/>
    </row>
    <row r="1374" spans="1:101" ht="18" customHeight="1" thickBot="1">
      <c r="A1374" s="23"/>
      <c r="B1374" s="33"/>
      <c r="C1374" s="23"/>
      <c r="D1374" s="7" t="s">
        <v>2</v>
      </c>
      <c r="E1374" s="8"/>
      <c r="F1374" s="8" t="s">
        <v>3</v>
      </c>
      <c r="G1374" s="9"/>
      <c r="H1374" s="10"/>
      <c r="I1374" s="7" t="s">
        <v>4</v>
      </c>
      <c r="J1374" s="8"/>
      <c r="K1374" s="8" t="s">
        <v>5</v>
      </c>
      <c r="L1374" s="9"/>
      <c r="M1374" s="23"/>
      <c r="N1374" s="251" t="s">
        <v>79</v>
      </c>
      <c r="O1374" s="252"/>
      <c r="P1374" s="253" t="s">
        <v>80</v>
      </c>
      <c r="Q1374" s="254"/>
      <c r="R1374" s="23"/>
      <c r="S1374" s="7" t="s">
        <v>11</v>
      </c>
      <c r="T1374" s="8"/>
      <c r="U1374" s="8" t="s">
        <v>12</v>
      </c>
      <c r="V1374" s="9"/>
      <c r="W1374" s="20"/>
      <c r="X1374" s="251" t="s">
        <v>79</v>
      </c>
      <c r="Y1374" s="252"/>
      <c r="Z1374" s="253" t="s">
        <v>80</v>
      </c>
      <c r="AA1374" s="254"/>
      <c r="AB1374" s="20"/>
      <c r="AC1374" s="7" t="s">
        <v>4</v>
      </c>
      <c r="AD1374" s="8"/>
      <c r="AE1374" s="8" t="s">
        <v>5</v>
      </c>
      <c r="AF1374" s="9"/>
      <c r="AG1374" s="20"/>
      <c r="AH1374" s="251" t="s">
        <v>0</v>
      </c>
      <c r="AI1374" s="252"/>
      <c r="AJ1374" s="253" t="s">
        <v>1</v>
      </c>
      <c r="AK1374" s="254"/>
      <c r="AL1374" s="20"/>
      <c r="AM1374" s="7" t="s">
        <v>11</v>
      </c>
      <c r="AN1374" s="8"/>
      <c r="AO1374" s="8" t="s">
        <v>12</v>
      </c>
      <c r="AP1374" s="9"/>
      <c r="AQ1374" s="23"/>
      <c r="AR1374" s="251" t="s">
        <v>0</v>
      </c>
      <c r="AS1374" s="252"/>
      <c r="AT1374" s="253" t="s">
        <v>1</v>
      </c>
      <c r="AU1374" s="254"/>
      <c r="AV1374" s="36"/>
      <c r="AW1374" s="7" t="s">
        <v>4</v>
      </c>
      <c r="AX1374" s="8"/>
      <c r="AY1374" s="8" t="s">
        <v>5</v>
      </c>
      <c r="AZ1374" s="9"/>
      <c r="BA1374" s="20"/>
      <c r="BB1374" s="251" t="s">
        <v>0</v>
      </c>
      <c r="BC1374" s="252"/>
      <c r="BD1374" s="253" t="s">
        <v>1</v>
      </c>
      <c r="BE1374" s="254"/>
      <c r="BF1374" s="36"/>
      <c r="BG1374" s="7" t="s">
        <v>11</v>
      </c>
      <c r="BH1374" s="8"/>
      <c r="BI1374" s="8" t="s">
        <v>12</v>
      </c>
      <c r="BJ1374" s="9"/>
      <c r="BK1374" s="36"/>
      <c r="BL1374" s="251" t="s">
        <v>0</v>
      </c>
      <c r="BM1374" s="252"/>
      <c r="BN1374" s="253" t="s">
        <v>1</v>
      </c>
      <c r="BO1374" s="254"/>
      <c r="BP1374" s="36"/>
      <c r="BQ1374" s="7" t="s">
        <v>4</v>
      </c>
      <c r="BR1374" s="8"/>
      <c r="BS1374" s="8" t="s">
        <v>5</v>
      </c>
      <c r="BT1374" s="9"/>
      <c r="BU1374" s="20"/>
      <c r="BV1374" s="251" t="s">
        <v>0</v>
      </c>
      <c r="BW1374" s="252"/>
      <c r="BX1374" s="253" t="s">
        <v>1</v>
      </c>
      <c r="BY1374" s="254"/>
      <c r="BZ1374" s="36"/>
      <c r="CA1374" s="7" t="s">
        <v>11</v>
      </c>
      <c r="CB1374" s="8"/>
      <c r="CC1374" s="8" t="s">
        <v>12</v>
      </c>
      <c r="CD1374" s="9"/>
      <c r="CE1374" s="36"/>
      <c r="CF1374" s="251" t="s">
        <v>0</v>
      </c>
      <c r="CG1374" s="252"/>
      <c r="CH1374" s="253" t="s">
        <v>1</v>
      </c>
      <c r="CI1374" s="254"/>
      <c r="CJ1374" s="23"/>
      <c r="CK1374" s="7" t="s">
        <v>23</v>
      </c>
      <c r="CL1374" s="8"/>
      <c r="CM1374" s="8" t="s">
        <v>24</v>
      </c>
      <c r="CN1374" s="9"/>
      <c r="CO1374" s="23"/>
      <c r="CP1374" s="251" t="s">
        <v>0</v>
      </c>
      <c r="CQ1374" s="252"/>
      <c r="CR1374" s="253" t="s">
        <v>1</v>
      </c>
      <c r="CS1374" s="254"/>
      <c r="CU1374" s="26" t="s">
        <v>25</v>
      </c>
      <c r="CW1374" s="50" t="s">
        <v>44</v>
      </c>
    </row>
    <row r="1375" spans="1:101" ht="18" customHeight="1" thickTop="1" thickBot="1">
      <c r="B1375" s="34">
        <v>1.83</v>
      </c>
      <c r="D1375" s="11">
        <v>1</v>
      </c>
      <c r="E1375" s="12">
        <v>0</v>
      </c>
      <c r="F1375" s="13">
        <v>0</v>
      </c>
      <c r="G1375" s="40">
        <f t="shared" ref="G1375" si="14520">-1/($E$4*$B1375)</f>
        <v>-0.57406039230139083</v>
      </c>
      <c r="H1375" s="10"/>
      <c r="I1375" s="11">
        <v>1</v>
      </c>
      <c r="J1375" s="12">
        <v>0</v>
      </c>
      <c r="K1375" s="13">
        <v>0</v>
      </c>
      <c r="L1375" s="14">
        <v>0</v>
      </c>
      <c r="N1375" s="1">
        <f t="shared" ref="N1375" si="14521">D1375*I1375+F1375*I1378-E1375*J1375-G1375*J1378</f>
        <v>0.54144978300923419</v>
      </c>
      <c r="O1375" s="4">
        <f t="shared" ref="O1375" si="14522">(D1375*J1375+E1375*I1375+F1375*J1378+G1375*I1378)</f>
        <v>0</v>
      </c>
      <c r="P1375" s="2">
        <f t="shared" ref="P1375" si="14523">D1375*K1375+F1375*K1378-E1375*L1375-G1375*L1378</f>
        <v>0</v>
      </c>
      <c r="Q1375" s="3">
        <f t="shared" ref="Q1375" si="14524">(D1375*L1375+E1375*K1375+F1375*L1378+G1375*K1378)</f>
        <v>-0.57406039230139083</v>
      </c>
      <c r="S1375" s="11">
        <v>1</v>
      </c>
      <c r="T1375" s="12">
        <v>0</v>
      </c>
      <c r="U1375" s="13">
        <v>0</v>
      </c>
      <c r="V1375" s="40">
        <f t="shared" ref="V1375" si="14525">-1/($T$4*$B1375)</f>
        <v>-1.0968448162017141</v>
      </c>
      <c r="W1375" s="20"/>
      <c r="X1375" s="1">
        <f t="shared" ref="X1375" si="14526">N1375*S1375+P1375*S1378-O1375*T1375-Q1375*T1378</f>
        <v>0.54144978300923419</v>
      </c>
      <c r="Y1375" s="4">
        <f t="shared" ref="Y1375" si="14527">(N1375*T1375+O1375*S1375+P1375*T1378+Q1375*S1378)</f>
        <v>0</v>
      </c>
      <c r="Z1375" s="2">
        <f t="shared" ref="Z1375" si="14528">N1375*U1375+P1375*U1378-O1375*V1375-Q1375*V1378</f>
        <v>0</v>
      </c>
      <c r="AA1375" s="3">
        <f t="shared" ref="AA1375" si="14529">(N1375*V1375+O1375*U1375+P1375*V1378+Q1375*U1378)</f>
        <v>-1.1679467800286123</v>
      </c>
      <c r="AB1375" s="20"/>
      <c r="AC1375" s="11">
        <v>1</v>
      </c>
      <c r="AD1375" s="12">
        <v>0</v>
      </c>
      <c r="AE1375" s="13">
        <v>0</v>
      </c>
      <c r="AF1375" s="14">
        <v>0</v>
      </c>
      <c r="AG1375" s="20"/>
      <c r="AH1375" s="1">
        <f t="shared" ref="AH1375" si="14530">X1375*AC1375+Z1375*AC1378-Y1375*AD1375-AA1375*AD1378</f>
        <v>-0.52438569489430731</v>
      </c>
      <c r="AI1375" s="4">
        <f t="shared" ref="AI1375" si="14531">(X1375*AD1375+Y1375*AC1375+Z1375*AD1378+AA1375*AC1378)</f>
        <v>0</v>
      </c>
      <c r="AJ1375" s="2">
        <f t="shared" ref="AJ1375" si="14532">X1375*AE1375+Z1375*AE1378-Y1375*AF1375-AA1375*AF1378</f>
        <v>0</v>
      </c>
      <c r="AK1375" s="3">
        <f t="shared" ref="AK1375" si="14533">(X1375*AF1375+Y1375*AE1375+Z1375*AF1378+AA1375*AE1378)</f>
        <v>-1.1679467800286123</v>
      </c>
      <c r="AL1375" s="20"/>
      <c r="AM1375" s="11">
        <v>1</v>
      </c>
      <c r="AN1375" s="12">
        <v>0</v>
      </c>
      <c r="AO1375" s="13">
        <v>0</v>
      </c>
      <c r="AP1375" s="40">
        <f t="shared" ref="AP1375" si="14534">-1/($AN$4*$B1375)</f>
        <v>-1.1398583384057028</v>
      </c>
      <c r="AR1375" s="1">
        <f t="shared" ref="AR1375" si="14535">AH1375*AM1375+AJ1375*AM1378-AI1375*AN1375-AK1375*AN1378</f>
        <v>-0.52438569489430731</v>
      </c>
      <c r="AS1375" s="4">
        <f t="shared" ref="AS1375" si="14536">(AH1375*AN1375+AI1375*AM1375+AJ1375*AN1378+AK1375*AM1378)</f>
        <v>0</v>
      </c>
      <c r="AT1375" s="2">
        <f t="shared" ref="AT1375" si="14537">AH1375*AO1375+AJ1375*AO1378-AI1375*AP1375-AK1375*AP1378</f>
        <v>0</v>
      </c>
      <c r="AU1375" s="3">
        <f t="shared" ref="AU1375" si="14538">(AH1375*AP1375+AI1375*AO1375+AJ1375*AP1378+AK1375*AO1378)</f>
        <v>-0.5702213731626673</v>
      </c>
      <c r="AV1375" s="20"/>
      <c r="AW1375" s="11">
        <v>1</v>
      </c>
      <c r="AX1375" s="12">
        <v>0</v>
      </c>
      <c r="AY1375" s="13">
        <v>0</v>
      </c>
      <c r="AZ1375" s="14">
        <v>0</v>
      </c>
      <c r="BA1375" s="20"/>
      <c r="BB1375" s="1">
        <f t="shared" ref="BB1375" si="14539">AR1375*AW1375+AT1375*AW1378-AS1375*AX1375-AU1375*AX1378</f>
        <v>-1.0447537289247246</v>
      </c>
      <c r="BC1375" s="4">
        <f t="shared" ref="BC1375" si="14540">(AR1375*AX1375+AS1375*AW1375+AT1375*AX1378+AU1375*AW1378)</f>
        <v>0</v>
      </c>
      <c r="BD1375" s="2">
        <f t="shared" ref="BD1375" si="14541">AR1375*AY1375+AT1375*AY1378-AS1375*AZ1375-AU1375*AZ1378</f>
        <v>0</v>
      </c>
      <c r="BE1375" s="3">
        <f t="shared" ref="BE1375" si="14542">(AR1375*AZ1375+AS1375*AY1375+AT1375*AZ1378+AU1375*AY1378)</f>
        <v>-0.5702213731626673</v>
      </c>
      <c r="BF1375" s="20"/>
      <c r="BG1375" s="11">
        <v>1</v>
      </c>
      <c r="BH1375" s="12">
        <v>0</v>
      </c>
      <c r="BI1375" s="13">
        <v>0</v>
      </c>
      <c r="BJ1375" s="40">
        <f t="shared" ref="BJ1375" si="14543">-1/($BH$4*$B1375)</f>
        <v>-1.0968448162017141</v>
      </c>
      <c r="BK1375" s="20"/>
      <c r="BL1375" s="1">
        <f t="shared" ref="BL1375" si="14544">BB1375*BG1375+BD1375*BG1378-BC1375*BH1375-BE1375*BH1378</f>
        <v>-1.0447537289247246</v>
      </c>
      <c r="BM1375" s="4">
        <f t="shared" ref="BM1375" si="14545">(BB1375*BH1375+BC1375*BG1375+BD1375*BH1378+BE1375*BG1378)</f>
        <v>0</v>
      </c>
      <c r="BN1375" s="2">
        <f t="shared" ref="BN1375" si="14546">BB1375*BI1375+BD1375*BI1378-BC1375*BJ1375-BE1375*BJ1378</f>
        <v>0</v>
      </c>
      <c r="BO1375" s="3">
        <f t="shared" ref="BO1375" si="14547">(BB1375*BJ1375+BC1375*BI1375+BD1375*BJ1378+BE1375*BI1378)</f>
        <v>0.57571133861582768</v>
      </c>
      <c r="BP1375" s="20"/>
      <c r="BQ1375" s="11">
        <v>1</v>
      </c>
      <c r="BR1375" s="12">
        <v>0</v>
      </c>
      <c r="BS1375" s="13">
        <v>0</v>
      </c>
      <c r="BT1375" s="14">
        <v>0</v>
      </c>
      <c r="BU1375" s="20"/>
      <c r="BV1375" s="1">
        <f t="shared" ref="BV1375" si="14548">BL1375*BQ1375+BN1375*BQ1378-BM1375*BR1375-BO1375*BR1378</f>
        <v>-0.58488476254647681</v>
      </c>
      <c r="BW1375" s="4">
        <f t="shared" ref="BW1375" si="14549">(BL1375*BR1375+BM1375*BQ1375+BN1375*BR1378+BO1375*BQ1378)</f>
        <v>0</v>
      </c>
      <c r="BX1375" s="2">
        <f t="shared" ref="BX1375" si="14550">BL1375*BS1375+BN1375*BS1378-BM1375*BT1375-BO1375*BT1378</f>
        <v>0</v>
      </c>
      <c r="BY1375" s="3">
        <f t="shared" ref="BY1375" si="14551">(BL1375*BT1375+BM1375*BS1375+BN1375*BT1378+BO1375*BS1378)</f>
        <v>0.57571133861582768</v>
      </c>
      <c r="BZ1375" s="20"/>
      <c r="CA1375" s="11">
        <v>1</v>
      </c>
      <c r="CB1375" s="12">
        <v>0</v>
      </c>
      <c r="CC1375" s="13">
        <v>0</v>
      </c>
      <c r="CD1375" s="40">
        <f t="shared" ref="CD1375" si="14552">-1/($CB$4*$B1375)</f>
        <v>-0.57406039230139083</v>
      </c>
      <c r="CE1375" s="20"/>
      <c r="CF1375" s="1">
        <f t="shared" ref="CF1375" si="14553">BV1375*CA1375+BX1375*CA1378-BW1375*CB1375-BY1375*CB1378</f>
        <v>-0.58488476254647681</v>
      </c>
      <c r="CG1375" s="4">
        <f t="shared" ref="CG1375" si="14554">(BV1375*CB1375+BW1375*CA1375+BX1375*CB1378+BY1375*CA1378)</f>
        <v>0</v>
      </c>
      <c r="CH1375" s="2">
        <f t="shared" ref="CH1375" si="14555">BV1375*CC1375+BX1375*CC1378-BW1375*CD1375-BY1375*CD1378</f>
        <v>0</v>
      </c>
      <c r="CI1375" s="3">
        <f t="shared" ref="CI1375" si="14556">(BV1375*CD1375+BW1375*CC1375+BX1375*CD1378+BY1375*CC1378)</f>
        <v>0.91147051485436403</v>
      </c>
      <c r="CJ1375" s="28"/>
      <c r="CK1375" s="11">
        <v>1</v>
      </c>
      <c r="CL1375" s="12">
        <v>0</v>
      </c>
      <c r="CM1375" s="13">
        <v>0</v>
      </c>
      <c r="CN1375" s="14">
        <v>0</v>
      </c>
      <c r="CP1375" s="1">
        <f t="shared" ref="CP1375" si="14557">CF1375*CK1375+CH1375*CK1378-CG1375*CL1375-CI1375*CL1378</f>
        <v>-0.58488476254647681</v>
      </c>
      <c r="CQ1375" s="4">
        <f t="shared" ref="CQ1375" si="14558">(CF1375*CL1375+CG1375*CK1375+CH1375*CL1378+CI1375*CK1378)</f>
        <v>0.91147051485436403</v>
      </c>
      <c r="CR1375" s="2">
        <f t="shared" ref="CR1375" si="14559">CF1375*CM1375+CH1375*CM1378-CG1375*CN1375-CI1375*CN1378</f>
        <v>0</v>
      </c>
      <c r="CS1375" s="3">
        <f t="shared" ref="CS1375" si="14560">(CF1375*CN1375+CG1375*CM1375+CH1375*CN1378+CI1375*CM1378)</f>
        <v>0.91147051485436403</v>
      </c>
      <c r="CU1375" s="29">
        <f t="shared" ref="CU1375" si="14561">20*LOG(((1+$CL$4)/$CL$4)/((CP1375+CP1378)^2+(CQ1375+CQ1378)^2)^0.5)</f>
        <v>-3.8880001890903522E-2</v>
      </c>
      <c r="CW1375" s="51">
        <f t="shared" ref="CW1375" si="14562">((CP1375^2+CQ1375^2)^0.5)/((CP1378^2+CQ1378^2)^0.5)</f>
        <v>1.1657184255875246</v>
      </c>
    </row>
    <row r="1376" spans="1:101" ht="18" customHeight="1" thickBot="1">
      <c r="D1376" s="11"/>
      <c r="E1376" s="13"/>
      <c r="F1376" s="13"/>
      <c r="G1376" s="15"/>
      <c r="H1376" s="10"/>
      <c r="I1376" s="11"/>
      <c r="J1376" s="13"/>
      <c r="K1376" s="13"/>
      <c r="L1376" s="15"/>
      <c r="N1376" s="5"/>
      <c r="Q1376" s="6"/>
      <c r="S1376" s="11"/>
      <c r="T1376" s="13"/>
      <c r="U1376" s="13"/>
      <c r="V1376" s="15"/>
      <c r="W1376" s="20"/>
      <c r="X1376" s="5"/>
      <c r="AA1376" s="6"/>
      <c r="AB1376" s="20"/>
      <c r="AC1376" s="11"/>
      <c r="AD1376" s="13"/>
      <c r="AE1376" s="13"/>
      <c r="AF1376" s="15"/>
      <c r="AG1376" s="20"/>
      <c r="AH1376" s="5"/>
      <c r="AK1376" s="6"/>
      <c r="AL1376" s="20"/>
      <c r="AM1376" s="11"/>
      <c r="AN1376" s="13"/>
      <c r="AO1376" s="13"/>
      <c r="AP1376" s="15"/>
      <c r="AR1376" s="5"/>
      <c r="AU1376" s="6"/>
      <c r="AW1376" s="11"/>
      <c r="AX1376" s="13"/>
      <c r="AY1376" s="13"/>
      <c r="AZ1376" s="15"/>
      <c r="BA1376" s="20"/>
      <c r="BB1376" s="5"/>
      <c r="BE1376" s="6"/>
      <c r="BG1376" s="11"/>
      <c r="BH1376" s="13"/>
      <c r="BI1376" s="13"/>
      <c r="BJ1376" s="15"/>
      <c r="BL1376" s="5"/>
      <c r="BO1376" s="6"/>
      <c r="BQ1376" s="11"/>
      <c r="BR1376" s="13"/>
      <c r="BS1376" s="13"/>
      <c r="BT1376" s="15"/>
      <c r="BU1376" s="20"/>
      <c r="BV1376" s="5"/>
      <c r="BY1376" s="6"/>
      <c r="CA1376" s="11"/>
      <c r="CB1376" s="13"/>
      <c r="CC1376" s="13"/>
      <c r="CD1376" s="15"/>
      <c r="CF1376" s="5"/>
      <c r="CI1376" s="6"/>
      <c r="CK1376" s="11"/>
      <c r="CL1376" s="13"/>
      <c r="CM1376" s="13"/>
      <c r="CN1376" s="15"/>
      <c r="CP1376" s="5"/>
      <c r="CS1376" s="6"/>
      <c r="CW1376" s="52"/>
    </row>
    <row r="1377" spans="1:101" ht="18" customHeight="1" thickBot="1">
      <c r="D1377" s="11" t="s">
        <v>6</v>
      </c>
      <c r="E1377" s="13"/>
      <c r="F1377" s="13" t="s">
        <v>7</v>
      </c>
      <c r="G1377" s="15"/>
      <c r="H1377" s="10"/>
      <c r="I1377" s="11" t="s">
        <v>8</v>
      </c>
      <c r="J1377" s="13"/>
      <c r="K1377" s="13" t="s">
        <v>9</v>
      </c>
      <c r="L1377" s="15"/>
      <c r="N1377" s="251" t="s">
        <v>26</v>
      </c>
      <c r="O1377" s="252"/>
      <c r="P1377" s="253" t="s">
        <v>27</v>
      </c>
      <c r="Q1377" s="254"/>
      <c r="S1377" s="11" t="s">
        <v>13</v>
      </c>
      <c r="T1377" s="13"/>
      <c r="U1377" s="13" t="s">
        <v>14</v>
      </c>
      <c r="V1377" s="15"/>
      <c r="W1377" s="20"/>
      <c r="X1377" s="251" t="s">
        <v>26</v>
      </c>
      <c r="Y1377" s="252"/>
      <c r="Z1377" s="253" t="s">
        <v>27</v>
      </c>
      <c r="AA1377" s="254"/>
      <c r="AB1377" s="20"/>
      <c r="AC1377" s="11" t="s">
        <v>8</v>
      </c>
      <c r="AD1377" s="13"/>
      <c r="AE1377" s="13" t="s">
        <v>9</v>
      </c>
      <c r="AF1377" s="15"/>
      <c r="AG1377" s="20"/>
      <c r="AH1377" s="251" t="s">
        <v>26</v>
      </c>
      <c r="AI1377" s="252"/>
      <c r="AJ1377" s="253" t="s">
        <v>27</v>
      </c>
      <c r="AK1377" s="254"/>
      <c r="AL1377" s="20"/>
      <c r="AM1377" s="11" t="s">
        <v>13</v>
      </c>
      <c r="AN1377" s="13"/>
      <c r="AO1377" s="13" t="s">
        <v>14</v>
      </c>
      <c r="AP1377" s="15"/>
      <c r="AR1377" s="251" t="s">
        <v>26</v>
      </c>
      <c r="AS1377" s="252"/>
      <c r="AT1377" s="253" t="s">
        <v>27</v>
      </c>
      <c r="AU1377" s="254"/>
      <c r="AV1377" s="36"/>
      <c r="AW1377" s="11" t="s">
        <v>8</v>
      </c>
      <c r="AX1377" s="13"/>
      <c r="AY1377" s="13" t="s">
        <v>9</v>
      </c>
      <c r="AZ1377" s="15"/>
      <c r="BA1377" s="20"/>
      <c r="BB1377" s="251" t="s">
        <v>26</v>
      </c>
      <c r="BC1377" s="252"/>
      <c r="BD1377" s="253" t="s">
        <v>27</v>
      </c>
      <c r="BE1377" s="254"/>
      <c r="BF1377" s="36"/>
      <c r="BG1377" s="11" t="s">
        <v>13</v>
      </c>
      <c r="BH1377" s="13"/>
      <c r="BI1377" s="13" t="s">
        <v>14</v>
      </c>
      <c r="BJ1377" s="15"/>
      <c r="BK1377" s="36"/>
      <c r="BL1377" s="251" t="s">
        <v>26</v>
      </c>
      <c r="BM1377" s="252"/>
      <c r="BN1377" s="253" t="s">
        <v>27</v>
      </c>
      <c r="BO1377" s="254"/>
      <c r="BP1377" s="36"/>
      <c r="BQ1377" s="11" t="s">
        <v>8</v>
      </c>
      <c r="BR1377" s="13"/>
      <c r="BS1377" s="13" t="s">
        <v>9</v>
      </c>
      <c r="BT1377" s="15"/>
      <c r="BU1377" s="20"/>
      <c r="BV1377" s="251" t="s">
        <v>26</v>
      </c>
      <c r="BW1377" s="252"/>
      <c r="BX1377" s="253" t="s">
        <v>27</v>
      </c>
      <c r="BY1377" s="254"/>
      <c r="BZ1377" s="36"/>
      <c r="CA1377" s="11" t="s">
        <v>13</v>
      </c>
      <c r="CB1377" s="13"/>
      <c r="CC1377" s="13" t="s">
        <v>14</v>
      </c>
      <c r="CD1377" s="15"/>
      <c r="CE1377" s="36"/>
      <c r="CF1377" s="251" t="s">
        <v>26</v>
      </c>
      <c r="CG1377" s="252"/>
      <c r="CH1377" s="253" t="s">
        <v>27</v>
      </c>
      <c r="CI1377" s="254"/>
      <c r="CK1377" s="11" t="s">
        <v>28</v>
      </c>
      <c r="CL1377" s="13"/>
      <c r="CM1377" s="13" t="s">
        <v>29</v>
      </c>
      <c r="CN1377" s="15"/>
      <c r="CP1377" s="251" t="s">
        <v>26</v>
      </c>
      <c r="CQ1377" s="252"/>
      <c r="CR1377" s="253" t="s">
        <v>27</v>
      </c>
      <c r="CS1377" s="254"/>
      <c r="CU1377" s="38" t="s">
        <v>37</v>
      </c>
      <c r="CW1377" s="53" t="s">
        <v>45</v>
      </c>
    </row>
    <row r="1378" spans="1:101" ht="18" customHeight="1" thickTop="1" thickBot="1">
      <c r="D1378" s="16">
        <v>0</v>
      </c>
      <c r="E1378" s="17">
        <v>0</v>
      </c>
      <c r="F1378" s="18">
        <v>1</v>
      </c>
      <c r="G1378" s="19">
        <v>0</v>
      </c>
      <c r="H1378" s="10"/>
      <c r="I1378" s="16">
        <v>0</v>
      </c>
      <c r="J1378" s="17">
        <f t="shared" ref="J1378" si="14563">-1/($J$4*$B1375)</f>
        <v>-0.79878393134292336</v>
      </c>
      <c r="K1378" s="18">
        <v>1</v>
      </c>
      <c r="L1378" s="19">
        <v>0</v>
      </c>
      <c r="N1378" s="1">
        <f t="shared" ref="N1378" si="14564">D1378*I1375+F1378*I1378-E1378*J1375-G1378*J1378</f>
        <v>0</v>
      </c>
      <c r="O1378" s="4">
        <f t="shared" ref="O1378" si="14565">(D1378*J1375+E1378*I1375+F1378*J1378+G1378*I1378)</f>
        <v>-0.79878393134292336</v>
      </c>
      <c r="P1378" s="2">
        <f t="shared" ref="P1378" si="14566">D1378*K1375+F1378*K1378-E1378*L1375-G1378*L1378</f>
        <v>1</v>
      </c>
      <c r="Q1378" s="3">
        <f t="shared" ref="Q1378" si="14567">(D1378*L1375+E1378*K1375+F1378*L1378+G1378*K1378)</f>
        <v>0</v>
      </c>
      <c r="S1378" s="16">
        <v>0</v>
      </c>
      <c r="T1378" s="17">
        <v>0</v>
      </c>
      <c r="U1378" s="18">
        <v>1</v>
      </c>
      <c r="V1378" s="19">
        <v>0</v>
      </c>
      <c r="W1378" s="20"/>
      <c r="X1378" s="1">
        <f t="shared" ref="X1378" si="14568">N1378*S1375+P1378*S1378-O1378*T1375-Q1378*T1378</f>
        <v>0</v>
      </c>
      <c r="Y1378" s="4">
        <f t="shared" ref="Y1378" si="14569">(N1378*T1375+O1378*S1375+P1378*T1378+Q1378*S1378)</f>
        <v>-0.79878393134292336</v>
      </c>
      <c r="Z1378" s="2">
        <f t="shared" ref="Z1378" si="14570">N1378*U1375+P1378*U1378-O1378*V1375-Q1378*V1378</f>
        <v>0.12385798564128858</v>
      </c>
      <c r="AA1378" s="3">
        <f t="shared" ref="AA1378" si="14571">(N1378*V1375+O1378*U1375+P1378*V1378+Q1378*U1378)</f>
        <v>0</v>
      </c>
      <c r="AB1378" s="20"/>
      <c r="AC1378" s="16">
        <v>0</v>
      </c>
      <c r="AD1378" s="17">
        <f t="shared" ref="AD1378" si="14572">-1/($AD$4*$B1375)</f>
        <v>-0.91257195629875421</v>
      </c>
      <c r="AE1378" s="18">
        <v>1</v>
      </c>
      <c r="AF1378" s="19">
        <v>0</v>
      </c>
      <c r="AG1378" s="20"/>
      <c r="AH1378" s="1">
        <f t="shared" ref="AH1378" si="14573">X1378*AC1375+Z1378*AC1378-Y1378*AD1375-AA1378*AD1378</f>
        <v>0</v>
      </c>
      <c r="AI1378" s="4">
        <f t="shared" ref="AI1378" si="14574">(X1378*AD1375+Y1378*AC1375+Z1378*AD1378+AA1378*AC1378)</f>
        <v>-0.91181325560281712</v>
      </c>
      <c r="AJ1378" s="2">
        <f t="shared" ref="AJ1378" si="14575">X1378*AE1375+Z1378*AE1378-Y1378*AF1375-AA1378*AF1378</f>
        <v>0.12385798564128858</v>
      </c>
      <c r="AK1378" s="3">
        <f t="shared" ref="AK1378" si="14576">(X1378*AF1375+Y1378*AE1375+Z1378*AF1378+AA1378*AE1378)</f>
        <v>0</v>
      </c>
      <c r="AL1378" s="20"/>
      <c r="AM1378" s="16">
        <v>0</v>
      </c>
      <c r="AN1378" s="17">
        <v>0</v>
      </c>
      <c r="AO1378" s="18">
        <v>1</v>
      </c>
      <c r="AP1378" s="19">
        <v>0</v>
      </c>
      <c r="AR1378" s="1">
        <f t="shared" ref="AR1378" si="14577">AH1378*AM1375+AJ1378*AM1378-AI1378*AN1375-AK1378*AN1378</f>
        <v>0</v>
      </c>
      <c r="AS1378" s="4">
        <f t="shared" ref="AS1378" si="14578">(AH1378*AN1375+AI1378*AM1375+AJ1378*AN1378+AK1378*AM1378)</f>
        <v>-0.91181325560281712</v>
      </c>
      <c r="AT1378" s="2">
        <f t="shared" ref="AT1378" si="14579">AH1378*AO1375+AJ1378*AO1378-AI1378*AP1375-AK1378*AP1378</f>
        <v>-0.91547995682643302</v>
      </c>
      <c r="AU1378" s="3">
        <f t="shared" ref="AU1378" si="14580">(AH1378*AP1375+AI1378*AO1375+AJ1378*AP1378+AK1378*AO1378)</f>
        <v>0</v>
      </c>
      <c r="AV1378" s="20"/>
      <c r="AW1378" s="16">
        <v>0</v>
      </c>
      <c r="AX1378" s="17">
        <f t="shared" ref="AX1378" si="14581">-1/($AX$4*$B1375)</f>
        <v>-0.91257195629875421</v>
      </c>
      <c r="AY1378" s="18">
        <v>1</v>
      </c>
      <c r="AZ1378" s="19">
        <v>0</v>
      </c>
      <c r="BA1378" s="20"/>
      <c r="BB1378" s="1">
        <f t="shared" ref="BB1378" si="14582">AR1378*AW1375+AT1378*AW1378-AS1378*AX1375-AU1378*AX1378</f>
        <v>0</v>
      </c>
      <c r="BC1378" s="4">
        <f t="shared" ref="BC1378" si="14583">(AR1378*AX1375+AS1378*AW1375+AT1378*AX1378+AU1378*AW1378)</f>
        <v>-7.6371920449420094E-2</v>
      </c>
      <c r="BD1378" s="2">
        <f t="shared" ref="BD1378" si="14584">AR1378*AY1375+AT1378*AY1378-AS1378*AZ1375-AU1378*AZ1378</f>
        <v>-0.91547995682643302</v>
      </c>
      <c r="BE1378" s="3">
        <f t="shared" ref="BE1378" si="14585">(AR1378*AZ1375+AS1378*AY1375+AT1378*AZ1378+AU1378*AY1378)</f>
        <v>0</v>
      </c>
      <c r="BF1378" s="20"/>
      <c r="BG1378" s="16">
        <v>0</v>
      </c>
      <c r="BH1378" s="17">
        <v>0</v>
      </c>
      <c r="BI1378" s="18">
        <v>1</v>
      </c>
      <c r="BJ1378" s="19">
        <v>0</v>
      </c>
      <c r="BK1378" s="20"/>
      <c r="BL1378" s="1">
        <f t="shared" ref="BL1378" si="14586">BB1378*BG1375+BD1378*BG1378-BC1378*BH1375-BE1378*BH1378</f>
        <v>0</v>
      </c>
      <c r="BM1378" s="4">
        <f t="shared" ref="BM1378" si="14587">(BB1378*BH1375+BC1378*BG1375+BD1378*BH1378+BE1378*BG1378)</f>
        <v>-7.6371920449420094E-2</v>
      </c>
      <c r="BN1378" s="2">
        <f t="shared" ref="BN1378" si="14588">BB1378*BI1375+BD1378*BI1378-BC1378*BJ1375-BE1378*BJ1378</f>
        <v>-0.99924810187474911</v>
      </c>
      <c r="BO1378" s="3">
        <f t="shared" ref="BO1378" si="14589">(BB1378*BJ1375+BC1378*BI1375+BD1378*BJ1378+BE1378*BI1378)</f>
        <v>0</v>
      </c>
      <c r="BP1378" s="20"/>
      <c r="BQ1378" s="16">
        <v>0</v>
      </c>
      <c r="BR1378" s="17">
        <f t="shared" ref="BR1378" si="14590">-1/($BR$4*$B1375)</f>
        <v>-0.79878393134292336</v>
      </c>
      <c r="BS1378" s="18">
        <v>1</v>
      </c>
      <c r="BT1378" s="19">
        <v>0</v>
      </c>
      <c r="BU1378" s="20"/>
      <c r="BV1378" s="1">
        <f t="shared" ref="BV1378" si="14591">BL1378*BQ1375+BN1378*BQ1378-BM1378*BR1375-BO1378*BR1378</f>
        <v>0</v>
      </c>
      <c r="BW1378" s="4">
        <f t="shared" ref="BW1378" si="14592">(BL1378*BR1375+BM1378*BQ1375+BN1378*BR1378+BO1378*BQ1378)</f>
        <v>0.721811406753046</v>
      </c>
      <c r="BX1378" s="2">
        <f t="shared" ref="BX1378" si="14593">BL1378*BS1375+BN1378*BS1378-BM1378*BT1375-BO1378*BT1378</f>
        <v>-0.99924810187474911</v>
      </c>
      <c r="BY1378" s="3">
        <f t="shared" ref="BY1378" si="14594">(BL1378*BT1375+BM1378*BS1375+BN1378*BT1378+BO1378*BS1378)</f>
        <v>0</v>
      </c>
      <c r="BZ1378" s="20"/>
      <c r="CA1378" s="16">
        <v>0</v>
      </c>
      <c r="CB1378" s="17">
        <v>0</v>
      </c>
      <c r="CC1378" s="18">
        <v>1</v>
      </c>
      <c r="CD1378" s="19">
        <v>0</v>
      </c>
      <c r="CE1378" s="20"/>
      <c r="CF1378" s="1">
        <f t="shared" ref="CF1378" si="14595">BV1378*CA1375+BX1378*CA1378-BW1378*CB1375-BY1378*CB1378</f>
        <v>0</v>
      </c>
      <c r="CG1378" s="4">
        <f t="shared" ref="CG1378" si="14596">(BV1378*CB1375+BW1378*CA1375+BX1378*CB1378+BY1378*CA1378)</f>
        <v>0.721811406753046</v>
      </c>
      <c r="CH1378" s="2">
        <f t="shared" ref="CH1378" si="14597">BV1378*CC1375+BX1378*CC1378-BW1378*CD1375-BY1378*CD1378</f>
        <v>-0.58488476254647681</v>
      </c>
      <c r="CI1378" s="3">
        <f t="shared" ref="CI1378" si="14598">(BV1378*CD1375+BW1378*CC1375+BX1378*CD1378+BY1378*CC1378)</f>
        <v>0</v>
      </c>
      <c r="CK1378" s="16">
        <f t="shared" ref="CK1378" si="14599">1/$CL$4</f>
        <v>1</v>
      </c>
      <c r="CL1378" s="17">
        <v>0</v>
      </c>
      <c r="CM1378" s="18">
        <v>1</v>
      </c>
      <c r="CN1378" s="19">
        <v>0</v>
      </c>
      <c r="CP1378" s="1">
        <f t="shared" ref="CP1378" si="14600">CF1378*CK1375+CH1378*CK1378-CG1378*CL1375-CI1378*CL1378</f>
        <v>-0.58488476254647681</v>
      </c>
      <c r="CQ1378" s="4">
        <f t="shared" ref="CQ1378" si="14601">(CF1378*CL1375+CG1378*CK1375+CH1378*CL1378+CI1378*CK1378)</f>
        <v>0.721811406753046</v>
      </c>
      <c r="CR1378" s="2">
        <f t="shared" ref="CR1378" si="14602">CF1378*CM1375+CH1378*CM1378-CG1378*CN1375-CI1378*CN1378</f>
        <v>-0.58488476254647681</v>
      </c>
      <c r="CS1378" s="3">
        <f t="shared" ref="CS1378" si="14603">(CF1378*CN1375+CG1378*CM1375+CH1378*CN1378+CI1378*CM1378)</f>
        <v>0</v>
      </c>
      <c r="CU1378" s="39">
        <f t="shared" ref="CU1378" si="14604">(180/PI())*ATAN(-1*(CQ1375/CP1375))</f>
        <v>57.311971862338147</v>
      </c>
      <c r="CW1378" s="54">
        <f t="shared" ref="CW1378" si="14605">20*LOG(((1-(10^(CU1375/20)^2)*(1-((1-CW1375)/(1+CW1375))^2))^0.5))</f>
        <v>-18.322262194715748</v>
      </c>
    </row>
    <row r="1379" spans="1:101" ht="18" customHeight="1">
      <c r="E1379" s="20"/>
      <c r="F1379" s="20"/>
      <c r="G1379" s="20"/>
      <c r="H1379" s="20"/>
      <c r="I1379" s="20"/>
      <c r="J1379" s="20"/>
      <c r="K1379" s="20"/>
      <c r="L1379" s="20"/>
      <c r="M1379" s="20"/>
      <c r="N1379" s="20"/>
      <c r="O1379" s="20"/>
      <c r="P1379" s="20"/>
      <c r="Q1379" s="20"/>
      <c r="R1379" s="20"/>
      <c r="S1379" s="20"/>
      <c r="T1379" s="20"/>
      <c r="U1379" s="20"/>
      <c r="V1379" s="20"/>
      <c r="W1379" s="20"/>
      <c r="X1379" s="20"/>
      <c r="Y1379" s="20"/>
      <c r="Z1379" s="20"/>
      <c r="AA1379" s="20"/>
      <c r="AB1379" s="30"/>
      <c r="AC1379" s="20"/>
      <c r="AD1379" s="20"/>
      <c r="AE1379" s="20"/>
      <c r="AF1379" s="20"/>
      <c r="AG1379" s="20"/>
      <c r="AH1379" s="20"/>
      <c r="AI1379" s="20"/>
      <c r="AJ1379" s="20"/>
      <c r="AK1379" s="20"/>
      <c r="AL1379" s="20"/>
      <c r="AM1379" s="20"/>
      <c r="AN1379" s="20"/>
      <c r="AO1379" s="20"/>
      <c r="AP1379" s="20"/>
      <c r="AQ1379" s="20"/>
      <c r="AR1379" s="20"/>
      <c r="AS1379" s="20"/>
      <c r="AT1379" s="20"/>
      <c r="AU1379" s="20"/>
      <c r="AV1379" s="20"/>
      <c r="AW1379" s="20"/>
      <c r="AX1379" s="20"/>
      <c r="AY1379" s="20"/>
      <c r="AZ1379" s="20"/>
      <c r="BA1379" s="20"/>
      <c r="BB1379" s="20"/>
      <c r="BC1379" s="20"/>
      <c r="BD1379" s="20"/>
      <c r="BE1379" s="20"/>
      <c r="BF1379" s="20"/>
      <c r="BG1379" s="20"/>
      <c r="BH1379" s="20"/>
      <c r="BI1379" s="20"/>
      <c r="BJ1379" s="20"/>
      <c r="BK1379" s="20"/>
      <c r="BL1379" s="20"/>
      <c r="BM1379" s="20"/>
      <c r="BN1379" s="20"/>
      <c r="BO1379" s="20"/>
      <c r="BP1379" s="20"/>
      <c r="BQ1379" s="20"/>
      <c r="BR1379" s="20"/>
      <c r="BS1379" s="20"/>
      <c r="BT1379" s="20"/>
      <c r="BU1379" s="20"/>
      <c r="BV1379" s="20"/>
      <c r="BW1379" s="20"/>
      <c r="BX1379" s="20"/>
      <c r="BY1379" s="20"/>
      <c r="BZ1379" s="20"/>
      <c r="CA1379" s="20"/>
      <c r="CB1379" s="20"/>
      <c r="CC1379" s="20"/>
      <c r="CD1379" s="20"/>
      <c r="CE1379" s="20"/>
      <c r="CF1379" s="20"/>
      <c r="CG1379" s="20"/>
      <c r="CH1379" s="20"/>
      <c r="CI1379" s="20"/>
      <c r="CJ1379" s="20"/>
      <c r="CK1379" s="20"/>
      <c r="CL1379" s="20"/>
    </row>
    <row r="1380" spans="1:101" ht="18" customHeight="1"/>
    <row r="1381" spans="1:101" ht="18" customHeight="1" thickBot="1">
      <c r="A1381" s="23"/>
      <c r="B1381" s="23"/>
      <c r="C1381" s="23"/>
      <c r="D1381" s="20" t="s">
        <v>15</v>
      </c>
      <c r="E1381" s="20"/>
      <c r="F1381" s="20"/>
      <c r="G1381" s="20"/>
      <c r="H1381" s="20"/>
      <c r="I1381" s="20" t="s">
        <v>16</v>
      </c>
      <c r="J1381" s="20"/>
      <c r="K1381" s="20"/>
      <c r="L1381" s="20"/>
      <c r="M1381" s="23"/>
      <c r="N1381" s="23"/>
      <c r="O1381" s="24" t="s">
        <v>17</v>
      </c>
      <c r="P1381" s="23"/>
      <c r="Q1381" s="23"/>
      <c r="R1381" s="23"/>
      <c r="S1381" s="20"/>
      <c r="T1381" s="20" t="s">
        <v>18</v>
      </c>
      <c r="U1381" s="23"/>
      <c r="V1381" s="23"/>
      <c r="W1381" s="23"/>
      <c r="X1381" s="23"/>
      <c r="Y1381" s="24" t="s">
        <v>19</v>
      </c>
      <c r="Z1381" s="23"/>
      <c r="AA1381" s="23"/>
      <c r="AB1381" s="23"/>
      <c r="AC1381" s="24" t="s">
        <v>20</v>
      </c>
      <c r="AD1381" s="20"/>
      <c r="AE1381" s="20"/>
      <c r="AF1381" s="20"/>
      <c r="AG1381" s="20"/>
      <c r="AH1381" s="23"/>
      <c r="AI1381" s="24" t="s">
        <v>21</v>
      </c>
      <c r="AJ1381" s="23"/>
      <c r="AK1381" s="23"/>
      <c r="AL1381" s="20"/>
      <c r="AM1381" s="24" t="s">
        <v>31</v>
      </c>
      <c r="AN1381" s="20"/>
      <c r="AO1381" s="23"/>
      <c r="AP1381" s="23"/>
      <c r="AQ1381" s="23"/>
      <c r="AR1381" s="23"/>
      <c r="AS1381" s="24" t="s">
        <v>91</v>
      </c>
      <c r="AT1381" s="23"/>
      <c r="AU1381" s="23"/>
      <c r="AV1381" s="23"/>
      <c r="AW1381" s="24" t="s">
        <v>32</v>
      </c>
      <c r="AX1381" s="20"/>
      <c r="AY1381" s="20"/>
      <c r="AZ1381" s="20"/>
      <c r="BA1381" s="20"/>
      <c r="BB1381" s="23"/>
      <c r="BC1381" s="24" t="s">
        <v>22</v>
      </c>
      <c r="BD1381" s="23"/>
      <c r="BE1381" s="23"/>
      <c r="BF1381" s="23"/>
      <c r="BG1381" s="24" t="s">
        <v>33</v>
      </c>
      <c r="BH1381" s="20"/>
      <c r="BI1381" s="23"/>
      <c r="BJ1381" s="23"/>
      <c r="BK1381" s="23"/>
      <c r="BL1381" s="23"/>
      <c r="BM1381" s="24" t="s">
        <v>34</v>
      </c>
      <c r="BN1381" s="23"/>
      <c r="BO1381" s="23"/>
      <c r="BP1381" s="23"/>
      <c r="BQ1381" s="24" t="s">
        <v>89</v>
      </c>
      <c r="BR1381" s="20"/>
      <c r="BS1381" s="20"/>
      <c r="BT1381" s="20"/>
      <c r="BU1381" s="20"/>
      <c r="BV1381" s="23"/>
      <c r="BW1381" s="24" t="s">
        <v>35</v>
      </c>
      <c r="BX1381" s="23"/>
      <c r="BY1381" s="23"/>
      <c r="BZ1381" s="23"/>
      <c r="CA1381" s="24" t="s">
        <v>90</v>
      </c>
      <c r="CB1381" s="20"/>
      <c r="CC1381" s="23"/>
      <c r="CD1381" s="23"/>
      <c r="CE1381" s="23"/>
      <c r="CF1381" s="23"/>
      <c r="CG1381" s="24" t="s">
        <v>92</v>
      </c>
      <c r="CH1381" s="23"/>
      <c r="CI1381" s="23"/>
      <c r="CJ1381" s="23"/>
      <c r="CK1381" s="24" t="s">
        <v>36</v>
      </c>
      <c r="CL1381" s="24"/>
      <c r="CM1381" s="23"/>
      <c r="CN1381" s="23"/>
      <c r="CO1381" s="23"/>
      <c r="CP1381" s="23"/>
      <c r="CQ1381" s="24" t="s">
        <v>93</v>
      </c>
      <c r="CR1381" s="23"/>
      <c r="CS1381" s="23"/>
    </row>
    <row r="1382" spans="1:101" ht="18" customHeight="1" thickBot="1">
      <c r="A1382" s="23"/>
      <c r="B1382" s="33"/>
      <c r="C1382" s="23"/>
      <c r="D1382" s="7" t="s">
        <v>2</v>
      </c>
      <c r="E1382" s="8"/>
      <c r="F1382" s="8" t="s">
        <v>3</v>
      </c>
      <c r="G1382" s="9"/>
      <c r="H1382" s="10"/>
      <c r="I1382" s="7" t="s">
        <v>4</v>
      </c>
      <c r="J1382" s="8"/>
      <c r="K1382" s="8" t="s">
        <v>5</v>
      </c>
      <c r="L1382" s="9"/>
      <c r="M1382" s="23"/>
      <c r="N1382" s="251" t="s">
        <v>79</v>
      </c>
      <c r="O1382" s="252"/>
      <c r="P1382" s="253" t="s">
        <v>80</v>
      </c>
      <c r="Q1382" s="254"/>
      <c r="R1382" s="23"/>
      <c r="S1382" s="7" t="s">
        <v>11</v>
      </c>
      <c r="T1382" s="8"/>
      <c r="U1382" s="8" t="s">
        <v>12</v>
      </c>
      <c r="V1382" s="9"/>
      <c r="W1382" s="20"/>
      <c r="X1382" s="251" t="s">
        <v>79</v>
      </c>
      <c r="Y1382" s="252"/>
      <c r="Z1382" s="253" t="s">
        <v>80</v>
      </c>
      <c r="AA1382" s="254"/>
      <c r="AB1382" s="20"/>
      <c r="AC1382" s="7" t="s">
        <v>4</v>
      </c>
      <c r="AD1382" s="8"/>
      <c r="AE1382" s="8" t="s">
        <v>5</v>
      </c>
      <c r="AF1382" s="9"/>
      <c r="AG1382" s="20"/>
      <c r="AH1382" s="251" t="s">
        <v>0</v>
      </c>
      <c r="AI1382" s="252"/>
      <c r="AJ1382" s="253" t="s">
        <v>1</v>
      </c>
      <c r="AK1382" s="254"/>
      <c r="AL1382" s="20"/>
      <c r="AM1382" s="7" t="s">
        <v>11</v>
      </c>
      <c r="AN1382" s="8"/>
      <c r="AO1382" s="8" t="s">
        <v>12</v>
      </c>
      <c r="AP1382" s="9"/>
      <c r="AQ1382" s="23"/>
      <c r="AR1382" s="251" t="s">
        <v>0</v>
      </c>
      <c r="AS1382" s="252"/>
      <c r="AT1382" s="253" t="s">
        <v>1</v>
      </c>
      <c r="AU1382" s="254"/>
      <c r="AV1382" s="36"/>
      <c r="AW1382" s="7" t="s">
        <v>4</v>
      </c>
      <c r="AX1382" s="8"/>
      <c r="AY1382" s="8" t="s">
        <v>5</v>
      </c>
      <c r="AZ1382" s="9"/>
      <c r="BA1382" s="20"/>
      <c r="BB1382" s="251" t="s">
        <v>0</v>
      </c>
      <c r="BC1382" s="252"/>
      <c r="BD1382" s="253" t="s">
        <v>1</v>
      </c>
      <c r="BE1382" s="254"/>
      <c r="BF1382" s="36"/>
      <c r="BG1382" s="7" t="s">
        <v>11</v>
      </c>
      <c r="BH1382" s="8"/>
      <c r="BI1382" s="8" t="s">
        <v>12</v>
      </c>
      <c r="BJ1382" s="9"/>
      <c r="BK1382" s="36"/>
      <c r="BL1382" s="251" t="s">
        <v>0</v>
      </c>
      <c r="BM1382" s="252"/>
      <c r="BN1382" s="253" t="s">
        <v>1</v>
      </c>
      <c r="BO1382" s="254"/>
      <c r="BP1382" s="36"/>
      <c r="BQ1382" s="7" t="s">
        <v>4</v>
      </c>
      <c r="BR1382" s="8"/>
      <c r="BS1382" s="8" t="s">
        <v>5</v>
      </c>
      <c r="BT1382" s="9"/>
      <c r="BU1382" s="20"/>
      <c r="BV1382" s="251" t="s">
        <v>0</v>
      </c>
      <c r="BW1382" s="252"/>
      <c r="BX1382" s="253" t="s">
        <v>1</v>
      </c>
      <c r="BY1382" s="254"/>
      <c r="BZ1382" s="36"/>
      <c r="CA1382" s="7" t="s">
        <v>11</v>
      </c>
      <c r="CB1382" s="8"/>
      <c r="CC1382" s="8" t="s">
        <v>12</v>
      </c>
      <c r="CD1382" s="9"/>
      <c r="CE1382" s="36"/>
      <c r="CF1382" s="251" t="s">
        <v>0</v>
      </c>
      <c r="CG1382" s="252"/>
      <c r="CH1382" s="253" t="s">
        <v>1</v>
      </c>
      <c r="CI1382" s="254"/>
      <c r="CJ1382" s="23"/>
      <c r="CK1382" s="7" t="s">
        <v>23</v>
      </c>
      <c r="CL1382" s="8"/>
      <c r="CM1382" s="8" t="s">
        <v>24</v>
      </c>
      <c r="CN1382" s="9"/>
      <c r="CO1382" s="23"/>
      <c r="CP1382" s="251" t="s">
        <v>0</v>
      </c>
      <c r="CQ1382" s="252"/>
      <c r="CR1382" s="253" t="s">
        <v>1</v>
      </c>
      <c r="CS1382" s="254"/>
      <c r="CU1382" s="26" t="s">
        <v>25</v>
      </c>
      <c r="CW1382" s="50" t="s">
        <v>44</v>
      </c>
    </row>
    <row r="1383" spans="1:101" ht="18" customHeight="1" thickTop="1" thickBot="1">
      <c r="B1383" s="34">
        <v>1.84</v>
      </c>
      <c r="D1383" s="11">
        <v>1</v>
      </c>
      <c r="E1383" s="12">
        <v>0</v>
      </c>
      <c r="F1383" s="13">
        <v>0</v>
      </c>
      <c r="G1383" s="40">
        <f t="shared" ref="G1383" si="14606">-1/($E$4*$B1383)</f>
        <v>-0.57094049886497034</v>
      </c>
      <c r="H1383" s="10"/>
      <c r="I1383" s="11">
        <v>1</v>
      </c>
      <c r="J1383" s="12">
        <v>0</v>
      </c>
      <c r="K1383" s="13">
        <v>0</v>
      </c>
      <c r="L1383" s="14">
        <v>0</v>
      </c>
      <c r="N1383" s="1">
        <f t="shared" ref="N1383" si="14607">D1383*I1383+F1383*I1386-E1383*J1383-G1383*J1386</f>
        <v>0.54642048036378299</v>
      </c>
      <c r="O1383" s="4">
        <f t="shared" ref="O1383" si="14608">(D1383*J1383+E1383*I1383+F1383*J1386+G1383*I1386)</f>
        <v>0</v>
      </c>
      <c r="P1383" s="2">
        <f t="shared" ref="P1383" si="14609">D1383*K1383+F1383*K1386-E1383*L1383-G1383*L1386</f>
        <v>0</v>
      </c>
      <c r="Q1383" s="3">
        <f t="shared" ref="Q1383" si="14610">(D1383*L1383+E1383*K1383+F1383*L1386+G1383*K1386)</f>
        <v>-0.57094049886497034</v>
      </c>
      <c r="S1383" s="11">
        <v>1</v>
      </c>
      <c r="T1383" s="12">
        <v>0</v>
      </c>
      <c r="U1383" s="13">
        <v>0</v>
      </c>
      <c r="V1383" s="40">
        <f t="shared" ref="V1383" si="14611">-1/($T$4*$B1383)</f>
        <v>-1.0908837030701832</v>
      </c>
      <c r="W1383" s="20"/>
      <c r="X1383" s="1">
        <f t="shared" ref="X1383" si="14612">N1383*S1383+P1383*S1386-O1383*T1383-Q1383*T1386</f>
        <v>0.54642048036378299</v>
      </c>
      <c r="Y1383" s="4">
        <f t="shared" ref="Y1383" si="14613">(N1383*T1383+O1383*S1383+P1383*T1386+Q1383*S1386)</f>
        <v>0</v>
      </c>
      <c r="Z1383" s="2">
        <f t="shared" ref="Z1383" si="14614">N1383*U1383+P1383*U1386-O1383*V1383-Q1383*V1386</f>
        <v>0</v>
      </c>
      <c r="AA1383" s="3">
        <f t="shared" ref="AA1383" si="14615">(N1383*V1383+O1383*U1383+P1383*V1386+Q1383*U1386)</f>
        <v>-1.1670216959176023</v>
      </c>
      <c r="AB1383" s="20"/>
      <c r="AC1383" s="11">
        <v>1</v>
      </c>
      <c r="AD1383" s="12">
        <v>0</v>
      </c>
      <c r="AE1383" s="13">
        <v>0</v>
      </c>
      <c r="AF1383" s="14">
        <v>0</v>
      </c>
      <c r="AG1383" s="20"/>
      <c r="AH1383" s="1">
        <f t="shared" ref="AH1383" si="14616">X1383*AC1383+Z1383*AC1386-Y1383*AD1383-AA1383*AD1386</f>
        <v>-0.51278279567888407</v>
      </c>
      <c r="AI1383" s="4">
        <f t="shared" ref="AI1383" si="14617">(X1383*AD1383+Y1383*AC1383+Z1383*AD1386+AA1383*AC1386)</f>
        <v>0</v>
      </c>
      <c r="AJ1383" s="2">
        <f t="shared" ref="AJ1383" si="14618">X1383*AE1383+Z1383*AE1386-Y1383*AF1383-AA1383*AF1386</f>
        <v>0</v>
      </c>
      <c r="AK1383" s="3">
        <f t="shared" ref="AK1383" si="14619">(X1383*AF1383+Y1383*AE1383+Z1383*AF1386+AA1383*AE1386)</f>
        <v>-1.1670216959176023</v>
      </c>
      <c r="AL1383" s="20"/>
      <c r="AM1383" s="11">
        <v>1</v>
      </c>
      <c r="AN1383" s="12">
        <v>0</v>
      </c>
      <c r="AO1383" s="13">
        <v>0</v>
      </c>
      <c r="AP1383" s="40">
        <f t="shared" ref="AP1383" si="14620">-1/($AN$4*$B1383)</f>
        <v>-1.1336634561317589</v>
      </c>
      <c r="AR1383" s="1">
        <f t="shared" ref="AR1383" si="14621">AH1383*AM1383+AJ1383*AM1386-AI1383*AN1383-AK1383*AN1386</f>
        <v>-0.51278279567888407</v>
      </c>
      <c r="AS1383" s="4">
        <f t="shared" ref="AS1383" si="14622">(AH1383*AN1383+AI1383*AM1383+AJ1383*AN1386+AK1383*AM1386)</f>
        <v>0</v>
      </c>
      <c r="AT1383" s="2">
        <f t="shared" ref="AT1383" si="14623">AH1383*AO1383+AJ1383*AO1386-AI1383*AP1383-AK1383*AP1386</f>
        <v>0</v>
      </c>
      <c r="AU1383" s="3">
        <f t="shared" ref="AU1383" si="14624">(AH1383*AP1383+AI1383*AO1383+AJ1383*AP1386+AK1383*AO1386)</f>
        <v>-0.58569857952337301</v>
      </c>
      <c r="AV1383" s="20"/>
      <c r="AW1383" s="11">
        <v>1</v>
      </c>
      <c r="AX1383" s="12">
        <v>0</v>
      </c>
      <c r="AY1383" s="13">
        <v>0</v>
      </c>
      <c r="AZ1383" s="14">
        <v>0</v>
      </c>
      <c r="BA1383" s="20"/>
      <c r="BB1383" s="1">
        <f t="shared" ref="BB1383" si="14625">AR1383*AW1383+AT1383*AW1386-AS1383*AX1383-AU1383*AX1386</f>
        <v>-1.0443700458344243</v>
      </c>
      <c r="BC1383" s="4">
        <f t="shared" ref="BC1383" si="14626">(AR1383*AX1383+AS1383*AW1383+AT1383*AX1386+AU1383*AW1386)</f>
        <v>0</v>
      </c>
      <c r="BD1383" s="2">
        <f t="shared" ref="BD1383" si="14627">AR1383*AY1383+AT1383*AY1386-AS1383*AZ1383-AU1383*AZ1386</f>
        <v>0</v>
      </c>
      <c r="BE1383" s="3">
        <f t="shared" ref="BE1383" si="14628">(AR1383*AZ1383+AS1383*AY1383+AT1383*AZ1386+AU1383*AY1386)</f>
        <v>-0.58569857952337301</v>
      </c>
      <c r="BF1383" s="20"/>
      <c r="BG1383" s="11">
        <v>1</v>
      </c>
      <c r="BH1383" s="12">
        <v>0</v>
      </c>
      <c r="BI1383" s="13">
        <v>0</v>
      </c>
      <c r="BJ1383" s="40">
        <f t="shared" ref="BJ1383" si="14629">-1/($BH$4*$B1383)</f>
        <v>-1.0908837030701832</v>
      </c>
      <c r="BK1383" s="20"/>
      <c r="BL1383" s="1">
        <f t="shared" ref="BL1383" si="14630">BB1383*BG1383+BD1383*BG1386-BC1383*BH1383-BE1383*BH1386</f>
        <v>-1.0443700458344243</v>
      </c>
      <c r="BM1383" s="4">
        <f t="shared" ref="BM1383" si="14631">(BB1383*BH1383+BC1383*BG1383+BD1383*BH1386+BE1383*BG1386)</f>
        <v>0</v>
      </c>
      <c r="BN1383" s="2">
        <f t="shared" ref="BN1383" si="14632">BB1383*BI1383+BD1383*BI1386-BC1383*BJ1383-BE1383*BJ1386</f>
        <v>0</v>
      </c>
      <c r="BO1383" s="3">
        <f t="shared" ref="BO1383" si="14633">(BB1383*BJ1383+BC1383*BI1383+BD1383*BJ1386+BE1383*BI1386)</f>
        <v>0.55358768345206066</v>
      </c>
      <c r="BP1383" s="20"/>
      <c r="BQ1383" s="11">
        <v>1</v>
      </c>
      <c r="BR1383" s="12">
        <v>0</v>
      </c>
      <c r="BS1383" s="13">
        <v>0</v>
      </c>
      <c r="BT1383" s="14">
        <v>0</v>
      </c>
      <c r="BU1383" s="20"/>
      <c r="BV1383" s="1">
        <f t="shared" ref="BV1383" si="14634">BL1383*BQ1383+BN1383*BQ1386-BM1383*BR1383-BO1383*BR1386</f>
        <v>-0.60457634397601567</v>
      </c>
      <c r="BW1383" s="4">
        <f t="shared" ref="BW1383" si="14635">(BL1383*BR1383+BM1383*BQ1383+BN1383*BR1386+BO1383*BQ1386)</f>
        <v>0</v>
      </c>
      <c r="BX1383" s="2">
        <f t="shared" ref="BX1383" si="14636">BL1383*BS1383+BN1383*BS1386-BM1383*BT1383-BO1383*BT1386</f>
        <v>0</v>
      </c>
      <c r="BY1383" s="3">
        <f t="shared" ref="BY1383" si="14637">(BL1383*BT1383+BM1383*BS1383+BN1383*BT1386+BO1383*BS1386)</f>
        <v>0.55358768345206066</v>
      </c>
      <c r="BZ1383" s="20"/>
      <c r="CA1383" s="11">
        <v>1</v>
      </c>
      <c r="CB1383" s="12">
        <v>0</v>
      </c>
      <c r="CC1383" s="13">
        <v>0</v>
      </c>
      <c r="CD1383" s="40">
        <f t="shared" ref="CD1383" si="14638">-1/($CB$4*$B1383)</f>
        <v>-0.57094049886497034</v>
      </c>
      <c r="CE1383" s="20"/>
      <c r="CF1383" s="1">
        <f t="shared" ref="CF1383" si="14639">BV1383*CA1383+BX1383*CA1386-BW1383*CB1383-BY1383*CB1386</f>
        <v>-0.60457634397601567</v>
      </c>
      <c r="CG1383" s="4">
        <f t="shared" ref="CG1383" si="14640">(BV1383*CB1383+BW1383*CA1383+BX1383*CB1386+BY1383*CA1386)</f>
        <v>0</v>
      </c>
      <c r="CH1383" s="2">
        <f t="shared" ref="CH1383" si="14641">BV1383*CC1383+BX1383*CC1386-BW1383*CD1383-BY1383*CD1386</f>
        <v>0</v>
      </c>
      <c r="CI1383" s="3">
        <f t="shared" ref="CI1383" si="14642">(BV1383*CD1383+BW1383*CC1383+BX1383*CD1386+BY1383*CC1386)</f>
        <v>0.89876480288368699</v>
      </c>
      <c r="CJ1383" s="28"/>
      <c r="CK1383" s="11">
        <v>1</v>
      </c>
      <c r="CL1383" s="12">
        <v>0</v>
      </c>
      <c r="CM1383" s="13">
        <v>0</v>
      </c>
      <c r="CN1383" s="14">
        <v>0</v>
      </c>
      <c r="CP1383" s="1">
        <f t="shared" ref="CP1383" si="14643">CF1383*CK1383+CH1383*CK1386-CG1383*CL1383-CI1383*CL1386</f>
        <v>-0.60457634397601567</v>
      </c>
      <c r="CQ1383" s="4">
        <f t="shared" ref="CQ1383" si="14644">(CF1383*CL1383+CG1383*CK1383+CH1383*CL1386+CI1383*CK1386)</f>
        <v>0.89876480288368699</v>
      </c>
      <c r="CR1383" s="2">
        <f t="shared" ref="CR1383" si="14645">CF1383*CM1383+CH1383*CM1386-CG1383*CN1383-CI1383*CN1386</f>
        <v>0</v>
      </c>
      <c r="CS1383" s="3">
        <f t="shared" ref="CS1383" si="14646">(CF1383*CN1383+CG1383*CM1383+CH1383*CN1386+CI1383*CM1386)</f>
        <v>0.89876480288368699</v>
      </c>
      <c r="CU1383" s="29">
        <f t="shared" ref="CU1383" si="14647">20*LOG(((1+$CL$4)/$CL$4)/((CP1383+CP1386)^2+(CQ1383+CQ1386)^2)^0.5)</f>
        <v>-4.0176534873587202E-2</v>
      </c>
      <c r="CW1383" s="51">
        <f t="shared" ref="CW1383" si="14648">((CP1383^2+CQ1383^2)^0.5)/((CP1386^2+CQ1386^2)^0.5)</f>
        <v>1.1653996210125181</v>
      </c>
    </row>
    <row r="1384" spans="1:101" ht="18" customHeight="1" thickBot="1">
      <c r="D1384" s="11"/>
      <c r="E1384" s="13"/>
      <c r="F1384" s="13"/>
      <c r="G1384" s="15"/>
      <c r="H1384" s="10"/>
      <c r="I1384" s="11"/>
      <c r="J1384" s="13"/>
      <c r="K1384" s="13"/>
      <c r="L1384" s="15"/>
      <c r="N1384" s="5"/>
      <c r="Q1384" s="6"/>
      <c r="S1384" s="11"/>
      <c r="T1384" s="13"/>
      <c r="U1384" s="13"/>
      <c r="V1384" s="15"/>
      <c r="W1384" s="20"/>
      <c r="X1384" s="5"/>
      <c r="AA1384" s="6"/>
      <c r="AB1384" s="20"/>
      <c r="AC1384" s="11"/>
      <c r="AD1384" s="13"/>
      <c r="AE1384" s="13"/>
      <c r="AF1384" s="15"/>
      <c r="AG1384" s="20"/>
      <c r="AH1384" s="5"/>
      <c r="AK1384" s="6"/>
      <c r="AL1384" s="20"/>
      <c r="AM1384" s="11"/>
      <c r="AN1384" s="13"/>
      <c r="AO1384" s="13"/>
      <c r="AP1384" s="15"/>
      <c r="AR1384" s="5"/>
      <c r="AU1384" s="6"/>
      <c r="AW1384" s="11"/>
      <c r="AX1384" s="13"/>
      <c r="AY1384" s="13"/>
      <c r="AZ1384" s="15"/>
      <c r="BA1384" s="20"/>
      <c r="BB1384" s="5"/>
      <c r="BE1384" s="6"/>
      <c r="BG1384" s="11"/>
      <c r="BH1384" s="13"/>
      <c r="BI1384" s="13"/>
      <c r="BJ1384" s="15"/>
      <c r="BL1384" s="5"/>
      <c r="BO1384" s="6"/>
      <c r="BQ1384" s="11"/>
      <c r="BR1384" s="13"/>
      <c r="BS1384" s="13"/>
      <c r="BT1384" s="15"/>
      <c r="BU1384" s="20"/>
      <c r="BV1384" s="5"/>
      <c r="BY1384" s="6"/>
      <c r="CA1384" s="11"/>
      <c r="CB1384" s="13"/>
      <c r="CC1384" s="13"/>
      <c r="CD1384" s="15"/>
      <c r="CF1384" s="5"/>
      <c r="CI1384" s="6"/>
      <c r="CK1384" s="11"/>
      <c r="CL1384" s="13"/>
      <c r="CM1384" s="13"/>
      <c r="CN1384" s="15"/>
      <c r="CP1384" s="5"/>
      <c r="CS1384" s="6"/>
      <c r="CW1384" s="52"/>
    </row>
    <row r="1385" spans="1:101" ht="18" customHeight="1" thickBot="1">
      <c r="D1385" s="11" t="s">
        <v>6</v>
      </c>
      <c r="E1385" s="13"/>
      <c r="F1385" s="13" t="s">
        <v>7</v>
      </c>
      <c r="G1385" s="15"/>
      <c r="H1385" s="10"/>
      <c r="I1385" s="11" t="s">
        <v>8</v>
      </c>
      <c r="J1385" s="13"/>
      <c r="K1385" s="13" t="s">
        <v>9</v>
      </c>
      <c r="L1385" s="15"/>
      <c r="N1385" s="251" t="s">
        <v>26</v>
      </c>
      <c r="O1385" s="252"/>
      <c r="P1385" s="253" t="s">
        <v>27</v>
      </c>
      <c r="Q1385" s="254"/>
      <c r="S1385" s="11" t="s">
        <v>13</v>
      </c>
      <c r="T1385" s="13"/>
      <c r="U1385" s="13" t="s">
        <v>14</v>
      </c>
      <c r="V1385" s="15"/>
      <c r="W1385" s="20"/>
      <c r="X1385" s="251" t="s">
        <v>26</v>
      </c>
      <c r="Y1385" s="252"/>
      <c r="Z1385" s="253" t="s">
        <v>27</v>
      </c>
      <c r="AA1385" s="254"/>
      <c r="AB1385" s="20"/>
      <c r="AC1385" s="11" t="s">
        <v>8</v>
      </c>
      <c r="AD1385" s="13"/>
      <c r="AE1385" s="13" t="s">
        <v>9</v>
      </c>
      <c r="AF1385" s="15"/>
      <c r="AG1385" s="20"/>
      <c r="AH1385" s="251" t="s">
        <v>26</v>
      </c>
      <c r="AI1385" s="252"/>
      <c r="AJ1385" s="253" t="s">
        <v>27</v>
      </c>
      <c r="AK1385" s="254"/>
      <c r="AL1385" s="20"/>
      <c r="AM1385" s="11" t="s">
        <v>13</v>
      </c>
      <c r="AN1385" s="13"/>
      <c r="AO1385" s="13" t="s">
        <v>14</v>
      </c>
      <c r="AP1385" s="15"/>
      <c r="AR1385" s="251" t="s">
        <v>26</v>
      </c>
      <c r="AS1385" s="252"/>
      <c r="AT1385" s="253" t="s">
        <v>27</v>
      </c>
      <c r="AU1385" s="254"/>
      <c r="AV1385" s="36"/>
      <c r="AW1385" s="11" t="s">
        <v>8</v>
      </c>
      <c r="AX1385" s="13"/>
      <c r="AY1385" s="13" t="s">
        <v>9</v>
      </c>
      <c r="AZ1385" s="15"/>
      <c r="BA1385" s="20"/>
      <c r="BB1385" s="251" t="s">
        <v>26</v>
      </c>
      <c r="BC1385" s="252"/>
      <c r="BD1385" s="253" t="s">
        <v>27</v>
      </c>
      <c r="BE1385" s="254"/>
      <c r="BF1385" s="36"/>
      <c r="BG1385" s="11" t="s">
        <v>13</v>
      </c>
      <c r="BH1385" s="13"/>
      <c r="BI1385" s="13" t="s">
        <v>14</v>
      </c>
      <c r="BJ1385" s="15"/>
      <c r="BK1385" s="36"/>
      <c r="BL1385" s="251" t="s">
        <v>26</v>
      </c>
      <c r="BM1385" s="252"/>
      <c r="BN1385" s="253" t="s">
        <v>27</v>
      </c>
      <c r="BO1385" s="254"/>
      <c r="BP1385" s="36"/>
      <c r="BQ1385" s="11" t="s">
        <v>8</v>
      </c>
      <c r="BR1385" s="13"/>
      <c r="BS1385" s="13" t="s">
        <v>9</v>
      </c>
      <c r="BT1385" s="15"/>
      <c r="BU1385" s="20"/>
      <c r="BV1385" s="251" t="s">
        <v>26</v>
      </c>
      <c r="BW1385" s="252"/>
      <c r="BX1385" s="253" t="s">
        <v>27</v>
      </c>
      <c r="BY1385" s="254"/>
      <c r="BZ1385" s="36"/>
      <c r="CA1385" s="11" t="s">
        <v>13</v>
      </c>
      <c r="CB1385" s="13"/>
      <c r="CC1385" s="13" t="s">
        <v>14</v>
      </c>
      <c r="CD1385" s="15"/>
      <c r="CE1385" s="36"/>
      <c r="CF1385" s="251" t="s">
        <v>26</v>
      </c>
      <c r="CG1385" s="252"/>
      <c r="CH1385" s="253" t="s">
        <v>27</v>
      </c>
      <c r="CI1385" s="254"/>
      <c r="CK1385" s="11" t="s">
        <v>28</v>
      </c>
      <c r="CL1385" s="13"/>
      <c r="CM1385" s="13" t="s">
        <v>29</v>
      </c>
      <c r="CN1385" s="15"/>
      <c r="CP1385" s="251" t="s">
        <v>26</v>
      </c>
      <c r="CQ1385" s="252"/>
      <c r="CR1385" s="253" t="s">
        <v>27</v>
      </c>
      <c r="CS1385" s="254"/>
      <c r="CU1385" s="38" t="s">
        <v>37</v>
      </c>
      <c r="CW1385" s="53" t="s">
        <v>45</v>
      </c>
    </row>
    <row r="1386" spans="1:101" ht="18" customHeight="1" thickTop="1" thickBot="1">
      <c r="D1386" s="16">
        <v>0</v>
      </c>
      <c r="E1386" s="17">
        <v>0</v>
      </c>
      <c r="F1386" s="18">
        <v>1</v>
      </c>
      <c r="G1386" s="19">
        <v>0</v>
      </c>
      <c r="H1386" s="10"/>
      <c r="I1386" s="16">
        <v>0</v>
      </c>
      <c r="J1386" s="17">
        <f t="shared" ref="J1386" si="14649">-1/($J$4*$B1383)</f>
        <v>-0.79444271432475544</v>
      </c>
      <c r="K1386" s="18">
        <v>1</v>
      </c>
      <c r="L1386" s="19">
        <v>0</v>
      </c>
      <c r="N1386" s="1">
        <f t="shared" ref="N1386" si="14650">D1386*I1383+F1386*I1386-E1386*J1383-G1386*J1386</f>
        <v>0</v>
      </c>
      <c r="O1386" s="4">
        <f t="shared" ref="O1386" si="14651">(D1386*J1383+E1386*I1383+F1386*J1386+G1386*I1386)</f>
        <v>-0.79444271432475544</v>
      </c>
      <c r="P1386" s="2">
        <f t="shared" ref="P1386" si="14652">D1386*K1383+F1386*K1386-E1386*L1383-G1386*L1386</f>
        <v>1</v>
      </c>
      <c r="Q1386" s="3">
        <f t="shared" ref="Q1386" si="14653">(D1386*L1383+E1386*K1383+F1386*L1386+G1386*K1386)</f>
        <v>0</v>
      </c>
      <c r="S1386" s="16">
        <v>0</v>
      </c>
      <c r="T1386" s="17">
        <v>0</v>
      </c>
      <c r="U1386" s="18">
        <v>1</v>
      </c>
      <c r="V1386" s="19">
        <v>0</v>
      </c>
      <c r="W1386" s="20"/>
      <c r="X1386" s="1">
        <f t="shared" ref="X1386" si="14654">N1386*S1383+P1386*S1386-O1386*T1383-Q1386*T1386</f>
        <v>0</v>
      </c>
      <c r="Y1386" s="4">
        <f t="shared" ref="Y1386" si="14655">(N1386*T1383+O1386*S1383+P1386*T1386+Q1386*S1386)</f>
        <v>-0.79444271432475544</v>
      </c>
      <c r="Z1386" s="2">
        <f t="shared" ref="Z1386" si="14656">N1386*U1383+P1386*U1386-O1386*V1383-Q1386*V1386</f>
        <v>0.13335538992028306</v>
      </c>
      <c r="AA1386" s="3">
        <f t="shared" ref="AA1386" si="14657">(N1386*V1383+O1386*U1383+P1386*V1386+Q1386*U1386)</f>
        <v>0</v>
      </c>
      <c r="AB1386" s="20"/>
      <c r="AC1386" s="16">
        <v>0</v>
      </c>
      <c r="AD1386" s="17">
        <f t="shared" ref="AD1386" si="14658">-1/($AD$4*$B1383)</f>
        <v>-0.90761232610147824</v>
      </c>
      <c r="AE1386" s="18">
        <v>1</v>
      </c>
      <c r="AF1386" s="19">
        <v>0</v>
      </c>
      <c r="AG1386" s="20"/>
      <c r="AH1386" s="1">
        <f t="shared" ref="AH1386" si="14659">X1386*AC1383+Z1386*AC1386-Y1386*AD1383-AA1386*AD1386</f>
        <v>0</v>
      </c>
      <c r="AI1386" s="4">
        <f t="shared" ref="AI1386" si="14660">(X1386*AD1383+Y1386*AC1383+Z1386*AD1386+AA1386*AC1386)</f>
        <v>-0.91547770996847322</v>
      </c>
      <c r="AJ1386" s="2">
        <f t="shared" ref="AJ1386" si="14661">X1386*AE1383+Z1386*AE1386-Y1386*AF1383-AA1386*AF1386</f>
        <v>0.13335538992028306</v>
      </c>
      <c r="AK1386" s="3">
        <f t="shared" ref="AK1386" si="14662">(X1386*AF1383+Y1386*AE1383+Z1386*AF1386+AA1386*AE1386)</f>
        <v>0</v>
      </c>
      <c r="AL1386" s="20"/>
      <c r="AM1386" s="16">
        <v>0</v>
      </c>
      <c r="AN1386" s="17">
        <v>0</v>
      </c>
      <c r="AO1386" s="18">
        <v>1</v>
      </c>
      <c r="AP1386" s="19">
        <v>0</v>
      </c>
      <c r="AR1386" s="1">
        <f t="shared" ref="AR1386" si="14663">AH1386*AM1383+AJ1386*AM1386-AI1386*AN1383-AK1386*AN1386</f>
        <v>0</v>
      </c>
      <c r="AS1386" s="4">
        <f t="shared" ref="AS1386" si="14664">(AH1386*AN1383+AI1386*AM1383+AJ1386*AN1386+AK1386*AM1386)</f>
        <v>-0.91547770996847322</v>
      </c>
      <c r="AT1386" s="2">
        <f t="shared" ref="AT1386" si="14665">AH1386*AO1383+AJ1386*AO1386-AI1386*AP1383-AK1386*AP1386</f>
        <v>-0.90448823477416429</v>
      </c>
      <c r="AU1386" s="3">
        <f t="shared" ref="AU1386" si="14666">(AH1386*AP1383+AI1386*AO1383+AJ1386*AP1386+AK1386*AO1386)</f>
        <v>0</v>
      </c>
      <c r="AV1386" s="20"/>
      <c r="AW1386" s="16">
        <v>0</v>
      </c>
      <c r="AX1386" s="17">
        <f t="shared" ref="AX1386" si="14667">-1/($AX$4*$B1383)</f>
        <v>-0.90761232610147824</v>
      </c>
      <c r="AY1386" s="18">
        <v>1</v>
      </c>
      <c r="AZ1386" s="19">
        <v>0</v>
      </c>
      <c r="BA1386" s="20"/>
      <c r="BB1386" s="1">
        <f t="shared" ref="BB1386" si="14668">AR1386*AW1383+AT1386*AW1386-AS1386*AX1383-AU1386*AX1386</f>
        <v>0</v>
      </c>
      <c r="BC1386" s="4">
        <f t="shared" ref="BC1386" si="14669">(AR1386*AX1383+AS1386*AW1383+AT1386*AX1386+AU1386*AW1386)</f>
        <v>-9.4553039273673978E-2</v>
      </c>
      <c r="BD1386" s="2">
        <f t="shared" ref="BD1386" si="14670">AR1386*AY1383+AT1386*AY1386-AS1386*AZ1383-AU1386*AZ1386</f>
        <v>-0.90448823477416429</v>
      </c>
      <c r="BE1386" s="3">
        <f t="shared" ref="BE1386" si="14671">(AR1386*AZ1383+AS1386*AY1383+AT1386*AZ1386+AU1386*AY1386)</f>
        <v>0</v>
      </c>
      <c r="BF1386" s="20"/>
      <c r="BG1386" s="16">
        <v>0</v>
      </c>
      <c r="BH1386" s="17">
        <v>0</v>
      </c>
      <c r="BI1386" s="18">
        <v>1</v>
      </c>
      <c r="BJ1386" s="19">
        <v>0</v>
      </c>
      <c r="BK1386" s="20"/>
      <c r="BL1386" s="1">
        <f t="shared" ref="BL1386" si="14672">BB1386*BG1383+BD1386*BG1386-BC1386*BH1383-BE1386*BH1386</f>
        <v>0</v>
      </c>
      <c r="BM1386" s="4">
        <f t="shared" ref="BM1386" si="14673">(BB1386*BH1383+BC1386*BG1383+BD1386*BH1386+BE1386*BG1386)</f>
        <v>-9.4553039273673978E-2</v>
      </c>
      <c r="BN1386" s="2">
        <f t="shared" ref="BN1386" si="14674">BB1386*BI1383+BD1386*BI1386-BC1386*BJ1383-BE1386*BJ1386</f>
        <v>-1.0076346043935702</v>
      </c>
      <c r="BO1386" s="3">
        <f t="shared" ref="BO1386" si="14675">(BB1386*BJ1383+BC1386*BI1383+BD1386*BJ1386+BE1386*BI1386)</f>
        <v>0</v>
      </c>
      <c r="BP1386" s="20"/>
      <c r="BQ1386" s="16">
        <v>0</v>
      </c>
      <c r="BR1386" s="17">
        <f t="shared" ref="BR1386" si="14676">-1/($BR$4*$B1383)</f>
        <v>-0.79444271432475544</v>
      </c>
      <c r="BS1386" s="18">
        <v>1</v>
      </c>
      <c r="BT1386" s="19">
        <v>0</v>
      </c>
      <c r="BU1386" s="20"/>
      <c r="BV1386" s="1">
        <f t="shared" ref="BV1386" si="14677">BL1386*BQ1383+BN1386*BQ1386-BM1386*BR1383-BO1386*BR1386</f>
        <v>0</v>
      </c>
      <c r="BW1386" s="4">
        <f t="shared" ref="BW1386" si="14678">(BL1386*BR1383+BM1386*BQ1383+BN1386*BR1386+BO1386*BQ1386)</f>
        <v>0.70595493088830508</v>
      </c>
      <c r="BX1386" s="2">
        <f t="shared" ref="BX1386" si="14679">BL1386*BS1383+BN1386*BS1386-BM1386*BT1383-BO1386*BT1386</f>
        <v>-1.0076346043935702</v>
      </c>
      <c r="BY1386" s="3">
        <f t="shared" ref="BY1386" si="14680">(BL1386*BT1383+BM1386*BS1383+BN1386*BT1386+BO1386*BS1386)</f>
        <v>0</v>
      </c>
      <c r="BZ1386" s="20"/>
      <c r="CA1386" s="16">
        <v>0</v>
      </c>
      <c r="CB1386" s="17">
        <v>0</v>
      </c>
      <c r="CC1386" s="18">
        <v>1</v>
      </c>
      <c r="CD1386" s="19">
        <v>0</v>
      </c>
      <c r="CE1386" s="20"/>
      <c r="CF1386" s="1">
        <f t="shared" ref="CF1386" si="14681">BV1386*CA1383+BX1386*CA1386-BW1386*CB1383-BY1386*CB1386</f>
        <v>0</v>
      </c>
      <c r="CG1386" s="4">
        <f t="shared" ref="CG1386" si="14682">(BV1386*CB1383+BW1386*CA1383+BX1386*CB1386+BY1386*CA1386)</f>
        <v>0.70595493088830508</v>
      </c>
      <c r="CH1386" s="2">
        <f t="shared" ref="CH1386" si="14683">BV1386*CC1383+BX1386*CC1386-BW1386*CD1383-BY1386*CD1386</f>
        <v>-0.60457634397601567</v>
      </c>
      <c r="CI1386" s="3">
        <f t="shared" ref="CI1386" si="14684">(BV1386*CD1383+BW1386*CC1383+BX1386*CD1386+BY1386*CC1386)</f>
        <v>0</v>
      </c>
      <c r="CK1386" s="16">
        <f t="shared" ref="CK1386" si="14685">1/$CL$4</f>
        <v>1</v>
      </c>
      <c r="CL1386" s="17">
        <v>0</v>
      </c>
      <c r="CM1386" s="18">
        <v>1</v>
      </c>
      <c r="CN1386" s="19">
        <v>0</v>
      </c>
      <c r="CP1386" s="1">
        <f t="shared" ref="CP1386" si="14686">CF1386*CK1383+CH1386*CK1386-CG1386*CL1383-CI1386*CL1386</f>
        <v>-0.60457634397601567</v>
      </c>
      <c r="CQ1386" s="4">
        <f t="shared" ref="CQ1386" si="14687">(CF1386*CL1383+CG1386*CK1383+CH1386*CL1386+CI1386*CK1386)</f>
        <v>0.70595493088830508</v>
      </c>
      <c r="CR1386" s="2">
        <f t="shared" ref="CR1386" si="14688">CF1386*CM1383+CH1386*CM1386-CG1386*CN1383-CI1386*CN1386</f>
        <v>-0.60457634397601567</v>
      </c>
      <c r="CS1386" s="3">
        <f t="shared" ref="CS1386" si="14689">(CF1386*CN1383+CG1386*CM1383+CH1386*CN1386+CI1386*CM1386)</f>
        <v>0</v>
      </c>
      <c r="CU1386" s="39">
        <f t="shared" ref="CU1386" si="14690">(180/PI())*ATAN(-1*(CQ1383/CP1383))</f>
        <v>56.072276348201839</v>
      </c>
      <c r="CW1386" s="54">
        <f t="shared" ref="CW1386" si="14691">20*LOG(((1-(10^(CU1383/20)^2)*(1-((1-CW1383)/(1+CW1383))^2))^0.5))</f>
        <v>-18.242284599650002</v>
      </c>
    </row>
    <row r="1387" spans="1:101" ht="18" customHeight="1">
      <c r="E1387" s="20"/>
      <c r="F1387" s="20"/>
      <c r="G1387" s="20"/>
      <c r="H1387" s="20"/>
      <c r="I1387" s="20"/>
      <c r="J1387" s="20"/>
      <c r="K1387" s="20"/>
      <c r="L1387" s="20"/>
      <c r="M1387" s="20"/>
      <c r="N1387" s="20"/>
      <c r="O1387" s="20"/>
      <c r="P1387" s="20"/>
      <c r="Q1387" s="20"/>
      <c r="R1387" s="20"/>
      <c r="S1387" s="20"/>
      <c r="T1387" s="20"/>
      <c r="U1387" s="20"/>
      <c r="V1387" s="20"/>
      <c r="W1387" s="20"/>
      <c r="X1387" s="20"/>
      <c r="Y1387" s="20"/>
      <c r="Z1387" s="20"/>
      <c r="AA1387" s="20"/>
      <c r="AB1387" s="30"/>
      <c r="AC1387" s="20"/>
      <c r="AD1387" s="20"/>
      <c r="AE1387" s="20"/>
      <c r="AF1387" s="20"/>
      <c r="AG1387" s="20"/>
      <c r="AH1387" s="20"/>
      <c r="AI1387" s="20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  <c r="BA1387" s="20"/>
      <c r="BB1387" s="20"/>
      <c r="BC1387" s="20"/>
      <c r="BD1387" s="20"/>
      <c r="BE1387" s="20"/>
      <c r="BF1387" s="20"/>
      <c r="BG1387" s="20"/>
      <c r="BH1387" s="20"/>
      <c r="BI1387" s="20"/>
      <c r="BJ1387" s="20"/>
      <c r="BK1387" s="20"/>
      <c r="BL1387" s="20"/>
      <c r="BM1387" s="20"/>
      <c r="BN1387" s="20"/>
      <c r="BO1387" s="20"/>
      <c r="BP1387" s="20"/>
      <c r="BQ1387" s="20"/>
      <c r="BR1387" s="20"/>
      <c r="BS1387" s="20"/>
      <c r="BT1387" s="20"/>
      <c r="BU1387" s="20"/>
      <c r="BV1387" s="20"/>
      <c r="BW1387" s="20"/>
      <c r="BX1387" s="20"/>
      <c r="BY1387" s="20"/>
      <c r="BZ1387" s="20"/>
      <c r="CA1387" s="20"/>
      <c r="CB1387" s="20"/>
      <c r="CC1387" s="20"/>
      <c r="CD1387" s="20"/>
      <c r="CE1387" s="20"/>
      <c r="CF1387" s="20"/>
      <c r="CG1387" s="20"/>
      <c r="CH1387" s="20"/>
      <c r="CI1387" s="20"/>
      <c r="CJ1387" s="20"/>
      <c r="CK1387" s="20"/>
      <c r="CL1387" s="20"/>
    </row>
    <row r="1388" spans="1:101" ht="18" customHeight="1"/>
    <row r="1389" spans="1:101" ht="18" customHeight="1" thickBot="1">
      <c r="A1389" s="23"/>
      <c r="B1389" s="23"/>
      <c r="C1389" s="23"/>
      <c r="D1389" s="20" t="s">
        <v>15</v>
      </c>
      <c r="E1389" s="20"/>
      <c r="F1389" s="20"/>
      <c r="G1389" s="20"/>
      <c r="H1389" s="20"/>
      <c r="I1389" s="20" t="s">
        <v>16</v>
      </c>
      <c r="J1389" s="20"/>
      <c r="K1389" s="20"/>
      <c r="L1389" s="20"/>
      <c r="M1389" s="23"/>
      <c r="N1389" s="23"/>
      <c r="O1389" s="24" t="s">
        <v>17</v>
      </c>
      <c r="P1389" s="23"/>
      <c r="Q1389" s="23"/>
      <c r="R1389" s="23"/>
      <c r="S1389" s="20"/>
      <c r="T1389" s="20" t="s">
        <v>18</v>
      </c>
      <c r="U1389" s="23"/>
      <c r="V1389" s="23"/>
      <c r="W1389" s="23"/>
      <c r="X1389" s="23"/>
      <c r="Y1389" s="24" t="s">
        <v>19</v>
      </c>
      <c r="Z1389" s="23"/>
      <c r="AA1389" s="23"/>
      <c r="AB1389" s="23"/>
      <c r="AC1389" s="24" t="s">
        <v>20</v>
      </c>
      <c r="AD1389" s="20"/>
      <c r="AE1389" s="20"/>
      <c r="AF1389" s="20"/>
      <c r="AG1389" s="20"/>
      <c r="AH1389" s="23"/>
      <c r="AI1389" s="24" t="s">
        <v>21</v>
      </c>
      <c r="AJ1389" s="23"/>
      <c r="AK1389" s="23"/>
      <c r="AL1389" s="20"/>
      <c r="AM1389" s="24" t="s">
        <v>31</v>
      </c>
      <c r="AN1389" s="20"/>
      <c r="AO1389" s="23"/>
      <c r="AP1389" s="23"/>
      <c r="AQ1389" s="23"/>
      <c r="AR1389" s="23"/>
      <c r="AS1389" s="24" t="s">
        <v>91</v>
      </c>
      <c r="AT1389" s="23"/>
      <c r="AU1389" s="23"/>
      <c r="AV1389" s="23"/>
      <c r="AW1389" s="24" t="s">
        <v>32</v>
      </c>
      <c r="AX1389" s="20"/>
      <c r="AY1389" s="20"/>
      <c r="AZ1389" s="20"/>
      <c r="BA1389" s="20"/>
      <c r="BB1389" s="23"/>
      <c r="BC1389" s="24" t="s">
        <v>22</v>
      </c>
      <c r="BD1389" s="23"/>
      <c r="BE1389" s="23"/>
      <c r="BF1389" s="23"/>
      <c r="BG1389" s="24" t="s">
        <v>33</v>
      </c>
      <c r="BH1389" s="20"/>
      <c r="BI1389" s="23"/>
      <c r="BJ1389" s="23"/>
      <c r="BK1389" s="23"/>
      <c r="BL1389" s="23"/>
      <c r="BM1389" s="24" t="s">
        <v>34</v>
      </c>
      <c r="BN1389" s="23"/>
      <c r="BO1389" s="23"/>
      <c r="BP1389" s="23"/>
      <c r="BQ1389" s="24" t="s">
        <v>89</v>
      </c>
      <c r="BR1389" s="20"/>
      <c r="BS1389" s="20"/>
      <c r="BT1389" s="20"/>
      <c r="BU1389" s="20"/>
      <c r="BV1389" s="23"/>
      <c r="BW1389" s="24" t="s">
        <v>35</v>
      </c>
      <c r="BX1389" s="23"/>
      <c r="BY1389" s="23"/>
      <c r="BZ1389" s="23"/>
      <c r="CA1389" s="24" t="s">
        <v>90</v>
      </c>
      <c r="CB1389" s="20"/>
      <c r="CC1389" s="23"/>
      <c r="CD1389" s="23"/>
      <c r="CE1389" s="23"/>
      <c r="CF1389" s="23"/>
      <c r="CG1389" s="24" t="s">
        <v>92</v>
      </c>
      <c r="CH1389" s="23"/>
      <c r="CI1389" s="23"/>
      <c r="CJ1389" s="23"/>
      <c r="CK1389" s="24" t="s">
        <v>36</v>
      </c>
      <c r="CL1389" s="24"/>
      <c r="CM1389" s="23"/>
      <c r="CN1389" s="23"/>
      <c r="CO1389" s="23"/>
      <c r="CP1389" s="23"/>
      <c r="CQ1389" s="24" t="s">
        <v>93</v>
      </c>
      <c r="CR1389" s="23"/>
      <c r="CS1389" s="23"/>
    </row>
    <row r="1390" spans="1:101" ht="18" customHeight="1" thickBot="1">
      <c r="A1390" s="23"/>
      <c r="B1390" s="33"/>
      <c r="C1390" s="23"/>
      <c r="D1390" s="7" t="s">
        <v>2</v>
      </c>
      <c r="E1390" s="8"/>
      <c r="F1390" s="8" t="s">
        <v>3</v>
      </c>
      <c r="G1390" s="9"/>
      <c r="H1390" s="10"/>
      <c r="I1390" s="7" t="s">
        <v>4</v>
      </c>
      <c r="J1390" s="8"/>
      <c r="K1390" s="8" t="s">
        <v>5</v>
      </c>
      <c r="L1390" s="9"/>
      <c r="M1390" s="23"/>
      <c r="N1390" s="251" t="s">
        <v>79</v>
      </c>
      <c r="O1390" s="252"/>
      <c r="P1390" s="253" t="s">
        <v>80</v>
      </c>
      <c r="Q1390" s="254"/>
      <c r="R1390" s="23"/>
      <c r="S1390" s="7" t="s">
        <v>11</v>
      </c>
      <c r="T1390" s="8"/>
      <c r="U1390" s="8" t="s">
        <v>12</v>
      </c>
      <c r="V1390" s="9"/>
      <c r="W1390" s="20"/>
      <c r="X1390" s="251" t="s">
        <v>79</v>
      </c>
      <c r="Y1390" s="252"/>
      <c r="Z1390" s="253" t="s">
        <v>80</v>
      </c>
      <c r="AA1390" s="254"/>
      <c r="AB1390" s="20"/>
      <c r="AC1390" s="7" t="s">
        <v>4</v>
      </c>
      <c r="AD1390" s="8"/>
      <c r="AE1390" s="8" t="s">
        <v>5</v>
      </c>
      <c r="AF1390" s="9"/>
      <c r="AG1390" s="20"/>
      <c r="AH1390" s="251" t="s">
        <v>0</v>
      </c>
      <c r="AI1390" s="252"/>
      <c r="AJ1390" s="253" t="s">
        <v>1</v>
      </c>
      <c r="AK1390" s="254"/>
      <c r="AL1390" s="20"/>
      <c r="AM1390" s="7" t="s">
        <v>11</v>
      </c>
      <c r="AN1390" s="8"/>
      <c r="AO1390" s="8" t="s">
        <v>12</v>
      </c>
      <c r="AP1390" s="9"/>
      <c r="AQ1390" s="23"/>
      <c r="AR1390" s="251" t="s">
        <v>0</v>
      </c>
      <c r="AS1390" s="252"/>
      <c r="AT1390" s="253" t="s">
        <v>1</v>
      </c>
      <c r="AU1390" s="254"/>
      <c r="AV1390" s="36"/>
      <c r="AW1390" s="7" t="s">
        <v>4</v>
      </c>
      <c r="AX1390" s="8"/>
      <c r="AY1390" s="8" t="s">
        <v>5</v>
      </c>
      <c r="AZ1390" s="9"/>
      <c r="BA1390" s="20"/>
      <c r="BB1390" s="251" t="s">
        <v>0</v>
      </c>
      <c r="BC1390" s="252"/>
      <c r="BD1390" s="253" t="s">
        <v>1</v>
      </c>
      <c r="BE1390" s="254"/>
      <c r="BF1390" s="36"/>
      <c r="BG1390" s="7" t="s">
        <v>11</v>
      </c>
      <c r="BH1390" s="8"/>
      <c r="BI1390" s="8" t="s">
        <v>12</v>
      </c>
      <c r="BJ1390" s="9"/>
      <c r="BK1390" s="36"/>
      <c r="BL1390" s="251" t="s">
        <v>0</v>
      </c>
      <c r="BM1390" s="252"/>
      <c r="BN1390" s="253" t="s">
        <v>1</v>
      </c>
      <c r="BO1390" s="254"/>
      <c r="BP1390" s="36"/>
      <c r="BQ1390" s="7" t="s">
        <v>4</v>
      </c>
      <c r="BR1390" s="8"/>
      <c r="BS1390" s="8" t="s">
        <v>5</v>
      </c>
      <c r="BT1390" s="9"/>
      <c r="BU1390" s="20"/>
      <c r="BV1390" s="251" t="s">
        <v>0</v>
      </c>
      <c r="BW1390" s="252"/>
      <c r="BX1390" s="253" t="s">
        <v>1</v>
      </c>
      <c r="BY1390" s="254"/>
      <c r="BZ1390" s="36"/>
      <c r="CA1390" s="7" t="s">
        <v>11</v>
      </c>
      <c r="CB1390" s="8"/>
      <c r="CC1390" s="8" t="s">
        <v>12</v>
      </c>
      <c r="CD1390" s="9"/>
      <c r="CE1390" s="36"/>
      <c r="CF1390" s="251" t="s">
        <v>0</v>
      </c>
      <c r="CG1390" s="252"/>
      <c r="CH1390" s="253" t="s">
        <v>1</v>
      </c>
      <c r="CI1390" s="254"/>
      <c r="CJ1390" s="23"/>
      <c r="CK1390" s="7" t="s">
        <v>23</v>
      </c>
      <c r="CL1390" s="8"/>
      <c r="CM1390" s="8" t="s">
        <v>24</v>
      </c>
      <c r="CN1390" s="9"/>
      <c r="CO1390" s="23"/>
      <c r="CP1390" s="251" t="s">
        <v>0</v>
      </c>
      <c r="CQ1390" s="252"/>
      <c r="CR1390" s="253" t="s">
        <v>1</v>
      </c>
      <c r="CS1390" s="254"/>
      <c r="CU1390" s="26" t="s">
        <v>25</v>
      </c>
      <c r="CW1390" s="50" t="s">
        <v>44</v>
      </c>
    </row>
    <row r="1391" spans="1:101" ht="18" customHeight="1" thickTop="1" thickBot="1">
      <c r="B1391" s="34">
        <v>1.85</v>
      </c>
      <c r="D1391" s="11">
        <v>1</v>
      </c>
      <c r="E1391" s="12">
        <v>0</v>
      </c>
      <c r="F1391" s="13">
        <v>0</v>
      </c>
      <c r="G1391" s="40">
        <f t="shared" ref="G1391" si="14692">-1/($E$4*$B1391)</f>
        <v>-0.56785433400624075</v>
      </c>
      <c r="H1391" s="10"/>
      <c r="I1391" s="11">
        <v>1</v>
      </c>
      <c r="J1391" s="12">
        <v>0</v>
      </c>
      <c r="K1391" s="13">
        <v>0</v>
      </c>
      <c r="L1391" s="14">
        <v>0</v>
      </c>
      <c r="N1391" s="1">
        <f t="shared" ref="N1391" si="14693">D1391*I1391+F1391*I1394-E1391*J1391-G1391*J1394</f>
        <v>0.55131078986694648</v>
      </c>
      <c r="O1391" s="4">
        <f t="shared" ref="O1391" si="14694">(D1391*J1391+E1391*I1391+F1391*J1394+G1391*I1394)</f>
        <v>0</v>
      </c>
      <c r="P1391" s="2">
        <f t="shared" ref="P1391" si="14695">D1391*K1391+F1391*K1394-E1391*L1391-G1391*L1394</f>
        <v>0</v>
      </c>
      <c r="Q1391" s="3">
        <f t="shared" ref="Q1391" si="14696">(D1391*L1391+E1391*K1391+F1391*L1394+G1391*K1394)</f>
        <v>-0.56785433400624075</v>
      </c>
      <c r="S1391" s="11">
        <v>1</v>
      </c>
      <c r="T1391" s="12">
        <v>0</v>
      </c>
      <c r="U1391" s="13">
        <v>0</v>
      </c>
      <c r="V1391" s="40">
        <f t="shared" ref="V1391" si="14697">-1/($T$4*$B1391)</f>
        <v>-1.0849870344049388</v>
      </c>
      <c r="W1391" s="20"/>
      <c r="X1391" s="1">
        <f t="shared" ref="X1391" si="14698">N1391*S1391+P1391*S1394-O1391*T1391-Q1391*T1394</f>
        <v>0.55131078986694648</v>
      </c>
      <c r="Y1391" s="4">
        <f t="shared" ref="Y1391" si="14699">(N1391*T1391+O1391*S1391+P1391*T1394+Q1391*S1394)</f>
        <v>0</v>
      </c>
      <c r="Z1391" s="2">
        <f t="shared" ref="Z1391" si="14700">N1391*U1391+P1391*U1394-O1391*V1391-Q1391*V1394</f>
        <v>0</v>
      </c>
      <c r="AA1391" s="3">
        <f t="shared" ref="AA1391" si="14701">(N1391*V1391+O1391*U1391+P1391*V1394+Q1391*U1394)</f>
        <v>-1.1660193929394234</v>
      </c>
      <c r="AB1391" s="20"/>
      <c r="AC1391" s="11">
        <v>1</v>
      </c>
      <c r="AD1391" s="12">
        <v>0</v>
      </c>
      <c r="AE1391" s="13">
        <v>0</v>
      </c>
      <c r="AF1391" s="14">
        <v>0</v>
      </c>
      <c r="AG1391" s="20"/>
      <c r="AH1391" s="1">
        <f t="shared" ref="AH1391" si="14702">X1391*AC1391+Z1391*AC1394-Y1391*AD1391-AA1391*AD1394</f>
        <v>-0.50126227783550648</v>
      </c>
      <c r="AI1391" s="4">
        <f t="shared" ref="AI1391" si="14703">(X1391*AD1391+Y1391*AC1391+Z1391*AD1394+AA1391*AC1394)</f>
        <v>0</v>
      </c>
      <c r="AJ1391" s="2">
        <f t="shared" ref="AJ1391" si="14704">X1391*AE1391+Z1391*AE1394-Y1391*AF1391-AA1391*AF1394</f>
        <v>0</v>
      </c>
      <c r="AK1391" s="3">
        <f t="shared" ref="AK1391" si="14705">(X1391*AF1391+Y1391*AE1391+Z1391*AF1394+AA1391*AE1394)</f>
        <v>-1.1660193929394234</v>
      </c>
      <c r="AL1391" s="20"/>
      <c r="AM1391" s="11">
        <v>1</v>
      </c>
      <c r="AN1391" s="12">
        <v>0</v>
      </c>
      <c r="AO1391" s="13">
        <v>0</v>
      </c>
      <c r="AP1391" s="40">
        <f t="shared" ref="AP1391" si="14706">-1/($AN$4*$B1391)</f>
        <v>-1.1275355455580736</v>
      </c>
      <c r="AR1391" s="1">
        <f t="shared" ref="AR1391" si="14707">AH1391*AM1391+AJ1391*AM1394-AI1391*AN1391-AK1391*AN1394</f>
        <v>-0.50126227783550648</v>
      </c>
      <c r="AS1391" s="4">
        <f t="shared" ref="AS1391" si="14708">(AH1391*AN1391+AI1391*AM1391+AJ1391*AN1394+AK1391*AM1394)</f>
        <v>0</v>
      </c>
      <c r="AT1391" s="2">
        <f t="shared" ref="AT1391" si="14709">AH1391*AO1391+AJ1391*AO1394-AI1391*AP1391-AK1391*AP1394</f>
        <v>0</v>
      </c>
      <c r="AU1391" s="3">
        <f t="shared" ref="AU1391" si="14710">(AH1391*AP1391+AI1391*AO1391+AJ1391*AP1394+AK1391*AO1394)</f>
        <v>-0.60082835703248294</v>
      </c>
      <c r="AV1391" s="20"/>
      <c r="AW1391" s="11">
        <v>1</v>
      </c>
      <c r="AX1391" s="12">
        <v>0</v>
      </c>
      <c r="AY1391" s="13">
        <v>0</v>
      </c>
      <c r="AZ1391" s="14">
        <v>0</v>
      </c>
      <c r="BA1391" s="20"/>
      <c r="BB1391" s="1">
        <f t="shared" ref="BB1391" si="14711">AR1391*AW1391+AT1391*AW1394-AS1391*AX1391-AU1391*AX1394</f>
        <v>-1.0436338290753582</v>
      </c>
      <c r="BC1391" s="4">
        <f t="shared" ref="BC1391" si="14712">(AR1391*AX1391+AS1391*AW1391+AT1391*AX1394+AU1391*AW1394)</f>
        <v>0</v>
      </c>
      <c r="BD1391" s="2">
        <f t="shared" ref="BD1391" si="14713">AR1391*AY1391+AT1391*AY1394-AS1391*AZ1391-AU1391*AZ1394</f>
        <v>0</v>
      </c>
      <c r="BE1391" s="3">
        <f t="shared" ref="BE1391" si="14714">(AR1391*AZ1391+AS1391*AY1391+AT1391*AZ1394+AU1391*AY1394)</f>
        <v>-0.60082835703248294</v>
      </c>
      <c r="BF1391" s="20"/>
      <c r="BG1391" s="11">
        <v>1</v>
      </c>
      <c r="BH1391" s="12">
        <v>0</v>
      </c>
      <c r="BI1391" s="13">
        <v>0</v>
      </c>
      <c r="BJ1391" s="40">
        <f t="shared" ref="BJ1391" si="14715">-1/($BH$4*$B1391)</f>
        <v>-1.0849870344049388</v>
      </c>
      <c r="BK1391" s="20"/>
      <c r="BL1391" s="1">
        <f t="shared" ref="BL1391" si="14716">BB1391*BG1391+BD1391*BG1394-BC1391*BH1391-BE1391*BH1394</f>
        <v>-1.0436338290753582</v>
      </c>
      <c r="BM1391" s="4">
        <f t="shared" ref="BM1391" si="14717">(BB1391*BH1391+BC1391*BG1391+BD1391*BH1394+BE1391*BG1394)</f>
        <v>0</v>
      </c>
      <c r="BN1391" s="2">
        <f t="shared" ref="BN1391" si="14718">BB1391*BI1391+BD1391*BI1394-BC1391*BJ1391-BE1391*BJ1394</f>
        <v>0</v>
      </c>
      <c r="BO1391" s="3">
        <f t="shared" ref="BO1391" si="14719">(BB1391*BJ1391+BC1391*BI1391+BD1391*BJ1394+BE1391*BI1394)</f>
        <v>0.53150081618066081</v>
      </c>
      <c r="BP1391" s="20"/>
      <c r="BQ1391" s="11">
        <v>1</v>
      </c>
      <c r="BR1391" s="12">
        <v>0</v>
      </c>
      <c r="BS1391" s="13">
        <v>0</v>
      </c>
      <c r="BT1391" s="14">
        <v>0</v>
      </c>
      <c r="BU1391" s="20"/>
      <c r="BV1391" s="1">
        <f t="shared" ref="BV1391" si="14720">BL1391*BQ1391+BN1391*BQ1394-BM1391*BR1391-BO1391*BR1394</f>
        <v>-0.62366929395471382</v>
      </c>
      <c r="BW1391" s="4">
        <f t="shared" ref="BW1391" si="14721">(BL1391*BR1391+BM1391*BQ1391+BN1391*BR1394+BO1391*BQ1394)</f>
        <v>0</v>
      </c>
      <c r="BX1391" s="2">
        <f t="shared" ref="BX1391" si="14722">BL1391*BS1391+BN1391*BS1394-BM1391*BT1391-BO1391*BT1394</f>
        <v>0</v>
      </c>
      <c r="BY1391" s="3">
        <f t="shared" ref="BY1391" si="14723">(BL1391*BT1391+BM1391*BS1391+BN1391*BT1394+BO1391*BS1394)</f>
        <v>0.53150081618066081</v>
      </c>
      <c r="BZ1391" s="20"/>
      <c r="CA1391" s="11">
        <v>1</v>
      </c>
      <c r="CB1391" s="12">
        <v>0</v>
      </c>
      <c r="CC1391" s="13">
        <v>0</v>
      </c>
      <c r="CD1391" s="40">
        <f t="shared" ref="CD1391" si="14724">-1/($CB$4*$B1391)</f>
        <v>-0.56785433400624075</v>
      </c>
      <c r="CE1391" s="20"/>
      <c r="CF1391" s="1">
        <f t="shared" ref="CF1391" si="14725">BV1391*CA1391+BX1391*CA1394-BW1391*CB1391-BY1391*CB1394</f>
        <v>-0.62366929395471382</v>
      </c>
      <c r="CG1391" s="4">
        <f t="shared" ref="CG1391" si="14726">(BV1391*CB1391+BW1391*CA1391+BX1391*CB1394+BY1391*CA1394)</f>
        <v>0</v>
      </c>
      <c r="CH1391" s="2">
        <f t="shared" ref="CH1391" si="14727">BV1391*CC1391+BX1391*CC1394-BW1391*CD1391-BY1391*CD1394</f>
        <v>0</v>
      </c>
      <c r="CI1391" s="3">
        <f t="shared" ref="CI1391" si="14728">(BV1391*CD1391+BW1391*CC1391+BX1391*CD1394+BY1391*CC1394)</f>
        <v>0.88565412773945718</v>
      </c>
      <c r="CJ1391" s="28"/>
      <c r="CK1391" s="11">
        <v>1</v>
      </c>
      <c r="CL1391" s="12">
        <v>0</v>
      </c>
      <c r="CM1391" s="13">
        <v>0</v>
      </c>
      <c r="CN1391" s="14">
        <v>0</v>
      </c>
      <c r="CP1391" s="1">
        <f t="shared" ref="CP1391" si="14729">CF1391*CK1391+CH1391*CK1394-CG1391*CL1391-CI1391*CL1394</f>
        <v>-0.62366929395471382</v>
      </c>
      <c r="CQ1391" s="4">
        <f t="shared" ref="CQ1391" si="14730">(CF1391*CL1391+CG1391*CK1391+CH1391*CL1394+CI1391*CK1394)</f>
        <v>0.88565412773945718</v>
      </c>
      <c r="CR1391" s="2">
        <f t="shared" ref="CR1391" si="14731">CF1391*CM1391+CH1391*CM1394-CG1391*CN1391-CI1391*CN1394</f>
        <v>0</v>
      </c>
      <c r="CS1391" s="3">
        <f t="shared" ref="CS1391" si="14732">(CF1391*CN1391+CG1391*CM1391+CH1391*CN1394+CI1391*CM1394)</f>
        <v>0.88565412773945718</v>
      </c>
      <c r="CU1391" s="29">
        <f t="shared" ref="CU1391" si="14733">20*LOG(((1+$CL$4)/$CL$4)/((CP1391+CP1394)^2+(CQ1391+CQ1394)^2)^0.5)</f>
        <v>-4.139571184732499E-2</v>
      </c>
      <c r="CW1391" s="51">
        <f t="shared" ref="CW1391" si="14734">((CP1391^2+CQ1391^2)^0.5)/((CP1394^2+CQ1394^2)^0.5)</f>
        <v>1.1647011874343645</v>
      </c>
    </row>
    <row r="1392" spans="1:101" ht="18" customHeight="1" thickBot="1">
      <c r="D1392" s="11"/>
      <c r="E1392" s="13"/>
      <c r="F1392" s="13"/>
      <c r="G1392" s="15"/>
      <c r="H1392" s="10"/>
      <c r="I1392" s="11"/>
      <c r="J1392" s="13"/>
      <c r="K1392" s="13"/>
      <c r="L1392" s="15"/>
      <c r="N1392" s="5"/>
      <c r="Q1392" s="6"/>
      <c r="S1392" s="11"/>
      <c r="T1392" s="13"/>
      <c r="U1392" s="13"/>
      <c r="V1392" s="15"/>
      <c r="W1392" s="20"/>
      <c r="X1392" s="5"/>
      <c r="AA1392" s="6"/>
      <c r="AB1392" s="20"/>
      <c r="AC1392" s="11"/>
      <c r="AD1392" s="13"/>
      <c r="AE1392" s="13"/>
      <c r="AF1392" s="15"/>
      <c r="AG1392" s="20"/>
      <c r="AH1392" s="5"/>
      <c r="AK1392" s="6"/>
      <c r="AL1392" s="20"/>
      <c r="AM1392" s="11"/>
      <c r="AN1392" s="13"/>
      <c r="AO1392" s="13"/>
      <c r="AP1392" s="15"/>
      <c r="AR1392" s="5"/>
      <c r="AU1392" s="6"/>
      <c r="AW1392" s="11"/>
      <c r="AX1392" s="13"/>
      <c r="AY1392" s="13"/>
      <c r="AZ1392" s="15"/>
      <c r="BA1392" s="20"/>
      <c r="BB1392" s="5"/>
      <c r="BE1392" s="6"/>
      <c r="BG1392" s="11"/>
      <c r="BH1392" s="13"/>
      <c r="BI1392" s="13"/>
      <c r="BJ1392" s="15"/>
      <c r="BL1392" s="5"/>
      <c r="BO1392" s="6"/>
      <c r="BQ1392" s="11"/>
      <c r="BR1392" s="13"/>
      <c r="BS1392" s="13"/>
      <c r="BT1392" s="15"/>
      <c r="BU1392" s="20"/>
      <c r="BV1392" s="5"/>
      <c r="BY1392" s="6"/>
      <c r="CA1392" s="11"/>
      <c r="CB1392" s="13"/>
      <c r="CC1392" s="13"/>
      <c r="CD1392" s="15"/>
      <c r="CF1392" s="5"/>
      <c r="CI1392" s="6"/>
      <c r="CK1392" s="11"/>
      <c r="CL1392" s="13"/>
      <c r="CM1392" s="13"/>
      <c r="CN1392" s="15"/>
      <c r="CP1392" s="5"/>
      <c r="CS1392" s="6"/>
      <c r="CW1392" s="52"/>
    </row>
    <row r="1393" spans="1:101" ht="18" customHeight="1" thickBot="1">
      <c r="D1393" s="11" t="s">
        <v>6</v>
      </c>
      <c r="E1393" s="13"/>
      <c r="F1393" s="13" t="s">
        <v>7</v>
      </c>
      <c r="G1393" s="15"/>
      <c r="H1393" s="10"/>
      <c r="I1393" s="11" t="s">
        <v>8</v>
      </c>
      <c r="J1393" s="13"/>
      <c r="K1393" s="13" t="s">
        <v>9</v>
      </c>
      <c r="L1393" s="15"/>
      <c r="N1393" s="251" t="s">
        <v>26</v>
      </c>
      <c r="O1393" s="252"/>
      <c r="P1393" s="253" t="s">
        <v>27</v>
      </c>
      <c r="Q1393" s="254"/>
      <c r="S1393" s="11" t="s">
        <v>13</v>
      </c>
      <c r="T1393" s="13"/>
      <c r="U1393" s="13" t="s">
        <v>14</v>
      </c>
      <c r="V1393" s="15"/>
      <c r="W1393" s="20"/>
      <c r="X1393" s="251" t="s">
        <v>26</v>
      </c>
      <c r="Y1393" s="252"/>
      <c r="Z1393" s="253" t="s">
        <v>27</v>
      </c>
      <c r="AA1393" s="254"/>
      <c r="AB1393" s="20"/>
      <c r="AC1393" s="11" t="s">
        <v>8</v>
      </c>
      <c r="AD1393" s="13"/>
      <c r="AE1393" s="13" t="s">
        <v>9</v>
      </c>
      <c r="AF1393" s="15"/>
      <c r="AG1393" s="20"/>
      <c r="AH1393" s="251" t="s">
        <v>26</v>
      </c>
      <c r="AI1393" s="252"/>
      <c r="AJ1393" s="253" t="s">
        <v>27</v>
      </c>
      <c r="AK1393" s="254"/>
      <c r="AL1393" s="20"/>
      <c r="AM1393" s="11" t="s">
        <v>13</v>
      </c>
      <c r="AN1393" s="13"/>
      <c r="AO1393" s="13" t="s">
        <v>14</v>
      </c>
      <c r="AP1393" s="15"/>
      <c r="AR1393" s="251" t="s">
        <v>26</v>
      </c>
      <c r="AS1393" s="252"/>
      <c r="AT1393" s="253" t="s">
        <v>27</v>
      </c>
      <c r="AU1393" s="254"/>
      <c r="AV1393" s="36"/>
      <c r="AW1393" s="11" t="s">
        <v>8</v>
      </c>
      <c r="AX1393" s="13"/>
      <c r="AY1393" s="13" t="s">
        <v>9</v>
      </c>
      <c r="AZ1393" s="15"/>
      <c r="BA1393" s="20"/>
      <c r="BB1393" s="251" t="s">
        <v>26</v>
      </c>
      <c r="BC1393" s="252"/>
      <c r="BD1393" s="253" t="s">
        <v>27</v>
      </c>
      <c r="BE1393" s="254"/>
      <c r="BF1393" s="36"/>
      <c r="BG1393" s="11" t="s">
        <v>13</v>
      </c>
      <c r="BH1393" s="13"/>
      <c r="BI1393" s="13" t="s">
        <v>14</v>
      </c>
      <c r="BJ1393" s="15"/>
      <c r="BK1393" s="36"/>
      <c r="BL1393" s="251" t="s">
        <v>26</v>
      </c>
      <c r="BM1393" s="252"/>
      <c r="BN1393" s="253" t="s">
        <v>27</v>
      </c>
      <c r="BO1393" s="254"/>
      <c r="BP1393" s="36"/>
      <c r="BQ1393" s="11" t="s">
        <v>8</v>
      </c>
      <c r="BR1393" s="13"/>
      <c r="BS1393" s="13" t="s">
        <v>9</v>
      </c>
      <c r="BT1393" s="15"/>
      <c r="BU1393" s="20"/>
      <c r="BV1393" s="251" t="s">
        <v>26</v>
      </c>
      <c r="BW1393" s="252"/>
      <c r="BX1393" s="253" t="s">
        <v>27</v>
      </c>
      <c r="BY1393" s="254"/>
      <c r="BZ1393" s="36"/>
      <c r="CA1393" s="11" t="s">
        <v>13</v>
      </c>
      <c r="CB1393" s="13"/>
      <c r="CC1393" s="13" t="s">
        <v>14</v>
      </c>
      <c r="CD1393" s="15"/>
      <c r="CE1393" s="36"/>
      <c r="CF1393" s="251" t="s">
        <v>26</v>
      </c>
      <c r="CG1393" s="252"/>
      <c r="CH1393" s="253" t="s">
        <v>27</v>
      </c>
      <c r="CI1393" s="254"/>
      <c r="CK1393" s="11" t="s">
        <v>28</v>
      </c>
      <c r="CL1393" s="13"/>
      <c r="CM1393" s="13" t="s">
        <v>29</v>
      </c>
      <c r="CN1393" s="15"/>
      <c r="CP1393" s="251" t="s">
        <v>26</v>
      </c>
      <c r="CQ1393" s="252"/>
      <c r="CR1393" s="253" t="s">
        <v>27</v>
      </c>
      <c r="CS1393" s="254"/>
      <c r="CU1393" s="38" t="s">
        <v>37</v>
      </c>
      <c r="CW1393" s="53" t="s">
        <v>45</v>
      </c>
    </row>
    <row r="1394" spans="1:101" ht="18" customHeight="1" thickTop="1" thickBot="1">
      <c r="D1394" s="16">
        <v>0</v>
      </c>
      <c r="E1394" s="17">
        <v>0</v>
      </c>
      <c r="F1394" s="18">
        <v>1</v>
      </c>
      <c r="G1394" s="19">
        <v>0</v>
      </c>
      <c r="H1394" s="10"/>
      <c r="I1394" s="16">
        <v>0</v>
      </c>
      <c r="J1394" s="17">
        <f t="shared" ref="J1394" si="14735">-1/($J$4*$B1391)</f>
        <v>-0.79014842938245933</v>
      </c>
      <c r="K1394" s="18">
        <v>1</v>
      </c>
      <c r="L1394" s="19">
        <v>0</v>
      </c>
      <c r="N1394" s="1">
        <f t="shared" ref="N1394" si="14736">D1394*I1391+F1394*I1394-E1394*J1391-G1394*J1394</f>
        <v>0</v>
      </c>
      <c r="O1394" s="4">
        <f t="shared" ref="O1394" si="14737">(D1394*J1391+E1394*I1391+F1394*J1394+G1394*I1394)</f>
        <v>-0.79014842938245933</v>
      </c>
      <c r="P1394" s="2">
        <f t="shared" ref="P1394" si="14738">D1394*K1391+F1394*K1394-E1394*L1391-G1394*L1394</f>
        <v>1</v>
      </c>
      <c r="Q1394" s="3">
        <f t="shared" ref="Q1394" si="14739">(D1394*L1391+E1394*K1391+F1394*L1394+G1394*K1394)</f>
        <v>0</v>
      </c>
      <c r="S1394" s="16">
        <v>0</v>
      </c>
      <c r="T1394" s="17">
        <v>0</v>
      </c>
      <c r="U1394" s="18">
        <v>1</v>
      </c>
      <c r="V1394" s="19">
        <v>0</v>
      </c>
      <c r="W1394" s="20"/>
      <c r="X1394" s="1">
        <f t="shared" ref="X1394" si="14740">N1394*S1391+P1394*S1394-O1394*T1391-Q1394*T1394</f>
        <v>0</v>
      </c>
      <c r="Y1394" s="4">
        <f t="shared" ref="Y1394" si="14741">(N1394*T1391+O1394*S1391+P1394*T1394+Q1394*S1394)</f>
        <v>-0.79014842938245933</v>
      </c>
      <c r="Z1394" s="2">
        <f t="shared" ref="Z1394" si="14742">N1394*U1391+P1394*U1394-O1394*V1391-Q1394*V1394</f>
        <v>0.14269919886460525</v>
      </c>
      <c r="AA1394" s="3">
        <f t="shared" ref="AA1394" si="14743">(N1394*V1391+O1394*U1391+P1394*V1394+Q1394*U1394)</f>
        <v>0</v>
      </c>
      <c r="AB1394" s="20"/>
      <c r="AC1394" s="16">
        <v>0</v>
      </c>
      <c r="AD1394" s="17">
        <f t="shared" ref="AD1394" si="14744">-1/($AD$4*$B1391)</f>
        <v>-0.90270631352795683</v>
      </c>
      <c r="AE1394" s="18">
        <v>1</v>
      </c>
      <c r="AF1394" s="19">
        <v>0</v>
      </c>
      <c r="AG1394" s="20"/>
      <c r="AH1394" s="1">
        <f t="shared" ref="AH1394" si="14745">X1394*AC1391+Z1394*AC1394-Y1394*AD1391-AA1394*AD1394</f>
        <v>0</v>
      </c>
      <c r="AI1394" s="4">
        <f t="shared" ref="AI1394" si="14746">(X1394*AD1391+Y1394*AC1391+Z1394*AD1394+AA1394*AC1394)</f>
        <v>-0.91896389713291993</v>
      </c>
      <c r="AJ1394" s="2">
        <f t="shared" ref="AJ1394" si="14747">X1394*AE1391+Z1394*AE1394-Y1394*AF1391-AA1394*AF1394</f>
        <v>0.14269919886460525</v>
      </c>
      <c r="AK1394" s="3">
        <f t="shared" ref="AK1394" si="14748">(X1394*AF1391+Y1394*AE1391+Z1394*AF1394+AA1394*AE1394)</f>
        <v>0</v>
      </c>
      <c r="AL1394" s="20"/>
      <c r="AM1394" s="16">
        <v>0</v>
      </c>
      <c r="AN1394" s="17">
        <v>0</v>
      </c>
      <c r="AO1394" s="18">
        <v>1</v>
      </c>
      <c r="AP1394" s="19">
        <v>0</v>
      </c>
      <c r="AR1394" s="1">
        <f t="shared" ref="AR1394" si="14749">AH1394*AM1391+AJ1394*AM1394-AI1394*AN1391-AK1394*AN1394</f>
        <v>0</v>
      </c>
      <c r="AS1394" s="4">
        <f t="shared" ref="AS1394" si="14750">(AH1394*AN1391+AI1394*AM1391+AJ1394*AN1394+AK1394*AM1394)</f>
        <v>-0.91896389713291993</v>
      </c>
      <c r="AT1394" s="2">
        <f t="shared" ref="AT1394" si="14751">AH1394*AO1391+AJ1394*AO1394-AI1394*AP1391-AK1394*AP1394</f>
        <v>-0.89346526023733508</v>
      </c>
      <c r="AU1394" s="3">
        <f t="shared" ref="AU1394" si="14752">(AH1394*AP1391+AI1394*AO1391+AJ1394*AP1394+AK1394*AO1394)</f>
        <v>0</v>
      </c>
      <c r="AV1394" s="20"/>
      <c r="AW1394" s="16">
        <v>0</v>
      </c>
      <c r="AX1394" s="17">
        <f t="shared" ref="AX1394" si="14753">-1/($AX$4*$B1391)</f>
        <v>-0.90270631352795683</v>
      </c>
      <c r="AY1394" s="18">
        <v>1</v>
      </c>
      <c r="AZ1394" s="19">
        <v>0</v>
      </c>
      <c r="BA1394" s="20"/>
      <c r="BB1394" s="1">
        <f t="shared" ref="BB1394" si="14754">AR1394*AW1391+AT1394*AW1394-AS1394*AX1391-AU1394*AX1394</f>
        <v>0</v>
      </c>
      <c r="BC1394" s="4">
        <f t="shared" ref="BC1394" si="14755">(AR1394*AX1391+AS1394*AW1391+AT1394*AX1394+AU1394*AW1394)</f>
        <v>-0.11242716579877854</v>
      </c>
      <c r="BD1394" s="2">
        <f t="shared" ref="BD1394" si="14756">AR1394*AY1391+AT1394*AY1394-AS1394*AZ1391-AU1394*AZ1394</f>
        <v>-0.89346526023733508</v>
      </c>
      <c r="BE1394" s="3">
        <f t="shared" ref="BE1394" si="14757">(AR1394*AZ1391+AS1394*AY1391+AT1394*AZ1394+AU1394*AY1394)</f>
        <v>0</v>
      </c>
      <c r="BF1394" s="20"/>
      <c r="BG1394" s="16">
        <v>0</v>
      </c>
      <c r="BH1394" s="17">
        <v>0</v>
      </c>
      <c r="BI1394" s="18">
        <v>1</v>
      </c>
      <c r="BJ1394" s="19">
        <v>0</v>
      </c>
      <c r="BK1394" s="20"/>
      <c r="BL1394" s="1">
        <f t="shared" ref="BL1394" si="14758">BB1394*BG1391+BD1394*BG1394-BC1394*BH1391-BE1394*BH1394</f>
        <v>0</v>
      </c>
      <c r="BM1394" s="4">
        <f t="shared" ref="BM1394" si="14759">(BB1394*BH1391+BC1394*BG1391+BD1394*BH1394+BE1394*BG1394)</f>
        <v>-0.11242716579877854</v>
      </c>
      <c r="BN1394" s="2">
        <f t="shared" ref="BN1394" si="14760">BB1394*BI1391+BD1394*BI1394-BC1394*BJ1391-BE1394*BJ1394</f>
        <v>-1.0154472774439043</v>
      </c>
      <c r="BO1394" s="3">
        <f t="shared" ref="BO1394" si="14761">(BB1394*BJ1391+BC1394*BI1391+BD1394*BJ1394+BE1394*BI1394)</f>
        <v>0</v>
      </c>
      <c r="BP1394" s="20"/>
      <c r="BQ1394" s="16">
        <v>0</v>
      </c>
      <c r="BR1394" s="17">
        <f t="shared" ref="BR1394" si="14762">-1/($BR$4*$B1391)</f>
        <v>-0.79014842938245933</v>
      </c>
      <c r="BS1394" s="18">
        <v>1</v>
      </c>
      <c r="BT1394" s="19">
        <v>0</v>
      </c>
      <c r="BU1394" s="20"/>
      <c r="BV1394" s="1">
        <f t="shared" ref="BV1394" si="14763">BL1394*BQ1391+BN1394*BQ1394-BM1394*BR1391-BO1394*BR1394</f>
        <v>0</v>
      </c>
      <c r="BW1394" s="4">
        <f t="shared" ref="BW1394" si="14764">(BL1394*BR1391+BM1394*BQ1391+BN1394*BR1394+BO1394*BQ1394)</f>
        <v>0.68992690559421688</v>
      </c>
      <c r="BX1394" s="2">
        <f t="shared" ref="BX1394" si="14765">BL1394*BS1391+BN1394*BS1394-BM1394*BT1391-BO1394*BT1394</f>
        <v>-1.0154472774439043</v>
      </c>
      <c r="BY1394" s="3">
        <f t="shared" ref="BY1394" si="14766">(BL1394*BT1391+BM1394*BS1391+BN1394*BT1394+BO1394*BS1394)</f>
        <v>0</v>
      </c>
      <c r="BZ1394" s="20"/>
      <c r="CA1394" s="16">
        <v>0</v>
      </c>
      <c r="CB1394" s="17">
        <v>0</v>
      </c>
      <c r="CC1394" s="18">
        <v>1</v>
      </c>
      <c r="CD1394" s="19">
        <v>0</v>
      </c>
      <c r="CE1394" s="20"/>
      <c r="CF1394" s="1">
        <f t="shared" ref="CF1394" si="14767">BV1394*CA1391+BX1394*CA1394-BW1394*CB1391-BY1394*CB1394</f>
        <v>0</v>
      </c>
      <c r="CG1394" s="4">
        <f t="shared" ref="CG1394" si="14768">(BV1394*CB1391+BW1394*CA1391+BX1394*CB1394+BY1394*CA1394)</f>
        <v>0.68992690559421688</v>
      </c>
      <c r="CH1394" s="2">
        <f t="shared" ref="CH1394" si="14769">BV1394*CC1391+BX1394*CC1394-BW1394*CD1391-BY1394*CD1394</f>
        <v>-0.62366929395471371</v>
      </c>
      <c r="CI1394" s="3">
        <f t="shared" ref="CI1394" si="14770">(BV1394*CD1391+BW1394*CC1391+BX1394*CD1394+BY1394*CC1394)</f>
        <v>0</v>
      </c>
      <c r="CK1394" s="16">
        <f t="shared" ref="CK1394" si="14771">1/$CL$4</f>
        <v>1</v>
      </c>
      <c r="CL1394" s="17">
        <v>0</v>
      </c>
      <c r="CM1394" s="18">
        <v>1</v>
      </c>
      <c r="CN1394" s="19">
        <v>0</v>
      </c>
      <c r="CP1394" s="1">
        <f t="shared" ref="CP1394" si="14772">CF1394*CK1391+CH1394*CK1394-CG1394*CL1391-CI1394*CL1394</f>
        <v>-0.62366929395471371</v>
      </c>
      <c r="CQ1394" s="4">
        <f t="shared" ref="CQ1394" si="14773">(CF1394*CL1391+CG1394*CK1391+CH1394*CL1394+CI1394*CK1394)</f>
        <v>0.68992690559421688</v>
      </c>
      <c r="CR1394" s="2">
        <f t="shared" ref="CR1394" si="14774">CF1394*CM1391+CH1394*CM1394-CG1394*CN1391-CI1394*CN1394</f>
        <v>-0.62366929395471371</v>
      </c>
      <c r="CS1394" s="3">
        <f t="shared" ref="CS1394" si="14775">(CF1394*CN1391+CG1394*CM1391+CH1394*CN1394+CI1394*CM1394)</f>
        <v>0</v>
      </c>
      <c r="CU1394" s="39">
        <f t="shared" ref="CU1394" si="14776">(180/PI())*ATAN(-1*(CQ1391/CP1391))</f>
        <v>54.84715419448559</v>
      </c>
      <c r="CW1394" s="54">
        <f t="shared" ref="CW1394" si="14777">20*LOG(((1-(10^(CU1391/20)^2)*(1-((1-CW1391)/(1+CW1391))^2))^0.5))</f>
        <v>-18.175729088737679</v>
      </c>
    </row>
    <row r="1395" spans="1:101" ht="18" customHeight="1">
      <c r="E1395" s="20"/>
      <c r="F1395" s="20"/>
      <c r="G1395" s="20"/>
      <c r="H1395" s="20"/>
      <c r="I1395" s="20"/>
      <c r="J1395" s="20"/>
      <c r="K1395" s="20"/>
      <c r="L1395" s="20"/>
      <c r="M1395" s="20"/>
      <c r="N1395" s="20"/>
      <c r="O1395" s="20"/>
      <c r="P1395" s="20"/>
      <c r="Q1395" s="20"/>
      <c r="R1395" s="20"/>
      <c r="S1395" s="20"/>
      <c r="T1395" s="20"/>
      <c r="U1395" s="20"/>
      <c r="V1395" s="20"/>
      <c r="W1395" s="20"/>
      <c r="X1395" s="20"/>
      <c r="Y1395" s="20"/>
      <c r="Z1395" s="20"/>
      <c r="AA1395" s="20"/>
      <c r="AB1395" s="30"/>
      <c r="AC1395" s="20"/>
      <c r="AD1395" s="20"/>
      <c r="AE1395" s="20"/>
      <c r="AF1395" s="20"/>
      <c r="AG1395" s="20"/>
      <c r="AH1395" s="20"/>
      <c r="AI1395" s="20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  <c r="BA1395" s="20"/>
      <c r="BB1395" s="20"/>
      <c r="BC1395" s="20"/>
      <c r="BD1395" s="20"/>
      <c r="BE1395" s="20"/>
      <c r="BF1395" s="20"/>
      <c r="BG1395" s="20"/>
      <c r="BH1395" s="20"/>
      <c r="BI1395" s="20"/>
      <c r="BJ1395" s="20"/>
      <c r="BK1395" s="20"/>
      <c r="BL1395" s="20"/>
      <c r="BM1395" s="20"/>
      <c r="BN1395" s="20"/>
      <c r="BO1395" s="20"/>
      <c r="BP1395" s="20"/>
      <c r="BQ1395" s="20"/>
      <c r="BR1395" s="20"/>
      <c r="BS1395" s="20"/>
      <c r="BT1395" s="20"/>
      <c r="BU1395" s="20"/>
      <c r="BV1395" s="20"/>
      <c r="BW1395" s="20"/>
      <c r="BX1395" s="20"/>
      <c r="BY1395" s="20"/>
      <c r="BZ1395" s="20"/>
      <c r="CA1395" s="20"/>
      <c r="CB1395" s="20"/>
      <c r="CC1395" s="20"/>
      <c r="CD1395" s="20"/>
      <c r="CE1395" s="20"/>
      <c r="CF1395" s="20"/>
      <c r="CG1395" s="20"/>
      <c r="CH1395" s="20"/>
      <c r="CI1395" s="20"/>
      <c r="CJ1395" s="20"/>
      <c r="CK1395" s="20"/>
      <c r="CL1395" s="20"/>
    </row>
    <row r="1396" spans="1:101" ht="18" customHeight="1"/>
    <row r="1397" spans="1:101" ht="18" customHeight="1" thickBot="1">
      <c r="A1397" s="23"/>
      <c r="B1397" s="23"/>
      <c r="C1397" s="23"/>
      <c r="D1397" s="20" t="s">
        <v>15</v>
      </c>
      <c r="E1397" s="20"/>
      <c r="F1397" s="20"/>
      <c r="G1397" s="20"/>
      <c r="H1397" s="20"/>
      <c r="I1397" s="20" t="s">
        <v>16</v>
      </c>
      <c r="J1397" s="20"/>
      <c r="K1397" s="20"/>
      <c r="L1397" s="20"/>
      <c r="M1397" s="23"/>
      <c r="N1397" s="23"/>
      <c r="O1397" s="24" t="s">
        <v>17</v>
      </c>
      <c r="P1397" s="23"/>
      <c r="Q1397" s="23"/>
      <c r="R1397" s="23"/>
      <c r="S1397" s="20"/>
      <c r="T1397" s="20" t="s">
        <v>18</v>
      </c>
      <c r="U1397" s="23"/>
      <c r="V1397" s="23"/>
      <c r="W1397" s="23"/>
      <c r="X1397" s="23"/>
      <c r="Y1397" s="24" t="s">
        <v>19</v>
      </c>
      <c r="Z1397" s="23"/>
      <c r="AA1397" s="23"/>
      <c r="AB1397" s="23"/>
      <c r="AC1397" s="24" t="s">
        <v>20</v>
      </c>
      <c r="AD1397" s="20"/>
      <c r="AE1397" s="20"/>
      <c r="AF1397" s="20"/>
      <c r="AG1397" s="20"/>
      <c r="AH1397" s="23"/>
      <c r="AI1397" s="24" t="s">
        <v>21</v>
      </c>
      <c r="AJ1397" s="23"/>
      <c r="AK1397" s="23"/>
      <c r="AL1397" s="20"/>
      <c r="AM1397" s="24" t="s">
        <v>31</v>
      </c>
      <c r="AN1397" s="20"/>
      <c r="AO1397" s="23"/>
      <c r="AP1397" s="23"/>
      <c r="AQ1397" s="23"/>
      <c r="AR1397" s="23"/>
      <c r="AS1397" s="24" t="s">
        <v>91</v>
      </c>
      <c r="AT1397" s="23"/>
      <c r="AU1397" s="23"/>
      <c r="AV1397" s="23"/>
      <c r="AW1397" s="24" t="s">
        <v>32</v>
      </c>
      <c r="AX1397" s="20"/>
      <c r="AY1397" s="20"/>
      <c r="AZ1397" s="20"/>
      <c r="BA1397" s="20"/>
      <c r="BB1397" s="23"/>
      <c r="BC1397" s="24" t="s">
        <v>22</v>
      </c>
      <c r="BD1397" s="23"/>
      <c r="BE1397" s="23"/>
      <c r="BF1397" s="23"/>
      <c r="BG1397" s="24" t="s">
        <v>33</v>
      </c>
      <c r="BH1397" s="20"/>
      <c r="BI1397" s="23"/>
      <c r="BJ1397" s="23"/>
      <c r="BK1397" s="23"/>
      <c r="BL1397" s="23"/>
      <c r="BM1397" s="24" t="s">
        <v>34</v>
      </c>
      <c r="BN1397" s="23"/>
      <c r="BO1397" s="23"/>
      <c r="BP1397" s="23"/>
      <c r="BQ1397" s="24" t="s">
        <v>89</v>
      </c>
      <c r="BR1397" s="20"/>
      <c r="BS1397" s="20"/>
      <c r="BT1397" s="20"/>
      <c r="BU1397" s="20"/>
      <c r="BV1397" s="23"/>
      <c r="BW1397" s="24" t="s">
        <v>35</v>
      </c>
      <c r="BX1397" s="23"/>
      <c r="BY1397" s="23"/>
      <c r="BZ1397" s="23"/>
      <c r="CA1397" s="24" t="s">
        <v>90</v>
      </c>
      <c r="CB1397" s="20"/>
      <c r="CC1397" s="23"/>
      <c r="CD1397" s="23"/>
      <c r="CE1397" s="23"/>
      <c r="CF1397" s="23"/>
      <c r="CG1397" s="24" t="s">
        <v>92</v>
      </c>
      <c r="CH1397" s="23"/>
      <c r="CI1397" s="23"/>
      <c r="CJ1397" s="23"/>
      <c r="CK1397" s="24" t="s">
        <v>36</v>
      </c>
      <c r="CL1397" s="24"/>
      <c r="CM1397" s="23"/>
      <c r="CN1397" s="23"/>
      <c r="CO1397" s="23"/>
      <c r="CP1397" s="23"/>
      <c r="CQ1397" s="24" t="s">
        <v>93</v>
      </c>
      <c r="CR1397" s="23"/>
      <c r="CS1397" s="23"/>
    </row>
    <row r="1398" spans="1:101" ht="18" customHeight="1" thickBot="1">
      <c r="A1398" s="23"/>
      <c r="B1398" s="33"/>
      <c r="C1398" s="23"/>
      <c r="D1398" s="7" t="s">
        <v>2</v>
      </c>
      <c r="E1398" s="8"/>
      <c r="F1398" s="8" t="s">
        <v>3</v>
      </c>
      <c r="G1398" s="9"/>
      <c r="H1398" s="10"/>
      <c r="I1398" s="7" t="s">
        <v>4</v>
      </c>
      <c r="J1398" s="8"/>
      <c r="K1398" s="8" t="s">
        <v>5</v>
      </c>
      <c r="L1398" s="9"/>
      <c r="M1398" s="23"/>
      <c r="N1398" s="251" t="s">
        <v>79</v>
      </c>
      <c r="O1398" s="252"/>
      <c r="P1398" s="253" t="s">
        <v>80</v>
      </c>
      <c r="Q1398" s="254"/>
      <c r="R1398" s="23"/>
      <c r="S1398" s="7" t="s">
        <v>11</v>
      </c>
      <c r="T1398" s="8"/>
      <c r="U1398" s="8" t="s">
        <v>12</v>
      </c>
      <c r="V1398" s="9"/>
      <c r="W1398" s="20"/>
      <c r="X1398" s="251" t="s">
        <v>79</v>
      </c>
      <c r="Y1398" s="252"/>
      <c r="Z1398" s="253" t="s">
        <v>80</v>
      </c>
      <c r="AA1398" s="254"/>
      <c r="AB1398" s="20"/>
      <c r="AC1398" s="7" t="s">
        <v>4</v>
      </c>
      <c r="AD1398" s="8"/>
      <c r="AE1398" s="8" t="s">
        <v>5</v>
      </c>
      <c r="AF1398" s="9"/>
      <c r="AG1398" s="20"/>
      <c r="AH1398" s="251" t="s">
        <v>0</v>
      </c>
      <c r="AI1398" s="252"/>
      <c r="AJ1398" s="253" t="s">
        <v>1</v>
      </c>
      <c r="AK1398" s="254"/>
      <c r="AL1398" s="20"/>
      <c r="AM1398" s="7" t="s">
        <v>11</v>
      </c>
      <c r="AN1398" s="8"/>
      <c r="AO1398" s="8" t="s">
        <v>12</v>
      </c>
      <c r="AP1398" s="9"/>
      <c r="AQ1398" s="23"/>
      <c r="AR1398" s="251" t="s">
        <v>0</v>
      </c>
      <c r="AS1398" s="252"/>
      <c r="AT1398" s="253" t="s">
        <v>1</v>
      </c>
      <c r="AU1398" s="254"/>
      <c r="AV1398" s="36"/>
      <c r="AW1398" s="7" t="s">
        <v>4</v>
      </c>
      <c r="AX1398" s="8"/>
      <c r="AY1398" s="8" t="s">
        <v>5</v>
      </c>
      <c r="AZ1398" s="9"/>
      <c r="BA1398" s="20"/>
      <c r="BB1398" s="251" t="s">
        <v>0</v>
      </c>
      <c r="BC1398" s="252"/>
      <c r="BD1398" s="253" t="s">
        <v>1</v>
      </c>
      <c r="BE1398" s="254"/>
      <c r="BF1398" s="36"/>
      <c r="BG1398" s="7" t="s">
        <v>11</v>
      </c>
      <c r="BH1398" s="8"/>
      <c r="BI1398" s="8" t="s">
        <v>12</v>
      </c>
      <c r="BJ1398" s="9"/>
      <c r="BK1398" s="36"/>
      <c r="BL1398" s="251" t="s">
        <v>0</v>
      </c>
      <c r="BM1398" s="252"/>
      <c r="BN1398" s="253" t="s">
        <v>1</v>
      </c>
      <c r="BO1398" s="254"/>
      <c r="BP1398" s="36"/>
      <c r="BQ1398" s="7" t="s">
        <v>4</v>
      </c>
      <c r="BR1398" s="8"/>
      <c r="BS1398" s="8" t="s">
        <v>5</v>
      </c>
      <c r="BT1398" s="9"/>
      <c r="BU1398" s="20"/>
      <c r="BV1398" s="251" t="s">
        <v>0</v>
      </c>
      <c r="BW1398" s="252"/>
      <c r="BX1398" s="253" t="s">
        <v>1</v>
      </c>
      <c r="BY1398" s="254"/>
      <c r="BZ1398" s="36"/>
      <c r="CA1398" s="7" t="s">
        <v>11</v>
      </c>
      <c r="CB1398" s="8"/>
      <c r="CC1398" s="8" t="s">
        <v>12</v>
      </c>
      <c r="CD1398" s="9"/>
      <c r="CE1398" s="36"/>
      <c r="CF1398" s="251" t="s">
        <v>0</v>
      </c>
      <c r="CG1398" s="252"/>
      <c r="CH1398" s="253" t="s">
        <v>1</v>
      </c>
      <c r="CI1398" s="254"/>
      <c r="CJ1398" s="23"/>
      <c r="CK1398" s="7" t="s">
        <v>23</v>
      </c>
      <c r="CL1398" s="8"/>
      <c r="CM1398" s="8" t="s">
        <v>24</v>
      </c>
      <c r="CN1398" s="9"/>
      <c r="CO1398" s="23"/>
      <c r="CP1398" s="251" t="s">
        <v>0</v>
      </c>
      <c r="CQ1398" s="252"/>
      <c r="CR1398" s="253" t="s">
        <v>1</v>
      </c>
      <c r="CS1398" s="254"/>
      <c r="CU1398" s="26" t="s">
        <v>25</v>
      </c>
      <c r="CW1398" s="50" t="s">
        <v>44</v>
      </c>
    </row>
    <row r="1399" spans="1:101" ht="18" customHeight="1" thickTop="1" thickBot="1">
      <c r="B1399" s="34">
        <v>1.86</v>
      </c>
      <c r="D1399" s="11">
        <v>1</v>
      </c>
      <c r="E1399" s="12">
        <v>0</v>
      </c>
      <c r="F1399" s="13">
        <v>0</v>
      </c>
      <c r="G1399" s="40">
        <f t="shared" ref="G1399" si="14778">-1/($E$4*$B1399)</f>
        <v>-0.56480135371588458</v>
      </c>
      <c r="H1399" s="10"/>
      <c r="I1399" s="11">
        <v>1</v>
      </c>
      <c r="J1399" s="12">
        <v>0</v>
      </c>
      <c r="K1399" s="13">
        <v>0</v>
      </c>
      <c r="L1399" s="14">
        <v>0</v>
      </c>
      <c r="N1399" s="1">
        <f t="shared" ref="N1399" si="14779">D1399*I1399+F1399*I1402-E1399*J1399-G1399*J1402</f>
        <v>0.5561224356340686</v>
      </c>
      <c r="O1399" s="4">
        <f t="shared" ref="O1399" si="14780">(D1399*J1399+E1399*I1399+F1399*J1402+G1399*I1402)</f>
        <v>0</v>
      </c>
      <c r="P1399" s="2">
        <f t="shared" ref="P1399" si="14781">D1399*K1399+F1399*K1402-E1399*L1399-G1399*L1402</f>
        <v>0</v>
      </c>
      <c r="Q1399" s="3">
        <f t="shared" ref="Q1399" si="14782">(D1399*L1399+E1399*K1399+F1399*L1402+G1399*K1402)</f>
        <v>-0.56480135371588458</v>
      </c>
      <c r="S1399" s="11">
        <v>1</v>
      </c>
      <c r="T1399" s="12">
        <v>0</v>
      </c>
      <c r="U1399" s="13">
        <v>0</v>
      </c>
      <c r="V1399" s="40">
        <f t="shared" ref="V1399" si="14783">-1/($T$4*$B1399)</f>
        <v>-1.0791537707791059</v>
      </c>
      <c r="W1399" s="20"/>
      <c r="X1399" s="1">
        <f t="shared" ref="X1399" si="14784">N1399*S1399+P1399*S1402-O1399*T1399-Q1399*T1402</f>
        <v>0.5561224356340686</v>
      </c>
      <c r="Y1399" s="4">
        <f t="shared" ref="Y1399" si="14785">(N1399*T1399+O1399*S1399+P1399*T1402+Q1399*S1402)</f>
        <v>0</v>
      </c>
      <c r="Z1399" s="2">
        <f t="shared" ref="Z1399" si="14786">N1399*U1399+P1399*U1402-O1399*V1399-Q1399*V1402</f>
        <v>0</v>
      </c>
      <c r="AA1399" s="3">
        <f t="shared" ref="AA1399" si="14787">(N1399*V1399+O1399*U1399+P1399*V1402+Q1399*U1402)</f>
        <v>-1.1649429771452504</v>
      </c>
      <c r="AB1399" s="20"/>
      <c r="AC1399" s="11">
        <v>1</v>
      </c>
      <c r="AD1399" s="12">
        <v>0</v>
      </c>
      <c r="AE1399" s="13">
        <v>0</v>
      </c>
      <c r="AF1399" s="14">
        <v>0</v>
      </c>
      <c r="AG1399" s="20"/>
      <c r="AH1399" s="1">
        <f t="shared" ref="AH1399" si="14788">X1399*AC1399+Z1399*AC1402-Y1399*AD1399-AA1399*AD1402</f>
        <v>-0.48982517387280389</v>
      </c>
      <c r="AI1399" s="4">
        <f t="shared" ref="AI1399" si="14789">(X1399*AD1399+Y1399*AC1399+Z1399*AD1402+AA1399*AC1402)</f>
        <v>0</v>
      </c>
      <c r="AJ1399" s="2">
        <f t="shared" ref="AJ1399" si="14790">X1399*AE1399+Z1399*AE1402-Y1399*AF1399-AA1399*AF1402</f>
        <v>0</v>
      </c>
      <c r="AK1399" s="3">
        <f t="shared" ref="AK1399" si="14791">(X1399*AF1399+Y1399*AE1399+Z1399*AF1402+AA1399*AE1402)</f>
        <v>-1.1649429771452504</v>
      </c>
      <c r="AL1399" s="20"/>
      <c r="AM1399" s="11">
        <v>1</v>
      </c>
      <c r="AN1399" s="12">
        <v>0</v>
      </c>
      <c r="AO1399" s="13">
        <v>0</v>
      </c>
      <c r="AP1399" s="40">
        <f t="shared" ref="AP1399" si="14792">-1/($AN$4*$B1399)</f>
        <v>-1.1214735264959335</v>
      </c>
      <c r="AR1399" s="1">
        <f t="shared" ref="AR1399" si="14793">AH1399*AM1399+AJ1399*AM1402-AI1399*AN1399-AK1399*AN1402</f>
        <v>-0.48982517387280389</v>
      </c>
      <c r="AS1399" s="4">
        <f t="shared" ref="AS1399" si="14794">(AH1399*AN1399+AI1399*AM1399+AJ1399*AN1402+AK1399*AM1402)</f>
        <v>0</v>
      </c>
      <c r="AT1399" s="2">
        <f t="shared" ref="AT1399" si="14795">AH1399*AO1399+AJ1399*AO1402-AI1399*AP1399-AK1399*AP1402</f>
        <v>0</v>
      </c>
      <c r="AU1399" s="3">
        <f t="shared" ref="AU1399" si="14796">(AH1399*AP1399+AI1399*AO1399+AJ1399*AP1402+AK1399*AO1402)</f>
        <v>-0.61561701203563324</v>
      </c>
      <c r="AV1399" s="20"/>
      <c r="AW1399" s="11">
        <v>1</v>
      </c>
      <c r="AX1399" s="12">
        <v>0</v>
      </c>
      <c r="AY1399" s="13">
        <v>0</v>
      </c>
      <c r="AZ1399" s="14">
        <v>0</v>
      </c>
      <c r="BA1399" s="20"/>
      <c r="BB1399" s="1">
        <f t="shared" ref="BB1399" si="14797">AR1399*AW1399+AT1399*AW1402-AS1399*AX1399-AU1399*AX1402</f>
        <v>-1.0425587880865659</v>
      </c>
      <c r="BC1399" s="4">
        <f t="shared" ref="BC1399" si="14798">(AR1399*AX1399+AS1399*AW1399+AT1399*AX1402+AU1399*AW1402)</f>
        <v>0</v>
      </c>
      <c r="BD1399" s="2">
        <f t="shared" ref="BD1399" si="14799">AR1399*AY1399+AT1399*AY1402-AS1399*AZ1399-AU1399*AZ1402</f>
        <v>0</v>
      </c>
      <c r="BE1399" s="3">
        <f t="shared" ref="BE1399" si="14800">(AR1399*AZ1399+AS1399*AY1399+AT1399*AZ1402+AU1399*AY1402)</f>
        <v>-0.61561701203563324</v>
      </c>
      <c r="BF1399" s="20"/>
      <c r="BG1399" s="11">
        <v>1</v>
      </c>
      <c r="BH1399" s="12">
        <v>0</v>
      </c>
      <c r="BI1399" s="13">
        <v>0</v>
      </c>
      <c r="BJ1399" s="40">
        <f t="shared" ref="BJ1399" si="14801">-1/($BH$4*$B1399)</f>
        <v>-1.0791537707791059</v>
      </c>
      <c r="BK1399" s="20"/>
      <c r="BL1399" s="1">
        <f t="shared" ref="BL1399" si="14802">BB1399*BG1399+BD1399*BG1402-BC1399*BH1399-BE1399*BH1402</f>
        <v>-1.0425587880865659</v>
      </c>
      <c r="BM1399" s="4">
        <f t="shared" ref="BM1399" si="14803">(BB1399*BH1399+BC1399*BG1399+BD1399*BH1402+BE1399*BG1402)</f>
        <v>0</v>
      </c>
      <c r="BN1399" s="2">
        <f t="shared" ref="BN1399" si="14804">BB1399*BI1399+BD1399*BI1402-BC1399*BJ1399-BE1399*BJ1402</f>
        <v>0</v>
      </c>
      <c r="BO1399" s="3">
        <f t="shared" ref="BO1399" si="14805">(BB1399*BJ1399+BC1399*BI1399+BD1399*BJ1402+BE1399*BI1402)</f>
        <v>0.50946423538687902</v>
      </c>
      <c r="BP1399" s="20"/>
      <c r="BQ1399" s="11">
        <v>1</v>
      </c>
      <c r="BR1399" s="12">
        <v>0</v>
      </c>
      <c r="BS1399" s="13">
        <v>0</v>
      </c>
      <c r="BT1399" s="14">
        <v>0</v>
      </c>
      <c r="BU1399" s="20"/>
      <c r="BV1399" s="1">
        <f t="shared" ref="BV1399" si="14806">BL1399*BQ1399+BN1399*BQ1402-BM1399*BR1399-BO1399*BR1402</f>
        <v>-0.64217068269821409</v>
      </c>
      <c r="BW1399" s="4">
        <f t="shared" ref="BW1399" si="14807">(BL1399*BR1399+BM1399*BQ1399+BN1399*BR1402+BO1399*BQ1402)</f>
        <v>0</v>
      </c>
      <c r="BX1399" s="2">
        <f t="shared" ref="BX1399" si="14808">BL1399*BS1399+BN1399*BS1402-BM1399*BT1399-BO1399*BT1402</f>
        <v>0</v>
      </c>
      <c r="BY1399" s="3">
        <f t="shared" ref="BY1399" si="14809">(BL1399*BT1399+BM1399*BS1399+BN1399*BT1402+BO1399*BS1402)</f>
        <v>0.50946423538687902</v>
      </c>
      <c r="BZ1399" s="20"/>
      <c r="CA1399" s="11">
        <v>1</v>
      </c>
      <c r="CB1399" s="12">
        <v>0</v>
      </c>
      <c r="CC1399" s="13">
        <v>0</v>
      </c>
      <c r="CD1399" s="40">
        <f t="shared" ref="CD1399" si="14810">-1/($CB$4*$B1399)</f>
        <v>-0.56480135371588458</v>
      </c>
      <c r="CE1399" s="20"/>
      <c r="CF1399" s="1">
        <f t="shared" ref="CF1399" si="14811">BV1399*CA1399+BX1399*CA1402-BW1399*CB1399-BY1399*CB1402</f>
        <v>-0.64217068269821409</v>
      </c>
      <c r="CG1399" s="4">
        <f t="shared" ref="CG1399" si="14812">(BV1399*CB1399+BW1399*CA1399+BX1399*CB1402+BY1399*CA1402)</f>
        <v>0</v>
      </c>
      <c r="CH1399" s="2">
        <f t="shared" ref="CH1399" si="14813">BV1399*CC1399+BX1399*CC1402-BW1399*CD1399-BY1399*CD1402</f>
        <v>0</v>
      </c>
      <c r="CI1399" s="3">
        <f t="shared" ref="CI1399" si="14814">(BV1399*CD1399+BW1399*CC1399+BX1399*CD1402+BY1399*CC1402)</f>
        <v>0.87216310629148408</v>
      </c>
      <c r="CJ1399" s="28"/>
      <c r="CK1399" s="11">
        <v>1</v>
      </c>
      <c r="CL1399" s="12">
        <v>0</v>
      </c>
      <c r="CM1399" s="13">
        <v>0</v>
      </c>
      <c r="CN1399" s="14">
        <v>0</v>
      </c>
      <c r="CP1399" s="1">
        <f t="shared" ref="CP1399" si="14815">CF1399*CK1399+CH1399*CK1402-CG1399*CL1399-CI1399*CL1402</f>
        <v>-0.64217068269821409</v>
      </c>
      <c r="CQ1399" s="4">
        <f t="shared" ref="CQ1399" si="14816">(CF1399*CL1399+CG1399*CK1399+CH1399*CL1402+CI1399*CK1402)</f>
        <v>0.87216310629148408</v>
      </c>
      <c r="CR1399" s="2">
        <f t="shared" ref="CR1399" si="14817">CF1399*CM1399+CH1399*CM1402-CG1399*CN1399-CI1399*CN1402</f>
        <v>0</v>
      </c>
      <c r="CS1399" s="3">
        <f t="shared" ref="CS1399" si="14818">(CF1399*CN1399+CG1399*CM1399+CH1399*CN1402+CI1399*CM1402)</f>
        <v>0.87216310629148408</v>
      </c>
      <c r="CU1399" s="29">
        <f t="shared" ref="CU1399" si="14819">20*LOG(((1+$CL$4)/$CL$4)/((CP1399+CP1402)^2+(CQ1399+CQ1402)^2)^0.5)</f>
        <v>-4.2535542090256381E-2</v>
      </c>
      <c r="CW1399" s="51">
        <f t="shared" ref="CW1399" si="14820">((CP1399^2+CQ1399^2)^0.5)/((CP1402^2+CQ1402^2)^0.5)</f>
        <v>1.1636437181553285</v>
      </c>
    </row>
    <row r="1400" spans="1:101" ht="18" customHeight="1" thickBot="1">
      <c r="D1400" s="11"/>
      <c r="E1400" s="13"/>
      <c r="F1400" s="13"/>
      <c r="G1400" s="15"/>
      <c r="H1400" s="10"/>
      <c r="I1400" s="11"/>
      <c r="J1400" s="13"/>
      <c r="K1400" s="13"/>
      <c r="L1400" s="15"/>
      <c r="N1400" s="5"/>
      <c r="Q1400" s="6"/>
      <c r="S1400" s="11"/>
      <c r="T1400" s="13"/>
      <c r="U1400" s="13"/>
      <c r="V1400" s="15"/>
      <c r="W1400" s="20"/>
      <c r="X1400" s="5"/>
      <c r="AA1400" s="6"/>
      <c r="AB1400" s="20"/>
      <c r="AC1400" s="11"/>
      <c r="AD1400" s="13"/>
      <c r="AE1400" s="13"/>
      <c r="AF1400" s="15"/>
      <c r="AG1400" s="20"/>
      <c r="AH1400" s="5"/>
      <c r="AK1400" s="6"/>
      <c r="AL1400" s="20"/>
      <c r="AM1400" s="11"/>
      <c r="AN1400" s="13"/>
      <c r="AO1400" s="13"/>
      <c r="AP1400" s="15"/>
      <c r="AR1400" s="5"/>
      <c r="AU1400" s="6"/>
      <c r="AW1400" s="11"/>
      <c r="AX1400" s="13"/>
      <c r="AY1400" s="13"/>
      <c r="AZ1400" s="15"/>
      <c r="BA1400" s="20"/>
      <c r="BB1400" s="5"/>
      <c r="BE1400" s="6"/>
      <c r="BG1400" s="11"/>
      <c r="BH1400" s="13"/>
      <c r="BI1400" s="13"/>
      <c r="BJ1400" s="15"/>
      <c r="BL1400" s="5"/>
      <c r="BO1400" s="6"/>
      <c r="BQ1400" s="11"/>
      <c r="BR1400" s="13"/>
      <c r="BS1400" s="13"/>
      <c r="BT1400" s="15"/>
      <c r="BU1400" s="20"/>
      <c r="BV1400" s="5"/>
      <c r="BY1400" s="6"/>
      <c r="CA1400" s="11"/>
      <c r="CB1400" s="13"/>
      <c r="CC1400" s="13"/>
      <c r="CD1400" s="15"/>
      <c r="CF1400" s="5"/>
      <c r="CI1400" s="6"/>
      <c r="CK1400" s="11"/>
      <c r="CL1400" s="13"/>
      <c r="CM1400" s="13"/>
      <c r="CN1400" s="15"/>
      <c r="CP1400" s="5"/>
      <c r="CS1400" s="6"/>
      <c r="CW1400" s="52"/>
    </row>
    <row r="1401" spans="1:101" ht="18" customHeight="1" thickBot="1">
      <c r="D1401" s="11" t="s">
        <v>6</v>
      </c>
      <c r="E1401" s="13"/>
      <c r="F1401" s="13" t="s">
        <v>7</v>
      </c>
      <c r="G1401" s="15"/>
      <c r="H1401" s="10"/>
      <c r="I1401" s="11" t="s">
        <v>8</v>
      </c>
      <c r="J1401" s="13"/>
      <c r="K1401" s="13" t="s">
        <v>9</v>
      </c>
      <c r="L1401" s="15"/>
      <c r="N1401" s="251" t="s">
        <v>26</v>
      </c>
      <c r="O1401" s="252"/>
      <c r="P1401" s="253" t="s">
        <v>27</v>
      </c>
      <c r="Q1401" s="254"/>
      <c r="S1401" s="11" t="s">
        <v>13</v>
      </c>
      <c r="T1401" s="13"/>
      <c r="U1401" s="13" t="s">
        <v>14</v>
      </c>
      <c r="V1401" s="15"/>
      <c r="W1401" s="20"/>
      <c r="X1401" s="251" t="s">
        <v>26</v>
      </c>
      <c r="Y1401" s="252"/>
      <c r="Z1401" s="253" t="s">
        <v>27</v>
      </c>
      <c r="AA1401" s="254"/>
      <c r="AB1401" s="20"/>
      <c r="AC1401" s="11" t="s">
        <v>8</v>
      </c>
      <c r="AD1401" s="13"/>
      <c r="AE1401" s="13" t="s">
        <v>9</v>
      </c>
      <c r="AF1401" s="15"/>
      <c r="AG1401" s="20"/>
      <c r="AH1401" s="251" t="s">
        <v>26</v>
      </c>
      <c r="AI1401" s="252"/>
      <c r="AJ1401" s="253" t="s">
        <v>27</v>
      </c>
      <c r="AK1401" s="254"/>
      <c r="AL1401" s="20"/>
      <c r="AM1401" s="11" t="s">
        <v>13</v>
      </c>
      <c r="AN1401" s="13"/>
      <c r="AO1401" s="13" t="s">
        <v>14</v>
      </c>
      <c r="AP1401" s="15"/>
      <c r="AR1401" s="251" t="s">
        <v>26</v>
      </c>
      <c r="AS1401" s="252"/>
      <c r="AT1401" s="253" t="s">
        <v>27</v>
      </c>
      <c r="AU1401" s="254"/>
      <c r="AV1401" s="36"/>
      <c r="AW1401" s="11" t="s">
        <v>8</v>
      </c>
      <c r="AX1401" s="13"/>
      <c r="AY1401" s="13" t="s">
        <v>9</v>
      </c>
      <c r="AZ1401" s="15"/>
      <c r="BA1401" s="20"/>
      <c r="BB1401" s="251" t="s">
        <v>26</v>
      </c>
      <c r="BC1401" s="252"/>
      <c r="BD1401" s="253" t="s">
        <v>27</v>
      </c>
      <c r="BE1401" s="254"/>
      <c r="BF1401" s="36"/>
      <c r="BG1401" s="11" t="s">
        <v>13</v>
      </c>
      <c r="BH1401" s="13"/>
      <c r="BI1401" s="13" t="s">
        <v>14</v>
      </c>
      <c r="BJ1401" s="15"/>
      <c r="BK1401" s="36"/>
      <c r="BL1401" s="251" t="s">
        <v>26</v>
      </c>
      <c r="BM1401" s="252"/>
      <c r="BN1401" s="253" t="s">
        <v>27</v>
      </c>
      <c r="BO1401" s="254"/>
      <c r="BP1401" s="36"/>
      <c r="BQ1401" s="11" t="s">
        <v>8</v>
      </c>
      <c r="BR1401" s="13"/>
      <c r="BS1401" s="13" t="s">
        <v>9</v>
      </c>
      <c r="BT1401" s="15"/>
      <c r="BU1401" s="20"/>
      <c r="BV1401" s="251" t="s">
        <v>26</v>
      </c>
      <c r="BW1401" s="252"/>
      <c r="BX1401" s="253" t="s">
        <v>27</v>
      </c>
      <c r="BY1401" s="254"/>
      <c r="BZ1401" s="36"/>
      <c r="CA1401" s="11" t="s">
        <v>13</v>
      </c>
      <c r="CB1401" s="13"/>
      <c r="CC1401" s="13" t="s">
        <v>14</v>
      </c>
      <c r="CD1401" s="15"/>
      <c r="CE1401" s="36"/>
      <c r="CF1401" s="251" t="s">
        <v>26</v>
      </c>
      <c r="CG1401" s="252"/>
      <c r="CH1401" s="253" t="s">
        <v>27</v>
      </c>
      <c r="CI1401" s="254"/>
      <c r="CK1401" s="11" t="s">
        <v>28</v>
      </c>
      <c r="CL1401" s="13"/>
      <c r="CM1401" s="13" t="s">
        <v>29</v>
      </c>
      <c r="CN1401" s="15"/>
      <c r="CP1401" s="251" t="s">
        <v>26</v>
      </c>
      <c r="CQ1401" s="252"/>
      <c r="CR1401" s="253" t="s">
        <v>27</v>
      </c>
      <c r="CS1401" s="254"/>
      <c r="CU1401" s="38" t="s">
        <v>37</v>
      </c>
      <c r="CW1401" s="53" t="s">
        <v>45</v>
      </c>
    </row>
    <row r="1402" spans="1:101" ht="18" customHeight="1" thickTop="1" thickBot="1">
      <c r="D1402" s="16">
        <v>0</v>
      </c>
      <c r="E1402" s="17">
        <v>0</v>
      </c>
      <c r="F1402" s="18">
        <v>1</v>
      </c>
      <c r="G1402" s="19">
        <v>0</v>
      </c>
      <c r="H1402" s="10"/>
      <c r="I1402" s="16">
        <v>0</v>
      </c>
      <c r="J1402" s="17">
        <f t="shared" ref="J1402" si="14821">-1/($J$4*$B1399)</f>
        <v>-0.78590031954706985</v>
      </c>
      <c r="K1402" s="18">
        <v>1</v>
      </c>
      <c r="L1402" s="19">
        <v>0</v>
      </c>
      <c r="N1402" s="1">
        <f t="shared" ref="N1402" si="14822">D1402*I1399+F1402*I1402-E1402*J1399-G1402*J1402</f>
        <v>0</v>
      </c>
      <c r="O1402" s="4">
        <f t="shared" ref="O1402" si="14823">(D1402*J1399+E1402*I1399+F1402*J1402+G1402*I1402)</f>
        <v>-0.78590031954706985</v>
      </c>
      <c r="P1402" s="2">
        <f t="shared" ref="P1402" si="14824">D1402*K1399+F1402*K1402-E1402*L1399-G1402*L1402</f>
        <v>1</v>
      </c>
      <c r="Q1402" s="3">
        <f t="shared" ref="Q1402" si="14825">(D1402*L1399+E1402*K1399+F1402*L1402+G1402*K1402)</f>
        <v>0</v>
      </c>
      <c r="S1402" s="16">
        <v>0</v>
      </c>
      <c r="T1402" s="17">
        <v>0</v>
      </c>
      <c r="U1402" s="18">
        <v>1</v>
      </c>
      <c r="V1402" s="19">
        <v>0</v>
      </c>
      <c r="W1402" s="20"/>
      <c r="X1402" s="1">
        <f t="shared" ref="X1402" si="14826">N1402*S1399+P1402*S1402-O1402*T1399-Q1402*T1402</f>
        <v>0</v>
      </c>
      <c r="Y1402" s="4">
        <f t="shared" ref="Y1402" si="14827">(N1402*T1399+O1402*S1399+P1402*T1402+Q1402*S1402)</f>
        <v>-0.78590031954706985</v>
      </c>
      <c r="Z1402" s="2">
        <f t="shared" ref="Z1402" si="14828">N1402*U1399+P1402*U1402-O1402*V1399-Q1402*V1402</f>
        <v>0.15189270670427535</v>
      </c>
      <c r="AA1402" s="3">
        <f t="shared" ref="AA1402" si="14829">(N1402*V1399+O1402*U1399+P1402*V1402+Q1402*U1402)</f>
        <v>0</v>
      </c>
      <c r="AB1402" s="20"/>
      <c r="AC1402" s="16">
        <v>0</v>
      </c>
      <c r="AD1402" s="17">
        <f t="shared" ref="AD1402" si="14830">-1/($AD$4*$B1399)</f>
        <v>-0.89785305377780644</v>
      </c>
      <c r="AE1402" s="18">
        <v>1</v>
      </c>
      <c r="AF1402" s="19">
        <v>0</v>
      </c>
      <c r="AG1402" s="20"/>
      <c r="AH1402" s="1">
        <f t="shared" ref="AH1402" si="14831">X1402*AC1399+Z1402*AC1402-Y1402*AD1399-AA1402*AD1402</f>
        <v>0</v>
      </c>
      <c r="AI1402" s="4">
        <f t="shared" ref="AI1402" si="14832">(X1402*AD1399+Y1402*AC1399+Z1402*AD1402+AA1402*AC1402)</f>
        <v>-0.92227765010808016</v>
      </c>
      <c r="AJ1402" s="2">
        <f t="shared" ref="AJ1402" si="14833">X1402*AE1399+Z1402*AE1402-Y1402*AF1399-AA1402*AF1402</f>
        <v>0.15189270670427535</v>
      </c>
      <c r="AK1402" s="3">
        <f t="shared" ref="AK1402" si="14834">(X1402*AF1399+Y1402*AE1399+Z1402*AF1402+AA1402*AE1402)</f>
        <v>0</v>
      </c>
      <c r="AL1402" s="20"/>
      <c r="AM1402" s="16">
        <v>0</v>
      </c>
      <c r="AN1402" s="17">
        <v>0</v>
      </c>
      <c r="AO1402" s="18">
        <v>1</v>
      </c>
      <c r="AP1402" s="19">
        <v>0</v>
      </c>
      <c r="AR1402" s="1">
        <f t="shared" ref="AR1402" si="14835">AH1402*AM1399+AJ1402*AM1402-AI1402*AN1399-AK1402*AN1402</f>
        <v>0</v>
      </c>
      <c r="AS1402" s="4">
        <f t="shared" ref="AS1402" si="14836">(AH1402*AN1399+AI1402*AM1399+AJ1402*AN1402+AK1402*AM1402)</f>
        <v>-0.92227765010808016</v>
      </c>
      <c r="AT1402" s="2">
        <f t="shared" ref="AT1402" si="14837">AH1402*AO1399+AJ1402*AO1402-AI1402*AP1399-AK1402*AP1402</f>
        <v>-0.88241726197081582</v>
      </c>
      <c r="AU1402" s="3">
        <f t="shared" ref="AU1402" si="14838">(AH1402*AP1399+AI1402*AO1399+AJ1402*AP1402+AK1402*AO1402)</f>
        <v>0</v>
      </c>
      <c r="AV1402" s="20"/>
      <c r="AW1402" s="16">
        <v>0</v>
      </c>
      <c r="AX1402" s="17">
        <f t="shared" ref="AX1402" si="14839">-1/($AX$4*$B1399)</f>
        <v>-0.89785305377780644</v>
      </c>
      <c r="AY1402" s="18">
        <v>1</v>
      </c>
      <c r="AZ1402" s="19">
        <v>0</v>
      </c>
      <c r="BA1402" s="20"/>
      <c r="BB1402" s="1">
        <f t="shared" ref="BB1402" si="14840">AR1402*AW1399+AT1402*AW1402-AS1402*AX1399-AU1402*AX1402</f>
        <v>0</v>
      </c>
      <c r="BC1402" s="4">
        <f t="shared" ref="BC1402" si="14841">(AR1402*AX1399+AS1402*AW1399+AT1402*AX1402+AU1402*AW1402)</f>
        <v>-0.12999661674133256</v>
      </c>
      <c r="BD1402" s="2">
        <f t="shared" ref="BD1402" si="14842">AR1402*AY1399+AT1402*AY1402-AS1402*AZ1399-AU1402*AZ1402</f>
        <v>-0.88241726197081582</v>
      </c>
      <c r="BE1402" s="3">
        <f t="shared" ref="BE1402" si="14843">(AR1402*AZ1399+AS1402*AY1399+AT1402*AZ1402+AU1402*AY1402)</f>
        <v>0</v>
      </c>
      <c r="BF1402" s="20"/>
      <c r="BG1402" s="16">
        <v>0</v>
      </c>
      <c r="BH1402" s="17">
        <v>0</v>
      </c>
      <c r="BI1402" s="18">
        <v>1</v>
      </c>
      <c r="BJ1402" s="19">
        <v>0</v>
      </c>
      <c r="BK1402" s="20"/>
      <c r="BL1402" s="1">
        <f t="shared" ref="BL1402" si="14844">BB1402*BG1399+BD1402*BG1402-BC1402*BH1399-BE1402*BH1402</f>
        <v>0</v>
      </c>
      <c r="BM1402" s="4">
        <f t="shared" ref="BM1402" si="14845">(BB1402*BH1399+BC1402*BG1399+BD1402*BH1402+BE1402*BG1402)</f>
        <v>-0.12999661674133256</v>
      </c>
      <c r="BN1402" s="2">
        <f t="shared" ref="BN1402" si="14846">BB1402*BI1399+BD1402*BI1402-BC1402*BJ1399-BE1402*BJ1402</f>
        <v>-1.0227036011157511</v>
      </c>
      <c r="BO1402" s="3">
        <f t="shared" ref="BO1402" si="14847">(BB1402*BJ1399+BC1402*BI1399+BD1402*BJ1402+BE1402*BI1402)</f>
        <v>0</v>
      </c>
      <c r="BP1402" s="20"/>
      <c r="BQ1402" s="16">
        <v>0</v>
      </c>
      <c r="BR1402" s="17">
        <f t="shared" ref="BR1402" si="14848">-1/($BR$4*$B1399)</f>
        <v>-0.78590031954706985</v>
      </c>
      <c r="BS1402" s="18">
        <v>1</v>
      </c>
      <c r="BT1402" s="19">
        <v>0</v>
      </c>
      <c r="BU1402" s="20"/>
      <c r="BV1402" s="1">
        <f t="shared" ref="BV1402" si="14849">BL1402*BQ1399+BN1402*BQ1402-BM1402*BR1399-BO1402*BR1402</f>
        <v>0</v>
      </c>
      <c r="BW1402" s="4">
        <f t="shared" ref="BW1402" si="14850">(BL1402*BR1399+BM1402*BQ1399+BN1402*BR1402+BO1402*BQ1402)</f>
        <v>0.67374647017747524</v>
      </c>
      <c r="BX1402" s="2">
        <f t="shared" ref="BX1402" si="14851">BL1402*BS1399+BN1402*BS1402-BM1402*BT1399-BO1402*BT1402</f>
        <v>-1.0227036011157511</v>
      </c>
      <c r="BY1402" s="3">
        <f t="shared" ref="BY1402" si="14852">(BL1402*BT1399+BM1402*BS1399+BN1402*BT1402+BO1402*BS1402)</f>
        <v>0</v>
      </c>
      <c r="BZ1402" s="20"/>
      <c r="CA1402" s="16">
        <v>0</v>
      </c>
      <c r="CB1402" s="17">
        <v>0</v>
      </c>
      <c r="CC1402" s="18">
        <v>1</v>
      </c>
      <c r="CD1402" s="19">
        <v>0</v>
      </c>
      <c r="CE1402" s="20"/>
      <c r="CF1402" s="1">
        <f t="shared" ref="CF1402" si="14853">BV1402*CA1399+BX1402*CA1402-BW1402*CB1399-BY1402*CB1402</f>
        <v>0</v>
      </c>
      <c r="CG1402" s="4">
        <f t="shared" ref="CG1402" si="14854">(BV1402*CB1399+BW1402*CA1399+BX1402*CB1402+BY1402*CA1402)</f>
        <v>0.67374647017747524</v>
      </c>
      <c r="CH1402" s="2">
        <f t="shared" ref="CH1402" si="14855">BV1402*CC1399+BX1402*CC1402-BW1402*CD1399-BY1402*CD1402</f>
        <v>-0.6421706826982142</v>
      </c>
      <c r="CI1402" s="3">
        <f t="shared" ref="CI1402" si="14856">(BV1402*CD1399+BW1402*CC1399+BX1402*CD1402+BY1402*CC1402)</f>
        <v>0</v>
      </c>
      <c r="CK1402" s="16">
        <f t="shared" ref="CK1402" si="14857">1/$CL$4</f>
        <v>1</v>
      </c>
      <c r="CL1402" s="17">
        <v>0</v>
      </c>
      <c r="CM1402" s="18">
        <v>1</v>
      </c>
      <c r="CN1402" s="19">
        <v>0</v>
      </c>
      <c r="CP1402" s="1">
        <f t="shared" ref="CP1402" si="14858">CF1402*CK1399+CH1402*CK1402-CG1402*CL1399-CI1402*CL1402</f>
        <v>-0.6421706826982142</v>
      </c>
      <c r="CQ1402" s="4">
        <f t="shared" ref="CQ1402" si="14859">(CF1402*CL1399+CG1402*CK1399+CH1402*CL1402+CI1402*CK1402)</f>
        <v>0.67374647017747524</v>
      </c>
      <c r="CR1402" s="2">
        <f t="shared" ref="CR1402" si="14860">CF1402*CM1399+CH1402*CM1402-CG1402*CN1399-CI1402*CN1402</f>
        <v>-0.6421706826982142</v>
      </c>
      <c r="CS1402" s="3">
        <f t="shared" ref="CS1402" si="14861">(CF1402*CN1399+CG1402*CM1399+CH1402*CN1402+CI1402*CM1402)</f>
        <v>0</v>
      </c>
      <c r="CU1402" s="39">
        <f t="shared" ref="CU1402" si="14862">(180/PI())*ATAN(-1*(CQ1399/CP1399))</f>
        <v>53.635912396670186</v>
      </c>
      <c r="CW1402" s="54">
        <f t="shared" ref="CW1402" si="14863">20*LOG(((1-(10^(CU1399/20)^2)*(1-((1-CW1399)/(1+CW1399))^2))^0.5))</f>
        <v>-18.121685894299834</v>
      </c>
    </row>
    <row r="1403" spans="1:101" ht="18" customHeight="1">
      <c r="E1403" s="20"/>
      <c r="F1403" s="20"/>
      <c r="G1403" s="20"/>
      <c r="H1403" s="20"/>
      <c r="I1403" s="20"/>
      <c r="J1403" s="20"/>
      <c r="K1403" s="20"/>
      <c r="L1403" s="20"/>
      <c r="M1403" s="20"/>
      <c r="N1403" s="20"/>
      <c r="O1403" s="20"/>
      <c r="P1403" s="20"/>
      <c r="Q1403" s="20"/>
      <c r="R1403" s="20"/>
      <c r="S1403" s="20"/>
      <c r="T1403" s="20"/>
      <c r="U1403" s="20"/>
      <c r="V1403" s="20"/>
      <c r="W1403" s="20"/>
      <c r="X1403" s="20"/>
      <c r="Y1403" s="20"/>
      <c r="Z1403" s="20"/>
      <c r="AA1403" s="20"/>
      <c r="AB1403" s="30"/>
      <c r="AC1403" s="20"/>
      <c r="AD1403" s="20"/>
      <c r="AE1403" s="20"/>
      <c r="AF1403" s="20"/>
      <c r="AG1403" s="20"/>
      <c r="AH1403" s="20"/>
      <c r="AI1403" s="20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  <c r="BA1403" s="20"/>
      <c r="BB1403" s="20"/>
      <c r="BC1403" s="20"/>
      <c r="BD1403" s="20"/>
      <c r="BE1403" s="20"/>
      <c r="BF1403" s="20"/>
      <c r="BG1403" s="20"/>
      <c r="BH1403" s="20"/>
      <c r="BI1403" s="20"/>
      <c r="BJ1403" s="20"/>
      <c r="BK1403" s="20"/>
      <c r="BL1403" s="20"/>
      <c r="BM1403" s="20"/>
      <c r="BN1403" s="20"/>
      <c r="BO1403" s="20"/>
      <c r="BP1403" s="20"/>
      <c r="BQ1403" s="20"/>
      <c r="BR1403" s="20"/>
      <c r="BS1403" s="20"/>
      <c r="BT1403" s="20"/>
      <c r="BU1403" s="20"/>
      <c r="BV1403" s="20"/>
      <c r="BW1403" s="20"/>
      <c r="BX1403" s="20"/>
      <c r="BY1403" s="20"/>
      <c r="BZ1403" s="20"/>
      <c r="CA1403" s="20"/>
      <c r="CB1403" s="20"/>
      <c r="CC1403" s="20"/>
      <c r="CD1403" s="20"/>
      <c r="CE1403" s="20"/>
      <c r="CF1403" s="20"/>
      <c r="CG1403" s="20"/>
      <c r="CH1403" s="20"/>
      <c r="CI1403" s="20"/>
      <c r="CJ1403" s="20"/>
      <c r="CK1403" s="20"/>
      <c r="CL1403" s="20"/>
    </row>
    <row r="1404" spans="1:101" ht="18" customHeight="1"/>
    <row r="1405" spans="1:101" ht="18" customHeight="1" thickBot="1">
      <c r="A1405" s="23"/>
      <c r="B1405" s="23"/>
      <c r="C1405" s="23"/>
      <c r="D1405" s="20" t="s">
        <v>15</v>
      </c>
      <c r="E1405" s="20"/>
      <c r="F1405" s="20"/>
      <c r="G1405" s="20"/>
      <c r="H1405" s="20"/>
      <c r="I1405" s="20" t="s">
        <v>16</v>
      </c>
      <c r="J1405" s="20"/>
      <c r="K1405" s="20"/>
      <c r="L1405" s="20"/>
      <c r="M1405" s="23"/>
      <c r="N1405" s="23"/>
      <c r="O1405" s="24" t="s">
        <v>17</v>
      </c>
      <c r="P1405" s="23"/>
      <c r="Q1405" s="23"/>
      <c r="R1405" s="23"/>
      <c r="S1405" s="20"/>
      <c r="T1405" s="20" t="s">
        <v>18</v>
      </c>
      <c r="U1405" s="23"/>
      <c r="V1405" s="23"/>
      <c r="W1405" s="23"/>
      <c r="X1405" s="23"/>
      <c r="Y1405" s="24" t="s">
        <v>19</v>
      </c>
      <c r="Z1405" s="23"/>
      <c r="AA1405" s="23"/>
      <c r="AB1405" s="23"/>
      <c r="AC1405" s="24" t="s">
        <v>20</v>
      </c>
      <c r="AD1405" s="20"/>
      <c r="AE1405" s="20"/>
      <c r="AF1405" s="20"/>
      <c r="AG1405" s="20"/>
      <c r="AH1405" s="23"/>
      <c r="AI1405" s="24" t="s">
        <v>21</v>
      </c>
      <c r="AJ1405" s="23"/>
      <c r="AK1405" s="23"/>
      <c r="AL1405" s="20"/>
      <c r="AM1405" s="24" t="s">
        <v>31</v>
      </c>
      <c r="AN1405" s="20"/>
      <c r="AO1405" s="23"/>
      <c r="AP1405" s="23"/>
      <c r="AQ1405" s="23"/>
      <c r="AR1405" s="23"/>
      <c r="AS1405" s="24" t="s">
        <v>91</v>
      </c>
      <c r="AT1405" s="23"/>
      <c r="AU1405" s="23"/>
      <c r="AV1405" s="23"/>
      <c r="AW1405" s="24" t="s">
        <v>32</v>
      </c>
      <c r="AX1405" s="20"/>
      <c r="AY1405" s="20"/>
      <c r="AZ1405" s="20"/>
      <c r="BA1405" s="20"/>
      <c r="BB1405" s="23"/>
      <c r="BC1405" s="24" t="s">
        <v>22</v>
      </c>
      <c r="BD1405" s="23"/>
      <c r="BE1405" s="23"/>
      <c r="BF1405" s="23"/>
      <c r="BG1405" s="24" t="s">
        <v>33</v>
      </c>
      <c r="BH1405" s="20"/>
      <c r="BI1405" s="23"/>
      <c r="BJ1405" s="23"/>
      <c r="BK1405" s="23"/>
      <c r="BL1405" s="23"/>
      <c r="BM1405" s="24" t="s">
        <v>34</v>
      </c>
      <c r="BN1405" s="23"/>
      <c r="BO1405" s="23"/>
      <c r="BP1405" s="23"/>
      <c r="BQ1405" s="24" t="s">
        <v>89</v>
      </c>
      <c r="BR1405" s="20"/>
      <c r="BS1405" s="20"/>
      <c r="BT1405" s="20"/>
      <c r="BU1405" s="20"/>
      <c r="BV1405" s="23"/>
      <c r="BW1405" s="24" t="s">
        <v>35</v>
      </c>
      <c r="BX1405" s="23"/>
      <c r="BY1405" s="23"/>
      <c r="BZ1405" s="23"/>
      <c r="CA1405" s="24" t="s">
        <v>90</v>
      </c>
      <c r="CB1405" s="20"/>
      <c r="CC1405" s="23"/>
      <c r="CD1405" s="23"/>
      <c r="CE1405" s="23"/>
      <c r="CF1405" s="23"/>
      <c r="CG1405" s="24" t="s">
        <v>92</v>
      </c>
      <c r="CH1405" s="23"/>
      <c r="CI1405" s="23"/>
      <c r="CJ1405" s="23"/>
      <c r="CK1405" s="24" t="s">
        <v>36</v>
      </c>
      <c r="CL1405" s="24"/>
      <c r="CM1405" s="23"/>
      <c r="CN1405" s="23"/>
      <c r="CO1405" s="23"/>
      <c r="CP1405" s="23"/>
      <c r="CQ1405" s="24" t="s">
        <v>93</v>
      </c>
      <c r="CR1405" s="23"/>
      <c r="CS1405" s="23"/>
    </row>
    <row r="1406" spans="1:101" ht="18" customHeight="1" thickBot="1">
      <c r="A1406" s="23"/>
      <c r="B1406" s="33"/>
      <c r="C1406" s="23"/>
      <c r="D1406" s="7" t="s">
        <v>2</v>
      </c>
      <c r="E1406" s="8"/>
      <c r="F1406" s="8" t="s">
        <v>3</v>
      </c>
      <c r="G1406" s="9"/>
      <c r="H1406" s="10"/>
      <c r="I1406" s="7" t="s">
        <v>4</v>
      </c>
      <c r="J1406" s="8"/>
      <c r="K1406" s="8" t="s">
        <v>5</v>
      </c>
      <c r="L1406" s="9"/>
      <c r="M1406" s="23"/>
      <c r="N1406" s="251" t="s">
        <v>79</v>
      </c>
      <c r="O1406" s="252"/>
      <c r="P1406" s="253" t="s">
        <v>80</v>
      </c>
      <c r="Q1406" s="254"/>
      <c r="R1406" s="23"/>
      <c r="S1406" s="7" t="s">
        <v>11</v>
      </c>
      <c r="T1406" s="8"/>
      <c r="U1406" s="8" t="s">
        <v>12</v>
      </c>
      <c r="V1406" s="9"/>
      <c r="W1406" s="20"/>
      <c r="X1406" s="251" t="s">
        <v>79</v>
      </c>
      <c r="Y1406" s="252"/>
      <c r="Z1406" s="253" t="s">
        <v>80</v>
      </c>
      <c r="AA1406" s="254"/>
      <c r="AB1406" s="20"/>
      <c r="AC1406" s="7" t="s">
        <v>4</v>
      </c>
      <c r="AD1406" s="8"/>
      <c r="AE1406" s="8" t="s">
        <v>5</v>
      </c>
      <c r="AF1406" s="9"/>
      <c r="AG1406" s="20"/>
      <c r="AH1406" s="251" t="s">
        <v>0</v>
      </c>
      <c r="AI1406" s="252"/>
      <c r="AJ1406" s="253" t="s">
        <v>1</v>
      </c>
      <c r="AK1406" s="254"/>
      <c r="AL1406" s="20"/>
      <c r="AM1406" s="7" t="s">
        <v>11</v>
      </c>
      <c r="AN1406" s="8"/>
      <c r="AO1406" s="8" t="s">
        <v>12</v>
      </c>
      <c r="AP1406" s="9"/>
      <c r="AQ1406" s="23"/>
      <c r="AR1406" s="251" t="s">
        <v>0</v>
      </c>
      <c r="AS1406" s="252"/>
      <c r="AT1406" s="253" t="s">
        <v>1</v>
      </c>
      <c r="AU1406" s="254"/>
      <c r="AV1406" s="36"/>
      <c r="AW1406" s="7" t="s">
        <v>4</v>
      </c>
      <c r="AX1406" s="8"/>
      <c r="AY1406" s="8" t="s">
        <v>5</v>
      </c>
      <c r="AZ1406" s="9"/>
      <c r="BA1406" s="20"/>
      <c r="BB1406" s="251" t="s">
        <v>0</v>
      </c>
      <c r="BC1406" s="252"/>
      <c r="BD1406" s="253" t="s">
        <v>1</v>
      </c>
      <c r="BE1406" s="254"/>
      <c r="BF1406" s="36"/>
      <c r="BG1406" s="7" t="s">
        <v>11</v>
      </c>
      <c r="BH1406" s="8"/>
      <c r="BI1406" s="8" t="s">
        <v>12</v>
      </c>
      <c r="BJ1406" s="9"/>
      <c r="BK1406" s="36"/>
      <c r="BL1406" s="251" t="s">
        <v>0</v>
      </c>
      <c r="BM1406" s="252"/>
      <c r="BN1406" s="253" t="s">
        <v>1</v>
      </c>
      <c r="BO1406" s="254"/>
      <c r="BP1406" s="36"/>
      <c r="BQ1406" s="7" t="s">
        <v>4</v>
      </c>
      <c r="BR1406" s="8"/>
      <c r="BS1406" s="8" t="s">
        <v>5</v>
      </c>
      <c r="BT1406" s="9"/>
      <c r="BU1406" s="20"/>
      <c r="BV1406" s="251" t="s">
        <v>0</v>
      </c>
      <c r="BW1406" s="252"/>
      <c r="BX1406" s="253" t="s">
        <v>1</v>
      </c>
      <c r="BY1406" s="254"/>
      <c r="BZ1406" s="36"/>
      <c r="CA1406" s="7" t="s">
        <v>11</v>
      </c>
      <c r="CB1406" s="8"/>
      <c r="CC1406" s="8" t="s">
        <v>12</v>
      </c>
      <c r="CD1406" s="9"/>
      <c r="CE1406" s="36"/>
      <c r="CF1406" s="251" t="s">
        <v>0</v>
      </c>
      <c r="CG1406" s="252"/>
      <c r="CH1406" s="253" t="s">
        <v>1</v>
      </c>
      <c r="CI1406" s="254"/>
      <c r="CJ1406" s="23"/>
      <c r="CK1406" s="7" t="s">
        <v>23</v>
      </c>
      <c r="CL1406" s="8"/>
      <c r="CM1406" s="8" t="s">
        <v>24</v>
      </c>
      <c r="CN1406" s="9"/>
      <c r="CO1406" s="23"/>
      <c r="CP1406" s="251" t="s">
        <v>0</v>
      </c>
      <c r="CQ1406" s="252"/>
      <c r="CR1406" s="253" t="s">
        <v>1</v>
      </c>
      <c r="CS1406" s="254"/>
      <c r="CU1406" s="26" t="s">
        <v>25</v>
      </c>
      <c r="CW1406" s="50" t="s">
        <v>44</v>
      </c>
    </row>
    <row r="1407" spans="1:101" ht="18" customHeight="1" thickTop="1" thickBot="1">
      <c r="B1407" s="34">
        <v>1.87</v>
      </c>
      <c r="D1407" s="11">
        <v>1</v>
      </c>
      <c r="E1407" s="12">
        <v>0</v>
      </c>
      <c r="F1407" s="13">
        <v>0</v>
      </c>
      <c r="G1407" s="40">
        <f t="shared" ref="G1407" si="14864">-1/($E$4*$B1407)</f>
        <v>-0.56178102562114718</v>
      </c>
      <c r="H1407" s="10"/>
      <c r="I1407" s="11">
        <v>1</v>
      </c>
      <c r="J1407" s="12">
        <v>0</v>
      </c>
      <c r="K1407" s="13">
        <v>0</v>
      </c>
      <c r="L1407" s="14">
        <v>0</v>
      </c>
      <c r="N1407" s="1">
        <f t="shared" ref="N1407" si="14865">D1407*I1407+F1407*I1410-E1407*J1407-G1407*J1410</f>
        <v>0.5608570958047483</v>
      </c>
      <c r="O1407" s="4">
        <f t="shared" ref="O1407" si="14866">(D1407*J1407+E1407*I1407+F1407*J1410+G1407*I1410)</f>
        <v>0</v>
      </c>
      <c r="P1407" s="2">
        <f t="shared" ref="P1407" si="14867">D1407*K1407+F1407*K1410-E1407*L1407-G1407*L1410</f>
        <v>0</v>
      </c>
      <c r="Q1407" s="3">
        <f t="shared" ref="Q1407" si="14868">(D1407*L1407+E1407*K1407+F1407*L1410+G1407*K1410)</f>
        <v>-0.56178102562114718</v>
      </c>
      <c r="S1407" s="11">
        <v>1</v>
      </c>
      <c r="T1407" s="12">
        <v>0</v>
      </c>
      <c r="U1407" s="13">
        <v>0</v>
      </c>
      <c r="V1407" s="40">
        <f t="shared" ref="V1407" si="14869">-1/($T$4*$B1407)</f>
        <v>-1.0733828949995385</v>
      </c>
      <c r="W1407" s="20"/>
      <c r="X1407" s="1">
        <f t="shared" ref="X1407" si="14870">N1407*S1407+P1407*S1410-O1407*T1407-Q1407*T1410</f>
        <v>0.5608570958047483</v>
      </c>
      <c r="Y1407" s="4">
        <f t="shared" ref="Y1407" si="14871">(N1407*T1407+O1407*S1407+P1407*T1410+Q1407*S1410)</f>
        <v>0</v>
      </c>
      <c r="Z1407" s="2">
        <f t="shared" ref="Z1407" si="14872">N1407*U1407+P1407*U1410-O1407*V1407-Q1407*V1410</f>
        <v>0</v>
      </c>
      <c r="AA1407" s="3">
        <f t="shared" ref="AA1407" si="14873">(N1407*V1407+O1407*U1407+P1407*V1410+Q1407*U1410)</f>
        <v>-1.1637954387970815</v>
      </c>
      <c r="AB1407" s="20"/>
      <c r="AC1407" s="11">
        <v>1</v>
      </c>
      <c r="AD1407" s="12">
        <v>0</v>
      </c>
      <c r="AE1407" s="13">
        <v>0</v>
      </c>
      <c r="AF1407" s="14">
        <v>0</v>
      </c>
      <c r="AG1407" s="20"/>
      <c r="AH1407" s="1">
        <f t="shared" ref="AH1407" si="14874">X1407*AC1407+Z1407*AC1410-Y1407*AD1407-AA1407*AD1410</f>
        <v>-0.47847239990421109</v>
      </c>
      <c r="AI1407" s="4">
        <f t="shared" ref="AI1407" si="14875">(X1407*AD1407+Y1407*AC1407+Z1407*AD1410+AA1407*AC1410)</f>
        <v>0</v>
      </c>
      <c r="AJ1407" s="2">
        <f t="shared" ref="AJ1407" si="14876">X1407*AE1407+Z1407*AE1410-Y1407*AF1407-AA1407*AF1410</f>
        <v>0</v>
      </c>
      <c r="AK1407" s="3">
        <f t="shared" ref="AK1407" si="14877">(X1407*AF1407+Y1407*AE1407+Z1407*AF1410+AA1407*AE1410)</f>
        <v>-1.1637954387970815</v>
      </c>
      <c r="AL1407" s="20"/>
      <c r="AM1407" s="11">
        <v>1</v>
      </c>
      <c r="AN1407" s="12">
        <v>0</v>
      </c>
      <c r="AO1407" s="13">
        <v>0</v>
      </c>
      <c r="AP1407" s="40">
        <f t="shared" ref="AP1407" si="14878">-1/($AN$4*$B1407)</f>
        <v>-1.1154763418622655</v>
      </c>
      <c r="AR1407" s="1">
        <f t="shared" ref="AR1407" si="14879">AH1407*AM1407+AJ1407*AM1410-AI1407*AN1407-AK1407*AN1410</f>
        <v>-0.47847239990421109</v>
      </c>
      <c r="AS1407" s="4">
        <f t="shared" ref="AS1407" si="14880">(AH1407*AN1407+AI1407*AM1407+AJ1407*AN1410+AK1407*AM1410)</f>
        <v>0</v>
      </c>
      <c r="AT1407" s="2">
        <f t="shared" ref="AT1407" si="14881">AH1407*AO1407+AJ1407*AO1410-AI1407*AP1407-AK1407*AP1410</f>
        <v>0</v>
      </c>
      <c r="AU1407" s="3">
        <f t="shared" ref="AU1407" si="14882">(AH1407*AP1407+AI1407*AO1407+AJ1407*AP1410+AK1407*AO1410)</f>
        <v>-0.63007079646987307</v>
      </c>
      <c r="AV1407" s="20"/>
      <c r="AW1407" s="11">
        <v>1</v>
      </c>
      <c r="AX1407" s="12">
        <v>0</v>
      </c>
      <c r="AY1407" s="13">
        <v>0</v>
      </c>
      <c r="AZ1407" s="14">
        <v>0</v>
      </c>
      <c r="BA1407" s="20"/>
      <c r="BB1407" s="1">
        <f t="shared" ref="BB1407" si="14883">AR1407*AW1407+AT1407*AW1410-AS1407*AX1407-AU1407*AX1410</f>
        <v>-1.0411581961579244</v>
      </c>
      <c r="BC1407" s="4">
        <f t="shared" ref="BC1407" si="14884">(AR1407*AX1407+AS1407*AW1407+AT1407*AX1410+AU1407*AW1410)</f>
        <v>0</v>
      </c>
      <c r="BD1407" s="2">
        <f t="shared" ref="BD1407" si="14885">AR1407*AY1407+AT1407*AY1410-AS1407*AZ1407-AU1407*AZ1410</f>
        <v>0</v>
      </c>
      <c r="BE1407" s="3">
        <f t="shared" ref="BE1407" si="14886">(AR1407*AZ1407+AS1407*AY1407+AT1407*AZ1410+AU1407*AY1410)</f>
        <v>-0.63007079646987307</v>
      </c>
      <c r="BF1407" s="20"/>
      <c r="BG1407" s="11">
        <v>1</v>
      </c>
      <c r="BH1407" s="12">
        <v>0</v>
      </c>
      <c r="BI1407" s="13">
        <v>0</v>
      </c>
      <c r="BJ1407" s="40">
        <f t="shared" ref="BJ1407" si="14887">-1/($BH$4*$B1407)</f>
        <v>-1.0733828949995385</v>
      </c>
      <c r="BK1407" s="20"/>
      <c r="BL1407" s="1">
        <f t="shared" ref="BL1407" si="14888">BB1407*BG1407+BD1407*BG1410-BC1407*BH1407-BE1407*BH1410</f>
        <v>-1.0411581961579244</v>
      </c>
      <c r="BM1407" s="4">
        <f t="shared" ref="BM1407" si="14889">(BB1407*BH1407+BC1407*BG1407+BD1407*BH1410+BE1407*BG1410)</f>
        <v>0</v>
      </c>
      <c r="BN1407" s="2">
        <f t="shared" ref="BN1407" si="14890">BB1407*BI1407+BD1407*BI1410-BC1407*BJ1407-BE1407*BJ1410</f>
        <v>0</v>
      </c>
      <c r="BO1407" s="3">
        <f t="shared" ref="BO1407" si="14891">(BB1407*BJ1407+BC1407*BI1407+BD1407*BJ1410+BE1407*BI1410)</f>
        <v>0.48749060227461727</v>
      </c>
      <c r="BP1407" s="20"/>
      <c r="BQ1407" s="11">
        <v>1</v>
      </c>
      <c r="BR1407" s="12">
        <v>0</v>
      </c>
      <c r="BS1407" s="13">
        <v>0</v>
      </c>
      <c r="BT1407" s="14">
        <v>0</v>
      </c>
      <c r="BU1407" s="20"/>
      <c r="BV1407" s="1">
        <f t="shared" ref="BV1407" si="14892">BL1407*BQ1407+BN1407*BQ1410-BM1407*BR1407-BO1407*BR1410</f>
        <v>-0.66008794086749845</v>
      </c>
      <c r="BW1407" s="4">
        <f t="shared" ref="BW1407" si="14893">(BL1407*BR1407+BM1407*BQ1407+BN1407*BR1410+BO1407*BQ1410)</f>
        <v>0</v>
      </c>
      <c r="BX1407" s="2">
        <f t="shared" ref="BX1407" si="14894">BL1407*BS1407+BN1407*BS1410-BM1407*BT1407-BO1407*BT1410</f>
        <v>0</v>
      </c>
      <c r="BY1407" s="3">
        <f t="shared" ref="BY1407" si="14895">(BL1407*BT1407+BM1407*BS1407+BN1407*BT1410+BO1407*BS1410)</f>
        <v>0.48749060227461727</v>
      </c>
      <c r="BZ1407" s="20"/>
      <c r="CA1407" s="11">
        <v>1</v>
      </c>
      <c r="CB1407" s="12">
        <v>0</v>
      </c>
      <c r="CC1407" s="13">
        <v>0</v>
      </c>
      <c r="CD1407" s="40">
        <f t="shared" ref="CD1407" si="14896">-1/($CB$4*$B1407)</f>
        <v>-0.56178102562114718</v>
      </c>
      <c r="CE1407" s="20"/>
      <c r="CF1407" s="1">
        <f t="shared" ref="CF1407" si="14897">BV1407*CA1407+BX1407*CA1410-BW1407*CB1407-BY1407*CB1410</f>
        <v>-0.66008794086749845</v>
      </c>
      <c r="CG1407" s="4">
        <f t="shared" ref="CG1407" si="14898">(BV1407*CB1407+BW1407*CA1407+BX1407*CB1410+BY1407*CA1410)</f>
        <v>0</v>
      </c>
      <c r="CH1407" s="2">
        <f t="shared" ref="CH1407" si="14899">BV1407*CC1407+BX1407*CC1410-BW1407*CD1407-BY1407*CD1410</f>
        <v>0</v>
      </c>
      <c r="CI1407" s="3">
        <f t="shared" ref="CI1407" si="14900">(BV1407*CD1407+BW1407*CC1407+BX1407*CD1410+BY1407*CC1410)</f>
        <v>0.85831548269531166</v>
      </c>
      <c r="CJ1407" s="28"/>
      <c r="CK1407" s="11">
        <v>1</v>
      </c>
      <c r="CL1407" s="12">
        <v>0</v>
      </c>
      <c r="CM1407" s="13">
        <v>0</v>
      </c>
      <c r="CN1407" s="14">
        <v>0</v>
      </c>
      <c r="CP1407" s="1">
        <f t="shared" ref="CP1407" si="14901">CF1407*CK1407+CH1407*CK1410-CG1407*CL1407-CI1407*CL1410</f>
        <v>-0.66008794086749845</v>
      </c>
      <c r="CQ1407" s="4">
        <f t="shared" ref="CQ1407" si="14902">(CF1407*CL1407+CG1407*CK1407+CH1407*CL1410+CI1407*CK1410)</f>
        <v>0.85831548269531166</v>
      </c>
      <c r="CR1407" s="2">
        <f t="shared" ref="CR1407" si="14903">CF1407*CM1407+CH1407*CM1410-CG1407*CN1407-CI1407*CN1410</f>
        <v>0</v>
      </c>
      <c r="CS1407" s="3">
        <f t="shared" ref="CS1407" si="14904">(CF1407*CN1407+CG1407*CM1407+CH1407*CN1410+CI1407*CM1410)</f>
        <v>0.85831548269531166</v>
      </c>
      <c r="CU1407" s="29">
        <f t="shared" ref="CU1407" si="14905">20*LOG(((1+$CL$4)/$CL$4)/((CP1407+CP1410)^2+(CQ1407+CQ1410)^2)^0.5)</f>
        <v>-4.3594530475901394E-2</v>
      </c>
      <c r="CW1407" s="51">
        <f t="shared" ref="CW1407" si="14906">((CP1407^2+CQ1407^2)^0.5)/((CP1410^2+CQ1410^2)^0.5)</f>
        <v>1.1622481807646539</v>
      </c>
    </row>
    <row r="1408" spans="1:101" ht="18" customHeight="1" thickBot="1">
      <c r="D1408" s="11"/>
      <c r="E1408" s="13"/>
      <c r="F1408" s="13"/>
      <c r="G1408" s="15"/>
      <c r="H1408" s="10"/>
      <c r="I1408" s="11"/>
      <c r="J1408" s="13"/>
      <c r="K1408" s="13"/>
      <c r="L1408" s="15"/>
      <c r="N1408" s="5"/>
      <c r="Q1408" s="6"/>
      <c r="S1408" s="11"/>
      <c r="T1408" s="13"/>
      <c r="U1408" s="13"/>
      <c r="V1408" s="15"/>
      <c r="W1408" s="20"/>
      <c r="X1408" s="5"/>
      <c r="AA1408" s="6"/>
      <c r="AB1408" s="20"/>
      <c r="AC1408" s="11"/>
      <c r="AD1408" s="13"/>
      <c r="AE1408" s="13"/>
      <c r="AF1408" s="15"/>
      <c r="AG1408" s="20"/>
      <c r="AH1408" s="5"/>
      <c r="AK1408" s="6"/>
      <c r="AL1408" s="20"/>
      <c r="AM1408" s="11"/>
      <c r="AN1408" s="13"/>
      <c r="AO1408" s="13"/>
      <c r="AP1408" s="15"/>
      <c r="AR1408" s="5"/>
      <c r="AU1408" s="6"/>
      <c r="AW1408" s="11"/>
      <c r="AX1408" s="13"/>
      <c r="AY1408" s="13"/>
      <c r="AZ1408" s="15"/>
      <c r="BA1408" s="20"/>
      <c r="BB1408" s="5"/>
      <c r="BE1408" s="6"/>
      <c r="BG1408" s="11"/>
      <c r="BH1408" s="13"/>
      <c r="BI1408" s="13"/>
      <c r="BJ1408" s="15"/>
      <c r="BL1408" s="5"/>
      <c r="BO1408" s="6"/>
      <c r="BQ1408" s="11"/>
      <c r="BR1408" s="13"/>
      <c r="BS1408" s="13"/>
      <c r="BT1408" s="15"/>
      <c r="BU1408" s="20"/>
      <c r="BV1408" s="5"/>
      <c r="BY1408" s="6"/>
      <c r="CA1408" s="11"/>
      <c r="CB1408" s="13"/>
      <c r="CC1408" s="13"/>
      <c r="CD1408" s="15"/>
      <c r="CF1408" s="5"/>
      <c r="CI1408" s="6"/>
      <c r="CK1408" s="11"/>
      <c r="CL1408" s="13"/>
      <c r="CM1408" s="13"/>
      <c r="CN1408" s="15"/>
      <c r="CP1408" s="5"/>
      <c r="CS1408" s="6"/>
      <c r="CW1408" s="52"/>
    </row>
    <row r="1409" spans="1:101" ht="18" customHeight="1" thickBot="1">
      <c r="D1409" s="11" t="s">
        <v>6</v>
      </c>
      <c r="E1409" s="13"/>
      <c r="F1409" s="13" t="s">
        <v>7</v>
      </c>
      <c r="G1409" s="15"/>
      <c r="H1409" s="10"/>
      <c r="I1409" s="11" t="s">
        <v>8</v>
      </c>
      <c r="J1409" s="13"/>
      <c r="K1409" s="13" t="s">
        <v>9</v>
      </c>
      <c r="L1409" s="15"/>
      <c r="N1409" s="251" t="s">
        <v>26</v>
      </c>
      <c r="O1409" s="252"/>
      <c r="P1409" s="253" t="s">
        <v>27</v>
      </c>
      <c r="Q1409" s="254"/>
      <c r="S1409" s="11" t="s">
        <v>13</v>
      </c>
      <c r="T1409" s="13"/>
      <c r="U1409" s="13" t="s">
        <v>14</v>
      </c>
      <c r="V1409" s="15"/>
      <c r="W1409" s="20"/>
      <c r="X1409" s="251" t="s">
        <v>26</v>
      </c>
      <c r="Y1409" s="252"/>
      <c r="Z1409" s="253" t="s">
        <v>27</v>
      </c>
      <c r="AA1409" s="254"/>
      <c r="AB1409" s="20"/>
      <c r="AC1409" s="11" t="s">
        <v>8</v>
      </c>
      <c r="AD1409" s="13"/>
      <c r="AE1409" s="13" t="s">
        <v>9</v>
      </c>
      <c r="AF1409" s="15"/>
      <c r="AG1409" s="20"/>
      <c r="AH1409" s="251" t="s">
        <v>26</v>
      </c>
      <c r="AI1409" s="252"/>
      <c r="AJ1409" s="253" t="s">
        <v>27</v>
      </c>
      <c r="AK1409" s="254"/>
      <c r="AL1409" s="20"/>
      <c r="AM1409" s="11" t="s">
        <v>13</v>
      </c>
      <c r="AN1409" s="13"/>
      <c r="AO1409" s="13" t="s">
        <v>14</v>
      </c>
      <c r="AP1409" s="15"/>
      <c r="AR1409" s="251" t="s">
        <v>26</v>
      </c>
      <c r="AS1409" s="252"/>
      <c r="AT1409" s="253" t="s">
        <v>27</v>
      </c>
      <c r="AU1409" s="254"/>
      <c r="AV1409" s="36"/>
      <c r="AW1409" s="11" t="s">
        <v>8</v>
      </c>
      <c r="AX1409" s="13"/>
      <c r="AY1409" s="13" t="s">
        <v>9</v>
      </c>
      <c r="AZ1409" s="15"/>
      <c r="BA1409" s="20"/>
      <c r="BB1409" s="251" t="s">
        <v>26</v>
      </c>
      <c r="BC1409" s="252"/>
      <c r="BD1409" s="253" t="s">
        <v>27</v>
      </c>
      <c r="BE1409" s="254"/>
      <c r="BF1409" s="36"/>
      <c r="BG1409" s="11" t="s">
        <v>13</v>
      </c>
      <c r="BH1409" s="13"/>
      <c r="BI1409" s="13" t="s">
        <v>14</v>
      </c>
      <c r="BJ1409" s="15"/>
      <c r="BK1409" s="36"/>
      <c r="BL1409" s="251" t="s">
        <v>26</v>
      </c>
      <c r="BM1409" s="252"/>
      <c r="BN1409" s="253" t="s">
        <v>27</v>
      </c>
      <c r="BO1409" s="254"/>
      <c r="BP1409" s="36"/>
      <c r="BQ1409" s="11" t="s">
        <v>8</v>
      </c>
      <c r="BR1409" s="13"/>
      <c r="BS1409" s="13" t="s">
        <v>9</v>
      </c>
      <c r="BT1409" s="15"/>
      <c r="BU1409" s="20"/>
      <c r="BV1409" s="251" t="s">
        <v>26</v>
      </c>
      <c r="BW1409" s="252"/>
      <c r="BX1409" s="253" t="s">
        <v>27</v>
      </c>
      <c r="BY1409" s="254"/>
      <c r="BZ1409" s="36"/>
      <c r="CA1409" s="11" t="s">
        <v>13</v>
      </c>
      <c r="CB1409" s="13"/>
      <c r="CC1409" s="13" t="s">
        <v>14</v>
      </c>
      <c r="CD1409" s="15"/>
      <c r="CE1409" s="36"/>
      <c r="CF1409" s="251" t="s">
        <v>26</v>
      </c>
      <c r="CG1409" s="252"/>
      <c r="CH1409" s="253" t="s">
        <v>27</v>
      </c>
      <c r="CI1409" s="254"/>
      <c r="CK1409" s="11" t="s">
        <v>28</v>
      </c>
      <c r="CL1409" s="13"/>
      <c r="CM1409" s="13" t="s">
        <v>29</v>
      </c>
      <c r="CN1409" s="15"/>
      <c r="CP1409" s="251" t="s">
        <v>26</v>
      </c>
      <c r="CQ1409" s="252"/>
      <c r="CR1409" s="253" t="s">
        <v>27</v>
      </c>
      <c r="CS1409" s="254"/>
      <c r="CU1409" s="38" t="s">
        <v>37</v>
      </c>
      <c r="CW1409" s="53" t="s">
        <v>45</v>
      </c>
    </row>
    <row r="1410" spans="1:101" ht="18" customHeight="1" thickTop="1" thickBot="1">
      <c r="D1410" s="16">
        <v>0</v>
      </c>
      <c r="E1410" s="17">
        <v>0</v>
      </c>
      <c r="F1410" s="18">
        <v>1</v>
      </c>
      <c r="G1410" s="19">
        <v>0</v>
      </c>
      <c r="H1410" s="10"/>
      <c r="I1410" s="16">
        <v>0</v>
      </c>
      <c r="J1410" s="17">
        <f t="shared" ref="J1410" si="14907">-1/($J$4*$B1407)</f>
        <v>-0.78169764404147057</v>
      </c>
      <c r="K1410" s="18">
        <v>1</v>
      </c>
      <c r="L1410" s="19">
        <v>0</v>
      </c>
      <c r="N1410" s="1">
        <f t="shared" ref="N1410" si="14908">D1410*I1407+F1410*I1410-E1410*J1407-G1410*J1410</f>
        <v>0</v>
      </c>
      <c r="O1410" s="4">
        <f t="shared" ref="O1410" si="14909">(D1410*J1407+E1410*I1407+F1410*J1410+G1410*I1410)</f>
        <v>-0.78169764404147057</v>
      </c>
      <c r="P1410" s="2">
        <f t="shared" ref="P1410" si="14910">D1410*K1407+F1410*K1410-E1410*L1407-G1410*L1410</f>
        <v>1</v>
      </c>
      <c r="Q1410" s="3">
        <f t="shared" ref="Q1410" si="14911">(D1410*L1407+E1410*K1407+F1410*L1410+G1410*K1410)</f>
        <v>0</v>
      </c>
      <c r="S1410" s="16">
        <v>0</v>
      </c>
      <c r="T1410" s="17">
        <v>0</v>
      </c>
      <c r="U1410" s="18">
        <v>1</v>
      </c>
      <c r="V1410" s="19">
        <v>0</v>
      </c>
      <c r="W1410" s="20"/>
      <c r="X1410" s="1">
        <f t="shared" ref="X1410" si="14912">N1410*S1407+P1410*S1410-O1410*T1407-Q1410*T1410</f>
        <v>0</v>
      </c>
      <c r="Y1410" s="4">
        <f t="shared" ref="Y1410" si="14913">(N1410*T1407+O1410*S1407+P1410*T1410+Q1410*S1410)</f>
        <v>-0.78169764404147057</v>
      </c>
      <c r="Z1410" s="2">
        <f t="shared" ref="Z1410" si="14914">N1410*U1407+P1410*U1410-O1410*V1407-Q1410*V1410</f>
        <v>0.16093911982444753</v>
      </c>
      <c r="AA1410" s="3">
        <f t="shared" ref="AA1410" si="14915">(N1410*V1407+O1410*U1407+P1410*V1410+Q1410*U1410)</f>
        <v>0</v>
      </c>
      <c r="AB1410" s="20"/>
      <c r="AC1410" s="16">
        <v>0</v>
      </c>
      <c r="AD1410" s="17">
        <f t="shared" ref="AD1410" si="14916">-1/($AD$4*$B1407)</f>
        <v>-0.89305170054904826</v>
      </c>
      <c r="AE1410" s="18">
        <v>1</v>
      </c>
      <c r="AF1410" s="19">
        <v>0</v>
      </c>
      <c r="AG1410" s="20"/>
      <c r="AH1410" s="1">
        <f t="shared" ref="AH1410" si="14917">X1410*AC1407+Z1410*AC1410-Y1410*AD1407-AA1410*AD1410</f>
        <v>0</v>
      </c>
      <c r="AI1410" s="4">
        <f t="shared" ref="AI1410" si="14918">(X1410*AD1407+Y1410*AC1407+Z1410*AD1410+AA1410*AC1410)</f>
        <v>-0.92542459868556048</v>
      </c>
      <c r="AJ1410" s="2">
        <f t="shared" ref="AJ1410" si="14919">X1410*AE1407+Z1410*AE1410-Y1410*AF1407-AA1410*AF1410</f>
        <v>0.16093911982444753</v>
      </c>
      <c r="AK1410" s="3">
        <f t="shared" ref="AK1410" si="14920">(X1410*AF1407+Y1410*AE1407+Z1410*AF1410+AA1410*AE1410)</f>
        <v>0</v>
      </c>
      <c r="AL1410" s="20"/>
      <c r="AM1410" s="16">
        <v>0</v>
      </c>
      <c r="AN1410" s="17">
        <v>0</v>
      </c>
      <c r="AO1410" s="18">
        <v>1</v>
      </c>
      <c r="AP1410" s="19">
        <v>0</v>
      </c>
      <c r="AR1410" s="1">
        <f t="shared" ref="AR1410" si="14921">AH1410*AM1407+AJ1410*AM1410-AI1410*AN1407-AK1410*AN1410</f>
        <v>0</v>
      </c>
      <c r="AS1410" s="4">
        <f t="shared" ref="AS1410" si="14922">(AH1410*AN1407+AI1410*AM1407+AJ1410*AN1410+AK1410*AM1410)</f>
        <v>-0.92542459868556048</v>
      </c>
      <c r="AT1410" s="2">
        <f t="shared" ref="AT1410" si="14923">AH1410*AO1407+AJ1410*AO1410-AI1410*AP1407-AK1410*AP1410</f>
        <v>-0.87135012618667662</v>
      </c>
      <c r="AU1410" s="3">
        <f t="shared" ref="AU1410" si="14924">(AH1410*AP1407+AI1410*AO1407+AJ1410*AP1410+AK1410*AO1410)</f>
        <v>0</v>
      </c>
      <c r="AV1410" s="20"/>
      <c r="AW1410" s="16">
        <v>0</v>
      </c>
      <c r="AX1410" s="17">
        <f t="shared" ref="AX1410" si="14925">-1/($AX$4*$B1407)</f>
        <v>-0.89305170054904826</v>
      </c>
      <c r="AY1410" s="18">
        <v>1</v>
      </c>
      <c r="AZ1410" s="19">
        <v>0</v>
      </c>
      <c r="BA1410" s="20"/>
      <c r="BB1410" s="1">
        <f t="shared" ref="BB1410" si="14926">AR1410*AW1407+AT1410*AW1410-AS1410*AX1407-AU1410*AX1410</f>
        <v>0</v>
      </c>
      <c r="BC1410" s="4">
        <f t="shared" ref="BC1410" si="14927">(AR1410*AX1407+AS1410*AW1407+AT1410*AX1410+AU1410*AW1410)</f>
        <v>-0.14726388672092117</v>
      </c>
      <c r="BD1410" s="2">
        <f t="shared" ref="BD1410" si="14928">AR1410*AY1407+AT1410*AY1410-AS1410*AZ1407-AU1410*AZ1410</f>
        <v>-0.87135012618667662</v>
      </c>
      <c r="BE1410" s="3">
        <f t="shared" ref="BE1410" si="14929">(AR1410*AZ1407+AS1410*AY1407+AT1410*AZ1410+AU1410*AY1410)</f>
        <v>0</v>
      </c>
      <c r="BF1410" s="20"/>
      <c r="BG1410" s="16">
        <v>0</v>
      </c>
      <c r="BH1410" s="17">
        <v>0</v>
      </c>
      <c r="BI1410" s="18">
        <v>1</v>
      </c>
      <c r="BJ1410" s="19">
        <v>0</v>
      </c>
      <c r="BK1410" s="20"/>
      <c r="BL1410" s="1">
        <f t="shared" ref="BL1410" si="14930">BB1410*BG1407+BD1410*BG1410-BC1410*BH1407-BE1410*BH1410</f>
        <v>0</v>
      </c>
      <c r="BM1410" s="4">
        <f t="shared" ref="BM1410" si="14931">(BB1410*BH1407+BC1410*BG1407+BD1410*BH1410+BE1410*BG1410)</f>
        <v>-0.14726388672092117</v>
      </c>
      <c r="BN1410" s="2">
        <f t="shared" ref="BN1410" si="14932">BB1410*BI1407+BD1410*BI1410-BC1410*BJ1407-BE1410*BJ1410</f>
        <v>-1.029420663244063</v>
      </c>
      <c r="BO1410" s="3">
        <f t="shared" ref="BO1410" si="14933">(BB1410*BJ1407+BC1410*BI1407+BD1410*BJ1410+BE1410*BI1410)</f>
        <v>0</v>
      </c>
      <c r="BP1410" s="20"/>
      <c r="BQ1410" s="16">
        <v>0</v>
      </c>
      <c r="BR1410" s="17">
        <f t="shared" ref="BR1410" si="14934">-1/($BR$4*$B1407)</f>
        <v>-0.78169764404147057</v>
      </c>
      <c r="BS1410" s="18">
        <v>1</v>
      </c>
      <c r="BT1410" s="19">
        <v>0</v>
      </c>
      <c r="BU1410" s="20"/>
      <c r="BV1410" s="1">
        <f t="shared" ref="BV1410" si="14935">BL1410*BQ1407+BN1410*BQ1410-BM1410*BR1407-BO1410*BR1410</f>
        <v>0</v>
      </c>
      <c r="BW1410" s="4">
        <f t="shared" ref="BW1410" si="14936">(BL1410*BR1407+BM1410*BQ1407+BN1410*BR1410+BO1410*BQ1410)</f>
        <v>0.65743182046457094</v>
      </c>
      <c r="BX1410" s="2">
        <f t="shared" ref="BX1410" si="14937">BL1410*BS1407+BN1410*BS1410-BM1410*BT1407-BO1410*BT1410</f>
        <v>-1.029420663244063</v>
      </c>
      <c r="BY1410" s="3">
        <f t="shared" ref="BY1410" si="14938">(BL1410*BT1407+BM1410*BS1407+BN1410*BT1410+BO1410*BS1410)</f>
        <v>0</v>
      </c>
      <c r="BZ1410" s="20"/>
      <c r="CA1410" s="16">
        <v>0</v>
      </c>
      <c r="CB1410" s="17">
        <v>0</v>
      </c>
      <c r="CC1410" s="18">
        <v>1</v>
      </c>
      <c r="CD1410" s="19">
        <v>0</v>
      </c>
      <c r="CE1410" s="20"/>
      <c r="CF1410" s="1">
        <f t="shared" ref="CF1410" si="14939">BV1410*CA1407+BX1410*CA1410-BW1410*CB1407-BY1410*CB1410</f>
        <v>0</v>
      </c>
      <c r="CG1410" s="4">
        <f t="shared" ref="CG1410" si="14940">(BV1410*CB1407+BW1410*CA1407+BX1410*CB1410+BY1410*CA1410)</f>
        <v>0.65743182046457094</v>
      </c>
      <c r="CH1410" s="2">
        <f t="shared" ref="CH1410" si="14941">BV1410*CC1407+BX1410*CC1410-BW1410*CD1407-BY1410*CD1410</f>
        <v>-0.66008794086749845</v>
      </c>
      <c r="CI1410" s="3">
        <f t="shared" ref="CI1410" si="14942">(BV1410*CD1407+BW1410*CC1407+BX1410*CD1410+BY1410*CC1410)</f>
        <v>0</v>
      </c>
      <c r="CK1410" s="16">
        <f t="shared" ref="CK1410" si="14943">1/$CL$4</f>
        <v>1</v>
      </c>
      <c r="CL1410" s="17">
        <v>0</v>
      </c>
      <c r="CM1410" s="18">
        <v>1</v>
      </c>
      <c r="CN1410" s="19">
        <v>0</v>
      </c>
      <c r="CP1410" s="1">
        <f t="shared" ref="CP1410" si="14944">CF1410*CK1407+CH1410*CK1410-CG1410*CL1407-CI1410*CL1410</f>
        <v>-0.66008794086749845</v>
      </c>
      <c r="CQ1410" s="4">
        <f t="shared" ref="CQ1410" si="14945">(CF1410*CL1407+CG1410*CK1407+CH1410*CL1410+CI1410*CK1410)</f>
        <v>0.65743182046457094</v>
      </c>
      <c r="CR1410" s="2">
        <f t="shared" ref="CR1410" si="14946">CF1410*CM1407+CH1410*CM1410-CG1410*CN1407-CI1410*CN1410</f>
        <v>-0.66008794086749845</v>
      </c>
      <c r="CS1410" s="3">
        <f t="shared" ref="CS1410" si="14947">(CF1410*CN1407+CG1410*CM1407+CH1410*CN1410+CI1410*CM1410)</f>
        <v>0</v>
      </c>
      <c r="CU1410" s="39">
        <f t="shared" ref="CU1410" si="14948">(180/PI())*ATAN(-1*(CQ1407/CP1407))</f>
        <v>52.437897980022711</v>
      </c>
      <c r="CW1410" s="54">
        <f t="shared" ref="CW1410" si="14949">20*LOG(((1-(10^(CU1407/20)^2)*(1-((1-CW1407)/(1+CW1407))^2))^0.5))</f>
        <v>-18.079322584342375</v>
      </c>
    </row>
    <row r="1411" spans="1:101" ht="18" customHeight="1">
      <c r="E1411" s="20"/>
      <c r="F1411" s="20"/>
      <c r="G1411" s="20"/>
      <c r="H1411" s="20"/>
      <c r="I1411" s="20"/>
      <c r="J1411" s="20"/>
      <c r="K1411" s="20"/>
      <c r="L1411" s="20"/>
      <c r="M1411" s="20"/>
      <c r="N1411" s="20"/>
      <c r="O1411" s="20"/>
      <c r="P1411" s="20"/>
      <c r="Q1411" s="20"/>
      <c r="R1411" s="20"/>
      <c r="S1411" s="20"/>
      <c r="T1411" s="20"/>
      <c r="U1411" s="20"/>
      <c r="V1411" s="20"/>
      <c r="W1411" s="20"/>
      <c r="X1411" s="20"/>
      <c r="Y1411" s="20"/>
      <c r="Z1411" s="20"/>
      <c r="AA1411" s="20"/>
      <c r="AB1411" s="30"/>
      <c r="AC1411" s="20"/>
      <c r="AD1411" s="20"/>
      <c r="AE1411" s="20"/>
      <c r="AF1411" s="20"/>
      <c r="AG1411" s="20"/>
      <c r="AH1411" s="20"/>
      <c r="AI1411" s="20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  <c r="BA1411" s="20"/>
      <c r="BB1411" s="20"/>
      <c r="BC1411" s="20"/>
      <c r="BD1411" s="20"/>
      <c r="BE1411" s="20"/>
      <c r="BF1411" s="20"/>
      <c r="BG1411" s="20"/>
      <c r="BH1411" s="20"/>
      <c r="BI1411" s="20"/>
      <c r="BJ1411" s="20"/>
      <c r="BK1411" s="20"/>
      <c r="BL1411" s="20"/>
      <c r="BM1411" s="20"/>
      <c r="BN1411" s="20"/>
      <c r="BO1411" s="20"/>
      <c r="BP1411" s="20"/>
      <c r="BQ1411" s="20"/>
      <c r="BR1411" s="20"/>
      <c r="BS1411" s="20"/>
      <c r="BT1411" s="20"/>
      <c r="BU1411" s="20"/>
      <c r="BV1411" s="20"/>
      <c r="BW1411" s="20"/>
      <c r="BX1411" s="20"/>
      <c r="BY1411" s="20"/>
      <c r="BZ1411" s="20"/>
      <c r="CA1411" s="20"/>
      <c r="CB1411" s="20"/>
      <c r="CC1411" s="20"/>
      <c r="CD1411" s="20"/>
      <c r="CE1411" s="20"/>
      <c r="CF1411" s="20"/>
      <c r="CG1411" s="20"/>
      <c r="CH1411" s="20"/>
      <c r="CI1411" s="20"/>
      <c r="CJ1411" s="20"/>
      <c r="CK1411" s="20"/>
      <c r="CL1411" s="20"/>
    </row>
    <row r="1412" spans="1:101" ht="18" customHeight="1"/>
    <row r="1413" spans="1:101" ht="18" customHeight="1" thickBot="1">
      <c r="A1413" s="23"/>
      <c r="B1413" s="23"/>
      <c r="C1413" s="23"/>
      <c r="D1413" s="20" t="s">
        <v>15</v>
      </c>
      <c r="E1413" s="20"/>
      <c r="F1413" s="20"/>
      <c r="G1413" s="20"/>
      <c r="H1413" s="20"/>
      <c r="I1413" s="20" t="s">
        <v>16</v>
      </c>
      <c r="J1413" s="20"/>
      <c r="K1413" s="20"/>
      <c r="L1413" s="20"/>
      <c r="M1413" s="23"/>
      <c r="N1413" s="23"/>
      <c r="O1413" s="24" t="s">
        <v>17</v>
      </c>
      <c r="P1413" s="23"/>
      <c r="Q1413" s="23"/>
      <c r="R1413" s="23"/>
      <c r="S1413" s="20"/>
      <c r="T1413" s="20" t="s">
        <v>18</v>
      </c>
      <c r="U1413" s="23"/>
      <c r="V1413" s="23"/>
      <c r="W1413" s="23"/>
      <c r="X1413" s="23"/>
      <c r="Y1413" s="24" t="s">
        <v>19</v>
      </c>
      <c r="Z1413" s="23"/>
      <c r="AA1413" s="23"/>
      <c r="AB1413" s="23"/>
      <c r="AC1413" s="24" t="s">
        <v>20</v>
      </c>
      <c r="AD1413" s="20"/>
      <c r="AE1413" s="20"/>
      <c r="AF1413" s="20"/>
      <c r="AG1413" s="20"/>
      <c r="AH1413" s="23"/>
      <c r="AI1413" s="24" t="s">
        <v>21</v>
      </c>
      <c r="AJ1413" s="23"/>
      <c r="AK1413" s="23"/>
      <c r="AL1413" s="20"/>
      <c r="AM1413" s="24" t="s">
        <v>31</v>
      </c>
      <c r="AN1413" s="20"/>
      <c r="AO1413" s="23"/>
      <c r="AP1413" s="23"/>
      <c r="AQ1413" s="23"/>
      <c r="AR1413" s="23"/>
      <c r="AS1413" s="24" t="s">
        <v>91</v>
      </c>
      <c r="AT1413" s="23"/>
      <c r="AU1413" s="23"/>
      <c r="AV1413" s="23"/>
      <c r="AW1413" s="24" t="s">
        <v>32</v>
      </c>
      <c r="AX1413" s="20"/>
      <c r="AY1413" s="20"/>
      <c r="AZ1413" s="20"/>
      <c r="BA1413" s="20"/>
      <c r="BB1413" s="23"/>
      <c r="BC1413" s="24" t="s">
        <v>22</v>
      </c>
      <c r="BD1413" s="23"/>
      <c r="BE1413" s="23"/>
      <c r="BF1413" s="23"/>
      <c r="BG1413" s="24" t="s">
        <v>33</v>
      </c>
      <c r="BH1413" s="20"/>
      <c r="BI1413" s="23"/>
      <c r="BJ1413" s="23"/>
      <c r="BK1413" s="23"/>
      <c r="BL1413" s="23"/>
      <c r="BM1413" s="24" t="s">
        <v>34</v>
      </c>
      <c r="BN1413" s="23"/>
      <c r="BO1413" s="23"/>
      <c r="BP1413" s="23"/>
      <c r="BQ1413" s="24" t="s">
        <v>89</v>
      </c>
      <c r="BR1413" s="20"/>
      <c r="BS1413" s="20"/>
      <c r="BT1413" s="20"/>
      <c r="BU1413" s="20"/>
      <c r="BV1413" s="23"/>
      <c r="BW1413" s="24" t="s">
        <v>35</v>
      </c>
      <c r="BX1413" s="23"/>
      <c r="BY1413" s="23"/>
      <c r="BZ1413" s="23"/>
      <c r="CA1413" s="24" t="s">
        <v>90</v>
      </c>
      <c r="CB1413" s="20"/>
      <c r="CC1413" s="23"/>
      <c r="CD1413" s="23"/>
      <c r="CE1413" s="23"/>
      <c r="CF1413" s="23"/>
      <c r="CG1413" s="24" t="s">
        <v>92</v>
      </c>
      <c r="CH1413" s="23"/>
      <c r="CI1413" s="23"/>
      <c r="CJ1413" s="23"/>
      <c r="CK1413" s="24" t="s">
        <v>36</v>
      </c>
      <c r="CL1413" s="24"/>
      <c r="CM1413" s="23"/>
      <c r="CN1413" s="23"/>
      <c r="CO1413" s="23"/>
      <c r="CP1413" s="23"/>
      <c r="CQ1413" s="24" t="s">
        <v>93</v>
      </c>
      <c r="CR1413" s="23"/>
      <c r="CS1413" s="23"/>
    </row>
    <row r="1414" spans="1:101" ht="18" customHeight="1" thickBot="1">
      <c r="A1414" s="23"/>
      <c r="B1414" s="33"/>
      <c r="C1414" s="23"/>
      <c r="D1414" s="7" t="s">
        <v>2</v>
      </c>
      <c r="E1414" s="8"/>
      <c r="F1414" s="8" t="s">
        <v>3</v>
      </c>
      <c r="G1414" s="9"/>
      <c r="H1414" s="10"/>
      <c r="I1414" s="7" t="s">
        <v>4</v>
      </c>
      <c r="J1414" s="8"/>
      <c r="K1414" s="8" t="s">
        <v>5</v>
      </c>
      <c r="L1414" s="9"/>
      <c r="M1414" s="23"/>
      <c r="N1414" s="251" t="s">
        <v>79</v>
      </c>
      <c r="O1414" s="252"/>
      <c r="P1414" s="253" t="s">
        <v>80</v>
      </c>
      <c r="Q1414" s="254"/>
      <c r="R1414" s="23"/>
      <c r="S1414" s="7" t="s">
        <v>11</v>
      </c>
      <c r="T1414" s="8"/>
      <c r="U1414" s="8" t="s">
        <v>12</v>
      </c>
      <c r="V1414" s="9"/>
      <c r="W1414" s="20"/>
      <c r="X1414" s="251" t="s">
        <v>79</v>
      </c>
      <c r="Y1414" s="252"/>
      <c r="Z1414" s="253" t="s">
        <v>80</v>
      </c>
      <c r="AA1414" s="254"/>
      <c r="AB1414" s="20"/>
      <c r="AC1414" s="7" t="s">
        <v>4</v>
      </c>
      <c r="AD1414" s="8"/>
      <c r="AE1414" s="8" t="s">
        <v>5</v>
      </c>
      <c r="AF1414" s="9"/>
      <c r="AG1414" s="20"/>
      <c r="AH1414" s="251" t="s">
        <v>0</v>
      </c>
      <c r="AI1414" s="252"/>
      <c r="AJ1414" s="253" t="s">
        <v>1</v>
      </c>
      <c r="AK1414" s="254"/>
      <c r="AL1414" s="20"/>
      <c r="AM1414" s="7" t="s">
        <v>11</v>
      </c>
      <c r="AN1414" s="8"/>
      <c r="AO1414" s="8" t="s">
        <v>12</v>
      </c>
      <c r="AP1414" s="9"/>
      <c r="AQ1414" s="23"/>
      <c r="AR1414" s="251" t="s">
        <v>0</v>
      </c>
      <c r="AS1414" s="252"/>
      <c r="AT1414" s="253" t="s">
        <v>1</v>
      </c>
      <c r="AU1414" s="254"/>
      <c r="AV1414" s="36"/>
      <c r="AW1414" s="7" t="s">
        <v>4</v>
      </c>
      <c r="AX1414" s="8"/>
      <c r="AY1414" s="8" t="s">
        <v>5</v>
      </c>
      <c r="AZ1414" s="9"/>
      <c r="BA1414" s="20"/>
      <c r="BB1414" s="251" t="s">
        <v>0</v>
      </c>
      <c r="BC1414" s="252"/>
      <c r="BD1414" s="253" t="s">
        <v>1</v>
      </c>
      <c r="BE1414" s="254"/>
      <c r="BF1414" s="36"/>
      <c r="BG1414" s="7" t="s">
        <v>11</v>
      </c>
      <c r="BH1414" s="8"/>
      <c r="BI1414" s="8" t="s">
        <v>12</v>
      </c>
      <c r="BJ1414" s="9"/>
      <c r="BK1414" s="36"/>
      <c r="BL1414" s="251" t="s">
        <v>0</v>
      </c>
      <c r="BM1414" s="252"/>
      <c r="BN1414" s="253" t="s">
        <v>1</v>
      </c>
      <c r="BO1414" s="254"/>
      <c r="BP1414" s="36"/>
      <c r="BQ1414" s="7" t="s">
        <v>4</v>
      </c>
      <c r="BR1414" s="8"/>
      <c r="BS1414" s="8" t="s">
        <v>5</v>
      </c>
      <c r="BT1414" s="9"/>
      <c r="BU1414" s="20"/>
      <c r="BV1414" s="251" t="s">
        <v>0</v>
      </c>
      <c r="BW1414" s="252"/>
      <c r="BX1414" s="253" t="s">
        <v>1</v>
      </c>
      <c r="BY1414" s="254"/>
      <c r="BZ1414" s="36"/>
      <c r="CA1414" s="7" t="s">
        <v>11</v>
      </c>
      <c r="CB1414" s="8"/>
      <c r="CC1414" s="8" t="s">
        <v>12</v>
      </c>
      <c r="CD1414" s="9"/>
      <c r="CE1414" s="36"/>
      <c r="CF1414" s="251" t="s">
        <v>0</v>
      </c>
      <c r="CG1414" s="252"/>
      <c r="CH1414" s="253" t="s">
        <v>1</v>
      </c>
      <c r="CI1414" s="254"/>
      <c r="CJ1414" s="23"/>
      <c r="CK1414" s="7" t="s">
        <v>23</v>
      </c>
      <c r="CL1414" s="8"/>
      <c r="CM1414" s="8" t="s">
        <v>24</v>
      </c>
      <c r="CN1414" s="9"/>
      <c r="CO1414" s="23"/>
      <c r="CP1414" s="251" t="s">
        <v>0</v>
      </c>
      <c r="CQ1414" s="252"/>
      <c r="CR1414" s="253" t="s">
        <v>1</v>
      </c>
      <c r="CS1414" s="254"/>
      <c r="CU1414" s="26" t="s">
        <v>25</v>
      </c>
      <c r="CW1414" s="50" t="s">
        <v>44</v>
      </c>
    </row>
    <row r="1415" spans="1:101" ht="18" customHeight="1" thickTop="1" thickBot="1">
      <c r="B1415" s="34">
        <v>1.88</v>
      </c>
      <c r="D1415" s="11">
        <v>1</v>
      </c>
      <c r="E1415" s="12">
        <v>0</v>
      </c>
      <c r="F1415" s="13">
        <v>0</v>
      </c>
      <c r="G1415" s="40">
        <f t="shared" ref="G1415" si="14950">-1/($E$4*$B1415)</f>
        <v>-0.55879282867635394</v>
      </c>
      <c r="H1415" s="10"/>
      <c r="I1415" s="11">
        <v>1</v>
      </c>
      <c r="J1415" s="12">
        <v>0</v>
      </c>
      <c r="K1415" s="13">
        <v>0</v>
      </c>
      <c r="L1415" s="14">
        <v>0</v>
      </c>
      <c r="N1415" s="1">
        <f t="shared" ref="N1415" si="14951">D1415*I1415+F1415*I1418-E1415*J1415-G1415*J1418</f>
        <v>0.56551640400623127</v>
      </c>
      <c r="O1415" s="4">
        <f t="shared" ref="O1415" si="14952">(D1415*J1415+E1415*I1415+F1415*J1418+G1415*I1418)</f>
        <v>0</v>
      </c>
      <c r="P1415" s="2">
        <f t="shared" ref="P1415" si="14953">D1415*K1415+F1415*K1418-E1415*L1415-G1415*L1418</f>
        <v>0</v>
      </c>
      <c r="Q1415" s="3">
        <f t="shared" ref="Q1415" si="14954">(D1415*L1415+E1415*K1415+F1415*L1418+G1415*K1418)</f>
        <v>-0.55879282867635394</v>
      </c>
      <c r="S1415" s="11">
        <v>1</v>
      </c>
      <c r="T1415" s="12">
        <v>0</v>
      </c>
      <c r="U1415" s="13">
        <v>0</v>
      </c>
      <c r="V1415" s="40">
        <f t="shared" ref="V1415" si="14955">-1/($T$4*$B1415)</f>
        <v>-1.0676734115154984</v>
      </c>
      <c r="W1415" s="20"/>
      <c r="X1415" s="1">
        <f t="shared" ref="X1415" si="14956">N1415*S1415+P1415*S1418-O1415*T1415-Q1415*T1418</f>
        <v>0.56551640400623127</v>
      </c>
      <c r="Y1415" s="4">
        <f t="shared" ref="Y1415" si="14957">(N1415*T1415+O1415*S1415+P1415*T1418+Q1415*S1418)</f>
        <v>0</v>
      </c>
      <c r="Z1415" s="2">
        <f t="shared" ref="Z1415" si="14958">N1415*U1415+P1415*U1418-O1415*V1415-Q1415*V1418</f>
        <v>0</v>
      </c>
      <c r="AA1415" s="3">
        <f t="shared" ref="AA1415" si="14959">(N1415*V1415+O1415*U1415+P1415*V1418+Q1415*U1418)</f>
        <v>-1.1625796570096638</v>
      </c>
      <c r="AB1415" s="20"/>
      <c r="AC1415" s="11">
        <v>1</v>
      </c>
      <c r="AD1415" s="12">
        <v>0</v>
      </c>
      <c r="AE1415" s="13">
        <v>0</v>
      </c>
      <c r="AF1415" s="14">
        <v>0</v>
      </c>
      <c r="AG1415" s="20"/>
      <c r="AH1415" s="1">
        <f t="shared" ref="AH1415" si="14960">X1415*AC1415+Z1415*AC1418-Y1415*AD1415-AA1415*AD1418</f>
        <v>-0.46720476262638133</v>
      </c>
      <c r="AI1415" s="4">
        <f t="shared" ref="AI1415" si="14961">(X1415*AD1415+Y1415*AC1415+Z1415*AD1418+AA1415*AC1418)</f>
        <v>0</v>
      </c>
      <c r="AJ1415" s="2">
        <f t="shared" ref="AJ1415" si="14962">X1415*AE1415+Z1415*AE1418-Y1415*AF1415-AA1415*AF1418</f>
        <v>0</v>
      </c>
      <c r="AK1415" s="3">
        <f t="shared" ref="AK1415" si="14963">(X1415*AF1415+Y1415*AE1415+Z1415*AF1418+AA1415*AE1418)</f>
        <v>-1.1625796570096638</v>
      </c>
      <c r="AL1415" s="20"/>
      <c r="AM1415" s="11">
        <v>1</v>
      </c>
      <c r="AN1415" s="12">
        <v>0</v>
      </c>
      <c r="AO1415" s="13">
        <v>0</v>
      </c>
      <c r="AP1415" s="40">
        <f t="shared" ref="AP1415" si="14964">-1/($AN$4*$B1415)</f>
        <v>-1.1095429570651258</v>
      </c>
      <c r="AR1415" s="1">
        <f t="shared" ref="AR1415" si="14965">AH1415*AM1415+AJ1415*AM1418-AI1415*AN1415-AK1415*AN1418</f>
        <v>-0.46720476262638133</v>
      </c>
      <c r="AS1415" s="4">
        <f t="shared" ref="AS1415" si="14966">(AH1415*AN1415+AI1415*AM1415+AJ1415*AN1418+AK1415*AM1418)</f>
        <v>0</v>
      </c>
      <c r="AT1415" s="2">
        <f t="shared" ref="AT1415" si="14967">AH1415*AO1415+AJ1415*AO1418-AI1415*AP1415-AK1415*AP1418</f>
        <v>0</v>
      </c>
      <c r="AU1415" s="3">
        <f t="shared" ref="AU1415" si="14968">(AH1415*AP1415+AI1415*AO1415+AJ1415*AP1418+AK1415*AO1418)</f>
        <v>-0.64419590313027852</v>
      </c>
      <c r="AV1415" s="20"/>
      <c r="AW1415" s="11">
        <v>1</v>
      </c>
      <c r="AX1415" s="12">
        <v>0</v>
      </c>
      <c r="AY1415" s="13">
        <v>0</v>
      </c>
      <c r="AZ1415" s="14">
        <v>0</v>
      </c>
      <c r="BA1415" s="20"/>
      <c r="BB1415" s="1">
        <f t="shared" ref="BB1415" si="14969">AR1415*AW1415+AT1415*AW1418-AS1415*AX1415-AU1415*AX1418</f>
        <v>-1.039444901707983</v>
      </c>
      <c r="BC1415" s="4">
        <f t="shared" ref="BC1415" si="14970">(AR1415*AX1415+AS1415*AW1415+AT1415*AX1418+AU1415*AW1418)</f>
        <v>0</v>
      </c>
      <c r="BD1415" s="2">
        <f t="shared" ref="BD1415" si="14971">AR1415*AY1415+AT1415*AY1418-AS1415*AZ1415-AU1415*AZ1418</f>
        <v>0</v>
      </c>
      <c r="BE1415" s="3">
        <f t="shared" ref="BE1415" si="14972">(AR1415*AZ1415+AS1415*AY1415+AT1415*AZ1418+AU1415*AY1418)</f>
        <v>-0.64419590313027852</v>
      </c>
      <c r="BF1415" s="20"/>
      <c r="BG1415" s="11">
        <v>1</v>
      </c>
      <c r="BH1415" s="12">
        <v>0</v>
      </c>
      <c r="BI1415" s="13">
        <v>0</v>
      </c>
      <c r="BJ1415" s="40">
        <f t="shared" ref="BJ1415" si="14973">-1/($BH$4*$B1415)</f>
        <v>-1.0676734115154984</v>
      </c>
      <c r="BK1415" s="20"/>
      <c r="BL1415" s="1">
        <f t="shared" ref="BL1415" si="14974">BB1415*BG1415+BD1415*BG1418-BC1415*BH1415-BE1415*BH1418</f>
        <v>-1.039444901707983</v>
      </c>
      <c r="BM1415" s="4">
        <f t="shared" ref="BM1415" si="14975">(BB1415*BH1415+BC1415*BG1415+BD1415*BH1418+BE1415*BG1418)</f>
        <v>0</v>
      </c>
      <c r="BN1415" s="2">
        <f t="shared" ref="BN1415" si="14976">BB1415*BI1415+BD1415*BI1418-BC1415*BJ1415-BE1415*BJ1418</f>
        <v>0</v>
      </c>
      <c r="BO1415" s="3">
        <f t="shared" ref="BO1415" si="14977">(BB1415*BJ1415+BC1415*BI1415+BD1415*BJ1418+BE1415*BI1418)</f>
        <v>0.46559178115867572</v>
      </c>
      <c r="BP1415" s="20"/>
      <c r="BQ1415" s="11">
        <v>1</v>
      </c>
      <c r="BR1415" s="12">
        <v>0</v>
      </c>
      <c r="BS1415" s="13">
        <v>0</v>
      </c>
      <c r="BT1415" s="14">
        <v>0</v>
      </c>
      <c r="BU1415" s="20"/>
      <c r="BV1415" s="1">
        <f t="shared" ref="BV1415" si="14978">BL1415*BQ1415+BN1415*BQ1418-BM1415*BR1415-BO1415*BR1418</f>
        <v>-0.67742881817637002</v>
      </c>
      <c r="BW1415" s="4">
        <f t="shared" ref="BW1415" si="14979">(BL1415*BR1415+BM1415*BQ1415+BN1415*BR1418+BO1415*BQ1418)</f>
        <v>0</v>
      </c>
      <c r="BX1415" s="2">
        <f t="shared" ref="BX1415" si="14980">BL1415*BS1415+BN1415*BS1418-BM1415*BT1415-BO1415*BT1418</f>
        <v>0</v>
      </c>
      <c r="BY1415" s="3">
        <f t="shared" ref="BY1415" si="14981">(BL1415*BT1415+BM1415*BS1415+BN1415*BT1418+BO1415*BS1418)</f>
        <v>0.46559178115867572</v>
      </c>
      <c r="BZ1415" s="20"/>
      <c r="CA1415" s="11">
        <v>1</v>
      </c>
      <c r="CB1415" s="12">
        <v>0</v>
      </c>
      <c r="CC1415" s="13">
        <v>0</v>
      </c>
      <c r="CD1415" s="40">
        <f t="shared" ref="CD1415" si="14982">-1/($CB$4*$B1415)</f>
        <v>-0.55879282867635394</v>
      </c>
      <c r="CE1415" s="20"/>
      <c r="CF1415" s="1">
        <f t="shared" ref="CF1415" si="14983">BV1415*CA1415+BX1415*CA1418-BW1415*CB1415-BY1415*CB1418</f>
        <v>-0.67742881817637002</v>
      </c>
      <c r="CG1415" s="4">
        <f t="shared" ref="CG1415" si="14984">(BV1415*CB1415+BW1415*CA1415+BX1415*CB1418+BY1415*CA1418)</f>
        <v>0</v>
      </c>
      <c r="CH1415" s="2">
        <f t="shared" ref="CH1415" si="14985">BV1415*CC1415+BX1415*CC1418-BW1415*CD1415-BY1415*CD1418</f>
        <v>0</v>
      </c>
      <c r="CI1415" s="3">
        <f t="shared" ref="CI1415" si="14986">(BV1415*CD1415+BW1415*CC1415+BX1415*CD1418+BY1415*CC1418)</f>
        <v>0.84413414669432896</v>
      </c>
      <c r="CJ1415" s="28"/>
      <c r="CK1415" s="11">
        <v>1</v>
      </c>
      <c r="CL1415" s="12">
        <v>0</v>
      </c>
      <c r="CM1415" s="13">
        <v>0</v>
      </c>
      <c r="CN1415" s="14">
        <v>0</v>
      </c>
      <c r="CP1415" s="1">
        <f t="shared" ref="CP1415" si="14987">CF1415*CK1415+CH1415*CK1418-CG1415*CL1415-CI1415*CL1418</f>
        <v>-0.67742881817637002</v>
      </c>
      <c r="CQ1415" s="4">
        <f t="shared" ref="CQ1415" si="14988">(CF1415*CL1415+CG1415*CK1415+CH1415*CL1418+CI1415*CK1418)</f>
        <v>0.84413414669432896</v>
      </c>
      <c r="CR1415" s="2">
        <f t="shared" ref="CR1415" si="14989">CF1415*CM1415+CH1415*CM1418-CG1415*CN1415-CI1415*CN1418</f>
        <v>0</v>
      </c>
      <c r="CS1415" s="3">
        <f t="shared" ref="CS1415" si="14990">(CF1415*CN1415+CG1415*CM1415+CH1415*CN1418+CI1415*CM1418)</f>
        <v>0.84413414669432896</v>
      </c>
      <c r="CU1415" s="29">
        <f t="shared" ref="CU1415" si="14991">20*LOG(((1+$CL$4)/$CL$4)/((CP1415+CP1418)^2+(CQ1415+CQ1418)^2)^0.5)</f>
        <v>-4.4571643173960993E-2</v>
      </c>
      <c r="CW1415" s="51">
        <f t="shared" ref="CW1415" si="14992">((CP1415^2+CQ1415^2)^0.5)/((CP1418^2+CQ1418^2)^0.5)</f>
        <v>1.1605357412847424</v>
      </c>
    </row>
    <row r="1416" spans="1:101" ht="18" customHeight="1" thickBot="1">
      <c r="D1416" s="11"/>
      <c r="E1416" s="13"/>
      <c r="F1416" s="13"/>
      <c r="G1416" s="15"/>
      <c r="H1416" s="10"/>
      <c r="I1416" s="11"/>
      <c r="J1416" s="13"/>
      <c r="K1416" s="13"/>
      <c r="L1416" s="15"/>
      <c r="N1416" s="5"/>
      <c r="Q1416" s="6"/>
      <c r="S1416" s="11"/>
      <c r="T1416" s="13"/>
      <c r="U1416" s="13"/>
      <c r="V1416" s="15"/>
      <c r="W1416" s="20"/>
      <c r="X1416" s="5"/>
      <c r="AA1416" s="6"/>
      <c r="AB1416" s="20"/>
      <c r="AC1416" s="11"/>
      <c r="AD1416" s="13"/>
      <c r="AE1416" s="13"/>
      <c r="AF1416" s="15"/>
      <c r="AG1416" s="20"/>
      <c r="AH1416" s="5"/>
      <c r="AK1416" s="6"/>
      <c r="AL1416" s="20"/>
      <c r="AM1416" s="11"/>
      <c r="AN1416" s="13"/>
      <c r="AO1416" s="13"/>
      <c r="AP1416" s="15"/>
      <c r="AR1416" s="5"/>
      <c r="AU1416" s="6"/>
      <c r="AW1416" s="11"/>
      <c r="AX1416" s="13"/>
      <c r="AY1416" s="13"/>
      <c r="AZ1416" s="15"/>
      <c r="BA1416" s="20"/>
      <c r="BB1416" s="5"/>
      <c r="BE1416" s="6"/>
      <c r="BG1416" s="11"/>
      <c r="BH1416" s="13"/>
      <c r="BI1416" s="13"/>
      <c r="BJ1416" s="15"/>
      <c r="BL1416" s="5"/>
      <c r="BO1416" s="6"/>
      <c r="BQ1416" s="11"/>
      <c r="BR1416" s="13"/>
      <c r="BS1416" s="13"/>
      <c r="BT1416" s="15"/>
      <c r="BU1416" s="20"/>
      <c r="BV1416" s="5"/>
      <c r="BY1416" s="6"/>
      <c r="CA1416" s="11"/>
      <c r="CB1416" s="13"/>
      <c r="CC1416" s="13"/>
      <c r="CD1416" s="15"/>
      <c r="CF1416" s="5"/>
      <c r="CI1416" s="6"/>
      <c r="CK1416" s="11"/>
      <c r="CL1416" s="13"/>
      <c r="CM1416" s="13"/>
      <c r="CN1416" s="15"/>
      <c r="CP1416" s="5"/>
      <c r="CS1416" s="6"/>
      <c r="CW1416" s="52"/>
    </row>
    <row r="1417" spans="1:101" ht="18" customHeight="1" thickBot="1">
      <c r="D1417" s="11" t="s">
        <v>6</v>
      </c>
      <c r="E1417" s="13"/>
      <c r="F1417" s="13" t="s">
        <v>7</v>
      </c>
      <c r="G1417" s="15"/>
      <c r="H1417" s="10"/>
      <c r="I1417" s="11" t="s">
        <v>8</v>
      </c>
      <c r="J1417" s="13"/>
      <c r="K1417" s="13" t="s">
        <v>9</v>
      </c>
      <c r="L1417" s="15"/>
      <c r="N1417" s="251" t="s">
        <v>26</v>
      </c>
      <c r="O1417" s="252"/>
      <c r="P1417" s="253" t="s">
        <v>27</v>
      </c>
      <c r="Q1417" s="254"/>
      <c r="S1417" s="11" t="s">
        <v>13</v>
      </c>
      <c r="T1417" s="13"/>
      <c r="U1417" s="13" t="s">
        <v>14</v>
      </c>
      <c r="V1417" s="15"/>
      <c r="W1417" s="20"/>
      <c r="X1417" s="251" t="s">
        <v>26</v>
      </c>
      <c r="Y1417" s="252"/>
      <c r="Z1417" s="253" t="s">
        <v>27</v>
      </c>
      <c r="AA1417" s="254"/>
      <c r="AB1417" s="20"/>
      <c r="AC1417" s="11" t="s">
        <v>8</v>
      </c>
      <c r="AD1417" s="13"/>
      <c r="AE1417" s="13" t="s">
        <v>9</v>
      </c>
      <c r="AF1417" s="15"/>
      <c r="AG1417" s="20"/>
      <c r="AH1417" s="251" t="s">
        <v>26</v>
      </c>
      <c r="AI1417" s="252"/>
      <c r="AJ1417" s="253" t="s">
        <v>27</v>
      </c>
      <c r="AK1417" s="254"/>
      <c r="AL1417" s="20"/>
      <c r="AM1417" s="11" t="s">
        <v>13</v>
      </c>
      <c r="AN1417" s="13"/>
      <c r="AO1417" s="13" t="s">
        <v>14</v>
      </c>
      <c r="AP1417" s="15"/>
      <c r="AR1417" s="251" t="s">
        <v>26</v>
      </c>
      <c r="AS1417" s="252"/>
      <c r="AT1417" s="253" t="s">
        <v>27</v>
      </c>
      <c r="AU1417" s="254"/>
      <c r="AV1417" s="36"/>
      <c r="AW1417" s="11" t="s">
        <v>8</v>
      </c>
      <c r="AX1417" s="13"/>
      <c r="AY1417" s="13" t="s">
        <v>9</v>
      </c>
      <c r="AZ1417" s="15"/>
      <c r="BA1417" s="20"/>
      <c r="BB1417" s="251" t="s">
        <v>26</v>
      </c>
      <c r="BC1417" s="252"/>
      <c r="BD1417" s="253" t="s">
        <v>27</v>
      </c>
      <c r="BE1417" s="254"/>
      <c r="BF1417" s="36"/>
      <c r="BG1417" s="11" t="s">
        <v>13</v>
      </c>
      <c r="BH1417" s="13"/>
      <c r="BI1417" s="13" t="s">
        <v>14</v>
      </c>
      <c r="BJ1417" s="15"/>
      <c r="BK1417" s="36"/>
      <c r="BL1417" s="251" t="s">
        <v>26</v>
      </c>
      <c r="BM1417" s="252"/>
      <c r="BN1417" s="253" t="s">
        <v>27</v>
      </c>
      <c r="BO1417" s="254"/>
      <c r="BP1417" s="36"/>
      <c r="BQ1417" s="11" t="s">
        <v>8</v>
      </c>
      <c r="BR1417" s="13"/>
      <c r="BS1417" s="13" t="s">
        <v>9</v>
      </c>
      <c r="BT1417" s="15"/>
      <c r="BU1417" s="20"/>
      <c r="BV1417" s="251" t="s">
        <v>26</v>
      </c>
      <c r="BW1417" s="252"/>
      <c r="BX1417" s="253" t="s">
        <v>27</v>
      </c>
      <c r="BY1417" s="254"/>
      <c r="BZ1417" s="36"/>
      <c r="CA1417" s="11" t="s">
        <v>13</v>
      </c>
      <c r="CB1417" s="13"/>
      <c r="CC1417" s="13" t="s">
        <v>14</v>
      </c>
      <c r="CD1417" s="15"/>
      <c r="CE1417" s="36"/>
      <c r="CF1417" s="251" t="s">
        <v>26</v>
      </c>
      <c r="CG1417" s="252"/>
      <c r="CH1417" s="253" t="s">
        <v>27</v>
      </c>
      <c r="CI1417" s="254"/>
      <c r="CK1417" s="11" t="s">
        <v>28</v>
      </c>
      <c r="CL1417" s="13"/>
      <c r="CM1417" s="13" t="s">
        <v>29</v>
      </c>
      <c r="CN1417" s="15"/>
      <c r="CP1417" s="251" t="s">
        <v>26</v>
      </c>
      <c r="CQ1417" s="252"/>
      <c r="CR1417" s="253" t="s">
        <v>27</v>
      </c>
      <c r="CS1417" s="254"/>
      <c r="CU1417" s="38" t="s">
        <v>37</v>
      </c>
      <c r="CW1417" s="53" t="s">
        <v>45</v>
      </c>
    </row>
    <row r="1418" spans="1:101" ht="18" customHeight="1" thickTop="1" thickBot="1">
      <c r="D1418" s="16">
        <v>0</v>
      </c>
      <c r="E1418" s="17">
        <v>0</v>
      </c>
      <c r="F1418" s="18">
        <v>1</v>
      </c>
      <c r="G1418" s="19">
        <v>0</v>
      </c>
      <c r="H1418" s="10"/>
      <c r="I1418" s="16">
        <v>0</v>
      </c>
      <c r="J1418" s="17">
        <f t="shared" ref="J1418" si="14993">-1/($J$4*$B1415)</f>
        <v>-0.77753967784976064</v>
      </c>
      <c r="K1418" s="18">
        <v>1</v>
      </c>
      <c r="L1418" s="19">
        <v>0</v>
      </c>
      <c r="N1418" s="1">
        <f t="shared" ref="N1418" si="14994">D1418*I1415+F1418*I1418-E1418*J1415-G1418*J1418</f>
        <v>0</v>
      </c>
      <c r="O1418" s="4">
        <f t="shared" ref="O1418" si="14995">(D1418*J1415+E1418*I1415+F1418*J1418+G1418*I1418)</f>
        <v>-0.77753967784976064</v>
      </c>
      <c r="P1418" s="2">
        <f t="shared" ref="P1418" si="14996">D1418*K1415+F1418*K1418-E1418*L1415-G1418*L1418</f>
        <v>1</v>
      </c>
      <c r="Q1418" s="3">
        <f t="shared" ref="Q1418" si="14997">(D1418*L1415+E1418*K1415+F1418*L1418+G1418*K1418)</f>
        <v>0</v>
      </c>
      <c r="S1418" s="16">
        <v>0</v>
      </c>
      <c r="T1418" s="17">
        <v>0</v>
      </c>
      <c r="U1418" s="18">
        <v>1</v>
      </c>
      <c r="V1418" s="19">
        <v>0</v>
      </c>
      <c r="W1418" s="20"/>
      <c r="X1418" s="1">
        <f t="shared" ref="X1418" si="14998">N1418*S1415+P1418*S1418-O1418*T1415-Q1418*T1418</f>
        <v>0</v>
      </c>
      <c r="Y1418" s="4">
        <f t="shared" ref="Y1418" si="14999">(N1418*T1415+O1418*S1415+P1418*T1418+Q1418*S1418)</f>
        <v>-0.77753967784976064</v>
      </c>
      <c r="Z1418" s="2">
        <f t="shared" ref="Z1418" si="15000">N1418*U1415+P1418*U1418-O1418*V1415-Q1418*V1418</f>
        <v>0.16984155956148439</v>
      </c>
      <c r="AA1418" s="3">
        <f t="shared" ref="AA1418" si="15001">(N1418*V1415+O1418*U1415+P1418*V1418+Q1418*U1418)</f>
        <v>0</v>
      </c>
      <c r="AB1418" s="20"/>
      <c r="AC1418" s="16">
        <v>0</v>
      </c>
      <c r="AD1418" s="17">
        <f t="shared" ref="AD1418" si="15002">-1/($AD$4*$B1415)</f>
        <v>-0.88830142554612779</v>
      </c>
      <c r="AE1418" s="18">
        <v>1</v>
      </c>
      <c r="AF1418" s="19">
        <v>0</v>
      </c>
      <c r="AG1418" s="20"/>
      <c r="AH1418" s="1">
        <f t="shared" ref="AH1418" si="15003">X1418*AC1415+Z1418*AC1418-Y1418*AD1415-AA1418*AD1418</f>
        <v>0</v>
      </c>
      <c r="AI1418" s="4">
        <f t="shared" ref="AI1418" si="15004">(X1418*AD1415+Y1418*AC1415+Z1418*AD1418+AA1418*AC1418)</f>
        <v>-0.92841017732520481</v>
      </c>
      <c r="AJ1418" s="2">
        <f t="shared" ref="AJ1418" si="15005">X1418*AE1415+Z1418*AE1418-Y1418*AF1415-AA1418*AF1418</f>
        <v>0.16984155956148439</v>
      </c>
      <c r="AK1418" s="3">
        <f t="shared" ref="AK1418" si="15006">(X1418*AF1415+Y1418*AE1415+Z1418*AF1418+AA1418*AE1418)</f>
        <v>0</v>
      </c>
      <c r="AL1418" s="20"/>
      <c r="AM1418" s="16">
        <v>0</v>
      </c>
      <c r="AN1418" s="17">
        <v>0</v>
      </c>
      <c r="AO1418" s="18">
        <v>1</v>
      </c>
      <c r="AP1418" s="19">
        <v>0</v>
      </c>
      <c r="AR1418" s="1">
        <f t="shared" ref="AR1418" si="15007">AH1418*AM1415+AJ1418*AM1418-AI1418*AN1415-AK1418*AN1418</f>
        <v>0</v>
      </c>
      <c r="AS1418" s="4">
        <f t="shared" ref="AS1418" si="15008">(AH1418*AN1415+AI1418*AM1415+AJ1418*AN1418+AK1418*AM1418)</f>
        <v>-0.92841017732520481</v>
      </c>
      <c r="AT1418" s="2">
        <f t="shared" ref="AT1418" si="15009">AH1418*AO1415+AJ1418*AO1418-AI1418*AP1415-AK1418*AP1418</f>
        <v>-0.86026941395728129</v>
      </c>
      <c r="AU1418" s="3">
        <f t="shared" ref="AU1418" si="15010">(AH1418*AP1415+AI1418*AO1415+AJ1418*AP1418+AK1418*AO1418)</f>
        <v>0</v>
      </c>
      <c r="AV1418" s="20"/>
      <c r="AW1418" s="16">
        <v>0</v>
      </c>
      <c r="AX1418" s="17">
        <f t="shared" ref="AX1418" si="15011">-1/($AX$4*$B1415)</f>
        <v>-0.88830142554612779</v>
      </c>
      <c r="AY1418" s="18">
        <v>1</v>
      </c>
      <c r="AZ1418" s="19">
        <v>0</v>
      </c>
      <c r="BA1418" s="20"/>
      <c r="BB1418" s="1">
        <f t="shared" ref="BB1418" si="15012">AR1418*AW1415+AT1418*AW1418-AS1418*AX1415-AU1418*AX1418</f>
        <v>0</v>
      </c>
      <c r="BC1418" s="4">
        <f t="shared" ref="BC1418" si="15013">(AR1418*AX1415+AS1418*AW1415+AT1418*AX1418+AU1418*AW1418)</f>
        <v>-0.16423163055321988</v>
      </c>
      <c r="BD1418" s="2">
        <f t="shared" ref="BD1418" si="15014">AR1418*AY1415+AT1418*AY1418-AS1418*AZ1415-AU1418*AZ1418</f>
        <v>-0.86026941395728129</v>
      </c>
      <c r="BE1418" s="3">
        <f t="shared" ref="BE1418" si="15015">(AR1418*AZ1415+AS1418*AY1415+AT1418*AZ1418+AU1418*AY1418)</f>
        <v>0</v>
      </c>
      <c r="BF1418" s="20"/>
      <c r="BG1418" s="16">
        <v>0</v>
      </c>
      <c r="BH1418" s="17">
        <v>0</v>
      </c>
      <c r="BI1418" s="18">
        <v>1</v>
      </c>
      <c r="BJ1418" s="19">
        <v>0</v>
      </c>
      <c r="BK1418" s="20"/>
      <c r="BL1418" s="1">
        <f t="shared" ref="BL1418" si="15016">BB1418*BG1415+BD1418*BG1418-BC1418*BH1415-BE1418*BH1418</f>
        <v>0</v>
      </c>
      <c r="BM1418" s="4">
        <f t="shared" ref="BM1418" si="15017">(BB1418*BH1415+BC1418*BG1415+BD1418*BH1418+BE1418*BG1418)</f>
        <v>-0.16423163055321988</v>
      </c>
      <c r="BN1418" s="2">
        <f t="shared" ref="BN1418" si="15018">BB1418*BI1415+BD1418*BI1418-BC1418*BJ1415-BE1418*BJ1418</f>
        <v>-1.0356151592287905</v>
      </c>
      <c r="BO1418" s="3">
        <f t="shared" ref="BO1418" si="15019">(BB1418*BJ1415+BC1418*BI1415+BD1418*BJ1418+BE1418*BI1418)</f>
        <v>0</v>
      </c>
      <c r="BP1418" s="20"/>
      <c r="BQ1418" s="16">
        <v>0</v>
      </c>
      <c r="BR1418" s="17">
        <f t="shared" ref="BR1418" si="15020">-1/($BR$4*$B1415)</f>
        <v>-0.77753967784976064</v>
      </c>
      <c r="BS1418" s="18">
        <v>1</v>
      </c>
      <c r="BT1418" s="19">
        <v>0</v>
      </c>
      <c r="BU1418" s="20"/>
      <c r="BV1418" s="1">
        <f t="shared" ref="BV1418" si="15021">BL1418*BQ1415+BN1418*BQ1418-BM1418*BR1415-BO1418*BR1418</f>
        <v>0</v>
      </c>
      <c r="BW1418" s="4">
        <f t="shared" ref="BW1418" si="15022">(BL1418*BR1415+BM1418*BQ1415+BN1418*BR1418+BO1418*BQ1418)</f>
        <v>0.64100024672986244</v>
      </c>
      <c r="BX1418" s="2">
        <f t="shared" ref="BX1418" si="15023">BL1418*BS1415+BN1418*BS1418-BM1418*BT1415-BO1418*BT1418</f>
        <v>-1.0356151592287905</v>
      </c>
      <c r="BY1418" s="3">
        <f t="shared" ref="BY1418" si="15024">(BL1418*BT1415+BM1418*BS1415+BN1418*BT1418+BO1418*BS1418)</f>
        <v>0</v>
      </c>
      <c r="BZ1418" s="20"/>
      <c r="CA1418" s="16">
        <v>0</v>
      </c>
      <c r="CB1418" s="17">
        <v>0</v>
      </c>
      <c r="CC1418" s="18">
        <v>1</v>
      </c>
      <c r="CD1418" s="19">
        <v>0</v>
      </c>
      <c r="CE1418" s="20"/>
      <c r="CF1418" s="1">
        <f t="shared" ref="CF1418" si="15025">BV1418*CA1415+BX1418*CA1418-BW1418*CB1415-BY1418*CB1418</f>
        <v>0</v>
      </c>
      <c r="CG1418" s="4">
        <f t="shared" ref="CG1418" si="15026">(BV1418*CB1415+BW1418*CA1415+BX1418*CB1418+BY1418*CA1418)</f>
        <v>0.64100024672986244</v>
      </c>
      <c r="CH1418" s="2">
        <f t="shared" ref="CH1418" si="15027">BV1418*CC1415+BX1418*CC1418-BW1418*CD1415-BY1418*CD1418</f>
        <v>-0.67742881817636991</v>
      </c>
      <c r="CI1418" s="3">
        <f t="shared" ref="CI1418" si="15028">(BV1418*CD1415+BW1418*CC1415+BX1418*CD1418+BY1418*CC1418)</f>
        <v>0</v>
      </c>
      <c r="CK1418" s="16">
        <f t="shared" ref="CK1418" si="15029">1/$CL$4</f>
        <v>1</v>
      </c>
      <c r="CL1418" s="17">
        <v>0</v>
      </c>
      <c r="CM1418" s="18">
        <v>1</v>
      </c>
      <c r="CN1418" s="19">
        <v>0</v>
      </c>
      <c r="CP1418" s="1">
        <f t="shared" ref="CP1418" si="15030">CF1418*CK1415+CH1418*CK1418-CG1418*CL1415-CI1418*CL1418</f>
        <v>-0.67742881817636991</v>
      </c>
      <c r="CQ1418" s="4">
        <f t="shared" ref="CQ1418" si="15031">(CF1418*CL1415+CG1418*CK1415+CH1418*CL1418+CI1418*CK1418)</f>
        <v>0.64100024672986244</v>
      </c>
      <c r="CR1418" s="2">
        <f t="shared" ref="CR1418" si="15032">CF1418*CM1415+CH1418*CM1418-CG1418*CN1415-CI1418*CN1418</f>
        <v>-0.67742881817636991</v>
      </c>
      <c r="CS1418" s="3">
        <f t="shared" ref="CS1418" si="15033">(CF1418*CN1415+CG1418*CM1415+CH1418*CN1418+CI1418*CM1418)</f>
        <v>0</v>
      </c>
      <c r="CU1418" s="39">
        <f t="shared" ref="CU1418" si="15034">(180/PI())*ATAN(-1*(CQ1415/CP1415))</f>
        <v>51.252496090686925</v>
      </c>
      <c r="CW1418" s="54">
        <f t="shared" ref="CW1418" si="15035">20*LOG(((1-(10^(CU1415/20)^2)*(1-((1-CW1415)/(1+CW1415))^2))^0.5))</f>
        <v>-18.047875066939451</v>
      </c>
    </row>
    <row r="1419" spans="1:101" ht="18" customHeight="1">
      <c r="E1419" s="20"/>
      <c r="F1419" s="20"/>
      <c r="G1419" s="20"/>
      <c r="H1419" s="20"/>
      <c r="I1419" s="20"/>
      <c r="J1419" s="20"/>
      <c r="K1419" s="20"/>
      <c r="L1419" s="20"/>
      <c r="M1419" s="20"/>
      <c r="N1419" s="20"/>
      <c r="O1419" s="20"/>
      <c r="P1419" s="20"/>
      <c r="Q1419" s="20"/>
      <c r="R1419" s="20"/>
      <c r="S1419" s="20"/>
      <c r="T1419" s="20"/>
      <c r="U1419" s="20"/>
      <c r="V1419" s="20"/>
      <c r="W1419" s="20"/>
      <c r="X1419" s="20"/>
      <c r="Y1419" s="20"/>
      <c r="Z1419" s="20"/>
      <c r="AA1419" s="20"/>
      <c r="AB1419" s="30"/>
      <c r="AC1419" s="20"/>
      <c r="AD1419" s="20"/>
      <c r="AE1419" s="20"/>
      <c r="AF1419" s="20"/>
      <c r="AG1419" s="20"/>
      <c r="AH1419" s="20"/>
      <c r="AI1419" s="20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  <c r="BA1419" s="20"/>
      <c r="BB1419" s="20"/>
      <c r="BC1419" s="20"/>
      <c r="BD1419" s="20"/>
      <c r="BE1419" s="20"/>
      <c r="BF1419" s="20"/>
      <c r="BG1419" s="20"/>
      <c r="BH1419" s="20"/>
      <c r="BI1419" s="20"/>
      <c r="BJ1419" s="20"/>
      <c r="BK1419" s="20"/>
      <c r="BL1419" s="20"/>
      <c r="BM1419" s="20"/>
      <c r="BN1419" s="20"/>
      <c r="BO1419" s="20"/>
      <c r="BP1419" s="20"/>
      <c r="BQ1419" s="20"/>
      <c r="BR1419" s="20"/>
      <c r="BS1419" s="20"/>
      <c r="BT1419" s="20"/>
      <c r="BU1419" s="20"/>
      <c r="BV1419" s="20"/>
      <c r="BW1419" s="20"/>
      <c r="BX1419" s="20"/>
      <c r="BY1419" s="20"/>
      <c r="BZ1419" s="20"/>
      <c r="CA1419" s="20"/>
      <c r="CB1419" s="20"/>
      <c r="CC1419" s="20"/>
      <c r="CD1419" s="20"/>
      <c r="CE1419" s="20"/>
      <c r="CF1419" s="20"/>
      <c r="CG1419" s="20"/>
      <c r="CH1419" s="20"/>
      <c r="CI1419" s="20"/>
      <c r="CJ1419" s="20"/>
      <c r="CK1419" s="20"/>
      <c r="CL1419" s="20"/>
    </row>
    <row r="1420" spans="1:101" ht="18" customHeight="1"/>
    <row r="1421" spans="1:101" ht="18" customHeight="1" thickBot="1">
      <c r="A1421" s="23"/>
      <c r="B1421" s="23"/>
      <c r="C1421" s="23"/>
      <c r="D1421" s="20" t="s">
        <v>15</v>
      </c>
      <c r="E1421" s="20"/>
      <c r="F1421" s="20"/>
      <c r="G1421" s="20"/>
      <c r="H1421" s="20"/>
      <c r="I1421" s="20" t="s">
        <v>16</v>
      </c>
      <c r="J1421" s="20"/>
      <c r="K1421" s="20"/>
      <c r="L1421" s="20"/>
      <c r="M1421" s="23"/>
      <c r="N1421" s="23"/>
      <c r="O1421" s="24" t="s">
        <v>17</v>
      </c>
      <c r="P1421" s="23"/>
      <c r="Q1421" s="23"/>
      <c r="R1421" s="23"/>
      <c r="S1421" s="20"/>
      <c r="T1421" s="20" t="s">
        <v>18</v>
      </c>
      <c r="U1421" s="23"/>
      <c r="V1421" s="23"/>
      <c r="W1421" s="23"/>
      <c r="X1421" s="23"/>
      <c r="Y1421" s="24" t="s">
        <v>19</v>
      </c>
      <c r="Z1421" s="23"/>
      <c r="AA1421" s="23"/>
      <c r="AB1421" s="23"/>
      <c r="AC1421" s="24" t="s">
        <v>20</v>
      </c>
      <c r="AD1421" s="20"/>
      <c r="AE1421" s="20"/>
      <c r="AF1421" s="20"/>
      <c r="AG1421" s="20"/>
      <c r="AH1421" s="23"/>
      <c r="AI1421" s="24" t="s">
        <v>21</v>
      </c>
      <c r="AJ1421" s="23"/>
      <c r="AK1421" s="23"/>
      <c r="AL1421" s="20"/>
      <c r="AM1421" s="24" t="s">
        <v>31</v>
      </c>
      <c r="AN1421" s="20"/>
      <c r="AO1421" s="23"/>
      <c r="AP1421" s="23"/>
      <c r="AQ1421" s="23"/>
      <c r="AR1421" s="23"/>
      <c r="AS1421" s="24" t="s">
        <v>91</v>
      </c>
      <c r="AT1421" s="23"/>
      <c r="AU1421" s="23"/>
      <c r="AV1421" s="23"/>
      <c r="AW1421" s="24" t="s">
        <v>32</v>
      </c>
      <c r="AX1421" s="20"/>
      <c r="AY1421" s="20"/>
      <c r="AZ1421" s="20"/>
      <c r="BA1421" s="20"/>
      <c r="BB1421" s="23"/>
      <c r="BC1421" s="24" t="s">
        <v>22</v>
      </c>
      <c r="BD1421" s="23"/>
      <c r="BE1421" s="23"/>
      <c r="BF1421" s="23"/>
      <c r="BG1421" s="24" t="s">
        <v>33</v>
      </c>
      <c r="BH1421" s="20"/>
      <c r="BI1421" s="23"/>
      <c r="BJ1421" s="23"/>
      <c r="BK1421" s="23"/>
      <c r="BL1421" s="23"/>
      <c r="BM1421" s="24" t="s">
        <v>34</v>
      </c>
      <c r="BN1421" s="23"/>
      <c r="BO1421" s="23"/>
      <c r="BP1421" s="23"/>
      <c r="BQ1421" s="24" t="s">
        <v>89</v>
      </c>
      <c r="BR1421" s="20"/>
      <c r="BS1421" s="20"/>
      <c r="BT1421" s="20"/>
      <c r="BU1421" s="20"/>
      <c r="BV1421" s="23"/>
      <c r="BW1421" s="24" t="s">
        <v>35</v>
      </c>
      <c r="BX1421" s="23"/>
      <c r="BY1421" s="23"/>
      <c r="BZ1421" s="23"/>
      <c r="CA1421" s="24" t="s">
        <v>90</v>
      </c>
      <c r="CB1421" s="20"/>
      <c r="CC1421" s="23"/>
      <c r="CD1421" s="23"/>
      <c r="CE1421" s="23"/>
      <c r="CF1421" s="23"/>
      <c r="CG1421" s="24" t="s">
        <v>92</v>
      </c>
      <c r="CH1421" s="23"/>
      <c r="CI1421" s="23"/>
      <c r="CJ1421" s="23"/>
      <c r="CK1421" s="24" t="s">
        <v>36</v>
      </c>
      <c r="CL1421" s="24"/>
      <c r="CM1421" s="23"/>
      <c r="CN1421" s="23"/>
      <c r="CO1421" s="23"/>
      <c r="CP1421" s="23"/>
      <c r="CQ1421" s="24" t="s">
        <v>93</v>
      </c>
      <c r="CR1421" s="23"/>
      <c r="CS1421" s="23"/>
    </row>
    <row r="1422" spans="1:101" ht="18" customHeight="1" thickBot="1">
      <c r="A1422" s="23"/>
      <c r="B1422" s="33"/>
      <c r="C1422" s="23"/>
      <c r="D1422" s="7" t="s">
        <v>2</v>
      </c>
      <c r="E1422" s="8"/>
      <c r="F1422" s="8" t="s">
        <v>3</v>
      </c>
      <c r="G1422" s="9"/>
      <c r="H1422" s="10"/>
      <c r="I1422" s="7" t="s">
        <v>4</v>
      </c>
      <c r="J1422" s="8"/>
      <c r="K1422" s="8" t="s">
        <v>5</v>
      </c>
      <c r="L1422" s="9"/>
      <c r="M1422" s="23"/>
      <c r="N1422" s="251" t="s">
        <v>79</v>
      </c>
      <c r="O1422" s="252"/>
      <c r="P1422" s="253" t="s">
        <v>80</v>
      </c>
      <c r="Q1422" s="254"/>
      <c r="R1422" s="23"/>
      <c r="S1422" s="7" t="s">
        <v>11</v>
      </c>
      <c r="T1422" s="8"/>
      <c r="U1422" s="8" t="s">
        <v>12</v>
      </c>
      <c r="V1422" s="9"/>
      <c r="W1422" s="20"/>
      <c r="X1422" s="251" t="s">
        <v>79</v>
      </c>
      <c r="Y1422" s="252"/>
      <c r="Z1422" s="253" t="s">
        <v>80</v>
      </c>
      <c r="AA1422" s="254"/>
      <c r="AB1422" s="20"/>
      <c r="AC1422" s="7" t="s">
        <v>4</v>
      </c>
      <c r="AD1422" s="8"/>
      <c r="AE1422" s="8" t="s">
        <v>5</v>
      </c>
      <c r="AF1422" s="9"/>
      <c r="AG1422" s="20"/>
      <c r="AH1422" s="251" t="s">
        <v>0</v>
      </c>
      <c r="AI1422" s="252"/>
      <c r="AJ1422" s="253" t="s">
        <v>1</v>
      </c>
      <c r="AK1422" s="254"/>
      <c r="AL1422" s="20"/>
      <c r="AM1422" s="7" t="s">
        <v>11</v>
      </c>
      <c r="AN1422" s="8"/>
      <c r="AO1422" s="8" t="s">
        <v>12</v>
      </c>
      <c r="AP1422" s="9"/>
      <c r="AQ1422" s="23"/>
      <c r="AR1422" s="251" t="s">
        <v>0</v>
      </c>
      <c r="AS1422" s="252"/>
      <c r="AT1422" s="253" t="s">
        <v>1</v>
      </c>
      <c r="AU1422" s="254"/>
      <c r="AV1422" s="36"/>
      <c r="AW1422" s="7" t="s">
        <v>4</v>
      </c>
      <c r="AX1422" s="8"/>
      <c r="AY1422" s="8" t="s">
        <v>5</v>
      </c>
      <c r="AZ1422" s="9"/>
      <c r="BA1422" s="20"/>
      <c r="BB1422" s="251" t="s">
        <v>0</v>
      </c>
      <c r="BC1422" s="252"/>
      <c r="BD1422" s="253" t="s">
        <v>1</v>
      </c>
      <c r="BE1422" s="254"/>
      <c r="BF1422" s="36"/>
      <c r="BG1422" s="7" t="s">
        <v>11</v>
      </c>
      <c r="BH1422" s="8"/>
      <c r="BI1422" s="8" t="s">
        <v>12</v>
      </c>
      <c r="BJ1422" s="9"/>
      <c r="BK1422" s="36"/>
      <c r="BL1422" s="251" t="s">
        <v>0</v>
      </c>
      <c r="BM1422" s="252"/>
      <c r="BN1422" s="253" t="s">
        <v>1</v>
      </c>
      <c r="BO1422" s="254"/>
      <c r="BP1422" s="36"/>
      <c r="BQ1422" s="7" t="s">
        <v>4</v>
      </c>
      <c r="BR1422" s="8"/>
      <c r="BS1422" s="8" t="s">
        <v>5</v>
      </c>
      <c r="BT1422" s="9"/>
      <c r="BU1422" s="20"/>
      <c r="BV1422" s="251" t="s">
        <v>0</v>
      </c>
      <c r="BW1422" s="252"/>
      <c r="BX1422" s="253" t="s">
        <v>1</v>
      </c>
      <c r="BY1422" s="254"/>
      <c r="BZ1422" s="36"/>
      <c r="CA1422" s="7" t="s">
        <v>11</v>
      </c>
      <c r="CB1422" s="8"/>
      <c r="CC1422" s="8" t="s">
        <v>12</v>
      </c>
      <c r="CD1422" s="9"/>
      <c r="CE1422" s="36"/>
      <c r="CF1422" s="251" t="s">
        <v>0</v>
      </c>
      <c r="CG1422" s="252"/>
      <c r="CH1422" s="253" t="s">
        <v>1</v>
      </c>
      <c r="CI1422" s="254"/>
      <c r="CJ1422" s="23"/>
      <c r="CK1422" s="7" t="s">
        <v>23</v>
      </c>
      <c r="CL1422" s="8"/>
      <c r="CM1422" s="8" t="s">
        <v>24</v>
      </c>
      <c r="CN1422" s="9"/>
      <c r="CO1422" s="23"/>
      <c r="CP1422" s="251" t="s">
        <v>0</v>
      </c>
      <c r="CQ1422" s="252"/>
      <c r="CR1422" s="253" t="s">
        <v>1</v>
      </c>
      <c r="CS1422" s="254"/>
      <c r="CU1422" s="26" t="s">
        <v>25</v>
      </c>
      <c r="CW1422" s="50" t="s">
        <v>44</v>
      </c>
    </row>
    <row r="1423" spans="1:101" ht="18" customHeight="1" thickTop="1" thickBot="1">
      <c r="B1423" s="34">
        <v>1.89</v>
      </c>
      <c r="D1423" s="11">
        <v>1</v>
      </c>
      <c r="E1423" s="12">
        <v>0</v>
      </c>
      <c r="F1423" s="13">
        <v>0</v>
      </c>
      <c r="G1423" s="40">
        <f t="shared" ref="G1423" si="15036">-1/($E$4*$B1423)</f>
        <v>-0.55583625286325156</v>
      </c>
      <c r="H1423" s="10"/>
      <c r="I1423" s="11">
        <v>1</v>
      </c>
      <c r="J1423" s="12">
        <v>0</v>
      </c>
      <c r="K1423" s="13">
        <v>0</v>
      </c>
      <c r="L1423" s="14">
        <v>0</v>
      </c>
      <c r="N1423" s="1">
        <f t="shared" ref="N1423" si="15037">D1423*I1423+F1423*I1426-E1423*J1423-G1423*J1426</f>
        <v>0.57010195076275116</v>
      </c>
      <c r="O1423" s="4">
        <f t="shared" ref="O1423" si="15038">(D1423*J1423+E1423*I1423+F1423*J1426+G1423*I1426)</f>
        <v>0</v>
      </c>
      <c r="P1423" s="2">
        <f t="shared" ref="P1423" si="15039">D1423*K1423+F1423*K1426-E1423*L1423-G1423*L1426</f>
        <v>0</v>
      </c>
      <c r="Q1423" s="3">
        <f t="shared" ref="Q1423" si="15040">(D1423*L1423+E1423*K1423+F1423*L1426+G1423*K1426)</f>
        <v>-0.55583625286325156</v>
      </c>
      <c r="S1423" s="11">
        <v>1</v>
      </c>
      <c r="T1423" s="12">
        <v>0</v>
      </c>
      <c r="U1423" s="13">
        <v>0</v>
      </c>
      <c r="V1423" s="40">
        <f t="shared" ref="V1423" si="15041">-1/($T$4*$B1423)</f>
        <v>-1.0620243458461043</v>
      </c>
      <c r="W1423" s="20"/>
      <c r="X1423" s="1">
        <f t="shared" ref="X1423" si="15042">N1423*S1423+P1423*S1426-O1423*T1423-Q1423*T1426</f>
        <v>0.57010195076275116</v>
      </c>
      <c r="Y1423" s="4">
        <f t="shared" ref="Y1423" si="15043">(N1423*T1423+O1423*S1423+P1423*T1426+Q1423*S1426)</f>
        <v>0</v>
      </c>
      <c r="Z1423" s="2">
        <f t="shared" ref="Z1423" si="15044">N1423*U1423+P1423*U1426-O1423*V1423-Q1423*V1426</f>
        <v>0</v>
      </c>
      <c r="AA1423" s="3">
        <f t="shared" ref="AA1423" si="15045">(N1423*V1423+O1423*U1423+P1423*V1426+Q1423*U1426)</f>
        <v>-1.1612984041876504</v>
      </c>
      <c r="AB1423" s="20"/>
      <c r="AC1423" s="11">
        <v>1</v>
      </c>
      <c r="AD1423" s="12">
        <v>0</v>
      </c>
      <c r="AE1423" s="13">
        <v>0</v>
      </c>
      <c r="AF1423" s="14">
        <v>0</v>
      </c>
      <c r="AG1423" s="20"/>
      <c r="AH1423" s="1">
        <f t="shared" ref="AH1423" si="15046">X1423*AC1423+Z1423*AC1426-Y1423*AD1423-AA1423*AD1426</f>
        <v>-0.45602296590272307</v>
      </c>
      <c r="AI1423" s="4">
        <f t="shared" ref="AI1423" si="15047">(X1423*AD1423+Y1423*AC1423+Z1423*AD1426+AA1423*AC1426)</f>
        <v>0</v>
      </c>
      <c r="AJ1423" s="2">
        <f t="shared" ref="AJ1423" si="15048">X1423*AE1423+Z1423*AE1426-Y1423*AF1423-AA1423*AF1426</f>
        <v>0</v>
      </c>
      <c r="AK1423" s="3">
        <f t="shared" ref="AK1423" si="15049">(X1423*AF1423+Y1423*AE1423+Z1423*AF1426+AA1423*AE1426)</f>
        <v>-1.1612984041876504</v>
      </c>
      <c r="AL1423" s="20"/>
      <c r="AM1423" s="11">
        <v>1</v>
      </c>
      <c r="AN1423" s="12">
        <v>0</v>
      </c>
      <c r="AO1423" s="13">
        <v>0</v>
      </c>
      <c r="AP1423" s="40">
        <f t="shared" ref="AP1423" si="15050">-1/($AN$4*$B1423)</f>
        <v>-1.1036723594086966</v>
      </c>
      <c r="AR1423" s="1">
        <f t="shared" ref="AR1423" si="15051">AH1423*AM1423+AJ1423*AM1426-AI1423*AN1423-AK1423*AN1426</f>
        <v>-0.45602296590272307</v>
      </c>
      <c r="AS1423" s="4">
        <f t="shared" ref="AS1423" si="15052">(AH1423*AN1423+AI1423*AM1423+AJ1423*AN1426+AK1423*AM1426)</f>
        <v>0</v>
      </c>
      <c r="AT1423" s="2">
        <f t="shared" ref="AT1423" si="15053">AH1423*AO1423+AJ1423*AO1426-AI1423*AP1423-AK1423*AP1426</f>
        <v>0</v>
      </c>
      <c r="AU1423" s="3">
        <f t="shared" ref="AU1423" si="15054">(AH1423*AP1423+AI1423*AO1423+AJ1423*AP1426+AK1423*AO1426)</f>
        <v>-0.65799846146524044</v>
      </c>
      <c r="AV1423" s="20"/>
      <c r="AW1423" s="11">
        <v>1</v>
      </c>
      <c r="AX1423" s="12">
        <v>0</v>
      </c>
      <c r="AY1423" s="13">
        <v>0</v>
      </c>
      <c r="AZ1423" s="14">
        <v>0</v>
      </c>
      <c r="BA1423" s="20"/>
      <c r="BB1423" s="1">
        <f t="shared" ref="BB1423" si="15055">AR1423*AW1423+AT1423*AW1426-AS1423*AX1423-AU1423*AX1426</f>
        <v>-1.0374313394975676</v>
      </c>
      <c r="BC1423" s="4">
        <f t="shared" ref="BC1423" si="15056">(AR1423*AX1423+AS1423*AW1423+AT1423*AX1426+AU1423*AW1426)</f>
        <v>0</v>
      </c>
      <c r="BD1423" s="2">
        <f t="shared" ref="BD1423" si="15057">AR1423*AY1423+AT1423*AY1426-AS1423*AZ1423-AU1423*AZ1426</f>
        <v>0</v>
      </c>
      <c r="BE1423" s="3">
        <f t="shared" ref="BE1423" si="15058">(AR1423*AZ1423+AS1423*AY1423+AT1423*AZ1426+AU1423*AY1426)</f>
        <v>-0.65799846146524044</v>
      </c>
      <c r="BF1423" s="20"/>
      <c r="BG1423" s="11">
        <v>1</v>
      </c>
      <c r="BH1423" s="12">
        <v>0</v>
      </c>
      <c r="BI1423" s="13">
        <v>0</v>
      </c>
      <c r="BJ1423" s="40">
        <f t="shared" ref="BJ1423" si="15059">-1/($BH$4*$B1423)</f>
        <v>-1.0620243458461043</v>
      </c>
      <c r="BK1423" s="20"/>
      <c r="BL1423" s="1">
        <f t="shared" ref="BL1423" si="15060">BB1423*BG1423+BD1423*BG1426-BC1423*BH1423-BE1423*BH1426</f>
        <v>-1.0374313394975676</v>
      </c>
      <c r="BM1423" s="4">
        <f t="shared" ref="BM1423" si="15061">(BB1423*BH1423+BC1423*BG1423+BD1423*BH1426+BE1423*BG1426)</f>
        <v>0</v>
      </c>
      <c r="BN1423" s="2">
        <f t="shared" ref="BN1423" si="15062">BB1423*BI1423+BD1423*BI1426-BC1423*BJ1423-BE1423*BJ1426</f>
        <v>0</v>
      </c>
      <c r="BO1423" s="3">
        <f t="shared" ref="BO1423" si="15063">(BB1423*BJ1423+BC1423*BI1423+BD1423*BJ1426+BE1423*BI1426)</f>
        <v>0.44377887822491158</v>
      </c>
      <c r="BP1423" s="20"/>
      <c r="BQ1423" s="11">
        <v>1</v>
      </c>
      <c r="BR1423" s="12">
        <v>0</v>
      </c>
      <c r="BS1423" s="13">
        <v>0</v>
      </c>
      <c r="BT1423" s="14">
        <v>0</v>
      </c>
      <c r="BU1423" s="20"/>
      <c r="BV1423" s="1">
        <f t="shared" ref="BV1423" si="15064">BL1423*BQ1423+BN1423*BQ1426-BM1423*BR1423-BO1423*BR1426</f>
        <v>-0.69420134494642016</v>
      </c>
      <c r="BW1423" s="4">
        <f t="shared" ref="BW1423" si="15065">(BL1423*BR1423+BM1423*BQ1423+BN1423*BR1426+BO1423*BQ1426)</f>
        <v>0</v>
      </c>
      <c r="BX1423" s="2">
        <f t="shared" ref="BX1423" si="15066">BL1423*BS1423+BN1423*BS1426-BM1423*BT1423-BO1423*BT1426</f>
        <v>0</v>
      </c>
      <c r="BY1423" s="3">
        <f t="shared" ref="BY1423" si="15067">(BL1423*BT1423+BM1423*BS1423+BN1423*BT1426+BO1423*BS1426)</f>
        <v>0.44377887822491158</v>
      </c>
      <c r="BZ1423" s="20"/>
      <c r="CA1423" s="11">
        <v>1</v>
      </c>
      <c r="CB1423" s="12">
        <v>0</v>
      </c>
      <c r="CC1423" s="13">
        <v>0</v>
      </c>
      <c r="CD1423" s="40">
        <f t="shared" ref="CD1423" si="15068">-1/($CB$4*$B1423)</f>
        <v>-0.55583625286325156</v>
      </c>
      <c r="CE1423" s="20"/>
      <c r="CF1423" s="1">
        <f t="shared" ref="CF1423" si="15069">BV1423*CA1423+BX1423*CA1426-BW1423*CB1423-BY1423*CB1426</f>
        <v>-0.69420134494642016</v>
      </c>
      <c r="CG1423" s="4">
        <f t="shared" ref="CG1423" si="15070">(BV1423*CB1423+BW1423*CA1423+BX1423*CB1426+BY1423*CA1426)</f>
        <v>0</v>
      </c>
      <c r="CH1423" s="2">
        <f t="shared" ref="CH1423" si="15071">BV1423*CC1423+BX1423*CC1426-BW1423*CD1423-BY1423*CD1426</f>
        <v>0</v>
      </c>
      <c r="CI1423" s="3">
        <f t="shared" ref="CI1423" si="15072">(BV1423*CD1423+BW1423*CC1423+BX1423*CD1426+BY1423*CC1426)</f>
        <v>0.82964115253255932</v>
      </c>
      <c r="CJ1423" s="28"/>
      <c r="CK1423" s="11">
        <v>1</v>
      </c>
      <c r="CL1423" s="12">
        <v>0</v>
      </c>
      <c r="CM1423" s="13">
        <v>0</v>
      </c>
      <c r="CN1423" s="14">
        <v>0</v>
      </c>
      <c r="CP1423" s="1">
        <f t="shared" ref="CP1423" si="15073">CF1423*CK1423+CH1423*CK1426-CG1423*CL1423-CI1423*CL1426</f>
        <v>-0.69420134494642016</v>
      </c>
      <c r="CQ1423" s="4">
        <f t="shared" ref="CQ1423" si="15074">(CF1423*CL1423+CG1423*CK1423+CH1423*CL1426+CI1423*CK1426)</f>
        <v>0.82964115253255932</v>
      </c>
      <c r="CR1423" s="2">
        <f t="shared" ref="CR1423" si="15075">CF1423*CM1423+CH1423*CM1426-CG1423*CN1423-CI1423*CN1426</f>
        <v>0</v>
      </c>
      <c r="CS1423" s="3">
        <f t="shared" ref="CS1423" si="15076">(CF1423*CN1423+CG1423*CM1423+CH1423*CN1426+CI1423*CM1426)</f>
        <v>0.82964115253255932</v>
      </c>
      <c r="CU1423" s="29">
        <f t="shared" ref="CU1423" si="15077">20*LOG(((1+$CL$4)/$CL$4)/((CP1423+CP1426)^2+(CQ1423+CQ1426)^2)^0.5)</f>
        <v>-4.546627394892698E-2</v>
      </c>
      <c r="CW1423" s="51">
        <f t="shared" ref="CW1423" si="15078">((CP1423^2+CQ1423^2)^0.5)/((CP1426^2+CQ1426^2)^0.5)</f>
        <v>1.1585276047725874</v>
      </c>
    </row>
    <row r="1424" spans="1:101" ht="18" customHeight="1" thickBot="1">
      <c r="D1424" s="11"/>
      <c r="E1424" s="13"/>
      <c r="F1424" s="13"/>
      <c r="G1424" s="15"/>
      <c r="H1424" s="10"/>
      <c r="I1424" s="11"/>
      <c r="J1424" s="13"/>
      <c r="K1424" s="13"/>
      <c r="L1424" s="15"/>
      <c r="N1424" s="5"/>
      <c r="Q1424" s="6"/>
      <c r="S1424" s="11"/>
      <c r="T1424" s="13"/>
      <c r="U1424" s="13"/>
      <c r="V1424" s="15"/>
      <c r="W1424" s="20"/>
      <c r="X1424" s="5"/>
      <c r="AA1424" s="6"/>
      <c r="AB1424" s="20"/>
      <c r="AC1424" s="11"/>
      <c r="AD1424" s="13"/>
      <c r="AE1424" s="13"/>
      <c r="AF1424" s="15"/>
      <c r="AG1424" s="20"/>
      <c r="AH1424" s="5"/>
      <c r="AK1424" s="6"/>
      <c r="AL1424" s="20"/>
      <c r="AM1424" s="11"/>
      <c r="AN1424" s="13"/>
      <c r="AO1424" s="13"/>
      <c r="AP1424" s="15"/>
      <c r="AR1424" s="5"/>
      <c r="AU1424" s="6"/>
      <c r="AW1424" s="11"/>
      <c r="AX1424" s="13"/>
      <c r="AY1424" s="13"/>
      <c r="AZ1424" s="15"/>
      <c r="BA1424" s="20"/>
      <c r="BB1424" s="5"/>
      <c r="BE1424" s="6"/>
      <c r="BG1424" s="11"/>
      <c r="BH1424" s="13"/>
      <c r="BI1424" s="13"/>
      <c r="BJ1424" s="15"/>
      <c r="BL1424" s="5"/>
      <c r="BO1424" s="6"/>
      <c r="BQ1424" s="11"/>
      <c r="BR1424" s="13"/>
      <c r="BS1424" s="13"/>
      <c r="BT1424" s="15"/>
      <c r="BU1424" s="20"/>
      <c r="BV1424" s="5"/>
      <c r="BY1424" s="6"/>
      <c r="CA1424" s="11"/>
      <c r="CB1424" s="13"/>
      <c r="CC1424" s="13"/>
      <c r="CD1424" s="15"/>
      <c r="CF1424" s="5"/>
      <c r="CI1424" s="6"/>
      <c r="CK1424" s="11"/>
      <c r="CL1424" s="13"/>
      <c r="CM1424" s="13"/>
      <c r="CN1424" s="15"/>
      <c r="CP1424" s="5"/>
      <c r="CS1424" s="6"/>
      <c r="CW1424" s="52"/>
    </row>
    <row r="1425" spans="1:101" ht="18" customHeight="1" thickBot="1">
      <c r="D1425" s="11" t="s">
        <v>6</v>
      </c>
      <c r="E1425" s="13"/>
      <c r="F1425" s="13" t="s">
        <v>7</v>
      </c>
      <c r="G1425" s="15"/>
      <c r="H1425" s="10"/>
      <c r="I1425" s="11" t="s">
        <v>8</v>
      </c>
      <c r="J1425" s="13"/>
      <c r="K1425" s="13" t="s">
        <v>9</v>
      </c>
      <c r="L1425" s="15"/>
      <c r="N1425" s="251" t="s">
        <v>26</v>
      </c>
      <c r="O1425" s="252"/>
      <c r="P1425" s="253" t="s">
        <v>27</v>
      </c>
      <c r="Q1425" s="254"/>
      <c r="S1425" s="11" t="s">
        <v>13</v>
      </c>
      <c r="T1425" s="13"/>
      <c r="U1425" s="13" t="s">
        <v>14</v>
      </c>
      <c r="V1425" s="15"/>
      <c r="W1425" s="20"/>
      <c r="X1425" s="251" t="s">
        <v>26</v>
      </c>
      <c r="Y1425" s="252"/>
      <c r="Z1425" s="253" t="s">
        <v>27</v>
      </c>
      <c r="AA1425" s="254"/>
      <c r="AB1425" s="20"/>
      <c r="AC1425" s="11" t="s">
        <v>8</v>
      </c>
      <c r="AD1425" s="13"/>
      <c r="AE1425" s="13" t="s">
        <v>9</v>
      </c>
      <c r="AF1425" s="15"/>
      <c r="AG1425" s="20"/>
      <c r="AH1425" s="251" t="s">
        <v>26</v>
      </c>
      <c r="AI1425" s="252"/>
      <c r="AJ1425" s="253" t="s">
        <v>27</v>
      </c>
      <c r="AK1425" s="254"/>
      <c r="AL1425" s="20"/>
      <c r="AM1425" s="11" t="s">
        <v>13</v>
      </c>
      <c r="AN1425" s="13"/>
      <c r="AO1425" s="13" t="s">
        <v>14</v>
      </c>
      <c r="AP1425" s="15"/>
      <c r="AR1425" s="251" t="s">
        <v>26</v>
      </c>
      <c r="AS1425" s="252"/>
      <c r="AT1425" s="253" t="s">
        <v>27</v>
      </c>
      <c r="AU1425" s="254"/>
      <c r="AV1425" s="36"/>
      <c r="AW1425" s="11" t="s">
        <v>8</v>
      </c>
      <c r="AX1425" s="13"/>
      <c r="AY1425" s="13" t="s">
        <v>9</v>
      </c>
      <c r="AZ1425" s="15"/>
      <c r="BA1425" s="20"/>
      <c r="BB1425" s="251" t="s">
        <v>26</v>
      </c>
      <c r="BC1425" s="252"/>
      <c r="BD1425" s="253" t="s">
        <v>27</v>
      </c>
      <c r="BE1425" s="254"/>
      <c r="BF1425" s="36"/>
      <c r="BG1425" s="11" t="s">
        <v>13</v>
      </c>
      <c r="BH1425" s="13"/>
      <c r="BI1425" s="13" t="s">
        <v>14</v>
      </c>
      <c r="BJ1425" s="15"/>
      <c r="BK1425" s="36"/>
      <c r="BL1425" s="251" t="s">
        <v>26</v>
      </c>
      <c r="BM1425" s="252"/>
      <c r="BN1425" s="253" t="s">
        <v>27</v>
      </c>
      <c r="BO1425" s="254"/>
      <c r="BP1425" s="36"/>
      <c r="BQ1425" s="11" t="s">
        <v>8</v>
      </c>
      <c r="BR1425" s="13"/>
      <c r="BS1425" s="13" t="s">
        <v>9</v>
      </c>
      <c r="BT1425" s="15"/>
      <c r="BU1425" s="20"/>
      <c r="BV1425" s="251" t="s">
        <v>26</v>
      </c>
      <c r="BW1425" s="252"/>
      <c r="BX1425" s="253" t="s">
        <v>27</v>
      </c>
      <c r="BY1425" s="254"/>
      <c r="BZ1425" s="36"/>
      <c r="CA1425" s="11" t="s">
        <v>13</v>
      </c>
      <c r="CB1425" s="13"/>
      <c r="CC1425" s="13" t="s">
        <v>14</v>
      </c>
      <c r="CD1425" s="15"/>
      <c r="CE1425" s="36"/>
      <c r="CF1425" s="251" t="s">
        <v>26</v>
      </c>
      <c r="CG1425" s="252"/>
      <c r="CH1425" s="253" t="s">
        <v>27</v>
      </c>
      <c r="CI1425" s="254"/>
      <c r="CK1425" s="11" t="s">
        <v>28</v>
      </c>
      <c r="CL1425" s="13"/>
      <c r="CM1425" s="13" t="s">
        <v>29</v>
      </c>
      <c r="CN1425" s="15"/>
      <c r="CP1425" s="251" t="s">
        <v>26</v>
      </c>
      <c r="CQ1425" s="252"/>
      <c r="CR1425" s="253" t="s">
        <v>27</v>
      </c>
      <c r="CS1425" s="254"/>
      <c r="CU1425" s="38" t="s">
        <v>37</v>
      </c>
      <c r="CW1425" s="53" t="s">
        <v>45</v>
      </c>
    </row>
    <row r="1426" spans="1:101" ht="18" customHeight="1" thickTop="1" thickBot="1">
      <c r="D1426" s="16">
        <v>0</v>
      </c>
      <c r="E1426" s="17">
        <v>0</v>
      </c>
      <c r="F1426" s="18">
        <v>1</v>
      </c>
      <c r="G1426" s="19">
        <v>0</v>
      </c>
      <c r="H1426" s="10"/>
      <c r="I1426" s="16">
        <v>0</v>
      </c>
      <c r="J1426" s="17">
        <f t="shared" ref="J1426" si="15079">-1/($J$4*$B1423)</f>
        <v>-0.77342571130029114</v>
      </c>
      <c r="K1426" s="18">
        <v>1</v>
      </c>
      <c r="L1426" s="19">
        <v>0</v>
      </c>
      <c r="N1426" s="1">
        <f t="shared" ref="N1426" si="15080">D1426*I1423+F1426*I1426-E1426*J1423-G1426*J1426</f>
        <v>0</v>
      </c>
      <c r="O1426" s="4">
        <f t="shared" ref="O1426" si="15081">(D1426*J1423+E1426*I1423+F1426*J1426+G1426*I1426)</f>
        <v>-0.77342571130029114</v>
      </c>
      <c r="P1426" s="2">
        <f t="shared" ref="P1426" si="15082">D1426*K1423+F1426*K1426-E1426*L1423-G1426*L1426</f>
        <v>1</v>
      </c>
      <c r="Q1426" s="3">
        <f t="shared" ref="Q1426" si="15083">(D1426*L1423+E1426*K1423+F1426*L1426+G1426*K1426)</f>
        <v>0</v>
      </c>
      <c r="S1426" s="16">
        <v>0</v>
      </c>
      <c r="T1426" s="17">
        <v>0</v>
      </c>
      <c r="U1426" s="18">
        <v>1</v>
      </c>
      <c r="V1426" s="19">
        <v>0</v>
      </c>
      <c r="W1426" s="20"/>
      <c r="X1426" s="1">
        <f t="shared" ref="X1426" si="15084">N1426*S1423+P1426*S1426-O1426*T1423-Q1426*T1426</f>
        <v>0</v>
      </c>
      <c r="Y1426" s="4">
        <f t="shared" ref="Y1426" si="15085">(N1426*T1423+O1426*S1423+P1426*T1426+Q1426*S1426)</f>
        <v>-0.77342571130029114</v>
      </c>
      <c r="Z1426" s="2">
        <f t="shared" ref="Z1426" si="15086">N1426*U1423+P1426*U1426-O1426*V1423-Q1426*V1426</f>
        <v>0.1786030648957504</v>
      </c>
      <c r="AA1426" s="3">
        <f t="shared" ref="AA1426" si="15087">(N1426*V1423+O1426*U1423+P1426*V1426+Q1426*U1426)</f>
        <v>0</v>
      </c>
      <c r="AB1426" s="20"/>
      <c r="AC1426" s="16">
        <v>0</v>
      </c>
      <c r="AD1426" s="17">
        <f t="shared" ref="AD1426" si="15088">-1/($AD$4*$B1423)</f>
        <v>-0.88360141800355563</v>
      </c>
      <c r="AE1426" s="18">
        <v>1</v>
      </c>
      <c r="AF1426" s="19">
        <v>0</v>
      </c>
      <c r="AG1426" s="20"/>
      <c r="AH1426" s="1">
        <f t="shared" ref="AH1426" si="15089">X1426*AC1423+Z1426*AC1426-Y1426*AD1423-AA1426*AD1426</f>
        <v>0</v>
      </c>
      <c r="AI1426" s="4">
        <f t="shared" ref="AI1426" si="15090">(X1426*AD1423+Y1426*AC1423+Z1426*AD1426+AA1426*AC1426)</f>
        <v>-0.9312396327019572</v>
      </c>
      <c r="AJ1426" s="2">
        <f t="shared" ref="AJ1426" si="15091">X1426*AE1423+Z1426*AE1426-Y1426*AF1423-AA1426*AF1426</f>
        <v>0.1786030648957504</v>
      </c>
      <c r="AK1426" s="3">
        <f t="shared" ref="AK1426" si="15092">(X1426*AF1423+Y1426*AE1423+Z1426*AF1426+AA1426*AE1426)</f>
        <v>0</v>
      </c>
      <c r="AL1426" s="20"/>
      <c r="AM1426" s="16">
        <v>0</v>
      </c>
      <c r="AN1426" s="17">
        <v>0</v>
      </c>
      <c r="AO1426" s="18">
        <v>1</v>
      </c>
      <c r="AP1426" s="19">
        <v>0</v>
      </c>
      <c r="AR1426" s="1">
        <f t="shared" ref="AR1426" si="15093">AH1426*AM1423+AJ1426*AM1426-AI1426*AN1423-AK1426*AN1426</f>
        <v>0</v>
      </c>
      <c r="AS1426" s="4">
        <f t="shared" ref="AS1426" si="15094">(AH1426*AN1423+AI1426*AM1423+AJ1426*AN1426+AK1426*AM1426)</f>
        <v>-0.9312396327019572</v>
      </c>
      <c r="AT1426" s="2">
        <f t="shared" ref="AT1426" si="15095">AH1426*AO1423+AJ1426*AO1426-AI1426*AP1423-AK1426*AP1426</f>
        <v>-0.84918037770330668</v>
      </c>
      <c r="AU1426" s="3">
        <f t="shared" ref="AU1426" si="15096">(AH1426*AP1423+AI1426*AO1423+AJ1426*AP1426+AK1426*AO1426)</f>
        <v>0</v>
      </c>
      <c r="AV1426" s="20"/>
      <c r="AW1426" s="16">
        <v>0</v>
      </c>
      <c r="AX1426" s="17">
        <f t="shared" ref="AX1426" si="15097">-1/($AX$4*$B1423)</f>
        <v>-0.88360141800355563</v>
      </c>
      <c r="AY1426" s="18">
        <v>1</v>
      </c>
      <c r="AZ1426" s="19">
        <v>0</v>
      </c>
      <c r="BA1426" s="20"/>
      <c r="BB1426" s="1">
        <f t="shared" ref="BB1426" si="15098">AR1426*AW1423+AT1426*AW1426-AS1426*AX1423-AU1426*AX1426</f>
        <v>0</v>
      </c>
      <c r="BC1426" s="4">
        <f t="shared" ref="BC1426" si="15099">(AR1426*AX1423+AS1426*AW1423+AT1426*AX1426+AU1426*AW1426)</f>
        <v>-0.18090264682252044</v>
      </c>
      <c r="BD1426" s="2">
        <f t="shared" ref="BD1426" si="15100">AR1426*AY1423+AT1426*AY1426-AS1426*AZ1423-AU1426*AZ1426</f>
        <v>-0.84918037770330668</v>
      </c>
      <c r="BE1426" s="3">
        <f t="shared" ref="BE1426" si="15101">(AR1426*AZ1423+AS1426*AY1423+AT1426*AZ1426+AU1426*AY1426)</f>
        <v>0</v>
      </c>
      <c r="BF1426" s="20"/>
      <c r="BG1426" s="16">
        <v>0</v>
      </c>
      <c r="BH1426" s="17">
        <v>0</v>
      </c>
      <c r="BI1426" s="18">
        <v>1</v>
      </c>
      <c r="BJ1426" s="19">
        <v>0</v>
      </c>
      <c r="BK1426" s="20"/>
      <c r="BL1426" s="1">
        <f t="shared" ref="BL1426" si="15102">BB1426*BG1423+BD1426*BG1426-BC1426*BH1423-BE1426*BH1426</f>
        <v>0</v>
      </c>
      <c r="BM1426" s="4">
        <f t="shared" ref="BM1426" si="15103">(BB1426*BH1423+BC1426*BG1423+BD1426*BH1426+BE1426*BG1426)</f>
        <v>-0.18090264682252044</v>
      </c>
      <c r="BN1426" s="2">
        <f t="shared" ref="BN1426" si="15104">BB1426*BI1423+BD1426*BI1426-BC1426*BJ1423-BE1426*BJ1426</f>
        <v>-1.0413033928568227</v>
      </c>
      <c r="BO1426" s="3">
        <f t="shared" ref="BO1426" si="15105">(BB1426*BJ1423+BC1426*BI1423+BD1426*BJ1426+BE1426*BI1426)</f>
        <v>0</v>
      </c>
      <c r="BP1426" s="20"/>
      <c r="BQ1426" s="16">
        <v>0</v>
      </c>
      <c r="BR1426" s="17">
        <f t="shared" ref="BR1426" si="15106">-1/($BR$4*$B1423)</f>
        <v>-0.77342571130029114</v>
      </c>
      <c r="BS1426" s="18">
        <v>1</v>
      </c>
      <c r="BT1426" s="19">
        <v>0</v>
      </c>
      <c r="BU1426" s="20"/>
      <c r="BV1426" s="1">
        <f t="shared" ref="BV1426" si="15107">BL1426*BQ1423+BN1426*BQ1426-BM1426*BR1423-BO1426*BR1426</f>
        <v>0</v>
      </c>
      <c r="BW1426" s="4">
        <f t="shared" ref="BW1426" si="15108">(BL1426*BR1423+BM1426*BQ1423+BN1426*BR1426+BO1426*BQ1426)</f>
        <v>0.62446817047717418</v>
      </c>
      <c r="BX1426" s="2">
        <f t="shared" ref="BX1426" si="15109">BL1426*BS1423+BN1426*BS1426-BM1426*BT1423-BO1426*BT1426</f>
        <v>-1.0413033928568227</v>
      </c>
      <c r="BY1426" s="3">
        <f t="shared" ref="BY1426" si="15110">(BL1426*BT1423+BM1426*BS1423+BN1426*BT1426+BO1426*BS1426)</f>
        <v>0</v>
      </c>
      <c r="BZ1426" s="20"/>
      <c r="CA1426" s="16">
        <v>0</v>
      </c>
      <c r="CB1426" s="17">
        <v>0</v>
      </c>
      <c r="CC1426" s="18">
        <v>1</v>
      </c>
      <c r="CD1426" s="19">
        <v>0</v>
      </c>
      <c r="CE1426" s="20"/>
      <c r="CF1426" s="1">
        <f t="shared" ref="CF1426" si="15111">BV1426*CA1423+BX1426*CA1426-BW1426*CB1423-BY1426*CB1426</f>
        <v>0</v>
      </c>
      <c r="CG1426" s="4">
        <f t="shared" ref="CG1426" si="15112">(BV1426*CB1423+BW1426*CA1423+BX1426*CB1426+BY1426*CA1426)</f>
        <v>0.62446817047717418</v>
      </c>
      <c r="CH1426" s="2">
        <f t="shared" ref="CH1426" si="15113">BV1426*CC1423+BX1426*CC1426-BW1426*CD1423-BY1426*CD1426</f>
        <v>-0.69420134494642005</v>
      </c>
      <c r="CI1426" s="3">
        <f t="shared" ref="CI1426" si="15114">(BV1426*CD1423+BW1426*CC1423+BX1426*CD1426+BY1426*CC1426)</f>
        <v>0</v>
      </c>
      <c r="CK1426" s="16">
        <f t="shared" ref="CK1426" si="15115">1/$CL$4</f>
        <v>1</v>
      </c>
      <c r="CL1426" s="17">
        <v>0</v>
      </c>
      <c r="CM1426" s="18">
        <v>1</v>
      </c>
      <c r="CN1426" s="19">
        <v>0</v>
      </c>
      <c r="CP1426" s="1">
        <f t="shared" ref="CP1426" si="15116">CF1426*CK1423+CH1426*CK1426-CG1426*CL1423-CI1426*CL1426</f>
        <v>-0.69420134494642005</v>
      </c>
      <c r="CQ1426" s="4">
        <f t="shared" ref="CQ1426" si="15117">(CF1426*CL1423+CG1426*CK1423+CH1426*CL1426+CI1426*CK1426)</f>
        <v>0.62446817047717418</v>
      </c>
      <c r="CR1426" s="2">
        <f t="shared" ref="CR1426" si="15118">CF1426*CM1423+CH1426*CM1426-CG1426*CN1423-CI1426*CN1426</f>
        <v>-0.69420134494642005</v>
      </c>
      <c r="CS1426" s="3">
        <f t="shared" ref="CS1426" si="15119">(CF1426*CN1423+CG1426*CM1423+CH1426*CN1426+CI1426*CM1426)</f>
        <v>0</v>
      </c>
      <c r="CU1426" s="39">
        <f t="shared" ref="CU1426" si="15120">(180/PI())*ATAN(-1*(CQ1423/CP1423))</f>
        <v>50.079128162746727</v>
      </c>
      <c r="CW1426" s="54">
        <f t="shared" ref="CW1426" si="15121">20*LOG(((1-(10^(CU1423/20)^2)*(1-((1-CW1423)/(1+CW1423))^2))^0.5))</f>
        <v>-18.026639945027576</v>
      </c>
    </row>
    <row r="1427" spans="1:101" ht="18" customHeight="1">
      <c r="E1427" s="20"/>
      <c r="F1427" s="20"/>
      <c r="G1427" s="20"/>
      <c r="H1427" s="20"/>
      <c r="I1427" s="20"/>
      <c r="J1427" s="20"/>
      <c r="K1427" s="20"/>
      <c r="L1427" s="20"/>
      <c r="M1427" s="20"/>
      <c r="N1427" s="20"/>
      <c r="O1427" s="20"/>
      <c r="P1427" s="20"/>
      <c r="Q1427" s="20"/>
      <c r="R1427" s="20"/>
      <c r="S1427" s="20"/>
      <c r="T1427" s="20"/>
      <c r="U1427" s="20"/>
      <c r="V1427" s="20"/>
      <c r="W1427" s="20"/>
      <c r="X1427" s="20"/>
      <c r="Y1427" s="20"/>
      <c r="Z1427" s="20"/>
      <c r="AA1427" s="20"/>
      <c r="AB1427" s="30"/>
      <c r="AC1427" s="20"/>
      <c r="AD1427" s="20"/>
      <c r="AE1427" s="20"/>
      <c r="AF1427" s="20"/>
      <c r="AG1427" s="20"/>
      <c r="AH1427" s="20"/>
      <c r="AI1427" s="20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  <c r="BA1427" s="20"/>
      <c r="BB1427" s="20"/>
      <c r="BC1427" s="20"/>
      <c r="BD1427" s="20"/>
      <c r="BE1427" s="20"/>
      <c r="BF1427" s="20"/>
      <c r="BG1427" s="20"/>
      <c r="BH1427" s="20"/>
      <c r="BI1427" s="20"/>
      <c r="BJ1427" s="20"/>
      <c r="BK1427" s="20"/>
      <c r="BL1427" s="20"/>
      <c r="BM1427" s="20"/>
      <c r="BN1427" s="20"/>
      <c r="BO1427" s="20"/>
      <c r="BP1427" s="20"/>
      <c r="BQ1427" s="20"/>
      <c r="BR1427" s="20"/>
      <c r="BS1427" s="20"/>
      <c r="BT1427" s="20"/>
      <c r="BU1427" s="20"/>
      <c r="BV1427" s="20"/>
      <c r="BW1427" s="20"/>
      <c r="BX1427" s="20"/>
      <c r="BY1427" s="20"/>
      <c r="BZ1427" s="20"/>
      <c r="CA1427" s="20"/>
      <c r="CB1427" s="20"/>
      <c r="CC1427" s="20"/>
      <c r="CD1427" s="20"/>
      <c r="CE1427" s="20"/>
      <c r="CF1427" s="20"/>
      <c r="CG1427" s="20"/>
      <c r="CH1427" s="20"/>
      <c r="CI1427" s="20"/>
      <c r="CJ1427" s="20"/>
      <c r="CK1427" s="20"/>
      <c r="CL1427" s="20"/>
    </row>
    <row r="1428" spans="1:101" ht="18" customHeight="1"/>
    <row r="1429" spans="1:101" ht="18" customHeight="1" thickBot="1">
      <c r="A1429" s="23"/>
      <c r="B1429" s="23"/>
      <c r="C1429" s="23"/>
      <c r="D1429" s="20" t="s">
        <v>15</v>
      </c>
      <c r="E1429" s="20"/>
      <c r="F1429" s="20"/>
      <c r="G1429" s="20"/>
      <c r="H1429" s="20"/>
      <c r="I1429" s="20" t="s">
        <v>16</v>
      </c>
      <c r="J1429" s="20"/>
      <c r="K1429" s="20"/>
      <c r="L1429" s="20"/>
      <c r="M1429" s="23"/>
      <c r="N1429" s="23"/>
      <c r="O1429" s="24" t="s">
        <v>17</v>
      </c>
      <c r="P1429" s="23"/>
      <c r="Q1429" s="23"/>
      <c r="R1429" s="23"/>
      <c r="S1429" s="20"/>
      <c r="T1429" s="20" t="s">
        <v>18</v>
      </c>
      <c r="U1429" s="23"/>
      <c r="V1429" s="23"/>
      <c r="W1429" s="23"/>
      <c r="X1429" s="23"/>
      <c r="Y1429" s="24" t="s">
        <v>19</v>
      </c>
      <c r="Z1429" s="23"/>
      <c r="AA1429" s="23"/>
      <c r="AB1429" s="23"/>
      <c r="AC1429" s="24" t="s">
        <v>20</v>
      </c>
      <c r="AD1429" s="20"/>
      <c r="AE1429" s="20"/>
      <c r="AF1429" s="20"/>
      <c r="AG1429" s="20"/>
      <c r="AH1429" s="23"/>
      <c r="AI1429" s="24" t="s">
        <v>21</v>
      </c>
      <c r="AJ1429" s="23"/>
      <c r="AK1429" s="23"/>
      <c r="AL1429" s="20"/>
      <c r="AM1429" s="24" t="s">
        <v>31</v>
      </c>
      <c r="AN1429" s="20"/>
      <c r="AO1429" s="23"/>
      <c r="AP1429" s="23"/>
      <c r="AQ1429" s="23"/>
      <c r="AR1429" s="23"/>
      <c r="AS1429" s="24" t="s">
        <v>91</v>
      </c>
      <c r="AT1429" s="23"/>
      <c r="AU1429" s="23"/>
      <c r="AV1429" s="23"/>
      <c r="AW1429" s="24" t="s">
        <v>32</v>
      </c>
      <c r="AX1429" s="20"/>
      <c r="AY1429" s="20"/>
      <c r="AZ1429" s="20"/>
      <c r="BA1429" s="20"/>
      <c r="BB1429" s="23"/>
      <c r="BC1429" s="24" t="s">
        <v>22</v>
      </c>
      <c r="BD1429" s="23"/>
      <c r="BE1429" s="23"/>
      <c r="BF1429" s="23"/>
      <c r="BG1429" s="24" t="s">
        <v>33</v>
      </c>
      <c r="BH1429" s="20"/>
      <c r="BI1429" s="23"/>
      <c r="BJ1429" s="23"/>
      <c r="BK1429" s="23"/>
      <c r="BL1429" s="23"/>
      <c r="BM1429" s="24" t="s">
        <v>34</v>
      </c>
      <c r="BN1429" s="23"/>
      <c r="BO1429" s="23"/>
      <c r="BP1429" s="23"/>
      <c r="BQ1429" s="24" t="s">
        <v>89</v>
      </c>
      <c r="BR1429" s="20"/>
      <c r="BS1429" s="20"/>
      <c r="BT1429" s="20"/>
      <c r="BU1429" s="20"/>
      <c r="BV1429" s="23"/>
      <c r="BW1429" s="24" t="s">
        <v>35</v>
      </c>
      <c r="BX1429" s="23"/>
      <c r="BY1429" s="23"/>
      <c r="BZ1429" s="23"/>
      <c r="CA1429" s="24" t="s">
        <v>90</v>
      </c>
      <c r="CB1429" s="20"/>
      <c r="CC1429" s="23"/>
      <c r="CD1429" s="23"/>
      <c r="CE1429" s="23"/>
      <c r="CF1429" s="23"/>
      <c r="CG1429" s="24" t="s">
        <v>92</v>
      </c>
      <c r="CH1429" s="23"/>
      <c r="CI1429" s="23"/>
      <c r="CJ1429" s="23"/>
      <c r="CK1429" s="24" t="s">
        <v>36</v>
      </c>
      <c r="CL1429" s="24"/>
      <c r="CM1429" s="23"/>
      <c r="CN1429" s="23"/>
      <c r="CO1429" s="23"/>
      <c r="CP1429" s="23"/>
      <c r="CQ1429" s="24" t="s">
        <v>93</v>
      </c>
      <c r="CR1429" s="23"/>
      <c r="CS1429" s="23"/>
    </row>
    <row r="1430" spans="1:101" ht="18" customHeight="1" thickBot="1">
      <c r="A1430" s="23"/>
      <c r="B1430" s="33"/>
      <c r="C1430" s="23"/>
      <c r="D1430" s="7" t="s">
        <v>2</v>
      </c>
      <c r="E1430" s="8"/>
      <c r="F1430" s="8" t="s">
        <v>3</v>
      </c>
      <c r="G1430" s="9"/>
      <c r="H1430" s="10"/>
      <c r="I1430" s="7" t="s">
        <v>4</v>
      </c>
      <c r="J1430" s="8"/>
      <c r="K1430" s="8" t="s">
        <v>5</v>
      </c>
      <c r="L1430" s="9"/>
      <c r="M1430" s="23"/>
      <c r="N1430" s="251" t="s">
        <v>79</v>
      </c>
      <c r="O1430" s="252"/>
      <c r="P1430" s="253" t="s">
        <v>80</v>
      </c>
      <c r="Q1430" s="254"/>
      <c r="R1430" s="23"/>
      <c r="S1430" s="7" t="s">
        <v>11</v>
      </c>
      <c r="T1430" s="8"/>
      <c r="U1430" s="8" t="s">
        <v>12</v>
      </c>
      <c r="V1430" s="9"/>
      <c r="W1430" s="20"/>
      <c r="X1430" s="251" t="s">
        <v>79</v>
      </c>
      <c r="Y1430" s="252"/>
      <c r="Z1430" s="253" t="s">
        <v>80</v>
      </c>
      <c r="AA1430" s="254"/>
      <c r="AB1430" s="20"/>
      <c r="AC1430" s="7" t="s">
        <v>4</v>
      </c>
      <c r="AD1430" s="8"/>
      <c r="AE1430" s="8" t="s">
        <v>5</v>
      </c>
      <c r="AF1430" s="9"/>
      <c r="AG1430" s="20"/>
      <c r="AH1430" s="251" t="s">
        <v>0</v>
      </c>
      <c r="AI1430" s="252"/>
      <c r="AJ1430" s="253" t="s">
        <v>1</v>
      </c>
      <c r="AK1430" s="254"/>
      <c r="AL1430" s="20"/>
      <c r="AM1430" s="7" t="s">
        <v>11</v>
      </c>
      <c r="AN1430" s="8"/>
      <c r="AO1430" s="8" t="s">
        <v>12</v>
      </c>
      <c r="AP1430" s="9"/>
      <c r="AQ1430" s="23"/>
      <c r="AR1430" s="251" t="s">
        <v>0</v>
      </c>
      <c r="AS1430" s="252"/>
      <c r="AT1430" s="253" t="s">
        <v>1</v>
      </c>
      <c r="AU1430" s="254"/>
      <c r="AV1430" s="36"/>
      <c r="AW1430" s="7" t="s">
        <v>4</v>
      </c>
      <c r="AX1430" s="8"/>
      <c r="AY1430" s="8" t="s">
        <v>5</v>
      </c>
      <c r="AZ1430" s="9"/>
      <c r="BA1430" s="20"/>
      <c r="BB1430" s="251" t="s">
        <v>0</v>
      </c>
      <c r="BC1430" s="252"/>
      <c r="BD1430" s="253" t="s">
        <v>1</v>
      </c>
      <c r="BE1430" s="254"/>
      <c r="BF1430" s="36"/>
      <c r="BG1430" s="7" t="s">
        <v>11</v>
      </c>
      <c r="BH1430" s="8"/>
      <c r="BI1430" s="8" t="s">
        <v>12</v>
      </c>
      <c r="BJ1430" s="9"/>
      <c r="BK1430" s="36"/>
      <c r="BL1430" s="251" t="s">
        <v>0</v>
      </c>
      <c r="BM1430" s="252"/>
      <c r="BN1430" s="253" t="s">
        <v>1</v>
      </c>
      <c r="BO1430" s="254"/>
      <c r="BP1430" s="36"/>
      <c r="BQ1430" s="7" t="s">
        <v>4</v>
      </c>
      <c r="BR1430" s="8"/>
      <c r="BS1430" s="8" t="s">
        <v>5</v>
      </c>
      <c r="BT1430" s="9"/>
      <c r="BU1430" s="20"/>
      <c r="BV1430" s="251" t="s">
        <v>0</v>
      </c>
      <c r="BW1430" s="252"/>
      <c r="BX1430" s="253" t="s">
        <v>1</v>
      </c>
      <c r="BY1430" s="254"/>
      <c r="BZ1430" s="36"/>
      <c r="CA1430" s="7" t="s">
        <v>11</v>
      </c>
      <c r="CB1430" s="8"/>
      <c r="CC1430" s="8" t="s">
        <v>12</v>
      </c>
      <c r="CD1430" s="9"/>
      <c r="CE1430" s="36"/>
      <c r="CF1430" s="251" t="s">
        <v>0</v>
      </c>
      <c r="CG1430" s="252"/>
      <c r="CH1430" s="253" t="s">
        <v>1</v>
      </c>
      <c r="CI1430" s="254"/>
      <c r="CJ1430" s="23"/>
      <c r="CK1430" s="7" t="s">
        <v>23</v>
      </c>
      <c r="CL1430" s="8"/>
      <c r="CM1430" s="8" t="s">
        <v>24</v>
      </c>
      <c r="CN1430" s="9"/>
      <c r="CO1430" s="23"/>
      <c r="CP1430" s="251" t="s">
        <v>0</v>
      </c>
      <c r="CQ1430" s="252"/>
      <c r="CR1430" s="253" t="s">
        <v>1</v>
      </c>
      <c r="CS1430" s="254"/>
      <c r="CU1430" s="26" t="s">
        <v>25</v>
      </c>
      <c r="CW1430" s="50" t="s">
        <v>44</v>
      </c>
    </row>
    <row r="1431" spans="1:101" ht="18" customHeight="1" thickTop="1" thickBot="1">
      <c r="B1431" s="34">
        <v>1.9</v>
      </c>
      <c r="D1431" s="11">
        <v>1</v>
      </c>
      <c r="E1431" s="12">
        <v>0</v>
      </c>
      <c r="F1431" s="13">
        <v>0</v>
      </c>
      <c r="G1431" s="40">
        <f t="shared" ref="G1431" si="15122">-1/($E$4*$B1431)</f>
        <v>-0.5529107989008134</v>
      </c>
      <c r="H1431" s="10"/>
      <c r="I1431" s="11">
        <v>1</v>
      </c>
      <c r="J1431" s="12">
        <v>0</v>
      </c>
      <c r="K1431" s="13">
        <v>0</v>
      </c>
      <c r="L1431" s="14">
        <v>0</v>
      </c>
      <c r="N1431" s="1">
        <f t="shared" ref="N1431" si="15123">D1431*I1431+F1431*I1434-E1431*J1431-G1431*J1434</f>
        <v>0.57461528485308144</v>
      </c>
      <c r="O1431" s="4">
        <f t="shared" ref="O1431" si="15124">(D1431*J1431+E1431*I1431+F1431*J1434+G1431*I1434)</f>
        <v>0</v>
      </c>
      <c r="P1431" s="2">
        <f t="shared" ref="P1431" si="15125">D1431*K1431+F1431*K1434-E1431*L1431-G1431*L1434</f>
        <v>0</v>
      </c>
      <c r="Q1431" s="3">
        <f t="shared" ref="Q1431" si="15126">(D1431*L1431+E1431*K1431+F1431*L1434+G1431*K1434)</f>
        <v>-0.5529107989008134</v>
      </c>
      <c r="S1431" s="11">
        <v>1</v>
      </c>
      <c r="T1431" s="12">
        <v>0</v>
      </c>
      <c r="U1431" s="13">
        <v>0</v>
      </c>
      <c r="V1431" s="40">
        <f t="shared" ref="V1431" si="15127">-1/($T$4*$B1431)</f>
        <v>-1.0564347440258617</v>
      </c>
      <c r="W1431" s="20"/>
      <c r="X1431" s="1">
        <f t="shared" ref="X1431" si="15128">N1431*S1431+P1431*S1434-O1431*T1431-Q1431*T1434</f>
        <v>0.57461528485308144</v>
      </c>
      <c r="Y1431" s="4">
        <f t="shared" ref="Y1431" si="15129">(N1431*T1431+O1431*S1431+P1431*T1434+Q1431*S1434)</f>
        <v>0</v>
      </c>
      <c r="Z1431" s="2">
        <f t="shared" ref="Z1431" si="15130">N1431*U1431+P1431*U1434-O1431*V1431-Q1431*V1434</f>
        <v>0</v>
      </c>
      <c r="AA1431" s="3">
        <f t="shared" ref="AA1431" si="15131">(N1431*V1431+O1431*U1431+P1431*V1434+Q1431*U1434)</f>
        <v>-1.1599543502679261</v>
      </c>
      <c r="AB1431" s="20"/>
      <c r="AC1431" s="11">
        <v>1</v>
      </c>
      <c r="AD1431" s="12">
        <v>0</v>
      </c>
      <c r="AE1431" s="13">
        <v>0</v>
      </c>
      <c r="AF1431" s="14">
        <v>0</v>
      </c>
      <c r="AG1431" s="20"/>
      <c r="AH1431" s="1">
        <f t="shared" ref="AH1431" si="15132">X1431*AC1431+Z1431*AC1434-Y1431*AD1431-AA1431*AD1434</f>
        <v>-0.44492761697507155</v>
      </c>
      <c r="AI1431" s="4">
        <f t="shared" ref="AI1431" si="15133">(X1431*AD1431+Y1431*AC1431+Z1431*AD1434+AA1431*AC1434)</f>
        <v>0</v>
      </c>
      <c r="AJ1431" s="2">
        <f t="shared" ref="AJ1431" si="15134">X1431*AE1431+Z1431*AE1434-Y1431*AF1431-AA1431*AF1434</f>
        <v>0</v>
      </c>
      <c r="AK1431" s="3">
        <f t="shared" ref="AK1431" si="15135">(X1431*AF1431+Y1431*AE1431+Z1431*AF1434+AA1431*AE1434)</f>
        <v>-1.1599543502679261</v>
      </c>
      <c r="AL1431" s="20"/>
      <c r="AM1431" s="11">
        <v>1</v>
      </c>
      <c r="AN1431" s="12">
        <v>0</v>
      </c>
      <c r="AO1431" s="13">
        <v>0</v>
      </c>
      <c r="AP1431" s="40">
        <f t="shared" ref="AP1431" si="15136">-1/($AN$4*$B1431)</f>
        <v>-1.0978635575170719</v>
      </c>
      <c r="AR1431" s="1">
        <f t="shared" ref="AR1431" si="15137">AH1431*AM1431+AJ1431*AM1434-AI1431*AN1431-AK1431*AN1434</f>
        <v>-0.44492761697507155</v>
      </c>
      <c r="AS1431" s="4">
        <f t="shared" ref="AS1431" si="15138">(AH1431*AN1431+AI1431*AM1431+AJ1431*AN1434+AK1431*AM1434)</f>
        <v>0</v>
      </c>
      <c r="AT1431" s="2">
        <f t="shared" ref="AT1431" si="15139">AH1431*AO1431+AJ1431*AO1434-AI1431*AP1431-AK1431*AP1434</f>
        <v>0</v>
      </c>
      <c r="AU1431" s="3">
        <f t="shared" ref="AU1431" si="15140">(AH1431*AP1431+AI1431*AO1431+AJ1431*AP1434+AK1431*AO1434)</f>
        <v>-0.67148453385808093</v>
      </c>
      <c r="AV1431" s="20"/>
      <c r="AW1431" s="11">
        <v>1</v>
      </c>
      <c r="AX1431" s="12">
        <v>0</v>
      </c>
      <c r="AY1431" s="13">
        <v>0</v>
      </c>
      <c r="AZ1431" s="14">
        <v>0</v>
      </c>
      <c r="BA1431" s="20"/>
      <c r="BB1431" s="1">
        <f t="shared" ref="BB1431" si="15141">AR1431*AW1431+AT1431*AW1434-AS1431*AX1431-AU1431*AX1434</f>
        <v>-1.0351295417527682</v>
      </c>
      <c r="BC1431" s="4">
        <f t="shared" ref="BC1431" si="15142">(AR1431*AX1431+AS1431*AW1431+AT1431*AX1434+AU1431*AW1434)</f>
        <v>0</v>
      </c>
      <c r="BD1431" s="2">
        <f t="shared" ref="BD1431" si="15143">AR1431*AY1431+AT1431*AY1434-AS1431*AZ1431-AU1431*AZ1434</f>
        <v>0</v>
      </c>
      <c r="BE1431" s="3">
        <f t="shared" ref="BE1431" si="15144">(AR1431*AZ1431+AS1431*AY1431+AT1431*AZ1434+AU1431*AY1434)</f>
        <v>-0.67148453385808093</v>
      </c>
      <c r="BF1431" s="20"/>
      <c r="BG1431" s="11">
        <v>1</v>
      </c>
      <c r="BH1431" s="12">
        <v>0</v>
      </c>
      <c r="BI1431" s="13">
        <v>0</v>
      </c>
      <c r="BJ1431" s="40">
        <f t="shared" ref="BJ1431" si="15145">-1/($BH$4*$B1431)</f>
        <v>-1.0564347440258617</v>
      </c>
      <c r="BK1431" s="20"/>
      <c r="BL1431" s="1">
        <f t="shared" ref="BL1431" si="15146">BB1431*BG1431+BD1431*BG1434-BC1431*BH1431-BE1431*BH1434</f>
        <v>-1.0351295417527682</v>
      </c>
      <c r="BM1431" s="4">
        <f t="shared" ref="BM1431" si="15147">(BB1431*BH1431+BC1431*BG1431+BD1431*BH1434+BE1431*BG1434)</f>
        <v>0</v>
      </c>
      <c r="BN1431" s="2">
        <f t="shared" ref="BN1431" si="15148">BB1431*BI1431+BD1431*BI1434-BC1431*BJ1431-BE1431*BJ1434</f>
        <v>0</v>
      </c>
      <c r="BO1431" s="3">
        <f t="shared" ref="BO1431" si="15149">(BB1431*BJ1431+BC1431*BI1431+BD1431*BJ1434+BE1431*BI1434)</f>
        <v>0.42206227861711232</v>
      </c>
      <c r="BP1431" s="20"/>
      <c r="BQ1431" s="11">
        <v>1</v>
      </c>
      <c r="BR1431" s="12">
        <v>0</v>
      </c>
      <c r="BS1431" s="13">
        <v>0</v>
      </c>
      <c r="BT1431" s="14">
        <v>0</v>
      </c>
      <c r="BU1431" s="20"/>
      <c r="BV1431" s="1">
        <f t="shared" ref="BV1431" si="15150">BL1431*BQ1431+BN1431*BQ1434-BM1431*BR1431-BO1431*BR1434</f>
        <v>-0.71041379642689839</v>
      </c>
      <c r="BW1431" s="4">
        <f t="shared" ref="BW1431" si="15151">(BL1431*BR1431+BM1431*BQ1431+BN1431*BR1434+BO1431*BQ1434)</f>
        <v>0</v>
      </c>
      <c r="BX1431" s="2">
        <f t="shared" ref="BX1431" si="15152">BL1431*BS1431+BN1431*BS1434-BM1431*BT1431-BO1431*BT1434</f>
        <v>0</v>
      </c>
      <c r="BY1431" s="3">
        <f t="shared" ref="BY1431" si="15153">(BL1431*BT1431+BM1431*BS1431+BN1431*BT1434+BO1431*BS1434)</f>
        <v>0.42206227861711232</v>
      </c>
      <c r="BZ1431" s="20"/>
      <c r="CA1431" s="11">
        <v>1</v>
      </c>
      <c r="CB1431" s="12">
        <v>0</v>
      </c>
      <c r="CC1431" s="13">
        <v>0</v>
      </c>
      <c r="CD1431" s="40">
        <f t="shared" ref="CD1431" si="15154">-1/($CB$4*$B1431)</f>
        <v>-0.5529107989008134</v>
      </c>
      <c r="CE1431" s="20"/>
      <c r="CF1431" s="1">
        <f t="shared" ref="CF1431" si="15155">BV1431*CA1431+BX1431*CA1434-BW1431*CB1431-BY1431*CB1434</f>
        <v>-0.71041379642689839</v>
      </c>
      <c r="CG1431" s="4">
        <f t="shared" ref="CG1431" si="15156">(BV1431*CB1431+BW1431*CA1431+BX1431*CB1434+BY1431*CA1434)</f>
        <v>0</v>
      </c>
      <c r="CH1431" s="2">
        <f t="shared" ref="CH1431" si="15157">BV1431*CC1431+BX1431*CC1434-BW1431*CD1431-BY1431*CD1434</f>
        <v>0</v>
      </c>
      <c r="CI1431" s="3">
        <f t="shared" ref="CI1431" si="15158">(BV1431*CD1431+BW1431*CC1431+BX1431*CD1434+BY1431*CC1434)</f>
        <v>0.81485773834966846</v>
      </c>
      <c r="CJ1431" s="28"/>
      <c r="CK1431" s="11">
        <v>1</v>
      </c>
      <c r="CL1431" s="12">
        <v>0</v>
      </c>
      <c r="CM1431" s="13">
        <v>0</v>
      </c>
      <c r="CN1431" s="14">
        <v>0</v>
      </c>
      <c r="CP1431" s="1">
        <f t="shared" ref="CP1431" si="15159">CF1431*CK1431+CH1431*CK1434-CG1431*CL1431-CI1431*CL1434</f>
        <v>-0.71041379642689839</v>
      </c>
      <c r="CQ1431" s="4">
        <f t="shared" ref="CQ1431" si="15160">(CF1431*CL1431+CG1431*CK1431+CH1431*CL1434+CI1431*CK1434)</f>
        <v>0.81485773834966846</v>
      </c>
      <c r="CR1431" s="2">
        <f t="shared" ref="CR1431" si="15161">CF1431*CM1431+CH1431*CM1434-CG1431*CN1431-CI1431*CN1434</f>
        <v>0</v>
      </c>
      <c r="CS1431" s="3">
        <f t="shared" ref="CS1431" si="15162">(CF1431*CN1431+CG1431*CM1431+CH1431*CN1434+CI1431*CM1434)</f>
        <v>0.81485773834966846</v>
      </c>
      <c r="CU1431" s="29">
        <f t="shared" ref="CU1431" si="15163">20*LOG(((1+$CL$4)/$CL$4)/((CP1431+CP1434)^2+(CQ1431+CQ1434)^2)^0.5)</f>
        <v>-4.62782112508488E-2</v>
      </c>
      <c r="CW1431" s="51">
        <f t="shared" ref="CW1431" si="15164">((CP1431^2+CQ1431^2)^0.5)/((CP1434^2+CQ1434^2)^0.5)</f>
        <v>1.1562448724585668</v>
      </c>
    </row>
    <row r="1432" spans="1:101" ht="18" customHeight="1" thickBot="1">
      <c r="D1432" s="11"/>
      <c r="E1432" s="13"/>
      <c r="F1432" s="13"/>
      <c r="G1432" s="15"/>
      <c r="H1432" s="10"/>
      <c r="I1432" s="11"/>
      <c r="J1432" s="13"/>
      <c r="K1432" s="13"/>
      <c r="L1432" s="15"/>
      <c r="N1432" s="5"/>
      <c r="Q1432" s="6"/>
      <c r="S1432" s="11"/>
      <c r="T1432" s="13"/>
      <c r="U1432" s="13"/>
      <c r="V1432" s="15"/>
      <c r="W1432" s="20"/>
      <c r="X1432" s="5"/>
      <c r="AA1432" s="6"/>
      <c r="AB1432" s="20"/>
      <c r="AC1432" s="11"/>
      <c r="AD1432" s="13"/>
      <c r="AE1432" s="13"/>
      <c r="AF1432" s="15"/>
      <c r="AG1432" s="20"/>
      <c r="AH1432" s="5"/>
      <c r="AK1432" s="6"/>
      <c r="AL1432" s="20"/>
      <c r="AM1432" s="11"/>
      <c r="AN1432" s="13"/>
      <c r="AO1432" s="13"/>
      <c r="AP1432" s="15"/>
      <c r="AR1432" s="5"/>
      <c r="AU1432" s="6"/>
      <c r="AW1432" s="11"/>
      <c r="AX1432" s="13"/>
      <c r="AY1432" s="13"/>
      <c r="AZ1432" s="15"/>
      <c r="BA1432" s="20"/>
      <c r="BB1432" s="5"/>
      <c r="BE1432" s="6"/>
      <c r="BG1432" s="11"/>
      <c r="BH1432" s="13"/>
      <c r="BI1432" s="13"/>
      <c r="BJ1432" s="15"/>
      <c r="BL1432" s="5"/>
      <c r="BO1432" s="6"/>
      <c r="BQ1432" s="11"/>
      <c r="BR1432" s="13"/>
      <c r="BS1432" s="13"/>
      <c r="BT1432" s="15"/>
      <c r="BU1432" s="20"/>
      <c r="BV1432" s="5"/>
      <c r="BY1432" s="6"/>
      <c r="CA1432" s="11"/>
      <c r="CB1432" s="13"/>
      <c r="CC1432" s="13"/>
      <c r="CD1432" s="15"/>
      <c r="CF1432" s="5"/>
      <c r="CI1432" s="6"/>
      <c r="CK1432" s="11"/>
      <c r="CL1432" s="13"/>
      <c r="CM1432" s="13"/>
      <c r="CN1432" s="15"/>
      <c r="CP1432" s="5"/>
      <c r="CS1432" s="6"/>
      <c r="CW1432" s="52"/>
    </row>
    <row r="1433" spans="1:101" ht="18" customHeight="1" thickBot="1">
      <c r="D1433" s="11" t="s">
        <v>6</v>
      </c>
      <c r="E1433" s="13"/>
      <c r="F1433" s="13" t="s">
        <v>7</v>
      </c>
      <c r="G1433" s="15"/>
      <c r="H1433" s="10"/>
      <c r="I1433" s="11" t="s">
        <v>8</v>
      </c>
      <c r="J1433" s="13"/>
      <c r="K1433" s="13" t="s">
        <v>9</v>
      </c>
      <c r="L1433" s="15"/>
      <c r="N1433" s="251" t="s">
        <v>26</v>
      </c>
      <c r="O1433" s="252"/>
      <c r="P1433" s="253" t="s">
        <v>27</v>
      </c>
      <c r="Q1433" s="254"/>
      <c r="S1433" s="11" t="s">
        <v>13</v>
      </c>
      <c r="T1433" s="13"/>
      <c r="U1433" s="13" t="s">
        <v>14</v>
      </c>
      <c r="V1433" s="15"/>
      <c r="W1433" s="20"/>
      <c r="X1433" s="251" t="s">
        <v>26</v>
      </c>
      <c r="Y1433" s="252"/>
      <c r="Z1433" s="253" t="s">
        <v>27</v>
      </c>
      <c r="AA1433" s="254"/>
      <c r="AB1433" s="20"/>
      <c r="AC1433" s="11" t="s">
        <v>8</v>
      </c>
      <c r="AD1433" s="13"/>
      <c r="AE1433" s="13" t="s">
        <v>9</v>
      </c>
      <c r="AF1433" s="15"/>
      <c r="AG1433" s="20"/>
      <c r="AH1433" s="251" t="s">
        <v>26</v>
      </c>
      <c r="AI1433" s="252"/>
      <c r="AJ1433" s="253" t="s">
        <v>27</v>
      </c>
      <c r="AK1433" s="254"/>
      <c r="AL1433" s="20"/>
      <c r="AM1433" s="11" t="s">
        <v>13</v>
      </c>
      <c r="AN1433" s="13"/>
      <c r="AO1433" s="13" t="s">
        <v>14</v>
      </c>
      <c r="AP1433" s="15"/>
      <c r="AR1433" s="251" t="s">
        <v>26</v>
      </c>
      <c r="AS1433" s="252"/>
      <c r="AT1433" s="253" t="s">
        <v>27</v>
      </c>
      <c r="AU1433" s="254"/>
      <c r="AV1433" s="36"/>
      <c r="AW1433" s="11" t="s">
        <v>8</v>
      </c>
      <c r="AX1433" s="13"/>
      <c r="AY1433" s="13" t="s">
        <v>9</v>
      </c>
      <c r="AZ1433" s="15"/>
      <c r="BA1433" s="20"/>
      <c r="BB1433" s="251" t="s">
        <v>26</v>
      </c>
      <c r="BC1433" s="252"/>
      <c r="BD1433" s="253" t="s">
        <v>27</v>
      </c>
      <c r="BE1433" s="254"/>
      <c r="BF1433" s="36"/>
      <c r="BG1433" s="11" t="s">
        <v>13</v>
      </c>
      <c r="BH1433" s="13"/>
      <c r="BI1433" s="13" t="s">
        <v>14</v>
      </c>
      <c r="BJ1433" s="15"/>
      <c r="BK1433" s="36"/>
      <c r="BL1433" s="251" t="s">
        <v>26</v>
      </c>
      <c r="BM1433" s="252"/>
      <c r="BN1433" s="253" t="s">
        <v>27</v>
      </c>
      <c r="BO1433" s="254"/>
      <c r="BP1433" s="36"/>
      <c r="BQ1433" s="11" t="s">
        <v>8</v>
      </c>
      <c r="BR1433" s="13"/>
      <c r="BS1433" s="13" t="s">
        <v>9</v>
      </c>
      <c r="BT1433" s="15"/>
      <c r="BU1433" s="20"/>
      <c r="BV1433" s="251" t="s">
        <v>26</v>
      </c>
      <c r="BW1433" s="252"/>
      <c r="BX1433" s="253" t="s">
        <v>27</v>
      </c>
      <c r="BY1433" s="254"/>
      <c r="BZ1433" s="36"/>
      <c r="CA1433" s="11" t="s">
        <v>13</v>
      </c>
      <c r="CB1433" s="13"/>
      <c r="CC1433" s="13" t="s">
        <v>14</v>
      </c>
      <c r="CD1433" s="15"/>
      <c r="CE1433" s="36"/>
      <c r="CF1433" s="251" t="s">
        <v>26</v>
      </c>
      <c r="CG1433" s="252"/>
      <c r="CH1433" s="253" t="s">
        <v>27</v>
      </c>
      <c r="CI1433" s="254"/>
      <c r="CK1433" s="11" t="s">
        <v>28</v>
      </c>
      <c r="CL1433" s="13"/>
      <c r="CM1433" s="13" t="s">
        <v>29</v>
      </c>
      <c r="CN1433" s="15"/>
      <c r="CP1433" s="251" t="s">
        <v>26</v>
      </c>
      <c r="CQ1433" s="252"/>
      <c r="CR1433" s="253" t="s">
        <v>27</v>
      </c>
      <c r="CS1433" s="254"/>
      <c r="CU1433" s="38" t="s">
        <v>37</v>
      </c>
      <c r="CW1433" s="53" t="s">
        <v>45</v>
      </c>
    </row>
    <row r="1434" spans="1:101" ht="18" customHeight="1" thickTop="1" thickBot="1">
      <c r="D1434" s="16">
        <v>0</v>
      </c>
      <c r="E1434" s="17">
        <v>0</v>
      </c>
      <c r="F1434" s="18">
        <v>1</v>
      </c>
      <c r="G1434" s="19">
        <v>0</v>
      </c>
      <c r="H1434" s="10"/>
      <c r="I1434" s="16">
        <v>0</v>
      </c>
      <c r="J1434" s="17">
        <f t="shared" ref="J1434" si="15165">-1/($J$4*$B1431)</f>
        <v>-0.76935504966186841</v>
      </c>
      <c r="K1434" s="18">
        <v>1</v>
      </c>
      <c r="L1434" s="19">
        <v>0</v>
      </c>
      <c r="N1434" s="1">
        <f t="shared" ref="N1434" si="15166">D1434*I1431+F1434*I1434-E1434*J1431-G1434*J1434</f>
        <v>0</v>
      </c>
      <c r="O1434" s="4">
        <f t="shared" ref="O1434" si="15167">(D1434*J1431+E1434*I1431+F1434*J1434+G1434*I1434)</f>
        <v>-0.76935504966186841</v>
      </c>
      <c r="P1434" s="2">
        <f t="shared" ref="P1434" si="15168">D1434*K1431+F1434*K1434-E1434*L1431-G1434*L1434</f>
        <v>1</v>
      </c>
      <c r="Q1434" s="3">
        <f t="shared" ref="Q1434" si="15169">(D1434*L1431+E1434*K1431+F1434*L1434+G1434*K1434)</f>
        <v>0</v>
      </c>
      <c r="S1434" s="16">
        <v>0</v>
      </c>
      <c r="T1434" s="17">
        <v>0</v>
      </c>
      <c r="U1434" s="18">
        <v>1</v>
      </c>
      <c r="V1434" s="19">
        <v>0</v>
      </c>
      <c r="W1434" s="20"/>
      <c r="X1434" s="1">
        <f t="shared" ref="X1434" si="15170">N1434*S1431+P1434*S1434-O1434*T1431-Q1434*T1434</f>
        <v>0</v>
      </c>
      <c r="Y1434" s="4">
        <f t="shared" ref="Y1434" si="15171">(N1434*T1431+O1434*S1431+P1434*T1434+Q1434*S1434)</f>
        <v>-0.76935504966186841</v>
      </c>
      <c r="Z1434" s="2">
        <f t="shared" ref="Z1434" si="15172">N1434*U1431+P1434*U1434-O1434*V1431-Q1434*V1434</f>
        <v>0.18722659504545991</v>
      </c>
      <c r="AA1434" s="3">
        <f t="shared" ref="AA1434" si="15173">(N1434*V1431+O1434*U1431+P1434*V1434+Q1434*U1434)</f>
        <v>0</v>
      </c>
      <c r="AB1434" s="20"/>
      <c r="AC1434" s="16">
        <v>0</v>
      </c>
      <c r="AD1434" s="17">
        <f t="shared" ref="AD1434" si="15174">-1/($AD$4*$B1431)</f>
        <v>-0.87895088422458967</v>
      </c>
      <c r="AE1434" s="18">
        <v>1</v>
      </c>
      <c r="AF1434" s="19">
        <v>0</v>
      </c>
      <c r="AG1434" s="20"/>
      <c r="AH1434" s="1">
        <f t="shared" ref="AH1434" si="15175">X1434*AC1431+Z1434*AC1434-Y1434*AD1431-AA1434*AD1434</f>
        <v>0</v>
      </c>
      <c r="AI1434" s="4">
        <f t="shared" ref="AI1434" si="15176">(X1434*AD1431+Y1434*AC1431+Z1434*AD1434+AA1434*AC1434)</f>
        <v>-0.93391803092743464</v>
      </c>
      <c r="AJ1434" s="2">
        <f t="shared" ref="AJ1434" si="15177">X1434*AE1431+Z1434*AE1434-Y1434*AF1431-AA1434*AF1434</f>
        <v>0.18722659504545991</v>
      </c>
      <c r="AK1434" s="3">
        <f t="shared" ref="AK1434" si="15178">(X1434*AF1431+Y1434*AE1431+Z1434*AF1434+AA1434*AE1434)</f>
        <v>0</v>
      </c>
      <c r="AL1434" s="20"/>
      <c r="AM1434" s="16">
        <v>0</v>
      </c>
      <c r="AN1434" s="17">
        <v>0</v>
      </c>
      <c r="AO1434" s="18">
        <v>1</v>
      </c>
      <c r="AP1434" s="19">
        <v>0</v>
      </c>
      <c r="AR1434" s="1">
        <f t="shared" ref="AR1434" si="15179">AH1434*AM1431+AJ1434*AM1434-AI1434*AN1431-AK1434*AN1434</f>
        <v>0</v>
      </c>
      <c r="AS1434" s="4">
        <f t="shared" ref="AS1434" si="15180">(AH1434*AN1431+AI1434*AM1431+AJ1434*AN1434+AK1434*AM1434)</f>
        <v>-0.93391803092743464</v>
      </c>
      <c r="AT1434" s="2">
        <f t="shared" ref="AT1434" si="15181">AH1434*AO1431+AJ1434*AO1434-AI1434*AP1431-AK1434*AP1434</f>
        <v>-0.83808797681787217</v>
      </c>
      <c r="AU1434" s="3">
        <f t="shared" ref="AU1434" si="15182">(AH1434*AP1431+AI1434*AO1431+AJ1434*AP1434+AK1434*AO1434)</f>
        <v>0</v>
      </c>
      <c r="AV1434" s="20"/>
      <c r="AW1434" s="16">
        <v>0</v>
      </c>
      <c r="AX1434" s="17">
        <f t="shared" ref="AX1434" si="15183">-1/($AX$4*$B1431)</f>
        <v>-0.87895088422458967</v>
      </c>
      <c r="AY1434" s="18">
        <v>1</v>
      </c>
      <c r="AZ1434" s="19">
        <v>0</v>
      </c>
      <c r="BA1434" s="20"/>
      <c r="BB1434" s="1">
        <f t="shared" ref="BB1434" si="15184">AR1434*AW1431+AT1434*AW1434-AS1434*AX1431-AU1434*AX1434</f>
        <v>0</v>
      </c>
      <c r="BC1434" s="4">
        <f t="shared" ref="BC1434" si="15185">(AR1434*AX1431+AS1434*AW1431+AT1434*AX1434+AU1434*AW1434)</f>
        <v>-0.19727986264536845</v>
      </c>
      <c r="BD1434" s="2">
        <f t="shared" ref="BD1434" si="15186">AR1434*AY1431+AT1434*AY1434-AS1434*AZ1431-AU1434*AZ1434</f>
        <v>-0.83808797681787217</v>
      </c>
      <c r="BE1434" s="3">
        <f t="shared" ref="BE1434" si="15187">(AR1434*AZ1431+AS1434*AY1431+AT1434*AZ1434+AU1434*AY1434)</f>
        <v>0</v>
      </c>
      <c r="BF1434" s="20"/>
      <c r="BG1434" s="16">
        <v>0</v>
      </c>
      <c r="BH1434" s="17">
        <v>0</v>
      </c>
      <c r="BI1434" s="18">
        <v>1</v>
      </c>
      <c r="BJ1434" s="19">
        <v>0</v>
      </c>
      <c r="BK1434" s="20"/>
      <c r="BL1434" s="1">
        <f t="shared" ref="BL1434" si="15188">BB1434*BG1431+BD1434*BG1434-BC1434*BH1431-BE1434*BH1434</f>
        <v>0</v>
      </c>
      <c r="BM1434" s="4">
        <f t="shared" ref="BM1434" si="15189">(BB1434*BH1431+BC1434*BG1431+BD1434*BH1434+BE1434*BG1434)</f>
        <v>-0.19727986264536845</v>
      </c>
      <c r="BN1434" s="2">
        <f t="shared" ref="BN1434" si="15190">BB1434*BI1431+BD1434*BI1434-BC1434*BJ1431-BE1434*BJ1434</f>
        <v>-1.0465012780130891</v>
      </c>
      <c r="BO1434" s="3">
        <f t="shared" ref="BO1434" si="15191">(BB1434*BJ1431+BC1434*BI1431+BD1434*BJ1434+BE1434*BI1434)</f>
        <v>0</v>
      </c>
      <c r="BP1434" s="20"/>
      <c r="BQ1434" s="16">
        <v>0</v>
      </c>
      <c r="BR1434" s="17">
        <f t="shared" ref="BR1434" si="15192">-1/($BR$4*$B1431)</f>
        <v>-0.76935504966186841</v>
      </c>
      <c r="BS1434" s="18">
        <v>1</v>
      </c>
      <c r="BT1434" s="19">
        <v>0</v>
      </c>
      <c r="BU1434" s="20"/>
      <c r="BV1434" s="1">
        <f t="shared" ref="BV1434" si="15193">BL1434*BQ1431+BN1434*BQ1434-BM1434*BR1431-BO1434*BR1434</f>
        <v>0</v>
      </c>
      <c r="BW1434" s="4">
        <f t="shared" ref="BW1434" si="15194">(BL1434*BR1431+BM1434*BQ1431+BN1434*BR1434+BO1434*BQ1434)</f>
        <v>0.60785118007160044</v>
      </c>
      <c r="BX1434" s="2">
        <f t="shared" ref="BX1434" si="15195">BL1434*BS1431+BN1434*BS1434-BM1434*BT1431-BO1434*BT1434</f>
        <v>-1.0465012780130891</v>
      </c>
      <c r="BY1434" s="3">
        <f t="shared" ref="BY1434" si="15196">(BL1434*BT1431+BM1434*BS1431+BN1434*BT1434+BO1434*BS1434)</f>
        <v>0</v>
      </c>
      <c r="BZ1434" s="20"/>
      <c r="CA1434" s="16">
        <v>0</v>
      </c>
      <c r="CB1434" s="17">
        <v>0</v>
      </c>
      <c r="CC1434" s="18">
        <v>1</v>
      </c>
      <c r="CD1434" s="19">
        <v>0</v>
      </c>
      <c r="CE1434" s="20"/>
      <c r="CF1434" s="1">
        <f t="shared" ref="CF1434" si="15197">BV1434*CA1431+BX1434*CA1434-BW1434*CB1431-BY1434*CB1434</f>
        <v>0</v>
      </c>
      <c r="CG1434" s="4">
        <f t="shared" ref="CG1434" si="15198">(BV1434*CB1431+BW1434*CA1431+BX1434*CB1434+BY1434*CA1434)</f>
        <v>0.60785118007160044</v>
      </c>
      <c r="CH1434" s="2">
        <f t="shared" ref="CH1434" si="15199">BV1434*CC1431+BX1434*CC1434-BW1434*CD1431-BY1434*CD1434</f>
        <v>-0.71041379642689839</v>
      </c>
      <c r="CI1434" s="3">
        <f t="shared" ref="CI1434" si="15200">(BV1434*CD1431+BW1434*CC1431+BX1434*CD1434+BY1434*CC1434)</f>
        <v>0</v>
      </c>
      <c r="CK1434" s="16">
        <f t="shared" ref="CK1434" si="15201">1/$CL$4</f>
        <v>1</v>
      </c>
      <c r="CL1434" s="17">
        <v>0</v>
      </c>
      <c r="CM1434" s="18">
        <v>1</v>
      </c>
      <c r="CN1434" s="19">
        <v>0</v>
      </c>
      <c r="CP1434" s="1">
        <f t="shared" ref="CP1434" si="15202">CF1434*CK1431+CH1434*CK1434-CG1434*CL1431-CI1434*CL1434</f>
        <v>-0.71041379642689839</v>
      </c>
      <c r="CQ1434" s="4">
        <f t="shared" ref="CQ1434" si="15203">(CF1434*CL1431+CG1434*CK1431+CH1434*CL1434+CI1434*CK1434)</f>
        <v>0.60785118007160044</v>
      </c>
      <c r="CR1434" s="2">
        <f t="shared" ref="CR1434" si="15204">CF1434*CM1431+CH1434*CM1434-CG1434*CN1431-CI1434*CN1434</f>
        <v>-0.71041379642689839</v>
      </c>
      <c r="CS1434" s="3">
        <f t="shared" ref="CS1434" si="15205">(CF1434*CN1431+CG1434*CM1431+CH1434*CN1434+CI1434*CM1434)</f>
        <v>0</v>
      </c>
      <c r="CU1434" s="39">
        <f t="shared" ref="CU1434" si="15206">(180/PI())*ATAN(-1*(CQ1431/CP1431))</f>
        <v>48.917250162274698</v>
      </c>
      <c r="CW1434" s="54">
        <f t="shared" ref="CW1434" si="15207">20*LOG(((1-(10^(CU1431/20)^2)*(1-((1-CW1431)/(1+CW1431))^2))^0.5))</f>
        <v>-18.014967983582643</v>
      </c>
    </row>
    <row r="1435" spans="1:101" ht="18" customHeight="1">
      <c r="E1435" s="20"/>
      <c r="F1435" s="20"/>
      <c r="G1435" s="20"/>
      <c r="H1435" s="20"/>
      <c r="I1435" s="20"/>
      <c r="J1435" s="20"/>
      <c r="K1435" s="20"/>
      <c r="L1435" s="20"/>
      <c r="M1435" s="20"/>
      <c r="N1435" s="20"/>
      <c r="O1435" s="20"/>
      <c r="P1435" s="20"/>
      <c r="Q1435" s="20"/>
      <c r="R1435" s="20"/>
      <c r="S1435" s="20"/>
      <c r="T1435" s="20"/>
      <c r="U1435" s="20"/>
      <c r="V1435" s="20"/>
      <c r="W1435" s="20"/>
      <c r="X1435" s="20"/>
      <c r="Y1435" s="20"/>
      <c r="Z1435" s="20"/>
      <c r="AA1435" s="20"/>
      <c r="AB1435" s="30"/>
      <c r="AC1435" s="20"/>
      <c r="AD1435" s="20"/>
      <c r="AE1435" s="20"/>
      <c r="AF1435" s="20"/>
      <c r="AG1435" s="20"/>
      <c r="AH1435" s="20"/>
      <c r="AI1435" s="20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  <c r="BA1435" s="20"/>
      <c r="BB1435" s="20"/>
      <c r="BC1435" s="20"/>
      <c r="BD1435" s="20"/>
      <c r="BE1435" s="20"/>
      <c r="BF1435" s="20"/>
      <c r="BG1435" s="20"/>
      <c r="BH1435" s="20"/>
      <c r="BI1435" s="20"/>
      <c r="BJ1435" s="20"/>
      <c r="BK1435" s="20"/>
      <c r="BL1435" s="20"/>
      <c r="BM1435" s="20"/>
      <c r="BN1435" s="20"/>
      <c r="BO1435" s="20"/>
      <c r="BP1435" s="20"/>
      <c r="BQ1435" s="20"/>
      <c r="BR1435" s="20"/>
      <c r="BS1435" s="20"/>
      <c r="BT1435" s="20"/>
      <c r="BU1435" s="20"/>
      <c r="BV1435" s="20"/>
      <c r="BW1435" s="20"/>
      <c r="BX1435" s="20"/>
      <c r="BY1435" s="20"/>
      <c r="BZ1435" s="20"/>
      <c r="CA1435" s="20"/>
      <c r="CB1435" s="20"/>
      <c r="CC1435" s="20"/>
      <c r="CD1435" s="20"/>
      <c r="CE1435" s="20"/>
      <c r="CF1435" s="20"/>
      <c r="CG1435" s="20"/>
      <c r="CH1435" s="20"/>
      <c r="CI1435" s="20"/>
      <c r="CJ1435" s="20"/>
      <c r="CK1435" s="20"/>
      <c r="CL1435" s="20"/>
    </row>
    <row r="1436" spans="1:101" ht="18" customHeight="1"/>
    <row r="1437" spans="1:101" ht="18" customHeight="1" thickBot="1">
      <c r="A1437" s="23"/>
      <c r="B1437" s="23"/>
      <c r="C1437" s="23"/>
      <c r="D1437" s="20" t="s">
        <v>15</v>
      </c>
      <c r="E1437" s="20"/>
      <c r="F1437" s="20"/>
      <c r="G1437" s="20"/>
      <c r="H1437" s="20"/>
      <c r="I1437" s="20" t="s">
        <v>16</v>
      </c>
      <c r="J1437" s="20"/>
      <c r="K1437" s="20"/>
      <c r="L1437" s="20"/>
      <c r="M1437" s="23"/>
      <c r="N1437" s="23"/>
      <c r="O1437" s="24" t="s">
        <v>17</v>
      </c>
      <c r="P1437" s="23"/>
      <c r="Q1437" s="23"/>
      <c r="R1437" s="23"/>
      <c r="S1437" s="20"/>
      <c r="T1437" s="20" t="s">
        <v>18</v>
      </c>
      <c r="U1437" s="23"/>
      <c r="V1437" s="23"/>
      <c r="W1437" s="23"/>
      <c r="X1437" s="23"/>
      <c r="Y1437" s="24" t="s">
        <v>19</v>
      </c>
      <c r="Z1437" s="23"/>
      <c r="AA1437" s="23"/>
      <c r="AB1437" s="23"/>
      <c r="AC1437" s="24" t="s">
        <v>20</v>
      </c>
      <c r="AD1437" s="20"/>
      <c r="AE1437" s="20"/>
      <c r="AF1437" s="20"/>
      <c r="AG1437" s="20"/>
      <c r="AH1437" s="23"/>
      <c r="AI1437" s="24" t="s">
        <v>21</v>
      </c>
      <c r="AJ1437" s="23"/>
      <c r="AK1437" s="23"/>
      <c r="AL1437" s="20"/>
      <c r="AM1437" s="24" t="s">
        <v>31</v>
      </c>
      <c r="AN1437" s="20"/>
      <c r="AO1437" s="23"/>
      <c r="AP1437" s="23"/>
      <c r="AQ1437" s="23"/>
      <c r="AR1437" s="23"/>
      <c r="AS1437" s="24" t="s">
        <v>91</v>
      </c>
      <c r="AT1437" s="23"/>
      <c r="AU1437" s="23"/>
      <c r="AV1437" s="23"/>
      <c r="AW1437" s="24" t="s">
        <v>32</v>
      </c>
      <c r="AX1437" s="20"/>
      <c r="AY1437" s="20"/>
      <c r="AZ1437" s="20"/>
      <c r="BA1437" s="20"/>
      <c r="BB1437" s="23"/>
      <c r="BC1437" s="24" t="s">
        <v>22</v>
      </c>
      <c r="BD1437" s="23"/>
      <c r="BE1437" s="23"/>
      <c r="BF1437" s="23"/>
      <c r="BG1437" s="24" t="s">
        <v>33</v>
      </c>
      <c r="BH1437" s="20"/>
      <c r="BI1437" s="23"/>
      <c r="BJ1437" s="23"/>
      <c r="BK1437" s="23"/>
      <c r="BL1437" s="23"/>
      <c r="BM1437" s="24" t="s">
        <v>34</v>
      </c>
      <c r="BN1437" s="23"/>
      <c r="BO1437" s="23"/>
      <c r="BP1437" s="23"/>
      <c r="BQ1437" s="24" t="s">
        <v>89</v>
      </c>
      <c r="BR1437" s="20"/>
      <c r="BS1437" s="20"/>
      <c r="BT1437" s="20"/>
      <c r="BU1437" s="20"/>
      <c r="BV1437" s="23"/>
      <c r="BW1437" s="24" t="s">
        <v>35</v>
      </c>
      <c r="BX1437" s="23"/>
      <c r="BY1437" s="23"/>
      <c r="BZ1437" s="23"/>
      <c r="CA1437" s="24" t="s">
        <v>90</v>
      </c>
      <c r="CB1437" s="20"/>
      <c r="CC1437" s="23"/>
      <c r="CD1437" s="23"/>
      <c r="CE1437" s="23"/>
      <c r="CF1437" s="23"/>
      <c r="CG1437" s="24" t="s">
        <v>92</v>
      </c>
      <c r="CH1437" s="23"/>
      <c r="CI1437" s="23"/>
      <c r="CJ1437" s="23"/>
      <c r="CK1437" s="24" t="s">
        <v>36</v>
      </c>
      <c r="CL1437" s="24"/>
      <c r="CM1437" s="23"/>
      <c r="CN1437" s="23"/>
      <c r="CO1437" s="23"/>
      <c r="CP1437" s="23"/>
      <c r="CQ1437" s="24" t="s">
        <v>93</v>
      </c>
      <c r="CR1437" s="23"/>
      <c r="CS1437" s="23"/>
    </row>
    <row r="1438" spans="1:101" ht="18" customHeight="1" thickBot="1">
      <c r="A1438" s="23"/>
      <c r="B1438" s="33"/>
      <c r="C1438" s="23"/>
      <c r="D1438" s="7" t="s">
        <v>2</v>
      </c>
      <c r="E1438" s="8"/>
      <c r="F1438" s="8" t="s">
        <v>3</v>
      </c>
      <c r="G1438" s="9"/>
      <c r="H1438" s="10"/>
      <c r="I1438" s="7" t="s">
        <v>4</v>
      </c>
      <c r="J1438" s="8"/>
      <c r="K1438" s="8" t="s">
        <v>5</v>
      </c>
      <c r="L1438" s="9"/>
      <c r="M1438" s="23"/>
      <c r="N1438" s="251" t="s">
        <v>79</v>
      </c>
      <c r="O1438" s="252"/>
      <c r="P1438" s="253" t="s">
        <v>80</v>
      </c>
      <c r="Q1438" s="254"/>
      <c r="R1438" s="23"/>
      <c r="S1438" s="7" t="s">
        <v>11</v>
      </c>
      <c r="T1438" s="8"/>
      <c r="U1438" s="8" t="s">
        <v>12</v>
      </c>
      <c r="V1438" s="9"/>
      <c r="W1438" s="20"/>
      <c r="X1438" s="251" t="s">
        <v>79</v>
      </c>
      <c r="Y1438" s="252"/>
      <c r="Z1438" s="253" t="s">
        <v>80</v>
      </c>
      <c r="AA1438" s="254"/>
      <c r="AB1438" s="20"/>
      <c r="AC1438" s="7" t="s">
        <v>4</v>
      </c>
      <c r="AD1438" s="8"/>
      <c r="AE1438" s="8" t="s">
        <v>5</v>
      </c>
      <c r="AF1438" s="9"/>
      <c r="AG1438" s="20"/>
      <c r="AH1438" s="251" t="s">
        <v>0</v>
      </c>
      <c r="AI1438" s="252"/>
      <c r="AJ1438" s="253" t="s">
        <v>1</v>
      </c>
      <c r="AK1438" s="254"/>
      <c r="AL1438" s="20"/>
      <c r="AM1438" s="7" t="s">
        <v>11</v>
      </c>
      <c r="AN1438" s="8"/>
      <c r="AO1438" s="8" t="s">
        <v>12</v>
      </c>
      <c r="AP1438" s="9"/>
      <c r="AQ1438" s="23"/>
      <c r="AR1438" s="251" t="s">
        <v>0</v>
      </c>
      <c r="AS1438" s="252"/>
      <c r="AT1438" s="253" t="s">
        <v>1</v>
      </c>
      <c r="AU1438" s="254"/>
      <c r="AV1438" s="36"/>
      <c r="AW1438" s="7" t="s">
        <v>4</v>
      </c>
      <c r="AX1438" s="8"/>
      <c r="AY1438" s="8" t="s">
        <v>5</v>
      </c>
      <c r="AZ1438" s="9"/>
      <c r="BA1438" s="20"/>
      <c r="BB1438" s="251" t="s">
        <v>0</v>
      </c>
      <c r="BC1438" s="252"/>
      <c r="BD1438" s="253" t="s">
        <v>1</v>
      </c>
      <c r="BE1438" s="254"/>
      <c r="BF1438" s="36"/>
      <c r="BG1438" s="7" t="s">
        <v>11</v>
      </c>
      <c r="BH1438" s="8"/>
      <c r="BI1438" s="8" t="s">
        <v>12</v>
      </c>
      <c r="BJ1438" s="9"/>
      <c r="BK1438" s="36"/>
      <c r="BL1438" s="251" t="s">
        <v>0</v>
      </c>
      <c r="BM1438" s="252"/>
      <c r="BN1438" s="253" t="s">
        <v>1</v>
      </c>
      <c r="BO1438" s="254"/>
      <c r="BP1438" s="36"/>
      <c r="BQ1438" s="7" t="s">
        <v>4</v>
      </c>
      <c r="BR1438" s="8"/>
      <c r="BS1438" s="8" t="s">
        <v>5</v>
      </c>
      <c r="BT1438" s="9"/>
      <c r="BU1438" s="20"/>
      <c r="BV1438" s="251" t="s">
        <v>0</v>
      </c>
      <c r="BW1438" s="252"/>
      <c r="BX1438" s="253" t="s">
        <v>1</v>
      </c>
      <c r="BY1438" s="254"/>
      <c r="BZ1438" s="36"/>
      <c r="CA1438" s="7" t="s">
        <v>11</v>
      </c>
      <c r="CB1438" s="8"/>
      <c r="CC1438" s="8" t="s">
        <v>12</v>
      </c>
      <c r="CD1438" s="9"/>
      <c r="CE1438" s="36"/>
      <c r="CF1438" s="251" t="s">
        <v>0</v>
      </c>
      <c r="CG1438" s="252"/>
      <c r="CH1438" s="253" t="s">
        <v>1</v>
      </c>
      <c r="CI1438" s="254"/>
      <c r="CJ1438" s="23"/>
      <c r="CK1438" s="7" t="s">
        <v>23</v>
      </c>
      <c r="CL1438" s="8"/>
      <c r="CM1438" s="8" t="s">
        <v>24</v>
      </c>
      <c r="CN1438" s="9"/>
      <c r="CO1438" s="23"/>
      <c r="CP1438" s="251" t="s">
        <v>0</v>
      </c>
      <c r="CQ1438" s="252"/>
      <c r="CR1438" s="253" t="s">
        <v>1</v>
      </c>
      <c r="CS1438" s="254"/>
      <c r="CU1438" s="26" t="s">
        <v>25</v>
      </c>
      <c r="CW1438" s="50" t="s">
        <v>44</v>
      </c>
    </row>
    <row r="1439" spans="1:101" ht="18" customHeight="1" thickTop="1" thickBot="1">
      <c r="B1439" s="34">
        <v>1.91</v>
      </c>
      <c r="D1439" s="11">
        <v>1</v>
      </c>
      <c r="E1439" s="12">
        <v>0</v>
      </c>
      <c r="F1439" s="13">
        <v>0</v>
      </c>
      <c r="G1439" s="40">
        <f t="shared" ref="G1439" si="15208">-1/($E$4*$B1439)</f>
        <v>-0.55001597796415991</v>
      </c>
      <c r="H1439" s="10"/>
      <c r="I1439" s="11">
        <v>1</v>
      </c>
      <c r="J1439" s="12">
        <v>0</v>
      </c>
      <c r="K1439" s="13">
        <v>0</v>
      </c>
      <c r="L1439" s="14">
        <v>0</v>
      </c>
      <c r="N1439" s="1">
        <f t="shared" ref="N1439" si="15209">D1439*I1439+F1439*I1442-E1439*J1439-G1439*J1442</f>
        <v>0.57905791461846545</v>
      </c>
      <c r="O1439" s="4">
        <f t="shared" ref="O1439" si="15210">(D1439*J1439+E1439*I1439+F1439*J1442+G1439*I1442)</f>
        <v>0</v>
      </c>
      <c r="P1439" s="2">
        <f t="shared" ref="P1439" si="15211">D1439*K1439+F1439*K1442-E1439*L1439-G1439*L1442</f>
        <v>0</v>
      </c>
      <c r="Q1439" s="3">
        <f t="shared" ref="Q1439" si="15212">(D1439*L1439+E1439*K1439+F1439*L1442+G1439*K1442)</f>
        <v>-0.55001597796415991</v>
      </c>
      <c r="S1439" s="11">
        <v>1</v>
      </c>
      <c r="T1439" s="12">
        <v>0</v>
      </c>
      <c r="U1439" s="13">
        <v>0</v>
      </c>
      <c r="V1439" s="40">
        <f t="shared" ref="V1439" si="15213">-1/($T$4*$B1439)</f>
        <v>-1.050903672067611</v>
      </c>
      <c r="W1439" s="20"/>
      <c r="X1439" s="1">
        <f t="shared" ref="X1439" si="15214">N1439*S1439+P1439*S1442-O1439*T1439-Q1439*T1442</f>
        <v>0.57905791461846545</v>
      </c>
      <c r="Y1439" s="4">
        <f t="shared" ref="Y1439" si="15215">(N1439*T1439+O1439*S1439+P1439*T1442+Q1439*S1442)</f>
        <v>0</v>
      </c>
      <c r="Z1439" s="2">
        <f t="shared" ref="Z1439" si="15216">N1439*U1439+P1439*U1442-O1439*V1439-Q1439*V1442</f>
        <v>0</v>
      </c>
      <c r="AA1439" s="3">
        <f t="shared" ref="AA1439" si="15217">(N1439*V1439+O1439*U1439+P1439*V1442+Q1439*U1442)</f>
        <v>-1.1585500667765185</v>
      </c>
      <c r="AB1439" s="20"/>
      <c r="AC1439" s="11">
        <v>1</v>
      </c>
      <c r="AD1439" s="12">
        <v>0</v>
      </c>
      <c r="AE1439" s="13">
        <v>0</v>
      </c>
      <c r="AF1439" s="14">
        <v>0</v>
      </c>
      <c r="AG1439" s="20"/>
      <c r="AH1439" s="1">
        <f t="shared" ref="AH1439" si="15218">X1439*AC1439+Z1439*AC1442-Y1439*AD1439-AA1439*AD1442</f>
        <v>-0.43391923232508878</v>
      </c>
      <c r="AI1439" s="4">
        <f t="shared" ref="AI1439" si="15219">(X1439*AD1439+Y1439*AC1439+Z1439*AD1442+AA1439*AC1442)</f>
        <v>0</v>
      </c>
      <c r="AJ1439" s="2">
        <f t="shared" ref="AJ1439" si="15220">X1439*AE1439+Z1439*AE1442-Y1439*AF1439-AA1439*AF1442</f>
        <v>0</v>
      </c>
      <c r="AK1439" s="3">
        <f t="shared" ref="AK1439" si="15221">(X1439*AF1439+Y1439*AE1439+Z1439*AF1442+AA1439*AE1442)</f>
        <v>-1.1585500667765185</v>
      </c>
      <c r="AL1439" s="20"/>
      <c r="AM1439" s="11">
        <v>1</v>
      </c>
      <c r="AN1439" s="12">
        <v>0</v>
      </c>
      <c r="AO1439" s="13">
        <v>0</v>
      </c>
      <c r="AP1439" s="40">
        <f t="shared" ref="AP1439" si="15222">-1/($AN$4*$B1439)</f>
        <v>-1.0921155807761447</v>
      </c>
      <c r="AR1439" s="1">
        <f t="shared" ref="AR1439" si="15223">AH1439*AM1439+AJ1439*AM1442-AI1439*AN1439-AK1439*AN1442</f>
        <v>-0.43391923232508878</v>
      </c>
      <c r="AS1439" s="4">
        <f t="shared" ref="AS1439" si="15224">(AH1439*AN1439+AI1439*AM1439+AJ1439*AN1442+AK1439*AM1442)</f>
        <v>0</v>
      </c>
      <c r="AT1439" s="2">
        <f t="shared" ref="AT1439" si="15225">AH1439*AO1439+AJ1439*AO1442-AI1439*AP1439-AK1439*AP1442</f>
        <v>0</v>
      </c>
      <c r="AU1439" s="3">
        <f t="shared" ref="AU1439" si="15226">(AH1439*AP1439+AI1439*AO1439+AJ1439*AP1442+AK1439*AO1442)</f>
        <v>-0.68466011235586532</v>
      </c>
      <c r="AV1439" s="20"/>
      <c r="AW1439" s="11">
        <v>1</v>
      </c>
      <c r="AX1439" s="12">
        <v>0</v>
      </c>
      <c r="AY1439" s="13">
        <v>0</v>
      </c>
      <c r="AZ1439" s="14">
        <v>0</v>
      </c>
      <c r="BA1439" s="20"/>
      <c r="BB1439" s="1">
        <f t="shared" ref="BB1439" si="15227">AR1439*AW1439+AT1439*AW1442-AS1439*AX1439-AU1439*AX1442</f>
        <v>-1.0325511491743766</v>
      </c>
      <c r="BC1439" s="4">
        <f t="shared" ref="BC1439" si="15228">(AR1439*AX1439+AS1439*AW1439+AT1439*AX1442+AU1439*AW1442)</f>
        <v>0</v>
      </c>
      <c r="BD1439" s="2">
        <f t="shared" ref="BD1439" si="15229">AR1439*AY1439+AT1439*AY1442-AS1439*AZ1439-AU1439*AZ1442</f>
        <v>0</v>
      </c>
      <c r="BE1439" s="3">
        <f t="shared" ref="BE1439" si="15230">(AR1439*AZ1439+AS1439*AY1439+AT1439*AZ1442+AU1439*AY1442)</f>
        <v>-0.68466011235586532</v>
      </c>
      <c r="BF1439" s="20"/>
      <c r="BG1439" s="11">
        <v>1</v>
      </c>
      <c r="BH1439" s="12">
        <v>0</v>
      </c>
      <c r="BI1439" s="13">
        <v>0</v>
      </c>
      <c r="BJ1439" s="40">
        <f t="shared" ref="BJ1439" si="15231">-1/($BH$4*$B1439)</f>
        <v>-1.050903672067611</v>
      </c>
      <c r="BK1439" s="20"/>
      <c r="BL1439" s="1">
        <f t="shared" ref="BL1439" si="15232">BB1439*BG1439+BD1439*BG1442-BC1439*BH1439-BE1439*BH1442</f>
        <v>-1.0325511491743766</v>
      </c>
      <c r="BM1439" s="4">
        <f t="shared" ref="BM1439" si="15233">(BB1439*BH1439+BC1439*BG1439+BD1439*BH1442+BE1439*BG1442)</f>
        <v>0</v>
      </c>
      <c r="BN1439" s="2">
        <f t="shared" ref="BN1439" si="15234">BB1439*BI1439+BD1439*BI1442-BC1439*BJ1439-BE1439*BJ1442</f>
        <v>0</v>
      </c>
      <c r="BO1439" s="3">
        <f t="shared" ref="BO1439" si="15235">(BB1439*BJ1439+BC1439*BI1439+BD1439*BJ1442+BE1439*BI1442)</f>
        <v>0.40045168190911862</v>
      </c>
      <c r="BP1439" s="20"/>
      <c r="BQ1439" s="11">
        <v>1</v>
      </c>
      <c r="BR1439" s="12">
        <v>0</v>
      </c>
      <c r="BS1439" s="13">
        <v>0</v>
      </c>
      <c r="BT1439" s="14">
        <v>0</v>
      </c>
      <c r="BU1439" s="20"/>
      <c r="BV1439" s="1">
        <f t="shared" ref="BV1439" si="15236">BL1439*BQ1439+BN1439*BQ1442-BM1439*BR1439-BO1439*BR1442</f>
        <v>-0.72607465970709884</v>
      </c>
      <c r="BW1439" s="4">
        <f t="shared" ref="BW1439" si="15237">(BL1439*BR1439+BM1439*BQ1439+BN1439*BR1442+BO1439*BQ1442)</f>
        <v>0</v>
      </c>
      <c r="BX1439" s="2">
        <f t="shared" ref="BX1439" si="15238">BL1439*BS1439+BN1439*BS1442-BM1439*BT1439-BO1439*BT1442</f>
        <v>0</v>
      </c>
      <c r="BY1439" s="3">
        <f t="shared" ref="BY1439" si="15239">(BL1439*BT1439+BM1439*BS1439+BN1439*BT1442+BO1439*BS1442)</f>
        <v>0.40045168190911862</v>
      </c>
      <c r="BZ1439" s="20"/>
      <c r="CA1439" s="11">
        <v>1</v>
      </c>
      <c r="CB1439" s="12">
        <v>0</v>
      </c>
      <c r="CC1439" s="13">
        <v>0</v>
      </c>
      <c r="CD1439" s="40">
        <f t="shared" ref="CD1439" si="15240">-1/($CB$4*$B1439)</f>
        <v>-0.55001597796415991</v>
      </c>
      <c r="CE1439" s="20"/>
      <c r="CF1439" s="1">
        <f t="shared" ref="CF1439" si="15241">BV1439*CA1439+BX1439*CA1442-BW1439*CB1439-BY1439*CB1442</f>
        <v>-0.72607465970709884</v>
      </c>
      <c r="CG1439" s="4">
        <f t="shared" ref="CG1439" si="15242">(BV1439*CB1439+BW1439*CA1439+BX1439*CB1442+BY1439*CA1442)</f>
        <v>0</v>
      </c>
      <c r="CH1439" s="2">
        <f t="shared" ref="CH1439" si="15243">BV1439*CC1439+BX1439*CC1442-BW1439*CD1439-BY1439*CD1442</f>
        <v>0</v>
      </c>
      <c r="CI1439" s="3">
        <f t="shared" ref="CI1439" si="15244">(BV1439*CD1439+BW1439*CC1439+BX1439*CD1442+BY1439*CC1442)</f>
        <v>0.79980434594291316</v>
      </c>
      <c r="CJ1439" s="28"/>
      <c r="CK1439" s="11">
        <v>1</v>
      </c>
      <c r="CL1439" s="12">
        <v>0</v>
      </c>
      <c r="CM1439" s="13">
        <v>0</v>
      </c>
      <c r="CN1439" s="14">
        <v>0</v>
      </c>
      <c r="CP1439" s="1">
        <f t="shared" ref="CP1439" si="15245">CF1439*CK1439+CH1439*CK1442-CG1439*CL1439-CI1439*CL1442</f>
        <v>-0.72607465970709884</v>
      </c>
      <c r="CQ1439" s="4">
        <f t="shared" ref="CQ1439" si="15246">(CF1439*CL1439+CG1439*CK1439+CH1439*CL1442+CI1439*CK1442)</f>
        <v>0.79980434594291316</v>
      </c>
      <c r="CR1439" s="2">
        <f t="shared" ref="CR1439" si="15247">CF1439*CM1439+CH1439*CM1442-CG1439*CN1439-CI1439*CN1442</f>
        <v>0</v>
      </c>
      <c r="CS1439" s="3">
        <f t="shared" ref="CS1439" si="15248">(CF1439*CN1439+CG1439*CM1439+CH1439*CN1442+CI1439*CM1442)</f>
        <v>0.79980434594291316</v>
      </c>
      <c r="CU1439" s="29">
        <f t="shared" ref="CU1439" si="15249">20*LOG(((1+$CL$4)/$CL$4)/((CP1439+CP1442)^2+(CQ1439+CQ1442)^2)^0.5)</f>
        <v>-4.7007606256483474E-2</v>
      </c>
      <c r="CW1439" s="51">
        <f t="shared" ref="CW1439" si="15250">((CP1439^2+CQ1439^2)^0.5)/((CP1442^2+CQ1442^2)^0.5)</f>
        <v>1.153708415221834</v>
      </c>
    </row>
    <row r="1440" spans="1:101" ht="18" customHeight="1" thickBot="1">
      <c r="D1440" s="11"/>
      <c r="E1440" s="13"/>
      <c r="F1440" s="13"/>
      <c r="G1440" s="15"/>
      <c r="H1440" s="10"/>
      <c r="I1440" s="11"/>
      <c r="J1440" s="13"/>
      <c r="K1440" s="13"/>
      <c r="L1440" s="15"/>
      <c r="N1440" s="5"/>
      <c r="Q1440" s="6"/>
      <c r="S1440" s="11"/>
      <c r="T1440" s="13"/>
      <c r="U1440" s="13"/>
      <c r="V1440" s="15"/>
      <c r="W1440" s="20"/>
      <c r="X1440" s="5"/>
      <c r="AA1440" s="6"/>
      <c r="AB1440" s="20"/>
      <c r="AC1440" s="11"/>
      <c r="AD1440" s="13"/>
      <c r="AE1440" s="13"/>
      <c r="AF1440" s="15"/>
      <c r="AG1440" s="20"/>
      <c r="AH1440" s="5"/>
      <c r="AK1440" s="6"/>
      <c r="AL1440" s="20"/>
      <c r="AM1440" s="11"/>
      <c r="AN1440" s="13"/>
      <c r="AO1440" s="13"/>
      <c r="AP1440" s="15"/>
      <c r="AR1440" s="5"/>
      <c r="AU1440" s="6"/>
      <c r="AW1440" s="11"/>
      <c r="AX1440" s="13"/>
      <c r="AY1440" s="13"/>
      <c r="AZ1440" s="15"/>
      <c r="BA1440" s="20"/>
      <c r="BB1440" s="5"/>
      <c r="BE1440" s="6"/>
      <c r="BG1440" s="11"/>
      <c r="BH1440" s="13"/>
      <c r="BI1440" s="13"/>
      <c r="BJ1440" s="15"/>
      <c r="BL1440" s="5"/>
      <c r="BO1440" s="6"/>
      <c r="BQ1440" s="11"/>
      <c r="BR1440" s="13"/>
      <c r="BS1440" s="13"/>
      <c r="BT1440" s="15"/>
      <c r="BU1440" s="20"/>
      <c r="BV1440" s="5"/>
      <c r="BY1440" s="6"/>
      <c r="CA1440" s="11"/>
      <c r="CB1440" s="13"/>
      <c r="CC1440" s="13"/>
      <c r="CD1440" s="15"/>
      <c r="CF1440" s="5"/>
      <c r="CI1440" s="6"/>
      <c r="CK1440" s="11"/>
      <c r="CL1440" s="13"/>
      <c r="CM1440" s="13"/>
      <c r="CN1440" s="15"/>
      <c r="CP1440" s="5"/>
      <c r="CS1440" s="6"/>
      <c r="CW1440" s="52"/>
    </row>
    <row r="1441" spans="1:101" ht="18" customHeight="1" thickBot="1">
      <c r="D1441" s="11" t="s">
        <v>6</v>
      </c>
      <c r="E1441" s="13"/>
      <c r="F1441" s="13" t="s">
        <v>7</v>
      </c>
      <c r="G1441" s="15"/>
      <c r="H1441" s="10"/>
      <c r="I1441" s="11" t="s">
        <v>8</v>
      </c>
      <c r="J1441" s="13"/>
      <c r="K1441" s="13" t="s">
        <v>9</v>
      </c>
      <c r="L1441" s="15"/>
      <c r="N1441" s="251" t="s">
        <v>26</v>
      </c>
      <c r="O1441" s="252"/>
      <c r="P1441" s="253" t="s">
        <v>27</v>
      </c>
      <c r="Q1441" s="254"/>
      <c r="S1441" s="11" t="s">
        <v>13</v>
      </c>
      <c r="T1441" s="13"/>
      <c r="U1441" s="13" t="s">
        <v>14</v>
      </c>
      <c r="V1441" s="15"/>
      <c r="W1441" s="20"/>
      <c r="X1441" s="251" t="s">
        <v>26</v>
      </c>
      <c r="Y1441" s="252"/>
      <c r="Z1441" s="253" t="s">
        <v>27</v>
      </c>
      <c r="AA1441" s="254"/>
      <c r="AB1441" s="20"/>
      <c r="AC1441" s="11" t="s">
        <v>8</v>
      </c>
      <c r="AD1441" s="13"/>
      <c r="AE1441" s="13" t="s">
        <v>9</v>
      </c>
      <c r="AF1441" s="15"/>
      <c r="AG1441" s="20"/>
      <c r="AH1441" s="251" t="s">
        <v>26</v>
      </c>
      <c r="AI1441" s="252"/>
      <c r="AJ1441" s="253" t="s">
        <v>27</v>
      </c>
      <c r="AK1441" s="254"/>
      <c r="AL1441" s="20"/>
      <c r="AM1441" s="11" t="s">
        <v>13</v>
      </c>
      <c r="AN1441" s="13"/>
      <c r="AO1441" s="13" t="s">
        <v>14</v>
      </c>
      <c r="AP1441" s="15"/>
      <c r="AR1441" s="251" t="s">
        <v>26</v>
      </c>
      <c r="AS1441" s="252"/>
      <c r="AT1441" s="253" t="s">
        <v>27</v>
      </c>
      <c r="AU1441" s="254"/>
      <c r="AV1441" s="36"/>
      <c r="AW1441" s="11" t="s">
        <v>8</v>
      </c>
      <c r="AX1441" s="13"/>
      <c r="AY1441" s="13" t="s">
        <v>9</v>
      </c>
      <c r="AZ1441" s="15"/>
      <c r="BA1441" s="20"/>
      <c r="BB1441" s="251" t="s">
        <v>26</v>
      </c>
      <c r="BC1441" s="252"/>
      <c r="BD1441" s="253" t="s">
        <v>27</v>
      </c>
      <c r="BE1441" s="254"/>
      <c r="BF1441" s="36"/>
      <c r="BG1441" s="11" t="s">
        <v>13</v>
      </c>
      <c r="BH1441" s="13"/>
      <c r="BI1441" s="13" t="s">
        <v>14</v>
      </c>
      <c r="BJ1441" s="15"/>
      <c r="BK1441" s="36"/>
      <c r="BL1441" s="251" t="s">
        <v>26</v>
      </c>
      <c r="BM1441" s="252"/>
      <c r="BN1441" s="253" t="s">
        <v>27</v>
      </c>
      <c r="BO1441" s="254"/>
      <c r="BP1441" s="36"/>
      <c r="BQ1441" s="11" t="s">
        <v>8</v>
      </c>
      <c r="BR1441" s="13"/>
      <c r="BS1441" s="13" t="s">
        <v>9</v>
      </c>
      <c r="BT1441" s="15"/>
      <c r="BU1441" s="20"/>
      <c r="BV1441" s="251" t="s">
        <v>26</v>
      </c>
      <c r="BW1441" s="252"/>
      <c r="BX1441" s="253" t="s">
        <v>27</v>
      </c>
      <c r="BY1441" s="254"/>
      <c r="BZ1441" s="36"/>
      <c r="CA1441" s="11" t="s">
        <v>13</v>
      </c>
      <c r="CB1441" s="13"/>
      <c r="CC1441" s="13" t="s">
        <v>14</v>
      </c>
      <c r="CD1441" s="15"/>
      <c r="CE1441" s="36"/>
      <c r="CF1441" s="251" t="s">
        <v>26</v>
      </c>
      <c r="CG1441" s="252"/>
      <c r="CH1441" s="253" t="s">
        <v>27</v>
      </c>
      <c r="CI1441" s="254"/>
      <c r="CK1441" s="11" t="s">
        <v>28</v>
      </c>
      <c r="CL1441" s="13"/>
      <c r="CM1441" s="13" t="s">
        <v>29</v>
      </c>
      <c r="CN1441" s="15"/>
      <c r="CP1441" s="251" t="s">
        <v>26</v>
      </c>
      <c r="CQ1441" s="252"/>
      <c r="CR1441" s="253" t="s">
        <v>27</v>
      </c>
      <c r="CS1441" s="254"/>
      <c r="CU1441" s="38" t="s">
        <v>37</v>
      </c>
      <c r="CW1441" s="53" t="s">
        <v>45</v>
      </c>
    </row>
    <row r="1442" spans="1:101" ht="18" customHeight="1" thickTop="1" thickBot="1">
      <c r="D1442" s="16">
        <v>0</v>
      </c>
      <c r="E1442" s="17">
        <v>0</v>
      </c>
      <c r="F1442" s="18">
        <v>1</v>
      </c>
      <c r="G1442" s="19">
        <v>0</v>
      </c>
      <c r="H1442" s="10"/>
      <c r="I1442" s="16">
        <v>0</v>
      </c>
      <c r="J1442" s="17">
        <f t="shared" ref="J1442" si="15251">-1/($J$4*$B1439)</f>
        <v>-0.76532701275264392</v>
      </c>
      <c r="K1442" s="18">
        <v>1</v>
      </c>
      <c r="L1442" s="19">
        <v>0</v>
      </c>
      <c r="N1442" s="1">
        <f t="shared" ref="N1442" si="15252">D1442*I1439+F1442*I1442-E1442*J1439-G1442*J1442</f>
        <v>0</v>
      </c>
      <c r="O1442" s="4">
        <f t="shared" ref="O1442" si="15253">(D1442*J1439+E1442*I1439+F1442*J1442+G1442*I1442)</f>
        <v>-0.76532701275264392</v>
      </c>
      <c r="P1442" s="2">
        <f t="shared" ref="P1442" si="15254">D1442*K1439+F1442*K1442-E1442*L1439-G1442*L1442</f>
        <v>1</v>
      </c>
      <c r="Q1442" s="3">
        <f t="shared" ref="Q1442" si="15255">(D1442*L1439+E1442*K1439+F1442*L1442+G1442*K1442)</f>
        <v>0</v>
      </c>
      <c r="S1442" s="16">
        <v>0</v>
      </c>
      <c r="T1442" s="17">
        <v>0</v>
      </c>
      <c r="U1442" s="18">
        <v>1</v>
      </c>
      <c r="V1442" s="19">
        <v>0</v>
      </c>
      <c r="W1442" s="20"/>
      <c r="X1442" s="1">
        <f t="shared" ref="X1442" si="15256">N1442*S1439+P1442*S1442-O1442*T1439-Q1442*T1442</f>
        <v>0</v>
      </c>
      <c r="Y1442" s="4">
        <f t="shared" ref="Y1442" si="15257">(N1442*T1439+O1442*S1439+P1442*T1442+Q1442*S1442)</f>
        <v>-0.76532701275264392</v>
      </c>
      <c r="Z1442" s="2">
        <f t="shared" ref="Z1442" si="15258">N1442*U1439+P1442*U1442-O1442*V1439-Q1442*V1442</f>
        <v>0.19571503196571116</v>
      </c>
      <c r="AA1442" s="3">
        <f t="shared" ref="AA1442" si="15259">(N1442*V1439+O1442*U1439+P1442*V1442+Q1442*U1442)</f>
        <v>0</v>
      </c>
      <c r="AB1442" s="20"/>
      <c r="AC1442" s="16">
        <v>0</v>
      </c>
      <c r="AD1442" s="17">
        <f t="shared" ref="AD1442" si="15260">-1/($AD$4*$B1439)</f>
        <v>-0.87434904713440842</v>
      </c>
      <c r="AE1442" s="18">
        <v>1</v>
      </c>
      <c r="AF1442" s="19">
        <v>0</v>
      </c>
      <c r="AG1442" s="20"/>
      <c r="AH1442" s="1">
        <f t="shared" ref="AH1442" si="15261">X1442*AC1439+Z1442*AC1442-Y1442*AD1439-AA1442*AD1442</f>
        <v>0</v>
      </c>
      <c r="AI1442" s="4">
        <f t="shared" ref="AI1442" si="15262">(X1442*AD1439+Y1442*AC1439+Z1442*AD1442+AA1442*AC1442)</f>
        <v>-0.93645026446174373</v>
      </c>
      <c r="AJ1442" s="2">
        <f t="shared" ref="AJ1442" si="15263">X1442*AE1439+Z1442*AE1442-Y1442*AF1439-AA1442*AF1442</f>
        <v>0.19571503196571116</v>
      </c>
      <c r="AK1442" s="3">
        <f t="shared" ref="AK1442" si="15264">(X1442*AF1439+Y1442*AE1439+Z1442*AF1442+AA1442*AE1442)</f>
        <v>0</v>
      </c>
      <c r="AL1442" s="20"/>
      <c r="AM1442" s="16">
        <v>0</v>
      </c>
      <c r="AN1442" s="17">
        <v>0</v>
      </c>
      <c r="AO1442" s="18">
        <v>1</v>
      </c>
      <c r="AP1442" s="19">
        <v>0</v>
      </c>
      <c r="AR1442" s="1">
        <f t="shared" ref="AR1442" si="15265">AH1442*AM1439+AJ1442*AM1442-AI1442*AN1439-AK1442*AN1442</f>
        <v>0</v>
      </c>
      <c r="AS1442" s="4">
        <f t="shared" ref="AS1442" si="15266">(AH1442*AN1439+AI1442*AM1439+AJ1442*AN1442+AK1442*AM1442)</f>
        <v>-0.93645026446174373</v>
      </c>
      <c r="AT1442" s="2">
        <f t="shared" ref="AT1442" si="15267">AH1442*AO1439+AJ1442*AO1442-AI1442*AP1439-AK1442*AP1442</f>
        <v>-0.82699689247490038</v>
      </c>
      <c r="AU1442" s="3">
        <f t="shared" ref="AU1442" si="15268">(AH1442*AP1439+AI1442*AO1439+AJ1442*AP1442+AK1442*AO1442)</f>
        <v>0</v>
      </c>
      <c r="AV1442" s="20"/>
      <c r="AW1442" s="16">
        <v>0</v>
      </c>
      <c r="AX1442" s="17">
        <f t="shared" ref="AX1442" si="15269">-1/($AX$4*$B1439)</f>
        <v>-0.87434904713440842</v>
      </c>
      <c r="AY1442" s="18">
        <v>1</v>
      </c>
      <c r="AZ1442" s="19">
        <v>0</v>
      </c>
      <c r="BA1442" s="20"/>
      <c r="BB1442" s="1">
        <f t="shared" ref="BB1442" si="15270">AR1442*AW1439+AT1442*AW1442-AS1442*AX1439-AU1442*AX1442</f>
        <v>0</v>
      </c>
      <c r="BC1442" s="4">
        <f t="shared" ref="BC1442" si="15271">(AR1442*AX1439+AS1442*AW1439+AT1442*AX1442+AU1442*AW1442)</f>
        <v>-0.21336631954319774</v>
      </c>
      <c r="BD1442" s="2">
        <f t="shared" ref="BD1442" si="15272">AR1442*AY1439+AT1442*AY1442-AS1442*AZ1439-AU1442*AZ1442</f>
        <v>-0.82699689247490038</v>
      </c>
      <c r="BE1442" s="3">
        <f t="shared" ref="BE1442" si="15273">(AR1442*AZ1439+AS1442*AY1439+AT1442*AZ1442+AU1442*AY1442)</f>
        <v>0</v>
      </c>
      <c r="BF1442" s="20"/>
      <c r="BG1442" s="16">
        <v>0</v>
      </c>
      <c r="BH1442" s="17">
        <v>0</v>
      </c>
      <c r="BI1442" s="18">
        <v>1</v>
      </c>
      <c r="BJ1442" s="19">
        <v>0</v>
      </c>
      <c r="BK1442" s="20"/>
      <c r="BL1442" s="1">
        <f t="shared" ref="BL1442" si="15274">BB1442*BG1439+BD1442*BG1442-BC1442*BH1439-BE1442*BH1442</f>
        <v>0</v>
      </c>
      <c r="BM1442" s="4">
        <f t="shared" ref="BM1442" si="15275">(BB1442*BH1439+BC1442*BG1439+BD1442*BH1442+BE1442*BG1442)</f>
        <v>-0.21336631954319774</v>
      </c>
      <c r="BN1442" s="2">
        <f t="shared" ref="BN1442" si="15276">BB1442*BI1439+BD1442*BI1442-BC1442*BJ1439-BE1442*BJ1442</f>
        <v>-1.0512243411783981</v>
      </c>
      <c r="BO1442" s="3">
        <f t="shared" ref="BO1442" si="15277">(BB1442*BJ1439+BC1442*BI1439+BD1442*BJ1442+BE1442*BI1442)</f>
        <v>0</v>
      </c>
      <c r="BP1442" s="20"/>
      <c r="BQ1442" s="16">
        <v>0</v>
      </c>
      <c r="BR1442" s="17">
        <f t="shared" ref="BR1442" si="15278">-1/($BR$4*$B1439)</f>
        <v>-0.76532701275264392</v>
      </c>
      <c r="BS1442" s="18">
        <v>1</v>
      </c>
      <c r="BT1442" s="19">
        <v>0</v>
      </c>
      <c r="BU1442" s="20"/>
      <c r="BV1442" s="1">
        <f t="shared" ref="BV1442" si="15279">BL1442*BQ1439+BN1442*BQ1442-BM1442*BR1439-BO1442*BR1442</f>
        <v>0</v>
      </c>
      <c r="BW1442" s="4">
        <f t="shared" ref="BW1442" si="15280">(BL1442*BR1439+BM1442*BQ1439+BN1442*BR1442+BO1442*BQ1442)</f>
        <v>0.59116406522373188</v>
      </c>
      <c r="BX1442" s="2">
        <f t="shared" ref="BX1442" si="15281">BL1442*BS1439+BN1442*BS1442-BM1442*BT1439-BO1442*BT1442</f>
        <v>-1.0512243411783981</v>
      </c>
      <c r="BY1442" s="3">
        <f t="shared" ref="BY1442" si="15282">(BL1442*BT1439+BM1442*BS1439+BN1442*BT1442+BO1442*BS1442)</f>
        <v>0</v>
      </c>
      <c r="BZ1442" s="20"/>
      <c r="CA1442" s="16">
        <v>0</v>
      </c>
      <c r="CB1442" s="17">
        <v>0</v>
      </c>
      <c r="CC1442" s="18">
        <v>1</v>
      </c>
      <c r="CD1442" s="19">
        <v>0</v>
      </c>
      <c r="CE1442" s="20"/>
      <c r="CF1442" s="1">
        <f t="shared" ref="CF1442" si="15283">BV1442*CA1439+BX1442*CA1442-BW1442*CB1439-BY1442*CB1442</f>
        <v>0</v>
      </c>
      <c r="CG1442" s="4">
        <f t="shared" ref="CG1442" si="15284">(BV1442*CB1439+BW1442*CA1439+BX1442*CB1442+BY1442*CA1442)</f>
        <v>0.59116406522373188</v>
      </c>
      <c r="CH1442" s="2">
        <f t="shared" ref="CH1442" si="15285">BV1442*CC1439+BX1442*CC1442-BW1442*CD1439-BY1442*CD1442</f>
        <v>-0.72607465970709884</v>
      </c>
      <c r="CI1442" s="3">
        <f t="shared" ref="CI1442" si="15286">(BV1442*CD1439+BW1442*CC1439+BX1442*CD1442+BY1442*CC1442)</f>
        <v>0</v>
      </c>
      <c r="CK1442" s="16">
        <f t="shared" ref="CK1442" si="15287">1/$CL$4</f>
        <v>1</v>
      </c>
      <c r="CL1442" s="17">
        <v>0</v>
      </c>
      <c r="CM1442" s="18">
        <v>1</v>
      </c>
      <c r="CN1442" s="19">
        <v>0</v>
      </c>
      <c r="CP1442" s="1">
        <f t="shared" ref="CP1442" si="15288">CF1442*CK1439+CH1442*CK1442-CG1442*CL1439-CI1442*CL1442</f>
        <v>-0.72607465970709884</v>
      </c>
      <c r="CQ1442" s="4">
        <f t="shared" ref="CQ1442" si="15289">(CF1442*CL1439+CG1442*CK1439+CH1442*CL1442+CI1442*CK1442)</f>
        <v>0.59116406522373188</v>
      </c>
      <c r="CR1442" s="2">
        <f t="shared" ref="CR1442" si="15290">CF1442*CM1439+CH1442*CM1442-CG1442*CN1439-CI1442*CN1442</f>
        <v>-0.72607465970709884</v>
      </c>
      <c r="CS1442" s="3">
        <f t="shared" ref="CS1442" si="15291">(CF1442*CN1439+CG1442*CM1439+CH1442*CN1442+CI1442*CM1442)</f>
        <v>0</v>
      </c>
      <c r="CU1442" s="39">
        <f t="shared" ref="CU1442" si="15292">(180/PI())*ATAN(-1*(CQ1439/CP1439))</f>
        <v>47.766350908232639</v>
      </c>
      <c r="CW1442" s="54">
        <f t="shared" ref="CW1442" si="15293">20*LOG(((1-(10^(CU1439/20)^2)*(1-((1-CW1439)/(1+CW1439))^2))^0.5))</f>
        <v>-18.012258499262199</v>
      </c>
    </row>
    <row r="1443" spans="1:101" ht="18" customHeight="1">
      <c r="E1443" s="20"/>
      <c r="F1443" s="20"/>
      <c r="G1443" s="20"/>
      <c r="H1443" s="20"/>
      <c r="I1443" s="20"/>
      <c r="J1443" s="20"/>
      <c r="K1443" s="20"/>
      <c r="L1443" s="20"/>
      <c r="M1443" s="20"/>
      <c r="N1443" s="20"/>
      <c r="O1443" s="20"/>
      <c r="P1443" s="20"/>
      <c r="Q1443" s="20"/>
      <c r="R1443" s="20"/>
      <c r="S1443" s="20"/>
      <c r="T1443" s="20"/>
      <c r="U1443" s="20"/>
      <c r="V1443" s="20"/>
      <c r="W1443" s="20"/>
      <c r="X1443" s="20"/>
      <c r="Y1443" s="20"/>
      <c r="Z1443" s="20"/>
      <c r="AA1443" s="20"/>
      <c r="AB1443" s="30"/>
      <c r="AC1443" s="20"/>
      <c r="AD1443" s="20"/>
      <c r="AE1443" s="20"/>
      <c r="AF1443" s="20"/>
      <c r="AG1443" s="20"/>
      <c r="AH1443" s="20"/>
      <c r="AI1443" s="20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  <c r="BA1443" s="20"/>
      <c r="BB1443" s="20"/>
      <c r="BC1443" s="20"/>
      <c r="BD1443" s="20"/>
      <c r="BE1443" s="20"/>
      <c r="BF1443" s="20"/>
      <c r="BG1443" s="20"/>
      <c r="BH1443" s="20"/>
      <c r="BI1443" s="20"/>
      <c r="BJ1443" s="20"/>
      <c r="BK1443" s="20"/>
      <c r="BL1443" s="20"/>
      <c r="BM1443" s="20"/>
      <c r="BN1443" s="20"/>
      <c r="BO1443" s="20"/>
      <c r="BP1443" s="20"/>
      <c r="BQ1443" s="20"/>
      <c r="BR1443" s="20"/>
      <c r="BS1443" s="20"/>
      <c r="BT1443" s="20"/>
      <c r="BU1443" s="20"/>
      <c r="BV1443" s="20"/>
      <c r="BW1443" s="20"/>
      <c r="BX1443" s="20"/>
      <c r="BY1443" s="20"/>
      <c r="BZ1443" s="20"/>
      <c r="CA1443" s="20"/>
      <c r="CB1443" s="20"/>
      <c r="CC1443" s="20"/>
      <c r="CD1443" s="20"/>
      <c r="CE1443" s="20"/>
      <c r="CF1443" s="20"/>
      <c r="CG1443" s="20"/>
      <c r="CH1443" s="20"/>
      <c r="CI1443" s="20"/>
      <c r="CJ1443" s="20"/>
      <c r="CK1443" s="20"/>
      <c r="CL1443" s="20"/>
    </row>
    <row r="1444" spans="1:101" ht="18" customHeight="1"/>
    <row r="1445" spans="1:101" ht="18" customHeight="1" thickBot="1">
      <c r="A1445" s="23"/>
      <c r="B1445" s="23"/>
      <c r="C1445" s="23"/>
      <c r="D1445" s="20" t="s">
        <v>15</v>
      </c>
      <c r="E1445" s="20"/>
      <c r="F1445" s="20"/>
      <c r="G1445" s="20"/>
      <c r="H1445" s="20"/>
      <c r="I1445" s="20" t="s">
        <v>16</v>
      </c>
      <c r="J1445" s="20"/>
      <c r="K1445" s="20"/>
      <c r="L1445" s="20"/>
      <c r="M1445" s="23"/>
      <c r="N1445" s="23"/>
      <c r="O1445" s="24" t="s">
        <v>17</v>
      </c>
      <c r="P1445" s="23"/>
      <c r="Q1445" s="23"/>
      <c r="R1445" s="23"/>
      <c r="S1445" s="20"/>
      <c r="T1445" s="20" t="s">
        <v>18</v>
      </c>
      <c r="U1445" s="23"/>
      <c r="V1445" s="23"/>
      <c r="W1445" s="23"/>
      <c r="X1445" s="23"/>
      <c r="Y1445" s="24" t="s">
        <v>19</v>
      </c>
      <c r="Z1445" s="23"/>
      <c r="AA1445" s="23"/>
      <c r="AB1445" s="23"/>
      <c r="AC1445" s="24" t="s">
        <v>20</v>
      </c>
      <c r="AD1445" s="20"/>
      <c r="AE1445" s="20"/>
      <c r="AF1445" s="20"/>
      <c r="AG1445" s="20"/>
      <c r="AH1445" s="23"/>
      <c r="AI1445" s="24" t="s">
        <v>21</v>
      </c>
      <c r="AJ1445" s="23"/>
      <c r="AK1445" s="23"/>
      <c r="AL1445" s="20"/>
      <c r="AM1445" s="24" t="s">
        <v>31</v>
      </c>
      <c r="AN1445" s="20"/>
      <c r="AO1445" s="23"/>
      <c r="AP1445" s="23"/>
      <c r="AQ1445" s="23"/>
      <c r="AR1445" s="23"/>
      <c r="AS1445" s="24" t="s">
        <v>91</v>
      </c>
      <c r="AT1445" s="23"/>
      <c r="AU1445" s="23"/>
      <c r="AV1445" s="23"/>
      <c r="AW1445" s="24" t="s">
        <v>32</v>
      </c>
      <c r="AX1445" s="20"/>
      <c r="AY1445" s="20"/>
      <c r="AZ1445" s="20"/>
      <c r="BA1445" s="20"/>
      <c r="BB1445" s="23"/>
      <c r="BC1445" s="24" t="s">
        <v>22</v>
      </c>
      <c r="BD1445" s="23"/>
      <c r="BE1445" s="23"/>
      <c r="BF1445" s="23"/>
      <c r="BG1445" s="24" t="s">
        <v>33</v>
      </c>
      <c r="BH1445" s="20"/>
      <c r="BI1445" s="23"/>
      <c r="BJ1445" s="23"/>
      <c r="BK1445" s="23"/>
      <c r="BL1445" s="23"/>
      <c r="BM1445" s="24" t="s">
        <v>34</v>
      </c>
      <c r="BN1445" s="23"/>
      <c r="BO1445" s="23"/>
      <c r="BP1445" s="23"/>
      <c r="BQ1445" s="24" t="s">
        <v>89</v>
      </c>
      <c r="BR1445" s="20"/>
      <c r="BS1445" s="20"/>
      <c r="BT1445" s="20"/>
      <c r="BU1445" s="20"/>
      <c r="BV1445" s="23"/>
      <c r="BW1445" s="24" t="s">
        <v>35</v>
      </c>
      <c r="BX1445" s="23"/>
      <c r="BY1445" s="23"/>
      <c r="BZ1445" s="23"/>
      <c r="CA1445" s="24" t="s">
        <v>90</v>
      </c>
      <c r="CB1445" s="20"/>
      <c r="CC1445" s="23"/>
      <c r="CD1445" s="23"/>
      <c r="CE1445" s="23"/>
      <c r="CF1445" s="23"/>
      <c r="CG1445" s="24" t="s">
        <v>92</v>
      </c>
      <c r="CH1445" s="23"/>
      <c r="CI1445" s="23"/>
      <c r="CJ1445" s="23"/>
      <c r="CK1445" s="24" t="s">
        <v>36</v>
      </c>
      <c r="CL1445" s="24"/>
      <c r="CM1445" s="23"/>
      <c r="CN1445" s="23"/>
      <c r="CO1445" s="23"/>
      <c r="CP1445" s="23"/>
      <c r="CQ1445" s="24" t="s">
        <v>93</v>
      </c>
      <c r="CR1445" s="23"/>
      <c r="CS1445" s="23"/>
    </row>
    <row r="1446" spans="1:101" ht="18" customHeight="1" thickBot="1">
      <c r="A1446" s="23"/>
      <c r="B1446" s="33"/>
      <c r="C1446" s="23"/>
      <c r="D1446" s="7" t="s">
        <v>2</v>
      </c>
      <c r="E1446" s="8"/>
      <c r="F1446" s="8" t="s">
        <v>3</v>
      </c>
      <c r="G1446" s="9"/>
      <c r="H1446" s="10"/>
      <c r="I1446" s="7" t="s">
        <v>4</v>
      </c>
      <c r="J1446" s="8"/>
      <c r="K1446" s="8" t="s">
        <v>5</v>
      </c>
      <c r="L1446" s="9"/>
      <c r="M1446" s="23"/>
      <c r="N1446" s="251" t="s">
        <v>79</v>
      </c>
      <c r="O1446" s="252"/>
      <c r="P1446" s="253" t="s">
        <v>80</v>
      </c>
      <c r="Q1446" s="254"/>
      <c r="R1446" s="23"/>
      <c r="S1446" s="7" t="s">
        <v>11</v>
      </c>
      <c r="T1446" s="8"/>
      <c r="U1446" s="8" t="s">
        <v>12</v>
      </c>
      <c r="V1446" s="9"/>
      <c r="W1446" s="20"/>
      <c r="X1446" s="251" t="s">
        <v>79</v>
      </c>
      <c r="Y1446" s="252"/>
      <c r="Z1446" s="253" t="s">
        <v>80</v>
      </c>
      <c r="AA1446" s="254"/>
      <c r="AB1446" s="20"/>
      <c r="AC1446" s="7" t="s">
        <v>4</v>
      </c>
      <c r="AD1446" s="8"/>
      <c r="AE1446" s="8" t="s">
        <v>5</v>
      </c>
      <c r="AF1446" s="9"/>
      <c r="AG1446" s="20"/>
      <c r="AH1446" s="251" t="s">
        <v>0</v>
      </c>
      <c r="AI1446" s="252"/>
      <c r="AJ1446" s="253" t="s">
        <v>1</v>
      </c>
      <c r="AK1446" s="254"/>
      <c r="AL1446" s="20"/>
      <c r="AM1446" s="7" t="s">
        <v>11</v>
      </c>
      <c r="AN1446" s="8"/>
      <c r="AO1446" s="8" t="s">
        <v>12</v>
      </c>
      <c r="AP1446" s="9"/>
      <c r="AQ1446" s="23"/>
      <c r="AR1446" s="251" t="s">
        <v>0</v>
      </c>
      <c r="AS1446" s="252"/>
      <c r="AT1446" s="253" t="s">
        <v>1</v>
      </c>
      <c r="AU1446" s="254"/>
      <c r="AV1446" s="36"/>
      <c r="AW1446" s="7" t="s">
        <v>4</v>
      </c>
      <c r="AX1446" s="8"/>
      <c r="AY1446" s="8" t="s">
        <v>5</v>
      </c>
      <c r="AZ1446" s="9"/>
      <c r="BA1446" s="20"/>
      <c r="BB1446" s="251" t="s">
        <v>0</v>
      </c>
      <c r="BC1446" s="252"/>
      <c r="BD1446" s="253" t="s">
        <v>1</v>
      </c>
      <c r="BE1446" s="254"/>
      <c r="BF1446" s="36"/>
      <c r="BG1446" s="7" t="s">
        <v>11</v>
      </c>
      <c r="BH1446" s="8"/>
      <c r="BI1446" s="8" t="s">
        <v>12</v>
      </c>
      <c r="BJ1446" s="9"/>
      <c r="BK1446" s="36"/>
      <c r="BL1446" s="251" t="s">
        <v>0</v>
      </c>
      <c r="BM1446" s="252"/>
      <c r="BN1446" s="253" t="s">
        <v>1</v>
      </c>
      <c r="BO1446" s="254"/>
      <c r="BP1446" s="36"/>
      <c r="BQ1446" s="7" t="s">
        <v>4</v>
      </c>
      <c r="BR1446" s="8"/>
      <c r="BS1446" s="8" t="s">
        <v>5</v>
      </c>
      <c r="BT1446" s="9"/>
      <c r="BU1446" s="20"/>
      <c r="BV1446" s="251" t="s">
        <v>0</v>
      </c>
      <c r="BW1446" s="252"/>
      <c r="BX1446" s="253" t="s">
        <v>1</v>
      </c>
      <c r="BY1446" s="254"/>
      <c r="BZ1446" s="36"/>
      <c r="CA1446" s="7" t="s">
        <v>11</v>
      </c>
      <c r="CB1446" s="8"/>
      <c r="CC1446" s="8" t="s">
        <v>12</v>
      </c>
      <c r="CD1446" s="9"/>
      <c r="CE1446" s="36"/>
      <c r="CF1446" s="251" t="s">
        <v>0</v>
      </c>
      <c r="CG1446" s="252"/>
      <c r="CH1446" s="253" t="s">
        <v>1</v>
      </c>
      <c r="CI1446" s="254"/>
      <c r="CJ1446" s="23"/>
      <c r="CK1446" s="7" t="s">
        <v>23</v>
      </c>
      <c r="CL1446" s="8"/>
      <c r="CM1446" s="8" t="s">
        <v>24</v>
      </c>
      <c r="CN1446" s="9"/>
      <c r="CO1446" s="23"/>
      <c r="CP1446" s="251" t="s">
        <v>0</v>
      </c>
      <c r="CQ1446" s="252"/>
      <c r="CR1446" s="253" t="s">
        <v>1</v>
      </c>
      <c r="CS1446" s="254"/>
      <c r="CU1446" s="26" t="s">
        <v>25</v>
      </c>
      <c r="CW1446" s="50" t="s">
        <v>44</v>
      </c>
    </row>
    <row r="1447" spans="1:101" ht="18" customHeight="1" thickTop="1" thickBot="1">
      <c r="B1447" s="34">
        <v>1.92</v>
      </c>
      <c r="D1447" s="11">
        <v>1</v>
      </c>
      <c r="E1447" s="12">
        <v>0</v>
      </c>
      <c r="F1447" s="13">
        <v>0</v>
      </c>
      <c r="G1447" s="40">
        <f t="shared" ref="G1447" si="15294">-1/($E$4*$B1447)</f>
        <v>-0.54715131141226325</v>
      </c>
      <c r="H1447" s="10"/>
      <c r="I1447" s="11">
        <v>1</v>
      </c>
      <c r="J1447" s="12">
        <v>0</v>
      </c>
      <c r="K1447" s="13">
        <v>0</v>
      </c>
      <c r="L1447" s="14">
        <v>0</v>
      </c>
      <c r="N1447" s="1">
        <f t="shared" ref="N1447" si="15295">D1447*I1447+F1447*I1450-E1447*J1447-G1447*J1450</f>
        <v>0.58343130922298814</v>
      </c>
      <c r="O1447" s="4">
        <f t="shared" ref="O1447" si="15296">(D1447*J1447+E1447*I1447+F1447*J1450+G1447*I1450)</f>
        <v>0</v>
      </c>
      <c r="P1447" s="2">
        <f t="shared" ref="P1447" si="15297">D1447*K1447+F1447*K1450-E1447*L1447-G1447*L1450</f>
        <v>0</v>
      </c>
      <c r="Q1447" s="3">
        <f t="shared" ref="Q1447" si="15298">(D1447*L1447+E1447*K1447+F1447*L1450+G1447*K1450)</f>
        <v>-0.54715131141226325</v>
      </c>
      <c r="S1447" s="11">
        <v>1</v>
      </c>
      <c r="T1447" s="12">
        <v>0</v>
      </c>
      <c r="U1447" s="13">
        <v>0</v>
      </c>
      <c r="V1447" s="40">
        <f t="shared" ref="V1447" si="15299">-1/($T$4*$B1447)</f>
        <v>-1.0454302154422588</v>
      </c>
      <c r="W1447" s="20"/>
      <c r="X1447" s="1">
        <f t="shared" ref="X1447" si="15300">N1447*S1447+P1447*S1450-O1447*T1447-Q1447*T1450</f>
        <v>0.58343130922298814</v>
      </c>
      <c r="Y1447" s="4">
        <f t="shared" ref="Y1447" si="15301">(N1447*T1447+O1447*S1447+P1447*T1450+Q1447*S1450)</f>
        <v>0</v>
      </c>
      <c r="Z1447" s="2">
        <f t="shared" ref="Z1447" si="15302">N1447*U1447+P1447*U1450-O1447*V1447-Q1447*V1450</f>
        <v>0</v>
      </c>
      <c r="AA1447" s="3">
        <f t="shared" ref="AA1447" si="15303">(N1447*V1447+O1447*U1447+P1447*V1450+Q1447*U1450)</f>
        <v>-1.1570880307090108</v>
      </c>
      <c r="AB1447" s="20"/>
      <c r="AC1447" s="11">
        <v>1</v>
      </c>
      <c r="AD1447" s="12">
        <v>0</v>
      </c>
      <c r="AE1447" s="13">
        <v>0</v>
      </c>
      <c r="AF1447" s="14">
        <v>0</v>
      </c>
      <c r="AG1447" s="20"/>
      <c r="AH1447" s="1">
        <f t="shared" ref="AH1447" si="15304">X1447*AC1447+Z1447*AC1450-Y1447*AD1447-AA1447*AD1450</f>
        <v>-0.42299824320566315</v>
      </c>
      <c r="AI1447" s="4">
        <f t="shared" ref="AI1447" si="15305">(X1447*AD1447+Y1447*AC1447+Z1447*AD1450+AA1447*AC1450)</f>
        <v>0</v>
      </c>
      <c r="AJ1447" s="2">
        <f t="shared" ref="AJ1447" si="15306">X1447*AE1447+Z1447*AE1450-Y1447*AF1447-AA1447*AF1450</f>
        <v>0</v>
      </c>
      <c r="AK1447" s="3">
        <f t="shared" ref="AK1447" si="15307">(X1447*AF1447+Y1447*AE1447+Z1447*AF1450+AA1447*AE1450)</f>
        <v>-1.1570880307090108</v>
      </c>
      <c r="AL1447" s="20"/>
      <c r="AM1447" s="11">
        <v>1</v>
      </c>
      <c r="AN1447" s="12">
        <v>0</v>
      </c>
      <c r="AO1447" s="13">
        <v>0</v>
      </c>
      <c r="AP1447" s="40">
        <f t="shared" ref="AP1447" si="15308">-1/($AN$4*$B1447)</f>
        <v>-1.0864274787929358</v>
      </c>
      <c r="AR1447" s="1">
        <f t="shared" ref="AR1447" si="15309">AH1447*AM1447+AJ1447*AM1450-AI1447*AN1447-AK1447*AN1450</f>
        <v>-0.42299824320566315</v>
      </c>
      <c r="AS1447" s="4">
        <f t="shared" ref="AS1447" si="15310">(AH1447*AN1447+AI1447*AM1447+AJ1447*AN1450+AK1447*AM1450)</f>
        <v>0</v>
      </c>
      <c r="AT1447" s="2">
        <f t="shared" ref="AT1447" si="15311">AH1447*AO1447+AJ1447*AO1450-AI1447*AP1447-AK1447*AP1450</f>
        <v>0</v>
      </c>
      <c r="AU1447" s="3">
        <f t="shared" ref="AU1447" si="15312">(AH1447*AP1447+AI1447*AO1447+AJ1447*AP1450+AK1447*AO1450)</f>
        <v>-0.6975311158092411</v>
      </c>
      <c r="AV1447" s="20"/>
      <c r="AW1447" s="11">
        <v>1</v>
      </c>
      <c r="AX1447" s="12">
        <v>0</v>
      </c>
      <c r="AY1447" s="13">
        <v>0</v>
      </c>
      <c r="AZ1447" s="14">
        <v>0</v>
      </c>
      <c r="BA1447" s="20"/>
      <c r="BB1447" s="1">
        <f t="shared" ref="BB1447" si="15313">AR1447*AW1447+AT1447*AW1450-AS1447*AX1447-AU1447*AX1450</f>
        <v>-1.029707421813957</v>
      </c>
      <c r="BC1447" s="4">
        <f t="shared" ref="BC1447" si="15314">(AR1447*AX1447+AS1447*AW1447+AT1447*AX1450+AU1447*AW1450)</f>
        <v>0</v>
      </c>
      <c r="BD1447" s="2">
        <f t="shared" ref="BD1447" si="15315">AR1447*AY1447+AT1447*AY1450-AS1447*AZ1447-AU1447*AZ1450</f>
        <v>0</v>
      </c>
      <c r="BE1447" s="3">
        <f t="shared" ref="BE1447" si="15316">(AR1447*AZ1447+AS1447*AY1447+AT1447*AZ1450+AU1447*AY1450)</f>
        <v>-0.6975311158092411</v>
      </c>
      <c r="BF1447" s="20"/>
      <c r="BG1447" s="11">
        <v>1</v>
      </c>
      <c r="BH1447" s="12">
        <v>0</v>
      </c>
      <c r="BI1447" s="13">
        <v>0</v>
      </c>
      <c r="BJ1447" s="40">
        <f t="shared" ref="BJ1447" si="15317">-1/($BH$4*$B1447)</f>
        <v>-1.0454302154422588</v>
      </c>
      <c r="BK1447" s="20"/>
      <c r="BL1447" s="1">
        <f t="shared" ref="BL1447" si="15318">BB1447*BG1447+BD1447*BG1450-BC1447*BH1447-BE1447*BH1450</f>
        <v>-1.029707421813957</v>
      </c>
      <c r="BM1447" s="4">
        <f t="shared" ref="BM1447" si="15319">(BB1447*BH1447+BC1447*BG1447+BD1447*BH1450+BE1447*BG1450)</f>
        <v>0</v>
      </c>
      <c r="BN1447" s="2">
        <f t="shared" ref="BN1447" si="15320">BB1447*BI1447+BD1447*BI1450-BC1447*BJ1447-BE1447*BJ1450</f>
        <v>0</v>
      </c>
      <c r="BO1447" s="3">
        <f t="shared" ref="BO1447" si="15321">(BB1447*BJ1447+BC1447*BI1447+BD1447*BJ1450+BE1447*BI1450)</f>
        <v>0.37895613602021683</v>
      </c>
      <c r="BP1447" s="20"/>
      <c r="BQ1447" s="11">
        <v>1</v>
      </c>
      <c r="BR1447" s="12">
        <v>0</v>
      </c>
      <c r="BS1447" s="13">
        <v>0</v>
      </c>
      <c r="BT1447" s="14">
        <v>0</v>
      </c>
      <c r="BU1447" s="20"/>
      <c r="BV1447" s="1">
        <f t="shared" ref="BV1447" si="15322">BL1447*BQ1447+BN1447*BQ1450-BM1447*BR1447-BO1447*BR1450</f>
        <v>-0.7411926030586149</v>
      </c>
      <c r="BW1447" s="4">
        <f t="shared" ref="BW1447" si="15323">(BL1447*BR1447+BM1447*BQ1447+BN1447*BR1450+BO1447*BQ1450)</f>
        <v>0</v>
      </c>
      <c r="BX1447" s="2">
        <f t="shared" ref="BX1447" si="15324">BL1447*BS1447+BN1447*BS1450-BM1447*BT1447-BO1447*BT1450</f>
        <v>0</v>
      </c>
      <c r="BY1447" s="3">
        <f t="shared" ref="BY1447" si="15325">(BL1447*BT1447+BM1447*BS1447+BN1447*BT1450+BO1447*BS1450)</f>
        <v>0.37895613602021683</v>
      </c>
      <c r="BZ1447" s="20"/>
      <c r="CA1447" s="11">
        <v>1</v>
      </c>
      <c r="CB1447" s="12">
        <v>0</v>
      </c>
      <c r="CC1447" s="13">
        <v>0</v>
      </c>
      <c r="CD1447" s="40">
        <f t="shared" ref="CD1447" si="15326">-1/($CB$4*$B1447)</f>
        <v>-0.54715131141226325</v>
      </c>
      <c r="CE1447" s="20"/>
      <c r="CF1447" s="1">
        <f t="shared" ref="CF1447" si="15327">BV1447*CA1447+BX1447*CA1450-BW1447*CB1447-BY1447*CB1450</f>
        <v>-0.7411926030586149</v>
      </c>
      <c r="CG1447" s="4">
        <f t="shared" ref="CG1447" si="15328">(BV1447*CB1447+BW1447*CA1447+BX1447*CB1450+BY1447*CA1450)</f>
        <v>0</v>
      </c>
      <c r="CH1447" s="2">
        <f t="shared" ref="CH1447" si="15329">BV1447*CC1447+BX1447*CC1450-BW1447*CD1447-BY1447*CD1450</f>
        <v>0</v>
      </c>
      <c r="CI1447" s="3">
        <f t="shared" ref="CI1447" si="15330">(BV1447*CD1447+BW1447*CC1447+BX1447*CD1450+BY1447*CC1450)</f>
        <v>0.78450064079280701</v>
      </c>
      <c r="CJ1447" s="28"/>
      <c r="CK1447" s="11">
        <v>1</v>
      </c>
      <c r="CL1447" s="12">
        <v>0</v>
      </c>
      <c r="CM1447" s="13">
        <v>0</v>
      </c>
      <c r="CN1447" s="14">
        <v>0</v>
      </c>
      <c r="CP1447" s="1">
        <f t="shared" ref="CP1447" si="15331">CF1447*CK1447+CH1447*CK1450-CG1447*CL1447-CI1447*CL1450</f>
        <v>-0.7411926030586149</v>
      </c>
      <c r="CQ1447" s="4">
        <f t="shared" ref="CQ1447" si="15332">(CF1447*CL1447+CG1447*CK1447+CH1447*CL1450+CI1447*CK1450)</f>
        <v>0.78450064079280701</v>
      </c>
      <c r="CR1447" s="2">
        <f t="shared" ref="CR1447" si="15333">CF1447*CM1447+CH1447*CM1450-CG1447*CN1447-CI1447*CN1450</f>
        <v>0</v>
      </c>
      <c r="CS1447" s="3">
        <f t="shared" ref="CS1447" si="15334">(CF1447*CN1447+CG1447*CM1447+CH1447*CN1450+CI1447*CM1450)</f>
        <v>0.78450064079280701</v>
      </c>
      <c r="CU1447" s="29">
        <f t="shared" ref="CU1447" si="15335">20*LOG(((1+$CL$4)/$CL$4)/((CP1447+CP1450)^2+(CQ1447+CQ1450)^2)^0.5)</f>
        <v>-4.7654941987028215E-2</v>
      </c>
      <c r="CW1447" s="51">
        <f t="shared" ref="CW1447" si="15336">((CP1447^2+CQ1447^2)^0.5)/((CP1450^2+CQ1450^2)^0.5)</f>
        <v>1.1509387629620353</v>
      </c>
    </row>
    <row r="1448" spans="1:101" ht="18" customHeight="1" thickBot="1">
      <c r="D1448" s="11"/>
      <c r="E1448" s="13"/>
      <c r="F1448" s="13"/>
      <c r="G1448" s="15"/>
      <c r="H1448" s="10"/>
      <c r="I1448" s="11"/>
      <c r="J1448" s="13"/>
      <c r="K1448" s="13"/>
      <c r="L1448" s="15"/>
      <c r="N1448" s="5"/>
      <c r="Q1448" s="6"/>
      <c r="S1448" s="11"/>
      <c r="T1448" s="13"/>
      <c r="U1448" s="13"/>
      <c r="V1448" s="15"/>
      <c r="W1448" s="20"/>
      <c r="X1448" s="5"/>
      <c r="AA1448" s="6"/>
      <c r="AB1448" s="20"/>
      <c r="AC1448" s="11"/>
      <c r="AD1448" s="13"/>
      <c r="AE1448" s="13"/>
      <c r="AF1448" s="15"/>
      <c r="AG1448" s="20"/>
      <c r="AH1448" s="5"/>
      <c r="AK1448" s="6"/>
      <c r="AL1448" s="20"/>
      <c r="AM1448" s="11"/>
      <c r="AN1448" s="13"/>
      <c r="AO1448" s="13"/>
      <c r="AP1448" s="15"/>
      <c r="AR1448" s="5"/>
      <c r="AU1448" s="6"/>
      <c r="AW1448" s="11"/>
      <c r="AX1448" s="13"/>
      <c r="AY1448" s="13"/>
      <c r="AZ1448" s="15"/>
      <c r="BA1448" s="20"/>
      <c r="BB1448" s="5"/>
      <c r="BE1448" s="6"/>
      <c r="BG1448" s="11"/>
      <c r="BH1448" s="13"/>
      <c r="BI1448" s="13"/>
      <c r="BJ1448" s="15"/>
      <c r="BL1448" s="5"/>
      <c r="BO1448" s="6"/>
      <c r="BQ1448" s="11"/>
      <c r="BR1448" s="13"/>
      <c r="BS1448" s="13"/>
      <c r="BT1448" s="15"/>
      <c r="BU1448" s="20"/>
      <c r="BV1448" s="5"/>
      <c r="BY1448" s="6"/>
      <c r="CA1448" s="11"/>
      <c r="CB1448" s="13"/>
      <c r="CC1448" s="13"/>
      <c r="CD1448" s="15"/>
      <c r="CF1448" s="5"/>
      <c r="CI1448" s="6"/>
      <c r="CK1448" s="11"/>
      <c r="CL1448" s="13"/>
      <c r="CM1448" s="13"/>
      <c r="CN1448" s="15"/>
      <c r="CP1448" s="5"/>
      <c r="CS1448" s="6"/>
      <c r="CW1448" s="52"/>
    </row>
    <row r="1449" spans="1:101" ht="18" customHeight="1" thickBot="1">
      <c r="D1449" s="11" t="s">
        <v>6</v>
      </c>
      <c r="E1449" s="13"/>
      <c r="F1449" s="13" t="s">
        <v>7</v>
      </c>
      <c r="G1449" s="15"/>
      <c r="H1449" s="10"/>
      <c r="I1449" s="11" t="s">
        <v>8</v>
      </c>
      <c r="J1449" s="13"/>
      <c r="K1449" s="13" t="s">
        <v>9</v>
      </c>
      <c r="L1449" s="15"/>
      <c r="N1449" s="251" t="s">
        <v>26</v>
      </c>
      <c r="O1449" s="252"/>
      <c r="P1449" s="253" t="s">
        <v>27</v>
      </c>
      <c r="Q1449" s="254"/>
      <c r="S1449" s="11" t="s">
        <v>13</v>
      </c>
      <c r="T1449" s="13"/>
      <c r="U1449" s="13" t="s">
        <v>14</v>
      </c>
      <c r="V1449" s="15"/>
      <c r="W1449" s="20"/>
      <c r="X1449" s="251" t="s">
        <v>26</v>
      </c>
      <c r="Y1449" s="252"/>
      <c r="Z1449" s="253" t="s">
        <v>27</v>
      </c>
      <c r="AA1449" s="254"/>
      <c r="AB1449" s="20"/>
      <c r="AC1449" s="11" t="s">
        <v>8</v>
      </c>
      <c r="AD1449" s="13"/>
      <c r="AE1449" s="13" t="s">
        <v>9</v>
      </c>
      <c r="AF1449" s="15"/>
      <c r="AG1449" s="20"/>
      <c r="AH1449" s="251" t="s">
        <v>26</v>
      </c>
      <c r="AI1449" s="252"/>
      <c r="AJ1449" s="253" t="s">
        <v>27</v>
      </c>
      <c r="AK1449" s="254"/>
      <c r="AL1449" s="20"/>
      <c r="AM1449" s="11" t="s">
        <v>13</v>
      </c>
      <c r="AN1449" s="13"/>
      <c r="AO1449" s="13" t="s">
        <v>14</v>
      </c>
      <c r="AP1449" s="15"/>
      <c r="AR1449" s="251" t="s">
        <v>26</v>
      </c>
      <c r="AS1449" s="252"/>
      <c r="AT1449" s="253" t="s">
        <v>27</v>
      </c>
      <c r="AU1449" s="254"/>
      <c r="AV1449" s="36"/>
      <c r="AW1449" s="11" t="s">
        <v>8</v>
      </c>
      <c r="AX1449" s="13"/>
      <c r="AY1449" s="13" t="s">
        <v>9</v>
      </c>
      <c r="AZ1449" s="15"/>
      <c r="BA1449" s="20"/>
      <c r="BB1449" s="251" t="s">
        <v>26</v>
      </c>
      <c r="BC1449" s="252"/>
      <c r="BD1449" s="253" t="s">
        <v>27</v>
      </c>
      <c r="BE1449" s="254"/>
      <c r="BF1449" s="36"/>
      <c r="BG1449" s="11" t="s">
        <v>13</v>
      </c>
      <c r="BH1449" s="13"/>
      <c r="BI1449" s="13" t="s">
        <v>14</v>
      </c>
      <c r="BJ1449" s="15"/>
      <c r="BK1449" s="36"/>
      <c r="BL1449" s="251" t="s">
        <v>26</v>
      </c>
      <c r="BM1449" s="252"/>
      <c r="BN1449" s="253" t="s">
        <v>27</v>
      </c>
      <c r="BO1449" s="254"/>
      <c r="BP1449" s="36"/>
      <c r="BQ1449" s="11" t="s">
        <v>8</v>
      </c>
      <c r="BR1449" s="13"/>
      <c r="BS1449" s="13" t="s">
        <v>9</v>
      </c>
      <c r="BT1449" s="15"/>
      <c r="BU1449" s="20"/>
      <c r="BV1449" s="251" t="s">
        <v>26</v>
      </c>
      <c r="BW1449" s="252"/>
      <c r="BX1449" s="253" t="s">
        <v>27</v>
      </c>
      <c r="BY1449" s="254"/>
      <c r="BZ1449" s="36"/>
      <c r="CA1449" s="11" t="s">
        <v>13</v>
      </c>
      <c r="CB1449" s="13"/>
      <c r="CC1449" s="13" t="s">
        <v>14</v>
      </c>
      <c r="CD1449" s="15"/>
      <c r="CE1449" s="36"/>
      <c r="CF1449" s="251" t="s">
        <v>26</v>
      </c>
      <c r="CG1449" s="252"/>
      <c r="CH1449" s="253" t="s">
        <v>27</v>
      </c>
      <c r="CI1449" s="254"/>
      <c r="CK1449" s="11" t="s">
        <v>28</v>
      </c>
      <c r="CL1449" s="13"/>
      <c r="CM1449" s="13" t="s">
        <v>29</v>
      </c>
      <c r="CN1449" s="15"/>
      <c r="CP1449" s="251" t="s">
        <v>26</v>
      </c>
      <c r="CQ1449" s="252"/>
      <c r="CR1449" s="253" t="s">
        <v>27</v>
      </c>
      <c r="CS1449" s="254"/>
      <c r="CU1449" s="38" t="s">
        <v>37</v>
      </c>
      <c r="CW1449" s="53" t="s">
        <v>45</v>
      </c>
    </row>
    <row r="1450" spans="1:101" ht="18" customHeight="1" thickTop="1" thickBot="1">
      <c r="D1450" s="16">
        <v>0</v>
      </c>
      <c r="E1450" s="17">
        <v>0</v>
      </c>
      <c r="F1450" s="18">
        <v>1</v>
      </c>
      <c r="G1450" s="19">
        <v>0</v>
      </c>
      <c r="H1450" s="10"/>
      <c r="I1450" s="16">
        <v>0</v>
      </c>
      <c r="J1450" s="17">
        <f t="shared" ref="J1450" si="15337">-1/($J$4*$B1447)</f>
        <v>-0.76134093456122398</v>
      </c>
      <c r="K1450" s="18">
        <v>1</v>
      </c>
      <c r="L1450" s="19">
        <v>0</v>
      </c>
      <c r="N1450" s="1">
        <f t="shared" ref="N1450" si="15338">D1450*I1447+F1450*I1450-E1450*J1447-G1450*J1450</f>
        <v>0</v>
      </c>
      <c r="O1450" s="4">
        <f t="shared" ref="O1450" si="15339">(D1450*J1447+E1450*I1447+F1450*J1450+G1450*I1450)</f>
        <v>-0.76134093456122398</v>
      </c>
      <c r="P1450" s="2">
        <f t="shared" ref="P1450" si="15340">D1450*K1447+F1450*K1450-E1450*L1447-G1450*L1450</f>
        <v>1</v>
      </c>
      <c r="Q1450" s="3">
        <f t="shared" ref="Q1450" si="15341">(D1450*L1447+E1450*K1447+F1450*L1450+G1450*K1450)</f>
        <v>0</v>
      </c>
      <c r="S1450" s="16">
        <v>0</v>
      </c>
      <c r="T1450" s="17">
        <v>0</v>
      </c>
      <c r="U1450" s="18">
        <v>1</v>
      </c>
      <c r="V1450" s="19">
        <v>0</v>
      </c>
      <c r="W1450" s="20"/>
      <c r="X1450" s="1">
        <f t="shared" ref="X1450" si="15342">N1450*S1447+P1450*S1450-O1450*T1447-Q1450*T1450</f>
        <v>0</v>
      </c>
      <c r="Y1450" s="4">
        <f t="shared" ref="Y1450" si="15343">(N1450*T1447+O1450*S1447+P1450*T1450+Q1450*S1450)</f>
        <v>-0.76134093456122398</v>
      </c>
      <c r="Z1450" s="2">
        <f t="shared" ref="Z1450" si="15344">N1450*U1447+P1450*U1450-O1450*V1447-Q1450*V1450</f>
        <v>0.20407118275664893</v>
      </c>
      <c r="AA1450" s="3">
        <f t="shared" ref="AA1450" si="15345">(N1450*V1447+O1450*U1447+P1450*V1450+Q1450*U1450)</f>
        <v>0</v>
      </c>
      <c r="AB1450" s="20"/>
      <c r="AC1450" s="16">
        <v>0</v>
      </c>
      <c r="AD1450" s="17">
        <f t="shared" ref="AD1450" si="15346">-1/($AD$4*$B1447)</f>
        <v>-0.86979514584725004</v>
      </c>
      <c r="AE1450" s="18">
        <v>1</v>
      </c>
      <c r="AF1450" s="19">
        <v>0</v>
      </c>
      <c r="AG1450" s="20"/>
      <c r="AH1450" s="1">
        <f t="shared" ref="AH1450" si="15347">X1450*AC1447+Z1450*AC1450-Y1450*AD1447-AA1450*AD1450</f>
        <v>0</v>
      </c>
      <c r="AI1450" s="4">
        <f t="shared" ref="AI1450" si="15348">(X1450*AD1447+Y1450*AC1447+Z1450*AD1450+AA1450*AC1450)</f>
        <v>-0.93884105873026424</v>
      </c>
      <c r="AJ1450" s="2">
        <f t="shared" ref="AJ1450" si="15349">X1450*AE1447+Z1450*AE1450-Y1450*AF1447-AA1450*AF1450</f>
        <v>0.20407118275664893</v>
      </c>
      <c r="AK1450" s="3">
        <f t="shared" ref="AK1450" si="15350">(X1450*AF1447+Y1450*AE1447+Z1450*AF1450+AA1450*AE1450)</f>
        <v>0</v>
      </c>
      <c r="AL1450" s="20"/>
      <c r="AM1450" s="16">
        <v>0</v>
      </c>
      <c r="AN1450" s="17">
        <v>0</v>
      </c>
      <c r="AO1450" s="18">
        <v>1</v>
      </c>
      <c r="AP1450" s="19">
        <v>0</v>
      </c>
      <c r="AR1450" s="1">
        <f t="shared" ref="AR1450" si="15351">AH1450*AM1447+AJ1450*AM1450-AI1450*AN1447-AK1450*AN1450</f>
        <v>0</v>
      </c>
      <c r="AS1450" s="4">
        <f t="shared" ref="AS1450" si="15352">(AH1450*AN1447+AI1450*AM1447+AJ1450*AN1450+AK1450*AM1450)</f>
        <v>-0.93884105873026424</v>
      </c>
      <c r="AT1450" s="2">
        <f t="shared" ref="AT1450" si="15353">AH1450*AO1447+AJ1450*AO1450-AI1450*AP1447-AK1450*AP1450</f>
        <v>-0.81591154166696256</v>
      </c>
      <c r="AU1450" s="3">
        <f t="shared" ref="AU1450" si="15354">(AH1450*AP1447+AI1450*AO1447+AJ1450*AP1450+AK1450*AO1450)</f>
        <v>0</v>
      </c>
      <c r="AV1450" s="20"/>
      <c r="AW1450" s="16">
        <v>0</v>
      </c>
      <c r="AX1450" s="17">
        <f t="shared" ref="AX1450" si="15355">-1/($AX$4*$B1447)</f>
        <v>-0.86979514584725004</v>
      </c>
      <c r="AY1450" s="18">
        <v>1</v>
      </c>
      <c r="AZ1450" s="19">
        <v>0</v>
      </c>
      <c r="BA1450" s="20"/>
      <c r="BB1450" s="1">
        <f t="shared" ref="BB1450" si="15356">AR1450*AW1447+AT1450*AW1450-AS1450*AX1447-AU1450*AX1450</f>
        <v>0</v>
      </c>
      <c r="BC1450" s="4">
        <f t="shared" ref="BC1450" si="15357">(AR1450*AX1447+AS1450*AW1447+AT1450*AX1450+AU1450*AW1450)</f>
        <v>-0.22916516034759393</v>
      </c>
      <c r="BD1450" s="2">
        <f t="shared" ref="BD1450" si="15358">AR1450*AY1447+AT1450*AY1450-AS1450*AZ1447-AU1450*AZ1450</f>
        <v>-0.81591154166696256</v>
      </c>
      <c r="BE1450" s="3">
        <f t="shared" ref="BE1450" si="15359">(AR1450*AZ1447+AS1450*AY1447+AT1450*AZ1450+AU1450*AY1450)</f>
        <v>0</v>
      </c>
      <c r="BF1450" s="20"/>
      <c r="BG1450" s="16">
        <v>0</v>
      </c>
      <c r="BH1450" s="17">
        <v>0</v>
      </c>
      <c r="BI1450" s="18">
        <v>1</v>
      </c>
      <c r="BJ1450" s="19">
        <v>0</v>
      </c>
      <c r="BK1450" s="20"/>
      <c r="BL1450" s="1">
        <f t="shared" ref="BL1450" si="15360">BB1450*BG1447+BD1450*BG1450-BC1450*BH1447-BE1450*BH1450</f>
        <v>0</v>
      </c>
      <c r="BM1450" s="4">
        <f t="shared" ref="BM1450" si="15361">(BB1450*BH1447+BC1450*BG1447+BD1450*BH1450+BE1450*BG1450)</f>
        <v>-0.22916516034759393</v>
      </c>
      <c r="BN1450" s="2">
        <f t="shared" ref="BN1450" si="15362">BB1450*BI1447+BD1450*BI1450-BC1450*BJ1447-BE1450*BJ1450</f>
        <v>-1.0554877246210075</v>
      </c>
      <c r="BO1450" s="3">
        <f t="shared" ref="BO1450" si="15363">(BB1450*BJ1447+BC1450*BI1447+BD1450*BJ1450+BE1450*BI1450)</f>
        <v>0</v>
      </c>
      <c r="BP1450" s="20"/>
      <c r="BQ1450" s="16">
        <v>0</v>
      </c>
      <c r="BR1450" s="17">
        <f t="shared" ref="BR1450" si="15364">-1/($BR$4*$B1447)</f>
        <v>-0.76134093456122398</v>
      </c>
      <c r="BS1450" s="18">
        <v>1</v>
      </c>
      <c r="BT1450" s="19">
        <v>0</v>
      </c>
      <c r="BU1450" s="20"/>
      <c r="BV1450" s="1">
        <f t="shared" ref="BV1450" si="15365">BL1450*BQ1447+BN1450*BQ1450-BM1450*BR1447-BO1450*BR1450</f>
        <v>0</v>
      </c>
      <c r="BW1450" s="4">
        <f t="shared" ref="BW1450" si="15366">(BL1450*BR1447+BM1450*BQ1447+BN1450*BR1450+BO1450*BQ1450)</f>
        <v>0.57442085033326373</v>
      </c>
      <c r="BX1450" s="2">
        <f t="shared" ref="BX1450" si="15367">BL1450*BS1447+BN1450*BS1450-BM1450*BT1447-BO1450*BT1450</f>
        <v>-1.0554877246210075</v>
      </c>
      <c r="BY1450" s="3">
        <f t="shared" ref="BY1450" si="15368">(BL1450*BT1447+BM1450*BS1447+BN1450*BT1450+BO1450*BS1450)</f>
        <v>0</v>
      </c>
      <c r="BZ1450" s="20"/>
      <c r="CA1450" s="16">
        <v>0</v>
      </c>
      <c r="CB1450" s="17">
        <v>0</v>
      </c>
      <c r="CC1450" s="18">
        <v>1</v>
      </c>
      <c r="CD1450" s="19">
        <v>0</v>
      </c>
      <c r="CE1450" s="20"/>
      <c r="CF1450" s="1">
        <f t="shared" ref="CF1450" si="15369">BV1450*CA1447+BX1450*CA1450-BW1450*CB1447-BY1450*CB1450</f>
        <v>0</v>
      </c>
      <c r="CG1450" s="4">
        <f t="shared" ref="CG1450" si="15370">(BV1450*CB1447+BW1450*CA1447+BX1450*CB1450+BY1450*CA1450)</f>
        <v>0.57442085033326373</v>
      </c>
      <c r="CH1450" s="2">
        <f t="shared" ref="CH1450" si="15371">BV1450*CC1447+BX1450*CC1450-BW1450*CD1447-BY1450*CD1450</f>
        <v>-0.7411926030586149</v>
      </c>
      <c r="CI1450" s="3">
        <f t="shared" ref="CI1450" si="15372">(BV1450*CD1447+BW1450*CC1447+BX1450*CD1450+BY1450*CC1450)</f>
        <v>0</v>
      </c>
      <c r="CK1450" s="16">
        <f t="shared" ref="CK1450" si="15373">1/$CL$4</f>
        <v>1</v>
      </c>
      <c r="CL1450" s="17">
        <v>0</v>
      </c>
      <c r="CM1450" s="18">
        <v>1</v>
      </c>
      <c r="CN1450" s="19">
        <v>0</v>
      </c>
      <c r="CP1450" s="1">
        <f t="shared" ref="CP1450" si="15374">CF1450*CK1447+CH1450*CK1450-CG1450*CL1447-CI1450*CL1450</f>
        <v>-0.7411926030586149</v>
      </c>
      <c r="CQ1450" s="4">
        <f t="shared" ref="CQ1450" si="15375">(CF1450*CL1447+CG1450*CK1447+CH1450*CL1450+CI1450*CK1450)</f>
        <v>0.57442085033326373</v>
      </c>
      <c r="CR1450" s="2">
        <f t="shared" ref="CR1450" si="15376">CF1450*CM1447+CH1450*CM1450-CG1450*CN1447-CI1450*CN1450</f>
        <v>-0.7411926030586149</v>
      </c>
      <c r="CS1450" s="3">
        <f t="shared" ref="CS1450" si="15377">(CF1450*CN1447+CG1450*CM1447+CH1450*CN1450+CI1450*CM1450)</f>
        <v>0</v>
      </c>
      <c r="CU1450" s="39">
        <f t="shared" ref="CU1450" si="15378">(180/PI())*ATAN(-1*(CQ1447/CP1447))</f>
        <v>46.625950469197022</v>
      </c>
      <c r="CW1450" s="54">
        <f t="shared" ref="CW1450" si="15379">20*LOG(((1-(10^(CU1447/20)^2)*(1-((1-CW1447)/(1+CW1447))^2))^0.5))</f>
        <v>-18.017954519973944</v>
      </c>
    </row>
    <row r="1451" spans="1:101" ht="18" customHeight="1">
      <c r="E1451" s="20"/>
      <c r="F1451" s="20"/>
      <c r="G1451" s="20"/>
      <c r="H1451" s="20"/>
      <c r="I1451" s="20"/>
      <c r="J1451" s="20"/>
      <c r="K1451" s="20"/>
      <c r="L1451" s="20"/>
      <c r="M1451" s="20"/>
      <c r="N1451" s="20"/>
      <c r="O1451" s="20"/>
      <c r="P1451" s="20"/>
      <c r="Q1451" s="20"/>
      <c r="R1451" s="20"/>
      <c r="S1451" s="20"/>
      <c r="T1451" s="20"/>
      <c r="U1451" s="20"/>
      <c r="V1451" s="20"/>
      <c r="W1451" s="20"/>
      <c r="X1451" s="20"/>
      <c r="Y1451" s="20"/>
      <c r="Z1451" s="20"/>
      <c r="AA1451" s="20"/>
      <c r="AB1451" s="30"/>
      <c r="AC1451" s="20"/>
      <c r="AD1451" s="20"/>
      <c r="AE1451" s="20"/>
      <c r="AF1451" s="20"/>
      <c r="AG1451" s="20"/>
      <c r="AH1451" s="20"/>
      <c r="AI1451" s="20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  <c r="BA1451" s="20"/>
      <c r="BB1451" s="20"/>
      <c r="BC1451" s="20"/>
      <c r="BD1451" s="20"/>
      <c r="BE1451" s="20"/>
      <c r="BF1451" s="20"/>
      <c r="BG1451" s="20"/>
      <c r="BH1451" s="20"/>
      <c r="BI1451" s="20"/>
      <c r="BJ1451" s="20"/>
      <c r="BK1451" s="20"/>
      <c r="BL1451" s="20"/>
      <c r="BM1451" s="20"/>
      <c r="BN1451" s="20"/>
      <c r="BO1451" s="20"/>
      <c r="BP1451" s="20"/>
      <c r="BQ1451" s="20"/>
      <c r="BR1451" s="20"/>
      <c r="BS1451" s="20"/>
      <c r="BT1451" s="20"/>
      <c r="BU1451" s="20"/>
      <c r="BV1451" s="20"/>
      <c r="BW1451" s="20"/>
      <c r="BX1451" s="20"/>
      <c r="BY1451" s="20"/>
      <c r="BZ1451" s="20"/>
      <c r="CA1451" s="20"/>
      <c r="CB1451" s="20"/>
      <c r="CC1451" s="20"/>
      <c r="CD1451" s="20"/>
      <c r="CE1451" s="20"/>
      <c r="CF1451" s="20"/>
      <c r="CG1451" s="20"/>
      <c r="CH1451" s="20"/>
      <c r="CI1451" s="20"/>
      <c r="CJ1451" s="20"/>
      <c r="CK1451" s="20"/>
      <c r="CL1451" s="20"/>
    </row>
    <row r="1452" spans="1:101" ht="18" customHeight="1"/>
    <row r="1453" spans="1:101" ht="18" customHeight="1" thickBot="1">
      <c r="A1453" s="23"/>
      <c r="B1453" s="23"/>
      <c r="C1453" s="23"/>
      <c r="D1453" s="20" t="s">
        <v>15</v>
      </c>
      <c r="E1453" s="20"/>
      <c r="F1453" s="20"/>
      <c r="G1453" s="20"/>
      <c r="H1453" s="20"/>
      <c r="I1453" s="20" t="s">
        <v>16</v>
      </c>
      <c r="J1453" s="20"/>
      <c r="K1453" s="20"/>
      <c r="L1453" s="20"/>
      <c r="M1453" s="23"/>
      <c r="N1453" s="23"/>
      <c r="O1453" s="24" t="s">
        <v>17</v>
      </c>
      <c r="P1453" s="23"/>
      <c r="Q1453" s="23"/>
      <c r="R1453" s="23"/>
      <c r="S1453" s="20"/>
      <c r="T1453" s="20" t="s">
        <v>18</v>
      </c>
      <c r="U1453" s="23"/>
      <c r="V1453" s="23"/>
      <c r="W1453" s="23"/>
      <c r="X1453" s="23"/>
      <c r="Y1453" s="24" t="s">
        <v>19</v>
      </c>
      <c r="Z1453" s="23"/>
      <c r="AA1453" s="23"/>
      <c r="AB1453" s="23"/>
      <c r="AC1453" s="24" t="s">
        <v>20</v>
      </c>
      <c r="AD1453" s="20"/>
      <c r="AE1453" s="20"/>
      <c r="AF1453" s="20"/>
      <c r="AG1453" s="20"/>
      <c r="AH1453" s="23"/>
      <c r="AI1453" s="24" t="s">
        <v>21</v>
      </c>
      <c r="AJ1453" s="23"/>
      <c r="AK1453" s="23"/>
      <c r="AL1453" s="20"/>
      <c r="AM1453" s="24" t="s">
        <v>31</v>
      </c>
      <c r="AN1453" s="20"/>
      <c r="AO1453" s="23"/>
      <c r="AP1453" s="23"/>
      <c r="AQ1453" s="23"/>
      <c r="AR1453" s="23"/>
      <c r="AS1453" s="24" t="s">
        <v>91</v>
      </c>
      <c r="AT1453" s="23"/>
      <c r="AU1453" s="23"/>
      <c r="AV1453" s="23"/>
      <c r="AW1453" s="24" t="s">
        <v>32</v>
      </c>
      <c r="AX1453" s="20"/>
      <c r="AY1453" s="20"/>
      <c r="AZ1453" s="20"/>
      <c r="BA1453" s="20"/>
      <c r="BB1453" s="23"/>
      <c r="BC1453" s="24" t="s">
        <v>22</v>
      </c>
      <c r="BD1453" s="23"/>
      <c r="BE1453" s="23"/>
      <c r="BF1453" s="23"/>
      <c r="BG1453" s="24" t="s">
        <v>33</v>
      </c>
      <c r="BH1453" s="20"/>
      <c r="BI1453" s="23"/>
      <c r="BJ1453" s="23"/>
      <c r="BK1453" s="23"/>
      <c r="BL1453" s="23"/>
      <c r="BM1453" s="24" t="s">
        <v>34</v>
      </c>
      <c r="BN1453" s="23"/>
      <c r="BO1453" s="23"/>
      <c r="BP1453" s="23"/>
      <c r="BQ1453" s="24" t="s">
        <v>89</v>
      </c>
      <c r="BR1453" s="20"/>
      <c r="BS1453" s="20"/>
      <c r="BT1453" s="20"/>
      <c r="BU1453" s="20"/>
      <c r="BV1453" s="23"/>
      <c r="BW1453" s="24" t="s">
        <v>35</v>
      </c>
      <c r="BX1453" s="23"/>
      <c r="BY1453" s="23"/>
      <c r="BZ1453" s="23"/>
      <c r="CA1453" s="24" t="s">
        <v>90</v>
      </c>
      <c r="CB1453" s="20"/>
      <c r="CC1453" s="23"/>
      <c r="CD1453" s="23"/>
      <c r="CE1453" s="23"/>
      <c r="CF1453" s="23"/>
      <c r="CG1453" s="24" t="s">
        <v>92</v>
      </c>
      <c r="CH1453" s="23"/>
      <c r="CI1453" s="23"/>
      <c r="CJ1453" s="23"/>
      <c r="CK1453" s="24" t="s">
        <v>36</v>
      </c>
      <c r="CL1453" s="24"/>
      <c r="CM1453" s="23"/>
      <c r="CN1453" s="23"/>
      <c r="CO1453" s="23"/>
      <c r="CP1453" s="23"/>
      <c r="CQ1453" s="24" t="s">
        <v>93</v>
      </c>
      <c r="CR1453" s="23"/>
      <c r="CS1453" s="23"/>
    </row>
    <row r="1454" spans="1:101" ht="18" customHeight="1" thickBot="1">
      <c r="A1454" s="23"/>
      <c r="B1454" s="33"/>
      <c r="C1454" s="23"/>
      <c r="D1454" s="7" t="s">
        <v>2</v>
      </c>
      <c r="E1454" s="8"/>
      <c r="F1454" s="8" t="s">
        <v>3</v>
      </c>
      <c r="G1454" s="9"/>
      <c r="H1454" s="10"/>
      <c r="I1454" s="7" t="s">
        <v>4</v>
      </c>
      <c r="J1454" s="8"/>
      <c r="K1454" s="8" t="s">
        <v>5</v>
      </c>
      <c r="L1454" s="9"/>
      <c r="M1454" s="23"/>
      <c r="N1454" s="251" t="s">
        <v>79</v>
      </c>
      <c r="O1454" s="252"/>
      <c r="P1454" s="253" t="s">
        <v>80</v>
      </c>
      <c r="Q1454" s="254"/>
      <c r="R1454" s="23"/>
      <c r="S1454" s="7" t="s">
        <v>11</v>
      </c>
      <c r="T1454" s="8"/>
      <c r="U1454" s="8" t="s">
        <v>12</v>
      </c>
      <c r="V1454" s="9"/>
      <c r="W1454" s="20"/>
      <c r="X1454" s="251" t="s">
        <v>79</v>
      </c>
      <c r="Y1454" s="252"/>
      <c r="Z1454" s="253" t="s">
        <v>80</v>
      </c>
      <c r="AA1454" s="254"/>
      <c r="AB1454" s="20"/>
      <c r="AC1454" s="7" t="s">
        <v>4</v>
      </c>
      <c r="AD1454" s="8"/>
      <c r="AE1454" s="8" t="s">
        <v>5</v>
      </c>
      <c r="AF1454" s="9"/>
      <c r="AG1454" s="20"/>
      <c r="AH1454" s="251" t="s">
        <v>0</v>
      </c>
      <c r="AI1454" s="252"/>
      <c r="AJ1454" s="253" t="s">
        <v>1</v>
      </c>
      <c r="AK1454" s="254"/>
      <c r="AL1454" s="20"/>
      <c r="AM1454" s="7" t="s">
        <v>11</v>
      </c>
      <c r="AN1454" s="8"/>
      <c r="AO1454" s="8" t="s">
        <v>12</v>
      </c>
      <c r="AP1454" s="9"/>
      <c r="AQ1454" s="23"/>
      <c r="AR1454" s="251" t="s">
        <v>0</v>
      </c>
      <c r="AS1454" s="252"/>
      <c r="AT1454" s="253" t="s">
        <v>1</v>
      </c>
      <c r="AU1454" s="254"/>
      <c r="AV1454" s="36"/>
      <c r="AW1454" s="7" t="s">
        <v>4</v>
      </c>
      <c r="AX1454" s="8"/>
      <c r="AY1454" s="8" t="s">
        <v>5</v>
      </c>
      <c r="AZ1454" s="9"/>
      <c r="BA1454" s="20"/>
      <c r="BB1454" s="251" t="s">
        <v>0</v>
      </c>
      <c r="BC1454" s="252"/>
      <c r="BD1454" s="253" t="s">
        <v>1</v>
      </c>
      <c r="BE1454" s="254"/>
      <c r="BF1454" s="36"/>
      <c r="BG1454" s="7" t="s">
        <v>11</v>
      </c>
      <c r="BH1454" s="8"/>
      <c r="BI1454" s="8" t="s">
        <v>12</v>
      </c>
      <c r="BJ1454" s="9"/>
      <c r="BK1454" s="36"/>
      <c r="BL1454" s="251" t="s">
        <v>0</v>
      </c>
      <c r="BM1454" s="252"/>
      <c r="BN1454" s="253" t="s">
        <v>1</v>
      </c>
      <c r="BO1454" s="254"/>
      <c r="BP1454" s="36"/>
      <c r="BQ1454" s="7" t="s">
        <v>4</v>
      </c>
      <c r="BR1454" s="8"/>
      <c r="BS1454" s="8" t="s">
        <v>5</v>
      </c>
      <c r="BT1454" s="9"/>
      <c r="BU1454" s="20"/>
      <c r="BV1454" s="251" t="s">
        <v>0</v>
      </c>
      <c r="BW1454" s="252"/>
      <c r="BX1454" s="253" t="s">
        <v>1</v>
      </c>
      <c r="BY1454" s="254"/>
      <c r="BZ1454" s="36"/>
      <c r="CA1454" s="7" t="s">
        <v>11</v>
      </c>
      <c r="CB1454" s="8"/>
      <c r="CC1454" s="8" t="s">
        <v>12</v>
      </c>
      <c r="CD1454" s="9"/>
      <c r="CE1454" s="36"/>
      <c r="CF1454" s="251" t="s">
        <v>0</v>
      </c>
      <c r="CG1454" s="252"/>
      <c r="CH1454" s="253" t="s">
        <v>1</v>
      </c>
      <c r="CI1454" s="254"/>
      <c r="CJ1454" s="23"/>
      <c r="CK1454" s="7" t="s">
        <v>23</v>
      </c>
      <c r="CL1454" s="8"/>
      <c r="CM1454" s="8" t="s">
        <v>24</v>
      </c>
      <c r="CN1454" s="9"/>
      <c r="CO1454" s="23"/>
      <c r="CP1454" s="251" t="s">
        <v>0</v>
      </c>
      <c r="CQ1454" s="252"/>
      <c r="CR1454" s="253" t="s">
        <v>1</v>
      </c>
      <c r="CS1454" s="254"/>
      <c r="CU1454" s="26" t="s">
        <v>25</v>
      </c>
      <c r="CW1454" s="50" t="s">
        <v>44</v>
      </c>
    </row>
    <row r="1455" spans="1:101" ht="18" customHeight="1" thickTop="1" thickBot="1">
      <c r="B1455" s="34">
        <v>1.93</v>
      </c>
      <c r="D1455" s="11">
        <v>1</v>
      </c>
      <c r="E1455" s="12">
        <v>0</v>
      </c>
      <c r="F1455" s="13">
        <v>0</v>
      </c>
      <c r="G1455" s="40">
        <f t="shared" ref="G1455" si="15380">-1/($E$4*$B1455)</f>
        <v>-0.54431633052411676</v>
      </c>
      <c r="H1455" s="10"/>
      <c r="I1455" s="11">
        <v>1</v>
      </c>
      <c r="J1455" s="12">
        <v>0</v>
      </c>
      <c r="K1455" s="13">
        <v>0</v>
      </c>
      <c r="L1455" s="14">
        <v>0</v>
      </c>
      <c r="N1455" s="1">
        <f t="shared" ref="N1455" si="15381">D1455*I1455+F1455*I1458-E1455*J1455-G1455*J1458</f>
        <v>0.58773689986835187</v>
      </c>
      <c r="O1455" s="4">
        <f t="shared" ref="O1455" si="15382">(D1455*J1455+E1455*I1455+F1455*J1458+G1455*I1458)</f>
        <v>0</v>
      </c>
      <c r="P1455" s="2">
        <f t="shared" ref="P1455" si="15383">D1455*K1455+F1455*K1458-E1455*L1455-G1455*L1458</f>
        <v>0</v>
      </c>
      <c r="Q1455" s="3">
        <f t="shared" ref="Q1455" si="15384">(D1455*L1455+E1455*K1455+F1455*L1458+G1455*K1458)</f>
        <v>-0.54431633052411676</v>
      </c>
      <c r="S1455" s="11">
        <v>1</v>
      </c>
      <c r="T1455" s="12">
        <v>0</v>
      </c>
      <c r="U1455" s="13">
        <v>0</v>
      </c>
      <c r="V1455" s="40">
        <f t="shared" ref="V1455" si="15385">-1/($T$4*$B1455)</f>
        <v>-1.0400134785746824</v>
      </c>
      <c r="W1455" s="20"/>
      <c r="X1455" s="1">
        <f t="shared" ref="X1455" si="15386">N1455*S1455+P1455*S1458-O1455*T1455-Q1455*T1458</f>
        <v>0.58773689986835187</v>
      </c>
      <c r="Y1455" s="4">
        <f t="shared" ref="Y1455" si="15387">(N1455*T1455+O1455*S1455+P1455*T1458+Q1455*S1458)</f>
        <v>0</v>
      </c>
      <c r="Z1455" s="2">
        <f t="shared" ref="Z1455" si="15388">N1455*U1455+P1455*U1458-O1455*V1455-Q1455*V1458</f>
        <v>0</v>
      </c>
      <c r="AA1455" s="3">
        <f t="shared" ref="AA1455" si="15389">(N1455*V1455+O1455*U1455+P1455*V1458+Q1455*U1458)</f>
        <v>-1.1555706282429012</v>
      </c>
      <c r="AB1455" s="20"/>
      <c r="AC1455" s="11">
        <v>1</v>
      </c>
      <c r="AD1455" s="12">
        <v>0</v>
      </c>
      <c r="AE1455" s="13">
        <v>0</v>
      </c>
      <c r="AF1455" s="14">
        <v>0</v>
      </c>
      <c r="AG1455" s="20"/>
      <c r="AH1455" s="1">
        <f t="shared" ref="AH1455" si="15390">X1455*AC1455+Z1455*AC1458-Y1455*AD1455-AA1455*AD1458</f>
        <v>-0.412165000861347</v>
      </c>
      <c r="AI1455" s="4">
        <f t="shared" ref="AI1455" si="15391">(X1455*AD1455+Y1455*AC1455+Z1455*AD1458+AA1455*AC1458)</f>
        <v>0</v>
      </c>
      <c r="AJ1455" s="2">
        <f t="shared" ref="AJ1455" si="15392">X1455*AE1455+Z1455*AE1458-Y1455*AF1455-AA1455*AF1458</f>
        <v>0</v>
      </c>
      <c r="AK1455" s="3">
        <f t="shared" ref="AK1455" si="15393">(X1455*AF1455+Y1455*AE1455+Z1455*AF1458+AA1455*AE1458)</f>
        <v>-1.1555706282429012</v>
      </c>
      <c r="AL1455" s="20"/>
      <c r="AM1455" s="11">
        <v>1</v>
      </c>
      <c r="AN1455" s="12">
        <v>0</v>
      </c>
      <c r="AO1455" s="13">
        <v>0</v>
      </c>
      <c r="AP1455" s="40">
        <f t="shared" ref="AP1455" si="15394">-1/($AN$4*$B1455)</f>
        <v>-1.0807983208717287</v>
      </c>
      <c r="AR1455" s="1">
        <f t="shared" ref="AR1455" si="15395">AH1455*AM1455+AJ1455*AM1458-AI1455*AN1455-AK1455*AN1458</f>
        <v>-0.412165000861347</v>
      </c>
      <c r="AS1455" s="4">
        <f t="shared" ref="AS1455" si="15396">(AH1455*AN1455+AI1455*AM1455+AJ1455*AN1458+AK1455*AM1458)</f>
        <v>0</v>
      </c>
      <c r="AT1455" s="2">
        <f t="shared" ref="AT1455" si="15397">AH1455*AO1455+AJ1455*AO1458-AI1455*AP1455-AK1455*AP1458</f>
        <v>0</v>
      </c>
      <c r="AU1455" s="3">
        <f t="shared" ref="AU1455" si="15398">(AH1455*AP1455+AI1455*AO1455+AJ1455*AP1458+AK1455*AO1458)</f>
        <v>-0.71010338738986278</v>
      </c>
      <c r="AV1455" s="20"/>
      <c r="AW1455" s="11">
        <v>1</v>
      </c>
      <c r="AX1455" s="12">
        <v>0</v>
      </c>
      <c r="AY1455" s="13">
        <v>0</v>
      </c>
      <c r="AZ1455" s="14">
        <v>0</v>
      </c>
      <c r="BA1455" s="20"/>
      <c r="BB1455" s="1">
        <f t="shared" ref="BB1455" si="15399">AR1455*AW1455+AT1455*AW1458-AS1455*AX1455-AU1455*AX1458</f>
        <v>-1.0266092497995194</v>
      </c>
      <c r="BC1455" s="4">
        <f t="shared" ref="BC1455" si="15400">(AR1455*AX1455+AS1455*AW1455+AT1455*AX1458+AU1455*AW1458)</f>
        <v>0</v>
      </c>
      <c r="BD1455" s="2">
        <f t="shared" ref="BD1455" si="15401">AR1455*AY1455+AT1455*AY1458-AS1455*AZ1455-AU1455*AZ1458</f>
        <v>0</v>
      </c>
      <c r="BE1455" s="3">
        <f t="shared" ref="BE1455" si="15402">(AR1455*AZ1455+AS1455*AY1455+AT1455*AZ1458+AU1455*AY1458)</f>
        <v>-0.71010338738986278</v>
      </c>
      <c r="BF1455" s="20"/>
      <c r="BG1455" s="11">
        <v>1</v>
      </c>
      <c r="BH1455" s="12">
        <v>0</v>
      </c>
      <c r="BI1455" s="13">
        <v>0</v>
      </c>
      <c r="BJ1455" s="40">
        <f t="shared" ref="BJ1455" si="15403">-1/($BH$4*$B1455)</f>
        <v>-1.0400134785746824</v>
      </c>
      <c r="BK1455" s="20"/>
      <c r="BL1455" s="1">
        <f t="shared" ref="BL1455" si="15404">BB1455*BG1455+BD1455*BG1458-BC1455*BH1455-BE1455*BH1458</f>
        <v>-1.0266092497995194</v>
      </c>
      <c r="BM1455" s="4">
        <f t="shared" ref="BM1455" si="15405">(BB1455*BH1455+BC1455*BG1455+BD1455*BH1458+BE1455*BG1458)</f>
        <v>0</v>
      </c>
      <c r="BN1455" s="2">
        <f t="shared" ref="BN1455" si="15406">BB1455*BI1455+BD1455*BI1458-BC1455*BJ1455-BE1455*BJ1458</f>
        <v>0</v>
      </c>
      <c r="BO1455" s="3">
        <f t="shared" ref="BO1455" si="15407">(BB1455*BJ1455+BC1455*BI1455+BD1455*BJ1458+BE1455*BI1458)</f>
        <v>0.35758406963108036</v>
      </c>
      <c r="BP1455" s="20"/>
      <c r="BQ1455" s="11">
        <v>1</v>
      </c>
      <c r="BR1455" s="12">
        <v>0</v>
      </c>
      <c r="BS1455" s="13">
        <v>0</v>
      </c>
      <c r="BT1455" s="14">
        <v>0</v>
      </c>
      <c r="BU1455" s="20"/>
      <c r="BV1455" s="1">
        <f t="shared" ref="BV1455" si="15408">BL1455*BQ1455+BN1455*BQ1458-BM1455*BR1455-BO1455*BR1458</f>
        <v>-0.75577644755408191</v>
      </c>
      <c r="BW1455" s="4">
        <f t="shared" ref="BW1455" si="15409">(BL1455*BR1455+BM1455*BQ1455+BN1455*BR1458+BO1455*BQ1458)</f>
        <v>0</v>
      </c>
      <c r="BX1455" s="2">
        <f t="shared" ref="BX1455" si="15410">BL1455*BS1455+BN1455*BS1458-BM1455*BT1455-BO1455*BT1458</f>
        <v>0</v>
      </c>
      <c r="BY1455" s="3">
        <f t="shared" ref="BY1455" si="15411">(BL1455*BT1455+BM1455*BS1455+BN1455*BT1458+BO1455*BS1458)</f>
        <v>0.35758406963108036</v>
      </c>
      <c r="BZ1455" s="20"/>
      <c r="CA1455" s="11">
        <v>1</v>
      </c>
      <c r="CB1455" s="12">
        <v>0</v>
      </c>
      <c r="CC1455" s="13">
        <v>0</v>
      </c>
      <c r="CD1455" s="40">
        <f t="shared" ref="CD1455" si="15412">-1/($CB$4*$B1455)</f>
        <v>-0.54431633052411676</v>
      </c>
      <c r="CE1455" s="20"/>
      <c r="CF1455" s="1">
        <f t="shared" ref="CF1455" si="15413">BV1455*CA1455+BX1455*CA1458-BW1455*CB1455-BY1455*CB1458</f>
        <v>-0.75577644755408191</v>
      </c>
      <c r="CG1455" s="4">
        <f t="shared" ref="CG1455" si="15414">(BV1455*CB1455+BW1455*CA1455+BX1455*CB1458+BY1455*CA1458)</f>
        <v>0</v>
      </c>
      <c r="CH1455" s="2">
        <f t="shared" ref="CH1455" si="15415">BV1455*CC1455+BX1455*CC1458-BW1455*CD1455-BY1455*CD1458</f>
        <v>0</v>
      </c>
      <c r="CI1455" s="3">
        <f t="shared" ref="CI1455" si="15416">(BV1455*CD1455+BW1455*CC1455+BX1455*CD1458+BY1455*CC1458)</f>
        <v>0.76896553226027087</v>
      </c>
      <c r="CJ1455" s="28"/>
      <c r="CK1455" s="11">
        <v>1</v>
      </c>
      <c r="CL1455" s="12">
        <v>0</v>
      </c>
      <c r="CM1455" s="13">
        <v>0</v>
      </c>
      <c r="CN1455" s="14">
        <v>0</v>
      </c>
      <c r="CP1455" s="1">
        <f t="shared" ref="CP1455" si="15417">CF1455*CK1455+CH1455*CK1458-CG1455*CL1455-CI1455*CL1458</f>
        <v>-0.75577644755408191</v>
      </c>
      <c r="CQ1455" s="4">
        <f t="shared" ref="CQ1455" si="15418">(CF1455*CL1455+CG1455*CK1455+CH1455*CL1458+CI1455*CK1458)</f>
        <v>0.76896553226027087</v>
      </c>
      <c r="CR1455" s="2">
        <f t="shared" ref="CR1455" si="15419">CF1455*CM1455+CH1455*CM1458-CG1455*CN1455-CI1455*CN1458</f>
        <v>0</v>
      </c>
      <c r="CS1455" s="3">
        <f t="shared" ref="CS1455" si="15420">(CF1455*CN1455+CG1455*CM1455+CH1455*CN1458+CI1455*CM1458)</f>
        <v>0.76896553226027087</v>
      </c>
      <c r="CU1455" s="29">
        <f t="shared" ref="CU1455" si="15421">20*LOG(((1+$CL$4)/$CL$4)/((CP1455+CP1458)^2+(CQ1455+CQ1458)^2)^0.5)</f>
        <v>-4.822100360048618E-2</v>
      </c>
      <c r="CW1455" s="51">
        <f t="shared" ref="CW1455" si="15422">((CP1455^2+CQ1455^2)^0.5)/((CP1458^2+CQ1458^2)^0.5)</f>
        <v>1.1479560092308601</v>
      </c>
    </row>
    <row r="1456" spans="1:101" ht="18" customHeight="1" thickBot="1">
      <c r="D1456" s="11"/>
      <c r="E1456" s="13"/>
      <c r="F1456" s="13"/>
      <c r="G1456" s="15"/>
      <c r="H1456" s="10"/>
      <c r="I1456" s="11"/>
      <c r="J1456" s="13"/>
      <c r="K1456" s="13"/>
      <c r="L1456" s="15"/>
      <c r="N1456" s="5"/>
      <c r="Q1456" s="6"/>
      <c r="S1456" s="11"/>
      <c r="T1456" s="13"/>
      <c r="U1456" s="13"/>
      <c r="V1456" s="15"/>
      <c r="W1456" s="20"/>
      <c r="X1456" s="5"/>
      <c r="AA1456" s="6"/>
      <c r="AB1456" s="20"/>
      <c r="AC1456" s="11"/>
      <c r="AD1456" s="13"/>
      <c r="AE1456" s="13"/>
      <c r="AF1456" s="15"/>
      <c r="AG1456" s="20"/>
      <c r="AH1456" s="5"/>
      <c r="AK1456" s="6"/>
      <c r="AL1456" s="20"/>
      <c r="AM1456" s="11"/>
      <c r="AN1456" s="13"/>
      <c r="AO1456" s="13"/>
      <c r="AP1456" s="15"/>
      <c r="AR1456" s="5"/>
      <c r="AU1456" s="6"/>
      <c r="AW1456" s="11"/>
      <c r="AX1456" s="13"/>
      <c r="AY1456" s="13"/>
      <c r="AZ1456" s="15"/>
      <c r="BA1456" s="20"/>
      <c r="BB1456" s="5"/>
      <c r="BE1456" s="6"/>
      <c r="BG1456" s="11"/>
      <c r="BH1456" s="13"/>
      <c r="BI1456" s="13"/>
      <c r="BJ1456" s="15"/>
      <c r="BL1456" s="5"/>
      <c r="BO1456" s="6"/>
      <c r="BQ1456" s="11"/>
      <c r="BR1456" s="13"/>
      <c r="BS1456" s="13"/>
      <c r="BT1456" s="15"/>
      <c r="BU1456" s="20"/>
      <c r="BV1456" s="5"/>
      <c r="BY1456" s="6"/>
      <c r="CA1456" s="11"/>
      <c r="CB1456" s="13"/>
      <c r="CC1456" s="13"/>
      <c r="CD1456" s="15"/>
      <c r="CF1456" s="5"/>
      <c r="CI1456" s="6"/>
      <c r="CK1456" s="11"/>
      <c r="CL1456" s="13"/>
      <c r="CM1456" s="13"/>
      <c r="CN1456" s="15"/>
      <c r="CP1456" s="5"/>
      <c r="CS1456" s="6"/>
      <c r="CW1456" s="52"/>
    </row>
    <row r="1457" spans="1:101" ht="18" customHeight="1" thickBot="1">
      <c r="D1457" s="11" t="s">
        <v>6</v>
      </c>
      <c r="E1457" s="13"/>
      <c r="F1457" s="13" t="s">
        <v>7</v>
      </c>
      <c r="G1457" s="15"/>
      <c r="H1457" s="10"/>
      <c r="I1457" s="11" t="s">
        <v>8</v>
      </c>
      <c r="J1457" s="13"/>
      <c r="K1457" s="13" t="s">
        <v>9</v>
      </c>
      <c r="L1457" s="15"/>
      <c r="N1457" s="251" t="s">
        <v>26</v>
      </c>
      <c r="O1457" s="252"/>
      <c r="P1457" s="253" t="s">
        <v>27</v>
      </c>
      <c r="Q1457" s="254"/>
      <c r="S1457" s="11" t="s">
        <v>13</v>
      </c>
      <c r="T1457" s="13"/>
      <c r="U1457" s="13" t="s">
        <v>14</v>
      </c>
      <c r="V1457" s="15"/>
      <c r="W1457" s="20"/>
      <c r="X1457" s="251" t="s">
        <v>26</v>
      </c>
      <c r="Y1457" s="252"/>
      <c r="Z1457" s="253" t="s">
        <v>27</v>
      </c>
      <c r="AA1457" s="254"/>
      <c r="AB1457" s="20"/>
      <c r="AC1457" s="11" t="s">
        <v>8</v>
      </c>
      <c r="AD1457" s="13"/>
      <c r="AE1457" s="13" t="s">
        <v>9</v>
      </c>
      <c r="AF1457" s="15"/>
      <c r="AG1457" s="20"/>
      <c r="AH1457" s="251" t="s">
        <v>26</v>
      </c>
      <c r="AI1457" s="252"/>
      <c r="AJ1457" s="253" t="s">
        <v>27</v>
      </c>
      <c r="AK1457" s="254"/>
      <c r="AL1457" s="20"/>
      <c r="AM1457" s="11" t="s">
        <v>13</v>
      </c>
      <c r="AN1457" s="13"/>
      <c r="AO1457" s="13" t="s">
        <v>14</v>
      </c>
      <c r="AP1457" s="15"/>
      <c r="AR1457" s="251" t="s">
        <v>26</v>
      </c>
      <c r="AS1457" s="252"/>
      <c r="AT1457" s="253" t="s">
        <v>27</v>
      </c>
      <c r="AU1457" s="254"/>
      <c r="AV1457" s="36"/>
      <c r="AW1457" s="11" t="s">
        <v>8</v>
      </c>
      <c r="AX1457" s="13"/>
      <c r="AY1457" s="13" t="s">
        <v>9</v>
      </c>
      <c r="AZ1457" s="15"/>
      <c r="BA1457" s="20"/>
      <c r="BB1457" s="251" t="s">
        <v>26</v>
      </c>
      <c r="BC1457" s="252"/>
      <c r="BD1457" s="253" t="s">
        <v>27</v>
      </c>
      <c r="BE1457" s="254"/>
      <c r="BF1457" s="36"/>
      <c r="BG1457" s="11" t="s">
        <v>13</v>
      </c>
      <c r="BH1457" s="13"/>
      <c r="BI1457" s="13" t="s">
        <v>14</v>
      </c>
      <c r="BJ1457" s="15"/>
      <c r="BK1457" s="36"/>
      <c r="BL1457" s="251" t="s">
        <v>26</v>
      </c>
      <c r="BM1457" s="252"/>
      <c r="BN1457" s="253" t="s">
        <v>27</v>
      </c>
      <c r="BO1457" s="254"/>
      <c r="BP1457" s="36"/>
      <c r="BQ1457" s="11" t="s">
        <v>8</v>
      </c>
      <c r="BR1457" s="13"/>
      <c r="BS1457" s="13" t="s">
        <v>9</v>
      </c>
      <c r="BT1457" s="15"/>
      <c r="BU1457" s="20"/>
      <c r="BV1457" s="251" t="s">
        <v>26</v>
      </c>
      <c r="BW1457" s="252"/>
      <c r="BX1457" s="253" t="s">
        <v>27</v>
      </c>
      <c r="BY1457" s="254"/>
      <c r="BZ1457" s="36"/>
      <c r="CA1457" s="11" t="s">
        <v>13</v>
      </c>
      <c r="CB1457" s="13"/>
      <c r="CC1457" s="13" t="s">
        <v>14</v>
      </c>
      <c r="CD1457" s="15"/>
      <c r="CE1457" s="36"/>
      <c r="CF1457" s="251" t="s">
        <v>26</v>
      </c>
      <c r="CG1457" s="252"/>
      <c r="CH1457" s="253" t="s">
        <v>27</v>
      </c>
      <c r="CI1457" s="254"/>
      <c r="CK1457" s="11" t="s">
        <v>28</v>
      </c>
      <c r="CL1457" s="13"/>
      <c r="CM1457" s="13" t="s">
        <v>29</v>
      </c>
      <c r="CN1457" s="15"/>
      <c r="CP1457" s="251" t="s">
        <v>26</v>
      </c>
      <c r="CQ1457" s="252"/>
      <c r="CR1457" s="253" t="s">
        <v>27</v>
      </c>
      <c r="CS1457" s="254"/>
      <c r="CU1457" s="38" t="s">
        <v>37</v>
      </c>
      <c r="CW1457" s="53" t="s">
        <v>45</v>
      </c>
    </row>
    <row r="1458" spans="1:101" ht="18" customHeight="1" thickTop="1" thickBot="1">
      <c r="D1458" s="16">
        <v>0</v>
      </c>
      <c r="E1458" s="17">
        <v>0</v>
      </c>
      <c r="F1458" s="18">
        <v>1</v>
      </c>
      <c r="G1458" s="19">
        <v>0</v>
      </c>
      <c r="H1458" s="10"/>
      <c r="I1458" s="16">
        <v>0</v>
      </c>
      <c r="J1458" s="17">
        <f t="shared" ref="J1458" si="15423">-1/($J$4*$B1455)</f>
        <v>-0.75739616287955958</v>
      </c>
      <c r="K1458" s="18">
        <v>1</v>
      </c>
      <c r="L1458" s="19">
        <v>0</v>
      </c>
      <c r="N1458" s="1">
        <f t="shared" ref="N1458" si="15424">D1458*I1455+F1458*I1458-E1458*J1455-G1458*J1458</f>
        <v>0</v>
      </c>
      <c r="O1458" s="4">
        <f t="shared" ref="O1458" si="15425">(D1458*J1455+E1458*I1455+F1458*J1458+G1458*I1458)</f>
        <v>-0.75739616287955958</v>
      </c>
      <c r="P1458" s="2">
        <f t="shared" ref="P1458" si="15426">D1458*K1455+F1458*K1458-E1458*L1455-G1458*L1458</f>
        <v>1</v>
      </c>
      <c r="Q1458" s="3">
        <f t="shared" ref="Q1458" si="15427">(D1458*L1455+E1458*K1455+F1458*L1458+G1458*K1458)</f>
        <v>0</v>
      </c>
      <c r="S1458" s="16">
        <v>0</v>
      </c>
      <c r="T1458" s="17">
        <v>0</v>
      </c>
      <c r="U1458" s="18">
        <v>1</v>
      </c>
      <c r="V1458" s="19">
        <v>0</v>
      </c>
      <c r="W1458" s="20"/>
      <c r="X1458" s="1">
        <f t="shared" ref="X1458" si="15428">N1458*S1455+P1458*S1458-O1458*T1455-Q1458*T1458</f>
        <v>0</v>
      </c>
      <c r="Y1458" s="4">
        <f t="shared" ref="Y1458" si="15429">(N1458*T1455+O1458*S1455+P1458*T1458+Q1458*S1458)</f>
        <v>-0.75739616287955958</v>
      </c>
      <c r="Z1458" s="2">
        <f t="shared" ref="Z1458" si="15430">N1458*U1455+P1458*U1458-O1458*V1455-Q1458*V1458</f>
        <v>0.21229778198451255</v>
      </c>
      <c r="AA1458" s="3">
        <f t="shared" ref="AA1458" si="15431">(N1458*V1455+O1458*U1455+P1458*V1458+Q1458*U1458)</f>
        <v>0</v>
      </c>
      <c r="AB1458" s="20"/>
      <c r="AC1458" s="16">
        <v>0</v>
      </c>
      <c r="AD1458" s="17">
        <f t="shared" ref="AD1458" si="15432">-1/($AD$4*$B1455)</f>
        <v>-0.86528843524700527</v>
      </c>
      <c r="AE1458" s="18">
        <v>1</v>
      </c>
      <c r="AF1458" s="19">
        <v>0</v>
      </c>
      <c r="AG1458" s="20"/>
      <c r="AH1458" s="1">
        <f t="shared" ref="AH1458" si="15433">X1458*AC1455+Z1458*AC1458-Y1458*AD1455-AA1458*AD1458</f>
        <v>0</v>
      </c>
      <c r="AI1458" s="4">
        <f t="shared" ref="AI1458" si="15434">(X1458*AD1455+Y1458*AC1455+Z1458*AD1458+AA1458*AC1458)</f>
        <v>-0.94109497845934831</v>
      </c>
      <c r="AJ1458" s="2">
        <f t="shared" ref="AJ1458" si="15435">X1458*AE1455+Z1458*AE1458-Y1458*AF1455-AA1458*AF1458</f>
        <v>0.21229778198451255</v>
      </c>
      <c r="AK1458" s="3">
        <f t="shared" ref="AK1458" si="15436">(X1458*AF1455+Y1458*AE1455+Z1458*AF1458+AA1458*AE1458)</f>
        <v>0</v>
      </c>
      <c r="AL1458" s="20"/>
      <c r="AM1458" s="16">
        <v>0</v>
      </c>
      <c r="AN1458" s="17">
        <v>0</v>
      </c>
      <c r="AO1458" s="18">
        <v>1</v>
      </c>
      <c r="AP1458" s="19">
        <v>0</v>
      </c>
      <c r="AR1458" s="1">
        <f t="shared" ref="AR1458" si="15437">AH1458*AM1455+AJ1458*AM1458-AI1458*AN1455-AK1458*AN1458</f>
        <v>0</v>
      </c>
      <c r="AS1458" s="4">
        <f t="shared" ref="AS1458" si="15438">(AH1458*AN1455+AI1458*AM1455+AJ1458*AN1458+AK1458*AM1458)</f>
        <v>-0.94109497845934831</v>
      </c>
      <c r="AT1458" s="2">
        <f t="shared" ref="AT1458" si="15439">AH1458*AO1455+AJ1458*AO1458-AI1458*AP1455-AK1458*AP1458</f>
        <v>-0.80483609051516669</v>
      </c>
      <c r="AU1458" s="3">
        <f t="shared" ref="AU1458" si="15440">(AH1458*AP1455+AI1458*AO1455+AJ1458*AP1458+AK1458*AO1458)</f>
        <v>0</v>
      </c>
      <c r="AV1458" s="20"/>
      <c r="AW1458" s="16">
        <v>0</v>
      </c>
      <c r="AX1458" s="17">
        <f t="shared" ref="AX1458" si="15441">-1/($AX$4*$B1455)</f>
        <v>-0.86528843524700527</v>
      </c>
      <c r="AY1458" s="18">
        <v>1</v>
      </c>
      <c r="AZ1458" s="19">
        <v>0</v>
      </c>
      <c r="BA1458" s="20"/>
      <c r="BB1458" s="1">
        <f t="shared" ref="BB1458" si="15442">AR1458*AW1455+AT1458*AW1458-AS1458*AX1455-AU1458*AX1458</f>
        <v>0</v>
      </c>
      <c r="BC1458" s="4">
        <f t="shared" ref="BC1458" si="15443">(AR1458*AX1455+AS1458*AW1455+AT1458*AX1458+AU1458*AW1458)</f>
        <v>-0.24467961706716257</v>
      </c>
      <c r="BD1458" s="2">
        <f t="shared" ref="BD1458" si="15444">AR1458*AY1455+AT1458*AY1458-AS1458*AZ1455-AU1458*AZ1458</f>
        <v>-0.80483609051516669</v>
      </c>
      <c r="BE1458" s="3">
        <f t="shared" ref="BE1458" si="15445">(AR1458*AZ1455+AS1458*AY1455+AT1458*AZ1458+AU1458*AY1458)</f>
        <v>0</v>
      </c>
      <c r="BF1458" s="20"/>
      <c r="BG1458" s="16">
        <v>0</v>
      </c>
      <c r="BH1458" s="17">
        <v>0</v>
      </c>
      <c r="BI1458" s="18">
        <v>1</v>
      </c>
      <c r="BJ1458" s="19">
        <v>0</v>
      </c>
      <c r="BK1458" s="20"/>
      <c r="BL1458" s="1">
        <f t="shared" ref="BL1458" si="15446">BB1458*BG1455+BD1458*BG1458-BC1458*BH1455-BE1458*BH1458</f>
        <v>0</v>
      </c>
      <c r="BM1458" s="4">
        <f t="shared" ref="BM1458" si="15447">(BB1458*BH1455+BC1458*BG1455+BD1458*BH1458+BE1458*BG1458)</f>
        <v>-0.24467961706716257</v>
      </c>
      <c r="BN1458" s="2">
        <f t="shared" ref="BN1458" si="15448">BB1458*BI1455+BD1458*BI1458-BC1458*BJ1455-BE1458*BJ1458</f>
        <v>-1.0593061901975076</v>
      </c>
      <c r="BO1458" s="3">
        <f t="shared" ref="BO1458" si="15449">(BB1458*BJ1455+BC1458*BI1455+BD1458*BJ1458+BE1458*BI1458)</f>
        <v>0</v>
      </c>
      <c r="BP1458" s="20"/>
      <c r="BQ1458" s="16">
        <v>0</v>
      </c>
      <c r="BR1458" s="17">
        <f t="shared" ref="BR1458" si="15450">-1/($BR$4*$B1455)</f>
        <v>-0.75739616287955958</v>
      </c>
      <c r="BS1458" s="18">
        <v>1</v>
      </c>
      <c r="BT1458" s="19">
        <v>0</v>
      </c>
      <c r="BU1458" s="20"/>
      <c r="BV1458" s="1">
        <f t="shared" ref="BV1458" si="15451">BL1458*BQ1455+BN1458*BQ1458-BM1458*BR1455-BO1458*BR1458</f>
        <v>0</v>
      </c>
      <c r="BW1458" s="4">
        <f t="shared" ref="BW1458" si="15452">(BL1458*BR1455+BM1458*BQ1455+BN1458*BR1458+BO1458*BQ1458)</f>
        <v>0.55763482670299458</v>
      </c>
      <c r="BX1458" s="2">
        <f t="shared" ref="BX1458" si="15453">BL1458*BS1455+BN1458*BS1458-BM1458*BT1455-BO1458*BT1458</f>
        <v>-1.0593061901975076</v>
      </c>
      <c r="BY1458" s="3">
        <f t="shared" ref="BY1458" si="15454">(BL1458*BT1455+BM1458*BS1455+BN1458*BT1458+BO1458*BS1458)</f>
        <v>0</v>
      </c>
      <c r="BZ1458" s="20"/>
      <c r="CA1458" s="16">
        <v>0</v>
      </c>
      <c r="CB1458" s="17">
        <v>0</v>
      </c>
      <c r="CC1458" s="18">
        <v>1</v>
      </c>
      <c r="CD1458" s="19">
        <v>0</v>
      </c>
      <c r="CE1458" s="20"/>
      <c r="CF1458" s="1">
        <f t="shared" ref="CF1458" si="15455">BV1458*CA1455+BX1458*CA1458-BW1458*CB1455-BY1458*CB1458</f>
        <v>0</v>
      </c>
      <c r="CG1458" s="4">
        <f t="shared" ref="CG1458" si="15456">(BV1458*CB1455+BW1458*CA1455+BX1458*CB1458+BY1458*CA1458)</f>
        <v>0.55763482670299458</v>
      </c>
      <c r="CH1458" s="2">
        <f t="shared" ref="CH1458" si="15457">BV1458*CC1455+BX1458*CC1458-BW1458*CD1455-BY1458*CD1458</f>
        <v>-0.7557764475540818</v>
      </c>
      <c r="CI1458" s="3">
        <f t="shared" ref="CI1458" si="15458">(BV1458*CD1455+BW1458*CC1455+BX1458*CD1458+BY1458*CC1458)</f>
        <v>0</v>
      </c>
      <c r="CK1458" s="16">
        <f t="shared" ref="CK1458" si="15459">1/$CL$4</f>
        <v>1</v>
      </c>
      <c r="CL1458" s="17">
        <v>0</v>
      </c>
      <c r="CM1458" s="18">
        <v>1</v>
      </c>
      <c r="CN1458" s="19">
        <v>0</v>
      </c>
      <c r="CP1458" s="1">
        <f t="shared" ref="CP1458" si="15460">CF1458*CK1455+CH1458*CK1458-CG1458*CL1455-CI1458*CL1458</f>
        <v>-0.7557764475540818</v>
      </c>
      <c r="CQ1458" s="4">
        <f t="shared" ref="CQ1458" si="15461">(CF1458*CL1455+CG1458*CK1455+CH1458*CL1458+CI1458*CK1458)</f>
        <v>0.55763482670299458</v>
      </c>
      <c r="CR1458" s="2">
        <f t="shared" ref="CR1458" si="15462">CF1458*CM1455+CH1458*CM1458-CG1458*CN1455-CI1458*CN1458</f>
        <v>-0.7557764475540818</v>
      </c>
      <c r="CS1458" s="3">
        <f t="shared" ref="CS1458" si="15463">(CF1458*CN1455+CG1458*CM1455+CH1458*CN1458+CI1458*CM1458)</f>
        <v>0</v>
      </c>
      <c r="CU1458" s="39">
        <f t="shared" ref="CU1458" si="15464">(180/PI())*ATAN(-1*(CQ1455/CP1455))</f>
        <v>45.495598634197606</v>
      </c>
      <c r="CW1458" s="54">
        <f t="shared" ref="CW1458" si="15465">20*LOG(((1-(10^(CU1455/20)^2)*(1-((1-CW1455)/(1+CW1455))^2))^0.5))</f>
        <v>-18.031538591076554</v>
      </c>
    </row>
    <row r="1459" spans="1:101" ht="18" customHeight="1">
      <c r="E1459" s="20"/>
      <c r="F1459" s="20"/>
      <c r="G1459" s="20"/>
      <c r="H1459" s="20"/>
      <c r="I1459" s="20"/>
      <c r="J1459" s="20"/>
      <c r="K1459" s="20"/>
      <c r="L1459" s="20"/>
      <c r="M1459" s="20"/>
      <c r="N1459" s="20"/>
      <c r="O1459" s="20"/>
      <c r="P1459" s="20"/>
      <c r="Q1459" s="20"/>
      <c r="R1459" s="20"/>
      <c r="S1459" s="20"/>
      <c r="T1459" s="20"/>
      <c r="U1459" s="20"/>
      <c r="V1459" s="20"/>
      <c r="W1459" s="20"/>
      <c r="X1459" s="20"/>
      <c r="Y1459" s="20"/>
      <c r="Z1459" s="20"/>
      <c r="AA1459" s="20"/>
      <c r="AB1459" s="30"/>
      <c r="AC1459" s="20"/>
      <c r="AD1459" s="20"/>
      <c r="AE1459" s="20"/>
      <c r="AF1459" s="20"/>
      <c r="AG1459" s="20"/>
      <c r="AH1459" s="20"/>
      <c r="AI1459" s="20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  <c r="BA1459" s="20"/>
      <c r="BB1459" s="20"/>
      <c r="BC1459" s="20"/>
      <c r="BD1459" s="20"/>
      <c r="BE1459" s="20"/>
      <c r="BF1459" s="20"/>
      <c r="BG1459" s="20"/>
      <c r="BH1459" s="20"/>
      <c r="BI1459" s="20"/>
      <c r="BJ1459" s="20"/>
      <c r="BK1459" s="20"/>
      <c r="BL1459" s="20"/>
      <c r="BM1459" s="20"/>
      <c r="BN1459" s="20"/>
      <c r="BO1459" s="20"/>
      <c r="BP1459" s="20"/>
      <c r="BQ1459" s="20"/>
      <c r="BR1459" s="20"/>
      <c r="BS1459" s="20"/>
      <c r="BT1459" s="20"/>
      <c r="BU1459" s="20"/>
      <c r="BV1459" s="20"/>
      <c r="BW1459" s="20"/>
      <c r="BX1459" s="20"/>
      <c r="BY1459" s="20"/>
      <c r="BZ1459" s="20"/>
      <c r="CA1459" s="20"/>
      <c r="CB1459" s="20"/>
      <c r="CC1459" s="20"/>
      <c r="CD1459" s="20"/>
      <c r="CE1459" s="20"/>
      <c r="CF1459" s="20"/>
      <c r="CG1459" s="20"/>
      <c r="CH1459" s="20"/>
      <c r="CI1459" s="20"/>
      <c r="CJ1459" s="20"/>
      <c r="CK1459" s="20"/>
      <c r="CL1459" s="20"/>
    </row>
    <row r="1460" spans="1:101" ht="18" customHeight="1"/>
    <row r="1461" spans="1:101" ht="18" customHeight="1" thickBot="1">
      <c r="A1461" s="23"/>
      <c r="B1461" s="23"/>
      <c r="C1461" s="23"/>
      <c r="D1461" s="20" t="s">
        <v>15</v>
      </c>
      <c r="E1461" s="20"/>
      <c r="F1461" s="20"/>
      <c r="G1461" s="20"/>
      <c r="H1461" s="20"/>
      <c r="I1461" s="20" t="s">
        <v>16</v>
      </c>
      <c r="J1461" s="20"/>
      <c r="K1461" s="20"/>
      <c r="L1461" s="20"/>
      <c r="M1461" s="23"/>
      <c r="N1461" s="23"/>
      <c r="O1461" s="24" t="s">
        <v>17</v>
      </c>
      <c r="P1461" s="23"/>
      <c r="Q1461" s="23"/>
      <c r="R1461" s="23"/>
      <c r="S1461" s="20"/>
      <c r="T1461" s="20" t="s">
        <v>18</v>
      </c>
      <c r="U1461" s="23"/>
      <c r="V1461" s="23"/>
      <c r="W1461" s="23"/>
      <c r="X1461" s="23"/>
      <c r="Y1461" s="24" t="s">
        <v>19</v>
      </c>
      <c r="Z1461" s="23"/>
      <c r="AA1461" s="23"/>
      <c r="AB1461" s="23"/>
      <c r="AC1461" s="24" t="s">
        <v>20</v>
      </c>
      <c r="AD1461" s="20"/>
      <c r="AE1461" s="20"/>
      <c r="AF1461" s="20"/>
      <c r="AG1461" s="20"/>
      <c r="AH1461" s="23"/>
      <c r="AI1461" s="24" t="s">
        <v>21</v>
      </c>
      <c r="AJ1461" s="23"/>
      <c r="AK1461" s="23"/>
      <c r="AL1461" s="20"/>
      <c r="AM1461" s="24" t="s">
        <v>31</v>
      </c>
      <c r="AN1461" s="20"/>
      <c r="AO1461" s="23"/>
      <c r="AP1461" s="23"/>
      <c r="AQ1461" s="23"/>
      <c r="AR1461" s="23"/>
      <c r="AS1461" s="24" t="s">
        <v>91</v>
      </c>
      <c r="AT1461" s="23"/>
      <c r="AU1461" s="23"/>
      <c r="AV1461" s="23"/>
      <c r="AW1461" s="24" t="s">
        <v>32</v>
      </c>
      <c r="AX1461" s="20"/>
      <c r="AY1461" s="20"/>
      <c r="AZ1461" s="20"/>
      <c r="BA1461" s="20"/>
      <c r="BB1461" s="23"/>
      <c r="BC1461" s="24" t="s">
        <v>22</v>
      </c>
      <c r="BD1461" s="23"/>
      <c r="BE1461" s="23"/>
      <c r="BF1461" s="23"/>
      <c r="BG1461" s="24" t="s">
        <v>33</v>
      </c>
      <c r="BH1461" s="20"/>
      <c r="BI1461" s="23"/>
      <c r="BJ1461" s="23"/>
      <c r="BK1461" s="23"/>
      <c r="BL1461" s="23"/>
      <c r="BM1461" s="24" t="s">
        <v>34</v>
      </c>
      <c r="BN1461" s="23"/>
      <c r="BO1461" s="23"/>
      <c r="BP1461" s="23"/>
      <c r="BQ1461" s="24" t="s">
        <v>89</v>
      </c>
      <c r="BR1461" s="20"/>
      <c r="BS1461" s="20"/>
      <c r="BT1461" s="20"/>
      <c r="BU1461" s="20"/>
      <c r="BV1461" s="23"/>
      <c r="BW1461" s="24" t="s">
        <v>35</v>
      </c>
      <c r="BX1461" s="23"/>
      <c r="BY1461" s="23"/>
      <c r="BZ1461" s="23"/>
      <c r="CA1461" s="24" t="s">
        <v>90</v>
      </c>
      <c r="CB1461" s="20"/>
      <c r="CC1461" s="23"/>
      <c r="CD1461" s="23"/>
      <c r="CE1461" s="23"/>
      <c r="CF1461" s="23"/>
      <c r="CG1461" s="24" t="s">
        <v>92</v>
      </c>
      <c r="CH1461" s="23"/>
      <c r="CI1461" s="23"/>
      <c r="CJ1461" s="23"/>
      <c r="CK1461" s="24" t="s">
        <v>36</v>
      </c>
      <c r="CL1461" s="24"/>
      <c r="CM1461" s="23"/>
      <c r="CN1461" s="23"/>
      <c r="CO1461" s="23"/>
      <c r="CP1461" s="23"/>
      <c r="CQ1461" s="24" t="s">
        <v>93</v>
      </c>
      <c r="CR1461" s="23"/>
      <c r="CS1461" s="23"/>
    </row>
    <row r="1462" spans="1:101" ht="18" customHeight="1" thickBot="1">
      <c r="A1462" s="23"/>
      <c r="B1462" s="33"/>
      <c r="C1462" s="23"/>
      <c r="D1462" s="7" t="s">
        <v>2</v>
      </c>
      <c r="E1462" s="8"/>
      <c r="F1462" s="8" t="s">
        <v>3</v>
      </c>
      <c r="G1462" s="9"/>
      <c r="H1462" s="10"/>
      <c r="I1462" s="7" t="s">
        <v>4</v>
      </c>
      <c r="J1462" s="8"/>
      <c r="K1462" s="8" t="s">
        <v>5</v>
      </c>
      <c r="L1462" s="9"/>
      <c r="M1462" s="23"/>
      <c r="N1462" s="251" t="s">
        <v>79</v>
      </c>
      <c r="O1462" s="252"/>
      <c r="P1462" s="253" t="s">
        <v>80</v>
      </c>
      <c r="Q1462" s="254"/>
      <c r="R1462" s="23"/>
      <c r="S1462" s="7" t="s">
        <v>11</v>
      </c>
      <c r="T1462" s="8"/>
      <c r="U1462" s="8" t="s">
        <v>12</v>
      </c>
      <c r="V1462" s="9"/>
      <c r="W1462" s="20"/>
      <c r="X1462" s="251" t="s">
        <v>79</v>
      </c>
      <c r="Y1462" s="252"/>
      <c r="Z1462" s="253" t="s">
        <v>80</v>
      </c>
      <c r="AA1462" s="254"/>
      <c r="AB1462" s="20"/>
      <c r="AC1462" s="7" t="s">
        <v>4</v>
      </c>
      <c r="AD1462" s="8"/>
      <c r="AE1462" s="8" t="s">
        <v>5</v>
      </c>
      <c r="AF1462" s="9"/>
      <c r="AG1462" s="20"/>
      <c r="AH1462" s="251" t="s">
        <v>0</v>
      </c>
      <c r="AI1462" s="252"/>
      <c r="AJ1462" s="253" t="s">
        <v>1</v>
      </c>
      <c r="AK1462" s="254"/>
      <c r="AL1462" s="20"/>
      <c r="AM1462" s="7" t="s">
        <v>11</v>
      </c>
      <c r="AN1462" s="8"/>
      <c r="AO1462" s="8" t="s">
        <v>12</v>
      </c>
      <c r="AP1462" s="9"/>
      <c r="AQ1462" s="23"/>
      <c r="AR1462" s="251" t="s">
        <v>0</v>
      </c>
      <c r="AS1462" s="252"/>
      <c r="AT1462" s="253" t="s">
        <v>1</v>
      </c>
      <c r="AU1462" s="254"/>
      <c r="AV1462" s="36"/>
      <c r="AW1462" s="7" t="s">
        <v>4</v>
      </c>
      <c r="AX1462" s="8"/>
      <c r="AY1462" s="8" t="s">
        <v>5</v>
      </c>
      <c r="AZ1462" s="9"/>
      <c r="BA1462" s="20"/>
      <c r="BB1462" s="251" t="s">
        <v>0</v>
      </c>
      <c r="BC1462" s="252"/>
      <c r="BD1462" s="253" t="s">
        <v>1</v>
      </c>
      <c r="BE1462" s="254"/>
      <c r="BF1462" s="36"/>
      <c r="BG1462" s="7" t="s">
        <v>11</v>
      </c>
      <c r="BH1462" s="8"/>
      <c r="BI1462" s="8" t="s">
        <v>12</v>
      </c>
      <c r="BJ1462" s="9"/>
      <c r="BK1462" s="36"/>
      <c r="BL1462" s="251" t="s">
        <v>0</v>
      </c>
      <c r="BM1462" s="252"/>
      <c r="BN1462" s="253" t="s">
        <v>1</v>
      </c>
      <c r="BO1462" s="254"/>
      <c r="BP1462" s="36"/>
      <c r="BQ1462" s="7" t="s">
        <v>4</v>
      </c>
      <c r="BR1462" s="8"/>
      <c r="BS1462" s="8" t="s">
        <v>5</v>
      </c>
      <c r="BT1462" s="9"/>
      <c r="BU1462" s="20"/>
      <c r="BV1462" s="251" t="s">
        <v>0</v>
      </c>
      <c r="BW1462" s="252"/>
      <c r="BX1462" s="253" t="s">
        <v>1</v>
      </c>
      <c r="BY1462" s="254"/>
      <c r="BZ1462" s="36"/>
      <c r="CA1462" s="7" t="s">
        <v>11</v>
      </c>
      <c r="CB1462" s="8"/>
      <c r="CC1462" s="8" t="s">
        <v>12</v>
      </c>
      <c r="CD1462" s="9"/>
      <c r="CE1462" s="36"/>
      <c r="CF1462" s="251" t="s">
        <v>0</v>
      </c>
      <c r="CG1462" s="252"/>
      <c r="CH1462" s="253" t="s">
        <v>1</v>
      </c>
      <c r="CI1462" s="254"/>
      <c r="CJ1462" s="23"/>
      <c r="CK1462" s="7" t="s">
        <v>23</v>
      </c>
      <c r="CL1462" s="8"/>
      <c r="CM1462" s="8" t="s">
        <v>24</v>
      </c>
      <c r="CN1462" s="9"/>
      <c r="CO1462" s="23"/>
      <c r="CP1462" s="251" t="s">
        <v>0</v>
      </c>
      <c r="CQ1462" s="252"/>
      <c r="CR1462" s="253" t="s">
        <v>1</v>
      </c>
      <c r="CS1462" s="254"/>
      <c r="CU1462" s="26" t="s">
        <v>25</v>
      </c>
      <c r="CW1462" s="50" t="s">
        <v>44</v>
      </c>
    </row>
    <row r="1463" spans="1:101" ht="18" customHeight="1" thickTop="1" thickBot="1">
      <c r="B1463" s="34">
        <v>1.94</v>
      </c>
      <c r="D1463" s="11">
        <v>1</v>
      </c>
      <c r="E1463" s="12">
        <v>0</v>
      </c>
      <c r="F1463" s="13">
        <v>0</v>
      </c>
      <c r="G1463" s="40">
        <f t="shared" ref="G1463" si="15466">-1/($E$4*$B1463)</f>
        <v>-0.54151057624306465</v>
      </c>
      <c r="H1463" s="10"/>
      <c r="I1463" s="11">
        <v>1</v>
      </c>
      <c r="J1463" s="12">
        <v>0</v>
      </c>
      <c r="K1463" s="13">
        <v>0</v>
      </c>
      <c r="L1463" s="14">
        <v>0</v>
      </c>
      <c r="N1463" s="1">
        <f t="shared" ref="N1463" si="15467">D1463*I1463+F1463*I1466-E1463*J1463-G1463*J1466</f>
        <v>0.59197608096493348</v>
      </c>
      <c r="O1463" s="4">
        <f t="shared" ref="O1463" si="15468">(D1463*J1463+E1463*I1463+F1463*J1466+G1463*I1466)</f>
        <v>0</v>
      </c>
      <c r="P1463" s="2">
        <f t="shared" ref="P1463" si="15469">D1463*K1463+F1463*K1466-E1463*L1463-G1463*L1466</f>
        <v>0</v>
      </c>
      <c r="Q1463" s="3">
        <f t="shared" ref="Q1463" si="15470">(D1463*L1463+E1463*K1463+F1463*L1466+G1463*K1466)</f>
        <v>-0.54151057624306465</v>
      </c>
      <c r="S1463" s="11">
        <v>1</v>
      </c>
      <c r="T1463" s="12">
        <v>0</v>
      </c>
      <c r="U1463" s="13">
        <v>0</v>
      </c>
      <c r="V1463" s="40">
        <f t="shared" ref="V1463" si="15471">-1/($T$4*$B1463)</f>
        <v>-1.0346525843552252</v>
      </c>
      <c r="W1463" s="20"/>
      <c r="X1463" s="1">
        <f t="shared" ref="X1463" si="15472">N1463*S1463+P1463*S1466-O1463*T1463-Q1463*T1466</f>
        <v>0.59197608096493348</v>
      </c>
      <c r="Y1463" s="4">
        <f t="shared" ref="Y1463" si="15473">(N1463*T1463+O1463*S1463+P1463*T1466+Q1463*S1466)</f>
        <v>0</v>
      </c>
      <c r="Z1463" s="2">
        <f t="shared" ref="Z1463" si="15474">N1463*U1463+P1463*U1466-O1463*V1463-Q1463*V1466</f>
        <v>0</v>
      </c>
      <c r="AA1463" s="3">
        <f t="shared" ref="AA1463" si="15475">(N1463*V1463+O1463*U1463+P1463*V1466+Q1463*U1466)</f>
        <v>-1.1540001582899111</v>
      </c>
      <c r="AB1463" s="20"/>
      <c r="AC1463" s="11">
        <v>1</v>
      </c>
      <c r="AD1463" s="12">
        <v>0</v>
      </c>
      <c r="AE1463" s="13">
        <v>0</v>
      </c>
      <c r="AF1463" s="14">
        <v>0</v>
      </c>
      <c r="AG1463" s="20"/>
      <c r="AH1463" s="1">
        <f t="shared" ref="AH1463" si="15476">X1463*AC1463+Z1463*AC1466-Y1463*AD1463-AA1463*AD1466</f>
        <v>-0.40141978145570767</v>
      </c>
      <c r="AI1463" s="4">
        <f t="shared" ref="AI1463" si="15477">(X1463*AD1463+Y1463*AC1463+Z1463*AD1466+AA1463*AC1466)</f>
        <v>0</v>
      </c>
      <c r="AJ1463" s="2">
        <f t="shared" ref="AJ1463" si="15478">X1463*AE1463+Z1463*AE1466-Y1463*AF1463-AA1463*AF1466</f>
        <v>0</v>
      </c>
      <c r="AK1463" s="3">
        <f t="shared" ref="AK1463" si="15479">(X1463*AF1463+Y1463*AE1463+Z1463*AF1466+AA1463*AE1466)</f>
        <v>-1.1540001582899111</v>
      </c>
      <c r="AL1463" s="20"/>
      <c r="AM1463" s="11">
        <v>1</v>
      </c>
      <c r="AN1463" s="12">
        <v>0</v>
      </c>
      <c r="AO1463" s="13">
        <v>0</v>
      </c>
      <c r="AP1463" s="40">
        <f t="shared" ref="AP1463" si="15480">-1/($AN$4*$B1463)</f>
        <v>-1.0752271955064105</v>
      </c>
      <c r="AR1463" s="1">
        <f t="shared" ref="AR1463" si="15481">AH1463*AM1463+AJ1463*AM1466-AI1463*AN1463-AK1463*AN1466</f>
        <v>-0.40141978145570767</v>
      </c>
      <c r="AS1463" s="4">
        <f t="shared" ref="AS1463" si="15482">(AH1463*AN1463+AI1463*AM1463+AJ1463*AN1466+AK1463*AM1466)</f>
        <v>0</v>
      </c>
      <c r="AT1463" s="2">
        <f t="shared" ref="AT1463" si="15483">AH1463*AO1463+AJ1463*AO1466-AI1463*AP1463-AK1463*AP1466</f>
        <v>0</v>
      </c>
      <c r="AU1463" s="3">
        <f t="shared" ref="AU1463" si="15484">(AH1463*AP1463+AI1463*AO1463+AJ1463*AP1466+AK1463*AO1466)</f>
        <v>-0.72238269245449427</v>
      </c>
      <c r="AV1463" s="20"/>
      <c r="AW1463" s="11">
        <v>1</v>
      </c>
      <c r="AX1463" s="12">
        <v>0</v>
      </c>
      <c r="AY1463" s="13">
        <v>0</v>
      </c>
      <c r="AZ1463" s="14">
        <v>0</v>
      </c>
      <c r="BA1463" s="20"/>
      <c r="BB1463" s="1">
        <f t="shared" ref="BB1463" si="15485">AR1463*AW1463+AT1463*AW1466-AS1463*AX1463-AU1463*AX1466</f>
        <v>-1.0232671638962711</v>
      </c>
      <c r="BC1463" s="4">
        <f t="shared" ref="BC1463" si="15486">(AR1463*AX1463+AS1463*AW1463+AT1463*AX1466+AU1463*AW1466)</f>
        <v>0</v>
      </c>
      <c r="BD1463" s="2">
        <f t="shared" ref="BD1463" si="15487">AR1463*AY1463+AT1463*AY1466-AS1463*AZ1463-AU1463*AZ1466</f>
        <v>0</v>
      </c>
      <c r="BE1463" s="3">
        <f t="shared" ref="BE1463" si="15488">(AR1463*AZ1463+AS1463*AY1463+AT1463*AZ1466+AU1463*AY1466)</f>
        <v>-0.72238269245449427</v>
      </c>
      <c r="BF1463" s="20"/>
      <c r="BG1463" s="11">
        <v>1</v>
      </c>
      <c r="BH1463" s="12">
        <v>0</v>
      </c>
      <c r="BI1463" s="13">
        <v>0</v>
      </c>
      <c r="BJ1463" s="40">
        <f t="shared" ref="BJ1463" si="15489">-1/($BH$4*$B1463)</f>
        <v>-1.0346525843552252</v>
      </c>
      <c r="BK1463" s="20"/>
      <c r="BL1463" s="1">
        <f t="shared" ref="BL1463" si="15490">BB1463*BG1463+BD1463*BG1466-BC1463*BH1463-BE1463*BH1466</f>
        <v>-1.0232671638962711</v>
      </c>
      <c r="BM1463" s="4">
        <f t="shared" ref="BM1463" si="15491">(BB1463*BH1463+BC1463*BG1463+BD1463*BH1466+BE1463*BG1466)</f>
        <v>0</v>
      </c>
      <c r="BN1463" s="2">
        <f t="shared" ref="BN1463" si="15492">BB1463*BI1463+BD1463*BI1466-BC1463*BJ1463-BE1463*BJ1466</f>
        <v>0</v>
      </c>
      <c r="BO1463" s="3">
        <f t="shared" ref="BO1463" si="15493">(BB1463*BJ1463+BC1463*BI1463+BD1463*BJ1466+BE1463*BI1466)</f>
        <v>0.33634332315662441</v>
      </c>
      <c r="BP1463" s="20"/>
      <c r="BQ1463" s="11">
        <v>1</v>
      </c>
      <c r="BR1463" s="12">
        <v>0</v>
      </c>
      <c r="BS1463" s="13">
        <v>0</v>
      </c>
      <c r="BT1463" s="14">
        <v>0</v>
      </c>
      <c r="BU1463" s="20"/>
      <c r="BV1463" s="1">
        <f t="shared" ref="BV1463" si="15494">BL1463*BQ1463+BN1463*BQ1466-BM1463*BR1463-BO1463*BR1466</f>
        <v>-0.76983514081784588</v>
      </c>
      <c r="BW1463" s="4">
        <f t="shared" ref="BW1463" si="15495">(BL1463*BR1463+BM1463*BQ1463+BN1463*BR1466+BO1463*BQ1466)</f>
        <v>0</v>
      </c>
      <c r="BX1463" s="2">
        <f t="shared" ref="BX1463" si="15496">BL1463*BS1463+BN1463*BS1466-BM1463*BT1463-BO1463*BT1466</f>
        <v>0</v>
      </c>
      <c r="BY1463" s="3">
        <f t="shared" ref="BY1463" si="15497">(BL1463*BT1463+BM1463*BS1463+BN1463*BT1466+BO1463*BS1466)</f>
        <v>0.33634332315662441</v>
      </c>
      <c r="BZ1463" s="20"/>
      <c r="CA1463" s="11">
        <v>1</v>
      </c>
      <c r="CB1463" s="12">
        <v>0</v>
      </c>
      <c r="CC1463" s="13">
        <v>0</v>
      </c>
      <c r="CD1463" s="40">
        <f t="shared" ref="CD1463" si="15498">-1/($CB$4*$B1463)</f>
        <v>-0.54151057624306465</v>
      </c>
      <c r="CE1463" s="20"/>
      <c r="CF1463" s="1">
        <f t="shared" ref="CF1463" si="15499">BV1463*CA1463+BX1463*CA1466-BW1463*CB1463-BY1463*CB1466</f>
        <v>-0.76983514081784588</v>
      </c>
      <c r="CG1463" s="4">
        <f t="shared" ref="CG1463" si="15500">(BV1463*CB1463+BW1463*CA1463+BX1463*CB1466+BY1463*CA1466)</f>
        <v>0</v>
      </c>
      <c r="CH1463" s="2">
        <f t="shared" ref="CH1463" si="15501">BV1463*CC1463+BX1463*CC1466-BW1463*CD1463-BY1463*CD1466</f>
        <v>0</v>
      </c>
      <c r="CI1463" s="3">
        <f t="shared" ref="CI1463" si="15502">(BV1463*CD1463+BW1463*CC1463+BX1463*CD1466+BY1463*CC1466)</f>
        <v>0.75321719387305697</v>
      </c>
      <c r="CJ1463" s="28"/>
      <c r="CK1463" s="11">
        <v>1</v>
      </c>
      <c r="CL1463" s="12">
        <v>0</v>
      </c>
      <c r="CM1463" s="13">
        <v>0</v>
      </c>
      <c r="CN1463" s="14">
        <v>0</v>
      </c>
      <c r="CP1463" s="1">
        <f t="shared" ref="CP1463" si="15503">CF1463*CK1463+CH1463*CK1466-CG1463*CL1463-CI1463*CL1466</f>
        <v>-0.76983514081784588</v>
      </c>
      <c r="CQ1463" s="4">
        <f t="shared" ref="CQ1463" si="15504">(CF1463*CL1463+CG1463*CK1463+CH1463*CL1466+CI1463*CK1466)</f>
        <v>0.75321719387305697</v>
      </c>
      <c r="CR1463" s="2">
        <f t="shared" ref="CR1463" si="15505">CF1463*CM1463+CH1463*CM1466-CG1463*CN1463-CI1463*CN1466</f>
        <v>0</v>
      </c>
      <c r="CS1463" s="3">
        <f t="shared" ref="CS1463" si="15506">(CF1463*CN1463+CG1463*CM1463+CH1463*CN1466+CI1463*CM1466)</f>
        <v>0.75321719387305697</v>
      </c>
      <c r="CU1463" s="29">
        <f t="shared" ref="CU1463" si="15507">20*LOG(((1+$CL$4)/$CL$4)/((CP1463+CP1466)^2+(CQ1463+CQ1466)^2)^0.5)</f>
        <v>-4.8706849932016738E-2</v>
      </c>
      <c r="CW1463" s="51">
        <f t="shared" ref="CW1463" si="15508">((CP1463^2+CQ1463^2)^0.5)/((CP1466^2+CQ1466^2)^0.5)</f>
        <v>1.1447797303324947</v>
      </c>
    </row>
    <row r="1464" spans="1:101" ht="18" customHeight="1" thickBot="1">
      <c r="D1464" s="11"/>
      <c r="E1464" s="13"/>
      <c r="F1464" s="13"/>
      <c r="G1464" s="15"/>
      <c r="H1464" s="10"/>
      <c r="I1464" s="11"/>
      <c r="J1464" s="13"/>
      <c r="K1464" s="13"/>
      <c r="L1464" s="15"/>
      <c r="N1464" s="5"/>
      <c r="Q1464" s="6"/>
      <c r="S1464" s="11"/>
      <c r="T1464" s="13"/>
      <c r="U1464" s="13"/>
      <c r="V1464" s="15"/>
      <c r="W1464" s="20"/>
      <c r="X1464" s="5"/>
      <c r="AA1464" s="6"/>
      <c r="AB1464" s="20"/>
      <c r="AC1464" s="11"/>
      <c r="AD1464" s="13"/>
      <c r="AE1464" s="13"/>
      <c r="AF1464" s="15"/>
      <c r="AG1464" s="20"/>
      <c r="AH1464" s="5"/>
      <c r="AK1464" s="6"/>
      <c r="AL1464" s="20"/>
      <c r="AM1464" s="11"/>
      <c r="AN1464" s="13"/>
      <c r="AO1464" s="13"/>
      <c r="AP1464" s="15"/>
      <c r="AR1464" s="5"/>
      <c r="AU1464" s="6"/>
      <c r="AW1464" s="11"/>
      <c r="AX1464" s="13"/>
      <c r="AY1464" s="13"/>
      <c r="AZ1464" s="15"/>
      <c r="BA1464" s="20"/>
      <c r="BB1464" s="5"/>
      <c r="BE1464" s="6"/>
      <c r="BG1464" s="11"/>
      <c r="BH1464" s="13"/>
      <c r="BI1464" s="13"/>
      <c r="BJ1464" s="15"/>
      <c r="BL1464" s="5"/>
      <c r="BO1464" s="6"/>
      <c r="BQ1464" s="11"/>
      <c r="BR1464" s="13"/>
      <c r="BS1464" s="13"/>
      <c r="BT1464" s="15"/>
      <c r="BU1464" s="20"/>
      <c r="BV1464" s="5"/>
      <c r="BY1464" s="6"/>
      <c r="CA1464" s="11"/>
      <c r="CB1464" s="13"/>
      <c r="CC1464" s="13"/>
      <c r="CD1464" s="15"/>
      <c r="CF1464" s="5"/>
      <c r="CI1464" s="6"/>
      <c r="CK1464" s="11"/>
      <c r="CL1464" s="13"/>
      <c r="CM1464" s="13"/>
      <c r="CN1464" s="15"/>
      <c r="CP1464" s="5"/>
      <c r="CS1464" s="6"/>
      <c r="CW1464" s="52"/>
    </row>
    <row r="1465" spans="1:101" ht="18" customHeight="1" thickBot="1">
      <c r="D1465" s="11" t="s">
        <v>6</v>
      </c>
      <c r="E1465" s="13"/>
      <c r="F1465" s="13" t="s">
        <v>7</v>
      </c>
      <c r="G1465" s="15"/>
      <c r="H1465" s="10"/>
      <c r="I1465" s="11" t="s">
        <v>8</v>
      </c>
      <c r="J1465" s="13"/>
      <c r="K1465" s="13" t="s">
        <v>9</v>
      </c>
      <c r="L1465" s="15"/>
      <c r="N1465" s="251" t="s">
        <v>26</v>
      </c>
      <c r="O1465" s="252"/>
      <c r="P1465" s="253" t="s">
        <v>27</v>
      </c>
      <c r="Q1465" s="254"/>
      <c r="S1465" s="11" t="s">
        <v>13</v>
      </c>
      <c r="T1465" s="13"/>
      <c r="U1465" s="13" t="s">
        <v>14</v>
      </c>
      <c r="V1465" s="15"/>
      <c r="W1465" s="20"/>
      <c r="X1465" s="251" t="s">
        <v>26</v>
      </c>
      <c r="Y1465" s="252"/>
      <c r="Z1465" s="253" t="s">
        <v>27</v>
      </c>
      <c r="AA1465" s="254"/>
      <c r="AB1465" s="20"/>
      <c r="AC1465" s="11" t="s">
        <v>8</v>
      </c>
      <c r="AD1465" s="13"/>
      <c r="AE1465" s="13" t="s">
        <v>9</v>
      </c>
      <c r="AF1465" s="15"/>
      <c r="AG1465" s="20"/>
      <c r="AH1465" s="251" t="s">
        <v>26</v>
      </c>
      <c r="AI1465" s="252"/>
      <c r="AJ1465" s="253" t="s">
        <v>27</v>
      </c>
      <c r="AK1465" s="254"/>
      <c r="AL1465" s="20"/>
      <c r="AM1465" s="11" t="s">
        <v>13</v>
      </c>
      <c r="AN1465" s="13"/>
      <c r="AO1465" s="13" t="s">
        <v>14</v>
      </c>
      <c r="AP1465" s="15"/>
      <c r="AR1465" s="251" t="s">
        <v>26</v>
      </c>
      <c r="AS1465" s="252"/>
      <c r="AT1465" s="253" t="s">
        <v>27</v>
      </c>
      <c r="AU1465" s="254"/>
      <c r="AV1465" s="36"/>
      <c r="AW1465" s="11" t="s">
        <v>8</v>
      </c>
      <c r="AX1465" s="13"/>
      <c r="AY1465" s="13" t="s">
        <v>9</v>
      </c>
      <c r="AZ1465" s="15"/>
      <c r="BA1465" s="20"/>
      <c r="BB1465" s="251" t="s">
        <v>26</v>
      </c>
      <c r="BC1465" s="252"/>
      <c r="BD1465" s="253" t="s">
        <v>27</v>
      </c>
      <c r="BE1465" s="254"/>
      <c r="BF1465" s="36"/>
      <c r="BG1465" s="11" t="s">
        <v>13</v>
      </c>
      <c r="BH1465" s="13"/>
      <c r="BI1465" s="13" t="s">
        <v>14</v>
      </c>
      <c r="BJ1465" s="15"/>
      <c r="BK1465" s="36"/>
      <c r="BL1465" s="251" t="s">
        <v>26</v>
      </c>
      <c r="BM1465" s="252"/>
      <c r="BN1465" s="253" t="s">
        <v>27</v>
      </c>
      <c r="BO1465" s="254"/>
      <c r="BP1465" s="36"/>
      <c r="BQ1465" s="11" t="s">
        <v>8</v>
      </c>
      <c r="BR1465" s="13"/>
      <c r="BS1465" s="13" t="s">
        <v>9</v>
      </c>
      <c r="BT1465" s="15"/>
      <c r="BU1465" s="20"/>
      <c r="BV1465" s="251" t="s">
        <v>26</v>
      </c>
      <c r="BW1465" s="252"/>
      <c r="BX1465" s="253" t="s">
        <v>27</v>
      </c>
      <c r="BY1465" s="254"/>
      <c r="BZ1465" s="36"/>
      <c r="CA1465" s="11" t="s">
        <v>13</v>
      </c>
      <c r="CB1465" s="13"/>
      <c r="CC1465" s="13" t="s">
        <v>14</v>
      </c>
      <c r="CD1465" s="15"/>
      <c r="CE1465" s="36"/>
      <c r="CF1465" s="251" t="s">
        <v>26</v>
      </c>
      <c r="CG1465" s="252"/>
      <c r="CH1465" s="253" t="s">
        <v>27</v>
      </c>
      <c r="CI1465" s="254"/>
      <c r="CK1465" s="11" t="s">
        <v>28</v>
      </c>
      <c r="CL1465" s="13"/>
      <c r="CM1465" s="13" t="s">
        <v>29</v>
      </c>
      <c r="CN1465" s="15"/>
      <c r="CP1465" s="251" t="s">
        <v>26</v>
      </c>
      <c r="CQ1465" s="252"/>
      <c r="CR1465" s="253" t="s">
        <v>27</v>
      </c>
      <c r="CS1465" s="254"/>
      <c r="CU1465" s="38" t="s">
        <v>37</v>
      </c>
      <c r="CW1465" s="53" t="s">
        <v>45</v>
      </c>
    </row>
    <row r="1466" spans="1:101" ht="18" customHeight="1" thickTop="1" thickBot="1">
      <c r="D1466" s="16">
        <v>0</v>
      </c>
      <c r="E1466" s="17">
        <v>0</v>
      </c>
      <c r="F1466" s="18">
        <v>1</v>
      </c>
      <c r="G1466" s="19">
        <v>0</v>
      </c>
      <c r="H1466" s="10"/>
      <c r="I1466" s="16">
        <v>0</v>
      </c>
      <c r="J1466" s="17">
        <f t="shared" ref="J1466" si="15509">-1/($J$4*$B1463)</f>
        <v>-0.75349205894719073</v>
      </c>
      <c r="K1466" s="18">
        <v>1</v>
      </c>
      <c r="L1466" s="19">
        <v>0</v>
      </c>
      <c r="N1466" s="1">
        <f t="shared" ref="N1466" si="15510">D1466*I1463+F1466*I1466-E1466*J1463-G1466*J1466</f>
        <v>0</v>
      </c>
      <c r="O1466" s="4">
        <f t="shared" ref="O1466" si="15511">(D1466*J1463+E1466*I1463+F1466*J1466+G1466*I1466)</f>
        <v>-0.75349205894719073</v>
      </c>
      <c r="P1466" s="2">
        <f t="shared" ref="P1466" si="15512">D1466*K1463+F1466*K1466-E1466*L1463-G1466*L1466</f>
        <v>1</v>
      </c>
      <c r="Q1466" s="3">
        <f t="shared" ref="Q1466" si="15513">(D1466*L1463+E1466*K1463+F1466*L1466+G1466*K1466)</f>
        <v>0</v>
      </c>
      <c r="S1466" s="16">
        <v>0</v>
      </c>
      <c r="T1466" s="17">
        <v>0</v>
      </c>
      <c r="U1466" s="18">
        <v>1</v>
      </c>
      <c r="V1466" s="19">
        <v>0</v>
      </c>
      <c r="W1466" s="20"/>
      <c r="X1466" s="1">
        <f t="shared" ref="X1466" si="15514">N1466*S1463+P1466*S1466-O1466*T1463-Q1466*T1466</f>
        <v>0</v>
      </c>
      <c r="Y1466" s="4">
        <f t="shared" ref="Y1466" si="15515">(N1466*T1463+O1466*S1463+P1466*T1466+Q1466*S1466)</f>
        <v>-0.75349205894719073</v>
      </c>
      <c r="Z1466" s="2">
        <f t="shared" ref="Z1466" si="15516">N1466*U1463+P1466*U1466-O1466*V1463-Q1466*V1466</f>
        <v>0.22039749391914942</v>
      </c>
      <c r="AA1466" s="3">
        <f t="shared" ref="AA1466" si="15517">(N1466*V1463+O1466*U1463+P1466*V1466+Q1466*U1466)</f>
        <v>0</v>
      </c>
      <c r="AB1466" s="20"/>
      <c r="AC1466" s="16">
        <v>0</v>
      </c>
      <c r="AD1466" s="17">
        <f t="shared" ref="AD1466" si="15518">-1/($AD$4*$B1463)</f>
        <v>-0.86082818558078356</v>
      </c>
      <c r="AE1466" s="18">
        <v>1</v>
      </c>
      <c r="AF1466" s="19">
        <v>0</v>
      </c>
      <c r="AG1466" s="20"/>
      <c r="AH1466" s="1">
        <f t="shared" ref="AH1466" si="15519">X1466*AC1463+Z1466*AC1466-Y1466*AD1463-AA1466*AD1466</f>
        <v>0</v>
      </c>
      <c r="AI1466" s="4">
        <f t="shared" ref="AI1466" si="15520">(X1466*AD1463+Y1466*AC1463+Z1466*AD1466+AA1466*AC1466)</f>
        <v>-0.94321643374416397</v>
      </c>
      <c r="AJ1466" s="2">
        <f t="shared" ref="AJ1466" si="15521">X1466*AE1463+Z1466*AE1466-Y1466*AF1463-AA1466*AF1466</f>
        <v>0.22039749391914942</v>
      </c>
      <c r="AK1466" s="3">
        <f t="shared" ref="AK1466" si="15522">(X1466*AF1463+Y1466*AE1463+Z1466*AF1466+AA1466*AE1466)</f>
        <v>0</v>
      </c>
      <c r="AL1466" s="20"/>
      <c r="AM1466" s="16">
        <v>0</v>
      </c>
      <c r="AN1466" s="17">
        <v>0</v>
      </c>
      <c r="AO1466" s="18">
        <v>1</v>
      </c>
      <c r="AP1466" s="19">
        <v>0</v>
      </c>
      <c r="AR1466" s="1">
        <f t="shared" ref="AR1466" si="15523">AH1466*AM1463+AJ1466*AM1466-AI1466*AN1463-AK1466*AN1466</f>
        <v>0</v>
      </c>
      <c r="AS1466" s="4">
        <f t="shared" ref="AS1466" si="15524">(AH1466*AN1463+AI1466*AM1463+AJ1466*AN1466+AK1466*AM1466)</f>
        <v>-0.94321643374416397</v>
      </c>
      <c r="AT1466" s="2">
        <f t="shared" ref="AT1466" si="15525">AH1466*AO1463+AJ1466*AO1466-AI1466*AP1463-AK1466*AP1466</f>
        <v>-0.79377446689114606</v>
      </c>
      <c r="AU1466" s="3">
        <f t="shared" ref="AU1466" si="15526">(AH1466*AP1463+AI1466*AO1463+AJ1466*AP1466+AK1466*AO1466)</f>
        <v>0</v>
      </c>
      <c r="AV1466" s="20"/>
      <c r="AW1466" s="16">
        <v>0</v>
      </c>
      <c r="AX1466" s="17">
        <f t="shared" ref="AX1466" si="15527">-1/($AX$4*$B1463)</f>
        <v>-0.86082818558078356</v>
      </c>
      <c r="AY1466" s="18">
        <v>1</v>
      </c>
      <c r="AZ1466" s="19">
        <v>0</v>
      </c>
      <c r="BA1466" s="20"/>
      <c r="BB1466" s="1">
        <f t="shared" ref="BB1466" si="15528">AR1466*AW1463+AT1466*AW1466-AS1466*AX1463-AU1466*AX1466</f>
        <v>0</v>
      </c>
      <c r="BC1466" s="4">
        <f t="shared" ref="BC1466" si="15529">(AR1466*AX1463+AS1466*AW1463+AT1466*AX1466+AU1466*AW1466)</f>
        <v>-0.259912999649905</v>
      </c>
      <c r="BD1466" s="2">
        <f t="shared" ref="BD1466" si="15530">AR1466*AY1463+AT1466*AY1466-AS1466*AZ1463-AU1466*AZ1466</f>
        <v>-0.79377446689114606</v>
      </c>
      <c r="BE1466" s="3">
        <f t="shared" ref="BE1466" si="15531">(AR1466*AZ1463+AS1466*AY1463+AT1466*AZ1466+AU1466*AY1466)</f>
        <v>0</v>
      </c>
      <c r="BF1466" s="20"/>
      <c r="BG1466" s="16">
        <v>0</v>
      </c>
      <c r="BH1466" s="17">
        <v>0</v>
      </c>
      <c r="BI1466" s="18">
        <v>1</v>
      </c>
      <c r="BJ1466" s="19">
        <v>0</v>
      </c>
      <c r="BK1466" s="20"/>
      <c r="BL1466" s="1">
        <f t="shared" ref="BL1466" si="15532">BB1466*BG1463+BD1466*BG1466-BC1466*BH1463-BE1466*BH1466</f>
        <v>0</v>
      </c>
      <c r="BM1466" s="4">
        <f t="shared" ref="BM1466" si="15533">(BB1466*BH1463+BC1466*BG1463+BD1466*BH1466+BE1466*BG1466)</f>
        <v>-0.259912999649905</v>
      </c>
      <c r="BN1466" s="2">
        <f t="shared" ref="BN1466" si="15534">BB1466*BI1463+BD1466*BI1466-BC1466*BJ1463-BE1466*BJ1466</f>
        <v>-1.0626941236864389</v>
      </c>
      <c r="BO1466" s="3">
        <f t="shared" ref="BO1466" si="15535">(BB1466*BJ1463+BC1466*BI1463+BD1466*BJ1466+BE1466*BI1466)</f>
        <v>0</v>
      </c>
      <c r="BP1466" s="20"/>
      <c r="BQ1466" s="16">
        <v>0</v>
      </c>
      <c r="BR1466" s="17">
        <f t="shared" ref="BR1466" si="15536">-1/($BR$4*$B1463)</f>
        <v>-0.75349205894719073</v>
      </c>
      <c r="BS1466" s="18">
        <v>1</v>
      </c>
      <c r="BT1466" s="19">
        <v>0</v>
      </c>
      <c r="BU1466" s="20"/>
      <c r="BV1466" s="1">
        <f t="shared" ref="BV1466" si="15537">BL1466*BQ1463+BN1466*BQ1466-BM1466*BR1463-BO1466*BR1466</f>
        <v>0</v>
      </c>
      <c r="BW1466" s="4">
        <f t="shared" ref="BW1466" si="15538">(BL1466*BR1463+BM1466*BQ1463+BN1466*BR1466+BO1466*BQ1466)</f>
        <v>0.54081858363767044</v>
      </c>
      <c r="BX1466" s="2">
        <f t="shared" ref="BX1466" si="15539">BL1466*BS1463+BN1466*BS1466-BM1466*BT1463-BO1466*BT1466</f>
        <v>-1.0626941236864389</v>
      </c>
      <c r="BY1466" s="3">
        <f t="shared" ref="BY1466" si="15540">(BL1466*BT1463+BM1466*BS1463+BN1466*BT1466+BO1466*BS1466)</f>
        <v>0</v>
      </c>
      <c r="BZ1466" s="20"/>
      <c r="CA1466" s="16">
        <v>0</v>
      </c>
      <c r="CB1466" s="17">
        <v>0</v>
      </c>
      <c r="CC1466" s="18">
        <v>1</v>
      </c>
      <c r="CD1466" s="19">
        <v>0</v>
      </c>
      <c r="CE1466" s="20"/>
      <c r="CF1466" s="1">
        <f t="shared" ref="CF1466" si="15541">BV1466*CA1463+BX1466*CA1466-BW1466*CB1463-BY1466*CB1466</f>
        <v>0</v>
      </c>
      <c r="CG1466" s="4">
        <f t="shared" ref="CG1466" si="15542">(BV1466*CB1463+BW1466*CA1463+BX1466*CB1466+BY1466*CA1466)</f>
        <v>0.54081858363767044</v>
      </c>
      <c r="CH1466" s="2">
        <f t="shared" ref="CH1466" si="15543">BV1466*CC1463+BX1466*CC1466-BW1466*CD1463-BY1466*CD1466</f>
        <v>-0.76983514081784588</v>
      </c>
      <c r="CI1466" s="3">
        <f t="shared" ref="CI1466" si="15544">(BV1466*CD1463+BW1466*CC1463+BX1466*CD1466+BY1466*CC1466)</f>
        <v>0</v>
      </c>
      <c r="CK1466" s="16">
        <f t="shared" ref="CK1466" si="15545">1/$CL$4</f>
        <v>1</v>
      </c>
      <c r="CL1466" s="17">
        <v>0</v>
      </c>
      <c r="CM1466" s="18">
        <v>1</v>
      </c>
      <c r="CN1466" s="19">
        <v>0</v>
      </c>
      <c r="CP1466" s="1">
        <f t="shared" ref="CP1466" si="15546">CF1466*CK1463+CH1466*CK1466-CG1466*CL1463-CI1466*CL1466</f>
        <v>-0.76983514081784588</v>
      </c>
      <c r="CQ1466" s="4">
        <f t="shared" ref="CQ1466" si="15547">(CF1466*CL1463+CG1466*CK1463+CH1466*CL1466+CI1466*CK1466)</f>
        <v>0.54081858363767044</v>
      </c>
      <c r="CR1466" s="2">
        <f t="shared" ref="CR1466" si="15548">CF1466*CM1463+CH1466*CM1466-CG1466*CN1463-CI1466*CN1466</f>
        <v>-0.76983514081784588</v>
      </c>
      <c r="CS1466" s="3">
        <f t="shared" ref="CS1466" si="15549">(CF1466*CN1463+CG1466*CM1463+CH1466*CN1466+CI1466*CM1466)</f>
        <v>0</v>
      </c>
      <c r="CU1466" s="39">
        <f t="shared" ref="CU1466" si="15550">(180/PI())*ATAN(-1*(CQ1463/CP1463))</f>
        <v>44.374873455443257</v>
      </c>
      <c r="CW1466" s="54">
        <f t="shared" ref="CW1466" si="15551">20*LOG(((1-(10^(CU1463/20)^2)*(1-((1-CW1463)/(1+CW1463))^2))^0.5))</f>
        <v>-18.052529127958323</v>
      </c>
    </row>
    <row r="1467" spans="1:101" ht="18" customHeight="1">
      <c r="E1467" s="20"/>
      <c r="F1467" s="20"/>
      <c r="G1467" s="20"/>
      <c r="H1467" s="20"/>
      <c r="I1467" s="20"/>
      <c r="J1467" s="20"/>
      <c r="K1467" s="20"/>
      <c r="L1467" s="20"/>
      <c r="M1467" s="20"/>
      <c r="N1467" s="20"/>
      <c r="O1467" s="20"/>
      <c r="P1467" s="20"/>
      <c r="Q1467" s="20"/>
      <c r="R1467" s="20"/>
      <c r="S1467" s="20"/>
      <c r="T1467" s="20"/>
      <c r="U1467" s="20"/>
      <c r="V1467" s="20"/>
      <c r="W1467" s="20"/>
      <c r="X1467" s="20"/>
      <c r="Y1467" s="20"/>
      <c r="Z1467" s="20"/>
      <c r="AA1467" s="20"/>
      <c r="AB1467" s="30"/>
      <c r="AC1467" s="20"/>
      <c r="AD1467" s="20"/>
      <c r="AE1467" s="20"/>
      <c r="AF1467" s="20"/>
      <c r="AG1467" s="20"/>
      <c r="AH1467" s="20"/>
      <c r="AI1467" s="20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  <c r="BA1467" s="20"/>
      <c r="BB1467" s="20"/>
      <c r="BC1467" s="20"/>
      <c r="BD1467" s="20"/>
      <c r="BE1467" s="20"/>
      <c r="BF1467" s="20"/>
      <c r="BG1467" s="20"/>
      <c r="BH1467" s="20"/>
      <c r="BI1467" s="20"/>
      <c r="BJ1467" s="20"/>
      <c r="BK1467" s="20"/>
      <c r="BL1467" s="20"/>
      <c r="BM1467" s="20"/>
      <c r="BN1467" s="20"/>
      <c r="BO1467" s="20"/>
      <c r="BP1467" s="20"/>
      <c r="BQ1467" s="20"/>
      <c r="BR1467" s="20"/>
      <c r="BS1467" s="20"/>
      <c r="BT1467" s="20"/>
      <c r="BU1467" s="20"/>
      <c r="BV1467" s="20"/>
      <c r="BW1467" s="20"/>
      <c r="BX1467" s="20"/>
      <c r="BY1467" s="20"/>
      <c r="BZ1467" s="20"/>
      <c r="CA1467" s="20"/>
      <c r="CB1467" s="20"/>
      <c r="CC1467" s="20"/>
      <c r="CD1467" s="20"/>
      <c r="CE1467" s="20"/>
      <c r="CF1467" s="20"/>
      <c r="CG1467" s="20"/>
      <c r="CH1467" s="20"/>
      <c r="CI1467" s="20"/>
      <c r="CJ1467" s="20"/>
      <c r="CK1467" s="20"/>
      <c r="CL1467" s="20"/>
    </row>
    <row r="1468" spans="1:101" ht="18" customHeight="1"/>
    <row r="1469" spans="1:101" ht="18" customHeight="1" thickBot="1">
      <c r="A1469" s="23"/>
      <c r="B1469" s="23"/>
      <c r="C1469" s="23"/>
      <c r="D1469" s="20" t="s">
        <v>15</v>
      </c>
      <c r="E1469" s="20"/>
      <c r="F1469" s="20"/>
      <c r="G1469" s="20"/>
      <c r="H1469" s="20"/>
      <c r="I1469" s="20" t="s">
        <v>16</v>
      </c>
      <c r="J1469" s="20"/>
      <c r="K1469" s="20"/>
      <c r="L1469" s="20"/>
      <c r="M1469" s="23"/>
      <c r="N1469" s="23"/>
      <c r="O1469" s="24" t="s">
        <v>17</v>
      </c>
      <c r="P1469" s="23"/>
      <c r="Q1469" s="23"/>
      <c r="R1469" s="23"/>
      <c r="S1469" s="20"/>
      <c r="T1469" s="20" t="s">
        <v>18</v>
      </c>
      <c r="U1469" s="23"/>
      <c r="V1469" s="23"/>
      <c r="W1469" s="23"/>
      <c r="X1469" s="23"/>
      <c r="Y1469" s="24" t="s">
        <v>19</v>
      </c>
      <c r="Z1469" s="23"/>
      <c r="AA1469" s="23"/>
      <c r="AB1469" s="23"/>
      <c r="AC1469" s="24" t="s">
        <v>20</v>
      </c>
      <c r="AD1469" s="20"/>
      <c r="AE1469" s="20"/>
      <c r="AF1469" s="20"/>
      <c r="AG1469" s="20"/>
      <c r="AH1469" s="23"/>
      <c r="AI1469" s="24" t="s">
        <v>21</v>
      </c>
      <c r="AJ1469" s="23"/>
      <c r="AK1469" s="23"/>
      <c r="AL1469" s="20"/>
      <c r="AM1469" s="24" t="s">
        <v>31</v>
      </c>
      <c r="AN1469" s="20"/>
      <c r="AO1469" s="23"/>
      <c r="AP1469" s="23"/>
      <c r="AQ1469" s="23"/>
      <c r="AR1469" s="23"/>
      <c r="AS1469" s="24" t="s">
        <v>91</v>
      </c>
      <c r="AT1469" s="23"/>
      <c r="AU1469" s="23"/>
      <c r="AV1469" s="23"/>
      <c r="AW1469" s="24" t="s">
        <v>32</v>
      </c>
      <c r="AX1469" s="20"/>
      <c r="AY1469" s="20"/>
      <c r="AZ1469" s="20"/>
      <c r="BA1469" s="20"/>
      <c r="BB1469" s="23"/>
      <c r="BC1469" s="24" t="s">
        <v>22</v>
      </c>
      <c r="BD1469" s="23"/>
      <c r="BE1469" s="23"/>
      <c r="BF1469" s="23"/>
      <c r="BG1469" s="24" t="s">
        <v>33</v>
      </c>
      <c r="BH1469" s="20"/>
      <c r="BI1469" s="23"/>
      <c r="BJ1469" s="23"/>
      <c r="BK1469" s="23"/>
      <c r="BL1469" s="23"/>
      <c r="BM1469" s="24" t="s">
        <v>34</v>
      </c>
      <c r="BN1469" s="23"/>
      <c r="BO1469" s="23"/>
      <c r="BP1469" s="23"/>
      <c r="BQ1469" s="24" t="s">
        <v>89</v>
      </c>
      <c r="BR1469" s="20"/>
      <c r="BS1469" s="20"/>
      <c r="BT1469" s="20"/>
      <c r="BU1469" s="20"/>
      <c r="BV1469" s="23"/>
      <c r="BW1469" s="24" t="s">
        <v>35</v>
      </c>
      <c r="BX1469" s="23"/>
      <c r="BY1469" s="23"/>
      <c r="BZ1469" s="23"/>
      <c r="CA1469" s="24" t="s">
        <v>90</v>
      </c>
      <c r="CB1469" s="20"/>
      <c r="CC1469" s="23"/>
      <c r="CD1469" s="23"/>
      <c r="CE1469" s="23"/>
      <c r="CF1469" s="23"/>
      <c r="CG1469" s="24" t="s">
        <v>92</v>
      </c>
      <c r="CH1469" s="23"/>
      <c r="CI1469" s="23"/>
      <c r="CJ1469" s="23"/>
      <c r="CK1469" s="24" t="s">
        <v>36</v>
      </c>
      <c r="CL1469" s="24"/>
      <c r="CM1469" s="23"/>
      <c r="CN1469" s="23"/>
      <c r="CO1469" s="23"/>
      <c r="CP1469" s="23"/>
      <c r="CQ1469" s="24" t="s">
        <v>93</v>
      </c>
      <c r="CR1469" s="23"/>
      <c r="CS1469" s="23"/>
    </row>
    <row r="1470" spans="1:101" ht="18" customHeight="1" thickBot="1">
      <c r="A1470" s="23"/>
      <c r="B1470" s="33"/>
      <c r="C1470" s="23"/>
      <c r="D1470" s="7" t="s">
        <v>2</v>
      </c>
      <c r="E1470" s="8"/>
      <c r="F1470" s="8" t="s">
        <v>3</v>
      </c>
      <c r="G1470" s="9"/>
      <c r="H1470" s="10"/>
      <c r="I1470" s="7" t="s">
        <v>4</v>
      </c>
      <c r="J1470" s="8"/>
      <c r="K1470" s="8" t="s">
        <v>5</v>
      </c>
      <c r="L1470" s="9"/>
      <c r="M1470" s="23"/>
      <c r="N1470" s="251" t="s">
        <v>79</v>
      </c>
      <c r="O1470" s="252"/>
      <c r="P1470" s="253" t="s">
        <v>80</v>
      </c>
      <c r="Q1470" s="254"/>
      <c r="R1470" s="23"/>
      <c r="S1470" s="7" t="s">
        <v>11</v>
      </c>
      <c r="T1470" s="8"/>
      <c r="U1470" s="8" t="s">
        <v>12</v>
      </c>
      <c r="V1470" s="9"/>
      <c r="W1470" s="20"/>
      <c r="X1470" s="251" t="s">
        <v>79</v>
      </c>
      <c r="Y1470" s="252"/>
      <c r="Z1470" s="253" t="s">
        <v>80</v>
      </c>
      <c r="AA1470" s="254"/>
      <c r="AB1470" s="20"/>
      <c r="AC1470" s="7" t="s">
        <v>4</v>
      </c>
      <c r="AD1470" s="8"/>
      <c r="AE1470" s="8" t="s">
        <v>5</v>
      </c>
      <c r="AF1470" s="9"/>
      <c r="AG1470" s="20"/>
      <c r="AH1470" s="251" t="s">
        <v>0</v>
      </c>
      <c r="AI1470" s="252"/>
      <c r="AJ1470" s="253" t="s">
        <v>1</v>
      </c>
      <c r="AK1470" s="254"/>
      <c r="AL1470" s="20"/>
      <c r="AM1470" s="7" t="s">
        <v>11</v>
      </c>
      <c r="AN1470" s="8"/>
      <c r="AO1470" s="8" t="s">
        <v>12</v>
      </c>
      <c r="AP1470" s="9"/>
      <c r="AQ1470" s="23"/>
      <c r="AR1470" s="251" t="s">
        <v>0</v>
      </c>
      <c r="AS1470" s="252"/>
      <c r="AT1470" s="253" t="s">
        <v>1</v>
      </c>
      <c r="AU1470" s="254"/>
      <c r="AV1470" s="36"/>
      <c r="AW1470" s="7" t="s">
        <v>4</v>
      </c>
      <c r="AX1470" s="8"/>
      <c r="AY1470" s="8" t="s">
        <v>5</v>
      </c>
      <c r="AZ1470" s="9"/>
      <c r="BA1470" s="20"/>
      <c r="BB1470" s="251" t="s">
        <v>0</v>
      </c>
      <c r="BC1470" s="252"/>
      <c r="BD1470" s="253" t="s">
        <v>1</v>
      </c>
      <c r="BE1470" s="254"/>
      <c r="BF1470" s="36"/>
      <c r="BG1470" s="7" t="s">
        <v>11</v>
      </c>
      <c r="BH1470" s="8"/>
      <c r="BI1470" s="8" t="s">
        <v>12</v>
      </c>
      <c r="BJ1470" s="9"/>
      <c r="BK1470" s="36"/>
      <c r="BL1470" s="251" t="s">
        <v>0</v>
      </c>
      <c r="BM1470" s="252"/>
      <c r="BN1470" s="253" t="s">
        <v>1</v>
      </c>
      <c r="BO1470" s="254"/>
      <c r="BP1470" s="36"/>
      <c r="BQ1470" s="7" t="s">
        <v>4</v>
      </c>
      <c r="BR1470" s="8"/>
      <c r="BS1470" s="8" t="s">
        <v>5</v>
      </c>
      <c r="BT1470" s="9"/>
      <c r="BU1470" s="20"/>
      <c r="BV1470" s="251" t="s">
        <v>0</v>
      </c>
      <c r="BW1470" s="252"/>
      <c r="BX1470" s="253" t="s">
        <v>1</v>
      </c>
      <c r="BY1470" s="254"/>
      <c r="BZ1470" s="36"/>
      <c r="CA1470" s="7" t="s">
        <v>11</v>
      </c>
      <c r="CB1470" s="8"/>
      <c r="CC1470" s="8" t="s">
        <v>12</v>
      </c>
      <c r="CD1470" s="9"/>
      <c r="CE1470" s="36"/>
      <c r="CF1470" s="251" t="s">
        <v>0</v>
      </c>
      <c r="CG1470" s="252"/>
      <c r="CH1470" s="253" t="s">
        <v>1</v>
      </c>
      <c r="CI1470" s="254"/>
      <c r="CJ1470" s="23"/>
      <c r="CK1470" s="7" t="s">
        <v>23</v>
      </c>
      <c r="CL1470" s="8"/>
      <c r="CM1470" s="8" t="s">
        <v>24</v>
      </c>
      <c r="CN1470" s="9"/>
      <c r="CO1470" s="23"/>
      <c r="CP1470" s="251" t="s">
        <v>0</v>
      </c>
      <c r="CQ1470" s="252"/>
      <c r="CR1470" s="253" t="s">
        <v>1</v>
      </c>
      <c r="CS1470" s="254"/>
      <c r="CU1470" s="26" t="s">
        <v>25</v>
      </c>
      <c r="CW1470" s="50" t="s">
        <v>44</v>
      </c>
    </row>
    <row r="1471" spans="1:101" ht="18" customHeight="1" thickTop="1" thickBot="1">
      <c r="B1471" s="34">
        <v>1.95</v>
      </c>
      <c r="D1471" s="11">
        <v>1</v>
      </c>
      <c r="E1471" s="12">
        <v>0</v>
      </c>
      <c r="F1471" s="13">
        <v>0</v>
      </c>
      <c r="G1471" s="40">
        <f t="shared" ref="G1471" si="15552">-1/($E$4*$B1471)</f>
        <v>-0.53873359892899764</v>
      </c>
      <c r="H1471" s="10"/>
      <c r="I1471" s="11">
        <v>1</v>
      </c>
      <c r="J1471" s="12">
        <v>0</v>
      </c>
      <c r="K1471" s="13">
        <v>0</v>
      </c>
      <c r="L1471" s="14">
        <v>0</v>
      </c>
      <c r="N1471" s="1">
        <f t="shared" ref="N1471" si="15553">D1471*I1471+F1471*I1474-E1471*J1471-G1471*J1474</f>
        <v>0.59615021126091361</v>
      </c>
      <c r="O1471" s="4">
        <f t="shared" ref="O1471" si="15554">(D1471*J1471+E1471*I1471+F1471*J1474+G1471*I1474)</f>
        <v>0</v>
      </c>
      <c r="P1471" s="2">
        <f t="shared" ref="P1471" si="15555">D1471*K1471+F1471*K1474-E1471*L1471-G1471*L1474</f>
        <v>0</v>
      </c>
      <c r="Q1471" s="3">
        <f t="shared" ref="Q1471" si="15556">(D1471*L1471+E1471*K1471+F1471*L1474+G1471*K1474)</f>
        <v>-0.53873359892899764</v>
      </c>
      <c r="S1471" s="11">
        <v>1</v>
      </c>
      <c r="T1471" s="12">
        <v>0</v>
      </c>
      <c r="U1471" s="13">
        <v>0</v>
      </c>
      <c r="V1471" s="40">
        <f t="shared" ref="V1471" si="15557">-1/($T$4*$B1471)</f>
        <v>-1.029346673666224</v>
      </c>
      <c r="W1471" s="20"/>
      <c r="X1471" s="1">
        <f t="shared" ref="X1471" si="15558">N1471*S1471+P1471*S1474-O1471*T1471-Q1471*T1474</f>
        <v>0.59615021126091361</v>
      </c>
      <c r="Y1471" s="4">
        <f t="shared" ref="Y1471" si="15559">(N1471*T1471+O1471*S1471+P1471*T1474+Q1471*S1474)</f>
        <v>0</v>
      </c>
      <c r="Z1471" s="2">
        <f t="shared" ref="Z1471" si="15560">N1471*U1471+P1471*U1474-O1471*V1471-Q1471*V1474</f>
        <v>0</v>
      </c>
      <c r="AA1471" s="3">
        <f t="shared" ref="AA1471" si="15561">(N1471*V1471+O1471*U1471+P1471*V1474+Q1471*U1474)</f>
        <v>-1.1523788358958358</v>
      </c>
      <c r="AB1471" s="20"/>
      <c r="AC1471" s="11">
        <v>1</v>
      </c>
      <c r="AD1471" s="12">
        <v>0</v>
      </c>
      <c r="AE1471" s="13">
        <v>0</v>
      </c>
      <c r="AF1471" s="14">
        <v>0</v>
      </c>
      <c r="AG1471" s="20"/>
      <c r="AH1471" s="1">
        <f t="shared" ref="AH1471" si="15562">X1471*AC1471+Z1471*AC1474-Y1471*AD1471-AA1471*AD1474</f>
        <v>-0.39076279072239983</v>
      </c>
      <c r="AI1471" s="4">
        <f t="shared" ref="AI1471" si="15563">(X1471*AD1471+Y1471*AC1471+Z1471*AD1474+AA1471*AC1474)</f>
        <v>0</v>
      </c>
      <c r="AJ1471" s="2">
        <f t="shared" ref="AJ1471" si="15564">X1471*AE1471+Z1471*AE1474-Y1471*AF1471-AA1471*AF1474</f>
        <v>0</v>
      </c>
      <c r="AK1471" s="3">
        <f t="shared" ref="AK1471" si="15565">(X1471*AF1471+Y1471*AE1471+Z1471*AF1474+AA1471*AE1474)</f>
        <v>-1.1523788358958358</v>
      </c>
      <c r="AL1471" s="20"/>
      <c r="AM1471" s="11">
        <v>1</v>
      </c>
      <c r="AN1471" s="12">
        <v>0</v>
      </c>
      <c r="AO1471" s="13">
        <v>0</v>
      </c>
      <c r="AP1471" s="40">
        <f t="shared" ref="AP1471" si="15566">-1/($AN$4*$B1471)</f>
        <v>-1.069713209888429</v>
      </c>
      <c r="AR1471" s="1">
        <f t="shared" ref="AR1471" si="15567">AH1471*AM1471+AJ1471*AM1474-AI1471*AN1471-AK1471*AN1474</f>
        <v>-0.39076279072239983</v>
      </c>
      <c r="AS1471" s="4">
        <f t="shared" ref="AS1471" si="15568">(AH1471*AN1471+AI1471*AM1471+AJ1471*AN1474+AK1471*AM1474)</f>
        <v>0</v>
      </c>
      <c r="AT1471" s="2">
        <f t="shared" ref="AT1471" si="15569">AH1471*AO1471+AJ1471*AO1474-AI1471*AP1471-AK1471*AP1474</f>
        <v>0</v>
      </c>
      <c r="AU1471" s="3">
        <f t="shared" ref="AU1471" si="15570">(AH1471*AP1471+AI1471*AO1471+AJ1471*AP1474+AK1471*AO1474)</f>
        <v>-0.73437471672721699</v>
      </c>
      <c r="AV1471" s="20"/>
      <c r="AW1471" s="11">
        <v>1</v>
      </c>
      <c r="AX1471" s="12">
        <v>0</v>
      </c>
      <c r="AY1471" s="13">
        <v>0</v>
      </c>
      <c r="AZ1471" s="14">
        <v>0</v>
      </c>
      <c r="BA1471" s="20"/>
      <c r="BB1471" s="1">
        <f t="shared" ref="BB1471" si="15571">AR1471*AW1471+AT1471*AW1474-AS1471*AX1471-AU1471*AX1474</f>
        <v>-1.0196913458901857</v>
      </c>
      <c r="BC1471" s="4">
        <f t="shared" ref="BC1471" si="15572">(AR1471*AX1471+AS1471*AW1471+AT1471*AX1474+AU1471*AW1474)</f>
        <v>0</v>
      </c>
      <c r="BD1471" s="2">
        <f t="shared" ref="BD1471" si="15573">AR1471*AY1471+AT1471*AY1474-AS1471*AZ1471-AU1471*AZ1474</f>
        <v>0</v>
      </c>
      <c r="BE1471" s="3">
        <f t="shared" ref="BE1471" si="15574">(AR1471*AZ1471+AS1471*AY1471+AT1471*AZ1474+AU1471*AY1474)</f>
        <v>-0.73437471672721699</v>
      </c>
      <c r="BF1471" s="20"/>
      <c r="BG1471" s="11">
        <v>1</v>
      </c>
      <c r="BH1471" s="12">
        <v>0</v>
      </c>
      <c r="BI1471" s="13">
        <v>0</v>
      </c>
      <c r="BJ1471" s="40">
        <f t="shared" ref="BJ1471" si="15575">-1/($BH$4*$B1471)</f>
        <v>-1.029346673666224</v>
      </c>
      <c r="BK1471" s="20"/>
      <c r="BL1471" s="1">
        <f t="shared" ref="BL1471" si="15576">BB1471*BG1471+BD1471*BG1474-BC1471*BH1471-BE1471*BH1474</f>
        <v>-1.0196913458901857</v>
      </c>
      <c r="BM1471" s="4">
        <f t="shared" ref="BM1471" si="15577">(BB1471*BH1471+BC1471*BG1471+BD1471*BH1474+BE1471*BG1474)</f>
        <v>0</v>
      </c>
      <c r="BN1471" s="2">
        <f t="shared" ref="BN1471" si="15578">BB1471*BI1471+BD1471*BI1474-BC1471*BJ1471-BE1471*BJ1474</f>
        <v>0</v>
      </c>
      <c r="BO1471" s="3">
        <f t="shared" ref="BO1471" si="15579">(BB1471*BJ1471+BC1471*BI1471+BD1471*BJ1474+BE1471*BI1474)</f>
        <v>0.31524117833108067</v>
      </c>
      <c r="BP1471" s="20"/>
      <c r="BQ1471" s="11">
        <v>1</v>
      </c>
      <c r="BR1471" s="12">
        <v>0</v>
      </c>
      <c r="BS1471" s="13">
        <v>0</v>
      </c>
      <c r="BT1471" s="14">
        <v>0</v>
      </c>
      <c r="BU1471" s="20"/>
      <c r="BV1471" s="1">
        <f t="shared" ref="BV1471" si="15580">BL1471*BQ1471+BN1471*BQ1474-BM1471*BR1471-BO1471*BR1474</f>
        <v>-0.78337773277238498</v>
      </c>
      <c r="BW1471" s="4">
        <f t="shared" ref="BW1471" si="15581">(BL1471*BR1471+BM1471*BQ1471+BN1471*BR1474+BO1471*BQ1474)</f>
        <v>0</v>
      </c>
      <c r="BX1471" s="2">
        <f t="shared" ref="BX1471" si="15582">BL1471*BS1471+BN1471*BS1474-BM1471*BT1471-BO1471*BT1474</f>
        <v>0</v>
      </c>
      <c r="BY1471" s="3">
        <f t="shared" ref="BY1471" si="15583">(BL1471*BT1471+BM1471*BS1471+BN1471*BT1474+BO1471*BS1474)</f>
        <v>0.31524117833108067</v>
      </c>
      <c r="BZ1471" s="20"/>
      <c r="CA1471" s="11">
        <v>1</v>
      </c>
      <c r="CB1471" s="12">
        <v>0</v>
      </c>
      <c r="CC1471" s="13">
        <v>0</v>
      </c>
      <c r="CD1471" s="40">
        <f t="shared" ref="CD1471" si="15584">-1/($CB$4*$B1471)</f>
        <v>-0.53873359892899764</v>
      </c>
      <c r="CE1471" s="20"/>
      <c r="CF1471" s="1">
        <f t="shared" ref="CF1471" si="15585">BV1471*CA1471+BX1471*CA1474-BW1471*CB1471-BY1471*CB1474</f>
        <v>-0.78337773277238498</v>
      </c>
      <c r="CG1471" s="4">
        <f t="shared" ref="CG1471" si="15586">(BV1471*CB1471+BW1471*CA1471+BX1471*CB1474+BY1471*CA1474)</f>
        <v>0</v>
      </c>
      <c r="CH1471" s="2">
        <f t="shared" ref="CH1471" si="15587">BV1471*CC1471+BX1471*CC1474-BW1471*CD1471-BY1471*CD1474</f>
        <v>0</v>
      </c>
      <c r="CI1471" s="3">
        <f t="shared" ref="CI1471" si="15588">(BV1471*CD1471+BW1471*CC1471+BX1471*CD1474+BY1471*CC1474)</f>
        <v>0.73727308362838628</v>
      </c>
      <c r="CJ1471" s="28"/>
      <c r="CK1471" s="11">
        <v>1</v>
      </c>
      <c r="CL1471" s="12">
        <v>0</v>
      </c>
      <c r="CM1471" s="13">
        <v>0</v>
      </c>
      <c r="CN1471" s="14">
        <v>0</v>
      </c>
      <c r="CP1471" s="1">
        <f t="shared" ref="CP1471" si="15589">CF1471*CK1471+CH1471*CK1474-CG1471*CL1471-CI1471*CL1474</f>
        <v>-0.78337773277238498</v>
      </c>
      <c r="CQ1471" s="4">
        <f t="shared" ref="CQ1471" si="15590">(CF1471*CL1471+CG1471*CK1471+CH1471*CL1474+CI1471*CK1474)</f>
        <v>0.73727308362838628</v>
      </c>
      <c r="CR1471" s="2">
        <f t="shared" ref="CR1471" si="15591">CF1471*CM1471+CH1471*CM1474-CG1471*CN1471-CI1471*CN1474</f>
        <v>0</v>
      </c>
      <c r="CS1471" s="3">
        <f t="shared" ref="CS1471" si="15592">(CF1471*CN1471+CG1471*CM1471+CH1471*CN1474+CI1471*CM1474)</f>
        <v>0.73727308362838628</v>
      </c>
      <c r="CU1471" s="29">
        <f t="shared" ref="CU1471" si="15593">20*LOG(((1+$CL$4)/$CL$4)/((CP1471+CP1474)^2+(CQ1471+CQ1474)^2)^0.5)</f>
        <v>-4.9113786334268217E-2</v>
      </c>
      <c r="CW1471" s="51">
        <f t="shared" ref="CW1471" si="15594">((CP1471^2+CQ1471^2)^0.5)/((CP1474^2+CQ1474^2)^0.5)</f>
        <v>1.1414289179868773</v>
      </c>
    </row>
    <row r="1472" spans="1:101" ht="18" customHeight="1" thickBot="1">
      <c r="D1472" s="11"/>
      <c r="E1472" s="13"/>
      <c r="F1472" s="13"/>
      <c r="G1472" s="15"/>
      <c r="H1472" s="10"/>
      <c r="I1472" s="11"/>
      <c r="J1472" s="13"/>
      <c r="K1472" s="13"/>
      <c r="L1472" s="15"/>
      <c r="N1472" s="5"/>
      <c r="Q1472" s="6"/>
      <c r="S1472" s="11"/>
      <c r="T1472" s="13"/>
      <c r="U1472" s="13"/>
      <c r="V1472" s="15"/>
      <c r="W1472" s="20"/>
      <c r="X1472" s="5"/>
      <c r="AA1472" s="6"/>
      <c r="AB1472" s="20"/>
      <c r="AC1472" s="11"/>
      <c r="AD1472" s="13"/>
      <c r="AE1472" s="13"/>
      <c r="AF1472" s="15"/>
      <c r="AG1472" s="20"/>
      <c r="AH1472" s="5"/>
      <c r="AK1472" s="6"/>
      <c r="AL1472" s="20"/>
      <c r="AM1472" s="11"/>
      <c r="AN1472" s="13"/>
      <c r="AO1472" s="13"/>
      <c r="AP1472" s="15"/>
      <c r="AR1472" s="5"/>
      <c r="AU1472" s="6"/>
      <c r="AW1472" s="11"/>
      <c r="AX1472" s="13"/>
      <c r="AY1472" s="13"/>
      <c r="AZ1472" s="15"/>
      <c r="BA1472" s="20"/>
      <c r="BB1472" s="5"/>
      <c r="BE1472" s="6"/>
      <c r="BG1472" s="11"/>
      <c r="BH1472" s="13"/>
      <c r="BI1472" s="13"/>
      <c r="BJ1472" s="15"/>
      <c r="BL1472" s="5"/>
      <c r="BO1472" s="6"/>
      <c r="BQ1472" s="11"/>
      <c r="BR1472" s="13"/>
      <c r="BS1472" s="13"/>
      <c r="BT1472" s="15"/>
      <c r="BU1472" s="20"/>
      <c r="BV1472" s="5"/>
      <c r="BY1472" s="6"/>
      <c r="CA1472" s="11"/>
      <c r="CB1472" s="13"/>
      <c r="CC1472" s="13"/>
      <c r="CD1472" s="15"/>
      <c r="CF1472" s="5"/>
      <c r="CI1472" s="6"/>
      <c r="CK1472" s="11"/>
      <c r="CL1472" s="13"/>
      <c r="CM1472" s="13"/>
      <c r="CN1472" s="15"/>
      <c r="CP1472" s="5"/>
      <c r="CS1472" s="6"/>
      <c r="CW1472" s="52"/>
    </row>
    <row r="1473" spans="1:101" ht="18" customHeight="1" thickBot="1">
      <c r="D1473" s="11" t="s">
        <v>6</v>
      </c>
      <c r="E1473" s="13"/>
      <c r="F1473" s="13" t="s">
        <v>7</v>
      </c>
      <c r="G1473" s="15"/>
      <c r="H1473" s="10"/>
      <c r="I1473" s="11" t="s">
        <v>8</v>
      </c>
      <c r="J1473" s="13"/>
      <c r="K1473" s="13" t="s">
        <v>9</v>
      </c>
      <c r="L1473" s="15"/>
      <c r="N1473" s="251" t="s">
        <v>26</v>
      </c>
      <c r="O1473" s="252"/>
      <c r="P1473" s="253" t="s">
        <v>27</v>
      </c>
      <c r="Q1473" s="254"/>
      <c r="S1473" s="11" t="s">
        <v>13</v>
      </c>
      <c r="T1473" s="13"/>
      <c r="U1473" s="13" t="s">
        <v>14</v>
      </c>
      <c r="V1473" s="15"/>
      <c r="W1473" s="20"/>
      <c r="X1473" s="251" t="s">
        <v>26</v>
      </c>
      <c r="Y1473" s="252"/>
      <c r="Z1473" s="253" t="s">
        <v>27</v>
      </c>
      <c r="AA1473" s="254"/>
      <c r="AB1473" s="20"/>
      <c r="AC1473" s="11" t="s">
        <v>8</v>
      </c>
      <c r="AD1473" s="13"/>
      <c r="AE1473" s="13" t="s">
        <v>9</v>
      </c>
      <c r="AF1473" s="15"/>
      <c r="AG1473" s="20"/>
      <c r="AH1473" s="251" t="s">
        <v>26</v>
      </c>
      <c r="AI1473" s="252"/>
      <c r="AJ1473" s="253" t="s">
        <v>27</v>
      </c>
      <c r="AK1473" s="254"/>
      <c r="AL1473" s="20"/>
      <c r="AM1473" s="11" t="s">
        <v>13</v>
      </c>
      <c r="AN1473" s="13"/>
      <c r="AO1473" s="13" t="s">
        <v>14</v>
      </c>
      <c r="AP1473" s="15"/>
      <c r="AR1473" s="251" t="s">
        <v>26</v>
      </c>
      <c r="AS1473" s="252"/>
      <c r="AT1473" s="253" t="s">
        <v>27</v>
      </c>
      <c r="AU1473" s="254"/>
      <c r="AV1473" s="36"/>
      <c r="AW1473" s="11" t="s">
        <v>8</v>
      </c>
      <c r="AX1473" s="13"/>
      <c r="AY1473" s="13" t="s">
        <v>9</v>
      </c>
      <c r="AZ1473" s="15"/>
      <c r="BA1473" s="20"/>
      <c r="BB1473" s="251" t="s">
        <v>26</v>
      </c>
      <c r="BC1473" s="252"/>
      <c r="BD1473" s="253" t="s">
        <v>27</v>
      </c>
      <c r="BE1473" s="254"/>
      <c r="BF1473" s="36"/>
      <c r="BG1473" s="11" t="s">
        <v>13</v>
      </c>
      <c r="BH1473" s="13"/>
      <c r="BI1473" s="13" t="s">
        <v>14</v>
      </c>
      <c r="BJ1473" s="15"/>
      <c r="BK1473" s="36"/>
      <c r="BL1473" s="251" t="s">
        <v>26</v>
      </c>
      <c r="BM1473" s="252"/>
      <c r="BN1473" s="253" t="s">
        <v>27</v>
      </c>
      <c r="BO1473" s="254"/>
      <c r="BP1473" s="36"/>
      <c r="BQ1473" s="11" t="s">
        <v>8</v>
      </c>
      <c r="BR1473" s="13"/>
      <c r="BS1473" s="13" t="s">
        <v>9</v>
      </c>
      <c r="BT1473" s="15"/>
      <c r="BU1473" s="20"/>
      <c r="BV1473" s="251" t="s">
        <v>26</v>
      </c>
      <c r="BW1473" s="252"/>
      <c r="BX1473" s="253" t="s">
        <v>27</v>
      </c>
      <c r="BY1473" s="254"/>
      <c r="BZ1473" s="36"/>
      <c r="CA1473" s="11" t="s">
        <v>13</v>
      </c>
      <c r="CB1473" s="13"/>
      <c r="CC1473" s="13" t="s">
        <v>14</v>
      </c>
      <c r="CD1473" s="15"/>
      <c r="CE1473" s="36"/>
      <c r="CF1473" s="251" t="s">
        <v>26</v>
      </c>
      <c r="CG1473" s="252"/>
      <c r="CH1473" s="253" t="s">
        <v>27</v>
      </c>
      <c r="CI1473" s="254"/>
      <c r="CK1473" s="11" t="s">
        <v>28</v>
      </c>
      <c r="CL1473" s="13"/>
      <c r="CM1473" s="13" t="s">
        <v>29</v>
      </c>
      <c r="CN1473" s="15"/>
      <c r="CP1473" s="251" t="s">
        <v>26</v>
      </c>
      <c r="CQ1473" s="252"/>
      <c r="CR1473" s="253" t="s">
        <v>27</v>
      </c>
      <c r="CS1473" s="254"/>
      <c r="CU1473" s="38" t="s">
        <v>37</v>
      </c>
      <c r="CW1473" s="53" t="s">
        <v>45</v>
      </c>
    </row>
    <row r="1474" spans="1:101" ht="18" customHeight="1" thickTop="1" thickBot="1">
      <c r="D1474" s="16">
        <v>0</v>
      </c>
      <c r="E1474" s="17">
        <v>0</v>
      </c>
      <c r="F1474" s="18">
        <v>1</v>
      </c>
      <c r="G1474" s="19">
        <v>0</v>
      </c>
      <c r="H1474" s="10"/>
      <c r="I1474" s="16">
        <v>0</v>
      </c>
      <c r="J1474" s="17">
        <f t="shared" ref="J1474" si="15595">-1/($J$4*$B1471)</f>
        <v>-0.74962799710643591</v>
      </c>
      <c r="K1474" s="18">
        <v>1</v>
      </c>
      <c r="L1474" s="19">
        <v>0</v>
      </c>
      <c r="N1474" s="1">
        <f t="shared" ref="N1474" si="15596">D1474*I1471+F1474*I1474-E1474*J1471-G1474*J1474</f>
        <v>0</v>
      </c>
      <c r="O1474" s="4">
        <f t="shared" ref="O1474" si="15597">(D1474*J1471+E1474*I1471+F1474*J1474+G1474*I1474)</f>
        <v>-0.74962799710643591</v>
      </c>
      <c r="P1474" s="2">
        <f t="shared" ref="P1474" si="15598">D1474*K1471+F1474*K1474-E1474*L1471-G1474*L1474</f>
        <v>1</v>
      </c>
      <c r="Q1474" s="3">
        <f t="shared" ref="Q1474" si="15599">(D1474*L1471+E1474*K1471+F1474*L1474+G1474*K1474)</f>
        <v>0</v>
      </c>
      <c r="S1474" s="16">
        <v>0</v>
      </c>
      <c r="T1474" s="17">
        <v>0</v>
      </c>
      <c r="U1474" s="18">
        <v>1</v>
      </c>
      <c r="V1474" s="19">
        <v>0</v>
      </c>
      <c r="W1474" s="20"/>
      <c r="X1474" s="1">
        <f t="shared" ref="X1474" si="15600">N1474*S1471+P1474*S1474-O1474*T1471-Q1474*T1474</f>
        <v>0</v>
      </c>
      <c r="Y1474" s="4">
        <f t="shared" ref="Y1474" si="15601">(N1474*T1471+O1474*S1471+P1474*T1474+Q1474*S1474)</f>
        <v>-0.74962799710643591</v>
      </c>
      <c r="Z1474" s="2">
        <f t="shared" ref="Z1474" si="15602">N1474*U1471+P1474*U1474-O1474*V1471-Q1474*V1474</f>
        <v>0.22837291469141641</v>
      </c>
      <c r="AA1474" s="3">
        <f t="shared" ref="AA1474" si="15603">(N1474*V1471+O1474*U1471+P1474*V1474+Q1474*U1474)</f>
        <v>0</v>
      </c>
      <c r="AB1474" s="20"/>
      <c r="AC1474" s="16">
        <v>0</v>
      </c>
      <c r="AD1474" s="17">
        <f t="shared" ref="AD1474" si="15604">-1/($AD$4*$B1471)</f>
        <v>-0.85641368206498469</v>
      </c>
      <c r="AE1474" s="18">
        <v>1</v>
      </c>
      <c r="AF1474" s="19">
        <v>0</v>
      </c>
      <c r="AG1474" s="20"/>
      <c r="AH1474" s="1">
        <f t="shared" ref="AH1474" si="15605">X1474*AC1471+Z1474*AC1474-Y1474*AD1471-AA1474*AD1474</f>
        <v>0</v>
      </c>
      <c r="AI1474" s="4">
        <f t="shared" ref="AI1474" si="15606">(X1474*AD1471+Y1474*AC1471+Z1474*AD1474+AA1474*AC1474)</f>
        <v>-0.94520968586122445</v>
      </c>
      <c r="AJ1474" s="2">
        <f t="shared" ref="AJ1474" si="15607">X1474*AE1471+Z1474*AE1474-Y1474*AF1471-AA1474*AF1474</f>
        <v>0.22837291469141641</v>
      </c>
      <c r="AK1474" s="3">
        <f t="shared" ref="AK1474" si="15608">(X1474*AF1471+Y1474*AE1471+Z1474*AF1474+AA1474*AE1474)</f>
        <v>0</v>
      </c>
      <c r="AL1474" s="20"/>
      <c r="AM1474" s="16">
        <v>0</v>
      </c>
      <c r="AN1474" s="17">
        <v>0</v>
      </c>
      <c r="AO1474" s="18">
        <v>1</v>
      </c>
      <c r="AP1474" s="19">
        <v>0</v>
      </c>
      <c r="AR1474" s="1">
        <f t="shared" ref="AR1474" si="15609">AH1474*AM1471+AJ1474*AM1474-AI1474*AN1471-AK1474*AN1474</f>
        <v>0</v>
      </c>
      <c r="AS1474" s="4">
        <f t="shared" ref="AS1474" si="15610">(AH1474*AN1471+AI1474*AM1471+AJ1474*AN1474+AK1474*AM1474)</f>
        <v>-0.94520968586122445</v>
      </c>
      <c r="AT1474" s="2">
        <f t="shared" ref="AT1474" si="15611">AH1474*AO1471+AJ1474*AO1474-AI1474*AP1471-AK1474*AP1474</f>
        <v>-0.7827303723888277</v>
      </c>
      <c r="AU1474" s="3">
        <f t="shared" ref="AU1474" si="15612">(AH1474*AP1471+AI1474*AO1471+AJ1474*AP1474+AK1474*AO1474)</f>
        <v>0</v>
      </c>
      <c r="AV1474" s="20"/>
      <c r="AW1474" s="16">
        <v>0</v>
      </c>
      <c r="AX1474" s="17">
        <f t="shared" ref="AX1474" si="15613">-1/($AX$4*$B1471)</f>
        <v>-0.85641368206498469</v>
      </c>
      <c r="AY1474" s="18">
        <v>1</v>
      </c>
      <c r="AZ1474" s="19">
        <v>0</v>
      </c>
      <c r="BA1474" s="20"/>
      <c r="BB1474" s="1">
        <f t="shared" ref="BB1474" si="15614">AR1474*AW1471+AT1474*AW1474-AS1474*AX1471-AU1474*AX1474</f>
        <v>0</v>
      </c>
      <c r="BC1474" s="4">
        <f t="shared" ref="BC1474" si="15615">(AR1474*AX1471+AS1474*AW1471+AT1474*AX1474+AU1474*AW1474)</f>
        <v>-0.27486868557961186</v>
      </c>
      <c r="BD1474" s="2">
        <f t="shared" ref="BD1474" si="15616">AR1474*AY1471+AT1474*AY1474-AS1474*AZ1471-AU1474*AZ1474</f>
        <v>-0.7827303723888277</v>
      </c>
      <c r="BE1474" s="3">
        <f t="shared" ref="BE1474" si="15617">(AR1474*AZ1471+AS1474*AY1471+AT1474*AZ1474+AU1474*AY1474)</f>
        <v>0</v>
      </c>
      <c r="BF1474" s="20"/>
      <c r="BG1474" s="16">
        <v>0</v>
      </c>
      <c r="BH1474" s="17">
        <v>0</v>
      </c>
      <c r="BI1474" s="18">
        <v>1</v>
      </c>
      <c r="BJ1474" s="19">
        <v>0</v>
      </c>
      <c r="BK1474" s="20"/>
      <c r="BL1474" s="1">
        <f t="shared" ref="BL1474" si="15618">BB1474*BG1471+BD1474*BG1474-BC1474*BH1471-BE1474*BH1474</f>
        <v>0</v>
      </c>
      <c r="BM1474" s="4">
        <f t="shared" ref="BM1474" si="15619">(BB1474*BH1471+BC1474*BG1471+BD1474*BH1474+BE1474*BG1474)</f>
        <v>-0.27486868557961186</v>
      </c>
      <c r="BN1474" s="2">
        <f t="shared" ref="BN1474" si="15620">BB1474*BI1471+BD1474*BI1474-BC1474*BJ1471-BE1474*BJ1474</f>
        <v>-1.0656655395852084</v>
      </c>
      <c r="BO1474" s="3">
        <f t="shared" ref="BO1474" si="15621">(BB1474*BJ1471+BC1474*BI1471+BD1474*BJ1474+BE1474*BI1474)</f>
        <v>0</v>
      </c>
      <c r="BP1474" s="20"/>
      <c r="BQ1474" s="16">
        <v>0</v>
      </c>
      <c r="BR1474" s="17">
        <f t="shared" ref="BR1474" si="15622">-1/($BR$4*$B1471)</f>
        <v>-0.74962799710643591</v>
      </c>
      <c r="BS1474" s="18">
        <v>1</v>
      </c>
      <c r="BT1474" s="19">
        <v>0</v>
      </c>
      <c r="BU1474" s="20"/>
      <c r="BV1474" s="1">
        <f t="shared" ref="BV1474" si="15623">BL1474*BQ1471+BN1474*BQ1474-BM1474*BR1471-BO1474*BR1474</f>
        <v>0</v>
      </c>
      <c r="BW1474" s="4">
        <f t="shared" ref="BW1474" si="15624">(BL1474*BR1471+BM1474*BQ1471+BN1474*BR1474+BO1474*BQ1474)</f>
        <v>0.52398403844499719</v>
      </c>
      <c r="BX1474" s="2">
        <f t="shared" ref="BX1474" si="15625">BL1474*BS1471+BN1474*BS1474-BM1474*BT1471-BO1474*BT1474</f>
        <v>-1.0656655395852084</v>
      </c>
      <c r="BY1474" s="3">
        <f t="shared" ref="BY1474" si="15626">(BL1474*BT1471+BM1474*BS1471+BN1474*BT1474+BO1474*BS1474)</f>
        <v>0</v>
      </c>
      <c r="BZ1474" s="20"/>
      <c r="CA1474" s="16">
        <v>0</v>
      </c>
      <c r="CB1474" s="17">
        <v>0</v>
      </c>
      <c r="CC1474" s="18">
        <v>1</v>
      </c>
      <c r="CD1474" s="19">
        <v>0</v>
      </c>
      <c r="CE1474" s="20"/>
      <c r="CF1474" s="1">
        <f t="shared" ref="CF1474" si="15627">BV1474*CA1471+BX1474*CA1474-BW1474*CB1471-BY1474*CB1474</f>
        <v>0</v>
      </c>
      <c r="CG1474" s="4">
        <f t="shared" ref="CG1474" si="15628">(BV1474*CB1471+BW1474*CA1471+BX1474*CB1474+BY1474*CA1474)</f>
        <v>0.52398403844499719</v>
      </c>
      <c r="CH1474" s="2">
        <f t="shared" ref="CH1474" si="15629">BV1474*CC1471+BX1474*CC1474-BW1474*CD1471-BY1474*CD1474</f>
        <v>-0.78337773277238476</v>
      </c>
      <c r="CI1474" s="3">
        <f t="shared" ref="CI1474" si="15630">(BV1474*CD1471+BW1474*CC1471+BX1474*CD1474+BY1474*CC1474)</f>
        <v>0</v>
      </c>
      <c r="CK1474" s="16">
        <f t="shared" ref="CK1474" si="15631">1/$CL$4</f>
        <v>1</v>
      </c>
      <c r="CL1474" s="17">
        <v>0</v>
      </c>
      <c r="CM1474" s="18">
        <v>1</v>
      </c>
      <c r="CN1474" s="19">
        <v>0</v>
      </c>
      <c r="CP1474" s="1">
        <f t="shared" ref="CP1474" si="15632">CF1474*CK1471+CH1474*CK1474-CG1474*CL1471-CI1474*CL1474</f>
        <v>-0.78337773277238476</v>
      </c>
      <c r="CQ1474" s="4">
        <f t="shared" ref="CQ1474" si="15633">(CF1474*CL1471+CG1474*CK1471+CH1474*CL1474+CI1474*CK1474)</f>
        <v>0.52398403844499719</v>
      </c>
      <c r="CR1474" s="2">
        <f t="shared" ref="CR1474" si="15634">CF1474*CM1471+CH1474*CM1474-CG1474*CN1471-CI1474*CN1474</f>
        <v>-0.78337773277238476</v>
      </c>
      <c r="CS1474" s="3">
        <f t="shared" ref="CS1474" si="15635">(CF1474*CN1471+CG1474*CM1471+CH1474*CN1474+CI1474*CM1474)</f>
        <v>0</v>
      </c>
      <c r="CU1474" s="39">
        <f t="shared" ref="CU1474" si="15636">(180/PI())*ATAN(-1*(CQ1471/CP1471))</f>
        <v>43.263379860336784</v>
      </c>
      <c r="CW1474" s="54">
        <f t="shared" ref="CW1474" si="15637">20*LOG(((1-(10^(CU1471/20)^2)*(1-((1-CW1471)/(1+CW1471))^2))^0.5))</f>
        <v>-18.080477232988819</v>
      </c>
    </row>
    <row r="1475" spans="1:101" ht="18" customHeight="1">
      <c r="E1475" s="20"/>
      <c r="F1475" s="20"/>
      <c r="G1475" s="20"/>
      <c r="H1475" s="20"/>
      <c r="I1475" s="20"/>
      <c r="J1475" s="20"/>
      <c r="K1475" s="20"/>
      <c r="L1475" s="20"/>
      <c r="M1475" s="20"/>
      <c r="N1475" s="20"/>
      <c r="O1475" s="20"/>
      <c r="P1475" s="20"/>
      <c r="Q1475" s="20"/>
      <c r="R1475" s="20"/>
      <c r="S1475" s="20"/>
      <c r="T1475" s="20"/>
      <c r="U1475" s="20"/>
      <c r="V1475" s="20"/>
      <c r="W1475" s="20"/>
      <c r="X1475" s="20"/>
      <c r="Y1475" s="20"/>
      <c r="Z1475" s="20"/>
      <c r="AA1475" s="20"/>
      <c r="AB1475" s="30"/>
      <c r="AC1475" s="20"/>
      <c r="AD1475" s="20"/>
      <c r="AE1475" s="20"/>
      <c r="AF1475" s="20"/>
      <c r="AG1475" s="20"/>
      <c r="AH1475" s="20"/>
      <c r="AI1475" s="20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  <c r="BA1475" s="20"/>
      <c r="BB1475" s="20"/>
      <c r="BC1475" s="20"/>
      <c r="BD1475" s="20"/>
      <c r="BE1475" s="20"/>
      <c r="BF1475" s="20"/>
      <c r="BG1475" s="20"/>
      <c r="BH1475" s="20"/>
      <c r="BI1475" s="20"/>
      <c r="BJ1475" s="20"/>
      <c r="BK1475" s="20"/>
      <c r="BL1475" s="20"/>
      <c r="BM1475" s="20"/>
      <c r="BN1475" s="20"/>
      <c r="BO1475" s="20"/>
      <c r="BP1475" s="20"/>
      <c r="BQ1475" s="20"/>
      <c r="BR1475" s="20"/>
      <c r="BS1475" s="20"/>
      <c r="BT1475" s="20"/>
      <c r="BU1475" s="20"/>
      <c r="BV1475" s="20"/>
      <c r="BW1475" s="20"/>
      <c r="BX1475" s="20"/>
      <c r="BY1475" s="20"/>
      <c r="BZ1475" s="20"/>
      <c r="CA1475" s="20"/>
      <c r="CB1475" s="20"/>
      <c r="CC1475" s="20"/>
      <c r="CD1475" s="20"/>
      <c r="CE1475" s="20"/>
      <c r="CF1475" s="20"/>
      <c r="CG1475" s="20"/>
      <c r="CH1475" s="20"/>
      <c r="CI1475" s="20"/>
      <c r="CJ1475" s="20"/>
      <c r="CK1475" s="20"/>
      <c r="CL1475" s="20"/>
    </row>
    <row r="1476" spans="1:101" ht="18" customHeight="1"/>
    <row r="1477" spans="1:101" ht="18" customHeight="1" thickBot="1">
      <c r="A1477" s="23"/>
      <c r="B1477" s="23"/>
      <c r="C1477" s="23"/>
      <c r="D1477" s="20" t="s">
        <v>15</v>
      </c>
      <c r="E1477" s="20"/>
      <c r="F1477" s="20"/>
      <c r="G1477" s="20"/>
      <c r="H1477" s="20"/>
      <c r="I1477" s="20" t="s">
        <v>16</v>
      </c>
      <c r="J1477" s="20"/>
      <c r="K1477" s="20"/>
      <c r="L1477" s="20"/>
      <c r="M1477" s="23"/>
      <c r="N1477" s="23"/>
      <c r="O1477" s="24" t="s">
        <v>17</v>
      </c>
      <c r="P1477" s="23"/>
      <c r="Q1477" s="23"/>
      <c r="R1477" s="23"/>
      <c r="S1477" s="20"/>
      <c r="T1477" s="20" t="s">
        <v>18</v>
      </c>
      <c r="U1477" s="23"/>
      <c r="V1477" s="23"/>
      <c r="W1477" s="23"/>
      <c r="X1477" s="23"/>
      <c r="Y1477" s="24" t="s">
        <v>19</v>
      </c>
      <c r="Z1477" s="23"/>
      <c r="AA1477" s="23"/>
      <c r="AB1477" s="23"/>
      <c r="AC1477" s="24" t="s">
        <v>20</v>
      </c>
      <c r="AD1477" s="20"/>
      <c r="AE1477" s="20"/>
      <c r="AF1477" s="20"/>
      <c r="AG1477" s="20"/>
      <c r="AH1477" s="23"/>
      <c r="AI1477" s="24" t="s">
        <v>21</v>
      </c>
      <c r="AJ1477" s="23"/>
      <c r="AK1477" s="23"/>
      <c r="AL1477" s="20"/>
      <c r="AM1477" s="24" t="s">
        <v>31</v>
      </c>
      <c r="AN1477" s="20"/>
      <c r="AO1477" s="23"/>
      <c r="AP1477" s="23"/>
      <c r="AQ1477" s="23"/>
      <c r="AR1477" s="23"/>
      <c r="AS1477" s="24" t="s">
        <v>91</v>
      </c>
      <c r="AT1477" s="23"/>
      <c r="AU1477" s="23"/>
      <c r="AV1477" s="23"/>
      <c r="AW1477" s="24" t="s">
        <v>32</v>
      </c>
      <c r="AX1477" s="20"/>
      <c r="AY1477" s="20"/>
      <c r="AZ1477" s="20"/>
      <c r="BA1477" s="20"/>
      <c r="BB1477" s="23"/>
      <c r="BC1477" s="24" t="s">
        <v>22</v>
      </c>
      <c r="BD1477" s="23"/>
      <c r="BE1477" s="23"/>
      <c r="BF1477" s="23"/>
      <c r="BG1477" s="24" t="s">
        <v>33</v>
      </c>
      <c r="BH1477" s="20"/>
      <c r="BI1477" s="23"/>
      <c r="BJ1477" s="23"/>
      <c r="BK1477" s="23"/>
      <c r="BL1477" s="23"/>
      <c r="BM1477" s="24" t="s">
        <v>34</v>
      </c>
      <c r="BN1477" s="23"/>
      <c r="BO1477" s="23"/>
      <c r="BP1477" s="23"/>
      <c r="BQ1477" s="24" t="s">
        <v>89</v>
      </c>
      <c r="BR1477" s="20"/>
      <c r="BS1477" s="20"/>
      <c r="BT1477" s="20"/>
      <c r="BU1477" s="20"/>
      <c r="BV1477" s="23"/>
      <c r="BW1477" s="24" t="s">
        <v>35</v>
      </c>
      <c r="BX1477" s="23"/>
      <c r="BY1477" s="23"/>
      <c r="BZ1477" s="23"/>
      <c r="CA1477" s="24" t="s">
        <v>90</v>
      </c>
      <c r="CB1477" s="20"/>
      <c r="CC1477" s="23"/>
      <c r="CD1477" s="23"/>
      <c r="CE1477" s="23"/>
      <c r="CF1477" s="23"/>
      <c r="CG1477" s="24" t="s">
        <v>92</v>
      </c>
      <c r="CH1477" s="23"/>
      <c r="CI1477" s="23"/>
      <c r="CJ1477" s="23"/>
      <c r="CK1477" s="24" t="s">
        <v>36</v>
      </c>
      <c r="CL1477" s="24"/>
      <c r="CM1477" s="23"/>
      <c r="CN1477" s="23"/>
      <c r="CO1477" s="23"/>
      <c r="CP1477" s="23"/>
      <c r="CQ1477" s="24" t="s">
        <v>93</v>
      </c>
      <c r="CR1477" s="23"/>
      <c r="CS1477" s="23"/>
    </row>
    <row r="1478" spans="1:101" ht="18" customHeight="1" thickBot="1">
      <c r="A1478" s="23"/>
      <c r="B1478" s="33"/>
      <c r="C1478" s="23"/>
      <c r="D1478" s="7" t="s">
        <v>2</v>
      </c>
      <c r="E1478" s="8"/>
      <c r="F1478" s="8" t="s">
        <v>3</v>
      </c>
      <c r="G1478" s="9"/>
      <c r="H1478" s="10"/>
      <c r="I1478" s="7" t="s">
        <v>4</v>
      </c>
      <c r="J1478" s="8"/>
      <c r="K1478" s="8" t="s">
        <v>5</v>
      </c>
      <c r="L1478" s="9"/>
      <c r="M1478" s="23"/>
      <c r="N1478" s="251" t="s">
        <v>79</v>
      </c>
      <c r="O1478" s="252"/>
      <c r="P1478" s="253" t="s">
        <v>80</v>
      </c>
      <c r="Q1478" s="254"/>
      <c r="R1478" s="23"/>
      <c r="S1478" s="7" t="s">
        <v>11</v>
      </c>
      <c r="T1478" s="8"/>
      <c r="U1478" s="8" t="s">
        <v>12</v>
      </c>
      <c r="V1478" s="9"/>
      <c r="W1478" s="20"/>
      <c r="X1478" s="251" t="s">
        <v>79</v>
      </c>
      <c r="Y1478" s="252"/>
      <c r="Z1478" s="253" t="s">
        <v>80</v>
      </c>
      <c r="AA1478" s="254"/>
      <c r="AB1478" s="20"/>
      <c r="AC1478" s="7" t="s">
        <v>4</v>
      </c>
      <c r="AD1478" s="8"/>
      <c r="AE1478" s="8" t="s">
        <v>5</v>
      </c>
      <c r="AF1478" s="9"/>
      <c r="AG1478" s="20"/>
      <c r="AH1478" s="251" t="s">
        <v>0</v>
      </c>
      <c r="AI1478" s="252"/>
      <c r="AJ1478" s="253" t="s">
        <v>1</v>
      </c>
      <c r="AK1478" s="254"/>
      <c r="AL1478" s="20"/>
      <c r="AM1478" s="7" t="s">
        <v>11</v>
      </c>
      <c r="AN1478" s="8"/>
      <c r="AO1478" s="8" t="s">
        <v>12</v>
      </c>
      <c r="AP1478" s="9"/>
      <c r="AQ1478" s="23"/>
      <c r="AR1478" s="251" t="s">
        <v>0</v>
      </c>
      <c r="AS1478" s="252"/>
      <c r="AT1478" s="253" t="s">
        <v>1</v>
      </c>
      <c r="AU1478" s="254"/>
      <c r="AV1478" s="36"/>
      <c r="AW1478" s="7" t="s">
        <v>4</v>
      </c>
      <c r="AX1478" s="8"/>
      <c r="AY1478" s="8" t="s">
        <v>5</v>
      </c>
      <c r="AZ1478" s="9"/>
      <c r="BA1478" s="20"/>
      <c r="BB1478" s="251" t="s">
        <v>0</v>
      </c>
      <c r="BC1478" s="252"/>
      <c r="BD1478" s="253" t="s">
        <v>1</v>
      </c>
      <c r="BE1478" s="254"/>
      <c r="BF1478" s="36"/>
      <c r="BG1478" s="7" t="s">
        <v>11</v>
      </c>
      <c r="BH1478" s="8"/>
      <c r="BI1478" s="8" t="s">
        <v>12</v>
      </c>
      <c r="BJ1478" s="9"/>
      <c r="BK1478" s="36"/>
      <c r="BL1478" s="251" t="s">
        <v>0</v>
      </c>
      <c r="BM1478" s="252"/>
      <c r="BN1478" s="253" t="s">
        <v>1</v>
      </c>
      <c r="BO1478" s="254"/>
      <c r="BP1478" s="36"/>
      <c r="BQ1478" s="7" t="s">
        <v>4</v>
      </c>
      <c r="BR1478" s="8"/>
      <c r="BS1478" s="8" t="s">
        <v>5</v>
      </c>
      <c r="BT1478" s="9"/>
      <c r="BU1478" s="20"/>
      <c r="BV1478" s="251" t="s">
        <v>0</v>
      </c>
      <c r="BW1478" s="252"/>
      <c r="BX1478" s="253" t="s">
        <v>1</v>
      </c>
      <c r="BY1478" s="254"/>
      <c r="BZ1478" s="36"/>
      <c r="CA1478" s="7" t="s">
        <v>11</v>
      </c>
      <c r="CB1478" s="8"/>
      <c r="CC1478" s="8" t="s">
        <v>12</v>
      </c>
      <c r="CD1478" s="9"/>
      <c r="CE1478" s="36"/>
      <c r="CF1478" s="251" t="s">
        <v>0</v>
      </c>
      <c r="CG1478" s="252"/>
      <c r="CH1478" s="253" t="s">
        <v>1</v>
      </c>
      <c r="CI1478" s="254"/>
      <c r="CJ1478" s="23"/>
      <c r="CK1478" s="7" t="s">
        <v>23</v>
      </c>
      <c r="CL1478" s="8"/>
      <c r="CM1478" s="8" t="s">
        <v>24</v>
      </c>
      <c r="CN1478" s="9"/>
      <c r="CO1478" s="23"/>
      <c r="CP1478" s="251" t="s">
        <v>0</v>
      </c>
      <c r="CQ1478" s="252"/>
      <c r="CR1478" s="253" t="s">
        <v>1</v>
      </c>
      <c r="CS1478" s="254"/>
      <c r="CU1478" s="26" t="s">
        <v>25</v>
      </c>
      <c r="CW1478" s="50" t="s">
        <v>44</v>
      </c>
    </row>
    <row r="1479" spans="1:101" ht="18" customHeight="1" thickTop="1" thickBot="1">
      <c r="B1479" s="34">
        <v>1.96</v>
      </c>
      <c r="D1479" s="11">
        <v>1</v>
      </c>
      <c r="E1479" s="12">
        <v>0</v>
      </c>
      <c r="F1479" s="13">
        <v>0</v>
      </c>
      <c r="G1479" s="40">
        <f t="shared" ref="G1479" si="15638">-1/($E$4*$B1479)</f>
        <v>-0.5359849581181354</v>
      </c>
      <c r="H1479" s="10"/>
      <c r="I1479" s="11">
        <v>1</v>
      </c>
      <c r="J1479" s="12">
        <v>0</v>
      </c>
      <c r="K1479" s="13">
        <v>0</v>
      </c>
      <c r="L1479" s="14">
        <v>0</v>
      </c>
      <c r="N1479" s="1">
        <f t="shared" ref="N1479" si="15639">D1479*I1479+F1479*I1482-E1479*J1479-G1479*J1482</f>
        <v>0.60026061493118077</v>
      </c>
      <c r="O1479" s="4">
        <f t="shared" ref="O1479" si="15640">(D1479*J1479+E1479*I1479+F1479*J1482+G1479*I1482)</f>
        <v>0</v>
      </c>
      <c r="P1479" s="2">
        <f t="shared" ref="P1479" si="15641">D1479*K1479+F1479*K1482-E1479*L1479-G1479*L1482</f>
        <v>0</v>
      </c>
      <c r="Q1479" s="3">
        <f t="shared" ref="Q1479" si="15642">(D1479*L1479+E1479*K1479+F1479*L1482+G1479*K1482)</f>
        <v>-0.5359849581181354</v>
      </c>
      <c r="S1479" s="11">
        <v>1</v>
      </c>
      <c r="T1479" s="12">
        <v>0</v>
      </c>
      <c r="U1479" s="13">
        <v>0</v>
      </c>
      <c r="V1479" s="40">
        <f t="shared" ref="V1479" si="15643">-1/($T$4*$B1479)</f>
        <v>-1.0240949049230292</v>
      </c>
      <c r="W1479" s="20"/>
      <c r="X1479" s="1">
        <f t="shared" ref="X1479" si="15644">N1479*S1479+P1479*S1482-O1479*T1479-Q1479*T1482</f>
        <v>0.60026061493118077</v>
      </c>
      <c r="Y1479" s="4">
        <f t="shared" ref="Y1479" si="15645">(N1479*T1479+O1479*S1479+P1479*T1482+Q1479*S1482)</f>
        <v>0</v>
      </c>
      <c r="Z1479" s="2">
        <f t="shared" ref="Z1479" si="15646">N1479*U1479+P1479*U1482-O1479*V1479-Q1479*V1482</f>
        <v>0</v>
      </c>
      <c r="AA1479" s="3">
        <f t="shared" ref="AA1479" si="15647">(N1479*V1479+O1479*U1479+P1479*V1482+Q1479*U1482)</f>
        <v>-1.1507087954951221</v>
      </c>
      <c r="AB1479" s="20"/>
      <c r="AC1479" s="11">
        <v>1</v>
      </c>
      <c r="AD1479" s="12">
        <v>0</v>
      </c>
      <c r="AE1479" s="13">
        <v>0</v>
      </c>
      <c r="AF1479" s="14">
        <v>0</v>
      </c>
      <c r="AG1479" s="20"/>
      <c r="AH1479" s="1">
        <f t="shared" ref="AH1479" si="15648">X1479*AC1479+Z1479*AC1482-Y1479*AD1479-AA1479*AD1482</f>
        <v>-0.38019416835573494</v>
      </c>
      <c r="AI1479" s="4">
        <f t="shared" ref="AI1479" si="15649">(X1479*AD1479+Y1479*AC1479+Z1479*AD1482+AA1479*AC1482)</f>
        <v>0</v>
      </c>
      <c r="AJ1479" s="2">
        <f t="shared" ref="AJ1479" si="15650">X1479*AE1479+Z1479*AE1482-Y1479*AF1479-AA1479*AF1482</f>
        <v>0</v>
      </c>
      <c r="AK1479" s="3">
        <f t="shared" ref="AK1479" si="15651">(X1479*AF1479+Y1479*AE1479+Z1479*AF1482+AA1479*AE1482)</f>
        <v>-1.1507087954951221</v>
      </c>
      <c r="AL1479" s="20"/>
      <c r="AM1479" s="11">
        <v>1</v>
      </c>
      <c r="AN1479" s="12">
        <v>0</v>
      </c>
      <c r="AO1479" s="13">
        <v>0</v>
      </c>
      <c r="AP1479" s="40">
        <f t="shared" ref="AP1479" si="15652">-1/($AN$4*$B1479)</f>
        <v>-1.0642554894298144</v>
      </c>
      <c r="AR1479" s="1">
        <f t="shared" ref="AR1479" si="15653">AH1479*AM1479+AJ1479*AM1482-AI1479*AN1479-AK1479*AN1482</f>
        <v>-0.38019416835573494</v>
      </c>
      <c r="AS1479" s="4">
        <f t="shared" ref="AS1479" si="15654">(AH1479*AN1479+AI1479*AM1479+AJ1479*AN1482+AK1479*AM1482)</f>
        <v>0</v>
      </c>
      <c r="AT1479" s="2">
        <f t="shared" ref="AT1479" si="15655">AH1479*AO1479+AJ1479*AO1482-AI1479*AP1479-AK1479*AP1482</f>
        <v>0</v>
      </c>
      <c r="AU1479" s="3">
        <f t="shared" ref="AU1479" si="15656">(AH1479*AP1479+AI1479*AO1479+AJ1479*AP1482+AK1479*AO1482)</f>
        <v>-0.74608506477332814</v>
      </c>
      <c r="AV1479" s="20"/>
      <c r="AW1479" s="11">
        <v>1</v>
      </c>
      <c r="AX1479" s="12">
        <v>0</v>
      </c>
      <c r="AY1479" s="13">
        <v>0</v>
      </c>
      <c r="AZ1479" s="14">
        <v>0</v>
      </c>
      <c r="BA1479" s="20"/>
      <c r="BB1479" s="1">
        <f t="shared" ref="BB1479" si="15657">AR1479*AW1479+AT1479*AW1482-AS1479*AX1479-AU1479*AX1482</f>
        <v>-1.0158916387841157</v>
      </c>
      <c r="BC1479" s="4">
        <f t="shared" ref="BC1479" si="15658">(AR1479*AX1479+AS1479*AW1479+AT1479*AX1482+AU1479*AW1482)</f>
        <v>0</v>
      </c>
      <c r="BD1479" s="2">
        <f t="shared" ref="BD1479" si="15659">AR1479*AY1479+AT1479*AY1482-AS1479*AZ1479-AU1479*AZ1482</f>
        <v>0</v>
      </c>
      <c r="BE1479" s="3">
        <f t="shared" ref="BE1479" si="15660">(AR1479*AZ1479+AS1479*AY1479+AT1479*AZ1482+AU1479*AY1482)</f>
        <v>-0.74608506477332814</v>
      </c>
      <c r="BF1479" s="20"/>
      <c r="BG1479" s="11">
        <v>1</v>
      </c>
      <c r="BH1479" s="12">
        <v>0</v>
      </c>
      <c r="BI1479" s="13">
        <v>0</v>
      </c>
      <c r="BJ1479" s="40">
        <f t="shared" ref="BJ1479" si="15661">-1/($BH$4*$B1479)</f>
        <v>-1.0240949049230292</v>
      </c>
      <c r="BK1479" s="20"/>
      <c r="BL1479" s="1">
        <f t="shared" ref="BL1479" si="15662">BB1479*BG1479+BD1479*BG1482-BC1479*BH1479-BE1479*BH1482</f>
        <v>-1.0158916387841157</v>
      </c>
      <c r="BM1479" s="4">
        <f t="shared" ref="BM1479" si="15663">(BB1479*BH1479+BC1479*BG1479+BD1479*BH1482+BE1479*BG1482)</f>
        <v>0</v>
      </c>
      <c r="BN1479" s="2">
        <f t="shared" ref="BN1479" si="15664">BB1479*BI1479+BD1479*BI1482-BC1479*BJ1479-BE1479*BJ1482</f>
        <v>0</v>
      </c>
      <c r="BO1479" s="3">
        <f t="shared" ref="BO1479" si="15665">(BB1479*BJ1479+BC1479*BI1479+BD1479*BJ1482+BE1479*BI1482)</f>
        <v>0.29428438645939115</v>
      </c>
      <c r="BP1479" s="20"/>
      <c r="BQ1479" s="11">
        <v>1</v>
      </c>
      <c r="BR1479" s="12">
        <v>0</v>
      </c>
      <c r="BS1479" s="13">
        <v>0</v>
      </c>
      <c r="BT1479" s="14">
        <v>0</v>
      </c>
      <c r="BU1479" s="20"/>
      <c r="BV1479" s="1">
        <f t="shared" ref="BV1479" si="15666">BL1479*BQ1479+BN1479*BQ1482-BM1479*BR1479-BO1479*BR1482</f>
        <v>-0.79641335325226015</v>
      </c>
      <c r="BW1479" s="4">
        <f t="shared" ref="BW1479" si="15667">(BL1479*BR1479+BM1479*BQ1479+BN1479*BR1482+BO1479*BQ1482)</f>
        <v>0</v>
      </c>
      <c r="BX1479" s="2">
        <f t="shared" ref="BX1479" si="15668">BL1479*BS1479+BN1479*BS1482-BM1479*BT1479-BO1479*BT1482</f>
        <v>0</v>
      </c>
      <c r="BY1479" s="3">
        <f t="shared" ref="BY1479" si="15669">(BL1479*BT1479+BM1479*BS1479+BN1479*BT1482+BO1479*BS1482)</f>
        <v>0.29428438645939115</v>
      </c>
      <c r="BZ1479" s="20"/>
      <c r="CA1479" s="11">
        <v>1</v>
      </c>
      <c r="CB1479" s="12">
        <v>0</v>
      </c>
      <c r="CC1479" s="13">
        <v>0</v>
      </c>
      <c r="CD1479" s="40">
        <f t="shared" ref="CD1479" si="15670">-1/($CB$4*$B1479)</f>
        <v>-0.5359849581181354</v>
      </c>
      <c r="CE1479" s="20"/>
      <c r="CF1479" s="1">
        <f t="shared" ref="CF1479" si="15671">BV1479*CA1479+BX1479*CA1482-BW1479*CB1479-BY1479*CB1482</f>
        <v>-0.79641335325226015</v>
      </c>
      <c r="CG1479" s="4">
        <f t="shared" ref="CG1479" si="15672">(BV1479*CB1479+BW1479*CA1479+BX1479*CB1482+BY1479*CA1482)</f>
        <v>0</v>
      </c>
      <c r="CH1479" s="2">
        <f t="shared" ref="CH1479" si="15673">BV1479*CC1479+BX1479*CC1482-BW1479*CD1479-BY1479*CD1482</f>
        <v>0</v>
      </c>
      <c r="CI1479" s="3">
        <f t="shared" ref="CI1479" si="15674">(BV1479*CD1479+BW1479*CC1479+BX1479*CD1482+BY1479*CC1482)</f>
        <v>0.7211499642470276</v>
      </c>
      <c r="CJ1479" s="28"/>
      <c r="CK1479" s="11">
        <v>1</v>
      </c>
      <c r="CL1479" s="12">
        <v>0</v>
      </c>
      <c r="CM1479" s="13">
        <v>0</v>
      </c>
      <c r="CN1479" s="14">
        <v>0</v>
      </c>
      <c r="CP1479" s="1">
        <f t="shared" ref="CP1479" si="15675">CF1479*CK1479+CH1479*CK1482-CG1479*CL1479-CI1479*CL1482</f>
        <v>-0.79641335325226015</v>
      </c>
      <c r="CQ1479" s="4">
        <f t="shared" ref="CQ1479" si="15676">(CF1479*CL1479+CG1479*CK1479+CH1479*CL1482+CI1479*CK1482)</f>
        <v>0.7211499642470276</v>
      </c>
      <c r="CR1479" s="2">
        <f t="shared" ref="CR1479" si="15677">CF1479*CM1479+CH1479*CM1482-CG1479*CN1479-CI1479*CN1482</f>
        <v>0</v>
      </c>
      <c r="CS1479" s="3">
        <f t="shared" ref="CS1479" si="15678">(CF1479*CN1479+CG1479*CM1479+CH1479*CN1482+CI1479*CM1482)</f>
        <v>0.7211499642470276</v>
      </c>
      <c r="CU1479" s="29">
        <f t="shared" ref="CU1479" si="15679">20*LOG(((1+$CL$4)/$CL$4)/((CP1479+CP1482)^2+(CQ1479+CQ1482)^2)^0.5)</f>
        <v>-4.9443338851054244E-2</v>
      </c>
      <c r="CW1479" s="51">
        <f t="shared" ref="CW1479" si="15680">((CP1479^2+CQ1479^2)^0.5)/((CP1482^2+CQ1482^2)^0.5)</f>
        <v>1.1379219245700598</v>
      </c>
    </row>
    <row r="1480" spans="1:101" ht="18" customHeight="1" thickBot="1">
      <c r="D1480" s="11"/>
      <c r="E1480" s="13"/>
      <c r="F1480" s="13"/>
      <c r="G1480" s="15"/>
      <c r="H1480" s="10"/>
      <c r="I1480" s="11"/>
      <c r="J1480" s="13"/>
      <c r="K1480" s="13"/>
      <c r="L1480" s="15"/>
      <c r="N1480" s="5"/>
      <c r="Q1480" s="6"/>
      <c r="S1480" s="11"/>
      <c r="T1480" s="13"/>
      <c r="U1480" s="13"/>
      <c r="V1480" s="15"/>
      <c r="W1480" s="20"/>
      <c r="X1480" s="5"/>
      <c r="AA1480" s="6"/>
      <c r="AB1480" s="20"/>
      <c r="AC1480" s="11"/>
      <c r="AD1480" s="13"/>
      <c r="AE1480" s="13"/>
      <c r="AF1480" s="15"/>
      <c r="AG1480" s="20"/>
      <c r="AH1480" s="5"/>
      <c r="AK1480" s="6"/>
      <c r="AL1480" s="20"/>
      <c r="AM1480" s="11"/>
      <c r="AN1480" s="13"/>
      <c r="AO1480" s="13"/>
      <c r="AP1480" s="15"/>
      <c r="AR1480" s="5"/>
      <c r="AU1480" s="6"/>
      <c r="AW1480" s="11"/>
      <c r="AX1480" s="13"/>
      <c r="AY1480" s="13"/>
      <c r="AZ1480" s="15"/>
      <c r="BA1480" s="20"/>
      <c r="BB1480" s="5"/>
      <c r="BE1480" s="6"/>
      <c r="BG1480" s="11"/>
      <c r="BH1480" s="13"/>
      <c r="BI1480" s="13"/>
      <c r="BJ1480" s="15"/>
      <c r="BL1480" s="5"/>
      <c r="BO1480" s="6"/>
      <c r="BQ1480" s="11"/>
      <c r="BR1480" s="13"/>
      <c r="BS1480" s="13"/>
      <c r="BT1480" s="15"/>
      <c r="BU1480" s="20"/>
      <c r="BV1480" s="5"/>
      <c r="BY1480" s="6"/>
      <c r="CA1480" s="11"/>
      <c r="CB1480" s="13"/>
      <c r="CC1480" s="13"/>
      <c r="CD1480" s="15"/>
      <c r="CF1480" s="5"/>
      <c r="CI1480" s="6"/>
      <c r="CK1480" s="11"/>
      <c r="CL1480" s="13"/>
      <c r="CM1480" s="13"/>
      <c r="CN1480" s="15"/>
      <c r="CP1480" s="5"/>
      <c r="CS1480" s="6"/>
      <c r="CW1480" s="52"/>
    </row>
    <row r="1481" spans="1:101" ht="18" customHeight="1" thickBot="1">
      <c r="D1481" s="11" t="s">
        <v>6</v>
      </c>
      <c r="E1481" s="13"/>
      <c r="F1481" s="13" t="s">
        <v>7</v>
      </c>
      <c r="G1481" s="15"/>
      <c r="H1481" s="10"/>
      <c r="I1481" s="11" t="s">
        <v>8</v>
      </c>
      <c r="J1481" s="13"/>
      <c r="K1481" s="13" t="s">
        <v>9</v>
      </c>
      <c r="L1481" s="15"/>
      <c r="N1481" s="251" t="s">
        <v>26</v>
      </c>
      <c r="O1481" s="252"/>
      <c r="P1481" s="253" t="s">
        <v>27</v>
      </c>
      <c r="Q1481" s="254"/>
      <c r="S1481" s="11" t="s">
        <v>13</v>
      </c>
      <c r="T1481" s="13"/>
      <c r="U1481" s="13" t="s">
        <v>14</v>
      </c>
      <c r="V1481" s="15"/>
      <c r="W1481" s="20"/>
      <c r="X1481" s="251" t="s">
        <v>26</v>
      </c>
      <c r="Y1481" s="252"/>
      <c r="Z1481" s="253" t="s">
        <v>27</v>
      </c>
      <c r="AA1481" s="254"/>
      <c r="AB1481" s="20"/>
      <c r="AC1481" s="11" t="s">
        <v>8</v>
      </c>
      <c r="AD1481" s="13"/>
      <c r="AE1481" s="13" t="s">
        <v>9</v>
      </c>
      <c r="AF1481" s="15"/>
      <c r="AG1481" s="20"/>
      <c r="AH1481" s="251" t="s">
        <v>26</v>
      </c>
      <c r="AI1481" s="252"/>
      <c r="AJ1481" s="253" t="s">
        <v>27</v>
      </c>
      <c r="AK1481" s="254"/>
      <c r="AL1481" s="20"/>
      <c r="AM1481" s="11" t="s">
        <v>13</v>
      </c>
      <c r="AN1481" s="13"/>
      <c r="AO1481" s="13" t="s">
        <v>14</v>
      </c>
      <c r="AP1481" s="15"/>
      <c r="AR1481" s="251" t="s">
        <v>26</v>
      </c>
      <c r="AS1481" s="252"/>
      <c r="AT1481" s="253" t="s">
        <v>27</v>
      </c>
      <c r="AU1481" s="254"/>
      <c r="AV1481" s="36"/>
      <c r="AW1481" s="11" t="s">
        <v>8</v>
      </c>
      <c r="AX1481" s="13"/>
      <c r="AY1481" s="13" t="s">
        <v>9</v>
      </c>
      <c r="AZ1481" s="15"/>
      <c r="BA1481" s="20"/>
      <c r="BB1481" s="251" t="s">
        <v>26</v>
      </c>
      <c r="BC1481" s="252"/>
      <c r="BD1481" s="253" t="s">
        <v>27</v>
      </c>
      <c r="BE1481" s="254"/>
      <c r="BF1481" s="36"/>
      <c r="BG1481" s="11" t="s">
        <v>13</v>
      </c>
      <c r="BH1481" s="13"/>
      <c r="BI1481" s="13" t="s">
        <v>14</v>
      </c>
      <c r="BJ1481" s="15"/>
      <c r="BK1481" s="36"/>
      <c r="BL1481" s="251" t="s">
        <v>26</v>
      </c>
      <c r="BM1481" s="252"/>
      <c r="BN1481" s="253" t="s">
        <v>27</v>
      </c>
      <c r="BO1481" s="254"/>
      <c r="BP1481" s="36"/>
      <c r="BQ1481" s="11" t="s">
        <v>8</v>
      </c>
      <c r="BR1481" s="13"/>
      <c r="BS1481" s="13" t="s">
        <v>9</v>
      </c>
      <c r="BT1481" s="15"/>
      <c r="BU1481" s="20"/>
      <c r="BV1481" s="251" t="s">
        <v>26</v>
      </c>
      <c r="BW1481" s="252"/>
      <c r="BX1481" s="253" t="s">
        <v>27</v>
      </c>
      <c r="BY1481" s="254"/>
      <c r="BZ1481" s="36"/>
      <c r="CA1481" s="11" t="s">
        <v>13</v>
      </c>
      <c r="CB1481" s="13"/>
      <c r="CC1481" s="13" t="s">
        <v>14</v>
      </c>
      <c r="CD1481" s="15"/>
      <c r="CE1481" s="36"/>
      <c r="CF1481" s="251" t="s">
        <v>26</v>
      </c>
      <c r="CG1481" s="252"/>
      <c r="CH1481" s="253" t="s">
        <v>27</v>
      </c>
      <c r="CI1481" s="254"/>
      <c r="CK1481" s="11" t="s">
        <v>28</v>
      </c>
      <c r="CL1481" s="13"/>
      <c r="CM1481" s="13" t="s">
        <v>29</v>
      </c>
      <c r="CN1481" s="15"/>
      <c r="CP1481" s="251" t="s">
        <v>26</v>
      </c>
      <c r="CQ1481" s="252"/>
      <c r="CR1481" s="253" t="s">
        <v>27</v>
      </c>
      <c r="CS1481" s="254"/>
      <c r="CU1481" s="38" t="s">
        <v>37</v>
      </c>
      <c r="CW1481" s="53" t="s">
        <v>45</v>
      </c>
    </row>
    <row r="1482" spans="1:101" ht="18" customHeight="1" thickTop="1" thickBot="1">
      <c r="D1482" s="16">
        <v>0</v>
      </c>
      <c r="E1482" s="17">
        <v>0</v>
      </c>
      <c r="F1482" s="18">
        <v>1</v>
      </c>
      <c r="G1482" s="19">
        <v>0</v>
      </c>
      <c r="H1482" s="10"/>
      <c r="I1482" s="16">
        <v>0</v>
      </c>
      <c r="J1482" s="17">
        <f t="shared" ref="J1482" si="15681">-1/($J$4*$B1479)</f>
        <v>-0.74580336446813766</v>
      </c>
      <c r="K1482" s="18">
        <v>1</v>
      </c>
      <c r="L1482" s="19">
        <v>0</v>
      </c>
      <c r="N1482" s="1">
        <f t="shared" ref="N1482" si="15682">D1482*I1479+F1482*I1482-E1482*J1479-G1482*J1482</f>
        <v>0</v>
      </c>
      <c r="O1482" s="4">
        <f t="shared" ref="O1482" si="15683">(D1482*J1479+E1482*I1479+F1482*J1482+G1482*I1482)</f>
        <v>-0.74580336446813766</v>
      </c>
      <c r="P1482" s="2">
        <f t="shared" ref="P1482" si="15684">D1482*K1479+F1482*K1482-E1482*L1479-G1482*L1482</f>
        <v>1</v>
      </c>
      <c r="Q1482" s="3">
        <f t="shared" ref="Q1482" si="15685">(D1482*L1479+E1482*K1479+F1482*L1482+G1482*K1482)</f>
        <v>0</v>
      </c>
      <c r="S1482" s="16">
        <v>0</v>
      </c>
      <c r="T1482" s="17">
        <v>0</v>
      </c>
      <c r="U1482" s="18">
        <v>1</v>
      </c>
      <c r="V1482" s="19">
        <v>0</v>
      </c>
      <c r="W1482" s="20"/>
      <c r="X1482" s="1">
        <f t="shared" ref="X1482" si="15686">N1482*S1479+P1482*S1482-O1482*T1479-Q1482*T1482</f>
        <v>0</v>
      </c>
      <c r="Y1482" s="4">
        <f t="shared" ref="Y1482" si="15687">(N1482*T1479+O1482*S1479+P1482*T1482+Q1482*S1482)</f>
        <v>-0.74580336446813766</v>
      </c>
      <c r="Z1482" s="2">
        <f t="shared" ref="Z1482" si="15688">N1482*U1479+P1482*U1482-O1482*V1479-Q1482*V1482</f>
        <v>0.23622657437372718</v>
      </c>
      <c r="AA1482" s="3">
        <f t="shared" ref="AA1482" si="15689">(N1482*V1479+O1482*U1479+P1482*V1482+Q1482*U1482)</f>
        <v>0</v>
      </c>
      <c r="AB1482" s="20"/>
      <c r="AC1482" s="16">
        <v>0</v>
      </c>
      <c r="AD1482" s="17">
        <f t="shared" ref="AD1482" si="15690">-1/($AD$4*$B1479)</f>
        <v>-0.85204422450342865</v>
      </c>
      <c r="AE1482" s="18">
        <v>1</v>
      </c>
      <c r="AF1482" s="19">
        <v>0</v>
      </c>
      <c r="AG1482" s="20"/>
      <c r="AH1482" s="1">
        <f t="shared" ref="AH1482" si="15691">X1482*AC1479+Z1482*AC1482-Y1482*AD1479-AA1482*AD1482</f>
        <v>0</v>
      </c>
      <c r="AI1482" s="4">
        <f t="shared" ref="AI1482" si="15692">(X1482*AD1479+Y1482*AC1479+Z1482*AD1482+AA1482*AC1482)</f>
        <v>-0.94707885283750159</v>
      </c>
      <c r="AJ1482" s="2">
        <f t="shared" ref="AJ1482" si="15693">X1482*AE1479+Z1482*AE1482-Y1482*AF1479-AA1482*AF1482</f>
        <v>0.23622657437372718</v>
      </c>
      <c r="AK1482" s="3">
        <f t="shared" ref="AK1482" si="15694">(X1482*AF1479+Y1482*AE1479+Z1482*AF1482+AA1482*AE1482)</f>
        <v>0</v>
      </c>
      <c r="AL1482" s="20"/>
      <c r="AM1482" s="16">
        <v>0</v>
      </c>
      <c r="AN1482" s="17">
        <v>0</v>
      </c>
      <c r="AO1482" s="18">
        <v>1</v>
      </c>
      <c r="AP1482" s="19">
        <v>0</v>
      </c>
      <c r="AR1482" s="1">
        <f t="shared" ref="AR1482" si="15695">AH1482*AM1479+AJ1482*AM1482-AI1482*AN1479-AK1482*AN1482</f>
        <v>0</v>
      </c>
      <c r="AS1482" s="4">
        <f t="shared" ref="AS1482" si="15696">(AH1482*AN1479+AI1482*AM1479+AJ1482*AN1482+AK1482*AM1482)</f>
        <v>-0.94707885283750159</v>
      </c>
      <c r="AT1482" s="2">
        <f t="shared" ref="AT1482" si="15697">AH1482*AO1479+AJ1482*AO1482-AI1482*AP1479-AK1482*AP1482</f>
        <v>-0.77170729368147517</v>
      </c>
      <c r="AU1482" s="3">
        <f t="shared" ref="AU1482" si="15698">(AH1482*AP1479+AI1482*AO1479+AJ1482*AP1482+AK1482*AO1482)</f>
        <v>0</v>
      </c>
      <c r="AV1482" s="20"/>
      <c r="AW1482" s="16">
        <v>0</v>
      </c>
      <c r="AX1482" s="17">
        <f t="shared" ref="AX1482" si="15699">-1/($AX$4*$B1479)</f>
        <v>-0.85204422450342865</v>
      </c>
      <c r="AY1482" s="18">
        <v>1</v>
      </c>
      <c r="AZ1482" s="19">
        <v>0</v>
      </c>
      <c r="BA1482" s="20"/>
      <c r="BB1482" s="1">
        <f t="shared" ref="BB1482" si="15700">AR1482*AW1479+AT1482*AW1482-AS1482*AX1479-AU1482*AX1482</f>
        <v>0</v>
      </c>
      <c r="BC1482" s="4">
        <f t="shared" ref="BC1482" si="15701">(AR1482*AX1479+AS1482*AW1479+AT1482*AX1482+AU1482*AW1482)</f>
        <v>-0.28955011024902944</v>
      </c>
      <c r="BD1482" s="2">
        <f t="shared" ref="BD1482" si="15702">AR1482*AY1479+AT1482*AY1482-AS1482*AZ1479-AU1482*AZ1482</f>
        <v>-0.77170729368147517</v>
      </c>
      <c r="BE1482" s="3">
        <f t="shared" ref="BE1482" si="15703">(AR1482*AZ1479+AS1482*AY1479+AT1482*AZ1482+AU1482*AY1482)</f>
        <v>0</v>
      </c>
      <c r="BF1482" s="20"/>
      <c r="BG1482" s="16">
        <v>0</v>
      </c>
      <c r="BH1482" s="17">
        <v>0</v>
      </c>
      <c r="BI1482" s="18">
        <v>1</v>
      </c>
      <c r="BJ1482" s="19">
        <v>0</v>
      </c>
      <c r="BK1482" s="20"/>
      <c r="BL1482" s="1">
        <f t="shared" ref="BL1482" si="15704">BB1482*BG1479+BD1482*BG1482-BC1482*BH1479-BE1482*BH1482</f>
        <v>0</v>
      </c>
      <c r="BM1482" s="4">
        <f t="shared" ref="BM1482" si="15705">(BB1482*BH1479+BC1482*BG1479+BD1482*BH1482+BE1482*BG1482)</f>
        <v>-0.28955011024902944</v>
      </c>
      <c r="BN1482" s="2">
        <f t="shared" ref="BN1482" si="15706">BB1482*BI1479+BD1482*BI1482-BC1482*BJ1479-BE1482*BJ1482</f>
        <v>-1.0682340863074076</v>
      </c>
      <c r="BO1482" s="3">
        <f t="shared" ref="BO1482" si="15707">(BB1482*BJ1479+BC1482*BI1479+BD1482*BJ1482+BE1482*BI1482)</f>
        <v>0</v>
      </c>
      <c r="BP1482" s="20"/>
      <c r="BQ1482" s="16">
        <v>0</v>
      </c>
      <c r="BR1482" s="17">
        <f t="shared" ref="BR1482" si="15708">-1/($BR$4*$B1479)</f>
        <v>-0.74580336446813766</v>
      </c>
      <c r="BS1482" s="18">
        <v>1</v>
      </c>
      <c r="BT1482" s="19">
        <v>0</v>
      </c>
      <c r="BU1482" s="20"/>
      <c r="BV1482" s="1">
        <f t="shared" ref="BV1482" si="15709">BL1482*BQ1479+BN1482*BQ1482-BM1482*BR1479-BO1482*BR1482</f>
        <v>0</v>
      </c>
      <c r="BW1482" s="4">
        <f t="shared" ref="BW1482" si="15710">(BL1482*BR1479+BM1482*BQ1479+BN1482*BR1482+BO1482*BQ1482)</f>
        <v>0.5071424653585821</v>
      </c>
      <c r="BX1482" s="2">
        <f t="shared" ref="BX1482" si="15711">BL1482*BS1479+BN1482*BS1482-BM1482*BT1479-BO1482*BT1482</f>
        <v>-1.0682340863074076</v>
      </c>
      <c r="BY1482" s="3">
        <f t="shared" ref="BY1482" si="15712">(BL1482*BT1479+BM1482*BS1479+BN1482*BT1482+BO1482*BS1482)</f>
        <v>0</v>
      </c>
      <c r="BZ1482" s="20"/>
      <c r="CA1482" s="16">
        <v>0</v>
      </c>
      <c r="CB1482" s="17">
        <v>0</v>
      </c>
      <c r="CC1482" s="18">
        <v>1</v>
      </c>
      <c r="CD1482" s="19">
        <v>0</v>
      </c>
      <c r="CE1482" s="20"/>
      <c r="CF1482" s="1">
        <f t="shared" ref="CF1482" si="15713">BV1482*CA1479+BX1482*CA1482-BW1482*CB1479-BY1482*CB1482</f>
        <v>0</v>
      </c>
      <c r="CG1482" s="4">
        <f t="shared" ref="CG1482" si="15714">(BV1482*CB1479+BW1482*CA1479+BX1482*CB1482+BY1482*CA1482)</f>
        <v>0.5071424653585821</v>
      </c>
      <c r="CH1482" s="2">
        <f t="shared" ref="CH1482" si="15715">BV1482*CC1479+BX1482*CC1482-BW1482*CD1479-BY1482*CD1482</f>
        <v>-0.79641335325226004</v>
      </c>
      <c r="CI1482" s="3">
        <f t="shared" ref="CI1482" si="15716">(BV1482*CD1479+BW1482*CC1479+BX1482*CD1482+BY1482*CC1482)</f>
        <v>0</v>
      </c>
      <c r="CK1482" s="16">
        <f t="shared" ref="CK1482" si="15717">1/$CL$4</f>
        <v>1</v>
      </c>
      <c r="CL1482" s="17">
        <v>0</v>
      </c>
      <c r="CM1482" s="18">
        <v>1</v>
      </c>
      <c r="CN1482" s="19">
        <v>0</v>
      </c>
      <c r="CP1482" s="1">
        <f t="shared" ref="CP1482" si="15718">CF1482*CK1479+CH1482*CK1482-CG1482*CL1479-CI1482*CL1482</f>
        <v>-0.79641335325226004</v>
      </c>
      <c r="CQ1482" s="4">
        <f t="shared" ref="CQ1482" si="15719">(CF1482*CL1479+CG1482*CK1479+CH1482*CL1482+CI1482*CK1482)</f>
        <v>0.5071424653585821</v>
      </c>
      <c r="CR1482" s="2">
        <f t="shared" ref="CR1482" si="15720">CF1482*CM1479+CH1482*CM1482-CG1482*CN1479-CI1482*CN1482</f>
        <v>-0.79641335325226004</v>
      </c>
      <c r="CS1482" s="3">
        <f t="shared" ref="CS1482" si="15721">(CF1482*CN1479+CG1482*CM1479+CH1482*CN1482+CI1482*CM1482)</f>
        <v>0</v>
      </c>
      <c r="CU1482" s="39">
        <f t="shared" ref="CU1482" si="15722">(180/PI())*ATAN(-1*(CQ1479/CP1479))</f>
        <v>42.160748329921546</v>
      </c>
      <c r="CW1482" s="54">
        <f t="shared" ref="CW1482" si="15723">20*LOG(((1-(10^(CU1479/20)^2)*(1-((1-CW1479)/(1+CW1479))^2))^0.5))</f>
        <v>-18.114963909386503</v>
      </c>
    </row>
    <row r="1483" spans="1:101" ht="18" customHeight="1">
      <c r="E1483" s="20"/>
      <c r="F1483" s="20"/>
      <c r="G1483" s="20"/>
      <c r="H1483" s="20"/>
      <c r="I1483" s="20"/>
      <c r="J1483" s="20"/>
      <c r="K1483" s="20"/>
      <c r="L1483" s="20"/>
      <c r="M1483" s="20"/>
      <c r="N1483" s="20"/>
      <c r="O1483" s="20"/>
      <c r="P1483" s="20"/>
      <c r="Q1483" s="20"/>
      <c r="R1483" s="20"/>
      <c r="S1483" s="20"/>
      <c r="T1483" s="20"/>
      <c r="U1483" s="20"/>
      <c r="V1483" s="20"/>
      <c r="W1483" s="20"/>
      <c r="X1483" s="20"/>
      <c r="Y1483" s="20"/>
      <c r="Z1483" s="20"/>
      <c r="AA1483" s="20"/>
      <c r="AB1483" s="30"/>
      <c r="AC1483" s="20"/>
      <c r="AD1483" s="20"/>
      <c r="AE1483" s="20"/>
      <c r="AF1483" s="20"/>
      <c r="AG1483" s="20"/>
      <c r="AH1483" s="20"/>
      <c r="AI1483" s="20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  <c r="BA1483" s="20"/>
      <c r="BB1483" s="20"/>
      <c r="BC1483" s="20"/>
      <c r="BD1483" s="20"/>
      <c r="BE1483" s="20"/>
      <c r="BF1483" s="20"/>
      <c r="BG1483" s="20"/>
      <c r="BH1483" s="20"/>
      <c r="BI1483" s="20"/>
      <c r="BJ1483" s="20"/>
      <c r="BK1483" s="20"/>
      <c r="BL1483" s="20"/>
      <c r="BM1483" s="20"/>
      <c r="BN1483" s="20"/>
      <c r="BO1483" s="20"/>
      <c r="BP1483" s="20"/>
      <c r="BQ1483" s="20"/>
      <c r="BR1483" s="20"/>
      <c r="BS1483" s="20"/>
      <c r="BT1483" s="20"/>
      <c r="BU1483" s="20"/>
      <c r="BV1483" s="20"/>
      <c r="BW1483" s="20"/>
      <c r="BX1483" s="20"/>
      <c r="BY1483" s="20"/>
      <c r="BZ1483" s="20"/>
      <c r="CA1483" s="20"/>
      <c r="CB1483" s="20"/>
      <c r="CC1483" s="20"/>
      <c r="CD1483" s="20"/>
      <c r="CE1483" s="20"/>
      <c r="CF1483" s="20"/>
      <c r="CG1483" s="20"/>
      <c r="CH1483" s="20"/>
      <c r="CI1483" s="20"/>
      <c r="CJ1483" s="20"/>
      <c r="CK1483" s="20"/>
      <c r="CL1483" s="20"/>
    </row>
    <row r="1484" spans="1:101" ht="18" customHeight="1"/>
    <row r="1485" spans="1:101" ht="18" customHeight="1" thickBot="1">
      <c r="A1485" s="23"/>
      <c r="B1485" s="23"/>
      <c r="C1485" s="23"/>
      <c r="D1485" s="20" t="s">
        <v>15</v>
      </c>
      <c r="E1485" s="20"/>
      <c r="F1485" s="20"/>
      <c r="G1485" s="20"/>
      <c r="H1485" s="20"/>
      <c r="I1485" s="20" t="s">
        <v>16</v>
      </c>
      <c r="J1485" s="20"/>
      <c r="K1485" s="20"/>
      <c r="L1485" s="20"/>
      <c r="M1485" s="23"/>
      <c r="N1485" s="23"/>
      <c r="O1485" s="24" t="s">
        <v>17</v>
      </c>
      <c r="P1485" s="23"/>
      <c r="Q1485" s="23"/>
      <c r="R1485" s="23"/>
      <c r="S1485" s="20"/>
      <c r="T1485" s="20" t="s">
        <v>18</v>
      </c>
      <c r="U1485" s="23"/>
      <c r="V1485" s="23"/>
      <c r="W1485" s="23"/>
      <c r="X1485" s="23"/>
      <c r="Y1485" s="24" t="s">
        <v>19</v>
      </c>
      <c r="Z1485" s="23"/>
      <c r="AA1485" s="23"/>
      <c r="AB1485" s="23"/>
      <c r="AC1485" s="24" t="s">
        <v>20</v>
      </c>
      <c r="AD1485" s="20"/>
      <c r="AE1485" s="20"/>
      <c r="AF1485" s="20"/>
      <c r="AG1485" s="20"/>
      <c r="AH1485" s="23"/>
      <c r="AI1485" s="24" t="s">
        <v>21</v>
      </c>
      <c r="AJ1485" s="23"/>
      <c r="AK1485" s="23"/>
      <c r="AL1485" s="20"/>
      <c r="AM1485" s="24" t="s">
        <v>31</v>
      </c>
      <c r="AN1485" s="20"/>
      <c r="AO1485" s="23"/>
      <c r="AP1485" s="23"/>
      <c r="AQ1485" s="23"/>
      <c r="AR1485" s="23"/>
      <c r="AS1485" s="24" t="s">
        <v>91</v>
      </c>
      <c r="AT1485" s="23"/>
      <c r="AU1485" s="23"/>
      <c r="AV1485" s="23"/>
      <c r="AW1485" s="24" t="s">
        <v>32</v>
      </c>
      <c r="AX1485" s="20"/>
      <c r="AY1485" s="20"/>
      <c r="AZ1485" s="20"/>
      <c r="BA1485" s="20"/>
      <c r="BB1485" s="23"/>
      <c r="BC1485" s="24" t="s">
        <v>22</v>
      </c>
      <c r="BD1485" s="23"/>
      <c r="BE1485" s="23"/>
      <c r="BF1485" s="23"/>
      <c r="BG1485" s="24" t="s">
        <v>33</v>
      </c>
      <c r="BH1485" s="20"/>
      <c r="BI1485" s="23"/>
      <c r="BJ1485" s="23"/>
      <c r="BK1485" s="23"/>
      <c r="BL1485" s="23"/>
      <c r="BM1485" s="24" t="s">
        <v>34</v>
      </c>
      <c r="BN1485" s="23"/>
      <c r="BO1485" s="23"/>
      <c r="BP1485" s="23"/>
      <c r="BQ1485" s="24" t="s">
        <v>89</v>
      </c>
      <c r="BR1485" s="20"/>
      <c r="BS1485" s="20"/>
      <c r="BT1485" s="20"/>
      <c r="BU1485" s="20"/>
      <c r="BV1485" s="23"/>
      <c r="BW1485" s="24" t="s">
        <v>35</v>
      </c>
      <c r="BX1485" s="23"/>
      <c r="BY1485" s="23"/>
      <c r="BZ1485" s="23"/>
      <c r="CA1485" s="24" t="s">
        <v>90</v>
      </c>
      <c r="CB1485" s="20"/>
      <c r="CC1485" s="23"/>
      <c r="CD1485" s="23"/>
      <c r="CE1485" s="23"/>
      <c r="CF1485" s="23"/>
      <c r="CG1485" s="24" t="s">
        <v>92</v>
      </c>
      <c r="CH1485" s="23"/>
      <c r="CI1485" s="23"/>
      <c r="CJ1485" s="23"/>
      <c r="CK1485" s="24" t="s">
        <v>36</v>
      </c>
      <c r="CL1485" s="24"/>
      <c r="CM1485" s="23"/>
      <c r="CN1485" s="23"/>
      <c r="CO1485" s="23"/>
      <c r="CP1485" s="23"/>
      <c r="CQ1485" s="24" t="s">
        <v>93</v>
      </c>
      <c r="CR1485" s="23"/>
      <c r="CS1485" s="23"/>
    </row>
    <row r="1486" spans="1:101" ht="18" customHeight="1" thickBot="1">
      <c r="A1486" s="23"/>
      <c r="B1486" s="33"/>
      <c r="C1486" s="23"/>
      <c r="D1486" s="7" t="s">
        <v>2</v>
      </c>
      <c r="E1486" s="8"/>
      <c r="F1486" s="8" t="s">
        <v>3</v>
      </c>
      <c r="G1486" s="9"/>
      <c r="H1486" s="10"/>
      <c r="I1486" s="7" t="s">
        <v>4</v>
      </c>
      <c r="J1486" s="8"/>
      <c r="K1486" s="8" t="s">
        <v>5</v>
      </c>
      <c r="L1486" s="9"/>
      <c r="M1486" s="23"/>
      <c r="N1486" s="251" t="s">
        <v>79</v>
      </c>
      <c r="O1486" s="252"/>
      <c r="P1486" s="253" t="s">
        <v>80</v>
      </c>
      <c r="Q1486" s="254"/>
      <c r="R1486" s="23"/>
      <c r="S1486" s="7" t="s">
        <v>11</v>
      </c>
      <c r="T1486" s="8"/>
      <c r="U1486" s="8" t="s">
        <v>12</v>
      </c>
      <c r="V1486" s="9"/>
      <c r="W1486" s="20"/>
      <c r="X1486" s="251" t="s">
        <v>79</v>
      </c>
      <c r="Y1486" s="252"/>
      <c r="Z1486" s="253" t="s">
        <v>80</v>
      </c>
      <c r="AA1486" s="254"/>
      <c r="AB1486" s="20"/>
      <c r="AC1486" s="7" t="s">
        <v>4</v>
      </c>
      <c r="AD1486" s="8"/>
      <c r="AE1486" s="8" t="s">
        <v>5</v>
      </c>
      <c r="AF1486" s="9"/>
      <c r="AG1486" s="20"/>
      <c r="AH1486" s="251" t="s">
        <v>0</v>
      </c>
      <c r="AI1486" s="252"/>
      <c r="AJ1486" s="253" t="s">
        <v>1</v>
      </c>
      <c r="AK1486" s="254"/>
      <c r="AL1486" s="20"/>
      <c r="AM1486" s="7" t="s">
        <v>11</v>
      </c>
      <c r="AN1486" s="8"/>
      <c r="AO1486" s="8" t="s">
        <v>12</v>
      </c>
      <c r="AP1486" s="9"/>
      <c r="AQ1486" s="23"/>
      <c r="AR1486" s="251" t="s">
        <v>0</v>
      </c>
      <c r="AS1486" s="252"/>
      <c r="AT1486" s="253" t="s">
        <v>1</v>
      </c>
      <c r="AU1486" s="254"/>
      <c r="AV1486" s="36"/>
      <c r="AW1486" s="7" t="s">
        <v>4</v>
      </c>
      <c r="AX1486" s="8"/>
      <c r="AY1486" s="8" t="s">
        <v>5</v>
      </c>
      <c r="AZ1486" s="9"/>
      <c r="BA1486" s="20"/>
      <c r="BB1486" s="251" t="s">
        <v>0</v>
      </c>
      <c r="BC1486" s="252"/>
      <c r="BD1486" s="253" t="s">
        <v>1</v>
      </c>
      <c r="BE1486" s="254"/>
      <c r="BF1486" s="36"/>
      <c r="BG1486" s="7" t="s">
        <v>11</v>
      </c>
      <c r="BH1486" s="8"/>
      <c r="BI1486" s="8" t="s">
        <v>12</v>
      </c>
      <c r="BJ1486" s="9"/>
      <c r="BK1486" s="36"/>
      <c r="BL1486" s="251" t="s">
        <v>0</v>
      </c>
      <c r="BM1486" s="252"/>
      <c r="BN1486" s="253" t="s">
        <v>1</v>
      </c>
      <c r="BO1486" s="254"/>
      <c r="BP1486" s="36"/>
      <c r="BQ1486" s="7" t="s">
        <v>4</v>
      </c>
      <c r="BR1486" s="8"/>
      <c r="BS1486" s="8" t="s">
        <v>5</v>
      </c>
      <c r="BT1486" s="9"/>
      <c r="BU1486" s="20"/>
      <c r="BV1486" s="251" t="s">
        <v>0</v>
      </c>
      <c r="BW1486" s="252"/>
      <c r="BX1486" s="253" t="s">
        <v>1</v>
      </c>
      <c r="BY1486" s="254"/>
      <c r="BZ1486" s="36"/>
      <c r="CA1486" s="7" t="s">
        <v>11</v>
      </c>
      <c r="CB1486" s="8"/>
      <c r="CC1486" s="8" t="s">
        <v>12</v>
      </c>
      <c r="CD1486" s="9"/>
      <c r="CE1486" s="36"/>
      <c r="CF1486" s="251" t="s">
        <v>0</v>
      </c>
      <c r="CG1486" s="252"/>
      <c r="CH1486" s="253" t="s">
        <v>1</v>
      </c>
      <c r="CI1486" s="254"/>
      <c r="CJ1486" s="23"/>
      <c r="CK1486" s="7" t="s">
        <v>23</v>
      </c>
      <c r="CL1486" s="8"/>
      <c r="CM1486" s="8" t="s">
        <v>24</v>
      </c>
      <c r="CN1486" s="9"/>
      <c r="CO1486" s="23"/>
      <c r="CP1486" s="251" t="s">
        <v>0</v>
      </c>
      <c r="CQ1486" s="252"/>
      <c r="CR1486" s="253" t="s">
        <v>1</v>
      </c>
      <c r="CS1486" s="254"/>
      <c r="CU1486" s="26" t="s">
        <v>25</v>
      </c>
      <c r="CW1486" s="50" t="s">
        <v>44</v>
      </c>
    </row>
    <row r="1487" spans="1:101" ht="18" customHeight="1" thickTop="1" thickBot="1">
      <c r="B1487" s="34">
        <v>1.97</v>
      </c>
      <c r="D1487" s="11">
        <v>1</v>
      </c>
      <c r="E1487" s="12">
        <v>0</v>
      </c>
      <c r="F1487" s="13">
        <v>0</v>
      </c>
      <c r="G1487" s="40">
        <f t="shared" ref="G1487" si="15724">-1/($E$4*$B1487)</f>
        <v>-0.53326422229012449</v>
      </c>
      <c r="H1487" s="10"/>
      <c r="I1487" s="11">
        <v>1</v>
      </c>
      <c r="J1487" s="12">
        <v>0</v>
      </c>
      <c r="K1487" s="13">
        <v>0</v>
      </c>
      <c r="L1487" s="14">
        <v>0</v>
      </c>
      <c r="N1487" s="1">
        <f t="shared" ref="N1487" si="15725">D1487*I1487+F1487*I1490-E1487*J1487-G1487*J1490</f>
        <v>0.60430858262764409</v>
      </c>
      <c r="O1487" s="4">
        <f t="shared" ref="O1487" si="15726">(D1487*J1487+E1487*I1487+F1487*J1490+G1487*I1490)</f>
        <v>0</v>
      </c>
      <c r="P1487" s="2">
        <f t="shared" ref="P1487" si="15727">D1487*K1487+F1487*K1490-E1487*L1487-G1487*L1490</f>
        <v>0</v>
      </c>
      <c r="Q1487" s="3">
        <f t="shared" ref="Q1487" si="15728">(D1487*L1487+E1487*K1487+F1487*L1490+G1487*K1490)</f>
        <v>-0.53326422229012449</v>
      </c>
      <c r="S1487" s="11">
        <v>1</v>
      </c>
      <c r="T1487" s="12">
        <v>0</v>
      </c>
      <c r="U1487" s="13">
        <v>0</v>
      </c>
      <c r="V1487" s="40">
        <f t="shared" ref="V1487" si="15729">-1/($T$4*$B1487)</f>
        <v>-1.0188964536290035</v>
      </c>
      <c r="W1487" s="20"/>
      <c r="X1487" s="1">
        <f t="shared" ref="X1487" si="15730">N1487*S1487+P1487*S1490-O1487*T1487-Q1487*T1490</f>
        <v>0.60430858262764409</v>
      </c>
      <c r="Y1487" s="4">
        <f t="shared" ref="Y1487" si="15731">(N1487*T1487+O1487*S1487+P1487*T1490+Q1487*S1490)</f>
        <v>0</v>
      </c>
      <c r="Z1487" s="2">
        <f t="shared" ref="Z1487" si="15732">N1487*U1487+P1487*U1490-O1487*V1487-Q1487*V1490</f>
        <v>0</v>
      </c>
      <c r="AA1487" s="3">
        <f t="shared" ref="AA1487" si="15733">(N1487*V1487+O1487*U1487+P1487*V1490+Q1487*U1490)</f>
        <v>-1.1489920940270006</v>
      </c>
      <c r="AB1487" s="20"/>
      <c r="AC1487" s="11">
        <v>1</v>
      </c>
      <c r="AD1487" s="12">
        <v>0</v>
      </c>
      <c r="AE1487" s="13">
        <v>0</v>
      </c>
      <c r="AF1487" s="14">
        <v>0</v>
      </c>
      <c r="AG1487" s="20"/>
      <c r="AH1487" s="1">
        <f t="shared" ref="AH1487" si="15734">X1487*AC1487+Z1487*AC1490-Y1487*AD1487-AA1487*AD1490</f>
        <v>-0.36971399215559486</v>
      </c>
      <c r="AI1487" s="4">
        <f t="shared" ref="AI1487" si="15735">(X1487*AD1487+Y1487*AC1487+Z1487*AD1490+AA1487*AC1490)</f>
        <v>0</v>
      </c>
      <c r="AJ1487" s="2">
        <f t="shared" ref="AJ1487" si="15736">X1487*AE1487+Z1487*AE1490-Y1487*AF1487-AA1487*AF1490</f>
        <v>0</v>
      </c>
      <c r="AK1487" s="3">
        <f t="shared" ref="AK1487" si="15737">(X1487*AF1487+Y1487*AE1487+Z1487*AF1490+AA1487*AE1490)</f>
        <v>-1.1489920940270006</v>
      </c>
      <c r="AL1487" s="20"/>
      <c r="AM1487" s="11">
        <v>1</v>
      </c>
      <c r="AN1487" s="12">
        <v>0</v>
      </c>
      <c r="AO1487" s="13">
        <v>0</v>
      </c>
      <c r="AP1487" s="40">
        <f t="shared" ref="AP1487" si="15738">-1/($AN$4*$B1487)</f>
        <v>-1.0588531773007293</v>
      </c>
      <c r="AR1487" s="1">
        <f t="shared" ref="AR1487" si="15739">AH1487*AM1487+AJ1487*AM1490-AI1487*AN1487-AK1487*AN1490</f>
        <v>-0.36971399215559486</v>
      </c>
      <c r="AS1487" s="4">
        <f t="shared" ref="AS1487" si="15740">(AH1487*AN1487+AI1487*AM1487+AJ1487*AN1490+AK1487*AM1490)</f>
        <v>0</v>
      </c>
      <c r="AT1487" s="2">
        <f t="shared" ref="AT1487" si="15741">AH1487*AO1487+AJ1487*AO1490-AI1487*AP1487-AK1487*AP1490</f>
        <v>0</v>
      </c>
      <c r="AU1487" s="3">
        <f t="shared" ref="AU1487" si="15742">(AH1487*AP1487+AI1487*AO1487+AJ1487*AP1490+AK1487*AO1490)</f>
        <v>-0.75751925874051218</v>
      </c>
      <c r="AV1487" s="20"/>
      <c r="AW1487" s="11">
        <v>1</v>
      </c>
      <c r="AX1487" s="12">
        <v>0</v>
      </c>
      <c r="AY1487" s="13">
        <v>0</v>
      </c>
      <c r="AZ1487" s="14">
        <v>0</v>
      </c>
      <c r="BA1487" s="20"/>
      <c r="BB1487" s="1">
        <f t="shared" ref="BB1487" si="15743">AR1487*AW1487+AT1487*AW1490-AS1487*AX1487-AU1487*AX1490</f>
        <v>-1.0118775567980034</v>
      </c>
      <c r="BC1487" s="4">
        <f t="shared" ref="BC1487" si="15744">(AR1487*AX1487+AS1487*AW1487+AT1487*AX1490+AU1487*AW1490)</f>
        <v>0</v>
      </c>
      <c r="BD1487" s="2">
        <f t="shared" ref="BD1487" si="15745">AR1487*AY1487+AT1487*AY1490-AS1487*AZ1487-AU1487*AZ1490</f>
        <v>0</v>
      </c>
      <c r="BE1487" s="3">
        <f t="shared" ref="BE1487" si="15746">(AR1487*AZ1487+AS1487*AY1487+AT1487*AZ1490+AU1487*AY1490)</f>
        <v>-0.75751925874051218</v>
      </c>
      <c r="BF1487" s="20"/>
      <c r="BG1487" s="11">
        <v>1</v>
      </c>
      <c r="BH1487" s="12">
        <v>0</v>
      </c>
      <c r="BI1487" s="13">
        <v>0</v>
      </c>
      <c r="BJ1487" s="40">
        <f t="shared" ref="BJ1487" si="15747">-1/($BH$4*$B1487)</f>
        <v>-1.0188964536290035</v>
      </c>
      <c r="BK1487" s="20"/>
      <c r="BL1487" s="1">
        <f t="shared" ref="BL1487" si="15748">BB1487*BG1487+BD1487*BG1490-BC1487*BH1487-BE1487*BH1490</f>
        <v>-1.0118775567980034</v>
      </c>
      <c r="BM1487" s="4">
        <f t="shared" ref="BM1487" si="15749">(BB1487*BH1487+BC1487*BG1487+BD1487*BH1490+BE1487*BG1490)</f>
        <v>0</v>
      </c>
      <c r="BN1487" s="2">
        <f t="shared" ref="BN1487" si="15750">BB1487*BI1487+BD1487*BI1490-BC1487*BJ1487-BE1487*BJ1490</f>
        <v>0</v>
      </c>
      <c r="BO1487" s="3">
        <f t="shared" ref="BO1487" si="15751">(BB1487*BJ1487+BC1487*BI1487+BD1487*BJ1490+BE1487*BI1490)</f>
        <v>0.273479195387754</v>
      </c>
      <c r="BP1487" s="20"/>
      <c r="BQ1487" s="11">
        <v>1</v>
      </c>
      <c r="BR1487" s="12">
        <v>0</v>
      </c>
      <c r="BS1487" s="13">
        <v>0</v>
      </c>
      <c r="BT1487" s="14">
        <v>0</v>
      </c>
      <c r="BU1487" s="20"/>
      <c r="BV1487" s="1">
        <f t="shared" ref="BV1487" si="15752">BL1487*BQ1487+BN1487*BQ1490-BM1487*BR1487-BO1487*BR1490</f>
        <v>-0.80895119136492566</v>
      </c>
      <c r="BW1487" s="4">
        <f t="shared" ref="BW1487" si="15753">(BL1487*BR1487+BM1487*BQ1487+BN1487*BR1490+BO1487*BQ1490)</f>
        <v>0</v>
      </c>
      <c r="BX1487" s="2">
        <f t="shared" ref="BX1487" si="15754">BL1487*BS1487+BN1487*BS1490-BM1487*BT1487-BO1487*BT1490</f>
        <v>0</v>
      </c>
      <c r="BY1487" s="3">
        <f t="shared" ref="BY1487" si="15755">(BL1487*BT1487+BM1487*BS1487+BN1487*BT1490+BO1487*BS1490)</f>
        <v>0.273479195387754</v>
      </c>
      <c r="BZ1487" s="20"/>
      <c r="CA1487" s="11">
        <v>1</v>
      </c>
      <c r="CB1487" s="12">
        <v>0</v>
      </c>
      <c r="CC1487" s="13">
        <v>0</v>
      </c>
      <c r="CD1487" s="40">
        <f t="shared" ref="CD1487" si="15756">-1/($CB$4*$B1487)</f>
        <v>-0.53326422229012449</v>
      </c>
      <c r="CE1487" s="20"/>
      <c r="CF1487" s="1">
        <f t="shared" ref="CF1487" si="15757">BV1487*CA1487+BX1487*CA1490-BW1487*CB1487-BY1487*CB1490</f>
        <v>-0.80895119136492566</v>
      </c>
      <c r="CG1487" s="4">
        <f t="shared" ref="CG1487" si="15758">(BV1487*CB1487+BW1487*CA1487+BX1487*CB1490+BY1487*CA1490)</f>
        <v>0</v>
      </c>
      <c r="CH1487" s="2">
        <f t="shared" ref="CH1487" si="15759">BV1487*CC1487+BX1487*CC1490-BW1487*CD1487-BY1487*CD1490</f>
        <v>0</v>
      </c>
      <c r="CI1487" s="3">
        <f t="shared" ref="CI1487" si="15760">(BV1487*CD1487+BW1487*CC1487+BX1487*CD1490+BY1487*CC1490)</f>
        <v>0.70486392332164072</v>
      </c>
      <c r="CJ1487" s="28"/>
      <c r="CK1487" s="11">
        <v>1</v>
      </c>
      <c r="CL1487" s="12">
        <v>0</v>
      </c>
      <c r="CM1487" s="13">
        <v>0</v>
      </c>
      <c r="CN1487" s="14">
        <v>0</v>
      </c>
      <c r="CP1487" s="1">
        <f t="shared" ref="CP1487" si="15761">CF1487*CK1487+CH1487*CK1490-CG1487*CL1487-CI1487*CL1490</f>
        <v>-0.80895119136492566</v>
      </c>
      <c r="CQ1487" s="4">
        <f t="shared" ref="CQ1487" si="15762">(CF1487*CL1487+CG1487*CK1487+CH1487*CL1490+CI1487*CK1490)</f>
        <v>0.70486392332164072</v>
      </c>
      <c r="CR1487" s="2">
        <f t="shared" ref="CR1487" si="15763">CF1487*CM1487+CH1487*CM1490-CG1487*CN1487-CI1487*CN1490</f>
        <v>0</v>
      </c>
      <c r="CS1487" s="3">
        <f t="shared" ref="CS1487" si="15764">(CF1487*CN1487+CG1487*CM1487+CH1487*CN1490+CI1487*CM1490)</f>
        <v>0.70486392332164072</v>
      </c>
      <c r="CU1487" s="29">
        <f t="shared" ref="CU1487" si="15765">20*LOG(((1+$CL$4)/$CL$4)/((CP1487+CP1490)^2+(CQ1487+CQ1490)^2)^0.5)</f>
        <v>-4.9697229741897192E-2</v>
      </c>
      <c r="CW1487" s="51">
        <f t="shared" ref="CW1487" si="15766">((CP1487^2+CQ1487^2)^0.5)/((CP1490^2+CQ1490^2)^0.5)</f>
        <v>1.134276419898284</v>
      </c>
    </row>
    <row r="1488" spans="1:101" ht="18" customHeight="1" thickBot="1">
      <c r="D1488" s="11"/>
      <c r="E1488" s="13"/>
      <c r="F1488" s="13"/>
      <c r="G1488" s="15"/>
      <c r="H1488" s="10"/>
      <c r="I1488" s="11"/>
      <c r="J1488" s="13"/>
      <c r="K1488" s="13"/>
      <c r="L1488" s="15"/>
      <c r="N1488" s="5"/>
      <c r="Q1488" s="6"/>
      <c r="S1488" s="11"/>
      <c r="T1488" s="13"/>
      <c r="U1488" s="13"/>
      <c r="V1488" s="15"/>
      <c r="W1488" s="20"/>
      <c r="X1488" s="5"/>
      <c r="AA1488" s="6"/>
      <c r="AB1488" s="20"/>
      <c r="AC1488" s="11"/>
      <c r="AD1488" s="13"/>
      <c r="AE1488" s="13"/>
      <c r="AF1488" s="15"/>
      <c r="AG1488" s="20"/>
      <c r="AH1488" s="5"/>
      <c r="AK1488" s="6"/>
      <c r="AL1488" s="20"/>
      <c r="AM1488" s="11"/>
      <c r="AN1488" s="13"/>
      <c r="AO1488" s="13"/>
      <c r="AP1488" s="15"/>
      <c r="AR1488" s="5"/>
      <c r="AU1488" s="6"/>
      <c r="AW1488" s="11"/>
      <c r="AX1488" s="13"/>
      <c r="AY1488" s="13"/>
      <c r="AZ1488" s="15"/>
      <c r="BA1488" s="20"/>
      <c r="BB1488" s="5"/>
      <c r="BE1488" s="6"/>
      <c r="BG1488" s="11"/>
      <c r="BH1488" s="13"/>
      <c r="BI1488" s="13"/>
      <c r="BJ1488" s="15"/>
      <c r="BL1488" s="5"/>
      <c r="BO1488" s="6"/>
      <c r="BQ1488" s="11"/>
      <c r="BR1488" s="13"/>
      <c r="BS1488" s="13"/>
      <c r="BT1488" s="15"/>
      <c r="BU1488" s="20"/>
      <c r="BV1488" s="5"/>
      <c r="BY1488" s="6"/>
      <c r="CA1488" s="11"/>
      <c r="CB1488" s="13"/>
      <c r="CC1488" s="13"/>
      <c r="CD1488" s="15"/>
      <c r="CF1488" s="5"/>
      <c r="CI1488" s="6"/>
      <c r="CK1488" s="11"/>
      <c r="CL1488" s="13"/>
      <c r="CM1488" s="13"/>
      <c r="CN1488" s="15"/>
      <c r="CP1488" s="5"/>
      <c r="CS1488" s="6"/>
      <c r="CW1488" s="52"/>
    </row>
    <row r="1489" spans="1:101" ht="18" customHeight="1" thickBot="1">
      <c r="D1489" s="11" t="s">
        <v>6</v>
      </c>
      <c r="E1489" s="13"/>
      <c r="F1489" s="13" t="s">
        <v>7</v>
      </c>
      <c r="G1489" s="15"/>
      <c r="H1489" s="10"/>
      <c r="I1489" s="11" t="s">
        <v>8</v>
      </c>
      <c r="J1489" s="13"/>
      <c r="K1489" s="13" t="s">
        <v>9</v>
      </c>
      <c r="L1489" s="15"/>
      <c r="N1489" s="251" t="s">
        <v>26</v>
      </c>
      <c r="O1489" s="252"/>
      <c r="P1489" s="253" t="s">
        <v>27</v>
      </c>
      <c r="Q1489" s="254"/>
      <c r="S1489" s="11" t="s">
        <v>13</v>
      </c>
      <c r="T1489" s="13"/>
      <c r="U1489" s="13" t="s">
        <v>14</v>
      </c>
      <c r="V1489" s="15"/>
      <c r="W1489" s="20"/>
      <c r="X1489" s="251" t="s">
        <v>26</v>
      </c>
      <c r="Y1489" s="252"/>
      <c r="Z1489" s="253" t="s">
        <v>27</v>
      </c>
      <c r="AA1489" s="254"/>
      <c r="AB1489" s="20"/>
      <c r="AC1489" s="11" t="s">
        <v>8</v>
      </c>
      <c r="AD1489" s="13"/>
      <c r="AE1489" s="13" t="s">
        <v>9</v>
      </c>
      <c r="AF1489" s="15"/>
      <c r="AG1489" s="20"/>
      <c r="AH1489" s="251" t="s">
        <v>26</v>
      </c>
      <c r="AI1489" s="252"/>
      <c r="AJ1489" s="253" t="s">
        <v>27</v>
      </c>
      <c r="AK1489" s="254"/>
      <c r="AL1489" s="20"/>
      <c r="AM1489" s="11" t="s">
        <v>13</v>
      </c>
      <c r="AN1489" s="13"/>
      <c r="AO1489" s="13" t="s">
        <v>14</v>
      </c>
      <c r="AP1489" s="15"/>
      <c r="AR1489" s="251" t="s">
        <v>26</v>
      </c>
      <c r="AS1489" s="252"/>
      <c r="AT1489" s="253" t="s">
        <v>27</v>
      </c>
      <c r="AU1489" s="254"/>
      <c r="AV1489" s="36"/>
      <c r="AW1489" s="11" t="s">
        <v>8</v>
      </c>
      <c r="AX1489" s="13"/>
      <c r="AY1489" s="13" t="s">
        <v>9</v>
      </c>
      <c r="AZ1489" s="15"/>
      <c r="BA1489" s="20"/>
      <c r="BB1489" s="251" t="s">
        <v>26</v>
      </c>
      <c r="BC1489" s="252"/>
      <c r="BD1489" s="253" t="s">
        <v>27</v>
      </c>
      <c r="BE1489" s="254"/>
      <c r="BF1489" s="36"/>
      <c r="BG1489" s="11" t="s">
        <v>13</v>
      </c>
      <c r="BH1489" s="13"/>
      <c r="BI1489" s="13" t="s">
        <v>14</v>
      </c>
      <c r="BJ1489" s="15"/>
      <c r="BK1489" s="36"/>
      <c r="BL1489" s="251" t="s">
        <v>26</v>
      </c>
      <c r="BM1489" s="252"/>
      <c r="BN1489" s="253" t="s">
        <v>27</v>
      </c>
      <c r="BO1489" s="254"/>
      <c r="BP1489" s="36"/>
      <c r="BQ1489" s="11" t="s">
        <v>8</v>
      </c>
      <c r="BR1489" s="13"/>
      <c r="BS1489" s="13" t="s">
        <v>9</v>
      </c>
      <c r="BT1489" s="15"/>
      <c r="BU1489" s="20"/>
      <c r="BV1489" s="251" t="s">
        <v>26</v>
      </c>
      <c r="BW1489" s="252"/>
      <c r="BX1489" s="253" t="s">
        <v>27</v>
      </c>
      <c r="BY1489" s="254"/>
      <c r="BZ1489" s="36"/>
      <c r="CA1489" s="11" t="s">
        <v>13</v>
      </c>
      <c r="CB1489" s="13"/>
      <c r="CC1489" s="13" t="s">
        <v>14</v>
      </c>
      <c r="CD1489" s="15"/>
      <c r="CE1489" s="36"/>
      <c r="CF1489" s="251" t="s">
        <v>26</v>
      </c>
      <c r="CG1489" s="252"/>
      <c r="CH1489" s="253" t="s">
        <v>27</v>
      </c>
      <c r="CI1489" s="254"/>
      <c r="CK1489" s="11" t="s">
        <v>28</v>
      </c>
      <c r="CL1489" s="13"/>
      <c r="CM1489" s="13" t="s">
        <v>29</v>
      </c>
      <c r="CN1489" s="15"/>
      <c r="CP1489" s="251" t="s">
        <v>26</v>
      </c>
      <c r="CQ1489" s="252"/>
      <c r="CR1489" s="253" t="s">
        <v>27</v>
      </c>
      <c r="CS1489" s="254"/>
      <c r="CU1489" s="38" t="s">
        <v>37</v>
      </c>
      <c r="CW1489" s="53" t="s">
        <v>45</v>
      </c>
    </row>
    <row r="1490" spans="1:101" ht="18" customHeight="1" thickTop="1" thickBot="1">
      <c r="D1490" s="16">
        <v>0</v>
      </c>
      <c r="E1490" s="17">
        <v>0</v>
      </c>
      <c r="F1490" s="18">
        <v>1</v>
      </c>
      <c r="G1490" s="19">
        <v>0</v>
      </c>
      <c r="H1490" s="10"/>
      <c r="I1490" s="16">
        <v>0</v>
      </c>
      <c r="J1490" s="17">
        <f t="shared" ref="J1490" si="15767">-1/($J$4*$B1487)</f>
        <v>-0.74201756058758883</v>
      </c>
      <c r="K1490" s="18">
        <v>1</v>
      </c>
      <c r="L1490" s="19">
        <v>0</v>
      </c>
      <c r="N1490" s="1">
        <f t="shared" ref="N1490" si="15768">D1490*I1487+F1490*I1490-E1490*J1487-G1490*J1490</f>
        <v>0</v>
      </c>
      <c r="O1490" s="4">
        <f t="shared" ref="O1490" si="15769">(D1490*J1487+E1490*I1487+F1490*J1490+G1490*I1490)</f>
        <v>-0.74201756058758883</v>
      </c>
      <c r="P1490" s="2">
        <f t="shared" ref="P1490" si="15770">D1490*K1487+F1490*K1490-E1490*L1487-G1490*L1490</f>
        <v>1</v>
      </c>
      <c r="Q1490" s="3">
        <f t="shared" ref="Q1490" si="15771">(D1490*L1487+E1490*K1487+F1490*L1490+G1490*K1490)</f>
        <v>0</v>
      </c>
      <c r="S1490" s="16">
        <v>0</v>
      </c>
      <c r="T1490" s="17">
        <v>0</v>
      </c>
      <c r="U1490" s="18">
        <v>1</v>
      </c>
      <c r="V1490" s="19">
        <v>0</v>
      </c>
      <c r="W1490" s="20"/>
      <c r="X1490" s="1">
        <f t="shared" ref="X1490" si="15772">N1490*S1487+P1490*S1490-O1490*T1487-Q1490*T1490</f>
        <v>0</v>
      </c>
      <c r="Y1490" s="4">
        <f t="shared" ref="Y1490" si="15773">(N1490*T1487+O1490*S1487+P1490*T1490+Q1490*S1490)</f>
        <v>-0.74201756058758883</v>
      </c>
      <c r="Z1490" s="2">
        <f t="shared" ref="Z1490" si="15774">N1490*U1487+P1490*U1490-O1490*V1487-Q1490*V1490</f>
        <v>0.24396093898686155</v>
      </c>
      <c r="AA1490" s="3">
        <f t="shared" ref="AA1490" si="15775">(N1490*V1487+O1490*U1487+P1490*V1490+Q1490*U1490)</f>
        <v>0</v>
      </c>
      <c r="AB1490" s="20"/>
      <c r="AC1490" s="16">
        <v>0</v>
      </c>
      <c r="AD1490" s="17">
        <f t="shared" ref="AD1490" si="15776">-1/($AD$4*$B1487)</f>
        <v>-0.84771912691711693</v>
      </c>
      <c r="AE1490" s="18">
        <v>1</v>
      </c>
      <c r="AF1490" s="19">
        <v>0</v>
      </c>
      <c r="AG1490" s="20"/>
      <c r="AH1490" s="1">
        <f t="shared" ref="AH1490" si="15777">X1490*AC1487+Z1490*AC1490-Y1490*AD1487-AA1490*AD1490</f>
        <v>0</v>
      </c>
      <c r="AI1490" s="4">
        <f t="shared" ref="AI1490" si="15778">(X1490*AD1487+Y1490*AC1487+Z1490*AD1490+AA1490*AC1490)</f>
        <v>-0.94882791478741113</v>
      </c>
      <c r="AJ1490" s="2">
        <f t="shared" ref="AJ1490" si="15779">X1490*AE1487+Z1490*AE1490-Y1490*AF1487-AA1490*AF1490</f>
        <v>0.24396093898686155</v>
      </c>
      <c r="AK1490" s="3">
        <f t="shared" ref="AK1490" si="15780">(X1490*AF1487+Y1490*AE1487+Z1490*AF1490+AA1490*AE1490)</f>
        <v>0</v>
      </c>
      <c r="AL1490" s="20"/>
      <c r="AM1490" s="16">
        <v>0</v>
      </c>
      <c r="AN1490" s="17">
        <v>0</v>
      </c>
      <c r="AO1490" s="18">
        <v>1</v>
      </c>
      <c r="AP1490" s="19">
        <v>0</v>
      </c>
      <c r="AR1490" s="1">
        <f t="shared" ref="AR1490" si="15781">AH1490*AM1487+AJ1490*AM1490-AI1490*AN1487-AK1490*AN1490</f>
        <v>0</v>
      </c>
      <c r="AS1490" s="4">
        <f t="shared" ref="AS1490" si="15782">(AH1490*AN1487+AI1490*AM1487+AJ1490*AN1490+AK1490*AM1490)</f>
        <v>-0.94882791478741113</v>
      </c>
      <c r="AT1490" s="2">
        <f t="shared" ref="AT1490" si="15783">AH1490*AO1487+AJ1490*AO1490-AI1490*AP1487-AK1490*AP1490</f>
        <v>-0.76070851329741429</v>
      </c>
      <c r="AU1490" s="3">
        <f t="shared" ref="AU1490" si="15784">(AH1490*AP1487+AI1490*AO1487+AJ1490*AP1490+AK1490*AO1490)</f>
        <v>0</v>
      </c>
      <c r="AV1490" s="20"/>
      <c r="AW1490" s="16">
        <v>0</v>
      </c>
      <c r="AX1490" s="17">
        <f t="shared" ref="AX1490" si="15785">-1/($AX$4*$B1487)</f>
        <v>-0.84771912691711693</v>
      </c>
      <c r="AY1490" s="18">
        <v>1</v>
      </c>
      <c r="AZ1490" s="19">
        <v>0</v>
      </c>
      <c r="BA1490" s="20"/>
      <c r="BB1490" s="1">
        <f t="shared" ref="BB1490" si="15786">AR1490*AW1487+AT1490*AW1490-AS1490*AX1487-AU1490*AX1490</f>
        <v>0</v>
      </c>
      <c r="BC1490" s="4">
        <f t="shared" ref="BC1490" si="15787">(AR1490*AX1487+AS1490*AW1487+AT1490*AX1490+AU1490*AW1490)</f>
        <v>-0.30396075805650902</v>
      </c>
      <c r="BD1490" s="2">
        <f t="shared" ref="BD1490" si="15788">AR1490*AY1487+AT1490*AY1490-AS1490*AZ1487-AU1490*AZ1490</f>
        <v>-0.76070851329741429</v>
      </c>
      <c r="BE1490" s="3">
        <f t="shared" ref="BE1490" si="15789">(AR1490*AZ1487+AS1490*AY1487+AT1490*AZ1490+AU1490*AY1490)</f>
        <v>0</v>
      </c>
      <c r="BF1490" s="20"/>
      <c r="BG1490" s="16">
        <v>0</v>
      </c>
      <c r="BH1490" s="17">
        <v>0</v>
      </c>
      <c r="BI1490" s="18">
        <v>1</v>
      </c>
      <c r="BJ1490" s="19">
        <v>0</v>
      </c>
      <c r="BK1490" s="20"/>
      <c r="BL1490" s="1">
        <f t="shared" ref="BL1490" si="15790">BB1490*BG1487+BD1490*BG1490-BC1490*BH1487-BE1490*BH1490</f>
        <v>0</v>
      </c>
      <c r="BM1490" s="4">
        <f t="shared" ref="BM1490" si="15791">(BB1490*BH1487+BC1490*BG1487+BD1490*BH1490+BE1490*BG1490)</f>
        <v>-0.30396075805650902</v>
      </c>
      <c r="BN1490" s="2">
        <f t="shared" ref="BN1490" si="15792">BB1490*BI1487+BD1490*BI1490-BC1490*BJ1487-BE1490*BJ1490</f>
        <v>-1.0704130517235748</v>
      </c>
      <c r="BO1490" s="3">
        <f t="shared" ref="BO1490" si="15793">(BB1490*BJ1487+BC1490*BI1487+BD1490*BJ1490+BE1490*BI1490)</f>
        <v>0</v>
      </c>
      <c r="BP1490" s="20"/>
      <c r="BQ1490" s="16">
        <v>0</v>
      </c>
      <c r="BR1490" s="17">
        <f t="shared" ref="BR1490" si="15794">-1/($BR$4*$B1487)</f>
        <v>-0.74201756058758883</v>
      </c>
      <c r="BS1490" s="18">
        <v>1</v>
      </c>
      <c r="BT1490" s="19">
        <v>0</v>
      </c>
      <c r="BU1490" s="20"/>
      <c r="BV1490" s="1">
        <f t="shared" ref="BV1490" si="15795">BL1490*BQ1487+BN1490*BQ1490-BM1490*BR1487-BO1490*BR1490</f>
        <v>0</v>
      </c>
      <c r="BW1490" s="4">
        <f t="shared" ref="BW1490" si="15796">(BL1490*BR1487+BM1490*BQ1487+BN1490*BR1490+BO1490*BQ1490)</f>
        <v>0.49030452340453456</v>
      </c>
      <c r="BX1490" s="2">
        <f t="shared" ref="BX1490" si="15797">BL1490*BS1487+BN1490*BS1490-BM1490*BT1487-BO1490*BT1490</f>
        <v>-1.0704130517235748</v>
      </c>
      <c r="BY1490" s="3">
        <f t="shared" ref="BY1490" si="15798">(BL1490*BT1487+BM1490*BS1487+BN1490*BT1490+BO1490*BS1490)</f>
        <v>0</v>
      </c>
      <c r="BZ1490" s="20"/>
      <c r="CA1490" s="16">
        <v>0</v>
      </c>
      <c r="CB1490" s="17">
        <v>0</v>
      </c>
      <c r="CC1490" s="18">
        <v>1</v>
      </c>
      <c r="CD1490" s="19">
        <v>0</v>
      </c>
      <c r="CE1490" s="20"/>
      <c r="CF1490" s="1">
        <f t="shared" ref="CF1490" si="15799">BV1490*CA1487+BX1490*CA1490-BW1490*CB1487-BY1490*CB1490</f>
        <v>0</v>
      </c>
      <c r="CG1490" s="4">
        <f t="shared" ref="CG1490" si="15800">(BV1490*CB1487+BW1490*CA1487+BX1490*CB1490+BY1490*CA1490)</f>
        <v>0.49030452340453456</v>
      </c>
      <c r="CH1490" s="2">
        <f t="shared" ref="CH1490" si="15801">BV1490*CC1487+BX1490*CC1490-BW1490*CD1487-BY1490*CD1490</f>
        <v>-0.80895119136492555</v>
      </c>
      <c r="CI1490" s="3">
        <f t="shared" ref="CI1490" si="15802">(BV1490*CD1487+BW1490*CC1487+BX1490*CD1490+BY1490*CC1490)</f>
        <v>0</v>
      </c>
      <c r="CK1490" s="16">
        <f t="shared" ref="CK1490" si="15803">1/$CL$4</f>
        <v>1</v>
      </c>
      <c r="CL1490" s="17">
        <v>0</v>
      </c>
      <c r="CM1490" s="18">
        <v>1</v>
      </c>
      <c r="CN1490" s="19">
        <v>0</v>
      </c>
      <c r="CP1490" s="1">
        <f t="shared" ref="CP1490" si="15804">CF1490*CK1487+CH1490*CK1490-CG1490*CL1487-CI1490*CL1490</f>
        <v>-0.80895119136492555</v>
      </c>
      <c r="CQ1490" s="4">
        <f t="shared" ref="CQ1490" si="15805">(CF1490*CL1487+CG1490*CK1487+CH1490*CL1490+CI1490*CK1490)</f>
        <v>0.49030452340453456</v>
      </c>
      <c r="CR1490" s="2">
        <f t="shared" ref="CR1490" si="15806">CF1490*CM1487+CH1490*CM1490-CG1490*CN1487-CI1490*CN1490</f>
        <v>-0.80895119136492555</v>
      </c>
      <c r="CS1490" s="3">
        <f t="shared" ref="CS1490" si="15807">(CF1490*CN1487+CG1490*CM1487+CH1490*CN1490+CI1490*CM1490)</f>
        <v>0</v>
      </c>
      <c r="CU1490" s="39">
        <f t="shared" ref="CU1490" si="15808">(180/PI())*ATAN(-1*(CQ1487/CP1487))</f>
        <v>41.066633640738885</v>
      </c>
      <c r="CW1490" s="54">
        <f t="shared" ref="CW1490" si="15809">20*LOG(((1-(10^(CU1487/20)^2)*(1-((1-CW1487)/(1+CW1487))^2))^0.5))</f>
        <v>-18.155597616188679</v>
      </c>
    </row>
    <row r="1491" spans="1:101" ht="18" customHeight="1">
      <c r="E1491" s="20"/>
      <c r="F1491" s="20"/>
      <c r="G1491" s="20"/>
      <c r="H1491" s="20"/>
      <c r="I1491" s="20"/>
      <c r="J1491" s="20"/>
      <c r="K1491" s="20"/>
      <c r="L1491" s="20"/>
      <c r="M1491" s="20"/>
      <c r="N1491" s="20"/>
      <c r="O1491" s="20"/>
      <c r="P1491" s="20"/>
      <c r="Q1491" s="20"/>
      <c r="R1491" s="20"/>
      <c r="S1491" s="20"/>
      <c r="T1491" s="20"/>
      <c r="U1491" s="20"/>
      <c r="V1491" s="20"/>
      <c r="W1491" s="20"/>
      <c r="X1491" s="20"/>
      <c r="Y1491" s="20"/>
      <c r="Z1491" s="20"/>
      <c r="AA1491" s="20"/>
      <c r="AB1491" s="30"/>
      <c r="AC1491" s="20"/>
      <c r="AD1491" s="20"/>
      <c r="AE1491" s="20"/>
      <c r="AF1491" s="20"/>
      <c r="AG1491" s="20"/>
      <c r="AH1491" s="20"/>
      <c r="AI1491" s="20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  <c r="BA1491" s="20"/>
      <c r="BB1491" s="20"/>
      <c r="BC1491" s="20"/>
      <c r="BD1491" s="20"/>
      <c r="BE1491" s="20"/>
      <c r="BF1491" s="20"/>
      <c r="BG1491" s="20"/>
      <c r="BH1491" s="20"/>
      <c r="BI1491" s="20"/>
      <c r="BJ1491" s="20"/>
      <c r="BK1491" s="20"/>
      <c r="BL1491" s="20"/>
      <c r="BM1491" s="20"/>
      <c r="BN1491" s="20"/>
      <c r="BO1491" s="20"/>
      <c r="BP1491" s="20"/>
      <c r="BQ1491" s="20"/>
      <c r="BR1491" s="20"/>
      <c r="BS1491" s="20"/>
      <c r="BT1491" s="20"/>
      <c r="BU1491" s="20"/>
      <c r="BV1491" s="20"/>
      <c r="BW1491" s="20"/>
      <c r="BX1491" s="20"/>
      <c r="BY1491" s="20"/>
      <c r="BZ1491" s="20"/>
      <c r="CA1491" s="20"/>
      <c r="CB1491" s="20"/>
      <c r="CC1491" s="20"/>
      <c r="CD1491" s="20"/>
      <c r="CE1491" s="20"/>
      <c r="CF1491" s="20"/>
      <c r="CG1491" s="20"/>
      <c r="CH1491" s="20"/>
      <c r="CI1491" s="20"/>
      <c r="CJ1491" s="20"/>
      <c r="CK1491" s="20"/>
      <c r="CL1491" s="20"/>
    </row>
    <row r="1492" spans="1:101" ht="18" customHeight="1"/>
    <row r="1493" spans="1:101" ht="18" customHeight="1" thickBot="1">
      <c r="A1493" s="23"/>
      <c r="B1493" s="23"/>
      <c r="C1493" s="23"/>
      <c r="D1493" s="20" t="s">
        <v>15</v>
      </c>
      <c r="E1493" s="20"/>
      <c r="F1493" s="20"/>
      <c r="G1493" s="20"/>
      <c r="H1493" s="20"/>
      <c r="I1493" s="20" t="s">
        <v>16</v>
      </c>
      <c r="J1493" s="20"/>
      <c r="K1493" s="20"/>
      <c r="L1493" s="20"/>
      <c r="M1493" s="23"/>
      <c r="N1493" s="23"/>
      <c r="O1493" s="24" t="s">
        <v>17</v>
      </c>
      <c r="P1493" s="23"/>
      <c r="Q1493" s="23"/>
      <c r="R1493" s="23"/>
      <c r="S1493" s="20"/>
      <c r="T1493" s="20" t="s">
        <v>18</v>
      </c>
      <c r="U1493" s="23"/>
      <c r="V1493" s="23"/>
      <c r="W1493" s="23"/>
      <c r="X1493" s="23"/>
      <c r="Y1493" s="24" t="s">
        <v>19</v>
      </c>
      <c r="Z1493" s="23"/>
      <c r="AA1493" s="23"/>
      <c r="AB1493" s="23"/>
      <c r="AC1493" s="24" t="s">
        <v>20</v>
      </c>
      <c r="AD1493" s="20"/>
      <c r="AE1493" s="20"/>
      <c r="AF1493" s="20"/>
      <c r="AG1493" s="20"/>
      <c r="AH1493" s="23"/>
      <c r="AI1493" s="24" t="s">
        <v>21</v>
      </c>
      <c r="AJ1493" s="23"/>
      <c r="AK1493" s="23"/>
      <c r="AL1493" s="20"/>
      <c r="AM1493" s="24" t="s">
        <v>31</v>
      </c>
      <c r="AN1493" s="20"/>
      <c r="AO1493" s="23"/>
      <c r="AP1493" s="23"/>
      <c r="AQ1493" s="23"/>
      <c r="AR1493" s="23"/>
      <c r="AS1493" s="24" t="s">
        <v>91</v>
      </c>
      <c r="AT1493" s="23"/>
      <c r="AU1493" s="23"/>
      <c r="AV1493" s="23"/>
      <c r="AW1493" s="24" t="s">
        <v>32</v>
      </c>
      <c r="AX1493" s="20"/>
      <c r="AY1493" s="20"/>
      <c r="AZ1493" s="20"/>
      <c r="BA1493" s="20"/>
      <c r="BB1493" s="23"/>
      <c r="BC1493" s="24" t="s">
        <v>22</v>
      </c>
      <c r="BD1493" s="23"/>
      <c r="BE1493" s="23"/>
      <c r="BF1493" s="23"/>
      <c r="BG1493" s="24" t="s">
        <v>33</v>
      </c>
      <c r="BH1493" s="20"/>
      <c r="BI1493" s="23"/>
      <c r="BJ1493" s="23"/>
      <c r="BK1493" s="23"/>
      <c r="BL1493" s="23"/>
      <c r="BM1493" s="24" t="s">
        <v>34</v>
      </c>
      <c r="BN1493" s="23"/>
      <c r="BO1493" s="23"/>
      <c r="BP1493" s="23"/>
      <c r="BQ1493" s="24" t="s">
        <v>89</v>
      </c>
      <c r="BR1493" s="20"/>
      <c r="BS1493" s="20"/>
      <c r="BT1493" s="20"/>
      <c r="BU1493" s="20"/>
      <c r="BV1493" s="23"/>
      <c r="BW1493" s="24" t="s">
        <v>35</v>
      </c>
      <c r="BX1493" s="23"/>
      <c r="BY1493" s="23"/>
      <c r="BZ1493" s="23"/>
      <c r="CA1493" s="24" t="s">
        <v>90</v>
      </c>
      <c r="CB1493" s="20"/>
      <c r="CC1493" s="23"/>
      <c r="CD1493" s="23"/>
      <c r="CE1493" s="23"/>
      <c r="CF1493" s="23"/>
      <c r="CG1493" s="24" t="s">
        <v>92</v>
      </c>
      <c r="CH1493" s="23"/>
      <c r="CI1493" s="23"/>
      <c r="CJ1493" s="23"/>
      <c r="CK1493" s="24" t="s">
        <v>36</v>
      </c>
      <c r="CL1493" s="24"/>
      <c r="CM1493" s="23"/>
      <c r="CN1493" s="23"/>
      <c r="CO1493" s="23"/>
      <c r="CP1493" s="23"/>
      <c r="CQ1493" s="24" t="s">
        <v>93</v>
      </c>
      <c r="CR1493" s="23"/>
      <c r="CS1493" s="23"/>
    </row>
    <row r="1494" spans="1:101" ht="18" customHeight="1" thickBot="1">
      <c r="A1494" s="23"/>
      <c r="B1494" s="33"/>
      <c r="C1494" s="23"/>
      <c r="D1494" s="7" t="s">
        <v>2</v>
      </c>
      <c r="E1494" s="8"/>
      <c r="F1494" s="8" t="s">
        <v>3</v>
      </c>
      <c r="G1494" s="9"/>
      <c r="H1494" s="10"/>
      <c r="I1494" s="7" t="s">
        <v>4</v>
      </c>
      <c r="J1494" s="8"/>
      <c r="K1494" s="8" t="s">
        <v>5</v>
      </c>
      <c r="L1494" s="9"/>
      <c r="M1494" s="23"/>
      <c r="N1494" s="251" t="s">
        <v>79</v>
      </c>
      <c r="O1494" s="252"/>
      <c r="P1494" s="253" t="s">
        <v>80</v>
      </c>
      <c r="Q1494" s="254"/>
      <c r="R1494" s="23"/>
      <c r="S1494" s="7" t="s">
        <v>11</v>
      </c>
      <c r="T1494" s="8"/>
      <c r="U1494" s="8" t="s">
        <v>12</v>
      </c>
      <c r="V1494" s="9"/>
      <c r="W1494" s="20"/>
      <c r="X1494" s="251" t="s">
        <v>79</v>
      </c>
      <c r="Y1494" s="252"/>
      <c r="Z1494" s="253" t="s">
        <v>80</v>
      </c>
      <c r="AA1494" s="254"/>
      <c r="AB1494" s="20"/>
      <c r="AC1494" s="7" t="s">
        <v>4</v>
      </c>
      <c r="AD1494" s="8"/>
      <c r="AE1494" s="8" t="s">
        <v>5</v>
      </c>
      <c r="AF1494" s="9"/>
      <c r="AG1494" s="20"/>
      <c r="AH1494" s="251" t="s">
        <v>0</v>
      </c>
      <c r="AI1494" s="252"/>
      <c r="AJ1494" s="253" t="s">
        <v>1</v>
      </c>
      <c r="AK1494" s="254"/>
      <c r="AL1494" s="20"/>
      <c r="AM1494" s="7" t="s">
        <v>11</v>
      </c>
      <c r="AN1494" s="8"/>
      <c r="AO1494" s="8" t="s">
        <v>12</v>
      </c>
      <c r="AP1494" s="9"/>
      <c r="AQ1494" s="23"/>
      <c r="AR1494" s="251" t="s">
        <v>0</v>
      </c>
      <c r="AS1494" s="252"/>
      <c r="AT1494" s="253" t="s">
        <v>1</v>
      </c>
      <c r="AU1494" s="254"/>
      <c r="AV1494" s="36"/>
      <c r="AW1494" s="7" t="s">
        <v>4</v>
      </c>
      <c r="AX1494" s="8"/>
      <c r="AY1494" s="8" t="s">
        <v>5</v>
      </c>
      <c r="AZ1494" s="9"/>
      <c r="BA1494" s="20"/>
      <c r="BB1494" s="251" t="s">
        <v>0</v>
      </c>
      <c r="BC1494" s="252"/>
      <c r="BD1494" s="253" t="s">
        <v>1</v>
      </c>
      <c r="BE1494" s="254"/>
      <c r="BF1494" s="36"/>
      <c r="BG1494" s="7" t="s">
        <v>11</v>
      </c>
      <c r="BH1494" s="8"/>
      <c r="BI1494" s="8" t="s">
        <v>12</v>
      </c>
      <c r="BJ1494" s="9"/>
      <c r="BK1494" s="36"/>
      <c r="BL1494" s="251" t="s">
        <v>0</v>
      </c>
      <c r="BM1494" s="252"/>
      <c r="BN1494" s="253" t="s">
        <v>1</v>
      </c>
      <c r="BO1494" s="254"/>
      <c r="BP1494" s="36"/>
      <c r="BQ1494" s="7" t="s">
        <v>4</v>
      </c>
      <c r="BR1494" s="8"/>
      <c r="BS1494" s="8" t="s">
        <v>5</v>
      </c>
      <c r="BT1494" s="9"/>
      <c r="BU1494" s="20"/>
      <c r="BV1494" s="251" t="s">
        <v>0</v>
      </c>
      <c r="BW1494" s="252"/>
      <c r="BX1494" s="253" t="s">
        <v>1</v>
      </c>
      <c r="BY1494" s="254"/>
      <c r="BZ1494" s="36"/>
      <c r="CA1494" s="7" t="s">
        <v>11</v>
      </c>
      <c r="CB1494" s="8"/>
      <c r="CC1494" s="8" t="s">
        <v>12</v>
      </c>
      <c r="CD1494" s="9"/>
      <c r="CE1494" s="36"/>
      <c r="CF1494" s="251" t="s">
        <v>0</v>
      </c>
      <c r="CG1494" s="252"/>
      <c r="CH1494" s="253" t="s">
        <v>1</v>
      </c>
      <c r="CI1494" s="254"/>
      <c r="CJ1494" s="23"/>
      <c r="CK1494" s="7" t="s">
        <v>23</v>
      </c>
      <c r="CL1494" s="8"/>
      <c r="CM1494" s="8" t="s">
        <v>24</v>
      </c>
      <c r="CN1494" s="9"/>
      <c r="CO1494" s="23"/>
      <c r="CP1494" s="251" t="s">
        <v>0</v>
      </c>
      <c r="CQ1494" s="252"/>
      <c r="CR1494" s="253" t="s">
        <v>1</v>
      </c>
      <c r="CS1494" s="254"/>
      <c r="CU1494" s="26" t="s">
        <v>25</v>
      </c>
      <c r="CW1494" s="50" t="s">
        <v>44</v>
      </c>
    </row>
    <row r="1495" spans="1:101" ht="18" customHeight="1" thickTop="1" thickBot="1">
      <c r="B1495" s="34">
        <v>1.98</v>
      </c>
      <c r="D1495" s="11">
        <v>1</v>
      </c>
      <c r="E1495" s="12">
        <v>0</v>
      </c>
      <c r="F1495" s="13">
        <v>0</v>
      </c>
      <c r="G1495" s="40">
        <f t="shared" ref="G1495" si="15810">-1/($E$4*$B1495)</f>
        <v>-0.53057096864219466</v>
      </c>
      <c r="H1495" s="10"/>
      <c r="I1495" s="11">
        <v>1</v>
      </c>
      <c r="J1495" s="12">
        <v>0</v>
      </c>
      <c r="K1495" s="13">
        <v>0</v>
      </c>
      <c r="L1495" s="14">
        <v>0</v>
      </c>
      <c r="N1495" s="1">
        <f t="shared" ref="N1495" si="15811">D1495*I1495+F1495*I1498-E1495*J1495-G1495*J1498</f>
        <v>0.60829537249250687</v>
      </c>
      <c r="O1495" s="4">
        <f t="shared" ref="O1495" si="15812">(D1495*J1495+E1495*I1495+F1495*J1498+G1495*I1498)</f>
        <v>0</v>
      </c>
      <c r="P1495" s="2">
        <f t="shared" ref="P1495" si="15813">D1495*K1495+F1495*K1498-E1495*L1495-G1495*L1498</f>
        <v>0</v>
      </c>
      <c r="Q1495" s="3">
        <f t="shared" ref="Q1495" si="15814">(D1495*L1495+E1495*K1495+F1495*L1498+G1495*K1498)</f>
        <v>-0.53057096864219466</v>
      </c>
      <c r="S1495" s="11">
        <v>1</v>
      </c>
      <c r="T1495" s="12">
        <v>0</v>
      </c>
      <c r="U1495" s="13">
        <v>0</v>
      </c>
      <c r="V1495" s="40">
        <f t="shared" ref="V1495" si="15815">-1/($T$4*$B1495)</f>
        <v>-1.0137505119440084</v>
      </c>
      <c r="W1495" s="20"/>
      <c r="X1495" s="1">
        <f t="shared" ref="X1495" si="15816">N1495*S1495+P1495*S1498-O1495*T1495-Q1495*T1498</f>
        <v>0.60829537249250687</v>
      </c>
      <c r="Y1495" s="4">
        <f t="shared" ref="Y1495" si="15817">(N1495*T1495+O1495*S1495+P1495*T1498+Q1495*S1498)</f>
        <v>0</v>
      </c>
      <c r="Z1495" s="2">
        <f t="shared" ref="Z1495" si="15818">N1495*U1495+P1495*U1498-O1495*V1495-Q1495*V1498</f>
        <v>0</v>
      </c>
      <c r="AA1495" s="3">
        <f t="shared" ref="AA1495" si="15819">(N1495*V1495+O1495*U1495+P1495*V1498+Q1495*U1498)</f>
        <v>-1.1472307139196447</v>
      </c>
      <c r="AB1495" s="20"/>
      <c r="AC1495" s="11">
        <v>1</v>
      </c>
      <c r="AD1495" s="12">
        <v>0</v>
      </c>
      <c r="AE1495" s="13">
        <v>0</v>
      </c>
      <c r="AF1495" s="14">
        <v>0</v>
      </c>
      <c r="AG1495" s="20"/>
      <c r="AH1495" s="1">
        <f t="shared" ref="AH1495" si="15820">X1495*AC1495+Z1495*AC1498-Y1495*AD1495-AA1495*AD1498</f>
        <v>-0.35932228194063953</v>
      </c>
      <c r="AI1495" s="4">
        <f t="shared" ref="AI1495" si="15821">(X1495*AD1495+Y1495*AC1495+Z1495*AD1498+AA1495*AC1498)</f>
        <v>0</v>
      </c>
      <c r="AJ1495" s="2">
        <f t="shared" ref="AJ1495" si="15822">X1495*AE1495+Z1495*AE1498-Y1495*AF1495-AA1495*AF1498</f>
        <v>0</v>
      </c>
      <c r="AK1495" s="3">
        <f t="shared" ref="AK1495" si="15823">(X1495*AF1495+Y1495*AE1495+Z1495*AF1498+AA1495*AE1498)</f>
        <v>-1.1472307139196447</v>
      </c>
      <c r="AL1495" s="20"/>
      <c r="AM1495" s="11">
        <v>1</v>
      </c>
      <c r="AN1495" s="12">
        <v>0</v>
      </c>
      <c r="AO1495" s="13">
        <v>0</v>
      </c>
      <c r="AP1495" s="40">
        <f t="shared" ref="AP1495" si="15824">-1/($AN$4*$B1495)</f>
        <v>-1.0535054339810286</v>
      </c>
      <c r="AR1495" s="1">
        <f t="shared" ref="AR1495" si="15825">AH1495*AM1495+AJ1495*AM1498-AI1495*AN1495-AK1495*AN1498</f>
        <v>-0.35932228194063953</v>
      </c>
      <c r="AS1495" s="4">
        <f t="shared" ref="AS1495" si="15826">(AH1495*AN1495+AI1495*AM1495+AJ1495*AN1498+AK1495*AM1498)</f>
        <v>0</v>
      </c>
      <c r="AT1495" s="2">
        <f t="shared" ref="AT1495" si="15827">AH1495*AO1495+AJ1495*AO1498-AI1495*AP1495-AK1495*AP1498</f>
        <v>0</v>
      </c>
      <c r="AU1495" s="3">
        <f t="shared" ref="AU1495" si="15828">(AH1495*AP1495+AI1495*AO1495+AJ1495*AP1498+AK1495*AO1498)</f>
        <v>-0.76868273734471781</v>
      </c>
      <c r="AV1495" s="20"/>
      <c r="AW1495" s="11">
        <v>1</v>
      </c>
      <c r="AX1495" s="12">
        <v>0</v>
      </c>
      <c r="AY1495" s="13">
        <v>0</v>
      </c>
      <c r="AZ1495" s="14">
        <v>0</v>
      </c>
      <c r="BA1495" s="20"/>
      <c r="BB1495" s="1">
        <f t="shared" ref="BB1495" si="15829">AR1495*AW1495+AT1495*AW1498-AS1495*AX1495-AU1495*AX1498</f>
        <v>-1.0076582951663484</v>
      </c>
      <c r="BC1495" s="4">
        <f t="shared" ref="BC1495" si="15830">(AR1495*AX1495+AS1495*AW1495+AT1495*AX1498+AU1495*AW1498)</f>
        <v>0</v>
      </c>
      <c r="BD1495" s="2">
        <f t="shared" ref="BD1495" si="15831">AR1495*AY1495+AT1495*AY1498-AS1495*AZ1495-AU1495*AZ1498</f>
        <v>0</v>
      </c>
      <c r="BE1495" s="3">
        <f t="shared" ref="BE1495" si="15832">(AR1495*AZ1495+AS1495*AY1495+AT1495*AZ1498+AU1495*AY1498)</f>
        <v>-0.76868273734471781</v>
      </c>
      <c r="BF1495" s="20"/>
      <c r="BG1495" s="11">
        <v>1</v>
      </c>
      <c r="BH1495" s="12">
        <v>0</v>
      </c>
      <c r="BI1495" s="13">
        <v>0</v>
      </c>
      <c r="BJ1495" s="40">
        <f t="shared" ref="BJ1495" si="15833">-1/($BH$4*$B1495)</f>
        <v>-1.0137505119440084</v>
      </c>
      <c r="BK1495" s="20"/>
      <c r="BL1495" s="1">
        <f t="shared" ref="BL1495" si="15834">BB1495*BG1495+BD1495*BG1498-BC1495*BH1495-BE1495*BH1498</f>
        <v>-1.0076582951663484</v>
      </c>
      <c r="BM1495" s="4">
        <f t="shared" ref="BM1495" si="15835">(BB1495*BH1495+BC1495*BG1495+BD1495*BH1498+BE1495*BG1498)</f>
        <v>0</v>
      </c>
      <c r="BN1495" s="2">
        <f t="shared" ref="BN1495" si="15836">BB1495*BI1495+BD1495*BI1498-BC1495*BJ1495-BE1495*BJ1498</f>
        <v>0</v>
      </c>
      <c r="BO1495" s="3">
        <f t="shared" ref="BO1495" si="15837">(BB1495*BJ1495+BC1495*BI1495+BD1495*BJ1498+BE1495*BI1498)</f>
        <v>0.2528313752447946</v>
      </c>
      <c r="BP1495" s="20"/>
      <c r="BQ1495" s="11">
        <v>1</v>
      </c>
      <c r="BR1495" s="12">
        <v>0</v>
      </c>
      <c r="BS1495" s="13">
        <v>0</v>
      </c>
      <c r="BT1495" s="14">
        <v>0</v>
      </c>
      <c r="BU1495" s="20"/>
      <c r="BV1495" s="1">
        <f t="shared" ref="BV1495" si="15838">BL1495*BQ1495+BN1495*BQ1498-BM1495*BR1495-BO1495*BR1498</f>
        <v>-0.82100047648487307</v>
      </c>
      <c r="BW1495" s="4">
        <f t="shared" ref="BW1495" si="15839">(BL1495*BR1495+BM1495*BQ1495+BN1495*BR1498+BO1495*BQ1498)</f>
        <v>0</v>
      </c>
      <c r="BX1495" s="2">
        <f t="shared" ref="BX1495" si="15840">BL1495*BS1495+BN1495*BS1498-BM1495*BT1495-BO1495*BT1498</f>
        <v>0</v>
      </c>
      <c r="BY1495" s="3">
        <f t="shared" ref="BY1495" si="15841">(BL1495*BT1495+BM1495*BS1495+BN1495*BT1498+BO1495*BS1498)</f>
        <v>0.2528313752447946</v>
      </c>
      <c r="BZ1495" s="20"/>
      <c r="CA1495" s="11">
        <v>1</v>
      </c>
      <c r="CB1495" s="12">
        <v>0</v>
      </c>
      <c r="CC1495" s="13">
        <v>0</v>
      </c>
      <c r="CD1495" s="40">
        <f t="shared" ref="CD1495" si="15842">-1/($CB$4*$B1495)</f>
        <v>-0.53057096864219466</v>
      </c>
      <c r="CE1495" s="20"/>
      <c r="CF1495" s="1">
        <f t="shared" ref="CF1495" si="15843">BV1495*CA1495+BX1495*CA1498-BW1495*CB1495-BY1495*CB1498</f>
        <v>-0.82100047648487307</v>
      </c>
      <c r="CG1495" s="4">
        <f t="shared" ref="CG1495" si="15844">(BV1495*CB1495+BW1495*CA1495+BX1495*CB1498+BY1495*CA1498)</f>
        <v>0</v>
      </c>
      <c r="CH1495" s="2">
        <f t="shared" ref="CH1495" si="15845">BV1495*CC1495+BX1495*CC1498-BW1495*CD1495-BY1495*CD1498</f>
        <v>0</v>
      </c>
      <c r="CI1495" s="3">
        <f t="shared" ref="CI1495" si="15846">(BV1495*CD1495+BW1495*CC1495+BX1495*CD1498+BY1495*CC1498)</f>
        <v>0.68843039330907707</v>
      </c>
      <c r="CJ1495" s="28"/>
      <c r="CK1495" s="11">
        <v>1</v>
      </c>
      <c r="CL1495" s="12">
        <v>0</v>
      </c>
      <c r="CM1495" s="13">
        <v>0</v>
      </c>
      <c r="CN1495" s="14">
        <v>0</v>
      </c>
      <c r="CP1495" s="1">
        <f t="shared" ref="CP1495" si="15847">CF1495*CK1495+CH1495*CK1498-CG1495*CL1495-CI1495*CL1498</f>
        <v>-0.82100047648487307</v>
      </c>
      <c r="CQ1495" s="4">
        <f t="shared" ref="CQ1495" si="15848">(CF1495*CL1495+CG1495*CK1495+CH1495*CL1498+CI1495*CK1498)</f>
        <v>0.68843039330907707</v>
      </c>
      <c r="CR1495" s="2">
        <f t="shared" ref="CR1495" si="15849">CF1495*CM1495+CH1495*CM1498-CG1495*CN1495-CI1495*CN1498</f>
        <v>0</v>
      </c>
      <c r="CS1495" s="3">
        <f t="shared" ref="CS1495" si="15850">(CF1495*CN1495+CG1495*CM1495+CH1495*CN1498+CI1495*CM1498)</f>
        <v>0.68843039330907707</v>
      </c>
      <c r="CU1495" s="29">
        <f t="shared" ref="CU1495" si="15851">20*LOG(((1+$CL$4)/$CL$4)/((CP1495+CP1498)^2+(CQ1495+CQ1498)^2)^0.5)</f>
        <v>-4.987735436132678E-2</v>
      </c>
      <c r="CW1495" s="51">
        <f t="shared" ref="CW1495" si="15852">((CP1495^2+CQ1495^2)^0.5)/((CP1498^2+CQ1498^2)^0.5)</f>
        <v>1.1305093585020825</v>
      </c>
    </row>
    <row r="1496" spans="1:101" ht="18" customHeight="1" thickBot="1">
      <c r="D1496" s="11"/>
      <c r="E1496" s="13"/>
      <c r="F1496" s="13"/>
      <c r="G1496" s="15"/>
      <c r="H1496" s="10"/>
      <c r="I1496" s="11"/>
      <c r="J1496" s="13"/>
      <c r="K1496" s="13"/>
      <c r="L1496" s="15"/>
      <c r="N1496" s="5"/>
      <c r="Q1496" s="6"/>
      <c r="S1496" s="11"/>
      <c r="T1496" s="13"/>
      <c r="U1496" s="13"/>
      <c r="V1496" s="15"/>
      <c r="W1496" s="20"/>
      <c r="X1496" s="5"/>
      <c r="AA1496" s="6"/>
      <c r="AB1496" s="20"/>
      <c r="AC1496" s="11"/>
      <c r="AD1496" s="13"/>
      <c r="AE1496" s="13"/>
      <c r="AF1496" s="15"/>
      <c r="AG1496" s="20"/>
      <c r="AH1496" s="5"/>
      <c r="AK1496" s="6"/>
      <c r="AL1496" s="20"/>
      <c r="AM1496" s="11"/>
      <c r="AN1496" s="13"/>
      <c r="AO1496" s="13"/>
      <c r="AP1496" s="15"/>
      <c r="AR1496" s="5"/>
      <c r="AU1496" s="6"/>
      <c r="AW1496" s="11"/>
      <c r="AX1496" s="13"/>
      <c r="AY1496" s="13"/>
      <c r="AZ1496" s="15"/>
      <c r="BA1496" s="20"/>
      <c r="BB1496" s="5"/>
      <c r="BE1496" s="6"/>
      <c r="BG1496" s="11"/>
      <c r="BH1496" s="13"/>
      <c r="BI1496" s="13"/>
      <c r="BJ1496" s="15"/>
      <c r="BL1496" s="5"/>
      <c r="BO1496" s="6"/>
      <c r="BQ1496" s="11"/>
      <c r="BR1496" s="13"/>
      <c r="BS1496" s="13"/>
      <c r="BT1496" s="15"/>
      <c r="BU1496" s="20"/>
      <c r="BV1496" s="5"/>
      <c r="BY1496" s="6"/>
      <c r="CA1496" s="11"/>
      <c r="CB1496" s="13"/>
      <c r="CC1496" s="13"/>
      <c r="CD1496" s="15"/>
      <c r="CF1496" s="5"/>
      <c r="CI1496" s="6"/>
      <c r="CK1496" s="11"/>
      <c r="CL1496" s="13"/>
      <c r="CM1496" s="13"/>
      <c r="CN1496" s="15"/>
      <c r="CP1496" s="5"/>
      <c r="CS1496" s="6"/>
      <c r="CW1496" s="52"/>
    </row>
    <row r="1497" spans="1:101" ht="18" customHeight="1" thickBot="1">
      <c r="D1497" s="11" t="s">
        <v>6</v>
      </c>
      <c r="E1497" s="13"/>
      <c r="F1497" s="13" t="s">
        <v>7</v>
      </c>
      <c r="G1497" s="15"/>
      <c r="H1497" s="10"/>
      <c r="I1497" s="11" t="s">
        <v>8</v>
      </c>
      <c r="J1497" s="13"/>
      <c r="K1497" s="13" t="s">
        <v>9</v>
      </c>
      <c r="L1497" s="15"/>
      <c r="N1497" s="251" t="s">
        <v>26</v>
      </c>
      <c r="O1497" s="252"/>
      <c r="P1497" s="253" t="s">
        <v>27</v>
      </c>
      <c r="Q1497" s="254"/>
      <c r="S1497" s="11" t="s">
        <v>13</v>
      </c>
      <c r="T1497" s="13"/>
      <c r="U1497" s="13" t="s">
        <v>14</v>
      </c>
      <c r="V1497" s="15"/>
      <c r="W1497" s="20"/>
      <c r="X1497" s="251" t="s">
        <v>26</v>
      </c>
      <c r="Y1497" s="252"/>
      <c r="Z1497" s="253" t="s">
        <v>27</v>
      </c>
      <c r="AA1497" s="254"/>
      <c r="AB1497" s="20"/>
      <c r="AC1497" s="11" t="s">
        <v>8</v>
      </c>
      <c r="AD1497" s="13"/>
      <c r="AE1497" s="13" t="s">
        <v>9</v>
      </c>
      <c r="AF1497" s="15"/>
      <c r="AG1497" s="20"/>
      <c r="AH1497" s="251" t="s">
        <v>26</v>
      </c>
      <c r="AI1497" s="252"/>
      <c r="AJ1497" s="253" t="s">
        <v>27</v>
      </c>
      <c r="AK1497" s="254"/>
      <c r="AL1497" s="20"/>
      <c r="AM1497" s="11" t="s">
        <v>13</v>
      </c>
      <c r="AN1497" s="13"/>
      <c r="AO1497" s="13" t="s">
        <v>14</v>
      </c>
      <c r="AP1497" s="15"/>
      <c r="AR1497" s="251" t="s">
        <v>26</v>
      </c>
      <c r="AS1497" s="252"/>
      <c r="AT1497" s="253" t="s">
        <v>27</v>
      </c>
      <c r="AU1497" s="254"/>
      <c r="AV1497" s="36"/>
      <c r="AW1497" s="11" t="s">
        <v>8</v>
      </c>
      <c r="AX1497" s="13"/>
      <c r="AY1497" s="13" t="s">
        <v>9</v>
      </c>
      <c r="AZ1497" s="15"/>
      <c r="BA1497" s="20"/>
      <c r="BB1497" s="251" t="s">
        <v>26</v>
      </c>
      <c r="BC1497" s="252"/>
      <c r="BD1497" s="253" t="s">
        <v>27</v>
      </c>
      <c r="BE1497" s="254"/>
      <c r="BF1497" s="36"/>
      <c r="BG1497" s="11" t="s">
        <v>13</v>
      </c>
      <c r="BH1497" s="13"/>
      <c r="BI1497" s="13" t="s">
        <v>14</v>
      </c>
      <c r="BJ1497" s="15"/>
      <c r="BK1497" s="36"/>
      <c r="BL1497" s="251" t="s">
        <v>26</v>
      </c>
      <c r="BM1497" s="252"/>
      <c r="BN1497" s="253" t="s">
        <v>27</v>
      </c>
      <c r="BO1497" s="254"/>
      <c r="BP1497" s="36"/>
      <c r="BQ1497" s="11" t="s">
        <v>8</v>
      </c>
      <c r="BR1497" s="13"/>
      <c r="BS1497" s="13" t="s">
        <v>9</v>
      </c>
      <c r="BT1497" s="15"/>
      <c r="BU1497" s="20"/>
      <c r="BV1497" s="251" t="s">
        <v>26</v>
      </c>
      <c r="BW1497" s="252"/>
      <c r="BX1497" s="253" t="s">
        <v>27</v>
      </c>
      <c r="BY1497" s="254"/>
      <c r="BZ1497" s="36"/>
      <c r="CA1497" s="11" t="s">
        <v>13</v>
      </c>
      <c r="CB1497" s="13"/>
      <c r="CC1497" s="13" t="s">
        <v>14</v>
      </c>
      <c r="CD1497" s="15"/>
      <c r="CE1497" s="36"/>
      <c r="CF1497" s="251" t="s">
        <v>26</v>
      </c>
      <c r="CG1497" s="252"/>
      <c r="CH1497" s="253" t="s">
        <v>27</v>
      </c>
      <c r="CI1497" s="254"/>
      <c r="CK1497" s="11" t="s">
        <v>28</v>
      </c>
      <c r="CL1497" s="13"/>
      <c r="CM1497" s="13" t="s">
        <v>29</v>
      </c>
      <c r="CN1497" s="15"/>
      <c r="CP1497" s="251" t="s">
        <v>26</v>
      </c>
      <c r="CQ1497" s="252"/>
      <c r="CR1497" s="253" t="s">
        <v>27</v>
      </c>
      <c r="CS1497" s="254"/>
      <c r="CU1497" s="38" t="s">
        <v>37</v>
      </c>
      <c r="CW1497" s="53" t="s">
        <v>45</v>
      </c>
    </row>
    <row r="1498" spans="1:101" ht="18" customHeight="1" thickTop="1" thickBot="1">
      <c r="D1498" s="16">
        <v>0</v>
      </c>
      <c r="E1498" s="17">
        <v>0</v>
      </c>
      <c r="F1498" s="18">
        <v>1</v>
      </c>
      <c r="G1498" s="19">
        <v>0</v>
      </c>
      <c r="H1498" s="10"/>
      <c r="I1498" s="16">
        <v>0</v>
      </c>
      <c r="J1498" s="17">
        <f t="shared" ref="J1498" si="15853">-1/($J$4*$B1495)</f>
        <v>-0.73826999715027775</v>
      </c>
      <c r="K1498" s="18">
        <v>1</v>
      </c>
      <c r="L1498" s="19">
        <v>0</v>
      </c>
      <c r="N1498" s="1">
        <f t="shared" ref="N1498" si="15854">D1498*I1495+F1498*I1498-E1498*J1495-G1498*J1498</f>
        <v>0</v>
      </c>
      <c r="O1498" s="4">
        <f t="shared" ref="O1498" si="15855">(D1498*J1495+E1498*I1495+F1498*J1498+G1498*I1498)</f>
        <v>-0.73826999715027775</v>
      </c>
      <c r="P1498" s="2">
        <f t="shared" ref="P1498" si="15856">D1498*K1495+F1498*K1498-E1498*L1495-G1498*L1498</f>
        <v>1</v>
      </c>
      <c r="Q1498" s="3">
        <f t="shared" ref="Q1498" si="15857">(D1498*L1495+E1498*K1495+F1498*L1498+G1498*K1498)</f>
        <v>0</v>
      </c>
      <c r="S1498" s="16">
        <v>0</v>
      </c>
      <c r="T1498" s="17">
        <v>0</v>
      </c>
      <c r="U1498" s="18">
        <v>1</v>
      </c>
      <c r="V1498" s="19">
        <v>0</v>
      </c>
      <c r="W1498" s="20"/>
      <c r="X1498" s="1">
        <f t="shared" ref="X1498" si="15858">N1498*S1495+P1498*S1498-O1498*T1495-Q1498*T1498</f>
        <v>0</v>
      </c>
      <c r="Y1498" s="4">
        <f t="shared" ref="Y1498" si="15859">(N1498*T1495+O1498*S1495+P1498*T1498+Q1498*S1498)</f>
        <v>-0.73826999715027775</v>
      </c>
      <c r="Z1498" s="2">
        <f t="shared" ref="Z1498" si="15860">N1498*U1495+P1498*U1498-O1498*V1495-Q1498*V1498</f>
        <v>0.25157841243600432</v>
      </c>
      <c r="AA1498" s="3">
        <f t="shared" ref="AA1498" si="15861">(N1498*V1495+O1498*U1495+P1498*V1498+Q1498*U1498)</f>
        <v>0</v>
      </c>
      <c r="AB1498" s="20"/>
      <c r="AC1498" s="16">
        <v>0</v>
      </c>
      <c r="AD1498" s="17">
        <f t="shared" ref="AD1498" si="15862">-1/($AD$4*$B1495)</f>
        <v>-0.84343771718521221</v>
      </c>
      <c r="AE1498" s="18">
        <v>1</v>
      </c>
      <c r="AF1498" s="19">
        <v>0</v>
      </c>
      <c r="AG1498" s="20"/>
      <c r="AH1498" s="1">
        <f t="shared" ref="AH1498" si="15863">X1498*AC1495+Z1498*AC1498-Y1498*AD1495-AA1498*AD1498</f>
        <v>0</v>
      </c>
      <c r="AI1498" s="4">
        <f t="shared" ref="AI1498" si="15864">(X1498*AD1495+Y1498*AC1495+Z1498*AD1498+AA1498*AC1498)</f>
        <v>-0.95046071902838103</v>
      </c>
      <c r="AJ1498" s="2">
        <f t="shared" ref="AJ1498" si="15865">X1498*AE1495+Z1498*AE1498-Y1498*AF1495-AA1498*AF1498</f>
        <v>0.25157841243600432</v>
      </c>
      <c r="AK1498" s="3">
        <f t="shared" ref="AK1498" si="15866">(X1498*AF1495+Y1498*AE1495+Z1498*AF1498+AA1498*AE1498)</f>
        <v>0</v>
      </c>
      <c r="AL1498" s="20"/>
      <c r="AM1498" s="16">
        <v>0</v>
      </c>
      <c r="AN1498" s="17">
        <v>0</v>
      </c>
      <c r="AO1498" s="18">
        <v>1</v>
      </c>
      <c r="AP1498" s="19">
        <v>0</v>
      </c>
      <c r="AR1498" s="1">
        <f t="shared" ref="AR1498" si="15867">AH1498*AM1495+AJ1498*AM1498-AI1498*AN1495-AK1498*AN1498</f>
        <v>0</v>
      </c>
      <c r="AS1498" s="4">
        <f t="shared" ref="AS1498" si="15868">(AH1498*AN1495+AI1498*AM1495+AJ1498*AN1498+AK1498*AM1498)</f>
        <v>-0.95046071902838103</v>
      </c>
      <c r="AT1498" s="2">
        <f t="shared" ref="AT1498" si="15869">AH1498*AO1495+AJ1498*AO1498-AI1498*AP1495-AK1498*AP1498</f>
        <v>-0.74973711984591063</v>
      </c>
      <c r="AU1498" s="3">
        <f t="shared" ref="AU1498" si="15870">(AH1498*AP1495+AI1498*AO1495+AJ1498*AP1498+AK1498*AO1498)</f>
        <v>0</v>
      </c>
      <c r="AV1498" s="20"/>
      <c r="AW1498" s="16">
        <v>0</v>
      </c>
      <c r="AX1498" s="17">
        <f t="shared" ref="AX1498" si="15871">-1/($AX$4*$B1495)</f>
        <v>-0.84343771718521221</v>
      </c>
      <c r="AY1498" s="18">
        <v>1</v>
      </c>
      <c r="AZ1498" s="19">
        <v>0</v>
      </c>
      <c r="BA1498" s="20"/>
      <c r="BB1498" s="1">
        <f t="shared" ref="BB1498" si="15872">AR1498*AW1495+AT1498*AW1498-AS1498*AX1495-AU1498*AX1498</f>
        <v>0</v>
      </c>
      <c r="BC1498" s="4">
        <f t="shared" ref="BC1498" si="15873">(AR1498*AX1495+AS1498*AW1495+AT1498*AX1498+AU1498*AW1498)</f>
        <v>-0.31810415417653026</v>
      </c>
      <c r="BD1498" s="2">
        <f t="shared" ref="BD1498" si="15874">AR1498*AY1495+AT1498*AY1498-AS1498*AZ1495-AU1498*AZ1498</f>
        <v>-0.74973711984591063</v>
      </c>
      <c r="BE1498" s="3">
        <f t="shared" ref="BE1498" si="15875">(AR1498*AZ1495+AS1498*AY1495+AT1498*AZ1498+AU1498*AY1498)</f>
        <v>0</v>
      </c>
      <c r="BF1498" s="20"/>
      <c r="BG1498" s="16">
        <v>0</v>
      </c>
      <c r="BH1498" s="17">
        <v>0</v>
      </c>
      <c r="BI1498" s="18">
        <v>1</v>
      </c>
      <c r="BJ1498" s="19">
        <v>0</v>
      </c>
      <c r="BK1498" s="20"/>
      <c r="BL1498" s="1">
        <f t="shared" ref="BL1498" si="15876">BB1498*BG1495+BD1498*BG1498-BC1498*BH1495-BE1498*BH1498</f>
        <v>0</v>
      </c>
      <c r="BM1498" s="4">
        <f t="shared" ref="BM1498" si="15877">(BB1498*BH1495+BC1498*BG1495+BD1498*BH1498+BE1498*BG1498)</f>
        <v>-0.31810415417653026</v>
      </c>
      <c r="BN1498" s="2">
        <f t="shared" ref="BN1498" si="15878">BB1498*BI1495+BD1498*BI1498-BC1498*BJ1495-BE1498*BJ1498</f>
        <v>-1.072215368993884</v>
      </c>
      <c r="BO1498" s="3">
        <f t="shared" ref="BO1498" si="15879">(BB1498*BJ1495+BC1498*BI1495+BD1498*BJ1498+BE1498*BI1498)</f>
        <v>0</v>
      </c>
      <c r="BP1498" s="20"/>
      <c r="BQ1498" s="16">
        <v>0</v>
      </c>
      <c r="BR1498" s="17">
        <f t="shared" ref="BR1498" si="15880">-1/($BR$4*$B1495)</f>
        <v>-0.73826999715027775</v>
      </c>
      <c r="BS1498" s="18">
        <v>1</v>
      </c>
      <c r="BT1498" s="19">
        <v>0</v>
      </c>
      <c r="BU1498" s="20"/>
      <c r="BV1498" s="1">
        <f t="shared" ref="BV1498" si="15881">BL1498*BQ1495+BN1498*BQ1498-BM1498*BR1495-BO1498*BR1498</f>
        <v>0</v>
      </c>
      <c r="BW1498" s="4">
        <f t="shared" ref="BW1498" si="15882">(BL1498*BR1495+BM1498*BQ1495+BN1498*BR1498+BO1498*BQ1498)</f>
        <v>0.47348028323506852</v>
      </c>
      <c r="BX1498" s="2">
        <f t="shared" ref="BX1498" si="15883">BL1498*BS1495+BN1498*BS1498-BM1498*BT1495-BO1498*BT1498</f>
        <v>-1.072215368993884</v>
      </c>
      <c r="BY1498" s="3">
        <f t="shared" ref="BY1498" si="15884">(BL1498*BT1495+BM1498*BS1495+BN1498*BT1498+BO1498*BS1498)</f>
        <v>0</v>
      </c>
      <c r="BZ1498" s="20"/>
      <c r="CA1498" s="16">
        <v>0</v>
      </c>
      <c r="CB1498" s="17">
        <v>0</v>
      </c>
      <c r="CC1498" s="18">
        <v>1</v>
      </c>
      <c r="CD1498" s="19">
        <v>0</v>
      </c>
      <c r="CE1498" s="20"/>
      <c r="CF1498" s="1">
        <f t="shared" ref="CF1498" si="15885">BV1498*CA1495+BX1498*CA1498-BW1498*CB1495-BY1498*CB1498</f>
        <v>0</v>
      </c>
      <c r="CG1498" s="4">
        <f t="shared" ref="CG1498" si="15886">(BV1498*CB1495+BW1498*CA1495+BX1498*CB1498+BY1498*CA1498)</f>
        <v>0.47348028323506852</v>
      </c>
      <c r="CH1498" s="2">
        <f t="shared" ref="CH1498" si="15887">BV1498*CC1495+BX1498*CC1498-BW1498*CD1495-BY1498*CD1498</f>
        <v>-0.82100047648487307</v>
      </c>
      <c r="CI1498" s="3">
        <f t="shared" ref="CI1498" si="15888">(BV1498*CD1495+BW1498*CC1495+BX1498*CD1498+BY1498*CC1498)</f>
        <v>0</v>
      </c>
      <c r="CK1498" s="16">
        <f t="shared" ref="CK1498" si="15889">1/$CL$4</f>
        <v>1</v>
      </c>
      <c r="CL1498" s="17">
        <v>0</v>
      </c>
      <c r="CM1498" s="18">
        <v>1</v>
      </c>
      <c r="CN1498" s="19">
        <v>0</v>
      </c>
      <c r="CP1498" s="1">
        <f t="shared" ref="CP1498" si="15890">CF1498*CK1495+CH1498*CK1498-CG1498*CL1495-CI1498*CL1498</f>
        <v>-0.82100047648487307</v>
      </c>
      <c r="CQ1498" s="4">
        <f t="shared" ref="CQ1498" si="15891">(CF1498*CL1495+CG1498*CK1495+CH1498*CL1498+CI1498*CK1498)</f>
        <v>0.47348028323506852</v>
      </c>
      <c r="CR1498" s="2">
        <f t="shared" ref="CR1498" si="15892">CF1498*CM1495+CH1498*CM1498-CG1498*CN1495-CI1498*CN1498</f>
        <v>-0.82100047648487307</v>
      </c>
      <c r="CS1498" s="3">
        <f t="shared" ref="CS1498" si="15893">(CF1498*CN1495+CG1498*CM1495+CH1498*CN1498+CI1498*CM1498)</f>
        <v>0</v>
      </c>
      <c r="CU1498" s="39">
        <f t="shared" ref="CU1498" si="15894">(180/PI())*ATAN(-1*(CQ1495/CP1495))</f>
        <v>39.980713666986027</v>
      </c>
      <c r="CW1498" s="54">
        <f t="shared" ref="CW1498" si="15895">20*LOG(((1-(10^(CU1495/20)^2)*(1-((1-CW1495)/(1+CW1495))^2))^0.5))</f>
        <v>-18.202012117877352</v>
      </c>
    </row>
    <row r="1499" spans="1:101" ht="18" customHeight="1">
      <c r="E1499" s="20"/>
      <c r="F1499" s="20"/>
      <c r="G1499" s="20"/>
      <c r="H1499" s="20"/>
      <c r="I1499" s="20"/>
      <c r="J1499" s="20"/>
      <c r="K1499" s="20"/>
      <c r="L1499" s="20"/>
      <c r="M1499" s="20"/>
      <c r="N1499" s="20"/>
      <c r="O1499" s="20"/>
      <c r="P1499" s="20"/>
      <c r="Q1499" s="20"/>
      <c r="R1499" s="20"/>
      <c r="S1499" s="20"/>
      <c r="T1499" s="20"/>
      <c r="U1499" s="20"/>
      <c r="V1499" s="20"/>
      <c r="W1499" s="20"/>
      <c r="X1499" s="20"/>
      <c r="Y1499" s="20"/>
      <c r="Z1499" s="20"/>
      <c r="AA1499" s="20"/>
      <c r="AB1499" s="30"/>
      <c r="AC1499" s="20"/>
      <c r="AD1499" s="20"/>
      <c r="AE1499" s="20"/>
      <c r="AF1499" s="20"/>
      <c r="AG1499" s="20"/>
      <c r="AH1499" s="20"/>
      <c r="AI1499" s="20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  <c r="BA1499" s="20"/>
      <c r="BB1499" s="20"/>
      <c r="BC1499" s="20"/>
      <c r="BD1499" s="20"/>
      <c r="BE1499" s="20"/>
      <c r="BF1499" s="20"/>
      <c r="BG1499" s="20"/>
      <c r="BH1499" s="20"/>
      <c r="BI1499" s="20"/>
      <c r="BJ1499" s="20"/>
      <c r="BK1499" s="20"/>
      <c r="BL1499" s="20"/>
      <c r="BM1499" s="20"/>
      <c r="BN1499" s="20"/>
      <c r="BO1499" s="20"/>
      <c r="BP1499" s="20"/>
      <c r="BQ1499" s="20"/>
      <c r="BR1499" s="20"/>
      <c r="BS1499" s="20"/>
      <c r="BT1499" s="20"/>
      <c r="BU1499" s="20"/>
      <c r="BV1499" s="20"/>
      <c r="BW1499" s="20"/>
      <c r="BX1499" s="20"/>
      <c r="BY1499" s="20"/>
      <c r="BZ1499" s="20"/>
      <c r="CA1499" s="20"/>
      <c r="CB1499" s="20"/>
      <c r="CC1499" s="20"/>
      <c r="CD1499" s="20"/>
      <c r="CE1499" s="20"/>
      <c r="CF1499" s="20"/>
      <c r="CG1499" s="20"/>
      <c r="CH1499" s="20"/>
      <c r="CI1499" s="20"/>
      <c r="CJ1499" s="20"/>
      <c r="CK1499" s="20"/>
      <c r="CL1499" s="20"/>
    </row>
    <row r="1500" spans="1:101" ht="18" customHeight="1"/>
    <row r="1501" spans="1:101" ht="18" customHeight="1" thickBot="1">
      <c r="A1501" s="23"/>
      <c r="B1501" s="23"/>
      <c r="C1501" s="23"/>
      <c r="D1501" s="20" t="s">
        <v>15</v>
      </c>
      <c r="E1501" s="20"/>
      <c r="F1501" s="20"/>
      <c r="G1501" s="20"/>
      <c r="H1501" s="20"/>
      <c r="I1501" s="20" t="s">
        <v>16</v>
      </c>
      <c r="J1501" s="20"/>
      <c r="K1501" s="20"/>
      <c r="L1501" s="20"/>
      <c r="M1501" s="23"/>
      <c r="N1501" s="23"/>
      <c r="O1501" s="24" t="s">
        <v>17</v>
      </c>
      <c r="P1501" s="23"/>
      <c r="Q1501" s="23"/>
      <c r="R1501" s="23"/>
      <c r="S1501" s="20"/>
      <c r="T1501" s="20" t="s">
        <v>18</v>
      </c>
      <c r="U1501" s="23"/>
      <c r="V1501" s="23"/>
      <c r="W1501" s="23"/>
      <c r="X1501" s="23"/>
      <c r="Y1501" s="24" t="s">
        <v>19</v>
      </c>
      <c r="Z1501" s="23"/>
      <c r="AA1501" s="23"/>
      <c r="AB1501" s="23"/>
      <c r="AC1501" s="24" t="s">
        <v>20</v>
      </c>
      <c r="AD1501" s="20"/>
      <c r="AE1501" s="20"/>
      <c r="AF1501" s="20"/>
      <c r="AG1501" s="20"/>
      <c r="AH1501" s="23"/>
      <c r="AI1501" s="24" t="s">
        <v>21</v>
      </c>
      <c r="AJ1501" s="23"/>
      <c r="AK1501" s="23"/>
      <c r="AL1501" s="20"/>
      <c r="AM1501" s="24" t="s">
        <v>31</v>
      </c>
      <c r="AN1501" s="20"/>
      <c r="AO1501" s="23"/>
      <c r="AP1501" s="23"/>
      <c r="AQ1501" s="23"/>
      <c r="AR1501" s="23"/>
      <c r="AS1501" s="24" t="s">
        <v>91</v>
      </c>
      <c r="AT1501" s="23"/>
      <c r="AU1501" s="23"/>
      <c r="AV1501" s="23"/>
      <c r="AW1501" s="24" t="s">
        <v>32</v>
      </c>
      <c r="AX1501" s="20"/>
      <c r="AY1501" s="20"/>
      <c r="AZ1501" s="20"/>
      <c r="BA1501" s="20"/>
      <c r="BB1501" s="23"/>
      <c r="BC1501" s="24" t="s">
        <v>22</v>
      </c>
      <c r="BD1501" s="23"/>
      <c r="BE1501" s="23"/>
      <c r="BF1501" s="23"/>
      <c r="BG1501" s="24" t="s">
        <v>33</v>
      </c>
      <c r="BH1501" s="20"/>
      <c r="BI1501" s="23"/>
      <c r="BJ1501" s="23"/>
      <c r="BK1501" s="23"/>
      <c r="BL1501" s="23"/>
      <c r="BM1501" s="24" t="s">
        <v>34</v>
      </c>
      <c r="BN1501" s="23"/>
      <c r="BO1501" s="23"/>
      <c r="BP1501" s="23"/>
      <c r="BQ1501" s="24" t="s">
        <v>89</v>
      </c>
      <c r="BR1501" s="20"/>
      <c r="BS1501" s="20"/>
      <c r="BT1501" s="20"/>
      <c r="BU1501" s="20"/>
      <c r="BV1501" s="23"/>
      <c r="BW1501" s="24" t="s">
        <v>35</v>
      </c>
      <c r="BX1501" s="23"/>
      <c r="BY1501" s="23"/>
      <c r="BZ1501" s="23"/>
      <c r="CA1501" s="24" t="s">
        <v>90</v>
      </c>
      <c r="CB1501" s="20"/>
      <c r="CC1501" s="23"/>
      <c r="CD1501" s="23"/>
      <c r="CE1501" s="23"/>
      <c r="CF1501" s="23"/>
      <c r="CG1501" s="24" t="s">
        <v>92</v>
      </c>
      <c r="CH1501" s="23"/>
      <c r="CI1501" s="23"/>
      <c r="CJ1501" s="23"/>
      <c r="CK1501" s="24" t="s">
        <v>36</v>
      </c>
      <c r="CL1501" s="24"/>
      <c r="CM1501" s="23"/>
      <c r="CN1501" s="23"/>
      <c r="CO1501" s="23"/>
      <c r="CP1501" s="23"/>
      <c r="CQ1501" s="24" t="s">
        <v>93</v>
      </c>
      <c r="CR1501" s="23"/>
      <c r="CS1501" s="23"/>
    </row>
    <row r="1502" spans="1:101" ht="18" customHeight="1" thickBot="1">
      <c r="A1502" s="23"/>
      <c r="B1502" s="33"/>
      <c r="C1502" s="23"/>
      <c r="D1502" s="7" t="s">
        <v>2</v>
      </c>
      <c r="E1502" s="8"/>
      <c r="F1502" s="8" t="s">
        <v>3</v>
      </c>
      <c r="G1502" s="9"/>
      <c r="H1502" s="10"/>
      <c r="I1502" s="7" t="s">
        <v>4</v>
      </c>
      <c r="J1502" s="8"/>
      <c r="K1502" s="8" t="s">
        <v>5</v>
      </c>
      <c r="L1502" s="9"/>
      <c r="M1502" s="23"/>
      <c r="N1502" s="251" t="s">
        <v>79</v>
      </c>
      <c r="O1502" s="252"/>
      <c r="P1502" s="253" t="s">
        <v>80</v>
      </c>
      <c r="Q1502" s="254"/>
      <c r="R1502" s="23"/>
      <c r="S1502" s="7" t="s">
        <v>11</v>
      </c>
      <c r="T1502" s="8"/>
      <c r="U1502" s="8" t="s">
        <v>12</v>
      </c>
      <c r="V1502" s="9"/>
      <c r="W1502" s="20"/>
      <c r="X1502" s="251" t="s">
        <v>79</v>
      </c>
      <c r="Y1502" s="252"/>
      <c r="Z1502" s="253" t="s">
        <v>80</v>
      </c>
      <c r="AA1502" s="254"/>
      <c r="AB1502" s="20"/>
      <c r="AC1502" s="7" t="s">
        <v>4</v>
      </c>
      <c r="AD1502" s="8"/>
      <c r="AE1502" s="8" t="s">
        <v>5</v>
      </c>
      <c r="AF1502" s="9"/>
      <c r="AG1502" s="20"/>
      <c r="AH1502" s="251" t="s">
        <v>0</v>
      </c>
      <c r="AI1502" s="252"/>
      <c r="AJ1502" s="253" t="s">
        <v>1</v>
      </c>
      <c r="AK1502" s="254"/>
      <c r="AL1502" s="20"/>
      <c r="AM1502" s="7" t="s">
        <v>11</v>
      </c>
      <c r="AN1502" s="8"/>
      <c r="AO1502" s="8" t="s">
        <v>12</v>
      </c>
      <c r="AP1502" s="9"/>
      <c r="AQ1502" s="23"/>
      <c r="AR1502" s="251" t="s">
        <v>0</v>
      </c>
      <c r="AS1502" s="252"/>
      <c r="AT1502" s="253" t="s">
        <v>1</v>
      </c>
      <c r="AU1502" s="254"/>
      <c r="AV1502" s="36"/>
      <c r="AW1502" s="7" t="s">
        <v>4</v>
      </c>
      <c r="AX1502" s="8"/>
      <c r="AY1502" s="8" t="s">
        <v>5</v>
      </c>
      <c r="AZ1502" s="9"/>
      <c r="BA1502" s="20"/>
      <c r="BB1502" s="251" t="s">
        <v>0</v>
      </c>
      <c r="BC1502" s="252"/>
      <c r="BD1502" s="253" t="s">
        <v>1</v>
      </c>
      <c r="BE1502" s="254"/>
      <c r="BF1502" s="36"/>
      <c r="BG1502" s="7" t="s">
        <v>11</v>
      </c>
      <c r="BH1502" s="8"/>
      <c r="BI1502" s="8" t="s">
        <v>12</v>
      </c>
      <c r="BJ1502" s="9"/>
      <c r="BK1502" s="36"/>
      <c r="BL1502" s="251" t="s">
        <v>0</v>
      </c>
      <c r="BM1502" s="252"/>
      <c r="BN1502" s="253" t="s">
        <v>1</v>
      </c>
      <c r="BO1502" s="254"/>
      <c r="BP1502" s="36"/>
      <c r="BQ1502" s="7" t="s">
        <v>4</v>
      </c>
      <c r="BR1502" s="8"/>
      <c r="BS1502" s="8" t="s">
        <v>5</v>
      </c>
      <c r="BT1502" s="9"/>
      <c r="BU1502" s="20"/>
      <c r="BV1502" s="251" t="s">
        <v>0</v>
      </c>
      <c r="BW1502" s="252"/>
      <c r="BX1502" s="253" t="s">
        <v>1</v>
      </c>
      <c r="BY1502" s="254"/>
      <c r="BZ1502" s="36"/>
      <c r="CA1502" s="7" t="s">
        <v>11</v>
      </c>
      <c r="CB1502" s="8"/>
      <c r="CC1502" s="8" t="s">
        <v>12</v>
      </c>
      <c r="CD1502" s="9"/>
      <c r="CE1502" s="36"/>
      <c r="CF1502" s="251" t="s">
        <v>0</v>
      </c>
      <c r="CG1502" s="252"/>
      <c r="CH1502" s="253" t="s">
        <v>1</v>
      </c>
      <c r="CI1502" s="254"/>
      <c r="CJ1502" s="23"/>
      <c r="CK1502" s="7" t="s">
        <v>23</v>
      </c>
      <c r="CL1502" s="8"/>
      <c r="CM1502" s="8" t="s">
        <v>24</v>
      </c>
      <c r="CN1502" s="9"/>
      <c r="CO1502" s="23"/>
      <c r="CP1502" s="251" t="s">
        <v>0</v>
      </c>
      <c r="CQ1502" s="252"/>
      <c r="CR1502" s="253" t="s">
        <v>1</v>
      </c>
      <c r="CS1502" s="254"/>
      <c r="CU1502" s="26" t="s">
        <v>25</v>
      </c>
      <c r="CW1502" s="50" t="s">
        <v>44</v>
      </c>
    </row>
    <row r="1503" spans="1:101" ht="18" customHeight="1" thickTop="1" thickBot="1">
      <c r="B1503" s="34">
        <v>1.99</v>
      </c>
      <c r="D1503" s="11">
        <v>1</v>
      </c>
      <c r="E1503" s="12">
        <v>0</v>
      </c>
      <c r="F1503" s="13">
        <v>0</v>
      </c>
      <c r="G1503" s="40">
        <f t="shared" ref="G1503" si="15896">-1/($E$4*$B1503)</f>
        <v>-0.52790478287012332</v>
      </c>
      <c r="H1503" s="10"/>
      <c r="I1503" s="11">
        <v>1</v>
      </c>
      <c r="J1503" s="12">
        <v>0</v>
      </c>
      <c r="K1503" s="13">
        <v>0</v>
      </c>
      <c r="L1503" s="14">
        <v>0</v>
      </c>
      <c r="N1503" s="1">
        <f t="shared" ref="N1503" si="15897">D1503*I1503+F1503*I1506-E1503*J1503-G1503*J1506</f>
        <v>0.6122222111359874</v>
      </c>
      <c r="O1503" s="4">
        <f t="shared" ref="O1503" si="15898">(D1503*J1503+E1503*I1503+F1503*J1506+G1503*I1506)</f>
        <v>0</v>
      </c>
      <c r="P1503" s="2">
        <f t="shared" ref="P1503" si="15899">D1503*K1503+F1503*K1506-E1503*L1503-G1503*L1506</f>
        <v>0</v>
      </c>
      <c r="Q1503" s="3">
        <f t="shared" ref="Q1503" si="15900">(D1503*L1503+E1503*K1503+F1503*L1506+G1503*K1506)</f>
        <v>-0.52790478287012332</v>
      </c>
      <c r="S1503" s="11">
        <v>1</v>
      </c>
      <c r="T1503" s="12">
        <v>0</v>
      </c>
      <c r="U1503" s="13">
        <v>0</v>
      </c>
      <c r="V1503" s="40">
        <f t="shared" ref="V1503" si="15901">-1/($T$4*$B1503)</f>
        <v>-1.008656288265898</v>
      </c>
      <c r="W1503" s="20"/>
      <c r="X1503" s="1">
        <f t="shared" ref="X1503" si="15902">N1503*S1503+P1503*S1506-O1503*T1503-Q1503*T1506</f>
        <v>0.6122222111359874</v>
      </c>
      <c r="Y1503" s="4">
        <f t="shared" ref="Y1503" si="15903">(N1503*T1503+O1503*S1503+P1503*T1506+Q1503*S1506)</f>
        <v>0</v>
      </c>
      <c r="Z1503" s="2">
        <f t="shared" ref="Z1503" si="15904">N1503*U1503+P1503*U1506-O1503*V1503-Q1503*V1506</f>
        <v>0</v>
      </c>
      <c r="AA1503" s="3">
        <f t="shared" ref="AA1503" si="15905">(N1503*V1503+O1503*U1503+P1503*V1506+Q1503*U1506)</f>
        <v>-1.1454265659484895</v>
      </c>
      <c r="AB1503" s="20"/>
      <c r="AC1503" s="11">
        <v>1</v>
      </c>
      <c r="AD1503" s="12">
        <v>0</v>
      </c>
      <c r="AE1503" s="13">
        <v>0</v>
      </c>
      <c r="AF1503" s="14">
        <v>0</v>
      </c>
      <c r="AG1503" s="20"/>
      <c r="AH1503" s="1">
        <f t="shared" ref="AH1503" si="15906">X1503*AC1503+Z1503*AC1506-Y1503*AD1503-AA1503*AD1506</f>
        <v>-0.34901900324292912</v>
      </c>
      <c r="AI1503" s="4">
        <f t="shared" ref="AI1503" si="15907">(X1503*AD1503+Y1503*AC1503+Z1503*AD1506+AA1503*AC1506)</f>
        <v>0</v>
      </c>
      <c r="AJ1503" s="2">
        <f t="shared" ref="AJ1503" si="15908">X1503*AE1503+Z1503*AE1506-Y1503*AF1503-AA1503*AF1506</f>
        <v>0</v>
      </c>
      <c r="AK1503" s="3">
        <f t="shared" ref="AK1503" si="15909">(X1503*AF1503+Y1503*AE1503+Z1503*AF1506+AA1503*AE1506)</f>
        <v>-1.1454265659484895</v>
      </c>
      <c r="AL1503" s="20"/>
      <c r="AM1503" s="11">
        <v>1</v>
      </c>
      <c r="AN1503" s="12">
        <v>0</v>
      </c>
      <c r="AO1503" s="13">
        <v>0</v>
      </c>
      <c r="AP1503" s="40">
        <f t="shared" ref="AP1503" si="15910">-1/($AN$4*$B1503)</f>
        <v>-1.0482114368253448</v>
      </c>
      <c r="AR1503" s="1">
        <f t="shared" ref="AR1503" si="15911">AH1503*AM1503+AJ1503*AM1506-AI1503*AN1503-AK1503*AN1506</f>
        <v>-0.34901900324292912</v>
      </c>
      <c r="AS1503" s="4">
        <f t="shared" ref="AS1503" si="15912">(AH1503*AN1503+AI1503*AM1503+AJ1503*AN1506+AK1503*AM1506)</f>
        <v>0</v>
      </c>
      <c r="AT1503" s="2">
        <f t="shared" ref="AT1503" si="15913">AH1503*AO1503+AJ1503*AO1506-AI1503*AP1503-AK1503*AP1506</f>
        <v>0</v>
      </c>
      <c r="AU1503" s="3">
        <f t="shared" ref="AU1503" si="15914">(AH1503*AP1503+AI1503*AO1503+AJ1503*AP1506+AK1503*AO1506)</f>
        <v>-0.77958085507986907</v>
      </c>
      <c r="AV1503" s="20"/>
      <c r="AW1503" s="11">
        <v>1</v>
      </c>
      <c r="AX1503" s="12">
        <v>0</v>
      </c>
      <c r="AY1503" s="13">
        <v>0</v>
      </c>
      <c r="AZ1503" s="14">
        <v>0</v>
      </c>
      <c r="BA1503" s="20"/>
      <c r="BB1503" s="1">
        <f t="shared" ref="BB1503" si="15915">AR1503*AW1503+AT1503*AW1506-AS1503*AX1503-AU1503*AX1506</f>
        <v>-1.0032427397275141</v>
      </c>
      <c r="BC1503" s="4">
        <f t="shared" ref="BC1503" si="15916">(AR1503*AX1503+AS1503*AW1503+AT1503*AX1506+AU1503*AW1506)</f>
        <v>0</v>
      </c>
      <c r="BD1503" s="2">
        <f t="shared" ref="BD1503" si="15917">AR1503*AY1503+AT1503*AY1506-AS1503*AZ1503-AU1503*AZ1506</f>
        <v>0</v>
      </c>
      <c r="BE1503" s="3">
        <f t="shared" ref="BE1503" si="15918">(AR1503*AZ1503+AS1503*AY1503+AT1503*AZ1506+AU1503*AY1506)</f>
        <v>-0.77958085507986907</v>
      </c>
      <c r="BF1503" s="20"/>
      <c r="BG1503" s="11">
        <v>1</v>
      </c>
      <c r="BH1503" s="12">
        <v>0</v>
      </c>
      <c r="BI1503" s="13">
        <v>0</v>
      </c>
      <c r="BJ1503" s="40">
        <f t="shared" ref="BJ1503" si="15919">-1/($BH$4*$B1503)</f>
        <v>-1.008656288265898</v>
      </c>
      <c r="BK1503" s="20"/>
      <c r="BL1503" s="1">
        <f t="shared" ref="BL1503" si="15920">BB1503*BG1503+BD1503*BG1506-BC1503*BH1503-BE1503*BH1506</f>
        <v>-1.0032427397275141</v>
      </c>
      <c r="BM1503" s="4">
        <f t="shared" ref="BM1503" si="15921">(BB1503*BH1503+BC1503*BG1503+BD1503*BH1506+BE1503*BG1506)</f>
        <v>0</v>
      </c>
      <c r="BN1503" s="2">
        <f t="shared" ref="BN1503" si="15922">BB1503*BI1503+BD1503*BI1506-BC1503*BJ1503-BE1503*BJ1506</f>
        <v>0</v>
      </c>
      <c r="BO1503" s="3">
        <f t="shared" ref="BO1503" si="15923">(BB1503*BJ1503+BC1503*BI1503+BD1503*BJ1506+BE1503*BI1506)</f>
        <v>0.23234624300339579</v>
      </c>
      <c r="BP1503" s="20"/>
      <c r="BQ1503" s="11">
        <v>1</v>
      </c>
      <c r="BR1503" s="12">
        <v>0</v>
      </c>
      <c r="BS1503" s="13">
        <v>0</v>
      </c>
      <c r="BT1503" s="14">
        <v>0</v>
      </c>
      <c r="BU1503" s="20"/>
      <c r="BV1503" s="1">
        <f t="shared" ref="BV1503" si="15924">BL1503*BQ1503+BN1503*BQ1506-BM1503*BR1503-BO1503*BR1506</f>
        <v>-0.83257046077435348</v>
      </c>
      <c r="BW1503" s="4">
        <f t="shared" ref="BW1503" si="15925">(BL1503*BR1503+BM1503*BQ1503+BN1503*BR1506+BO1503*BQ1506)</f>
        <v>0</v>
      </c>
      <c r="BX1503" s="2">
        <f t="shared" ref="BX1503" si="15926">BL1503*BS1503+BN1503*BS1506-BM1503*BT1503-BO1503*BT1506</f>
        <v>0</v>
      </c>
      <c r="BY1503" s="3">
        <f t="shared" ref="BY1503" si="15927">(BL1503*BT1503+BM1503*BS1503+BN1503*BT1506+BO1503*BS1506)</f>
        <v>0.23234624300339579</v>
      </c>
      <c r="BZ1503" s="20"/>
      <c r="CA1503" s="11">
        <v>1</v>
      </c>
      <c r="CB1503" s="12">
        <v>0</v>
      </c>
      <c r="CC1503" s="13">
        <v>0</v>
      </c>
      <c r="CD1503" s="40">
        <f t="shared" ref="CD1503" si="15928">-1/($CB$4*$B1503)</f>
        <v>-0.52790478287012332</v>
      </c>
      <c r="CE1503" s="20"/>
      <c r="CF1503" s="1">
        <f t="shared" ref="CF1503" si="15929">BV1503*CA1503+BX1503*CA1506-BW1503*CB1503-BY1503*CB1506</f>
        <v>-0.83257046077435348</v>
      </c>
      <c r="CG1503" s="4">
        <f t="shared" ref="CG1503" si="15930">(BV1503*CB1503+BW1503*CA1503+BX1503*CB1506+BY1503*CA1506)</f>
        <v>0</v>
      </c>
      <c r="CH1503" s="2">
        <f t="shared" ref="CH1503" si="15931">BV1503*CC1503+BX1503*CC1506-BW1503*CD1503-BY1503*CD1506</f>
        <v>0</v>
      </c>
      <c r="CI1503" s="3">
        <f t="shared" ref="CI1503" si="15932">(BV1503*CD1503+BW1503*CC1503+BX1503*CD1506+BY1503*CC1506)</f>
        <v>0.67186417132255938</v>
      </c>
      <c r="CJ1503" s="28"/>
      <c r="CK1503" s="11">
        <v>1</v>
      </c>
      <c r="CL1503" s="12">
        <v>0</v>
      </c>
      <c r="CM1503" s="13">
        <v>0</v>
      </c>
      <c r="CN1503" s="14">
        <v>0</v>
      </c>
      <c r="CP1503" s="1">
        <f t="shared" ref="CP1503" si="15933">CF1503*CK1503+CH1503*CK1506-CG1503*CL1503-CI1503*CL1506</f>
        <v>-0.83257046077435348</v>
      </c>
      <c r="CQ1503" s="4">
        <f t="shared" ref="CQ1503" si="15934">(CF1503*CL1503+CG1503*CK1503+CH1503*CL1506+CI1503*CK1506)</f>
        <v>0.67186417132255938</v>
      </c>
      <c r="CR1503" s="2">
        <f t="shared" ref="CR1503" si="15935">CF1503*CM1503+CH1503*CM1506-CG1503*CN1503-CI1503*CN1506</f>
        <v>0</v>
      </c>
      <c r="CS1503" s="3">
        <f t="shared" ref="CS1503" si="15936">(CF1503*CN1503+CG1503*CM1503+CH1503*CN1506+CI1503*CM1506)</f>
        <v>0.67186417132255938</v>
      </c>
      <c r="CU1503" s="29">
        <f t="shared" ref="CU1503" si="15937">20*LOG(((1+$CL$4)/$CL$4)/((CP1503+CP1506)^2+(CQ1503+CQ1506)^2)^0.5)</f>
        <v>-4.9985759385369907E-2</v>
      </c>
      <c r="CW1503" s="51">
        <f t="shared" ref="CW1503" si="15938">((CP1503^2+CQ1503^2)^0.5)/((CP1506^2+CQ1506^2)^0.5)</f>
        <v>1.1266369563396958</v>
      </c>
    </row>
    <row r="1504" spans="1:101" ht="18" customHeight="1" thickBot="1">
      <c r="D1504" s="11"/>
      <c r="E1504" s="13"/>
      <c r="F1504" s="13"/>
      <c r="G1504" s="15"/>
      <c r="H1504" s="10"/>
      <c r="I1504" s="11"/>
      <c r="J1504" s="13"/>
      <c r="K1504" s="13"/>
      <c r="L1504" s="15"/>
      <c r="N1504" s="5"/>
      <c r="Q1504" s="6"/>
      <c r="S1504" s="11"/>
      <c r="T1504" s="13"/>
      <c r="U1504" s="13"/>
      <c r="V1504" s="15"/>
      <c r="W1504" s="20"/>
      <c r="X1504" s="5"/>
      <c r="AA1504" s="6"/>
      <c r="AB1504" s="20"/>
      <c r="AC1504" s="11"/>
      <c r="AD1504" s="13"/>
      <c r="AE1504" s="13"/>
      <c r="AF1504" s="15"/>
      <c r="AG1504" s="20"/>
      <c r="AH1504" s="5"/>
      <c r="AK1504" s="6"/>
      <c r="AL1504" s="20"/>
      <c r="AM1504" s="11"/>
      <c r="AN1504" s="13"/>
      <c r="AO1504" s="13"/>
      <c r="AP1504" s="15"/>
      <c r="AR1504" s="5"/>
      <c r="AU1504" s="6"/>
      <c r="AW1504" s="11"/>
      <c r="AX1504" s="13"/>
      <c r="AY1504" s="13"/>
      <c r="AZ1504" s="15"/>
      <c r="BA1504" s="20"/>
      <c r="BB1504" s="5"/>
      <c r="BE1504" s="6"/>
      <c r="BG1504" s="11"/>
      <c r="BH1504" s="13"/>
      <c r="BI1504" s="13"/>
      <c r="BJ1504" s="15"/>
      <c r="BL1504" s="5"/>
      <c r="BO1504" s="6"/>
      <c r="BQ1504" s="11"/>
      <c r="BR1504" s="13"/>
      <c r="BS1504" s="13"/>
      <c r="BT1504" s="15"/>
      <c r="BU1504" s="20"/>
      <c r="BV1504" s="5"/>
      <c r="BY1504" s="6"/>
      <c r="CA1504" s="11"/>
      <c r="CB1504" s="13"/>
      <c r="CC1504" s="13"/>
      <c r="CD1504" s="15"/>
      <c r="CF1504" s="5"/>
      <c r="CI1504" s="6"/>
      <c r="CK1504" s="11"/>
      <c r="CL1504" s="13"/>
      <c r="CM1504" s="13"/>
      <c r="CN1504" s="15"/>
      <c r="CP1504" s="5"/>
      <c r="CS1504" s="6"/>
      <c r="CW1504" s="52"/>
    </row>
    <row r="1505" spans="1:101" ht="18" customHeight="1" thickBot="1">
      <c r="D1505" s="11" t="s">
        <v>6</v>
      </c>
      <c r="E1505" s="13"/>
      <c r="F1505" s="13" t="s">
        <v>7</v>
      </c>
      <c r="G1505" s="15"/>
      <c r="H1505" s="10"/>
      <c r="I1505" s="11" t="s">
        <v>8</v>
      </c>
      <c r="J1505" s="13"/>
      <c r="K1505" s="13" t="s">
        <v>9</v>
      </c>
      <c r="L1505" s="15"/>
      <c r="N1505" s="251" t="s">
        <v>26</v>
      </c>
      <c r="O1505" s="252"/>
      <c r="P1505" s="253" t="s">
        <v>27</v>
      </c>
      <c r="Q1505" s="254"/>
      <c r="S1505" s="11" t="s">
        <v>13</v>
      </c>
      <c r="T1505" s="13"/>
      <c r="U1505" s="13" t="s">
        <v>14</v>
      </c>
      <c r="V1505" s="15"/>
      <c r="W1505" s="20"/>
      <c r="X1505" s="251" t="s">
        <v>26</v>
      </c>
      <c r="Y1505" s="252"/>
      <c r="Z1505" s="253" t="s">
        <v>27</v>
      </c>
      <c r="AA1505" s="254"/>
      <c r="AB1505" s="20"/>
      <c r="AC1505" s="11" t="s">
        <v>8</v>
      </c>
      <c r="AD1505" s="13"/>
      <c r="AE1505" s="13" t="s">
        <v>9</v>
      </c>
      <c r="AF1505" s="15"/>
      <c r="AG1505" s="20"/>
      <c r="AH1505" s="251" t="s">
        <v>26</v>
      </c>
      <c r="AI1505" s="252"/>
      <c r="AJ1505" s="253" t="s">
        <v>27</v>
      </c>
      <c r="AK1505" s="254"/>
      <c r="AL1505" s="20"/>
      <c r="AM1505" s="11" t="s">
        <v>13</v>
      </c>
      <c r="AN1505" s="13"/>
      <c r="AO1505" s="13" t="s">
        <v>14</v>
      </c>
      <c r="AP1505" s="15"/>
      <c r="AR1505" s="251" t="s">
        <v>26</v>
      </c>
      <c r="AS1505" s="252"/>
      <c r="AT1505" s="253" t="s">
        <v>27</v>
      </c>
      <c r="AU1505" s="254"/>
      <c r="AV1505" s="36"/>
      <c r="AW1505" s="11" t="s">
        <v>8</v>
      </c>
      <c r="AX1505" s="13"/>
      <c r="AY1505" s="13" t="s">
        <v>9</v>
      </c>
      <c r="AZ1505" s="15"/>
      <c r="BA1505" s="20"/>
      <c r="BB1505" s="251" t="s">
        <v>26</v>
      </c>
      <c r="BC1505" s="252"/>
      <c r="BD1505" s="253" t="s">
        <v>27</v>
      </c>
      <c r="BE1505" s="254"/>
      <c r="BF1505" s="36"/>
      <c r="BG1505" s="11" t="s">
        <v>13</v>
      </c>
      <c r="BH1505" s="13"/>
      <c r="BI1505" s="13" t="s">
        <v>14</v>
      </c>
      <c r="BJ1505" s="15"/>
      <c r="BK1505" s="36"/>
      <c r="BL1505" s="251" t="s">
        <v>26</v>
      </c>
      <c r="BM1505" s="252"/>
      <c r="BN1505" s="253" t="s">
        <v>27</v>
      </c>
      <c r="BO1505" s="254"/>
      <c r="BP1505" s="36"/>
      <c r="BQ1505" s="11" t="s">
        <v>8</v>
      </c>
      <c r="BR1505" s="13"/>
      <c r="BS1505" s="13" t="s">
        <v>9</v>
      </c>
      <c r="BT1505" s="15"/>
      <c r="BU1505" s="20"/>
      <c r="BV1505" s="251" t="s">
        <v>26</v>
      </c>
      <c r="BW1505" s="252"/>
      <c r="BX1505" s="253" t="s">
        <v>27</v>
      </c>
      <c r="BY1505" s="254"/>
      <c r="BZ1505" s="36"/>
      <c r="CA1505" s="11" t="s">
        <v>13</v>
      </c>
      <c r="CB1505" s="13"/>
      <c r="CC1505" s="13" t="s">
        <v>14</v>
      </c>
      <c r="CD1505" s="15"/>
      <c r="CE1505" s="36"/>
      <c r="CF1505" s="251" t="s">
        <v>26</v>
      </c>
      <c r="CG1505" s="252"/>
      <c r="CH1505" s="253" t="s">
        <v>27</v>
      </c>
      <c r="CI1505" s="254"/>
      <c r="CK1505" s="11" t="s">
        <v>28</v>
      </c>
      <c r="CL1505" s="13"/>
      <c r="CM1505" s="13" t="s">
        <v>29</v>
      </c>
      <c r="CN1505" s="15"/>
      <c r="CP1505" s="251" t="s">
        <v>26</v>
      </c>
      <c r="CQ1505" s="252"/>
      <c r="CR1505" s="253" t="s">
        <v>27</v>
      </c>
      <c r="CS1505" s="254"/>
      <c r="CU1505" s="38" t="s">
        <v>37</v>
      </c>
      <c r="CW1505" s="53" t="s">
        <v>45</v>
      </c>
    </row>
    <row r="1506" spans="1:101" ht="18" customHeight="1" thickTop="1" thickBot="1">
      <c r="D1506" s="16">
        <v>0</v>
      </c>
      <c r="E1506" s="17">
        <v>0</v>
      </c>
      <c r="F1506" s="18">
        <v>1</v>
      </c>
      <c r="G1506" s="19">
        <v>0</v>
      </c>
      <c r="H1506" s="10"/>
      <c r="I1506" s="16">
        <v>0</v>
      </c>
      <c r="J1506" s="17">
        <f t="shared" ref="J1506" si="15939">-1/($J$4*$B1503)</f>
        <v>-0.73456009766711061</v>
      </c>
      <c r="K1506" s="18">
        <v>1</v>
      </c>
      <c r="L1506" s="19">
        <v>0</v>
      </c>
      <c r="N1506" s="1">
        <f t="shared" ref="N1506" si="15940">D1506*I1503+F1506*I1506-E1506*J1503-G1506*J1506</f>
        <v>0</v>
      </c>
      <c r="O1506" s="4">
        <f t="shared" ref="O1506" si="15941">(D1506*J1503+E1506*I1503+F1506*J1506+G1506*I1506)</f>
        <v>-0.73456009766711061</v>
      </c>
      <c r="P1506" s="2">
        <f t="shared" ref="P1506" si="15942">D1506*K1503+F1506*K1506-E1506*L1503-G1506*L1506</f>
        <v>1</v>
      </c>
      <c r="Q1506" s="3">
        <f t="shared" ref="Q1506" si="15943">(D1506*L1503+E1506*K1503+F1506*L1506+G1506*K1506)</f>
        <v>0</v>
      </c>
      <c r="S1506" s="16">
        <v>0</v>
      </c>
      <c r="T1506" s="17">
        <v>0</v>
      </c>
      <c r="U1506" s="18">
        <v>1</v>
      </c>
      <c r="V1506" s="19">
        <v>0</v>
      </c>
      <c r="W1506" s="20"/>
      <c r="X1506" s="1">
        <f t="shared" ref="X1506" si="15944">N1506*S1503+P1506*S1506-O1506*T1503-Q1506*T1506</f>
        <v>0</v>
      </c>
      <c r="Y1506" s="4">
        <f t="shared" ref="Y1506" si="15945">(N1506*T1503+O1506*S1503+P1506*T1506+Q1506*S1506)</f>
        <v>-0.73456009766711061</v>
      </c>
      <c r="Z1506" s="2">
        <f t="shared" ref="Z1506" si="15946">N1506*U1503+P1506*U1506-O1506*V1503-Q1506*V1506</f>
        <v>0.25908133837885661</v>
      </c>
      <c r="AA1506" s="3">
        <f t="shared" ref="AA1506" si="15947">(N1506*V1503+O1506*U1503+P1506*V1506+Q1506*U1506)</f>
        <v>0</v>
      </c>
      <c r="AB1506" s="20"/>
      <c r="AC1506" s="16">
        <v>0</v>
      </c>
      <c r="AD1506" s="17">
        <f t="shared" ref="AD1506" si="15948">-1/($AD$4*$B1503)</f>
        <v>-0.83919933669684432</v>
      </c>
      <c r="AE1506" s="18">
        <v>1</v>
      </c>
      <c r="AF1506" s="19">
        <v>0</v>
      </c>
      <c r="AG1506" s="20"/>
      <c r="AH1506" s="1">
        <f t="shared" ref="AH1506" si="15949">X1506*AC1503+Z1506*AC1506-Y1506*AD1503-AA1506*AD1506</f>
        <v>0</v>
      </c>
      <c r="AI1506" s="4">
        <f t="shared" ref="AI1506" si="15950">(X1506*AD1503+Y1506*AC1503+Z1506*AD1506+AA1506*AC1506)</f>
        <v>-0.95198098498517769</v>
      </c>
      <c r="AJ1506" s="2">
        <f t="shared" ref="AJ1506" si="15951">X1506*AE1503+Z1506*AE1506-Y1506*AF1503-AA1506*AF1506</f>
        <v>0.25908133837885661</v>
      </c>
      <c r="AK1506" s="3">
        <f t="shared" ref="AK1506" si="15952">(X1506*AF1503+Y1506*AE1503+Z1506*AF1506+AA1506*AE1506)</f>
        <v>0</v>
      </c>
      <c r="AL1506" s="20"/>
      <c r="AM1506" s="16">
        <v>0</v>
      </c>
      <c r="AN1506" s="17">
        <v>0</v>
      </c>
      <c r="AO1506" s="18">
        <v>1</v>
      </c>
      <c r="AP1506" s="19">
        <v>0</v>
      </c>
      <c r="AR1506" s="1">
        <f t="shared" ref="AR1506" si="15953">AH1506*AM1503+AJ1506*AM1506-AI1506*AN1503-AK1506*AN1506</f>
        <v>0</v>
      </c>
      <c r="AS1506" s="4">
        <f t="shared" ref="AS1506" si="15954">(AH1506*AN1503+AI1506*AM1503+AJ1506*AN1506+AK1506*AM1506)</f>
        <v>-0.95198098498517769</v>
      </c>
      <c r="AT1506" s="2">
        <f t="shared" ref="AT1506" si="15955">AH1506*AO1503+AJ1506*AO1506-AI1506*AP1503-AK1506*AP1506</f>
        <v>-0.73879601772286352</v>
      </c>
      <c r="AU1506" s="3">
        <f t="shared" ref="AU1506" si="15956">(AH1506*AP1503+AI1506*AO1503+AJ1506*AP1506+AK1506*AO1506)</f>
        <v>0</v>
      </c>
      <c r="AV1506" s="20"/>
      <c r="AW1506" s="16">
        <v>0</v>
      </c>
      <c r="AX1506" s="17">
        <f t="shared" ref="AX1506" si="15957">-1/($AX$4*$B1503)</f>
        <v>-0.83919933669684432</v>
      </c>
      <c r="AY1506" s="18">
        <v>1</v>
      </c>
      <c r="AZ1506" s="19">
        <v>0</v>
      </c>
      <c r="BA1506" s="20"/>
      <c r="BB1506" s="1">
        <f t="shared" ref="BB1506" si="15958">AR1506*AW1503+AT1506*AW1506-AS1506*AX1503-AU1506*AX1506</f>
        <v>0</v>
      </c>
      <c r="BC1506" s="4">
        <f t="shared" ref="BC1506" si="15959">(AR1506*AX1503+AS1506*AW1503+AT1506*AX1506+AU1506*AW1506)</f>
        <v>-0.33198385695788057</v>
      </c>
      <c r="BD1506" s="2">
        <f t="shared" ref="BD1506" si="15960">AR1506*AY1503+AT1506*AY1506-AS1506*AZ1503-AU1506*AZ1506</f>
        <v>-0.73879601772286352</v>
      </c>
      <c r="BE1506" s="3">
        <f t="shared" ref="BE1506" si="15961">(AR1506*AZ1503+AS1506*AY1503+AT1506*AZ1506+AU1506*AY1506)</f>
        <v>0</v>
      </c>
      <c r="BF1506" s="20"/>
      <c r="BG1506" s="16">
        <v>0</v>
      </c>
      <c r="BH1506" s="17">
        <v>0</v>
      </c>
      <c r="BI1506" s="18">
        <v>1</v>
      </c>
      <c r="BJ1506" s="19">
        <v>0</v>
      </c>
      <c r="BK1506" s="20"/>
      <c r="BL1506" s="1">
        <f t="shared" ref="BL1506" si="15962">BB1506*BG1503+BD1506*BG1506-BC1506*BH1503-BE1506*BH1506</f>
        <v>0</v>
      </c>
      <c r="BM1506" s="4">
        <f t="shared" ref="BM1506" si="15963">(BB1506*BH1503+BC1506*BG1503+BD1506*BH1506+BE1506*BG1506)</f>
        <v>-0.33198385695788057</v>
      </c>
      <c r="BN1506" s="2">
        <f t="shared" ref="BN1506" si="15964">BB1506*BI1503+BD1506*BI1506-BC1506*BJ1503-BE1506*BJ1506</f>
        <v>-1.0736536226461961</v>
      </c>
      <c r="BO1506" s="3">
        <f t="shared" ref="BO1506" si="15965">(BB1506*BJ1503+BC1506*BI1503+BD1506*BJ1506+BE1506*BI1506)</f>
        <v>0</v>
      </c>
      <c r="BP1506" s="20"/>
      <c r="BQ1506" s="16">
        <v>0</v>
      </c>
      <c r="BR1506" s="17">
        <f t="shared" ref="BR1506" si="15966">-1/($BR$4*$B1503)</f>
        <v>-0.73456009766711061</v>
      </c>
      <c r="BS1506" s="18">
        <v>1</v>
      </c>
      <c r="BT1506" s="19">
        <v>0</v>
      </c>
      <c r="BU1506" s="20"/>
      <c r="BV1506" s="1">
        <f t="shared" ref="BV1506" si="15967">BL1506*BQ1503+BN1506*BQ1506-BM1506*BR1503-BO1506*BR1506</f>
        <v>0</v>
      </c>
      <c r="BW1506" s="4">
        <f t="shared" ref="BW1506" si="15968">(BL1506*BR1503+BM1506*BQ1503+BN1506*BR1506+BO1506*BQ1506)</f>
        <v>0.45667925295375633</v>
      </c>
      <c r="BX1506" s="2">
        <f t="shared" ref="BX1506" si="15969">BL1506*BS1503+BN1506*BS1506-BM1506*BT1503-BO1506*BT1506</f>
        <v>-1.0736536226461961</v>
      </c>
      <c r="BY1506" s="3">
        <f t="shared" ref="BY1506" si="15970">(BL1506*BT1503+BM1506*BS1503+BN1506*BT1506+BO1506*BS1506)</f>
        <v>0</v>
      </c>
      <c r="BZ1506" s="20"/>
      <c r="CA1506" s="16">
        <v>0</v>
      </c>
      <c r="CB1506" s="17">
        <v>0</v>
      </c>
      <c r="CC1506" s="18">
        <v>1</v>
      </c>
      <c r="CD1506" s="19">
        <v>0</v>
      </c>
      <c r="CE1506" s="20"/>
      <c r="CF1506" s="1">
        <f t="shared" ref="CF1506" si="15971">BV1506*CA1503+BX1506*CA1506-BW1506*CB1503-BY1506*CB1506</f>
        <v>0</v>
      </c>
      <c r="CG1506" s="4">
        <f t="shared" ref="CG1506" si="15972">(BV1506*CB1503+BW1506*CA1503+BX1506*CB1506+BY1506*CA1506)</f>
        <v>0.45667925295375633</v>
      </c>
      <c r="CH1506" s="2">
        <f t="shared" ref="CH1506" si="15973">BV1506*CC1503+BX1506*CC1506-BW1506*CD1503-BY1506*CD1506</f>
        <v>-0.83257046077435326</v>
      </c>
      <c r="CI1506" s="3">
        <f t="shared" ref="CI1506" si="15974">(BV1506*CD1503+BW1506*CC1503+BX1506*CD1506+BY1506*CC1506)</f>
        <v>0</v>
      </c>
      <c r="CK1506" s="16">
        <f t="shared" ref="CK1506" si="15975">1/$CL$4</f>
        <v>1</v>
      </c>
      <c r="CL1506" s="17">
        <v>0</v>
      </c>
      <c r="CM1506" s="18">
        <v>1</v>
      </c>
      <c r="CN1506" s="19">
        <v>0</v>
      </c>
      <c r="CP1506" s="1">
        <f t="shared" ref="CP1506" si="15976">CF1506*CK1503+CH1506*CK1506-CG1506*CL1503-CI1506*CL1506</f>
        <v>-0.83257046077435326</v>
      </c>
      <c r="CQ1506" s="4">
        <f t="shared" ref="CQ1506" si="15977">(CF1506*CL1503+CG1506*CK1503+CH1506*CL1506+CI1506*CK1506)</f>
        <v>0.45667925295375633</v>
      </c>
      <c r="CR1506" s="2">
        <f t="shared" ref="CR1506" si="15978">CF1506*CM1503+CH1506*CM1506-CG1506*CN1503-CI1506*CN1506</f>
        <v>-0.83257046077435326</v>
      </c>
      <c r="CS1506" s="3">
        <f t="shared" ref="CS1506" si="15979">(CF1506*CN1503+CG1506*CM1503+CH1506*CN1506+CI1506*CM1506)</f>
        <v>0</v>
      </c>
      <c r="CU1506" s="39">
        <f t="shared" ref="CU1506" si="15980">(180/PI())*ATAN(-1*(CQ1503/CP1503))</f>
        <v>38.902688239834191</v>
      </c>
      <c r="CW1506" s="54">
        <f t="shared" ref="CW1506" si="15981">20*LOG(((1-(10^(CU1503/20)^2)*(1-((1-CW1503)/(1+CW1503))^2))^0.5))</f>
        <v>-18.253864589779866</v>
      </c>
    </row>
    <row r="1507" spans="1:101" ht="18" customHeight="1">
      <c r="E1507" s="20"/>
      <c r="F1507" s="20"/>
      <c r="G1507" s="20"/>
      <c r="H1507" s="20"/>
      <c r="I1507" s="20"/>
      <c r="J1507" s="20"/>
      <c r="K1507" s="20"/>
      <c r="L1507" s="20"/>
      <c r="M1507" s="20"/>
      <c r="N1507" s="20"/>
      <c r="O1507" s="20"/>
      <c r="P1507" s="20"/>
      <c r="Q1507" s="20"/>
      <c r="R1507" s="20"/>
      <c r="S1507" s="20"/>
      <c r="T1507" s="20"/>
      <c r="U1507" s="20"/>
      <c r="V1507" s="20"/>
      <c r="W1507" s="20"/>
      <c r="X1507" s="20"/>
      <c r="Y1507" s="20"/>
      <c r="Z1507" s="20"/>
      <c r="AA1507" s="20"/>
      <c r="AB1507" s="30"/>
      <c r="AC1507" s="20"/>
      <c r="AD1507" s="20"/>
      <c r="AE1507" s="20"/>
      <c r="AF1507" s="20"/>
      <c r="AG1507" s="20"/>
      <c r="AH1507" s="20"/>
      <c r="AI1507" s="20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  <c r="BA1507" s="20"/>
      <c r="BB1507" s="20"/>
      <c r="BC1507" s="20"/>
      <c r="BD1507" s="20"/>
      <c r="BE1507" s="20"/>
      <c r="BF1507" s="20"/>
      <c r="BG1507" s="20"/>
      <c r="BH1507" s="20"/>
      <c r="BI1507" s="20"/>
      <c r="BJ1507" s="20"/>
      <c r="BK1507" s="20"/>
      <c r="BL1507" s="20"/>
      <c r="BM1507" s="20"/>
      <c r="BN1507" s="20"/>
      <c r="BO1507" s="20"/>
      <c r="BP1507" s="20"/>
      <c r="BQ1507" s="20"/>
      <c r="BR1507" s="20"/>
      <c r="BS1507" s="20"/>
      <c r="BT1507" s="20"/>
      <c r="BU1507" s="20"/>
      <c r="BV1507" s="20"/>
      <c r="BW1507" s="20"/>
      <c r="BX1507" s="20"/>
      <c r="BY1507" s="20"/>
      <c r="BZ1507" s="20"/>
      <c r="CA1507" s="20"/>
      <c r="CB1507" s="20"/>
      <c r="CC1507" s="20"/>
      <c r="CD1507" s="20"/>
      <c r="CE1507" s="20"/>
      <c r="CF1507" s="20"/>
      <c r="CG1507" s="20"/>
      <c r="CH1507" s="20"/>
      <c r="CI1507" s="20"/>
      <c r="CJ1507" s="20"/>
      <c r="CK1507" s="20"/>
      <c r="CL1507" s="20"/>
    </row>
    <row r="1508" spans="1:101" ht="18" customHeight="1"/>
    <row r="1509" spans="1:101" ht="18" customHeight="1" thickBot="1">
      <c r="A1509" s="23"/>
      <c r="B1509" s="23"/>
      <c r="C1509" s="23"/>
      <c r="D1509" s="20" t="s">
        <v>15</v>
      </c>
      <c r="E1509" s="20"/>
      <c r="F1509" s="20"/>
      <c r="G1509" s="20"/>
      <c r="H1509" s="20"/>
      <c r="I1509" s="20" t="s">
        <v>16</v>
      </c>
      <c r="J1509" s="20"/>
      <c r="K1509" s="20"/>
      <c r="L1509" s="20"/>
      <c r="M1509" s="23"/>
      <c r="N1509" s="23"/>
      <c r="O1509" s="24" t="s">
        <v>17</v>
      </c>
      <c r="P1509" s="23"/>
      <c r="Q1509" s="23"/>
      <c r="R1509" s="23"/>
      <c r="S1509" s="20"/>
      <c r="T1509" s="20" t="s">
        <v>18</v>
      </c>
      <c r="U1509" s="23"/>
      <c r="V1509" s="23"/>
      <c r="W1509" s="23"/>
      <c r="X1509" s="23"/>
      <c r="Y1509" s="24" t="s">
        <v>19</v>
      </c>
      <c r="Z1509" s="23"/>
      <c r="AA1509" s="23"/>
      <c r="AB1509" s="23"/>
      <c r="AC1509" s="24" t="s">
        <v>20</v>
      </c>
      <c r="AD1509" s="20"/>
      <c r="AE1509" s="20"/>
      <c r="AF1509" s="20"/>
      <c r="AG1509" s="20"/>
      <c r="AH1509" s="23"/>
      <c r="AI1509" s="24" t="s">
        <v>21</v>
      </c>
      <c r="AJ1509" s="23"/>
      <c r="AK1509" s="23"/>
      <c r="AL1509" s="20"/>
      <c r="AM1509" s="24" t="s">
        <v>31</v>
      </c>
      <c r="AN1509" s="20"/>
      <c r="AO1509" s="23"/>
      <c r="AP1509" s="23"/>
      <c r="AQ1509" s="23"/>
      <c r="AR1509" s="23"/>
      <c r="AS1509" s="24" t="s">
        <v>91</v>
      </c>
      <c r="AT1509" s="23"/>
      <c r="AU1509" s="23"/>
      <c r="AV1509" s="23"/>
      <c r="AW1509" s="24" t="s">
        <v>32</v>
      </c>
      <c r="AX1509" s="20"/>
      <c r="AY1509" s="20"/>
      <c r="AZ1509" s="20"/>
      <c r="BA1509" s="20"/>
      <c r="BB1509" s="23"/>
      <c r="BC1509" s="24" t="s">
        <v>22</v>
      </c>
      <c r="BD1509" s="23"/>
      <c r="BE1509" s="23"/>
      <c r="BF1509" s="23"/>
      <c r="BG1509" s="24" t="s">
        <v>33</v>
      </c>
      <c r="BH1509" s="20"/>
      <c r="BI1509" s="23"/>
      <c r="BJ1509" s="23"/>
      <c r="BK1509" s="23"/>
      <c r="BL1509" s="23"/>
      <c r="BM1509" s="24" t="s">
        <v>34</v>
      </c>
      <c r="BN1509" s="23"/>
      <c r="BO1509" s="23"/>
      <c r="BP1509" s="23"/>
      <c r="BQ1509" s="24" t="s">
        <v>89</v>
      </c>
      <c r="BR1509" s="20"/>
      <c r="BS1509" s="20"/>
      <c r="BT1509" s="20"/>
      <c r="BU1509" s="20"/>
      <c r="BV1509" s="23"/>
      <c r="BW1509" s="24" t="s">
        <v>35</v>
      </c>
      <c r="BX1509" s="23"/>
      <c r="BY1509" s="23"/>
      <c r="BZ1509" s="23"/>
      <c r="CA1509" s="24" t="s">
        <v>90</v>
      </c>
      <c r="CB1509" s="20"/>
      <c r="CC1509" s="23"/>
      <c r="CD1509" s="23"/>
      <c r="CE1509" s="23"/>
      <c r="CF1509" s="23"/>
      <c r="CG1509" s="24" t="s">
        <v>92</v>
      </c>
      <c r="CH1509" s="23"/>
      <c r="CI1509" s="23"/>
      <c r="CJ1509" s="23"/>
      <c r="CK1509" s="24" t="s">
        <v>36</v>
      </c>
      <c r="CL1509" s="24"/>
      <c r="CM1509" s="23"/>
      <c r="CN1509" s="23"/>
      <c r="CO1509" s="23"/>
      <c r="CP1509" s="23"/>
      <c r="CQ1509" s="24" t="s">
        <v>93</v>
      </c>
      <c r="CR1509" s="23"/>
      <c r="CS1509" s="23"/>
    </row>
    <row r="1510" spans="1:101" ht="18" customHeight="1" thickBot="1">
      <c r="A1510" s="23"/>
      <c r="B1510" s="33"/>
      <c r="C1510" s="23"/>
      <c r="D1510" s="7" t="s">
        <v>2</v>
      </c>
      <c r="E1510" s="8"/>
      <c r="F1510" s="8" t="s">
        <v>3</v>
      </c>
      <c r="G1510" s="9"/>
      <c r="H1510" s="10"/>
      <c r="I1510" s="7" t="s">
        <v>4</v>
      </c>
      <c r="J1510" s="8"/>
      <c r="K1510" s="8" t="s">
        <v>5</v>
      </c>
      <c r="L1510" s="9"/>
      <c r="M1510" s="23"/>
      <c r="N1510" s="251" t="s">
        <v>79</v>
      </c>
      <c r="O1510" s="252"/>
      <c r="P1510" s="253" t="s">
        <v>80</v>
      </c>
      <c r="Q1510" s="254"/>
      <c r="R1510" s="23"/>
      <c r="S1510" s="7" t="s">
        <v>11</v>
      </c>
      <c r="T1510" s="8"/>
      <c r="U1510" s="8" t="s">
        <v>12</v>
      </c>
      <c r="V1510" s="9"/>
      <c r="W1510" s="20"/>
      <c r="X1510" s="251" t="s">
        <v>79</v>
      </c>
      <c r="Y1510" s="252"/>
      <c r="Z1510" s="253" t="s">
        <v>80</v>
      </c>
      <c r="AA1510" s="254"/>
      <c r="AB1510" s="20"/>
      <c r="AC1510" s="7" t="s">
        <v>4</v>
      </c>
      <c r="AD1510" s="8"/>
      <c r="AE1510" s="8" t="s">
        <v>5</v>
      </c>
      <c r="AF1510" s="9"/>
      <c r="AG1510" s="20"/>
      <c r="AH1510" s="251" t="s">
        <v>0</v>
      </c>
      <c r="AI1510" s="252"/>
      <c r="AJ1510" s="253" t="s">
        <v>1</v>
      </c>
      <c r="AK1510" s="254"/>
      <c r="AL1510" s="20"/>
      <c r="AM1510" s="7" t="s">
        <v>11</v>
      </c>
      <c r="AN1510" s="8"/>
      <c r="AO1510" s="8" t="s">
        <v>12</v>
      </c>
      <c r="AP1510" s="9"/>
      <c r="AQ1510" s="23"/>
      <c r="AR1510" s="251" t="s">
        <v>0</v>
      </c>
      <c r="AS1510" s="252"/>
      <c r="AT1510" s="253" t="s">
        <v>1</v>
      </c>
      <c r="AU1510" s="254"/>
      <c r="AV1510" s="36"/>
      <c r="AW1510" s="7" t="s">
        <v>4</v>
      </c>
      <c r="AX1510" s="8"/>
      <c r="AY1510" s="8" t="s">
        <v>5</v>
      </c>
      <c r="AZ1510" s="9"/>
      <c r="BA1510" s="20"/>
      <c r="BB1510" s="251" t="s">
        <v>0</v>
      </c>
      <c r="BC1510" s="252"/>
      <c r="BD1510" s="253" t="s">
        <v>1</v>
      </c>
      <c r="BE1510" s="254"/>
      <c r="BF1510" s="36"/>
      <c r="BG1510" s="7" t="s">
        <v>11</v>
      </c>
      <c r="BH1510" s="8"/>
      <c r="BI1510" s="8" t="s">
        <v>12</v>
      </c>
      <c r="BJ1510" s="9"/>
      <c r="BK1510" s="36"/>
      <c r="BL1510" s="251" t="s">
        <v>0</v>
      </c>
      <c r="BM1510" s="252"/>
      <c r="BN1510" s="253" t="s">
        <v>1</v>
      </c>
      <c r="BO1510" s="254"/>
      <c r="BP1510" s="36"/>
      <c r="BQ1510" s="7" t="s">
        <v>4</v>
      </c>
      <c r="BR1510" s="8"/>
      <c r="BS1510" s="8" t="s">
        <v>5</v>
      </c>
      <c r="BT1510" s="9"/>
      <c r="BU1510" s="20"/>
      <c r="BV1510" s="251" t="s">
        <v>0</v>
      </c>
      <c r="BW1510" s="252"/>
      <c r="BX1510" s="253" t="s">
        <v>1</v>
      </c>
      <c r="BY1510" s="254"/>
      <c r="BZ1510" s="36"/>
      <c r="CA1510" s="7" t="s">
        <v>11</v>
      </c>
      <c r="CB1510" s="8"/>
      <c r="CC1510" s="8" t="s">
        <v>12</v>
      </c>
      <c r="CD1510" s="9"/>
      <c r="CE1510" s="36"/>
      <c r="CF1510" s="251" t="s">
        <v>0</v>
      </c>
      <c r="CG1510" s="252"/>
      <c r="CH1510" s="253" t="s">
        <v>1</v>
      </c>
      <c r="CI1510" s="254"/>
      <c r="CJ1510" s="23"/>
      <c r="CK1510" s="7" t="s">
        <v>23</v>
      </c>
      <c r="CL1510" s="8"/>
      <c r="CM1510" s="8" t="s">
        <v>24</v>
      </c>
      <c r="CN1510" s="9"/>
      <c r="CO1510" s="23"/>
      <c r="CP1510" s="251" t="s">
        <v>0</v>
      </c>
      <c r="CQ1510" s="252"/>
      <c r="CR1510" s="253" t="s">
        <v>1</v>
      </c>
      <c r="CS1510" s="254"/>
      <c r="CU1510" s="26" t="s">
        <v>25</v>
      </c>
      <c r="CW1510" s="50" t="s">
        <v>44</v>
      </c>
    </row>
    <row r="1511" spans="1:101" ht="18" customHeight="1" thickTop="1" thickBot="1">
      <c r="B1511" s="34">
        <v>2</v>
      </c>
      <c r="D1511" s="11">
        <v>1</v>
      </c>
      <c r="E1511" s="12">
        <v>0</v>
      </c>
      <c r="F1511" s="13">
        <v>0</v>
      </c>
      <c r="G1511" s="40">
        <f t="shared" ref="G1511" si="15982">-1/($E$4*$B1511)</f>
        <v>-0.5252652589557727</v>
      </c>
      <c r="H1511" s="10"/>
      <c r="I1511" s="11">
        <v>1</v>
      </c>
      <c r="J1511" s="12">
        <v>0</v>
      </c>
      <c r="K1511" s="13">
        <v>0</v>
      </c>
      <c r="L1511" s="14">
        <v>0</v>
      </c>
      <c r="N1511" s="1">
        <f t="shared" ref="N1511" si="15983">D1511*I1511+F1511*I1514-E1511*J1511-G1511*J1514</f>
        <v>0.61609029457990594</v>
      </c>
      <c r="O1511" s="4">
        <f t="shared" ref="O1511" si="15984">(D1511*J1511+E1511*I1511+F1511*J1514+G1511*I1514)</f>
        <v>0</v>
      </c>
      <c r="P1511" s="2">
        <f t="shared" ref="P1511" si="15985">D1511*K1511+F1511*K1514-E1511*L1511-G1511*L1514</f>
        <v>0</v>
      </c>
      <c r="Q1511" s="3">
        <f t="shared" ref="Q1511" si="15986">(D1511*L1511+E1511*K1511+F1511*L1514+G1511*K1514)</f>
        <v>-0.5252652589557727</v>
      </c>
      <c r="S1511" s="11">
        <v>1</v>
      </c>
      <c r="T1511" s="12">
        <v>0</v>
      </c>
      <c r="U1511" s="13">
        <v>0</v>
      </c>
      <c r="V1511" s="40">
        <f t="shared" ref="V1511" si="15987">-1/($T$4*$B1511)</f>
        <v>-1.0036130068245686</v>
      </c>
      <c r="W1511" s="20"/>
      <c r="X1511" s="1">
        <f t="shared" ref="X1511" si="15988">N1511*S1511+P1511*S1514-O1511*T1511-Q1511*T1514</f>
        <v>0.61609029457990594</v>
      </c>
      <c r="Y1511" s="4">
        <f t="shared" ref="Y1511" si="15989">(N1511*T1511+O1511*S1511+P1511*T1514+Q1511*S1514)</f>
        <v>0</v>
      </c>
      <c r="Z1511" s="2">
        <f t="shared" ref="Z1511" si="15990">N1511*U1511+P1511*U1514-O1511*V1511-Q1511*V1514</f>
        <v>0</v>
      </c>
      <c r="AA1511" s="3">
        <f t="shared" ref="AA1511" si="15991">(N1511*V1511+O1511*U1511+P1511*V1514+Q1511*U1514)</f>
        <v>-1.1435814919745462</v>
      </c>
      <c r="AB1511" s="20"/>
      <c r="AC1511" s="11">
        <v>1</v>
      </c>
      <c r="AD1511" s="12">
        <v>0</v>
      </c>
      <c r="AE1511" s="13">
        <v>0</v>
      </c>
      <c r="AF1511" s="14">
        <v>0</v>
      </c>
      <c r="AG1511" s="20"/>
      <c r="AH1511" s="1">
        <f t="shared" ref="AH1511" si="15992">X1511*AC1511+Z1511*AC1514-Y1511*AD1511-AA1511*AD1514</f>
        <v>-0.33880407079630159</v>
      </c>
      <c r="AI1511" s="4">
        <f t="shared" ref="AI1511" si="15993">(X1511*AD1511+Y1511*AC1511+Z1511*AD1514+AA1511*AC1514)</f>
        <v>0</v>
      </c>
      <c r="AJ1511" s="2">
        <f t="shared" ref="AJ1511" si="15994">X1511*AE1511+Z1511*AE1514-Y1511*AF1511-AA1511*AF1514</f>
        <v>0</v>
      </c>
      <c r="AK1511" s="3">
        <f t="shared" ref="AK1511" si="15995">(X1511*AF1511+Y1511*AE1511+Z1511*AF1514+AA1511*AE1514)</f>
        <v>-1.1435814919745462</v>
      </c>
      <c r="AL1511" s="20"/>
      <c r="AM1511" s="11">
        <v>1</v>
      </c>
      <c r="AN1511" s="12">
        <v>0</v>
      </c>
      <c r="AO1511" s="13">
        <v>0</v>
      </c>
      <c r="AP1511" s="40">
        <f t="shared" ref="AP1511" si="15996">-1/($AN$4*$B1511)</f>
        <v>-1.0429703796412182</v>
      </c>
      <c r="AR1511" s="1">
        <f t="shared" ref="AR1511" si="15997">AH1511*AM1511+AJ1511*AM1514-AI1511*AN1511-AK1511*AN1514</f>
        <v>-0.33880407079630159</v>
      </c>
      <c r="AS1511" s="4">
        <f t="shared" ref="AS1511" si="15998">(AH1511*AN1511+AI1511*AM1511+AJ1511*AN1514+AK1511*AM1514)</f>
        <v>0</v>
      </c>
      <c r="AT1511" s="2">
        <f t="shared" ref="AT1511" si="15999">AH1511*AO1511+AJ1511*AO1514-AI1511*AP1511-AK1511*AP1514</f>
        <v>0</v>
      </c>
      <c r="AU1511" s="3">
        <f t="shared" ref="AU1511" si="16000">(AH1511*AP1511+AI1511*AO1511+AJ1511*AP1514+AK1511*AO1514)</f>
        <v>-0.79021888163213738</v>
      </c>
      <c r="AV1511" s="20"/>
      <c r="AW1511" s="11">
        <v>1</v>
      </c>
      <c r="AX1511" s="12">
        <v>0</v>
      </c>
      <c r="AY1511" s="13">
        <v>0</v>
      </c>
      <c r="AZ1511" s="14">
        <v>0</v>
      </c>
      <c r="BA1511" s="20"/>
      <c r="BB1511" s="1">
        <f t="shared" ref="BB1511" si="16001">AR1511*AW1511+AT1511*AW1514-AS1511*AX1511-AU1511*AX1514</f>
        <v>-0.99863947630075833</v>
      </c>
      <c r="BC1511" s="4">
        <f t="shared" ref="BC1511" si="16002">(AR1511*AX1511+AS1511*AW1511+AT1511*AX1514+AU1511*AW1514)</f>
        <v>0</v>
      </c>
      <c r="BD1511" s="2">
        <f t="shared" ref="BD1511" si="16003">AR1511*AY1511+AT1511*AY1514-AS1511*AZ1511-AU1511*AZ1514</f>
        <v>0</v>
      </c>
      <c r="BE1511" s="3">
        <f t="shared" ref="BE1511" si="16004">(AR1511*AZ1511+AS1511*AY1511+AT1511*AZ1514+AU1511*AY1514)</f>
        <v>-0.79021888163213738</v>
      </c>
      <c r="BF1511" s="20"/>
      <c r="BG1511" s="11">
        <v>1</v>
      </c>
      <c r="BH1511" s="12">
        <v>0</v>
      </c>
      <c r="BI1511" s="13">
        <v>0</v>
      </c>
      <c r="BJ1511" s="40">
        <f t="shared" ref="BJ1511" si="16005">-1/($BH$4*$B1511)</f>
        <v>-1.0036130068245686</v>
      </c>
      <c r="BK1511" s="20"/>
      <c r="BL1511" s="1">
        <f t="shared" ref="BL1511" si="16006">BB1511*BG1511+BD1511*BG1514-BC1511*BH1511-BE1511*BH1514</f>
        <v>-0.99863947630075833</v>
      </c>
      <c r="BM1511" s="4">
        <f t="shared" ref="BM1511" si="16007">(BB1511*BH1511+BC1511*BG1511+BD1511*BH1514+BE1511*BG1514)</f>
        <v>0</v>
      </c>
      <c r="BN1511" s="2">
        <f t="shared" ref="BN1511" si="16008">BB1511*BI1511+BD1511*BI1514-BC1511*BJ1511-BE1511*BJ1514</f>
        <v>0</v>
      </c>
      <c r="BO1511" s="3">
        <f t="shared" ref="BO1511" si="16009">(BB1511*BJ1511+BC1511*BI1511+BD1511*BJ1514+BE1511*BI1514)</f>
        <v>0.21202868591177926</v>
      </c>
      <c r="BP1511" s="20"/>
      <c r="BQ1511" s="11">
        <v>1</v>
      </c>
      <c r="BR1511" s="12">
        <v>0</v>
      </c>
      <c r="BS1511" s="13">
        <v>0</v>
      </c>
      <c r="BT1511" s="14">
        <v>0</v>
      </c>
      <c r="BU1511" s="20"/>
      <c r="BV1511" s="1">
        <f t="shared" ref="BV1511" si="16010">BL1511*BQ1511+BN1511*BQ1514-BM1511*BR1511-BO1511*BR1514</f>
        <v>-0.84367040313033059</v>
      </c>
      <c r="BW1511" s="4">
        <f t="shared" ref="BW1511" si="16011">(BL1511*BR1511+BM1511*BQ1511+BN1511*BR1514+BO1511*BQ1514)</f>
        <v>0</v>
      </c>
      <c r="BX1511" s="2">
        <f t="shared" ref="BX1511" si="16012">BL1511*BS1511+BN1511*BS1514-BM1511*BT1511-BO1511*BT1514</f>
        <v>0</v>
      </c>
      <c r="BY1511" s="3">
        <f t="shared" ref="BY1511" si="16013">(BL1511*BT1511+BM1511*BS1511+BN1511*BT1514+BO1511*BS1514)</f>
        <v>0.21202868591177926</v>
      </c>
      <c r="BZ1511" s="20"/>
      <c r="CA1511" s="11">
        <v>1</v>
      </c>
      <c r="CB1511" s="12">
        <v>0</v>
      </c>
      <c r="CC1511" s="13">
        <v>0</v>
      </c>
      <c r="CD1511" s="40">
        <f t="shared" ref="CD1511" si="16014">-1/($CB$4*$B1511)</f>
        <v>-0.5252652589557727</v>
      </c>
      <c r="CE1511" s="20"/>
      <c r="CF1511" s="1">
        <f t="shared" ref="CF1511" si="16015">BV1511*CA1511+BX1511*CA1514-BW1511*CB1511-BY1511*CB1514</f>
        <v>-0.84367040313033059</v>
      </c>
      <c r="CG1511" s="4">
        <f t="shared" ref="CG1511" si="16016">(BV1511*CB1511+BW1511*CA1511+BX1511*CB1514+BY1511*CA1514)</f>
        <v>0</v>
      </c>
      <c r="CH1511" s="2">
        <f t="shared" ref="CH1511" si="16017">BV1511*CC1511+BX1511*CC1514-BW1511*CD1511-BY1511*CD1514</f>
        <v>0</v>
      </c>
      <c r="CI1511" s="3">
        <f t="shared" ref="CI1511" si="16018">(BV1511*CD1511+BW1511*CC1511+BX1511*CD1514+BY1511*CC1514)</f>
        <v>0.65517943868535355</v>
      </c>
      <c r="CJ1511" s="28"/>
      <c r="CK1511" s="11">
        <v>1</v>
      </c>
      <c r="CL1511" s="12">
        <v>0</v>
      </c>
      <c r="CM1511" s="13">
        <v>0</v>
      </c>
      <c r="CN1511" s="14">
        <v>0</v>
      </c>
      <c r="CP1511" s="1">
        <f t="shared" ref="CP1511" si="16019">CF1511*CK1511+CH1511*CK1514-CG1511*CL1511-CI1511*CL1514</f>
        <v>-0.84367040313033059</v>
      </c>
      <c r="CQ1511" s="4">
        <f t="shared" ref="CQ1511" si="16020">(CF1511*CL1511+CG1511*CK1511+CH1511*CL1514+CI1511*CK1514)</f>
        <v>0.65517943868535355</v>
      </c>
      <c r="CR1511" s="2">
        <f t="shared" ref="CR1511" si="16021">CF1511*CM1511+CH1511*CM1514-CG1511*CN1511-CI1511*CN1514</f>
        <v>0</v>
      </c>
      <c r="CS1511" s="3">
        <f t="shared" ref="CS1511" si="16022">(CF1511*CN1511+CG1511*CM1511+CH1511*CN1514+CI1511*CM1514)</f>
        <v>0.65517943868535355</v>
      </c>
      <c r="CU1511" s="29">
        <f t="shared" ref="CU1511" si="16023">20*LOG(((1+$CL$4)/$CL$4)/((CP1511+CP1514)^2+(CQ1511+CQ1514)^2)^0.5)</f>
        <v>-5.0024622368016504E-2</v>
      </c>
      <c r="CW1511" s="51">
        <f t="shared" ref="CW1511" si="16024">((CP1511^2+CQ1511^2)^0.5)/((CP1514^2+CQ1514^2)^0.5)</f>
        <v>1.1226746759211634</v>
      </c>
    </row>
    <row r="1512" spans="1:101" ht="18" customHeight="1" thickBot="1">
      <c r="D1512" s="11"/>
      <c r="E1512" s="13"/>
      <c r="F1512" s="13"/>
      <c r="G1512" s="15"/>
      <c r="H1512" s="10"/>
      <c r="I1512" s="11"/>
      <c r="J1512" s="13"/>
      <c r="K1512" s="13"/>
      <c r="L1512" s="15"/>
      <c r="N1512" s="5"/>
      <c r="Q1512" s="6"/>
      <c r="S1512" s="11"/>
      <c r="T1512" s="13"/>
      <c r="U1512" s="13"/>
      <c r="V1512" s="15"/>
      <c r="W1512" s="20"/>
      <c r="X1512" s="5"/>
      <c r="AA1512" s="6"/>
      <c r="AB1512" s="20"/>
      <c r="AC1512" s="11"/>
      <c r="AD1512" s="13"/>
      <c r="AE1512" s="13"/>
      <c r="AF1512" s="15"/>
      <c r="AG1512" s="20"/>
      <c r="AH1512" s="5"/>
      <c r="AK1512" s="6"/>
      <c r="AL1512" s="20"/>
      <c r="AM1512" s="11"/>
      <c r="AN1512" s="13"/>
      <c r="AO1512" s="13"/>
      <c r="AP1512" s="15"/>
      <c r="AR1512" s="5"/>
      <c r="AU1512" s="6"/>
      <c r="AW1512" s="11"/>
      <c r="AX1512" s="13"/>
      <c r="AY1512" s="13"/>
      <c r="AZ1512" s="15"/>
      <c r="BA1512" s="20"/>
      <c r="BB1512" s="5"/>
      <c r="BE1512" s="6"/>
      <c r="BG1512" s="11"/>
      <c r="BH1512" s="13"/>
      <c r="BI1512" s="13"/>
      <c r="BJ1512" s="15"/>
      <c r="BL1512" s="5"/>
      <c r="BO1512" s="6"/>
      <c r="BQ1512" s="11"/>
      <c r="BR1512" s="13"/>
      <c r="BS1512" s="13"/>
      <c r="BT1512" s="15"/>
      <c r="BU1512" s="20"/>
      <c r="BV1512" s="5"/>
      <c r="BY1512" s="6"/>
      <c r="CA1512" s="11"/>
      <c r="CB1512" s="13"/>
      <c r="CC1512" s="13"/>
      <c r="CD1512" s="15"/>
      <c r="CF1512" s="5"/>
      <c r="CI1512" s="6"/>
      <c r="CK1512" s="11"/>
      <c r="CL1512" s="13"/>
      <c r="CM1512" s="13"/>
      <c r="CN1512" s="15"/>
      <c r="CP1512" s="5"/>
      <c r="CS1512" s="6"/>
      <c r="CW1512" s="52"/>
    </row>
    <row r="1513" spans="1:101" ht="18" customHeight="1" thickBot="1">
      <c r="D1513" s="11" t="s">
        <v>6</v>
      </c>
      <c r="E1513" s="13"/>
      <c r="F1513" s="13" t="s">
        <v>7</v>
      </c>
      <c r="G1513" s="15"/>
      <c r="H1513" s="10"/>
      <c r="I1513" s="11" t="s">
        <v>8</v>
      </c>
      <c r="J1513" s="13"/>
      <c r="K1513" s="13" t="s">
        <v>9</v>
      </c>
      <c r="L1513" s="15"/>
      <c r="N1513" s="251" t="s">
        <v>26</v>
      </c>
      <c r="O1513" s="252"/>
      <c r="P1513" s="253" t="s">
        <v>27</v>
      </c>
      <c r="Q1513" s="254"/>
      <c r="S1513" s="11" t="s">
        <v>13</v>
      </c>
      <c r="T1513" s="13"/>
      <c r="U1513" s="13" t="s">
        <v>14</v>
      </c>
      <c r="V1513" s="15"/>
      <c r="W1513" s="20"/>
      <c r="X1513" s="251" t="s">
        <v>26</v>
      </c>
      <c r="Y1513" s="252"/>
      <c r="Z1513" s="253" t="s">
        <v>27</v>
      </c>
      <c r="AA1513" s="254"/>
      <c r="AB1513" s="20"/>
      <c r="AC1513" s="11" t="s">
        <v>8</v>
      </c>
      <c r="AD1513" s="13"/>
      <c r="AE1513" s="13" t="s">
        <v>9</v>
      </c>
      <c r="AF1513" s="15"/>
      <c r="AG1513" s="20"/>
      <c r="AH1513" s="251" t="s">
        <v>26</v>
      </c>
      <c r="AI1513" s="252"/>
      <c r="AJ1513" s="253" t="s">
        <v>27</v>
      </c>
      <c r="AK1513" s="254"/>
      <c r="AL1513" s="20"/>
      <c r="AM1513" s="11" t="s">
        <v>13</v>
      </c>
      <c r="AN1513" s="13"/>
      <c r="AO1513" s="13" t="s">
        <v>14</v>
      </c>
      <c r="AP1513" s="15"/>
      <c r="AR1513" s="251" t="s">
        <v>26</v>
      </c>
      <c r="AS1513" s="252"/>
      <c r="AT1513" s="253" t="s">
        <v>27</v>
      </c>
      <c r="AU1513" s="254"/>
      <c r="AV1513" s="36"/>
      <c r="AW1513" s="11" t="s">
        <v>8</v>
      </c>
      <c r="AX1513" s="13"/>
      <c r="AY1513" s="13" t="s">
        <v>9</v>
      </c>
      <c r="AZ1513" s="15"/>
      <c r="BA1513" s="20"/>
      <c r="BB1513" s="251" t="s">
        <v>26</v>
      </c>
      <c r="BC1513" s="252"/>
      <c r="BD1513" s="253" t="s">
        <v>27</v>
      </c>
      <c r="BE1513" s="254"/>
      <c r="BF1513" s="36"/>
      <c r="BG1513" s="11" t="s">
        <v>13</v>
      </c>
      <c r="BH1513" s="13"/>
      <c r="BI1513" s="13" t="s">
        <v>14</v>
      </c>
      <c r="BJ1513" s="15"/>
      <c r="BK1513" s="36"/>
      <c r="BL1513" s="251" t="s">
        <v>26</v>
      </c>
      <c r="BM1513" s="252"/>
      <c r="BN1513" s="253" t="s">
        <v>27</v>
      </c>
      <c r="BO1513" s="254"/>
      <c r="BP1513" s="36"/>
      <c r="BQ1513" s="11" t="s">
        <v>8</v>
      </c>
      <c r="BR1513" s="13"/>
      <c r="BS1513" s="13" t="s">
        <v>9</v>
      </c>
      <c r="BT1513" s="15"/>
      <c r="BU1513" s="20"/>
      <c r="BV1513" s="251" t="s">
        <v>26</v>
      </c>
      <c r="BW1513" s="252"/>
      <c r="BX1513" s="253" t="s">
        <v>27</v>
      </c>
      <c r="BY1513" s="254"/>
      <c r="BZ1513" s="36"/>
      <c r="CA1513" s="11" t="s">
        <v>13</v>
      </c>
      <c r="CB1513" s="13"/>
      <c r="CC1513" s="13" t="s">
        <v>14</v>
      </c>
      <c r="CD1513" s="15"/>
      <c r="CE1513" s="36"/>
      <c r="CF1513" s="251" t="s">
        <v>26</v>
      </c>
      <c r="CG1513" s="252"/>
      <c r="CH1513" s="253" t="s">
        <v>27</v>
      </c>
      <c r="CI1513" s="254"/>
      <c r="CK1513" s="11" t="s">
        <v>28</v>
      </c>
      <c r="CL1513" s="13"/>
      <c r="CM1513" s="13" t="s">
        <v>29</v>
      </c>
      <c r="CN1513" s="15"/>
      <c r="CP1513" s="251" t="s">
        <v>26</v>
      </c>
      <c r="CQ1513" s="252"/>
      <c r="CR1513" s="253" t="s">
        <v>27</v>
      </c>
      <c r="CS1513" s="254"/>
      <c r="CU1513" s="38" t="s">
        <v>37</v>
      </c>
      <c r="CW1513" s="53" t="s">
        <v>45</v>
      </c>
    </row>
    <row r="1514" spans="1:101" ht="18" customHeight="1" thickTop="1" thickBot="1">
      <c r="D1514" s="16">
        <v>0</v>
      </c>
      <c r="E1514" s="17">
        <v>0</v>
      </c>
      <c r="F1514" s="18">
        <v>1</v>
      </c>
      <c r="G1514" s="19">
        <v>0</v>
      </c>
      <c r="H1514" s="10"/>
      <c r="I1514" s="16">
        <v>0</v>
      </c>
      <c r="J1514" s="17">
        <f t="shared" ref="J1514" si="16025">-1/($J$4*$B1511)</f>
        <v>-0.73088729717877499</v>
      </c>
      <c r="K1514" s="18">
        <v>1</v>
      </c>
      <c r="L1514" s="19">
        <v>0</v>
      </c>
      <c r="N1514" s="1">
        <f t="shared" ref="N1514" si="16026">D1514*I1511+F1514*I1514-E1514*J1511-G1514*J1514</f>
        <v>0</v>
      </c>
      <c r="O1514" s="4">
        <f t="shared" ref="O1514" si="16027">(D1514*J1511+E1514*I1511+F1514*J1514+G1514*I1514)</f>
        <v>-0.73088729717877499</v>
      </c>
      <c r="P1514" s="2">
        <f t="shared" ref="P1514" si="16028">D1514*K1511+F1514*K1514-E1514*L1511-G1514*L1514</f>
        <v>1</v>
      </c>
      <c r="Q1514" s="3">
        <f t="shared" ref="Q1514" si="16029">(D1514*L1511+E1514*K1511+F1514*L1514+G1514*K1514)</f>
        <v>0</v>
      </c>
      <c r="S1514" s="16">
        <v>0</v>
      </c>
      <c r="T1514" s="17">
        <v>0</v>
      </c>
      <c r="U1514" s="18">
        <v>1</v>
      </c>
      <c r="V1514" s="19">
        <v>0</v>
      </c>
      <c r="W1514" s="20"/>
      <c r="X1514" s="1">
        <f t="shared" ref="X1514" si="16030">N1514*S1511+P1514*S1514-O1514*T1511-Q1514*T1514</f>
        <v>0</v>
      </c>
      <c r="Y1514" s="4">
        <f t="shared" ref="Y1514" si="16031">(N1514*T1511+O1514*S1511+P1514*T1514+Q1514*S1514)</f>
        <v>-0.73088729717877499</v>
      </c>
      <c r="Z1514" s="2">
        <f t="shared" ref="Z1514" si="16032">N1514*U1511+P1514*U1514-O1514*V1511-Q1514*V1514</f>
        <v>0.26647200202852761</v>
      </c>
      <c r="AA1514" s="3">
        <f t="shared" ref="AA1514" si="16033">(N1514*V1511+O1514*U1511+P1514*V1514+Q1514*U1514)</f>
        <v>0</v>
      </c>
      <c r="AB1514" s="20"/>
      <c r="AC1514" s="16">
        <v>0</v>
      </c>
      <c r="AD1514" s="17">
        <f t="shared" ref="AD1514" si="16034">-1/($AD$4*$B1511)</f>
        <v>-0.83500334001336007</v>
      </c>
      <c r="AE1514" s="18">
        <v>1</v>
      </c>
      <c r="AF1514" s="19">
        <v>0</v>
      </c>
      <c r="AG1514" s="20"/>
      <c r="AH1514" s="1">
        <f t="shared" ref="AH1514" si="16035">X1514*AC1511+Z1514*AC1514-Y1514*AD1511-AA1514*AD1514</f>
        <v>0</v>
      </c>
      <c r="AI1514" s="4">
        <f t="shared" ref="AI1514" si="16036">(X1514*AD1511+Y1514*AC1511+Z1514*AD1514+AA1514*AC1514)</f>
        <v>-0.95339230889264237</v>
      </c>
      <c r="AJ1514" s="2">
        <f t="shared" ref="AJ1514" si="16037">X1514*AE1511+Z1514*AE1514-Y1514*AF1511-AA1514*AF1514</f>
        <v>0.26647200202852761</v>
      </c>
      <c r="AK1514" s="3">
        <f t="shared" ref="AK1514" si="16038">(X1514*AF1511+Y1514*AE1511+Z1514*AF1514+AA1514*AE1514)</f>
        <v>0</v>
      </c>
      <c r="AL1514" s="20"/>
      <c r="AM1514" s="16">
        <v>0</v>
      </c>
      <c r="AN1514" s="17">
        <v>0</v>
      </c>
      <c r="AO1514" s="18">
        <v>1</v>
      </c>
      <c r="AP1514" s="19">
        <v>0</v>
      </c>
      <c r="AR1514" s="1">
        <f t="shared" ref="AR1514" si="16039">AH1514*AM1511+AJ1514*AM1514-AI1514*AN1511-AK1514*AN1514</f>
        <v>0</v>
      </c>
      <c r="AS1514" s="4">
        <f t="shared" ref="AS1514" si="16040">(AH1514*AN1511+AI1514*AM1511+AJ1514*AN1514+AK1514*AM1514)</f>
        <v>-0.95339230889264237</v>
      </c>
      <c r="AT1514" s="2">
        <f t="shared" ref="AT1514" si="16041">AH1514*AO1511+AJ1514*AO1514-AI1514*AP1511-AK1514*AP1514</f>
        <v>-0.7278879363242492</v>
      </c>
      <c r="AU1514" s="3">
        <f t="shared" ref="AU1514" si="16042">(AH1514*AP1511+AI1514*AO1511+AJ1514*AP1514+AK1514*AO1514)</f>
        <v>0</v>
      </c>
      <c r="AV1514" s="20"/>
      <c r="AW1514" s="16">
        <v>0</v>
      </c>
      <c r="AX1514" s="17">
        <f t="shared" ref="AX1514" si="16043">-1/($AX$4*$B1511)</f>
        <v>-0.83500334001336007</v>
      </c>
      <c r="AY1514" s="18">
        <v>1</v>
      </c>
      <c r="AZ1514" s="19">
        <v>0</v>
      </c>
      <c r="BA1514" s="20"/>
      <c r="BB1514" s="1">
        <f t="shared" ref="BB1514" si="16044">AR1514*AW1511+AT1514*AW1514-AS1514*AX1511-AU1514*AX1514</f>
        <v>0</v>
      </c>
      <c r="BC1514" s="4">
        <f t="shared" ref="BC1514" si="16045">(AR1514*AX1511+AS1514*AW1511+AT1514*AX1514+AU1514*AW1514)</f>
        <v>-0.34560345090646238</v>
      </c>
      <c r="BD1514" s="2">
        <f t="shared" ref="BD1514" si="16046">AR1514*AY1511+AT1514*AY1514-AS1514*AZ1511-AU1514*AZ1514</f>
        <v>-0.7278879363242492</v>
      </c>
      <c r="BE1514" s="3">
        <f t="shared" ref="BE1514" si="16047">(AR1514*AZ1511+AS1514*AY1511+AT1514*AZ1514+AU1514*AY1514)</f>
        <v>0</v>
      </c>
      <c r="BF1514" s="20"/>
      <c r="BG1514" s="16">
        <v>0</v>
      </c>
      <c r="BH1514" s="17">
        <v>0</v>
      </c>
      <c r="BI1514" s="18">
        <v>1</v>
      </c>
      <c r="BJ1514" s="19">
        <v>0</v>
      </c>
      <c r="BK1514" s="20"/>
      <c r="BL1514" s="1">
        <f t="shared" ref="BL1514" si="16048">BB1514*BG1511+BD1514*BG1514-BC1514*BH1511-BE1514*BH1514</f>
        <v>0</v>
      </c>
      <c r="BM1514" s="4">
        <f t="shared" ref="BM1514" si="16049">(BB1514*BH1511+BC1514*BG1511+BD1514*BH1514+BE1514*BG1514)</f>
        <v>-0.34560345090646238</v>
      </c>
      <c r="BN1514" s="2">
        <f t="shared" ref="BN1514" si="16050">BB1514*BI1511+BD1514*BI1514-BC1514*BJ1511-BE1514*BJ1514</f>
        <v>-1.0747400548574311</v>
      </c>
      <c r="BO1514" s="3">
        <f t="shared" ref="BO1514" si="16051">(BB1514*BJ1511+BC1514*BI1511+BD1514*BJ1514+BE1514*BI1514)</f>
        <v>0</v>
      </c>
      <c r="BP1514" s="20"/>
      <c r="BQ1514" s="16">
        <v>0</v>
      </c>
      <c r="BR1514" s="17">
        <f t="shared" ref="BR1514" si="16052">-1/($BR$4*$B1511)</f>
        <v>-0.73088729717877499</v>
      </c>
      <c r="BS1514" s="18">
        <v>1</v>
      </c>
      <c r="BT1514" s="19">
        <v>0</v>
      </c>
      <c r="BU1514" s="20"/>
      <c r="BV1514" s="1">
        <f t="shared" ref="BV1514" si="16053">BL1514*BQ1511+BN1514*BQ1514-BM1514*BR1511-BO1514*BR1514</f>
        <v>0</v>
      </c>
      <c r="BW1514" s="4">
        <f t="shared" ref="BW1514" si="16054">(BL1514*BR1511+BM1514*BQ1511+BN1514*BR1514+BO1514*BQ1514)</f>
        <v>0.43991040295805373</v>
      </c>
      <c r="BX1514" s="2">
        <f t="shared" ref="BX1514" si="16055">BL1514*BS1511+BN1514*BS1514-BM1514*BT1511-BO1514*BT1514</f>
        <v>-1.0747400548574311</v>
      </c>
      <c r="BY1514" s="3">
        <f t="shared" ref="BY1514" si="16056">(BL1514*BT1511+BM1514*BS1511+BN1514*BT1514+BO1514*BS1514)</f>
        <v>0</v>
      </c>
      <c r="BZ1514" s="20"/>
      <c r="CA1514" s="16">
        <v>0</v>
      </c>
      <c r="CB1514" s="17">
        <v>0</v>
      </c>
      <c r="CC1514" s="18">
        <v>1</v>
      </c>
      <c r="CD1514" s="19">
        <v>0</v>
      </c>
      <c r="CE1514" s="20"/>
      <c r="CF1514" s="1">
        <f t="shared" ref="CF1514" si="16057">BV1514*CA1511+BX1514*CA1514-BW1514*CB1511-BY1514*CB1514</f>
        <v>0</v>
      </c>
      <c r="CG1514" s="4">
        <f t="shared" ref="CG1514" si="16058">(BV1514*CB1511+BW1514*CA1511+BX1514*CB1514+BY1514*CA1514)</f>
        <v>0.43991040295805373</v>
      </c>
      <c r="CH1514" s="2">
        <f t="shared" ref="CH1514" si="16059">BV1514*CC1511+BX1514*CC1514-BW1514*CD1511-BY1514*CD1514</f>
        <v>-0.8436704031303307</v>
      </c>
      <c r="CI1514" s="3">
        <f t="shared" ref="CI1514" si="16060">(BV1514*CD1511+BW1514*CC1511+BX1514*CD1514+BY1514*CC1514)</f>
        <v>0</v>
      </c>
      <c r="CK1514" s="16">
        <f t="shared" ref="CK1514" si="16061">1/$CL$4</f>
        <v>1</v>
      </c>
      <c r="CL1514" s="17">
        <v>0</v>
      </c>
      <c r="CM1514" s="18">
        <v>1</v>
      </c>
      <c r="CN1514" s="19">
        <v>0</v>
      </c>
      <c r="CP1514" s="1">
        <f t="shared" ref="CP1514" si="16062">CF1514*CK1511+CH1514*CK1514-CG1514*CL1511-CI1514*CL1514</f>
        <v>-0.8436704031303307</v>
      </c>
      <c r="CQ1514" s="4">
        <f t="shared" ref="CQ1514" si="16063">(CF1514*CL1511+CG1514*CK1511+CH1514*CL1514+CI1514*CK1514)</f>
        <v>0.43991040295805373</v>
      </c>
      <c r="CR1514" s="2">
        <f t="shared" ref="CR1514" si="16064">CF1514*CM1511+CH1514*CM1514-CG1514*CN1511-CI1514*CN1514</f>
        <v>-0.8436704031303307</v>
      </c>
      <c r="CS1514" s="3">
        <f t="shared" ref="CS1514" si="16065">(CF1514*CN1511+CG1514*CM1511+CH1514*CN1514+CI1514*CM1514)</f>
        <v>0</v>
      </c>
      <c r="CU1514" s="39">
        <f t="shared" ref="CU1514" si="16066">(180/PI())*ATAN(-1*(CQ1511/CP1511))</f>
        <v>37.832278060786408</v>
      </c>
      <c r="CW1514" s="54">
        <f t="shared" ref="CW1514" si="16067">20*LOG(((1-(10^(CU1511/20)^2)*(1-((1-CW1511)/(1+CW1511))^2))^0.5))</f>
        <v>-18.310833946495805</v>
      </c>
    </row>
    <row r="1515" spans="1:101" ht="18" customHeight="1">
      <c r="E1515" s="20"/>
      <c r="F1515" s="20"/>
      <c r="G1515" s="20"/>
      <c r="H1515" s="20"/>
      <c r="I1515" s="20"/>
      <c r="J1515" s="20"/>
      <c r="K1515" s="20"/>
      <c r="L1515" s="20"/>
      <c r="M1515" s="20"/>
      <c r="N1515" s="20"/>
      <c r="O1515" s="20"/>
      <c r="P1515" s="20"/>
      <c r="Q1515" s="20"/>
      <c r="R1515" s="20"/>
      <c r="S1515" s="20"/>
      <c r="T1515" s="20"/>
      <c r="U1515" s="20"/>
      <c r="V1515" s="20"/>
      <c r="W1515" s="20"/>
      <c r="X1515" s="20"/>
      <c r="Y1515" s="20"/>
      <c r="Z1515" s="20"/>
      <c r="AA1515" s="20"/>
      <c r="AB1515" s="30"/>
      <c r="AC1515" s="20"/>
      <c r="AD1515" s="20"/>
      <c r="AE1515" s="20"/>
      <c r="AF1515" s="20"/>
      <c r="AG1515" s="20"/>
      <c r="AH1515" s="20"/>
      <c r="AI1515" s="20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  <c r="BA1515" s="20"/>
      <c r="BB1515" s="20"/>
      <c r="BC1515" s="20"/>
      <c r="BD1515" s="20"/>
      <c r="BE1515" s="20"/>
      <c r="BF1515" s="20"/>
      <c r="BG1515" s="20"/>
      <c r="BH1515" s="20"/>
      <c r="BI1515" s="20"/>
      <c r="BJ1515" s="20"/>
      <c r="BK1515" s="20"/>
      <c r="BL1515" s="20"/>
      <c r="BM1515" s="20"/>
      <c r="BN1515" s="20"/>
      <c r="BO1515" s="20"/>
      <c r="BP1515" s="20"/>
      <c r="BQ1515" s="20"/>
      <c r="BR1515" s="20"/>
      <c r="BS1515" s="20"/>
      <c r="BT1515" s="20"/>
      <c r="BU1515" s="20"/>
      <c r="BV1515" s="20"/>
      <c r="BW1515" s="20"/>
      <c r="BX1515" s="20"/>
      <c r="BY1515" s="20"/>
      <c r="BZ1515" s="20"/>
      <c r="CA1515" s="20"/>
      <c r="CB1515" s="20"/>
      <c r="CC1515" s="20"/>
      <c r="CD1515" s="20"/>
      <c r="CE1515" s="20"/>
      <c r="CF1515" s="20"/>
      <c r="CG1515" s="20"/>
      <c r="CH1515" s="20"/>
      <c r="CI1515" s="20"/>
      <c r="CJ1515" s="20"/>
      <c r="CK1515" s="20"/>
      <c r="CL1515" s="20"/>
    </row>
    <row r="1516" spans="1:101" ht="18" customHeight="1"/>
    <row r="1517" spans="1:101" ht="18" customHeight="1" thickBot="1">
      <c r="A1517" s="23"/>
      <c r="B1517" s="23"/>
      <c r="C1517" s="23"/>
      <c r="D1517" s="20" t="s">
        <v>15</v>
      </c>
      <c r="E1517" s="20"/>
      <c r="F1517" s="20"/>
      <c r="G1517" s="20"/>
      <c r="H1517" s="20"/>
      <c r="I1517" s="20" t="s">
        <v>16</v>
      </c>
      <c r="J1517" s="20"/>
      <c r="K1517" s="20"/>
      <c r="L1517" s="20"/>
      <c r="M1517" s="23"/>
      <c r="N1517" s="23"/>
      <c r="O1517" s="24" t="s">
        <v>17</v>
      </c>
      <c r="P1517" s="23"/>
      <c r="Q1517" s="23"/>
      <c r="R1517" s="23"/>
      <c r="S1517" s="20"/>
      <c r="T1517" s="20" t="s">
        <v>18</v>
      </c>
      <c r="U1517" s="23"/>
      <c r="V1517" s="23"/>
      <c r="W1517" s="23"/>
      <c r="X1517" s="23"/>
      <c r="Y1517" s="24" t="s">
        <v>19</v>
      </c>
      <c r="Z1517" s="23"/>
      <c r="AA1517" s="23"/>
      <c r="AB1517" s="23"/>
      <c r="AC1517" s="24" t="s">
        <v>20</v>
      </c>
      <c r="AD1517" s="20"/>
      <c r="AE1517" s="20"/>
      <c r="AF1517" s="20"/>
      <c r="AG1517" s="20"/>
      <c r="AH1517" s="23"/>
      <c r="AI1517" s="24" t="s">
        <v>21</v>
      </c>
      <c r="AJ1517" s="23"/>
      <c r="AK1517" s="23"/>
      <c r="AL1517" s="20"/>
      <c r="AM1517" s="24" t="s">
        <v>31</v>
      </c>
      <c r="AN1517" s="20"/>
      <c r="AO1517" s="23"/>
      <c r="AP1517" s="23"/>
      <c r="AQ1517" s="23"/>
      <c r="AR1517" s="23"/>
      <c r="AS1517" s="24" t="s">
        <v>91</v>
      </c>
      <c r="AT1517" s="23"/>
      <c r="AU1517" s="23"/>
      <c r="AV1517" s="23"/>
      <c r="AW1517" s="24" t="s">
        <v>32</v>
      </c>
      <c r="AX1517" s="20"/>
      <c r="AY1517" s="20"/>
      <c r="AZ1517" s="20"/>
      <c r="BA1517" s="20"/>
      <c r="BB1517" s="23"/>
      <c r="BC1517" s="24" t="s">
        <v>22</v>
      </c>
      <c r="BD1517" s="23"/>
      <c r="BE1517" s="23"/>
      <c r="BF1517" s="23"/>
      <c r="BG1517" s="24" t="s">
        <v>33</v>
      </c>
      <c r="BH1517" s="20"/>
      <c r="BI1517" s="23"/>
      <c r="BJ1517" s="23"/>
      <c r="BK1517" s="23"/>
      <c r="BL1517" s="23"/>
      <c r="BM1517" s="24" t="s">
        <v>34</v>
      </c>
      <c r="BN1517" s="23"/>
      <c r="BO1517" s="23"/>
      <c r="BP1517" s="23"/>
      <c r="BQ1517" s="24" t="s">
        <v>89</v>
      </c>
      <c r="BR1517" s="20"/>
      <c r="BS1517" s="20"/>
      <c r="BT1517" s="20"/>
      <c r="BU1517" s="20"/>
      <c r="BV1517" s="23"/>
      <c r="BW1517" s="24" t="s">
        <v>35</v>
      </c>
      <c r="BX1517" s="23"/>
      <c r="BY1517" s="23"/>
      <c r="BZ1517" s="23"/>
      <c r="CA1517" s="24" t="s">
        <v>90</v>
      </c>
      <c r="CB1517" s="20"/>
      <c r="CC1517" s="23"/>
      <c r="CD1517" s="23"/>
      <c r="CE1517" s="23"/>
      <c r="CF1517" s="23"/>
      <c r="CG1517" s="24" t="s">
        <v>92</v>
      </c>
      <c r="CH1517" s="23"/>
      <c r="CI1517" s="23"/>
      <c r="CJ1517" s="23"/>
      <c r="CK1517" s="24" t="s">
        <v>36</v>
      </c>
      <c r="CL1517" s="24"/>
      <c r="CM1517" s="23"/>
      <c r="CN1517" s="23"/>
      <c r="CO1517" s="23"/>
      <c r="CP1517" s="23"/>
      <c r="CQ1517" s="24" t="s">
        <v>93</v>
      </c>
      <c r="CR1517" s="23"/>
      <c r="CS1517" s="23"/>
    </row>
    <row r="1518" spans="1:101" ht="18" customHeight="1" thickBot="1">
      <c r="A1518" s="23"/>
      <c r="B1518" s="33"/>
      <c r="C1518" s="23"/>
      <c r="D1518" s="7" t="s">
        <v>2</v>
      </c>
      <c r="E1518" s="8"/>
      <c r="F1518" s="8" t="s">
        <v>3</v>
      </c>
      <c r="G1518" s="9"/>
      <c r="H1518" s="10"/>
      <c r="I1518" s="7" t="s">
        <v>4</v>
      </c>
      <c r="J1518" s="8"/>
      <c r="K1518" s="8" t="s">
        <v>5</v>
      </c>
      <c r="L1518" s="9"/>
      <c r="M1518" s="23"/>
      <c r="N1518" s="251" t="s">
        <v>79</v>
      </c>
      <c r="O1518" s="252"/>
      <c r="P1518" s="253" t="s">
        <v>80</v>
      </c>
      <c r="Q1518" s="254"/>
      <c r="R1518" s="23"/>
      <c r="S1518" s="7" t="s">
        <v>11</v>
      </c>
      <c r="T1518" s="8"/>
      <c r="U1518" s="8" t="s">
        <v>12</v>
      </c>
      <c r="V1518" s="9"/>
      <c r="W1518" s="20"/>
      <c r="X1518" s="251" t="s">
        <v>79</v>
      </c>
      <c r="Y1518" s="252"/>
      <c r="Z1518" s="253" t="s">
        <v>80</v>
      </c>
      <c r="AA1518" s="254"/>
      <c r="AB1518" s="20"/>
      <c r="AC1518" s="7" t="s">
        <v>4</v>
      </c>
      <c r="AD1518" s="8"/>
      <c r="AE1518" s="8" t="s">
        <v>5</v>
      </c>
      <c r="AF1518" s="9"/>
      <c r="AG1518" s="20"/>
      <c r="AH1518" s="251" t="s">
        <v>0</v>
      </c>
      <c r="AI1518" s="252"/>
      <c r="AJ1518" s="253" t="s">
        <v>1</v>
      </c>
      <c r="AK1518" s="254"/>
      <c r="AL1518" s="20"/>
      <c r="AM1518" s="7" t="s">
        <v>11</v>
      </c>
      <c r="AN1518" s="8"/>
      <c r="AO1518" s="8" t="s">
        <v>12</v>
      </c>
      <c r="AP1518" s="9"/>
      <c r="AQ1518" s="23"/>
      <c r="AR1518" s="251" t="s">
        <v>0</v>
      </c>
      <c r="AS1518" s="252"/>
      <c r="AT1518" s="253" t="s">
        <v>1</v>
      </c>
      <c r="AU1518" s="254"/>
      <c r="AV1518" s="36"/>
      <c r="AW1518" s="7" t="s">
        <v>4</v>
      </c>
      <c r="AX1518" s="8"/>
      <c r="AY1518" s="8" t="s">
        <v>5</v>
      </c>
      <c r="AZ1518" s="9"/>
      <c r="BA1518" s="20"/>
      <c r="BB1518" s="251" t="s">
        <v>0</v>
      </c>
      <c r="BC1518" s="252"/>
      <c r="BD1518" s="253" t="s">
        <v>1</v>
      </c>
      <c r="BE1518" s="254"/>
      <c r="BF1518" s="36"/>
      <c r="BG1518" s="7" t="s">
        <v>11</v>
      </c>
      <c r="BH1518" s="8"/>
      <c r="BI1518" s="8" t="s">
        <v>12</v>
      </c>
      <c r="BJ1518" s="9"/>
      <c r="BK1518" s="36"/>
      <c r="BL1518" s="251" t="s">
        <v>0</v>
      </c>
      <c r="BM1518" s="252"/>
      <c r="BN1518" s="253" t="s">
        <v>1</v>
      </c>
      <c r="BO1518" s="254"/>
      <c r="BP1518" s="36"/>
      <c r="BQ1518" s="7" t="s">
        <v>4</v>
      </c>
      <c r="BR1518" s="8"/>
      <c r="BS1518" s="8" t="s">
        <v>5</v>
      </c>
      <c r="BT1518" s="9"/>
      <c r="BU1518" s="20"/>
      <c r="BV1518" s="251" t="s">
        <v>0</v>
      </c>
      <c r="BW1518" s="252"/>
      <c r="BX1518" s="253" t="s">
        <v>1</v>
      </c>
      <c r="BY1518" s="254"/>
      <c r="BZ1518" s="36"/>
      <c r="CA1518" s="7" t="s">
        <v>11</v>
      </c>
      <c r="CB1518" s="8"/>
      <c r="CC1518" s="8" t="s">
        <v>12</v>
      </c>
      <c r="CD1518" s="9"/>
      <c r="CE1518" s="36"/>
      <c r="CF1518" s="251" t="s">
        <v>0</v>
      </c>
      <c r="CG1518" s="252"/>
      <c r="CH1518" s="253" t="s">
        <v>1</v>
      </c>
      <c r="CI1518" s="254"/>
      <c r="CJ1518" s="23"/>
      <c r="CK1518" s="7" t="s">
        <v>23</v>
      </c>
      <c r="CL1518" s="8"/>
      <c r="CM1518" s="8" t="s">
        <v>24</v>
      </c>
      <c r="CN1518" s="9"/>
      <c r="CO1518" s="23"/>
      <c r="CP1518" s="251" t="s">
        <v>0</v>
      </c>
      <c r="CQ1518" s="252"/>
      <c r="CR1518" s="253" t="s">
        <v>1</v>
      </c>
      <c r="CS1518" s="254"/>
      <c r="CU1518" s="26" t="s">
        <v>25</v>
      </c>
      <c r="CW1518" s="50" t="s">
        <v>44</v>
      </c>
    </row>
    <row r="1519" spans="1:101" ht="18" customHeight="1" thickTop="1" thickBot="1">
      <c r="B1519" s="34">
        <v>2.02</v>
      </c>
      <c r="D1519" s="11">
        <v>1</v>
      </c>
      <c r="E1519" s="12">
        <v>0</v>
      </c>
      <c r="F1519" s="13">
        <v>0</v>
      </c>
      <c r="G1519" s="40">
        <f t="shared" ref="G1519" si="16068">-1/($E$4*$B1519)</f>
        <v>-0.52006461282749772</v>
      </c>
      <c r="H1519" s="10"/>
      <c r="I1519" s="11">
        <v>1</v>
      </c>
      <c r="J1519" s="12">
        <v>0</v>
      </c>
      <c r="K1519" s="13">
        <v>0</v>
      </c>
      <c r="L1519" s="14">
        <v>0</v>
      </c>
      <c r="N1519" s="1">
        <f t="shared" ref="N1519" si="16069">D1519*I1519+F1519*I1522-E1519*J1519-G1519*J1522</f>
        <v>0.62365483244770703</v>
      </c>
      <c r="O1519" s="4">
        <f t="shared" ref="O1519" si="16070">(D1519*J1519+E1519*I1519+F1519*J1522+G1519*I1522)</f>
        <v>0</v>
      </c>
      <c r="P1519" s="2">
        <f t="shared" ref="P1519" si="16071">D1519*K1519+F1519*K1522-E1519*L1519-G1519*L1522</f>
        <v>0</v>
      </c>
      <c r="Q1519" s="3">
        <f t="shared" ref="Q1519" si="16072">(D1519*L1519+E1519*K1519+F1519*L1522+G1519*K1522)</f>
        <v>-0.52006461282749772</v>
      </c>
      <c r="S1519" s="11">
        <v>1</v>
      </c>
      <c r="T1519" s="12">
        <v>0</v>
      </c>
      <c r="U1519" s="13">
        <v>0</v>
      </c>
      <c r="V1519" s="40">
        <f t="shared" ref="V1519" si="16073">-1/($T$4*$B1519)</f>
        <v>-0.99367624438076085</v>
      </c>
      <c r="W1519" s="20"/>
      <c r="X1519" s="1">
        <f t="shared" ref="X1519" si="16074">N1519*S1519+P1519*S1522-O1519*T1519-Q1519*T1522</f>
        <v>0.62365483244770703</v>
      </c>
      <c r="Y1519" s="4">
        <f t="shared" ref="Y1519" si="16075">(N1519*T1519+O1519*S1519+P1519*T1522+Q1519*S1522)</f>
        <v>0</v>
      </c>
      <c r="Z1519" s="2">
        <f t="shared" ref="Z1519" si="16076">N1519*U1519+P1519*U1522-O1519*V1519-Q1519*V1522</f>
        <v>0</v>
      </c>
      <c r="AA1519" s="3">
        <f t="shared" ref="AA1519" si="16077">(N1519*V1519+O1519*U1519+P1519*V1522+Q1519*U1522)</f>
        <v>-1.1397756045240479</v>
      </c>
      <c r="AB1519" s="20"/>
      <c r="AC1519" s="11">
        <v>1</v>
      </c>
      <c r="AD1519" s="12">
        <v>0</v>
      </c>
      <c r="AE1519" s="13">
        <v>0</v>
      </c>
      <c r="AF1519" s="14">
        <v>0</v>
      </c>
      <c r="AG1519" s="20"/>
      <c r="AH1519" s="1">
        <f t="shared" ref="AH1519" si="16078">X1519*AC1519+Z1519*AC1522-Y1519*AD1519-AA1519*AD1522</f>
        <v>-0.31863866917934902</v>
      </c>
      <c r="AI1519" s="4">
        <f t="shared" ref="AI1519" si="16079">(X1519*AD1519+Y1519*AC1519+Z1519*AD1522+AA1519*AC1522)</f>
        <v>0</v>
      </c>
      <c r="AJ1519" s="2">
        <f t="shared" ref="AJ1519" si="16080">X1519*AE1519+Z1519*AE1522-Y1519*AF1519-AA1519*AF1522</f>
        <v>0</v>
      </c>
      <c r="AK1519" s="3">
        <f t="shared" ref="AK1519" si="16081">(X1519*AF1519+Y1519*AE1519+Z1519*AF1522+AA1519*AE1522)</f>
        <v>-1.1397756045240479</v>
      </c>
      <c r="AL1519" s="20"/>
      <c r="AM1519" s="11">
        <v>1</v>
      </c>
      <c r="AN1519" s="12">
        <v>0</v>
      </c>
      <c r="AO1519" s="13">
        <v>0</v>
      </c>
      <c r="AP1519" s="40">
        <f t="shared" ref="AP1519" si="16082">-1/($AN$4*$B1519)</f>
        <v>-1.0326439402388299</v>
      </c>
      <c r="AR1519" s="1">
        <f t="shared" ref="AR1519" si="16083">AH1519*AM1519+AJ1519*AM1522-AI1519*AN1519-AK1519*AN1522</f>
        <v>-0.31863866917934902</v>
      </c>
      <c r="AS1519" s="4">
        <f t="shared" ref="AS1519" si="16084">(AH1519*AN1519+AI1519*AM1519+AJ1519*AN1522+AK1519*AM1522)</f>
        <v>0</v>
      </c>
      <c r="AT1519" s="2">
        <f t="shared" ref="AT1519" si="16085">AH1519*AO1519+AJ1519*AO1522-AI1519*AP1519-AK1519*AP1522</f>
        <v>0</v>
      </c>
      <c r="AU1519" s="3">
        <f t="shared" ref="AU1519" si="16086">(AH1519*AP1519+AI1519*AO1519+AJ1519*AP1522+AK1519*AO1522)</f>
        <v>-0.810735313670228</v>
      </c>
      <c r="AV1519" s="20"/>
      <c r="AW1519" s="11">
        <v>1</v>
      </c>
      <c r="AX1519" s="12">
        <v>0</v>
      </c>
      <c r="AY1519" s="13">
        <v>0</v>
      </c>
      <c r="AZ1519" s="14">
        <v>0</v>
      </c>
      <c r="BA1519" s="20"/>
      <c r="BB1519" s="1">
        <f t="shared" ref="BB1519" si="16087">AR1519*AW1519+AT1519*AW1522-AS1519*AX1519-AU1519*AX1522</f>
        <v>-0.98890272341837826</v>
      </c>
      <c r="BC1519" s="4">
        <f t="shared" ref="BC1519" si="16088">(AR1519*AX1519+AS1519*AW1519+AT1519*AX1522+AU1519*AW1522)</f>
        <v>0</v>
      </c>
      <c r="BD1519" s="2">
        <f t="shared" ref="BD1519" si="16089">AR1519*AY1519+AT1519*AY1522-AS1519*AZ1519-AU1519*AZ1522</f>
        <v>0</v>
      </c>
      <c r="BE1519" s="3">
        <f t="shared" ref="BE1519" si="16090">(AR1519*AZ1519+AS1519*AY1519+AT1519*AZ1522+AU1519*AY1522)</f>
        <v>-0.810735313670228</v>
      </c>
      <c r="BF1519" s="20"/>
      <c r="BG1519" s="11">
        <v>1</v>
      </c>
      <c r="BH1519" s="12">
        <v>0</v>
      </c>
      <c r="BI1519" s="13">
        <v>0</v>
      </c>
      <c r="BJ1519" s="40">
        <f t="shared" ref="BJ1519" si="16091">-1/($BH$4*$B1519)</f>
        <v>-0.99367624438076085</v>
      </c>
      <c r="BK1519" s="20"/>
      <c r="BL1519" s="1">
        <f t="shared" ref="BL1519" si="16092">BB1519*BG1519+BD1519*BG1522-BC1519*BH1519-BE1519*BH1522</f>
        <v>-0.98890272341837826</v>
      </c>
      <c r="BM1519" s="4">
        <f t="shared" ref="BM1519" si="16093">(BB1519*BH1519+BC1519*BG1519+BD1519*BH1522+BE1519*BG1522)</f>
        <v>0</v>
      </c>
      <c r="BN1519" s="2">
        <f t="shared" ref="BN1519" si="16094">BB1519*BI1519+BD1519*BI1522-BC1519*BJ1519-BE1519*BJ1522</f>
        <v>0</v>
      </c>
      <c r="BO1519" s="3">
        <f t="shared" ref="BO1519" si="16095">(BB1519*BJ1519+BC1519*BI1519+BD1519*BJ1522+BE1519*BI1522)</f>
        <v>0.17191383059405241</v>
      </c>
      <c r="BP1519" s="20"/>
      <c r="BQ1519" s="11">
        <v>1</v>
      </c>
      <c r="BR1519" s="12">
        <v>0</v>
      </c>
      <c r="BS1519" s="13">
        <v>0</v>
      </c>
      <c r="BT1519" s="14">
        <v>0</v>
      </c>
      <c r="BU1519" s="20"/>
      <c r="BV1519" s="1">
        <f t="shared" ref="BV1519" si="16096">BL1519*BQ1519+BN1519*BQ1522-BM1519*BR1519-BO1519*BR1522</f>
        <v>-0.86449714421982704</v>
      </c>
      <c r="BW1519" s="4">
        <f t="shared" ref="BW1519" si="16097">(BL1519*BR1519+BM1519*BQ1519+BN1519*BR1522+BO1519*BQ1522)</f>
        <v>0</v>
      </c>
      <c r="BX1519" s="2">
        <f t="shared" ref="BX1519" si="16098">BL1519*BS1519+BN1519*BS1522-BM1519*BT1519-BO1519*BT1522</f>
        <v>0</v>
      </c>
      <c r="BY1519" s="3">
        <f t="shared" ref="BY1519" si="16099">(BL1519*BT1519+BM1519*BS1519+BN1519*BT1522+BO1519*BS1522)</f>
        <v>0.17191383059405241</v>
      </c>
      <c r="BZ1519" s="20"/>
      <c r="CA1519" s="11">
        <v>1</v>
      </c>
      <c r="CB1519" s="12">
        <v>0</v>
      </c>
      <c r="CC1519" s="13">
        <v>0</v>
      </c>
      <c r="CD1519" s="40">
        <f t="shared" ref="CD1519" si="16100">-1/($CB$4*$B1519)</f>
        <v>-0.52006461282749772</v>
      </c>
      <c r="CE1519" s="20"/>
      <c r="CF1519" s="1">
        <f t="shared" ref="CF1519" si="16101">BV1519*CA1519+BX1519*CA1522-BW1519*CB1519-BY1519*CB1522</f>
        <v>-0.86449714421982704</v>
      </c>
      <c r="CG1519" s="4">
        <f t="shared" ref="CG1519" si="16102">(BV1519*CB1519+BW1519*CA1519+BX1519*CB1522+BY1519*CA1522)</f>
        <v>0</v>
      </c>
      <c r="CH1519" s="2">
        <f t="shared" ref="CH1519" si="16103">BV1519*CC1519+BX1519*CC1522-BW1519*CD1519-BY1519*CD1522</f>
        <v>0</v>
      </c>
      <c r="CI1519" s="3">
        <f t="shared" ref="CI1519" si="16104">(BV1519*CD1519+BW1519*CC1519+BX1519*CD1522+BY1519*CC1522)</f>
        <v>0.6215082031932142</v>
      </c>
      <c r="CJ1519" s="28"/>
      <c r="CK1519" s="11">
        <v>1</v>
      </c>
      <c r="CL1519" s="12">
        <v>0</v>
      </c>
      <c r="CM1519" s="13">
        <v>0</v>
      </c>
      <c r="CN1519" s="14">
        <v>0</v>
      </c>
      <c r="CP1519" s="1">
        <f t="shared" ref="CP1519" si="16105">CF1519*CK1519+CH1519*CK1522-CG1519*CL1519-CI1519*CL1522</f>
        <v>-0.86449714421982704</v>
      </c>
      <c r="CQ1519" s="4">
        <f t="shared" ref="CQ1519" si="16106">(CF1519*CL1519+CG1519*CK1519+CH1519*CL1522+CI1519*CK1522)</f>
        <v>0.6215082031932142</v>
      </c>
      <c r="CR1519" s="2">
        <f t="shared" ref="CR1519" si="16107">CF1519*CM1519+CH1519*CM1522-CG1519*CN1519-CI1519*CN1522</f>
        <v>0</v>
      </c>
      <c r="CS1519" s="3">
        <f t="shared" ref="CS1519" si="16108">(CF1519*CN1519+CG1519*CM1519+CH1519*CN1522+CI1519*CM1522)</f>
        <v>0.6215082031932142</v>
      </c>
      <c r="CU1519" s="29">
        <f t="shared" ref="CU1519" si="16109">20*LOG(((1+$CL$4)/$CL$4)/((CP1519+CP1522)^2+(CQ1519+CQ1522)^2)^0.5)</f>
        <v>-4.9902973255923182E-2</v>
      </c>
      <c r="CW1519" s="51">
        <f t="shared" ref="CW1519" si="16110">((CP1519^2+CQ1519^2)^0.5)/((CP1522^2+CQ1522^2)^0.5)</f>
        <v>1.114538524851487</v>
      </c>
    </row>
    <row r="1520" spans="1:101" ht="18" customHeight="1" thickBot="1">
      <c r="D1520" s="11"/>
      <c r="E1520" s="13"/>
      <c r="F1520" s="13"/>
      <c r="G1520" s="15"/>
      <c r="H1520" s="10"/>
      <c r="I1520" s="11"/>
      <c r="J1520" s="13"/>
      <c r="K1520" s="13"/>
      <c r="L1520" s="15"/>
      <c r="N1520" s="5"/>
      <c r="Q1520" s="6"/>
      <c r="S1520" s="11"/>
      <c r="T1520" s="13"/>
      <c r="U1520" s="13"/>
      <c r="V1520" s="15"/>
      <c r="W1520" s="20"/>
      <c r="X1520" s="5"/>
      <c r="AA1520" s="6"/>
      <c r="AB1520" s="20"/>
      <c r="AC1520" s="11"/>
      <c r="AD1520" s="13"/>
      <c r="AE1520" s="13"/>
      <c r="AF1520" s="15"/>
      <c r="AG1520" s="20"/>
      <c r="AH1520" s="5"/>
      <c r="AK1520" s="6"/>
      <c r="AL1520" s="20"/>
      <c r="AM1520" s="11"/>
      <c r="AN1520" s="13"/>
      <c r="AO1520" s="13"/>
      <c r="AP1520" s="15"/>
      <c r="AR1520" s="5"/>
      <c r="AU1520" s="6"/>
      <c r="AW1520" s="11"/>
      <c r="AX1520" s="13"/>
      <c r="AY1520" s="13"/>
      <c r="AZ1520" s="15"/>
      <c r="BA1520" s="20"/>
      <c r="BB1520" s="5"/>
      <c r="BE1520" s="6"/>
      <c r="BG1520" s="11"/>
      <c r="BH1520" s="13"/>
      <c r="BI1520" s="13"/>
      <c r="BJ1520" s="15"/>
      <c r="BL1520" s="5"/>
      <c r="BO1520" s="6"/>
      <c r="BQ1520" s="11"/>
      <c r="BR1520" s="13"/>
      <c r="BS1520" s="13"/>
      <c r="BT1520" s="15"/>
      <c r="BU1520" s="20"/>
      <c r="BV1520" s="5"/>
      <c r="BY1520" s="6"/>
      <c r="CA1520" s="11"/>
      <c r="CB1520" s="13"/>
      <c r="CC1520" s="13"/>
      <c r="CD1520" s="15"/>
      <c r="CF1520" s="5"/>
      <c r="CI1520" s="6"/>
      <c r="CK1520" s="11"/>
      <c r="CL1520" s="13"/>
      <c r="CM1520" s="13"/>
      <c r="CN1520" s="15"/>
      <c r="CP1520" s="5"/>
      <c r="CS1520" s="6"/>
      <c r="CW1520" s="52"/>
    </row>
    <row r="1521" spans="1:101" ht="18" customHeight="1" thickBot="1">
      <c r="D1521" s="11" t="s">
        <v>6</v>
      </c>
      <c r="E1521" s="13"/>
      <c r="F1521" s="13" t="s">
        <v>7</v>
      </c>
      <c r="G1521" s="15"/>
      <c r="H1521" s="10"/>
      <c r="I1521" s="11" t="s">
        <v>8</v>
      </c>
      <c r="J1521" s="13"/>
      <c r="K1521" s="13" t="s">
        <v>9</v>
      </c>
      <c r="L1521" s="15"/>
      <c r="N1521" s="251" t="s">
        <v>26</v>
      </c>
      <c r="O1521" s="252"/>
      <c r="P1521" s="253" t="s">
        <v>27</v>
      </c>
      <c r="Q1521" s="254"/>
      <c r="S1521" s="11" t="s">
        <v>13</v>
      </c>
      <c r="T1521" s="13"/>
      <c r="U1521" s="13" t="s">
        <v>14</v>
      </c>
      <c r="V1521" s="15"/>
      <c r="W1521" s="20"/>
      <c r="X1521" s="251" t="s">
        <v>26</v>
      </c>
      <c r="Y1521" s="252"/>
      <c r="Z1521" s="253" t="s">
        <v>27</v>
      </c>
      <c r="AA1521" s="254"/>
      <c r="AB1521" s="20"/>
      <c r="AC1521" s="11" t="s">
        <v>8</v>
      </c>
      <c r="AD1521" s="13"/>
      <c r="AE1521" s="13" t="s">
        <v>9</v>
      </c>
      <c r="AF1521" s="15"/>
      <c r="AG1521" s="20"/>
      <c r="AH1521" s="251" t="s">
        <v>26</v>
      </c>
      <c r="AI1521" s="252"/>
      <c r="AJ1521" s="253" t="s">
        <v>27</v>
      </c>
      <c r="AK1521" s="254"/>
      <c r="AL1521" s="20"/>
      <c r="AM1521" s="11" t="s">
        <v>13</v>
      </c>
      <c r="AN1521" s="13"/>
      <c r="AO1521" s="13" t="s">
        <v>14</v>
      </c>
      <c r="AP1521" s="15"/>
      <c r="AR1521" s="251" t="s">
        <v>26</v>
      </c>
      <c r="AS1521" s="252"/>
      <c r="AT1521" s="253" t="s">
        <v>27</v>
      </c>
      <c r="AU1521" s="254"/>
      <c r="AV1521" s="36"/>
      <c r="AW1521" s="11" t="s">
        <v>8</v>
      </c>
      <c r="AX1521" s="13"/>
      <c r="AY1521" s="13" t="s">
        <v>9</v>
      </c>
      <c r="AZ1521" s="15"/>
      <c r="BA1521" s="20"/>
      <c r="BB1521" s="251" t="s">
        <v>26</v>
      </c>
      <c r="BC1521" s="252"/>
      <c r="BD1521" s="253" t="s">
        <v>27</v>
      </c>
      <c r="BE1521" s="254"/>
      <c r="BF1521" s="36"/>
      <c r="BG1521" s="11" t="s">
        <v>13</v>
      </c>
      <c r="BH1521" s="13"/>
      <c r="BI1521" s="13" t="s">
        <v>14</v>
      </c>
      <c r="BJ1521" s="15"/>
      <c r="BK1521" s="36"/>
      <c r="BL1521" s="251" t="s">
        <v>26</v>
      </c>
      <c r="BM1521" s="252"/>
      <c r="BN1521" s="253" t="s">
        <v>27</v>
      </c>
      <c r="BO1521" s="254"/>
      <c r="BP1521" s="36"/>
      <c r="BQ1521" s="11" t="s">
        <v>8</v>
      </c>
      <c r="BR1521" s="13"/>
      <c r="BS1521" s="13" t="s">
        <v>9</v>
      </c>
      <c r="BT1521" s="15"/>
      <c r="BU1521" s="20"/>
      <c r="BV1521" s="251" t="s">
        <v>26</v>
      </c>
      <c r="BW1521" s="252"/>
      <c r="BX1521" s="253" t="s">
        <v>27</v>
      </c>
      <c r="BY1521" s="254"/>
      <c r="BZ1521" s="36"/>
      <c r="CA1521" s="11" t="s">
        <v>13</v>
      </c>
      <c r="CB1521" s="13"/>
      <c r="CC1521" s="13" t="s">
        <v>14</v>
      </c>
      <c r="CD1521" s="15"/>
      <c r="CE1521" s="36"/>
      <c r="CF1521" s="251" t="s">
        <v>26</v>
      </c>
      <c r="CG1521" s="252"/>
      <c r="CH1521" s="253" t="s">
        <v>27</v>
      </c>
      <c r="CI1521" s="254"/>
      <c r="CK1521" s="11" t="s">
        <v>28</v>
      </c>
      <c r="CL1521" s="13"/>
      <c r="CM1521" s="13" t="s">
        <v>29</v>
      </c>
      <c r="CN1521" s="15"/>
      <c r="CP1521" s="251" t="s">
        <v>26</v>
      </c>
      <c r="CQ1521" s="252"/>
      <c r="CR1521" s="253" t="s">
        <v>27</v>
      </c>
      <c r="CS1521" s="254"/>
      <c r="CU1521" s="38" t="s">
        <v>37</v>
      </c>
      <c r="CW1521" s="53" t="s">
        <v>45</v>
      </c>
    </row>
    <row r="1522" spans="1:101" ht="18" customHeight="1" thickTop="1" thickBot="1">
      <c r="D1522" s="16">
        <v>0</v>
      </c>
      <c r="E1522" s="17">
        <v>0</v>
      </c>
      <c r="F1522" s="18">
        <v>1</v>
      </c>
      <c r="G1522" s="19">
        <v>0</v>
      </c>
      <c r="H1522" s="10"/>
      <c r="I1522" s="16">
        <v>0</v>
      </c>
      <c r="J1522" s="17">
        <f t="shared" ref="J1522" si="16111">-1/($J$4*$B1519)</f>
        <v>-0.72365078928591586</v>
      </c>
      <c r="K1522" s="18">
        <v>1</v>
      </c>
      <c r="L1522" s="19">
        <v>0</v>
      </c>
      <c r="N1522" s="1">
        <f t="shared" ref="N1522" si="16112">D1522*I1519+F1522*I1522-E1522*J1519-G1522*J1522</f>
        <v>0</v>
      </c>
      <c r="O1522" s="4">
        <f t="shared" ref="O1522" si="16113">(D1522*J1519+E1522*I1519+F1522*J1522+G1522*I1522)</f>
        <v>-0.72365078928591586</v>
      </c>
      <c r="P1522" s="2">
        <f t="shared" ref="P1522" si="16114">D1522*K1519+F1522*K1522-E1522*L1519-G1522*L1522</f>
        <v>1</v>
      </c>
      <c r="Q1522" s="3">
        <f t="shared" ref="Q1522" si="16115">(D1522*L1519+E1522*K1519+F1522*L1522+G1522*K1522)</f>
        <v>0</v>
      </c>
      <c r="S1522" s="16">
        <v>0</v>
      </c>
      <c r="T1522" s="17">
        <v>0</v>
      </c>
      <c r="U1522" s="18">
        <v>1</v>
      </c>
      <c r="V1522" s="19">
        <v>0</v>
      </c>
      <c r="W1522" s="20"/>
      <c r="X1522" s="1">
        <f t="shared" ref="X1522" si="16116">N1522*S1519+P1522*S1522-O1522*T1519-Q1522*T1522</f>
        <v>0</v>
      </c>
      <c r="Y1522" s="4">
        <f t="shared" ref="Y1522" si="16117">(N1522*T1519+O1522*S1519+P1522*T1522+Q1522*S1522)</f>
        <v>-0.72365078928591586</v>
      </c>
      <c r="Z1522" s="2">
        <f t="shared" ref="Z1522" si="16118">N1522*U1519+P1522*U1522-O1522*V1519-Q1522*V1522</f>
        <v>0.28092540145919775</v>
      </c>
      <c r="AA1522" s="3">
        <f t="shared" ref="AA1522" si="16119">(N1522*V1519+O1522*U1519+P1522*V1522+Q1522*U1522)</f>
        <v>0</v>
      </c>
      <c r="AB1522" s="20"/>
      <c r="AC1522" s="16">
        <v>0</v>
      </c>
      <c r="AD1522" s="17">
        <f t="shared" ref="AD1522" si="16120">-1/($AD$4*$B1519)</f>
        <v>-0.82673598021124761</v>
      </c>
      <c r="AE1522" s="18">
        <v>1</v>
      </c>
      <c r="AF1522" s="19">
        <v>0</v>
      </c>
      <c r="AG1522" s="20"/>
      <c r="AH1522" s="1">
        <f t="shared" ref="AH1522" si="16121">X1522*AC1519+Z1522*AC1522-Y1522*AD1519-AA1522*AD1522</f>
        <v>0</v>
      </c>
      <c r="AI1522" s="4">
        <f t="shared" ref="AI1522" si="16122">(X1522*AD1519+Y1522*AC1519+Z1522*AD1522+AA1522*AC1522)</f>
        <v>-0.95590192642752392</v>
      </c>
      <c r="AJ1522" s="2">
        <f t="shared" ref="AJ1522" si="16123">X1522*AE1519+Z1522*AE1522-Y1522*AF1519-AA1522*AF1522</f>
        <v>0.28092540145919775</v>
      </c>
      <c r="AK1522" s="3">
        <f t="shared" ref="AK1522" si="16124">(X1522*AF1519+Y1522*AE1519+Z1522*AF1522+AA1522*AE1522)</f>
        <v>0</v>
      </c>
      <c r="AL1522" s="20"/>
      <c r="AM1522" s="16">
        <v>0</v>
      </c>
      <c r="AN1522" s="17">
        <v>0</v>
      </c>
      <c r="AO1522" s="18">
        <v>1</v>
      </c>
      <c r="AP1522" s="19">
        <v>0</v>
      </c>
      <c r="AR1522" s="1">
        <f t="shared" ref="AR1522" si="16125">AH1522*AM1519+AJ1522*AM1522-AI1522*AN1519-AK1522*AN1522</f>
        <v>0</v>
      </c>
      <c r="AS1522" s="4">
        <f t="shared" ref="AS1522" si="16126">(AH1522*AN1519+AI1522*AM1519+AJ1522*AN1522+AK1522*AM1522)</f>
        <v>-0.95590192642752392</v>
      </c>
      <c r="AT1522" s="2">
        <f t="shared" ref="AT1522" si="16127">AH1522*AO1519+AJ1522*AO1522-AI1522*AP1519-AK1522*AP1522</f>
        <v>-0.70618093032880858</v>
      </c>
      <c r="AU1522" s="3">
        <f t="shared" ref="AU1522" si="16128">(AH1522*AP1519+AI1522*AO1519+AJ1522*AP1522+AK1522*AO1522)</f>
        <v>0</v>
      </c>
      <c r="AV1522" s="20"/>
      <c r="AW1522" s="16">
        <v>0</v>
      </c>
      <c r="AX1522" s="17">
        <f t="shared" ref="AX1522" si="16129">-1/($AX$4*$B1519)</f>
        <v>-0.82673598021124761</v>
      </c>
      <c r="AY1522" s="18">
        <v>1</v>
      </c>
      <c r="AZ1522" s="19">
        <v>0</v>
      </c>
      <c r="BA1522" s="20"/>
      <c r="BB1522" s="1">
        <f t="shared" ref="BB1522" si="16130">AR1522*AW1519+AT1522*AW1522-AS1522*AX1519-AU1522*AX1522</f>
        <v>0</v>
      </c>
      <c r="BC1522" s="4">
        <f t="shared" ref="BC1522" si="16131">(AR1522*AX1519+AS1522*AW1519+AT1522*AX1522+AU1522*AW1522)</f>
        <v>-0.37207674278564562</v>
      </c>
      <c r="BD1522" s="2">
        <f t="shared" ref="BD1522" si="16132">AR1522*AY1519+AT1522*AY1522-AS1522*AZ1519-AU1522*AZ1522</f>
        <v>-0.70618093032880858</v>
      </c>
      <c r="BE1522" s="3">
        <f t="shared" ref="BE1522" si="16133">(AR1522*AZ1519+AS1522*AY1519+AT1522*AZ1522+AU1522*AY1522)</f>
        <v>0</v>
      </c>
      <c r="BF1522" s="20"/>
      <c r="BG1522" s="16">
        <v>0</v>
      </c>
      <c r="BH1522" s="17">
        <v>0</v>
      </c>
      <c r="BI1522" s="18">
        <v>1</v>
      </c>
      <c r="BJ1522" s="19">
        <v>0</v>
      </c>
      <c r="BK1522" s="20"/>
      <c r="BL1522" s="1">
        <f t="shared" ref="BL1522" si="16134">BB1522*BG1519+BD1522*BG1522-BC1522*BH1519-BE1522*BH1522</f>
        <v>0</v>
      </c>
      <c r="BM1522" s="4">
        <f t="shared" ref="BM1522" si="16135">(BB1522*BH1519+BC1522*BG1519+BD1522*BH1522+BE1522*BG1522)</f>
        <v>-0.37207674278564562</v>
      </c>
      <c r="BN1522" s="2">
        <f t="shared" ref="BN1522" si="16136">BB1522*BI1519+BD1522*BI1522-BC1522*BJ1519-BE1522*BJ1522</f>
        <v>-1.0759047507214752</v>
      </c>
      <c r="BO1522" s="3">
        <f t="shared" ref="BO1522" si="16137">(BB1522*BJ1519+BC1522*BI1519+BD1522*BJ1522+BE1522*BI1522)</f>
        <v>0</v>
      </c>
      <c r="BP1522" s="20"/>
      <c r="BQ1522" s="16">
        <v>0</v>
      </c>
      <c r="BR1522" s="17">
        <f t="shared" ref="BR1522" si="16138">-1/($BR$4*$B1519)</f>
        <v>-0.72365078928591586</v>
      </c>
      <c r="BS1522" s="18">
        <v>1</v>
      </c>
      <c r="BT1522" s="19">
        <v>0</v>
      </c>
      <c r="BU1522" s="20"/>
      <c r="BV1522" s="1">
        <f t="shared" ref="BV1522" si="16139">BL1522*BQ1519+BN1522*BQ1522-BM1522*BR1519-BO1522*BR1522</f>
        <v>0</v>
      </c>
      <c r="BW1522" s="4">
        <f t="shared" ref="BW1522" si="16140">(BL1522*BR1519+BM1522*BQ1519+BN1522*BR1522+BO1522*BQ1522)</f>
        <v>0.40650257927041644</v>
      </c>
      <c r="BX1522" s="2">
        <f t="shared" ref="BX1522" si="16141">BL1522*BS1519+BN1522*BS1522-BM1522*BT1519-BO1522*BT1522</f>
        <v>-1.0759047507214752</v>
      </c>
      <c r="BY1522" s="3">
        <f t="shared" ref="BY1522" si="16142">(BL1522*BT1519+BM1522*BS1519+BN1522*BT1522+BO1522*BS1522)</f>
        <v>0</v>
      </c>
      <c r="BZ1522" s="20"/>
      <c r="CA1522" s="16">
        <v>0</v>
      </c>
      <c r="CB1522" s="17">
        <v>0</v>
      </c>
      <c r="CC1522" s="18">
        <v>1</v>
      </c>
      <c r="CD1522" s="19">
        <v>0</v>
      </c>
      <c r="CE1522" s="20"/>
      <c r="CF1522" s="1">
        <f t="shared" ref="CF1522" si="16143">BV1522*CA1519+BX1522*CA1522-BW1522*CB1519-BY1522*CB1522</f>
        <v>0</v>
      </c>
      <c r="CG1522" s="4">
        <f t="shared" ref="CG1522" si="16144">(BV1522*CB1519+BW1522*CA1519+BX1522*CB1522+BY1522*CA1522)</f>
        <v>0.40650257927041644</v>
      </c>
      <c r="CH1522" s="2">
        <f t="shared" ref="CH1522" si="16145">BV1522*CC1519+BX1522*CC1522-BW1522*CD1519-BY1522*CD1522</f>
        <v>-0.86449714421982682</v>
      </c>
      <c r="CI1522" s="3">
        <f t="shared" ref="CI1522" si="16146">(BV1522*CD1519+BW1522*CC1519+BX1522*CD1522+BY1522*CC1522)</f>
        <v>0</v>
      </c>
      <c r="CK1522" s="16">
        <f t="shared" ref="CK1522" si="16147">1/$CL$4</f>
        <v>1</v>
      </c>
      <c r="CL1522" s="17">
        <v>0</v>
      </c>
      <c r="CM1522" s="18">
        <v>1</v>
      </c>
      <c r="CN1522" s="19">
        <v>0</v>
      </c>
      <c r="CP1522" s="1">
        <f t="shared" ref="CP1522" si="16148">CF1522*CK1519+CH1522*CK1522-CG1522*CL1519-CI1522*CL1522</f>
        <v>-0.86449714421982682</v>
      </c>
      <c r="CQ1522" s="4">
        <f t="shared" ref="CQ1522" si="16149">(CF1522*CL1519+CG1522*CK1519+CH1522*CL1522+CI1522*CK1522)</f>
        <v>0.40650257927041644</v>
      </c>
      <c r="CR1522" s="2">
        <f t="shared" ref="CR1522" si="16150">CF1522*CM1519+CH1522*CM1522-CG1522*CN1519-CI1522*CN1522</f>
        <v>-0.86449714421982682</v>
      </c>
      <c r="CS1522" s="3">
        <f t="shared" ref="CS1522" si="16151">(CF1522*CN1519+CG1522*CM1519+CH1522*CN1522+CI1522*CM1522)</f>
        <v>0</v>
      </c>
      <c r="CU1522" s="39">
        <f t="shared" ref="CU1522" si="16152">(180/PI())*ATAN(-1*(CQ1519/CP1519))</f>
        <v>35.713284438672112</v>
      </c>
      <c r="CW1522" s="54">
        <f t="shared" ref="CW1522" si="16153">20*LOG(((1-(10^(CU1519/20)^2)*(1-((1-CW1519)/(1+CW1519))^2))^0.5))</f>
        <v>-18.438938982840142</v>
      </c>
    </row>
    <row r="1523" spans="1:101" ht="18" customHeight="1">
      <c r="E1523" s="20"/>
      <c r="F1523" s="20"/>
      <c r="G1523" s="20"/>
      <c r="H1523" s="20"/>
      <c r="I1523" s="20"/>
      <c r="J1523" s="20"/>
      <c r="K1523" s="20"/>
      <c r="L1523" s="20"/>
      <c r="M1523" s="20"/>
      <c r="N1523" s="20"/>
      <c r="O1523" s="20"/>
      <c r="P1523" s="20"/>
      <c r="Q1523" s="20"/>
      <c r="R1523" s="20"/>
      <c r="S1523" s="20"/>
      <c r="T1523" s="20"/>
      <c r="U1523" s="20"/>
      <c r="V1523" s="20"/>
      <c r="W1523" s="20"/>
      <c r="X1523" s="20"/>
      <c r="Y1523" s="20"/>
      <c r="Z1523" s="20"/>
      <c r="AA1523" s="20"/>
      <c r="AB1523" s="30"/>
      <c r="AC1523" s="20"/>
      <c r="AD1523" s="20"/>
      <c r="AE1523" s="20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  <c r="BA1523" s="20"/>
      <c r="BB1523" s="20"/>
      <c r="BC1523" s="20"/>
      <c r="BD1523" s="20"/>
      <c r="BE1523" s="20"/>
      <c r="BF1523" s="20"/>
      <c r="BG1523" s="20"/>
      <c r="BH1523" s="20"/>
      <c r="BI1523" s="20"/>
      <c r="BJ1523" s="20"/>
      <c r="BK1523" s="20"/>
      <c r="BL1523" s="20"/>
      <c r="BM1523" s="20"/>
      <c r="BN1523" s="20"/>
      <c r="BO1523" s="20"/>
      <c r="BP1523" s="20"/>
      <c r="BQ1523" s="20"/>
      <c r="BR1523" s="20"/>
      <c r="BS1523" s="20"/>
      <c r="BT1523" s="20"/>
      <c r="BU1523" s="20"/>
      <c r="BV1523" s="20"/>
      <c r="BW1523" s="20"/>
      <c r="BX1523" s="20"/>
      <c r="BY1523" s="20"/>
      <c r="BZ1523" s="20"/>
      <c r="CA1523" s="20"/>
      <c r="CB1523" s="20"/>
      <c r="CC1523" s="20"/>
      <c r="CD1523" s="20"/>
      <c r="CE1523" s="20"/>
      <c r="CF1523" s="20"/>
      <c r="CG1523" s="20"/>
      <c r="CH1523" s="20"/>
      <c r="CI1523" s="20"/>
      <c r="CJ1523" s="20"/>
      <c r="CK1523" s="20"/>
      <c r="CL1523" s="20"/>
    </row>
    <row r="1524" spans="1:101" ht="18" customHeight="1"/>
    <row r="1525" spans="1:101" ht="18" customHeight="1" thickBot="1">
      <c r="A1525" s="23"/>
      <c r="B1525" s="23"/>
      <c r="C1525" s="23"/>
      <c r="D1525" s="20" t="s">
        <v>15</v>
      </c>
      <c r="E1525" s="20"/>
      <c r="F1525" s="20"/>
      <c r="G1525" s="20"/>
      <c r="H1525" s="20"/>
      <c r="I1525" s="20" t="s">
        <v>16</v>
      </c>
      <c r="J1525" s="20"/>
      <c r="K1525" s="20"/>
      <c r="L1525" s="20"/>
      <c r="M1525" s="23"/>
      <c r="N1525" s="23"/>
      <c r="O1525" s="24" t="s">
        <v>17</v>
      </c>
      <c r="P1525" s="23"/>
      <c r="Q1525" s="23"/>
      <c r="R1525" s="23"/>
      <c r="S1525" s="20"/>
      <c r="T1525" s="20" t="s">
        <v>18</v>
      </c>
      <c r="U1525" s="23"/>
      <c r="V1525" s="23"/>
      <c r="W1525" s="23"/>
      <c r="X1525" s="23"/>
      <c r="Y1525" s="24" t="s">
        <v>19</v>
      </c>
      <c r="Z1525" s="23"/>
      <c r="AA1525" s="23"/>
      <c r="AB1525" s="23"/>
      <c r="AC1525" s="24" t="s">
        <v>20</v>
      </c>
      <c r="AD1525" s="20"/>
      <c r="AE1525" s="20"/>
      <c r="AF1525" s="20"/>
      <c r="AG1525" s="20"/>
      <c r="AH1525" s="23"/>
      <c r="AI1525" s="24" t="s">
        <v>21</v>
      </c>
      <c r="AJ1525" s="23"/>
      <c r="AK1525" s="23"/>
      <c r="AL1525" s="20"/>
      <c r="AM1525" s="24" t="s">
        <v>31</v>
      </c>
      <c r="AN1525" s="20"/>
      <c r="AO1525" s="23"/>
      <c r="AP1525" s="23"/>
      <c r="AQ1525" s="23"/>
      <c r="AR1525" s="23"/>
      <c r="AS1525" s="24" t="s">
        <v>91</v>
      </c>
      <c r="AT1525" s="23"/>
      <c r="AU1525" s="23"/>
      <c r="AV1525" s="23"/>
      <c r="AW1525" s="24" t="s">
        <v>32</v>
      </c>
      <c r="AX1525" s="20"/>
      <c r="AY1525" s="20"/>
      <c r="AZ1525" s="20"/>
      <c r="BA1525" s="20"/>
      <c r="BB1525" s="23"/>
      <c r="BC1525" s="24" t="s">
        <v>22</v>
      </c>
      <c r="BD1525" s="23"/>
      <c r="BE1525" s="23"/>
      <c r="BF1525" s="23"/>
      <c r="BG1525" s="24" t="s">
        <v>33</v>
      </c>
      <c r="BH1525" s="20"/>
      <c r="BI1525" s="23"/>
      <c r="BJ1525" s="23"/>
      <c r="BK1525" s="23"/>
      <c r="BL1525" s="23"/>
      <c r="BM1525" s="24" t="s">
        <v>34</v>
      </c>
      <c r="BN1525" s="23"/>
      <c r="BO1525" s="23"/>
      <c r="BP1525" s="23"/>
      <c r="BQ1525" s="24" t="s">
        <v>89</v>
      </c>
      <c r="BR1525" s="20"/>
      <c r="BS1525" s="20"/>
      <c r="BT1525" s="20"/>
      <c r="BU1525" s="20"/>
      <c r="BV1525" s="23"/>
      <c r="BW1525" s="24" t="s">
        <v>35</v>
      </c>
      <c r="BX1525" s="23"/>
      <c r="BY1525" s="23"/>
      <c r="BZ1525" s="23"/>
      <c r="CA1525" s="24" t="s">
        <v>90</v>
      </c>
      <c r="CB1525" s="20"/>
      <c r="CC1525" s="23"/>
      <c r="CD1525" s="23"/>
      <c r="CE1525" s="23"/>
      <c r="CF1525" s="23"/>
      <c r="CG1525" s="24" t="s">
        <v>92</v>
      </c>
      <c r="CH1525" s="23"/>
      <c r="CI1525" s="23"/>
      <c r="CJ1525" s="23"/>
      <c r="CK1525" s="24" t="s">
        <v>36</v>
      </c>
      <c r="CL1525" s="24"/>
      <c r="CM1525" s="23"/>
      <c r="CN1525" s="23"/>
      <c r="CO1525" s="23"/>
      <c r="CP1525" s="23"/>
      <c r="CQ1525" s="24" t="s">
        <v>93</v>
      </c>
      <c r="CR1525" s="23"/>
      <c r="CS1525" s="23"/>
    </row>
    <row r="1526" spans="1:101" ht="18" customHeight="1" thickBot="1">
      <c r="A1526" s="23"/>
      <c r="B1526" s="33"/>
      <c r="C1526" s="23"/>
      <c r="D1526" s="7" t="s">
        <v>2</v>
      </c>
      <c r="E1526" s="8"/>
      <c r="F1526" s="8" t="s">
        <v>3</v>
      </c>
      <c r="G1526" s="9"/>
      <c r="H1526" s="10"/>
      <c r="I1526" s="7" t="s">
        <v>4</v>
      </c>
      <c r="J1526" s="8"/>
      <c r="K1526" s="8" t="s">
        <v>5</v>
      </c>
      <c r="L1526" s="9"/>
      <c r="M1526" s="23"/>
      <c r="N1526" s="251" t="s">
        <v>79</v>
      </c>
      <c r="O1526" s="252"/>
      <c r="P1526" s="253" t="s">
        <v>80</v>
      </c>
      <c r="Q1526" s="254"/>
      <c r="R1526" s="23"/>
      <c r="S1526" s="7" t="s">
        <v>11</v>
      </c>
      <c r="T1526" s="8"/>
      <c r="U1526" s="8" t="s">
        <v>12</v>
      </c>
      <c r="V1526" s="9"/>
      <c r="W1526" s="20"/>
      <c r="X1526" s="251" t="s">
        <v>79</v>
      </c>
      <c r="Y1526" s="252"/>
      <c r="Z1526" s="253" t="s">
        <v>80</v>
      </c>
      <c r="AA1526" s="254"/>
      <c r="AB1526" s="20"/>
      <c r="AC1526" s="7" t="s">
        <v>4</v>
      </c>
      <c r="AD1526" s="8"/>
      <c r="AE1526" s="8" t="s">
        <v>5</v>
      </c>
      <c r="AF1526" s="9"/>
      <c r="AG1526" s="20"/>
      <c r="AH1526" s="251" t="s">
        <v>0</v>
      </c>
      <c r="AI1526" s="252"/>
      <c r="AJ1526" s="253" t="s">
        <v>1</v>
      </c>
      <c r="AK1526" s="254"/>
      <c r="AL1526" s="20"/>
      <c r="AM1526" s="7" t="s">
        <v>11</v>
      </c>
      <c r="AN1526" s="8"/>
      <c r="AO1526" s="8" t="s">
        <v>12</v>
      </c>
      <c r="AP1526" s="9"/>
      <c r="AQ1526" s="23"/>
      <c r="AR1526" s="251" t="s">
        <v>0</v>
      </c>
      <c r="AS1526" s="252"/>
      <c r="AT1526" s="253" t="s">
        <v>1</v>
      </c>
      <c r="AU1526" s="254"/>
      <c r="AV1526" s="36"/>
      <c r="AW1526" s="7" t="s">
        <v>4</v>
      </c>
      <c r="AX1526" s="8"/>
      <c r="AY1526" s="8" t="s">
        <v>5</v>
      </c>
      <c r="AZ1526" s="9"/>
      <c r="BA1526" s="20"/>
      <c r="BB1526" s="251" t="s">
        <v>0</v>
      </c>
      <c r="BC1526" s="252"/>
      <c r="BD1526" s="253" t="s">
        <v>1</v>
      </c>
      <c r="BE1526" s="254"/>
      <c r="BF1526" s="36"/>
      <c r="BG1526" s="7" t="s">
        <v>11</v>
      </c>
      <c r="BH1526" s="8"/>
      <c r="BI1526" s="8" t="s">
        <v>12</v>
      </c>
      <c r="BJ1526" s="9"/>
      <c r="BK1526" s="36"/>
      <c r="BL1526" s="251" t="s">
        <v>0</v>
      </c>
      <c r="BM1526" s="252"/>
      <c r="BN1526" s="253" t="s">
        <v>1</v>
      </c>
      <c r="BO1526" s="254"/>
      <c r="BP1526" s="36"/>
      <c r="BQ1526" s="7" t="s">
        <v>4</v>
      </c>
      <c r="BR1526" s="8"/>
      <c r="BS1526" s="8" t="s">
        <v>5</v>
      </c>
      <c r="BT1526" s="9"/>
      <c r="BU1526" s="20"/>
      <c r="BV1526" s="251" t="s">
        <v>0</v>
      </c>
      <c r="BW1526" s="252"/>
      <c r="BX1526" s="253" t="s">
        <v>1</v>
      </c>
      <c r="BY1526" s="254"/>
      <c r="BZ1526" s="36"/>
      <c r="CA1526" s="7" t="s">
        <v>11</v>
      </c>
      <c r="CB1526" s="8"/>
      <c r="CC1526" s="8" t="s">
        <v>12</v>
      </c>
      <c r="CD1526" s="9"/>
      <c r="CE1526" s="36"/>
      <c r="CF1526" s="251" t="s">
        <v>0</v>
      </c>
      <c r="CG1526" s="252"/>
      <c r="CH1526" s="253" t="s">
        <v>1</v>
      </c>
      <c r="CI1526" s="254"/>
      <c r="CJ1526" s="23"/>
      <c r="CK1526" s="7" t="s">
        <v>23</v>
      </c>
      <c r="CL1526" s="8"/>
      <c r="CM1526" s="8" t="s">
        <v>24</v>
      </c>
      <c r="CN1526" s="9"/>
      <c r="CO1526" s="23"/>
      <c r="CP1526" s="251" t="s">
        <v>0</v>
      </c>
      <c r="CQ1526" s="252"/>
      <c r="CR1526" s="253" t="s">
        <v>1</v>
      </c>
      <c r="CS1526" s="254"/>
      <c r="CU1526" s="26" t="s">
        <v>25</v>
      </c>
      <c r="CW1526" s="50" t="s">
        <v>44</v>
      </c>
    </row>
    <row r="1527" spans="1:101" ht="18" customHeight="1" thickTop="1" thickBot="1">
      <c r="B1527" s="34">
        <v>2.04</v>
      </c>
      <c r="D1527" s="11">
        <v>1</v>
      </c>
      <c r="E1527" s="12">
        <v>0</v>
      </c>
      <c r="F1527" s="13">
        <v>0</v>
      </c>
      <c r="G1527" s="40">
        <f t="shared" ref="G1527" si="16154">-1/($E$4*$B1527)</f>
        <v>-0.51496594015271835</v>
      </c>
      <c r="H1527" s="10"/>
      <c r="I1527" s="11">
        <v>1</v>
      </c>
      <c r="J1527" s="12">
        <v>0</v>
      </c>
      <c r="K1527" s="13">
        <v>0</v>
      </c>
      <c r="L1527" s="14">
        <v>0</v>
      </c>
      <c r="N1527" s="1">
        <f t="shared" ref="N1527" si="16155">D1527*I1527+F1527*I1530-E1527*J1527-G1527*J1530</f>
        <v>0.63099797633593413</v>
      </c>
      <c r="O1527" s="4">
        <f t="shared" ref="O1527" si="16156">(D1527*J1527+E1527*I1527+F1527*J1530+G1527*I1530)</f>
        <v>0</v>
      </c>
      <c r="P1527" s="2">
        <f t="shared" ref="P1527" si="16157">D1527*K1527+F1527*K1530-E1527*L1527-G1527*L1530</f>
        <v>0</v>
      </c>
      <c r="Q1527" s="3">
        <f t="shared" ref="Q1527" si="16158">(D1527*L1527+E1527*K1527+F1527*L1530+G1527*K1530)</f>
        <v>-0.51496594015271835</v>
      </c>
      <c r="S1527" s="11">
        <v>1</v>
      </c>
      <c r="T1527" s="12">
        <v>0</v>
      </c>
      <c r="U1527" s="13">
        <v>0</v>
      </c>
      <c r="V1527" s="40">
        <f t="shared" ref="V1527" si="16159">-1/($T$4*$B1527)</f>
        <v>-0.98393432041624362</v>
      </c>
      <c r="W1527" s="20"/>
      <c r="X1527" s="1">
        <f t="shared" ref="X1527" si="16160">N1527*S1527+P1527*S1530-O1527*T1527-Q1527*T1530</f>
        <v>0.63099797633593413</v>
      </c>
      <c r="Y1527" s="4">
        <f t="shared" ref="Y1527" si="16161">(N1527*T1527+O1527*S1527+P1527*T1530+Q1527*S1530)</f>
        <v>0</v>
      </c>
      <c r="Z1527" s="2">
        <f t="shared" ref="Z1527" si="16162">N1527*U1527+P1527*U1530-O1527*V1527-Q1527*V1530</f>
        <v>0</v>
      </c>
      <c r="AA1527" s="3">
        <f t="shared" ref="AA1527" si="16163">(N1527*V1527+O1527*U1527+P1527*V1530+Q1527*U1530)</f>
        <v>-1.1358265051828407</v>
      </c>
      <c r="AB1527" s="20"/>
      <c r="AC1527" s="11">
        <v>1</v>
      </c>
      <c r="AD1527" s="12">
        <v>0</v>
      </c>
      <c r="AE1527" s="13">
        <v>0</v>
      </c>
      <c r="AF1527" s="14">
        <v>0</v>
      </c>
      <c r="AG1527" s="20"/>
      <c r="AH1527" s="1">
        <f t="shared" ref="AH1527" si="16164">X1527*AC1527+Z1527*AC1530-Y1527*AD1527-AA1527*AD1530</f>
        <v>-0.29882449964776592</v>
      </c>
      <c r="AI1527" s="4">
        <f t="shared" ref="AI1527" si="16165">(X1527*AD1527+Y1527*AC1527+Z1527*AD1530+AA1527*AC1530)</f>
        <v>0</v>
      </c>
      <c r="AJ1527" s="2">
        <f t="shared" ref="AJ1527" si="16166">X1527*AE1527+Z1527*AE1530-Y1527*AF1527-AA1527*AF1530</f>
        <v>0</v>
      </c>
      <c r="AK1527" s="3">
        <f t="shared" ref="AK1527" si="16167">(X1527*AF1527+Y1527*AE1527+Z1527*AF1530+AA1527*AE1530)</f>
        <v>-1.1358265051828407</v>
      </c>
      <c r="AL1527" s="20"/>
      <c r="AM1527" s="11">
        <v>1</v>
      </c>
      <c r="AN1527" s="12">
        <v>0</v>
      </c>
      <c r="AO1527" s="13">
        <v>0</v>
      </c>
      <c r="AP1527" s="40">
        <f t="shared" ref="AP1527" si="16168">-1/($AN$4*$B1527)</f>
        <v>-1.0225199800404101</v>
      </c>
      <c r="AR1527" s="1">
        <f t="shared" ref="AR1527" si="16169">AH1527*AM1527+AJ1527*AM1530-AI1527*AN1527-AK1527*AN1530</f>
        <v>-0.29882449964776592</v>
      </c>
      <c r="AS1527" s="4">
        <f t="shared" ref="AS1527" si="16170">(AH1527*AN1527+AI1527*AM1527+AJ1527*AN1530+AK1527*AM1530)</f>
        <v>0</v>
      </c>
      <c r="AT1527" s="2">
        <f t="shared" ref="AT1527" si="16171">AH1527*AO1527+AJ1527*AO1530-AI1527*AP1527-AK1527*AP1530</f>
        <v>0</v>
      </c>
      <c r="AU1527" s="3">
        <f t="shared" ref="AU1527" si="16172">(AH1527*AP1527+AI1527*AO1527+AJ1527*AP1530+AK1527*AO1530)</f>
        <v>-0.83027248376742158</v>
      </c>
      <c r="AV1527" s="20"/>
      <c r="AW1527" s="11">
        <v>1</v>
      </c>
      <c r="AX1527" s="12">
        <v>0</v>
      </c>
      <c r="AY1527" s="13">
        <v>0</v>
      </c>
      <c r="AZ1527" s="14">
        <v>0</v>
      </c>
      <c r="BA1527" s="20"/>
      <c r="BB1527" s="1">
        <f t="shared" ref="BB1527" si="16173">AR1527*AW1527+AT1527*AW1530-AS1527*AX1527-AU1527*AX1530</f>
        <v>-0.97851106539971233</v>
      </c>
      <c r="BC1527" s="4">
        <f t="shared" ref="BC1527" si="16174">(AR1527*AX1527+AS1527*AW1527+AT1527*AX1530+AU1527*AW1530)</f>
        <v>0</v>
      </c>
      <c r="BD1527" s="2">
        <f t="shared" ref="BD1527" si="16175">AR1527*AY1527+AT1527*AY1530-AS1527*AZ1527-AU1527*AZ1530</f>
        <v>0</v>
      </c>
      <c r="BE1527" s="3">
        <f t="shared" ref="BE1527" si="16176">(AR1527*AZ1527+AS1527*AY1527+AT1527*AZ1530+AU1527*AY1530)</f>
        <v>-0.83027248376742158</v>
      </c>
      <c r="BF1527" s="20"/>
      <c r="BG1527" s="11">
        <v>1</v>
      </c>
      <c r="BH1527" s="12">
        <v>0</v>
      </c>
      <c r="BI1527" s="13">
        <v>0</v>
      </c>
      <c r="BJ1527" s="40">
        <f t="shared" ref="BJ1527" si="16177">-1/($BH$4*$B1527)</f>
        <v>-0.98393432041624362</v>
      </c>
      <c r="BK1527" s="20"/>
      <c r="BL1527" s="1">
        <f t="shared" ref="BL1527" si="16178">BB1527*BG1527+BD1527*BG1530-BC1527*BH1527-BE1527*BH1530</f>
        <v>-0.97851106539971233</v>
      </c>
      <c r="BM1527" s="4">
        <f t="shared" ref="BM1527" si="16179">(BB1527*BH1527+BC1527*BG1527+BD1527*BH1530+BE1527*BG1530)</f>
        <v>0</v>
      </c>
      <c r="BN1527" s="2">
        <f t="shared" ref="BN1527" si="16180">BB1527*BI1527+BD1527*BI1530-BC1527*BJ1527-BE1527*BJ1530</f>
        <v>0</v>
      </c>
      <c r="BO1527" s="3">
        <f t="shared" ref="BO1527" si="16181">(BB1527*BJ1527+BC1527*BI1527+BD1527*BJ1530+BE1527*BI1530)</f>
        <v>0.13251813638641885</v>
      </c>
      <c r="BP1527" s="20"/>
      <c r="BQ1527" s="11">
        <v>1</v>
      </c>
      <c r="BR1527" s="12">
        <v>0</v>
      </c>
      <c r="BS1527" s="13">
        <v>0</v>
      </c>
      <c r="BT1527" s="14">
        <v>0</v>
      </c>
      <c r="BU1527" s="20"/>
      <c r="BV1527" s="1">
        <f t="shared" ref="BV1527" si="16182">BL1527*BQ1527+BN1527*BQ1530-BM1527*BR1527-BO1527*BR1530</f>
        <v>-0.8835543766441849</v>
      </c>
      <c r="BW1527" s="4">
        <f t="shared" ref="BW1527" si="16183">(BL1527*BR1527+BM1527*BQ1527+BN1527*BR1530+BO1527*BQ1530)</f>
        <v>0</v>
      </c>
      <c r="BX1527" s="2">
        <f t="shared" ref="BX1527" si="16184">BL1527*BS1527+BN1527*BS1530-BM1527*BT1527-BO1527*BT1530</f>
        <v>0</v>
      </c>
      <c r="BY1527" s="3">
        <f t="shared" ref="BY1527" si="16185">(BL1527*BT1527+BM1527*BS1527+BN1527*BT1530+BO1527*BS1530)</f>
        <v>0.13251813638641885</v>
      </c>
      <c r="BZ1527" s="20"/>
      <c r="CA1527" s="11">
        <v>1</v>
      </c>
      <c r="CB1527" s="12">
        <v>0</v>
      </c>
      <c r="CC1527" s="13">
        <v>0</v>
      </c>
      <c r="CD1527" s="40">
        <f t="shared" ref="CD1527" si="16186">-1/($CB$4*$B1527)</f>
        <v>-0.51496594015271835</v>
      </c>
      <c r="CE1527" s="20"/>
      <c r="CF1527" s="1">
        <f t="shared" ref="CF1527" si="16187">BV1527*CA1527+BX1527*CA1530-BW1527*CB1527-BY1527*CB1530</f>
        <v>-0.8835543766441849</v>
      </c>
      <c r="CG1527" s="4">
        <f t="shared" ref="CG1527" si="16188">(BV1527*CB1527+BW1527*CA1527+BX1527*CB1530+BY1527*CA1530)</f>
        <v>0</v>
      </c>
      <c r="CH1527" s="2">
        <f t="shared" ref="CH1527" si="16189">BV1527*CC1527+BX1527*CC1530-BW1527*CD1527-BY1527*CD1530</f>
        <v>0</v>
      </c>
      <c r="CI1527" s="3">
        <f t="shared" ref="CI1527" si="16190">(BV1527*CD1527+BW1527*CC1527+BX1527*CD1530+BY1527*CC1530)</f>
        <v>0.58751854663104053</v>
      </c>
      <c r="CJ1527" s="28"/>
      <c r="CK1527" s="11">
        <v>1</v>
      </c>
      <c r="CL1527" s="12">
        <v>0</v>
      </c>
      <c r="CM1527" s="13">
        <v>0</v>
      </c>
      <c r="CN1527" s="14">
        <v>0</v>
      </c>
      <c r="CP1527" s="1">
        <f t="shared" ref="CP1527" si="16191">CF1527*CK1527+CH1527*CK1530-CG1527*CL1527-CI1527*CL1530</f>
        <v>-0.8835543766441849</v>
      </c>
      <c r="CQ1527" s="4">
        <f t="shared" ref="CQ1527" si="16192">(CF1527*CL1527+CG1527*CK1527+CH1527*CL1530+CI1527*CK1530)</f>
        <v>0.58751854663104053</v>
      </c>
      <c r="CR1527" s="2">
        <f t="shared" ref="CR1527" si="16193">CF1527*CM1527+CH1527*CM1530-CG1527*CN1527-CI1527*CN1530</f>
        <v>0</v>
      </c>
      <c r="CS1527" s="3">
        <f t="shared" ref="CS1527" si="16194">(CF1527*CN1527+CG1527*CM1527+CH1527*CN1530+CI1527*CM1530)</f>
        <v>0.58751854663104053</v>
      </c>
      <c r="CU1527" s="29">
        <f t="shared" ref="CU1527" si="16195">20*LOG(((1+$CL$4)/$CL$4)/((CP1527+CP1530)^2+(CQ1527+CQ1530)^2)^0.5)</f>
        <v>-4.9531749275203665E-2</v>
      </c>
      <c r="CW1527" s="51">
        <f t="shared" ref="CW1527" si="16196">((CP1527^2+CQ1527^2)^0.5)/((CP1530^2+CQ1530^2)^0.5)</f>
        <v>1.1062094079510469</v>
      </c>
    </row>
    <row r="1528" spans="1:101" ht="18" customHeight="1" thickBot="1">
      <c r="D1528" s="11"/>
      <c r="E1528" s="13"/>
      <c r="F1528" s="13"/>
      <c r="G1528" s="15"/>
      <c r="H1528" s="10"/>
      <c r="I1528" s="11"/>
      <c r="J1528" s="13"/>
      <c r="K1528" s="13"/>
      <c r="L1528" s="15"/>
      <c r="N1528" s="5"/>
      <c r="Q1528" s="6"/>
      <c r="S1528" s="11"/>
      <c r="T1528" s="13"/>
      <c r="U1528" s="13"/>
      <c r="V1528" s="15"/>
      <c r="W1528" s="20"/>
      <c r="X1528" s="5"/>
      <c r="AA1528" s="6"/>
      <c r="AB1528" s="20"/>
      <c r="AC1528" s="11"/>
      <c r="AD1528" s="13"/>
      <c r="AE1528" s="13"/>
      <c r="AF1528" s="15"/>
      <c r="AG1528" s="20"/>
      <c r="AH1528" s="5"/>
      <c r="AK1528" s="6"/>
      <c r="AL1528" s="20"/>
      <c r="AM1528" s="11"/>
      <c r="AN1528" s="13"/>
      <c r="AO1528" s="13"/>
      <c r="AP1528" s="15"/>
      <c r="AR1528" s="5"/>
      <c r="AU1528" s="6"/>
      <c r="AW1528" s="11"/>
      <c r="AX1528" s="13"/>
      <c r="AY1528" s="13"/>
      <c r="AZ1528" s="15"/>
      <c r="BA1528" s="20"/>
      <c r="BB1528" s="5"/>
      <c r="BE1528" s="6"/>
      <c r="BG1528" s="11"/>
      <c r="BH1528" s="13"/>
      <c r="BI1528" s="13"/>
      <c r="BJ1528" s="15"/>
      <c r="BL1528" s="5"/>
      <c r="BO1528" s="6"/>
      <c r="BQ1528" s="11"/>
      <c r="BR1528" s="13"/>
      <c r="BS1528" s="13"/>
      <c r="BT1528" s="15"/>
      <c r="BU1528" s="20"/>
      <c r="BV1528" s="5"/>
      <c r="BY1528" s="6"/>
      <c r="CA1528" s="11"/>
      <c r="CB1528" s="13"/>
      <c r="CC1528" s="13"/>
      <c r="CD1528" s="15"/>
      <c r="CF1528" s="5"/>
      <c r="CI1528" s="6"/>
      <c r="CK1528" s="11"/>
      <c r="CL1528" s="13"/>
      <c r="CM1528" s="13"/>
      <c r="CN1528" s="15"/>
      <c r="CP1528" s="5"/>
      <c r="CS1528" s="6"/>
      <c r="CW1528" s="52"/>
    </row>
    <row r="1529" spans="1:101" ht="18" customHeight="1" thickBot="1">
      <c r="D1529" s="11" t="s">
        <v>6</v>
      </c>
      <c r="E1529" s="13"/>
      <c r="F1529" s="13" t="s">
        <v>7</v>
      </c>
      <c r="G1529" s="15"/>
      <c r="H1529" s="10"/>
      <c r="I1529" s="11" t="s">
        <v>8</v>
      </c>
      <c r="J1529" s="13"/>
      <c r="K1529" s="13" t="s">
        <v>9</v>
      </c>
      <c r="L1529" s="15"/>
      <c r="N1529" s="251" t="s">
        <v>26</v>
      </c>
      <c r="O1529" s="252"/>
      <c r="P1529" s="253" t="s">
        <v>27</v>
      </c>
      <c r="Q1529" s="254"/>
      <c r="S1529" s="11" t="s">
        <v>13</v>
      </c>
      <c r="T1529" s="13"/>
      <c r="U1529" s="13" t="s">
        <v>14</v>
      </c>
      <c r="V1529" s="15"/>
      <c r="W1529" s="20"/>
      <c r="X1529" s="251" t="s">
        <v>26</v>
      </c>
      <c r="Y1529" s="252"/>
      <c r="Z1529" s="253" t="s">
        <v>27</v>
      </c>
      <c r="AA1529" s="254"/>
      <c r="AB1529" s="20"/>
      <c r="AC1529" s="11" t="s">
        <v>8</v>
      </c>
      <c r="AD1529" s="13"/>
      <c r="AE1529" s="13" t="s">
        <v>9</v>
      </c>
      <c r="AF1529" s="15"/>
      <c r="AG1529" s="20"/>
      <c r="AH1529" s="251" t="s">
        <v>26</v>
      </c>
      <c r="AI1529" s="252"/>
      <c r="AJ1529" s="253" t="s">
        <v>27</v>
      </c>
      <c r="AK1529" s="254"/>
      <c r="AL1529" s="20"/>
      <c r="AM1529" s="11" t="s">
        <v>13</v>
      </c>
      <c r="AN1529" s="13"/>
      <c r="AO1529" s="13" t="s">
        <v>14</v>
      </c>
      <c r="AP1529" s="15"/>
      <c r="AR1529" s="251" t="s">
        <v>26</v>
      </c>
      <c r="AS1529" s="252"/>
      <c r="AT1529" s="253" t="s">
        <v>27</v>
      </c>
      <c r="AU1529" s="254"/>
      <c r="AV1529" s="36"/>
      <c r="AW1529" s="11" t="s">
        <v>8</v>
      </c>
      <c r="AX1529" s="13"/>
      <c r="AY1529" s="13" t="s">
        <v>9</v>
      </c>
      <c r="AZ1529" s="15"/>
      <c r="BA1529" s="20"/>
      <c r="BB1529" s="251" t="s">
        <v>26</v>
      </c>
      <c r="BC1529" s="252"/>
      <c r="BD1529" s="253" t="s">
        <v>27</v>
      </c>
      <c r="BE1529" s="254"/>
      <c r="BF1529" s="36"/>
      <c r="BG1529" s="11" t="s">
        <v>13</v>
      </c>
      <c r="BH1529" s="13"/>
      <c r="BI1529" s="13" t="s">
        <v>14</v>
      </c>
      <c r="BJ1529" s="15"/>
      <c r="BK1529" s="36"/>
      <c r="BL1529" s="251" t="s">
        <v>26</v>
      </c>
      <c r="BM1529" s="252"/>
      <c r="BN1529" s="253" t="s">
        <v>27</v>
      </c>
      <c r="BO1529" s="254"/>
      <c r="BP1529" s="36"/>
      <c r="BQ1529" s="11" t="s">
        <v>8</v>
      </c>
      <c r="BR1529" s="13"/>
      <c r="BS1529" s="13" t="s">
        <v>9</v>
      </c>
      <c r="BT1529" s="15"/>
      <c r="BU1529" s="20"/>
      <c r="BV1529" s="251" t="s">
        <v>26</v>
      </c>
      <c r="BW1529" s="252"/>
      <c r="BX1529" s="253" t="s">
        <v>27</v>
      </c>
      <c r="BY1529" s="254"/>
      <c r="BZ1529" s="36"/>
      <c r="CA1529" s="11" t="s">
        <v>13</v>
      </c>
      <c r="CB1529" s="13"/>
      <c r="CC1529" s="13" t="s">
        <v>14</v>
      </c>
      <c r="CD1529" s="15"/>
      <c r="CE1529" s="36"/>
      <c r="CF1529" s="251" t="s">
        <v>26</v>
      </c>
      <c r="CG1529" s="252"/>
      <c r="CH1529" s="253" t="s">
        <v>27</v>
      </c>
      <c r="CI1529" s="254"/>
      <c r="CK1529" s="11" t="s">
        <v>28</v>
      </c>
      <c r="CL1529" s="13"/>
      <c r="CM1529" s="13" t="s">
        <v>29</v>
      </c>
      <c r="CN1529" s="15"/>
      <c r="CP1529" s="251" t="s">
        <v>26</v>
      </c>
      <c r="CQ1529" s="252"/>
      <c r="CR1529" s="253" t="s">
        <v>27</v>
      </c>
      <c r="CS1529" s="254"/>
      <c r="CU1529" s="38" t="s">
        <v>37</v>
      </c>
      <c r="CW1529" s="53" t="s">
        <v>45</v>
      </c>
    </row>
    <row r="1530" spans="1:101" ht="18" customHeight="1" thickTop="1" thickBot="1">
      <c r="D1530" s="16">
        <v>0</v>
      </c>
      <c r="E1530" s="17">
        <v>0</v>
      </c>
      <c r="F1530" s="18">
        <v>1</v>
      </c>
      <c r="G1530" s="19">
        <v>0</v>
      </c>
      <c r="H1530" s="10"/>
      <c r="I1530" s="16">
        <v>0</v>
      </c>
      <c r="J1530" s="17">
        <f t="shared" ref="J1530" si="16197">-1/($J$4*$B1527)</f>
        <v>-0.71655617370468139</v>
      </c>
      <c r="K1530" s="18">
        <v>1</v>
      </c>
      <c r="L1530" s="19">
        <v>0</v>
      </c>
      <c r="N1530" s="1">
        <f t="shared" ref="N1530" si="16198">D1530*I1527+F1530*I1530-E1530*J1527-G1530*J1530</f>
        <v>0</v>
      </c>
      <c r="O1530" s="4">
        <f t="shared" ref="O1530" si="16199">(D1530*J1527+E1530*I1527+F1530*J1530+G1530*I1530)</f>
        <v>-0.71655617370468139</v>
      </c>
      <c r="P1530" s="2">
        <f t="shared" ref="P1530" si="16200">D1530*K1527+F1530*K1530-E1530*L1527-G1530*L1530</f>
        <v>1</v>
      </c>
      <c r="Q1530" s="3">
        <f t="shared" ref="Q1530" si="16201">(D1530*L1527+E1530*K1527+F1530*L1530+G1530*K1530)</f>
        <v>0</v>
      </c>
      <c r="S1530" s="16">
        <v>0</v>
      </c>
      <c r="T1530" s="17">
        <v>0</v>
      </c>
      <c r="U1530" s="18">
        <v>1</v>
      </c>
      <c r="V1530" s="19">
        <v>0</v>
      </c>
      <c r="W1530" s="20"/>
      <c r="X1530" s="1">
        <f t="shared" ref="X1530" si="16202">N1530*S1527+P1530*S1530-O1530*T1527-Q1530*T1530</f>
        <v>0</v>
      </c>
      <c r="Y1530" s="4">
        <f t="shared" ref="Y1530" si="16203">(N1530*T1527+O1530*S1527+P1530*T1530+Q1530*S1530)</f>
        <v>-0.71655617370468139</v>
      </c>
      <c r="Z1530" s="2">
        <f t="shared" ref="Z1530" si="16204">N1530*U1527+P1530*U1530-O1530*V1527-Q1530*V1530</f>
        <v>0.29495578818582047</v>
      </c>
      <c r="AA1530" s="3">
        <f t="shared" ref="AA1530" si="16205">(N1530*V1527+O1530*U1527+P1530*V1530+Q1530*U1530)</f>
        <v>0</v>
      </c>
      <c r="AB1530" s="20"/>
      <c r="AC1530" s="16">
        <v>0</v>
      </c>
      <c r="AD1530" s="17">
        <f t="shared" ref="AD1530" si="16206">-1/($AD$4*$B1527)</f>
        <v>-0.81863072550329419</v>
      </c>
      <c r="AE1530" s="18">
        <v>1</v>
      </c>
      <c r="AF1530" s="19">
        <v>0</v>
      </c>
      <c r="AG1530" s="20"/>
      <c r="AH1530" s="1">
        <f t="shared" ref="AH1530" si="16207">X1530*AC1527+Z1530*AC1530-Y1530*AD1527-AA1530*AD1530</f>
        <v>0</v>
      </c>
      <c r="AI1530" s="4">
        <f t="shared" ref="AI1530" si="16208">(X1530*AD1527+Y1530*AC1527+Z1530*AD1530+AA1530*AC1530)</f>
        <v>-0.95801604457863554</v>
      </c>
      <c r="AJ1530" s="2">
        <f t="shared" ref="AJ1530" si="16209">X1530*AE1527+Z1530*AE1530-Y1530*AF1527-AA1530*AF1530</f>
        <v>0.29495578818582047</v>
      </c>
      <c r="AK1530" s="3">
        <f t="shared" ref="AK1530" si="16210">(X1530*AF1527+Y1530*AE1527+Z1530*AF1530+AA1530*AE1530)</f>
        <v>0</v>
      </c>
      <c r="AL1530" s="20"/>
      <c r="AM1530" s="16">
        <v>0</v>
      </c>
      <c r="AN1530" s="17">
        <v>0</v>
      </c>
      <c r="AO1530" s="18">
        <v>1</v>
      </c>
      <c r="AP1530" s="19">
        <v>0</v>
      </c>
      <c r="AR1530" s="1">
        <f t="shared" ref="AR1530" si="16211">AH1530*AM1527+AJ1530*AM1530-AI1530*AN1527-AK1530*AN1530</f>
        <v>0</v>
      </c>
      <c r="AS1530" s="4">
        <f t="shared" ref="AS1530" si="16212">(AH1530*AN1527+AI1530*AM1527+AJ1530*AN1530+AK1530*AM1530)</f>
        <v>-0.95801604457863554</v>
      </c>
      <c r="AT1530" s="2">
        <f t="shared" ref="AT1530" si="16213">AH1530*AO1527+AJ1530*AO1530-AI1530*AP1527-AK1530*AP1530</f>
        <v>-0.68463475859511858</v>
      </c>
      <c r="AU1530" s="3">
        <f t="shared" ref="AU1530" si="16214">(AH1530*AP1527+AI1530*AO1527+AJ1530*AP1530+AK1530*AO1530)</f>
        <v>0</v>
      </c>
      <c r="AV1530" s="20"/>
      <c r="AW1530" s="16">
        <v>0</v>
      </c>
      <c r="AX1530" s="17">
        <f t="shared" ref="AX1530" si="16215">-1/($AX$4*$B1527)</f>
        <v>-0.81863072550329419</v>
      </c>
      <c r="AY1530" s="18">
        <v>1</v>
      </c>
      <c r="AZ1530" s="19">
        <v>0</v>
      </c>
      <c r="BA1530" s="20"/>
      <c r="BB1530" s="1">
        <f t="shared" ref="BB1530" si="16216">AR1530*AW1527+AT1530*AW1530-AS1530*AX1527-AU1530*AX1530</f>
        <v>0</v>
      </c>
      <c r="BC1530" s="4">
        <f t="shared" ref="BC1530" si="16217">(AR1530*AX1527+AS1530*AW1527+AT1530*AX1530+AU1530*AW1530)</f>
        <v>-0.39755299544514089</v>
      </c>
      <c r="BD1530" s="2">
        <f t="shared" ref="BD1530" si="16218">AR1530*AY1527+AT1530*AY1530-AS1530*AZ1527-AU1530*AZ1530</f>
        <v>-0.68463475859511858</v>
      </c>
      <c r="BE1530" s="3">
        <f t="shared" ref="BE1530" si="16219">(AR1530*AZ1527+AS1530*AY1527+AT1530*AZ1530+AU1530*AY1530)</f>
        <v>0</v>
      </c>
      <c r="BF1530" s="20"/>
      <c r="BG1530" s="16">
        <v>0</v>
      </c>
      <c r="BH1530" s="17">
        <v>0</v>
      </c>
      <c r="BI1530" s="18">
        <v>1</v>
      </c>
      <c r="BJ1530" s="19">
        <v>0</v>
      </c>
      <c r="BK1530" s="20"/>
      <c r="BL1530" s="1">
        <f t="shared" ref="BL1530" si="16220">BB1530*BG1527+BD1530*BG1530-BC1530*BH1527-BE1530*BH1530</f>
        <v>0</v>
      </c>
      <c r="BM1530" s="4">
        <f t="shared" ref="BM1530" si="16221">(BB1530*BH1527+BC1530*BG1527+BD1530*BH1530+BE1530*BG1530)</f>
        <v>-0.39755299544514089</v>
      </c>
      <c r="BN1530" s="2">
        <f t="shared" ref="BN1530" si="16222">BB1530*BI1527+BD1530*BI1530-BC1530*BJ1527-BE1530*BJ1530</f>
        <v>-1.0758007949978752</v>
      </c>
      <c r="BO1530" s="3">
        <f t="shared" ref="BO1530" si="16223">(BB1530*BJ1527+BC1530*BI1527+BD1530*BJ1530+BE1530*BI1530)</f>
        <v>0</v>
      </c>
      <c r="BP1530" s="20"/>
      <c r="BQ1530" s="16">
        <v>0</v>
      </c>
      <c r="BR1530" s="17">
        <f t="shared" ref="BR1530" si="16224">-1/($BR$4*$B1527)</f>
        <v>-0.71655617370468139</v>
      </c>
      <c r="BS1530" s="18">
        <v>1</v>
      </c>
      <c r="BT1530" s="19">
        <v>0</v>
      </c>
      <c r="BU1530" s="20"/>
      <c r="BV1530" s="1">
        <f t="shared" ref="BV1530" si="16225">BL1530*BQ1527+BN1530*BQ1530-BM1530*BR1527-BO1530*BR1530</f>
        <v>0</v>
      </c>
      <c r="BW1530" s="4">
        <f t="shared" ref="BW1530" si="16226">(BL1530*BR1527+BM1530*BQ1527+BN1530*BR1530+BO1530*BQ1530)</f>
        <v>0.3733187058869909</v>
      </c>
      <c r="BX1530" s="2">
        <f t="shared" ref="BX1530" si="16227">BL1530*BS1527+BN1530*BS1530-BM1530*BT1527-BO1530*BT1530</f>
        <v>-1.0758007949978752</v>
      </c>
      <c r="BY1530" s="3">
        <f t="shared" ref="BY1530" si="16228">(BL1530*BT1527+BM1530*BS1527+BN1530*BT1530+BO1530*BS1530)</f>
        <v>0</v>
      </c>
      <c r="BZ1530" s="20"/>
      <c r="CA1530" s="16">
        <v>0</v>
      </c>
      <c r="CB1530" s="17">
        <v>0</v>
      </c>
      <c r="CC1530" s="18">
        <v>1</v>
      </c>
      <c r="CD1530" s="19">
        <v>0</v>
      </c>
      <c r="CE1530" s="20"/>
      <c r="CF1530" s="1">
        <f t="shared" ref="CF1530" si="16229">BV1530*CA1527+BX1530*CA1530-BW1530*CB1527-BY1530*CB1530</f>
        <v>0</v>
      </c>
      <c r="CG1530" s="4">
        <f t="shared" ref="CG1530" si="16230">(BV1530*CB1527+BW1530*CA1527+BX1530*CB1530+BY1530*CA1530)</f>
        <v>0.3733187058869909</v>
      </c>
      <c r="CH1530" s="2">
        <f t="shared" ref="CH1530" si="16231">BV1530*CC1527+BX1530*CC1530-BW1530*CD1527-BY1530*CD1530</f>
        <v>-0.88355437664418479</v>
      </c>
      <c r="CI1530" s="3">
        <f t="shared" ref="CI1530" si="16232">(BV1530*CD1527+BW1530*CC1527+BX1530*CD1530+BY1530*CC1530)</f>
        <v>0</v>
      </c>
      <c r="CK1530" s="16">
        <f t="shared" ref="CK1530" si="16233">1/$CL$4</f>
        <v>1</v>
      </c>
      <c r="CL1530" s="17">
        <v>0</v>
      </c>
      <c r="CM1530" s="18">
        <v>1</v>
      </c>
      <c r="CN1530" s="19">
        <v>0</v>
      </c>
      <c r="CP1530" s="1">
        <f t="shared" ref="CP1530" si="16234">CF1530*CK1527+CH1530*CK1530-CG1530*CL1527-CI1530*CL1530</f>
        <v>-0.88355437664418479</v>
      </c>
      <c r="CQ1530" s="4">
        <f t="shared" ref="CQ1530" si="16235">(CF1530*CL1527+CG1530*CK1527+CH1530*CL1530+CI1530*CK1530)</f>
        <v>0.3733187058869909</v>
      </c>
      <c r="CR1530" s="2">
        <f t="shared" ref="CR1530" si="16236">CF1530*CM1527+CH1530*CM1530-CG1530*CN1527-CI1530*CN1530</f>
        <v>-0.88355437664418479</v>
      </c>
      <c r="CS1530" s="3">
        <f t="shared" ref="CS1530" si="16237">(CF1530*CN1527+CG1530*CM1527+CH1530*CN1530+CI1530*CM1530)</f>
        <v>0</v>
      </c>
      <c r="CU1530" s="39">
        <f t="shared" ref="CU1530" si="16238">(180/PI())*ATAN(-1*(CQ1527/CP1527))</f>
        <v>33.621877641042992</v>
      </c>
      <c r="CW1530" s="54">
        <f t="shared" ref="CW1530" si="16239">20*LOG(((1-(10^(CU1527/20)^2)*(1-((1-CW1527)/(1+CW1527))^2))^0.5))</f>
        <v>-18.584141358583672</v>
      </c>
    </row>
    <row r="1531" spans="1:101" ht="18" customHeight="1">
      <c r="E1531" s="20"/>
      <c r="F1531" s="20"/>
      <c r="G1531" s="20"/>
      <c r="H1531" s="20"/>
      <c r="I1531" s="20"/>
      <c r="J1531" s="20"/>
      <c r="K1531" s="20"/>
      <c r="L1531" s="20"/>
      <c r="M1531" s="20"/>
      <c r="N1531" s="20"/>
      <c r="O1531" s="20"/>
      <c r="P1531" s="20"/>
      <c r="Q1531" s="20"/>
      <c r="R1531" s="20"/>
      <c r="S1531" s="20"/>
      <c r="T1531" s="20"/>
      <c r="U1531" s="20"/>
      <c r="V1531" s="20"/>
      <c r="W1531" s="20"/>
      <c r="X1531" s="20"/>
      <c r="Y1531" s="20"/>
      <c r="Z1531" s="20"/>
      <c r="AA1531" s="20"/>
      <c r="AB1531" s="30"/>
      <c r="AC1531" s="20"/>
      <c r="AD1531" s="20"/>
      <c r="AE1531" s="20"/>
      <c r="AF1531" s="20"/>
      <c r="AG1531" s="20"/>
      <c r="AH1531" s="20"/>
      <c r="AI1531" s="20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  <c r="BA1531" s="20"/>
      <c r="BB1531" s="20"/>
      <c r="BC1531" s="20"/>
      <c r="BD1531" s="20"/>
      <c r="BE1531" s="20"/>
      <c r="BF1531" s="20"/>
      <c r="BG1531" s="20"/>
      <c r="BH1531" s="20"/>
      <c r="BI1531" s="20"/>
      <c r="BJ1531" s="20"/>
      <c r="BK1531" s="20"/>
      <c r="BL1531" s="20"/>
      <c r="BM1531" s="20"/>
      <c r="BN1531" s="20"/>
      <c r="BO1531" s="20"/>
      <c r="BP1531" s="20"/>
      <c r="BQ1531" s="20"/>
      <c r="BR1531" s="20"/>
      <c r="BS1531" s="20"/>
      <c r="BT1531" s="20"/>
      <c r="BU1531" s="20"/>
      <c r="BV1531" s="20"/>
      <c r="BW1531" s="20"/>
      <c r="BX1531" s="20"/>
      <c r="BY1531" s="20"/>
      <c r="BZ1531" s="20"/>
      <c r="CA1531" s="20"/>
      <c r="CB1531" s="20"/>
      <c r="CC1531" s="20"/>
      <c r="CD1531" s="20"/>
      <c r="CE1531" s="20"/>
      <c r="CF1531" s="20"/>
      <c r="CG1531" s="20"/>
      <c r="CH1531" s="20"/>
      <c r="CI1531" s="20"/>
      <c r="CJ1531" s="20"/>
      <c r="CK1531" s="20"/>
      <c r="CL1531" s="20"/>
    </row>
    <row r="1532" spans="1:101" ht="18" customHeight="1"/>
    <row r="1533" spans="1:101" ht="18" customHeight="1" thickBot="1">
      <c r="A1533" s="23"/>
      <c r="B1533" s="23"/>
      <c r="C1533" s="23"/>
      <c r="D1533" s="20" t="s">
        <v>15</v>
      </c>
      <c r="E1533" s="20"/>
      <c r="F1533" s="20"/>
      <c r="G1533" s="20"/>
      <c r="H1533" s="20"/>
      <c r="I1533" s="20" t="s">
        <v>16</v>
      </c>
      <c r="J1533" s="20"/>
      <c r="K1533" s="20"/>
      <c r="L1533" s="20"/>
      <c r="M1533" s="23"/>
      <c r="N1533" s="23"/>
      <c r="O1533" s="24" t="s">
        <v>17</v>
      </c>
      <c r="P1533" s="23"/>
      <c r="Q1533" s="23"/>
      <c r="R1533" s="23"/>
      <c r="S1533" s="20"/>
      <c r="T1533" s="20" t="s">
        <v>18</v>
      </c>
      <c r="U1533" s="23"/>
      <c r="V1533" s="23"/>
      <c r="W1533" s="23"/>
      <c r="X1533" s="23"/>
      <c r="Y1533" s="24" t="s">
        <v>19</v>
      </c>
      <c r="Z1533" s="23"/>
      <c r="AA1533" s="23"/>
      <c r="AB1533" s="23"/>
      <c r="AC1533" s="24" t="s">
        <v>20</v>
      </c>
      <c r="AD1533" s="20"/>
      <c r="AE1533" s="20"/>
      <c r="AF1533" s="20"/>
      <c r="AG1533" s="20"/>
      <c r="AH1533" s="23"/>
      <c r="AI1533" s="24" t="s">
        <v>21</v>
      </c>
      <c r="AJ1533" s="23"/>
      <c r="AK1533" s="23"/>
      <c r="AL1533" s="20"/>
      <c r="AM1533" s="24" t="s">
        <v>31</v>
      </c>
      <c r="AN1533" s="20"/>
      <c r="AO1533" s="23"/>
      <c r="AP1533" s="23"/>
      <c r="AQ1533" s="23"/>
      <c r="AR1533" s="23"/>
      <c r="AS1533" s="24" t="s">
        <v>91</v>
      </c>
      <c r="AT1533" s="23"/>
      <c r="AU1533" s="23"/>
      <c r="AV1533" s="23"/>
      <c r="AW1533" s="24" t="s">
        <v>32</v>
      </c>
      <c r="AX1533" s="20"/>
      <c r="AY1533" s="20"/>
      <c r="AZ1533" s="20"/>
      <c r="BA1533" s="20"/>
      <c r="BB1533" s="23"/>
      <c r="BC1533" s="24" t="s">
        <v>22</v>
      </c>
      <c r="BD1533" s="23"/>
      <c r="BE1533" s="23"/>
      <c r="BF1533" s="23"/>
      <c r="BG1533" s="24" t="s">
        <v>33</v>
      </c>
      <c r="BH1533" s="20"/>
      <c r="BI1533" s="23"/>
      <c r="BJ1533" s="23"/>
      <c r="BK1533" s="23"/>
      <c r="BL1533" s="23"/>
      <c r="BM1533" s="24" t="s">
        <v>34</v>
      </c>
      <c r="BN1533" s="23"/>
      <c r="BO1533" s="23"/>
      <c r="BP1533" s="23"/>
      <c r="BQ1533" s="24" t="s">
        <v>89</v>
      </c>
      <c r="BR1533" s="20"/>
      <c r="BS1533" s="20"/>
      <c r="BT1533" s="20"/>
      <c r="BU1533" s="20"/>
      <c r="BV1533" s="23"/>
      <c r="BW1533" s="24" t="s">
        <v>35</v>
      </c>
      <c r="BX1533" s="23"/>
      <c r="BY1533" s="23"/>
      <c r="BZ1533" s="23"/>
      <c r="CA1533" s="24" t="s">
        <v>90</v>
      </c>
      <c r="CB1533" s="20"/>
      <c r="CC1533" s="23"/>
      <c r="CD1533" s="23"/>
      <c r="CE1533" s="23"/>
      <c r="CF1533" s="23"/>
      <c r="CG1533" s="24" t="s">
        <v>92</v>
      </c>
      <c r="CH1533" s="23"/>
      <c r="CI1533" s="23"/>
      <c r="CJ1533" s="23"/>
      <c r="CK1533" s="24" t="s">
        <v>36</v>
      </c>
      <c r="CL1533" s="24"/>
      <c r="CM1533" s="23"/>
      <c r="CN1533" s="23"/>
      <c r="CO1533" s="23"/>
      <c r="CP1533" s="23"/>
      <c r="CQ1533" s="24" t="s">
        <v>93</v>
      </c>
      <c r="CR1533" s="23"/>
      <c r="CS1533" s="23"/>
    </row>
    <row r="1534" spans="1:101" ht="18" customHeight="1" thickBot="1">
      <c r="A1534" s="23"/>
      <c r="B1534" s="33"/>
      <c r="C1534" s="23"/>
      <c r="D1534" s="7" t="s">
        <v>2</v>
      </c>
      <c r="E1534" s="8"/>
      <c r="F1534" s="8" t="s">
        <v>3</v>
      </c>
      <c r="G1534" s="9"/>
      <c r="H1534" s="10"/>
      <c r="I1534" s="7" t="s">
        <v>4</v>
      </c>
      <c r="J1534" s="8"/>
      <c r="K1534" s="8" t="s">
        <v>5</v>
      </c>
      <c r="L1534" s="9"/>
      <c r="M1534" s="23"/>
      <c r="N1534" s="251" t="s">
        <v>79</v>
      </c>
      <c r="O1534" s="252"/>
      <c r="P1534" s="253" t="s">
        <v>80</v>
      </c>
      <c r="Q1534" s="254"/>
      <c r="R1534" s="23"/>
      <c r="S1534" s="7" t="s">
        <v>11</v>
      </c>
      <c r="T1534" s="8"/>
      <c r="U1534" s="8" t="s">
        <v>12</v>
      </c>
      <c r="V1534" s="9"/>
      <c r="W1534" s="20"/>
      <c r="X1534" s="251" t="s">
        <v>79</v>
      </c>
      <c r="Y1534" s="252"/>
      <c r="Z1534" s="253" t="s">
        <v>80</v>
      </c>
      <c r="AA1534" s="254"/>
      <c r="AB1534" s="20"/>
      <c r="AC1534" s="7" t="s">
        <v>4</v>
      </c>
      <c r="AD1534" s="8"/>
      <c r="AE1534" s="8" t="s">
        <v>5</v>
      </c>
      <c r="AF1534" s="9"/>
      <c r="AG1534" s="20"/>
      <c r="AH1534" s="251" t="s">
        <v>0</v>
      </c>
      <c r="AI1534" s="252"/>
      <c r="AJ1534" s="253" t="s">
        <v>1</v>
      </c>
      <c r="AK1534" s="254"/>
      <c r="AL1534" s="20"/>
      <c r="AM1534" s="7" t="s">
        <v>11</v>
      </c>
      <c r="AN1534" s="8"/>
      <c r="AO1534" s="8" t="s">
        <v>12</v>
      </c>
      <c r="AP1534" s="9"/>
      <c r="AQ1534" s="23"/>
      <c r="AR1534" s="251" t="s">
        <v>0</v>
      </c>
      <c r="AS1534" s="252"/>
      <c r="AT1534" s="253" t="s">
        <v>1</v>
      </c>
      <c r="AU1534" s="254"/>
      <c r="AV1534" s="36"/>
      <c r="AW1534" s="7" t="s">
        <v>4</v>
      </c>
      <c r="AX1534" s="8"/>
      <c r="AY1534" s="8" t="s">
        <v>5</v>
      </c>
      <c r="AZ1534" s="9"/>
      <c r="BA1534" s="20"/>
      <c r="BB1534" s="251" t="s">
        <v>0</v>
      </c>
      <c r="BC1534" s="252"/>
      <c r="BD1534" s="253" t="s">
        <v>1</v>
      </c>
      <c r="BE1534" s="254"/>
      <c r="BF1534" s="36"/>
      <c r="BG1534" s="7" t="s">
        <v>11</v>
      </c>
      <c r="BH1534" s="8"/>
      <c r="BI1534" s="8" t="s">
        <v>12</v>
      </c>
      <c r="BJ1534" s="9"/>
      <c r="BK1534" s="36"/>
      <c r="BL1534" s="251" t="s">
        <v>0</v>
      </c>
      <c r="BM1534" s="252"/>
      <c r="BN1534" s="253" t="s">
        <v>1</v>
      </c>
      <c r="BO1534" s="254"/>
      <c r="BP1534" s="36"/>
      <c r="BQ1534" s="7" t="s">
        <v>4</v>
      </c>
      <c r="BR1534" s="8"/>
      <c r="BS1534" s="8" t="s">
        <v>5</v>
      </c>
      <c r="BT1534" s="9"/>
      <c r="BU1534" s="20"/>
      <c r="BV1534" s="251" t="s">
        <v>0</v>
      </c>
      <c r="BW1534" s="252"/>
      <c r="BX1534" s="253" t="s">
        <v>1</v>
      </c>
      <c r="BY1534" s="254"/>
      <c r="BZ1534" s="36"/>
      <c r="CA1534" s="7" t="s">
        <v>11</v>
      </c>
      <c r="CB1534" s="8"/>
      <c r="CC1534" s="8" t="s">
        <v>12</v>
      </c>
      <c r="CD1534" s="9"/>
      <c r="CE1534" s="36"/>
      <c r="CF1534" s="251" t="s">
        <v>0</v>
      </c>
      <c r="CG1534" s="252"/>
      <c r="CH1534" s="253" t="s">
        <v>1</v>
      </c>
      <c r="CI1534" s="254"/>
      <c r="CJ1534" s="23"/>
      <c r="CK1534" s="7" t="s">
        <v>23</v>
      </c>
      <c r="CL1534" s="8"/>
      <c r="CM1534" s="8" t="s">
        <v>24</v>
      </c>
      <c r="CN1534" s="9"/>
      <c r="CO1534" s="23"/>
      <c r="CP1534" s="251" t="s">
        <v>0</v>
      </c>
      <c r="CQ1534" s="252"/>
      <c r="CR1534" s="253" t="s">
        <v>1</v>
      </c>
      <c r="CS1534" s="254"/>
      <c r="CU1534" s="26" t="s">
        <v>25</v>
      </c>
      <c r="CW1534" s="50" t="s">
        <v>44</v>
      </c>
    </row>
    <row r="1535" spans="1:101" ht="18" customHeight="1" thickTop="1" thickBot="1">
      <c r="B1535" s="34">
        <v>2.06</v>
      </c>
      <c r="D1535" s="11">
        <v>1</v>
      </c>
      <c r="E1535" s="12">
        <v>0</v>
      </c>
      <c r="F1535" s="13">
        <v>0</v>
      </c>
      <c r="G1535" s="40">
        <f t="shared" ref="G1535" si="16240">-1/($E$4*$B1535)</f>
        <v>-0.50996627083084722</v>
      </c>
      <c r="H1535" s="10"/>
      <c r="I1535" s="11">
        <v>1</v>
      </c>
      <c r="J1535" s="12">
        <v>0</v>
      </c>
      <c r="K1535" s="13">
        <v>0</v>
      </c>
      <c r="L1535" s="14">
        <v>0</v>
      </c>
      <c r="N1535" s="1">
        <f t="shared" ref="N1535" si="16241">D1535*I1535+F1535*I1538-E1535*J1535-G1535*J1538</f>
        <v>0.63812828219427464</v>
      </c>
      <c r="O1535" s="4">
        <f t="shared" ref="O1535" si="16242">(D1535*J1535+E1535*I1535+F1535*J1538+G1535*I1538)</f>
        <v>0</v>
      </c>
      <c r="P1535" s="2">
        <f t="shared" ref="P1535" si="16243">D1535*K1535+F1535*K1538-E1535*L1535-G1535*L1538</f>
        <v>0</v>
      </c>
      <c r="Q1535" s="3">
        <f t="shared" ref="Q1535" si="16244">(D1535*L1535+E1535*K1535+F1535*L1538+G1535*K1538)</f>
        <v>-0.50996627083084722</v>
      </c>
      <c r="S1535" s="11">
        <v>1</v>
      </c>
      <c r="T1535" s="12">
        <v>0</v>
      </c>
      <c r="U1535" s="13">
        <v>0</v>
      </c>
      <c r="V1535" s="40">
        <f t="shared" ref="V1535" si="16245">-1/($T$4*$B1535)</f>
        <v>-0.9743815600238529</v>
      </c>
      <c r="W1535" s="20"/>
      <c r="X1535" s="1">
        <f t="shared" ref="X1535" si="16246">N1535*S1535+P1535*S1538-O1535*T1535-Q1535*T1538</f>
        <v>0.63812828219427464</v>
      </c>
      <c r="Y1535" s="4">
        <f t="shared" ref="Y1535" si="16247">(N1535*T1535+O1535*S1535+P1535*T1538+Q1535*S1538)</f>
        <v>0</v>
      </c>
      <c r="Z1535" s="2">
        <f t="shared" ref="Z1535" si="16248">N1535*U1535+P1535*U1538-O1535*V1535-Q1535*V1538</f>
        <v>0</v>
      </c>
      <c r="AA1535" s="3">
        <f t="shared" ref="AA1535" si="16249">(N1535*V1535+O1535*U1535+P1535*V1538+Q1535*U1538)</f>
        <v>-1.131746701930646</v>
      </c>
      <c r="AB1535" s="20"/>
      <c r="AC1535" s="11">
        <v>1</v>
      </c>
      <c r="AD1535" s="12">
        <v>0</v>
      </c>
      <c r="AE1535" s="13">
        <v>0</v>
      </c>
      <c r="AF1535" s="14">
        <v>0</v>
      </c>
      <c r="AG1535" s="20"/>
      <c r="AH1535" s="1">
        <f t="shared" ref="AH1535" si="16250">X1535*AC1535+Z1535*AC1538-Y1535*AD1535-AA1535*AD1538</f>
        <v>-0.27935936456416621</v>
      </c>
      <c r="AI1535" s="4">
        <f t="shared" ref="AI1535" si="16251">(X1535*AD1535+Y1535*AC1535+Z1535*AD1538+AA1535*AC1538)</f>
        <v>0</v>
      </c>
      <c r="AJ1535" s="2">
        <f t="shared" ref="AJ1535" si="16252">X1535*AE1535+Z1535*AE1538-Y1535*AF1535-AA1535*AF1538</f>
        <v>0</v>
      </c>
      <c r="AK1535" s="3">
        <f t="shared" ref="AK1535" si="16253">(X1535*AF1535+Y1535*AE1535+Z1535*AF1538+AA1535*AE1538)</f>
        <v>-1.131746701930646</v>
      </c>
      <c r="AL1535" s="20"/>
      <c r="AM1535" s="11">
        <v>1</v>
      </c>
      <c r="AN1535" s="12">
        <v>0</v>
      </c>
      <c r="AO1535" s="13">
        <v>0</v>
      </c>
      <c r="AP1535" s="40">
        <f t="shared" ref="AP1535" si="16254">-1/($AN$4*$B1535)</f>
        <v>-1.0125926015934157</v>
      </c>
      <c r="AR1535" s="1">
        <f t="shared" ref="AR1535" si="16255">AH1535*AM1535+AJ1535*AM1538-AI1535*AN1535-AK1535*AN1538</f>
        <v>-0.27935936456416621</v>
      </c>
      <c r="AS1535" s="4">
        <f t="shared" ref="AS1535" si="16256">(AH1535*AN1535+AI1535*AM1535+AJ1535*AN1538+AK1535*AM1538)</f>
        <v>0</v>
      </c>
      <c r="AT1535" s="2">
        <f t="shared" ref="AT1535" si="16257">AH1535*AO1535+AJ1535*AO1538-AI1535*AP1535-AK1535*AP1538</f>
        <v>0</v>
      </c>
      <c r="AU1535" s="3">
        <f t="shared" ref="AU1535" si="16258">(AH1535*AP1535+AI1535*AO1535+AJ1535*AP1538+AK1535*AO1538)</f>
        <v>-0.84886947618713338</v>
      </c>
      <c r="AV1535" s="20"/>
      <c r="AW1535" s="11">
        <v>1</v>
      </c>
      <c r="AX1535" s="12">
        <v>0</v>
      </c>
      <c r="AY1535" s="13">
        <v>0</v>
      </c>
      <c r="AZ1535" s="14">
        <v>0</v>
      </c>
      <c r="BA1535" s="20"/>
      <c r="BB1535" s="1">
        <f t="shared" ref="BB1535" si="16259">AR1535*AW1535+AT1535*AW1538-AS1535*AX1535-AU1535*AX1538</f>
        <v>-0.9675232945172223</v>
      </c>
      <c r="BC1535" s="4">
        <f t="shared" ref="BC1535" si="16260">(AR1535*AX1535+AS1535*AW1535+AT1535*AX1538+AU1535*AW1538)</f>
        <v>0</v>
      </c>
      <c r="BD1535" s="2">
        <f t="shared" ref="BD1535" si="16261">AR1535*AY1535+AT1535*AY1538-AS1535*AZ1535-AU1535*AZ1538</f>
        <v>0</v>
      </c>
      <c r="BE1535" s="3">
        <f t="shared" ref="BE1535" si="16262">(AR1535*AZ1535+AS1535*AY1535+AT1535*AZ1538+AU1535*AY1538)</f>
        <v>-0.84886947618713338</v>
      </c>
      <c r="BF1535" s="20"/>
      <c r="BG1535" s="11">
        <v>1</v>
      </c>
      <c r="BH1535" s="12">
        <v>0</v>
      </c>
      <c r="BI1535" s="13">
        <v>0</v>
      </c>
      <c r="BJ1535" s="40">
        <f t="shared" ref="BJ1535" si="16263">-1/($BH$4*$B1535)</f>
        <v>-0.9743815600238529</v>
      </c>
      <c r="BK1535" s="20"/>
      <c r="BL1535" s="1">
        <f t="shared" ref="BL1535" si="16264">BB1535*BG1535+BD1535*BG1538-BC1535*BH1535-BE1535*BH1538</f>
        <v>-0.9675232945172223</v>
      </c>
      <c r="BM1535" s="4">
        <f t="shared" ref="BM1535" si="16265">(BB1535*BH1535+BC1535*BG1535+BD1535*BH1538+BE1535*BG1538)</f>
        <v>0</v>
      </c>
      <c r="BN1535" s="2">
        <f t="shared" ref="BN1535" si="16266">BB1535*BI1535+BD1535*BI1538-BC1535*BJ1535-BE1535*BJ1538</f>
        <v>0</v>
      </c>
      <c r="BO1535" s="3">
        <f t="shared" ref="BO1535" si="16267">(BB1535*BJ1535+BC1535*BI1535+BD1535*BJ1538+BE1535*BI1538)</f>
        <v>9.3867380883975393E-2</v>
      </c>
      <c r="BP1535" s="20"/>
      <c r="BQ1535" s="11">
        <v>1</v>
      </c>
      <c r="BR1535" s="12">
        <v>0</v>
      </c>
      <c r="BS1535" s="13">
        <v>0</v>
      </c>
      <c r="BT1535" s="14">
        <v>0</v>
      </c>
      <c r="BU1535" s="20"/>
      <c r="BV1535" s="1">
        <f t="shared" ref="BV1535" si="16268">BL1535*BQ1535+BN1535*BQ1538-BM1535*BR1535-BO1535*BR1538</f>
        <v>-0.9009150650924268</v>
      </c>
      <c r="BW1535" s="4">
        <f t="shared" ref="BW1535" si="16269">(BL1535*BR1535+BM1535*BQ1535+BN1535*BR1538+BO1535*BQ1538)</f>
        <v>0</v>
      </c>
      <c r="BX1535" s="2">
        <f t="shared" ref="BX1535" si="16270">BL1535*BS1535+BN1535*BS1538-BM1535*BT1535-BO1535*BT1538</f>
        <v>0</v>
      </c>
      <c r="BY1535" s="3">
        <f t="shared" ref="BY1535" si="16271">(BL1535*BT1535+BM1535*BS1535+BN1535*BT1538+BO1535*BS1538)</f>
        <v>9.3867380883975393E-2</v>
      </c>
      <c r="BZ1535" s="20"/>
      <c r="CA1535" s="11">
        <v>1</v>
      </c>
      <c r="CB1535" s="12">
        <v>0</v>
      </c>
      <c r="CC1535" s="13">
        <v>0</v>
      </c>
      <c r="CD1535" s="40">
        <f t="shared" ref="CD1535" si="16272">-1/($CB$4*$B1535)</f>
        <v>-0.50996627083084722</v>
      </c>
      <c r="CE1535" s="20"/>
      <c r="CF1535" s="1">
        <f t="shared" ref="CF1535" si="16273">BV1535*CA1535+BX1535*CA1538-BW1535*CB1535-BY1535*CB1538</f>
        <v>-0.9009150650924268</v>
      </c>
      <c r="CG1535" s="4">
        <f t="shared" ref="CG1535" si="16274">(BV1535*CB1535+BW1535*CA1535+BX1535*CB1538+BY1535*CA1538)</f>
        <v>0</v>
      </c>
      <c r="CH1535" s="2">
        <f t="shared" ref="CH1535" si="16275">BV1535*CC1535+BX1535*CC1538-BW1535*CD1535-BY1535*CD1538</f>
        <v>0</v>
      </c>
      <c r="CI1535" s="3">
        <f t="shared" ref="CI1535" si="16276">(BV1535*CD1535+BW1535*CC1535+BX1535*CD1538+BY1535*CC1538)</f>
        <v>0.55330367696449034</v>
      </c>
      <c r="CJ1535" s="28"/>
      <c r="CK1535" s="11">
        <v>1</v>
      </c>
      <c r="CL1535" s="12">
        <v>0</v>
      </c>
      <c r="CM1535" s="13">
        <v>0</v>
      </c>
      <c r="CN1535" s="14">
        <v>0</v>
      </c>
      <c r="CP1535" s="1">
        <f t="shared" ref="CP1535" si="16277">CF1535*CK1535+CH1535*CK1538-CG1535*CL1535-CI1535*CL1538</f>
        <v>-0.9009150650924268</v>
      </c>
      <c r="CQ1535" s="4">
        <f t="shared" ref="CQ1535" si="16278">(CF1535*CL1535+CG1535*CK1535+CH1535*CL1538+CI1535*CK1538)</f>
        <v>0.55330367696449034</v>
      </c>
      <c r="CR1535" s="2">
        <f t="shared" ref="CR1535" si="16279">CF1535*CM1535+CH1535*CM1538-CG1535*CN1535-CI1535*CN1538</f>
        <v>0</v>
      </c>
      <c r="CS1535" s="3">
        <f t="shared" ref="CS1535" si="16280">(CF1535*CN1535+CG1535*CM1535+CH1535*CN1538+CI1535*CM1538)</f>
        <v>0.55330367696449034</v>
      </c>
      <c r="CU1535" s="29">
        <f t="shared" ref="CU1535" si="16281">20*LOG(((1+$CL$4)/$CL$4)/((CP1535+CP1538)^2+(CQ1535+CQ1538)^2)^0.5)</f>
        <v>-4.893129084685538E-2</v>
      </c>
      <c r="CW1535" s="51">
        <f t="shared" ref="CW1535" si="16282">((CP1535^2+CQ1535^2)^0.5)/((CP1538^2+CQ1538^2)^0.5)</f>
        <v>1.0977838937346354</v>
      </c>
    </row>
    <row r="1536" spans="1:101" ht="18" customHeight="1" thickBot="1">
      <c r="D1536" s="11"/>
      <c r="E1536" s="13"/>
      <c r="F1536" s="13"/>
      <c r="G1536" s="15"/>
      <c r="H1536" s="10"/>
      <c r="I1536" s="11"/>
      <c r="J1536" s="13"/>
      <c r="K1536" s="13"/>
      <c r="L1536" s="15"/>
      <c r="N1536" s="5"/>
      <c r="Q1536" s="6"/>
      <c r="S1536" s="11"/>
      <c r="T1536" s="13"/>
      <c r="U1536" s="13"/>
      <c r="V1536" s="15"/>
      <c r="W1536" s="20"/>
      <c r="X1536" s="5"/>
      <c r="AA1536" s="6"/>
      <c r="AB1536" s="20"/>
      <c r="AC1536" s="11"/>
      <c r="AD1536" s="13"/>
      <c r="AE1536" s="13"/>
      <c r="AF1536" s="15"/>
      <c r="AG1536" s="20"/>
      <c r="AH1536" s="5"/>
      <c r="AK1536" s="6"/>
      <c r="AL1536" s="20"/>
      <c r="AM1536" s="11"/>
      <c r="AN1536" s="13"/>
      <c r="AO1536" s="13"/>
      <c r="AP1536" s="15"/>
      <c r="AR1536" s="5"/>
      <c r="AU1536" s="6"/>
      <c r="AW1536" s="11"/>
      <c r="AX1536" s="13"/>
      <c r="AY1536" s="13"/>
      <c r="AZ1536" s="15"/>
      <c r="BA1536" s="20"/>
      <c r="BB1536" s="5"/>
      <c r="BE1536" s="6"/>
      <c r="BG1536" s="11"/>
      <c r="BH1536" s="13"/>
      <c r="BI1536" s="13"/>
      <c r="BJ1536" s="15"/>
      <c r="BL1536" s="5"/>
      <c r="BO1536" s="6"/>
      <c r="BQ1536" s="11"/>
      <c r="BR1536" s="13"/>
      <c r="BS1536" s="13"/>
      <c r="BT1536" s="15"/>
      <c r="BU1536" s="20"/>
      <c r="BV1536" s="5"/>
      <c r="BY1536" s="6"/>
      <c r="CA1536" s="11"/>
      <c r="CB1536" s="13"/>
      <c r="CC1536" s="13"/>
      <c r="CD1536" s="15"/>
      <c r="CF1536" s="5"/>
      <c r="CI1536" s="6"/>
      <c r="CK1536" s="11"/>
      <c r="CL1536" s="13"/>
      <c r="CM1536" s="13"/>
      <c r="CN1536" s="15"/>
      <c r="CP1536" s="5"/>
      <c r="CS1536" s="6"/>
      <c r="CW1536" s="52"/>
    </row>
    <row r="1537" spans="1:101" ht="18" customHeight="1" thickBot="1">
      <c r="D1537" s="11" t="s">
        <v>6</v>
      </c>
      <c r="E1537" s="13"/>
      <c r="F1537" s="13" t="s">
        <v>7</v>
      </c>
      <c r="G1537" s="15"/>
      <c r="H1537" s="10"/>
      <c r="I1537" s="11" t="s">
        <v>8</v>
      </c>
      <c r="J1537" s="13"/>
      <c r="K1537" s="13" t="s">
        <v>9</v>
      </c>
      <c r="L1537" s="15"/>
      <c r="N1537" s="251" t="s">
        <v>26</v>
      </c>
      <c r="O1537" s="252"/>
      <c r="P1537" s="253" t="s">
        <v>27</v>
      </c>
      <c r="Q1537" s="254"/>
      <c r="S1537" s="11" t="s">
        <v>13</v>
      </c>
      <c r="T1537" s="13"/>
      <c r="U1537" s="13" t="s">
        <v>14</v>
      </c>
      <c r="V1537" s="15"/>
      <c r="W1537" s="20"/>
      <c r="X1537" s="251" t="s">
        <v>26</v>
      </c>
      <c r="Y1537" s="252"/>
      <c r="Z1537" s="253" t="s">
        <v>27</v>
      </c>
      <c r="AA1537" s="254"/>
      <c r="AB1537" s="20"/>
      <c r="AC1537" s="11" t="s">
        <v>8</v>
      </c>
      <c r="AD1537" s="13"/>
      <c r="AE1537" s="13" t="s">
        <v>9</v>
      </c>
      <c r="AF1537" s="15"/>
      <c r="AG1537" s="20"/>
      <c r="AH1537" s="251" t="s">
        <v>26</v>
      </c>
      <c r="AI1537" s="252"/>
      <c r="AJ1537" s="253" t="s">
        <v>27</v>
      </c>
      <c r="AK1537" s="254"/>
      <c r="AL1537" s="20"/>
      <c r="AM1537" s="11" t="s">
        <v>13</v>
      </c>
      <c r="AN1537" s="13"/>
      <c r="AO1537" s="13" t="s">
        <v>14</v>
      </c>
      <c r="AP1537" s="15"/>
      <c r="AR1537" s="251" t="s">
        <v>26</v>
      </c>
      <c r="AS1537" s="252"/>
      <c r="AT1537" s="253" t="s">
        <v>27</v>
      </c>
      <c r="AU1537" s="254"/>
      <c r="AV1537" s="36"/>
      <c r="AW1537" s="11" t="s">
        <v>8</v>
      </c>
      <c r="AX1537" s="13"/>
      <c r="AY1537" s="13" t="s">
        <v>9</v>
      </c>
      <c r="AZ1537" s="15"/>
      <c r="BA1537" s="20"/>
      <c r="BB1537" s="251" t="s">
        <v>26</v>
      </c>
      <c r="BC1537" s="252"/>
      <c r="BD1537" s="253" t="s">
        <v>27</v>
      </c>
      <c r="BE1537" s="254"/>
      <c r="BF1537" s="36"/>
      <c r="BG1537" s="11" t="s">
        <v>13</v>
      </c>
      <c r="BH1537" s="13"/>
      <c r="BI1537" s="13" t="s">
        <v>14</v>
      </c>
      <c r="BJ1537" s="15"/>
      <c r="BK1537" s="36"/>
      <c r="BL1537" s="251" t="s">
        <v>26</v>
      </c>
      <c r="BM1537" s="252"/>
      <c r="BN1537" s="253" t="s">
        <v>27</v>
      </c>
      <c r="BO1537" s="254"/>
      <c r="BP1537" s="36"/>
      <c r="BQ1537" s="11" t="s">
        <v>8</v>
      </c>
      <c r="BR1537" s="13"/>
      <c r="BS1537" s="13" t="s">
        <v>9</v>
      </c>
      <c r="BT1537" s="15"/>
      <c r="BU1537" s="20"/>
      <c r="BV1537" s="251" t="s">
        <v>26</v>
      </c>
      <c r="BW1537" s="252"/>
      <c r="BX1537" s="253" t="s">
        <v>27</v>
      </c>
      <c r="BY1537" s="254"/>
      <c r="BZ1537" s="36"/>
      <c r="CA1537" s="11" t="s">
        <v>13</v>
      </c>
      <c r="CB1537" s="13"/>
      <c r="CC1537" s="13" t="s">
        <v>14</v>
      </c>
      <c r="CD1537" s="15"/>
      <c r="CE1537" s="36"/>
      <c r="CF1537" s="251" t="s">
        <v>26</v>
      </c>
      <c r="CG1537" s="252"/>
      <c r="CH1537" s="253" t="s">
        <v>27</v>
      </c>
      <c r="CI1537" s="254"/>
      <c r="CK1537" s="11" t="s">
        <v>28</v>
      </c>
      <c r="CL1537" s="13"/>
      <c r="CM1537" s="13" t="s">
        <v>29</v>
      </c>
      <c r="CN1537" s="15"/>
      <c r="CP1537" s="251" t="s">
        <v>26</v>
      </c>
      <c r="CQ1537" s="252"/>
      <c r="CR1537" s="253" t="s">
        <v>27</v>
      </c>
      <c r="CS1537" s="254"/>
      <c r="CU1537" s="38" t="s">
        <v>37</v>
      </c>
      <c r="CW1537" s="53" t="s">
        <v>45</v>
      </c>
    </row>
    <row r="1538" spans="1:101" ht="18" customHeight="1" thickTop="1" thickBot="1">
      <c r="D1538" s="16">
        <v>0</v>
      </c>
      <c r="E1538" s="17">
        <v>0</v>
      </c>
      <c r="F1538" s="18">
        <v>1</v>
      </c>
      <c r="G1538" s="19">
        <v>0</v>
      </c>
      <c r="H1538" s="10"/>
      <c r="I1538" s="16">
        <v>0</v>
      </c>
      <c r="J1538" s="17">
        <f t="shared" ref="J1538" si="16283">-1/($J$4*$B1535)</f>
        <v>-0.70959931764929607</v>
      </c>
      <c r="K1538" s="18">
        <v>1</v>
      </c>
      <c r="L1538" s="19">
        <v>0</v>
      </c>
      <c r="N1538" s="1">
        <f t="shared" ref="N1538" si="16284">D1538*I1535+F1538*I1538-E1538*J1535-G1538*J1538</f>
        <v>0</v>
      </c>
      <c r="O1538" s="4">
        <f t="shared" ref="O1538" si="16285">(D1538*J1535+E1538*I1535+F1538*J1538+G1538*I1538)</f>
        <v>-0.70959931764929607</v>
      </c>
      <c r="P1538" s="2">
        <f t="shared" ref="P1538" si="16286">D1538*K1535+F1538*K1538-E1538*L1535-G1538*L1538</f>
        <v>1</v>
      </c>
      <c r="Q1538" s="3">
        <f t="shared" ref="Q1538" si="16287">(D1538*L1535+E1538*K1535+F1538*L1538+G1538*K1538)</f>
        <v>0</v>
      </c>
      <c r="S1538" s="16">
        <v>0</v>
      </c>
      <c r="T1538" s="17">
        <v>0</v>
      </c>
      <c r="U1538" s="18">
        <v>1</v>
      </c>
      <c r="V1538" s="19">
        <v>0</v>
      </c>
      <c r="W1538" s="20"/>
      <c r="X1538" s="1">
        <f t="shared" ref="X1538" si="16288">N1538*S1535+P1538*S1538-O1538*T1535-Q1538*T1538</f>
        <v>0</v>
      </c>
      <c r="Y1538" s="4">
        <f t="shared" ref="Y1538" si="16289">(N1538*T1535+O1538*S1535+P1538*T1538+Q1538*S1538)</f>
        <v>-0.70959931764929607</v>
      </c>
      <c r="Z1538" s="2">
        <f t="shared" ref="Z1538" si="16290">N1538*U1535+P1538*U1538-O1538*V1535-Q1538*V1538</f>
        <v>0.30857950987701732</v>
      </c>
      <c r="AA1538" s="3">
        <f t="shared" ref="AA1538" si="16291">(N1538*V1535+O1538*U1535+P1538*V1538+Q1538*U1538)</f>
        <v>0</v>
      </c>
      <c r="AB1538" s="20"/>
      <c r="AC1538" s="16">
        <v>0</v>
      </c>
      <c r="AD1538" s="17">
        <f t="shared" ref="AD1538" si="16292">-1/($AD$4*$B1535)</f>
        <v>-0.81068285438190302</v>
      </c>
      <c r="AE1538" s="18">
        <v>1</v>
      </c>
      <c r="AF1538" s="19">
        <v>0</v>
      </c>
      <c r="AG1538" s="20"/>
      <c r="AH1538" s="1">
        <f t="shared" ref="AH1538" si="16293">X1538*AC1535+Z1538*AC1538-Y1538*AD1535-AA1538*AD1538</f>
        <v>0</v>
      </c>
      <c r="AI1538" s="4">
        <f t="shared" ref="AI1538" si="16294">(X1538*AD1535+Y1538*AC1535+Z1538*AD1538+AA1538*AC1538)</f>
        <v>-0.95975943552016507</v>
      </c>
      <c r="AJ1538" s="2">
        <f t="shared" ref="AJ1538" si="16295">X1538*AE1535+Z1538*AE1538-Y1538*AF1535-AA1538*AF1538</f>
        <v>0.30857950987701732</v>
      </c>
      <c r="AK1538" s="3">
        <f t="shared" ref="AK1538" si="16296">(X1538*AF1535+Y1538*AE1535+Z1538*AF1538+AA1538*AE1538)</f>
        <v>0</v>
      </c>
      <c r="AL1538" s="20"/>
      <c r="AM1538" s="16">
        <v>0</v>
      </c>
      <c r="AN1538" s="17">
        <v>0</v>
      </c>
      <c r="AO1538" s="18">
        <v>1</v>
      </c>
      <c r="AP1538" s="19">
        <v>0</v>
      </c>
      <c r="AR1538" s="1">
        <f t="shared" ref="AR1538" si="16297">AH1538*AM1535+AJ1538*AM1538-AI1538*AN1535-AK1538*AN1538</f>
        <v>0</v>
      </c>
      <c r="AS1538" s="4">
        <f t="shared" ref="AS1538" si="16298">(AH1538*AN1535+AI1538*AM1535+AJ1538*AN1538+AK1538*AM1538)</f>
        <v>-0.95975943552016507</v>
      </c>
      <c r="AT1538" s="2">
        <f t="shared" ref="AT1538" si="16299">AH1538*AO1535+AJ1538*AO1538-AI1538*AP1535-AK1538*AP1538</f>
        <v>-0.6632657938401747</v>
      </c>
      <c r="AU1538" s="3">
        <f t="shared" ref="AU1538" si="16300">(AH1538*AP1535+AI1538*AO1535+AJ1538*AP1538+AK1538*AO1538)</f>
        <v>0</v>
      </c>
      <c r="AV1538" s="20"/>
      <c r="AW1538" s="16">
        <v>0</v>
      </c>
      <c r="AX1538" s="17">
        <f t="shared" ref="AX1538" si="16301">-1/($AX$4*$B1535)</f>
        <v>-0.81068285438190302</v>
      </c>
      <c r="AY1538" s="18">
        <v>1</v>
      </c>
      <c r="AZ1538" s="19">
        <v>0</v>
      </c>
      <c r="BA1538" s="20"/>
      <c r="BB1538" s="1">
        <f t="shared" ref="BB1538" si="16302">AR1538*AW1535+AT1538*AW1538-AS1538*AX1535-AU1538*AX1538</f>
        <v>0</v>
      </c>
      <c r="BC1538" s="4">
        <f t="shared" ref="BC1538" si="16303">(AR1538*AX1535+AS1538*AW1535+AT1538*AX1538+AU1538*AW1538)</f>
        <v>-0.42206122855593342</v>
      </c>
      <c r="BD1538" s="2">
        <f t="shared" ref="BD1538" si="16304">AR1538*AY1535+AT1538*AY1538-AS1538*AZ1535-AU1538*AZ1538</f>
        <v>-0.6632657938401747</v>
      </c>
      <c r="BE1538" s="3">
        <f t="shared" ref="BE1538" si="16305">(AR1538*AZ1535+AS1538*AY1535+AT1538*AZ1538+AU1538*AY1538)</f>
        <v>0</v>
      </c>
      <c r="BF1538" s="20"/>
      <c r="BG1538" s="16">
        <v>0</v>
      </c>
      <c r="BH1538" s="17">
        <v>0</v>
      </c>
      <c r="BI1538" s="18">
        <v>1</v>
      </c>
      <c r="BJ1538" s="19">
        <v>0</v>
      </c>
      <c r="BK1538" s="20"/>
      <c r="BL1538" s="1">
        <f t="shared" ref="BL1538" si="16306">BB1538*BG1535+BD1538*BG1538-BC1538*BH1535-BE1538*BH1538</f>
        <v>0</v>
      </c>
      <c r="BM1538" s="4">
        <f t="shared" ref="BM1538" si="16307">(BB1538*BH1535+BC1538*BG1535+BD1538*BH1538+BE1538*BG1538)</f>
        <v>-0.42206122855593342</v>
      </c>
      <c r="BN1538" s="2">
        <f t="shared" ref="BN1538" si="16308">BB1538*BI1535+BD1538*BI1538-BC1538*BJ1535-BE1538*BJ1538</f>
        <v>-1.0745144721460891</v>
      </c>
      <c r="BO1538" s="3">
        <f t="shared" ref="BO1538" si="16309">(BB1538*BJ1535+BC1538*BI1535+BD1538*BJ1538+BE1538*BI1538)</f>
        <v>0</v>
      </c>
      <c r="BP1538" s="20"/>
      <c r="BQ1538" s="16">
        <v>0</v>
      </c>
      <c r="BR1538" s="17">
        <f t="shared" ref="BR1538" si="16310">-1/($BR$4*$B1535)</f>
        <v>-0.70959931764929607</v>
      </c>
      <c r="BS1538" s="18">
        <v>1</v>
      </c>
      <c r="BT1538" s="19">
        <v>0</v>
      </c>
      <c r="BU1538" s="20"/>
      <c r="BV1538" s="1">
        <f t="shared" ref="BV1538" si="16311">BL1538*BQ1535+BN1538*BQ1538-BM1538*BR1535-BO1538*BR1538</f>
        <v>0</v>
      </c>
      <c r="BW1538" s="4">
        <f t="shared" ref="BW1538" si="16312">(BL1538*BR1535+BM1538*BQ1535+BN1538*BR1538+BO1538*BQ1538)</f>
        <v>0.34041350768322498</v>
      </c>
      <c r="BX1538" s="2">
        <f t="shared" ref="BX1538" si="16313">BL1538*BS1535+BN1538*BS1538-BM1538*BT1535-BO1538*BT1538</f>
        <v>-1.0745144721460891</v>
      </c>
      <c r="BY1538" s="3">
        <f t="shared" ref="BY1538" si="16314">(BL1538*BT1535+BM1538*BS1535+BN1538*BT1538+BO1538*BS1538)</f>
        <v>0</v>
      </c>
      <c r="BZ1538" s="20"/>
      <c r="CA1538" s="16">
        <v>0</v>
      </c>
      <c r="CB1538" s="17">
        <v>0</v>
      </c>
      <c r="CC1538" s="18">
        <v>1</v>
      </c>
      <c r="CD1538" s="19">
        <v>0</v>
      </c>
      <c r="CE1538" s="20"/>
      <c r="CF1538" s="1">
        <f t="shared" ref="CF1538" si="16315">BV1538*CA1535+BX1538*CA1538-BW1538*CB1535-BY1538*CB1538</f>
        <v>0</v>
      </c>
      <c r="CG1538" s="4">
        <f t="shared" ref="CG1538" si="16316">(BV1538*CB1535+BW1538*CA1535+BX1538*CB1538+BY1538*CA1538)</f>
        <v>0.34041350768322498</v>
      </c>
      <c r="CH1538" s="2">
        <f t="shared" ref="CH1538" si="16317">BV1538*CC1535+BX1538*CC1538-BW1538*CD1535-BY1538*CD1538</f>
        <v>-0.90091506509242691</v>
      </c>
      <c r="CI1538" s="3">
        <f t="shared" ref="CI1538" si="16318">(BV1538*CD1535+BW1538*CC1535+BX1538*CD1538+BY1538*CC1538)</f>
        <v>0</v>
      </c>
      <c r="CK1538" s="16">
        <f t="shared" ref="CK1538" si="16319">1/$CL$4</f>
        <v>1</v>
      </c>
      <c r="CL1538" s="17">
        <v>0</v>
      </c>
      <c r="CM1538" s="18">
        <v>1</v>
      </c>
      <c r="CN1538" s="19">
        <v>0</v>
      </c>
      <c r="CP1538" s="1">
        <f t="shared" ref="CP1538" si="16320">CF1538*CK1535+CH1538*CK1538-CG1538*CL1535-CI1538*CL1538</f>
        <v>-0.90091506509242691</v>
      </c>
      <c r="CQ1538" s="4">
        <f t="shared" ref="CQ1538" si="16321">(CF1538*CL1535+CG1538*CK1535+CH1538*CL1538+CI1538*CK1538)</f>
        <v>0.34041350768322498</v>
      </c>
      <c r="CR1538" s="2">
        <f t="shared" ref="CR1538" si="16322">CF1538*CM1535+CH1538*CM1538-CG1538*CN1535-CI1538*CN1538</f>
        <v>-0.90091506509242691</v>
      </c>
      <c r="CS1538" s="3">
        <f t="shared" ref="CS1538" si="16323">(CF1538*CN1535+CG1538*CM1535+CH1538*CN1538+CI1538*CM1538)</f>
        <v>0</v>
      </c>
      <c r="CU1538" s="39">
        <f t="shared" ref="CU1538" si="16324">(180/PI())*ATAN(-1*(CQ1535/CP1535))</f>
        <v>31.55647489511081</v>
      </c>
      <c r="CW1538" s="54">
        <f t="shared" ref="CW1538" si="16325">20*LOG(((1-(10^(CU1535/20)^2)*(1-((1-CW1535)/(1+CW1535))^2))^0.5))</f>
        <v>-18.744524709575924</v>
      </c>
    </row>
    <row r="1539" spans="1:101" ht="18" customHeight="1">
      <c r="E1539" s="20"/>
      <c r="F1539" s="20"/>
      <c r="G1539" s="20"/>
      <c r="H1539" s="20"/>
      <c r="I1539" s="20"/>
      <c r="J1539" s="20"/>
      <c r="K1539" s="20"/>
      <c r="L1539" s="20"/>
      <c r="M1539" s="20"/>
      <c r="N1539" s="20"/>
      <c r="O1539" s="20"/>
      <c r="P1539" s="20"/>
      <c r="Q1539" s="20"/>
      <c r="R1539" s="20"/>
      <c r="S1539" s="20"/>
      <c r="T1539" s="20"/>
      <c r="U1539" s="20"/>
      <c r="V1539" s="20"/>
      <c r="W1539" s="20"/>
      <c r="X1539" s="20"/>
      <c r="Y1539" s="20"/>
      <c r="Z1539" s="20"/>
      <c r="AA1539" s="20"/>
      <c r="AB1539" s="30"/>
      <c r="AC1539" s="20"/>
      <c r="AD1539" s="20"/>
      <c r="AE1539" s="20"/>
      <c r="AF1539" s="20"/>
      <c r="AG1539" s="20"/>
      <c r="AH1539" s="20"/>
      <c r="AI1539" s="20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  <c r="BA1539" s="20"/>
      <c r="BB1539" s="20"/>
      <c r="BC1539" s="20"/>
      <c r="BD1539" s="20"/>
      <c r="BE1539" s="20"/>
      <c r="BF1539" s="20"/>
      <c r="BG1539" s="20"/>
      <c r="BH1539" s="20"/>
      <c r="BI1539" s="20"/>
      <c r="BJ1539" s="20"/>
      <c r="BK1539" s="20"/>
      <c r="BL1539" s="20"/>
      <c r="BM1539" s="20"/>
      <c r="BN1539" s="20"/>
      <c r="BO1539" s="20"/>
      <c r="BP1539" s="20"/>
      <c r="BQ1539" s="20"/>
      <c r="BR1539" s="20"/>
      <c r="BS1539" s="20"/>
      <c r="BT1539" s="20"/>
      <c r="BU1539" s="20"/>
      <c r="BV1539" s="20"/>
      <c r="BW1539" s="20"/>
      <c r="BX1539" s="20"/>
      <c r="BY1539" s="20"/>
      <c r="BZ1539" s="20"/>
      <c r="CA1539" s="20"/>
      <c r="CB1539" s="20"/>
      <c r="CC1539" s="20"/>
      <c r="CD1539" s="20"/>
      <c r="CE1539" s="20"/>
      <c r="CF1539" s="20"/>
      <c r="CG1539" s="20"/>
      <c r="CH1539" s="20"/>
      <c r="CI1539" s="20"/>
      <c r="CJ1539" s="20"/>
      <c r="CK1539" s="20"/>
      <c r="CL1539" s="20"/>
    </row>
    <row r="1540" spans="1:101" ht="18" customHeight="1"/>
    <row r="1541" spans="1:101" ht="18" customHeight="1" thickBot="1">
      <c r="A1541" s="23"/>
      <c r="B1541" s="23"/>
      <c r="C1541" s="23"/>
      <c r="D1541" s="20" t="s">
        <v>15</v>
      </c>
      <c r="E1541" s="20"/>
      <c r="F1541" s="20"/>
      <c r="G1541" s="20"/>
      <c r="H1541" s="20"/>
      <c r="I1541" s="20" t="s">
        <v>16</v>
      </c>
      <c r="J1541" s="20"/>
      <c r="K1541" s="20"/>
      <c r="L1541" s="20"/>
      <c r="M1541" s="23"/>
      <c r="N1541" s="23"/>
      <c r="O1541" s="24" t="s">
        <v>17</v>
      </c>
      <c r="P1541" s="23"/>
      <c r="Q1541" s="23"/>
      <c r="R1541" s="23"/>
      <c r="S1541" s="20"/>
      <c r="T1541" s="20" t="s">
        <v>18</v>
      </c>
      <c r="U1541" s="23"/>
      <c r="V1541" s="23"/>
      <c r="W1541" s="23"/>
      <c r="X1541" s="23"/>
      <c r="Y1541" s="24" t="s">
        <v>19</v>
      </c>
      <c r="Z1541" s="23"/>
      <c r="AA1541" s="23"/>
      <c r="AB1541" s="23"/>
      <c r="AC1541" s="24" t="s">
        <v>20</v>
      </c>
      <c r="AD1541" s="20"/>
      <c r="AE1541" s="20"/>
      <c r="AF1541" s="20"/>
      <c r="AG1541" s="20"/>
      <c r="AH1541" s="23"/>
      <c r="AI1541" s="24" t="s">
        <v>21</v>
      </c>
      <c r="AJ1541" s="23"/>
      <c r="AK1541" s="23"/>
      <c r="AL1541" s="20"/>
      <c r="AM1541" s="24" t="s">
        <v>31</v>
      </c>
      <c r="AN1541" s="20"/>
      <c r="AO1541" s="23"/>
      <c r="AP1541" s="23"/>
      <c r="AQ1541" s="23"/>
      <c r="AR1541" s="23"/>
      <c r="AS1541" s="24" t="s">
        <v>91</v>
      </c>
      <c r="AT1541" s="23"/>
      <c r="AU1541" s="23"/>
      <c r="AV1541" s="23"/>
      <c r="AW1541" s="24" t="s">
        <v>32</v>
      </c>
      <c r="AX1541" s="20"/>
      <c r="AY1541" s="20"/>
      <c r="AZ1541" s="20"/>
      <c r="BA1541" s="20"/>
      <c r="BB1541" s="23"/>
      <c r="BC1541" s="24" t="s">
        <v>22</v>
      </c>
      <c r="BD1541" s="23"/>
      <c r="BE1541" s="23"/>
      <c r="BF1541" s="23"/>
      <c r="BG1541" s="24" t="s">
        <v>33</v>
      </c>
      <c r="BH1541" s="20"/>
      <c r="BI1541" s="23"/>
      <c r="BJ1541" s="23"/>
      <c r="BK1541" s="23"/>
      <c r="BL1541" s="23"/>
      <c r="BM1541" s="24" t="s">
        <v>34</v>
      </c>
      <c r="BN1541" s="23"/>
      <c r="BO1541" s="23"/>
      <c r="BP1541" s="23"/>
      <c r="BQ1541" s="24" t="s">
        <v>89</v>
      </c>
      <c r="BR1541" s="20"/>
      <c r="BS1541" s="20"/>
      <c r="BT1541" s="20"/>
      <c r="BU1541" s="20"/>
      <c r="BV1541" s="23"/>
      <c r="BW1541" s="24" t="s">
        <v>35</v>
      </c>
      <c r="BX1541" s="23"/>
      <c r="BY1541" s="23"/>
      <c r="BZ1541" s="23"/>
      <c r="CA1541" s="24" t="s">
        <v>90</v>
      </c>
      <c r="CB1541" s="20"/>
      <c r="CC1541" s="23"/>
      <c r="CD1541" s="23"/>
      <c r="CE1541" s="23"/>
      <c r="CF1541" s="23"/>
      <c r="CG1541" s="24" t="s">
        <v>92</v>
      </c>
      <c r="CH1541" s="23"/>
      <c r="CI1541" s="23"/>
      <c r="CJ1541" s="23"/>
      <c r="CK1541" s="24" t="s">
        <v>36</v>
      </c>
      <c r="CL1541" s="24"/>
      <c r="CM1541" s="23"/>
      <c r="CN1541" s="23"/>
      <c r="CO1541" s="23"/>
      <c r="CP1541" s="23"/>
      <c r="CQ1541" s="24" t="s">
        <v>93</v>
      </c>
      <c r="CR1541" s="23"/>
      <c r="CS1541" s="23"/>
    </row>
    <row r="1542" spans="1:101" ht="18" customHeight="1" thickBot="1">
      <c r="A1542" s="23"/>
      <c r="B1542" s="33"/>
      <c r="C1542" s="23"/>
      <c r="D1542" s="7" t="s">
        <v>2</v>
      </c>
      <c r="E1542" s="8"/>
      <c r="F1542" s="8" t="s">
        <v>3</v>
      </c>
      <c r="G1542" s="9"/>
      <c r="H1542" s="10"/>
      <c r="I1542" s="7" t="s">
        <v>4</v>
      </c>
      <c r="J1542" s="8"/>
      <c r="K1542" s="8" t="s">
        <v>5</v>
      </c>
      <c r="L1542" s="9"/>
      <c r="M1542" s="23"/>
      <c r="N1542" s="251" t="s">
        <v>79</v>
      </c>
      <c r="O1542" s="252"/>
      <c r="P1542" s="253" t="s">
        <v>80</v>
      </c>
      <c r="Q1542" s="254"/>
      <c r="R1542" s="23"/>
      <c r="S1542" s="7" t="s">
        <v>11</v>
      </c>
      <c r="T1542" s="8"/>
      <c r="U1542" s="8" t="s">
        <v>12</v>
      </c>
      <c r="V1542" s="9"/>
      <c r="W1542" s="20"/>
      <c r="X1542" s="251" t="s">
        <v>79</v>
      </c>
      <c r="Y1542" s="252"/>
      <c r="Z1542" s="253" t="s">
        <v>80</v>
      </c>
      <c r="AA1542" s="254"/>
      <c r="AB1542" s="20"/>
      <c r="AC1542" s="7" t="s">
        <v>4</v>
      </c>
      <c r="AD1542" s="8"/>
      <c r="AE1542" s="8" t="s">
        <v>5</v>
      </c>
      <c r="AF1542" s="9"/>
      <c r="AG1542" s="20"/>
      <c r="AH1542" s="251" t="s">
        <v>0</v>
      </c>
      <c r="AI1542" s="252"/>
      <c r="AJ1542" s="253" t="s">
        <v>1</v>
      </c>
      <c r="AK1542" s="254"/>
      <c r="AL1542" s="20"/>
      <c r="AM1542" s="7" t="s">
        <v>11</v>
      </c>
      <c r="AN1542" s="8"/>
      <c r="AO1542" s="8" t="s">
        <v>12</v>
      </c>
      <c r="AP1542" s="9"/>
      <c r="AQ1542" s="23"/>
      <c r="AR1542" s="251" t="s">
        <v>0</v>
      </c>
      <c r="AS1542" s="252"/>
      <c r="AT1542" s="253" t="s">
        <v>1</v>
      </c>
      <c r="AU1542" s="254"/>
      <c r="AV1542" s="36"/>
      <c r="AW1542" s="7" t="s">
        <v>4</v>
      </c>
      <c r="AX1542" s="8"/>
      <c r="AY1542" s="8" t="s">
        <v>5</v>
      </c>
      <c r="AZ1542" s="9"/>
      <c r="BA1542" s="20"/>
      <c r="BB1542" s="251" t="s">
        <v>0</v>
      </c>
      <c r="BC1542" s="252"/>
      <c r="BD1542" s="253" t="s">
        <v>1</v>
      </c>
      <c r="BE1542" s="254"/>
      <c r="BF1542" s="36"/>
      <c r="BG1542" s="7" t="s">
        <v>11</v>
      </c>
      <c r="BH1542" s="8"/>
      <c r="BI1542" s="8" t="s">
        <v>12</v>
      </c>
      <c r="BJ1542" s="9"/>
      <c r="BK1542" s="36"/>
      <c r="BL1542" s="251" t="s">
        <v>0</v>
      </c>
      <c r="BM1542" s="252"/>
      <c r="BN1542" s="253" t="s">
        <v>1</v>
      </c>
      <c r="BO1542" s="254"/>
      <c r="BP1542" s="36"/>
      <c r="BQ1542" s="7" t="s">
        <v>4</v>
      </c>
      <c r="BR1542" s="8"/>
      <c r="BS1542" s="8" t="s">
        <v>5</v>
      </c>
      <c r="BT1542" s="9"/>
      <c r="BU1542" s="20"/>
      <c r="BV1542" s="251" t="s">
        <v>0</v>
      </c>
      <c r="BW1542" s="252"/>
      <c r="BX1542" s="253" t="s">
        <v>1</v>
      </c>
      <c r="BY1542" s="254"/>
      <c r="BZ1542" s="36"/>
      <c r="CA1542" s="7" t="s">
        <v>11</v>
      </c>
      <c r="CB1542" s="8"/>
      <c r="CC1542" s="8" t="s">
        <v>12</v>
      </c>
      <c r="CD1542" s="9"/>
      <c r="CE1542" s="36"/>
      <c r="CF1542" s="251" t="s">
        <v>0</v>
      </c>
      <c r="CG1542" s="252"/>
      <c r="CH1542" s="253" t="s">
        <v>1</v>
      </c>
      <c r="CI1542" s="254"/>
      <c r="CJ1542" s="23"/>
      <c r="CK1542" s="7" t="s">
        <v>23</v>
      </c>
      <c r="CL1542" s="8"/>
      <c r="CM1542" s="8" t="s">
        <v>24</v>
      </c>
      <c r="CN1542" s="9"/>
      <c r="CO1542" s="23"/>
      <c r="CP1542" s="251" t="s">
        <v>0</v>
      </c>
      <c r="CQ1542" s="252"/>
      <c r="CR1542" s="253" t="s">
        <v>1</v>
      </c>
      <c r="CS1542" s="254"/>
      <c r="CU1542" s="26" t="s">
        <v>25</v>
      </c>
      <c r="CW1542" s="50" t="s">
        <v>44</v>
      </c>
    </row>
    <row r="1543" spans="1:101" ht="18" customHeight="1" thickTop="1" thickBot="1">
      <c r="B1543" s="34">
        <v>2.08</v>
      </c>
      <c r="D1543" s="11">
        <v>1</v>
      </c>
      <c r="E1543" s="12">
        <v>0</v>
      </c>
      <c r="F1543" s="13">
        <v>0</v>
      </c>
      <c r="G1543" s="40">
        <f t="shared" ref="G1543" si="16326">-1/($E$4*$B1543)</f>
        <v>-0.50506274899593528</v>
      </c>
      <c r="H1543" s="10"/>
      <c r="I1543" s="11">
        <v>1</v>
      </c>
      <c r="J1543" s="12">
        <v>0</v>
      </c>
      <c r="K1543" s="13">
        <v>0</v>
      </c>
      <c r="L1543" s="14">
        <v>0</v>
      </c>
      <c r="N1543" s="1">
        <f t="shared" ref="N1543" si="16327">D1543*I1543+F1543*I1546-E1543*J1543-G1543*J1546</f>
        <v>0.64505389661603729</v>
      </c>
      <c r="O1543" s="4">
        <f t="shared" ref="O1543" si="16328">(D1543*J1543+E1543*I1543+F1543*J1546+G1543*I1546)</f>
        <v>0</v>
      </c>
      <c r="P1543" s="2">
        <f t="shared" ref="P1543" si="16329">D1543*K1543+F1543*K1546-E1543*L1543-G1543*L1546</f>
        <v>0</v>
      </c>
      <c r="Q1543" s="3">
        <f t="shared" ref="Q1543" si="16330">(D1543*L1543+E1543*K1543+F1543*L1546+G1543*K1546)</f>
        <v>-0.50506274899593528</v>
      </c>
      <c r="S1543" s="11">
        <v>1</v>
      </c>
      <c r="T1543" s="12">
        <v>0</v>
      </c>
      <c r="U1543" s="13">
        <v>0</v>
      </c>
      <c r="V1543" s="40">
        <f t="shared" ref="V1543" si="16331">-1/($T$4*$B1543)</f>
        <v>-0.96501250656208504</v>
      </c>
      <c r="W1543" s="20"/>
      <c r="X1543" s="1">
        <f t="shared" ref="X1543" si="16332">N1543*S1543+P1543*S1546-O1543*T1543-Q1543*T1546</f>
        <v>0.64505389661603729</v>
      </c>
      <c r="Y1543" s="4">
        <f t="shared" ref="Y1543" si="16333">(N1543*T1543+O1543*S1543+P1543*T1546+Q1543*S1546)</f>
        <v>0</v>
      </c>
      <c r="Z1543" s="2">
        <f t="shared" ref="Z1543" si="16334">N1543*U1543+P1543*U1546-O1543*V1543-Q1543*V1546</f>
        <v>0</v>
      </c>
      <c r="AA1543" s="3">
        <f t="shared" ref="AA1543" si="16335">(N1543*V1543+O1543*U1543+P1543*V1546+Q1543*U1546)</f>
        <v>-1.1275478266370174</v>
      </c>
      <c r="AB1543" s="20"/>
      <c r="AC1543" s="11">
        <v>1</v>
      </c>
      <c r="AD1543" s="12">
        <v>0</v>
      </c>
      <c r="AE1543" s="13">
        <v>0</v>
      </c>
      <c r="AF1543" s="14">
        <v>0</v>
      </c>
      <c r="AG1543" s="20"/>
      <c r="AH1543" s="1">
        <f t="shared" ref="AH1543" si="16336">X1543*AC1543+Z1543*AC1546-Y1543*AD1543-AA1543*AD1546</f>
        <v>-0.26024052767888062</v>
      </c>
      <c r="AI1543" s="4">
        <f t="shared" ref="AI1543" si="16337">(X1543*AD1543+Y1543*AC1543+Z1543*AD1546+AA1543*AC1546)</f>
        <v>0</v>
      </c>
      <c r="AJ1543" s="2">
        <f t="shared" ref="AJ1543" si="16338">X1543*AE1543+Z1543*AE1546-Y1543*AF1543-AA1543*AF1546</f>
        <v>0</v>
      </c>
      <c r="AK1543" s="3">
        <f t="shared" ref="AK1543" si="16339">(X1543*AF1543+Y1543*AE1543+Z1543*AF1546+AA1543*AE1546)</f>
        <v>-1.1275478266370174</v>
      </c>
      <c r="AL1543" s="20"/>
      <c r="AM1543" s="11">
        <v>1</v>
      </c>
      <c r="AN1543" s="12">
        <v>0</v>
      </c>
      <c r="AO1543" s="13">
        <v>0</v>
      </c>
      <c r="AP1543" s="40">
        <f t="shared" ref="AP1543" si="16340">-1/($AN$4*$B1543)</f>
        <v>-1.0028561342704021</v>
      </c>
      <c r="AR1543" s="1">
        <f t="shared" ref="AR1543" si="16341">AH1543*AM1543+AJ1543*AM1546-AI1543*AN1543-AK1543*AN1546</f>
        <v>-0.26024052767888062</v>
      </c>
      <c r="AS1543" s="4">
        <f t="shared" ref="AS1543" si="16342">(AH1543*AN1543+AI1543*AM1543+AJ1543*AN1546+AK1543*AM1546)</f>
        <v>0</v>
      </c>
      <c r="AT1543" s="2">
        <f t="shared" ref="AT1543" si="16343">AH1543*AO1543+AJ1543*AO1546-AI1543*AP1543-AK1543*AP1546</f>
        <v>0</v>
      </c>
      <c r="AU1543" s="3">
        <f t="shared" ref="AU1543" si="16344">(AH1543*AP1543+AI1543*AO1543+AJ1543*AP1546+AK1543*AO1546)</f>
        <v>-0.86656401706848563</v>
      </c>
      <c r="AV1543" s="20"/>
      <c r="AW1543" s="11">
        <v>1</v>
      </c>
      <c r="AX1543" s="12">
        <v>0</v>
      </c>
      <c r="AY1543" s="13">
        <v>0</v>
      </c>
      <c r="AZ1543" s="14">
        <v>0</v>
      </c>
      <c r="BA1543" s="20"/>
      <c r="BB1543" s="1">
        <f t="shared" ref="BB1543" si="16345">AR1543*AW1543+AT1543*AW1546-AS1543*AX1543-AU1543*AX1546</f>
        <v>-0.95599422824386127</v>
      </c>
      <c r="BC1543" s="4">
        <f t="shared" ref="BC1543" si="16346">(AR1543*AX1543+AS1543*AW1543+AT1543*AX1546+AU1543*AW1546)</f>
        <v>0</v>
      </c>
      <c r="BD1543" s="2">
        <f t="shared" ref="BD1543" si="16347">AR1543*AY1543+AT1543*AY1546-AS1543*AZ1543-AU1543*AZ1546</f>
        <v>0</v>
      </c>
      <c r="BE1543" s="3">
        <f t="shared" ref="BE1543" si="16348">(AR1543*AZ1543+AS1543*AY1543+AT1543*AZ1546+AU1543*AY1546)</f>
        <v>-0.86656401706848563</v>
      </c>
      <c r="BF1543" s="20"/>
      <c r="BG1543" s="11">
        <v>1</v>
      </c>
      <c r="BH1543" s="12">
        <v>0</v>
      </c>
      <c r="BI1543" s="13">
        <v>0</v>
      </c>
      <c r="BJ1543" s="40">
        <f t="shared" ref="BJ1543" si="16349">-1/($BH$4*$B1543)</f>
        <v>-0.96501250656208504</v>
      </c>
      <c r="BK1543" s="20"/>
      <c r="BL1543" s="1">
        <f t="shared" ref="BL1543" si="16350">BB1543*BG1543+BD1543*BG1546-BC1543*BH1543-BE1543*BH1546</f>
        <v>-0.95599422824386127</v>
      </c>
      <c r="BM1543" s="4">
        <f t="shared" ref="BM1543" si="16351">(BB1543*BH1543+BC1543*BG1543+BD1543*BH1546+BE1543*BG1546)</f>
        <v>0</v>
      </c>
      <c r="BN1543" s="2">
        <f t="shared" ref="BN1543" si="16352">BB1543*BI1543+BD1543*BI1546-BC1543*BJ1543-BE1543*BJ1546</f>
        <v>0</v>
      </c>
      <c r="BO1543" s="3">
        <f t="shared" ref="BO1543" si="16353">(BB1543*BJ1543+BC1543*BI1543+BD1543*BJ1546+BE1543*BI1546)</f>
        <v>5.5982369388008935E-2</v>
      </c>
      <c r="BP1543" s="20"/>
      <c r="BQ1543" s="11">
        <v>1</v>
      </c>
      <c r="BR1543" s="12">
        <v>0</v>
      </c>
      <c r="BS1543" s="13">
        <v>0</v>
      </c>
      <c r="BT1543" s="14">
        <v>0</v>
      </c>
      <c r="BU1543" s="20"/>
      <c r="BV1543" s="1">
        <f t="shared" ref="BV1543" si="16354">BL1543*BQ1543+BN1543*BQ1546-BM1543*BR1543-BO1543*BR1546</f>
        <v>-0.91665114877110587</v>
      </c>
      <c r="BW1543" s="4">
        <f t="shared" ref="BW1543" si="16355">(BL1543*BR1543+BM1543*BQ1543+BN1543*BR1546+BO1543*BQ1546)</f>
        <v>0</v>
      </c>
      <c r="BX1543" s="2">
        <f t="shared" ref="BX1543" si="16356">BL1543*BS1543+BN1543*BS1546-BM1543*BT1543-BO1543*BT1546</f>
        <v>0</v>
      </c>
      <c r="BY1543" s="3">
        <f t="shared" ref="BY1543" si="16357">(BL1543*BT1543+BM1543*BS1543+BN1543*BT1546+BO1543*BS1546)</f>
        <v>5.5982369388008935E-2</v>
      </c>
      <c r="BZ1543" s="20"/>
      <c r="CA1543" s="11">
        <v>1</v>
      </c>
      <c r="CB1543" s="12">
        <v>0</v>
      </c>
      <c r="CC1543" s="13">
        <v>0</v>
      </c>
      <c r="CD1543" s="40">
        <f t="shared" ref="CD1543" si="16358">-1/($CB$4*$B1543)</f>
        <v>-0.50506274899593528</v>
      </c>
      <c r="CE1543" s="20"/>
      <c r="CF1543" s="1">
        <f t="shared" ref="CF1543" si="16359">BV1543*CA1543+BX1543*CA1546-BW1543*CB1543-BY1543*CB1546</f>
        <v>-0.91665114877110587</v>
      </c>
      <c r="CG1543" s="4">
        <f t="shared" ref="CG1543" si="16360">(BV1543*CB1543+BW1543*CA1543+BX1543*CB1546+BY1543*CA1546)</f>
        <v>0</v>
      </c>
      <c r="CH1543" s="2">
        <f t="shared" ref="CH1543" si="16361">BV1543*CC1543+BX1543*CC1546-BW1543*CD1543-BY1543*CD1546</f>
        <v>0</v>
      </c>
      <c r="CI1543" s="3">
        <f t="shared" ref="CI1543" si="16362">(BV1543*CD1543+BW1543*CC1543+BX1543*CD1546+BY1543*CC1546)</f>
        <v>0.51894871845662571</v>
      </c>
      <c r="CJ1543" s="28"/>
      <c r="CK1543" s="11">
        <v>1</v>
      </c>
      <c r="CL1543" s="12">
        <v>0</v>
      </c>
      <c r="CM1543" s="13">
        <v>0</v>
      </c>
      <c r="CN1543" s="14">
        <v>0</v>
      </c>
      <c r="CP1543" s="1">
        <f t="shared" ref="CP1543" si="16363">CF1543*CK1543+CH1543*CK1546-CG1543*CL1543-CI1543*CL1546</f>
        <v>-0.91665114877110587</v>
      </c>
      <c r="CQ1543" s="4">
        <f t="shared" ref="CQ1543" si="16364">(CF1543*CL1543+CG1543*CK1543+CH1543*CL1546+CI1543*CK1546)</f>
        <v>0.51894871845662571</v>
      </c>
      <c r="CR1543" s="2">
        <f t="shared" ref="CR1543" si="16365">CF1543*CM1543+CH1543*CM1546-CG1543*CN1543-CI1543*CN1546</f>
        <v>0</v>
      </c>
      <c r="CS1543" s="3">
        <f t="shared" ref="CS1543" si="16366">(CF1543*CN1543+CG1543*CM1543+CH1543*CN1546+CI1543*CM1546)</f>
        <v>0.51894871845662571</v>
      </c>
      <c r="CU1543" s="29">
        <f t="shared" ref="CU1543" si="16367">20*LOG(((1+$CL$4)/$CL$4)/((CP1543+CP1546)^2+(CQ1543+CQ1546)^2)^0.5)</f>
        <v>-4.8122496422400234E-2</v>
      </c>
      <c r="CW1543" s="51">
        <f t="shared" ref="CW1543" si="16368">((CP1543^2+CQ1543^2)^0.5)/((CP1546^2+CQ1546^2)^0.5)</f>
        <v>1.0893470877641485</v>
      </c>
    </row>
    <row r="1544" spans="1:101" ht="18" customHeight="1" thickBot="1">
      <c r="D1544" s="11"/>
      <c r="E1544" s="13"/>
      <c r="F1544" s="13"/>
      <c r="G1544" s="15"/>
      <c r="H1544" s="10"/>
      <c r="I1544" s="11"/>
      <c r="J1544" s="13"/>
      <c r="K1544" s="13"/>
      <c r="L1544" s="15"/>
      <c r="N1544" s="5"/>
      <c r="Q1544" s="6"/>
      <c r="S1544" s="11"/>
      <c r="T1544" s="13"/>
      <c r="U1544" s="13"/>
      <c r="V1544" s="15"/>
      <c r="W1544" s="20"/>
      <c r="X1544" s="5"/>
      <c r="AA1544" s="6"/>
      <c r="AB1544" s="20"/>
      <c r="AC1544" s="11"/>
      <c r="AD1544" s="13"/>
      <c r="AE1544" s="13"/>
      <c r="AF1544" s="15"/>
      <c r="AG1544" s="20"/>
      <c r="AH1544" s="5"/>
      <c r="AK1544" s="6"/>
      <c r="AL1544" s="20"/>
      <c r="AM1544" s="11"/>
      <c r="AN1544" s="13"/>
      <c r="AO1544" s="13"/>
      <c r="AP1544" s="15"/>
      <c r="AR1544" s="5"/>
      <c r="AU1544" s="6"/>
      <c r="AW1544" s="11"/>
      <c r="AX1544" s="13"/>
      <c r="AY1544" s="13"/>
      <c r="AZ1544" s="15"/>
      <c r="BA1544" s="20"/>
      <c r="BB1544" s="5"/>
      <c r="BE1544" s="6"/>
      <c r="BG1544" s="11"/>
      <c r="BH1544" s="13"/>
      <c r="BI1544" s="13"/>
      <c r="BJ1544" s="15"/>
      <c r="BL1544" s="5"/>
      <c r="BO1544" s="6"/>
      <c r="BQ1544" s="11"/>
      <c r="BR1544" s="13"/>
      <c r="BS1544" s="13"/>
      <c r="BT1544" s="15"/>
      <c r="BU1544" s="20"/>
      <c r="BV1544" s="5"/>
      <c r="BY1544" s="6"/>
      <c r="CA1544" s="11"/>
      <c r="CB1544" s="13"/>
      <c r="CC1544" s="13"/>
      <c r="CD1544" s="15"/>
      <c r="CF1544" s="5"/>
      <c r="CI1544" s="6"/>
      <c r="CK1544" s="11"/>
      <c r="CL1544" s="13"/>
      <c r="CM1544" s="13"/>
      <c r="CN1544" s="15"/>
      <c r="CP1544" s="5"/>
      <c r="CS1544" s="6"/>
      <c r="CW1544" s="52"/>
    </row>
    <row r="1545" spans="1:101" ht="18" customHeight="1" thickBot="1">
      <c r="D1545" s="11" t="s">
        <v>6</v>
      </c>
      <c r="E1545" s="13"/>
      <c r="F1545" s="13" t="s">
        <v>7</v>
      </c>
      <c r="G1545" s="15"/>
      <c r="H1545" s="10"/>
      <c r="I1545" s="11" t="s">
        <v>8</v>
      </c>
      <c r="J1545" s="13"/>
      <c r="K1545" s="13" t="s">
        <v>9</v>
      </c>
      <c r="L1545" s="15"/>
      <c r="N1545" s="251" t="s">
        <v>26</v>
      </c>
      <c r="O1545" s="252"/>
      <c r="P1545" s="253" t="s">
        <v>27</v>
      </c>
      <c r="Q1545" s="254"/>
      <c r="S1545" s="11" t="s">
        <v>13</v>
      </c>
      <c r="T1545" s="13"/>
      <c r="U1545" s="13" t="s">
        <v>14</v>
      </c>
      <c r="V1545" s="15"/>
      <c r="W1545" s="20"/>
      <c r="X1545" s="251" t="s">
        <v>26</v>
      </c>
      <c r="Y1545" s="252"/>
      <c r="Z1545" s="253" t="s">
        <v>27</v>
      </c>
      <c r="AA1545" s="254"/>
      <c r="AB1545" s="20"/>
      <c r="AC1545" s="11" t="s">
        <v>8</v>
      </c>
      <c r="AD1545" s="13"/>
      <c r="AE1545" s="13" t="s">
        <v>9</v>
      </c>
      <c r="AF1545" s="15"/>
      <c r="AG1545" s="20"/>
      <c r="AH1545" s="251" t="s">
        <v>26</v>
      </c>
      <c r="AI1545" s="252"/>
      <c r="AJ1545" s="253" t="s">
        <v>27</v>
      </c>
      <c r="AK1545" s="254"/>
      <c r="AL1545" s="20"/>
      <c r="AM1545" s="11" t="s">
        <v>13</v>
      </c>
      <c r="AN1545" s="13"/>
      <c r="AO1545" s="13" t="s">
        <v>14</v>
      </c>
      <c r="AP1545" s="15"/>
      <c r="AR1545" s="251" t="s">
        <v>26</v>
      </c>
      <c r="AS1545" s="252"/>
      <c r="AT1545" s="253" t="s">
        <v>27</v>
      </c>
      <c r="AU1545" s="254"/>
      <c r="AV1545" s="36"/>
      <c r="AW1545" s="11" t="s">
        <v>8</v>
      </c>
      <c r="AX1545" s="13"/>
      <c r="AY1545" s="13" t="s">
        <v>9</v>
      </c>
      <c r="AZ1545" s="15"/>
      <c r="BA1545" s="20"/>
      <c r="BB1545" s="251" t="s">
        <v>26</v>
      </c>
      <c r="BC1545" s="252"/>
      <c r="BD1545" s="253" t="s">
        <v>27</v>
      </c>
      <c r="BE1545" s="254"/>
      <c r="BF1545" s="36"/>
      <c r="BG1545" s="11" t="s">
        <v>13</v>
      </c>
      <c r="BH1545" s="13"/>
      <c r="BI1545" s="13" t="s">
        <v>14</v>
      </c>
      <c r="BJ1545" s="15"/>
      <c r="BK1545" s="36"/>
      <c r="BL1545" s="251" t="s">
        <v>26</v>
      </c>
      <c r="BM1545" s="252"/>
      <c r="BN1545" s="253" t="s">
        <v>27</v>
      </c>
      <c r="BO1545" s="254"/>
      <c r="BP1545" s="36"/>
      <c r="BQ1545" s="11" t="s">
        <v>8</v>
      </c>
      <c r="BR1545" s="13"/>
      <c r="BS1545" s="13" t="s">
        <v>9</v>
      </c>
      <c r="BT1545" s="15"/>
      <c r="BU1545" s="20"/>
      <c r="BV1545" s="251" t="s">
        <v>26</v>
      </c>
      <c r="BW1545" s="252"/>
      <c r="BX1545" s="253" t="s">
        <v>27</v>
      </c>
      <c r="BY1545" s="254"/>
      <c r="BZ1545" s="36"/>
      <c r="CA1545" s="11" t="s">
        <v>13</v>
      </c>
      <c r="CB1545" s="13"/>
      <c r="CC1545" s="13" t="s">
        <v>14</v>
      </c>
      <c r="CD1545" s="15"/>
      <c r="CE1545" s="36"/>
      <c r="CF1545" s="251" t="s">
        <v>26</v>
      </c>
      <c r="CG1545" s="252"/>
      <c r="CH1545" s="253" t="s">
        <v>27</v>
      </c>
      <c r="CI1545" s="254"/>
      <c r="CK1545" s="11" t="s">
        <v>28</v>
      </c>
      <c r="CL1545" s="13"/>
      <c r="CM1545" s="13" t="s">
        <v>29</v>
      </c>
      <c r="CN1545" s="15"/>
      <c r="CP1545" s="251" t="s">
        <v>26</v>
      </c>
      <c r="CQ1545" s="252"/>
      <c r="CR1545" s="253" t="s">
        <v>27</v>
      </c>
      <c r="CS1545" s="254"/>
      <c r="CU1545" s="38" t="s">
        <v>37</v>
      </c>
      <c r="CW1545" s="53" t="s">
        <v>45</v>
      </c>
    </row>
    <row r="1546" spans="1:101" ht="18" customHeight="1" thickTop="1" thickBot="1">
      <c r="D1546" s="16">
        <v>0</v>
      </c>
      <c r="E1546" s="17">
        <v>0</v>
      </c>
      <c r="F1546" s="18">
        <v>1</v>
      </c>
      <c r="G1546" s="19">
        <v>0</v>
      </c>
      <c r="H1546" s="10"/>
      <c r="I1546" s="16">
        <v>0</v>
      </c>
      <c r="J1546" s="17">
        <f t="shared" ref="J1546" si="16369">-1/($J$4*$B1543)</f>
        <v>-0.70277624728728361</v>
      </c>
      <c r="K1546" s="18">
        <v>1</v>
      </c>
      <c r="L1546" s="19">
        <v>0</v>
      </c>
      <c r="N1546" s="1">
        <f t="shared" ref="N1546" si="16370">D1546*I1543+F1546*I1546-E1546*J1543-G1546*J1546</f>
        <v>0</v>
      </c>
      <c r="O1546" s="4">
        <f t="shared" ref="O1546" si="16371">(D1546*J1543+E1546*I1543+F1546*J1546+G1546*I1546)</f>
        <v>-0.70277624728728361</v>
      </c>
      <c r="P1546" s="2">
        <f t="shared" ref="P1546" si="16372">D1546*K1543+F1546*K1546-E1546*L1543-G1546*L1546</f>
        <v>1</v>
      </c>
      <c r="Q1546" s="3">
        <f t="shared" ref="Q1546" si="16373">(D1546*L1543+E1546*K1543+F1546*L1546+G1546*K1546)</f>
        <v>0</v>
      </c>
      <c r="S1546" s="16">
        <v>0</v>
      </c>
      <c r="T1546" s="17">
        <v>0</v>
      </c>
      <c r="U1546" s="18">
        <v>1</v>
      </c>
      <c r="V1546" s="19">
        <v>0</v>
      </c>
      <c r="W1546" s="20"/>
      <c r="X1546" s="1">
        <f t="shared" ref="X1546" si="16374">N1546*S1543+P1546*S1546-O1546*T1543-Q1546*T1546</f>
        <v>0</v>
      </c>
      <c r="Y1546" s="4">
        <f t="shared" ref="Y1546" si="16375">(N1546*T1543+O1546*S1543+P1546*T1546+Q1546*S1546)</f>
        <v>-0.70277624728728361</v>
      </c>
      <c r="Z1546" s="2">
        <f t="shared" ref="Z1546" si="16376">N1546*U1543+P1546*U1546-O1546*V1543-Q1546*V1546</f>
        <v>0.32181213205300274</v>
      </c>
      <c r="AA1546" s="3">
        <f t="shared" ref="AA1546" si="16377">(N1546*V1543+O1546*U1543+P1546*V1546+Q1546*U1546)</f>
        <v>0</v>
      </c>
      <c r="AB1546" s="20"/>
      <c r="AC1546" s="16">
        <v>0</v>
      </c>
      <c r="AD1546" s="17">
        <f t="shared" ref="AD1546" si="16378">-1/($AD$4*$B1543)</f>
        <v>-0.8028878269359232</v>
      </c>
      <c r="AE1546" s="18">
        <v>1</v>
      </c>
      <c r="AF1546" s="19">
        <v>0</v>
      </c>
      <c r="AG1546" s="20"/>
      <c r="AH1546" s="1">
        <f t="shared" ref="AH1546" si="16379">X1546*AC1543+Z1546*AC1546-Y1546*AD1543-AA1546*AD1546</f>
        <v>0</v>
      </c>
      <c r="AI1546" s="4">
        <f t="shared" ref="AI1546" si="16380">(X1546*AD1543+Y1546*AC1543+Z1546*AD1546+AA1546*AC1546)</f>
        <v>-0.96115529067293526</v>
      </c>
      <c r="AJ1546" s="2">
        <f t="shared" ref="AJ1546" si="16381">X1546*AE1543+Z1546*AE1546-Y1546*AF1543-AA1546*AF1546</f>
        <v>0.32181213205300274</v>
      </c>
      <c r="AK1546" s="3">
        <f t="shared" ref="AK1546" si="16382">(X1546*AF1543+Y1546*AE1543+Z1546*AF1546+AA1546*AE1546)</f>
        <v>0</v>
      </c>
      <c r="AL1546" s="20"/>
      <c r="AM1546" s="16">
        <v>0</v>
      </c>
      <c r="AN1546" s="17">
        <v>0</v>
      </c>
      <c r="AO1546" s="18">
        <v>1</v>
      </c>
      <c r="AP1546" s="19">
        <v>0</v>
      </c>
      <c r="AR1546" s="1">
        <f t="shared" ref="AR1546" si="16383">AH1546*AM1543+AJ1546*AM1546-AI1546*AN1543-AK1546*AN1546</f>
        <v>0</v>
      </c>
      <c r="AS1546" s="4">
        <f t="shared" ref="AS1546" si="16384">(AH1546*AN1543+AI1546*AM1543+AJ1546*AN1546+AK1546*AM1546)</f>
        <v>-0.96115529067293526</v>
      </c>
      <c r="AT1546" s="2">
        <f t="shared" ref="AT1546" si="16385">AH1546*AO1543+AJ1546*AO1546-AI1546*AP1543-AK1546*AP1546</f>
        <v>-0.64208834718480179</v>
      </c>
      <c r="AU1546" s="3">
        <f t="shared" ref="AU1546" si="16386">(AH1546*AP1543+AI1546*AO1543+AJ1546*AP1546+AK1546*AO1546)</f>
        <v>0</v>
      </c>
      <c r="AV1546" s="20"/>
      <c r="AW1546" s="16">
        <v>0</v>
      </c>
      <c r="AX1546" s="17">
        <f t="shared" ref="AX1546" si="16387">-1/($AX$4*$B1543)</f>
        <v>-0.8028878269359232</v>
      </c>
      <c r="AY1546" s="18">
        <v>1</v>
      </c>
      <c r="AZ1546" s="19">
        <v>0</v>
      </c>
      <c r="BA1546" s="20"/>
      <c r="BB1546" s="1">
        <f t="shared" ref="BB1546" si="16388">AR1546*AW1543+AT1546*AW1546-AS1546*AX1543-AU1546*AX1546</f>
        <v>0</v>
      </c>
      <c r="BC1546" s="4">
        <f t="shared" ref="BC1546" si="16389">(AR1546*AX1543+AS1546*AW1543+AT1546*AX1546+AU1546*AW1546)</f>
        <v>-0.44563037290085117</v>
      </c>
      <c r="BD1546" s="2">
        <f t="shared" ref="BD1546" si="16390">AR1546*AY1543+AT1546*AY1546-AS1546*AZ1543-AU1546*AZ1546</f>
        <v>-0.64208834718480179</v>
      </c>
      <c r="BE1546" s="3">
        <f t="shared" ref="BE1546" si="16391">(AR1546*AZ1543+AS1546*AY1543+AT1546*AZ1546+AU1546*AY1546)</f>
        <v>0</v>
      </c>
      <c r="BF1546" s="20"/>
      <c r="BG1546" s="16">
        <v>0</v>
      </c>
      <c r="BH1546" s="17">
        <v>0</v>
      </c>
      <c r="BI1546" s="18">
        <v>1</v>
      </c>
      <c r="BJ1546" s="19">
        <v>0</v>
      </c>
      <c r="BK1546" s="20"/>
      <c r="BL1546" s="1">
        <f t="shared" ref="BL1546" si="16392">BB1546*BG1543+BD1546*BG1546-BC1546*BH1543-BE1546*BH1546</f>
        <v>0</v>
      </c>
      <c r="BM1546" s="4">
        <f t="shared" ref="BM1546" si="16393">(BB1546*BH1543+BC1546*BG1543+BD1546*BH1546+BE1546*BG1546)</f>
        <v>-0.44563037290085117</v>
      </c>
      <c r="BN1546" s="2">
        <f t="shared" ref="BN1546" si="16394">BB1546*BI1543+BD1546*BI1546-BC1546*BJ1543-BE1546*BJ1546</f>
        <v>-1.0721272303380489</v>
      </c>
      <c r="BO1546" s="3">
        <f t="shared" ref="BO1546" si="16395">(BB1546*BJ1543+BC1546*BI1543+BD1546*BJ1546+BE1546*BI1546)</f>
        <v>0</v>
      </c>
      <c r="BP1546" s="20"/>
      <c r="BQ1546" s="16">
        <v>0</v>
      </c>
      <c r="BR1546" s="17">
        <f t="shared" ref="BR1546" si="16396">-1/($BR$4*$B1543)</f>
        <v>-0.70277624728728361</v>
      </c>
      <c r="BS1546" s="18">
        <v>1</v>
      </c>
      <c r="BT1546" s="19">
        <v>0</v>
      </c>
      <c r="BU1546" s="20"/>
      <c r="BV1546" s="1">
        <f t="shared" ref="BV1546" si="16397">BL1546*BQ1543+BN1546*BQ1546-BM1546*BR1543-BO1546*BR1546</f>
        <v>0</v>
      </c>
      <c r="BW1546" s="4">
        <f t="shared" ref="BW1546" si="16398">(BL1546*BR1543+BM1546*BQ1543+BN1546*BR1546+BO1546*BQ1546)</f>
        <v>0.30783517865063192</v>
      </c>
      <c r="BX1546" s="2">
        <f t="shared" ref="BX1546" si="16399">BL1546*BS1543+BN1546*BS1546-BM1546*BT1543-BO1546*BT1546</f>
        <v>-1.0721272303380489</v>
      </c>
      <c r="BY1546" s="3">
        <f t="shared" ref="BY1546" si="16400">(BL1546*BT1543+BM1546*BS1543+BN1546*BT1546+BO1546*BS1546)</f>
        <v>0</v>
      </c>
      <c r="BZ1546" s="20"/>
      <c r="CA1546" s="16">
        <v>0</v>
      </c>
      <c r="CB1546" s="17">
        <v>0</v>
      </c>
      <c r="CC1546" s="18">
        <v>1</v>
      </c>
      <c r="CD1546" s="19">
        <v>0</v>
      </c>
      <c r="CE1546" s="20"/>
      <c r="CF1546" s="1">
        <f t="shared" ref="CF1546" si="16401">BV1546*CA1543+BX1546*CA1546-BW1546*CB1543-BY1546*CB1546</f>
        <v>0</v>
      </c>
      <c r="CG1546" s="4">
        <f t="shared" ref="CG1546" si="16402">(BV1546*CB1543+BW1546*CA1543+BX1546*CB1546+BY1546*CA1546)</f>
        <v>0.30783517865063192</v>
      </c>
      <c r="CH1546" s="2">
        <f t="shared" ref="CH1546" si="16403">BV1546*CC1543+BX1546*CC1546-BW1546*CD1543-BY1546*CD1546</f>
        <v>-0.91665114877110587</v>
      </c>
      <c r="CI1546" s="3">
        <f t="shared" ref="CI1546" si="16404">(BV1546*CD1543+BW1546*CC1543+BX1546*CD1546+BY1546*CC1546)</f>
        <v>0</v>
      </c>
      <c r="CK1546" s="16">
        <f t="shared" ref="CK1546" si="16405">1/$CL$4</f>
        <v>1</v>
      </c>
      <c r="CL1546" s="17">
        <v>0</v>
      </c>
      <c r="CM1546" s="18">
        <v>1</v>
      </c>
      <c r="CN1546" s="19">
        <v>0</v>
      </c>
      <c r="CP1546" s="1">
        <f t="shared" ref="CP1546" si="16406">CF1546*CK1543+CH1546*CK1546-CG1546*CL1543-CI1546*CL1546</f>
        <v>-0.91665114877110587</v>
      </c>
      <c r="CQ1546" s="4">
        <f t="shared" ref="CQ1546" si="16407">(CF1546*CL1543+CG1546*CK1543+CH1546*CL1546+CI1546*CK1546)</f>
        <v>0.30783517865063192</v>
      </c>
      <c r="CR1546" s="2">
        <f t="shared" ref="CR1546" si="16408">CF1546*CM1543+CH1546*CM1546-CG1546*CN1543-CI1546*CN1546</f>
        <v>-0.91665114877110587</v>
      </c>
      <c r="CS1546" s="3">
        <f t="shared" ref="CS1546" si="16409">(CF1546*CN1543+CG1546*CM1543+CH1546*CN1546+CI1546*CM1546)</f>
        <v>0</v>
      </c>
      <c r="CU1546" s="39">
        <f t="shared" ref="CU1546" si="16410">(180/PI())*ATAN(-1*(CQ1543/CP1543))</f>
        <v>29.515738840523468</v>
      </c>
      <c r="CW1546" s="54">
        <f t="shared" ref="CW1546" si="16411">20*LOG(((1-(10^(CU1543/20)^2)*(1-((1-CW1543)/(1+CW1543))^2))^0.5))</f>
        <v>-18.918414793399577</v>
      </c>
    </row>
    <row r="1547" spans="1:101" ht="18" customHeight="1">
      <c r="E1547" s="20"/>
      <c r="F1547" s="20"/>
      <c r="G1547" s="20"/>
      <c r="H1547" s="20"/>
      <c r="I1547" s="20"/>
      <c r="J1547" s="20"/>
      <c r="K1547" s="20"/>
      <c r="L1547" s="20"/>
      <c r="M1547" s="20"/>
      <c r="N1547" s="20"/>
      <c r="O1547" s="20"/>
      <c r="P1547" s="20"/>
      <c r="Q1547" s="20"/>
      <c r="R1547" s="20"/>
      <c r="S1547" s="20"/>
      <c r="T1547" s="20"/>
      <c r="U1547" s="20"/>
      <c r="V1547" s="20"/>
      <c r="W1547" s="20"/>
      <c r="X1547" s="20"/>
      <c r="Y1547" s="20"/>
      <c r="Z1547" s="20"/>
      <c r="AA1547" s="20"/>
      <c r="AB1547" s="30"/>
      <c r="AC1547" s="20"/>
      <c r="AD1547" s="20"/>
      <c r="AE1547" s="20"/>
      <c r="AF1547" s="20"/>
      <c r="AG1547" s="20"/>
      <c r="AH1547" s="20"/>
      <c r="AI1547" s="20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  <c r="BA1547" s="20"/>
      <c r="BB1547" s="20"/>
      <c r="BC1547" s="20"/>
      <c r="BD1547" s="20"/>
      <c r="BE1547" s="20"/>
      <c r="BF1547" s="20"/>
      <c r="BG1547" s="20"/>
      <c r="BH1547" s="20"/>
      <c r="BI1547" s="20"/>
      <c r="BJ1547" s="20"/>
      <c r="BK1547" s="20"/>
      <c r="BL1547" s="20"/>
      <c r="BM1547" s="20"/>
      <c r="BN1547" s="20"/>
      <c r="BO1547" s="20"/>
      <c r="BP1547" s="20"/>
      <c r="BQ1547" s="20"/>
      <c r="BR1547" s="20"/>
      <c r="BS1547" s="20"/>
      <c r="BT1547" s="20"/>
      <c r="BU1547" s="20"/>
      <c r="BV1547" s="20"/>
      <c r="BW1547" s="20"/>
      <c r="BX1547" s="20"/>
      <c r="BY1547" s="20"/>
      <c r="BZ1547" s="20"/>
      <c r="CA1547" s="20"/>
      <c r="CB1547" s="20"/>
      <c r="CC1547" s="20"/>
      <c r="CD1547" s="20"/>
      <c r="CE1547" s="20"/>
      <c r="CF1547" s="20"/>
      <c r="CG1547" s="20"/>
      <c r="CH1547" s="20"/>
      <c r="CI1547" s="20"/>
      <c r="CJ1547" s="20"/>
      <c r="CK1547" s="20"/>
      <c r="CL1547" s="20"/>
    </row>
    <row r="1548" spans="1:101" ht="18" customHeight="1"/>
    <row r="1549" spans="1:101" ht="18" customHeight="1" thickBot="1">
      <c r="A1549" s="23"/>
      <c r="B1549" s="23"/>
      <c r="C1549" s="23"/>
      <c r="D1549" s="20" t="s">
        <v>15</v>
      </c>
      <c r="E1549" s="20"/>
      <c r="F1549" s="20"/>
      <c r="G1549" s="20"/>
      <c r="H1549" s="20"/>
      <c r="I1549" s="20" t="s">
        <v>16</v>
      </c>
      <c r="J1549" s="20"/>
      <c r="K1549" s="20"/>
      <c r="L1549" s="20"/>
      <c r="M1549" s="23"/>
      <c r="N1549" s="23"/>
      <c r="O1549" s="24" t="s">
        <v>17</v>
      </c>
      <c r="P1549" s="23"/>
      <c r="Q1549" s="23"/>
      <c r="R1549" s="23"/>
      <c r="S1549" s="20"/>
      <c r="T1549" s="20" t="s">
        <v>18</v>
      </c>
      <c r="U1549" s="23"/>
      <c r="V1549" s="23"/>
      <c r="W1549" s="23"/>
      <c r="X1549" s="23"/>
      <c r="Y1549" s="24" t="s">
        <v>19</v>
      </c>
      <c r="Z1549" s="23"/>
      <c r="AA1549" s="23"/>
      <c r="AB1549" s="23"/>
      <c r="AC1549" s="24" t="s">
        <v>20</v>
      </c>
      <c r="AD1549" s="20"/>
      <c r="AE1549" s="20"/>
      <c r="AF1549" s="20"/>
      <c r="AG1549" s="20"/>
      <c r="AH1549" s="23"/>
      <c r="AI1549" s="24" t="s">
        <v>21</v>
      </c>
      <c r="AJ1549" s="23"/>
      <c r="AK1549" s="23"/>
      <c r="AL1549" s="20"/>
      <c r="AM1549" s="24" t="s">
        <v>31</v>
      </c>
      <c r="AN1549" s="20"/>
      <c r="AO1549" s="23"/>
      <c r="AP1549" s="23"/>
      <c r="AQ1549" s="23"/>
      <c r="AR1549" s="23"/>
      <c r="AS1549" s="24" t="s">
        <v>91</v>
      </c>
      <c r="AT1549" s="23"/>
      <c r="AU1549" s="23"/>
      <c r="AV1549" s="23"/>
      <c r="AW1549" s="24" t="s">
        <v>32</v>
      </c>
      <c r="AX1549" s="20"/>
      <c r="AY1549" s="20"/>
      <c r="AZ1549" s="20"/>
      <c r="BA1549" s="20"/>
      <c r="BB1549" s="23"/>
      <c r="BC1549" s="24" t="s">
        <v>22</v>
      </c>
      <c r="BD1549" s="23"/>
      <c r="BE1549" s="23"/>
      <c r="BF1549" s="23"/>
      <c r="BG1549" s="24" t="s">
        <v>33</v>
      </c>
      <c r="BH1549" s="20"/>
      <c r="BI1549" s="23"/>
      <c r="BJ1549" s="23"/>
      <c r="BK1549" s="23"/>
      <c r="BL1549" s="23"/>
      <c r="BM1549" s="24" t="s">
        <v>34</v>
      </c>
      <c r="BN1549" s="23"/>
      <c r="BO1549" s="23"/>
      <c r="BP1549" s="23"/>
      <c r="BQ1549" s="24" t="s">
        <v>89</v>
      </c>
      <c r="BR1549" s="20"/>
      <c r="BS1549" s="20"/>
      <c r="BT1549" s="20"/>
      <c r="BU1549" s="20"/>
      <c r="BV1549" s="23"/>
      <c r="BW1549" s="24" t="s">
        <v>35</v>
      </c>
      <c r="BX1549" s="23"/>
      <c r="BY1549" s="23"/>
      <c r="BZ1549" s="23"/>
      <c r="CA1549" s="24" t="s">
        <v>90</v>
      </c>
      <c r="CB1549" s="20"/>
      <c r="CC1549" s="23"/>
      <c r="CD1549" s="23"/>
      <c r="CE1549" s="23"/>
      <c r="CF1549" s="23"/>
      <c r="CG1549" s="24" t="s">
        <v>92</v>
      </c>
      <c r="CH1549" s="23"/>
      <c r="CI1549" s="23"/>
      <c r="CJ1549" s="23"/>
      <c r="CK1549" s="24" t="s">
        <v>36</v>
      </c>
      <c r="CL1549" s="24"/>
      <c r="CM1549" s="23"/>
      <c r="CN1549" s="23"/>
      <c r="CO1549" s="23"/>
      <c r="CP1549" s="23"/>
      <c r="CQ1549" s="24" t="s">
        <v>93</v>
      </c>
      <c r="CR1549" s="23"/>
      <c r="CS1549" s="23"/>
    </row>
    <row r="1550" spans="1:101" ht="18" customHeight="1" thickBot="1">
      <c r="A1550" s="23"/>
      <c r="B1550" s="33"/>
      <c r="C1550" s="23"/>
      <c r="D1550" s="7" t="s">
        <v>2</v>
      </c>
      <c r="E1550" s="8"/>
      <c r="F1550" s="8" t="s">
        <v>3</v>
      </c>
      <c r="G1550" s="9"/>
      <c r="H1550" s="10"/>
      <c r="I1550" s="7" t="s">
        <v>4</v>
      </c>
      <c r="J1550" s="8"/>
      <c r="K1550" s="8" t="s">
        <v>5</v>
      </c>
      <c r="L1550" s="9"/>
      <c r="M1550" s="23"/>
      <c r="N1550" s="251" t="s">
        <v>79</v>
      </c>
      <c r="O1550" s="252"/>
      <c r="P1550" s="253" t="s">
        <v>80</v>
      </c>
      <c r="Q1550" s="254"/>
      <c r="R1550" s="23"/>
      <c r="S1550" s="7" t="s">
        <v>11</v>
      </c>
      <c r="T1550" s="8"/>
      <c r="U1550" s="8" t="s">
        <v>12</v>
      </c>
      <c r="V1550" s="9"/>
      <c r="W1550" s="20"/>
      <c r="X1550" s="251" t="s">
        <v>79</v>
      </c>
      <c r="Y1550" s="252"/>
      <c r="Z1550" s="253" t="s">
        <v>80</v>
      </c>
      <c r="AA1550" s="254"/>
      <c r="AB1550" s="20"/>
      <c r="AC1550" s="7" t="s">
        <v>4</v>
      </c>
      <c r="AD1550" s="8"/>
      <c r="AE1550" s="8" t="s">
        <v>5</v>
      </c>
      <c r="AF1550" s="9"/>
      <c r="AG1550" s="20"/>
      <c r="AH1550" s="251" t="s">
        <v>0</v>
      </c>
      <c r="AI1550" s="252"/>
      <c r="AJ1550" s="253" t="s">
        <v>1</v>
      </c>
      <c r="AK1550" s="254"/>
      <c r="AL1550" s="20"/>
      <c r="AM1550" s="7" t="s">
        <v>11</v>
      </c>
      <c r="AN1550" s="8"/>
      <c r="AO1550" s="8" t="s">
        <v>12</v>
      </c>
      <c r="AP1550" s="9"/>
      <c r="AQ1550" s="23"/>
      <c r="AR1550" s="251" t="s">
        <v>0</v>
      </c>
      <c r="AS1550" s="252"/>
      <c r="AT1550" s="253" t="s">
        <v>1</v>
      </c>
      <c r="AU1550" s="254"/>
      <c r="AV1550" s="36"/>
      <c r="AW1550" s="7" t="s">
        <v>4</v>
      </c>
      <c r="AX1550" s="8"/>
      <c r="AY1550" s="8" t="s">
        <v>5</v>
      </c>
      <c r="AZ1550" s="9"/>
      <c r="BA1550" s="20"/>
      <c r="BB1550" s="251" t="s">
        <v>0</v>
      </c>
      <c r="BC1550" s="252"/>
      <c r="BD1550" s="253" t="s">
        <v>1</v>
      </c>
      <c r="BE1550" s="254"/>
      <c r="BF1550" s="36"/>
      <c r="BG1550" s="7" t="s">
        <v>11</v>
      </c>
      <c r="BH1550" s="8"/>
      <c r="BI1550" s="8" t="s">
        <v>12</v>
      </c>
      <c r="BJ1550" s="9"/>
      <c r="BK1550" s="36"/>
      <c r="BL1550" s="251" t="s">
        <v>0</v>
      </c>
      <c r="BM1550" s="252"/>
      <c r="BN1550" s="253" t="s">
        <v>1</v>
      </c>
      <c r="BO1550" s="254"/>
      <c r="BP1550" s="36"/>
      <c r="BQ1550" s="7" t="s">
        <v>4</v>
      </c>
      <c r="BR1550" s="8"/>
      <c r="BS1550" s="8" t="s">
        <v>5</v>
      </c>
      <c r="BT1550" s="9"/>
      <c r="BU1550" s="20"/>
      <c r="BV1550" s="251" t="s">
        <v>0</v>
      </c>
      <c r="BW1550" s="252"/>
      <c r="BX1550" s="253" t="s">
        <v>1</v>
      </c>
      <c r="BY1550" s="254"/>
      <c r="BZ1550" s="36"/>
      <c r="CA1550" s="7" t="s">
        <v>11</v>
      </c>
      <c r="CB1550" s="8"/>
      <c r="CC1550" s="8" t="s">
        <v>12</v>
      </c>
      <c r="CD1550" s="9"/>
      <c r="CE1550" s="36"/>
      <c r="CF1550" s="251" t="s">
        <v>0</v>
      </c>
      <c r="CG1550" s="252"/>
      <c r="CH1550" s="253" t="s">
        <v>1</v>
      </c>
      <c r="CI1550" s="254"/>
      <c r="CJ1550" s="23"/>
      <c r="CK1550" s="7" t="s">
        <v>23</v>
      </c>
      <c r="CL1550" s="8"/>
      <c r="CM1550" s="8" t="s">
        <v>24</v>
      </c>
      <c r="CN1550" s="9"/>
      <c r="CO1550" s="23"/>
      <c r="CP1550" s="251" t="s">
        <v>0</v>
      </c>
      <c r="CQ1550" s="252"/>
      <c r="CR1550" s="253" t="s">
        <v>1</v>
      </c>
      <c r="CS1550" s="254"/>
      <c r="CU1550" s="26" t="s">
        <v>25</v>
      </c>
      <c r="CW1550" s="50" t="s">
        <v>44</v>
      </c>
    </row>
    <row r="1551" spans="1:101" ht="18" customHeight="1" thickTop="1" thickBot="1">
      <c r="B1551" s="34">
        <v>2.1</v>
      </c>
      <c r="D1551" s="11">
        <v>1</v>
      </c>
      <c r="E1551" s="12">
        <v>0</v>
      </c>
      <c r="F1551" s="13">
        <v>0</v>
      </c>
      <c r="G1551" s="40">
        <f t="shared" ref="G1551" si="16412">-1/($E$4*$B1551)</f>
        <v>-0.50025262757692635</v>
      </c>
      <c r="H1551" s="10"/>
      <c r="I1551" s="11">
        <v>1</v>
      </c>
      <c r="J1551" s="12">
        <v>0</v>
      </c>
      <c r="K1551" s="13">
        <v>0</v>
      </c>
      <c r="L1551" s="14">
        <v>0</v>
      </c>
      <c r="N1551" s="1">
        <f t="shared" ref="N1551" si="16413">D1551*I1551+F1551*I1554-E1551*J1551-G1551*J1554</f>
        <v>0.65178258011782852</v>
      </c>
      <c r="O1551" s="4">
        <f t="shared" ref="O1551" si="16414">(D1551*J1551+E1551*I1551+F1551*J1554+G1551*I1554)</f>
        <v>0</v>
      </c>
      <c r="P1551" s="2">
        <f t="shared" ref="P1551" si="16415">D1551*K1551+F1551*K1554-E1551*L1551-G1551*L1554</f>
        <v>0</v>
      </c>
      <c r="Q1551" s="3">
        <f t="shared" ref="Q1551" si="16416">(D1551*L1551+E1551*K1551+F1551*L1554+G1551*K1554)</f>
        <v>-0.50025262757692635</v>
      </c>
      <c r="S1551" s="11">
        <v>1</v>
      </c>
      <c r="T1551" s="12">
        <v>0</v>
      </c>
      <c r="U1551" s="13">
        <v>0</v>
      </c>
      <c r="V1551" s="40">
        <f t="shared" ref="V1551" si="16417">-1/($T$4*$B1551)</f>
        <v>-0.95582191126149385</v>
      </c>
      <c r="W1551" s="20"/>
      <c r="X1551" s="1">
        <f t="shared" ref="X1551" si="16418">N1551*S1551+P1551*S1554-O1551*T1551-Q1551*T1554</f>
        <v>0.65178258011782852</v>
      </c>
      <c r="Y1551" s="4">
        <f t="shared" ref="Y1551" si="16419">(N1551*T1551+O1551*S1551+P1551*T1554+Q1551*S1554)</f>
        <v>0</v>
      </c>
      <c r="Z1551" s="2">
        <f t="shared" ref="Z1551" si="16420">N1551*U1551+P1551*U1554-O1551*V1551-Q1551*V1554</f>
        <v>0</v>
      </c>
      <c r="AA1551" s="3">
        <f t="shared" ref="AA1551" si="16421">(N1551*V1551+O1551*U1551+P1551*V1554+Q1551*U1554)</f>
        <v>-1.1232406990320971</v>
      </c>
      <c r="AB1551" s="20"/>
      <c r="AC1551" s="11">
        <v>1</v>
      </c>
      <c r="AD1551" s="12">
        <v>0</v>
      </c>
      <c r="AE1551" s="13">
        <v>0</v>
      </c>
      <c r="AF1551" s="14">
        <v>0</v>
      </c>
      <c r="AG1551" s="20"/>
      <c r="AH1551" s="1">
        <f t="shared" ref="AH1551" si="16422">X1551*AC1551+Z1551*AC1554-Y1551*AD1551-AA1551*AD1554</f>
        <v>-0.24146478686383077</v>
      </c>
      <c r="AI1551" s="4">
        <f t="shared" ref="AI1551" si="16423">(X1551*AD1551+Y1551*AC1551+Z1551*AD1554+AA1551*AC1554)</f>
        <v>0</v>
      </c>
      <c r="AJ1551" s="2">
        <f t="shared" ref="AJ1551" si="16424">X1551*AE1551+Z1551*AE1554-Y1551*AF1551-AA1551*AF1554</f>
        <v>0</v>
      </c>
      <c r="AK1551" s="3">
        <f t="shared" ref="AK1551" si="16425">(X1551*AF1551+Y1551*AE1551+Z1551*AF1554+AA1551*AE1554)</f>
        <v>-1.1232406990320971</v>
      </c>
      <c r="AL1551" s="20"/>
      <c r="AM1551" s="11">
        <v>1</v>
      </c>
      <c r="AN1551" s="12">
        <v>0</v>
      </c>
      <c r="AO1551" s="13">
        <v>0</v>
      </c>
      <c r="AP1551" s="40">
        <f t="shared" ref="AP1551" si="16426">-1/($AN$4*$B1551)</f>
        <v>-0.99330512346782684</v>
      </c>
      <c r="AR1551" s="1">
        <f t="shared" ref="AR1551" si="16427">AH1551*AM1551+AJ1551*AM1554-AI1551*AN1551-AK1551*AN1554</f>
        <v>-0.24146478686383077</v>
      </c>
      <c r="AS1551" s="4">
        <f t="shared" ref="AS1551" si="16428">(AH1551*AN1551+AI1551*AM1551+AJ1551*AN1554+AK1551*AM1554)</f>
        <v>0</v>
      </c>
      <c r="AT1551" s="2">
        <f t="shared" ref="AT1551" si="16429">AH1551*AO1551+AJ1551*AO1554-AI1551*AP1551-AK1551*AP1554</f>
        <v>0</v>
      </c>
      <c r="AU1551" s="3">
        <f t="shared" ref="AU1551" si="16430">(AH1551*AP1551+AI1551*AO1551+AJ1551*AP1554+AK1551*AO1554)</f>
        <v>-0.88339248910318724</v>
      </c>
      <c r="AV1551" s="20"/>
      <c r="AW1551" s="11">
        <v>1</v>
      </c>
      <c r="AX1551" s="12">
        <v>0</v>
      </c>
      <c r="AY1551" s="13">
        <v>0</v>
      </c>
      <c r="AZ1551" s="14">
        <v>0</v>
      </c>
      <c r="BA1551" s="20"/>
      <c r="BB1551" s="1">
        <f t="shared" ref="BB1551" si="16431">AR1551*AW1551+AT1551*AW1554-AS1551*AX1551-AU1551*AX1554</f>
        <v>-0.94397495728657077</v>
      </c>
      <c r="BC1551" s="4">
        <f t="shared" ref="BC1551" si="16432">(AR1551*AX1551+AS1551*AW1551+AT1551*AX1554+AU1551*AW1554)</f>
        <v>0</v>
      </c>
      <c r="BD1551" s="2">
        <f t="shared" ref="BD1551" si="16433">AR1551*AY1551+AT1551*AY1554-AS1551*AZ1551-AU1551*AZ1554</f>
        <v>0</v>
      </c>
      <c r="BE1551" s="3">
        <f t="shared" ref="BE1551" si="16434">(AR1551*AZ1551+AS1551*AY1551+AT1551*AZ1554+AU1551*AY1554)</f>
        <v>-0.88339248910318724</v>
      </c>
      <c r="BF1551" s="20"/>
      <c r="BG1551" s="11">
        <v>1</v>
      </c>
      <c r="BH1551" s="12">
        <v>0</v>
      </c>
      <c r="BI1551" s="13">
        <v>0</v>
      </c>
      <c r="BJ1551" s="40">
        <f t="shared" ref="BJ1551" si="16435">-1/($BH$4*$B1551)</f>
        <v>-0.95582191126149385</v>
      </c>
      <c r="BK1551" s="20"/>
      <c r="BL1551" s="1">
        <f t="shared" ref="BL1551" si="16436">BB1551*BG1551+BD1551*BG1554-BC1551*BH1551-BE1551*BH1554</f>
        <v>-0.94397495728657077</v>
      </c>
      <c r="BM1551" s="4">
        <f t="shared" ref="BM1551" si="16437">(BB1551*BH1551+BC1551*BG1551+BD1551*BH1554+BE1551*BG1554)</f>
        <v>0</v>
      </c>
      <c r="BN1551" s="2">
        <f t="shared" ref="BN1551" si="16438">BB1551*BI1551+BD1551*BI1554-BC1551*BJ1551-BE1551*BJ1554</f>
        <v>0</v>
      </c>
      <c r="BO1551" s="3">
        <f t="shared" ref="BO1551" si="16439">(BB1551*BJ1551+BC1551*BI1551+BD1551*BJ1554+BE1551*BI1554)</f>
        <v>1.8879458753449874E-2</v>
      </c>
      <c r="BP1551" s="20"/>
      <c r="BQ1551" s="11">
        <v>1</v>
      </c>
      <c r="BR1551" s="12">
        <v>0</v>
      </c>
      <c r="BS1551" s="13">
        <v>0</v>
      </c>
      <c r="BT1551" s="14">
        <v>0</v>
      </c>
      <c r="BU1551" s="20"/>
      <c r="BV1551" s="1">
        <f t="shared" ref="BV1551" si="16440">BL1551*BQ1551+BN1551*BQ1554-BM1551*BR1551-BO1551*BR1554</f>
        <v>-0.93083328435275448</v>
      </c>
      <c r="BW1551" s="4">
        <f t="shared" ref="BW1551" si="16441">(BL1551*BR1551+BM1551*BQ1551+BN1551*BR1554+BO1551*BQ1554)</f>
        <v>0</v>
      </c>
      <c r="BX1551" s="2">
        <f t="shared" ref="BX1551" si="16442">BL1551*BS1551+BN1551*BS1554-BM1551*BT1551-BO1551*BT1554</f>
        <v>0</v>
      </c>
      <c r="BY1551" s="3">
        <f t="shared" ref="BY1551" si="16443">(BL1551*BT1551+BM1551*BS1551+BN1551*BT1554+BO1551*BS1554)</f>
        <v>1.8879458753449874E-2</v>
      </c>
      <c r="BZ1551" s="20"/>
      <c r="CA1551" s="11">
        <v>1</v>
      </c>
      <c r="CB1551" s="12">
        <v>0</v>
      </c>
      <c r="CC1551" s="13">
        <v>0</v>
      </c>
      <c r="CD1551" s="40">
        <f t="shared" ref="CD1551" si="16444">-1/($CB$4*$B1551)</f>
        <v>-0.50025262757692635</v>
      </c>
      <c r="CE1551" s="20"/>
      <c r="CF1551" s="1">
        <f t="shared" ref="CF1551" si="16445">BV1551*CA1551+BX1551*CA1554-BW1551*CB1551-BY1551*CB1554</f>
        <v>-0.93083328435275448</v>
      </c>
      <c r="CG1551" s="4">
        <f t="shared" ref="CG1551" si="16446">(BV1551*CB1551+BW1551*CA1551+BX1551*CB1554+BY1551*CA1554)</f>
        <v>0</v>
      </c>
      <c r="CH1551" s="2">
        <f t="shared" ref="CH1551" si="16447">BV1551*CC1551+BX1551*CC1554-BW1551*CD1551-BY1551*CD1554</f>
        <v>0</v>
      </c>
      <c r="CI1551" s="3">
        <f t="shared" ref="CI1551" si="16448">(BV1551*CD1551+BW1551*CC1551+BX1551*CD1554+BY1551*CC1554)</f>
        <v>0.48453125508697553</v>
      </c>
      <c r="CJ1551" s="28"/>
      <c r="CK1551" s="11">
        <v>1</v>
      </c>
      <c r="CL1551" s="12">
        <v>0</v>
      </c>
      <c r="CM1551" s="13">
        <v>0</v>
      </c>
      <c r="CN1551" s="14">
        <v>0</v>
      </c>
      <c r="CP1551" s="1">
        <f t="shared" ref="CP1551" si="16449">CF1551*CK1551+CH1551*CK1554-CG1551*CL1551-CI1551*CL1554</f>
        <v>-0.93083328435275448</v>
      </c>
      <c r="CQ1551" s="4">
        <f t="shared" ref="CQ1551" si="16450">(CF1551*CL1551+CG1551*CK1551+CH1551*CL1554+CI1551*CK1554)</f>
        <v>0.48453125508697553</v>
      </c>
      <c r="CR1551" s="2">
        <f t="shared" ref="CR1551" si="16451">CF1551*CM1551+CH1551*CM1554-CG1551*CN1551-CI1551*CN1554</f>
        <v>0</v>
      </c>
      <c r="CS1551" s="3">
        <f t="shared" ref="CS1551" si="16452">(CF1551*CN1551+CG1551*CM1551+CH1551*CN1554+CI1551*CM1554)</f>
        <v>0.48453125508697553</v>
      </c>
      <c r="CU1551" s="29">
        <f t="shared" ref="CU1551" si="16453">20*LOG(((1+$CL$4)/$CL$4)/((CP1551+CP1554)^2+(CQ1551+CQ1554)^2)^0.5)</f>
        <v>-4.7126449913195159E-2</v>
      </c>
      <c r="CW1551" s="51">
        <f t="shared" ref="CW1551" si="16454">((CP1551^2+CQ1551^2)^0.5)/((CP1554^2+CQ1554^2)^0.5)</f>
        <v>1.0809732797466314</v>
      </c>
    </row>
    <row r="1552" spans="1:101" ht="18" customHeight="1" thickBot="1">
      <c r="D1552" s="11"/>
      <c r="E1552" s="13"/>
      <c r="F1552" s="13"/>
      <c r="G1552" s="15"/>
      <c r="H1552" s="10"/>
      <c r="I1552" s="11"/>
      <c r="J1552" s="13"/>
      <c r="K1552" s="13"/>
      <c r="L1552" s="15"/>
      <c r="N1552" s="5"/>
      <c r="Q1552" s="6"/>
      <c r="S1552" s="11"/>
      <c r="T1552" s="13"/>
      <c r="U1552" s="13"/>
      <c r="V1552" s="15"/>
      <c r="W1552" s="20"/>
      <c r="X1552" s="5"/>
      <c r="AA1552" s="6"/>
      <c r="AB1552" s="20"/>
      <c r="AC1552" s="11"/>
      <c r="AD1552" s="13"/>
      <c r="AE1552" s="13"/>
      <c r="AF1552" s="15"/>
      <c r="AG1552" s="20"/>
      <c r="AH1552" s="5"/>
      <c r="AK1552" s="6"/>
      <c r="AL1552" s="20"/>
      <c r="AM1552" s="11"/>
      <c r="AN1552" s="13"/>
      <c r="AO1552" s="13"/>
      <c r="AP1552" s="15"/>
      <c r="AR1552" s="5"/>
      <c r="AU1552" s="6"/>
      <c r="AW1552" s="11"/>
      <c r="AX1552" s="13"/>
      <c r="AY1552" s="13"/>
      <c r="AZ1552" s="15"/>
      <c r="BA1552" s="20"/>
      <c r="BB1552" s="5"/>
      <c r="BE1552" s="6"/>
      <c r="BG1552" s="11"/>
      <c r="BH1552" s="13"/>
      <c r="BI1552" s="13"/>
      <c r="BJ1552" s="15"/>
      <c r="BL1552" s="5"/>
      <c r="BO1552" s="6"/>
      <c r="BQ1552" s="11"/>
      <c r="BR1552" s="13"/>
      <c r="BS1552" s="13"/>
      <c r="BT1552" s="15"/>
      <c r="BU1552" s="20"/>
      <c r="BV1552" s="5"/>
      <c r="BY1552" s="6"/>
      <c r="CA1552" s="11"/>
      <c r="CB1552" s="13"/>
      <c r="CC1552" s="13"/>
      <c r="CD1552" s="15"/>
      <c r="CF1552" s="5"/>
      <c r="CI1552" s="6"/>
      <c r="CK1552" s="11"/>
      <c r="CL1552" s="13"/>
      <c r="CM1552" s="13"/>
      <c r="CN1552" s="15"/>
      <c r="CP1552" s="5"/>
      <c r="CS1552" s="6"/>
      <c r="CW1552" s="52"/>
    </row>
    <row r="1553" spans="1:101" ht="18" customHeight="1" thickBot="1">
      <c r="D1553" s="11" t="s">
        <v>6</v>
      </c>
      <c r="E1553" s="13"/>
      <c r="F1553" s="13" t="s">
        <v>7</v>
      </c>
      <c r="G1553" s="15"/>
      <c r="H1553" s="10"/>
      <c r="I1553" s="11" t="s">
        <v>8</v>
      </c>
      <c r="J1553" s="13"/>
      <c r="K1553" s="13" t="s">
        <v>9</v>
      </c>
      <c r="L1553" s="15"/>
      <c r="N1553" s="251" t="s">
        <v>26</v>
      </c>
      <c r="O1553" s="252"/>
      <c r="P1553" s="253" t="s">
        <v>27</v>
      </c>
      <c r="Q1553" s="254"/>
      <c r="S1553" s="11" t="s">
        <v>13</v>
      </c>
      <c r="T1553" s="13"/>
      <c r="U1553" s="13" t="s">
        <v>14</v>
      </c>
      <c r="V1553" s="15"/>
      <c r="W1553" s="20"/>
      <c r="X1553" s="251" t="s">
        <v>26</v>
      </c>
      <c r="Y1553" s="252"/>
      <c r="Z1553" s="253" t="s">
        <v>27</v>
      </c>
      <c r="AA1553" s="254"/>
      <c r="AB1553" s="20"/>
      <c r="AC1553" s="11" t="s">
        <v>8</v>
      </c>
      <c r="AD1553" s="13"/>
      <c r="AE1553" s="13" t="s">
        <v>9</v>
      </c>
      <c r="AF1553" s="15"/>
      <c r="AG1553" s="20"/>
      <c r="AH1553" s="251" t="s">
        <v>26</v>
      </c>
      <c r="AI1553" s="252"/>
      <c r="AJ1553" s="253" t="s">
        <v>27</v>
      </c>
      <c r="AK1553" s="254"/>
      <c r="AL1553" s="20"/>
      <c r="AM1553" s="11" t="s">
        <v>13</v>
      </c>
      <c r="AN1553" s="13"/>
      <c r="AO1553" s="13" t="s">
        <v>14</v>
      </c>
      <c r="AP1553" s="15"/>
      <c r="AR1553" s="251" t="s">
        <v>26</v>
      </c>
      <c r="AS1553" s="252"/>
      <c r="AT1553" s="253" t="s">
        <v>27</v>
      </c>
      <c r="AU1553" s="254"/>
      <c r="AV1553" s="36"/>
      <c r="AW1553" s="11" t="s">
        <v>8</v>
      </c>
      <c r="AX1553" s="13"/>
      <c r="AY1553" s="13" t="s">
        <v>9</v>
      </c>
      <c r="AZ1553" s="15"/>
      <c r="BA1553" s="20"/>
      <c r="BB1553" s="251" t="s">
        <v>26</v>
      </c>
      <c r="BC1553" s="252"/>
      <c r="BD1553" s="253" t="s">
        <v>27</v>
      </c>
      <c r="BE1553" s="254"/>
      <c r="BF1553" s="36"/>
      <c r="BG1553" s="11" t="s">
        <v>13</v>
      </c>
      <c r="BH1553" s="13"/>
      <c r="BI1553" s="13" t="s">
        <v>14</v>
      </c>
      <c r="BJ1553" s="15"/>
      <c r="BK1553" s="36"/>
      <c r="BL1553" s="251" t="s">
        <v>26</v>
      </c>
      <c r="BM1553" s="252"/>
      <c r="BN1553" s="253" t="s">
        <v>27</v>
      </c>
      <c r="BO1553" s="254"/>
      <c r="BP1553" s="36"/>
      <c r="BQ1553" s="11" t="s">
        <v>8</v>
      </c>
      <c r="BR1553" s="13"/>
      <c r="BS1553" s="13" t="s">
        <v>9</v>
      </c>
      <c r="BT1553" s="15"/>
      <c r="BU1553" s="20"/>
      <c r="BV1553" s="251" t="s">
        <v>26</v>
      </c>
      <c r="BW1553" s="252"/>
      <c r="BX1553" s="253" t="s">
        <v>27</v>
      </c>
      <c r="BY1553" s="254"/>
      <c r="BZ1553" s="36"/>
      <c r="CA1553" s="11" t="s">
        <v>13</v>
      </c>
      <c r="CB1553" s="13"/>
      <c r="CC1553" s="13" t="s">
        <v>14</v>
      </c>
      <c r="CD1553" s="15"/>
      <c r="CE1553" s="36"/>
      <c r="CF1553" s="251" t="s">
        <v>26</v>
      </c>
      <c r="CG1553" s="252"/>
      <c r="CH1553" s="253" t="s">
        <v>27</v>
      </c>
      <c r="CI1553" s="254"/>
      <c r="CK1553" s="11" t="s">
        <v>28</v>
      </c>
      <c r="CL1553" s="13"/>
      <c r="CM1553" s="13" t="s">
        <v>29</v>
      </c>
      <c r="CN1553" s="15"/>
      <c r="CP1553" s="251" t="s">
        <v>26</v>
      </c>
      <c r="CQ1553" s="252"/>
      <c r="CR1553" s="253" t="s">
        <v>27</v>
      </c>
      <c r="CS1553" s="254"/>
      <c r="CU1553" s="38" t="s">
        <v>37</v>
      </c>
      <c r="CW1553" s="53" t="s">
        <v>45</v>
      </c>
    </row>
    <row r="1554" spans="1:101" ht="18" customHeight="1" thickTop="1" thickBot="1">
      <c r="D1554" s="16">
        <v>0</v>
      </c>
      <c r="E1554" s="17">
        <v>0</v>
      </c>
      <c r="F1554" s="18">
        <v>1</v>
      </c>
      <c r="G1554" s="19">
        <v>0</v>
      </c>
      <c r="H1554" s="10"/>
      <c r="I1554" s="16">
        <v>0</v>
      </c>
      <c r="J1554" s="17">
        <f t="shared" ref="J1554" si="16455">-1/($J$4*$B1551)</f>
        <v>-0.69608314017026185</v>
      </c>
      <c r="K1554" s="18">
        <v>1</v>
      </c>
      <c r="L1554" s="19">
        <v>0</v>
      </c>
      <c r="N1554" s="1">
        <f t="shared" ref="N1554" si="16456">D1554*I1551+F1554*I1554-E1554*J1551-G1554*J1554</f>
        <v>0</v>
      </c>
      <c r="O1554" s="4">
        <f t="shared" ref="O1554" si="16457">(D1554*J1551+E1554*I1551+F1554*J1554+G1554*I1554)</f>
        <v>-0.69608314017026185</v>
      </c>
      <c r="P1554" s="2">
        <f t="shared" ref="P1554" si="16458">D1554*K1551+F1554*K1554-E1554*L1551-G1554*L1554</f>
        <v>1</v>
      </c>
      <c r="Q1554" s="3">
        <f t="shared" ref="Q1554" si="16459">(D1554*L1551+E1554*K1551+F1554*L1554+G1554*K1554)</f>
        <v>0</v>
      </c>
      <c r="S1554" s="16">
        <v>0</v>
      </c>
      <c r="T1554" s="17">
        <v>0</v>
      </c>
      <c r="U1554" s="18">
        <v>1</v>
      </c>
      <c r="V1554" s="19">
        <v>0</v>
      </c>
      <c r="W1554" s="20"/>
      <c r="X1554" s="1">
        <f t="shared" ref="X1554" si="16460">N1554*S1551+P1554*S1554-O1554*T1551-Q1554*T1554</f>
        <v>0</v>
      </c>
      <c r="Y1554" s="4">
        <f t="shared" ref="Y1554" si="16461">(N1554*T1551+O1554*S1551+P1554*T1554+Q1554*S1554)</f>
        <v>-0.69608314017026185</v>
      </c>
      <c r="Z1554" s="2">
        <f t="shared" ref="Z1554" si="16462">N1554*U1551+P1554*U1554-O1554*V1551-Q1554*V1554</f>
        <v>0.33466848256555803</v>
      </c>
      <c r="AA1554" s="3">
        <f t="shared" ref="AA1554" si="16463">(N1554*V1551+O1554*U1551+P1554*V1554+Q1554*U1554)</f>
        <v>0</v>
      </c>
      <c r="AB1554" s="20"/>
      <c r="AC1554" s="16">
        <v>0</v>
      </c>
      <c r="AD1554" s="17">
        <f t="shared" ref="AD1554" si="16464">-1/($AD$4*$B1551)</f>
        <v>-0.79524127620319995</v>
      </c>
      <c r="AE1554" s="18">
        <v>1</v>
      </c>
      <c r="AF1554" s="19">
        <v>0</v>
      </c>
      <c r="AG1554" s="20"/>
      <c r="AH1554" s="1">
        <f t="shared" ref="AH1554" si="16465">X1554*AC1551+Z1554*AC1554-Y1554*AD1551-AA1554*AD1554</f>
        <v>0</v>
      </c>
      <c r="AI1554" s="4">
        <f t="shared" ref="AI1554" si="16466">(X1554*AD1551+Y1554*AC1551+Z1554*AD1554+AA1554*AC1554)</f>
        <v>-0.96222533135068455</v>
      </c>
      <c r="AJ1554" s="2">
        <f t="shared" ref="AJ1554" si="16467">X1554*AE1551+Z1554*AE1554-Y1554*AF1551-AA1554*AF1554</f>
        <v>0.33466848256555803</v>
      </c>
      <c r="AK1554" s="3">
        <f t="shared" ref="AK1554" si="16468">(X1554*AF1551+Y1554*AE1551+Z1554*AF1554+AA1554*AE1554)</f>
        <v>0</v>
      </c>
      <c r="AL1554" s="20"/>
      <c r="AM1554" s="16">
        <v>0</v>
      </c>
      <c r="AN1554" s="17">
        <v>0</v>
      </c>
      <c r="AO1554" s="18">
        <v>1</v>
      </c>
      <c r="AP1554" s="19">
        <v>0</v>
      </c>
      <c r="AR1554" s="1">
        <f t="shared" ref="AR1554" si="16469">AH1554*AM1551+AJ1554*AM1554-AI1554*AN1551-AK1554*AN1554</f>
        <v>0</v>
      </c>
      <c r="AS1554" s="4">
        <f t="shared" ref="AS1554" si="16470">(AH1554*AN1551+AI1554*AM1551+AJ1554*AN1554+AK1554*AM1554)</f>
        <v>-0.96222533135068455</v>
      </c>
      <c r="AT1554" s="2">
        <f t="shared" ref="AT1554" si="16471">AH1554*AO1551+AJ1554*AO1554-AI1554*AP1551-AK1554*AP1554</f>
        <v>-0.62111486899560431</v>
      </c>
      <c r="AU1554" s="3">
        <f t="shared" ref="AU1554" si="16472">(AH1554*AP1551+AI1554*AO1551+AJ1554*AP1554+AK1554*AO1554)</f>
        <v>0</v>
      </c>
      <c r="AV1554" s="20"/>
      <c r="AW1554" s="16">
        <v>0</v>
      </c>
      <c r="AX1554" s="17">
        <f t="shared" ref="AX1554" si="16473">-1/($AX$4*$B1551)</f>
        <v>-0.79524127620319995</v>
      </c>
      <c r="AY1554" s="18">
        <v>1</v>
      </c>
      <c r="AZ1554" s="19">
        <v>0</v>
      </c>
      <c r="BA1554" s="20"/>
      <c r="BB1554" s="1">
        <f t="shared" ref="BB1554" si="16474">AR1554*AW1551+AT1554*AW1554-AS1554*AX1551-AU1554*AX1554</f>
        <v>0</v>
      </c>
      <c r="BC1554" s="4">
        <f t="shared" ref="BC1554" si="16475">(AR1554*AX1551+AS1554*AW1551+AT1554*AX1554+AU1554*AW1554)</f>
        <v>-0.46828915026183682</v>
      </c>
      <c r="BD1554" s="2">
        <f t="shared" ref="BD1554" si="16476">AR1554*AY1551+AT1554*AY1554-AS1554*AZ1551-AU1554*AZ1554</f>
        <v>-0.62111486899560431</v>
      </c>
      <c r="BE1554" s="3">
        <f t="shared" ref="BE1554" si="16477">(AR1554*AZ1551+AS1554*AY1551+AT1554*AZ1554+AU1554*AY1554)</f>
        <v>0</v>
      </c>
      <c r="BF1554" s="20"/>
      <c r="BG1554" s="16">
        <v>0</v>
      </c>
      <c r="BH1554" s="17">
        <v>0</v>
      </c>
      <c r="BI1554" s="18">
        <v>1</v>
      </c>
      <c r="BJ1554" s="19">
        <v>0</v>
      </c>
      <c r="BK1554" s="20"/>
      <c r="BL1554" s="1">
        <f t="shared" ref="BL1554" si="16478">BB1554*BG1551+BD1554*BG1554-BC1554*BH1551-BE1554*BH1554</f>
        <v>0</v>
      </c>
      <c r="BM1554" s="4">
        <f t="shared" ref="BM1554" si="16479">(BB1554*BH1551+BC1554*BG1551+BD1554*BH1554+BE1554*BG1554)</f>
        <v>-0.46828915026183682</v>
      </c>
      <c r="BN1554" s="2">
        <f t="shared" ref="BN1554" si="16480">BB1554*BI1551+BD1554*BI1554-BC1554*BJ1551-BE1554*BJ1554</f>
        <v>-1.0687158996218939</v>
      </c>
      <c r="BO1554" s="3">
        <f t="shared" ref="BO1554" si="16481">(BB1554*BJ1551+BC1554*BI1551+BD1554*BJ1554+BE1554*BI1554)</f>
        <v>0</v>
      </c>
      <c r="BP1554" s="20"/>
      <c r="BQ1554" s="16">
        <v>0</v>
      </c>
      <c r="BR1554" s="17">
        <f t="shared" ref="BR1554" si="16482">-1/($BR$4*$B1551)</f>
        <v>-0.69608314017026185</v>
      </c>
      <c r="BS1554" s="18">
        <v>1</v>
      </c>
      <c r="BT1554" s="19">
        <v>0</v>
      </c>
      <c r="BU1554" s="20"/>
      <c r="BV1554" s="1">
        <f t="shared" ref="BV1554" si="16483">BL1554*BQ1551+BN1554*BQ1554-BM1554*BR1551-BO1554*BR1554</f>
        <v>0</v>
      </c>
      <c r="BW1554" s="4">
        <f t="shared" ref="BW1554" si="16484">(BL1554*BR1551+BM1554*BQ1551+BN1554*BR1554+BO1554*BQ1554)</f>
        <v>0.27562596909685744</v>
      </c>
      <c r="BX1554" s="2">
        <f t="shared" ref="BX1554" si="16485">BL1554*BS1551+BN1554*BS1554-BM1554*BT1551-BO1554*BT1554</f>
        <v>-1.0687158996218939</v>
      </c>
      <c r="BY1554" s="3">
        <f t="shared" ref="BY1554" si="16486">(BL1554*BT1551+BM1554*BS1551+BN1554*BT1554+BO1554*BS1554)</f>
        <v>0</v>
      </c>
      <c r="BZ1554" s="20"/>
      <c r="CA1554" s="16">
        <v>0</v>
      </c>
      <c r="CB1554" s="17">
        <v>0</v>
      </c>
      <c r="CC1554" s="18">
        <v>1</v>
      </c>
      <c r="CD1554" s="19">
        <v>0</v>
      </c>
      <c r="CE1554" s="20"/>
      <c r="CF1554" s="1">
        <f t="shared" ref="CF1554" si="16487">BV1554*CA1551+BX1554*CA1554-BW1554*CB1551-BY1554*CB1554</f>
        <v>0</v>
      </c>
      <c r="CG1554" s="4">
        <f t="shared" ref="CG1554" si="16488">(BV1554*CB1551+BW1554*CA1551+BX1554*CB1554+BY1554*CA1554)</f>
        <v>0.27562596909685744</v>
      </c>
      <c r="CH1554" s="2">
        <f t="shared" ref="CH1554" si="16489">BV1554*CC1551+BX1554*CC1554-BW1554*CD1551-BY1554*CD1554</f>
        <v>-0.93083328435275425</v>
      </c>
      <c r="CI1554" s="3">
        <f t="shared" ref="CI1554" si="16490">(BV1554*CD1551+BW1554*CC1551+BX1554*CD1554+BY1554*CC1554)</f>
        <v>0</v>
      </c>
      <c r="CK1554" s="16">
        <f t="shared" ref="CK1554" si="16491">1/$CL$4</f>
        <v>1</v>
      </c>
      <c r="CL1554" s="17">
        <v>0</v>
      </c>
      <c r="CM1554" s="18">
        <v>1</v>
      </c>
      <c r="CN1554" s="19">
        <v>0</v>
      </c>
      <c r="CP1554" s="1">
        <f t="shared" ref="CP1554" si="16492">CF1554*CK1551+CH1554*CK1554-CG1554*CL1551-CI1554*CL1554</f>
        <v>-0.93083328435275425</v>
      </c>
      <c r="CQ1554" s="4">
        <f t="shared" ref="CQ1554" si="16493">(CF1554*CL1551+CG1554*CK1551+CH1554*CL1554+CI1554*CK1554)</f>
        <v>0.27562596909685744</v>
      </c>
      <c r="CR1554" s="2">
        <f t="shared" ref="CR1554" si="16494">CF1554*CM1551+CH1554*CM1554-CG1554*CN1551-CI1554*CN1554</f>
        <v>-0.93083328435275425</v>
      </c>
      <c r="CS1554" s="3">
        <f t="shared" ref="CS1554" si="16495">(CF1554*CN1551+CG1554*CM1551+CH1554*CN1554+CI1554*CM1554)</f>
        <v>0</v>
      </c>
      <c r="CU1554" s="39">
        <f t="shared" ref="CU1554" si="16496">(180/PI())*ATAN(-1*(CQ1551/CP1551))</f>
        <v>27.49855280062922</v>
      </c>
      <c r="CW1554" s="54">
        <f t="shared" ref="CW1554" si="16497">20*LOG(((1-(10^(CU1551/20)^2)*(1-((1-CW1551)/(1+CW1551))^2))^0.5))</f>
        <v>-19.104358109416786</v>
      </c>
    </row>
    <row r="1555" spans="1:101" ht="18" customHeight="1">
      <c r="E1555" s="20"/>
      <c r="F1555" s="20"/>
      <c r="G1555" s="20"/>
      <c r="H1555" s="20"/>
      <c r="I1555" s="20"/>
      <c r="J1555" s="20"/>
      <c r="K1555" s="20"/>
      <c r="L1555" s="20"/>
      <c r="M1555" s="20"/>
      <c r="N1555" s="20"/>
      <c r="O1555" s="20"/>
      <c r="P1555" s="20"/>
      <c r="Q1555" s="20"/>
      <c r="R1555" s="20"/>
      <c r="S1555" s="20"/>
      <c r="T1555" s="20"/>
      <c r="U1555" s="20"/>
      <c r="V1555" s="20"/>
      <c r="W1555" s="20"/>
      <c r="X1555" s="20"/>
      <c r="Y1555" s="20"/>
      <c r="Z1555" s="20"/>
      <c r="AA1555" s="20"/>
      <c r="AB1555" s="30"/>
      <c r="AC1555" s="20"/>
      <c r="AD1555" s="20"/>
      <c r="AE1555" s="20"/>
      <c r="AF1555" s="20"/>
      <c r="AG1555" s="20"/>
      <c r="AH1555" s="20"/>
      <c r="AI1555" s="20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  <c r="BA1555" s="20"/>
      <c r="BB1555" s="20"/>
      <c r="BC1555" s="20"/>
      <c r="BD1555" s="20"/>
      <c r="BE1555" s="20"/>
      <c r="BF1555" s="20"/>
      <c r="BG1555" s="20"/>
      <c r="BH1555" s="20"/>
      <c r="BI1555" s="20"/>
      <c r="BJ1555" s="20"/>
      <c r="BK1555" s="20"/>
      <c r="BL1555" s="20"/>
      <c r="BM1555" s="20"/>
      <c r="BN1555" s="20"/>
      <c r="BO1555" s="20"/>
      <c r="BP1555" s="20"/>
      <c r="BQ1555" s="20"/>
      <c r="BR1555" s="20"/>
      <c r="BS1555" s="20"/>
      <c r="BT1555" s="20"/>
      <c r="BU1555" s="20"/>
      <c r="BV1555" s="20"/>
      <c r="BW1555" s="20"/>
      <c r="BX1555" s="20"/>
      <c r="BY1555" s="20"/>
      <c r="BZ1555" s="20"/>
      <c r="CA1555" s="20"/>
      <c r="CB1555" s="20"/>
      <c r="CC1555" s="20"/>
      <c r="CD1555" s="20"/>
      <c r="CE1555" s="20"/>
      <c r="CF1555" s="20"/>
      <c r="CG1555" s="20"/>
      <c r="CH1555" s="20"/>
      <c r="CI1555" s="20"/>
      <c r="CJ1555" s="20"/>
      <c r="CK1555" s="20"/>
      <c r="CL1555" s="20"/>
    </row>
    <row r="1556" spans="1:101" ht="18" customHeight="1"/>
    <row r="1557" spans="1:101" ht="18" customHeight="1" thickBot="1">
      <c r="A1557" s="23"/>
      <c r="B1557" s="23"/>
      <c r="C1557" s="23"/>
      <c r="D1557" s="20" t="s">
        <v>15</v>
      </c>
      <c r="E1557" s="20"/>
      <c r="F1557" s="20"/>
      <c r="G1557" s="20"/>
      <c r="H1557" s="20"/>
      <c r="I1557" s="20" t="s">
        <v>16</v>
      </c>
      <c r="J1557" s="20"/>
      <c r="K1557" s="20"/>
      <c r="L1557" s="20"/>
      <c r="M1557" s="23"/>
      <c r="N1557" s="23"/>
      <c r="O1557" s="24" t="s">
        <v>17</v>
      </c>
      <c r="P1557" s="23"/>
      <c r="Q1557" s="23"/>
      <c r="R1557" s="23"/>
      <c r="S1557" s="20"/>
      <c r="T1557" s="20" t="s">
        <v>18</v>
      </c>
      <c r="U1557" s="23"/>
      <c r="V1557" s="23"/>
      <c r="W1557" s="23"/>
      <c r="X1557" s="23"/>
      <c r="Y1557" s="24" t="s">
        <v>19</v>
      </c>
      <c r="Z1557" s="23"/>
      <c r="AA1557" s="23"/>
      <c r="AB1557" s="23"/>
      <c r="AC1557" s="24" t="s">
        <v>20</v>
      </c>
      <c r="AD1557" s="20"/>
      <c r="AE1557" s="20"/>
      <c r="AF1557" s="20"/>
      <c r="AG1557" s="20"/>
      <c r="AH1557" s="23"/>
      <c r="AI1557" s="24" t="s">
        <v>21</v>
      </c>
      <c r="AJ1557" s="23"/>
      <c r="AK1557" s="23"/>
      <c r="AL1557" s="20"/>
      <c r="AM1557" s="24" t="s">
        <v>31</v>
      </c>
      <c r="AN1557" s="20"/>
      <c r="AO1557" s="23"/>
      <c r="AP1557" s="23"/>
      <c r="AQ1557" s="23"/>
      <c r="AR1557" s="23"/>
      <c r="AS1557" s="24" t="s">
        <v>91</v>
      </c>
      <c r="AT1557" s="23"/>
      <c r="AU1557" s="23"/>
      <c r="AV1557" s="23"/>
      <c r="AW1557" s="24" t="s">
        <v>32</v>
      </c>
      <c r="AX1557" s="20"/>
      <c r="AY1557" s="20"/>
      <c r="AZ1557" s="20"/>
      <c r="BA1557" s="20"/>
      <c r="BB1557" s="23"/>
      <c r="BC1557" s="24" t="s">
        <v>22</v>
      </c>
      <c r="BD1557" s="23"/>
      <c r="BE1557" s="23"/>
      <c r="BF1557" s="23"/>
      <c r="BG1557" s="24" t="s">
        <v>33</v>
      </c>
      <c r="BH1557" s="20"/>
      <c r="BI1557" s="23"/>
      <c r="BJ1557" s="23"/>
      <c r="BK1557" s="23"/>
      <c r="BL1557" s="23"/>
      <c r="BM1557" s="24" t="s">
        <v>34</v>
      </c>
      <c r="BN1557" s="23"/>
      <c r="BO1557" s="23"/>
      <c r="BP1557" s="23"/>
      <c r="BQ1557" s="24" t="s">
        <v>89</v>
      </c>
      <c r="BR1557" s="20"/>
      <c r="BS1557" s="20"/>
      <c r="BT1557" s="20"/>
      <c r="BU1557" s="20"/>
      <c r="BV1557" s="23"/>
      <c r="BW1557" s="24" t="s">
        <v>35</v>
      </c>
      <c r="BX1557" s="23"/>
      <c r="BY1557" s="23"/>
      <c r="BZ1557" s="23"/>
      <c r="CA1557" s="24" t="s">
        <v>90</v>
      </c>
      <c r="CB1557" s="20"/>
      <c r="CC1557" s="23"/>
      <c r="CD1557" s="23"/>
      <c r="CE1557" s="23"/>
      <c r="CF1557" s="23"/>
      <c r="CG1557" s="24" t="s">
        <v>92</v>
      </c>
      <c r="CH1557" s="23"/>
      <c r="CI1557" s="23"/>
      <c r="CJ1557" s="23"/>
      <c r="CK1557" s="24" t="s">
        <v>36</v>
      </c>
      <c r="CL1557" s="24"/>
      <c r="CM1557" s="23"/>
      <c r="CN1557" s="23"/>
      <c r="CO1557" s="23"/>
      <c r="CP1557" s="23"/>
      <c r="CQ1557" s="24" t="s">
        <v>93</v>
      </c>
      <c r="CR1557" s="23"/>
      <c r="CS1557" s="23"/>
    </row>
    <row r="1558" spans="1:101" ht="18" customHeight="1" thickBot="1">
      <c r="A1558" s="23"/>
      <c r="B1558" s="33"/>
      <c r="C1558" s="23"/>
      <c r="D1558" s="7" t="s">
        <v>2</v>
      </c>
      <c r="E1558" s="8"/>
      <c r="F1558" s="8" t="s">
        <v>3</v>
      </c>
      <c r="G1558" s="9"/>
      <c r="H1558" s="10"/>
      <c r="I1558" s="7" t="s">
        <v>4</v>
      </c>
      <c r="J1558" s="8"/>
      <c r="K1558" s="8" t="s">
        <v>5</v>
      </c>
      <c r="L1558" s="9"/>
      <c r="M1558" s="23"/>
      <c r="N1558" s="251" t="s">
        <v>79</v>
      </c>
      <c r="O1558" s="252"/>
      <c r="P1558" s="253" t="s">
        <v>80</v>
      </c>
      <c r="Q1558" s="254"/>
      <c r="R1558" s="23"/>
      <c r="S1558" s="7" t="s">
        <v>11</v>
      </c>
      <c r="T1558" s="8"/>
      <c r="U1558" s="8" t="s">
        <v>12</v>
      </c>
      <c r="V1558" s="9"/>
      <c r="W1558" s="20"/>
      <c r="X1558" s="251" t="s">
        <v>79</v>
      </c>
      <c r="Y1558" s="252"/>
      <c r="Z1558" s="253" t="s">
        <v>80</v>
      </c>
      <c r="AA1558" s="254"/>
      <c r="AB1558" s="20"/>
      <c r="AC1558" s="7" t="s">
        <v>4</v>
      </c>
      <c r="AD1558" s="8"/>
      <c r="AE1558" s="8" t="s">
        <v>5</v>
      </c>
      <c r="AF1558" s="9"/>
      <c r="AG1558" s="20"/>
      <c r="AH1558" s="251" t="s">
        <v>0</v>
      </c>
      <c r="AI1558" s="252"/>
      <c r="AJ1558" s="253" t="s">
        <v>1</v>
      </c>
      <c r="AK1558" s="254"/>
      <c r="AL1558" s="20"/>
      <c r="AM1558" s="7" t="s">
        <v>11</v>
      </c>
      <c r="AN1558" s="8"/>
      <c r="AO1558" s="8" t="s">
        <v>12</v>
      </c>
      <c r="AP1558" s="9"/>
      <c r="AQ1558" s="23"/>
      <c r="AR1558" s="251" t="s">
        <v>0</v>
      </c>
      <c r="AS1558" s="252"/>
      <c r="AT1558" s="253" t="s">
        <v>1</v>
      </c>
      <c r="AU1558" s="254"/>
      <c r="AV1558" s="36"/>
      <c r="AW1558" s="7" t="s">
        <v>4</v>
      </c>
      <c r="AX1558" s="8"/>
      <c r="AY1558" s="8" t="s">
        <v>5</v>
      </c>
      <c r="AZ1558" s="9"/>
      <c r="BA1558" s="20"/>
      <c r="BB1558" s="251" t="s">
        <v>0</v>
      </c>
      <c r="BC1558" s="252"/>
      <c r="BD1558" s="253" t="s">
        <v>1</v>
      </c>
      <c r="BE1558" s="254"/>
      <c r="BF1558" s="36"/>
      <c r="BG1558" s="7" t="s">
        <v>11</v>
      </c>
      <c r="BH1558" s="8"/>
      <c r="BI1558" s="8" t="s">
        <v>12</v>
      </c>
      <c r="BJ1558" s="9"/>
      <c r="BK1558" s="36"/>
      <c r="BL1558" s="251" t="s">
        <v>0</v>
      </c>
      <c r="BM1558" s="252"/>
      <c r="BN1558" s="253" t="s">
        <v>1</v>
      </c>
      <c r="BO1558" s="254"/>
      <c r="BP1558" s="36"/>
      <c r="BQ1558" s="7" t="s">
        <v>4</v>
      </c>
      <c r="BR1558" s="8"/>
      <c r="BS1558" s="8" t="s">
        <v>5</v>
      </c>
      <c r="BT1558" s="9"/>
      <c r="BU1558" s="20"/>
      <c r="BV1558" s="251" t="s">
        <v>0</v>
      </c>
      <c r="BW1558" s="252"/>
      <c r="BX1558" s="253" t="s">
        <v>1</v>
      </c>
      <c r="BY1558" s="254"/>
      <c r="BZ1558" s="36"/>
      <c r="CA1558" s="7" t="s">
        <v>11</v>
      </c>
      <c r="CB1558" s="8"/>
      <c r="CC1558" s="8" t="s">
        <v>12</v>
      </c>
      <c r="CD1558" s="9"/>
      <c r="CE1558" s="36"/>
      <c r="CF1558" s="251" t="s">
        <v>0</v>
      </c>
      <c r="CG1558" s="252"/>
      <c r="CH1558" s="253" t="s">
        <v>1</v>
      </c>
      <c r="CI1558" s="254"/>
      <c r="CJ1558" s="23"/>
      <c r="CK1558" s="7" t="s">
        <v>23</v>
      </c>
      <c r="CL1558" s="8"/>
      <c r="CM1558" s="8" t="s">
        <v>24</v>
      </c>
      <c r="CN1558" s="9"/>
      <c r="CO1558" s="23"/>
      <c r="CP1558" s="251" t="s">
        <v>0</v>
      </c>
      <c r="CQ1558" s="252"/>
      <c r="CR1558" s="253" t="s">
        <v>1</v>
      </c>
      <c r="CS1558" s="254"/>
      <c r="CU1558" s="26" t="s">
        <v>25</v>
      </c>
      <c r="CW1558" s="50" t="s">
        <v>44</v>
      </c>
    </row>
    <row r="1559" spans="1:101" ht="18" customHeight="1" thickTop="1" thickBot="1">
      <c r="B1559" s="34">
        <v>2.12</v>
      </c>
      <c r="D1559" s="11">
        <v>1</v>
      </c>
      <c r="E1559" s="12">
        <v>0</v>
      </c>
      <c r="F1559" s="13">
        <v>0</v>
      </c>
      <c r="G1559" s="40">
        <f t="shared" ref="G1559" si="16498">-1/($E$4*$B1559)</f>
        <v>-0.49553326316582325</v>
      </c>
      <c r="H1559" s="10"/>
      <c r="I1559" s="11">
        <v>1</v>
      </c>
      <c r="J1559" s="12">
        <v>0</v>
      </c>
      <c r="K1559" s="13">
        <v>0</v>
      </c>
      <c r="L1559" s="14">
        <v>0</v>
      </c>
      <c r="N1559" s="1">
        <f t="shared" ref="N1559" si="16499">D1559*I1559+F1559*I1562-E1559*J1559-G1559*J1562</f>
        <v>0.65832172888920082</v>
      </c>
      <c r="O1559" s="4">
        <f t="shared" ref="O1559" si="16500">(D1559*J1559+E1559*I1559+F1559*J1562+G1559*I1562)</f>
        <v>0</v>
      </c>
      <c r="P1559" s="2">
        <f t="shared" ref="P1559" si="16501">D1559*K1559+F1559*K1562-E1559*L1559-G1559*L1562</f>
        <v>0</v>
      </c>
      <c r="Q1559" s="3">
        <f t="shared" ref="Q1559" si="16502">(D1559*L1559+E1559*K1559+F1559*L1562+G1559*K1562)</f>
        <v>-0.49553326316582325</v>
      </c>
      <c r="S1559" s="11">
        <v>1</v>
      </c>
      <c r="T1559" s="12">
        <v>0</v>
      </c>
      <c r="U1559" s="13">
        <v>0</v>
      </c>
      <c r="V1559" s="40">
        <f t="shared" ref="V1559" si="16503">-1/($T$4*$B1559)</f>
        <v>-0.94680472341940414</v>
      </c>
      <c r="W1559" s="20"/>
      <c r="X1559" s="1">
        <f t="shared" ref="X1559" si="16504">N1559*S1559+P1559*S1562-O1559*T1559-Q1559*T1562</f>
        <v>0.65832172888920082</v>
      </c>
      <c r="Y1559" s="4">
        <f t="shared" ref="Y1559" si="16505">(N1559*T1559+O1559*S1559+P1559*T1562+Q1559*S1562)</f>
        <v>0</v>
      </c>
      <c r="Z1559" s="2">
        <f t="shared" ref="Z1559" si="16506">N1559*U1559+P1559*U1562-O1559*V1559-Q1559*V1562</f>
        <v>0</v>
      </c>
      <c r="AA1559" s="3">
        <f t="shared" ref="AA1559" si="16507">(N1559*V1559+O1559*U1559+P1559*V1562+Q1559*U1562)</f>
        <v>-1.1188353856077469</v>
      </c>
      <c r="AB1559" s="20"/>
      <c r="AC1559" s="11">
        <v>1</v>
      </c>
      <c r="AD1559" s="12">
        <v>0</v>
      </c>
      <c r="AE1559" s="13">
        <v>0</v>
      </c>
      <c r="AF1559" s="14">
        <v>0</v>
      </c>
      <c r="AG1559" s="20"/>
      <c r="AH1559" s="1">
        <f t="shared" ref="AH1559" si="16508">X1559*AC1559+Z1559*AC1562-Y1559*AD1559-AA1559*AD1562</f>
        <v>-0.22302853894816166</v>
      </c>
      <c r="AI1559" s="4">
        <f t="shared" ref="AI1559" si="16509">(X1559*AD1559+Y1559*AC1559+Z1559*AD1562+AA1559*AC1562)</f>
        <v>0</v>
      </c>
      <c r="AJ1559" s="2">
        <f t="shared" ref="AJ1559" si="16510">X1559*AE1559+Z1559*AE1562-Y1559*AF1559-AA1559*AF1562</f>
        <v>0</v>
      </c>
      <c r="AK1559" s="3">
        <f t="shared" ref="AK1559" si="16511">(X1559*AF1559+Y1559*AE1559+Z1559*AF1562+AA1559*AE1562)</f>
        <v>-1.1188353856077469</v>
      </c>
      <c r="AL1559" s="20"/>
      <c r="AM1559" s="11">
        <v>1</v>
      </c>
      <c r="AN1559" s="12">
        <v>0</v>
      </c>
      <c r="AO1559" s="13">
        <v>0</v>
      </c>
      <c r="AP1559" s="40">
        <f t="shared" ref="AP1559" si="16512">-1/($AN$4*$B1559)</f>
        <v>-0.98393432041624351</v>
      </c>
      <c r="AR1559" s="1">
        <f t="shared" ref="AR1559" si="16513">AH1559*AM1559+AJ1559*AM1562-AI1559*AN1559-AK1559*AN1562</f>
        <v>-0.22302853894816166</v>
      </c>
      <c r="AS1559" s="4">
        <f t="shared" ref="AS1559" si="16514">(AH1559*AN1559+AI1559*AM1559+AJ1559*AN1562+AK1559*AM1562)</f>
        <v>0</v>
      </c>
      <c r="AT1559" s="2">
        <f t="shared" ref="AT1559" si="16515">AH1559*AO1559+AJ1559*AO1562-AI1559*AP1559-AK1559*AP1562</f>
        <v>0</v>
      </c>
      <c r="AU1559" s="3">
        <f t="shared" ref="AU1559" si="16516">(AH1559*AP1559+AI1559*AO1559+AJ1559*AP1562+AK1559*AO1562)</f>
        <v>-0.89938995170435976</v>
      </c>
      <c r="AV1559" s="20"/>
      <c r="AW1559" s="11">
        <v>1</v>
      </c>
      <c r="AX1559" s="12">
        <v>0</v>
      </c>
      <c r="AY1559" s="13">
        <v>0</v>
      </c>
      <c r="AZ1559" s="14">
        <v>0</v>
      </c>
      <c r="BA1559" s="20"/>
      <c r="BB1559" s="1">
        <f t="shared" ref="BB1559" si="16517">AR1559*AW1559+AT1559*AW1562-AS1559*AX1559-AU1559*AX1562</f>
        <v>-0.931513080125138</v>
      </c>
      <c r="BC1559" s="4">
        <f t="shared" ref="BC1559" si="16518">(AR1559*AX1559+AS1559*AW1559+AT1559*AX1562+AU1559*AW1562)</f>
        <v>0</v>
      </c>
      <c r="BD1559" s="2">
        <f t="shared" ref="BD1559" si="16519">AR1559*AY1559+AT1559*AY1562-AS1559*AZ1559-AU1559*AZ1562</f>
        <v>0</v>
      </c>
      <c r="BE1559" s="3">
        <f t="shared" ref="BE1559" si="16520">(AR1559*AZ1559+AS1559*AY1559+AT1559*AZ1562+AU1559*AY1562)</f>
        <v>-0.89938995170435976</v>
      </c>
      <c r="BF1559" s="20"/>
      <c r="BG1559" s="11">
        <v>1</v>
      </c>
      <c r="BH1559" s="12">
        <v>0</v>
      </c>
      <c r="BI1559" s="13">
        <v>0</v>
      </c>
      <c r="BJ1559" s="40">
        <f t="shared" ref="BJ1559" si="16521">-1/($BH$4*$B1559)</f>
        <v>-0.94680472341940414</v>
      </c>
      <c r="BK1559" s="20"/>
      <c r="BL1559" s="1">
        <f t="shared" ref="BL1559" si="16522">BB1559*BG1559+BD1559*BG1562-BC1559*BH1559-BE1559*BH1562</f>
        <v>-0.931513080125138</v>
      </c>
      <c r="BM1559" s="4">
        <f t="shared" ref="BM1559" si="16523">(BB1559*BH1559+BC1559*BG1559+BD1559*BH1562+BE1559*BG1562)</f>
        <v>0</v>
      </c>
      <c r="BN1559" s="2">
        <f t="shared" ref="BN1559" si="16524">BB1559*BI1559+BD1559*BI1562-BC1559*BJ1559-BE1559*BJ1562</f>
        <v>0</v>
      </c>
      <c r="BO1559" s="3">
        <f t="shared" ref="BO1559" si="16525">(BB1559*BJ1559+BC1559*BI1559+BD1559*BJ1562+BE1559*BI1562)</f>
        <v>-1.7428967514921179E-2</v>
      </c>
      <c r="BP1559" s="20"/>
      <c r="BQ1559" s="11">
        <v>1</v>
      </c>
      <c r="BR1559" s="12">
        <v>0</v>
      </c>
      <c r="BS1559" s="13">
        <v>0</v>
      </c>
      <c r="BT1559" s="14">
        <v>0</v>
      </c>
      <c r="BU1559" s="20"/>
      <c r="BV1559" s="1">
        <f t="shared" ref="BV1559" si="16526">BL1559*BQ1559+BN1559*BQ1562-BM1559*BR1559-BO1559*BR1562</f>
        <v>-0.9435306376341922</v>
      </c>
      <c r="BW1559" s="4">
        <f t="shared" ref="BW1559" si="16527">(BL1559*BR1559+BM1559*BQ1559+BN1559*BR1562+BO1559*BQ1562)</f>
        <v>0</v>
      </c>
      <c r="BX1559" s="2">
        <f t="shared" ref="BX1559" si="16528">BL1559*BS1559+BN1559*BS1562-BM1559*BT1559-BO1559*BT1562</f>
        <v>0</v>
      </c>
      <c r="BY1559" s="3">
        <f t="shared" ref="BY1559" si="16529">(BL1559*BT1559+BM1559*BS1559+BN1559*BT1562+BO1559*BS1562)</f>
        <v>-1.7428967514921179E-2</v>
      </c>
      <c r="BZ1559" s="20"/>
      <c r="CA1559" s="11">
        <v>1</v>
      </c>
      <c r="CB1559" s="12">
        <v>0</v>
      </c>
      <c r="CC1559" s="13">
        <v>0</v>
      </c>
      <c r="CD1559" s="40">
        <f t="shared" ref="CD1559" si="16530">-1/($CB$4*$B1559)</f>
        <v>-0.49553326316582325</v>
      </c>
      <c r="CE1559" s="20"/>
      <c r="CF1559" s="1">
        <f t="shared" ref="CF1559" si="16531">BV1559*CA1559+BX1559*CA1562-BW1559*CB1559-BY1559*CB1562</f>
        <v>-0.9435306376341922</v>
      </c>
      <c r="CG1559" s="4">
        <f t="shared" ref="CG1559" si="16532">(BV1559*CB1559+BW1559*CA1559+BX1559*CB1562+BY1559*CA1562)</f>
        <v>0</v>
      </c>
      <c r="CH1559" s="2">
        <f t="shared" ref="CH1559" si="16533">BV1559*CC1559+BX1559*CC1562-BW1559*CD1559-BY1559*CD1562</f>
        <v>0</v>
      </c>
      <c r="CI1559" s="3">
        <f t="shared" ref="CI1559" si="16534">(BV1559*CD1559+BW1559*CC1559+BX1559*CD1562+BY1559*CC1562)</f>
        <v>0.45012184824888002</v>
      </c>
      <c r="CJ1559" s="28"/>
      <c r="CK1559" s="11">
        <v>1</v>
      </c>
      <c r="CL1559" s="12">
        <v>0</v>
      </c>
      <c r="CM1559" s="13">
        <v>0</v>
      </c>
      <c r="CN1559" s="14">
        <v>0</v>
      </c>
      <c r="CP1559" s="1">
        <f t="shared" ref="CP1559" si="16535">CF1559*CK1559+CH1559*CK1562-CG1559*CL1559-CI1559*CL1562</f>
        <v>-0.9435306376341922</v>
      </c>
      <c r="CQ1559" s="4">
        <f t="shared" ref="CQ1559" si="16536">(CF1559*CL1559+CG1559*CK1559+CH1559*CL1562+CI1559*CK1562)</f>
        <v>0.45012184824888002</v>
      </c>
      <c r="CR1559" s="2">
        <f t="shared" ref="CR1559" si="16537">CF1559*CM1559+CH1559*CM1562-CG1559*CN1559-CI1559*CN1562</f>
        <v>0</v>
      </c>
      <c r="CS1559" s="3">
        <f t="shared" ref="CS1559" si="16538">(CF1559*CN1559+CG1559*CM1559+CH1559*CN1562+CI1559*CM1562)</f>
        <v>0.45012184824888002</v>
      </c>
      <c r="CU1559" s="29">
        <f t="shared" ref="CU1559" si="16539">20*LOG(((1+$CL$4)/$CL$4)/((CP1559+CP1562)^2+(CQ1559+CQ1562)^2)^0.5)</f>
        <v>-4.596410943723956E-2</v>
      </c>
      <c r="CW1559" s="51">
        <f t="shared" ref="CW1559" si="16540">((CP1559^2+CQ1559^2)^0.5)/((CP1562^2+CQ1562^2)^0.5)</f>
        <v>1.07272669891549</v>
      </c>
    </row>
    <row r="1560" spans="1:101" ht="18" customHeight="1" thickBot="1">
      <c r="D1560" s="11"/>
      <c r="E1560" s="13"/>
      <c r="F1560" s="13"/>
      <c r="G1560" s="15"/>
      <c r="H1560" s="10"/>
      <c r="I1560" s="11"/>
      <c r="J1560" s="13"/>
      <c r="K1560" s="13"/>
      <c r="L1560" s="15"/>
      <c r="N1560" s="5"/>
      <c r="Q1560" s="6"/>
      <c r="S1560" s="11"/>
      <c r="T1560" s="13"/>
      <c r="U1560" s="13"/>
      <c r="V1560" s="15"/>
      <c r="W1560" s="20"/>
      <c r="X1560" s="5"/>
      <c r="AA1560" s="6"/>
      <c r="AB1560" s="20"/>
      <c r="AC1560" s="11"/>
      <c r="AD1560" s="13"/>
      <c r="AE1560" s="13"/>
      <c r="AF1560" s="15"/>
      <c r="AG1560" s="20"/>
      <c r="AH1560" s="5"/>
      <c r="AK1560" s="6"/>
      <c r="AL1560" s="20"/>
      <c r="AM1560" s="11"/>
      <c r="AN1560" s="13"/>
      <c r="AO1560" s="13"/>
      <c r="AP1560" s="15"/>
      <c r="AR1560" s="5"/>
      <c r="AU1560" s="6"/>
      <c r="AW1560" s="11"/>
      <c r="AX1560" s="13"/>
      <c r="AY1560" s="13"/>
      <c r="AZ1560" s="15"/>
      <c r="BA1560" s="20"/>
      <c r="BB1560" s="5"/>
      <c r="BE1560" s="6"/>
      <c r="BG1560" s="11"/>
      <c r="BH1560" s="13"/>
      <c r="BI1560" s="13"/>
      <c r="BJ1560" s="15"/>
      <c r="BL1560" s="5"/>
      <c r="BO1560" s="6"/>
      <c r="BQ1560" s="11"/>
      <c r="BR1560" s="13"/>
      <c r="BS1560" s="13"/>
      <c r="BT1560" s="15"/>
      <c r="BU1560" s="20"/>
      <c r="BV1560" s="5"/>
      <c r="BY1560" s="6"/>
      <c r="CA1560" s="11"/>
      <c r="CB1560" s="13"/>
      <c r="CC1560" s="13"/>
      <c r="CD1560" s="15"/>
      <c r="CF1560" s="5"/>
      <c r="CI1560" s="6"/>
      <c r="CK1560" s="11"/>
      <c r="CL1560" s="13"/>
      <c r="CM1560" s="13"/>
      <c r="CN1560" s="15"/>
      <c r="CP1560" s="5"/>
      <c r="CS1560" s="6"/>
      <c r="CW1560" s="52"/>
    </row>
    <row r="1561" spans="1:101" ht="18" customHeight="1" thickBot="1">
      <c r="D1561" s="11" t="s">
        <v>6</v>
      </c>
      <c r="E1561" s="13"/>
      <c r="F1561" s="13" t="s">
        <v>7</v>
      </c>
      <c r="G1561" s="15"/>
      <c r="H1561" s="10"/>
      <c r="I1561" s="11" t="s">
        <v>8</v>
      </c>
      <c r="J1561" s="13"/>
      <c r="K1561" s="13" t="s">
        <v>9</v>
      </c>
      <c r="L1561" s="15"/>
      <c r="N1561" s="251" t="s">
        <v>26</v>
      </c>
      <c r="O1561" s="252"/>
      <c r="P1561" s="253" t="s">
        <v>27</v>
      </c>
      <c r="Q1561" s="254"/>
      <c r="S1561" s="11" t="s">
        <v>13</v>
      </c>
      <c r="T1561" s="13"/>
      <c r="U1561" s="13" t="s">
        <v>14</v>
      </c>
      <c r="V1561" s="15"/>
      <c r="W1561" s="20"/>
      <c r="X1561" s="251" t="s">
        <v>26</v>
      </c>
      <c r="Y1561" s="252"/>
      <c r="Z1561" s="253" t="s">
        <v>27</v>
      </c>
      <c r="AA1561" s="254"/>
      <c r="AB1561" s="20"/>
      <c r="AC1561" s="11" t="s">
        <v>8</v>
      </c>
      <c r="AD1561" s="13"/>
      <c r="AE1561" s="13" t="s">
        <v>9</v>
      </c>
      <c r="AF1561" s="15"/>
      <c r="AG1561" s="20"/>
      <c r="AH1561" s="251" t="s">
        <v>26</v>
      </c>
      <c r="AI1561" s="252"/>
      <c r="AJ1561" s="253" t="s">
        <v>27</v>
      </c>
      <c r="AK1561" s="254"/>
      <c r="AL1561" s="20"/>
      <c r="AM1561" s="11" t="s">
        <v>13</v>
      </c>
      <c r="AN1561" s="13"/>
      <c r="AO1561" s="13" t="s">
        <v>14</v>
      </c>
      <c r="AP1561" s="15"/>
      <c r="AR1561" s="251" t="s">
        <v>26</v>
      </c>
      <c r="AS1561" s="252"/>
      <c r="AT1561" s="253" t="s">
        <v>27</v>
      </c>
      <c r="AU1561" s="254"/>
      <c r="AV1561" s="36"/>
      <c r="AW1561" s="11" t="s">
        <v>8</v>
      </c>
      <c r="AX1561" s="13"/>
      <c r="AY1561" s="13" t="s">
        <v>9</v>
      </c>
      <c r="AZ1561" s="15"/>
      <c r="BA1561" s="20"/>
      <c r="BB1561" s="251" t="s">
        <v>26</v>
      </c>
      <c r="BC1561" s="252"/>
      <c r="BD1561" s="253" t="s">
        <v>27</v>
      </c>
      <c r="BE1561" s="254"/>
      <c r="BF1561" s="36"/>
      <c r="BG1561" s="11" t="s">
        <v>13</v>
      </c>
      <c r="BH1561" s="13"/>
      <c r="BI1561" s="13" t="s">
        <v>14</v>
      </c>
      <c r="BJ1561" s="15"/>
      <c r="BK1561" s="36"/>
      <c r="BL1561" s="251" t="s">
        <v>26</v>
      </c>
      <c r="BM1561" s="252"/>
      <c r="BN1561" s="253" t="s">
        <v>27</v>
      </c>
      <c r="BO1561" s="254"/>
      <c r="BP1561" s="36"/>
      <c r="BQ1561" s="11" t="s">
        <v>8</v>
      </c>
      <c r="BR1561" s="13"/>
      <c r="BS1561" s="13" t="s">
        <v>9</v>
      </c>
      <c r="BT1561" s="15"/>
      <c r="BU1561" s="20"/>
      <c r="BV1561" s="251" t="s">
        <v>26</v>
      </c>
      <c r="BW1561" s="252"/>
      <c r="BX1561" s="253" t="s">
        <v>27</v>
      </c>
      <c r="BY1561" s="254"/>
      <c r="BZ1561" s="36"/>
      <c r="CA1561" s="11" t="s">
        <v>13</v>
      </c>
      <c r="CB1561" s="13"/>
      <c r="CC1561" s="13" t="s">
        <v>14</v>
      </c>
      <c r="CD1561" s="15"/>
      <c r="CE1561" s="36"/>
      <c r="CF1561" s="251" t="s">
        <v>26</v>
      </c>
      <c r="CG1561" s="252"/>
      <c r="CH1561" s="253" t="s">
        <v>27</v>
      </c>
      <c r="CI1561" s="254"/>
      <c r="CK1561" s="11" t="s">
        <v>28</v>
      </c>
      <c r="CL1561" s="13"/>
      <c r="CM1561" s="13" t="s">
        <v>29</v>
      </c>
      <c r="CN1561" s="15"/>
      <c r="CP1561" s="251" t="s">
        <v>26</v>
      </c>
      <c r="CQ1561" s="252"/>
      <c r="CR1561" s="253" t="s">
        <v>27</v>
      </c>
      <c r="CS1561" s="254"/>
      <c r="CU1561" s="38" t="s">
        <v>37</v>
      </c>
      <c r="CW1561" s="53" t="s">
        <v>45</v>
      </c>
    </row>
    <row r="1562" spans="1:101" ht="18" customHeight="1" thickTop="1" thickBot="1">
      <c r="D1562" s="16">
        <v>0</v>
      </c>
      <c r="E1562" s="17">
        <v>0</v>
      </c>
      <c r="F1562" s="18">
        <v>1</v>
      </c>
      <c r="G1562" s="19">
        <v>0</v>
      </c>
      <c r="H1562" s="10"/>
      <c r="I1562" s="16">
        <v>0</v>
      </c>
      <c r="J1562" s="17">
        <f t="shared" ref="J1562" si="16541">-1/($J$4*$B1559)</f>
        <v>-0.68951631809318392</v>
      </c>
      <c r="K1562" s="18">
        <v>1</v>
      </c>
      <c r="L1562" s="19">
        <v>0</v>
      </c>
      <c r="N1562" s="1">
        <f t="shared" ref="N1562" si="16542">D1562*I1559+F1562*I1562-E1562*J1559-G1562*J1562</f>
        <v>0</v>
      </c>
      <c r="O1562" s="4">
        <f t="shared" ref="O1562" si="16543">(D1562*J1559+E1562*I1559+F1562*J1562+G1562*I1562)</f>
        <v>-0.68951631809318392</v>
      </c>
      <c r="P1562" s="2">
        <f t="shared" ref="P1562" si="16544">D1562*K1559+F1562*K1562-E1562*L1559-G1562*L1562</f>
        <v>1</v>
      </c>
      <c r="Q1562" s="3">
        <f t="shared" ref="Q1562" si="16545">(D1562*L1559+E1562*K1559+F1562*L1562+G1562*K1562)</f>
        <v>0</v>
      </c>
      <c r="S1562" s="16">
        <v>0</v>
      </c>
      <c r="T1562" s="17">
        <v>0</v>
      </c>
      <c r="U1562" s="18">
        <v>1</v>
      </c>
      <c r="V1562" s="19">
        <v>0</v>
      </c>
      <c r="W1562" s="20"/>
      <c r="X1562" s="1">
        <f t="shared" ref="X1562" si="16546">N1562*S1559+P1562*S1562-O1562*T1559-Q1562*T1562</f>
        <v>0</v>
      </c>
      <c r="Y1562" s="4">
        <f t="shared" ref="Y1562" si="16547">(N1562*T1559+O1562*S1559+P1562*T1562+Q1562*S1562)</f>
        <v>-0.68951631809318392</v>
      </c>
      <c r="Z1562" s="2">
        <f t="shared" ref="Z1562" si="16548">N1562*U1559+P1562*U1562-O1562*V1559-Q1562*V1562</f>
        <v>0.34716269315461712</v>
      </c>
      <c r="AA1562" s="3">
        <f t="shared" ref="AA1562" si="16549">(N1562*V1559+O1562*U1559+P1562*V1562+Q1562*U1562)</f>
        <v>0</v>
      </c>
      <c r="AB1562" s="20"/>
      <c r="AC1562" s="16">
        <v>0</v>
      </c>
      <c r="AD1562" s="17">
        <f t="shared" ref="AD1562" si="16550">-1/($AD$4*$B1559)</f>
        <v>-0.78773900001260377</v>
      </c>
      <c r="AE1562" s="18">
        <v>1</v>
      </c>
      <c r="AF1562" s="19">
        <v>0</v>
      </c>
      <c r="AG1562" s="20"/>
      <c r="AH1562" s="1">
        <f t="shared" ref="AH1562" si="16551">X1562*AC1559+Z1562*AC1562-Y1562*AD1559-AA1562*AD1562</f>
        <v>0</v>
      </c>
      <c r="AI1562" s="4">
        <f t="shared" ref="AI1562" si="16552">(X1562*AD1559+Y1562*AC1559+Z1562*AD1562+AA1562*AC1562)</f>
        <v>-0.96298991084048446</v>
      </c>
      <c r="AJ1562" s="2">
        <f t="shared" ref="AJ1562" si="16553">X1562*AE1559+Z1562*AE1562-Y1562*AF1559-AA1562*AF1562</f>
        <v>0.34716269315461712</v>
      </c>
      <c r="AK1562" s="3">
        <f t="shared" ref="AK1562" si="16554">(X1562*AF1559+Y1562*AE1559+Z1562*AF1562+AA1562*AE1562)</f>
        <v>0</v>
      </c>
      <c r="AL1562" s="20"/>
      <c r="AM1562" s="16">
        <v>0</v>
      </c>
      <c r="AN1562" s="17">
        <v>0</v>
      </c>
      <c r="AO1562" s="18">
        <v>1</v>
      </c>
      <c r="AP1562" s="19">
        <v>0</v>
      </c>
      <c r="AR1562" s="1">
        <f t="shared" ref="AR1562" si="16555">AH1562*AM1559+AJ1562*AM1562-AI1562*AN1559-AK1562*AN1562</f>
        <v>0</v>
      </c>
      <c r="AS1562" s="4">
        <f t="shared" ref="AS1562" si="16556">(AH1562*AN1559+AI1562*AM1559+AJ1562*AN1562+AK1562*AM1562)</f>
        <v>-0.96298991084048446</v>
      </c>
      <c r="AT1562" s="2">
        <f t="shared" ref="AT1562" si="16557">AH1562*AO1559+AJ1562*AO1562-AI1562*AP1559-AK1562*AP1562</f>
        <v>-0.60035613033591384</v>
      </c>
      <c r="AU1562" s="3">
        <f t="shared" ref="AU1562" si="16558">(AH1562*AP1559+AI1562*AO1559+AJ1562*AP1562+AK1562*AO1562)</f>
        <v>0</v>
      </c>
      <c r="AV1562" s="20"/>
      <c r="AW1562" s="16">
        <v>0</v>
      </c>
      <c r="AX1562" s="17">
        <f t="shared" ref="AX1562" si="16559">-1/($AX$4*$B1559)</f>
        <v>-0.78773900001260377</v>
      </c>
      <c r="AY1562" s="18">
        <v>1</v>
      </c>
      <c r="AZ1562" s="19">
        <v>0</v>
      </c>
      <c r="BA1562" s="20"/>
      <c r="BB1562" s="1">
        <f t="shared" ref="BB1562" si="16560">AR1562*AW1559+AT1562*AW1562-AS1562*AX1559-AU1562*AX1562</f>
        <v>0</v>
      </c>
      <c r="BC1562" s="4">
        <f t="shared" ref="BC1562" si="16561">(AR1562*AX1559+AS1562*AW1559+AT1562*AX1562+AU1562*AW1562)</f>
        <v>-0.4900659730782353</v>
      </c>
      <c r="BD1562" s="2">
        <f t="shared" ref="BD1562" si="16562">AR1562*AY1559+AT1562*AY1562-AS1562*AZ1559-AU1562*AZ1562</f>
        <v>-0.60035613033591384</v>
      </c>
      <c r="BE1562" s="3">
        <f t="shared" ref="BE1562" si="16563">(AR1562*AZ1559+AS1562*AY1559+AT1562*AZ1562+AU1562*AY1562)</f>
        <v>0</v>
      </c>
      <c r="BF1562" s="20"/>
      <c r="BG1562" s="16">
        <v>0</v>
      </c>
      <c r="BH1562" s="17">
        <v>0</v>
      </c>
      <c r="BI1562" s="18">
        <v>1</v>
      </c>
      <c r="BJ1562" s="19">
        <v>0</v>
      </c>
      <c r="BK1562" s="20"/>
      <c r="BL1562" s="1">
        <f t="shared" ref="BL1562" si="16564">BB1562*BG1559+BD1562*BG1562-BC1562*BH1559-BE1562*BH1562</f>
        <v>0</v>
      </c>
      <c r="BM1562" s="4">
        <f t="shared" ref="BM1562" si="16565">(BB1562*BH1559+BC1562*BG1559+BD1562*BH1562+BE1562*BG1562)</f>
        <v>-0.4900659730782353</v>
      </c>
      <c r="BN1562" s="2">
        <f t="shared" ref="BN1562" si="16566">BB1562*BI1559+BD1562*BI1562-BC1562*BJ1559-BE1562*BJ1562</f>
        <v>-1.0643529084335135</v>
      </c>
      <c r="BO1562" s="3">
        <f t="shared" ref="BO1562" si="16567">(BB1562*BJ1559+BC1562*BI1559+BD1562*BJ1562+BE1562*BI1562)</f>
        <v>0</v>
      </c>
      <c r="BP1562" s="20"/>
      <c r="BQ1562" s="16">
        <v>0</v>
      </c>
      <c r="BR1562" s="17">
        <f t="shared" ref="BR1562" si="16568">-1/($BR$4*$B1559)</f>
        <v>-0.68951631809318392</v>
      </c>
      <c r="BS1562" s="18">
        <v>1</v>
      </c>
      <c r="BT1562" s="19">
        <v>0</v>
      </c>
      <c r="BU1562" s="20"/>
      <c r="BV1562" s="1">
        <f t="shared" ref="BV1562" si="16569">BL1562*BQ1559+BN1562*BQ1562-BM1562*BR1559-BO1562*BR1562</f>
        <v>0</v>
      </c>
      <c r="BW1562" s="4">
        <f t="shared" ref="BW1562" si="16570">(BL1562*BR1559+BM1562*BQ1559+BN1562*BR1562+BO1562*BQ1562)</f>
        <v>0.24382272549661266</v>
      </c>
      <c r="BX1562" s="2">
        <f t="shared" ref="BX1562" si="16571">BL1562*BS1559+BN1562*BS1562-BM1562*BT1559-BO1562*BT1562</f>
        <v>-1.0643529084335135</v>
      </c>
      <c r="BY1562" s="3">
        <f t="shared" ref="BY1562" si="16572">(BL1562*BT1559+BM1562*BS1559+BN1562*BT1562+BO1562*BS1562)</f>
        <v>0</v>
      </c>
      <c r="BZ1562" s="20"/>
      <c r="CA1562" s="16">
        <v>0</v>
      </c>
      <c r="CB1562" s="17">
        <v>0</v>
      </c>
      <c r="CC1562" s="18">
        <v>1</v>
      </c>
      <c r="CD1562" s="19">
        <v>0</v>
      </c>
      <c r="CE1562" s="20"/>
      <c r="CF1562" s="1">
        <f t="shared" ref="CF1562" si="16573">BV1562*CA1559+BX1562*CA1562-BW1562*CB1559-BY1562*CB1562</f>
        <v>0</v>
      </c>
      <c r="CG1562" s="4">
        <f t="shared" ref="CG1562" si="16574">(BV1562*CB1559+BW1562*CA1559+BX1562*CB1562+BY1562*CA1562)</f>
        <v>0.24382272549661266</v>
      </c>
      <c r="CH1562" s="2">
        <f t="shared" ref="CH1562" si="16575">BV1562*CC1559+BX1562*CC1562-BW1562*CD1559-BY1562*CD1562</f>
        <v>-0.9435306376341922</v>
      </c>
      <c r="CI1562" s="3">
        <f t="shared" ref="CI1562" si="16576">(BV1562*CD1559+BW1562*CC1559+BX1562*CD1562+BY1562*CC1562)</f>
        <v>0</v>
      </c>
      <c r="CK1562" s="16">
        <f t="shared" ref="CK1562" si="16577">1/$CL$4</f>
        <v>1</v>
      </c>
      <c r="CL1562" s="17">
        <v>0</v>
      </c>
      <c r="CM1562" s="18">
        <v>1</v>
      </c>
      <c r="CN1562" s="19">
        <v>0</v>
      </c>
      <c r="CP1562" s="1">
        <f t="shared" ref="CP1562" si="16578">CF1562*CK1559+CH1562*CK1562-CG1562*CL1559-CI1562*CL1562</f>
        <v>-0.9435306376341922</v>
      </c>
      <c r="CQ1562" s="4">
        <f t="shared" ref="CQ1562" si="16579">(CF1562*CL1559+CG1562*CK1559+CH1562*CL1562+CI1562*CK1562)</f>
        <v>0.24382272549661266</v>
      </c>
      <c r="CR1562" s="2">
        <f t="shared" ref="CR1562" si="16580">CF1562*CM1559+CH1562*CM1562-CG1562*CN1559-CI1562*CN1562</f>
        <v>-0.9435306376341922</v>
      </c>
      <c r="CS1562" s="3">
        <f t="shared" ref="CS1562" si="16581">(CF1562*CN1559+CG1562*CM1559+CH1562*CN1562+CI1562*CM1562)</f>
        <v>0</v>
      </c>
      <c r="CU1562" s="39">
        <f t="shared" ref="CU1562" si="16582">(180/PI())*ATAN(-1*(CQ1559/CP1559))</f>
        <v>25.50399803093261</v>
      </c>
      <c r="CW1562" s="54">
        <f t="shared" ref="CW1562" si="16583">20*LOG(((1-(10^(CU1559/20)^2)*(1-((1-CW1559)/(1+CW1559))^2))^0.5))</f>
        <v>-19.301105213386307</v>
      </c>
    </row>
    <row r="1563" spans="1:101" ht="18" customHeight="1">
      <c r="E1563" s="20"/>
      <c r="F1563" s="20"/>
      <c r="G1563" s="20"/>
      <c r="H1563" s="20"/>
      <c r="I1563" s="20"/>
      <c r="J1563" s="20"/>
      <c r="K1563" s="20"/>
      <c r="L1563" s="20"/>
      <c r="M1563" s="20"/>
      <c r="N1563" s="20"/>
      <c r="O1563" s="20"/>
      <c r="P1563" s="20"/>
      <c r="Q1563" s="20"/>
      <c r="R1563" s="20"/>
      <c r="S1563" s="20"/>
      <c r="T1563" s="20"/>
      <c r="U1563" s="20"/>
      <c r="V1563" s="20"/>
      <c r="W1563" s="20"/>
      <c r="X1563" s="20"/>
      <c r="Y1563" s="20"/>
      <c r="Z1563" s="20"/>
      <c r="AA1563" s="20"/>
      <c r="AB1563" s="30"/>
      <c r="AC1563" s="20"/>
      <c r="AD1563" s="20"/>
      <c r="AE1563" s="20"/>
      <c r="AF1563" s="20"/>
      <c r="AG1563" s="20"/>
      <c r="AH1563" s="20"/>
      <c r="AI1563" s="20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  <c r="BA1563" s="20"/>
      <c r="BB1563" s="20"/>
      <c r="BC1563" s="20"/>
      <c r="BD1563" s="20"/>
      <c r="BE1563" s="20"/>
      <c r="BF1563" s="20"/>
      <c r="BG1563" s="20"/>
      <c r="BH1563" s="20"/>
      <c r="BI1563" s="20"/>
      <c r="BJ1563" s="20"/>
      <c r="BK1563" s="20"/>
      <c r="BL1563" s="20"/>
      <c r="BM1563" s="20"/>
      <c r="BN1563" s="20"/>
      <c r="BO1563" s="20"/>
      <c r="BP1563" s="20"/>
      <c r="BQ1563" s="20"/>
      <c r="BR1563" s="20"/>
      <c r="BS1563" s="20"/>
      <c r="BT1563" s="20"/>
      <c r="BU1563" s="20"/>
      <c r="BV1563" s="20"/>
      <c r="BW1563" s="20"/>
      <c r="BX1563" s="20"/>
      <c r="BY1563" s="20"/>
      <c r="BZ1563" s="20"/>
      <c r="CA1563" s="20"/>
      <c r="CB1563" s="20"/>
      <c r="CC1563" s="20"/>
      <c r="CD1563" s="20"/>
      <c r="CE1563" s="20"/>
      <c r="CF1563" s="20"/>
      <c r="CG1563" s="20"/>
      <c r="CH1563" s="20"/>
      <c r="CI1563" s="20"/>
      <c r="CJ1563" s="20"/>
      <c r="CK1563" s="20"/>
      <c r="CL1563" s="20"/>
    </row>
    <row r="1564" spans="1:101" ht="18" customHeight="1"/>
    <row r="1565" spans="1:101" ht="18" customHeight="1" thickBot="1">
      <c r="A1565" s="23"/>
      <c r="B1565" s="23"/>
      <c r="C1565" s="23"/>
      <c r="D1565" s="20" t="s">
        <v>15</v>
      </c>
      <c r="E1565" s="20"/>
      <c r="F1565" s="20"/>
      <c r="G1565" s="20"/>
      <c r="H1565" s="20"/>
      <c r="I1565" s="20" t="s">
        <v>16</v>
      </c>
      <c r="J1565" s="20"/>
      <c r="K1565" s="20"/>
      <c r="L1565" s="20"/>
      <c r="M1565" s="23"/>
      <c r="N1565" s="23"/>
      <c r="O1565" s="24" t="s">
        <v>17</v>
      </c>
      <c r="P1565" s="23"/>
      <c r="Q1565" s="23"/>
      <c r="R1565" s="23"/>
      <c r="S1565" s="20"/>
      <c r="T1565" s="20" t="s">
        <v>18</v>
      </c>
      <c r="U1565" s="23"/>
      <c r="V1565" s="23"/>
      <c r="W1565" s="23"/>
      <c r="X1565" s="23"/>
      <c r="Y1565" s="24" t="s">
        <v>19</v>
      </c>
      <c r="Z1565" s="23"/>
      <c r="AA1565" s="23"/>
      <c r="AB1565" s="23"/>
      <c r="AC1565" s="24" t="s">
        <v>20</v>
      </c>
      <c r="AD1565" s="20"/>
      <c r="AE1565" s="20"/>
      <c r="AF1565" s="20"/>
      <c r="AG1565" s="20"/>
      <c r="AH1565" s="23"/>
      <c r="AI1565" s="24" t="s">
        <v>21</v>
      </c>
      <c r="AJ1565" s="23"/>
      <c r="AK1565" s="23"/>
      <c r="AL1565" s="20"/>
      <c r="AM1565" s="24" t="s">
        <v>31</v>
      </c>
      <c r="AN1565" s="20"/>
      <c r="AO1565" s="23"/>
      <c r="AP1565" s="23"/>
      <c r="AQ1565" s="23"/>
      <c r="AR1565" s="23"/>
      <c r="AS1565" s="24" t="s">
        <v>91</v>
      </c>
      <c r="AT1565" s="23"/>
      <c r="AU1565" s="23"/>
      <c r="AV1565" s="23"/>
      <c r="AW1565" s="24" t="s">
        <v>32</v>
      </c>
      <c r="AX1565" s="20"/>
      <c r="AY1565" s="20"/>
      <c r="AZ1565" s="20"/>
      <c r="BA1565" s="20"/>
      <c r="BB1565" s="23"/>
      <c r="BC1565" s="24" t="s">
        <v>22</v>
      </c>
      <c r="BD1565" s="23"/>
      <c r="BE1565" s="23"/>
      <c r="BF1565" s="23"/>
      <c r="BG1565" s="24" t="s">
        <v>33</v>
      </c>
      <c r="BH1565" s="20"/>
      <c r="BI1565" s="23"/>
      <c r="BJ1565" s="23"/>
      <c r="BK1565" s="23"/>
      <c r="BL1565" s="23"/>
      <c r="BM1565" s="24" t="s">
        <v>34</v>
      </c>
      <c r="BN1565" s="23"/>
      <c r="BO1565" s="23"/>
      <c r="BP1565" s="23"/>
      <c r="BQ1565" s="24" t="s">
        <v>89</v>
      </c>
      <c r="BR1565" s="20"/>
      <c r="BS1565" s="20"/>
      <c r="BT1565" s="20"/>
      <c r="BU1565" s="20"/>
      <c r="BV1565" s="23"/>
      <c r="BW1565" s="24" t="s">
        <v>35</v>
      </c>
      <c r="BX1565" s="23"/>
      <c r="BY1565" s="23"/>
      <c r="BZ1565" s="23"/>
      <c r="CA1565" s="24" t="s">
        <v>90</v>
      </c>
      <c r="CB1565" s="20"/>
      <c r="CC1565" s="23"/>
      <c r="CD1565" s="23"/>
      <c r="CE1565" s="23"/>
      <c r="CF1565" s="23"/>
      <c r="CG1565" s="24" t="s">
        <v>92</v>
      </c>
      <c r="CH1565" s="23"/>
      <c r="CI1565" s="23"/>
      <c r="CJ1565" s="23"/>
      <c r="CK1565" s="24" t="s">
        <v>36</v>
      </c>
      <c r="CL1565" s="24"/>
      <c r="CM1565" s="23"/>
      <c r="CN1565" s="23"/>
      <c r="CO1565" s="23"/>
      <c r="CP1565" s="23"/>
      <c r="CQ1565" s="24" t="s">
        <v>93</v>
      </c>
      <c r="CR1565" s="23"/>
      <c r="CS1565" s="23"/>
    </row>
    <row r="1566" spans="1:101" ht="18" customHeight="1" thickBot="1">
      <c r="A1566" s="23"/>
      <c r="B1566" s="33"/>
      <c r="C1566" s="23"/>
      <c r="D1566" s="7" t="s">
        <v>2</v>
      </c>
      <c r="E1566" s="8"/>
      <c r="F1566" s="8" t="s">
        <v>3</v>
      </c>
      <c r="G1566" s="9"/>
      <c r="H1566" s="10"/>
      <c r="I1566" s="7" t="s">
        <v>4</v>
      </c>
      <c r="J1566" s="8"/>
      <c r="K1566" s="8" t="s">
        <v>5</v>
      </c>
      <c r="L1566" s="9"/>
      <c r="M1566" s="23"/>
      <c r="N1566" s="251" t="s">
        <v>79</v>
      </c>
      <c r="O1566" s="252"/>
      <c r="P1566" s="253" t="s">
        <v>80</v>
      </c>
      <c r="Q1566" s="254"/>
      <c r="R1566" s="23"/>
      <c r="S1566" s="7" t="s">
        <v>11</v>
      </c>
      <c r="T1566" s="8"/>
      <c r="U1566" s="8" t="s">
        <v>12</v>
      </c>
      <c r="V1566" s="9"/>
      <c r="W1566" s="20"/>
      <c r="X1566" s="251" t="s">
        <v>79</v>
      </c>
      <c r="Y1566" s="252"/>
      <c r="Z1566" s="253" t="s">
        <v>80</v>
      </c>
      <c r="AA1566" s="254"/>
      <c r="AB1566" s="20"/>
      <c r="AC1566" s="7" t="s">
        <v>4</v>
      </c>
      <c r="AD1566" s="8"/>
      <c r="AE1566" s="8" t="s">
        <v>5</v>
      </c>
      <c r="AF1566" s="9"/>
      <c r="AG1566" s="20"/>
      <c r="AH1566" s="251" t="s">
        <v>0</v>
      </c>
      <c r="AI1566" s="252"/>
      <c r="AJ1566" s="253" t="s">
        <v>1</v>
      </c>
      <c r="AK1566" s="254"/>
      <c r="AL1566" s="20"/>
      <c r="AM1566" s="7" t="s">
        <v>11</v>
      </c>
      <c r="AN1566" s="8"/>
      <c r="AO1566" s="8" t="s">
        <v>12</v>
      </c>
      <c r="AP1566" s="9"/>
      <c r="AQ1566" s="23"/>
      <c r="AR1566" s="251" t="s">
        <v>0</v>
      </c>
      <c r="AS1566" s="252"/>
      <c r="AT1566" s="253" t="s">
        <v>1</v>
      </c>
      <c r="AU1566" s="254"/>
      <c r="AV1566" s="36"/>
      <c r="AW1566" s="7" t="s">
        <v>4</v>
      </c>
      <c r="AX1566" s="8"/>
      <c r="AY1566" s="8" t="s">
        <v>5</v>
      </c>
      <c r="AZ1566" s="9"/>
      <c r="BA1566" s="20"/>
      <c r="BB1566" s="251" t="s">
        <v>0</v>
      </c>
      <c r="BC1566" s="252"/>
      <c r="BD1566" s="253" t="s">
        <v>1</v>
      </c>
      <c r="BE1566" s="254"/>
      <c r="BF1566" s="36"/>
      <c r="BG1566" s="7" t="s">
        <v>11</v>
      </c>
      <c r="BH1566" s="8"/>
      <c r="BI1566" s="8" t="s">
        <v>12</v>
      </c>
      <c r="BJ1566" s="9"/>
      <c r="BK1566" s="36"/>
      <c r="BL1566" s="251" t="s">
        <v>0</v>
      </c>
      <c r="BM1566" s="252"/>
      <c r="BN1566" s="253" t="s">
        <v>1</v>
      </c>
      <c r="BO1566" s="254"/>
      <c r="BP1566" s="36"/>
      <c r="BQ1566" s="7" t="s">
        <v>4</v>
      </c>
      <c r="BR1566" s="8"/>
      <c r="BS1566" s="8" t="s">
        <v>5</v>
      </c>
      <c r="BT1566" s="9"/>
      <c r="BU1566" s="20"/>
      <c r="BV1566" s="251" t="s">
        <v>0</v>
      </c>
      <c r="BW1566" s="252"/>
      <c r="BX1566" s="253" t="s">
        <v>1</v>
      </c>
      <c r="BY1566" s="254"/>
      <c r="BZ1566" s="36"/>
      <c r="CA1566" s="7" t="s">
        <v>11</v>
      </c>
      <c r="CB1566" s="8"/>
      <c r="CC1566" s="8" t="s">
        <v>12</v>
      </c>
      <c r="CD1566" s="9"/>
      <c r="CE1566" s="36"/>
      <c r="CF1566" s="251" t="s">
        <v>0</v>
      </c>
      <c r="CG1566" s="252"/>
      <c r="CH1566" s="253" t="s">
        <v>1</v>
      </c>
      <c r="CI1566" s="254"/>
      <c r="CJ1566" s="23"/>
      <c r="CK1566" s="7" t="s">
        <v>23</v>
      </c>
      <c r="CL1566" s="8"/>
      <c r="CM1566" s="8" t="s">
        <v>24</v>
      </c>
      <c r="CN1566" s="9"/>
      <c r="CO1566" s="23"/>
      <c r="CP1566" s="251" t="s">
        <v>0</v>
      </c>
      <c r="CQ1566" s="252"/>
      <c r="CR1566" s="253" t="s">
        <v>1</v>
      </c>
      <c r="CS1566" s="254"/>
      <c r="CU1566" s="26" t="s">
        <v>25</v>
      </c>
      <c r="CW1566" s="50" t="s">
        <v>44</v>
      </c>
    </row>
    <row r="1567" spans="1:101" ht="18" customHeight="1" thickTop="1" thickBot="1">
      <c r="B1567" s="34">
        <v>2.14</v>
      </c>
      <c r="D1567" s="11">
        <v>1</v>
      </c>
      <c r="E1567" s="12">
        <v>0</v>
      </c>
      <c r="F1567" s="13">
        <v>0</v>
      </c>
      <c r="G1567" s="40">
        <f t="shared" ref="G1567" si="16584">-1/($E$4*$B1567)</f>
        <v>-0.49090211117361926</v>
      </c>
      <c r="H1567" s="10"/>
      <c r="I1567" s="11">
        <v>1</v>
      </c>
      <c r="J1567" s="12">
        <v>0</v>
      </c>
      <c r="K1567" s="13">
        <v>0</v>
      </c>
      <c r="L1567" s="14">
        <v>0</v>
      </c>
      <c r="N1567" s="1">
        <f t="shared" ref="N1567" si="16585">D1567*I1567+F1567*I1570-E1567*J1567-G1567*J1570</f>
        <v>0.66467839512612992</v>
      </c>
      <c r="O1567" s="4">
        <f t="shared" ref="O1567" si="16586">(D1567*J1567+E1567*I1567+F1567*J1570+G1567*I1570)</f>
        <v>0</v>
      </c>
      <c r="P1567" s="2">
        <f t="shared" ref="P1567" si="16587">D1567*K1567+F1567*K1570-E1567*L1567-G1567*L1570</f>
        <v>0</v>
      </c>
      <c r="Q1567" s="3">
        <f t="shared" ref="Q1567" si="16588">(D1567*L1567+E1567*K1567+F1567*L1570+G1567*K1570)</f>
        <v>-0.49090211117361926</v>
      </c>
      <c r="S1567" s="11">
        <v>1</v>
      </c>
      <c r="T1567" s="12">
        <v>0</v>
      </c>
      <c r="U1567" s="13">
        <v>0</v>
      </c>
      <c r="V1567" s="40">
        <f t="shared" ref="V1567" si="16589">-1/($T$4*$B1567)</f>
        <v>-0.93795608114445639</v>
      </c>
      <c r="W1567" s="20"/>
      <c r="X1567" s="1">
        <f t="shared" ref="X1567" si="16590">N1567*S1567+P1567*S1570-O1567*T1567-Q1567*T1570</f>
        <v>0.66467839512612992</v>
      </c>
      <c r="Y1567" s="4">
        <f t="shared" ref="Y1567" si="16591">(N1567*T1567+O1567*S1567+P1567*T1570+Q1567*S1570)</f>
        <v>0</v>
      </c>
      <c r="Z1567" s="2">
        <f t="shared" ref="Z1567" si="16592">N1567*U1567+P1567*U1570-O1567*V1567-Q1567*V1570</f>
        <v>0</v>
      </c>
      <c r="AA1567" s="3">
        <f t="shared" ref="AA1567" si="16593">(N1567*V1567+O1567*U1567+P1567*V1570+Q1567*U1570)</f>
        <v>-1.1143412538875106</v>
      </c>
      <c r="AB1567" s="20"/>
      <c r="AC1567" s="11">
        <v>1</v>
      </c>
      <c r="AD1567" s="12">
        <v>0</v>
      </c>
      <c r="AE1567" s="13">
        <v>0</v>
      </c>
      <c r="AF1567" s="14">
        <v>0</v>
      </c>
      <c r="AG1567" s="20"/>
      <c r="AH1567" s="1">
        <f t="shared" ref="AH1567" si="16594">X1567*AC1567+Z1567*AC1570-Y1567*AD1567-AA1567*AD1570</f>
        <v>-0.20492783750073629</v>
      </c>
      <c r="AI1567" s="4">
        <f t="shared" ref="AI1567" si="16595">(X1567*AD1567+Y1567*AC1567+Z1567*AD1570+AA1567*AC1570)</f>
        <v>0</v>
      </c>
      <c r="AJ1567" s="2">
        <f t="shared" ref="AJ1567" si="16596">X1567*AE1567+Z1567*AE1570-Y1567*AF1567-AA1567*AF1570</f>
        <v>0</v>
      </c>
      <c r="AK1567" s="3">
        <f t="shared" ref="AK1567" si="16597">(X1567*AF1567+Y1567*AE1567+Z1567*AF1570+AA1567*AE1570)</f>
        <v>-1.1143412538875106</v>
      </c>
      <c r="AL1567" s="20"/>
      <c r="AM1567" s="11">
        <v>1</v>
      </c>
      <c r="AN1567" s="12">
        <v>0</v>
      </c>
      <c r="AO1567" s="13">
        <v>0</v>
      </c>
      <c r="AP1567" s="40">
        <f t="shared" ref="AP1567" si="16598">-1/($AN$4*$B1567)</f>
        <v>-0.97473867256188607</v>
      </c>
      <c r="AR1567" s="1">
        <f t="shared" ref="AR1567" si="16599">AH1567*AM1567+AJ1567*AM1570-AI1567*AN1567-AK1567*AN1570</f>
        <v>-0.20492783750073629</v>
      </c>
      <c r="AS1567" s="4">
        <f t="shared" ref="AS1567" si="16600">(AH1567*AN1567+AI1567*AM1567+AJ1567*AN1570+AK1567*AM1570)</f>
        <v>0</v>
      </c>
      <c r="AT1567" s="2">
        <f t="shared" ref="AT1567" si="16601">AH1567*AO1567+AJ1567*AO1570-AI1567*AP1567-AK1567*AP1570</f>
        <v>0</v>
      </c>
      <c r="AU1567" s="3">
        <f t="shared" ref="AU1567" si="16602">(AH1567*AP1567+AI1567*AO1567+AJ1567*AP1570+AK1567*AO1570)</f>
        <v>-0.91459016559106499</v>
      </c>
      <c r="AV1567" s="20"/>
      <c r="AW1567" s="11">
        <v>1</v>
      </c>
      <c r="AX1567" s="12">
        <v>0</v>
      </c>
      <c r="AY1567" s="13">
        <v>0</v>
      </c>
      <c r="AZ1567" s="14">
        <v>0</v>
      </c>
      <c r="BA1567" s="20"/>
      <c r="BB1567" s="1">
        <f t="shared" ref="BB1567" si="16603">AR1567*AW1567+AT1567*AW1570-AS1567*AX1567-AU1567*AX1570</f>
        <v>-0.91865292442775615</v>
      </c>
      <c r="BC1567" s="4">
        <f t="shared" ref="BC1567" si="16604">(AR1567*AX1567+AS1567*AW1567+AT1567*AX1570+AU1567*AW1570)</f>
        <v>0</v>
      </c>
      <c r="BD1567" s="2">
        <f t="shared" ref="BD1567" si="16605">AR1567*AY1567+AT1567*AY1570-AS1567*AZ1567-AU1567*AZ1570</f>
        <v>0</v>
      </c>
      <c r="BE1567" s="3">
        <f t="shared" ref="BE1567" si="16606">(AR1567*AZ1567+AS1567*AY1567+AT1567*AZ1570+AU1567*AY1570)</f>
        <v>-0.91459016559106499</v>
      </c>
      <c r="BF1567" s="20"/>
      <c r="BG1567" s="11">
        <v>1</v>
      </c>
      <c r="BH1567" s="12">
        <v>0</v>
      </c>
      <c r="BI1567" s="13">
        <v>0</v>
      </c>
      <c r="BJ1567" s="40">
        <f t="shared" ref="BJ1567" si="16607">-1/($BH$4*$B1567)</f>
        <v>-0.93795608114445639</v>
      </c>
      <c r="BK1567" s="20"/>
      <c r="BL1567" s="1">
        <f t="shared" ref="BL1567" si="16608">BB1567*BG1567+BD1567*BG1570-BC1567*BH1567-BE1567*BH1570</f>
        <v>-0.91865292442775615</v>
      </c>
      <c r="BM1567" s="4">
        <f t="shared" ref="BM1567" si="16609">(BB1567*BH1567+BC1567*BG1567+BD1567*BH1570+BE1567*BG1570)</f>
        <v>0</v>
      </c>
      <c r="BN1567" s="2">
        <f t="shared" ref="BN1567" si="16610">BB1567*BI1567+BD1567*BI1570-BC1567*BJ1567-BE1567*BJ1570</f>
        <v>0</v>
      </c>
      <c r="BO1567" s="3">
        <f t="shared" ref="BO1567" si="16611">(BB1567*BJ1567+BC1567*BI1567+BD1567*BJ1570+BE1567*BI1570)</f>
        <v>-5.2934068662912392E-2</v>
      </c>
      <c r="BP1567" s="20"/>
      <c r="BQ1567" s="11">
        <v>1</v>
      </c>
      <c r="BR1567" s="12">
        <v>0</v>
      </c>
      <c r="BS1567" s="13">
        <v>0</v>
      </c>
      <c r="BT1567" s="14">
        <v>0</v>
      </c>
      <c r="BU1567" s="20"/>
      <c r="BV1567" s="1">
        <f t="shared" ref="BV1567" si="16612">BL1567*BQ1567+BN1567*BQ1570-BM1567*BR1567-BO1567*BR1570</f>
        <v>-0.95481071730038392</v>
      </c>
      <c r="BW1567" s="4">
        <f t="shared" ref="BW1567" si="16613">(BL1567*BR1567+BM1567*BQ1567+BN1567*BR1570+BO1567*BQ1570)</f>
        <v>0</v>
      </c>
      <c r="BX1567" s="2">
        <f t="shared" ref="BX1567" si="16614">BL1567*BS1567+BN1567*BS1570-BM1567*BT1567-BO1567*BT1570</f>
        <v>0</v>
      </c>
      <c r="BY1567" s="3">
        <f t="shared" ref="BY1567" si="16615">(BL1567*BT1567+BM1567*BS1567+BN1567*BT1570+BO1567*BS1570)</f>
        <v>-5.2934068662912392E-2</v>
      </c>
      <c r="BZ1567" s="20"/>
      <c r="CA1567" s="11">
        <v>1</v>
      </c>
      <c r="CB1567" s="12">
        <v>0</v>
      </c>
      <c r="CC1567" s="13">
        <v>0</v>
      </c>
      <c r="CD1567" s="40">
        <f t="shared" ref="CD1567" si="16616">-1/($CB$4*$B1567)</f>
        <v>-0.49090211117361926</v>
      </c>
      <c r="CE1567" s="20"/>
      <c r="CF1567" s="1">
        <f t="shared" ref="CF1567" si="16617">BV1567*CA1567+BX1567*CA1570-BW1567*CB1567-BY1567*CB1570</f>
        <v>-0.95481071730038392</v>
      </c>
      <c r="CG1567" s="4">
        <f t="shared" ref="CG1567" si="16618">(BV1567*CB1567+BW1567*CA1567+BX1567*CB1570+BY1567*CA1570)</f>
        <v>0</v>
      </c>
      <c r="CH1567" s="2">
        <f t="shared" ref="CH1567" si="16619">BV1567*CC1567+BX1567*CC1570-BW1567*CD1567-BY1567*CD1570</f>
        <v>0</v>
      </c>
      <c r="CI1567" s="3">
        <f t="shared" ref="CI1567" si="16620">(BV1567*CD1567+BW1567*CC1567+BX1567*CD1570+BY1567*CC1570)</f>
        <v>0.41578452823104384</v>
      </c>
      <c r="CJ1567" s="28"/>
      <c r="CK1567" s="11">
        <v>1</v>
      </c>
      <c r="CL1567" s="12">
        <v>0</v>
      </c>
      <c r="CM1567" s="13">
        <v>0</v>
      </c>
      <c r="CN1567" s="14">
        <v>0</v>
      </c>
      <c r="CP1567" s="1">
        <f t="shared" ref="CP1567" si="16621">CF1567*CK1567+CH1567*CK1570-CG1567*CL1567-CI1567*CL1570</f>
        <v>-0.95481071730038392</v>
      </c>
      <c r="CQ1567" s="4">
        <f t="shared" ref="CQ1567" si="16622">(CF1567*CL1567+CG1567*CK1567+CH1567*CL1570+CI1567*CK1570)</f>
        <v>0.41578452823104384</v>
      </c>
      <c r="CR1567" s="2">
        <f t="shared" ref="CR1567" si="16623">CF1567*CM1567+CH1567*CM1570-CG1567*CN1567-CI1567*CN1570</f>
        <v>0</v>
      </c>
      <c r="CS1567" s="3">
        <f t="shared" ref="CS1567" si="16624">(CF1567*CN1567+CG1567*CM1567+CH1567*CN1570+CI1567*CM1570)</f>
        <v>0.41578452823104384</v>
      </c>
      <c r="CU1567" s="29">
        <f t="shared" ref="CU1567" si="16625">20*LOG(((1+$CL$4)/$CL$4)/((CP1567+CP1570)^2+(CQ1567+CQ1570)^2)^0.5)</f>
        <v>-4.4656051119424701E-2</v>
      </c>
      <c r="CW1567" s="51">
        <f t="shared" ref="CW1567" si="16626">((CP1567^2+CQ1567^2)^0.5)/((CP1570^2+CQ1570^2)^0.5)</f>
        <v>1.0646623251028666</v>
      </c>
    </row>
    <row r="1568" spans="1:101" ht="18" customHeight="1" thickBot="1">
      <c r="D1568" s="11"/>
      <c r="E1568" s="13"/>
      <c r="F1568" s="13"/>
      <c r="G1568" s="15"/>
      <c r="H1568" s="10"/>
      <c r="I1568" s="11"/>
      <c r="J1568" s="13"/>
      <c r="K1568" s="13"/>
      <c r="L1568" s="15"/>
      <c r="N1568" s="5"/>
      <c r="Q1568" s="6"/>
      <c r="S1568" s="11"/>
      <c r="T1568" s="13"/>
      <c r="U1568" s="13"/>
      <c r="V1568" s="15"/>
      <c r="W1568" s="20"/>
      <c r="X1568" s="5"/>
      <c r="AA1568" s="6"/>
      <c r="AB1568" s="20"/>
      <c r="AC1568" s="11"/>
      <c r="AD1568" s="13"/>
      <c r="AE1568" s="13"/>
      <c r="AF1568" s="15"/>
      <c r="AG1568" s="20"/>
      <c r="AH1568" s="5"/>
      <c r="AK1568" s="6"/>
      <c r="AL1568" s="20"/>
      <c r="AM1568" s="11"/>
      <c r="AN1568" s="13"/>
      <c r="AO1568" s="13"/>
      <c r="AP1568" s="15"/>
      <c r="AR1568" s="5"/>
      <c r="AU1568" s="6"/>
      <c r="AW1568" s="11"/>
      <c r="AX1568" s="13"/>
      <c r="AY1568" s="13"/>
      <c r="AZ1568" s="15"/>
      <c r="BA1568" s="20"/>
      <c r="BB1568" s="5"/>
      <c r="BE1568" s="6"/>
      <c r="BG1568" s="11"/>
      <c r="BH1568" s="13"/>
      <c r="BI1568" s="13"/>
      <c r="BJ1568" s="15"/>
      <c r="BL1568" s="5"/>
      <c r="BO1568" s="6"/>
      <c r="BQ1568" s="11"/>
      <c r="BR1568" s="13"/>
      <c r="BS1568" s="13"/>
      <c r="BT1568" s="15"/>
      <c r="BU1568" s="20"/>
      <c r="BV1568" s="5"/>
      <c r="BY1568" s="6"/>
      <c r="CA1568" s="11"/>
      <c r="CB1568" s="13"/>
      <c r="CC1568" s="13"/>
      <c r="CD1568" s="15"/>
      <c r="CF1568" s="5"/>
      <c r="CI1568" s="6"/>
      <c r="CK1568" s="11"/>
      <c r="CL1568" s="13"/>
      <c r="CM1568" s="13"/>
      <c r="CN1568" s="15"/>
      <c r="CP1568" s="5"/>
      <c r="CS1568" s="6"/>
      <c r="CW1568" s="52"/>
    </row>
    <row r="1569" spans="1:101" ht="18" customHeight="1" thickBot="1">
      <c r="D1569" s="11" t="s">
        <v>6</v>
      </c>
      <c r="E1569" s="13"/>
      <c r="F1569" s="13" t="s">
        <v>7</v>
      </c>
      <c r="G1569" s="15"/>
      <c r="H1569" s="10"/>
      <c r="I1569" s="11" t="s">
        <v>8</v>
      </c>
      <c r="J1569" s="13"/>
      <c r="K1569" s="13" t="s">
        <v>9</v>
      </c>
      <c r="L1569" s="15"/>
      <c r="N1569" s="251" t="s">
        <v>26</v>
      </c>
      <c r="O1569" s="252"/>
      <c r="P1569" s="253" t="s">
        <v>27</v>
      </c>
      <c r="Q1569" s="254"/>
      <c r="S1569" s="11" t="s">
        <v>13</v>
      </c>
      <c r="T1569" s="13"/>
      <c r="U1569" s="13" t="s">
        <v>14</v>
      </c>
      <c r="V1569" s="15"/>
      <c r="W1569" s="20"/>
      <c r="X1569" s="251" t="s">
        <v>26</v>
      </c>
      <c r="Y1569" s="252"/>
      <c r="Z1569" s="253" t="s">
        <v>27</v>
      </c>
      <c r="AA1569" s="254"/>
      <c r="AB1569" s="20"/>
      <c r="AC1569" s="11" t="s">
        <v>8</v>
      </c>
      <c r="AD1569" s="13"/>
      <c r="AE1569" s="13" t="s">
        <v>9</v>
      </c>
      <c r="AF1569" s="15"/>
      <c r="AG1569" s="20"/>
      <c r="AH1569" s="251" t="s">
        <v>26</v>
      </c>
      <c r="AI1569" s="252"/>
      <c r="AJ1569" s="253" t="s">
        <v>27</v>
      </c>
      <c r="AK1569" s="254"/>
      <c r="AL1569" s="20"/>
      <c r="AM1569" s="11" t="s">
        <v>13</v>
      </c>
      <c r="AN1569" s="13"/>
      <c r="AO1569" s="13" t="s">
        <v>14</v>
      </c>
      <c r="AP1569" s="15"/>
      <c r="AR1569" s="251" t="s">
        <v>26</v>
      </c>
      <c r="AS1569" s="252"/>
      <c r="AT1569" s="253" t="s">
        <v>27</v>
      </c>
      <c r="AU1569" s="254"/>
      <c r="AV1569" s="36"/>
      <c r="AW1569" s="11" t="s">
        <v>8</v>
      </c>
      <c r="AX1569" s="13"/>
      <c r="AY1569" s="13" t="s">
        <v>9</v>
      </c>
      <c r="AZ1569" s="15"/>
      <c r="BA1569" s="20"/>
      <c r="BB1569" s="251" t="s">
        <v>26</v>
      </c>
      <c r="BC1569" s="252"/>
      <c r="BD1569" s="253" t="s">
        <v>27</v>
      </c>
      <c r="BE1569" s="254"/>
      <c r="BF1569" s="36"/>
      <c r="BG1569" s="11" t="s">
        <v>13</v>
      </c>
      <c r="BH1569" s="13"/>
      <c r="BI1569" s="13" t="s">
        <v>14</v>
      </c>
      <c r="BJ1569" s="15"/>
      <c r="BK1569" s="36"/>
      <c r="BL1569" s="251" t="s">
        <v>26</v>
      </c>
      <c r="BM1569" s="252"/>
      <c r="BN1569" s="253" t="s">
        <v>27</v>
      </c>
      <c r="BO1569" s="254"/>
      <c r="BP1569" s="36"/>
      <c r="BQ1569" s="11" t="s">
        <v>8</v>
      </c>
      <c r="BR1569" s="13"/>
      <c r="BS1569" s="13" t="s">
        <v>9</v>
      </c>
      <c r="BT1569" s="15"/>
      <c r="BU1569" s="20"/>
      <c r="BV1569" s="251" t="s">
        <v>26</v>
      </c>
      <c r="BW1569" s="252"/>
      <c r="BX1569" s="253" t="s">
        <v>27</v>
      </c>
      <c r="BY1569" s="254"/>
      <c r="BZ1569" s="36"/>
      <c r="CA1569" s="11" t="s">
        <v>13</v>
      </c>
      <c r="CB1569" s="13"/>
      <c r="CC1569" s="13" t="s">
        <v>14</v>
      </c>
      <c r="CD1569" s="15"/>
      <c r="CE1569" s="36"/>
      <c r="CF1569" s="251" t="s">
        <v>26</v>
      </c>
      <c r="CG1569" s="252"/>
      <c r="CH1569" s="253" t="s">
        <v>27</v>
      </c>
      <c r="CI1569" s="254"/>
      <c r="CK1569" s="11" t="s">
        <v>28</v>
      </c>
      <c r="CL1569" s="13"/>
      <c r="CM1569" s="13" t="s">
        <v>29</v>
      </c>
      <c r="CN1569" s="15"/>
      <c r="CP1569" s="251" t="s">
        <v>26</v>
      </c>
      <c r="CQ1569" s="252"/>
      <c r="CR1569" s="253" t="s">
        <v>27</v>
      </c>
      <c r="CS1569" s="254"/>
      <c r="CU1569" s="38" t="s">
        <v>37</v>
      </c>
      <c r="CW1569" s="53" t="s">
        <v>45</v>
      </c>
    </row>
    <row r="1570" spans="1:101" ht="18" customHeight="1" thickTop="1" thickBot="1">
      <c r="D1570" s="16">
        <v>0</v>
      </c>
      <c r="E1570" s="17">
        <v>0</v>
      </c>
      <c r="F1570" s="18">
        <v>1</v>
      </c>
      <c r="G1570" s="19">
        <v>0</v>
      </c>
      <c r="H1570" s="10"/>
      <c r="I1570" s="16">
        <v>0</v>
      </c>
      <c r="J1570" s="17">
        <f t="shared" ref="J1570" si="16627">-1/($J$4*$B1567)</f>
        <v>-0.68307224035399527</v>
      </c>
      <c r="K1570" s="18">
        <v>1</v>
      </c>
      <c r="L1570" s="19">
        <v>0</v>
      </c>
      <c r="N1570" s="1">
        <f t="shared" ref="N1570" si="16628">D1570*I1567+F1570*I1570-E1570*J1567-G1570*J1570</f>
        <v>0</v>
      </c>
      <c r="O1570" s="4">
        <f t="shared" ref="O1570" si="16629">(D1570*J1567+E1570*I1567+F1570*J1570+G1570*I1570)</f>
        <v>-0.68307224035399527</v>
      </c>
      <c r="P1570" s="2">
        <f t="shared" ref="P1570" si="16630">D1570*K1567+F1570*K1570-E1570*L1567-G1570*L1570</f>
        <v>1</v>
      </c>
      <c r="Q1570" s="3">
        <f t="shared" ref="Q1570" si="16631">(D1570*L1567+E1570*K1567+F1570*L1570+G1570*K1570)</f>
        <v>0</v>
      </c>
      <c r="S1570" s="16">
        <v>0</v>
      </c>
      <c r="T1570" s="17">
        <v>0</v>
      </c>
      <c r="U1570" s="18">
        <v>1</v>
      </c>
      <c r="V1570" s="19">
        <v>0</v>
      </c>
      <c r="W1570" s="20"/>
      <c r="X1570" s="1">
        <f t="shared" ref="X1570" si="16632">N1570*S1567+P1570*S1570-O1570*T1567-Q1570*T1570</f>
        <v>0</v>
      </c>
      <c r="Y1570" s="4">
        <f t="shared" ref="Y1570" si="16633">(N1570*T1567+O1570*S1567+P1570*T1570+Q1570*S1570)</f>
        <v>-0.68307224035399527</v>
      </c>
      <c r="Z1570" s="2">
        <f t="shared" ref="Z1570" si="16634">N1570*U1567+P1570*U1570-O1570*V1567-Q1570*V1570</f>
        <v>0.35930823829900238</v>
      </c>
      <c r="AA1570" s="3">
        <f t="shared" ref="AA1570" si="16635">(N1570*V1567+O1570*U1567+P1570*V1570+Q1570*U1570)</f>
        <v>0</v>
      </c>
      <c r="AB1570" s="20"/>
      <c r="AC1570" s="16">
        <v>0</v>
      </c>
      <c r="AD1570" s="17">
        <f t="shared" ref="AD1570" si="16636">-1/($AD$4*$B1567)</f>
        <v>-0.78037695328351397</v>
      </c>
      <c r="AE1570" s="18">
        <v>1</v>
      </c>
      <c r="AF1570" s="19">
        <v>0</v>
      </c>
      <c r="AG1570" s="20"/>
      <c r="AH1570" s="1">
        <f t="shared" ref="AH1570" si="16637">X1570*AC1567+Z1570*AC1570-Y1570*AD1567-AA1570*AD1570</f>
        <v>0</v>
      </c>
      <c r="AI1570" s="4">
        <f t="shared" ref="AI1570" si="16638">(X1570*AD1567+Y1570*AC1567+Z1570*AD1570+AA1570*AC1570)</f>
        <v>-0.96346810864743748</v>
      </c>
      <c r="AJ1570" s="2">
        <f t="shared" ref="AJ1570" si="16639">X1570*AE1567+Z1570*AE1570-Y1570*AF1567-AA1570*AF1570</f>
        <v>0.35930823829900238</v>
      </c>
      <c r="AK1570" s="3">
        <f t="shared" ref="AK1570" si="16640">(X1570*AF1567+Y1570*AE1567+Z1570*AF1570+AA1570*AE1570)</f>
        <v>0</v>
      </c>
      <c r="AL1570" s="20"/>
      <c r="AM1570" s="16">
        <v>0</v>
      </c>
      <c r="AN1570" s="17">
        <v>0</v>
      </c>
      <c r="AO1570" s="18">
        <v>1</v>
      </c>
      <c r="AP1570" s="19">
        <v>0</v>
      </c>
      <c r="AR1570" s="1">
        <f t="shared" ref="AR1570" si="16641">AH1570*AM1567+AJ1570*AM1570-AI1570*AN1567-AK1570*AN1570</f>
        <v>0</v>
      </c>
      <c r="AS1570" s="4">
        <f t="shared" ref="AS1570" si="16642">(AH1570*AN1567+AI1570*AM1567+AJ1570*AN1570+AK1570*AM1570)</f>
        <v>-0.96346810864743748</v>
      </c>
      <c r="AT1570" s="2">
        <f t="shared" ref="AT1570" si="16643">AH1570*AO1567+AJ1570*AO1570-AI1570*AP1567-AK1570*AP1570</f>
        <v>-0.57982138697971186</v>
      </c>
      <c r="AU1570" s="3">
        <f t="shared" ref="AU1570" si="16644">(AH1570*AP1567+AI1570*AO1567+AJ1570*AP1570+AK1570*AO1570)</f>
        <v>0</v>
      </c>
      <c r="AV1570" s="20"/>
      <c r="AW1570" s="16">
        <v>0</v>
      </c>
      <c r="AX1570" s="17">
        <f t="shared" ref="AX1570" si="16645">-1/($AX$4*$B1567)</f>
        <v>-0.78037695328351397</v>
      </c>
      <c r="AY1570" s="18">
        <v>1</v>
      </c>
      <c r="AZ1570" s="19">
        <v>0</v>
      </c>
      <c r="BA1570" s="20"/>
      <c r="BB1570" s="1">
        <f t="shared" ref="BB1570" si="16646">AR1570*AW1567+AT1570*AW1570-AS1570*AX1567-AU1570*AX1570</f>
        <v>0</v>
      </c>
      <c r="BC1570" s="4">
        <f t="shared" ref="BC1570" si="16647">(AR1570*AX1567+AS1570*AW1567+AT1570*AX1570+AU1570*AW1570)</f>
        <v>-0.51098886122758858</v>
      </c>
      <c r="BD1570" s="2">
        <f t="shared" ref="BD1570" si="16648">AR1570*AY1567+AT1570*AY1570-AS1570*AZ1567-AU1570*AZ1570</f>
        <v>-0.57982138697971186</v>
      </c>
      <c r="BE1570" s="3">
        <f t="shared" ref="BE1570" si="16649">(AR1570*AZ1567+AS1570*AY1567+AT1570*AZ1570+AU1570*AY1570)</f>
        <v>0</v>
      </c>
      <c r="BF1570" s="20"/>
      <c r="BG1570" s="16">
        <v>0</v>
      </c>
      <c r="BH1570" s="17">
        <v>0</v>
      </c>
      <c r="BI1570" s="18">
        <v>1</v>
      </c>
      <c r="BJ1570" s="19">
        <v>0</v>
      </c>
      <c r="BK1570" s="20"/>
      <c r="BL1570" s="1">
        <f t="shared" ref="BL1570" si="16650">BB1570*BG1567+BD1570*BG1570-BC1570*BH1567-BE1570*BH1570</f>
        <v>0</v>
      </c>
      <c r="BM1570" s="4">
        <f t="shared" ref="BM1570" si="16651">(BB1570*BH1567+BC1570*BG1567+BD1570*BH1570+BE1570*BG1570)</f>
        <v>-0.51098886122758858</v>
      </c>
      <c r="BN1570" s="2">
        <f t="shared" ref="BN1570" si="16652">BB1570*BI1567+BD1570*BI1570-BC1570*BJ1567-BE1570*BJ1570</f>
        <v>-1.0591064967652093</v>
      </c>
      <c r="BO1570" s="3">
        <f t="shared" ref="BO1570" si="16653">(BB1570*BJ1567+BC1570*BI1567+BD1570*BJ1570+BE1570*BI1570)</f>
        <v>0</v>
      </c>
      <c r="BP1570" s="20"/>
      <c r="BQ1570" s="16">
        <v>0</v>
      </c>
      <c r="BR1570" s="17">
        <f t="shared" ref="BR1570" si="16654">-1/($BR$4*$B1567)</f>
        <v>-0.68307224035399527</v>
      </c>
      <c r="BS1570" s="18">
        <v>1</v>
      </c>
      <c r="BT1570" s="19">
        <v>0</v>
      </c>
      <c r="BU1570" s="20"/>
      <c r="BV1570" s="1">
        <f t="shared" ref="BV1570" si="16655">BL1570*BQ1567+BN1570*BQ1570-BM1570*BR1567-BO1570*BR1570</f>
        <v>0</v>
      </c>
      <c r="BW1570" s="4">
        <f t="shared" ref="BW1570" si="16656">(BL1570*BR1567+BM1570*BQ1567+BN1570*BR1570+BO1570*BQ1570)</f>
        <v>0.2124573862912944</v>
      </c>
      <c r="BX1570" s="2">
        <f t="shared" ref="BX1570" si="16657">BL1570*BS1567+BN1570*BS1570-BM1570*BT1567-BO1570*BT1570</f>
        <v>-1.0591064967652093</v>
      </c>
      <c r="BY1570" s="3">
        <f t="shared" ref="BY1570" si="16658">(BL1570*BT1567+BM1570*BS1567+BN1570*BT1570+BO1570*BS1570)</f>
        <v>0</v>
      </c>
      <c r="BZ1570" s="20"/>
      <c r="CA1570" s="16">
        <v>0</v>
      </c>
      <c r="CB1570" s="17">
        <v>0</v>
      </c>
      <c r="CC1570" s="18">
        <v>1</v>
      </c>
      <c r="CD1570" s="19">
        <v>0</v>
      </c>
      <c r="CE1570" s="20"/>
      <c r="CF1570" s="1">
        <f t="shared" ref="CF1570" si="16659">BV1570*CA1567+BX1570*CA1570-BW1570*CB1567-BY1570*CB1570</f>
        <v>0</v>
      </c>
      <c r="CG1570" s="4">
        <f t="shared" ref="CG1570" si="16660">(BV1570*CB1567+BW1570*CA1567+BX1570*CB1570+BY1570*CA1570)</f>
        <v>0.2124573862912944</v>
      </c>
      <c r="CH1570" s="2">
        <f t="shared" ref="CH1570" si="16661">BV1570*CC1567+BX1570*CC1570-BW1570*CD1567-BY1570*CD1570</f>
        <v>-0.95481071730038369</v>
      </c>
      <c r="CI1570" s="3">
        <f t="shared" ref="CI1570" si="16662">(BV1570*CD1567+BW1570*CC1567+BX1570*CD1570+BY1570*CC1570)</f>
        <v>0</v>
      </c>
      <c r="CK1570" s="16">
        <f t="shared" ref="CK1570" si="16663">1/$CL$4</f>
        <v>1</v>
      </c>
      <c r="CL1570" s="17">
        <v>0</v>
      </c>
      <c r="CM1570" s="18">
        <v>1</v>
      </c>
      <c r="CN1570" s="19">
        <v>0</v>
      </c>
      <c r="CP1570" s="1">
        <f t="shared" ref="CP1570" si="16664">CF1570*CK1567+CH1570*CK1570-CG1570*CL1567-CI1570*CL1570</f>
        <v>-0.95481071730038369</v>
      </c>
      <c r="CQ1570" s="4">
        <f t="shared" ref="CQ1570" si="16665">(CF1570*CL1567+CG1570*CK1567+CH1570*CL1570+CI1570*CK1570)</f>
        <v>0.2124573862912944</v>
      </c>
      <c r="CR1570" s="2">
        <f t="shared" ref="CR1570" si="16666">CF1570*CM1567+CH1570*CM1570-CG1570*CN1567-CI1570*CN1570</f>
        <v>-0.95481071730038369</v>
      </c>
      <c r="CS1570" s="3">
        <f t="shared" ref="CS1570" si="16667">(CF1570*CN1567+CG1570*CM1567+CH1570*CN1570+CI1570*CM1570)</f>
        <v>0</v>
      </c>
      <c r="CU1570" s="39">
        <f t="shared" ref="CU1570" si="16668">(180/PI())*ATAN(-1*(CQ1567/CP1567))</f>
        <v>23.531332713771839</v>
      </c>
      <c r="CW1570" s="54">
        <f t="shared" ref="CW1570" si="16669">20*LOG(((1-(10^(CU1567/20)^2)*(1-((1-CW1567)/(1+CW1567))^2))^0.5))</f>
        <v>-19.507597668783024</v>
      </c>
    </row>
    <row r="1571" spans="1:101" ht="18" customHeight="1">
      <c r="E1571" s="20"/>
      <c r="F1571" s="20"/>
      <c r="G1571" s="20"/>
      <c r="H1571" s="20"/>
      <c r="I1571" s="20"/>
      <c r="J1571" s="20"/>
      <c r="K1571" s="20"/>
      <c r="L1571" s="20"/>
      <c r="M1571" s="20"/>
      <c r="N1571" s="20"/>
      <c r="O1571" s="20"/>
      <c r="P1571" s="20"/>
      <c r="Q1571" s="20"/>
      <c r="R1571" s="20"/>
      <c r="S1571" s="20"/>
      <c r="T1571" s="20"/>
      <c r="U1571" s="20"/>
      <c r="V1571" s="20"/>
      <c r="W1571" s="20"/>
      <c r="X1571" s="20"/>
      <c r="Y1571" s="20"/>
      <c r="Z1571" s="20"/>
      <c r="AA1571" s="20"/>
      <c r="AB1571" s="30"/>
      <c r="AC1571" s="20"/>
      <c r="AD1571" s="20"/>
      <c r="AE1571" s="20"/>
      <c r="AF1571" s="20"/>
      <c r="AG1571" s="20"/>
      <c r="AH1571" s="20"/>
      <c r="AI1571" s="20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  <c r="BA1571" s="20"/>
      <c r="BB1571" s="20"/>
      <c r="BC1571" s="20"/>
      <c r="BD1571" s="20"/>
      <c r="BE1571" s="20"/>
      <c r="BF1571" s="20"/>
      <c r="BG1571" s="20"/>
      <c r="BH1571" s="20"/>
      <c r="BI1571" s="20"/>
      <c r="BJ1571" s="20"/>
      <c r="BK1571" s="20"/>
      <c r="BL1571" s="20"/>
      <c r="BM1571" s="20"/>
      <c r="BN1571" s="20"/>
      <c r="BO1571" s="20"/>
      <c r="BP1571" s="20"/>
      <c r="BQ1571" s="20"/>
      <c r="BR1571" s="20"/>
      <c r="BS1571" s="20"/>
      <c r="BT1571" s="20"/>
      <c r="BU1571" s="20"/>
      <c r="BV1571" s="20"/>
      <c r="BW1571" s="20"/>
      <c r="BX1571" s="20"/>
      <c r="BY1571" s="20"/>
      <c r="BZ1571" s="20"/>
      <c r="CA1571" s="20"/>
      <c r="CB1571" s="20"/>
      <c r="CC1571" s="20"/>
      <c r="CD1571" s="20"/>
      <c r="CE1571" s="20"/>
      <c r="CF1571" s="20"/>
      <c r="CG1571" s="20"/>
      <c r="CH1571" s="20"/>
      <c r="CI1571" s="20"/>
      <c r="CJ1571" s="20"/>
      <c r="CK1571" s="20"/>
      <c r="CL1571" s="20"/>
    </row>
    <row r="1572" spans="1:101" ht="18" customHeight="1"/>
    <row r="1573" spans="1:101" ht="18" customHeight="1" thickBot="1">
      <c r="A1573" s="23"/>
      <c r="B1573" s="23"/>
      <c r="C1573" s="23"/>
      <c r="D1573" s="20" t="s">
        <v>15</v>
      </c>
      <c r="E1573" s="20"/>
      <c r="F1573" s="20"/>
      <c r="G1573" s="20"/>
      <c r="H1573" s="20"/>
      <c r="I1573" s="20" t="s">
        <v>16</v>
      </c>
      <c r="J1573" s="20"/>
      <c r="K1573" s="20"/>
      <c r="L1573" s="20"/>
      <c r="M1573" s="23"/>
      <c r="N1573" s="23"/>
      <c r="O1573" s="24" t="s">
        <v>17</v>
      </c>
      <c r="P1573" s="23"/>
      <c r="Q1573" s="23"/>
      <c r="R1573" s="23"/>
      <c r="S1573" s="20"/>
      <c r="T1573" s="20" t="s">
        <v>18</v>
      </c>
      <c r="U1573" s="23"/>
      <c r="V1573" s="23"/>
      <c r="W1573" s="23"/>
      <c r="X1573" s="23"/>
      <c r="Y1573" s="24" t="s">
        <v>19</v>
      </c>
      <c r="Z1573" s="23"/>
      <c r="AA1573" s="23"/>
      <c r="AB1573" s="23"/>
      <c r="AC1573" s="24" t="s">
        <v>20</v>
      </c>
      <c r="AD1573" s="20"/>
      <c r="AE1573" s="20"/>
      <c r="AF1573" s="20"/>
      <c r="AG1573" s="20"/>
      <c r="AH1573" s="23"/>
      <c r="AI1573" s="24" t="s">
        <v>21</v>
      </c>
      <c r="AJ1573" s="23"/>
      <c r="AK1573" s="23"/>
      <c r="AL1573" s="20"/>
      <c r="AM1573" s="24" t="s">
        <v>31</v>
      </c>
      <c r="AN1573" s="20"/>
      <c r="AO1573" s="23"/>
      <c r="AP1573" s="23"/>
      <c r="AQ1573" s="23"/>
      <c r="AR1573" s="23"/>
      <c r="AS1573" s="24" t="s">
        <v>91</v>
      </c>
      <c r="AT1573" s="23"/>
      <c r="AU1573" s="23"/>
      <c r="AV1573" s="23"/>
      <c r="AW1573" s="24" t="s">
        <v>32</v>
      </c>
      <c r="AX1573" s="20"/>
      <c r="AY1573" s="20"/>
      <c r="AZ1573" s="20"/>
      <c r="BA1573" s="20"/>
      <c r="BB1573" s="23"/>
      <c r="BC1573" s="24" t="s">
        <v>22</v>
      </c>
      <c r="BD1573" s="23"/>
      <c r="BE1573" s="23"/>
      <c r="BF1573" s="23"/>
      <c r="BG1573" s="24" t="s">
        <v>33</v>
      </c>
      <c r="BH1573" s="20"/>
      <c r="BI1573" s="23"/>
      <c r="BJ1573" s="23"/>
      <c r="BK1573" s="23"/>
      <c r="BL1573" s="23"/>
      <c r="BM1573" s="24" t="s">
        <v>34</v>
      </c>
      <c r="BN1573" s="23"/>
      <c r="BO1573" s="23"/>
      <c r="BP1573" s="23"/>
      <c r="BQ1573" s="24" t="s">
        <v>89</v>
      </c>
      <c r="BR1573" s="20"/>
      <c r="BS1573" s="20"/>
      <c r="BT1573" s="20"/>
      <c r="BU1573" s="20"/>
      <c r="BV1573" s="23"/>
      <c r="BW1573" s="24" t="s">
        <v>35</v>
      </c>
      <c r="BX1573" s="23"/>
      <c r="BY1573" s="23"/>
      <c r="BZ1573" s="23"/>
      <c r="CA1573" s="24" t="s">
        <v>90</v>
      </c>
      <c r="CB1573" s="20"/>
      <c r="CC1573" s="23"/>
      <c r="CD1573" s="23"/>
      <c r="CE1573" s="23"/>
      <c r="CF1573" s="23"/>
      <c r="CG1573" s="24" t="s">
        <v>92</v>
      </c>
      <c r="CH1573" s="23"/>
      <c r="CI1573" s="23"/>
      <c r="CJ1573" s="23"/>
      <c r="CK1573" s="24" t="s">
        <v>36</v>
      </c>
      <c r="CL1573" s="24"/>
      <c r="CM1573" s="23"/>
      <c r="CN1573" s="23"/>
      <c r="CO1573" s="23"/>
      <c r="CP1573" s="23"/>
      <c r="CQ1573" s="24" t="s">
        <v>93</v>
      </c>
      <c r="CR1573" s="23"/>
      <c r="CS1573" s="23"/>
    </row>
    <row r="1574" spans="1:101" ht="18" customHeight="1" thickBot="1">
      <c r="A1574" s="23"/>
      <c r="B1574" s="33"/>
      <c r="C1574" s="23"/>
      <c r="D1574" s="7" t="s">
        <v>2</v>
      </c>
      <c r="E1574" s="8"/>
      <c r="F1574" s="8" t="s">
        <v>3</v>
      </c>
      <c r="G1574" s="9"/>
      <c r="H1574" s="10"/>
      <c r="I1574" s="7" t="s">
        <v>4</v>
      </c>
      <c r="J1574" s="8"/>
      <c r="K1574" s="8" t="s">
        <v>5</v>
      </c>
      <c r="L1574" s="9"/>
      <c r="M1574" s="23"/>
      <c r="N1574" s="251" t="s">
        <v>79</v>
      </c>
      <c r="O1574" s="252"/>
      <c r="P1574" s="253" t="s">
        <v>80</v>
      </c>
      <c r="Q1574" s="254"/>
      <c r="R1574" s="23"/>
      <c r="S1574" s="7" t="s">
        <v>11</v>
      </c>
      <c r="T1574" s="8"/>
      <c r="U1574" s="8" t="s">
        <v>12</v>
      </c>
      <c r="V1574" s="9"/>
      <c r="W1574" s="20"/>
      <c r="X1574" s="251" t="s">
        <v>79</v>
      </c>
      <c r="Y1574" s="252"/>
      <c r="Z1574" s="253" t="s">
        <v>80</v>
      </c>
      <c r="AA1574" s="254"/>
      <c r="AB1574" s="20"/>
      <c r="AC1574" s="7" t="s">
        <v>4</v>
      </c>
      <c r="AD1574" s="8"/>
      <c r="AE1574" s="8" t="s">
        <v>5</v>
      </c>
      <c r="AF1574" s="9"/>
      <c r="AG1574" s="20"/>
      <c r="AH1574" s="251" t="s">
        <v>0</v>
      </c>
      <c r="AI1574" s="252"/>
      <c r="AJ1574" s="253" t="s">
        <v>1</v>
      </c>
      <c r="AK1574" s="254"/>
      <c r="AL1574" s="20"/>
      <c r="AM1574" s="7" t="s">
        <v>11</v>
      </c>
      <c r="AN1574" s="8"/>
      <c r="AO1574" s="8" t="s">
        <v>12</v>
      </c>
      <c r="AP1574" s="9"/>
      <c r="AQ1574" s="23"/>
      <c r="AR1574" s="251" t="s">
        <v>0</v>
      </c>
      <c r="AS1574" s="252"/>
      <c r="AT1574" s="253" t="s">
        <v>1</v>
      </c>
      <c r="AU1574" s="254"/>
      <c r="AV1574" s="36"/>
      <c r="AW1574" s="7" t="s">
        <v>4</v>
      </c>
      <c r="AX1574" s="8"/>
      <c r="AY1574" s="8" t="s">
        <v>5</v>
      </c>
      <c r="AZ1574" s="9"/>
      <c r="BA1574" s="20"/>
      <c r="BB1574" s="251" t="s">
        <v>0</v>
      </c>
      <c r="BC1574" s="252"/>
      <c r="BD1574" s="253" t="s">
        <v>1</v>
      </c>
      <c r="BE1574" s="254"/>
      <c r="BF1574" s="36"/>
      <c r="BG1574" s="7" t="s">
        <v>11</v>
      </c>
      <c r="BH1574" s="8"/>
      <c r="BI1574" s="8" t="s">
        <v>12</v>
      </c>
      <c r="BJ1574" s="9"/>
      <c r="BK1574" s="36"/>
      <c r="BL1574" s="251" t="s">
        <v>0</v>
      </c>
      <c r="BM1574" s="252"/>
      <c r="BN1574" s="253" t="s">
        <v>1</v>
      </c>
      <c r="BO1574" s="254"/>
      <c r="BP1574" s="36"/>
      <c r="BQ1574" s="7" t="s">
        <v>4</v>
      </c>
      <c r="BR1574" s="8"/>
      <c r="BS1574" s="8" t="s">
        <v>5</v>
      </c>
      <c r="BT1574" s="9"/>
      <c r="BU1574" s="20"/>
      <c r="BV1574" s="251" t="s">
        <v>0</v>
      </c>
      <c r="BW1574" s="252"/>
      <c r="BX1574" s="253" t="s">
        <v>1</v>
      </c>
      <c r="BY1574" s="254"/>
      <c r="BZ1574" s="36"/>
      <c r="CA1574" s="7" t="s">
        <v>11</v>
      </c>
      <c r="CB1574" s="8"/>
      <c r="CC1574" s="8" t="s">
        <v>12</v>
      </c>
      <c r="CD1574" s="9"/>
      <c r="CE1574" s="36"/>
      <c r="CF1574" s="251" t="s">
        <v>0</v>
      </c>
      <c r="CG1574" s="252"/>
      <c r="CH1574" s="253" t="s">
        <v>1</v>
      </c>
      <c r="CI1574" s="254"/>
      <c r="CJ1574" s="23"/>
      <c r="CK1574" s="7" t="s">
        <v>23</v>
      </c>
      <c r="CL1574" s="8"/>
      <c r="CM1574" s="8" t="s">
        <v>24</v>
      </c>
      <c r="CN1574" s="9"/>
      <c r="CO1574" s="23"/>
      <c r="CP1574" s="251" t="s">
        <v>0</v>
      </c>
      <c r="CQ1574" s="252"/>
      <c r="CR1574" s="253" t="s">
        <v>1</v>
      </c>
      <c r="CS1574" s="254"/>
      <c r="CU1574" s="26" t="s">
        <v>25</v>
      </c>
      <c r="CW1574" s="50" t="s">
        <v>44</v>
      </c>
    </row>
    <row r="1575" spans="1:101" ht="18" customHeight="1" thickTop="1" thickBot="1">
      <c r="B1575" s="34">
        <v>2.16</v>
      </c>
      <c r="D1575" s="11">
        <v>1</v>
      </c>
      <c r="E1575" s="12">
        <v>0</v>
      </c>
      <c r="F1575" s="13">
        <v>0</v>
      </c>
      <c r="G1575" s="40">
        <f t="shared" ref="G1575" si="16670">-1/($E$4*$B1575)</f>
        <v>-0.48635672125534507</v>
      </c>
      <c r="H1575" s="10"/>
      <c r="I1575" s="11">
        <v>1</v>
      </c>
      <c r="J1575" s="12">
        <v>0</v>
      </c>
      <c r="K1575" s="13">
        <v>0</v>
      </c>
      <c r="L1575" s="14">
        <v>0</v>
      </c>
      <c r="N1575" s="1">
        <f t="shared" ref="N1575" si="16671">D1575*I1575+F1575*I1578-E1575*J1575-G1575*J1578</f>
        <v>0.67085930605273147</v>
      </c>
      <c r="O1575" s="4">
        <f t="shared" ref="O1575" si="16672">(D1575*J1575+E1575*I1575+F1575*J1578+G1575*I1578)</f>
        <v>0</v>
      </c>
      <c r="P1575" s="2">
        <f t="shared" ref="P1575" si="16673">D1575*K1575+F1575*K1578-E1575*L1575-G1575*L1578</f>
        <v>0</v>
      </c>
      <c r="Q1575" s="3">
        <f t="shared" ref="Q1575" si="16674">(D1575*L1575+E1575*K1575+F1575*L1578+G1575*K1578)</f>
        <v>-0.48635672125534507</v>
      </c>
      <c r="S1575" s="11">
        <v>1</v>
      </c>
      <c r="T1575" s="12">
        <v>0</v>
      </c>
      <c r="U1575" s="13">
        <v>0</v>
      </c>
      <c r="V1575" s="40">
        <f t="shared" ref="V1575" si="16675">-1/($T$4*$B1575)</f>
        <v>-0.92927130261534119</v>
      </c>
      <c r="W1575" s="20"/>
      <c r="X1575" s="1">
        <f t="shared" ref="X1575" si="16676">N1575*S1575+P1575*S1578-O1575*T1575-Q1575*T1578</f>
        <v>0.67085930605273147</v>
      </c>
      <c r="Y1575" s="4">
        <f t="shared" ref="Y1575" si="16677">(N1575*T1575+O1575*S1575+P1575*T1578+Q1575*S1578)</f>
        <v>0</v>
      </c>
      <c r="Z1575" s="2">
        <f t="shared" ref="Z1575" si="16678">N1575*U1575+P1575*U1578-O1575*V1575-Q1575*V1578</f>
        <v>0</v>
      </c>
      <c r="AA1575" s="3">
        <f t="shared" ref="AA1575" si="16679">(N1575*V1575+O1575*U1575+P1575*V1578+Q1575*U1578)</f>
        <v>-1.1097670224625906</v>
      </c>
      <c r="AB1575" s="20"/>
      <c r="AC1575" s="11">
        <v>1</v>
      </c>
      <c r="AD1575" s="12">
        <v>0</v>
      </c>
      <c r="AE1575" s="13">
        <v>0</v>
      </c>
      <c r="AF1575" s="14">
        <v>0</v>
      </c>
      <c r="AG1575" s="20"/>
      <c r="AH1575" s="1">
        <f t="shared" ref="AH1575" si="16680">X1575*AC1575+Z1575*AC1578-Y1575*AD1575-AA1575*AD1578</f>
        <v>-0.18715844431110629</v>
      </c>
      <c r="AI1575" s="4">
        <f t="shared" ref="AI1575" si="16681">(X1575*AD1575+Y1575*AC1575+Z1575*AD1578+AA1575*AC1578)</f>
        <v>0</v>
      </c>
      <c r="AJ1575" s="2">
        <f t="shared" ref="AJ1575" si="16682">X1575*AE1575+Z1575*AE1578-Y1575*AF1575-AA1575*AF1578</f>
        <v>0</v>
      </c>
      <c r="AK1575" s="3">
        <f t="shared" ref="AK1575" si="16683">(X1575*AF1575+Y1575*AE1575+Z1575*AF1578+AA1575*AE1578)</f>
        <v>-1.1097670224625906</v>
      </c>
      <c r="AL1575" s="20"/>
      <c r="AM1575" s="11">
        <v>1</v>
      </c>
      <c r="AN1575" s="12">
        <v>0</v>
      </c>
      <c r="AO1575" s="13">
        <v>0</v>
      </c>
      <c r="AP1575" s="40">
        <f t="shared" ref="AP1575" si="16684">-1/($AN$4*$B1575)</f>
        <v>-0.96571331448260944</v>
      </c>
      <c r="AR1575" s="1">
        <f t="shared" ref="AR1575" si="16685">AH1575*AM1575+AJ1575*AM1578-AI1575*AN1575-AK1575*AN1578</f>
        <v>-0.18715844431110629</v>
      </c>
      <c r="AS1575" s="4">
        <f t="shared" ref="AS1575" si="16686">(AH1575*AN1575+AI1575*AM1575+AJ1575*AN1578+AK1575*AM1578)</f>
        <v>0</v>
      </c>
      <c r="AT1575" s="2">
        <f t="shared" ref="AT1575" si="16687">AH1575*AO1575+AJ1575*AO1578-AI1575*AP1575-AK1575*AP1578</f>
        <v>0</v>
      </c>
      <c r="AU1575" s="3">
        <f t="shared" ref="AU1575" si="16688">(AH1575*AP1575+AI1575*AO1575+AJ1575*AP1578+AK1575*AO1578)</f>
        <v>-0.92902562087350327</v>
      </c>
      <c r="AV1575" s="20"/>
      <c r="AW1575" s="11">
        <v>1</v>
      </c>
      <c r="AX1575" s="12">
        <v>0</v>
      </c>
      <c r="AY1575" s="13">
        <v>0</v>
      </c>
      <c r="AZ1575" s="14">
        <v>0</v>
      </c>
      <c r="BA1575" s="20"/>
      <c r="BB1575" s="1">
        <f t="shared" ref="BB1575" si="16689">AR1575*AW1575+AT1575*AW1578-AS1575*AX1575-AU1575*AX1578</f>
        <v>-0.90543575578088475</v>
      </c>
      <c r="BC1575" s="4">
        <f t="shared" ref="BC1575" si="16690">(AR1575*AX1575+AS1575*AW1575+AT1575*AX1578+AU1575*AW1578)</f>
        <v>0</v>
      </c>
      <c r="BD1575" s="2">
        <f t="shared" ref="BD1575" si="16691">AR1575*AY1575+AT1575*AY1578-AS1575*AZ1575-AU1575*AZ1578</f>
        <v>0</v>
      </c>
      <c r="BE1575" s="3">
        <f t="shared" ref="BE1575" si="16692">(AR1575*AZ1575+AS1575*AY1575+AT1575*AZ1578+AU1575*AY1578)</f>
        <v>-0.92902562087350327</v>
      </c>
      <c r="BF1575" s="20"/>
      <c r="BG1575" s="11">
        <v>1</v>
      </c>
      <c r="BH1575" s="12">
        <v>0</v>
      </c>
      <c r="BI1575" s="13">
        <v>0</v>
      </c>
      <c r="BJ1575" s="40">
        <f t="shared" ref="BJ1575" si="16693">-1/($BH$4*$B1575)</f>
        <v>-0.92927130261534119</v>
      </c>
      <c r="BK1575" s="20"/>
      <c r="BL1575" s="1">
        <f t="shared" ref="BL1575" si="16694">BB1575*BG1575+BD1575*BG1578-BC1575*BH1575-BE1575*BH1578</f>
        <v>-0.90543575578088475</v>
      </c>
      <c r="BM1575" s="4">
        <f t="shared" ref="BM1575" si="16695">(BB1575*BH1575+BC1575*BG1575+BD1575*BH1578+BE1575*BG1578)</f>
        <v>0</v>
      </c>
      <c r="BN1575" s="2">
        <f t="shared" ref="BN1575" si="16696">BB1575*BI1575+BD1575*BI1578-BC1575*BJ1575-BE1575*BJ1578</f>
        <v>0</v>
      </c>
      <c r="BO1575" s="3">
        <f t="shared" ref="BO1575" si="16697">(BB1575*BJ1575+BC1575*BI1575+BD1575*BJ1578+BE1575*BI1578)</f>
        <v>-8.7630156664494585E-2</v>
      </c>
      <c r="BP1575" s="20"/>
      <c r="BQ1575" s="11">
        <v>1</v>
      </c>
      <c r="BR1575" s="12">
        <v>0</v>
      </c>
      <c r="BS1575" s="13">
        <v>0</v>
      </c>
      <c r="BT1575" s="14">
        <v>0</v>
      </c>
      <c r="BU1575" s="20"/>
      <c r="BV1575" s="1">
        <f t="shared" ref="BV1575" si="16698">BL1575*BQ1575+BN1575*BQ1578-BM1575*BR1575-BO1575*BR1578</f>
        <v>-0.96473924499927832</v>
      </c>
      <c r="BW1575" s="4">
        <f t="shared" ref="BW1575" si="16699">(BL1575*BR1575+BM1575*BQ1575+BN1575*BR1578+BO1575*BQ1578)</f>
        <v>0</v>
      </c>
      <c r="BX1575" s="2">
        <f t="shared" ref="BX1575" si="16700">BL1575*BS1575+BN1575*BS1578-BM1575*BT1575-BO1575*BT1578</f>
        <v>0</v>
      </c>
      <c r="BY1575" s="3">
        <f t="shared" ref="BY1575" si="16701">(BL1575*BT1575+BM1575*BS1575+BN1575*BT1578+BO1575*BS1578)</f>
        <v>-8.7630156664494585E-2</v>
      </c>
      <c r="BZ1575" s="20"/>
      <c r="CA1575" s="11">
        <v>1</v>
      </c>
      <c r="CB1575" s="12">
        <v>0</v>
      </c>
      <c r="CC1575" s="13">
        <v>0</v>
      </c>
      <c r="CD1575" s="40">
        <f t="shared" ref="CD1575" si="16702">-1/($CB$4*$B1575)</f>
        <v>-0.48635672125534507</v>
      </c>
      <c r="CE1575" s="20"/>
      <c r="CF1575" s="1">
        <f t="shared" ref="CF1575" si="16703">BV1575*CA1575+BX1575*CA1578-BW1575*CB1575-BY1575*CB1578</f>
        <v>-0.96473924499927832</v>
      </c>
      <c r="CG1575" s="4">
        <f t="shared" ref="CG1575" si="16704">(BV1575*CB1575+BW1575*CA1575+BX1575*CB1578+BY1575*CA1578)</f>
        <v>0</v>
      </c>
      <c r="CH1575" s="2">
        <f t="shared" ref="CH1575" si="16705">BV1575*CC1575+BX1575*CC1578-BW1575*CD1575-BY1575*CD1578</f>
        <v>0</v>
      </c>
      <c r="CI1575" s="3">
        <f t="shared" ref="CI1575" si="16706">(BV1575*CD1575+BW1575*CC1575+BX1575*CD1578+BY1575*CC1578)</f>
        <v>0.38157725939971149</v>
      </c>
      <c r="CJ1575" s="28"/>
      <c r="CK1575" s="11">
        <v>1</v>
      </c>
      <c r="CL1575" s="12">
        <v>0</v>
      </c>
      <c r="CM1575" s="13">
        <v>0</v>
      </c>
      <c r="CN1575" s="14">
        <v>0</v>
      </c>
      <c r="CP1575" s="1">
        <f t="shared" ref="CP1575" si="16707">CF1575*CK1575+CH1575*CK1578-CG1575*CL1575-CI1575*CL1578</f>
        <v>-0.96473924499927832</v>
      </c>
      <c r="CQ1575" s="4">
        <f t="shared" ref="CQ1575" si="16708">(CF1575*CL1575+CG1575*CK1575+CH1575*CL1578+CI1575*CK1578)</f>
        <v>0.38157725939971149</v>
      </c>
      <c r="CR1575" s="2">
        <f t="shared" ref="CR1575" si="16709">CF1575*CM1575+CH1575*CM1578-CG1575*CN1575-CI1575*CN1578</f>
        <v>0</v>
      </c>
      <c r="CS1575" s="3">
        <f t="shared" ref="CS1575" si="16710">(CF1575*CN1575+CG1575*CM1575+CH1575*CN1578+CI1575*CM1578)</f>
        <v>0.38157725939971149</v>
      </c>
      <c r="CU1575" s="29">
        <f t="shared" ref="CU1575" si="16711">20*LOG(((1+$CL$4)/$CL$4)/((CP1575+CP1578)^2+(CQ1575+CQ1578)^2)^0.5)</f>
        <v>-4.3222261849537945E-2</v>
      </c>
      <c r="CW1575" s="51">
        <f t="shared" ref="CW1575" si="16712">((CP1575^2+CQ1575^2)^0.5)/((CP1578^2+CQ1578^2)^0.5)</f>
        <v>1.0568267159986393</v>
      </c>
    </row>
    <row r="1576" spans="1:101" ht="18" customHeight="1" thickBot="1">
      <c r="D1576" s="11"/>
      <c r="E1576" s="13"/>
      <c r="F1576" s="13"/>
      <c r="G1576" s="15"/>
      <c r="H1576" s="10"/>
      <c r="I1576" s="11"/>
      <c r="J1576" s="13"/>
      <c r="K1576" s="13"/>
      <c r="L1576" s="15"/>
      <c r="N1576" s="5"/>
      <c r="Q1576" s="6"/>
      <c r="S1576" s="11"/>
      <c r="T1576" s="13"/>
      <c r="U1576" s="13"/>
      <c r="V1576" s="15"/>
      <c r="W1576" s="20"/>
      <c r="X1576" s="5"/>
      <c r="AA1576" s="6"/>
      <c r="AB1576" s="20"/>
      <c r="AC1576" s="11"/>
      <c r="AD1576" s="13"/>
      <c r="AE1576" s="13"/>
      <c r="AF1576" s="15"/>
      <c r="AG1576" s="20"/>
      <c r="AH1576" s="5"/>
      <c r="AK1576" s="6"/>
      <c r="AL1576" s="20"/>
      <c r="AM1576" s="11"/>
      <c r="AN1576" s="13"/>
      <c r="AO1576" s="13"/>
      <c r="AP1576" s="15"/>
      <c r="AR1576" s="5"/>
      <c r="AU1576" s="6"/>
      <c r="AW1576" s="11"/>
      <c r="AX1576" s="13"/>
      <c r="AY1576" s="13"/>
      <c r="AZ1576" s="15"/>
      <c r="BA1576" s="20"/>
      <c r="BB1576" s="5"/>
      <c r="BE1576" s="6"/>
      <c r="BG1576" s="11"/>
      <c r="BH1576" s="13"/>
      <c r="BI1576" s="13"/>
      <c r="BJ1576" s="15"/>
      <c r="BL1576" s="5"/>
      <c r="BO1576" s="6"/>
      <c r="BQ1576" s="11"/>
      <c r="BR1576" s="13"/>
      <c r="BS1576" s="13"/>
      <c r="BT1576" s="15"/>
      <c r="BU1576" s="20"/>
      <c r="BV1576" s="5"/>
      <c r="BY1576" s="6"/>
      <c r="CA1576" s="11"/>
      <c r="CB1576" s="13"/>
      <c r="CC1576" s="13"/>
      <c r="CD1576" s="15"/>
      <c r="CF1576" s="5"/>
      <c r="CI1576" s="6"/>
      <c r="CK1576" s="11"/>
      <c r="CL1576" s="13"/>
      <c r="CM1576" s="13"/>
      <c r="CN1576" s="15"/>
      <c r="CP1576" s="5"/>
      <c r="CS1576" s="6"/>
      <c r="CW1576" s="52"/>
    </row>
    <row r="1577" spans="1:101" ht="18" customHeight="1" thickBot="1">
      <c r="D1577" s="11" t="s">
        <v>6</v>
      </c>
      <c r="E1577" s="13"/>
      <c r="F1577" s="13" t="s">
        <v>7</v>
      </c>
      <c r="G1577" s="15"/>
      <c r="H1577" s="10"/>
      <c r="I1577" s="11" t="s">
        <v>8</v>
      </c>
      <c r="J1577" s="13"/>
      <c r="K1577" s="13" t="s">
        <v>9</v>
      </c>
      <c r="L1577" s="15"/>
      <c r="N1577" s="251" t="s">
        <v>26</v>
      </c>
      <c r="O1577" s="252"/>
      <c r="P1577" s="253" t="s">
        <v>27</v>
      </c>
      <c r="Q1577" s="254"/>
      <c r="S1577" s="11" t="s">
        <v>13</v>
      </c>
      <c r="T1577" s="13"/>
      <c r="U1577" s="13" t="s">
        <v>14</v>
      </c>
      <c r="V1577" s="15"/>
      <c r="W1577" s="20"/>
      <c r="X1577" s="251" t="s">
        <v>26</v>
      </c>
      <c r="Y1577" s="252"/>
      <c r="Z1577" s="253" t="s">
        <v>27</v>
      </c>
      <c r="AA1577" s="254"/>
      <c r="AB1577" s="20"/>
      <c r="AC1577" s="11" t="s">
        <v>8</v>
      </c>
      <c r="AD1577" s="13"/>
      <c r="AE1577" s="13" t="s">
        <v>9</v>
      </c>
      <c r="AF1577" s="15"/>
      <c r="AG1577" s="20"/>
      <c r="AH1577" s="251" t="s">
        <v>26</v>
      </c>
      <c r="AI1577" s="252"/>
      <c r="AJ1577" s="253" t="s">
        <v>27</v>
      </c>
      <c r="AK1577" s="254"/>
      <c r="AL1577" s="20"/>
      <c r="AM1577" s="11" t="s">
        <v>13</v>
      </c>
      <c r="AN1577" s="13"/>
      <c r="AO1577" s="13" t="s">
        <v>14</v>
      </c>
      <c r="AP1577" s="15"/>
      <c r="AR1577" s="251" t="s">
        <v>26</v>
      </c>
      <c r="AS1577" s="252"/>
      <c r="AT1577" s="253" t="s">
        <v>27</v>
      </c>
      <c r="AU1577" s="254"/>
      <c r="AV1577" s="36"/>
      <c r="AW1577" s="11" t="s">
        <v>8</v>
      </c>
      <c r="AX1577" s="13"/>
      <c r="AY1577" s="13" t="s">
        <v>9</v>
      </c>
      <c r="AZ1577" s="15"/>
      <c r="BA1577" s="20"/>
      <c r="BB1577" s="251" t="s">
        <v>26</v>
      </c>
      <c r="BC1577" s="252"/>
      <c r="BD1577" s="253" t="s">
        <v>27</v>
      </c>
      <c r="BE1577" s="254"/>
      <c r="BF1577" s="36"/>
      <c r="BG1577" s="11" t="s">
        <v>13</v>
      </c>
      <c r="BH1577" s="13"/>
      <c r="BI1577" s="13" t="s">
        <v>14</v>
      </c>
      <c r="BJ1577" s="15"/>
      <c r="BK1577" s="36"/>
      <c r="BL1577" s="251" t="s">
        <v>26</v>
      </c>
      <c r="BM1577" s="252"/>
      <c r="BN1577" s="253" t="s">
        <v>27</v>
      </c>
      <c r="BO1577" s="254"/>
      <c r="BP1577" s="36"/>
      <c r="BQ1577" s="11" t="s">
        <v>8</v>
      </c>
      <c r="BR1577" s="13"/>
      <c r="BS1577" s="13" t="s">
        <v>9</v>
      </c>
      <c r="BT1577" s="15"/>
      <c r="BU1577" s="20"/>
      <c r="BV1577" s="251" t="s">
        <v>26</v>
      </c>
      <c r="BW1577" s="252"/>
      <c r="BX1577" s="253" t="s">
        <v>27</v>
      </c>
      <c r="BY1577" s="254"/>
      <c r="BZ1577" s="36"/>
      <c r="CA1577" s="11" t="s">
        <v>13</v>
      </c>
      <c r="CB1577" s="13"/>
      <c r="CC1577" s="13" t="s">
        <v>14</v>
      </c>
      <c r="CD1577" s="15"/>
      <c r="CE1577" s="36"/>
      <c r="CF1577" s="251" t="s">
        <v>26</v>
      </c>
      <c r="CG1577" s="252"/>
      <c r="CH1577" s="253" t="s">
        <v>27</v>
      </c>
      <c r="CI1577" s="254"/>
      <c r="CK1577" s="11" t="s">
        <v>28</v>
      </c>
      <c r="CL1577" s="13"/>
      <c r="CM1577" s="13" t="s">
        <v>29</v>
      </c>
      <c r="CN1577" s="15"/>
      <c r="CP1577" s="251" t="s">
        <v>26</v>
      </c>
      <c r="CQ1577" s="252"/>
      <c r="CR1577" s="253" t="s">
        <v>27</v>
      </c>
      <c r="CS1577" s="254"/>
      <c r="CU1577" s="38" t="s">
        <v>37</v>
      </c>
      <c r="CW1577" s="53" t="s">
        <v>45</v>
      </c>
    </row>
    <row r="1578" spans="1:101" ht="18" customHeight="1" thickTop="1" thickBot="1">
      <c r="D1578" s="16">
        <v>0</v>
      </c>
      <c r="E1578" s="17">
        <v>0</v>
      </c>
      <c r="F1578" s="18">
        <v>1</v>
      </c>
      <c r="G1578" s="19">
        <v>0</v>
      </c>
      <c r="H1578" s="10"/>
      <c r="I1578" s="16">
        <v>0</v>
      </c>
      <c r="J1578" s="17">
        <f t="shared" ref="J1578" si="16713">-1/($J$4*$B1575)</f>
        <v>-0.67674749738775464</v>
      </c>
      <c r="K1578" s="18">
        <v>1</v>
      </c>
      <c r="L1578" s="19">
        <v>0</v>
      </c>
      <c r="N1578" s="1">
        <f t="shared" ref="N1578" si="16714">D1578*I1575+F1578*I1578-E1578*J1575-G1578*J1578</f>
        <v>0</v>
      </c>
      <c r="O1578" s="4">
        <f t="shared" ref="O1578" si="16715">(D1578*J1575+E1578*I1575+F1578*J1578+G1578*I1578)</f>
        <v>-0.67674749738775464</v>
      </c>
      <c r="P1578" s="2">
        <f t="shared" ref="P1578" si="16716">D1578*K1575+F1578*K1578-E1578*L1575-G1578*L1578</f>
        <v>1</v>
      </c>
      <c r="Q1578" s="3">
        <f t="shared" ref="Q1578" si="16717">(D1578*L1575+E1578*K1575+F1578*L1578+G1578*K1578)</f>
        <v>0</v>
      </c>
      <c r="S1578" s="16">
        <v>0</v>
      </c>
      <c r="T1578" s="17">
        <v>0</v>
      </c>
      <c r="U1578" s="18">
        <v>1</v>
      </c>
      <c r="V1578" s="19">
        <v>0</v>
      </c>
      <c r="W1578" s="20"/>
      <c r="X1578" s="1">
        <f t="shared" ref="X1578" si="16718">N1578*S1575+P1578*S1578-O1578*T1575-Q1578*T1578</f>
        <v>0</v>
      </c>
      <c r="Y1578" s="4">
        <f t="shared" ref="Y1578" si="16719">(N1578*T1575+O1578*S1575+P1578*T1578+Q1578*S1578)</f>
        <v>-0.67674749738775464</v>
      </c>
      <c r="Z1578" s="2">
        <f t="shared" ref="Z1578" si="16720">N1578*U1575+P1578*U1578-O1578*V1575-Q1578*V1578</f>
        <v>0.37111797156080906</v>
      </c>
      <c r="AA1578" s="3">
        <f t="shared" ref="AA1578" si="16721">(N1578*V1575+O1578*U1575+P1578*V1578+Q1578*U1578)</f>
        <v>0</v>
      </c>
      <c r="AB1578" s="20"/>
      <c r="AC1578" s="16">
        <v>0</v>
      </c>
      <c r="AD1578" s="17">
        <f t="shared" ref="AD1578" si="16722">-1/($AD$4*$B1575)</f>
        <v>-0.77315124075311115</v>
      </c>
      <c r="AE1578" s="18">
        <v>1</v>
      </c>
      <c r="AF1578" s="19">
        <v>0</v>
      </c>
      <c r="AG1578" s="20"/>
      <c r="AH1578" s="1">
        <f t="shared" ref="AH1578" si="16723">X1578*AC1575+Z1578*AC1578-Y1578*AD1575-AA1578*AD1578</f>
        <v>0</v>
      </c>
      <c r="AI1578" s="4">
        <f t="shared" ref="AI1578" si="16724">(X1578*AD1575+Y1578*AC1575+Z1578*AD1578+AA1578*AC1578)</f>
        <v>-0.96367781756577198</v>
      </c>
      <c r="AJ1578" s="2">
        <f t="shared" ref="AJ1578" si="16725">X1578*AE1575+Z1578*AE1578-Y1578*AF1575-AA1578*AF1578</f>
        <v>0.37111797156080906</v>
      </c>
      <c r="AK1578" s="3">
        <f t="shared" ref="AK1578" si="16726">(X1578*AF1575+Y1578*AE1575+Z1578*AF1578+AA1578*AE1578)</f>
        <v>0</v>
      </c>
      <c r="AL1578" s="20"/>
      <c r="AM1578" s="16">
        <v>0</v>
      </c>
      <c r="AN1578" s="17">
        <v>0</v>
      </c>
      <c r="AO1578" s="18">
        <v>1</v>
      </c>
      <c r="AP1578" s="19">
        <v>0</v>
      </c>
      <c r="AR1578" s="1">
        <f t="shared" ref="AR1578" si="16727">AH1578*AM1575+AJ1578*AM1578-AI1578*AN1575-AK1578*AN1578</f>
        <v>0</v>
      </c>
      <c r="AS1578" s="4">
        <f t="shared" ref="AS1578" si="16728">(AH1578*AN1575+AI1578*AM1575+AJ1578*AN1578+AK1578*AM1578)</f>
        <v>-0.96367781756577198</v>
      </c>
      <c r="AT1578" s="2">
        <f t="shared" ref="AT1578" si="16729">AH1578*AO1575+AJ1578*AO1578-AI1578*AP1575-AK1578*AP1578</f>
        <v>-0.55951852773400002</v>
      </c>
      <c r="AU1578" s="3">
        <f t="shared" ref="AU1578" si="16730">(AH1578*AP1575+AI1578*AO1575+AJ1578*AP1578+AK1578*AO1578)</f>
        <v>0</v>
      </c>
      <c r="AV1578" s="20"/>
      <c r="AW1578" s="16">
        <v>0</v>
      </c>
      <c r="AX1578" s="17">
        <f t="shared" ref="AX1578" si="16731">-1/($AX$4*$B1575)</f>
        <v>-0.77315124075311115</v>
      </c>
      <c r="AY1578" s="18">
        <v>1</v>
      </c>
      <c r="AZ1578" s="19">
        <v>0</v>
      </c>
      <c r="BA1578" s="20"/>
      <c r="BB1578" s="1">
        <f t="shared" ref="BB1578" si="16732">AR1578*AW1575+AT1578*AW1578-AS1578*AX1575-AU1578*AX1578</f>
        <v>0</v>
      </c>
      <c r="BC1578" s="4">
        <f t="shared" ref="BC1578" si="16733">(AR1578*AX1575+AS1578*AW1575+AT1578*AX1578+AU1578*AW1578)</f>
        <v>-0.53108537362387587</v>
      </c>
      <c r="BD1578" s="2">
        <f t="shared" ref="BD1578" si="16734">AR1578*AY1575+AT1578*AY1578-AS1578*AZ1575-AU1578*AZ1578</f>
        <v>-0.55951852773400002</v>
      </c>
      <c r="BE1578" s="3">
        <f t="shared" ref="BE1578" si="16735">(AR1578*AZ1575+AS1578*AY1575+AT1578*AZ1578+AU1578*AY1578)</f>
        <v>0</v>
      </c>
      <c r="BF1578" s="20"/>
      <c r="BG1578" s="16">
        <v>0</v>
      </c>
      <c r="BH1578" s="17">
        <v>0</v>
      </c>
      <c r="BI1578" s="18">
        <v>1</v>
      </c>
      <c r="BJ1578" s="19">
        <v>0</v>
      </c>
      <c r="BK1578" s="20"/>
      <c r="BL1578" s="1">
        <f t="shared" ref="BL1578" si="16736">BB1578*BG1575+BD1578*BG1578-BC1578*BH1575-BE1578*BH1578</f>
        <v>0</v>
      </c>
      <c r="BM1578" s="4">
        <f t="shared" ref="BM1578" si="16737">(BB1578*BH1575+BC1578*BG1575+BD1578*BH1578+BE1578*BG1578)</f>
        <v>-0.53108537362387587</v>
      </c>
      <c r="BN1578" s="2">
        <f t="shared" ref="BN1578" si="16738">BB1578*BI1575+BD1578*BI1578-BC1578*BJ1575-BE1578*BJ1578</f>
        <v>-1.0530409246814143</v>
      </c>
      <c r="BO1578" s="3">
        <f t="shared" ref="BO1578" si="16739">(BB1578*BJ1575+BC1578*BI1575+BD1578*BJ1578+BE1578*BI1578)</f>
        <v>0</v>
      </c>
      <c r="BP1578" s="20"/>
      <c r="BQ1578" s="16">
        <v>0</v>
      </c>
      <c r="BR1578" s="17">
        <f t="shared" ref="BR1578" si="16740">-1/($BR$4*$B1575)</f>
        <v>-0.67674749738775464</v>
      </c>
      <c r="BS1578" s="18">
        <v>1</v>
      </c>
      <c r="BT1578" s="19">
        <v>0</v>
      </c>
      <c r="BU1578" s="20"/>
      <c r="BV1578" s="1">
        <f t="shared" ref="BV1578" si="16741">BL1578*BQ1575+BN1578*BQ1578-BM1578*BR1575-BO1578*BR1578</f>
        <v>0</v>
      </c>
      <c r="BW1578" s="4">
        <f t="shared" ref="BW1578" si="16742">(BL1578*BR1575+BM1578*BQ1575+BN1578*BR1578+BO1578*BQ1578)</f>
        <v>0.18155743680115832</v>
      </c>
      <c r="BX1578" s="2">
        <f t="shared" ref="BX1578" si="16743">BL1578*BS1575+BN1578*BS1578-BM1578*BT1575-BO1578*BT1578</f>
        <v>-1.0530409246814143</v>
      </c>
      <c r="BY1578" s="3">
        <f t="shared" ref="BY1578" si="16744">(BL1578*BT1575+BM1578*BS1575+BN1578*BT1578+BO1578*BS1578)</f>
        <v>0</v>
      </c>
      <c r="BZ1578" s="20"/>
      <c r="CA1578" s="16">
        <v>0</v>
      </c>
      <c r="CB1578" s="17">
        <v>0</v>
      </c>
      <c r="CC1578" s="18">
        <v>1</v>
      </c>
      <c r="CD1578" s="19">
        <v>0</v>
      </c>
      <c r="CE1578" s="20"/>
      <c r="CF1578" s="1">
        <f t="shared" ref="CF1578" si="16745">BV1578*CA1575+BX1578*CA1578-BW1578*CB1575-BY1578*CB1578</f>
        <v>0</v>
      </c>
      <c r="CG1578" s="4">
        <f t="shared" ref="CG1578" si="16746">(BV1578*CB1575+BW1578*CA1575+BX1578*CB1578+BY1578*CA1578)</f>
        <v>0.18155743680115832</v>
      </c>
      <c r="CH1578" s="2">
        <f t="shared" ref="CH1578" si="16747">BV1578*CC1575+BX1578*CC1578-BW1578*CD1575-BY1578*CD1578</f>
        <v>-0.96473924499927843</v>
      </c>
      <c r="CI1578" s="3">
        <f t="shared" ref="CI1578" si="16748">(BV1578*CD1575+BW1578*CC1575+BX1578*CD1578+BY1578*CC1578)</f>
        <v>0</v>
      </c>
      <c r="CK1578" s="16">
        <f t="shared" ref="CK1578" si="16749">1/$CL$4</f>
        <v>1</v>
      </c>
      <c r="CL1578" s="17">
        <v>0</v>
      </c>
      <c r="CM1578" s="18">
        <v>1</v>
      </c>
      <c r="CN1578" s="19">
        <v>0</v>
      </c>
      <c r="CP1578" s="1">
        <f t="shared" ref="CP1578" si="16750">CF1578*CK1575+CH1578*CK1578-CG1578*CL1575-CI1578*CL1578</f>
        <v>-0.96473924499927843</v>
      </c>
      <c r="CQ1578" s="4">
        <f t="shared" ref="CQ1578" si="16751">(CF1578*CL1575+CG1578*CK1575+CH1578*CL1578+CI1578*CK1578)</f>
        <v>0.18155743680115832</v>
      </c>
      <c r="CR1578" s="2">
        <f t="shared" ref="CR1578" si="16752">CF1578*CM1575+CH1578*CM1578-CG1578*CN1575-CI1578*CN1578</f>
        <v>-0.96473924499927843</v>
      </c>
      <c r="CS1578" s="3">
        <f t="shared" ref="CS1578" si="16753">(CF1578*CN1575+CG1578*CM1575+CH1578*CN1578+CI1578*CM1578)</f>
        <v>0</v>
      </c>
      <c r="CU1578" s="39">
        <f t="shared" ref="CU1578" si="16754">(180/PI())*ATAN(-1*(CQ1575/CP1575))</f>
        <v>21.57997250397133</v>
      </c>
      <c r="CW1578" s="54">
        <f t="shared" ref="CW1578" si="16755">20*LOG(((1-(10^(CU1575/20)^2)*(1-((1-CW1575)/(1+CW1575))^2))^0.5))</f>
        <v>-19.722957766383971</v>
      </c>
    </row>
    <row r="1579" spans="1:101" ht="18" customHeight="1">
      <c r="E1579" s="20"/>
      <c r="F1579" s="20"/>
      <c r="G1579" s="20"/>
      <c r="H1579" s="20"/>
      <c r="I1579" s="20"/>
      <c r="J1579" s="20"/>
      <c r="K1579" s="20"/>
      <c r="L1579" s="20"/>
      <c r="M1579" s="20"/>
      <c r="N1579" s="20"/>
      <c r="O1579" s="20"/>
      <c r="P1579" s="20"/>
      <c r="Q1579" s="20"/>
      <c r="R1579" s="20"/>
      <c r="S1579" s="20"/>
      <c r="T1579" s="20"/>
      <c r="U1579" s="20"/>
      <c r="V1579" s="20"/>
      <c r="W1579" s="20"/>
      <c r="X1579" s="20"/>
      <c r="Y1579" s="20"/>
      <c r="Z1579" s="20"/>
      <c r="AA1579" s="20"/>
      <c r="AB1579" s="30"/>
      <c r="AC1579" s="20"/>
      <c r="AD1579" s="20"/>
      <c r="AE1579" s="20"/>
      <c r="AF1579" s="20"/>
      <c r="AG1579" s="20"/>
      <c r="AH1579" s="20"/>
      <c r="AI1579" s="20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  <c r="BA1579" s="20"/>
      <c r="BB1579" s="20"/>
      <c r="BC1579" s="20"/>
      <c r="BD1579" s="20"/>
      <c r="BE1579" s="20"/>
      <c r="BF1579" s="20"/>
      <c r="BG1579" s="20"/>
      <c r="BH1579" s="20"/>
      <c r="BI1579" s="20"/>
      <c r="BJ1579" s="20"/>
      <c r="BK1579" s="20"/>
      <c r="BL1579" s="20"/>
      <c r="BM1579" s="20"/>
      <c r="BN1579" s="20"/>
      <c r="BO1579" s="20"/>
      <c r="BP1579" s="20"/>
      <c r="BQ1579" s="20"/>
      <c r="BR1579" s="20"/>
      <c r="BS1579" s="20"/>
      <c r="BT1579" s="20"/>
      <c r="BU1579" s="20"/>
      <c r="BV1579" s="20"/>
      <c r="BW1579" s="20"/>
      <c r="BX1579" s="20"/>
      <c r="BY1579" s="20"/>
      <c r="BZ1579" s="20"/>
      <c r="CA1579" s="20"/>
      <c r="CB1579" s="20"/>
      <c r="CC1579" s="20"/>
      <c r="CD1579" s="20"/>
      <c r="CE1579" s="20"/>
      <c r="CF1579" s="20"/>
      <c r="CG1579" s="20"/>
      <c r="CH1579" s="20"/>
      <c r="CI1579" s="20"/>
      <c r="CJ1579" s="20"/>
      <c r="CK1579" s="20"/>
      <c r="CL1579" s="20"/>
    </row>
    <row r="1580" spans="1:101" ht="18" customHeight="1"/>
    <row r="1581" spans="1:101" ht="18" customHeight="1" thickBot="1">
      <c r="A1581" s="23"/>
      <c r="B1581" s="23"/>
      <c r="C1581" s="23"/>
      <c r="D1581" s="20" t="s">
        <v>15</v>
      </c>
      <c r="E1581" s="20"/>
      <c r="F1581" s="20"/>
      <c r="G1581" s="20"/>
      <c r="H1581" s="20"/>
      <c r="I1581" s="20" t="s">
        <v>16</v>
      </c>
      <c r="J1581" s="20"/>
      <c r="K1581" s="20"/>
      <c r="L1581" s="20"/>
      <c r="M1581" s="23"/>
      <c r="N1581" s="23"/>
      <c r="O1581" s="24" t="s">
        <v>17</v>
      </c>
      <c r="P1581" s="23"/>
      <c r="Q1581" s="23"/>
      <c r="R1581" s="23"/>
      <c r="S1581" s="20"/>
      <c r="T1581" s="20" t="s">
        <v>18</v>
      </c>
      <c r="U1581" s="23"/>
      <c r="V1581" s="23"/>
      <c r="W1581" s="23"/>
      <c r="X1581" s="23"/>
      <c r="Y1581" s="24" t="s">
        <v>19</v>
      </c>
      <c r="Z1581" s="23"/>
      <c r="AA1581" s="23"/>
      <c r="AB1581" s="23"/>
      <c r="AC1581" s="24" t="s">
        <v>20</v>
      </c>
      <c r="AD1581" s="20"/>
      <c r="AE1581" s="20"/>
      <c r="AF1581" s="20"/>
      <c r="AG1581" s="20"/>
      <c r="AH1581" s="23"/>
      <c r="AI1581" s="24" t="s">
        <v>21</v>
      </c>
      <c r="AJ1581" s="23"/>
      <c r="AK1581" s="23"/>
      <c r="AL1581" s="20"/>
      <c r="AM1581" s="24" t="s">
        <v>31</v>
      </c>
      <c r="AN1581" s="20"/>
      <c r="AO1581" s="23"/>
      <c r="AP1581" s="23"/>
      <c r="AQ1581" s="23"/>
      <c r="AR1581" s="23"/>
      <c r="AS1581" s="24" t="s">
        <v>91</v>
      </c>
      <c r="AT1581" s="23"/>
      <c r="AU1581" s="23"/>
      <c r="AV1581" s="23"/>
      <c r="AW1581" s="24" t="s">
        <v>32</v>
      </c>
      <c r="AX1581" s="20"/>
      <c r="AY1581" s="20"/>
      <c r="AZ1581" s="20"/>
      <c r="BA1581" s="20"/>
      <c r="BB1581" s="23"/>
      <c r="BC1581" s="24" t="s">
        <v>22</v>
      </c>
      <c r="BD1581" s="23"/>
      <c r="BE1581" s="23"/>
      <c r="BF1581" s="23"/>
      <c r="BG1581" s="24" t="s">
        <v>33</v>
      </c>
      <c r="BH1581" s="20"/>
      <c r="BI1581" s="23"/>
      <c r="BJ1581" s="23"/>
      <c r="BK1581" s="23"/>
      <c r="BL1581" s="23"/>
      <c r="BM1581" s="24" t="s">
        <v>34</v>
      </c>
      <c r="BN1581" s="23"/>
      <c r="BO1581" s="23"/>
      <c r="BP1581" s="23"/>
      <c r="BQ1581" s="24" t="s">
        <v>89</v>
      </c>
      <c r="BR1581" s="20"/>
      <c r="BS1581" s="20"/>
      <c r="BT1581" s="20"/>
      <c r="BU1581" s="20"/>
      <c r="BV1581" s="23"/>
      <c r="BW1581" s="24" t="s">
        <v>35</v>
      </c>
      <c r="BX1581" s="23"/>
      <c r="BY1581" s="23"/>
      <c r="BZ1581" s="23"/>
      <c r="CA1581" s="24" t="s">
        <v>90</v>
      </c>
      <c r="CB1581" s="20"/>
      <c r="CC1581" s="23"/>
      <c r="CD1581" s="23"/>
      <c r="CE1581" s="23"/>
      <c r="CF1581" s="23"/>
      <c r="CG1581" s="24" t="s">
        <v>92</v>
      </c>
      <c r="CH1581" s="23"/>
      <c r="CI1581" s="23"/>
      <c r="CJ1581" s="23"/>
      <c r="CK1581" s="24" t="s">
        <v>36</v>
      </c>
      <c r="CL1581" s="24"/>
      <c r="CM1581" s="23"/>
      <c r="CN1581" s="23"/>
      <c r="CO1581" s="23"/>
      <c r="CP1581" s="23"/>
      <c r="CQ1581" s="24" t="s">
        <v>93</v>
      </c>
      <c r="CR1581" s="23"/>
      <c r="CS1581" s="23"/>
    </row>
    <row r="1582" spans="1:101" ht="18" customHeight="1" thickBot="1">
      <c r="A1582" s="23"/>
      <c r="B1582" s="33"/>
      <c r="C1582" s="23"/>
      <c r="D1582" s="7" t="s">
        <v>2</v>
      </c>
      <c r="E1582" s="8"/>
      <c r="F1582" s="8" t="s">
        <v>3</v>
      </c>
      <c r="G1582" s="9"/>
      <c r="H1582" s="10"/>
      <c r="I1582" s="7" t="s">
        <v>4</v>
      </c>
      <c r="J1582" s="8"/>
      <c r="K1582" s="8" t="s">
        <v>5</v>
      </c>
      <c r="L1582" s="9"/>
      <c r="M1582" s="23"/>
      <c r="N1582" s="251" t="s">
        <v>79</v>
      </c>
      <c r="O1582" s="252"/>
      <c r="P1582" s="253" t="s">
        <v>80</v>
      </c>
      <c r="Q1582" s="254"/>
      <c r="R1582" s="23"/>
      <c r="S1582" s="7" t="s">
        <v>11</v>
      </c>
      <c r="T1582" s="8"/>
      <c r="U1582" s="8" t="s">
        <v>12</v>
      </c>
      <c r="V1582" s="9"/>
      <c r="W1582" s="20"/>
      <c r="X1582" s="251" t="s">
        <v>79</v>
      </c>
      <c r="Y1582" s="252"/>
      <c r="Z1582" s="253" t="s">
        <v>80</v>
      </c>
      <c r="AA1582" s="254"/>
      <c r="AB1582" s="20"/>
      <c r="AC1582" s="7" t="s">
        <v>4</v>
      </c>
      <c r="AD1582" s="8"/>
      <c r="AE1582" s="8" t="s">
        <v>5</v>
      </c>
      <c r="AF1582" s="9"/>
      <c r="AG1582" s="20"/>
      <c r="AH1582" s="251" t="s">
        <v>0</v>
      </c>
      <c r="AI1582" s="252"/>
      <c r="AJ1582" s="253" t="s">
        <v>1</v>
      </c>
      <c r="AK1582" s="254"/>
      <c r="AL1582" s="20"/>
      <c r="AM1582" s="7" t="s">
        <v>11</v>
      </c>
      <c r="AN1582" s="8"/>
      <c r="AO1582" s="8" t="s">
        <v>12</v>
      </c>
      <c r="AP1582" s="9"/>
      <c r="AQ1582" s="23"/>
      <c r="AR1582" s="251" t="s">
        <v>0</v>
      </c>
      <c r="AS1582" s="252"/>
      <c r="AT1582" s="253" t="s">
        <v>1</v>
      </c>
      <c r="AU1582" s="254"/>
      <c r="AV1582" s="36"/>
      <c r="AW1582" s="7" t="s">
        <v>4</v>
      </c>
      <c r="AX1582" s="8"/>
      <c r="AY1582" s="8" t="s">
        <v>5</v>
      </c>
      <c r="AZ1582" s="9"/>
      <c r="BA1582" s="20"/>
      <c r="BB1582" s="251" t="s">
        <v>0</v>
      </c>
      <c r="BC1582" s="252"/>
      <c r="BD1582" s="253" t="s">
        <v>1</v>
      </c>
      <c r="BE1582" s="254"/>
      <c r="BF1582" s="36"/>
      <c r="BG1582" s="7" t="s">
        <v>11</v>
      </c>
      <c r="BH1582" s="8"/>
      <c r="BI1582" s="8" t="s">
        <v>12</v>
      </c>
      <c r="BJ1582" s="9"/>
      <c r="BK1582" s="36"/>
      <c r="BL1582" s="251" t="s">
        <v>0</v>
      </c>
      <c r="BM1582" s="252"/>
      <c r="BN1582" s="253" t="s">
        <v>1</v>
      </c>
      <c r="BO1582" s="254"/>
      <c r="BP1582" s="36"/>
      <c r="BQ1582" s="7" t="s">
        <v>4</v>
      </c>
      <c r="BR1582" s="8"/>
      <c r="BS1582" s="8" t="s">
        <v>5</v>
      </c>
      <c r="BT1582" s="9"/>
      <c r="BU1582" s="20"/>
      <c r="BV1582" s="251" t="s">
        <v>0</v>
      </c>
      <c r="BW1582" s="252"/>
      <c r="BX1582" s="253" t="s">
        <v>1</v>
      </c>
      <c r="BY1582" s="254"/>
      <c r="BZ1582" s="36"/>
      <c r="CA1582" s="7" t="s">
        <v>11</v>
      </c>
      <c r="CB1582" s="8"/>
      <c r="CC1582" s="8" t="s">
        <v>12</v>
      </c>
      <c r="CD1582" s="9"/>
      <c r="CE1582" s="36"/>
      <c r="CF1582" s="251" t="s">
        <v>0</v>
      </c>
      <c r="CG1582" s="252"/>
      <c r="CH1582" s="253" t="s">
        <v>1</v>
      </c>
      <c r="CI1582" s="254"/>
      <c r="CJ1582" s="23"/>
      <c r="CK1582" s="7" t="s">
        <v>23</v>
      </c>
      <c r="CL1582" s="8"/>
      <c r="CM1582" s="8" t="s">
        <v>24</v>
      </c>
      <c r="CN1582" s="9"/>
      <c r="CO1582" s="23"/>
      <c r="CP1582" s="251" t="s">
        <v>0</v>
      </c>
      <c r="CQ1582" s="252"/>
      <c r="CR1582" s="253" t="s">
        <v>1</v>
      </c>
      <c r="CS1582" s="254"/>
      <c r="CU1582" s="26" t="s">
        <v>25</v>
      </c>
      <c r="CW1582" s="50" t="s">
        <v>44</v>
      </c>
    </row>
    <row r="1583" spans="1:101" ht="18" customHeight="1" thickTop="1" thickBot="1">
      <c r="B1583" s="34">
        <v>2.1800000000000002</v>
      </c>
      <c r="D1583" s="11">
        <v>1</v>
      </c>
      <c r="E1583" s="12">
        <v>0</v>
      </c>
      <c r="F1583" s="13">
        <v>0</v>
      </c>
      <c r="G1583" s="40">
        <f t="shared" ref="G1583" si="16756">-1/($E$4*$B1583)</f>
        <v>-0.4818947329869474</v>
      </c>
      <c r="H1583" s="10"/>
      <c r="I1583" s="11">
        <v>1</v>
      </c>
      <c r="J1583" s="12">
        <v>0</v>
      </c>
      <c r="K1583" s="13">
        <v>0</v>
      </c>
      <c r="L1583" s="14">
        <v>0</v>
      </c>
      <c r="N1583" s="1">
        <f t="shared" ref="N1583" si="16757">D1583*I1583+F1583*I1586-E1583*J1583-G1583*J1586</f>
        <v>0.67687088172704823</v>
      </c>
      <c r="O1583" s="4">
        <f t="shared" ref="O1583" si="16758">(D1583*J1583+E1583*I1583+F1583*J1586+G1583*I1586)</f>
        <v>0</v>
      </c>
      <c r="P1583" s="2">
        <f t="shared" ref="P1583" si="16759">D1583*K1583+F1583*K1586-E1583*L1583-G1583*L1586</f>
        <v>0</v>
      </c>
      <c r="Q1583" s="3">
        <f t="shared" ref="Q1583" si="16760">(D1583*L1583+E1583*K1583+F1583*L1586+G1583*K1586)</f>
        <v>-0.4818947329869474</v>
      </c>
      <c r="S1583" s="11">
        <v>1</v>
      </c>
      <c r="T1583" s="12">
        <v>0</v>
      </c>
      <c r="U1583" s="13">
        <v>0</v>
      </c>
      <c r="V1583" s="40">
        <f t="shared" ref="V1583" si="16761">-1/($T$4*$B1583)</f>
        <v>-0.92074587782070494</v>
      </c>
      <c r="W1583" s="20"/>
      <c r="X1583" s="1">
        <f t="shared" ref="X1583" si="16762">N1583*S1583+P1583*S1586-O1583*T1583-Q1583*T1586</f>
        <v>0.67687088172704823</v>
      </c>
      <c r="Y1583" s="4">
        <f t="shared" ref="Y1583" si="16763">(N1583*T1583+O1583*S1583+P1583*T1586+Q1583*S1586)</f>
        <v>0</v>
      </c>
      <c r="Z1583" s="2">
        <f t="shared" ref="Z1583" si="16764">N1583*U1583+P1583*U1586-O1583*V1583-Q1583*V1586</f>
        <v>0</v>
      </c>
      <c r="AA1583" s="3">
        <f t="shared" ref="AA1583" si="16765">(N1583*V1583+O1583*U1583+P1583*V1586+Q1583*U1586)</f>
        <v>-1.1051208071539929</v>
      </c>
      <c r="AB1583" s="20"/>
      <c r="AC1583" s="11">
        <v>1</v>
      </c>
      <c r="AD1583" s="12">
        <v>0</v>
      </c>
      <c r="AE1583" s="13">
        <v>0</v>
      </c>
      <c r="AF1583" s="14">
        <v>0</v>
      </c>
      <c r="AG1583" s="20"/>
      <c r="AH1583" s="1">
        <f t="shared" ref="AH1583" si="16766">X1583*AC1583+Z1583*AC1586-Y1583*AD1583-AA1583*AD1586</f>
        <v>-0.16971587523794662</v>
      </c>
      <c r="AI1583" s="4">
        <f t="shared" ref="AI1583" si="16767">(X1583*AD1583+Y1583*AC1583+Z1583*AD1586+AA1583*AC1586)</f>
        <v>0</v>
      </c>
      <c r="AJ1583" s="2">
        <f t="shared" ref="AJ1583" si="16768">X1583*AE1583+Z1583*AE1586-Y1583*AF1583-AA1583*AF1586</f>
        <v>0</v>
      </c>
      <c r="AK1583" s="3">
        <f t="shared" ref="AK1583" si="16769">(X1583*AF1583+Y1583*AE1583+Z1583*AF1586+AA1583*AE1586)</f>
        <v>-1.1051208071539929</v>
      </c>
      <c r="AL1583" s="20"/>
      <c r="AM1583" s="11">
        <v>1</v>
      </c>
      <c r="AN1583" s="12">
        <v>0</v>
      </c>
      <c r="AO1583" s="13">
        <v>0</v>
      </c>
      <c r="AP1583" s="40">
        <f t="shared" ref="AP1583" si="16770">-1/($AN$4*$B1583)</f>
        <v>-0.95685355930386973</v>
      </c>
      <c r="AR1583" s="1">
        <f t="shared" ref="AR1583" si="16771">AH1583*AM1583+AJ1583*AM1586-AI1583*AN1583-AK1583*AN1586</f>
        <v>-0.16971587523794662</v>
      </c>
      <c r="AS1583" s="4">
        <f t="shared" ref="AS1583" si="16772">(AH1583*AN1583+AI1583*AM1583+AJ1583*AN1586+AK1583*AM1586)</f>
        <v>0</v>
      </c>
      <c r="AT1583" s="2">
        <f t="shared" ref="AT1583" si="16773">AH1583*AO1583+AJ1583*AO1586-AI1583*AP1583-AK1583*AP1586</f>
        <v>0</v>
      </c>
      <c r="AU1583" s="3">
        <f t="shared" ref="AU1583" si="16774">(AH1583*AP1583+AI1583*AO1583+AJ1583*AP1586+AK1583*AO1586)</f>
        <v>-0.94272756786219214</v>
      </c>
      <c r="AV1583" s="20"/>
      <c r="AW1583" s="11">
        <v>1</v>
      </c>
      <c r="AX1583" s="12">
        <v>0</v>
      </c>
      <c r="AY1583" s="13">
        <v>0</v>
      </c>
      <c r="AZ1583" s="14">
        <v>0</v>
      </c>
      <c r="BA1583" s="20"/>
      <c r="BB1583" s="1">
        <f t="shared" ref="BB1583" si="16775">AR1583*AW1583+AT1583*AW1586-AS1583*AX1583-AU1583*AX1586</f>
        <v>-0.89189997421739797</v>
      </c>
      <c r="BC1583" s="4">
        <f t="shared" ref="BC1583" si="16776">(AR1583*AX1583+AS1583*AW1583+AT1583*AX1586+AU1583*AW1586)</f>
        <v>0</v>
      </c>
      <c r="BD1583" s="2">
        <f t="shared" ref="BD1583" si="16777">AR1583*AY1583+AT1583*AY1586-AS1583*AZ1583-AU1583*AZ1586</f>
        <v>0</v>
      </c>
      <c r="BE1583" s="3">
        <f t="shared" ref="BE1583" si="16778">(AR1583*AZ1583+AS1583*AY1583+AT1583*AZ1586+AU1583*AY1586)</f>
        <v>-0.94272756786219214</v>
      </c>
      <c r="BF1583" s="20"/>
      <c r="BG1583" s="11">
        <v>1</v>
      </c>
      <c r="BH1583" s="12">
        <v>0</v>
      </c>
      <c r="BI1583" s="13">
        <v>0</v>
      </c>
      <c r="BJ1583" s="40">
        <f t="shared" ref="BJ1583" si="16779">-1/($BH$4*$B1583)</f>
        <v>-0.92074587782070494</v>
      </c>
      <c r="BK1583" s="20"/>
      <c r="BL1583" s="1">
        <f t="shared" ref="BL1583" si="16780">BB1583*BG1583+BD1583*BG1586-BC1583*BH1583-BE1583*BH1586</f>
        <v>-0.89189997421739797</v>
      </c>
      <c r="BM1583" s="4">
        <f t="shared" ref="BM1583" si="16781">(BB1583*BH1583+BC1583*BG1583+BD1583*BH1586+BE1583*BG1586)</f>
        <v>0</v>
      </c>
      <c r="BN1583" s="2">
        <f t="shared" ref="BN1583" si="16782">BB1583*BI1583+BD1583*BI1586-BC1583*BJ1583-BE1583*BJ1586</f>
        <v>0</v>
      </c>
      <c r="BO1583" s="3">
        <f t="shared" ref="BO1583" si="16783">(BB1583*BJ1583+BC1583*BI1583+BD1583*BJ1586+BE1583*BI1586)</f>
        <v>-0.12151434317312992</v>
      </c>
      <c r="BP1583" s="20"/>
      <c r="BQ1583" s="11">
        <v>1</v>
      </c>
      <c r="BR1583" s="12">
        <v>0</v>
      </c>
      <c r="BS1583" s="13">
        <v>0</v>
      </c>
      <c r="BT1583" s="14">
        <v>0</v>
      </c>
      <c r="BU1583" s="20"/>
      <c r="BV1583" s="1">
        <f t="shared" ref="BV1583" si="16784">BL1583*BQ1583+BN1583*BQ1586-BM1583*BR1583-BO1583*BR1586</f>
        <v>-0.97338005664883198</v>
      </c>
      <c r="BW1583" s="4">
        <f t="shared" ref="BW1583" si="16785">(BL1583*BR1583+BM1583*BQ1583+BN1583*BR1586+BO1583*BQ1586)</f>
        <v>0</v>
      </c>
      <c r="BX1583" s="2">
        <f t="shared" ref="BX1583" si="16786">BL1583*BS1583+BN1583*BS1586-BM1583*BT1583-BO1583*BT1586</f>
        <v>0</v>
      </c>
      <c r="BY1583" s="3">
        <f t="shared" ref="BY1583" si="16787">(BL1583*BT1583+BM1583*BS1583+BN1583*BT1586+BO1583*BS1586)</f>
        <v>-0.12151434317312992</v>
      </c>
      <c r="BZ1583" s="20"/>
      <c r="CA1583" s="11">
        <v>1</v>
      </c>
      <c r="CB1583" s="12">
        <v>0</v>
      </c>
      <c r="CC1583" s="13">
        <v>0</v>
      </c>
      <c r="CD1583" s="40">
        <f t="shared" ref="CD1583" si="16788">-1/($CB$4*$B1583)</f>
        <v>-0.4818947329869474</v>
      </c>
      <c r="CE1583" s="20"/>
      <c r="CF1583" s="1">
        <f t="shared" ref="CF1583" si="16789">BV1583*CA1583+BX1583*CA1586-BW1583*CB1583-BY1583*CB1586</f>
        <v>-0.97338005664883198</v>
      </c>
      <c r="CG1583" s="4">
        <f t="shared" ref="CG1583" si="16790">(BV1583*CB1583+BW1583*CA1583+BX1583*CB1586+BY1583*CA1586)</f>
        <v>0</v>
      </c>
      <c r="CH1583" s="2">
        <f t="shared" ref="CH1583" si="16791">BV1583*CC1583+BX1583*CC1586-BW1583*CD1583-BY1583*CD1586</f>
        <v>0</v>
      </c>
      <c r="CI1583" s="3">
        <f t="shared" ref="CI1583" si="16792">(BV1583*CD1583+BW1583*CC1583+BX1583*CD1586+BY1583*CC1586)</f>
        <v>0.34755237932047872</v>
      </c>
      <c r="CJ1583" s="28"/>
      <c r="CK1583" s="11">
        <v>1</v>
      </c>
      <c r="CL1583" s="12">
        <v>0</v>
      </c>
      <c r="CM1583" s="13">
        <v>0</v>
      </c>
      <c r="CN1583" s="14">
        <v>0</v>
      </c>
      <c r="CP1583" s="1">
        <f t="shared" ref="CP1583" si="16793">CF1583*CK1583+CH1583*CK1586-CG1583*CL1583-CI1583*CL1586</f>
        <v>-0.97338005664883198</v>
      </c>
      <c r="CQ1583" s="4">
        <f t="shared" ref="CQ1583" si="16794">(CF1583*CL1583+CG1583*CK1583+CH1583*CL1586+CI1583*CK1586)</f>
        <v>0.34755237932047872</v>
      </c>
      <c r="CR1583" s="2">
        <f t="shared" ref="CR1583" si="16795">CF1583*CM1583+CH1583*CM1586-CG1583*CN1583-CI1583*CN1586</f>
        <v>0</v>
      </c>
      <c r="CS1583" s="3">
        <f t="shared" ref="CS1583" si="16796">(CF1583*CN1583+CG1583*CM1583+CH1583*CN1586+CI1583*CM1586)</f>
        <v>0.34755237932047872</v>
      </c>
      <c r="CU1583" s="29">
        <f t="shared" ref="CU1583" si="16797">20*LOG(((1+$CL$4)/$CL$4)/((CP1583+CP1586)^2+(CQ1583+CQ1586)^2)^0.5)</f>
        <v>-4.168197519311926E-2</v>
      </c>
      <c r="CW1583" s="51">
        <f t="shared" ref="CW1583" si="16798">((CP1583^2+CQ1583^2)^0.5)/((CP1586^2+CQ1586^2)^0.5)</f>
        <v>1.0492588220482282</v>
      </c>
    </row>
    <row r="1584" spans="1:101" ht="18" customHeight="1" thickBot="1">
      <c r="D1584" s="11"/>
      <c r="E1584" s="13"/>
      <c r="F1584" s="13"/>
      <c r="G1584" s="15"/>
      <c r="H1584" s="10"/>
      <c r="I1584" s="11"/>
      <c r="J1584" s="13"/>
      <c r="K1584" s="13"/>
      <c r="L1584" s="15"/>
      <c r="N1584" s="5"/>
      <c r="Q1584" s="6"/>
      <c r="S1584" s="11"/>
      <c r="T1584" s="13"/>
      <c r="U1584" s="13"/>
      <c r="V1584" s="15"/>
      <c r="W1584" s="20"/>
      <c r="X1584" s="5"/>
      <c r="AA1584" s="6"/>
      <c r="AB1584" s="20"/>
      <c r="AC1584" s="11"/>
      <c r="AD1584" s="13"/>
      <c r="AE1584" s="13"/>
      <c r="AF1584" s="15"/>
      <c r="AG1584" s="20"/>
      <c r="AH1584" s="5"/>
      <c r="AK1584" s="6"/>
      <c r="AL1584" s="20"/>
      <c r="AM1584" s="11"/>
      <c r="AN1584" s="13"/>
      <c r="AO1584" s="13"/>
      <c r="AP1584" s="15"/>
      <c r="AR1584" s="5"/>
      <c r="AU1584" s="6"/>
      <c r="AW1584" s="11"/>
      <c r="AX1584" s="13"/>
      <c r="AY1584" s="13"/>
      <c r="AZ1584" s="15"/>
      <c r="BA1584" s="20"/>
      <c r="BB1584" s="5"/>
      <c r="BE1584" s="6"/>
      <c r="BG1584" s="11"/>
      <c r="BH1584" s="13"/>
      <c r="BI1584" s="13"/>
      <c r="BJ1584" s="15"/>
      <c r="BL1584" s="5"/>
      <c r="BO1584" s="6"/>
      <c r="BQ1584" s="11"/>
      <c r="BR1584" s="13"/>
      <c r="BS1584" s="13"/>
      <c r="BT1584" s="15"/>
      <c r="BU1584" s="20"/>
      <c r="BV1584" s="5"/>
      <c r="BY1584" s="6"/>
      <c r="CA1584" s="11"/>
      <c r="CB1584" s="13"/>
      <c r="CC1584" s="13"/>
      <c r="CD1584" s="15"/>
      <c r="CF1584" s="5"/>
      <c r="CI1584" s="6"/>
      <c r="CK1584" s="11"/>
      <c r="CL1584" s="13"/>
      <c r="CM1584" s="13"/>
      <c r="CN1584" s="15"/>
      <c r="CP1584" s="5"/>
      <c r="CS1584" s="6"/>
      <c r="CW1584" s="52"/>
    </row>
    <row r="1585" spans="1:101" ht="18" customHeight="1" thickBot="1">
      <c r="D1585" s="11" t="s">
        <v>6</v>
      </c>
      <c r="E1585" s="13"/>
      <c r="F1585" s="13" t="s">
        <v>7</v>
      </c>
      <c r="G1585" s="15"/>
      <c r="H1585" s="10"/>
      <c r="I1585" s="11" t="s">
        <v>8</v>
      </c>
      <c r="J1585" s="13"/>
      <c r="K1585" s="13" t="s">
        <v>9</v>
      </c>
      <c r="L1585" s="15"/>
      <c r="N1585" s="251" t="s">
        <v>26</v>
      </c>
      <c r="O1585" s="252"/>
      <c r="P1585" s="253" t="s">
        <v>27</v>
      </c>
      <c r="Q1585" s="254"/>
      <c r="S1585" s="11" t="s">
        <v>13</v>
      </c>
      <c r="T1585" s="13"/>
      <c r="U1585" s="13" t="s">
        <v>14</v>
      </c>
      <c r="V1585" s="15"/>
      <c r="W1585" s="20"/>
      <c r="X1585" s="251" t="s">
        <v>26</v>
      </c>
      <c r="Y1585" s="252"/>
      <c r="Z1585" s="253" t="s">
        <v>27</v>
      </c>
      <c r="AA1585" s="254"/>
      <c r="AB1585" s="20"/>
      <c r="AC1585" s="11" t="s">
        <v>8</v>
      </c>
      <c r="AD1585" s="13"/>
      <c r="AE1585" s="13" t="s">
        <v>9</v>
      </c>
      <c r="AF1585" s="15"/>
      <c r="AG1585" s="20"/>
      <c r="AH1585" s="251" t="s">
        <v>26</v>
      </c>
      <c r="AI1585" s="252"/>
      <c r="AJ1585" s="253" t="s">
        <v>27</v>
      </c>
      <c r="AK1585" s="254"/>
      <c r="AL1585" s="20"/>
      <c r="AM1585" s="11" t="s">
        <v>13</v>
      </c>
      <c r="AN1585" s="13"/>
      <c r="AO1585" s="13" t="s">
        <v>14</v>
      </c>
      <c r="AP1585" s="15"/>
      <c r="AR1585" s="251" t="s">
        <v>26</v>
      </c>
      <c r="AS1585" s="252"/>
      <c r="AT1585" s="253" t="s">
        <v>27</v>
      </c>
      <c r="AU1585" s="254"/>
      <c r="AV1585" s="36"/>
      <c r="AW1585" s="11" t="s">
        <v>8</v>
      </c>
      <c r="AX1585" s="13"/>
      <c r="AY1585" s="13" t="s">
        <v>9</v>
      </c>
      <c r="AZ1585" s="15"/>
      <c r="BA1585" s="20"/>
      <c r="BB1585" s="251" t="s">
        <v>26</v>
      </c>
      <c r="BC1585" s="252"/>
      <c r="BD1585" s="253" t="s">
        <v>27</v>
      </c>
      <c r="BE1585" s="254"/>
      <c r="BF1585" s="36"/>
      <c r="BG1585" s="11" t="s">
        <v>13</v>
      </c>
      <c r="BH1585" s="13"/>
      <c r="BI1585" s="13" t="s">
        <v>14</v>
      </c>
      <c r="BJ1585" s="15"/>
      <c r="BK1585" s="36"/>
      <c r="BL1585" s="251" t="s">
        <v>26</v>
      </c>
      <c r="BM1585" s="252"/>
      <c r="BN1585" s="253" t="s">
        <v>27</v>
      </c>
      <c r="BO1585" s="254"/>
      <c r="BP1585" s="36"/>
      <c r="BQ1585" s="11" t="s">
        <v>8</v>
      </c>
      <c r="BR1585" s="13"/>
      <c r="BS1585" s="13" t="s">
        <v>9</v>
      </c>
      <c r="BT1585" s="15"/>
      <c r="BU1585" s="20"/>
      <c r="BV1585" s="251" t="s">
        <v>26</v>
      </c>
      <c r="BW1585" s="252"/>
      <c r="BX1585" s="253" t="s">
        <v>27</v>
      </c>
      <c r="BY1585" s="254"/>
      <c r="BZ1585" s="36"/>
      <c r="CA1585" s="11" t="s">
        <v>13</v>
      </c>
      <c r="CB1585" s="13"/>
      <c r="CC1585" s="13" t="s">
        <v>14</v>
      </c>
      <c r="CD1585" s="15"/>
      <c r="CE1585" s="36"/>
      <c r="CF1585" s="251" t="s">
        <v>26</v>
      </c>
      <c r="CG1585" s="252"/>
      <c r="CH1585" s="253" t="s">
        <v>27</v>
      </c>
      <c r="CI1585" s="254"/>
      <c r="CK1585" s="11" t="s">
        <v>28</v>
      </c>
      <c r="CL1585" s="13"/>
      <c r="CM1585" s="13" t="s">
        <v>29</v>
      </c>
      <c r="CN1585" s="15"/>
      <c r="CP1585" s="251" t="s">
        <v>26</v>
      </c>
      <c r="CQ1585" s="252"/>
      <c r="CR1585" s="253" t="s">
        <v>27</v>
      </c>
      <c r="CS1585" s="254"/>
      <c r="CU1585" s="38" t="s">
        <v>37</v>
      </c>
      <c r="CW1585" s="53" t="s">
        <v>45</v>
      </c>
    </row>
    <row r="1586" spans="1:101" ht="18" customHeight="1" thickTop="1" thickBot="1">
      <c r="D1586" s="16">
        <v>0</v>
      </c>
      <c r="E1586" s="17">
        <v>0</v>
      </c>
      <c r="F1586" s="18">
        <v>1</v>
      </c>
      <c r="G1586" s="19">
        <v>0</v>
      </c>
      <c r="H1586" s="10"/>
      <c r="I1586" s="16">
        <v>0</v>
      </c>
      <c r="J1586" s="17">
        <f t="shared" ref="J1586" si="16799">-1/($J$4*$B1583)</f>
        <v>-0.67053880475116967</v>
      </c>
      <c r="K1586" s="18">
        <v>1</v>
      </c>
      <c r="L1586" s="19">
        <v>0</v>
      </c>
      <c r="N1586" s="1">
        <f t="shared" ref="N1586" si="16800">D1586*I1583+F1586*I1586-E1586*J1583-G1586*J1586</f>
        <v>0</v>
      </c>
      <c r="O1586" s="4">
        <f t="shared" ref="O1586" si="16801">(D1586*J1583+E1586*I1583+F1586*J1586+G1586*I1586)</f>
        <v>-0.67053880475116967</v>
      </c>
      <c r="P1586" s="2">
        <f t="shared" ref="P1586" si="16802">D1586*K1583+F1586*K1586-E1586*L1583-G1586*L1586</f>
        <v>1</v>
      </c>
      <c r="Q1586" s="3">
        <f t="shared" ref="Q1586" si="16803">(D1586*L1583+E1586*K1583+F1586*L1586+G1586*K1586)</f>
        <v>0</v>
      </c>
      <c r="S1586" s="16">
        <v>0</v>
      </c>
      <c r="T1586" s="17">
        <v>0</v>
      </c>
      <c r="U1586" s="18">
        <v>1</v>
      </c>
      <c r="V1586" s="19">
        <v>0</v>
      </c>
      <c r="W1586" s="20"/>
      <c r="X1586" s="1">
        <f t="shared" ref="X1586" si="16804">N1586*S1583+P1586*S1586-O1586*T1583-Q1586*T1586</f>
        <v>0</v>
      </c>
      <c r="Y1586" s="4">
        <f t="shared" ref="Y1586" si="16805">(N1586*T1583+O1586*S1583+P1586*T1586+Q1586*S1586)</f>
        <v>-0.67053880475116967</v>
      </c>
      <c r="Z1586" s="2">
        <f t="shared" ref="Z1586" si="16806">N1586*U1583+P1586*U1586-O1586*V1583-Q1586*V1586</f>
        <v>0.38260415960653804</v>
      </c>
      <c r="AA1586" s="3">
        <f t="shared" ref="AA1586" si="16807">(N1586*V1583+O1586*U1583+P1586*V1586+Q1586*U1586)</f>
        <v>0</v>
      </c>
      <c r="AB1586" s="20"/>
      <c r="AC1586" s="16">
        <v>0</v>
      </c>
      <c r="AD1586" s="17">
        <f t="shared" ref="AD1586" si="16808">-1/($AD$4*$B1583)</f>
        <v>-0.76605811010400005</v>
      </c>
      <c r="AE1586" s="18">
        <v>1</v>
      </c>
      <c r="AF1586" s="19">
        <v>0</v>
      </c>
      <c r="AG1586" s="20"/>
      <c r="AH1586" s="1">
        <f t="shared" ref="AH1586" si="16809">X1586*AC1583+Z1586*AC1586-Y1586*AD1583-AA1586*AD1586</f>
        <v>0</v>
      </c>
      <c r="AI1586" s="4">
        <f t="shared" ref="AI1586" si="16810">(X1586*AD1583+Y1586*AC1583+Z1586*AD1586+AA1586*AC1586)</f>
        <v>-0.96363582417728333</v>
      </c>
      <c r="AJ1586" s="2">
        <f t="shared" ref="AJ1586" si="16811">X1586*AE1583+Z1586*AE1586-Y1586*AF1583-AA1586*AF1586</f>
        <v>0.38260415960653804</v>
      </c>
      <c r="AK1586" s="3">
        <f t="shared" ref="AK1586" si="16812">(X1586*AF1583+Y1586*AE1583+Z1586*AF1586+AA1586*AE1586)</f>
        <v>0</v>
      </c>
      <c r="AL1586" s="20"/>
      <c r="AM1586" s="16">
        <v>0</v>
      </c>
      <c r="AN1586" s="17">
        <v>0</v>
      </c>
      <c r="AO1586" s="18">
        <v>1</v>
      </c>
      <c r="AP1586" s="19">
        <v>0</v>
      </c>
      <c r="AR1586" s="1">
        <f t="shared" ref="AR1586" si="16813">AH1586*AM1583+AJ1586*AM1586-AI1586*AN1583-AK1586*AN1586</f>
        <v>0</v>
      </c>
      <c r="AS1586" s="4">
        <f t="shared" ref="AS1586" si="16814">(AH1586*AN1583+AI1586*AM1583+AJ1586*AN1586+AK1586*AM1586)</f>
        <v>-0.96363582417728333</v>
      </c>
      <c r="AT1586" s="2">
        <f t="shared" ref="AT1586" si="16815">AH1586*AO1583+AJ1586*AO1586-AI1586*AP1583-AK1586*AP1586</f>
        <v>-0.53945420863021354</v>
      </c>
      <c r="AU1586" s="3">
        <f t="shared" ref="AU1586" si="16816">(AH1586*AP1583+AI1586*AO1583+AJ1586*AP1586+AK1586*AO1586)</f>
        <v>0</v>
      </c>
      <c r="AV1586" s="20"/>
      <c r="AW1586" s="16">
        <v>0</v>
      </c>
      <c r="AX1586" s="17">
        <f t="shared" ref="AX1586" si="16817">-1/($AX$4*$B1583)</f>
        <v>-0.76605811010400005</v>
      </c>
      <c r="AY1586" s="18">
        <v>1</v>
      </c>
      <c r="AZ1586" s="19">
        <v>0</v>
      </c>
      <c r="BA1586" s="20"/>
      <c r="BB1586" s="1">
        <f t="shared" ref="BB1586" si="16818">AR1586*AW1583+AT1586*AW1586-AS1586*AX1583-AU1586*AX1586</f>
        <v>0</v>
      </c>
      <c r="BC1586" s="4">
        <f t="shared" ref="BC1586" si="16819">(AR1586*AX1583+AS1586*AW1583+AT1586*AX1586+AU1586*AW1586)</f>
        <v>-0.55038255262637303</v>
      </c>
      <c r="BD1586" s="2">
        <f t="shared" ref="BD1586" si="16820">AR1586*AY1583+AT1586*AY1586-AS1586*AZ1583-AU1586*AZ1586</f>
        <v>-0.53945420863021354</v>
      </c>
      <c r="BE1586" s="3">
        <f t="shared" ref="BE1586" si="16821">(AR1586*AZ1583+AS1586*AY1583+AT1586*AZ1586+AU1586*AY1586)</f>
        <v>0</v>
      </c>
      <c r="BF1586" s="20"/>
      <c r="BG1586" s="16">
        <v>0</v>
      </c>
      <c r="BH1586" s="17">
        <v>0</v>
      </c>
      <c r="BI1586" s="18">
        <v>1</v>
      </c>
      <c r="BJ1586" s="19">
        <v>0</v>
      </c>
      <c r="BK1586" s="20"/>
      <c r="BL1586" s="1">
        <f t="shared" ref="BL1586" si="16822">BB1586*BG1583+BD1586*BG1586-BC1586*BH1583-BE1586*BH1586</f>
        <v>0</v>
      </c>
      <c r="BM1586" s="4">
        <f t="shared" ref="BM1586" si="16823">(BB1586*BH1583+BC1586*BG1583+BD1586*BH1586+BE1586*BG1586)</f>
        <v>-0.55038255262637303</v>
      </c>
      <c r="BN1586" s="2">
        <f t="shared" ref="BN1586" si="16824">BB1586*BI1583+BD1586*BI1586-BC1586*BJ1583-BE1586*BJ1586</f>
        <v>-1.0462166751853839</v>
      </c>
      <c r="BO1586" s="3">
        <f t="shared" ref="BO1586" si="16825">(BB1586*BJ1583+BC1586*BI1583+BD1586*BJ1586+BE1586*BI1586)</f>
        <v>0</v>
      </c>
      <c r="BP1586" s="20"/>
      <c r="BQ1586" s="16">
        <v>0</v>
      </c>
      <c r="BR1586" s="17">
        <f t="shared" ref="BR1586" si="16826">-1/($BR$4*$B1583)</f>
        <v>-0.67053880475116967</v>
      </c>
      <c r="BS1586" s="18">
        <v>1</v>
      </c>
      <c r="BT1586" s="19">
        <v>0</v>
      </c>
      <c r="BU1586" s="20"/>
      <c r="BV1586" s="1">
        <f t="shared" ref="BV1586" si="16827">BL1586*BQ1583+BN1586*BQ1586-BM1586*BR1583-BO1586*BR1586</f>
        <v>0</v>
      </c>
      <c r="BW1586" s="4">
        <f t="shared" ref="BW1586" si="16828">(BL1586*BR1583+BM1586*BQ1583+BN1586*BR1586+BO1586*BQ1586)</f>
        <v>0.15114632626317692</v>
      </c>
      <c r="BX1586" s="2">
        <f t="shared" ref="BX1586" si="16829">BL1586*BS1583+BN1586*BS1586-BM1586*BT1583-BO1586*BT1586</f>
        <v>-1.0462166751853839</v>
      </c>
      <c r="BY1586" s="3">
        <f t="shared" ref="BY1586" si="16830">(BL1586*BT1583+BM1586*BS1583+BN1586*BT1586+BO1586*BS1586)</f>
        <v>0</v>
      </c>
      <c r="BZ1586" s="20"/>
      <c r="CA1586" s="16">
        <v>0</v>
      </c>
      <c r="CB1586" s="17">
        <v>0</v>
      </c>
      <c r="CC1586" s="18">
        <v>1</v>
      </c>
      <c r="CD1586" s="19">
        <v>0</v>
      </c>
      <c r="CE1586" s="20"/>
      <c r="CF1586" s="1">
        <f t="shared" ref="CF1586" si="16831">BV1586*CA1583+BX1586*CA1586-BW1586*CB1583-BY1586*CB1586</f>
        <v>0</v>
      </c>
      <c r="CG1586" s="4">
        <f t="shared" ref="CG1586" si="16832">(BV1586*CB1583+BW1586*CA1583+BX1586*CB1586+BY1586*CA1586)</f>
        <v>0.15114632626317692</v>
      </c>
      <c r="CH1586" s="2">
        <f t="shared" ref="CH1586" si="16833">BV1586*CC1583+BX1586*CC1586-BW1586*CD1583-BY1586*CD1586</f>
        <v>-0.9733800566488322</v>
      </c>
      <c r="CI1586" s="3">
        <f t="shared" ref="CI1586" si="16834">(BV1586*CD1583+BW1586*CC1583+BX1586*CD1586+BY1586*CC1586)</f>
        <v>0</v>
      </c>
      <c r="CK1586" s="16">
        <f t="shared" ref="CK1586" si="16835">1/$CL$4</f>
        <v>1</v>
      </c>
      <c r="CL1586" s="17">
        <v>0</v>
      </c>
      <c r="CM1586" s="18">
        <v>1</v>
      </c>
      <c r="CN1586" s="19">
        <v>0</v>
      </c>
      <c r="CP1586" s="1">
        <f t="shared" ref="CP1586" si="16836">CF1586*CK1583+CH1586*CK1586-CG1586*CL1583-CI1586*CL1586</f>
        <v>-0.9733800566488322</v>
      </c>
      <c r="CQ1586" s="4">
        <f t="shared" ref="CQ1586" si="16837">(CF1586*CL1583+CG1586*CK1583+CH1586*CL1586+CI1586*CK1586)</f>
        <v>0.15114632626317692</v>
      </c>
      <c r="CR1586" s="2">
        <f t="shared" ref="CR1586" si="16838">CF1586*CM1583+CH1586*CM1586-CG1586*CN1583-CI1586*CN1586</f>
        <v>-0.9733800566488322</v>
      </c>
      <c r="CS1586" s="3">
        <f t="shared" ref="CS1586" si="16839">(CF1586*CN1583+CG1586*CM1583+CH1586*CN1586+CI1586*CM1586)</f>
        <v>0</v>
      </c>
      <c r="CU1586" s="39">
        <f t="shared" ref="CU1586" si="16840">(180/PI())*ATAN(-1*(CQ1583/CP1583))</f>
        <v>19.649472463269806</v>
      </c>
      <c r="CW1586" s="54">
        <f t="shared" ref="CW1586" si="16841">20*LOG(((1-(10^(CU1583/20)^2)*(1-((1-CW1583)/(1+CW1583))^2))^0.5))</f>
        <v>-19.946480296964172</v>
      </c>
    </row>
    <row r="1587" spans="1:101" ht="18" customHeight="1">
      <c r="E1587" s="20"/>
      <c r="F1587" s="20"/>
      <c r="G1587" s="20"/>
      <c r="H1587" s="20"/>
      <c r="I1587" s="20"/>
      <c r="J1587" s="20"/>
      <c r="K1587" s="20"/>
      <c r="L1587" s="20"/>
      <c r="M1587" s="20"/>
      <c r="N1587" s="20"/>
      <c r="O1587" s="20"/>
      <c r="P1587" s="20"/>
      <c r="Q1587" s="20"/>
      <c r="R1587" s="20"/>
      <c r="S1587" s="20"/>
      <c r="T1587" s="20"/>
      <c r="U1587" s="20"/>
      <c r="V1587" s="20"/>
      <c r="W1587" s="20"/>
      <c r="X1587" s="20"/>
      <c r="Y1587" s="20"/>
      <c r="Z1587" s="20"/>
      <c r="AA1587" s="20"/>
      <c r="AB1587" s="30"/>
      <c r="AC1587" s="20"/>
      <c r="AD1587" s="20"/>
      <c r="AE1587" s="20"/>
      <c r="AF1587" s="20"/>
      <c r="AG1587" s="20"/>
      <c r="AH1587" s="20"/>
      <c r="AI1587" s="20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  <c r="BA1587" s="20"/>
      <c r="BB1587" s="20"/>
      <c r="BC1587" s="20"/>
      <c r="BD1587" s="20"/>
      <c r="BE1587" s="20"/>
      <c r="BF1587" s="20"/>
      <c r="BG1587" s="20"/>
      <c r="BH1587" s="20"/>
      <c r="BI1587" s="20"/>
      <c r="BJ1587" s="20"/>
      <c r="BK1587" s="20"/>
      <c r="BL1587" s="20"/>
      <c r="BM1587" s="20"/>
      <c r="BN1587" s="20"/>
      <c r="BO1587" s="20"/>
      <c r="BP1587" s="20"/>
      <c r="BQ1587" s="20"/>
      <c r="BR1587" s="20"/>
      <c r="BS1587" s="20"/>
      <c r="BT1587" s="20"/>
      <c r="BU1587" s="20"/>
      <c r="BV1587" s="20"/>
      <c r="BW1587" s="20"/>
      <c r="BX1587" s="20"/>
      <c r="BY1587" s="20"/>
      <c r="BZ1587" s="20"/>
      <c r="CA1587" s="20"/>
      <c r="CB1587" s="20"/>
      <c r="CC1587" s="20"/>
      <c r="CD1587" s="20"/>
      <c r="CE1587" s="20"/>
      <c r="CF1587" s="20"/>
      <c r="CG1587" s="20"/>
      <c r="CH1587" s="20"/>
      <c r="CI1587" s="20"/>
      <c r="CJ1587" s="20"/>
      <c r="CK1587" s="20"/>
      <c r="CL1587" s="20"/>
    </row>
    <row r="1588" spans="1:101" ht="18" customHeight="1"/>
    <row r="1589" spans="1:101" ht="18" customHeight="1" thickBot="1">
      <c r="A1589" s="23"/>
      <c r="B1589" s="23"/>
      <c r="C1589" s="23"/>
      <c r="D1589" s="20" t="s">
        <v>15</v>
      </c>
      <c r="E1589" s="20"/>
      <c r="F1589" s="20"/>
      <c r="G1589" s="20"/>
      <c r="H1589" s="20"/>
      <c r="I1589" s="20" t="s">
        <v>16</v>
      </c>
      <c r="J1589" s="20"/>
      <c r="K1589" s="20"/>
      <c r="L1589" s="20"/>
      <c r="M1589" s="23"/>
      <c r="N1589" s="23"/>
      <c r="O1589" s="24" t="s">
        <v>17</v>
      </c>
      <c r="P1589" s="23"/>
      <c r="Q1589" s="23"/>
      <c r="R1589" s="23"/>
      <c r="S1589" s="20"/>
      <c r="T1589" s="20" t="s">
        <v>18</v>
      </c>
      <c r="U1589" s="23"/>
      <c r="V1589" s="23"/>
      <c r="W1589" s="23"/>
      <c r="X1589" s="23"/>
      <c r="Y1589" s="24" t="s">
        <v>19</v>
      </c>
      <c r="Z1589" s="23"/>
      <c r="AA1589" s="23"/>
      <c r="AB1589" s="23"/>
      <c r="AC1589" s="24" t="s">
        <v>20</v>
      </c>
      <c r="AD1589" s="20"/>
      <c r="AE1589" s="20"/>
      <c r="AF1589" s="20"/>
      <c r="AG1589" s="20"/>
      <c r="AH1589" s="23"/>
      <c r="AI1589" s="24" t="s">
        <v>21</v>
      </c>
      <c r="AJ1589" s="23"/>
      <c r="AK1589" s="23"/>
      <c r="AL1589" s="20"/>
      <c r="AM1589" s="24" t="s">
        <v>31</v>
      </c>
      <c r="AN1589" s="20"/>
      <c r="AO1589" s="23"/>
      <c r="AP1589" s="23"/>
      <c r="AQ1589" s="23"/>
      <c r="AR1589" s="23"/>
      <c r="AS1589" s="24" t="s">
        <v>91</v>
      </c>
      <c r="AT1589" s="23"/>
      <c r="AU1589" s="23"/>
      <c r="AV1589" s="23"/>
      <c r="AW1589" s="24" t="s">
        <v>32</v>
      </c>
      <c r="AX1589" s="20"/>
      <c r="AY1589" s="20"/>
      <c r="AZ1589" s="20"/>
      <c r="BA1589" s="20"/>
      <c r="BB1589" s="23"/>
      <c r="BC1589" s="24" t="s">
        <v>22</v>
      </c>
      <c r="BD1589" s="23"/>
      <c r="BE1589" s="23"/>
      <c r="BF1589" s="23"/>
      <c r="BG1589" s="24" t="s">
        <v>33</v>
      </c>
      <c r="BH1589" s="20"/>
      <c r="BI1589" s="23"/>
      <c r="BJ1589" s="23"/>
      <c r="BK1589" s="23"/>
      <c r="BL1589" s="23"/>
      <c r="BM1589" s="24" t="s">
        <v>34</v>
      </c>
      <c r="BN1589" s="23"/>
      <c r="BO1589" s="23"/>
      <c r="BP1589" s="23"/>
      <c r="BQ1589" s="24" t="s">
        <v>89</v>
      </c>
      <c r="BR1589" s="20"/>
      <c r="BS1589" s="20"/>
      <c r="BT1589" s="20"/>
      <c r="BU1589" s="20"/>
      <c r="BV1589" s="23"/>
      <c r="BW1589" s="24" t="s">
        <v>35</v>
      </c>
      <c r="BX1589" s="23"/>
      <c r="BY1589" s="23"/>
      <c r="BZ1589" s="23"/>
      <c r="CA1589" s="24" t="s">
        <v>90</v>
      </c>
      <c r="CB1589" s="20"/>
      <c r="CC1589" s="23"/>
      <c r="CD1589" s="23"/>
      <c r="CE1589" s="23"/>
      <c r="CF1589" s="23"/>
      <c r="CG1589" s="24" t="s">
        <v>92</v>
      </c>
      <c r="CH1589" s="23"/>
      <c r="CI1589" s="23"/>
      <c r="CJ1589" s="23"/>
      <c r="CK1589" s="24" t="s">
        <v>36</v>
      </c>
      <c r="CL1589" s="24"/>
      <c r="CM1589" s="23"/>
      <c r="CN1589" s="23"/>
      <c r="CO1589" s="23"/>
      <c r="CP1589" s="23"/>
      <c r="CQ1589" s="24" t="s">
        <v>93</v>
      </c>
      <c r="CR1589" s="23"/>
      <c r="CS1589" s="23"/>
    </row>
    <row r="1590" spans="1:101" ht="18" customHeight="1" thickBot="1">
      <c r="A1590" s="23"/>
      <c r="B1590" s="33"/>
      <c r="C1590" s="23"/>
      <c r="D1590" s="7" t="s">
        <v>2</v>
      </c>
      <c r="E1590" s="8"/>
      <c r="F1590" s="8" t="s">
        <v>3</v>
      </c>
      <c r="G1590" s="9"/>
      <c r="H1590" s="10"/>
      <c r="I1590" s="7" t="s">
        <v>4</v>
      </c>
      <c r="J1590" s="8"/>
      <c r="K1590" s="8" t="s">
        <v>5</v>
      </c>
      <c r="L1590" s="9"/>
      <c r="M1590" s="23"/>
      <c r="N1590" s="251" t="s">
        <v>79</v>
      </c>
      <c r="O1590" s="252"/>
      <c r="P1590" s="253" t="s">
        <v>80</v>
      </c>
      <c r="Q1590" s="254"/>
      <c r="R1590" s="23"/>
      <c r="S1590" s="7" t="s">
        <v>11</v>
      </c>
      <c r="T1590" s="8"/>
      <c r="U1590" s="8" t="s">
        <v>12</v>
      </c>
      <c r="V1590" s="9"/>
      <c r="W1590" s="20"/>
      <c r="X1590" s="251" t="s">
        <v>79</v>
      </c>
      <c r="Y1590" s="252"/>
      <c r="Z1590" s="253" t="s">
        <v>80</v>
      </c>
      <c r="AA1590" s="254"/>
      <c r="AB1590" s="20"/>
      <c r="AC1590" s="7" t="s">
        <v>4</v>
      </c>
      <c r="AD1590" s="8"/>
      <c r="AE1590" s="8" t="s">
        <v>5</v>
      </c>
      <c r="AF1590" s="9"/>
      <c r="AG1590" s="20"/>
      <c r="AH1590" s="251" t="s">
        <v>0</v>
      </c>
      <c r="AI1590" s="252"/>
      <c r="AJ1590" s="253" t="s">
        <v>1</v>
      </c>
      <c r="AK1590" s="254"/>
      <c r="AL1590" s="20"/>
      <c r="AM1590" s="7" t="s">
        <v>11</v>
      </c>
      <c r="AN1590" s="8"/>
      <c r="AO1590" s="8" t="s">
        <v>12</v>
      </c>
      <c r="AP1590" s="9"/>
      <c r="AQ1590" s="23"/>
      <c r="AR1590" s="251" t="s">
        <v>0</v>
      </c>
      <c r="AS1590" s="252"/>
      <c r="AT1590" s="253" t="s">
        <v>1</v>
      </c>
      <c r="AU1590" s="254"/>
      <c r="AV1590" s="36"/>
      <c r="AW1590" s="7" t="s">
        <v>4</v>
      </c>
      <c r="AX1590" s="8"/>
      <c r="AY1590" s="8" t="s">
        <v>5</v>
      </c>
      <c r="AZ1590" s="9"/>
      <c r="BA1590" s="20"/>
      <c r="BB1590" s="251" t="s">
        <v>0</v>
      </c>
      <c r="BC1590" s="252"/>
      <c r="BD1590" s="253" t="s">
        <v>1</v>
      </c>
      <c r="BE1590" s="254"/>
      <c r="BF1590" s="36"/>
      <c r="BG1590" s="7" t="s">
        <v>11</v>
      </c>
      <c r="BH1590" s="8"/>
      <c r="BI1590" s="8" t="s">
        <v>12</v>
      </c>
      <c r="BJ1590" s="9"/>
      <c r="BK1590" s="36"/>
      <c r="BL1590" s="251" t="s">
        <v>0</v>
      </c>
      <c r="BM1590" s="252"/>
      <c r="BN1590" s="253" t="s">
        <v>1</v>
      </c>
      <c r="BO1590" s="254"/>
      <c r="BP1590" s="36"/>
      <c r="BQ1590" s="7" t="s">
        <v>4</v>
      </c>
      <c r="BR1590" s="8"/>
      <c r="BS1590" s="8" t="s">
        <v>5</v>
      </c>
      <c r="BT1590" s="9"/>
      <c r="BU1590" s="20"/>
      <c r="BV1590" s="251" t="s">
        <v>0</v>
      </c>
      <c r="BW1590" s="252"/>
      <c r="BX1590" s="253" t="s">
        <v>1</v>
      </c>
      <c r="BY1590" s="254"/>
      <c r="BZ1590" s="36"/>
      <c r="CA1590" s="7" t="s">
        <v>11</v>
      </c>
      <c r="CB1590" s="8"/>
      <c r="CC1590" s="8" t="s">
        <v>12</v>
      </c>
      <c r="CD1590" s="9"/>
      <c r="CE1590" s="36"/>
      <c r="CF1590" s="251" t="s">
        <v>0</v>
      </c>
      <c r="CG1590" s="252"/>
      <c r="CH1590" s="253" t="s">
        <v>1</v>
      </c>
      <c r="CI1590" s="254"/>
      <c r="CJ1590" s="23"/>
      <c r="CK1590" s="7" t="s">
        <v>23</v>
      </c>
      <c r="CL1590" s="8"/>
      <c r="CM1590" s="8" t="s">
        <v>24</v>
      </c>
      <c r="CN1590" s="9"/>
      <c r="CO1590" s="23"/>
      <c r="CP1590" s="251" t="s">
        <v>0</v>
      </c>
      <c r="CQ1590" s="252"/>
      <c r="CR1590" s="253" t="s">
        <v>1</v>
      </c>
      <c r="CS1590" s="254"/>
      <c r="CU1590" s="26" t="s">
        <v>25</v>
      </c>
      <c r="CW1590" s="50" t="s">
        <v>44</v>
      </c>
    </row>
    <row r="1591" spans="1:101" ht="18" customHeight="1" thickTop="1" thickBot="1">
      <c r="B1591" s="34">
        <v>2.2000000000000002</v>
      </c>
      <c r="D1591" s="11">
        <v>1</v>
      </c>
      <c r="E1591" s="12">
        <v>0</v>
      </c>
      <c r="F1591" s="13">
        <v>0</v>
      </c>
      <c r="G1591" s="40">
        <f t="shared" ref="G1591" si="16842">-1/($E$4*$B1591)</f>
        <v>-0.47751387177797511</v>
      </c>
      <c r="H1591" s="10"/>
      <c r="I1591" s="11">
        <v>1</v>
      </c>
      <c r="J1591" s="12">
        <v>0</v>
      </c>
      <c r="K1591" s="13">
        <v>0</v>
      </c>
      <c r="L1591" s="14">
        <v>0</v>
      </c>
      <c r="N1591" s="1">
        <f t="shared" ref="N1591" si="16843">D1591*I1591+F1591*I1594-E1591*J1591-G1591*J1594</f>
        <v>0.68271925171893066</v>
      </c>
      <c r="O1591" s="4">
        <f t="shared" ref="O1591" si="16844">(D1591*J1591+E1591*I1591+F1591*J1594+G1591*I1594)</f>
        <v>0</v>
      </c>
      <c r="P1591" s="2">
        <f t="shared" ref="P1591" si="16845">D1591*K1591+F1591*K1594-E1591*L1591-G1591*L1594</f>
        <v>0</v>
      </c>
      <c r="Q1591" s="3">
        <f t="shared" ref="Q1591" si="16846">(D1591*L1591+E1591*K1591+F1591*L1594+G1591*K1594)</f>
        <v>-0.47751387177797511</v>
      </c>
      <c r="S1591" s="11">
        <v>1</v>
      </c>
      <c r="T1591" s="12">
        <v>0</v>
      </c>
      <c r="U1591" s="13">
        <v>0</v>
      </c>
      <c r="V1591" s="40">
        <f t="shared" ref="V1591" si="16847">-1/($T$4*$B1591)</f>
        <v>-0.91237546074960763</v>
      </c>
      <c r="W1591" s="20"/>
      <c r="X1591" s="1">
        <f t="shared" ref="X1591" si="16848">N1591*S1591+P1591*S1594-O1591*T1591-Q1591*T1594</f>
        <v>0.68271925171893066</v>
      </c>
      <c r="Y1591" s="4">
        <f t="shared" ref="Y1591" si="16849">(N1591*T1591+O1591*S1591+P1591*T1594+Q1591*S1594)</f>
        <v>0</v>
      </c>
      <c r="Z1591" s="2">
        <f t="shared" ref="Z1591" si="16850">N1591*U1591+P1591*U1594-O1591*V1591-Q1591*V1594</f>
        <v>0</v>
      </c>
      <c r="AA1591" s="3">
        <f t="shared" ref="AA1591" si="16851">(N1591*V1591+O1591*U1591+P1591*V1594+Q1591*U1594)</f>
        <v>-1.1004101636276618</v>
      </c>
      <c r="AB1591" s="20"/>
      <c r="AC1591" s="11">
        <v>1</v>
      </c>
      <c r="AD1591" s="12">
        <v>0</v>
      </c>
      <c r="AE1591" s="13">
        <v>0</v>
      </c>
      <c r="AF1591" s="14">
        <v>0</v>
      </c>
      <c r="AG1591" s="20"/>
      <c r="AH1591" s="1">
        <f t="shared" ref="AH1591" si="16852">X1591*AC1591+Z1591*AC1594-Y1591*AD1591-AA1591*AD1594</f>
        <v>-0.15259544102083811</v>
      </c>
      <c r="AI1591" s="4">
        <f t="shared" ref="AI1591" si="16853">(X1591*AD1591+Y1591*AC1591+Z1591*AD1594+AA1591*AC1594)</f>
        <v>0</v>
      </c>
      <c r="AJ1591" s="2">
        <f t="shared" ref="AJ1591" si="16854">X1591*AE1591+Z1591*AE1594-Y1591*AF1591-AA1591*AF1594</f>
        <v>0</v>
      </c>
      <c r="AK1591" s="3">
        <f t="shared" ref="AK1591" si="16855">(X1591*AF1591+Y1591*AE1591+Z1591*AF1594+AA1591*AE1594)</f>
        <v>-1.1004101636276618</v>
      </c>
      <c r="AL1591" s="20"/>
      <c r="AM1591" s="11">
        <v>1</v>
      </c>
      <c r="AN1591" s="12">
        <v>0</v>
      </c>
      <c r="AO1591" s="13">
        <v>0</v>
      </c>
      <c r="AP1591" s="40">
        <f t="shared" ref="AP1591" si="16856">-1/($AN$4*$B1591)</f>
        <v>-0.94815489058292557</v>
      </c>
      <c r="AR1591" s="1">
        <f t="shared" ref="AR1591" si="16857">AH1591*AM1591+AJ1591*AM1594-AI1591*AN1591-AK1591*AN1594</f>
        <v>-0.15259544102083811</v>
      </c>
      <c r="AS1591" s="4">
        <f t="shared" ref="AS1591" si="16858">(AH1591*AN1591+AI1591*AM1591+AJ1591*AN1594+AK1591*AM1594)</f>
        <v>0</v>
      </c>
      <c r="AT1591" s="2">
        <f t="shared" ref="AT1591" si="16859">AH1591*AO1591+AJ1591*AO1594-AI1591*AP1591-AK1591*AP1594</f>
        <v>0</v>
      </c>
      <c r="AU1591" s="3">
        <f t="shared" ref="AU1591" si="16860">(AH1591*AP1591+AI1591*AO1591+AJ1591*AP1594+AK1591*AO1594)</f>
        <v>-0.95572604994309573</v>
      </c>
      <c r="AV1591" s="20"/>
      <c r="AW1591" s="11">
        <v>1</v>
      </c>
      <c r="AX1591" s="12">
        <v>0</v>
      </c>
      <c r="AY1591" s="13">
        <v>0</v>
      </c>
      <c r="AZ1591" s="14">
        <v>0</v>
      </c>
      <c r="BA1591" s="20"/>
      <c r="BB1591" s="1">
        <f t="shared" ref="BB1591" si="16861">AR1591*AW1591+AT1591*AW1594-AS1591*AX1591-AU1591*AX1594</f>
        <v>-0.87808129905743837</v>
      </c>
      <c r="BC1591" s="4">
        <f t="shared" ref="BC1591" si="16862">(AR1591*AX1591+AS1591*AW1591+AT1591*AX1594+AU1591*AW1594)</f>
        <v>0</v>
      </c>
      <c r="BD1591" s="2">
        <f t="shared" ref="BD1591" si="16863">AR1591*AY1591+AT1591*AY1594-AS1591*AZ1591-AU1591*AZ1594</f>
        <v>0</v>
      </c>
      <c r="BE1591" s="3">
        <f t="shared" ref="BE1591" si="16864">(AR1591*AZ1591+AS1591*AY1591+AT1591*AZ1594+AU1591*AY1594)</f>
        <v>-0.95572604994309573</v>
      </c>
      <c r="BF1591" s="20"/>
      <c r="BG1591" s="11">
        <v>1</v>
      </c>
      <c r="BH1591" s="12">
        <v>0</v>
      </c>
      <c r="BI1591" s="13">
        <v>0</v>
      </c>
      <c r="BJ1591" s="40">
        <f t="shared" ref="BJ1591" si="16865">-1/($BH$4*$B1591)</f>
        <v>-0.91237546074960763</v>
      </c>
      <c r="BK1591" s="20"/>
      <c r="BL1591" s="1">
        <f t="shared" ref="BL1591" si="16866">BB1591*BG1591+BD1591*BG1594-BC1591*BH1591-BE1591*BH1594</f>
        <v>-0.87808129905743837</v>
      </c>
      <c r="BM1591" s="4">
        <f t="shared" ref="BM1591" si="16867">(BB1591*BH1591+BC1591*BG1591+BD1591*BH1594+BE1591*BG1594)</f>
        <v>0</v>
      </c>
      <c r="BN1591" s="2">
        <f t="shared" ref="BN1591" si="16868">BB1591*BI1591+BD1591*BI1594-BC1591*BJ1591-BE1591*BJ1594</f>
        <v>0</v>
      </c>
      <c r="BO1591" s="3">
        <f t="shared" ref="BO1591" si="16869">(BB1591*BJ1591+BC1591*BI1591+BD1591*BJ1594+BE1591*BI1594)</f>
        <v>-0.15458622013995138</v>
      </c>
      <c r="BP1591" s="20"/>
      <c r="BQ1591" s="11">
        <v>1</v>
      </c>
      <c r="BR1591" s="12">
        <v>0</v>
      </c>
      <c r="BS1591" s="13">
        <v>0</v>
      </c>
      <c r="BT1591" s="14">
        <v>0</v>
      </c>
      <c r="BU1591" s="20"/>
      <c r="BV1591" s="1">
        <f t="shared" ref="BV1591" si="16870">BL1591*BQ1591+BN1591*BQ1594-BM1591*BR1591-BO1591*BR1594</f>
        <v>-0.98079503052941308</v>
      </c>
      <c r="BW1591" s="4">
        <f t="shared" ref="BW1591" si="16871">(BL1591*BR1591+BM1591*BQ1591+BN1591*BR1594+BO1591*BQ1594)</f>
        <v>0</v>
      </c>
      <c r="BX1591" s="2">
        <f t="shared" ref="BX1591" si="16872">BL1591*BS1591+BN1591*BS1594-BM1591*BT1591-BO1591*BT1594</f>
        <v>0</v>
      </c>
      <c r="BY1591" s="3">
        <f t="shared" ref="BY1591" si="16873">(BL1591*BT1591+BM1591*BS1591+BN1591*BT1594+BO1591*BS1594)</f>
        <v>-0.15458622013995138</v>
      </c>
      <c r="BZ1591" s="20"/>
      <c r="CA1591" s="11">
        <v>1</v>
      </c>
      <c r="CB1591" s="12">
        <v>0</v>
      </c>
      <c r="CC1591" s="13">
        <v>0</v>
      </c>
      <c r="CD1591" s="40">
        <f t="shared" ref="CD1591" si="16874">-1/($CB$4*$B1591)</f>
        <v>-0.47751387177797511</v>
      </c>
      <c r="CE1591" s="20"/>
      <c r="CF1591" s="1">
        <f t="shared" ref="CF1591" si="16875">BV1591*CA1591+BX1591*CA1594-BW1591*CB1591-BY1591*CB1594</f>
        <v>-0.98079503052941308</v>
      </c>
      <c r="CG1591" s="4">
        <f t="shared" ref="CG1591" si="16876">(BV1591*CB1591+BW1591*CA1591+BX1591*CB1594+BY1591*CA1594)</f>
        <v>0</v>
      </c>
      <c r="CH1591" s="2">
        <f t="shared" ref="CH1591" si="16877">BV1591*CC1591+BX1591*CC1594-BW1591*CD1591-BY1591*CD1594</f>
        <v>0</v>
      </c>
      <c r="CI1591" s="3">
        <f t="shared" ref="CI1591" si="16878">(BV1591*CD1591+BW1591*CC1591+BX1591*CD1594+BY1591*CC1594)</f>
        <v>0.31375701230874598</v>
      </c>
      <c r="CJ1591" s="28"/>
      <c r="CK1591" s="11">
        <v>1</v>
      </c>
      <c r="CL1591" s="12">
        <v>0</v>
      </c>
      <c r="CM1591" s="13">
        <v>0</v>
      </c>
      <c r="CN1591" s="14">
        <v>0</v>
      </c>
      <c r="CP1591" s="1">
        <f t="shared" ref="CP1591" si="16879">CF1591*CK1591+CH1591*CK1594-CG1591*CL1591-CI1591*CL1594</f>
        <v>-0.98079503052941308</v>
      </c>
      <c r="CQ1591" s="4">
        <f t="shared" ref="CQ1591" si="16880">(CF1591*CL1591+CG1591*CK1591+CH1591*CL1594+CI1591*CK1594)</f>
        <v>0.31375701230874598</v>
      </c>
      <c r="CR1591" s="2">
        <f t="shared" ref="CR1591" si="16881">CF1591*CM1591+CH1591*CM1594-CG1591*CN1591-CI1591*CN1594</f>
        <v>0</v>
      </c>
      <c r="CS1591" s="3">
        <f t="shared" ref="CS1591" si="16882">(CF1591*CN1591+CG1591*CM1591+CH1591*CN1594+CI1591*CM1594)</f>
        <v>0.31375701230874598</v>
      </c>
      <c r="CU1591" s="29">
        <f t="shared" ref="CU1591" si="16883">20*LOG(((1+$CL$4)/$CL$4)/((CP1591+CP1594)^2+(CQ1591+CQ1594)^2)^0.5)</f>
        <v>-4.0053545018820746E-2</v>
      </c>
      <c r="CW1591" s="51">
        <f t="shared" ref="CW1591" si="16884">((CP1591^2+CQ1591^2)^0.5)/((CP1594^2+CQ1594^2)^0.5)</f>
        <v>1.0419907693149886</v>
      </c>
    </row>
    <row r="1592" spans="1:101" ht="18" customHeight="1" thickBot="1">
      <c r="D1592" s="11"/>
      <c r="E1592" s="13"/>
      <c r="F1592" s="13"/>
      <c r="G1592" s="15"/>
      <c r="H1592" s="10"/>
      <c r="I1592" s="11"/>
      <c r="J1592" s="13"/>
      <c r="K1592" s="13"/>
      <c r="L1592" s="15"/>
      <c r="N1592" s="5"/>
      <c r="Q1592" s="6"/>
      <c r="S1592" s="11"/>
      <c r="T1592" s="13"/>
      <c r="U1592" s="13"/>
      <c r="V1592" s="15"/>
      <c r="W1592" s="20"/>
      <c r="X1592" s="5"/>
      <c r="AA1592" s="6"/>
      <c r="AB1592" s="20"/>
      <c r="AC1592" s="11"/>
      <c r="AD1592" s="13"/>
      <c r="AE1592" s="13"/>
      <c r="AF1592" s="15"/>
      <c r="AG1592" s="20"/>
      <c r="AH1592" s="5"/>
      <c r="AK1592" s="6"/>
      <c r="AL1592" s="20"/>
      <c r="AM1592" s="11"/>
      <c r="AN1592" s="13"/>
      <c r="AO1592" s="13"/>
      <c r="AP1592" s="15"/>
      <c r="AR1592" s="5"/>
      <c r="AU1592" s="6"/>
      <c r="AW1592" s="11"/>
      <c r="AX1592" s="13"/>
      <c r="AY1592" s="13"/>
      <c r="AZ1592" s="15"/>
      <c r="BA1592" s="20"/>
      <c r="BB1592" s="5"/>
      <c r="BE1592" s="6"/>
      <c r="BG1592" s="11"/>
      <c r="BH1592" s="13"/>
      <c r="BI1592" s="13"/>
      <c r="BJ1592" s="15"/>
      <c r="BL1592" s="5"/>
      <c r="BO1592" s="6"/>
      <c r="BQ1592" s="11"/>
      <c r="BR1592" s="13"/>
      <c r="BS1592" s="13"/>
      <c r="BT1592" s="15"/>
      <c r="BU1592" s="20"/>
      <c r="BV1592" s="5"/>
      <c r="BY1592" s="6"/>
      <c r="CA1592" s="11"/>
      <c r="CB1592" s="13"/>
      <c r="CC1592" s="13"/>
      <c r="CD1592" s="15"/>
      <c r="CF1592" s="5"/>
      <c r="CI1592" s="6"/>
      <c r="CK1592" s="11"/>
      <c r="CL1592" s="13"/>
      <c r="CM1592" s="13"/>
      <c r="CN1592" s="15"/>
      <c r="CP1592" s="5"/>
      <c r="CS1592" s="6"/>
      <c r="CW1592" s="52"/>
    </row>
    <row r="1593" spans="1:101" ht="18" customHeight="1" thickBot="1">
      <c r="D1593" s="11" t="s">
        <v>6</v>
      </c>
      <c r="E1593" s="13"/>
      <c r="F1593" s="13" t="s">
        <v>7</v>
      </c>
      <c r="G1593" s="15"/>
      <c r="H1593" s="10"/>
      <c r="I1593" s="11" t="s">
        <v>8</v>
      </c>
      <c r="J1593" s="13"/>
      <c r="K1593" s="13" t="s">
        <v>9</v>
      </c>
      <c r="L1593" s="15"/>
      <c r="N1593" s="251" t="s">
        <v>26</v>
      </c>
      <c r="O1593" s="252"/>
      <c r="P1593" s="253" t="s">
        <v>27</v>
      </c>
      <c r="Q1593" s="254"/>
      <c r="S1593" s="11" t="s">
        <v>13</v>
      </c>
      <c r="T1593" s="13"/>
      <c r="U1593" s="13" t="s">
        <v>14</v>
      </c>
      <c r="V1593" s="15"/>
      <c r="W1593" s="20"/>
      <c r="X1593" s="251" t="s">
        <v>26</v>
      </c>
      <c r="Y1593" s="252"/>
      <c r="Z1593" s="253" t="s">
        <v>27</v>
      </c>
      <c r="AA1593" s="254"/>
      <c r="AB1593" s="20"/>
      <c r="AC1593" s="11" t="s">
        <v>8</v>
      </c>
      <c r="AD1593" s="13"/>
      <c r="AE1593" s="13" t="s">
        <v>9</v>
      </c>
      <c r="AF1593" s="15"/>
      <c r="AG1593" s="20"/>
      <c r="AH1593" s="251" t="s">
        <v>26</v>
      </c>
      <c r="AI1593" s="252"/>
      <c r="AJ1593" s="253" t="s">
        <v>27</v>
      </c>
      <c r="AK1593" s="254"/>
      <c r="AL1593" s="20"/>
      <c r="AM1593" s="11" t="s">
        <v>13</v>
      </c>
      <c r="AN1593" s="13"/>
      <c r="AO1593" s="13" t="s">
        <v>14</v>
      </c>
      <c r="AP1593" s="15"/>
      <c r="AR1593" s="251" t="s">
        <v>26</v>
      </c>
      <c r="AS1593" s="252"/>
      <c r="AT1593" s="253" t="s">
        <v>27</v>
      </c>
      <c r="AU1593" s="254"/>
      <c r="AV1593" s="36"/>
      <c r="AW1593" s="11" t="s">
        <v>8</v>
      </c>
      <c r="AX1593" s="13"/>
      <c r="AY1593" s="13" t="s">
        <v>9</v>
      </c>
      <c r="AZ1593" s="15"/>
      <c r="BA1593" s="20"/>
      <c r="BB1593" s="251" t="s">
        <v>26</v>
      </c>
      <c r="BC1593" s="252"/>
      <c r="BD1593" s="253" t="s">
        <v>27</v>
      </c>
      <c r="BE1593" s="254"/>
      <c r="BF1593" s="36"/>
      <c r="BG1593" s="11" t="s">
        <v>13</v>
      </c>
      <c r="BH1593" s="13"/>
      <c r="BI1593" s="13" t="s">
        <v>14</v>
      </c>
      <c r="BJ1593" s="15"/>
      <c r="BK1593" s="36"/>
      <c r="BL1593" s="251" t="s">
        <v>26</v>
      </c>
      <c r="BM1593" s="252"/>
      <c r="BN1593" s="253" t="s">
        <v>27</v>
      </c>
      <c r="BO1593" s="254"/>
      <c r="BP1593" s="36"/>
      <c r="BQ1593" s="11" t="s">
        <v>8</v>
      </c>
      <c r="BR1593" s="13"/>
      <c r="BS1593" s="13" t="s">
        <v>9</v>
      </c>
      <c r="BT1593" s="15"/>
      <c r="BU1593" s="20"/>
      <c r="BV1593" s="251" t="s">
        <v>26</v>
      </c>
      <c r="BW1593" s="252"/>
      <c r="BX1593" s="253" t="s">
        <v>27</v>
      </c>
      <c r="BY1593" s="254"/>
      <c r="BZ1593" s="36"/>
      <c r="CA1593" s="11" t="s">
        <v>13</v>
      </c>
      <c r="CB1593" s="13"/>
      <c r="CC1593" s="13" t="s">
        <v>14</v>
      </c>
      <c r="CD1593" s="15"/>
      <c r="CE1593" s="36"/>
      <c r="CF1593" s="251" t="s">
        <v>26</v>
      </c>
      <c r="CG1593" s="252"/>
      <c r="CH1593" s="253" t="s">
        <v>27</v>
      </c>
      <c r="CI1593" s="254"/>
      <c r="CK1593" s="11" t="s">
        <v>28</v>
      </c>
      <c r="CL1593" s="13"/>
      <c r="CM1593" s="13" t="s">
        <v>29</v>
      </c>
      <c r="CN1593" s="15"/>
      <c r="CP1593" s="251" t="s">
        <v>26</v>
      </c>
      <c r="CQ1593" s="252"/>
      <c r="CR1593" s="253" t="s">
        <v>27</v>
      </c>
      <c r="CS1593" s="254"/>
      <c r="CU1593" s="38" t="s">
        <v>37</v>
      </c>
      <c r="CW1593" s="53" t="s">
        <v>45</v>
      </c>
    </row>
    <row r="1594" spans="1:101" ht="18" customHeight="1" thickTop="1" thickBot="1">
      <c r="D1594" s="16">
        <v>0</v>
      </c>
      <c r="E1594" s="17">
        <v>0</v>
      </c>
      <c r="F1594" s="18">
        <v>1</v>
      </c>
      <c r="G1594" s="19">
        <v>0</v>
      </c>
      <c r="H1594" s="10"/>
      <c r="I1594" s="16">
        <v>0</v>
      </c>
      <c r="J1594" s="17">
        <f t="shared" ref="J1594" si="16885">-1/($J$4*$B1591)</f>
        <v>-0.66444299743524993</v>
      </c>
      <c r="K1594" s="18">
        <v>1</v>
      </c>
      <c r="L1594" s="19">
        <v>0</v>
      </c>
      <c r="N1594" s="1">
        <f t="shared" ref="N1594" si="16886">D1594*I1591+F1594*I1594-E1594*J1591-G1594*J1594</f>
        <v>0</v>
      </c>
      <c r="O1594" s="4">
        <f t="shared" ref="O1594" si="16887">(D1594*J1591+E1594*I1591+F1594*J1594+G1594*I1594)</f>
        <v>-0.66444299743524993</v>
      </c>
      <c r="P1594" s="2">
        <f t="shared" ref="P1594" si="16888">D1594*K1591+F1594*K1594-E1594*L1591-G1594*L1594</f>
        <v>1</v>
      </c>
      <c r="Q1594" s="3">
        <f t="shared" ref="Q1594" si="16889">(D1594*L1591+E1594*K1591+F1594*L1594+G1594*K1594)</f>
        <v>0</v>
      </c>
      <c r="S1594" s="16">
        <v>0</v>
      </c>
      <c r="T1594" s="17">
        <v>0</v>
      </c>
      <c r="U1594" s="18">
        <v>1</v>
      </c>
      <c r="V1594" s="19">
        <v>0</v>
      </c>
      <c r="W1594" s="20"/>
      <c r="X1594" s="1">
        <f t="shared" ref="X1594" si="16890">N1594*S1591+P1594*S1594-O1594*T1591-Q1594*T1594</f>
        <v>0</v>
      </c>
      <c r="Y1594" s="4">
        <f t="shared" ref="Y1594" si="16891">(N1594*T1591+O1594*S1591+P1594*T1594+Q1594*S1594)</f>
        <v>-0.66444299743524993</v>
      </c>
      <c r="Z1594" s="2">
        <f t="shared" ref="Z1594" si="16892">N1594*U1591+P1594*U1594-O1594*V1591-Q1594*V1594</f>
        <v>0.39377851407316344</v>
      </c>
      <c r="AA1594" s="3">
        <f t="shared" ref="AA1594" si="16893">(N1594*V1591+O1594*U1591+P1594*V1594+Q1594*U1594)</f>
        <v>0</v>
      </c>
      <c r="AB1594" s="20"/>
      <c r="AC1594" s="16">
        <v>0</v>
      </c>
      <c r="AD1594" s="17">
        <f t="shared" ref="AD1594" si="16894">-1/($AD$4*$B1591)</f>
        <v>-0.75909394546669096</v>
      </c>
      <c r="AE1594" s="18">
        <v>1</v>
      </c>
      <c r="AF1594" s="19">
        <v>0</v>
      </c>
      <c r="AG1594" s="20"/>
      <c r="AH1594" s="1">
        <f t="shared" ref="AH1594" si="16895">X1594*AC1591+Z1594*AC1594-Y1594*AD1591-AA1594*AD1594</f>
        <v>0</v>
      </c>
      <c r="AI1594" s="4">
        <f t="shared" ref="AI1594" si="16896">(X1594*AD1591+Y1594*AC1591+Z1594*AD1594+AA1594*AC1594)</f>
        <v>-0.96335788332305849</v>
      </c>
      <c r="AJ1594" s="2">
        <f t="shared" ref="AJ1594" si="16897">X1594*AE1591+Z1594*AE1594-Y1594*AF1591-AA1594*AF1594</f>
        <v>0.39377851407316344</v>
      </c>
      <c r="AK1594" s="3">
        <f t="shared" ref="AK1594" si="16898">(X1594*AF1591+Y1594*AE1591+Z1594*AF1594+AA1594*AE1594)</f>
        <v>0</v>
      </c>
      <c r="AL1594" s="20"/>
      <c r="AM1594" s="16">
        <v>0</v>
      </c>
      <c r="AN1594" s="17">
        <v>0</v>
      </c>
      <c r="AO1594" s="18">
        <v>1</v>
      </c>
      <c r="AP1594" s="19">
        <v>0</v>
      </c>
      <c r="AR1594" s="1">
        <f t="shared" ref="AR1594" si="16899">AH1594*AM1591+AJ1594*AM1594-AI1594*AN1591-AK1594*AN1594</f>
        <v>0</v>
      </c>
      <c r="AS1594" s="4">
        <f t="shared" ref="AS1594" si="16900">(AH1594*AN1591+AI1594*AM1591+AJ1594*AN1594+AK1594*AM1594)</f>
        <v>-0.96335788332305849</v>
      </c>
      <c r="AT1594" s="2">
        <f t="shared" ref="AT1594" si="16901">AH1594*AO1591+AJ1594*AO1594-AI1594*AP1591-AK1594*AP1594</f>
        <v>-0.51963397438120984</v>
      </c>
      <c r="AU1594" s="3">
        <f t="shared" ref="AU1594" si="16902">(AH1594*AP1591+AI1594*AO1591+AJ1594*AP1594+AK1594*AO1594)</f>
        <v>0</v>
      </c>
      <c r="AV1594" s="20"/>
      <c r="AW1594" s="16">
        <v>0</v>
      </c>
      <c r="AX1594" s="17">
        <f t="shared" ref="AX1594" si="16903">-1/($AX$4*$B1591)</f>
        <v>-0.75909394546669096</v>
      </c>
      <c r="AY1594" s="18">
        <v>1</v>
      </c>
      <c r="AZ1594" s="19">
        <v>0</v>
      </c>
      <c r="BA1594" s="20"/>
      <c r="BB1594" s="1">
        <f t="shared" ref="BB1594" si="16904">AR1594*AW1591+AT1594*AW1594-AS1594*AX1591-AU1594*AX1594</f>
        <v>0</v>
      </c>
      <c r="BC1594" s="4">
        <f t="shared" ref="BC1594" si="16905">(AR1594*AX1591+AS1594*AW1591+AT1594*AX1594+AU1594*AW1594)</f>
        <v>-0.56890687951148844</v>
      </c>
      <c r="BD1594" s="2">
        <f t="shared" ref="BD1594" si="16906">AR1594*AY1591+AT1594*AY1594-AS1594*AZ1591-AU1594*AZ1594</f>
        <v>-0.51963397438120984</v>
      </c>
      <c r="BE1594" s="3">
        <f t="shared" ref="BE1594" si="16907">(AR1594*AZ1591+AS1594*AY1591+AT1594*AZ1594+AU1594*AY1594)</f>
        <v>0</v>
      </c>
      <c r="BF1594" s="20"/>
      <c r="BG1594" s="16">
        <v>0</v>
      </c>
      <c r="BH1594" s="17">
        <v>0</v>
      </c>
      <c r="BI1594" s="18">
        <v>1</v>
      </c>
      <c r="BJ1594" s="19">
        <v>0</v>
      </c>
      <c r="BK1594" s="20"/>
      <c r="BL1594" s="1">
        <f t="shared" ref="BL1594" si="16908">BB1594*BG1591+BD1594*BG1594-BC1594*BH1591-BE1594*BH1594</f>
        <v>0</v>
      </c>
      <c r="BM1594" s="4">
        <f t="shared" ref="BM1594" si="16909">(BB1594*BH1591+BC1594*BG1591+BD1594*BH1594+BE1594*BG1594)</f>
        <v>-0.56890687951148844</v>
      </c>
      <c r="BN1594" s="2">
        <f t="shared" ref="BN1594" si="16910">BB1594*BI1591+BD1594*BI1594-BC1594*BJ1591-BE1594*BJ1594</f>
        <v>-1.0386906506991256</v>
      </c>
      <c r="BO1594" s="3">
        <f t="shared" ref="BO1594" si="16911">(BB1594*BJ1591+BC1594*BI1591+BD1594*BJ1594+BE1594*BI1594)</f>
        <v>0</v>
      </c>
      <c r="BP1594" s="20"/>
      <c r="BQ1594" s="16">
        <v>0</v>
      </c>
      <c r="BR1594" s="17">
        <f t="shared" ref="BR1594" si="16912">-1/($BR$4*$B1591)</f>
        <v>-0.66444299743524993</v>
      </c>
      <c r="BS1594" s="18">
        <v>1</v>
      </c>
      <c r="BT1594" s="19">
        <v>0</v>
      </c>
      <c r="BU1594" s="20"/>
      <c r="BV1594" s="1">
        <f t="shared" ref="BV1594" si="16913">BL1594*BQ1591+BN1594*BQ1594-BM1594*BR1591-BO1594*BR1594</f>
        <v>0</v>
      </c>
      <c r="BW1594" s="4">
        <f t="shared" ref="BW1594" si="16914">(BL1594*BR1591+BM1594*BQ1591+BN1594*BR1594+BO1594*BQ1594)</f>
        <v>0.12124384984700876</v>
      </c>
      <c r="BX1594" s="2">
        <f t="shared" ref="BX1594" si="16915">BL1594*BS1591+BN1594*BS1594-BM1594*BT1591-BO1594*BT1594</f>
        <v>-1.0386906506991256</v>
      </c>
      <c r="BY1594" s="3">
        <f t="shared" ref="BY1594" si="16916">(BL1594*BT1591+BM1594*BS1591+BN1594*BT1594+BO1594*BS1594)</f>
        <v>0</v>
      </c>
      <c r="BZ1594" s="20"/>
      <c r="CA1594" s="16">
        <v>0</v>
      </c>
      <c r="CB1594" s="17">
        <v>0</v>
      </c>
      <c r="CC1594" s="18">
        <v>1</v>
      </c>
      <c r="CD1594" s="19">
        <v>0</v>
      </c>
      <c r="CE1594" s="20"/>
      <c r="CF1594" s="1">
        <f t="shared" ref="CF1594" si="16917">BV1594*CA1591+BX1594*CA1594-BW1594*CB1591-BY1594*CB1594</f>
        <v>0</v>
      </c>
      <c r="CG1594" s="4">
        <f t="shared" ref="CG1594" si="16918">(BV1594*CB1591+BW1594*CA1591+BX1594*CB1594+BY1594*CA1594)</f>
        <v>0.12124384984700876</v>
      </c>
      <c r="CH1594" s="2">
        <f t="shared" ref="CH1594" si="16919">BV1594*CC1591+BX1594*CC1594-BW1594*CD1591-BY1594*CD1594</f>
        <v>-0.98079503052941297</v>
      </c>
      <c r="CI1594" s="3">
        <f t="shared" ref="CI1594" si="16920">(BV1594*CD1591+BW1594*CC1591+BX1594*CD1594+BY1594*CC1594)</f>
        <v>0</v>
      </c>
      <c r="CK1594" s="16">
        <f t="shared" ref="CK1594" si="16921">1/$CL$4</f>
        <v>1</v>
      </c>
      <c r="CL1594" s="17">
        <v>0</v>
      </c>
      <c r="CM1594" s="18">
        <v>1</v>
      </c>
      <c r="CN1594" s="19">
        <v>0</v>
      </c>
      <c r="CP1594" s="1">
        <f t="shared" ref="CP1594" si="16922">CF1594*CK1591+CH1594*CK1594-CG1594*CL1591-CI1594*CL1594</f>
        <v>-0.98079503052941297</v>
      </c>
      <c r="CQ1594" s="4">
        <f t="shared" ref="CQ1594" si="16923">(CF1594*CL1591+CG1594*CK1591+CH1594*CL1594+CI1594*CK1594)</f>
        <v>0.12124384984700876</v>
      </c>
      <c r="CR1594" s="2">
        <f t="shared" ref="CR1594" si="16924">CF1594*CM1591+CH1594*CM1594-CG1594*CN1591-CI1594*CN1594</f>
        <v>-0.98079503052941297</v>
      </c>
      <c r="CS1594" s="3">
        <f t="shared" ref="CS1594" si="16925">(CF1594*CN1591+CG1594*CM1591+CH1594*CN1594+CI1594*CM1594)</f>
        <v>0</v>
      </c>
      <c r="CU1594" s="39">
        <f t="shared" ref="CU1594" si="16926">(180/PI())*ATAN(-1*(CQ1591/CP1591))</f>
        <v>17.739510251135496</v>
      </c>
      <c r="CW1594" s="54">
        <f t="shared" ref="CW1594" si="16927">20*LOG(((1-(10^(CU1591/20)^2)*(1-((1-CW1591)/(1+CW1591))^2))^0.5))</f>
        <v>-20.177625795265794</v>
      </c>
    </row>
    <row r="1595" spans="1:101" ht="18" customHeight="1">
      <c r="E1595" s="20"/>
      <c r="F1595" s="20"/>
      <c r="G1595" s="20"/>
      <c r="H1595" s="20"/>
      <c r="I1595" s="20"/>
      <c r="J1595" s="20"/>
      <c r="K1595" s="20"/>
      <c r="L1595" s="20"/>
      <c r="M1595" s="20"/>
      <c r="N1595" s="20"/>
      <c r="O1595" s="20"/>
      <c r="P1595" s="20"/>
      <c r="Q1595" s="20"/>
      <c r="R1595" s="20"/>
      <c r="S1595" s="20"/>
      <c r="T1595" s="20"/>
      <c r="U1595" s="20"/>
      <c r="V1595" s="20"/>
      <c r="W1595" s="20"/>
      <c r="X1595" s="20"/>
      <c r="Y1595" s="20"/>
      <c r="Z1595" s="20"/>
      <c r="AA1595" s="20"/>
      <c r="AB1595" s="30"/>
      <c r="AC1595" s="20"/>
      <c r="AD1595" s="20"/>
      <c r="AE1595" s="20"/>
      <c r="AF1595" s="20"/>
      <c r="AG1595" s="20"/>
      <c r="AH1595" s="20"/>
      <c r="AI1595" s="20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  <c r="BA1595" s="20"/>
      <c r="BB1595" s="20"/>
      <c r="BC1595" s="20"/>
      <c r="BD1595" s="20"/>
      <c r="BE1595" s="20"/>
      <c r="BF1595" s="20"/>
      <c r="BG1595" s="20"/>
      <c r="BH1595" s="20"/>
      <c r="BI1595" s="20"/>
      <c r="BJ1595" s="20"/>
      <c r="BK1595" s="20"/>
      <c r="BL1595" s="20"/>
      <c r="BM1595" s="20"/>
      <c r="BN1595" s="20"/>
      <c r="BO1595" s="20"/>
      <c r="BP1595" s="20"/>
      <c r="BQ1595" s="20"/>
      <c r="BR1595" s="20"/>
      <c r="BS1595" s="20"/>
      <c r="BT1595" s="20"/>
      <c r="BU1595" s="20"/>
      <c r="BV1595" s="20"/>
      <c r="BW1595" s="20"/>
      <c r="BX1595" s="20"/>
      <c r="BY1595" s="20"/>
      <c r="BZ1595" s="20"/>
      <c r="CA1595" s="20"/>
      <c r="CB1595" s="20"/>
      <c r="CC1595" s="20"/>
      <c r="CD1595" s="20"/>
      <c r="CE1595" s="20"/>
      <c r="CF1595" s="20"/>
      <c r="CG1595" s="20"/>
      <c r="CH1595" s="20"/>
      <c r="CI1595" s="20"/>
      <c r="CJ1595" s="20"/>
      <c r="CK1595" s="20"/>
      <c r="CL1595" s="20"/>
    </row>
    <row r="1596" spans="1:101" ht="18" customHeight="1"/>
    <row r="1597" spans="1:101" ht="18" customHeight="1" thickBot="1">
      <c r="A1597" s="23"/>
      <c r="B1597" s="23"/>
      <c r="C1597" s="23"/>
      <c r="D1597" s="20" t="s">
        <v>15</v>
      </c>
      <c r="E1597" s="20"/>
      <c r="F1597" s="20"/>
      <c r="G1597" s="20"/>
      <c r="H1597" s="20"/>
      <c r="I1597" s="20" t="s">
        <v>16</v>
      </c>
      <c r="J1597" s="20"/>
      <c r="K1597" s="20"/>
      <c r="L1597" s="20"/>
      <c r="M1597" s="23"/>
      <c r="N1597" s="23"/>
      <c r="O1597" s="24" t="s">
        <v>17</v>
      </c>
      <c r="P1597" s="23"/>
      <c r="Q1597" s="23"/>
      <c r="R1597" s="23"/>
      <c r="S1597" s="20"/>
      <c r="T1597" s="20" t="s">
        <v>18</v>
      </c>
      <c r="U1597" s="23"/>
      <c r="V1597" s="23"/>
      <c r="W1597" s="23"/>
      <c r="X1597" s="23"/>
      <c r="Y1597" s="24" t="s">
        <v>19</v>
      </c>
      <c r="Z1597" s="23"/>
      <c r="AA1597" s="23"/>
      <c r="AB1597" s="23"/>
      <c r="AC1597" s="24" t="s">
        <v>20</v>
      </c>
      <c r="AD1597" s="20"/>
      <c r="AE1597" s="20"/>
      <c r="AF1597" s="20"/>
      <c r="AG1597" s="20"/>
      <c r="AH1597" s="23"/>
      <c r="AI1597" s="24" t="s">
        <v>21</v>
      </c>
      <c r="AJ1597" s="23"/>
      <c r="AK1597" s="23"/>
      <c r="AL1597" s="20"/>
      <c r="AM1597" s="24" t="s">
        <v>31</v>
      </c>
      <c r="AN1597" s="20"/>
      <c r="AO1597" s="23"/>
      <c r="AP1597" s="23"/>
      <c r="AQ1597" s="23"/>
      <c r="AR1597" s="23"/>
      <c r="AS1597" s="24" t="s">
        <v>91</v>
      </c>
      <c r="AT1597" s="23"/>
      <c r="AU1597" s="23"/>
      <c r="AV1597" s="23"/>
      <c r="AW1597" s="24" t="s">
        <v>32</v>
      </c>
      <c r="AX1597" s="20"/>
      <c r="AY1597" s="20"/>
      <c r="AZ1597" s="20"/>
      <c r="BA1597" s="20"/>
      <c r="BB1597" s="23"/>
      <c r="BC1597" s="24" t="s">
        <v>22</v>
      </c>
      <c r="BD1597" s="23"/>
      <c r="BE1597" s="23"/>
      <c r="BF1597" s="23"/>
      <c r="BG1597" s="24" t="s">
        <v>33</v>
      </c>
      <c r="BH1597" s="20"/>
      <c r="BI1597" s="23"/>
      <c r="BJ1597" s="23"/>
      <c r="BK1597" s="23"/>
      <c r="BL1597" s="23"/>
      <c r="BM1597" s="24" t="s">
        <v>34</v>
      </c>
      <c r="BN1597" s="23"/>
      <c r="BO1597" s="23"/>
      <c r="BP1597" s="23"/>
      <c r="BQ1597" s="24" t="s">
        <v>89</v>
      </c>
      <c r="BR1597" s="20"/>
      <c r="BS1597" s="20"/>
      <c r="BT1597" s="20"/>
      <c r="BU1597" s="20"/>
      <c r="BV1597" s="23"/>
      <c r="BW1597" s="24" t="s">
        <v>35</v>
      </c>
      <c r="BX1597" s="23"/>
      <c r="BY1597" s="23"/>
      <c r="BZ1597" s="23"/>
      <c r="CA1597" s="24" t="s">
        <v>90</v>
      </c>
      <c r="CB1597" s="20"/>
      <c r="CC1597" s="23"/>
      <c r="CD1597" s="23"/>
      <c r="CE1597" s="23"/>
      <c r="CF1597" s="23"/>
      <c r="CG1597" s="24" t="s">
        <v>92</v>
      </c>
      <c r="CH1597" s="23"/>
      <c r="CI1597" s="23"/>
      <c r="CJ1597" s="23"/>
      <c r="CK1597" s="24" t="s">
        <v>36</v>
      </c>
      <c r="CL1597" s="24"/>
      <c r="CM1597" s="23"/>
      <c r="CN1597" s="23"/>
      <c r="CO1597" s="23"/>
      <c r="CP1597" s="23"/>
      <c r="CQ1597" s="24" t="s">
        <v>93</v>
      </c>
      <c r="CR1597" s="23"/>
      <c r="CS1597" s="23"/>
    </row>
    <row r="1598" spans="1:101" ht="18" customHeight="1" thickBot="1">
      <c r="A1598" s="23"/>
      <c r="B1598" s="33"/>
      <c r="C1598" s="23"/>
      <c r="D1598" s="7" t="s">
        <v>2</v>
      </c>
      <c r="E1598" s="8"/>
      <c r="F1598" s="8" t="s">
        <v>3</v>
      </c>
      <c r="G1598" s="9"/>
      <c r="H1598" s="10"/>
      <c r="I1598" s="7" t="s">
        <v>4</v>
      </c>
      <c r="J1598" s="8"/>
      <c r="K1598" s="8" t="s">
        <v>5</v>
      </c>
      <c r="L1598" s="9"/>
      <c r="M1598" s="23"/>
      <c r="N1598" s="251" t="s">
        <v>79</v>
      </c>
      <c r="O1598" s="252"/>
      <c r="P1598" s="253" t="s">
        <v>80</v>
      </c>
      <c r="Q1598" s="254"/>
      <c r="R1598" s="23"/>
      <c r="S1598" s="7" t="s">
        <v>11</v>
      </c>
      <c r="T1598" s="8"/>
      <c r="U1598" s="8" t="s">
        <v>12</v>
      </c>
      <c r="V1598" s="9"/>
      <c r="W1598" s="20"/>
      <c r="X1598" s="251" t="s">
        <v>79</v>
      </c>
      <c r="Y1598" s="252"/>
      <c r="Z1598" s="253" t="s">
        <v>80</v>
      </c>
      <c r="AA1598" s="254"/>
      <c r="AB1598" s="20"/>
      <c r="AC1598" s="7" t="s">
        <v>4</v>
      </c>
      <c r="AD1598" s="8"/>
      <c r="AE1598" s="8" t="s">
        <v>5</v>
      </c>
      <c r="AF1598" s="9"/>
      <c r="AG1598" s="20"/>
      <c r="AH1598" s="251" t="s">
        <v>0</v>
      </c>
      <c r="AI1598" s="252"/>
      <c r="AJ1598" s="253" t="s">
        <v>1</v>
      </c>
      <c r="AK1598" s="254"/>
      <c r="AL1598" s="20"/>
      <c r="AM1598" s="7" t="s">
        <v>11</v>
      </c>
      <c r="AN1598" s="8"/>
      <c r="AO1598" s="8" t="s">
        <v>12</v>
      </c>
      <c r="AP1598" s="9"/>
      <c r="AQ1598" s="23"/>
      <c r="AR1598" s="251" t="s">
        <v>0</v>
      </c>
      <c r="AS1598" s="252"/>
      <c r="AT1598" s="253" t="s">
        <v>1</v>
      </c>
      <c r="AU1598" s="254"/>
      <c r="AV1598" s="36"/>
      <c r="AW1598" s="7" t="s">
        <v>4</v>
      </c>
      <c r="AX1598" s="8"/>
      <c r="AY1598" s="8" t="s">
        <v>5</v>
      </c>
      <c r="AZ1598" s="9"/>
      <c r="BA1598" s="20"/>
      <c r="BB1598" s="251" t="s">
        <v>0</v>
      </c>
      <c r="BC1598" s="252"/>
      <c r="BD1598" s="253" t="s">
        <v>1</v>
      </c>
      <c r="BE1598" s="254"/>
      <c r="BF1598" s="36"/>
      <c r="BG1598" s="7" t="s">
        <v>11</v>
      </c>
      <c r="BH1598" s="8"/>
      <c r="BI1598" s="8" t="s">
        <v>12</v>
      </c>
      <c r="BJ1598" s="9"/>
      <c r="BK1598" s="36"/>
      <c r="BL1598" s="251" t="s">
        <v>0</v>
      </c>
      <c r="BM1598" s="252"/>
      <c r="BN1598" s="253" t="s">
        <v>1</v>
      </c>
      <c r="BO1598" s="254"/>
      <c r="BP1598" s="36"/>
      <c r="BQ1598" s="7" t="s">
        <v>4</v>
      </c>
      <c r="BR1598" s="8"/>
      <c r="BS1598" s="8" t="s">
        <v>5</v>
      </c>
      <c r="BT1598" s="9"/>
      <c r="BU1598" s="20"/>
      <c r="BV1598" s="251" t="s">
        <v>0</v>
      </c>
      <c r="BW1598" s="252"/>
      <c r="BX1598" s="253" t="s">
        <v>1</v>
      </c>
      <c r="BY1598" s="254"/>
      <c r="BZ1598" s="36"/>
      <c r="CA1598" s="7" t="s">
        <v>11</v>
      </c>
      <c r="CB1598" s="8"/>
      <c r="CC1598" s="8" t="s">
        <v>12</v>
      </c>
      <c r="CD1598" s="9"/>
      <c r="CE1598" s="36"/>
      <c r="CF1598" s="251" t="s">
        <v>0</v>
      </c>
      <c r="CG1598" s="252"/>
      <c r="CH1598" s="253" t="s">
        <v>1</v>
      </c>
      <c r="CI1598" s="254"/>
      <c r="CJ1598" s="23"/>
      <c r="CK1598" s="7" t="s">
        <v>23</v>
      </c>
      <c r="CL1598" s="8"/>
      <c r="CM1598" s="8" t="s">
        <v>24</v>
      </c>
      <c r="CN1598" s="9"/>
      <c r="CO1598" s="23"/>
      <c r="CP1598" s="251" t="s">
        <v>0</v>
      </c>
      <c r="CQ1598" s="252"/>
      <c r="CR1598" s="253" t="s">
        <v>1</v>
      </c>
      <c r="CS1598" s="254"/>
      <c r="CU1598" s="26" t="s">
        <v>25</v>
      </c>
      <c r="CW1598" s="50" t="s">
        <v>44</v>
      </c>
    </row>
    <row r="1599" spans="1:101" ht="18" customHeight="1" thickTop="1" thickBot="1">
      <c r="B1599" s="34">
        <v>2.2200000000000002</v>
      </c>
      <c r="D1599" s="11">
        <v>1</v>
      </c>
      <c r="E1599" s="12">
        <v>0</v>
      </c>
      <c r="F1599" s="13">
        <v>0</v>
      </c>
      <c r="G1599" s="40">
        <f t="shared" ref="G1599" si="16928">-1/($E$4*$B1599)</f>
        <v>-0.47321194500520053</v>
      </c>
      <c r="H1599" s="10"/>
      <c r="I1599" s="11">
        <v>1</v>
      </c>
      <c r="J1599" s="12">
        <v>0</v>
      </c>
      <c r="K1599" s="13">
        <v>0</v>
      </c>
      <c r="L1599" s="14">
        <v>0</v>
      </c>
      <c r="N1599" s="1">
        <f t="shared" ref="N1599" si="16929">D1599*I1599+F1599*I1602-E1599*J1599-G1599*J1602</f>
        <v>0.68841027074093508</v>
      </c>
      <c r="O1599" s="4">
        <f t="shared" ref="O1599" si="16930">(D1599*J1599+E1599*I1599+F1599*J1602+G1599*I1602)</f>
        <v>0</v>
      </c>
      <c r="P1599" s="2">
        <f t="shared" ref="P1599" si="16931">D1599*K1599+F1599*K1602-E1599*L1599-G1599*L1602</f>
        <v>0</v>
      </c>
      <c r="Q1599" s="3">
        <f t="shared" ref="Q1599" si="16932">(D1599*L1599+E1599*K1599+F1599*L1602+G1599*K1602)</f>
        <v>-0.47321194500520053</v>
      </c>
      <c r="S1599" s="11">
        <v>1</v>
      </c>
      <c r="T1599" s="12">
        <v>0</v>
      </c>
      <c r="U1599" s="13">
        <v>0</v>
      </c>
      <c r="V1599" s="40">
        <f t="shared" ref="V1599" si="16933">-1/($T$4*$B1599)</f>
        <v>-0.90415586200411568</v>
      </c>
      <c r="W1599" s="20"/>
      <c r="X1599" s="1">
        <f t="shared" ref="X1599" si="16934">N1599*S1599+P1599*S1602-O1599*T1599-Q1599*T1602</f>
        <v>0.68841027074093508</v>
      </c>
      <c r="Y1599" s="4">
        <f t="shared" ref="Y1599" si="16935">(N1599*T1599+O1599*S1599+P1599*T1602+Q1599*S1602)</f>
        <v>0</v>
      </c>
      <c r="Z1599" s="2">
        <f t="shared" ref="Z1599" si="16936">N1599*U1599+P1599*U1602-O1599*V1599-Q1599*V1602</f>
        <v>0</v>
      </c>
      <c r="AA1599" s="3">
        <f t="shared" ref="AA1599" si="16937">(N1599*V1599+O1599*U1599+P1599*V1602+Q1599*U1602)</f>
        <v>-1.0956421267594574</v>
      </c>
      <c r="AB1599" s="20"/>
      <c r="AC1599" s="11">
        <v>1</v>
      </c>
      <c r="AD1599" s="12">
        <v>0</v>
      </c>
      <c r="AE1599" s="13">
        <v>0</v>
      </c>
      <c r="AF1599" s="14">
        <v>0</v>
      </c>
      <c r="AG1599" s="20"/>
      <c r="AH1599" s="1">
        <f t="shared" ref="AH1599" si="16938">X1599*AC1599+Z1599*AC1602-Y1599*AD1599-AA1599*AD1602</f>
        <v>-0.13579228358653173</v>
      </c>
      <c r="AI1599" s="4">
        <f t="shared" ref="AI1599" si="16939">(X1599*AD1599+Y1599*AC1599+Z1599*AD1602+AA1599*AC1602)</f>
        <v>0</v>
      </c>
      <c r="AJ1599" s="2">
        <f t="shared" ref="AJ1599" si="16940">X1599*AE1599+Z1599*AE1602-Y1599*AF1599-AA1599*AF1602</f>
        <v>0</v>
      </c>
      <c r="AK1599" s="3">
        <f t="shared" ref="AK1599" si="16941">(X1599*AF1599+Y1599*AE1599+Z1599*AF1602+AA1599*AE1602)</f>
        <v>-1.0956421267594574</v>
      </c>
      <c r="AL1599" s="20"/>
      <c r="AM1599" s="11">
        <v>1</v>
      </c>
      <c r="AN1599" s="12">
        <v>0</v>
      </c>
      <c r="AO1599" s="13">
        <v>0</v>
      </c>
      <c r="AP1599" s="40">
        <f t="shared" ref="AP1599" si="16942">-1/($AN$4*$B1599)</f>
        <v>-0.93961295463172811</v>
      </c>
      <c r="AR1599" s="1">
        <f t="shared" ref="AR1599" si="16943">AH1599*AM1599+AJ1599*AM1602-AI1599*AN1599-AK1599*AN1602</f>
        <v>-0.13579228358653173</v>
      </c>
      <c r="AS1599" s="4">
        <f t="shared" ref="AS1599" si="16944">(AH1599*AN1599+AI1599*AM1599+AJ1599*AN1602+AK1599*AM1602)</f>
        <v>0</v>
      </c>
      <c r="AT1599" s="2">
        <f t="shared" ref="AT1599" si="16945">AH1599*AO1599+AJ1599*AO1602-AI1599*AP1599-AK1599*AP1602</f>
        <v>0</v>
      </c>
      <c r="AU1599" s="3">
        <f t="shared" ref="AU1599" si="16946">(AH1599*AP1599+AI1599*AO1599+AJ1599*AP1602+AK1599*AO1602)</f>
        <v>-0.96804993796252681</v>
      </c>
      <c r="AV1599" s="20"/>
      <c r="AW1599" s="11">
        <v>1</v>
      </c>
      <c r="AX1599" s="12">
        <v>0</v>
      </c>
      <c r="AY1599" s="13">
        <v>0</v>
      </c>
      <c r="AZ1599" s="14">
        <v>0</v>
      </c>
      <c r="BA1599" s="20"/>
      <c r="BB1599" s="1">
        <f t="shared" ref="BB1599" si="16947">AR1599*AW1599+AT1599*AW1602-AS1599*AX1599-AU1599*AX1602</f>
        <v>-0.86401294259413164</v>
      </c>
      <c r="BC1599" s="4">
        <f t="shared" ref="BC1599" si="16948">(AR1599*AX1599+AS1599*AW1599+AT1599*AX1602+AU1599*AW1602)</f>
        <v>0</v>
      </c>
      <c r="BD1599" s="2">
        <f t="shared" ref="BD1599" si="16949">AR1599*AY1599+AT1599*AY1602-AS1599*AZ1599-AU1599*AZ1602</f>
        <v>0</v>
      </c>
      <c r="BE1599" s="3">
        <f t="shared" ref="BE1599" si="16950">(AR1599*AZ1599+AS1599*AY1599+AT1599*AZ1602+AU1599*AY1602)</f>
        <v>-0.96804993796252681</v>
      </c>
      <c r="BF1599" s="20"/>
      <c r="BG1599" s="11">
        <v>1</v>
      </c>
      <c r="BH1599" s="12">
        <v>0</v>
      </c>
      <c r="BI1599" s="13">
        <v>0</v>
      </c>
      <c r="BJ1599" s="40">
        <f t="shared" ref="BJ1599" si="16951">-1/($BH$4*$B1599)</f>
        <v>-0.90415586200411568</v>
      </c>
      <c r="BK1599" s="20"/>
      <c r="BL1599" s="1">
        <f t="shared" ref="BL1599" si="16952">BB1599*BG1599+BD1599*BG1602-BC1599*BH1599-BE1599*BH1602</f>
        <v>-0.86401294259413164</v>
      </c>
      <c r="BM1599" s="4">
        <f t="shared" ref="BM1599" si="16953">(BB1599*BH1599+BC1599*BG1599+BD1599*BH1602+BE1599*BG1602)</f>
        <v>0</v>
      </c>
      <c r="BN1599" s="2">
        <f t="shared" ref="BN1599" si="16954">BB1599*BI1599+BD1599*BI1602-BC1599*BJ1599-BE1599*BJ1602</f>
        <v>0</v>
      </c>
      <c r="BO1599" s="3">
        <f t="shared" ref="BO1599" si="16955">(BB1599*BJ1599+BC1599*BI1599+BD1599*BJ1602+BE1599*BI1602)</f>
        <v>-0.18684757106861716</v>
      </c>
      <c r="BP1599" s="20"/>
      <c r="BQ1599" s="11">
        <v>1</v>
      </c>
      <c r="BR1599" s="12">
        <v>0</v>
      </c>
      <c r="BS1599" s="13">
        <v>0</v>
      </c>
      <c r="BT1599" s="14">
        <v>0</v>
      </c>
      <c r="BU1599" s="20"/>
      <c r="BV1599" s="1">
        <f t="shared" ref="BV1599" si="16956">BL1599*BQ1599+BN1599*BQ1602-BM1599*BR1599-BO1599*BR1602</f>
        <v>-0.98704403827229437</v>
      </c>
      <c r="BW1599" s="4">
        <f t="shared" ref="BW1599" si="16957">(BL1599*BR1599+BM1599*BQ1599+BN1599*BR1602+BO1599*BQ1602)</f>
        <v>0</v>
      </c>
      <c r="BX1599" s="2">
        <f t="shared" ref="BX1599" si="16958">BL1599*BS1599+BN1599*BS1602-BM1599*BT1599-BO1599*BT1602</f>
        <v>0</v>
      </c>
      <c r="BY1599" s="3">
        <f t="shared" ref="BY1599" si="16959">(BL1599*BT1599+BM1599*BS1599+BN1599*BT1602+BO1599*BS1602)</f>
        <v>-0.18684757106861716</v>
      </c>
      <c r="BZ1599" s="20"/>
      <c r="CA1599" s="11">
        <v>1</v>
      </c>
      <c r="CB1599" s="12">
        <v>0</v>
      </c>
      <c r="CC1599" s="13">
        <v>0</v>
      </c>
      <c r="CD1599" s="40">
        <f t="shared" ref="CD1599" si="16960">-1/($CB$4*$B1599)</f>
        <v>-0.47321194500520053</v>
      </c>
      <c r="CE1599" s="20"/>
      <c r="CF1599" s="1">
        <f t="shared" ref="CF1599" si="16961">BV1599*CA1599+BX1599*CA1602-BW1599*CB1599-BY1599*CB1602</f>
        <v>-0.98704403827229437</v>
      </c>
      <c r="CG1599" s="4">
        <f t="shared" ref="CG1599" si="16962">(BV1599*CB1599+BW1599*CA1599+BX1599*CB1602+BY1599*CA1602)</f>
        <v>0</v>
      </c>
      <c r="CH1599" s="2">
        <f t="shared" ref="CH1599" si="16963">BV1599*CC1599+BX1599*CC1602-BW1599*CD1599-BY1599*CD1602</f>
        <v>0</v>
      </c>
      <c r="CI1599" s="3">
        <f t="shared" ref="CI1599" si="16964">(BV1599*CD1599+BW1599*CC1599+BX1599*CD1602+BY1599*CC1602)</f>
        <v>0.28023345808800287</v>
      </c>
      <c r="CJ1599" s="28"/>
      <c r="CK1599" s="11">
        <v>1</v>
      </c>
      <c r="CL1599" s="12">
        <v>0</v>
      </c>
      <c r="CM1599" s="13">
        <v>0</v>
      </c>
      <c r="CN1599" s="14">
        <v>0</v>
      </c>
      <c r="CP1599" s="1">
        <f t="shared" ref="CP1599" si="16965">CF1599*CK1599+CH1599*CK1602-CG1599*CL1599-CI1599*CL1602</f>
        <v>-0.98704403827229437</v>
      </c>
      <c r="CQ1599" s="4">
        <f t="shared" ref="CQ1599" si="16966">(CF1599*CL1599+CG1599*CK1599+CH1599*CL1602+CI1599*CK1602)</f>
        <v>0.28023345808800287</v>
      </c>
      <c r="CR1599" s="2">
        <f t="shared" ref="CR1599" si="16967">CF1599*CM1599+CH1599*CM1602-CG1599*CN1599-CI1599*CN1602</f>
        <v>0</v>
      </c>
      <c r="CS1599" s="3">
        <f t="shared" ref="CS1599" si="16968">(CF1599*CN1599+CG1599*CM1599+CH1599*CN1602+CI1599*CM1602)</f>
        <v>0.28023345808800287</v>
      </c>
      <c r="CU1599" s="29">
        <f t="shared" ref="CU1599" si="16969">20*LOG(((1+$CL$4)/$CL$4)/((CP1599+CP1602)^2+(CQ1599+CQ1602)^2)^0.5)</f>
        <v>-3.8354351819192278E-2</v>
      </c>
      <c r="CW1599" s="51">
        <f t="shared" ref="CW1599" si="16970">((CP1599^2+CQ1599^2)^0.5)/((CP1602^2+CQ1602^2)^0.5)</f>
        <v>1.0350485976077866</v>
      </c>
    </row>
    <row r="1600" spans="1:101" ht="18" customHeight="1" thickBot="1">
      <c r="D1600" s="11"/>
      <c r="E1600" s="13"/>
      <c r="F1600" s="13"/>
      <c r="G1600" s="15"/>
      <c r="H1600" s="10"/>
      <c r="I1600" s="11"/>
      <c r="J1600" s="13"/>
      <c r="K1600" s="13"/>
      <c r="L1600" s="15"/>
      <c r="N1600" s="5"/>
      <c r="Q1600" s="6"/>
      <c r="S1600" s="11"/>
      <c r="T1600" s="13"/>
      <c r="U1600" s="13"/>
      <c r="V1600" s="15"/>
      <c r="W1600" s="20"/>
      <c r="X1600" s="5"/>
      <c r="AA1600" s="6"/>
      <c r="AB1600" s="20"/>
      <c r="AC1600" s="11"/>
      <c r="AD1600" s="13"/>
      <c r="AE1600" s="13"/>
      <c r="AF1600" s="15"/>
      <c r="AG1600" s="20"/>
      <c r="AH1600" s="5"/>
      <c r="AK1600" s="6"/>
      <c r="AL1600" s="20"/>
      <c r="AM1600" s="11"/>
      <c r="AN1600" s="13"/>
      <c r="AO1600" s="13"/>
      <c r="AP1600" s="15"/>
      <c r="AR1600" s="5"/>
      <c r="AU1600" s="6"/>
      <c r="AW1600" s="11"/>
      <c r="AX1600" s="13"/>
      <c r="AY1600" s="13"/>
      <c r="AZ1600" s="15"/>
      <c r="BA1600" s="20"/>
      <c r="BB1600" s="5"/>
      <c r="BE1600" s="6"/>
      <c r="BG1600" s="11"/>
      <c r="BH1600" s="13"/>
      <c r="BI1600" s="13"/>
      <c r="BJ1600" s="15"/>
      <c r="BL1600" s="5"/>
      <c r="BO1600" s="6"/>
      <c r="BQ1600" s="11"/>
      <c r="BR1600" s="13"/>
      <c r="BS1600" s="13"/>
      <c r="BT1600" s="15"/>
      <c r="BU1600" s="20"/>
      <c r="BV1600" s="5"/>
      <c r="BY1600" s="6"/>
      <c r="CA1600" s="11"/>
      <c r="CB1600" s="13"/>
      <c r="CC1600" s="13"/>
      <c r="CD1600" s="15"/>
      <c r="CF1600" s="5"/>
      <c r="CI1600" s="6"/>
      <c r="CK1600" s="11"/>
      <c r="CL1600" s="13"/>
      <c r="CM1600" s="13"/>
      <c r="CN1600" s="15"/>
      <c r="CP1600" s="5"/>
      <c r="CS1600" s="6"/>
      <c r="CW1600" s="52"/>
    </row>
    <row r="1601" spans="1:101" ht="18" customHeight="1" thickBot="1">
      <c r="D1601" s="11" t="s">
        <v>6</v>
      </c>
      <c r="E1601" s="13"/>
      <c r="F1601" s="13" t="s">
        <v>7</v>
      </c>
      <c r="G1601" s="15"/>
      <c r="H1601" s="10"/>
      <c r="I1601" s="11" t="s">
        <v>8</v>
      </c>
      <c r="J1601" s="13"/>
      <c r="K1601" s="13" t="s">
        <v>9</v>
      </c>
      <c r="L1601" s="15"/>
      <c r="N1601" s="251" t="s">
        <v>26</v>
      </c>
      <c r="O1601" s="252"/>
      <c r="P1601" s="253" t="s">
        <v>27</v>
      </c>
      <c r="Q1601" s="254"/>
      <c r="S1601" s="11" t="s">
        <v>13</v>
      </c>
      <c r="T1601" s="13"/>
      <c r="U1601" s="13" t="s">
        <v>14</v>
      </c>
      <c r="V1601" s="15"/>
      <c r="W1601" s="20"/>
      <c r="X1601" s="251" t="s">
        <v>26</v>
      </c>
      <c r="Y1601" s="252"/>
      <c r="Z1601" s="253" t="s">
        <v>27</v>
      </c>
      <c r="AA1601" s="254"/>
      <c r="AB1601" s="20"/>
      <c r="AC1601" s="11" t="s">
        <v>8</v>
      </c>
      <c r="AD1601" s="13"/>
      <c r="AE1601" s="13" t="s">
        <v>9</v>
      </c>
      <c r="AF1601" s="15"/>
      <c r="AG1601" s="20"/>
      <c r="AH1601" s="251" t="s">
        <v>26</v>
      </c>
      <c r="AI1601" s="252"/>
      <c r="AJ1601" s="253" t="s">
        <v>27</v>
      </c>
      <c r="AK1601" s="254"/>
      <c r="AL1601" s="20"/>
      <c r="AM1601" s="11" t="s">
        <v>13</v>
      </c>
      <c r="AN1601" s="13"/>
      <c r="AO1601" s="13" t="s">
        <v>14</v>
      </c>
      <c r="AP1601" s="15"/>
      <c r="AR1601" s="251" t="s">
        <v>26</v>
      </c>
      <c r="AS1601" s="252"/>
      <c r="AT1601" s="253" t="s">
        <v>27</v>
      </c>
      <c r="AU1601" s="254"/>
      <c r="AV1601" s="36"/>
      <c r="AW1601" s="11" t="s">
        <v>8</v>
      </c>
      <c r="AX1601" s="13"/>
      <c r="AY1601" s="13" t="s">
        <v>9</v>
      </c>
      <c r="AZ1601" s="15"/>
      <c r="BA1601" s="20"/>
      <c r="BB1601" s="251" t="s">
        <v>26</v>
      </c>
      <c r="BC1601" s="252"/>
      <c r="BD1601" s="253" t="s">
        <v>27</v>
      </c>
      <c r="BE1601" s="254"/>
      <c r="BF1601" s="36"/>
      <c r="BG1601" s="11" t="s">
        <v>13</v>
      </c>
      <c r="BH1601" s="13"/>
      <c r="BI1601" s="13" t="s">
        <v>14</v>
      </c>
      <c r="BJ1601" s="15"/>
      <c r="BK1601" s="36"/>
      <c r="BL1601" s="251" t="s">
        <v>26</v>
      </c>
      <c r="BM1601" s="252"/>
      <c r="BN1601" s="253" t="s">
        <v>27</v>
      </c>
      <c r="BO1601" s="254"/>
      <c r="BP1601" s="36"/>
      <c r="BQ1601" s="11" t="s">
        <v>8</v>
      </c>
      <c r="BR1601" s="13"/>
      <c r="BS1601" s="13" t="s">
        <v>9</v>
      </c>
      <c r="BT1601" s="15"/>
      <c r="BU1601" s="20"/>
      <c r="BV1601" s="251" t="s">
        <v>26</v>
      </c>
      <c r="BW1601" s="252"/>
      <c r="BX1601" s="253" t="s">
        <v>27</v>
      </c>
      <c r="BY1601" s="254"/>
      <c r="BZ1601" s="36"/>
      <c r="CA1601" s="11" t="s">
        <v>13</v>
      </c>
      <c r="CB1601" s="13"/>
      <c r="CC1601" s="13" t="s">
        <v>14</v>
      </c>
      <c r="CD1601" s="15"/>
      <c r="CE1601" s="36"/>
      <c r="CF1601" s="251" t="s">
        <v>26</v>
      </c>
      <c r="CG1601" s="252"/>
      <c r="CH1601" s="253" t="s">
        <v>27</v>
      </c>
      <c r="CI1601" s="254"/>
      <c r="CK1601" s="11" t="s">
        <v>28</v>
      </c>
      <c r="CL1601" s="13"/>
      <c r="CM1601" s="13" t="s">
        <v>29</v>
      </c>
      <c r="CN1601" s="15"/>
      <c r="CP1601" s="251" t="s">
        <v>26</v>
      </c>
      <c r="CQ1601" s="252"/>
      <c r="CR1601" s="253" t="s">
        <v>27</v>
      </c>
      <c r="CS1601" s="254"/>
      <c r="CU1601" s="38" t="s">
        <v>37</v>
      </c>
      <c r="CW1601" s="53" t="s">
        <v>45</v>
      </c>
    </row>
    <row r="1602" spans="1:101" ht="18" customHeight="1" thickTop="1" thickBot="1">
      <c r="D1602" s="16">
        <v>0</v>
      </c>
      <c r="E1602" s="17">
        <v>0</v>
      </c>
      <c r="F1602" s="18">
        <v>1</v>
      </c>
      <c r="G1602" s="19">
        <v>0</v>
      </c>
      <c r="H1602" s="10"/>
      <c r="I1602" s="16">
        <v>0</v>
      </c>
      <c r="J1602" s="17">
        <f t="shared" ref="J1602" si="16971">-1/($J$4*$B1599)</f>
        <v>-0.65845702448538279</v>
      </c>
      <c r="K1602" s="18">
        <v>1</v>
      </c>
      <c r="L1602" s="19">
        <v>0</v>
      </c>
      <c r="N1602" s="1">
        <f t="shared" ref="N1602" si="16972">D1602*I1599+F1602*I1602-E1602*J1599-G1602*J1602</f>
        <v>0</v>
      </c>
      <c r="O1602" s="4">
        <f t="shared" ref="O1602" si="16973">(D1602*J1599+E1602*I1599+F1602*J1602+G1602*I1602)</f>
        <v>-0.65845702448538279</v>
      </c>
      <c r="P1602" s="2">
        <f t="shared" ref="P1602" si="16974">D1602*K1599+F1602*K1602-E1602*L1599-G1602*L1602</f>
        <v>1</v>
      </c>
      <c r="Q1602" s="3">
        <f t="shared" ref="Q1602" si="16975">(D1602*L1599+E1602*K1599+F1602*L1602+G1602*K1602)</f>
        <v>0</v>
      </c>
      <c r="S1602" s="16">
        <v>0</v>
      </c>
      <c r="T1602" s="17">
        <v>0</v>
      </c>
      <c r="U1602" s="18">
        <v>1</v>
      </c>
      <c r="V1602" s="19">
        <v>0</v>
      </c>
      <c r="W1602" s="20"/>
      <c r="X1602" s="1">
        <f t="shared" ref="X1602" si="16976">N1602*S1599+P1602*S1602-O1602*T1599-Q1602*T1602</f>
        <v>0</v>
      </c>
      <c r="Y1602" s="4">
        <f t="shared" ref="Y1602" si="16977">(N1602*T1599+O1602*S1599+P1602*T1602+Q1602*S1602)</f>
        <v>-0.65845702448538279</v>
      </c>
      <c r="Z1602" s="2">
        <f t="shared" ref="Z1602" si="16978">N1602*U1599+P1602*U1602-O1602*V1599-Q1602*V1602</f>
        <v>0.40465222143375357</v>
      </c>
      <c r="AA1602" s="3">
        <f t="shared" ref="AA1602" si="16979">(N1602*V1599+O1602*U1599+P1602*V1602+Q1602*U1602)</f>
        <v>0</v>
      </c>
      <c r="AB1602" s="20"/>
      <c r="AC1602" s="16">
        <v>0</v>
      </c>
      <c r="AD1602" s="17">
        <f t="shared" ref="AD1602" si="16980">-1/($AD$4*$B1599)</f>
        <v>-0.75225526127329734</v>
      </c>
      <c r="AE1602" s="18">
        <v>1</v>
      </c>
      <c r="AF1602" s="19">
        <v>0</v>
      </c>
      <c r="AG1602" s="20"/>
      <c r="AH1602" s="1">
        <f t="shared" ref="AH1602" si="16981">X1602*AC1599+Z1602*AC1602-Y1602*AD1599-AA1602*AD1602</f>
        <v>0</v>
      </c>
      <c r="AI1602" s="4">
        <f t="shared" ref="AI1602" si="16982">(X1602*AD1599+Y1602*AC1599+Z1602*AD1602+AA1602*AC1602)</f>
        <v>-0.96285878704485128</v>
      </c>
      <c r="AJ1602" s="2">
        <f t="shared" ref="AJ1602" si="16983">X1602*AE1599+Z1602*AE1602-Y1602*AF1599-AA1602*AF1602</f>
        <v>0.40465222143375357</v>
      </c>
      <c r="AK1602" s="3">
        <f t="shared" ref="AK1602" si="16984">(X1602*AF1599+Y1602*AE1599+Z1602*AF1602+AA1602*AE1602)</f>
        <v>0</v>
      </c>
      <c r="AL1602" s="20"/>
      <c r="AM1602" s="16">
        <v>0</v>
      </c>
      <c r="AN1602" s="17">
        <v>0</v>
      </c>
      <c r="AO1602" s="18">
        <v>1</v>
      </c>
      <c r="AP1602" s="19">
        <v>0</v>
      </c>
      <c r="AR1602" s="1">
        <f t="shared" ref="AR1602" si="16985">AH1602*AM1599+AJ1602*AM1602-AI1602*AN1599-AK1602*AN1602</f>
        <v>0</v>
      </c>
      <c r="AS1602" s="4">
        <f t="shared" ref="AS1602" si="16986">(AH1602*AN1599+AI1602*AM1599+AJ1602*AN1602+AK1602*AM1602)</f>
        <v>-0.96285878704485128</v>
      </c>
      <c r="AT1602" s="2">
        <f t="shared" ref="AT1602" si="16987">AH1602*AO1599+AJ1602*AO1602-AI1602*AP1599-AK1602*AP1602</f>
        <v>-0.50006236835458107</v>
      </c>
      <c r="AU1602" s="3">
        <f t="shared" ref="AU1602" si="16988">(AH1602*AP1599+AI1602*AO1599+AJ1602*AP1602+AK1602*AO1602)</f>
        <v>0</v>
      </c>
      <c r="AV1602" s="20"/>
      <c r="AW1602" s="16">
        <v>0</v>
      </c>
      <c r="AX1602" s="17">
        <f t="shared" ref="AX1602" si="16989">-1/($AX$4*$B1599)</f>
        <v>-0.75225526127329734</v>
      </c>
      <c r="AY1602" s="18">
        <v>1</v>
      </c>
      <c r="AZ1602" s="19">
        <v>0</v>
      </c>
      <c r="BA1602" s="20"/>
      <c r="BB1602" s="1">
        <f t="shared" ref="BB1602" si="16990">AR1602*AW1599+AT1602*AW1602-AS1602*AX1599-AU1602*AX1602</f>
        <v>0</v>
      </c>
      <c r="BC1602" s="4">
        <f t="shared" ref="BC1602" si="16991">(AR1602*AX1599+AS1602*AW1599+AT1602*AX1602+AU1602*AW1602)</f>
        <v>-0.58668423948533199</v>
      </c>
      <c r="BD1602" s="2">
        <f t="shared" ref="BD1602" si="16992">AR1602*AY1599+AT1602*AY1602-AS1602*AZ1599-AU1602*AZ1602</f>
        <v>-0.50006236835458107</v>
      </c>
      <c r="BE1602" s="3">
        <f t="shared" ref="BE1602" si="16993">(AR1602*AZ1599+AS1602*AY1599+AT1602*AZ1602+AU1602*AY1602)</f>
        <v>0</v>
      </c>
      <c r="BF1602" s="20"/>
      <c r="BG1602" s="16">
        <v>0</v>
      </c>
      <c r="BH1602" s="17">
        <v>0</v>
      </c>
      <c r="BI1602" s="18">
        <v>1</v>
      </c>
      <c r="BJ1602" s="19">
        <v>0</v>
      </c>
      <c r="BK1602" s="20"/>
      <c r="BL1602" s="1">
        <f t="shared" ref="BL1602" si="16994">BB1602*BG1599+BD1602*BG1602-BC1602*BH1599-BE1602*BH1602</f>
        <v>0</v>
      </c>
      <c r="BM1602" s="4">
        <f t="shared" ref="BM1602" si="16995">(BB1602*BH1599+BC1602*BG1599+BD1602*BH1602+BE1602*BG1602)</f>
        <v>-0.58668423948533199</v>
      </c>
      <c r="BN1602" s="2">
        <f t="shared" ref="BN1602" si="16996">BB1602*BI1599+BD1602*BI1602-BC1602*BJ1599-BE1602*BJ1602</f>
        <v>-1.0305163626306704</v>
      </c>
      <c r="BO1602" s="3">
        <f t="shared" ref="BO1602" si="16997">(BB1602*BJ1599+BC1602*BI1599+BD1602*BJ1602+BE1602*BI1602)</f>
        <v>0</v>
      </c>
      <c r="BP1602" s="20"/>
      <c r="BQ1602" s="16">
        <v>0</v>
      </c>
      <c r="BR1602" s="17">
        <f t="shared" ref="BR1602" si="16998">-1/($BR$4*$B1599)</f>
        <v>-0.65845702448538279</v>
      </c>
      <c r="BS1602" s="18">
        <v>1</v>
      </c>
      <c r="BT1602" s="19">
        <v>0</v>
      </c>
      <c r="BU1602" s="20"/>
      <c r="BV1602" s="1">
        <f t="shared" ref="BV1602" si="16999">BL1602*BQ1599+BN1602*BQ1602-BM1602*BR1599-BO1602*BR1602</f>
        <v>0</v>
      </c>
      <c r="BW1602" s="4">
        <f t="shared" ref="BW1602" si="17000">(BL1602*BR1599+BM1602*BQ1599+BN1602*BR1602+BO1602*BQ1602)</f>
        <v>9.1866498335958946E-2</v>
      </c>
      <c r="BX1602" s="2">
        <f t="shared" ref="BX1602" si="17001">BL1602*BS1599+BN1602*BS1602-BM1602*BT1599-BO1602*BT1602</f>
        <v>-1.0305163626306704</v>
      </c>
      <c r="BY1602" s="3">
        <f t="shared" ref="BY1602" si="17002">(BL1602*BT1599+BM1602*BS1599+BN1602*BT1602+BO1602*BS1602)</f>
        <v>0</v>
      </c>
      <c r="BZ1602" s="20"/>
      <c r="CA1602" s="16">
        <v>0</v>
      </c>
      <c r="CB1602" s="17">
        <v>0</v>
      </c>
      <c r="CC1602" s="18">
        <v>1</v>
      </c>
      <c r="CD1602" s="19">
        <v>0</v>
      </c>
      <c r="CE1602" s="20"/>
      <c r="CF1602" s="1">
        <f t="shared" ref="CF1602" si="17003">BV1602*CA1599+BX1602*CA1602-BW1602*CB1599-BY1602*CB1602</f>
        <v>0</v>
      </c>
      <c r="CG1602" s="4">
        <f t="shared" ref="CG1602" si="17004">(BV1602*CB1599+BW1602*CA1599+BX1602*CB1602+BY1602*CA1602)</f>
        <v>9.1866498335958946E-2</v>
      </c>
      <c r="CH1602" s="2">
        <f t="shared" ref="CH1602" si="17005">BV1602*CC1599+BX1602*CC1602-BW1602*CD1599-BY1602*CD1602</f>
        <v>-0.98704403827229426</v>
      </c>
      <c r="CI1602" s="3">
        <f t="shared" ref="CI1602" si="17006">(BV1602*CD1599+BW1602*CC1599+BX1602*CD1602+BY1602*CC1602)</f>
        <v>0</v>
      </c>
      <c r="CK1602" s="16">
        <f t="shared" ref="CK1602" si="17007">1/$CL$4</f>
        <v>1</v>
      </c>
      <c r="CL1602" s="17">
        <v>0</v>
      </c>
      <c r="CM1602" s="18">
        <v>1</v>
      </c>
      <c r="CN1602" s="19">
        <v>0</v>
      </c>
      <c r="CP1602" s="1">
        <f t="shared" ref="CP1602" si="17008">CF1602*CK1599+CH1602*CK1602-CG1602*CL1599-CI1602*CL1602</f>
        <v>-0.98704403827229426</v>
      </c>
      <c r="CQ1602" s="4">
        <f t="shared" ref="CQ1602" si="17009">(CF1602*CL1599+CG1602*CK1599+CH1602*CL1602+CI1602*CK1602)</f>
        <v>9.1866498335958946E-2</v>
      </c>
      <c r="CR1602" s="2">
        <f t="shared" ref="CR1602" si="17010">CF1602*CM1599+CH1602*CM1602-CG1602*CN1599-CI1602*CN1602</f>
        <v>-0.98704403827229426</v>
      </c>
      <c r="CS1602" s="3">
        <f t="shared" ref="CS1602" si="17011">(CF1602*CN1599+CG1602*CM1599+CH1602*CN1602+CI1602*CM1602)</f>
        <v>0</v>
      </c>
      <c r="CU1602" s="39">
        <f t="shared" ref="CU1602" si="17012">(180/PI())*ATAN(-1*(CQ1599/CP1599))</f>
        <v>15.849870465848902</v>
      </c>
      <c r="CW1602" s="54">
        <f t="shared" ref="CW1602" si="17013">20*LOG(((1-(10^(CU1599/20)^2)*(1-((1-CW1599)/(1+CW1599))^2))^0.5))</f>
        <v>-20.41601479681562</v>
      </c>
    </row>
    <row r="1603" spans="1:101" ht="18" customHeight="1">
      <c r="E1603" s="20"/>
      <c r="F1603" s="20"/>
      <c r="G1603" s="20"/>
      <c r="H1603" s="20"/>
      <c r="I1603" s="20"/>
      <c r="J1603" s="20"/>
      <c r="K1603" s="20"/>
      <c r="L1603" s="20"/>
      <c r="M1603" s="20"/>
      <c r="N1603" s="20"/>
      <c r="O1603" s="20"/>
      <c r="P1603" s="20"/>
      <c r="Q1603" s="20"/>
      <c r="R1603" s="20"/>
      <c r="S1603" s="20"/>
      <c r="T1603" s="20"/>
      <c r="U1603" s="20"/>
      <c r="V1603" s="20"/>
      <c r="W1603" s="20"/>
      <c r="X1603" s="20"/>
      <c r="Y1603" s="20"/>
      <c r="Z1603" s="20"/>
      <c r="AA1603" s="20"/>
      <c r="AB1603" s="30"/>
      <c r="AC1603" s="20"/>
      <c r="AD1603" s="20"/>
      <c r="AE1603" s="20"/>
      <c r="AF1603" s="20"/>
      <c r="AG1603" s="20"/>
      <c r="AH1603" s="20"/>
      <c r="AI1603" s="20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  <c r="BA1603" s="20"/>
      <c r="BB1603" s="20"/>
      <c r="BC1603" s="20"/>
      <c r="BD1603" s="20"/>
      <c r="BE1603" s="20"/>
      <c r="BF1603" s="20"/>
      <c r="BG1603" s="20"/>
      <c r="BH1603" s="20"/>
      <c r="BI1603" s="20"/>
      <c r="BJ1603" s="20"/>
      <c r="BK1603" s="20"/>
      <c r="BL1603" s="20"/>
      <c r="BM1603" s="20"/>
      <c r="BN1603" s="20"/>
      <c r="BO1603" s="20"/>
      <c r="BP1603" s="20"/>
      <c r="BQ1603" s="20"/>
      <c r="BR1603" s="20"/>
      <c r="BS1603" s="20"/>
      <c r="BT1603" s="20"/>
      <c r="BU1603" s="20"/>
      <c r="BV1603" s="20"/>
      <c r="BW1603" s="20"/>
      <c r="BX1603" s="20"/>
      <c r="BY1603" s="20"/>
      <c r="BZ1603" s="20"/>
      <c r="CA1603" s="20"/>
      <c r="CB1603" s="20"/>
      <c r="CC1603" s="20"/>
      <c r="CD1603" s="20"/>
      <c r="CE1603" s="20"/>
      <c r="CF1603" s="20"/>
      <c r="CG1603" s="20"/>
      <c r="CH1603" s="20"/>
      <c r="CI1603" s="20"/>
      <c r="CJ1603" s="20"/>
      <c r="CK1603" s="20"/>
      <c r="CL1603" s="20"/>
    </row>
    <row r="1604" spans="1:101" ht="18" customHeight="1"/>
    <row r="1605" spans="1:101" ht="18" customHeight="1" thickBot="1">
      <c r="A1605" s="23"/>
      <c r="B1605" s="23"/>
      <c r="C1605" s="23"/>
      <c r="D1605" s="20" t="s">
        <v>15</v>
      </c>
      <c r="E1605" s="20"/>
      <c r="F1605" s="20"/>
      <c r="G1605" s="20"/>
      <c r="H1605" s="20"/>
      <c r="I1605" s="20" t="s">
        <v>16</v>
      </c>
      <c r="J1605" s="20"/>
      <c r="K1605" s="20"/>
      <c r="L1605" s="20"/>
      <c r="M1605" s="23"/>
      <c r="N1605" s="23"/>
      <c r="O1605" s="24" t="s">
        <v>17</v>
      </c>
      <c r="P1605" s="23"/>
      <c r="Q1605" s="23"/>
      <c r="R1605" s="23"/>
      <c r="S1605" s="20"/>
      <c r="T1605" s="20" t="s">
        <v>18</v>
      </c>
      <c r="U1605" s="23"/>
      <c r="V1605" s="23"/>
      <c r="W1605" s="23"/>
      <c r="X1605" s="23"/>
      <c r="Y1605" s="24" t="s">
        <v>19</v>
      </c>
      <c r="Z1605" s="23"/>
      <c r="AA1605" s="23"/>
      <c r="AB1605" s="23"/>
      <c r="AC1605" s="24" t="s">
        <v>20</v>
      </c>
      <c r="AD1605" s="20"/>
      <c r="AE1605" s="20"/>
      <c r="AF1605" s="20"/>
      <c r="AG1605" s="20"/>
      <c r="AH1605" s="23"/>
      <c r="AI1605" s="24" t="s">
        <v>21</v>
      </c>
      <c r="AJ1605" s="23"/>
      <c r="AK1605" s="23"/>
      <c r="AL1605" s="20"/>
      <c r="AM1605" s="24" t="s">
        <v>31</v>
      </c>
      <c r="AN1605" s="20"/>
      <c r="AO1605" s="23"/>
      <c r="AP1605" s="23"/>
      <c r="AQ1605" s="23"/>
      <c r="AR1605" s="23"/>
      <c r="AS1605" s="24" t="s">
        <v>91</v>
      </c>
      <c r="AT1605" s="23"/>
      <c r="AU1605" s="23"/>
      <c r="AV1605" s="23"/>
      <c r="AW1605" s="24" t="s">
        <v>32</v>
      </c>
      <c r="AX1605" s="20"/>
      <c r="AY1605" s="20"/>
      <c r="AZ1605" s="20"/>
      <c r="BA1605" s="20"/>
      <c r="BB1605" s="23"/>
      <c r="BC1605" s="24" t="s">
        <v>22</v>
      </c>
      <c r="BD1605" s="23"/>
      <c r="BE1605" s="23"/>
      <c r="BF1605" s="23"/>
      <c r="BG1605" s="24" t="s">
        <v>33</v>
      </c>
      <c r="BH1605" s="20"/>
      <c r="BI1605" s="23"/>
      <c r="BJ1605" s="23"/>
      <c r="BK1605" s="23"/>
      <c r="BL1605" s="23"/>
      <c r="BM1605" s="24" t="s">
        <v>34</v>
      </c>
      <c r="BN1605" s="23"/>
      <c r="BO1605" s="23"/>
      <c r="BP1605" s="23"/>
      <c r="BQ1605" s="24" t="s">
        <v>89</v>
      </c>
      <c r="BR1605" s="20"/>
      <c r="BS1605" s="20"/>
      <c r="BT1605" s="20"/>
      <c r="BU1605" s="20"/>
      <c r="BV1605" s="23"/>
      <c r="BW1605" s="24" t="s">
        <v>35</v>
      </c>
      <c r="BX1605" s="23"/>
      <c r="BY1605" s="23"/>
      <c r="BZ1605" s="23"/>
      <c r="CA1605" s="24" t="s">
        <v>90</v>
      </c>
      <c r="CB1605" s="20"/>
      <c r="CC1605" s="23"/>
      <c r="CD1605" s="23"/>
      <c r="CE1605" s="23"/>
      <c r="CF1605" s="23"/>
      <c r="CG1605" s="24" t="s">
        <v>92</v>
      </c>
      <c r="CH1605" s="23"/>
      <c r="CI1605" s="23"/>
      <c r="CJ1605" s="23"/>
      <c r="CK1605" s="24" t="s">
        <v>36</v>
      </c>
      <c r="CL1605" s="24"/>
      <c r="CM1605" s="23"/>
      <c r="CN1605" s="23"/>
      <c r="CO1605" s="23"/>
      <c r="CP1605" s="23"/>
      <c r="CQ1605" s="24" t="s">
        <v>93</v>
      </c>
      <c r="CR1605" s="23"/>
      <c r="CS1605" s="23"/>
    </row>
    <row r="1606" spans="1:101" ht="18" customHeight="1" thickBot="1">
      <c r="A1606" s="23"/>
      <c r="B1606" s="33"/>
      <c r="C1606" s="23"/>
      <c r="D1606" s="7" t="s">
        <v>2</v>
      </c>
      <c r="E1606" s="8"/>
      <c r="F1606" s="8" t="s">
        <v>3</v>
      </c>
      <c r="G1606" s="9"/>
      <c r="H1606" s="10"/>
      <c r="I1606" s="7" t="s">
        <v>4</v>
      </c>
      <c r="J1606" s="8"/>
      <c r="K1606" s="8" t="s">
        <v>5</v>
      </c>
      <c r="L1606" s="9"/>
      <c r="M1606" s="23"/>
      <c r="N1606" s="251" t="s">
        <v>79</v>
      </c>
      <c r="O1606" s="252"/>
      <c r="P1606" s="253" t="s">
        <v>80</v>
      </c>
      <c r="Q1606" s="254"/>
      <c r="R1606" s="23"/>
      <c r="S1606" s="7" t="s">
        <v>11</v>
      </c>
      <c r="T1606" s="8"/>
      <c r="U1606" s="8" t="s">
        <v>12</v>
      </c>
      <c r="V1606" s="9"/>
      <c r="W1606" s="20"/>
      <c r="X1606" s="251" t="s">
        <v>79</v>
      </c>
      <c r="Y1606" s="252"/>
      <c r="Z1606" s="253" t="s">
        <v>80</v>
      </c>
      <c r="AA1606" s="254"/>
      <c r="AB1606" s="20"/>
      <c r="AC1606" s="7" t="s">
        <v>4</v>
      </c>
      <c r="AD1606" s="8"/>
      <c r="AE1606" s="8" t="s">
        <v>5</v>
      </c>
      <c r="AF1606" s="9"/>
      <c r="AG1606" s="20"/>
      <c r="AH1606" s="251" t="s">
        <v>0</v>
      </c>
      <c r="AI1606" s="252"/>
      <c r="AJ1606" s="253" t="s">
        <v>1</v>
      </c>
      <c r="AK1606" s="254"/>
      <c r="AL1606" s="20"/>
      <c r="AM1606" s="7" t="s">
        <v>11</v>
      </c>
      <c r="AN1606" s="8"/>
      <c r="AO1606" s="8" t="s">
        <v>12</v>
      </c>
      <c r="AP1606" s="9"/>
      <c r="AQ1606" s="23"/>
      <c r="AR1606" s="251" t="s">
        <v>0</v>
      </c>
      <c r="AS1606" s="252"/>
      <c r="AT1606" s="253" t="s">
        <v>1</v>
      </c>
      <c r="AU1606" s="254"/>
      <c r="AV1606" s="36"/>
      <c r="AW1606" s="7" t="s">
        <v>4</v>
      </c>
      <c r="AX1606" s="8"/>
      <c r="AY1606" s="8" t="s">
        <v>5</v>
      </c>
      <c r="AZ1606" s="9"/>
      <c r="BA1606" s="20"/>
      <c r="BB1606" s="251" t="s">
        <v>0</v>
      </c>
      <c r="BC1606" s="252"/>
      <c r="BD1606" s="253" t="s">
        <v>1</v>
      </c>
      <c r="BE1606" s="254"/>
      <c r="BF1606" s="36"/>
      <c r="BG1606" s="7" t="s">
        <v>11</v>
      </c>
      <c r="BH1606" s="8"/>
      <c r="BI1606" s="8" t="s">
        <v>12</v>
      </c>
      <c r="BJ1606" s="9"/>
      <c r="BK1606" s="36"/>
      <c r="BL1606" s="251" t="s">
        <v>0</v>
      </c>
      <c r="BM1606" s="252"/>
      <c r="BN1606" s="253" t="s">
        <v>1</v>
      </c>
      <c r="BO1606" s="254"/>
      <c r="BP1606" s="36"/>
      <c r="BQ1606" s="7" t="s">
        <v>4</v>
      </c>
      <c r="BR1606" s="8"/>
      <c r="BS1606" s="8" t="s">
        <v>5</v>
      </c>
      <c r="BT1606" s="9"/>
      <c r="BU1606" s="20"/>
      <c r="BV1606" s="251" t="s">
        <v>0</v>
      </c>
      <c r="BW1606" s="252"/>
      <c r="BX1606" s="253" t="s">
        <v>1</v>
      </c>
      <c r="BY1606" s="254"/>
      <c r="BZ1606" s="36"/>
      <c r="CA1606" s="7" t="s">
        <v>11</v>
      </c>
      <c r="CB1606" s="8"/>
      <c r="CC1606" s="8" t="s">
        <v>12</v>
      </c>
      <c r="CD1606" s="9"/>
      <c r="CE1606" s="36"/>
      <c r="CF1606" s="251" t="s">
        <v>0</v>
      </c>
      <c r="CG1606" s="252"/>
      <c r="CH1606" s="253" t="s">
        <v>1</v>
      </c>
      <c r="CI1606" s="254"/>
      <c r="CJ1606" s="23"/>
      <c r="CK1606" s="7" t="s">
        <v>23</v>
      </c>
      <c r="CL1606" s="8"/>
      <c r="CM1606" s="8" t="s">
        <v>24</v>
      </c>
      <c r="CN1606" s="9"/>
      <c r="CO1606" s="23"/>
      <c r="CP1606" s="251" t="s">
        <v>0</v>
      </c>
      <c r="CQ1606" s="252"/>
      <c r="CR1606" s="253" t="s">
        <v>1</v>
      </c>
      <c r="CS1606" s="254"/>
      <c r="CU1606" s="26" t="s">
        <v>25</v>
      </c>
      <c r="CW1606" s="50" t="s">
        <v>44</v>
      </c>
    </row>
    <row r="1607" spans="1:101" ht="18" customHeight="1" thickTop="1" thickBot="1">
      <c r="B1607" s="34">
        <v>2.2400000000000002</v>
      </c>
      <c r="D1607" s="11">
        <v>1</v>
      </c>
      <c r="E1607" s="12">
        <v>0</v>
      </c>
      <c r="F1607" s="13">
        <v>0</v>
      </c>
      <c r="G1607" s="40">
        <f t="shared" ref="G1607" si="17014">-1/($E$4*$B1607)</f>
        <v>-0.46898683835336846</v>
      </c>
      <c r="H1607" s="10"/>
      <c r="I1607" s="11">
        <v>1</v>
      </c>
      <c r="J1607" s="12">
        <v>0</v>
      </c>
      <c r="K1607" s="13">
        <v>0</v>
      </c>
      <c r="L1607" s="14">
        <v>0</v>
      </c>
      <c r="N1607" s="1">
        <f t="shared" ref="N1607" si="17015">D1607*I1607+F1607*I1610-E1607*J1607-G1607*J1610</f>
        <v>0.69394953330668518</v>
      </c>
      <c r="O1607" s="4">
        <f t="shared" ref="O1607" si="17016">(D1607*J1607+E1607*I1607+F1607*J1610+G1607*I1610)</f>
        <v>0</v>
      </c>
      <c r="P1607" s="2">
        <f t="shared" ref="P1607" si="17017">D1607*K1607+F1607*K1610-E1607*L1607-G1607*L1610</f>
        <v>0</v>
      </c>
      <c r="Q1607" s="3">
        <f t="shared" ref="Q1607" si="17018">(D1607*L1607+E1607*K1607+F1607*L1610+G1607*K1610)</f>
        <v>-0.46898683835336846</v>
      </c>
      <c r="S1607" s="11">
        <v>1</v>
      </c>
      <c r="T1607" s="12">
        <v>0</v>
      </c>
      <c r="U1607" s="13">
        <v>0</v>
      </c>
      <c r="V1607" s="40">
        <f t="shared" ref="V1607" si="17019">-1/($T$4*$B1607)</f>
        <v>-0.8960830418076503</v>
      </c>
      <c r="W1607" s="20"/>
      <c r="X1607" s="1">
        <f t="shared" ref="X1607" si="17020">N1607*S1607+P1607*S1610-O1607*T1607-Q1607*T1610</f>
        <v>0.69394953330668518</v>
      </c>
      <c r="Y1607" s="4">
        <f t="shared" ref="Y1607" si="17021">(N1607*T1607+O1607*S1607+P1607*T1610+Q1607*S1610)</f>
        <v>0</v>
      </c>
      <c r="Z1607" s="2">
        <f t="shared" ref="Z1607" si="17022">N1607*U1607+P1607*U1610-O1607*V1607-Q1607*V1610</f>
        <v>0</v>
      </c>
      <c r="AA1607" s="3">
        <f t="shared" ref="AA1607" si="17023">(N1607*V1607+O1607*U1607+P1607*V1610+Q1607*U1610)</f>
        <v>-1.0908232470198223</v>
      </c>
      <c r="AB1607" s="20"/>
      <c r="AC1607" s="11">
        <v>1</v>
      </c>
      <c r="AD1607" s="12">
        <v>0</v>
      </c>
      <c r="AE1607" s="13">
        <v>0</v>
      </c>
      <c r="AF1607" s="14">
        <v>0</v>
      </c>
      <c r="AG1607" s="20"/>
      <c r="AH1607" s="1">
        <f t="shared" ref="AH1607" si="17024">X1607*AC1607+Z1607*AC1610-Y1607*AD1607-AA1607*AD1610</f>
        <v>-0.11930140832346658</v>
      </c>
      <c r="AI1607" s="4">
        <f t="shared" ref="AI1607" si="17025">(X1607*AD1607+Y1607*AC1607+Z1607*AD1610+AA1607*AC1610)</f>
        <v>0</v>
      </c>
      <c r="AJ1607" s="2">
        <f t="shared" ref="AJ1607" si="17026">X1607*AE1607+Z1607*AE1610-Y1607*AF1607-AA1607*AF1610</f>
        <v>0</v>
      </c>
      <c r="AK1607" s="3">
        <f t="shared" ref="AK1607" si="17027">(X1607*AF1607+Y1607*AE1607+Z1607*AF1610+AA1607*AE1610)</f>
        <v>-1.0908232470198223</v>
      </c>
      <c r="AL1607" s="20"/>
      <c r="AM1607" s="11">
        <v>1</v>
      </c>
      <c r="AN1607" s="12">
        <v>0</v>
      </c>
      <c r="AO1607" s="13">
        <v>0</v>
      </c>
      <c r="AP1607" s="40">
        <f t="shared" ref="AP1607" si="17028">-1/($AN$4*$B1607)</f>
        <v>-0.93122355325108752</v>
      </c>
      <c r="AR1607" s="1">
        <f t="shared" ref="AR1607" si="17029">AH1607*AM1607+AJ1607*AM1610-AI1607*AN1607-AK1607*AN1610</f>
        <v>-0.11930140832346658</v>
      </c>
      <c r="AS1607" s="4">
        <f t="shared" ref="AS1607" si="17030">(AH1607*AN1607+AI1607*AM1607+AJ1607*AN1610+AK1607*AM1610)</f>
        <v>0</v>
      </c>
      <c r="AT1607" s="2">
        <f t="shared" ref="AT1607" si="17031">AH1607*AO1607+AJ1607*AO1610-AI1607*AP1607-AK1607*AP1610</f>
        <v>0</v>
      </c>
      <c r="AU1607" s="3">
        <f t="shared" ref="AU1607" si="17032">(AH1607*AP1607+AI1607*AO1607+AJ1607*AP1610+AK1607*AO1610)</f>
        <v>-0.97972696565298478</v>
      </c>
      <c r="AV1607" s="20"/>
      <c r="AW1607" s="11">
        <v>1</v>
      </c>
      <c r="AX1607" s="12">
        <v>0</v>
      </c>
      <c r="AY1607" s="13">
        <v>0</v>
      </c>
      <c r="AZ1607" s="14">
        <v>0</v>
      </c>
      <c r="BA1607" s="20"/>
      <c r="BB1607" s="1">
        <f t="shared" ref="BB1607" si="17033">AR1607*AW1607+AT1607*AW1610-AS1607*AX1607-AU1607*AX1610</f>
        <v>-0.84972577316399933</v>
      </c>
      <c r="BC1607" s="4">
        <f t="shared" ref="BC1607" si="17034">(AR1607*AX1607+AS1607*AW1607+AT1607*AX1610+AU1607*AW1610)</f>
        <v>0</v>
      </c>
      <c r="BD1607" s="2">
        <f t="shared" ref="BD1607" si="17035">AR1607*AY1607+AT1607*AY1610-AS1607*AZ1607-AU1607*AZ1610</f>
        <v>0</v>
      </c>
      <c r="BE1607" s="3">
        <f t="shared" ref="BE1607" si="17036">(AR1607*AZ1607+AS1607*AY1607+AT1607*AZ1610+AU1607*AY1610)</f>
        <v>-0.97972696565298478</v>
      </c>
      <c r="BF1607" s="20"/>
      <c r="BG1607" s="11">
        <v>1</v>
      </c>
      <c r="BH1607" s="12">
        <v>0</v>
      </c>
      <c r="BI1607" s="13">
        <v>0</v>
      </c>
      <c r="BJ1607" s="40">
        <f t="shared" ref="BJ1607" si="17037">-1/($BH$4*$B1607)</f>
        <v>-0.8960830418076503</v>
      </c>
      <c r="BK1607" s="20"/>
      <c r="BL1607" s="1">
        <f t="shared" ref="BL1607" si="17038">BB1607*BG1607+BD1607*BG1610-BC1607*BH1607-BE1607*BH1610</f>
        <v>-0.84972577316399933</v>
      </c>
      <c r="BM1607" s="4">
        <f t="shared" ref="BM1607" si="17039">(BB1607*BH1607+BC1607*BG1607+BD1607*BH1610+BE1607*BG1610)</f>
        <v>0</v>
      </c>
      <c r="BN1607" s="2">
        <f t="shared" ref="BN1607" si="17040">BB1607*BI1607+BD1607*BI1610-BC1607*BJ1607-BE1607*BJ1610</f>
        <v>0</v>
      </c>
      <c r="BO1607" s="3">
        <f t="shared" ref="BO1607" si="17041">(BB1607*BJ1607+BC1607*BI1607+BD1607*BJ1610+BE1607*BI1610)</f>
        <v>-0.21830211013383083</v>
      </c>
      <c r="BP1607" s="20"/>
      <c r="BQ1607" s="11">
        <v>1</v>
      </c>
      <c r="BR1607" s="12">
        <v>0</v>
      </c>
      <c r="BS1607" s="13">
        <v>0</v>
      </c>
      <c r="BT1607" s="14">
        <v>0</v>
      </c>
      <c r="BU1607" s="20"/>
      <c r="BV1607" s="1">
        <f t="shared" ref="BV1607" si="17042">BL1607*BQ1607+BN1607*BQ1610-BM1607*BR1607-BO1607*BR1610</f>
        <v>-0.99218491534626618</v>
      </c>
      <c r="BW1607" s="4">
        <f t="shared" ref="BW1607" si="17043">(BL1607*BR1607+BM1607*BQ1607+BN1607*BR1610+BO1607*BQ1610)</f>
        <v>0</v>
      </c>
      <c r="BX1607" s="2">
        <f t="shared" ref="BX1607" si="17044">BL1607*BS1607+BN1607*BS1610-BM1607*BT1607-BO1607*BT1610</f>
        <v>0</v>
      </c>
      <c r="BY1607" s="3">
        <f t="shared" ref="BY1607" si="17045">(BL1607*BT1607+BM1607*BS1607+BN1607*BT1610+BO1607*BS1610)</f>
        <v>-0.21830211013383083</v>
      </c>
      <c r="BZ1607" s="20"/>
      <c r="CA1607" s="11">
        <v>1</v>
      </c>
      <c r="CB1607" s="12">
        <v>0</v>
      </c>
      <c r="CC1607" s="13">
        <v>0</v>
      </c>
      <c r="CD1607" s="40">
        <f t="shared" ref="CD1607" si="17046">-1/($CB$4*$B1607)</f>
        <v>-0.46898683835336846</v>
      </c>
      <c r="CE1607" s="20"/>
      <c r="CF1607" s="1">
        <f t="shared" ref="CF1607" si="17047">BV1607*CA1607+BX1607*CA1610-BW1607*CB1607-BY1607*CB1610</f>
        <v>-0.99218491534626618</v>
      </c>
      <c r="CG1607" s="4">
        <f t="shared" ref="CG1607" si="17048">(BV1607*CB1607+BW1607*CA1607+BX1607*CB1610+BY1607*CA1610)</f>
        <v>0</v>
      </c>
      <c r="CH1607" s="2">
        <f t="shared" ref="CH1607" si="17049">BV1607*CC1607+BX1607*CC1610-BW1607*CD1607-BY1607*CD1610</f>
        <v>0</v>
      </c>
      <c r="CI1607" s="3">
        <f t="shared" ref="CI1607" si="17050">(BV1607*CD1607+BW1607*CC1607+BX1607*CD1610+BY1607*CC1610)</f>
        <v>0.24701955637631906</v>
      </c>
      <c r="CJ1607" s="28"/>
      <c r="CK1607" s="11">
        <v>1</v>
      </c>
      <c r="CL1607" s="12">
        <v>0</v>
      </c>
      <c r="CM1607" s="13">
        <v>0</v>
      </c>
      <c r="CN1607" s="14">
        <v>0</v>
      </c>
      <c r="CP1607" s="1">
        <f t="shared" ref="CP1607" si="17051">CF1607*CK1607+CH1607*CK1610-CG1607*CL1607-CI1607*CL1610</f>
        <v>-0.99218491534626618</v>
      </c>
      <c r="CQ1607" s="4">
        <f t="shared" ref="CQ1607" si="17052">(CF1607*CL1607+CG1607*CK1607+CH1607*CL1610+CI1607*CK1610)</f>
        <v>0.24701955637631906</v>
      </c>
      <c r="CR1607" s="2">
        <f t="shared" ref="CR1607" si="17053">CF1607*CM1607+CH1607*CM1610-CG1607*CN1607-CI1607*CN1610</f>
        <v>0</v>
      </c>
      <c r="CS1607" s="3">
        <f t="shared" ref="CS1607" si="17054">(CF1607*CN1607+CG1607*CM1607+CH1607*CN1610+CI1607*CM1610)</f>
        <v>0.24701955637631906</v>
      </c>
      <c r="CU1607" s="29">
        <f t="shared" ref="CU1607" si="17055">20*LOG(((1+$CL$4)/$CL$4)/((CP1607+CP1610)^2+(CQ1607+CQ1610)^2)^0.5)</f>
        <v>-3.6600737134968184E-2</v>
      </c>
      <c r="CW1607" s="51">
        <f t="shared" ref="CW1607" si="17056">((CP1607^2+CQ1607^2)^0.5)/((CP1610^2+CQ1610^2)^0.5)</f>
        <v>1.0284529465014165</v>
      </c>
    </row>
    <row r="1608" spans="1:101" ht="18" customHeight="1" thickBot="1">
      <c r="D1608" s="11"/>
      <c r="E1608" s="13"/>
      <c r="F1608" s="13"/>
      <c r="G1608" s="15"/>
      <c r="H1608" s="10"/>
      <c r="I1608" s="11"/>
      <c r="J1608" s="13"/>
      <c r="K1608" s="13"/>
      <c r="L1608" s="15"/>
      <c r="N1608" s="5"/>
      <c r="Q1608" s="6"/>
      <c r="S1608" s="11"/>
      <c r="T1608" s="13"/>
      <c r="U1608" s="13"/>
      <c r="V1608" s="15"/>
      <c r="W1608" s="20"/>
      <c r="X1608" s="5"/>
      <c r="AA1608" s="6"/>
      <c r="AB1608" s="20"/>
      <c r="AC1608" s="11"/>
      <c r="AD1608" s="13"/>
      <c r="AE1608" s="13"/>
      <c r="AF1608" s="15"/>
      <c r="AG1608" s="20"/>
      <c r="AH1608" s="5"/>
      <c r="AK1608" s="6"/>
      <c r="AL1608" s="20"/>
      <c r="AM1608" s="11"/>
      <c r="AN1608" s="13"/>
      <c r="AO1608" s="13"/>
      <c r="AP1608" s="15"/>
      <c r="AR1608" s="5"/>
      <c r="AU1608" s="6"/>
      <c r="AW1608" s="11"/>
      <c r="AX1608" s="13"/>
      <c r="AY1608" s="13"/>
      <c r="AZ1608" s="15"/>
      <c r="BA1608" s="20"/>
      <c r="BB1608" s="5"/>
      <c r="BE1608" s="6"/>
      <c r="BG1608" s="11"/>
      <c r="BH1608" s="13"/>
      <c r="BI1608" s="13"/>
      <c r="BJ1608" s="15"/>
      <c r="BL1608" s="5"/>
      <c r="BO1608" s="6"/>
      <c r="BQ1608" s="11"/>
      <c r="BR1608" s="13"/>
      <c r="BS1608" s="13"/>
      <c r="BT1608" s="15"/>
      <c r="BU1608" s="20"/>
      <c r="BV1608" s="5"/>
      <c r="BY1608" s="6"/>
      <c r="CA1608" s="11"/>
      <c r="CB1608" s="13"/>
      <c r="CC1608" s="13"/>
      <c r="CD1608" s="15"/>
      <c r="CF1608" s="5"/>
      <c r="CI1608" s="6"/>
      <c r="CK1608" s="11"/>
      <c r="CL1608" s="13"/>
      <c r="CM1608" s="13"/>
      <c r="CN1608" s="15"/>
      <c r="CP1608" s="5"/>
      <c r="CS1608" s="6"/>
      <c r="CW1608" s="52"/>
    </row>
    <row r="1609" spans="1:101" ht="18" customHeight="1" thickBot="1">
      <c r="D1609" s="11" t="s">
        <v>6</v>
      </c>
      <c r="E1609" s="13"/>
      <c r="F1609" s="13" t="s">
        <v>7</v>
      </c>
      <c r="G1609" s="15"/>
      <c r="H1609" s="10"/>
      <c r="I1609" s="11" t="s">
        <v>8</v>
      </c>
      <c r="J1609" s="13"/>
      <c r="K1609" s="13" t="s">
        <v>9</v>
      </c>
      <c r="L1609" s="15"/>
      <c r="N1609" s="251" t="s">
        <v>26</v>
      </c>
      <c r="O1609" s="252"/>
      <c r="P1609" s="253" t="s">
        <v>27</v>
      </c>
      <c r="Q1609" s="254"/>
      <c r="S1609" s="11" t="s">
        <v>13</v>
      </c>
      <c r="T1609" s="13"/>
      <c r="U1609" s="13" t="s">
        <v>14</v>
      </c>
      <c r="V1609" s="15"/>
      <c r="W1609" s="20"/>
      <c r="X1609" s="251" t="s">
        <v>26</v>
      </c>
      <c r="Y1609" s="252"/>
      <c r="Z1609" s="253" t="s">
        <v>27</v>
      </c>
      <c r="AA1609" s="254"/>
      <c r="AB1609" s="20"/>
      <c r="AC1609" s="11" t="s">
        <v>8</v>
      </c>
      <c r="AD1609" s="13"/>
      <c r="AE1609" s="13" t="s">
        <v>9</v>
      </c>
      <c r="AF1609" s="15"/>
      <c r="AG1609" s="20"/>
      <c r="AH1609" s="251" t="s">
        <v>26</v>
      </c>
      <c r="AI1609" s="252"/>
      <c r="AJ1609" s="253" t="s">
        <v>27</v>
      </c>
      <c r="AK1609" s="254"/>
      <c r="AL1609" s="20"/>
      <c r="AM1609" s="11" t="s">
        <v>13</v>
      </c>
      <c r="AN1609" s="13"/>
      <c r="AO1609" s="13" t="s">
        <v>14</v>
      </c>
      <c r="AP1609" s="15"/>
      <c r="AR1609" s="251" t="s">
        <v>26</v>
      </c>
      <c r="AS1609" s="252"/>
      <c r="AT1609" s="253" t="s">
        <v>27</v>
      </c>
      <c r="AU1609" s="254"/>
      <c r="AV1609" s="36"/>
      <c r="AW1609" s="11" t="s">
        <v>8</v>
      </c>
      <c r="AX1609" s="13"/>
      <c r="AY1609" s="13" t="s">
        <v>9</v>
      </c>
      <c r="AZ1609" s="15"/>
      <c r="BA1609" s="20"/>
      <c r="BB1609" s="251" t="s">
        <v>26</v>
      </c>
      <c r="BC1609" s="252"/>
      <c r="BD1609" s="253" t="s">
        <v>27</v>
      </c>
      <c r="BE1609" s="254"/>
      <c r="BF1609" s="36"/>
      <c r="BG1609" s="11" t="s">
        <v>13</v>
      </c>
      <c r="BH1609" s="13"/>
      <c r="BI1609" s="13" t="s">
        <v>14</v>
      </c>
      <c r="BJ1609" s="15"/>
      <c r="BK1609" s="36"/>
      <c r="BL1609" s="251" t="s">
        <v>26</v>
      </c>
      <c r="BM1609" s="252"/>
      <c r="BN1609" s="253" t="s">
        <v>27</v>
      </c>
      <c r="BO1609" s="254"/>
      <c r="BP1609" s="36"/>
      <c r="BQ1609" s="11" t="s">
        <v>8</v>
      </c>
      <c r="BR1609" s="13"/>
      <c r="BS1609" s="13" t="s">
        <v>9</v>
      </c>
      <c r="BT1609" s="15"/>
      <c r="BU1609" s="20"/>
      <c r="BV1609" s="251" t="s">
        <v>26</v>
      </c>
      <c r="BW1609" s="252"/>
      <c r="BX1609" s="253" t="s">
        <v>27</v>
      </c>
      <c r="BY1609" s="254"/>
      <c r="BZ1609" s="36"/>
      <c r="CA1609" s="11" t="s">
        <v>13</v>
      </c>
      <c r="CB1609" s="13"/>
      <c r="CC1609" s="13" t="s">
        <v>14</v>
      </c>
      <c r="CD1609" s="15"/>
      <c r="CE1609" s="36"/>
      <c r="CF1609" s="251" t="s">
        <v>26</v>
      </c>
      <c r="CG1609" s="252"/>
      <c r="CH1609" s="253" t="s">
        <v>27</v>
      </c>
      <c r="CI1609" s="254"/>
      <c r="CK1609" s="11" t="s">
        <v>28</v>
      </c>
      <c r="CL1609" s="13"/>
      <c r="CM1609" s="13" t="s">
        <v>29</v>
      </c>
      <c r="CN1609" s="15"/>
      <c r="CP1609" s="251" t="s">
        <v>26</v>
      </c>
      <c r="CQ1609" s="252"/>
      <c r="CR1609" s="253" t="s">
        <v>27</v>
      </c>
      <c r="CS1609" s="254"/>
      <c r="CU1609" s="38" t="s">
        <v>37</v>
      </c>
      <c r="CW1609" s="53" t="s">
        <v>45</v>
      </c>
    </row>
    <row r="1610" spans="1:101" ht="18" customHeight="1" thickTop="1" thickBot="1">
      <c r="D1610" s="16">
        <v>0</v>
      </c>
      <c r="E1610" s="17">
        <v>0</v>
      </c>
      <c r="F1610" s="18">
        <v>1</v>
      </c>
      <c r="G1610" s="19">
        <v>0</v>
      </c>
      <c r="H1610" s="10"/>
      <c r="I1610" s="16">
        <v>0</v>
      </c>
      <c r="J1610" s="17">
        <f t="shared" ref="J1610" si="17057">-1/($J$4*$B1607)</f>
        <v>-0.65257794390962054</v>
      </c>
      <c r="K1610" s="18">
        <v>1</v>
      </c>
      <c r="L1610" s="19">
        <v>0</v>
      </c>
      <c r="N1610" s="1">
        <f t="shared" ref="N1610" si="17058">D1610*I1607+F1610*I1610-E1610*J1607-G1610*J1610</f>
        <v>0</v>
      </c>
      <c r="O1610" s="4">
        <f t="shared" ref="O1610" si="17059">(D1610*J1607+E1610*I1607+F1610*J1610+G1610*I1610)</f>
        <v>-0.65257794390962054</v>
      </c>
      <c r="P1610" s="2">
        <f t="shared" ref="P1610" si="17060">D1610*K1607+F1610*K1610-E1610*L1607-G1610*L1610</f>
        <v>1</v>
      </c>
      <c r="Q1610" s="3">
        <f t="shared" ref="Q1610" si="17061">(D1610*L1607+E1610*K1607+F1610*L1610+G1610*K1610)</f>
        <v>0</v>
      </c>
      <c r="S1610" s="16">
        <v>0</v>
      </c>
      <c r="T1610" s="17">
        <v>0</v>
      </c>
      <c r="U1610" s="18">
        <v>1</v>
      </c>
      <c r="V1610" s="19">
        <v>0</v>
      </c>
      <c r="W1610" s="20"/>
      <c r="X1610" s="1">
        <f t="shared" ref="X1610" si="17062">N1610*S1607+P1610*S1610-O1610*T1607-Q1610*T1610</f>
        <v>0</v>
      </c>
      <c r="Y1610" s="4">
        <f t="shared" ref="Y1610" si="17063">(N1610*T1607+O1610*S1607+P1610*T1610+Q1610*S1610)</f>
        <v>-0.65257794390962054</v>
      </c>
      <c r="Z1610" s="2">
        <f t="shared" ref="Z1610" si="17064">N1610*U1607+P1610*U1610-O1610*V1607-Q1610*V1610</f>
        <v>0.41523597100488507</v>
      </c>
      <c r="AA1610" s="3">
        <f t="shared" ref="AA1610" si="17065">(N1610*V1607+O1610*U1607+P1610*V1610+Q1610*U1610)</f>
        <v>0</v>
      </c>
      <c r="AB1610" s="20"/>
      <c r="AC1610" s="16">
        <v>0</v>
      </c>
      <c r="AD1610" s="17">
        <f t="shared" ref="AD1610" si="17066">-1/($AD$4*$B1607)</f>
        <v>-0.74553869644049997</v>
      </c>
      <c r="AE1610" s="18">
        <v>1</v>
      </c>
      <c r="AF1610" s="19">
        <v>0</v>
      </c>
      <c r="AG1610" s="20"/>
      <c r="AH1610" s="1">
        <f t="shared" ref="AH1610" si="17067">X1610*AC1607+Z1610*AC1610-Y1610*AD1607-AA1610*AD1610</f>
        <v>0</v>
      </c>
      <c r="AI1610" s="4">
        <f t="shared" ref="AI1610" si="17068">(X1610*AD1607+Y1610*AC1607+Z1610*AD1610+AA1610*AC1610)</f>
        <v>-0.96215242844780779</v>
      </c>
      <c r="AJ1610" s="2">
        <f t="shared" ref="AJ1610" si="17069">X1610*AE1607+Z1610*AE1610-Y1610*AF1607-AA1610*AF1610</f>
        <v>0.41523597100488507</v>
      </c>
      <c r="AK1610" s="3">
        <f t="shared" ref="AK1610" si="17070">(X1610*AF1607+Y1610*AE1607+Z1610*AF1610+AA1610*AE1610)</f>
        <v>0</v>
      </c>
      <c r="AL1610" s="20"/>
      <c r="AM1610" s="16">
        <v>0</v>
      </c>
      <c r="AN1610" s="17">
        <v>0</v>
      </c>
      <c r="AO1610" s="18">
        <v>1</v>
      </c>
      <c r="AP1610" s="19">
        <v>0</v>
      </c>
      <c r="AR1610" s="1">
        <f t="shared" ref="AR1610" si="17071">AH1610*AM1607+AJ1610*AM1610-AI1610*AN1607-AK1610*AN1610</f>
        <v>0</v>
      </c>
      <c r="AS1610" s="4">
        <f t="shared" ref="AS1610" si="17072">(AH1610*AN1607+AI1610*AM1607+AJ1610*AN1610+AK1610*AM1610)</f>
        <v>-0.96215242844780779</v>
      </c>
      <c r="AT1610" s="2">
        <f t="shared" ref="AT1610" si="17073">AH1610*AO1607+AJ1610*AO1610-AI1610*AP1607-AK1610*AP1610</f>
        <v>-0.48074303218344527</v>
      </c>
      <c r="AU1610" s="3">
        <f t="shared" ref="AU1610" si="17074">(AH1610*AP1607+AI1610*AO1607+AJ1610*AP1610+AK1610*AO1610)</f>
        <v>0</v>
      </c>
      <c r="AV1610" s="20"/>
      <c r="AW1610" s="16">
        <v>0</v>
      </c>
      <c r="AX1610" s="17">
        <f t="shared" ref="AX1610" si="17075">-1/($AX$4*$B1607)</f>
        <v>-0.74553869644049997</v>
      </c>
      <c r="AY1610" s="18">
        <v>1</v>
      </c>
      <c r="AZ1610" s="19">
        <v>0</v>
      </c>
      <c r="BA1610" s="20"/>
      <c r="BB1610" s="1">
        <f t="shared" ref="BB1610" si="17076">AR1610*AW1607+AT1610*AW1610-AS1610*AX1607-AU1610*AX1610</f>
        <v>0</v>
      </c>
      <c r="BC1610" s="4">
        <f t="shared" ref="BC1610" si="17077">(AR1610*AX1607+AS1610*AW1607+AT1610*AX1610+AU1610*AW1610)</f>
        <v>-0.60373989491090874</v>
      </c>
      <c r="BD1610" s="2">
        <f t="shared" ref="BD1610" si="17078">AR1610*AY1607+AT1610*AY1610-AS1610*AZ1607-AU1610*AZ1610</f>
        <v>-0.48074303218344527</v>
      </c>
      <c r="BE1610" s="3">
        <f t="shared" ref="BE1610" si="17079">(AR1610*AZ1607+AS1610*AY1607+AT1610*AZ1610+AU1610*AY1610)</f>
        <v>0</v>
      </c>
      <c r="BF1610" s="20"/>
      <c r="BG1610" s="16">
        <v>0</v>
      </c>
      <c r="BH1610" s="17">
        <v>0</v>
      </c>
      <c r="BI1610" s="18">
        <v>1</v>
      </c>
      <c r="BJ1610" s="19">
        <v>0</v>
      </c>
      <c r="BK1610" s="20"/>
      <c r="BL1610" s="1">
        <f t="shared" ref="BL1610" si="17080">BB1610*BG1607+BD1610*BG1610-BC1610*BH1607-BE1610*BH1610</f>
        <v>0</v>
      </c>
      <c r="BM1610" s="4">
        <f t="shared" ref="BM1610" si="17081">(BB1610*BH1607+BC1610*BG1607+BD1610*BH1610+BE1610*BG1610)</f>
        <v>-0.60373989491090874</v>
      </c>
      <c r="BN1610" s="2">
        <f t="shared" ref="BN1610" si="17082">BB1610*BI1607+BD1610*BI1610-BC1610*BJ1607-BE1610*BJ1610</f>
        <v>-1.0217441136758434</v>
      </c>
      <c r="BO1610" s="3">
        <f t="shared" ref="BO1610" si="17083">(BB1610*BJ1607+BC1610*BI1607+BD1610*BJ1610+BE1610*BI1610)</f>
        <v>0</v>
      </c>
      <c r="BP1610" s="20"/>
      <c r="BQ1610" s="16">
        <v>0</v>
      </c>
      <c r="BR1610" s="17">
        <f t="shared" ref="BR1610" si="17084">-1/($BR$4*$B1607)</f>
        <v>-0.65257794390962054</v>
      </c>
      <c r="BS1610" s="18">
        <v>1</v>
      </c>
      <c r="BT1610" s="19">
        <v>0</v>
      </c>
      <c r="BU1610" s="20"/>
      <c r="BV1610" s="1">
        <f t="shared" ref="BV1610" si="17085">BL1610*BQ1607+BN1610*BQ1610-BM1610*BR1607-BO1610*BR1610</f>
        <v>0</v>
      </c>
      <c r="BW1610" s="4">
        <f t="shared" ref="BW1610" si="17086">(BL1610*BR1607+BM1610*BQ1607+BN1610*BR1610+BO1610*BQ1610)</f>
        <v>6.3027777993430734E-2</v>
      </c>
      <c r="BX1610" s="2">
        <f t="shared" ref="BX1610" si="17087">BL1610*BS1607+BN1610*BS1610-BM1610*BT1607-BO1610*BT1610</f>
        <v>-1.0217441136758434</v>
      </c>
      <c r="BY1610" s="3">
        <f t="shared" ref="BY1610" si="17088">(BL1610*BT1607+BM1610*BS1607+BN1610*BT1610+BO1610*BS1610)</f>
        <v>0</v>
      </c>
      <c r="BZ1610" s="20"/>
      <c r="CA1610" s="16">
        <v>0</v>
      </c>
      <c r="CB1610" s="17">
        <v>0</v>
      </c>
      <c r="CC1610" s="18">
        <v>1</v>
      </c>
      <c r="CD1610" s="19">
        <v>0</v>
      </c>
      <c r="CE1610" s="20"/>
      <c r="CF1610" s="1">
        <f t="shared" ref="CF1610" si="17089">BV1610*CA1607+BX1610*CA1610-BW1610*CB1607-BY1610*CB1610</f>
        <v>0</v>
      </c>
      <c r="CG1610" s="4">
        <f t="shared" ref="CG1610" si="17090">(BV1610*CB1607+BW1610*CA1607+BX1610*CB1610+BY1610*CA1610)</f>
        <v>6.3027777993430734E-2</v>
      </c>
      <c r="CH1610" s="2">
        <f t="shared" ref="CH1610" si="17091">BV1610*CC1607+BX1610*CC1610-BW1610*CD1607-BY1610*CD1610</f>
        <v>-0.99218491534626629</v>
      </c>
      <c r="CI1610" s="3">
        <f t="shared" ref="CI1610" si="17092">(BV1610*CD1607+BW1610*CC1607+BX1610*CD1610+BY1610*CC1610)</f>
        <v>0</v>
      </c>
      <c r="CK1610" s="16">
        <f t="shared" ref="CK1610" si="17093">1/$CL$4</f>
        <v>1</v>
      </c>
      <c r="CL1610" s="17">
        <v>0</v>
      </c>
      <c r="CM1610" s="18">
        <v>1</v>
      </c>
      <c r="CN1610" s="19">
        <v>0</v>
      </c>
      <c r="CP1610" s="1">
        <f t="shared" ref="CP1610" si="17094">CF1610*CK1607+CH1610*CK1610-CG1610*CL1607-CI1610*CL1610</f>
        <v>-0.99218491534626629</v>
      </c>
      <c r="CQ1610" s="4">
        <f t="shared" ref="CQ1610" si="17095">(CF1610*CL1607+CG1610*CK1607+CH1610*CL1610+CI1610*CK1610)</f>
        <v>6.3027777993430734E-2</v>
      </c>
      <c r="CR1610" s="2">
        <f t="shared" ref="CR1610" si="17096">CF1610*CM1607+CH1610*CM1610-CG1610*CN1607-CI1610*CN1610</f>
        <v>-0.99218491534626629</v>
      </c>
      <c r="CS1610" s="3">
        <f t="shared" ref="CS1610" si="17097">(CF1610*CN1607+CG1610*CM1607+CH1610*CN1610+CI1610*CM1610)</f>
        <v>0</v>
      </c>
      <c r="CU1610" s="39">
        <f t="shared" ref="CU1610" si="17098">(180/PI())*ATAN(-1*(CQ1607/CP1607))</f>
        <v>13.980430052340372</v>
      </c>
      <c r="CW1610" s="54">
        <f t="shared" ref="CW1610" si="17099">20*LOG(((1-(10^(CU1607/20)^2)*(1-((1-CW1607)/(1+CW1607))^2))^0.5))</f>
        <v>-20.661422768252447</v>
      </c>
    </row>
    <row r="1611" spans="1:101" ht="18" customHeight="1">
      <c r="E1611" s="20"/>
      <c r="F1611" s="20"/>
      <c r="G1611" s="20"/>
      <c r="H1611" s="20"/>
      <c r="I1611" s="20"/>
      <c r="J1611" s="20"/>
      <c r="K1611" s="20"/>
      <c r="L1611" s="20"/>
      <c r="M1611" s="20"/>
      <c r="N1611" s="20"/>
      <c r="O1611" s="20"/>
      <c r="P1611" s="20"/>
      <c r="Q1611" s="20"/>
      <c r="R1611" s="20"/>
      <c r="S1611" s="20"/>
      <c r="T1611" s="20"/>
      <c r="U1611" s="20"/>
      <c r="V1611" s="20"/>
      <c r="W1611" s="20"/>
      <c r="X1611" s="20"/>
      <c r="Y1611" s="20"/>
      <c r="Z1611" s="20"/>
      <c r="AA1611" s="20"/>
      <c r="AB1611" s="30"/>
      <c r="AC1611" s="20"/>
      <c r="AD1611" s="20"/>
      <c r="AE1611" s="20"/>
      <c r="AF1611" s="20"/>
      <c r="AG1611" s="20"/>
      <c r="AH1611" s="20"/>
      <c r="AI1611" s="20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  <c r="BA1611" s="20"/>
      <c r="BB1611" s="20"/>
      <c r="BC1611" s="20"/>
      <c r="BD1611" s="20"/>
      <c r="BE1611" s="20"/>
      <c r="BF1611" s="20"/>
      <c r="BG1611" s="20"/>
      <c r="BH1611" s="20"/>
      <c r="BI1611" s="20"/>
      <c r="BJ1611" s="20"/>
      <c r="BK1611" s="20"/>
      <c r="BL1611" s="20"/>
      <c r="BM1611" s="20"/>
      <c r="BN1611" s="20"/>
      <c r="BO1611" s="20"/>
      <c r="BP1611" s="20"/>
      <c r="BQ1611" s="20"/>
      <c r="BR1611" s="20"/>
      <c r="BS1611" s="20"/>
      <c r="BT1611" s="20"/>
      <c r="BU1611" s="20"/>
      <c r="BV1611" s="20"/>
      <c r="BW1611" s="20"/>
      <c r="BX1611" s="20"/>
      <c r="BY1611" s="20"/>
      <c r="BZ1611" s="20"/>
      <c r="CA1611" s="20"/>
      <c r="CB1611" s="20"/>
      <c r="CC1611" s="20"/>
      <c r="CD1611" s="20"/>
      <c r="CE1611" s="20"/>
      <c r="CF1611" s="20"/>
      <c r="CG1611" s="20"/>
      <c r="CH1611" s="20"/>
      <c r="CI1611" s="20"/>
      <c r="CJ1611" s="20"/>
      <c r="CK1611" s="20"/>
      <c r="CL1611" s="20"/>
    </row>
    <row r="1612" spans="1:101" ht="18" customHeight="1"/>
    <row r="1613" spans="1:101" ht="18" customHeight="1" thickBot="1">
      <c r="A1613" s="23"/>
      <c r="B1613" s="23"/>
      <c r="C1613" s="23"/>
      <c r="D1613" s="20" t="s">
        <v>15</v>
      </c>
      <c r="E1613" s="20"/>
      <c r="F1613" s="20"/>
      <c r="G1613" s="20"/>
      <c r="H1613" s="20"/>
      <c r="I1613" s="20" t="s">
        <v>16</v>
      </c>
      <c r="J1613" s="20"/>
      <c r="K1613" s="20"/>
      <c r="L1613" s="20"/>
      <c r="M1613" s="23"/>
      <c r="N1613" s="23"/>
      <c r="O1613" s="24" t="s">
        <v>17</v>
      </c>
      <c r="P1613" s="23"/>
      <c r="Q1613" s="23"/>
      <c r="R1613" s="23"/>
      <c r="S1613" s="20"/>
      <c r="T1613" s="20" t="s">
        <v>18</v>
      </c>
      <c r="U1613" s="23"/>
      <c r="V1613" s="23"/>
      <c r="W1613" s="23"/>
      <c r="X1613" s="23"/>
      <c r="Y1613" s="24" t="s">
        <v>19</v>
      </c>
      <c r="Z1613" s="23"/>
      <c r="AA1613" s="23"/>
      <c r="AB1613" s="23"/>
      <c r="AC1613" s="24" t="s">
        <v>20</v>
      </c>
      <c r="AD1613" s="20"/>
      <c r="AE1613" s="20"/>
      <c r="AF1613" s="20"/>
      <c r="AG1613" s="20"/>
      <c r="AH1613" s="23"/>
      <c r="AI1613" s="24" t="s">
        <v>21</v>
      </c>
      <c r="AJ1613" s="23"/>
      <c r="AK1613" s="23"/>
      <c r="AL1613" s="20"/>
      <c r="AM1613" s="24" t="s">
        <v>31</v>
      </c>
      <c r="AN1613" s="20"/>
      <c r="AO1613" s="23"/>
      <c r="AP1613" s="23"/>
      <c r="AQ1613" s="23"/>
      <c r="AR1613" s="23"/>
      <c r="AS1613" s="24" t="s">
        <v>91</v>
      </c>
      <c r="AT1613" s="23"/>
      <c r="AU1613" s="23"/>
      <c r="AV1613" s="23"/>
      <c r="AW1613" s="24" t="s">
        <v>32</v>
      </c>
      <c r="AX1613" s="20"/>
      <c r="AY1613" s="20"/>
      <c r="AZ1613" s="20"/>
      <c r="BA1613" s="20"/>
      <c r="BB1613" s="23"/>
      <c r="BC1613" s="24" t="s">
        <v>22</v>
      </c>
      <c r="BD1613" s="23"/>
      <c r="BE1613" s="23"/>
      <c r="BF1613" s="23"/>
      <c r="BG1613" s="24" t="s">
        <v>33</v>
      </c>
      <c r="BH1613" s="20"/>
      <c r="BI1613" s="23"/>
      <c r="BJ1613" s="23"/>
      <c r="BK1613" s="23"/>
      <c r="BL1613" s="23"/>
      <c r="BM1613" s="24" t="s">
        <v>34</v>
      </c>
      <c r="BN1613" s="23"/>
      <c r="BO1613" s="23"/>
      <c r="BP1613" s="23"/>
      <c r="BQ1613" s="24" t="s">
        <v>89</v>
      </c>
      <c r="BR1613" s="20"/>
      <c r="BS1613" s="20"/>
      <c r="BT1613" s="20"/>
      <c r="BU1613" s="20"/>
      <c r="BV1613" s="23"/>
      <c r="BW1613" s="24" t="s">
        <v>35</v>
      </c>
      <c r="BX1613" s="23"/>
      <c r="BY1613" s="23"/>
      <c r="BZ1613" s="23"/>
      <c r="CA1613" s="24" t="s">
        <v>90</v>
      </c>
      <c r="CB1613" s="20"/>
      <c r="CC1613" s="23"/>
      <c r="CD1613" s="23"/>
      <c r="CE1613" s="23"/>
      <c r="CF1613" s="23"/>
      <c r="CG1613" s="24" t="s">
        <v>92</v>
      </c>
      <c r="CH1613" s="23"/>
      <c r="CI1613" s="23"/>
      <c r="CJ1613" s="23"/>
      <c r="CK1613" s="24" t="s">
        <v>36</v>
      </c>
      <c r="CL1613" s="24"/>
      <c r="CM1613" s="23"/>
      <c r="CN1613" s="23"/>
      <c r="CO1613" s="23"/>
      <c r="CP1613" s="23"/>
      <c r="CQ1613" s="24" t="s">
        <v>93</v>
      </c>
      <c r="CR1613" s="23"/>
      <c r="CS1613" s="23"/>
    </row>
    <row r="1614" spans="1:101" ht="18" customHeight="1" thickBot="1">
      <c r="A1614" s="23"/>
      <c r="B1614" s="33"/>
      <c r="C1614" s="23"/>
      <c r="D1614" s="7" t="s">
        <v>2</v>
      </c>
      <c r="E1614" s="8"/>
      <c r="F1614" s="8" t="s">
        <v>3</v>
      </c>
      <c r="G1614" s="9"/>
      <c r="H1614" s="10"/>
      <c r="I1614" s="7" t="s">
        <v>4</v>
      </c>
      <c r="J1614" s="8"/>
      <c r="K1614" s="8" t="s">
        <v>5</v>
      </c>
      <c r="L1614" s="9"/>
      <c r="M1614" s="23"/>
      <c r="N1614" s="251" t="s">
        <v>79</v>
      </c>
      <c r="O1614" s="252"/>
      <c r="P1614" s="253" t="s">
        <v>80</v>
      </c>
      <c r="Q1614" s="254"/>
      <c r="R1614" s="23"/>
      <c r="S1614" s="7" t="s">
        <v>11</v>
      </c>
      <c r="T1614" s="8"/>
      <c r="U1614" s="8" t="s">
        <v>12</v>
      </c>
      <c r="V1614" s="9"/>
      <c r="W1614" s="20"/>
      <c r="X1614" s="251" t="s">
        <v>79</v>
      </c>
      <c r="Y1614" s="252"/>
      <c r="Z1614" s="253" t="s">
        <v>80</v>
      </c>
      <c r="AA1614" s="254"/>
      <c r="AB1614" s="20"/>
      <c r="AC1614" s="7" t="s">
        <v>4</v>
      </c>
      <c r="AD1614" s="8"/>
      <c r="AE1614" s="8" t="s">
        <v>5</v>
      </c>
      <c r="AF1614" s="9"/>
      <c r="AG1614" s="20"/>
      <c r="AH1614" s="251" t="s">
        <v>0</v>
      </c>
      <c r="AI1614" s="252"/>
      <c r="AJ1614" s="253" t="s">
        <v>1</v>
      </c>
      <c r="AK1614" s="254"/>
      <c r="AL1614" s="20"/>
      <c r="AM1614" s="7" t="s">
        <v>11</v>
      </c>
      <c r="AN1614" s="8"/>
      <c r="AO1614" s="8" t="s">
        <v>12</v>
      </c>
      <c r="AP1614" s="9"/>
      <c r="AQ1614" s="23"/>
      <c r="AR1614" s="251" t="s">
        <v>0</v>
      </c>
      <c r="AS1614" s="252"/>
      <c r="AT1614" s="253" t="s">
        <v>1</v>
      </c>
      <c r="AU1614" s="254"/>
      <c r="AV1614" s="36"/>
      <c r="AW1614" s="7" t="s">
        <v>4</v>
      </c>
      <c r="AX1614" s="8"/>
      <c r="AY1614" s="8" t="s">
        <v>5</v>
      </c>
      <c r="AZ1614" s="9"/>
      <c r="BA1614" s="20"/>
      <c r="BB1614" s="251" t="s">
        <v>0</v>
      </c>
      <c r="BC1614" s="252"/>
      <c r="BD1614" s="253" t="s">
        <v>1</v>
      </c>
      <c r="BE1614" s="254"/>
      <c r="BF1614" s="36"/>
      <c r="BG1614" s="7" t="s">
        <v>11</v>
      </c>
      <c r="BH1614" s="8"/>
      <c r="BI1614" s="8" t="s">
        <v>12</v>
      </c>
      <c r="BJ1614" s="9"/>
      <c r="BK1614" s="36"/>
      <c r="BL1614" s="251" t="s">
        <v>0</v>
      </c>
      <c r="BM1614" s="252"/>
      <c r="BN1614" s="253" t="s">
        <v>1</v>
      </c>
      <c r="BO1614" s="254"/>
      <c r="BP1614" s="36"/>
      <c r="BQ1614" s="7" t="s">
        <v>4</v>
      </c>
      <c r="BR1614" s="8"/>
      <c r="BS1614" s="8" t="s">
        <v>5</v>
      </c>
      <c r="BT1614" s="9"/>
      <c r="BU1614" s="20"/>
      <c r="BV1614" s="251" t="s">
        <v>0</v>
      </c>
      <c r="BW1614" s="252"/>
      <c r="BX1614" s="253" t="s">
        <v>1</v>
      </c>
      <c r="BY1614" s="254"/>
      <c r="BZ1614" s="36"/>
      <c r="CA1614" s="7" t="s">
        <v>11</v>
      </c>
      <c r="CB1614" s="8"/>
      <c r="CC1614" s="8" t="s">
        <v>12</v>
      </c>
      <c r="CD1614" s="9"/>
      <c r="CE1614" s="36"/>
      <c r="CF1614" s="251" t="s">
        <v>0</v>
      </c>
      <c r="CG1614" s="252"/>
      <c r="CH1614" s="253" t="s">
        <v>1</v>
      </c>
      <c r="CI1614" s="254"/>
      <c r="CJ1614" s="23"/>
      <c r="CK1614" s="7" t="s">
        <v>23</v>
      </c>
      <c r="CL1614" s="8"/>
      <c r="CM1614" s="8" t="s">
        <v>24</v>
      </c>
      <c r="CN1614" s="9"/>
      <c r="CO1614" s="23"/>
      <c r="CP1614" s="251" t="s">
        <v>0</v>
      </c>
      <c r="CQ1614" s="252"/>
      <c r="CR1614" s="253" t="s">
        <v>1</v>
      </c>
      <c r="CS1614" s="254"/>
      <c r="CU1614" s="26" t="s">
        <v>25</v>
      </c>
      <c r="CW1614" s="50" t="s">
        <v>44</v>
      </c>
    </row>
    <row r="1615" spans="1:101" ht="18" customHeight="1" thickTop="1" thickBot="1">
      <c r="B1615" s="34">
        <v>2.2599999999999998</v>
      </c>
      <c r="D1615" s="11">
        <v>1</v>
      </c>
      <c r="E1615" s="12">
        <v>0</v>
      </c>
      <c r="F1615" s="13">
        <v>0</v>
      </c>
      <c r="G1615" s="40">
        <f t="shared" ref="G1615" si="17100">-1/($E$4*$B1615)</f>
        <v>-0.46483651235024137</v>
      </c>
      <c r="H1615" s="10"/>
      <c r="I1615" s="11">
        <v>1</v>
      </c>
      <c r="J1615" s="12">
        <v>0</v>
      </c>
      <c r="K1615" s="13">
        <v>0</v>
      </c>
      <c r="L1615" s="14">
        <v>0</v>
      </c>
      <c r="N1615" s="1">
        <f t="shared" ref="N1615" si="17101">D1615*I1615+F1615*I1618-E1615*J1615-G1615*J1618</f>
        <v>0.69934238748524225</v>
      </c>
      <c r="O1615" s="4">
        <f t="shared" ref="O1615" si="17102">(D1615*J1615+E1615*I1615+F1615*J1618+G1615*I1618)</f>
        <v>0</v>
      </c>
      <c r="P1615" s="2">
        <f t="shared" ref="P1615" si="17103">D1615*K1615+F1615*K1618-E1615*L1615-G1615*L1618</f>
        <v>0</v>
      </c>
      <c r="Q1615" s="3">
        <f t="shared" ref="Q1615" si="17104">(D1615*L1615+E1615*K1615+F1615*L1618+G1615*K1618)</f>
        <v>-0.46483651235024137</v>
      </c>
      <c r="S1615" s="11">
        <v>1</v>
      </c>
      <c r="T1615" s="12">
        <v>0</v>
      </c>
      <c r="U1615" s="13">
        <v>0</v>
      </c>
      <c r="V1615" s="40">
        <f t="shared" ref="V1615" si="17105">-1/($T$4*$B1615)</f>
        <v>-0.88815310338457387</v>
      </c>
      <c r="W1615" s="20"/>
      <c r="X1615" s="1">
        <f t="shared" ref="X1615" si="17106">N1615*S1615+P1615*S1618-O1615*T1615-Q1615*T1618</f>
        <v>0.69934238748524225</v>
      </c>
      <c r="Y1615" s="4">
        <f t="shared" ref="Y1615" si="17107">(N1615*T1615+O1615*S1615+P1615*T1618+Q1615*S1618)</f>
        <v>0</v>
      </c>
      <c r="Z1615" s="2">
        <f t="shared" ref="Z1615" si="17108">N1615*U1615+P1615*U1618-O1615*V1615-Q1615*V1618</f>
        <v>0</v>
      </c>
      <c r="AA1615" s="3">
        <f t="shared" ref="AA1615" si="17109">(N1615*V1615+O1615*U1615+P1615*V1618+Q1615*U1618)</f>
        <v>-1.0859596241236364</v>
      </c>
      <c r="AB1615" s="20"/>
      <c r="AC1615" s="11">
        <v>1</v>
      </c>
      <c r="AD1615" s="12">
        <v>0</v>
      </c>
      <c r="AE1615" s="13">
        <v>0</v>
      </c>
      <c r="AF1615" s="14">
        <v>0</v>
      </c>
      <c r="AG1615" s="20"/>
      <c r="AH1615" s="1">
        <f t="shared" ref="AH1615" si="17110">X1615*AC1615+Z1615*AC1618-Y1615*AD1615-AA1615*AD1618</f>
        <v>-0.10311771274740344</v>
      </c>
      <c r="AI1615" s="4">
        <f t="shared" ref="AI1615" si="17111">(X1615*AD1615+Y1615*AC1615+Z1615*AD1618+AA1615*AC1618)</f>
        <v>0</v>
      </c>
      <c r="AJ1615" s="2">
        <f t="shared" ref="AJ1615" si="17112">X1615*AE1615+Z1615*AE1618-Y1615*AF1615-AA1615*AF1618</f>
        <v>0</v>
      </c>
      <c r="AK1615" s="3">
        <f t="shared" ref="AK1615" si="17113">(X1615*AF1615+Y1615*AE1615+Z1615*AF1618+AA1615*AE1618)</f>
        <v>-1.0859596241236364</v>
      </c>
      <c r="AL1615" s="20"/>
      <c r="AM1615" s="11">
        <v>1</v>
      </c>
      <c r="AN1615" s="12">
        <v>0</v>
      </c>
      <c r="AO1615" s="13">
        <v>0</v>
      </c>
      <c r="AP1615" s="40">
        <f t="shared" ref="AP1615" si="17114">-1/($AN$4*$B1615)</f>
        <v>-0.92298263685063564</v>
      </c>
      <c r="AR1615" s="1">
        <f t="shared" ref="AR1615" si="17115">AH1615*AM1615+AJ1615*AM1618-AI1615*AN1615-AK1615*AN1618</f>
        <v>-0.10311771274740344</v>
      </c>
      <c r="AS1615" s="4">
        <f t="shared" ref="AS1615" si="17116">(AH1615*AN1615+AI1615*AM1615+AJ1615*AN1618+AK1615*AM1618)</f>
        <v>0</v>
      </c>
      <c r="AT1615" s="2">
        <f t="shared" ref="AT1615" si="17117">AH1615*AO1615+AJ1615*AO1618-AI1615*AP1615-AK1615*AP1618</f>
        <v>0</v>
      </c>
      <c r="AU1615" s="3">
        <f t="shared" ref="AU1615" si="17118">(AH1615*AP1615+AI1615*AO1615+AJ1615*AP1618+AK1615*AO1618)</f>
        <v>-0.99078376570603166</v>
      </c>
      <c r="AV1615" s="20"/>
      <c r="AW1615" s="11">
        <v>1</v>
      </c>
      <c r="AX1615" s="12">
        <v>0</v>
      </c>
      <c r="AY1615" s="13">
        <v>0</v>
      </c>
      <c r="AZ1615" s="14">
        <v>0</v>
      </c>
      <c r="BA1615" s="20"/>
      <c r="BB1615" s="1">
        <f t="shared" ref="BB1615" si="17119">AR1615*AW1615+AT1615*AW1618-AS1615*AX1615-AU1615*AX1618</f>
        <v>-0.83524846814169629</v>
      </c>
      <c r="BC1615" s="4">
        <f t="shared" ref="BC1615" si="17120">(AR1615*AX1615+AS1615*AW1615+AT1615*AX1618+AU1615*AW1618)</f>
        <v>0</v>
      </c>
      <c r="BD1615" s="2">
        <f t="shared" ref="BD1615" si="17121">AR1615*AY1615+AT1615*AY1618-AS1615*AZ1615-AU1615*AZ1618</f>
        <v>0</v>
      </c>
      <c r="BE1615" s="3">
        <f t="shared" ref="BE1615" si="17122">(AR1615*AZ1615+AS1615*AY1615+AT1615*AZ1618+AU1615*AY1618)</f>
        <v>-0.99078376570603166</v>
      </c>
      <c r="BF1615" s="20"/>
      <c r="BG1615" s="11">
        <v>1</v>
      </c>
      <c r="BH1615" s="12">
        <v>0</v>
      </c>
      <c r="BI1615" s="13">
        <v>0</v>
      </c>
      <c r="BJ1615" s="40">
        <f t="shared" ref="BJ1615" si="17123">-1/($BH$4*$B1615)</f>
        <v>-0.88815310338457387</v>
      </c>
      <c r="BK1615" s="20"/>
      <c r="BL1615" s="1">
        <f t="shared" ref="BL1615" si="17124">BB1615*BG1615+BD1615*BG1618-BC1615*BH1615-BE1615*BH1618</f>
        <v>-0.83524846814169629</v>
      </c>
      <c r="BM1615" s="4">
        <f t="shared" ref="BM1615" si="17125">(BB1615*BH1615+BC1615*BG1615+BD1615*BH1618+BE1615*BG1618)</f>
        <v>0</v>
      </c>
      <c r="BN1615" s="2">
        <f t="shared" ref="BN1615" si="17126">BB1615*BI1615+BD1615*BI1618-BC1615*BJ1615-BE1615*BJ1618</f>
        <v>0</v>
      </c>
      <c r="BO1615" s="3">
        <f t="shared" ref="BO1615" si="17127">(BB1615*BJ1615+BC1615*BI1615+BD1615*BJ1618+BE1615*BI1618)</f>
        <v>-0.24895524662877277</v>
      </c>
      <c r="BP1615" s="20"/>
      <c r="BQ1615" s="11">
        <v>1</v>
      </c>
      <c r="BR1615" s="12">
        <v>0</v>
      </c>
      <c r="BS1615" s="13">
        <v>0</v>
      </c>
      <c r="BT1615" s="14">
        <v>0</v>
      </c>
      <c r="BU1615" s="20"/>
      <c r="BV1615" s="1">
        <f t="shared" ref="BV1615" si="17128">BL1615*BQ1615+BN1615*BQ1618-BM1615*BR1615-BO1615*BR1618</f>
        <v>-0.99627344807707596</v>
      </c>
      <c r="BW1615" s="4">
        <f t="shared" ref="BW1615" si="17129">(BL1615*BR1615+BM1615*BQ1615+BN1615*BR1618+BO1615*BQ1618)</f>
        <v>0</v>
      </c>
      <c r="BX1615" s="2">
        <f t="shared" ref="BX1615" si="17130">BL1615*BS1615+BN1615*BS1618-BM1615*BT1615-BO1615*BT1618</f>
        <v>0</v>
      </c>
      <c r="BY1615" s="3">
        <f t="shared" ref="BY1615" si="17131">(BL1615*BT1615+BM1615*BS1615+BN1615*BT1618+BO1615*BS1618)</f>
        <v>-0.24895524662877277</v>
      </c>
      <c r="BZ1615" s="20"/>
      <c r="CA1615" s="11">
        <v>1</v>
      </c>
      <c r="CB1615" s="12">
        <v>0</v>
      </c>
      <c r="CC1615" s="13">
        <v>0</v>
      </c>
      <c r="CD1615" s="40">
        <f t="shared" ref="CD1615" si="17132">-1/($CB$4*$B1615)</f>
        <v>-0.46483651235024137</v>
      </c>
      <c r="CE1615" s="20"/>
      <c r="CF1615" s="1">
        <f t="shared" ref="CF1615" si="17133">BV1615*CA1615+BX1615*CA1618-BW1615*CB1615-BY1615*CB1618</f>
        <v>-0.99627344807707596</v>
      </c>
      <c r="CG1615" s="4">
        <f t="shared" ref="CG1615" si="17134">(BV1615*CB1615+BW1615*CA1615+BX1615*CB1618+BY1615*CA1618)</f>
        <v>0</v>
      </c>
      <c r="CH1615" s="2">
        <f t="shared" ref="CH1615" si="17135">BV1615*CC1615+BX1615*CC1618-BW1615*CD1615-BY1615*CD1618</f>
        <v>0</v>
      </c>
      <c r="CI1615" s="3">
        <f t="shared" ref="CI1615" si="17136">(BV1615*CD1615+BW1615*CC1615+BX1615*CD1618+BY1615*CC1618)</f>
        <v>0.21414902832252453</v>
      </c>
      <c r="CJ1615" s="28"/>
      <c r="CK1615" s="11">
        <v>1</v>
      </c>
      <c r="CL1615" s="12">
        <v>0</v>
      </c>
      <c r="CM1615" s="13">
        <v>0</v>
      </c>
      <c r="CN1615" s="14">
        <v>0</v>
      </c>
      <c r="CP1615" s="1">
        <f t="shared" ref="CP1615" si="17137">CF1615*CK1615+CH1615*CK1618-CG1615*CL1615-CI1615*CL1618</f>
        <v>-0.99627344807707596</v>
      </c>
      <c r="CQ1615" s="4">
        <f t="shared" ref="CQ1615" si="17138">(CF1615*CL1615+CG1615*CK1615+CH1615*CL1618+CI1615*CK1618)</f>
        <v>0.21414902832252453</v>
      </c>
      <c r="CR1615" s="2">
        <f t="shared" ref="CR1615" si="17139">CF1615*CM1615+CH1615*CM1618-CG1615*CN1615-CI1615*CN1618</f>
        <v>0</v>
      </c>
      <c r="CS1615" s="3">
        <f t="shared" ref="CS1615" si="17140">(CF1615*CN1615+CG1615*CM1615+CH1615*CN1618+CI1615*CM1618)</f>
        <v>0.21414902832252453</v>
      </c>
      <c r="CU1615" s="29">
        <f t="shared" ref="CU1615" si="17141">20*LOG(((1+$CL$4)/$CL$4)/((CP1615+CP1618)^2+(CQ1615+CQ1618)^2)^0.5)</f>
        <v>-3.4807961928485974E-2</v>
      </c>
      <c r="CW1615" s="51">
        <f t="shared" ref="CW1615" si="17142">((CP1615^2+CQ1615^2)^0.5)/((CP1618^2+CQ1618^2)^0.5)</f>
        <v>1.0222196858274109</v>
      </c>
    </row>
    <row r="1616" spans="1:101" ht="18" customHeight="1" thickBot="1">
      <c r="D1616" s="11"/>
      <c r="E1616" s="13"/>
      <c r="F1616" s="13"/>
      <c r="G1616" s="15"/>
      <c r="H1616" s="10"/>
      <c r="I1616" s="11"/>
      <c r="J1616" s="13"/>
      <c r="K1616" s="13"/>
      <c r="L1616" s="15"/>
      <c r="N1616" s="5"/>
      <c r="Q1616" s="6"/>
      <c r="S1616" s="11"/>
      <c r="T1616" s="13"/>
      <c r="U1616" s="13"/>
      <c r="V1616" s="15"/>
      <c r="W1616" s="20"/>
      <c r="X1616" s="5"/>
      <c r="AA1616" s="6"/>
      <c r="AB1616" s="20"/>
      <c r="AC1616" s="11"/>
      <c r="AD1616" s="13"/>
      <c r="AE1616" s="13"/>
      <c r="AF1616" s="15"/>
      <c r="AG1616" s="20"/>
      <c r="AH1616" s="5"/>
      <c r="AK1616" s="6"/>
      <c r="AL1616" s="20"/>
      <c r="AM1616" s="11"/>
      <c r="AN1616" s="13"/>
      <c r="AO1616" s="13"/>
      <c r="AP1616" s="15"/>
      <c r="AR1616" s="5"/>
      <c r="AU1616" s="6"/>
      <c r="AW1616" s="11"/>
      <c r="AX1616" s="13"/>
      <c r="AY1616" s="13"/>
      <c r="AZ1616" s="15"/>
      <c r="BA1616" s="20"/>
      <c r="BB1616" s="5"/>
      <c r="BE1616" s="6"/>
      <c r="BG1616" s="11"/>
      <c r="BH1616" s="13"/>
      <c r="BI1616" s="13"/>
      <c r="BJ1616" s="15"/>
      <c r="BL1616" s="5"/>
      <c r="BO1616" s="6"/>
      <c r="BQ1616" s="11"/>
      <c r="BR1616" s="13"/>
      <c r="BS1616" s="13"/>
      <c r="BT1616" s="15"/>
      <c r="BU1616" s="20"/>
      <c r="BV1616" s="5"/>
      <c r="BY1616" s="6"/>
      <c r="CA1616" s="11"/>
      <c r="CB1616" s="13"/>
      <c r="CC1616" s="13"/>
      <c r="CD1616" s="15"/>
      <c r="CF1616" s="5"/>
      <c r="CI1616" s="6"/>
      <c r="CK1616" s="11"/>
      <c r="CL1616" s="13"/>
      <c r="CM1616" s="13"/>
      <c r="CN1616" s="15"/>
      <c r="CP1616" s="5"/>
      <c r="CS1616" s="6"/>
      <c r="CW1616" s="52"/>
    </row>
    <row r="1617" spans="1:101" ht="18" customHeight="1" thickBot="1">
      <c r="D1617" s="11" t="s">
        <v>6</v>
      </c>
      <c r="E1617" s="13"/>
      <c r="F1617" s="13" t="s">
        <v>7</v>
      </c>
      <c r="G1617" s="15"/>
      <c r="H1617" s="10"/>
      <c r="I1617" s="11" t="s">
        <v>8</v>
      </c>
      <c r="J1617" s="13"/>
      <c r="K1617" s="13" t="s">
        <v>9</v>
      </c>
      <c r="L1617" s="15"/>
      <c r="N1617" s="251" t="s">
        <v>26</v>
      </c>
      <c r="O1617" s="252"/>
      <c r="P1617" s="253" t="s">
        <v>27</v>
      </c>
      <c r="Q1617" s="254"/>
      <c r="S1617" s="11" t="s">
        <v>13</v>
      </c>
      <c r="T1617" s="13"/>
      <c r="U1617" s="13" t="s">
        <v>14</v>
      </c>
      <c r="V1617" s="15"/>
      <c r="W1617" s="20"/>
      <c r="X1617" s="251" t="s">
        <v>26</v>
      </c>
      <c r="Y1617" s="252"/>
      <c r="Z1617" s="253" t="s">
        <v>27</v>
      </c>
      <c r="AA1617" s="254"/>
      <c r="AB1617" s="20"/>
      <c r="AC1617" s="11" t="s">
        <v>8</v>
      </c>
      <c r="AD1617" s="13"/>
      <c r="AE1617" s="13" t="s">
        <v>9</v>
      </c>
      <c r="AF1617" s="15"/>
      <c r="AG1617" s="20"/>
      <c r="AH1617" s="251" t="s">
        <v>26</v>
      </c>
      <c r="AI1617" s="252"/>
      <c r="AJ1617" s="253" t="s">
        <v>27</v>
      </c>
      <c r="AK1617" s="254"/>
      <c r="AL1617" s="20"/>
      <c r="AM1617" s="11" t="s">
        <v>13</v>
      </c>
      <c r="AN1617" s="13"/>
      <c r="AO1617" s="13" t="s">
        <v>14</v>
      </c>
      <c r="AP1617" s="15"/>
      <c r="AR1617" s="251" t="s">
        <v>26</v>
      </c>
      <c r="AS1617" s="252"/>
      <c r="AT1617" s="253" t="s">
        <v>27</v>
      </c>
      <c r="AU1617" s="254"/>
      <c r="AV1617" s="36"/>
      <c r="AW1617" s="11" t="s">
        <v>8</v>
      </c>
      <c r="AX1617" s="13"/>
      <c r="AY1617" s="13" t="s">
        <v>9</v>
      </c>
      <c r="AZ1617" s="15"/>
      <c r="BA1617" s="20"/>
      <c r="BB1617" s="251" t="s">
        <v>26</v>
      </c>
      <c r="BC1617" s="252"/>
      <c r="BD1617" s="253" t="s">
        <v>27</v>
      </c>
      <c r="BE1617" s="254"/>
      <c r="BF1617" s="36"/>
      <c r="BG1617" s="11" t="s">
        <v>13</v>
      </c>
      <c r="BH1617" s="13"/>
      <c r="BI1617" s="13" t="s">
        <v>14</v>
      </c>
      <c r="BJ1617" s="15"/>
      <c r="BK1617" s="36"/>
      <c r="BL1617" s="251" t="s">
        <v>26</v>
      </c>
      <c r="BM1617" s="252"/>
      <c r="BN1617" s="253" t="s">
        <v>27</v>
      </c>
      <c r="BO1617" s="254"/>
      <c r="BP1617" s="36"/>
      <c r="BQ1617" s="11" t="s">
        <v>8</v>
      </c>
      <c r="BR1617" s="13"/>
      <c r="BS1617" s="13" t="s">
        <v>9</v>
      </c>
      <c r="BT1617" s="15"/>
      <c r="BU1617" s="20"/>
      <c r="BV1617" s="251" t="s">
        <v>26</v>
      </c>
      <c r="BW1617" s="252"/>
      <c r="BX1617" s="253" t="s">
        <v>27</v>
      </c>
      <c r="BY1617" s="254"/>
      <c r="BZ1617" s="36"/>
      <c r="CA1617" s="11" t="s">
        <v>13</v>
      </c>
      <c r="CB1617" s="13"/>
      <c r="CC1617" s="13" t="s">
        <v>14</v>
      </c>
      <c r="CD1617" s="15"/>
      <c r="CE1617" s="36"/>
      <c r="CF1617" s="251" t="s">
        <v>26</v>
      </c>
      <c r="CG1617" s="252"/>
      <c r="CH1617" s="253" t="s">
        <v>27</v>
      </c>
      <c r="CI1617" s="254"/>
      <c r="CK1617" s="11" t="s">
        <v>28</v>
      </c>
      <c r="CL1617" s="13"/>
      <c r="CM1617" s="13" t="s">
        <v>29</v>
      </c>
      <c r="CN1617" s="15"/>
      <c r="CP1617" s="251" t="s">
        <v>26</v>
      </c>
      <c r="CQ1617" s="252"/>
      <c r="CR1617" s="253" t="s">
        <v>27</v>
      </c>
      <c r="CS1617" s="254"/>
      <c r="CU1617" s="38" t="s">
        <v>37</v>
      </c>
      <c r="CW1617" s="53" t="s">
        <v>45</v>
      </c>
    </row>
    <row r="1618" spans="1:101" ht="18" customHeight="1" thickTop="1" thickBot="1">
      <c r="D1618" s="16">
        <v>0</v>
      </c>
      <c r="E1618" s="17">
        <v>0</v>
      </c>
      <c r="F1618" s="18">
        <v>1</v>
      </c>
      <c r="G1618" s="19">
        <v>0</v>
      </c>
      <c r="H1618" s="10"/>
      <c r="I1618" s="16">
        <v>0</v>
      </c>
      <c r="J1618" s="17">
        <f t="shared" ref="J1618" si="17143">-1/($J$4*$B1615)</f>
        <v>-0.64680291785732302</v>
      </c>
      <c r="K1618" s="18">
        <v>1</v>
      </c>
      <c r="L1618" s="19">
        <v>0</v>
      </c>
      <c r="N1618" s="1">
        <f t="shared" ref="N1618" si="17144">D1618*I1615+F1618*I1618-E1618*J1615-G1618*J1618</f>
        <v>0</v>
      </c>
      <c r="O1618" s="4">
        <f t="shared" ref="O1618" si="17145">(D1618*J1615+E1618*I1615+F1618*J1618+G1618*I1618)</f>
        <v>-0.64680291785732302</v>
      </c>
      <c r="P1618" s="2">
        <f t="shared" ref="P1618" si="17146">D1618*K1615+F1618*K1618-E1618*L1615-G1618*L1618</f>
        <v>1</v>
      </c>
      <c r="Q1618" s="3">
        <f t="shared" ref="Q1618" si="17147">(D1618*L1615+E1618*K1615+F1618*L1618+G1618*K1618)</f>
        <v>0</v>
      </c>
      <c r="S1618" s="16">
        <v>0</v>
      </c>
      <c r="T1618" s="17">
        <v>0</v>
      </c>
      <c r="U1618" s="18">
        <v>1</v>
      </c>
      <c r="V1618" s="19">
        <v>0</v>
      </c>
      <c r="W1618" s="20"/>
      <c r="X1618" s="1">
        <f t="shared" ref="X1618" si="17148">N1618*S1615+P1618*S1618-O1618*T1615-Q1618*T1618</f>
        <v>0</v>
      </c>
      <c r="Y1618" s="4">
        <f t="shared" ref="Y1618" si="17149">(N1618*T1615+O1618*S1615+P1618*T1618+Q1618*S1618)</f>
        <v>-0.64680291785732302</v>
      </c>
      <c r="Z1618" s="2">
        <f t="shared" ref="Z1618" si="17150">N1618*U1615+P1618*U1618-O1618*V1615-Q1618*V1618</f>
        <v>0.42553998122682091</v>
      </c>
      <c r="AA1618" s="3">
        <f t="shared" ref="AA1618" si="17151">(N1618*V1615+O1618*U1615+P1618*V1618+Q1618*U1618)</f>
        <v>0</v>
      </c>
      <c r="AB1618" s="20"/>
      <c r="AC1618" s="16">
        <v>0</v>
      </c>
      <c r="AD1618" s="17">
        <f t="shared" ref="AD1618" si="17152">-1/($AD$4*$B1615)</f>
        <v>-0.7389410088613807</v>
      </c>
      <c r="AE1618" s="18">
        <v>1</v>
      </c>
      <c r="AF1618" s="19">
        <v>0</v>
      </c>
      <c r="AG1618" s="20"/>
      <c r="AH1618" s="1">
        <f t="shared" ref="AH1618" si="17153">X1618*AC1615+Z1618*AC1618-Y1618*AD1615-AA1618*AD1618</f>
        <v>0</v>
      </c>
      <c r="AI1618" s="4">
        <f t="shared" ref="AI1618" si="17154">(X1618*AD1615+Y1618*AC1615+Z1618*AD1618+AA1618*AC1618)</f>
        <v>-0.96125186089592307</v>
      </c>
      <c r="AJ1618" s="2">
        <f t="shared" ref="AJ1618" si="17155">X1618*AE1615+Z1618*AE1618-Y1618*AF1615-AA1618*AF1618</f>
        <v>0.42553998122682091</v>
      </c>
      <c r="AK1618" s="3">
        <f t="shared" ref="AK1618" si="17156">(X1618*AF1615+Y1618*AE1615+Z1618*AF1618+AA1618*AE1618)</f>
        <v>0</v>
      </c>
      <c r="AL1618" s="20"/>
      <c r="AM1618" s="16">
        <v>0</v>
      </c>
      <c r="AN1618" s="17">
        <v>0</v>
      </c>
      <c r="AO1618" s="18">
        <v>1</v>
      </c>
      <c r="AP1618" s="19">
        <v>0</v>
      </c>
      <c r="AR1618" s="1">
        <f t="shared" ref="AR1618" si="17157">AH1618*AM1615+AJ1618*AM1618-AI1618*AN1615-AK1618*AN1618</f>
        <v>0</v>
      </c>
      <c r="AS1618" s="4">
        <f t="shared" ref="AS1618" si="17158">(AH1618*AN1615+AI1618*AM1615+AJ1618*AN1618+AK1618*AM1618)</f>
        <v>-0.96125186089592307</v>
      </c>
      <c r="AT1618" s="2">
        <f t="shared" ref="AT1618" si="17159">AH1618*AO1615+AJ1618*AO1618-AI1618*AP1615-AK1618*AP1618</f>
        <v>-0.46167879602047857</v>
      </c>
      <c r="AU1618" s="3">
        <f t="shared" ref="AU1618" si="17160">(AH1618*AP1615+AI1618*AO1615+AJ1618*AP1618+AK1618*AO1618)</f>
        <v>0</v>
      </c>
      <c r="AV1618" s="20"/>
      <c r="AW1618" s="16">
        <v>0</v>
      </c>
      <c r="AX1618" s="17">
        <f t="shared" ref="AX1618" si="17161">-1/($AX$4*$B1615)</f>
        <v>-0.7389410088613807</v>
      </c>
      <c r="AY1618" s="18">
        <v>1</v>
      </c>
      <c r="AZ1618" s="19">
        <v>0</v>
      </c>
      <c r="BA1618" s="20"/>
      <c r="BB1618" s="1">
        <f t="shared" ref="BB1618" si="17162">AR1618*AW1615+AT1618*AW1618-AS1618*AX1615-AU1618*AX1618</f>
        <v>0</v>
      </c>
      <c r="BC1618" s="4">
        <f t="shared" ref="BC1618" si="17163">(AR1618*AX1615+AS1618*AW1615+AT1618*AX1618+AU1618*AW1618)</f>
        <v>-0.6200984655946431</v>
      </c>
      <c r="BD1618" s="2">
        <f t="shared" ref="BD1618" si="17164">AR1618*AY1615+AT1618*AY1618-AS1618*AZ1615-AU1618*AZ1618</f>
        <v>-0.46167879602047857</v>
      </c>
      <c r="BE1618" s="3">
        <f t="shared" ref="BE1618" si="17165">(AR1618*AZ1615+AS1618*AY1615+AT1618*AZ1618+AU1618*AY1618)</f>
        <v>0</v>
      </c>
      <c r="BF1618" s="20"/>
      <c r="BG1618" s="16">
        <v>0</v>
      </c>
      <c r="BH1618" s="17">
        <v>0</v>
      </c>
      <c r="BI1618" s="18">
        <v>1</v>
      </c>
      <c r="BJ1618" s="19">
        <v>0</v>
      </c>
      <c r="BK1618" s="20"/>
      <c r="BL1618" s="1">
        <f t="shared" ref="BL1618" si="17166">BB1618*BG1615+BD1618*BG1618-BC1618*BH1615-BE1618*BH1618</f>
        <v>0</v>
      </c>
      <c r="BM1618" s="4">
        <f t="shared" ref="BM1618" si="17167">(BB1618*BH1615+BC1618*BG1615+BD1618*BH1618+BE1618*BG1618)</f>
        <v>-0.6200984655946431</v>
      </c>
      <c r="BN1618" s="2">
        <f t="shared" ref="BN1618" si="17168">BB1618*BI1615+BD1618*BI1618-BC1618*BJ1615-BE1618*BJ1618</f>
        <v>-1.0124211726423731</v>
      </c>
      <c r="BO1618" s="3">
        <f t="shared" ref="BO1618" si="17169">(BB1618*BJ1615+BC1618*BI1615+BD1618*BJ1618+BE1618*BI1618)</f>
        <v>0</v>
      </c>
      <c r="BP1618" s="20"/>
      <c r="BQ1618" s="16">
        <v>0</v>
      </c>
      <c r="BR1618" s="17">
        <f t="shared" ref="BR1618" si="17170">-1/($BR$4*$B1615)</f>
        <v>-0.64680291785732302</v>
      </c>
      <c r="BS1618" s="18">
        <v>1</v>
      </c>
      <c r="BT1618" s="19">
        <v>0</v>
      </c>
      <c r="BU1618" s="20"/>
      <c r="BV1618" s="1">
        <f t="shared" ref="BV1618" si="17171">BL1618*BQ1615+BN1618*BQ1618-BM1618*BR1615-BO1618*BR1618</f>
        <v>0</v>
      </c>
      <c r="BW1618" s="4">
        <f t="shared" ref="BW1618" si="17172">(BL1618*BR1615+BM1618*BQ1615+BN1618*BR1618+BO1618*BQ1618)</f>
        <v>3.4738502970976359E-2</v>
      </c>
      <c r="BX1618" s="2">
        <f t="shared" ref="BX1618" si="17173">BL1618*BS1615+BN1618*BS1618-BM1618*BT1615-BO1618*BT1618</f>
        <v>-1.0124211726423731</v>
      </c>
      <c r="BY1618" s="3">
        <f t="shared" ref="BY1618" si="17174">(BL1618*BT1615+BM1618*BS1615+BN1618*BT1618+BO1618*BS1618)</f>
        <v>0</v>
      </c>
      <c r="BZ1618" s="20"/>
      <c r="CA1618" s="16">
        <v>0</v>
      </c>
      <c r="CB1618" s="17">
        <v>0</v>
      </c>
      <c r="CC1618" s="18">
        <v>1</v>
      </c>
      <c r="CD1618" s="19">
        <v>0</v>
      </c>
      <c r="CE1618" s="20"/>
      <c r="CF1618" s="1">
        <f t="shared" ref="CF1618" si="17175">BV1618*CA1615+BX1618*CA1618-BW1618*CB1615-BY1618*CB1618</f>
        <v>0</v>
      </c>
      <c r="CG1618" s="4">
        <f t="shared" ref="CG1618" si="17176">(BV1618*CB1615+BW1618*CA1615+BX1618*CB1618+BY1618*CA1618)</f>
        <v>3.4738502970976359E-2</v>
      </c>
      <c r="CH1618" s="2">
        <f t="shared" ref="CH1618" si="17177">BV1618*CC1615+BX1618*CC1618-BW1618*CD1615-BY1618*CD1618</f>
        <v>-0.99627344807707596</v>
      </c>
      <c r="CI1618" s="3">
        <f t="shared" ref="CI1618" si="17178">(BV1618*CD1615+BW1618*CC1615+BX1618*CD1618+BY1618*CC1618)</f>
        <v>0</v>
      </c>
      <c r="CK1618" s="16">
        <f t="shared" ref="CK1618" si="17179">1/$CL$4</f>
        <v>1</v>
      </c>
      <c r="CL1618" s="17">
        <v>0</v>
      </c>
      <c r="CM1618" s="18">
        <v>1</v>
      </c>
      <c r="CN1618" s="19">
        <v>0</v>
      </c>
      <c r="CP1618" s="1">
        <f t="shared" ref="CP1618" si="17180">CF1618*CK1615+CH1618*CK1618-CG1618*CL1615-CI1618*CL1618</f>
        <v>-0.99627344807707596</v>
      </c>
      <c r="CQ1618" s="4">
        <f t="shared" ref="CQ1618" si="17181">(CF1618*CL1615+CG1618*CK1615+CH1618*CL1618+CI1618*CK1618)</f>
        <v>3.4738502970976359E-2</v>
      </c>
      <c r="CR1618" s="2">
        <f t="shared" ref="CR1618" si="17182">CF1618*CM1615+CH1618*CM1618-CG1618*CN1615-CI1618*CN1618</f>
        <v>-0.99627344807707596</v>
      </c>
      <c r="CS1618" s="3">
        <f t="shared" ref="CS1618" si="17183">(CF1618*CN1615+CG1618*CM1615+CH1618*CN1618+CI1618*CM1618)</f>
        <v>0</v>
      </c>
      <c r="CU1618" s="39">
        <f t="shared" ref="CU1618" si="17184">(180/PI())*ATAN(-1*(CQ1615/CP1615))</f>
        <v>12.131144712215816</v>
      </c>
      <c r="CW1618" s="54">
        <f t="shared" ref="CW1618" si="17185">20*LOG(((1-(10^(CU1615/20)^2)*(1-((1-CW1615)/(1+CW1615))^2))^0.5))</f>
        <v>-20.913775488733719</v>
      </c>
    </row>
    <row r="1619" spans="1:101" ht="18" customHeight="1">
      <c r="E1619" s="20"/>
      <c r="F1619" s="20"/>
      <c r="G1619" s="20"/>
      <c r="H1619" s="20"/>
      <c r="I1619" s="20"/>
      <c r="J1619" s="20"/>
      <c r="K1619" s="20"/>
      <c r="L1619" s="20"/>
      <c r="M1619" s="20"/>
      <c r="N1619" s="20"/>
      <c r="O1619" s="20"/>
      <c r="P1619" s="20"/>
      <c r="Q1619" s="20"/>
      <c r="R1619" s="20"/>
      <c r="S1619" s="20"/>
      <c r="T1619" s="20"/>
      <c r="U1619" s="20"/>
      <c r="V1619" s="20"/>
      <c r="W1619" s="20"/>
      <c r="X1619" s="20"/>
      <c r="Y1619" s="20"/>
      <c r="Z1619" s="20"/>
      <c r="AA1619" s="20"/>
      <c r="AB1619" s="30"/>
      <c r="AC1619" s="20"/>
      <c r="AD1619" s="20"/>
      <c r="AE1619" s="20"/>
      <c r="AF1619" s="20"/>
      <c r="AG1619" s="20"/>
      <c r="AH1619" s="20"/>
      <c r="AI1619" s="20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  <c r="BA1619" s="20"/>
      <c r="BB1619" s="20"/>
      <c r="BC1619" s="20"/>
      <c r="BD1619" s="20"/>
      <c r="BE1619" s="20"/>
      <c r="BF1619" s="20"/>
      <c r="BG1619" s="20"/>
      <c r="BH1619" s="20"/>
      <c r="BI1619" s="20"/>
      <c r="BJ1619" s="20"/>
      <c r="BK1619" s="20"/>
      <c r="BL1619" s="20"/>
      <c r="BM1619" s="20"/>
      <c r="BN1619" s="20"/>
      <c r="BO1619" s="20"/>
      <c r="BP1619" s="20"/>
      <c r="BQ1619" s="20"/>
      <c r="BR1619" s="20"/>
      <c r="BS1619" s="20"/>
      <c r="BT1619" s="20"/>
      <c r="BU1619" s="20"/>
      <c r="BV1619" s="20"/>
      <c r="BW1619" s="20"/>
      <c r="BX1619" s="20"/>
      <c r="BY1619" s="20"/>
      <c r="BZ1619" s="20"/>
      <c r="CA1619" s="20"/>
      <c r="CB1619" s="20"/>
      <c r="CC1619" s="20"/>
      <c r="CD1619" s="20"/>
      <c r="CE1619" s="20"/>
      <c r="CF1619" s="20"/>
      <c r="CG1619" s="20"/>
      <c r="CH1619" s="20"/>
      <c r="CI1619" s="20"/>
      <c r="CJ1619" s="20"/>
      <c r="CK1619" s="20"/>
      <c r="CL1619" s="20"/>
    </row>
    <row r="1620" spans="1:101" ht="18" customHeight="1"/>
    <row r="1621" spans="1:101" ht="18" customHeight="1" thickBot="1">
      <c r="A1621" s="23"/>
      <c r="B1621" s="23"/>
      <c r="C1621" s="23"/>
      <c r="D1621" s="20" t="s">
        <v>15</v>
      </c>
      <c r="E1621" s="20"/>
      <c r="F1621" s="20"/>
      <c r="G1621" s="20"/>
      <c r="H1621" s="20"/>
      <c r="I1621" s="20" t="s">
        <v>16</v>
      </c>
      <c r="J1621" s="20"/>
      <c r="K1621" s="20"/>
      <c r="L1621" s="20"/>
      <c r="M1621" s="23"/>
      <c r="N1621" s="23"/>
      <c r="O1621" s="24" t="s">
        <v>17</v>
      </c>
      <c r="P1621" s="23"/>
      <c r="Q1621" s="23"/>
      <c r="R1621" s="23"/>
      <c r="S1621" s="20"/>
      <c r="T1621" s="20" t="s">
        <v>18</v>
      </c>
      <c r="U1621" s="23"/>
      <c r="V1621" s="23"/>
      <c r="W1621" s="23"/>
      <c r="X1621" s="23"/>
      <c r="Y1621" s="24" t="s">
        <v>19</v>
      </c>
      <c r="Z1621" s="23"/>
      <c r="AA1621" s="23"/>
      <c r="AB1621" s="23"/>
      <c r="AC1621" s="24" t="s">
        <v>20</v>
      </c>
      <c r="AD1621" s="20"/>
      <c r="AE1621" s="20"/>
      <c r="AF1621" s="20"/>
      <c r="AG1621" s="20"/>
      <c r="AH1621" s="23"/>
      <c r="AI1621" s="24" t="s">
        <v>21</v>
      </c>
      <c r="AJ1621" s="23"/>
      <c r="AK1621" s="23"/>
      <c r="AL1621" s="20"/>
      <c r="AM1621" s="24" t="s">
        <v>31</v>
      </c>
      <c r="AN1621" s="20"/>
      <c r="AO1621" s="23"/>
      <c r="AP1621" s="23"/>
      <c r="AQ1621" s="23"/>
      <c r="AR1621" s="23"/>
      <c r="AS1621" s="24" t="s">
        <v>91</v>
      </c>
      <c r="AT1621" s="23"/>
      <c r="AU1621" s="23"/>
      <c r="AV1621" s="23"/>
      <c r="AW1621" s="24" t="s">
        <v>32</v>
      </c>
      <c r="AX1621" s="20"/>
      <c r="AY1621" s="20"/>
      <c r="AZ1621" s="20"/>
      <c r="BA1621" s="20"/>
      <c r="BB1621" s="23"/>
      <c r="BC1621" s="24" t="s">
        <v>22</v>
      </c>
      <c r="BD1621" s="23"/>
      <c r="BE1621" s="23"/>
      <c r="BF1621" s="23"/>
      <c r="BG1621" s="24" t="s">
        <v>33</v>
      </c>
      <c r="BH1621" s="20"/>
      <c r="BI1621" s="23"/>
      <c r="BJ1621" s="23"/>
      <c r="BK1621" s="23"/>
      <c r="BL1621" s="23"/>
      <c r="BM1621" s="24" t="s">
        <v>34</v>
      </c>
      <c r="BN1621" s="23"/>
      <c r="BO1621" s="23"/>
      <c r="BP1621" s="23"/>
      <c r="BQ1621" s="24" t="s">
        <v>89</v>
      </c>
      <c r="BR1621" s="20"/>
      <c r="BS1621" s="20"/>
      <c r="BT1621" s="20"/>
      <c r="BU1621" s="20"/>
      <c r="BV1621" s="23"/>
      <c r="BW1621" s="24" t="s">
        <v>35</v>
      </c>
      <c r="BX1621" s="23"/>
      <c r="BY1621" s="23"/>
      <c r="BZ1621" s="23"/>
      <c r="CA1621" s="24" t="s">
        <v>90</v>
      </c>
      <c r="CB1621" s="20"/>
      <c r="CC1621" s="23"/>
      <c r="CD1621" s="23"/>
      <c r="CE1621" s="23"/>
      <c r="CF1621" s="23"/>
      <c r="CG1621" s="24" t="s">
        <v>92</v>
      </c>
      <c r="CH1621" s="23"/>
      <c r="CI1621" s="23"/>
      <c r="CJ1621" s="23"/>
      <c r="CK1621" s="24" t="s">
        <v>36</v>
      </c>
      <c r="CL1621" s="24"/>
      <c r="CM1621" s="23"/>
      <c r="CN1621" s="23"/>
      <c r="CO1621" s="23"/>
      <c r="CP1621" s="23"/>
      <c r="CQ1621" s="24" t="s">
        <v>93</v>
      </c>
      <c r="CR1621" s="23"/>
      <c r="CS1621" s="23"/>
    </row>
    <row r="1622" spans="1:101" ht="18" customHeight="1" thickBot="1">
      <c r="A1622" s="23"/>
      <c r="B1622" s="33"/>
      <c r="C1622" s="23"/>
      <c r="D1622" s="7" t="s">
        <v>2</v>
      </c>
      <c r="E1622" s="8"/>
      <c r="F1622" s="8" t="s">
        <v>3</v>
      </c>
      <c r="G1622" s="9"/>
      <c r="H1622" s="10"/>
      <c r="I1622" s="7" t="s">
        <v>4</v>
      </c>
      <c r="J1622" s="8"/>
      <c r="K1622" s="8" t="s">
        <v>5</v>
      </c>
      <c r="L1622" s="9"/>
      <c r="M1622" s="23"/>
      <c r="N1622" s="251" t="s">
        <v>79</v>
      </c>
      <c r="O1622" s="252"/>
      <c r="P1622" s="253" t="s">
        <v>80</v>
      </c>
      <c r="Q1622" s="254"/>
      <c r="R1622" s="23"/>
      <c r="S1622" s="7" t="s">
        <v>11</v>
      </c>
      <c r="T1622" s="8"/>
      <c r="U1622" s="8" t="s">
        <v>12</v>
      </c>
      <c r="V1622" s="9"/>
      <c r="W1622" s="20"/>
      <c r="X1622" s="251" t="s">
        <v>79</v>
      </c>
      <c r="Y1622" s="252"/>
      <c r="Z1622" s="253" t="s">
        <v>80</v>
      </c>
      <c r="AA1622" s="254"/>
      <c r="AB1622" s="20"/>
      <c r="AC1622" s="7" t="s">
        <v>4</v>
      </c>
      <c r="AD1622" s="8"/>
      <c r="AE1622" s="8" t="s">
        <v>5</v>
      </c>
      <c r="AF1622" s="9"/>
      <c r="AG1622" s="20"/>
      <c r="AH1622" s="251" t="s">
        <v>0</v>
      </c>
      <c r="AI1622" s="252"/>
      <c r="AJ1622" s="253" t="s">
        <v>1</v>
      </c>
      <c r="AK1622" s="254"/>
      <c r="AL1622" s="20"/>
      <c r="AM1622" s="7" t="s">
        <v>11</v>
      </c>
      <c r="AN1622" s="8"/>
      <c r="AO1622" s="8" t="s">
        <v>12</v>
      </c>
      <c r="AP1622" s="9"/>
      <c r="AQ1622" s="23"/>
      <c r="AR1622" s="251" t="s">
        <v>0</v>
      </c>
      <c r="AS1622" s="252"/>
      <c r="AT1622" s="253" t="s">
        <v>1</v>
      </c>
      <c r="AU1622" s="254"/>
      <c r="AV1622" s="36"/>
      <c r="AW1622" s="7" t="s">
        <v>4</v>
      </c>
      <c r="AX1622" s="8"/>
      <c r="AY1622" s="8" t="s">
        <v>5</v>
      </c>
      <c r="AZ1622" s="9"/>
      <c r="BA1622" s="20"/>
      <c r="BB1622" s="251" t="s">
        <v>0</v>
      </c>
      <c r="BC1622" s="252"/>
      <c r="BD1622" s="253" t="s">
        <v>1</v>
      </c>
      <c r="BE1622" s="254"/>
      <c r="BF1622" s="36"/>
      <c r="BG1622" s="7" t="s">
        <v>11</v>
      </c>
      <c r="BH1622" s="8"/>
      <c r="BI1622" s="8" t="s">
        <v>12</v>
      </c>
      <c r="BJ1622" s="9"/>
      <c r="BK1622" s="36"/>
      <c r="BL1622" s="251" t="s">
        <v>0</v>
      </c>
      <c r="BM1622" s="252"/>
      <c r="BN1622" s="253" t="s">
        <v>1</v>
      </c>
      <c r="BO1622" s="254"/>
      <c r="BP1622" s="36"/>
      <c r="BQ1622" s="7" t="s">
        <v>4</v>
      </c>
      <c r="BR1622" s="8"/>
      <c r="BS1622" s="8" t="s">
        <v>5</v>
      </c>
      <c r="BT1622" s="9"/>
      <c r="BU1622" s="20"/>
      <c r="BV1622" s="251" t="s">
        <v>0</v>
      </c>
      <c r="BW1622" s="252"/>
      <c r="BX1622" s="253" t="s">
        <v>1</v>
      </c>
      <c r="BY1622" s="254"/>
      <c r="BZ1622" s="36"/>
      <c r="CA1622" s="7" t="s">
        <v>11</v>
      </c>
      <c r="CB1622" s="8"/>
      <c r="CC1622" s="8" t="s">
        <v>12</v>
      </c>
      <c r="CD1622" s="9"/>
      <c r="CE1622" s="36"/>
      <c r="CF1622" s="251" t="s">
        <v>0</v>
      </c>
      <c r="CG1622" s="252"/>
      <c r="CH1622" s="253" t="s">
        <v>1</v>
      </c>
      <c r="CI1622" s="254"/>
      <c r="CJ1622" s="23"/>
      <c r="CK1622" s="7" t="s">
        <v>23</v>
      </c>
      <c r="CL1622" s="8"/>
      <c r="CM1622" s="8" t="s">
        <v>24</v>
      </c>
      <c r="CN1622" s="9"/>
      <c r="CO1622" s="23"/>
      <c r="CP1622" s="251" t="s">
        <v>0</v>
      </c>
      <c r="CQ1622" s="252"/>
      <c r="CR1622" s="253" t="s">
        <v>1</v>
      </c>
      <c r="CS1622" s="254"/>
      <c r="CU1622" s="26" t="s">
        <v>25</v>
      </c>
      <c r="CW1622" s="50" t="s">
        <v>44</v>
      </c>
    </row>
    <row r="1623" spans="1:101" ht="18" customHeight="1" thickTop="1" thickBot="1">
      <c r="B1623" s="34">
        <v>2.2799999999999998</v>
      </c>
      <c r="D1623" s="11">
        <v>1</v>
      </c>
      <c r="E1623" s="12">
        <v>0</v>
      </c>
      <c r="F1623" s="13">
        <v>0</v>
      </c>
      <c r="G1623" s="40">
        <f t="shared" ref="G1623" si="17186">-1/($E$4*$B1623)</f>
        <v>-0.46075899908401119</v>
      </c>
      <c r="H1623" s="10"/>
      <c r="I1623" s="11">
        <v>1</v>
      </c>
      <c r="J1623" s="12">
        <v>0</v>
      </c>
      <c r="K1623" s="13">
        <v>0</v>
      </c>
      <c r="L1623" s="14">
        <v>0</v>
      </c>
      <c r="N1623" s="1">
        <f t="shared" ref="N1623" si="17187">D1623*I1623+F1623*I1626-E1623*J1623-G1623*J1626</f>
        <v>0.7045939478146398</v>
      </c>
      <c r="O1623" s="4">
        <f t="shared" ref="O1623" si="17188">(D1623*J1623+E1623*I1623+F1623*J1626+G1623*I1626)</f>
        <v>0</v>
      </c>
      <c r="P1623" s="2">
        <f t="shared" ref="P1623" si="17189">D1623*K1623+F1623*K1626-E1623*L1623-G1623*L1626</f>
        <v>0</v>
      </c>
      <c r="Q1623" s="3">
        <f t="shared" ref="Q1623" si="17190">(D1623*L1623+E1623*K1623+F1623*L1626+G1623*K1626)</f>
        <v>-0.46075899908401119</v>
      </c>
      <c r="S1623" s="11">
        <v>1</v>
      </c>
      <c r="T1623" s="12">
        <v>0</v>
      </c>
      <c r="U1623" s="13">
        <v>0</v>
      </c>
      <c r="V1623" s="40">
        <f t="shared" ref="V1623" si="17191">-1/($T$4*$B1623)</f>
        <v>-0.88036228668821814</v>
      </c>
      <c r="W1623" s="20"/>
      <c r="X1623" s="1">
        <f t="shared" ref="X1623" si="17192">N1623*S1623+P1623*S1626-O1623*T1623-Q1623*T1626</f>
        <v>0.7045939478146398</v>
      </c>
      <c r="Y1623" s="4">
        <f t="shared" ref="Y1623" si="17193">(N1623*T1623+O1623*S1623+P1623*T1626+Q1623*S1626)</f>
        <v>0</v>
      </c>
      <c r="Z1623" s="2">
        <f t="shared" ref="Z1623" si="17194">N1623*U1623+P1623*U1626-O1623*V1623-Q1623*V1626</f>
        <v>0</v>
      </c>
      <c r="AA1623" s="3">
        <f t="shared" ref="AA1623" si="17195">(N1623*V1623+O1623*U1623+P1623*V1626+Q1623*U1626)</f>
        <v>-1.0810569381687865</v>
      </c>
      <c r="AB1623" s="20"/>
      <c r="AC1623" s="11">
        <v>1</v>
      </c>
      <c r="AD1623" s="12">
        <v>0</v>
      </c>
      <c r="AE1623" s="13">
        <v>0</v>
      </c>
      <c r="AF1623" s="14">
        <v>0</v>
      </c>
      <c r="AG1623" s="20"/>
      <c r="AH1623" s="1">
        <f t="shared" ref="AH1623" si="17196">X1623*AC1623+Z1623*AC1626-Y1623*AD1623-AA1623*AD1626</f>
        <v>-8.7236011935845514E-2</v>
      </c>
      <c r="AI1623" s="4">
        <f t="shared" ref="AI1623" si="17197">(X1623*AD1623+Y1623*AC1623+Z1623*AD1626+AA1623*AC1626)</f>
        <v>0</v>
      </c>
      <c r="AJ1623" s="2">
        <f t="shared" ref="AJ1623" si="17198">X1623*AE1623+Z1623*AE1626-Y1623*AF1623-AA1623*AF1626</f>
        <v>0</v>
      </c>
      <c r="AK1623" s="3">
        <f t="shared" ref="AK1623" si="17199">(X1623*AF1623+Y1623*AE1623+Z1623*AF1626+AA1623*AE1626)</f>
        <v>-1.0810569381687865</v>
      </c>
      <c r="AL1623" s="20"/>
      <c r="AM1623" s="11">
        <v>1</v>
      </c>
      <c r="AN1623" s="12">
        <v>0</v>
      </c>
      <c r="AO1623" s="13">
        <v>0</v>
      </c>
      <c r="AP1623" s="40">
        <f t="shared" ref="AP1623" si="17200">-1/($AN$4*$B1623)</f>
        <v>-0.91488629793089338</v>
      </c>
      <c r="AR1623" s="1">
        <f t="shared" ref="AR1623" si="17201">AH1623*AM1623+AJ1623*AM1626-AI1623*AN1623-AK1623*AN1626</f>
        <v>-8.7236011935845514E-2</v>
      </c>
      <c r="AS1623" s="4">
        <f t="shared" ref="AS1623" si="17202">(AH1623*AN1623+AI1623*AM1623+AJ1623*AN1626+AK1623*AM1626)</f>
        <v>0</v>
      </c>
      <c r="AT1623" s="2">
        <f t="shared" ref="AT1623" si="17203">AH1623*AO1623+AJ1623*AO1626-AI1623*AP1623-AK1623*AP1626</f>
        <v>0</v>
      </c>
      <c r="AU1623" s="3">
        <f t="shared" ref="AU1623" si="17204">(AH1623*AP1623+AI1623*AO1623+AJ1623*AP1626+AK1623*AO1626)</f>
        <v>-1.0012459061625456</v>
      </c>
      <c r="AV1623" s="20"/>
      <c r="AW1623" s="11">
        <v>1</v>
      </c>
      <c r="AX1623" s="12">
        <v>0</v>
      </c>
      <c r="AY1623" s="13">
        <v>0</v>
      </c>
      <c r="AZ1623" s="14">
        <v>0</v>
      </c>
      <c r="BA1623" s="20"/>
      <c r="BB1623" s="1">
        <f t="shared" ref="BB1623" si="17205">AR1623*AW1623+AT1623*AW1626-AS1623*AX1623-AU1623*AX1626</f>
        <v>-0.82060765739236219</v>
      </c>
      <c r="BC1623" s="4">
        <f t="shared" ref="BC1623" si="17206">(AR1623*AX1623+AS1623*AW1623+AT1623*AX1626+AU1623*AW1626)</f>
        <v>0</v>
      </c>
      <c r="BD1623" s="2">
        <f t="shared" ref="BD1623" si="17207">AR1623*AY1623+AT1623*AY1626-AS1623*AZ1623-AU1623*AZ1626</f>
        <v>0</v>
      </c>
      <c r="BE1623" s="3">
        <f t="shared" ref="BE1623" si="17208">(AR1623*AZ1623+AS1623*AY1623+AT1623*AZ1626+AU1623*AY1626)</f>
        <v>-1.0012459061625456</v>
      </c>
      <c r="BF1623" s="20"/>
      <c r="BG1623" s="11">
        <v>1</v>
      </c>
      <c r="BH1623" s="12">
        <v>0</v>
      </c>
      <c r="BI1623" s="13">
        <v>0</v>
      </c>
      <c r="BJ1623" s="40">
        <f t="shared" ref="BJ1623" si="17209">-1/($BH$4*$B1623)</f>
        <v>-0.88036228668821814</v>
      </c>
      <c r="BK1623" s="20"/>
      <c r="BL1623" s="1">
        <f t="shared" ref="BL1623" si="17210">BB1623*BG1623+BD1623*BG1626-BC1623*BH1623-BE1623*BH1626</f>
        <v>-0.82060765739236219</v>
      </c>
      <c r="BM1623" s="4">
        <f t="shared" ref="BM1623" si="17211">(BB1623*BH1623+BC1623*BG1623+BD1623*BH1626+BE1623*BG1626)</f>
        <v>0</v>
      </c>
      <c r="BN1623" s="2">
        <f t="shared" ref="BN1623" si="17212">BB1623*BI1623+BD1623*BI1626-BC1623*BJ1623-BE1623*BJ1626</f>
        <v>0</v>
      </c>
      <c r="BO1623" s="3">
        <f t="shared" ref="BO1623" si="17213">(BB1623*BJ1623+BC1623*BI1623+BD1623*BJ1626+BE1623*BI1626)</f>
        <v>-0.27881387242674371</v>
      </c>
      <c r="BP1623" s="20"/>
      <c r="BQ1623" s="11">
        <v>1</v>
      </c>
      <c r="BR1623" s="12">
        <v>0</v>
      </c>
      <c r="BS1623" s="13">
        <v>0</v>
      </c>
      <c r="BT1623" s="14">
        <v>0</v>
      </c>
      <c r="BU1623" s="20"/>
      <c r="BV1623" s="1">
        <f t="shared" ref="BV1623" si="17214">BL1623*BQ1623+BN1623*BQ1626-BM1623*BR1623-BO1623*BR1626</f>
        <v>-0.99936337461510827</v>
      </c>
      <c r="BW1623" s="4">
        <f t="shared" ref="BW1623" si="17215">(BL1623*BR1623+BM1623*BQ1623+BN1623*BR1626+BO1623*BQ1626)</f>
        <v>0</v>
      </c>
      <c r="BX1623" s="2">
        <f t="shared" ref="BX1623" si="17216">BL1623*BS1623+BN1623*BS1626-BM1623*BT1623-BO1623*BT1626</f>
        <v>0</v>
      </c>
      <c r="BY1623" s="3">
        <f t="shared" ref="BY1623" si="17217">(BL1623*BT1623+BM1623*BS1623+BN1623*BT1626+BO1623*BS1626)</f>
        <v>-0.27881387242674371</v>
      </c>
      <c r="BZ1623" s="20"/>
      <c r="CA1623" s="11">
        <v>1</v>
      </c>
      <c r="CB1623" s="12">
        <v>0</v>
      </c>
      <c r="CC1623" s="13">
        <v>0</v>
      </c>
      <c r="CD1623" s="40">
        <f t="shared" ref="CD1623" si="17218">-1/($CB$4*$B1623)</f>
        <v>-0.46075899908401119</v>
      </c>
      <c r="CE1623" s="20"/>
      <c r="CF1623" s="1">
        <f t="shared" ref="CF1623" si="17219">BV1623*CA1623+BX1623*CA1626-BW1623*CB1623-BY1623*CB1626</f>
        <v>-0.99936337461510827</v>
      </c>
      <c r="CG1623" s="4">
        <f t="shared" ref="CG1623" si="17220">(BV1623*CB1623+BW1623*CA1623+BX1623*CB1626+BY1623*CA1626)</f>
        <v>0</v>
      </c>
      <c r="CH1623" s="2">
        <f t="shared" ref="CH1623" si="17221">BV1623*CC1623+BX1623*CC1626-BW1623*CD1623-BY1623*CD1626</f>
        <v>0</v>
      </c>
      <c r="CI1623" s="3">
        <f t="shared" ref="CI1623" si="17222">(BV1623*CD1623+BW1623*CC1623+BX1623*CD1626+BY1623*CC1626)</f>
        <v>0.18165179578213331</v>
      </c>
      <c r="CJ1623" s="28"/>
      <c r="CK1623" s="11">
        <v>1</v>
      </c>
      <c r="CL1623" s="12">
        <v>0</v>
      </c>
      <c r="CM1623" s="13">
        <v>0</v>
      </c>
      <c r="CN1623" s="14">
        <v>0</v>
      </c>
      <c r="CP1623" s="1">
        <f t="shared" ref="CP1623" si="17223">CF1623*CK1623+CH1623*CK1626-CG1623*CL1623-CI1623*CL1626</f>
        <v>-0.99936337461510827</v>
      </c>
      <c r="CQ1623" s="4">
        <f t="shared" ref="CQ1623" si="17224">(CF1623*CL1623+CG1623*CK1623+CH1623*CL1626+CI1623*CK1626)</f>
        <v>0.18165179578213331</v>
      </c>
      <c r="CR1623" s="2">
        <f t="shared" ref="CR1623" si="17225">CF1623*CM1623+CH1623*CM1626-CG1623*CN1623-CI1623*CN1626</f>
        <v>0</v>
      </c>
      <c r="CS1623" s="3">
        <f t="shared" ref="CS1623" si="17226">(CF1623*CN1623+CG1623*CM1623+CH1623*CN1626+CI1623*CM1626)</f>
        <v>0.18165179578213331</v>
      </c>
      <c r="CU1623" s="29">
        <f t="shared" ref="CU1623" si="17227">20*LOG(((1+$CL$4)/$CL$4)/((CP1623+CP1626)^2+(CQ1623+CQ1626)^2)^0.5)</f>
        <v>-3.299018517698428E-2</v>
      </c>
      <c r="CW1623" s="51">
        <f t="shared" ref="CW1623" si="17228">((CP1623^2+CQ1623^2)^0.5)/((CP1626^2+CQ1626^2)^0.5)</f>
        <v>1.0163604900467951</v>
      </c>
    </row>
    <row r="1624" spans="1:101" ht="18" customHeight="1" thickBot="1">
      <c r="D1624" s="11"/>
      <c r="E1624" s="13"/>
      <c r="F1624" s="13"/>
      <c r="G1624" s="15"/>
      <c r="H1624" s="10"/>
      <c r="I1624" s="11"/>
      <c r="J1624" s="13"/>
      <c r="K1624" s="13"/>
      <c r="L1624" s="15"/>
      <c r="N1624" s="5"/>
      <c r="Q1624" s="6"/>
      <c r="S1624" s="11"/>
      <c r="T1624" s="13"/>
      <c r="U1624" s="13"/>
      <c r="V1624" s="15"/>
      <c r="W1624" s="20"/>
      <c r="X1624" s="5"/>
      <c r="AA1624" s="6"/>
      <c r="AB1624" s="20"/>
      <c r="AC1624" s="11"/>
      <c r="AD1624" s="13"/>
      <c r="AE1624" s="13"/>
      <c r="AF1624" s="15"/>
      <c r="AG1624" s="20"/>
      <c r="AH1624" s="5"/>
      <c r="AK1624" s="6"/>
      <c r="AL1624" s="20"/>
      <c r="AM1624" s="11"/>
      <c r="AN1624" s="13"/>
      <c r="AO1624" s="13"/>
      <c r="AP1624" s="15"/>
      <c r="AR1624" s="5"/>
      <c r="AU1624" s="6"/>
      <c r="AW1624" s="11"/>
      <c r="AX1624" s="13"/>
      <c r="AY1624" s="13"/>
      <c r="AZ1624" s="15"/>
      <c r="BA1624" s="20"/>
      <c r="BB1624" s="5"/>
      <c r="BE1624" s="6"/>
      <c r="BG1624" s="11"/>
      <c r="BH1624" s="13"/>
      <c r="BI1624" s="13"/>
      <c r="BJ1624" s="15"/>
      <c r="BL1624" s="5"/>
      <c r="BO1624" s="6"/>
      <c r="BQ1624" s="11"/>
      <c r="BR1624" s="13"/>
      <c r="BS1624" s="13"/>
      <c r="BT1624" s="15"/>
      <c r="BU1624" s="20"/>
      <c r="BV1624" s="5"/>
      <c r="BY1624" s="6"/>
      <c r="CA1624" s="11"/>
      <c r="CB1624" s="13"/>
      <c r="CC1624" s="13"/>
      <c r="CD1624" s="15"/>
      <c r="CF1624" s="5"/>
      <c r="CI1624" s="6"/>
      <c r="CK1624" s="11"/>
      <c r="CL1624" s="13"/>
      <c r="CM1624" s="13"/>
      <c r="CN1624" s="15"/>
      <c r="CP1624" s="5"/>
      <c r="CS1624" s="6"/>
      <c r="CW1624" s="52"/>
    </row>
    <row r="1625" spans="1:101" ht="18" customHeight="1" thickBot="1">
      <c r="D1625" s="11" t="s">
        <v>6</v>
      </c>
      <c r="E1625" s="13"/>
      <c r="F1625" s="13" t="s">
        <v>7</v>
      </c>
      <c r="G1625" s="15"/>
      <c r="H1625" s="10"/>
      <c r="I1625" s="11" t="s">
        <v>8</v>
      </c>
      <c r="J1625" s="13"/>
      <c r="K1625" s="13" t="s">
        <v>9</v>
      </c>
      <c r="L1625" s="15"/>
      <c r="N1625" s="251" t="s">
        <v>26</v>
      </c>
      <c r="O1625" s="252"/>
      <c r="P1625" s="253" t="s">
        <v>27</v>
      </c>
      <c r="Q1625" s="254"/>
      <c r="S1625" s="11" t="s">
        <v>13</v>
      </c>
      <c r="T1625" s="13"/>
      <c r="U1625" s="13" t="s">
        <v>14</v>
      </c>
      <c r="V1625" s="15"/>
      <c r="W1625" s="20"/>
      <c r="X1625" s="251" t="s">
        <v>26</v>
      </c>
      <c r="Y1625" s="252"/>
      <c r="Z1625" s="253" t="s">
        <v>27</v>
      </c>
      <c r="AA1625" s="254"/>
      <c r="AB1625" s="20"/>
      <c r="AC1625" s="11" t="s">
        <v>8</v>
      </c>
      <c r="AD1625" s="13"/>
      <c r="AE1625" s="13" t="s">
        <v>9</v>
      </c>
      <c r="AF1625" s="15"/>
      <c r="AG1625" s="20"/>
      <c r="AH1625" s="251" t="s">
        <v>26</v>
      </c>
      <c r="AI1625" s="252"/>
      <c r="AJ1625" s="253" t="s">
        <v>27</v>
      </c>
      <c r="AK1625" s="254"/>
      <c r="AL1625" s="20"/>
      <c r="AM1625" s="11" t="s">
        <v>13</v>
      </c>
      <c r="AN1625" s="13"/>
      <c r="AO1625" s="13" t="s">
        <v>14</v>
      </c>
      <c r="AP1625" s="15"/>
      <c r="AR1625" s="251" t="s">
        <v>26</v>
      </c>
      <c r="AS1625" s="252"/>
      <c r="AT1625" s="253" t="s">
        <v>27</v>
      </c>
      <c r="AU1625" s="254"/>
      <c r="AV1625" s="36"/>
      <c r="AW1625" s="11" t="s">
        <v>8</v>
      </c>
      <c r="AX1625" s="13"/>
      <c r="AY1625" s="13" t="s">
        <v>9</v>
      </c>
      <c r="AZ1625" s="15"/>
      <c r="BA1625" s="20"/>
      <c r="BB1625" s="251" t="s">
        <v>26</v>
      </c>
      <c r="BC1625" s="252"/>
      <c r="BD1625" s="253" t="s">
        <v>27</v>
      </c>
      <c r="BE1625" s="254"/>
      <c r="BF1625" s="36"/>
      <c r="BG1625" s="11" t="s">
        <v>13</v>
      </c>
      <c r="BH1625" s="13"/>
      <c r="BI1625" s="13" t="s">
        <v>14</v>
      </c>
      <c r="BJ1625" s="15"/>
      <c r="BK1625" s="36"/>
      <c r="BL1625" s="251" t="s">
        <v>26</v>
      </c>
      <c r="BM1625" s="252"/>
      <c r="BN1625" s="253" t="s">
        <v>27</v>
      </c>
      <c r="BO1625" s="254"/>
      <c r="BP1625" s="36"/>
      <c r="BQ1625" s="11" t="s">
        <v>8</v>
      </c>
      <c r="BR1625" s="13"/>
      <c r="BS1625" s="13" t="s">
        <v>9</v>
      </c>
      <c r="BT1625" s="15"/>
      <c r="BU1625" s="20"/>
      <c r="BV1625" s="251" t="s">
        <v>26</v>
      </c>
      <c r="BW1625" s="252"/>
      <c r="BX1625" s="253" t="s">
        <v>27</v>
      </c>
      <c r="BY1625" s="254"/>
      <c r="BZ1625" s="36"/>
      <c r="CA1625" s="11" t="s">
        <v>13</v>
      </c>
      <c r="CB1625" s="13"/>
      <c r="CC1625" s="13" t="s">
        <v>14</v>
      </c>
      <c r="CD1625" s="15"/>
      <c r="CE1625" s="36"/>
      <c r="CF1625" s="251" t="s">
        <v>26</v>
      </c>
      <c r="CG1625" s="252"/>
      <c r="CH1625" s="253" t="s">
        <v>27</v>
      </c>
      <c r="CI1625" s="254"/>
      <c r="CK1625" s="11" t="s">
        <v>28</v>
      </c>
      <c r="CL1625" s="13"/>
      <c r="CM1625" s="13" t="s">
        <v>29</v>
      </c>
      <c r="CN1625" s="15"/>
      <c r="CP1625" s="251" t="s">
        <v>26</v>
      </c>
      <c r="CQ1625" s="252"/>
      <c r="CR1625" s="253" t="s">
        <v>27</v>
      </c>
      <c r="CS1625" s="254"/>
      <c r="CU1625" s="38" t="s">
        <v>37</v>
      </c>
      <c r="CW1625" s="53" t="s">
        <v>45</v>
      </c>
    </row>
    <row r="1626" spans="1:101" ht="18" customHeight="1" thickTop="1" thickBot="1">
      <c r="D1626" s="16">
        <v>0</v>
      </c>
      <c r="E1626" s="17">
        <v>0</v>
      </c>
      <c r="F1626" s="18">
        <v>1</v>
      </c>
      <c r="G1626" s="19">
        <v>0</v>
      </c>
      <c r="H1626" s="10"/>
      <c r="I1626" s="16">
        <v>0</v>
      </c>
      <c r="J1626" s="17">
        <f t="shared" ref="J1626" si="17229">-1/($J$4*$B1623)</f>
        <v>-0.64112920805155704</v>
      </c>
      <c r="K1626" s="18">
        <v>1</v>
      </c>
      <c r="L1626" s="19">
        <v>0</v>
      </c>
      <c r="N1626" s="1">
        <f t="shared" ref="N1626" si="17230">D1626*I1623+F1626*I1626-E1626*J1623-G1626*J1626</f>
        <v>0</v>
      </c>
      <c r="O1626" s="4">
        <f t="shared" ref="O1626" si="17231">(D1626*J1623+E1626*I1623+F1626*J1626+G1626*I1626)</f>
        <v>-0.64112920805155704</v>
      </c>
      <c r="P1626" s="2">
        <f t="shared" ref="P1626" si="17232">D1626*K1623+F1626*K1626-E1626*L1623-G1626*L1626</f>
        <v>1</v>
      </c>
      <c r="Q1626" s="3">
        <f t="shared" ref="Q1626" si="17233">(D1626*L1623+E1626*K1623+F1626*L1626+G1626*K1626)</f>
        <v>0</v>
      </c>
      <c r="S1626" s="16">
        <v>0</v>
      </c>
      <c r="T1626" s="17">
        <v>0</v>
      </c>
      <c r="U1626" s="18">
        <v>1</v>
      </c>
      <c r="V1626" s="19">
        <v>0</v>
      </c>
      <c r="W1626" s="20"/>
      <c r="X1626" s="1">
        <f t="shared" ref="X1626" si="17234">N1626*S1623+P1626*S1626-O1626*T1623-Q1626*T1626</f>
        <v>0</v>
      </c>
      <c r="Y1626" s="4">
        <f t="shared" ref="Y1626" si="17235">(N1626*T1623+O1626*S1623+P1626*T1626+Q1626*S1626)</f>
        <v>-0.64112920805155704</v>
      </c>
      <c r="Z1626" s="2">
        <f t="shared" ref="Z1626" si="17236">N1626*U1623+P1626*U1626-O1626*V1623-Q1626*V1626</f>
        <v>0.43557402433712489</v>
      </c>
      <c r="AA1626" s="3">
        <f t="shared" ref="AA1626" si="17237">(N1626*V1623+O1626*U1623+P1626*V1626+Q1626*U1626)</f>
        <v>0</v>
      </c>
      <c r="AB1626" s="20"/>
      <c r="AC1626" s="16">
        <v>0</v>
      </c>
      <c r="AD1626" s="17">
        <f t="shared" ref="AD1626" si="17238">-1/($AD$4*$B1623)</f>
        <v>-0.73245907018715806</v>
      </c>
      <c r="AE1626" s="18">
        <v>1</v>
      </c>
      <c r="AF1626" s="19">
        <v>0</v>
      </c>
      <c r="AG1626" s="20"/>
      <c r="AH1626" s="1">
        <f t="shared" ref="AH1626" si="17239">X1626*AC1623+Z1626*AC1626-Y1626*AD1623-AA1626*AD1626</f>
        <v>0</v>
      </c>
      <c r="AI1626" s="4">
        <f t="shared" ref="AI1626" si="17240">(X1626*AD1623+Y1626*AC1623+Z1626*AD1626+AA1626*AC1626)</f>
        <v>-0.96016935291520611</v>
      </c>
      <c r="AJ1626" s="2">
        <f t="shared" ref="AJ1626" si="17241">X1626*AE1623+Z1626*AE1626-Y1626*AF1623-AA1626*AF1626</f>
        <v>0.43557402433712489</v>
      </c>
      <c r="AK1626" s="3">
        <f t="shared" ref="AK1626" si="17242">(X1626*AF1623+Y1626*AE1623+Z1626*AF1626+AA1626*AE1626)</f>
        <v>0</v>
      </c>
      <c r="AL1626" s="20"/>
      <c r="AM1626" s="16">
        <v>0</v>
      </c>
      <c r="AN1626" s="17">
        <v>0</v>
      </c>
      <c r="AO1626" s="18">
        <v>1</v>
      </c>
      <c r="AP1626" s="19">
        <v>0</v>
      </c>
      <c r="AR1626" s="1">
        <f t="shared" ref="AR1626" si="17243">AH1626*AM1623+AJ1626*AM1626-AI1626*AN1623-AK1626*AN1626</f>
        <v>0</v>
      </c>
      <c r="AS1626" s="4">
        <f t="shared" ref="AS1626" si="17244">(AH1626*AN1623+AI1626*AM1623+AJ1626*AN1626+AK1626*AM1626)</f>
        <v>-0.96016935291520611</v>
      </c>
      <c r="AT1626" s="2">
        <f t="shared" ref="AT1626" si="17245">AH1626*AO1623+AJ1626*AO1626-AI1626*AP1623-AK1626*AP1626</f>
        <v>-0.44287176033816944</v>
      </c>
      <c r="AU1626" s="3">
        <f t="shared" ref="AU1626" si="17246">(AH1626*AP1623+AI1626*AO1623+AJ1626*AP1626+AK1626*AO1626)</f>
        <v>0</v>
      </c>
      <c r="AV1626" s="20"/>
      <c r="AW1626" s="16">
        <v>0</v>
      </c>
      <c r="AX1626" s="17">
        <f t="shared" ref="AX1626" si="17247">-1/($AX$4*$B1623)</f>
        <v>-0.73245907018715806</v>
      </c>
      <c r="AY1626" s="18">
        <v>1</v>
      </c>
      <c r="AZ1626" s="19">
        <v>0</v>
      </c>
      <c r="BA1626" s="20"/>
      <c r="BB1626" s="1">
        <f t="shared" ref="BB1626" si="17248">AR1626*AW1623+AT1626*AW1626-AS1626*AX1623-AU1626*AX1626</f>
        <v>0</v>
      </c>
      <c r="BC1626" s="4">
        <f t="shared" ref="BC1626" si="17249">(AR1626*AX1623+AS1626*AW1623+AT1626*AX1626+AU1626*AW1626)</f>
        <v>-0.6357839151257606</v>
      </c>
      <c r="BD1626" s="2">
        <f t="shared" ref="BD1626" si="17250">AR1626*AY1623+AT1626*AY1626-AS1626*AZ1623-AU1626*AZ1626</f>
        <v>-0.44287176033816944</v>
      </c>
      <c r="BE1626" s="3">
        <f t="shared" ref="BE1626" si="17251">(AR1626*AZ1623+AS1626*AY1623+AT1626*AZ1626+AU1626*AY1626)</f>
        <v>0</v>
      </c>
      <c r="BF1626" s="20"/>
      <c r="BG1626" s="16">
        <v>0</v>
      </c>
      <c r="BH1626" s="17">
        <v>0</v>
      </c>
      <c r="BI1626" s="18">
        <v>1</v>
      </c>
      <c r="BJ1626" s="19">
        <v>0</v>
      </c>
      <c r="BK1626" s="20"/>
      <c r="BL1626" s="1">
        <f t="shared" ref="BL1626" si="17252">BB1626*BG1623+BD1626*BG1626-BC1626*BH1623-BE1626*BH1626</f>
        <v>0</v>
      </c>
      <c r="BM1626" s="4">
        <f t="shared" ref="BM1626" si="17253">(BB1626*BH1623+BC1626*BG1623+BD1626*BH1626+BE1626*BG1626)</f>
        <v>-0.6357839151257606</v>
      </c>
      <c r="BN1626" s="2">
        <f t="shared" ref="BN1626" si="17254">BB1626*BI1623+BD1626*BI1626-BC1626*BJ1623-BE1626*BJ1626</f>
        <v>-1.0025919416978719</v>
      </c>
      <c r="BO1626" s="3">
        <f t="shared" ref="BO1626" si="17255">(BB1626*BJ1623+BC1626*BI1623+BD1626*BJ1626+BE1626*BI1626)</f>
        <v>0</v>
      </c>
      <c r="BP1626" s="20"/>
      <c r="BQ1626" s="16">
        <v>0</v>
      </c>
      <c r="BR1626" s="17">
        <f t="shared" ref="BR1626" si="17256">-1/($BR$4*$B1623)</f>
        <v>-0.64112920805155704</v>
      </c>
      <c r="BS1626" s="18">
        <v>1</v>
      </c>
      <c r="BT1626" s="19">
        <v>0</v>
      </c>
      <c r="BU1626" s="20"/>
      <c r="BV1626" s="1">
        <f t="shared" ref="BV1626" si="17257">BL1626*BQ1623+BN1626*BQ1626-BM1626*BR1623-BO1626*BR1626</f>
        <v>0</v>
      </c>
      <c r="BW1626" s="4">
        <f t="shared" ref="BW1626" si="17258">(BL1626*BR1623+BM1626*BQ1623+BN1626*BR1626+BO1626*BQ1626)</f>
        <v>7.0070624538688397E-3</v>
      </c>
      <c r="BX1626" s="2">
        <f t="shared" ref="BX1626" si="17259">BL1626*BS1623+BN1626*BS1626-BM1626*BT1623-BO1626*BT1626</f>
        <v>-1.0025919416978719</v>
      </c>
      <c r="BY1626" s="3">
        <f t="shared" ref="BY1626" si="17260">(BL1626*BT1623+BM1626*BS1623+BN1626*BT1626+BO1626*BS1626)</f>
        <v>0</v>
      </c>
      <c r="BZ1626" s="20"/>
      <c r="CA1626" s="16">
        <v>0</v>
      </c>
      <c r="CB1626" s="17">
        <v>0</v>
      </c>
      <c r="CC1626" s="18">
        <v>1</v>
      </c>
      <c r="CD1626" s="19">
        <v>0</v>
      </c>
      <c r="CE1626" s="20"/>
      <c r="CF1626" s="1">
        <f t="shared" ref="CF1626" si="17261">BV1626*CA1623+BX1626*CA1626-BW1626*CB1623-BY1626*CB1626</f>
        <v>0</v>
      </c>
      <c r="CG1626" s="4">
        <f t="shared" ref="CG1626" si="17262">(BV1626*CB1623+BW1626*CA1623+BX1626*CB1626+BY1626*CA1626)</f>
        <v>7.0070624538688397E-3</v>
      </c>
      <c r="CH1626" s="2">
        <f t="shared" ref="CH1626" si="17263">BV1626*CC1623+BX1626*CC1626-BW1626*CD1623-BY1626*CD1626</f>
        <v>-0.99936337461510816</v>
      </c>
      <c r="CI1626" s="3">
        <f t="shared" ref="CI1626" si="17264">(BV1626*CD1623+BW1626*CC1623+BX1626*CD1626+BY1626*CC1626)</f>
        <v>0</v>
      </c>
      <c r="CK1626" s="16">
        <f t="shared" ref="CK1626" si="17265">1/$CL$4</f>
        <v>1</v>
      </c>
      <c r="CL1626" s="17">
        <v>0</v>
      </c>
      <c r="CM1626" s="18">
        <v>1</v>
      </c>
      <c r="CN1626" s="19">
        <v>0</v>
      </c>
      <c r="CP1626" s="1">
        <f t="shared" ref="CP1626" si="17266">CF1626*CK1623+CH1626*CK1626-CG1626*CL1623-CI1626*CL1626</f>
        <v>-0.99936337461510816</v>
      </c>
      <c r="CQ1626" s="4">
        <f t="shared" ref="CQ1626" si="17267">(CF1626*CL1623+CG1626*CK1623+CH1626*CL1626+CI1626*CK1626)</f>
        <v>7.0070624538688397E-3</v>
      </c>
      <c r="CR1626" s="2">
        <f t="shared" ref="CR1626" si="17268">CF1626*CM1623+CH1626*CM1626-CG1626*CN1623-CI1626*CN1626</f>
        <v>-0.99936337461510816</v>
      </c>
      <c r="CS1626" s="3">
        <f t="shared" ref="CS1626" si="17269">(CF1626*CN1623+CG1626*CM1623+CH1626*CN1626+CI1626*CM1626)</f>
        <v>0</v>
      </c>
      <c r="CU1626" s="39">
        <f t="shared" ref="CU1626" si="17270">(180/PI())*ATAN(-1*(CQ1623/CP1623))</f>
        <v>10.30203626679949</v>
      </c>
      <c r="CW1626" s="54">
        <f t="shared" ref="CW1626" si="17271">20*LOG(((1-(10^(CU1623/20)^2)*(1-((1-CW1623)/(1+CW1623))^2))^0.5))</f>
        <v>-21.173144774638484</v>
      </c>
    </row>
    <row r="1627" spans="1:101" ht="18" customHeight="1">
      <c r="E1627" s="20"/>
      <c r="F1627" s="20"/>
      <c r="G1627" s="20"/>
      <c r="H1627" s="20"/>
      <c r="I1627" s="20"/>
      <c r="J1627" s="20"/>
      <c r="K1627" s="20"/>
      <c r="L1627" s="20"/>
      <c r="M1627" s="20"/>
      <c r="N1627" s="20"/>
      <c r="O1627" s="20"/>
      <c r="P1627" s="20"/>
      <c r="Q1627" s="20"/>
      <c r="R1627" s="20"/>
      <c r="S1627" s="20"/>
      <c r="T1627" s="20"/>
      <c r="U1627" s="20"/>
      <c r="V1627" s="20"/>
      <c r="W1627" s="20"/>
      <c r="X1627" s="20"/>
      <c r="Y1627" s="20"/>
      <c r="Z1627" s="20"/>
      <c r="AA1627" s="20"/>
      <c r="AB1627" s="30"/>
      <c r="AC1627" s="20"/>
      <c r="AD1627" s="20"/>
      <c r="AE1627" s="20"/>
      <c r="AF1627" s="20"/>
      <c r="AG1627" s="20"/>
      <c r="AH1627" s="20"/>
      <c r="AI1627" s="20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  <c r="BA1627" s="20"/>
      <c r="BB1627" s="20"/>
      <c r="BC1627" s="20"/>
      <c r="BD1627" s="20"/>
      <c r="BE1627" s="20"/>
      <c r="BF1627" s="20"/>
      <c r="BG1627" s="20"/>
      <c r="BH1627" s="20"/>
      <c r="BI1627" s="20"/>
      <c r="BJ1627" s="20"/>
      <c r="BK1627" s="20"/>
      <c r="BL1627" s="20"/>
      <c r="BM1627" s="20"/>
      <c r="BN1627" s="20"/>
      <c r="BO1627" s="20"/>
      <c r="BP1627" s="20"/>
      <c r="BQ1627" s="20"/>
      <c r="BR1627" s="20"/>
      <c r="BS1627" s="20"/>
      <c r="BT1627" s="20"/>
      <c r="BU1627" s="20"/>
      <c r="BV1627" s="20"/>
      <c r="BW1627" s="20"/>
      <c r="BX1627" s="20"/>
      <c r="BY1627" s="20"/>
      <c r="BZ1627" s="20"/>
      <c r="CA1627" s="20"/>
      <c r="CB1627" s="20"/>
      <c r="CC1627" s="20"/>
      <c r="CD1627" s="20"/>
      <c r="CE1627" s="20"/>
      <c r="CF1627" s="20"/>
      <c r="CG1627" s="20"/>
      <c r="CH1627" s="20"/>
      <c r="CI1627" s="20"/>
      <c r="CJ1627" s="20"/>
      <c r="CK1627" s="20"/>
      <c r="CL1627" s="20"/>
    </row>
    <row r="1628" spans="1:101" ht="18" customHeight="1"/>
    <row r="1629" spans="1:101" ht="18" customHeight="1" thickBot="1">
      <c r="A1629" s="23"/>
      <c r="B1629" s="23"/>
      <c r="C1629" s="23"/>
      <c r="D1629" s="20" t="s">
        <v>15</v>
      </c>
      <c r="E1629" s="20"/>
      <c r="F1629" s="20"/>
      <c r="G1629" s="20"/>
      <c r="H1629" s="20"/>
      <c r="I1629" s="20" t="s">
        <v>16</v>
      </c>
      <c r="J1629" s="20"/>
      <c r="K1629" s="20"/>
      <c r="L1629" s="20"/>
      <c r="M1629" s="23"/>
      <c r="N1629" s="23"/>
      <c r="O1629" s="24" t="s">
        <v>17</v>
      </c>
      <c r="P1629" s="23"/>
      <c r="Q1629" s="23"/>
      <c r="R1629" s="23"/>
      <c r="S1629" s="20"/>
      <c r="T1629" s="20" t="s">
        <v>18</v>
      </c>
      <c r="U1629" s="23"/>
      <c r="V1629" s="23"/>
      <c r="W1629" s="23"/>
      <c r="X1629" s="23"/>
      <c r="Y1629" s="24" t="s">
        <v>19</v>
      </c>
      <c r="Z1629" s="23"/>
      <c r="AA1629" s="23"/>
      <c r="AB1629" s="23"/>
      <c r="AC1629" s="24" t="s">
        <v>20</v>
      </c>
      <c r="AD1629" s="20"/>
      <c r="AE1629" s="20"/>
      <c r="AF1629" s="20"/>
      <c r="AG1629" s="20"/>
      <c r="AH1629" s="23"/>
      <c r="AI1629" s="24" t="s">
        <v>21</v>
      </c>
      <c r="AJ1629" s="23"/>
      <c r="AK1629" s="23"/>
      <c r="AL1629" s="20"/>
      <c r="AM1629" s="24" t="s">
        <v>31</v>
      </c>
      <c r="AN1629" s="20"/>
      <c r="AO1629" s="23"/>
      <c r="AP1629" s="23"/>
      <c r="AQ1629" s="23"/>
      <c r="AR1629" s="23"/>
      <c r="AS1629" s="24" t="s">
        <v>91</v>
      </c>
      <c r="AT1629" s="23"/>
      <c r="AU1629" s="23"/>
      <c r="AV1629" s="23"/>
      <c r="AW1629" s="24" t="s">
        <v>32</v>
      </c>
      <c r="AX1629" s="20"/>
      <c r="AY1629" s="20"/>
      <c r="AZ1629" s="20"/>
      <c r="BA1629" s="20"/>
      <c r="BB1629" s="23"/>
      <c r="BC1629" s="24" t="s">
        <v>22</v>
      </c>
      <c r="BD1629" s="23"/>
      <c r="BE1629" s="23"/>
      <c r="BF1629" s="23"/>
      <c r="BG1629" s="24" t="s">
        <v>33</v>
      </c>
      <c r="BH1629" s="20"/>
      <c r="BI1629" s="23"/>
      <c r="BJ1629" s="23"/>
      <c r="BK1629" s="23"/>
      <c r="BL1629" s="23"/>
      <c r="BM1629" s="24" t="s">
        <v>34</v>
      </c>
      <c r="BN1629" s="23"/>
      <c r="BO1629" s="23"/>
      <c r="BP1629" s="23"/>
      <c r="BQ1629" s="24" t="s">
        <v>89</v>
      </c>
      <c r="BR1629" s="20"/>
      <c r="BS1629" s="20"/>
      <c r="BT1629" s="20"/>
      <c r="BU1629" s="20"/>
      <c r="BV1629" s="23"/>
      <c r="BW1629" s="24" t="s">
        <v>35</v>
      </c>
      <c r="BX1629" s="23"/>
      <c r="BY1629" s="23"/>
      <c r="BZ1629" s="23"/>
      <c r="CA1629" s="24" t="s">
        <v>90</v>
      </c>
      <c r="CB1629" s="20"/>
      <c r="CC1629" s="23"/>
      <c r="CD1629" s="23"/>
      <c r="CE1629" s="23"/>
      <c r="CF1629" s="23"/>
      <c r="CG1629" s="24" t="s">
        <v>92</v>
      </c>
      <c r="CH1629" s="23"/>
      <c r="CI1629" s="23"/>
      <c r="CJ1629" s="23"/>
      <c r="CK1629" s="24" t="s">
        <v>36</v>
      </c>
      <c r="CL1629" s="24"/>
      <c r="CM1629" s="23"/>
      <c r="CN1629" s="23"/>
      <c r="CO1629" s="23"/>
      <c r="CP1629" s="23"/>
      <c r="CQ1629" s="24" t="s">
        <v>93</v>
      </c>
      <c r="CR1629" s="23"/>
      <c r="CS1629" s="23"/>
    </row>
    <row r="1630" spans="1:101" ht="18" customHeight="1" thickBot="1">
      <c r="A1630" s="23"/>
      <c r="B1630" s="33"/>
      <c r="C1630" s="23"/>
      <c r="D1630" s="7" t="s">
        <v>2</v>
      </c>
      <c r="E1630" s="8"/>
      <c r="F1630" s="8" t="s">
        <v>3</v>
      </c>
      <c r="G1630" s="9"/>
      <c r="H1630" s="10"/>
      <c r="I1630" s="7" t="s">
        <v>4</v>
      </c>
      <c r="J1630" s="8"/>
      <c r="K1630" s="8" t="s">
        <v>5</v>
      </c>
      <c r="L1630" s="9"/>
      <c r="M1630" s="23"/>
      <c r="N1630" s="251" t="s">
        <v>79</v>
      </c>
      <c r="O1630" s="252"/>
      <c r="P1630" s="253" t="s">
        <v>80</v>
      </c>
      <c r="Q1630" s="254"/>
      <c r="R1630" s="23"/>
      <c r="S1630" s="7" t="s">
        <v>11</v>
      </c>
      <c r="T1630" s="8"/>
      <c r="U1630" s="8" t="s">
        <v>12</v>
      </c>
      <c r="V1630" s="9"/>
      <c r="W1630" s="20"/>
      <c r="X1630" s="251" t="s">
        <v>79</v>
      </c>
      <c r="Y1630" s="252"/>
      <c r="Z1630" s="253" t="s">
        <v>80</v>
      </c>
      <c r="AA1630" s="254"/>
      <c r="AB1630" s="20"/>
      <c r="AC1630" s="7" t="s">
        <v>4</v>
      </c>
      <c r="AD1630" s="8"/>
      <c r="AE1630" s="8" t="s">
        <v>5</v>
      </c>
      <c r="AF1630" s="9"/>
      <c r="AG1630" s="20"/>
      <c r="AH1630" s="251" t="s">
        <v>0</v>
      </c>
      <c r="AI1630" s="252"/>
      <c r="AJ1630" s="253" t="s">
        <v>1</v>
      </c>
      <c r="AK1630" s="254"/>
      <c r="AL1630" s="20"/>
      <c r="AM1630" s="7" t="s">
        <v>11</v>
      </c>
      <c r="AN1630" s="8"/>
      <c r="AO1630" s="8" t="s">
        <v>12</v>
      </c>
      <c r="AP1630" s="9"/>
      <c r="AQ1630" s="23"/>
      <c r="AR1630" s="251" t="s">
        <v>0</v>
      </c>
      <c r="AS1630" s="252"/>
      <c r="AT1630" s="253" t="s">
        <v>1</v>
      </c>
      <c r="AU1630" s="254"/>
      <c r="AV1630" s="36"/>
      <c r="AW1630" s="7" t="s">
        <v>4</v>
      </c>
      <c r="AX1630" s="8"/>
      <c r="AY1630" s="8" t="s">
        <v>5</v>
      </c>
      <c r="AZ1630" s="9"/>
      <c r="BA1630" s="20"/>
      <c r="BB1630" s="251" t="s">
        <v>0</v>
      </c>
      <c r="BC1630" s="252"/>
      <c r="BD1630" s="253" t="s">
        <v>1</v>
      </c>
      <c r="BE1630" s="254"/>
      <c r="BF1630" s="36"/>
      <c r="BG1630" s="7" t="s">
        <v>11</v>
      </c>
      <c r="BH1630" s="8"/>
      <c r="BI1630" s="8" t="s">
        <v>12</v>
      </c>
      <c r="BJ1630" s="9"/>
      <c r="BK1630" s="36"/>
      <c r="BL1630" s="251" t="s">
        <v>0</v>
      </c>
      <c r="BM1630" s="252"/>
      <c r="BN1630" s="253" t="s">
        <v>1</v>
      </c>
      <c r="BO1630" s="254"/>
      <c r="BP1630" s="36"/>
      <c r="BQ1630" s="7" t="s">
        <v>4</v>
      </c>
      <c r="BR1630" s="8"/>
      <c r="BS1630" s="8" t="s">
        <v>5</v>
      </c>
      <c r="BT1630" s="9"/>
      <c r="BU1630" s="20"/>
      <c r="BV1630" s="251" t="s">
        <v>0</v>
      </c>
      <c r="BW1630" s="252"/>
      <c r="BX1630" s="253" t="s">
        <v>1</v>
      </c>
      <c r="BY1630" s="254"/>
      <c r="BZ1630" s="36"/>
      <c r="CA1630" s="7" t="s">
        <v>11</v>
      </c>
      <c r="CB1630" s="8"/>
      <c r="CC1630" s="8" t="s">
        <v>12</v>
      </c>
      <c r="CD1630" s="9"/>
      <c r="CE1630" s="36"/>
      <c r="CF1630" s="251" t="s">
        <v>0</v>
      </c>
      <c r="CG1630" s="252"/>
      <c r="CH1630" s="253" t="s">
        <v>1</v>
      </c>
      <c r="CI1630" s="254"/>
      <c r="CJ1630" s="23"/>
      <c r="CK1630" s="7" t="s">
        <v>23</v>
      </c>
      <c r="CL1630" s="8"/>
      <c r="CM1630" s="8" t="s">
        <v>24</v>
      </c>
      <c r="CN1630" s="9"/>
      <c r="CO1630" s="23"/>
      <c r="CP1630" s="251" t="s">
        <v>0</v>
      </c>
      <c r="CQ1630" s="252"/>
      <c r="CR1630" s="253" t="s">
        <v>1</v>
      </c>
      <c r="CS1630" s="254"/>
      <c r="CU1630" s="26" t="s">
        <v>25</v>
      </c>
      <c r="CW1630" s="50" t="s">
        <v>44</v>
      </c>
    </row>
    <row r="1631" spans="1:101" ht="18" customHeight="1" thickTop="1" thickBot="1">
      <c r="B1631" s="34">
        <v>2.2999999999999998</v>
      </c>
      <c r="D1631" s="11">
        <v>1</v>
      </c>
      <c r="E1631" s="12">
        <v>0</v>
      </c>
      <c r="F1631" s="13">
        <v>0</v>
      </c>
      <c r="G1631" s="40">
        <f t="shared" ref="G1631" si="17272">-1/($E$4*$B1631)</f>
        <v>-0.45675239909197629</v>
      </c>
      <c r="H1631" s="10"/>
      <c r="I1631" s="11">
        <v>1</v>
      </c>
      <c r="J1631" s="12">
        <v>0</v>
      </c>
      <c r="K1631" s="13">
        <v>0</v>
      </c>
      <c r="L1631" s="14">
        <v>0</v>
      </c>
      <c r="N1631" s="1">
        <f t="shared" ref="N1631" si="17273">D1631*I1631+F1631*I1634-E1631*J1631-G1631*J1634</f>
        <v>0.70970910743282101</v>
      </c>
      <c r="O1631" s="4">
        <f t="shared" ref="O1631" si="17274">(D1631*J1631+E1631*I1631+F1631*J1634+G1631*I1634)</f>
        <v>0</v>
      </c>
      <c r="P1631" s="2">
        <f t="shared" ref="P1631" si="17275">D1631*K1631+F1631*K1634-E1631*L1631-G1631*L1634</f>
        <v>0</v>
      </c>
      <c r="Q1631" s="3">
        <f t="shared" ref="Q1631" si="17276">(D1631*L1631+E1631*K1631+F1631*L1634+G1631*K1634)</f>
        <v>-0.45675239909197629</v>
      </c>
      <c r="S1631" s="11">
        <v>1</v>
      </c>
      <c r="T1631" s="12">
        <v>0</v>
      </c>
      <c r="U1631" s="13">
        <v>0</v>
      </c>
      <c r="V1631" s="40">
        <f t="shared" ref="V1631" si="17277">-1/($T$4*$B1631)</f>
        <v>-0.87270696245614654</v>
      </c>
      <c r="W1631" s="20"/>
      <c r="X1631" s="1">
        <f t="shared" ref="X1631" si="17278">N1631*S1631+P1631*S1634-O1631*T1631-Q1631*T1634</f>
        <v>0.70970910743282101</v>
      </c>
      <c r="Y1631" s="4">
        <f t="shared" ref="Y1631" si="17279">(N1631*T1631+O1631*S1631+P1631*T1634+Q1631*S1634)</f>
        <v>0</v>
      </c>
      <c r="Z1631" s="2">
        <f t="shared" ref="Z1631" si="17280">N1631*U1631+P1631*U1634-O1631*V1631-Q1631*V1634</f>
        <v>0</v>
      </c>
      <c r="AA1631" s="3">
        <f t="shared" ref="AA1631" si="17281">(N1631*V1631+O1631*U1631+P1631*V1634+Q1631*U1634)</f>
        <v>-1.0761204784671365</v>
      </c>
      <c r="AB1631" s="20"/>
      <c r="AC1631" s="11">
        <v>1</v>
      </c>
      <c r="AD1631" s="12">
        <v>0</v>
      </c>
      <c r="AE1631" s="13">
        <v>0</v>
      </c>
      <c r="AF1631" s="14">
        <v>0</v>
      </c>
      <c r="AG1631" s="20"/>
      <c r="AH1631" s="1">
        <f t="shared" ref="AH1631" si="17282">X1631*AC1631+Z1631*AC1634-Y1631*AD1631-AA1631*AD1634</f>
        <v>-7.1651061068774058E-2</v>
      </c>
      <c r="AI1631" s="4">
        <f t="shared" ref="AI1631" si="17283">(X1631*AD1631+Y1631*AC1631+Z1631*AD1634+AA1631*AC1634)</f>
        <v>0</v>
      </c>
      <c r="AJ1631" s="2">
        <f t="shared" ref="AJ1631" si="17284">X1631*AE1631+Z1631*AE1634-Y1631*AF1631-AA1631*AF1634</f>
        <v>0</v>
      </c>
      <c r="AK1631" s="3">
        <f t="shared" ref="AK1631" si="17285">(X1631*AF1631+Y1631*AE1631+Z1631*AF1634+AA1631*AE1634)</f>
        <v>-1.0761204784671365</v>
      </c>
      <c r="AL1631" s="20"/>
      <c r="AM1631" s="11">
        <v>1</v>
      </c>
      <c r="AN1631" s="12">
        <v>0</v>
      </c>
      <c r="AO1631" s="13">
        <v>0</v>
      </c>
      <c r="AP1631" s="40">
        <f t="shared" ref="AP1631" si="17286">-1/($AN$4*$B1631)</f>
        <v>-0.90693076490540714</v>
      </c>
      <c r="AR1631" s="1">
        <f t="shared" ref="AR1631" si="17287">AH1631*AM1631+AJ1631*AM1634-AI1631*AN1631-AK1631*AN1634</f>
        <v>-7.1651061068774058E-2</v>
      </c>
      <c r="AS1631" s="4">
        <f t="shared" ref="AS1631" si="17288">(AH1631*AN1631+AI1631*AM1631+AJ1631*AN1634+AK1631*AM1634)</f>
        <v>0</v>
      </c>
      <c r="AT1631" s="2">
        <f t="shared" ref="AT1631" si="17289">AH1631*AO1631+AJ1631*AO1634-AI1631*AP1631-AK1631*AP1634</f>
        <v>0</v>
      </c>
      <c r="AU1631" s="3">
        <f t="shared" ref="AU1631" si="17290">(AH1631*AP1631+AI1631*AO1631+AJ1631*AP1634+AK1631*AO1634)</f>
        <v>-1.0111379268457492</v>
      </c>
      <c r="AV1631" s="20"/>
      <c r="AW1631" s="11">
        <v>1</v>
      </c>
      <c r="AX1631" s="12">
        <v>0</v>
      </c>
      <c r="AY1631" s="13">
        <v>0</v>
      </c>
      <c r="AZ1631" s="14">
        <v>0</v>
      </c>
      <c r="BA1631" s="20"/>
      <c r="BB1631" s="1">
        <f t="shared" ref="BB1631" si="17291">AR1631*AW1631+AT1631*AW1634-AS1631*AX1631-AU1631*AX1634</f>
        <v>-0.80582805770389165</v>
      </c>
      <c r="BC1631" s="4">
        <f t="shared" ref="BC1631" si="17292">(AR1631*AX1631+AS1631*AW1631+AT1631*AX1634+AU1631*AW1634)</f>
        <v>0</v>
      </c>
      <c r="BD1631" s="2">
        <f t="shared" ref="BD1631" si="17293">AR1631*AY1631+AT1631*AY1634-AS1631*AZ1631-AU1631*AZ1634</f>
        <v>0</v>
      </c>
      <c r="BE1631" s="3">
        <f t="shared" ref="BE1631" si="17294">(AR1631*AZ1631+AS1631*AY1631+AT1631*AZ1634+AU1631*AY1634)</f>
        <v>-1.0111379268457492</v>
      </c>
      <c r="BF1631" s="20"/>
      <c r="BG1631" s="11">
        <v>1</v>
      </c>
      <c r="BH1631" s="12">
        <v>0</v>
      </c>
      <c r="BI1631" s="13">
        <v>0</v>
      </c>
      <c r="BJ1631" s="40">
        <f t="shared" ref="BJ1631" si="17295">-1/($BH$4*$B1631)</f>
        <v>-0.87270696245614654</v>
      </c>
      <c r="BK1631" s="20"/>
      <c r="BL1631" s="1">
        <f t="shared" ref="BL1631" si="17296">BB1631*BG1631+BD1631*BG1634-BC1631*BH1631-BE1631*BH1634</f>
        <v>-0.80582805770389165</v>
      </c>
      <c r="BM1631" s="4">
        <f t="shared" ref="BM1631" si="17297">(BB1631*BH1631+BC1631*BG1631+BD1631*BH1634+BE1631*BG1634)</f>
        <v>0</v>
      </c>
      <c r="BN1631" s="2">
        <f t="shared" ref="BN1631" si="17298">BB1631*BI1631+BD1631*BI1634-BC1631*BJ1631-BE1631*BJ1634</f>
        <v>0</v>
      </c>
      <c r="BO1631" s="3">
        <f t="shared" ref="BO1631" si="17299">(BB1631*BJ1631+BC1631*BI1631+BD1631*BJ1634+BE1631*BI1634)</f>
        <v>-0.3078861703450495</v>
      </c>
      <c r="BP1631" s="20"/>
      <c r="BQ1631" s="11">
        <v>1</v>
      </c>
      <c r="BR1631" s="12">
        <v>0</v>
      </c>
      <c r="BS1631" s="13">
        <v>0</v>
      </c>
      <c r="BT1631" s="14">
        <v>0</v>
      </c>
      <c r="BU1631" s="20"/>
      <c r="BV1631" s="1">
        <f t="shared" ref="BV1631" si="17300">BL1631*BQ1631+BN1631*BQ1634-BM1631*BR1631-BO1631*BR1634</f>
        <v>-1.0015063976014718</v>
      </c>
      <c r="BW1631" s="4">
        <f t="shared" ref="BW1631" si="17301">(BL1631*BR1631+BM1631*BQ1631+BN1631*BR1634+BO1631*BQ1634)</f>
        <v>0</v>
      </c>
      <c r="BX1631" s="2">
        <f t="shared" ref="BX1631" si="17302">BL1631*BS1631+BN1631*BS1634-BM1631*BT1631-BO1631*BT1634</f>
        <v>0</v>
      </c>
      <c r="BY1631" s="3">
        <f t="shared" ref="BY1631" si="17303">(BL1631*BT1631+BM1631*BS1631+BN1631*BT1634+BO1631*BS1634)</f>
        <v>-0.3078861703450495</v>
      </c>
      <c r="BZ1631" s="20"/>
      <c r="CA1631" s="11">
        <v>1</v>
      </c>
      <c r="CB1631" s="12">
        <v>0</v>
      </c>
      <c r="CC1631" s="13">
        <v>0</v>
      </c>
      <c r="CD1631" s="40">
        <f t="shared" ref="CD1631" si="17304">-1/($CB$4*$B1631)</f>
        <v>-0.45675239909197629</v>
      </c>
      <c r="CE1631" s="20"/>
      <c r="CF1631" s="1">
        <f t="shared" ref="CF1631" si="17305">BV1631*CA1631+BX1631*CA1634-BW1631*CB1631-BY1631*CB1634</f>
        <v>-1.0015063976014718</v>
      </c>
      <c r="CG1631" s="4">
        <f t="shared" ref="CG1631" si="17306">(BV1631*CB1631+BW1631*CA1631+BX1631*CB1634+BY1631*CA1634)</f>
        <v>0</v>
      </c>
      <c r="CH1631" s="2">
        <f t="shared" ref="CH1631" si="17307">BV1631*CC1631+BX1631*CC1634-BW1631*CD1631-BY1631*CD1634</f>
        <v>0</v>
      </c>
      <c r="CI1631" s="3">
        <f t="shared" ref="CI1631" si="17308">(BV1631*CD1631+BW1631*CC1631+BX1631*CD1634+BY1631*CC1634)</f>
        <v>0.14955427946538541</v>
      </c>
      <c r="CJ1631" s="28"/>
      <c r="CK1631" s="11">
        <v>1</v>
      </c>
      <c r="CL1631" s="12">
        <v>0</v>
      </c>
      <c r="CM1631" s="13">
        <v>0</v>
      </c>
      <c r="CN1631" s="14">
        <v>0</v>
      </c>
      <c r="CP1631" s="1">
        <f t="shared" ref="CP1631" si="17309">CF1631*CK1631+CH1631*CK1634-CG1631*CL1631-CI1631*CL1634</f>
        <v>-1.0015063976014718</v>
      </c>
      <c r="CQ1631" s="4">
        <f t="shared" ref="CQ1631" si="17310">(CF1631*CL1631+CG1631*CK1631+CH1631*CL1634+CI1631*CK1634)</f>
        <v>0.14955427946538541</v>
      </c>
      <c r="CR1631" s="2">
        <f t="shared" ref="CR1631" si="17311">CF1631*CM1631+CH1631*CM1634-CG1631*CN1631-CI1631*CN1634</f>
        <v>0</v>
      </c>
      <c r="CS1631" s="3">
        <f t="shared" ref="CS1631" si="17312">(CF1631*CN1631+CG1631*CM1631+CH1631*CN1634+CI1631*CM1634)</f>
        <v>0.14955427946538541</v>
      </c>
      <c r="CU1631" s="29">
        <f t="shared" ref="CU1631" si="17313">20*LOG(((1+$CL$4)/$CL$4)/((CP1631+CP1634)^2+(CQ1631+CQ1634)^2)^0.5)</f>
        <v>-3.1160459362983187E-2</v>
      </c>
      <c r="CW1631" s="51">
        <f t="shared" ref="CW1631" si="17314">((CP1631^2+CQ1631^2)^0.5)/((CP1634^2+CQ1634^2)^0.5)</f>
        <v>1.0108833578699925</v>
      </c>
    </row>
    <row r="1632" spans="1:101" ht="18" customHeight="1" thickBot="1">
      <c r="D1632" s="11"/>
      <c r="E1632" s="13"/>
      <c r="F1632" s="13"/>
      <c r="G1632" s="15"/>
      <c r="H1632" s="10"/>
      <c r="I1632" s="11"/>
      <c r="J1632" s="13"/>
      <c r="K1632" s="13"/>
      <c r="L1632" s="15"/>
      <c r="N1632" s="5"/>
      <c r="Q1632" s="6"/>
      <c r="S1632" s="11"/>
      <c r="T1632" s="13"/>
      <c r="U1632" s="13"/>
      <c r="V1632" s="15"/>
      <c r="W1632" s="20"/>
      <c r="X1632" s="5"/>
      <c r="AA1632" s="6"/>
      <c r="AB1632" s="20"/>
      <c r="AC1632" s="11"/>
      <c r="AD1632" s="13"/>
      <c r="AE1632" s="13"/>
      <c r="AF1632" s="15"/>
      <c r="AG1632" s="20"/>
      <c r="AH1632" s="5"/>
      <c r="AK1632" s="6"/>
      <c r="AL1632" s="20"/>
      <c r="AM1632" s="11"/>
      <c r="AN1632" s="13"/>
      <c r="AO1632" s="13"/>
      <c r="AP1632" s="15"/>
      <c r="AR1632" s="5"/>
      <c r="AU1632" s="6"/>
      <c r="AW1632" s="11"/>
      <c r="AX1632" s="13"/>
      <c r="AY1632" s="13"/>
      <c r="AZ1632" s="15"/>
      <c r="BA1632" s="20"/>
      <c r="BB1632" s="5"/>
      <c r="BE1632" s="6"/>
      <c r="BG1632" s="11"/>
      <c r="BH1632" s="13"/>
      <c r="BI1632" s="13"/>
      <c r="BJ1632" s="15"/>
      <c r="BL1632" s="5"/>
      <c r="BO1632" s="6"/>
      <c r="BQ1632" s="11"/>
      <c r="BR1632" s="13"/>
      <c r="BS1632" s="13"/>
      <c r="BT1632" s="15"/>
      <c r="BU1632" s="20"/>
      <c r="BV1632" s="5"/>
      <c r="BY1632" s="6"/>
      <c r="CA1632" s="11"/>
      <c r="CB1632" s="13"/>
      <c r="CC1632" s="13"/>
      <c r="CD1632" s="15"/>
      <c r="CF1632" s="5"/>
      <c r="CI1632" s="6"/>
      <c r="CK1632" s="11"/>
      <c r="CL1632" s="13"/>
      <c r="CM1632" s="13"/>
      <c r="CN1632" s="15"/>
      <c r="CP1632" s="5"/>
      <c r="CS1632" s="6"/>
      <c r="CW1632" s="52"/>
    </row>
    <row r="1633" spans="1:101" ht="18" customHeight="1" thickBot="1">
      <c r="D1633" s="11" t="s">
        <v>6</v>
      </c>
      <c r="E1633" s="13"/>
      <c r="F1633" s="13" t="s">
        <v>7</v>
      </c>
      <c r="G1633" s="15"/>
      <c r="H1633" s="10"/>
      <c r="I1633" s="11" t="s">
        <v>8</v>
      </c>
      <c r="J1633" s="13"/>
      <c r="K1633" s="13" t="s">
        <v>9</v>
      </c>
      <c r="L1633" s="15"/>
      <c r="N1633" s="251" t="s">
        <v>26</v>
      </c>
      <c r="O1633" s="252"/>
      <c r="P1633" s="253" t="s">
        <v>27</v>
      </c>
      <c r="Q1633" s="254"/>
      <c r="S1633" s="11" t="s">
        <v>13</v>
      </c>
      <c r="T1633" s="13"/>
      <c r="U1633" s="13" t="s">
        <v>14</v>
      </c>
      <c r="V1633" s="15"/>
      <c r="W1633" s="20"/>
      <c r="X1633" s="251" t="s">
        <v>26</v>
      </c>
      <c r="Y1633" s="252"/>
      <c r="Z1633" s="253" t="s">
        <v>27</v>
      </c>
      <c r="AA1633" s="254"/>
      <c r="AB1633" s="20"/>
      <c r="AC1633" s="11" t="s">
        <v>8</v>
      </c>
      <c r="AD1633" s="13"/>
      <c r="AE1633" s="13" t="s">
        <v>9</v>
      </c>
      <c r="AF1633" s="15"/>
      <c r="AG1633" s="20"/>
      <c r="AH1633" s="251" t="s">
        <v>26</v>
      </c>
      <c r="AI1633" s="252"/>
      <c r="AJ1633" s="253" t="s">
        <v>27</v>
      </c>
      <c r="AK1633" s="254"/>
      <c r="AL1633" s="20"/>
      <c r="AM1633" s="11" t="s">
        <v>13</v>
      </c>
      <c r="AN1633" s="13"/>
      <c r="AO1633" s="13" t="s">
        <v>14</v>
      </c>
      <c r="AP1633" s="15"/>
      <c r="AR1633" s="251" t="s">
        <v>26</v>
      </c>
      <c r="AS1633" s="252"/>
      <c r="AT1633" s="253" t="s">
        <v>27</v>
      </c>
      <c r="AU1633" s="254"/>
      <c r="AV1633" s="36"/>
      <c r="AW1633" s="11" t="s">
        <v>8</v>
      </c>
      <c r="AX1633" s="13"/>
      <c r="AY1633" s="13" t="s">
        <v>9</v>
      </c>
      <c r="AZ1633" s="15"/>
      <c r="BA1633" s="20"/>
      <c r="BB1633" s="251" t="s">
        <v>26</v>
      </c>
      <c r="BC1633" s="252"/>
      <c r="BD1633" s="253" t="s">
        <v>27</v>
      </c>
      <c r="BE1633" s="254"/>
      <c r="BF1633" s="36"/>
      <c r="BG1633" s="11" t="s">
        <v>13</v>
      </c>
      <c r="BH1633" s="13"/>
      <c r="BI1633" s="13" t="s">
        <v>14</v>
      </c>
      <c r="BJ1633" s="15"/>
      <c r="BK1633" s="36"/>
      <c r="BL1633" s="251" t="s">
        <v>26</v>
      </c>
      <c r="BM1633" s="252"/>
      <c r="BN1633" s="253" t="s">
        <v>27</v>
      </c>
      <c r="BO1633" s="254"/>
      <c r="BP1633" s="36"/>
      <c r="BQ1633" s="11" t="s">
        <v>8</v>
      </c>
      <c r="BR1633" s="13"/>
      <c r="BS1633" s="13" t="s">
        <v>9</v>
      </c>
      <c r="BT1633" s="15"/>
      <c r="BU1633" s="20"/>
      <c r="BV1633" s="251" t="s">
        <v>26</v>
      </c>
      <c r="BW1633" s="252"/>
      <c r="BX1633" s="253" t="s">
        <v>27</v>
      </c>
      <c r="BY1633" s="254"/>
      <c r="BZ1633" s="36"/>
      <c r="CA1633" s="11" t="s">
        <v>13</v>
      </c>
      <c r="CB1633" s="13"/>
      <c r="CC1633" s="13" t="s">
        <v>14</v>
      </c>
      <c r="CD1633" s="15"/>
      <c r="CE1633" s="36"/>
      <c r="CF1633" s="251" t="s">
        <v>26</v>
      </c>
      <c r="CG1633" s="252"/>
      <c r="CH1633" s="253" t="s">
        <v>27</v>
      </c>
      <c r="CI1633" s="254"/>
      <c r="CK1633" s="11" t="s">
        <v>28</v>
      </c>
      <c r="CL1633" s="13"/>
      <c r="CM1633" s="13" t="s">
        <v>29</v>
      </c>
      <c r="CN1633" s="15"/>
      <c r="CP1633" s="251" t="s">
        <v>26</v>
      </c>
      <c r="CQ1633" s="252"/>
      <c r="CR1633" s="253" t="s">
        <v>27</v>
      </c>
      <c r="CS1633" s="254"/>
      <c r="CU1633" s="38" t="s">
        <v>37</v>
      </c>
      <c r="CW1633" s="53" t="s">
        <v>45</v>
      </c>
    </row>
    <row r="1634" spans="1:101" ht="18" customHeight="1" thickTop="1" thickBot="1">
      <c r="D1634" s="16">
        <v>0</v>
      </c>
      <c r="E1634" s="17">
        <v>0</v>
      </c>
      <c r="F1634" s="18">
        <v>1</v>
      </c>
      <c r="G1634" s="19">
        <v>0</v>
      </c>
      <c r="H1634" s="10"/>
      <c r="I1634" s="16">
        <v>0</v>
      </c>
      <c r="J1634" s="17">
        <f t="shared" ref="J1634" si="17315">-1/($J$4*$B1631)</f>
        <v>-0.63555417145980442</v>
      </c>
      <c r="K1634" s="18">
        <v>1</v>
      </c>
      <c r="L1634" s="19">
        <v>0</v>
      </c>
      <c r="N1634" s="1">
        <f t="shared" ref="N1634" si="17316">D1634*I1631+F1634*I1634-E1634*J1631-G1634*J1634</f>
        <v>0</v>
      </c>
      <c r="O1634" s="4">
        <f t="shared" ref="O1634" si="17317">(D1634*J1631+E1634*I1631+F1634*J1634+G1634*I1634)</f>
        <v>-0.63555417145980442</v>
      </c>
      <c r="P1634" s="2">
        <f t="shared" ref="P1634" si="17318">D1634*K1631+F1634*K1634-E1634*L1631-G1634*L1634</f>
        <v>1</v>
      </c>
      <c r="Q1634" s="3">
        <f t="shared" ref="Q1634" si="17319">(D1634*L1631+E1634*K1631+F1634*L1634+G1634*K1634)</f>
        <v>0</v>
      </c>
      <c r="S1634" s="16">
        <v>0</v>
      </c>
      <c r="T1634" s="17">
        <v>0</v>
      </c>
      <c r="U1634" s="18">
        <v>1</v>
      </c>
      <c r="V1634" s="19">
        <v>0</v>
      </c>
      <c r="W1634" s="20"/>
      <c r="X1634" s="1">
        <f t="shared" ref="X1634" si="17320">N1634*S1631+P1634*S1634-O1634*T1631-Q1634*T1634</f>
        <v>0</v>
      </c>
      <c r="Y1634" s="4">
        <f t="shared" ref="Y1634" si="17321">(N1634*T1631+O1634*S1631+P1634*T1634+Q1634*S1634)</f>
        <v>-0.63555417145980442</v>
      </c>
      <c r="Z1634" s="2">
        <f t="shared" ref="Z1634" si="17322">N1634*U1631+P1634*U1634-O1634*V1631-Q1634*V1634</f>
        <v>0.4453474495489812</v>
      </c>
      <c r="AA1634" s="3">
        <f t="shared" ref="AA1634" si="17323">(N1634*V1631+O1634*U1631+P1634*V1634+Q1634*U1634)</f>
        <v>0</v>
      </c>
      <c r="AB1634" s="20"/>
      <c r="AC1634" s="16">
        <v>0</v>
      </c>
      <c r="AD1634" s="17">
        <f t="shared" ref="AD1634" si="17324">-1/($AD$4*$B1631)</f>
        <v>-0.72608986088118277</v>
      </c>
      <c r="AE1634" s="18">
        <v>1</v>
      </c>
      <c r="AF1634" s="19">
        <v>0</v>
      </c>
      <c r="AG1634" s="20"/>
      <c r="AH1634" s="1">
        <f t="shared" ref="AH1634" si="17325">X1634*AC1631+Z1634*AC1634-Y1634*AD1631-AA1634*AD1634</f>
        <v>0</v>
      </c>
      <c r="AI1634" s="4">
        <f t="shared" ref="AI1634" si="17326">(X1634*AD1631+Y1634*AC1631+Z1634*AD1634+AA1634*AC1634)</f>
        <v>-0.95891643914661373</v>
      </c>
      <c r="AJ1634" s="2">
        <f t="shared" ref="AJ1634" si="17327">X1634*AE1631+Z1634*AE1634-Y1634*AF1631-AA1634*AF1634</f>
        <v>0.4453474495489812</v>
      </c>
      <c r="AK1634" s="3">
        <f t="shared" ref="AK1634" si="17328">(X1634*AF1631+Y1634*AE1631+Z1634*AF1634+AA1634*AE1634)</f>
        <v>0</v>
      </c>
      <c r="AL1634" s="20"/>
      <c r="AM1634" s="16">
        <v>0</v>
      </c>
      <c r="AN1634" s="17">
        <v>0</v>
      </c>
      <c r="AO1634" s="18">
        <v>1</v>
      </c>
      <c r="AP1634" s="19">
        <v>0</v>
      </c>
      <c r="AR1634" s="1">
        <f t="shared" ref="AR1634" si="17329">AH1634*AM1631+AJ1634*AM1634-AI1634*AN1631-AK1634*AN1634</f>
        <v>0</v>
      </c>
      <c r="AS1634" s="4">
        <f t="shared" ref="AS1634" si="17330">(AH1634*AN1631+AI1634*AM1631+AJ1634*AN1634+AK1634*AM1634)</f>
        <v>-0.95891643914661373</v>
      </c>
      <c r="AT1634" s="2">
        <f t="shared" ref="AT1634" si="17331">AH1634*AO1631+AJ1634*AO1634-AI1634*AP1631-AK1634*AP1634</f>
        <v>-0.42432337008662646</v>
      </c>
      <c r="AU1634" s="3">
        <f t="shared" ref="AU1634" si="17332">(AH1634*AP1631+AI1634*AO1631+AJ1634*AP1634+AK1634*AO1634)</f>
        <v>0</v>
      </c>
      <c r="AV1634" s="20"/>
      <c r="AW1634" s="16">
        <v>0</v>
      </c>
      <c r="AX1634" s="17">
        <f t="shared" ref="AX1634" si="17333">-1/($AX$4*$B1631)</f>
        <v>-0.72608986088118277</v>
      </c>
      <c r="AY1634" s="18">
        <v>1</v>
      </c>
      <c r="AZ1634" s="19">
        <v>0</v>
      </c>
      <c r="BA1634" s="20"/>
      <c r="BB1634" s="1">
        <f t="shared" ref="BB1634" si="17334">AR1634*AW1631+AT1634*AW1634-AS1634*AX1631-AU1634*AX1634</f>
        <v>0</v>
      </c>
      <c r="BC1634" s="4">
        <f t="shared" ref="BC1634" si="17335">(AR1634*AX1631+AS1634*AW1631+AT1634*AX1634+AU1634*AW1634)</f>
        <v>-0.65081954239178041</v>
      </c>
      <c r="BD1634" s="2">
        <f t="shared" ref="BD1634" si="17336">AR1634*AY1631+AT1634*AY1634-AS1634*AZ1631-AU1634*AZ1634</f>
        <v>-0.42432337008662646</v>
      </c>
      <c r="BE1634" s="3">
        <f t="shared" ref="BE1634" si="17337">(AR1634*AZ1631+AS1634*AY1631+AT1634*AZ1634+AU1634*AY1634)</f>
        <v>0</v>
      </c>
      <c r="BF1634" s="20"/>
      <c r="BG1634" s="16">
        <v>0</v>
      </c>
      <c r="BH1634" s="17">
        <v>0</v>
      </c>
      <c r="BI1634" s="18">
        <v>1</v>
      </c>
      <c r="BJ1634" s="19">
        <v>0</v>
      </c>
      <c r="BK1634" s="20"/>
      <c r="BL1634" s="1">
        <f t="shared" ref="BL1634" si="17338">BB1634*BG1631+BD1634*BG1634-BC1634*BH1631-BE1634*BH1634</f>
        <v>0</v>
      </c>
      <c r="BM1634" s="4">
        <f t="shared" ref="BM1634" si="17339">(BB1634*BH1631+BC1634*BG1631+BD1634*BH1634+BE1634*BG1634)</f>
        <v>-0.65081954239178041</v>
      </c>
      <c r="BN1634" s="2">
        <f t="shared" ref="BN1634" si="17340">BB1634*BI1631+BD1634*BI1634-BC1634*BJ1631-BE1634*BJ1634</f>
        <v>-0.99229811603445639</v>
      </c>
      <c r="BO1634" s="3">
        <f t="shared" ref="BO1634" si="17341">(BB1634*BJ1631+BC1634*BI1631+BD1634*BJ1634+BE1634*BI1634)</f>
        <v>0</v>
      </c>
      <c r="BP1634" s="20"/>
      <c r="BQ1634" s="16">
        <v>0</v>
      </c>
      <c r="BR1634" s="17">
        <f t="shared" ref="BR1634" si="17342">-1/($BR$4*$B1631)</f>
        <v>-0.63555417145980442</v>
      </c>
      <c r="BS1634" s="18">
        <v>1</v>
      </c>
      <c r="BT1634" s="19">
        <v>0</v>
      </c>
      <c r="BU1634" s="20"/>
      <c r="BV1634" s="1">
        <f t="shared" ref="BV1634" si="17343">BL1634*BQ1631+BN1634*BQ1634-BM1634*BR1631-BO1634*BR1634</f>
        <v>0</v>
      </c>
      <c r="BW1634" s="4">
        <f t="shared" ref="BW1634" si="17344">(BL1634*BR1631+BM1634*BQ1631+BN1634*BR1634+BO1634*BQ1634)</f>
        <v>-2.0160335414376673E-2</v>
      </c>
      <c r="BX1634" s="2">
        <f t="shared" ref="BX1634" si="17345">BL1634*BS1631+BN1634*BS1634-BM1634*BT1631-BO1634*BT1634</f>
        <v>-0.99229811603445639</v>
      </c>
      <c r="BY1634" s="3">
        <f t="shared" ref="BY1634" si="17346">(BL1634*BT1631+BM1634*BS1631+BN1634*BT1634+BO1634*BS1634)</f>
        <v>0</v>
      </c>
      <c r="BZ1634" s="20"/>
      <c r="CA1634" s="16">
        <v>0</v>
      </c>
      <c r="CB1634" s="17">
        <v>0</v>
      </c>
      <c r="CC1634" s="18">
        <v>1</v>
      </c>
      <c r="CD1634" s="19">
        <v>0</v>
      </c>
      <c r="CE1634" s="20"/>
      <c r="CF1634" s="1">
        <f t="shared" ref="CF1634" si="17347">BV1634*CA1631+BX1634*CA1634-BW1634*CB1631-BY1634*CB1634</f>
        <v>0</v>
      </c>
      <c r="CG1634" s="4">
        <f t="shared" ref="CG1634" si="17348">(BV1634*CB1631+BW1634*CA1631+BX1634*CB1634+BY1634*CA1634)</f>
        <v>-2.0160335414376673E-2</v>
      </c>
      <c r="CH1634" s="2">
        <f t="shared" ref="CH1634" si="17349">BV1634*CC1631+BX1634*CC1634-BW1634*CD1631-BY1634*CD1634</f>
        <v>-1.001506397601472</v>
      </c>
      <c r="CI1634" s="3">
        <f t="shared" ref="CI1634" si="17350">(BV1634*CD1631+BW1634*CC1631+BX1634*CD1634+BY1634*CC1634)</f>
        <v>0</v>
      </c>
      <c r="CK1634" s="16">
        <f t="shared" ref="CK1634" si="17351">1/$CL$4</f>
        <v>1</v>
      </c>
      <c r="CL1634" s="17">
        <v>0</v>
      </c>
      <c r="CM1634" s="18">
        <v>1</v>
      </c>
      <c r="CN1634" s="19">
        <v>0</v>
      </c>
      <c r="CP1634" s="1">
        <f t="shared" ref="CP1634" si="17352">CF1634*CK1631+CH1634*CK1634-CG1634*CL1631-CI1634*CL1634</f>
        <v>-1.001506397601472</v>
      </c>
      <c r="CQ1634" s="4">
        <f t="shared" ref="CQ1634" si="17353">(CF1634*CL1631+CG1634*CK1631+CH1634*CL1634+CI1634*CK1634)</f>
        <v>-2.0160335414376673E-2</v>
      </c>
      <c r="CR1634" s="2">
        <f t="shared" ref="CR1634" si="17354">CF1634*CM1631+CH1634*CM1634-CG1634*CN1631-CI1634*CN1634</f>
        <v>-1.001506397601472</v>
      </c>
      <c r="CS1634" s="3">
        <f t="shared" ref="CS1634" si="17355">(CF1634*CN1631+CG1634*CM1631+CH1634*CN1634+CI1634*CM1634)</f>
        <v>0</v>
      </c>
      <c r="CU1634" s="39">
        <f t="shared" ref="CU1634" si="17356">(180/PI())*ATAN(-1*(CQ1631/CP1631))</f>
        <v>8.4931809360535659</v>
      </c>
      <c r="CW1634" s="54">
        <f t="shared" ref="CW1634" si="17357">20*LOG(((1-(10^(CU1631/20)^2)*(1-((1-CW1631)/(1+CW1631))^2))^0.5))</f>
        <v>-21.439744550661487</v>
      </c>
    </row>
    <row r="1635" spans="1:101" ht="18" customHeight="1">
      <c r="E1635" s="20"/>
      <c r="F1635" s="20"/>
      <c r="G1635" s="20"/>
      <c r="H1635" s="20"/>
      <c r="I1635" s="20"/>
      <c r="J1635" s="20"/>
      <c r="K1635" s="20"/>
      <c r="L1635" s="20"/>
      <c r="M1635" s="20"/>
      <c r="N1635" s="20"/>
      <c r="O1635" s="20"/>
      <c r="P1635" s="20"/>
      <c r="Q1635" s="20"/>
      <c r="R1635" s="20"/>
      <c r="S1635" s="20"/>
      <c r="T1635" s="20"/>
      <c r="U1635" s="20"/>
      <c r="V1635" s="20"/>
      <c r="W1635" s="20"/>
      <c r="X1635" s="20"/>
      <c r="Y1635" s="20"/>
      <c r="Z1635" s="20"/>
      <c r="AA1635" s="20"/>
      <c r="AB1635" s="30"/>
      <c r="AC1635" s="20"/>
      <c r="AD1635" s="20"/>
      <c r="AE1635" s="20"/>
      <c r="AF1635" s="20"/>
      <c r="AG1635" s="20"/>
      <c r="AH1635" s="20"/>
      <c r="AI1635" s="20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  <c r="BA1635" s="20"/>
      <c r="BB1635" s="20"/>
      <c r="BC1635" s="20"/>
      <c r="BD1635" s="20"/>
      <c r="BE1635" s="20"/>
      <c r="BF1635" s="20"/>
      <c r="BG1635" s="20"/>
      <c r="BH1635" s="20"/>
      <c r="BI1635" s="20"/>
      <c r="BJ1635" s="20"/>
      <c r="BK1635" s="20"/>
      <c r="BL1635" s="20"/>
      <c r="BM1635" s="20"/>
      <c r="BN1635" s="20"/>
      <c r="BO1635" s="20"/>
      <c r="BP1635" s="20"/>
      <c r="BQ1635" s="20"/>
      <c r="BR1635" s="20"/>
      <c r="BS1635" s="20"/>
      <c r="BT1635" s="20"/>
      <c r="BU1635" s="20"/>
      <c r="BV1635" s="20"/>
      <c r="BW1635" s="20"/>
      <c r="BX1635" s="20"/>
      <c r="BY1635" s="20"/>
      <c r="BZ1635" s="20"/>
      <c r="CA1635" s="20"/>
      <c r="CB1635" s="20"/>
      <c r="CC1635" s="20"/>
      <c r="CD1635" s="20"/>
      <c r="CE1635" s="20"/>
      <c r="CF1635" s="20"/>
      <c r="CG1635" s="20"/>
      <c r="CH1635" s="20"/>
      <c r="CI1635" s="20"/>
      <c r="CJ1635" s="20"/>
      <c r="CK1635" s="20"/>
      <c r="CL1635" s="20"/>
    </row>
    <row r="1636" spans="1:101" ht="18" customHeight="1"/>
    <row r="1637" spans="1:101" ht="18" customHeight="1" thickBot="1">
      <c r="A1637" s="23"/>
      <c r="B1637" s="23"/>
      <c r="C1637" s="23"/>
      <c r="D1637" s="20" t="s">
        <v>15</v>
      </c>
      <c r="E1637" s="20"/>
      <c r="F1637" s="20"/>
      <c r="G1637" s="20"/>
      <c r="H1637" s="20"/>
      <c r="I1637" s="20" t="s">
        <v>16</v>
      </c>
      <c r="J1637" s="20"/>
      <c r="K1637" s="20"/>
      <c r="L1637" s="20"/>
      <c r="M1637" s="23"/>
      <c r="N1637" s="23"/>
      <c r="O1637" s="24" t="s">
        <v>17</v>
      </c>
      <c r="P1637" s="23"/>
      <c r="Q1637" s="23"/>
      <c r="R1637" s="23"/>
      <c r="S1637" s="20"/>
      <c r="T1637" s="20" t="s">
        <v>18</v>
      </c>
      <c r="U1637" s="23"/>
      <c r="V1637" s="23"/>
      <c r="W1637" s="23"/>
      <c r="X1637" s="23"/>
      <c r="Y1637" s="24" t="s">
        <v>19</v>
      </c>
      <c r="Z1637" s="23"/>
      <c r="AA1637" s="23"/>
      <c r="AB1637" s="23"/>
      <c r="AC1637" s="24" t="s">
        <v>20</v>
      </c>
      <c r="AD1637" s="20"/>
      <c r="AE1637" s="20"/>
      <c r="AF1637" s="20"/>
      <c r="AG1637" s="20"/>
      <c r="AH1637" s="23"/>
      <c r="AI1637" s="24" t="s">
        <v>21</v>
      </c>
      <c r="AJ1637" s="23"/>
      <c r="AK1637" s="23"/>
      <c r="AL1637" s="20"/>
      <c r="AM1637" s="24" t="s">
        <v>31</v>
      </c>
      <c r="AN1637" s="20"/>
      <c r="AO1637" s="23"/>
      <c r="AP1637" s="23"/>
      <c r="AQ1637" s="23"/>
      <c r="AR1637" s="23"/>
      <c r="AS1637" s="24" t="s">
        <v>91</v>
      </c>
      <c r="AT1637" s="23"/>
      <c r="AU1637" s="23"/>
      <c r="AV1637" s="23"/>
      <c r="AW1637" s="24" t="s">
        <v>32</v>
      </c>
      <c r="AX1637" s="20"/>
      <c r="AY1637" s="20"/>
      <c r="AZ1637" s="20"/>
      <c r="BA1637" s="20"/>
      <c r="BB1637" s="23"/>
      <c r="BC1637" s="24" t="s">
        <v>22</v>
      </c>
      <c r="BD1637" s="23"/>
      <c r="BE1637" s="23"/>
      <c r="BF1637" s="23"/>
      <c r="BG1637" s="24" t="s">
        <v>33</v>
      </c>
      <c r="BH1637" s="20"/>
      <c r="BI1637" s="23"/>
      <c r="BJ1637" s="23"/>
      <c r="BK1637" s="23"/>
      <c r="BL1637" s="23"/>
      <c r="BM1637" s="24" t="s">
        <v>34</v>
      </c>
      <c r="BN1637" s="23"/>
      <c r="BO1637" s="23"/>
      <c r="BP1637" s="23"/>
      <c r="BQ1637" s="24" t="s">
        <v>89</v>
      </c>
      <c r="BR1637" s="20"/>
      <c r="BS1637" s="20"/>
      <c r="BT1637" s="20"/>
      <c r="BU1637" s="20"/>
      <c r="BV1637" s="23"/>
      <c r="BW1637" s="24" t="s">
        <v>35</v>
      </c>
      <c r="BX1637" s="23"/>
      <c r="BY1637" s="23"/>
      <c r="BZ1637" s="23"/>
      <c r="CA1637" s="24" t="s">
        <v>90</v>
      </c>
      <c r="CB1637" s="20"/>
      <c r="CC1637" s="23"/>
      <c r="CD1637" s="23"/>
      <c r="CE1637" s="23"/>
      <c r="CF1637" s="23"/>
      <c r="CG1637" s="24" t="s">
        <v>92</v>
      </c>
      <c r="CH1637" s="23"/>
      <c r="CI1637" s="23"/>
      <c r="CJ1637" s="23"/>
      <c r="CK1637" s="24" t="s">
        <v>36</v>
      </c>
      <c r="CL1637" s="24"/>
      <c r="CM1637" s="23"/>
      <c r="CN1637" s="23"/>
      <c r="CO1637" s="23"/>
      <c r="CP1637" s="23"/>
      <c r="CQ1637" s="24" t="s">
        <v>93</v>
      </c>
      <c r="CR1637" s="23"/>
      <c r="CS1637" s="23"/>
    </row>
    <row r="1638" spans="1:101" ht="18" customHeight="1" thickBot="1">
      <c r="A1638" s="23"/>
      <c r="B1638" s="33"/>
      <c r="C1638" s="23"/>
      <c r="D1638" s="7" t="s">
        <v>2</v>
      </c>
      <c r="E1638" s="8"/>
      <c r="F1638" s="8" t="s">
        <v>3</v>
      </c>
      <c r="G1638" s="9"/>
      <c r="H1638" s="10"/>
      <c r="I1638" s="7" t="s">
        <v>4</v>
      </c>
      <c r="J1638" s="8"/>
      <c r="K1638" s="8" t="s">
        <v>5</v>
      </c>
      <c r="L1638" s="9"/>
      <c r="M1638" s="23"/>
      <c r="N1638" s="251" t="s">
        <v>79</v>
      </c>
      <c r="O1638" s="252"/>
      <c r="P1638" s="253" t="s">
        <v>80</v>
      </c>
      <c r="Q1638" s="254"/>
      <c r="R1638" s="23"/>
      <c r="S1638" s="7" t="s">
        <v>11</v>
      </c>
      <c r="T1638" s="8"/>
      <c r="U1638" s="8" t="s">
        <v>12</v>
      </c>
      <c r="V1638" s="9"/>
      <c r="W1638" s="20"/>
      <c r="X1638" s="251" t="s">
        <v>79</v>
      </c>
      <c r="Y1638" s="252"/>
      <c r="Z1638" s="253" t="s">
        <v>80</v>
      </c>
      <c r="AA1638" s="254"/>
      <c r="AB1638" s="20"/>
      <c r="AC1638" s="7" t="s">
        <v>4</v>
      </c>
      <c r="AD1638" s="8"/>
      <c r="AE1638" s="8" t="s">
        <v>5</v>
      </c>
      <c r="AF1638" s="9"/>
      <c r="AG1638" s="20"/>
      <c r="AH1638" s="251" t="s">
        <v>0</v>
      </c>
      <c r="AI1638" s="252"/>
      <c r="AJ1638" s="253" t="s">
        <v>1</v>
      </c>
      <c r="AK1638" s="254"/>
      <c r="AL1638" s="20"/>
      <c r="AM1638" s="7" t="s">
        <v>11</v>
      </c>
      <c r="AN1638" s="8"/>
      <c r="AO1638" s="8" t="s">
        <v>12</v>
      </c>
      <c r="AP1638" s="9"/>
      <c r="AQ1638" s="23"/>
      <c r="AR1638" s="251" t="s">
        <v>0</v>
      </c>
      <c r="AS1638" s="252"/>
      <c r="AT1638" s="253" t="s">
        <v>1</v>
      </c>
      <c r="AU1638" s="254"/>
      <c r="AV1638" s="36"/>
      <c r="AW1638" s="7" t="s">
        <v>4</v>
      </c>
      <c r="AX1638" s="8"/>
      <c r="AY1638" s="8" t="s">
        <v>5</v>
      </c>
      <c r="AZ1638" s="9"/>
      <c r="BA1638" s="20"/>
      <c r="BB1638" s="251" t="s">
        <v>0</v>
      </c>
      <c r="BC1638" s="252"/>
      <c r="BD1638" s="253" t="s">
        <v>1</v>
      </c>
      <c r="BE1638" s="254"/>
      <c r="BF1638" s="36"/>
      <c r="BG1638" s="7" t="s">
        <v>11</v>
      </c>
      <c r="BH1638" s="8"/>
      <c r="BI1638" s="8" t="s">
        <v>12</v>
      </c>
      <c r="BJ1638" s="9"/>
      <c r="BK1638" s="36"/>
      <c r="BL1638" s="251" t="s">
        <v>0</v>
      </c>
      <c r="BM1638" s="252"/>
      <c r="BN1638" s="253" t="s">
        <v>1</v>
      </c>
      <c r="BO1638" s="254"/>
      <c r="BP1638" s="36"/>
      <c r="BQ1638" s="7" t="s">
        <v>4</v>
      </c>
      <c r="BR1638" s="8"/>
      <c r="BS1638" s="8" t="s">
        <v>5</v>
      </c>
      <c r="BT1638" s="9"/>
      <c r="BU1638" s="20"/>
      <c r="BV1638" s="251" t="s">
        <v>0</v>
      </c>
      <c r="BW1638" s="252"/>
      <c r="BX1638" s="253" t="s">
        <v>1</v>
      </c>
      <c r="BY1638" s="254"/>
      <c r="BZ1638" s="36"/>
      <c r="CA1638" s="7" t="s">
        <v>11</v>
      </c>
      <c r="CB1638" s="8"/>
      <c r="CC1638" s="8" t="s">
        <v>12</v>
      </c>
      <c r="CD1638" s="9"/>
      <c r="CE1638" s="36"/>
      <c r="CF1638" s="251" t="s">
        <v>0</v>
      </c>
      <c r="CG1638" s="252"/>
      <c r="CH1638" s="253" t="s">
        <v>1</v>
      </c>
      <c r="CI1638" s="254"/>
      <c r="CJ1638" s="23"/>
      <c r="CK1638" s="7" t="s">
        <v>23</v>
      </c>
      <c r="CL1638" s="8"/>
      <c r="CM1638" s="8" t="s">
        <v>24</v>
      </c>
      <c r="CN1638" s="9"/>
      <c r="CO1638" s="23"/>
      <c r="CP1638" s="251" t="s">
        <v>0</v>
      </c>
      <c r="CQ1638" s="252"/>
      <c r="CR1638" s="253" t="s">
        <v>1</v>
      </c>
      <c r="CS1638" s="254"/>
      <c r="CU1638" s="26" t="s">
        <v>25</v>
      </c>
      <c r="CW1638" s="50" t="s">
        <v>44</v>
      </c>
    </row>
    <row r="1639" spans="1:101" ht="18" customHeight="1" thickTop="1" thickBot="1">
      <c r="B1639" s="34">
        <v>2.3199999999999998</v>
      </c>
      <c r="D1639" s="11">
        <v>1</v>
      </c>
      <c r="E1639" s="12">
        <v>0</v>
      </c>
      <c r="F1639" s="13">
        <v>0</v>
      </c>
      <c r="G1639" s="40">
        <f t="shared" ref="G1639" si="17358">-1/($E$4*$B1639)</f>
        <v>-0.45281487841014889</v>
      </c>
      <c r="H1639" s="10"/>
      <c r="I1639" s="11">
        <v>1</v>
      </c>
      <c r="J1639" s="12">
        <v>0</v>
      </c>
      <c r="K1639" s="13">
        <v>0</v>
      </c>
      <c r="L1639" s="14">
        <v>0</v>
      </c>
      <c r="N1639" s="1">
        <f t="shared" ref="N1639" si="17359">D1639*I1639+F1639*I1642-E1639*J1639-G1639*J1642</f>
        <v>0.71469254947971605</v>
      </c>
      <c r="O1639" s="4">
        <f t="shared" ref="O1639" si="17360">(D1639*J1639+E1639*I1639+F1639*J1642+G1639*I1642)</f>
        <v>0</v>
      </c>
      <c r="P1639" s="2">
        <f t="shared" ref="P1639" si="17361">D1639*K1639+F1639*K1642-E1639*L1639-G1639*L1642</f>
        <v>0</v>
      </c>
      <c r="Q1639" s="3">
        <f t="shared" ref="Q1639" si="17362">(D1639*L1639+E1639*K1639+F1639*L1642+G1639*K1642)</f>
        <v>-0.45281487841014889</v>
      </c>
      <c r="S1639" s="11">
        <v>1</v>
      </c>
      <c r="T1639" s="12">
        <v>0</v>
      </c>
      <c r="U1639" s="13">
        <v>0</v>
      </c>
      <c r="V1639" s="40">
        <f t="shared" ref="V1639" si="17363">-1/($T$4*$B1639)</f>
        <v>-0.86518362657290382</v>
      </c>
      <c r="W1639" s="20"/>
      <c r="X1639" s="1">
        <f t="shared" ref="X1639" si="17364">N1639*S1639+P1639*S1642-O1639*T1639-Q1639*T1642</f>
        <v>0.71469254947971605</v>
      </c>
      <c r="Y1639" s="4">
        <f t="shared" ref="Y1639" si="17365">(N1639*T1639+O1639*S1639+P1639*T1642+Q1639*S1642)</f>
        <v>0</v>
      </c>
      <c r="Z1639" s="2">
        <f t="shared" ref="Z1639" si="17366">N1639*U1639+P1639*U1642-O1639*V1639-Q1639*V1642</f>
        <v>0</v>
      </c>
      <c r="AA1639" s="3">
        <f t="shared" ref="AA1639" si="17367">(N1639*V1639+O1639*U1639+P1639*V1642+Q1639*U1642)</f>
        <v>-1.0711551702536442</v>
      </c>
      <c r="AB1639" s="20"/>
      <c r="AC1639" s="11">
        <v>1</v>
      </c>
      <c r="AD1639" s="12">
        <v>0</v>
      </c>
      <c r="AE1639" s="13">
        <v>0</v>
      </c>
      <c r="AF1639" s="14">
        <v>0</v>
      </c>
      <c r="AG1639" s="20"/>
      <c r="AH1639" s="1">
        <f t="shared" ref="AH1639" si="17368">X1639*AC1639+Z1639*AC1642-Y1639*AD1639-AA1639*AD1642</f>
        <v>-5.6357575377501301E-2</v>
      </c>
      <c r="AI1639" s="4">
        <f t="shared" ref="AI1639" si="17369">(X1639*AD1639+Y1639*AC1639+Z1639*AD1642+AA1639*AC1642)</f>
        <v>0</v>
      </c>
      <c r="AJ1639" s="2">
        <f t="shared" ref="AJ1639" si="17370">X1639*AE1639+Z1639*AE1642-Y1639*AF1639-AA1639*AF1642</f>
        <v>0</v>
      </c>
      <c r="AK1639" s="3">
        <f t="shared" ref="AK1639" si="17371">(X1639*AF1639+Y1639*AE1639+Z1639*AF1642+AA1639*AE1642)</f>
        <v>-1.0711551702536442</v>
      </c>
      <c r="AL1639" s="20"/>
      <c r="AM1639" s="11">
        <v>1</v>
      </c>
      <c r="AN1639" s="12">
        <v>0</v>
      </c>
      <c r="AO1639" s="13">
        <v>0</v>
      </c>
      <c r="AP1639" s="40">
        <f t="shared" ref="AP1639" si="17372">-1/($AN$4*$B1639)</f>
        <v>-0.89911239624242956</v>
      </c>
      <c r="AR1639" s="1">
        <f t="shared" ref="AR1639" si="17373">AH1639*AM1639+AJ1639*AM1642-AI1639*AN1639-AK1639*AN1642</f>
        <v>-5.6357575377501301E-2</v>
      </c>
      <c r="AS1639" s="4">
        <f t="shared" ref="AS1639" si="17374">(AH1639*AN1639+AI1639*AM1639+AJ1639*AN1642+AK1639*AM1642)</f>
        <v>0</v>
      </c>
      <c r="AT1639" s="2">
        <f t="shared" ref="AT1639" si="17375">AH1639*AO1639+AJ1639*AO1642-AI1639*AP1639-AK1639*AP1642</f>
        <v>0</v>
      </c>
      <c r="AU1639" s="3">
        <f t="shared" ref="AU1639" si="17376">(AH1639*AP1639+AI1639*AO1639+AJ1639*AP1642+AK1639*AO1642)</f>
        <v>-1.0204833756095657</v>
      </c>
      <c r="AV1639" s="20"/>
      <c r="AW1639" s="11">
        <v>1</v>
      </c>
      <c r="AX1639" s="12">
        <v>0</v>
      </c>
      <c r="AY1639" s="13">
        <v>0</v>
      </c>
      <c r="AZ1639" s="14">
        <v>0</v>
      </c>
      <c r="BA1639" s="20"/>
      <c r="BB1639" s="1">
        <f t="shared" ref="BB1639" si="17377">AR1639*AW1639+AT1639*AW1642-AS1639*AX1639-AU1639*AX1642</f>
        <v>-0.79093259870689403</v>
      </c>
      <c r="BC1639" s="4">
        <f t="shared" ref="BC1639" si="17378">(AR1639*AX1639+AS1639*AW1639+AT1639*AX1642+AU1639*AW1642)</f>
        <v>0</v>
      </c>
      <c r="BD1639" s="2">
        <f t="shared" ref="BD1639" si="17379">AR1639*AY1639+AT1639*AY1642-AS1639*AZ1639-AU1639*AZ1642</f>
        <v>0</v>
      </c>
      <c r="BE1639" s="3">
        <f t="shared" ref="BE1639" si="17380">(AR1639*AZ1639+AS1639*AY1639+AT1639*AZ1642+AU1639*AY1642)</f>
        <v>-1.0204833756095657</v>
      </c>
      <c r="BF1639" s="20"/>
      <c r="BG1639" s="11">
        <v>1</v>
      </c>
      <c r="BH1639" s="12">
        <v>0</v>
      </c>
      <c r="BI1639" s="13">
        <v>0</v>
      </c>
      <c r="BJ1639" s="40">
        <f t="shared" ref="BJ1639" si="17381">-1/($BH$4*$B1639)</f>
        <v>-0.86518362657290382</v>
      </c>
      <c r="BK1639" s="20"/>
      <c r="BL1639" s="1">
        <f t="shared" ref="BL1639" si="17382">BB1639*BG1639+BD1639*BG1642-BC1639*BH1639-BE1639*BH1642</f>
        <v>-0.79093259870689403</v>
      </c>
      <c r="BM1639" s="4">
        <f t="shared" ref="BM1639" si="17383">(BB1639*BH1639+BC1639*BG1639+BD1639*BH1642+BE1639*BG1642)</f>
        <v>0</v>
      </c>
      <c r="BN1639" s="2">
        <f t="shared" ref="BN1639" si="17384">BB1639*BI1639+BD1639*BI1642-BC1639*BJ1639-BE1639*BJ1642</f>
        <v>0</v>
      </c>
      <c r="BO1639" s="3">
        <f t="shared" ref="BO1639" si="17385">(BB1639*BJ1639+BC1639*BI1639+BD1639*BJ1642+BE1639*BI1642)</f>
        <v>-0.33618144148560392</v>
      </c>
      <c r="BP1639" s="20"/>
      <c r="BQ1639" s="11">
        <v>1</v>
      </c>
      <c r="BR1639" s="12">
        <v>0</v>
      </c>
      <c r="BS1639" s="13">
        <v>0</v>
      </c>
      <c r="BT1639" s="14">
        <v>0</v>
      </c>
      <c r="BU1639" s="20"/>
      <c r="BV1639" s="1">
        <f t="shared" ref="BV1639" si="17386">BL1639*BQ1639+BN1639*BQ1642-BM1639*BR1639-BO1639*BR1642</f>
        <v>-1.0027522065767884</v>
      </c>
      <c r="BW1639" s="4">
        <f t="shared" ref="BW1639" si="17387">(BL1639*BR1639+BM1639*BQ1639+BN1639*BR1642+BO1639*BQ1642)</f>
        <v>0</v>
      </c>
      <c r="BX1639" s="2">
        <f t="shared" ref="BX1639" si="17388">BL1639*BS1639+BN1639*BS1642-BM1639*BT1639-BO1639*BT1642</f>
        <v>0</v>
      </c>
      <c r="BY1639" s="3">
        <f t="shared" ref="BY1639" si="17389">(BL1639*BT1639+BM1639*BS1639+BN1639*BT1642+BO1639*BS1642)</f>
        <v>-0.33618144148560392</v>
      </c>
      <c r="BZ1639" s="20"/>
      <c r="CA1639" s="11">
        <v>1</v>
      </c>
      <c r="CB1639" s="12">
        <v>0</v>
      </c>
      <c r="CC1639" s="13">
        <v>0</v>
      </c>
      <c r="CD1639" s="40">
        <f t="shared" ref="CD1639" si="17390">-1/($CB$4*$B1639)</f>
        <v>-0.45281487841014889</v>
      </c>
      <c r="CE1639" s="20"/>
      <c r="CF1639" s="1">
        <f t="shared" ref="CF1639" si="17391">BV1639*CA1639+BX1639*CA1642-BW1639*CB1639-BY1639*CB1642</f>
        <v>-1.0027522065767884</v>
      </c>
      <c r="CG1639" s="4">
        <f t="shared" ref="CG1639" si="17392">(BV1639*CB1639+BW1639*CA1639+BX1639*CB1642+BY1639*CA1642)</f>
        <v>0</v>
      </c>
      <c r="CH1639" s="2">
        <f t="shared" ref="CH1639" si="17393">BV1639*CC1639+BX1639*CC1642-BW1639*CD1639-BY1639*CD1642</f>
        <v>0</v>
      </c>
      <c r="CI1639" s="3">
        <f t="shared" ref="CI1639" si="17394">(BV1639*CD1639+BW1639*CC1639+BX1639*CD1642+BY1639*CC1642)</f>
        <v>0.11787967701097302</v>
      </c>
      <c r="CJ1639" s="28"/>
      <c r="CK1639" s="11">
        <v>1</v>
      </c>
      <c r="CL1639" s="12">
        <v>0</v>
      </c>
      <c r="CM1639" s="13">
        <v>0</v>
      </c>
      <c r="CN1639" s="14">
        <v>0</v>
      </c>
      <c r="CP1639" s="1">
        <f t="shared" ref="CP1639" si="17395">CF1639*CK1639+CH1639*CK1642-CG1639*CL1639-CI1639*CL1642</f>
        <v>-1.0027522065767884</v>
      </c>
      <c r="CQ1639" s="4">
        <f t="shared" ref="CQ1639" si="17396">(CF1639*CL1639+CG1639*CK1639+CH1639*CL1642+CI1639*CK1642)</f>
        <v>0.11787967701097302</v>
      </c>
      <c r="CR1639" s="2">
        <f t="shared" ref="CR1639" si="17397">CF1639*CM1639+CH1639*CM1642-CG1639*CN1639-CI1639*CN1642</f>
        <v>0</v>
      </c>
      <c r="CS1639" s="3">
        <f t="shared" ref="CS1639" si="17398">(CF1639*CN1639+CG1639*CM1639+CH1639*CN1642+CI1639*CM1642)</f>
        <v>0.11787967701097302</v>
      </c>
      <c r="CU1639" s="29">
        <f t="shared" ref="CU1639" si="17399">20*LOG(((1+$CL$4)/$CL$4)/((CP1639+CP1642)^2+(CQ1639+CQ1642)^2)^0.5)</f>
        <v>-2.9330739921256191E-2</v>
      </c>
      <c r="CW1639" s="51">
        <f t="shared" ref="CW1639" si="17400">((CP1639^2+CQ1639^2)^0.5)/((CP1642^2+CQ1642^2)^0.5)</f>
        <v>1.0057930797653349</v>
      </c>
    </row>
    <row r="1640" spans="1:101" ht="18" customHeight="1" thickBot="1">
      <c r="D1640" s="11"/>
      <c r="E1640" s="13"/>
      <c r="F1640" s="13"/>
      <c r="G1640" s="15"/>
      <c r="H1640" s="10"/>
      <c r="I1640" s="11"/>
      <c r="J1640" s="13"/>
      <c r="K1640" s="13"/>
      <c r="L1640" s="15"/>
      <c r="N1640" s="5"/>
      <c r="Q1640" s="6"/>
      <c r="S1640" s="11"/>
      <c r="T1640" s="13"/>
      <c r="U1640" s="13"/>
      <c r="V1640" s="15"/>
      <c r="W1640" s="20"/>
      <c r="X1640" s="5"/>
      <c r="AA1640" s="6"/>
      <c r="AB1640" s="20"/>
      <c r="AC1640" s="11"/>
      <c r="AD1640" s="13"/>
      <c r="AE1640" s="13"/>
      <c r="AF1640" s="15"/>
      <c r="AG1640" s="20"/>
      <c r="AH1640" s="5"/>
      <c r="AK1640" s="6"/>
      <c r="AL1640" s="20"/>
      <c r="AM1640" s="11"/>
      <c r="AN1640" s="13"/>
      <c r="AO1640" s="13"/>
      <c r="AP1640" s="15"/>
      <c r="AR1640" s="5"/>
      <c r="AU1640" s="6"/>
      <c r="AW1640" s="11"/>
      <c r="AX1640" s="13"/>
      <c r="AY1640" s="13"/>
      <c r="AZ1640" s="15"/>
      <c r="BA1640" s="20"/>
      <c r="BB1640" s="5"/>
      <c r="BE1640" s="6"/>
      <c r="BG1640" s="11"/>
      <c r="BH1640" s="13"/>
      <c r="BI1640" s="13"/>
      <c r="BJ1640" s="15"/>
      <c r="BL1640" s="5"/>
      <c r="BO1640" s="6"/>
      <c r="BQ1640" s="11"/>
      <c r="BR1640" s="13"/>
      <c r="BS1640" s="13"/>
      <c r="BT1640" s="15"/>
      <c r="BU1640" s="20"/>
      <c r="BV1640" s="5"/>
      <c r="BY1640" s="6"/>
      <c r="CA1640" s="11"/>
      <c r="CB1640" s="13"/>
      <c r="CC1640" s="13"/>
      <c r="CD1640" s="15"/>
      <c r="CF1640" s="5"/>
      <c r="CI1640" s="6"/>
      <c r="CK1640" s="11"/>
      <c r="CL1640" s="13"/>
      <c r="CM1640" s="13"/>
      <c r="CN1640" s="15"/>
      <c r="CP1640" s="5"/>
      <c r="CS1640" s="6"/>
      <c r="CW1640" s="52"/>
    </row>
    <row r="1641" spans="1:101" ht="18" customHeight="1" thickBot="1">
      <c r="D1641" s="11" t="s">
        <v>6</v>
      </c>
      <c r="E1641" s="13"/>
      <c r="F1641" s="13" t="s">
        <v>7</v>
      </c>
      <c r="G1641" s="15"/>
      <c r="H1641" s="10"/>
      <c r="I1641" s="11" t="s">
        <v>8</v>
      </c>
      <c r="J1641" s="13"/>
      <c r="K1641" s="13" t="s">
        <v>9</v>
      </c>
      <c r="L1641" s="15"/>
      <c r="N1641" s="251" t="s">
        <v>26</v>
      </c>
      <c r="O1641" s="252"/>
      <c r="P1641" s="253" t="s">
        <v>27</v>
      </c>
      <c r="Q1641" s="254"/>
      <c r="S1641" s="11" t="s">
        <v>13</v>
      </c>
      <c r="T1641" s="13"/>
      <c r="U1641" s="13" t="s">
        <v>14</v>
      </c>
      <c r="V1641" s="15"/>
      <c r="W1641" s="20"/>
      <c r="X1641" s="251" t="s">
        <v>26</v>
      </c>
      <c r="Y1641" s="252"/>
      <c r="Z1641" s="253" t="s">
        <v>27</v>
      </c>
      <c r="AA1641" s="254"/>
      <c r="AB1641" s="20"/>
      <c r="AC1641" s="11" t="s">
        <v>8</v>
      </c>
      <c r="AD1641" s="13"/>
      <c r="AE1641" s="13" t="s">
        <v>9</v>
      </c>
      <c r="AF1641" s="15"/>
      <c r="AG1641" s="20"/>
      <c r="AH1641" s="251" t="s">
        <v>26</v>
      </c>
      <c r="AI1641" s="252"/>
      <c r="AJ1641" s="253" t="s">
        <v>27</v>
      </c>
      <c r="AK1641" s="254"/>
      <c r="AL1641" s="20"/>
      <c r="AM1641" s="11" t="s">
        <v>13</v>
      </c>
      <c r="AN1641" s="13"/>
      <c r="AO1641" s="13" t="s">
        <v>14</v>
      </c>
      <c r="AP1641" s="15"/>
      <c r="AR1641" s="251" t="s">
        <v>26</v>
      </c>
      <c r="AS1641" s="252"/>
      <c r="AT1641" s="253" t="s">
        <v>27</v>
      </c>
      <c r="AU1641" s="254"/>
      <c r="AV1641" s="36"/>
      <c r="AW1641" s="11" t="s">
        <v>8</v>
      </c>
      <c r="AX1641" s="13"/>
      <c r="AY1641" s="13" t="s">
        <v>9</v>
      </c>
      <c r="AZ1641" s="15"/>
      <c r="BA1641" s="20"/>
      <c r="BB1641" s="251" t="s">
        <v>26</v>
      </c>
      <c r="BC1641" s="252"/>
      <c r="BD1641" s="253" t="s">
        <v>27</v>
      </c>
      <c r="BE1641" s="254"/>
      <c r="BF1641" s="36"/>
      <c r="BG1641" s="11" t="s">
        <v>13</v>
      </c>
      <c r="BH1641" s="13"/>
      <c r="BI1641" s="13" t="s">
        <v>14</v>
      </c>
      <c r="BJ1641" s="15"/>
      <c r="BK1641" s="36"/>
      <c r="BL1641" s="251" t="s">
        <v>26</v>
      </c>
      <c r="BM1641" s="252"/>
      <c r="BN1641" s="253" t="s">
        <v>27</v>
      </c>
      <c r="BO1641" s="254"/>
      <c r="BP1641" s="36"/>
      <c r="BQ1641" s="11" t="s">
        <v>8</v>
      </c>
      <c r="BR1641" s="13"/>
      <c r="BS1641" s="13" t="s">
        <v>9</v>
      </c>
      <c r="BT1641" s="15"/>
      <c r="BU1641" s="20"/>
      <c r="BV1641" s="251" t="s">
        <v>26</v>
      </c>
      <c r="BW1641" s="252"/>
      <c r="BX1641" s="253" t="s">
        <v>27</v>
      </c>
      <c r="BY1641" s="254"/>
      <c r="BZ1641" s="36"/>
      <c r="CA1641" s="11" t="s">
        <v>13</v>
      </c>
      <c r="CB1641" s="13"/>
      <c r="CC1641" s="13" t="s">
        <v>14</v>
      </c>
      <c r="CD1641" s="15"/>
      <c r="CE1641" s="36"/>
      <c r="CF1641" s="251" t="s">
        <v>26</v>
      </c>
      <c r="CG1641" s="252"/>
      <c r="CH1641" s="253" t="s">
        <v>27</v>
      </c>
      <c r="CI1641" s="254"/>
      <c r="CK1641" s="11" t="s">
        <v>28</v>
      </c>
      <c r="CL1641" s="13"/>
      <c r="CM1641" s="13" t="s">
        <v>29</v>
      </c>
      <c r="CN1641" s="15"/>
      <c r="CP1641" s="251" t="s">
        <v>26</v>
      </c>
      <c r="CQ1641" s="252"/>
      <c r="CR1641" s="253" t="s">
        <v>27</v>
      </c>
      <c r="CS1641" s="254"/>
      <c r="CU1641" s="38" t="s">
        <v>37</v>
      </c>
      <c r="CW1641" s="53" t="s">
        <v>45</v>
      </c>
    </row>
    <row r="1642" spans="1:101" ht="18" customHeight="1" thickTop="1" thickBot="1">
      <c r="D1642" s="16">
        <v>0</v>
      </c>
      <c r="E1642" s="17">
        <v>0</v>
      </c>
      <c r="F1642" s="18">
        <v>1</v>
      </c>
      <c r="G1642" s="19">
        <v>0</v>
      </c>
      <c r="H1642" s="10"/>
      <c r="I1642" s="16">
        <v>0</v>
      </c>
      <c r="J1642" s="17">
        <f t="shared" ref="J1642" si="17401">-1/($J$4*$B1639)</f>
        <v>-0.63007525618859916</v>
      </c>
      <c r="K1642" s="18">
        <v>1</v>
      </c>
      <c r="L1642" s="19">
        <v>0</v>
      </c>
      <c r="N1642" s="1">
        <f t="shared" ref="N1642" si="17402">D1642*I1639+F1642*I1642-E1642*J1639-G1642*J1642</f>
        <v>0</v>
      </c>
      <c r="O1642" s="4">
        <f t="shared" ref="O1642" si="17403">(D1642*J1639+E1642*I1639+F1642*J1642+G1642*I1642)</f>
        <v>-0.63007525618859916</v>
      </c>
      <c r="P1642" s="2">
        <f t="shared" ref="P1642" si="17404">D1642*K1639+F1642*K1642-E1642*L1639-G1642*L1642</f>
        <v>1</v>
      </c>
      <c r="Q1642" s="3">
        <f t="shared" ref="Q1642" si="17405">(D1642*L1639+E1642*K1639+F1642*L1642+G1642*K1642)</f>
        <v>0</v>
      </c>
      <c r="S1642" s="16">
        <v>0</v>
      </c>
      <c r="T1642" s="17">
        <v>0</v>
      </c>
      <c r="U1642" s="18">
        <v>1</v>
      </c>
      <c r="V1642" s="19">
        <v>0</v>
      </c>
      <c r="W1642" s="20"/>
      <c r="X1642" s="1">
        <f t="shared" ref="X1642" si="17406">N1642*S1639+P1642*S1642-O1642*T1639-Q1642*T1642</f>
        <v>0</v>
      </c>
      <c r="Y1642" s="4">
        <f t="shared" ref="Y1642" si="17407">(N1642*T1639+O1642*S1639+P1642*T1642+Q1642*S1642)</f>
        <v>-0.63007525618859916</v>
      </c>
      <c r="Z1642" s="2">
        <f t="shared" ref="Z1642" si="17408">N1642*U1639+P1642*U1642-O1642*V1639-Q1642*V1642</f>
        <v>0.4548692048368963</v>
      </c>
      <c r="AA1642" s="3">
        <f t="shared" ref="AA1642" si="17409">(N1642*V1639+O1642*U1639+P1642*V1642+Q1642*U1642)</f>
        <v>0</v>
      </c>
      <c r="AB1642" s="20"/>
      <c r="AC1642" s="16">
        <v>0</v>
      </c>
      <c r="AD1642" s="17">
        <f t="shared" ref="AD1642" si="17410">-1/($AD$4*$B1639)</f>
        <v>-0.71983046552875862</v>
      </c>
      <c r="AE1642" s="18">
        <v>1</v>
      </c>
      <c r="AF1642" s="19">
        <v>0</v>
      </c>
      <c r="AG1642" s="20"/>
      <c r="AH1642" s="1">
        <f t="shared" ref="AH1642" si="17411">X1642*AC1639+Z1642*AC1642-Y1642*AD1639-AA1642*AD1642</f>
        <v>0</v>
      </c>
      <c r="AI1642" s="4">
        <f t="shared" ref="AI1642" si="17412">(X1642*AD1639+Y1642*AC1639+Z1642*AD1642+AA1642*AC1642)</f>
        <v>-0.95750396766103851</v>
      </c>
      <c r="AJ1642" s="2">
        <f t="shared" ref="AJ1642" si="17413">X1642*AE1639+Z1642*AE1642-Y1642*AF1639-AA1642*AF1642</f>
        <v>0.4548692048368963</v>
      </c>
      <c r="AK1642" s="3">
        <f t="shared" ref="AK1642" si="17414">(X1642*AF1639+Y1642*AE1639+Z1642*AF1642+AA1642*AE1642)</f>
        <v>0</v>
      </c>
      <c r="AL1642" s="20"/>
      <c r="AM1642" s="16">
        <v>0</v>
      </c>
      <c r="AN1642" s="17">
        <v>0</v>
      </c>
      <c r="AO1642" s="18">
        <v>1</v>
      </c>
      <c r="AP1642" s="19">
        <v>0</v>
      </c>
      <c r="AR1642" s="1">
        <f t="shared" ref="AR1642" si="17415">AH1642*AM1639+AJ1642*AM1642-AI1642*AN1639-AK1642*AN1642</f>
        <v>0</v>
      </c>
      <c r="AS1642" s="4">
        <f t="shared" ref="AS1642" si="17416">(AH1642*AN1639+AI1642*AM1639+AJ1642*AN1642+AK1642*AM1642)</f>
        <v>-0.95750396766103851</v>
      </c>
      <c r="AT1642" s="2">
        <f t="shared" ref="AT1642" si="17417">AH1642*AO1639+AJ1642*AO1642-AI1642*AP1639-AK1642*AP1642</f>
        <v>-0.40603448193845382</v>
      </c>
      <c r="AU1642" s="3">
        <f t="shared" ref="AU1642" si="17418">(AH1642*AP1639+AI1642*AO1639+AJ1642*AP1642+AK1642*AO1642)</f>
        <v>0</v>
      </c>
      <c r="AV1642" s="20"/>
      <c r="AW1642" s="16">
        <v>0</v>
      </c>
      <c r="AX1642" s="17">
        <f t="shared" ref="AX1642" si="17419">-1/($AX$4*$B1639)</f>
        <v>-0.71983046552875862</v>
      </c>
      <c r="AY1642" s="18">
        <v>1</v>
      </c>
      <c r="AZ1642" s="19">
        <v>0</v>
      </c>
      <c r="BA1642" s="20"/>
      <c r="BB1642" s="1">
        <f t="shared" ref="BB1642" si="17420">AR1642*AW1639+AT1642*AW1642-AS1642*AX1639-AU1642*AX1642</f>
        <v>0</v>
      </c>
      <c r="BC1642" s="4">
        <f t="shared" ref="BC1642" si="17421">(AR1642*AX1639+AS1642*AW1639+AT1642*AX1642+AU1642*AW1642)</f>
        <v>-0.66522797750655305</v>
      </c>
      <c r="BD1642" s="2">
        <f t="shared" ref="BD1642" si="17422">AR1642*AY1639+AT1642*AY1642-AS1642*AZ1639-AU1642*AZ1642</f>
        <v>-0.40603448193845382</v>
      </c>
      <c r="BE1642" s="3">
        <f t="shared" ref="BE1642" si="17423">(AR1642*AZ1639+AS1642*AY1639+AT1642*AZ1642+AU1642*AY1642)</f>
        <v>0</v>
      </c>
      <c r="BF1642" s="20"/>
      <c r="BG1642" s="16">
        <v>0</v>
      </c>
      <c r="BH1642" s="17">
        <v>0</v>
      </c>
      <c r="BI1642" s="18">
        <v>1</v>
      </c>
      <c r="BJ1642" s="19">
        <v>0</v>
      </c>
      <c r="BK1642" s="20"/>
      <c r="BL1642" s="1">
        <f t="shared" ref="BL1642" si="17424">BB1642*BG1639+BD1642*BG1642-BC1642*BH1639-BE1642*BH1642</f>
        <v>0</v>
      </c>
      <c r="BM1642" s="4">
        <f t="shared" ref="BM1642" si="17425">(BB1642*BH1639+BC1642*BG1639+BD1642*BH1642+BE1642*BG1642)</f>
        <v>-0.66522797750655305</v>
      </c>
      <c r="BN1642" s="2">
        <f t="shared" ref="BN1642" si="17426">BB1642*BI1639+BD1642*BI1642-BC1642*BJ1639-BE1642*BJ1642</f>
        <v>-0.98157883601533147</v>
      </c>
      <c r="BO1642" s="3">
        <f t="shared" ref="BO1642" si="17427">(BB1642*BJ1639+BC1642*BI1639+BD1642*BJ1642+BE1642*BI1642)</f>
        <v>0</v>
      </c>
      <c r="BP1642" s="20"/>
      <c r="BQ1642" s="16">
        <v>0</v>
      </c>
      <c r="BR1642" s="17">
        <f t="shared" ref="BR1642" si="17428">-1/($BR$4*$B1639)</f>
        <v>-0.63007525618859916</v>
      </c>
      <c r="BS1642" s="18">
        <v>1</v>
      </c>
      <c r="BT1642" s="19">
        <v>0</v>
      </c>
      <c r="BU1642" s="20"/>
      <c r="BV1642" s="1">
        <f t="shared" ref="BV1642" si="17429">BL1642*BQ1639+BN1642*BQ1642-BM1642*BR1639-BO1642*BR1642</f>
        <v>0</v>
      </c>
      <c r="BW1642" s="4">
        <f t="shared" ref="BW1642" si="17430">(BL1642*BR1639+BM1642*BQ1639+BN1642*BR1642+BO1642*BQ1642)</f>
        <v>-4.6759440934886154E-2</v>
      </c>
      <c r="BX1642" s="2">
        <f t="shared" ref="BX1642" si="17431">BL1642*BS1639+BN1642*BS1642-BM1642*BT1639-BO1642*BT1642</f>
        <v>-0.98157883601533147</v>
      </c>
      <c r="BY1642" s="3">
        <f t="shared" ref="BY1642" si="17432">(BL1642*BT1639+BM1642*BS1639+BN1642*BT1642+BO1642*BS1642)</f>
        <v>0</v>
      </c>
      <c r="BZ1642" s="20"/>
      <c r="CA1642" s="16">
        <v>0</v>
      </c>
      <c r="CB1642" s="17">
        <v>0</v>
      </c>
      <c r="CC1642" s="18">
        <v>1</v>
      </c>
      <c r="CD1642" s="19">
        <v>0</v>
      </c>
      <c r="CE1642" s="20"/>
      <c r="CF1642" s="1">
        <f t="shared" ref="CF1642" si="17433">BV1642*CA1639+BX1642*CA1642-BW1642*CB1639-BY1642*CB1642</f>
        <v>0</v>
      </c>
      <c r="CG1642" s="4">
        <f t="shared" ref="CG1642" si="17434">(BV1642*CB1639+BW1642*CA1639+BX1642*CB1642+BY1642*CA1642)</f>
        <v>-4.6759440934886154E-2</v>
      </c>
      <c r="CH1642" s="2">
        <f t="shared" ref="CH1642" si="17435">BV1642*CC1639+BX1642*CC1642-BW1642*CD1639-BY1642*CD1642</f>
        <v>-1.0027522065767884</v>
      </c>
      <c r="CI1642" s="3">
        <f t="shared" ref="CI1642" si="17436">(BV1642*CD1639+BW1642*CC1639+BX1642*CD1642+BY1642*CC1642)</f>
        <v>0</v>
      </c>
      <c r="CK1642" s="16">
        <f t="shared" ref="CK1642" si="17437">1/$CL$4</f>
        <v>1</v>
      </c>
      <c r="CL1642" s="17">
        <v>0</v>
      </c>
      <c r="CM1642" s="18">
        <v>1</v>
      </c>
      <c r="CN1642" s="19">
        <v>0</v>
      </c>
      <c r="CP1642" s="1">
        <f t="shared" ref="CP1642" si="17438">CF1642*CK1639+CH1642*CK1642-CG1642*CL1639-CI1642*CL1642</f>
        <v>-1.0027522065767884</v>
      </c>
      <c r="CQ1642" s="4">
        <f t="shared" ref="CQ1642" si="17439">(CF1642*CL1639+CG1642*CK1639+CH1642*CL1642+CI1642*CK1642)</f>
        <v>-4.6759440934886154E-2</v>
      </c>
      <c r="CR1642" s="2">
        <f t="shared" ref="CR1642" si="17440">CF1642*CM1639+CH1642*CM1642-CG1642*CN1639-CI1642*CN1642</f>
        <v>-1.0027522065767884</v>
      </c>
      <c r="CS1642" s="3">
        <f t="shared" ref="CS1642" si="17441">(CF1642*CN1639+CG1642*CM1639+CH1642*CN1642+CI1642*CM1642)</f>
        <v>0</v>
      </c>
      <c r="CU1642" s="39">
        <f t="shared" ref="CU1642" si="17442">(180/PI())*ATAN(-1*(CQ1639/CP1639))</f>
        <v>6.7046985051437202</v>
      </c>
      <c r="CW1642" s="54">
        <f t="shared" ref="CW1642" si="17443">20*LOG(((1-(10^(CU1639/20)^2)*(1-((1-CW1639)/(1+CW1639))^2))^0.5))</f>
        <v>-21.71392737563761</v>
      </c>
    </row>
    <row r="1643" spans="1:101" ht="18" customHeight="1">
      <c r="E1643" s="20"/>
      <c r="F1643" s="20"/>
      <c r="G1643" s="20"/>
      <c r="H1643" s="20"/>
      <c r="I1643" s="20"/>
      <c r="J1643" s="20"/>
      <c r="K1643" s="20"/>
      <c r="L1643" s="20"/>
      <c r="M1643" s="20"/>
      <c r="N1643" s="20"/>
      <c r="O1643" s="20"/>
      <c r="P1643" s="20"/>
      <c r="Q1643" s="20"/>
      <c r="R1643" s="20"/>
      <c r="S1643" s="20"/>
      <c r="T1643" s="20"/>
      <c r="U1643" s="20"/>
      <c r="V1643" s="20"/>
      <c r="W1643" s="20"/>
      <c r="X1643" s="20"/>
      <c r="Y1643" s="20"/>
      <c r="Z1643" s="20"/>
      <c r="AA1643" s="20"/>
      <c r="AB1643" s="30"/>
      <c r="AC1643" s="20"/>
      <c r="AD1643" s="20"/>
      <c r="AE1643" s="20"/>
      <c r="AF1643" s="20"/>
      <c r="AG1643" s="20"/>
      <c r="AH1643" s="20"/>
      <c r="AI1643" s="20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  <c r="BA1643" s="20"/>
      <c r="BB1643" s="20"/>
      <c r="BC1643" s="20"/>
      <c r="BD1643" s="20"/>
      <c r="BE1643" s="20"/>
      <c r="BF1643" s="20"/>
      <c r="BG1643" s="20"/>
      <c r="BH1643" s="20"/>
      <c r="BI1643" s="20"/>
      <c r="BJ1643" s="20"/>
      <c r="BK1643" s="20"/>
      <c r="BL1643" s="20"/>
      <c r="BM1643" s="20"/>
      <c r="BN1643" s="20"/>
      <c r="BO1643" s="20"/>
      <c r="BP1643" s="20"/>
      <c r="BQ1643" s="20"/>
      <c r="BR1643" s="20"/>
      <c r="BS1643" s="20"/>
      <c r="BT1643" s="20"/>
      <c r="BU1643" s="20"/>
      <c r="BV1643" s="20"/>
      <c r="BW1643" s="20"/>
      <c r="BX1643" s="20"/>
      <c r="BY1643" s="20"/>
      <c r="BZ1643" s="20"/>
      <c r="CA1643" s="20"/>
      <c r="CB1643" s="20"/>
      <c r="CC1643" s="20"/>
      <c r="CD1643" s="20"/>
      <c r="CE1643" s="20"/>
      <c r="CF1643" s="20"/>
      <c r="CG1643" s="20"/>
      <c r="CH1643" s="20"/>
      <c r="CI1643" s="20"/>
      <c r="CJ1643" s="20"/>
      <c r="CK1643" s="20"/>
      <c r="CL1643" s="20"/>
    </row>
    <row r="1644" spans="1:101" ht="18" customHeight="1"/>
    <row r="1645" spans="1:101" ht="18" customHeight="1" thickBot="1">
      <c r="A1645" s="23"/>
      <c r="B1645" s="23"/>
      <c r="C1645" s="23"/>
      <c r="D1645" s="20" t="s">
        <v>15</v>
      </c>
      <c r="E1645" s="20"/>
      <c r="F1645" s="20"/>
      <c r="G1645" s="20"/>
      <c r="H1645" s="20"/>
      <c r="I1645" s="20" t="s">
        <v>16</v>
      </c>
      <c r="J1645" s="20"/>
      <c r="K1645" s="20"/>
      <c r="L1645" s="20"/>
      <c r="M1645" s="23"/>
      <c r="N1645" s="23"/>
      <c r="O1645" s="24" t="s">
        <v>17</v>
      </c>
      <c r="P1645" s="23"/>
      <c r="Q1645" s="23"/>
      <c r="R1645" s="23"/>
      <c r="S1645" s="20"/>
      <c r="T1645" s="20" t="s">
        <v>18</v>
      </c>
      <c r="U1645" s="23"/>
      <c r="V1645" s="23"/>
      <c r="W1645" s="23"/>
      <c r="X1645" s="23"/>
      <c r="Y1645" s="24" t="s">
        <v>19</v>
      </c>
      <c r="Z1645" s="23"/>
      <c r="AA1645" s="23"/>
      <c r="AB1645" s="23"/>
      <c r="AC1645" s="24" t="s">
        <v>20</v>
      </c>
      <c r="AD1645" s="20"/>
      <c r="AE1645" s="20"/>
      <c r="AF1645" s="20"/>
      <c r="AG1645" s="20"/>
      <c r="AH1645" s="23"/>
      <c r="AI1645" s="24" t="s">
        <v>21</v>
      </c>
      <c r="AJ1645" s="23"/>
      <c r="AK1645" s="23"/>
      <c r="AL1645" s="20"/>
      <c r="AM1645" s="24" t="s">
        <v>31</v>
      </c>
      <c r="AN1645" s="20"/>
      <c r="AO1645" s="23"/>
      <c r="AP1645" s="23"/>
      <c r="AQ1645" s="23"/>
      <c r="AR1645" s="23"/>
      <c r="AS1645" s="24" t="s">
        <v>91</v>
      </c>
      <c r="AT1645" s="23"/>
      <c r="AU1645" s="23"/>
      <c r="AV1645" s="23"/>
      <c r="AW1645" s="24" t="s">
        <v>32</v>
      </c>
      <c r="AX1645" s="20"/>
      <c r="AY1645" s="20"/>
      <c r="AZ1645" s="20"/>
      <c r="BA1645" s="20"/>
      <c r="BB1645" s="23"/>
      <c r="BC1645" s="24" t="s">
        <v>22</v>
      </c>
      <c r="BD1645" s="23"/>
      <c r="BE1645" s="23"/>
      <c r="BF1645" s="23"/>
      <c r="BG1645" s="24" t="s">
        <v>33</v>
      </c>
      <c r="BH1645" s="20"/>
      <c r="BI1645" s="23"/>
      <c r="BJ1645" s="23"/>
      <c r="BK1645" s="23"/>
      <c r="BL1645" s="23"/>
      <c r="BM1645" s="24" t="s">
        <v>34</v>
      </c>
      <c r="BN1645" s="23"/>
      <c r="BO1645" s="23"/>
      <c r="BP1645" s="23"/>
      <c r="BQ1645" s="24" t="s">
        <v>89</v>
      </c>
      <c r="BR1645" s="20"/>
      <c r="BS1645" s="20"/>
      <c r="BT1645" s="20"/>
      <c r="BU1645" s="20"/>
      <c r="BV1645" s="23"/>
      <c r="BW1645" s="24" t="s">
        <v>35</v>
      </c>
      <c r="BX1645" s="23"/>
      <c r="BY1645" s="23"/>
      <c r="BZ1645" s="23"/>
      <c r="CA1645" s="24" t="s">
        <v>90</v>
      </c>
      <c r="CB1645" s="20"/>
      <c r="CC1645" s="23"/>
      <c r="CD1645" s="23"/>
      <c r="CE1645" s="23"/>
      <c r="CF1645" s="23"/>
      <c r="CG1645" s="24" t="s">
        <v>92</v>
      </c>
      <c r="CH1645" s="23"/>
      <c r="CI1645" s="23"/>
      <c r="CJ1645" s="23"/>
      <c r="CK1645" s="24" t="s">
        <v>36</v>
      </c>
      <c r="CL1645" s="24"/>
      <c r="CM1645" s="23"/>
      <c r="CN1645" s="23"/>
      <c r="CO1645" s="23"/>
      <c r="CP1645" s="23"/>
      <c r="CQ1645" s="24" t="s">
        <v>93</v>
      </c>
      <c r="CR1645" s="23"/>
      <c r="CS1645" s="23"/>
    </row>
    <row r="1646" spans="1:101" ht="18" customHeight="1" thickBot="1">
      <c r="A1646" s="23"/>
      <c r="B1646" s="33"/>
      <c r="C1646" s="23"/>
      <c r="D1646" s="7" t="s">
        <v>2</v>
      </c>
      <c r="E1646" s="8"/>
      <c r="F1646" s="8" t="s">
        <v>3</v>
      </c>
      <c r="G1646" s="9"/>
      <c r="H1646" s="10"/>
      <c r="I1646" s="7" t="s">
        <v>4</v>
      </c>
      <c r="J1646" s="8"/>
      <c r="K1646" s="8" t="s">
        <v>5</v>
      </c>
      <c r="L1646" s="9"/>
      <c r="M1646" s="23"/>
      <c r="N1646" s="251" t="s">
        <v>79</v>
      </c>
      <c r="O1646" s="252"/>
      <c r="P1646" s="253" t="s">
        <v>80</v>
      </c>
      <c r="Q1646" s="254"/>
      <c r="R1646" s="23"/>
      <c r="S1646" s="7" t="s">
        <v>11</v>
      </c>
      <c r="T1646" s="8"/>
      <c r="U1646" s="8" t="s">
        <v>12</v>
      </c>
      <c r="V1646" s="9"/>
      <c r="W1646" s="20"/>
      <c r="X1646" s="251" t="s">
        <v>79</v>
      </c>
      <c r="Y1646" s="252"/>
      <c r="Z1646" s="253" t="s">
        <v>80</v>
      </c>
      <c r="AA1646" s="254"/>
      <c r="AB1646" s="20"/>
      <c r="AC1646" s="7" t="s">
        <v>4</v>
      </c>
      <c r="AD1646" s="8"/>
      <c r="AE1646" s="8" t="s">
        <v>5</v>
      </c>
      <c r="AF1646" s="9"/>
      <c r="AG1646" s="20"/>
      <c r="AH1646" s="251" t="s">
        <v>0</v>
      </c>
      <c r="AI1646" s="252"/>
      <c r="AJ1646" s="253" t="s">
        <v>1</v>
      </c>
      <c r="AK1646" s="254"/>
      <c r="AL1646" s="20"/>
      <c r="AM1646" s="7" t="s">
        <v>11</v>
      </c>
      <c r="AN1646" s="8"/>
      <c r="AO1646" s="8" t="s">
        <v>12</v>
      </c>
      <c r="AP1646" s="9"/>
      <c r="AQ1646" s="23"/>
      <c r="AR1646" s="251" t="s">
        <v>0</v>
      </c>
      <c r="AS1646" s="252"/>
      <c r="AT1646" s="253" t="s">
        <v>1</v>
      </c>
      <c r="AU1646" s="254"/>
      <c r="AV1646" s="36"/>
      <c r="AW1646" s="7" t="s">
        <v>4</v>
      </c>
      <c r="AX1646" s="8"/>
      <c r="AY1646" s="8" t="s">
        <v>5</v>
      </c>
      <c r="AZ1646" s="9"/>
      <c r="BA1646" s="20"/>
      <c r="BB1646" s="251" t="s">
        <v>0</v>
      </c>
      <c r="BC1646" s="252"/>
      <c r="BD1646" s="253" t="s">
        <v>1</v>
      </c>
      <c r="BE1646" s="254"/>
      <c r="BF1646" s="36"/>
      <c r="BG1646" s="7" t="s">
        <v>11</v>
      </c>
      <c r="BH1646" s="8"/>
      <c r="BI1646" s="8" t="s">
        <v>12</v>
      </c>
      <c r="BJ1646" s="9"/>
      <c r="BK1646" s="36"/>
      <c r="BL1646" s="251" t="s">
        <v>0</v>
      </c>
      <c r="BM1646" s="252"/>
      <c r="BN1646" s="253" t="s">
        <v>1</v>
      </c>
      <c r="BO1646" s="254"/>
      <c r="BP1646" s="36"/>
      <c r="BQ1646" s="7" t="s">
        <v>4</v>
      </c>
      <c r="BR1646" s="8"/>
      <c r="BS1646" s="8" t="s">
        <v>5</v>
      </c>
      <c r="BT1646" s="9"/>
      <c r="BU1646" s="20"/>
      <c r="BV1646" s="251" t="s">
        <v>0</v>
      </c>
      <c r="BW1646" s="252"/>
      <c r="BX1646" s="253" t="s">
        <v>1</v>
      </c>
      <c r="BY1646" s="254"/>
      <c r="BZ1646" s="36"/>
      <c r="CA1646" s="7" t="s">
        <v>11</v>
      </c>
      <c r="CB1646" s="8"/>
      <c r="CC1646" s="8" t="s">
        <v>12</v>
      </c>
      <c r="CD1646" s="9"/>
      <c r="CE1646" s="36"/>
      <c r="CF1646" s="251" t="s">
        <v>0</v>
      </c>
      <c r="CG1646" s="252"/>
      <c r="CH1646" s="253" t="s">
        <v>1</v>
      </c>
      <c r="CI1646" s="254"/>
      <c r="CJ1646" s="23"/>
      <c r="CK1646" s="7" t="s">
        <v>23</v>
      </c>
      <c r="CL1646" s="8"/>
      <c r="CM1646" s="8" t="s">
        <v>24</v>
      </c>
      <c r="CN1646" s="9"/>
      <c r="CO1646" s="23"/>
      <c r="CP1646" s="251" t="s">
        <v>0</v>
      </c>
      <c r="CQ1646" s="252"/>
      <c r="CR1646" s="253" t="s">
        <v>1</v>
      </c>
      <c r="CS1646" s="254"/>
      <c r="CU1646" s="26" t="s">
        <v>25</v>
      </c>
      <c r="CW1646" s="50" t="s">
        <v>44</v>
      </c>
    </row>
    <row r="1647" spans="1:101" ht="18" customHeight="1" thickTop="1" thickBot="1">
      <c r="B1647" s="34">
        <v>2.34</v>
      </c>
      <c r="D1647" s="11">
        <v>1</v>
      </c>
      <c r="E1647" s="12">
        <v>0</v>
      </c>
      <c r="F1647" s="13">
        <v>0</v>
      </c>
      <c r="G1647" s="40">
        <f t="shared" ref="G1647" si="17444">-1/($E$4*$B1647)</f>
        <v>-0.44894466577416475</v>
      </c>
      <c r="H1647" s="10"/>
      <c r="I1647" s="11">
        <v>1</v>
      </c>
      <c r="J1647" s="12">
        <v>0</v>
      </c>
      <c r="K1647" s="13">
        <v>0</v>
      </c>
      <c r="L1647" s="14">
        <v>0</v>
      </c>
      <c r="N1647" s="1">
        <f t="shared" ref="N1647" si="17445">D1647*I1647+F1647*I1650-E1647*J1647-G1647*J1650</f>
        <v>0.71954875782007877</v>
      </c>
      <c r="O1647" s="4">
        <f t="shared" ref="O1647" si="17446">(D1647*J1647+E1647*I1647+F1647*J1650+G1647*I1650)</f>
        <v>0</v>
      </c>
      <c r="P1647" s="2">
        <f t="shared" ref="P1647" si="17447">D1647*K1647+F1647*K1650-E1647*L1647-G1647*L1650</f>
        <v>0</v>
      </c>
      <c r="Q1647" s="3">
        <f t="shared" ref="Q1647" si="17448">(D1647*L1647+E1647*K1647+F1647*L1650+G1647*K1650)</f>
        <v>-0.44894466577416475</v>
      </c>
      <c r="S1647" s="11">
        <v>1</v>
      </c>
      <c r="T1647" s="12">
        <v>0</v>
      </c>
      <c r="U1647" s="13">
        <v>0</v>
      </c>
      <c r="V1647" s="40">
        <f t="shared" ref="V1647" si="17449">-1/($T$4*$B1647)</f>
        <v>-0.85778889472185349</v>
      </c>
      <c r="W1647" s="20"/>
      <c r="X1647" s="1">
        <f t="shared" ref="X1647" si="17450">N1647*S1647+P1647*S1650-O1647*T1647-Q1647*T1650</f>
        <v>0.71954875782007877</v>
      </c>
      <c r="Y1647" s="4">
        <f t="shared" ref="Y1647" si="17451">(N1647*T1647+O1647*S1647+P1647*T1650+Q1647*S1650)</f>
        <v>0</v>
      </c>
      <c r="Z1647" s="2">
        <f t="shared" ref="Z1647" si="17452">N1647*U1647+P1647*U1650-O1647*V1647-Q1647*V1650</f>
        <v>0</v>
      </c>
      <c r="AA1647" s="3">
        <f t="shared" ref="AA1647" si="17453">(N1647*V1647+O1647*U1647+P1647*V1650+Q1647*U1650)</f>
        <v>-1.0661655994431327</v>
      </c>
      <c r="AB1647" s="20"/>
      <c r="AC1647" s="11">
        <v>1</v>
      </c>
      <c r="AD1647" s="12">
        <v>0</v>
      </c>
      <c r="AE1647" s="13">
        <v>0</v>
      </c>
      <c r="AF1647" s="14">
        <v>0</v>
      </c>
      <c r="AG1647" s="20"/>
      <c r="AH1647" s="1">
        <f t="shared" ref="AH1647" si="17454">X1647*AC1647+Z1647*AC1650-Y1647*AD1647-AA1647*AD1650</f>
        <v>-4.1350247771683613E-2</v>
      </c>
      <c r="AI1647" s="4">
        <f t="shared" ref="AI1647" si="17455">(X1647*AD1647+Y1647*AC1647+Z1647*AD1650+AA1647*AC1650)</f>
        <v>0</v>
      </c>
      <c r="AJ1647" s="2">
        <f t="shared" ref="AJ1647" si="17456">X1647*AE1647+Z1647*AE1650-Y1647*AF1647-AA1647*AF1650</f>
        <v>0</v>
      </c>
      <c r="AK1647" s="3">
        <f t="shared" ref="AK1647" si="17457">(X1647*AF1647+Y1647*AE1647+Z1647*AF1650+AA1647*AE1650)</f>
        <v>-1.0661655994431327</v>
      </c>
      <c r="AL1647" s="20"/>
      <c r="AM1647" s="11">
        <v>1</v>
      </c>
      <c r="AN1647" s="12">
        <v>0</v>
      </c>
      <c r="AO1647" s="13">
        <v>0</v>
      </c>
      <c r="AP1647" s="40">
        <f t="shared" ref="AP1647" si="17458">-1/($AN$4*$B1647)</f>
        <v>-0.89142767490702413</v>
      </c>
      <c r="AR1647" s="1">
        <f t="shared" ref="AR1647" si="17459">AH1647*AM1647+AJ1647*AM1650-AI1647*AN1647-AK1647*AN1650</f>
        <v>-4.1350247771683613E-2</v>
      </c>
      <c r="AS1647" s="4">
        <f t="shared" ref="AS1647" si="17460">(AH1647*AN1647+AI1647*AM1647+AJ1647*AN1650+AK1647*AM1650)</f>
        <v>0</v>
      </c>
      <c r="AT1647" s="2">
        <f t="shared" ref="AT1647" si="17461">AH1647*AO1647+AJ1647*AO1650-AI1647*AP1647-AK1647*AP1650</f>
        <v>0</v>
      </c>
      <c r="AU1647" s="3">
        <f t="shared" ref="AU1647" si="17462">(AH1647*AP1647+AI1647*AO1647+AJ1647*AP1650+AK1647*AO1650)</f>
        <v>-1.0293048442151915</v>
      </c>
      <c r="AV1647" s="20"/>
      <c r="AW1647" s="11">
        <v>1</v>
      </c>
      <c r="AX1647" s="12">
        <v>0</v>
      </c>
      <c r="AY1647" s="13">
        <v>0</v>
      </c>
      <c r="AZ1647" s="14">
        <v>0</v>
      </c>
      <c r="BA1647" s="20"/>
      <c r="BB1647" s="1">
        <f t="shared" ref="BB1647" si="17463">AR1647*AW1647+AT1647*AW1650-AS1647*AX1647-AU1647*AX1650</f>
        <v>-0.77594254077306501</v>
      </c>
      <c r="BC1647" s="4">
        <f t="shared" ref="BC1647" si="17464">(AR1647*AX1647+AS1647*AW1647+AT1647*AX1650+AU1647*AW1650)</f>
        <v>0</v>
      </c>
      <c r="BD1647" s="2">
        <f t="shared" ref="BD1647" si="17465">AR1647*AY1647+AT1647*AY1650-AS1647*AZ1647-AU1647*AZ1650</f>
        <v>0</v>
      </c>
      <c r="BE1647" s="3">
        <f t="shared" ref="BE1647" si="17466">(AR1647*AZ1647+AS1647*AY1647+AT1647*AZ1650+AU1647*AY1650)</f>
        <v>-1.0293048442151915</v>
      </c>
      <c r="BF1647" s="20"/>
      <c r="BG1647" s="11">
        <v>1</v>
      </c>
      <c r="BH1647" s="12">
        <v>0</v>
      </c>
      <c r="BI1647" s="13">
        <v>0</v>
      </c>
      <c r="BJ1647" s="40">
        <f t="shared" ref="BJ1647" si="17467">-1/($BH$4*$B1647)</f>
        <v>-0.85778889472185349</v>
      </c>
      <c r="BK1647" s="20"/>
      <c r="BL1647" s="1">
        <f t="shared" ref="BL1647" si="17468">BB1647*BG1647+BD1647*BG1650-BC1647*BH1647-BE1647*BH1650</f>
        <v>-0.77594254077306501</v>
      </c>
      <c r="BM1647" s="4">
        <f t="shared" ref="BM1647" si="17469">(BB1647*BH1647+BC1647*BG1647+BD1647*BH1650+BE1647*BG1650)</f>
        <v>0</v>
      </c>
      <c r="BN1647" s="2">
        <f t="shared" ref="BN1647" si="17470">BB1647*BI1647+BD1647*BI1650-BC1647*BJ1647-BE1647*BJ1650</f>
        <v>0</v>
      </c>
      <c r="BO1647" s="3">
        <f t="shared" ref="BO1647" si="17471">(BB1647*BJ1647+BC1647*BI1647+BD1647*BJ1650+BE1647*BI1650)</f>
        <v>-0.36370994979779736</v>
      </c>
      <c r="BP1647" s="20"/>
      <c r="BQ1647" s="11">
        <v>1</v>
      </c>
      <c r="BR1647" s="12">
        <v>0</v>
      </c>
      <c r="BS1647" s="13">
        <v>0</v>
      </c>
      <c r="BT1647" s="14">
        <v>0</v>
      </c>
      <c r="BU1647" s="20"/>
      <c r="BV1647" s="1">
        <f t="shared" ref="BV1647" si="17472">BL1647*BQ1647+BN1647*BQ1650-BM1647*BR1647-BO1647*BR1650</f>
        <v>-1.0031485084352361</v>
      </c>
      <c r="BW1647" s="4">
        <f t="shared" ref="BW1647" si="17473">(BL1647*BR1647+BM1647*BQ1647+BN1647*BR1650+BO1647*BQ1650)</f>
        <v>0</v>
      </c>
      <c r="BX1647" s="2">
        <f t="shared" ref="BX1647" si="17474">BL1647*BS1647+BN1647*BS1650-BM1647*BT1647-BO1647*BT1650</f>
        <v>0</v>
      </c>
      <c r="BY1647" s="3">
        <f t="shared" ref="BY1647" si="17475">(BL1647*BT1647+BM1647*BS1647+BN1647*BT1650+BO1647*BS1650)</f>
        <v>-0.36370994979779736</v>
      </c>
      <c r="BZ1647" s="20"/>
      <c r="CA1647" s="11">
        <v>1</v>
      </c>
      <c r="CB1647" s="12">
        <v>0</v>
      </c>
      <c r="CC1647" s="13">
        <v>0</v>
      </c>
      <c r="CD1647" s="40">
        <f t="shared" ref="CD1647" si="17476">-1/($CB$4*$B1647)</f>
        <v>-0.44894466577416475</v>
      </c>
      <c r="CE1647" s="20"/>
      <c r="CF1647" s="1">
        <f t="shared" ref="CF1647" si="17477">BV1647*CA1647+BX1647*CA1650-BW1647*CB1647-BY1647*CB1650</f>
        <v>-1.0031485084352361</v>
      </c>
      <c r="CG1647" s="4">
        <f t="shared" ref="CG1647" si="17478">(BV1647*CB1647+BW1647*CA1647+BX1647*CB1650+BY1647*CA1650)</f>
        <v>0</v>
      </c>
      <c r="CH1647" s="2">
        <f t="shared" ref="CH1647" si="17479">BV1647*CC1647+BX1647*CC1650-BW1647*CD1647-BY1647*CD1650</f>
        <v>0</v>
      </c>
      <c r="CI1647" s="3">
        <f t="shared" ref="CI1647" si="17480">(BV1647*CD1647+BW1647*CC1647+BX1647*CD1650+BY1647*CC1650)</f>
        <v>8.664822204351158E-2</v>
      </c>
      <c r="CJ1647" s="28"/>
      <c r="CK1647" s="11">
        <v>1</v>
      </c>
      <c r="CL1647" s="12">
        <v>0</v>
      </c>
      <c r="CM1647" s="13">
        <v>0</v>
      </c>
      <c r="CN1647" s="14">
        <v>0</v>
      </c>
      <c r="CP1647" s="1">
        <f t="shared" ref="CP1647" si="17481">CF1647*CK1647+CH1647*CK1650-CG1647*CL1647-CI1647*CL1650</f>
        <v>-1.0031485084352361</v>
      </c>
      <c r="CQ1647" s="4">
        <f t="shared" ref="CQ1647" si="17482">(CF1647*CL1647+CG1647*CK1647+CH1647*CL1650+CI1647*CK1650)</f>
        <v>8.664822204351158E-2</v>
      </c>
      <c r="CR1647" s="2">
        <f t="shared" ref="CR1647" si="17483">CF1647*CM1647+CH1647*CM1650-CG1647*CN1647-CI1647*CN1650</f>
        <v>0</v>
      </c>
      <c r="CS1647" s="3">
        <f t="shared" ref="CS1647" si="17484">(CF1647*CN1647+CG1647*CM1647+CH1647*CN1650+CI1647*CM1650)</f>
        <v>8.664822204351158E-2</v>
      </c>
      <c r="CU1647" s="29">
        <f t="shared" ref="CU1647" si="17485">20*LOG(((1+$CL$4)/$CL$4)/((CP1647+CP1650)^2+(CQ1647+CQ1650)^2)^0.5)</f>
        <v>-2.7511906056784979E-2</v>
      </c>
      <c r="CW1647" s="51">
        <f t="shared" ref="CW1647" si="17486">((CP1647^2+CQ1647^2)^0.5)/((CP1650^2+CQ1650^2)^0.5)</f>
        <v>1.0010916567653056</v>
      </c>
    </row>
    <row r="1648" spans="1:101" ht="18" customHeight="1" thickBot="1">
      <c r="D1648" s="11"/>
      <c r="E1648" s="13"/>
      <c r="F1648" s="13"/>
      <c r="G1648" s="15"/>
      <c r="H1648" s="10"/>
      <c r="I1648" s="11"/>
      <c r="J1648" s="13"/>
      <c r="K1648" s="13"/>
      <c r="L1648" s="15"/>
      <c r="N1648" s="5"/>
      <c r="Q1648" s="6"/>
      <c r="S1648" s="11"/>
      <c r="T1648" s="13"/>
      <c r="U1648" s="13"/>
      <c r="V1648" s="15"/>
      <c r="W1648" s="20"/>
      <c r="X1648" s="5"/>
      <c r="AA1648" s="6"/>
      <c r="AB1648" s="20"/>
      <c r="AC1648" s="11"/>
      <c r="AD1648" s="13"/>
      <c r="AE1648" s="13"/>
      <c r="AF1648" s="15"/>
      <c r="AG1648" s="20"/>
      <c r="AH1648" s="5"/>
      <c r="AK1648" s="6"/>
      <c r="AL1648" s="20"/>
      <c r="AM1648" s="11"/>
      <c r="AN1648" s="13"/>
      <c r="AO1648" s="13"/>
      <c r="AP1648" s="15"/>
      <c r="AR1648" s="5"/>
      <c r="AU1648" s="6"/>
      <c r="AW1648" s="11"/>
      <c r="AX1648" s="13"/>
      <c r="AY1648" s="13"/>
      <c r="AZ1648" s="15"/>
      <c r="BA1648" s="20"/>
      <c r="BB1648" s="5"/>
      <c r="BE1648" s="6"/>
      <c r="BG1648" s="11"/>
      <c r="BH1648" s="13"/>
      <c r="BI1648" s="13"/>
      <c r="BJ1648" s="15"/>
      <c r="BL1648" s="5"/>
      <c r="BO1648" s="6"/>
      <c r="BQ1648" s="11"/>
      <c r="BR1648" s="13"/>
      <c r="BS1648" s="13"/>
      <c r="BT1648" s="15"/>
      <c r="BU1648" s="20"/>
      <c r="BV1648" s="5"/>
      <c r="BY1648" s="6"/>
      <c r="CA1648" s="11"/>
      <c r="CB1648" s="13"/>
      <c r="CC1648" s="13"/>
      <c r="CD1648" s="15"/>
      <c r="CF1648" s="5"/>
      <c r="CI1648" s="6"/>
      <c r="CK1648" s="11"/>
      <c r="CL1648" s="13"/>
      <c r="CM1648" s="13"/>
      <c r="CN1648" s="15"/>
      <c r="CP1648" s="5"/>
      <c r="CS1648" s="6"/>
      <c r="CW1648" s="52"/>
    </row>
    <row r="1649" spans="1:101" ht="18" customHeight="1" thickBot="1">
      <c r="D1649" s="11" t="s">
        <v>6</v>
      </c>
      <c r="E1649" s="13"/>
      <c r="F1649" s="13" t="s">
        <v>7</v>
      </c>
      <c r="G1649" s="15"/>
      <c r="H1649" s="10"/>
      <c r="I1649" s="11" t="s">
        <v>8</v>
      </c>
      <c r="J1649" s="13"/>
      <c r="K1649" s="13" t="s">
        <v>9</v>
      </c>
      <c r="L1649" s="15"/>
      <c r="N1649" s="251" t="s">
        <v>26</v>
      </c>
      <c r="O1649" s="252"/>
      <c r="P1649" s="253" t="s">
        <v>27</v>
      </c>
      <c r="Q1649" s="254"/>
      <c r="S1649" s="11" t="s">
        <v>13</v>
      </c>
      <c r="T1649" s="13"/>
      <c r="U1649" s="13" t="s">
        <v>14</v>
      </c>
      <c r="V1649" s="15"/>
      <c r="W1649" s="20"/>
      <c r="X1649" s="251" t="s">
        <v>26</v>
      </c>
      <c r="Y1649" s="252"/>
      <c r="Z1649" s="253" t="s">
        <v>27</v>
      </c>
      <c r="AA1649" s="254"/>
      <c r="AB1649" s="20"/>
      <c r="AC1649" s="11" t="s">
        <v>8</v>
      </c>
      <c r="AD1649" s="13"/>
      <c r="AE1649" s="13" t="s">
        <v>9</v>
      </c>
      <c r="AF1649" s="15"/>
      <c r="AG1649" s="20"/>
      <c r="AH1649" s="251" t="s">
        <v>26</v>
      </c>
      <c r="AI1649" s="252"/>
      <c r="AJ1649" s="253" t="s">
        <v>27</v>
      </c>
      <c r="AK1649" s="254"/>
      <c r="AL1649" s="20"/>
      <c r="AM1649" s="11" t="s">
        <v>13</v>
      </c>
      <c r="AN1649" s="13"/>
      <c r="AO1649" s="13" t="s">
        <v>14</v>
      </c>
      <c r="AP1649" s="15"/>
      <c r="AR1649" s="251" t="s">
        <v>26</v>
      </c>
      <c r="AS1649" s="252"/>
      <c r="AT1649" s="253" t="s">
        <v>27</v>
      </c>
      <c r="AU1649" s="254"/>
      <c r="AV1649" s="36"/>
      <c r="AW1649" s="11" t="s">
        <v>8</v>
      </c>
      <c r="AX1649" s="13"/>
      <c r="AY1649" s="13" t="s">
        <v>9</v>
      </c>
      <c r="AZ1649" s="15"/>
      <c r="BA1649" s="20"/>
      <c r="BB1649" s="251" t="s">
        <v>26</v>
      </c>
      <c r="BC1649" s="252"/>
      <c r="BD1649" s="253" t="s">
        <v>27</v>
      </c>
      <c r="BE1649" s="254"/>
      <c r="BF1649" s="36"/>
      <c r="BG1649" s="11" t="s">
        <v>13</v>
      </c>
      <c r="BH1649" s="13"/>
      <c r="BI1649" s="13" t="s">
        <v>14</v>
      </c>
      <c r="BJ1649" s="15"/>
      <c r="BK1649" s="36"/>
      <c r="BL1649" s="251" t="s">
        <v>26</v>
      </c>
      <c r="BM1649" s="252"/>
      <c r="BN1649" s="253" t="s">
        <v>27</v>
      </c>
      <c r="BO1649" s="254"/>
      <c r="BP1649" s="36"/>
      <c r="BQ1649" s="11" t="s">
        <v>8</v>
      </c>
      <c r="BR1649" s="13"/>
      <c r="BS1649" s="13" t="s">
        <v>9</v>
      </c>
      <c r="BT1649" s="15"/>
      <c r="BU1649" s="20"/>
      <c r="BV1649" s="251" t="s">
        <v>26</v>
      </c>
      <c r="BW1649" s="252"/>
      <c r="BX1649" s="253" t="s">
        <v>27</v>
      </c>
      <c r="BY1649" s="254"/>
      <c r="BZ1649" s="36"/>
      <c r="CA1649" s="11" t="s">
        <v>13</v>
      </c>
      <c r="CB1649" s="13"/>
      <c r="CC1649" s="13" t="s">
        <v>14</v>
      </c>
      <c r="CD1649" s="15"/>
      <c r="CE1649" s="36"/>
      <c r="CF1649" s="251" t="s">
        <v>26</v>
      </c>
      <c r="CG1649" s="252"/>
      <c r="CH1649" s="253" t="s">
        <v>27</v>
      </c>
      <c r="CI1649" s="254"/>
      <c r="CK1649" s="11" t="s">
        <v>28</v>
      </c>
      <c r="CL1649" s="13"/>
      <c r="CM1649" s="13" t="s">
        <v>29</v>
      </c>
      <c r="CN1649" s="15"/>
      <c r="CP1649" s="251" t="s">
        <v>26</v>
      </c>
      <c r="CQ1649" s="252"/>
      <c r="CR1649" s="253" t="s">
        <v>27</v>
      </c>
      <c r="CS1649" s="254"/>
      <c r="CU1649" s="38" t="s">
        <v>37</v>
      </c>
      <c r="CW1649" s="53" t="s">
        <v>45</v>
      </c>
    </row>
    <row r="1650" spans="1:101" ht="18" customHeight="1" thickTop="1" thickBot="1">
      <c r="D1650" s="16">
        <v>0</v>
      </c>
      <c r="E1650" s="17">
        <v>0</v>
      </c>
      <c r="F1650" s="18">
        <v>1</v>
      </c>
      <c r="G1650" s="19">
        <v>0</v>
      </c>
      <c r="H1650" s="10"/>
      <c r="I1650" s="16">
        <v>0</v>
      </c>
      <c r="J1650" s="17">
        <f t="shared" ref="J1650" si="17487">-1/($J$4*$B1647)</f>
        <v>-0.62468999758869659</v>
      </c>
      <c r="K1650" s="18">
        <v>1</v>
      </c>
      <c r="L1650" s="19">
        <v>0</v>
      </c>
      <c r="N1650" s="1">
        <f t="shared" ref="N1650" si="17488">D1650*I1647+F1650*I1650-E1650*J1647-G1650*J1650</f>
        <v>0</v>
      </c>
      <c r="O1650" s="4">
        <f t="shared" ref="O1650" si="17489">(D1650*J1647+E1650*I1647+F1650*J1650+G1650*I1650)</f>
        <v>-0.62468999758869659</v>
      </c>
      <c r="P1650" s="2">
        <f t="shared" ref="P1650" si="17490">D1650*K1647+F1650*K1650-E1650*L1647-G1650*L1650</f>
        <v>1</v>
      </c>
      <c r="Q1650" s="3">
        <f t="shared" ref="Q1650" si="17491">(D1650*L1647+E1650*K1647+F1650*L1650+G1650*K1650)</f>
        <v>0</v>
      </c>
      <c r="S1650" s="16">
        <v>0</v>
      </c>
      <c r="T1650" s="17">
        <v>0</v>
      </c>
      <c r="U1650" s="18">
        <v>1</v>
      </c>
      <c r="V1650" s="19">
        <v>0</v>
      </c>
      <c r="W1650" s="20"/>
      <c r="X1650" s="1">
        <f t="shared" ref="X1650" si="17492">N1650*S1647+P1650*S1650-O1650*T1647-Q1650*T1650</f>
        <v>0</v>
      </c>
      <c r="Y1650" s="4">
        <f t="shared" ref="Y1650" si="17493">(N1650*T1647+O1650*S1647+P1650*T1650+Q1650*S1650)</f>
        <v>-0.62468999758869659</v>
      </c>
      <c r="Z1650" s="2">
        <f t="shared" ref="Z1650" si="17494">N1650*U1647+P1650*U1650-O1650*V1647-Q1650*V1650</f>
        <v>0.46414785742459463</v>
      </c>
      <c r="AA1650" s="3">
        <f t="shared" ref="AA1650" si="17495">(N1650*V1647+O1650*U1647+P1650*V1650+Q1650*U1650)</f>
        <v>0</v>
      </c>
      <c r="AB1650" s="20"/>
      <c r="AC1650" s="16">
        <v>0</v>
      </c>
      <c r="AD1650" s="17">
        <f t="shared" ref="AD1650" si="17496">-1/($AD$4*$B1647)</f>
        <v>-0.71367806838748726</v>
      </c>
      <c r="AE1650" s="18">
        <v>1</v>
      </c>
      <c r="AF1650" s="19">
        <v>0</v>
      </c>
      <c r="AG1650" s="20"/>
      <c r="AH1650" s="1">
        <f t="shared" ref="AH1650" si="17497">X1650*AC1647+Z1650*AC1650-Y1650*AD1647-AA1650*AD1650</f>
        <v>0</v>
      </c>
      <c r="AI1650" s="4">
        <f t="shared" ref="AI1650" si="17498">(X1650*AD1647+Y1650*AC1647+Z1650*AD1650+AA1650*AC1650)</f>
        <v>-0.9559421439216722</v>
      </c>
      <c r="AJ1650" s="2">
        <f t="shared" ref="AJ1650" si="17499">X1650*AE1647+Z1650*AE1650-Y1650*AF1647-AA1650*AF1650</f>
        <v>0.46414785742459463</v>
      </c>
      <c r="AK1650" s="3">
        <f t="shared" ref="AK1650" si="17500">(X1650*AF1647+Y1650*AE1647+Z1650*AF1650+AA1650*AE1650)</f>
        <v>0</v>
      </c>
      <c r="AL1650" s="20"/>
      <c r="AM1650" s="16">
        <v>0</v>
      </c>
      <c r="AN1650" s="17">
        <v>0</v>
      </c>
      <c r="AO1650" s="18">
        <v>1</v>
      </c>
      <c r="AP1650" s="19">
        <v>0</v>
      </c>
      <c r="AR1650" s="1">
        <f t="shared" ref="AR1650" si="17501">AH1650*AM1647+AJ1650*AM1650-AI1650*AN1647-AK1650*AN1650</f>
        <v>0</v>
      </c>
      <c r="AS1650" s="4">
        <f t="shared" ref="AS1650" si="17502">(AH1650*AN1647+AI1650*AM1647+AJ1650*AN1650+AK1650*AM1650)</f>
        <v>-0.9559421439216722</v>
      </c>
      <c r="AT1650" s="2">
        <f t="shared" ref="AT1650" si="17503">AH1650*AO1647+AJ1650*AO1650-AI1650*AP1647-AK1650*AP1650</f>
        <v>-0.38800542527713744</v>
      </c>
      <c r="AU1650" s="3">
        <f t="shared" ref="AU1650" si="17504">(AH1650*AP1647+AI1650*AO1647+AJ1650*AP1650+AK1650*AO1650)</f>
        <v>0</v>
      </c>
      <c r="AV1650" s="20"/>
      <c r="AW1650" s="16">
        <v>0</v>
      </c>
      <c r="AX1650" s="17">
        <f t="shared" ref="AX1650" si="17505">-1/($AX$4*$B1647)</f>
        <v>-0.71367806838748726</v>
      </c>
      <c r="AY1650" s="18">
        <v>1</v>
      </c>
      <c r="AZ1650" s="19">
        <v>0</v>
      </c>
      <c r="BA1650" s="20"/>
      <c r="BB1650" s="1">
        <f t="shared" ref="BB1650" si="17506">AR1650*AW1647+AT1650*AW1650-AS1650*AX1647-AU1650*AX1650</f>
        <v>0</v>
      </c>
      <c r="BC1650" s="4">
        <f t="shared" ref="BC1650" si="17507">(AR1650*AX1647+AS1650*AW1647+AT1650*AX1650+AU1650*AW1650)</f>
        <v>-0.67903118148601926</v>
      </c>
      <c r="BD1650" s="2">
        <f t="shared" ref="BD1650" si="17508">AR1650*AY1647+AT1650*AY1650-AS1650*AZ1647-AU1650*AZ1650</f>
        <v>-0.38800542527713744</v>
      </c>
      <c r="BE1650" s="3">
        <f t="shared" ref="BE1650" si="17509">(AR1650*AZ1647+AS1650*AY1647+AT1650*AZ1650+AU1650*AY1650)</f>
        <v>0</v>
      </c>
      <c r="BF1650" s="20"/>
      <c r="BG1650" s="16">
        <v>0</v>
      </c>
      <c r="BH1650" s="17">
        <v>0</v>
      </c>
      <c r="BI1650" s="18">
        <v>1</v>
      </c>
      <c r="BJ1650" s="19">
        <v>0</v>
      </c>
      <c r="BK1650" s="20"/>
      <c r="BL1650" s="1">
        <f t="shared" ref="BL1650" si="17510">BB1650*BG1647+BD1650*BG1650-BC1650*BH1647-BE1650*BH1650</f>
        <v>0</v>
      </c>
      <c r="BM1650" s="4">
        <f t="shared" ref="BM1650" si="17511">(BB1650*BH1647+BC1650*BG1647+BD1650*BH1650+BE1650*BG1650)</f>
        <v>-0.67903118148601926</v>
      </c>
      <c r="BN1650" s="2">
        <f t="shared" ref="BN1650" si="17512">BB1650*BI1647+BD1650*BI1650-BC1650*BJ1647-BE1650*BJ1650</f>
        <v>-0.97047083192570416</v>
      </c>
      <c r="BO1650" s="3">
        <f t="shared" ref="BO1650" si="17513">(BB1650*BJ1647+BC1650*BI1647+BD1650*BJ1650+BE1650*BI1650)</f>
        <v>0</v>
      </c>
      <c r="BP1650" s="20"/>
      <c r="BQ1650" s="16">
        <v>0</v>
      </c>
      <c r="BR1650" s="17">
        <f t="shared" ref="BR1650" si="17514">-1/($BR$4*$B1647)</f>
        <v>-0.62468999758869659</v>
      </c>
      <c r="BS1650" s="18">
        <v>1</v>
      </c>
      <c r="BT1650" s="19">
        <v>0</v>
      </c>
      <c r="BU1650" s="20"/>
      <c r="BV1650" s="1">
        <f t="shared" ref="BV1650" si="17515">BL1650*BQ1647+BN1650*BQ1650-BM1650*BR1647-BO1650*BR1650</f>
        <v>0</v>
      </c>
      <c r="BW1650" s="4">
        <f t="shared" ref="BW1650" si="17516">(BL1650*BR1647+BM1650*BQ1647+BN1650*BR1650+BO1650*BQ1650)</f>
        <v>-7.2787759830450716E-2</v>
      </c>
      <c r="BX1650" s="2">
        <f t="shared" ref="BX1650" si="17517">BL1650*BS1647+BN1650*BS1650-BM1650*BT1647-BO1650*BT1650</f>
        <v>-0.97047083192570416</v>
      </c>
      <c r="BY1650" s="3">
        <f t="shared" ref="BY1650" si="17518">(BL1650*BT1647+BM1650*BS1647+BN1650*BT1650+BO1650*BS1650)</f>
        <v>0</v>
      </c>
      <c r="BZ1650" s="20"/>
      <c r="CA1650" s="16">
        <v>0</v>
      </c>
      <c r="CB1650" s="17">
        <v>0</v>
      </c>
      <c r="CC1650" s="18">
        <v>1</v>
      </c>
      <c r="CD1650" s="19">
        <v>0</v>
      </c>
      <c r="CE1650" s="20"/>
      <c r="CF1650" s="1">
        <f t="shared" ref="CF1650" si="17519">BV1650*CA1647+BX1650*CA1650-BW1650*CB1647-BY1650*CB1650</f>
        <v>0</v>
      </c>
      <c r="CG1650" s="4">
        <f t="shared" ref="CG1650" si="17520">(BV1650*CB1647+BW1650*CA1647+BX1650*CB1650+BY1650*CA1650)</f>
        <v>-7.2787759830450716E-2</v>
      </c>
      <c r="CH1650" s="2">
        <f t="shared" ref="CH1650" si="17521">BV1650*CC1647+BX1650*CC1650-BW1650*CD1647-BY1650*CD1650</f>
        <v>-1.0031485084352361</v>
      </c>
      <c r="CI1650" s="3">
        <f t="shared" ref="CI1650" si="17522">(BV1650*CD1647+BW1650*CC1647+BX1650*CD1650+BY1650*CC1650)</f>
        <v>0</v>
      </c>
      <c r="CK1650" s="16">
        <f t="shared" ref="CK1650" si="17523">1/$CL$4</f>
        <v>1</v>
      </c>
      <c r="CL1650" s="17">
        <v>0</v>
      </c>
      <c r="CM1650" s="18">
        <v>1</v>
      </c>
      <c r="CN1650" s="19">
        <v>0</v>
      </c>
      <c r="CP1650" s="1">
        <f t="shared" ref="CP1650" si="17524">CF1650*CK1647+CH1650*CK1650-CG1650*CL1647-CI1650*CL1650</f>
        <v>-1.0031485084352361</v>
      </c>
      <c r="CQ1650" s="4">
        <f t="shared" ref="CQ1650" si="17525">(CF1650*CL1647+CG1650*CK1647+CH1650*CL1650+CI1650*CK1650)</f>
        <v>-7.2787759830450716E-2</v>
      </c>
      <c r="CR1650" s="2">
        <f t="shared" ref="CR1650" si="17526">CF1650*CM1647+CH1650*CM1650-CG1650*CN1647-CI1650*CN1650</f>
        <v>-1.0031485084352361</v>
      </c>
      <c r="CS1650" s="3">
        <f t="shared" ref="CS1650" si="17527">(CF1650*CN1647+CG1650*CM1647+CH1650*CN1650+CI1650*CM1650)</f>
        <v>0</v>
      </c>
      <c r="CU1650" s="39">
        <f t="shared" ref="CU1650" si="17528">(180/PI())*ATAN(-1*(CQ1647/CP1647))</f>
        <v>4.9367423565109592</v>
      </c>
      <c r="CW1650" s="54">
        <f t="shared" ref="CW1650" si="17529">20*LOG(((1-(10^(CU1647/20)^2)*(1-((1-CW1647)/(1+CW1647))^2))^0.5))</f>
        <v>-21.99618162962814</v>
      </c>
    </row>
    <row r="1651" spans="1:101" ht="18" customHeight="1">
      <c r="E1651" s="20"/>
      <c r="F1651" s="20"/>
      <c r="G1651" s="20"/>
      <c r="H1651" s="20"/>
      <c r="I1651" s="20"/>
      <c r="J1651" s="20"/>
      <c r="K1651" s="20"/>
      <c r="L1651" s="20"/>
      <c r="M1651" s="20"/>
      <c r="N1651" s="20"/>
      <c r="O1651" s="20"/>
      <c r="P1651" s="20"/>
      <c r="Q1651" s="20"/>
      <c r="R1651" s="20"/>
      <c r="S1651" s="20"/>
      <c r="T1651" s="20"/>
      <c r="U1651" s="20"/>
      <c r="V1651" s="20"/>
      <c r="W1651" s="20"/>
      <c r="X1651" s="20"/>
      <c r="Y1651" s="20"/>
      <c r="Z1651" s="20"/>
      <c r="AA1651" s="20"/>
      <c r="AB1651" s="30"/>
      <c r="AC1651" s="20"/>
      <c r="AD1651" s="20"/>
      <c r="AE1651" s="20"/>
      <c r="AF1651" s="20"/>
      <c r="AG1651" s="20"/>
      <c r="AH1651" s="20"/>
      <c r="AI1651" s="20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  <c r="BA1651" s="20"/>
      <c r="BB1651" s="20"/>
      <c r="BC1651" s="20"/>
      <c r="BD1651" s="20"/>
      <c r="BE1651" s="20"/>
      <c r="BF1651" s="20"/>
      <c r="BG1651" s="20"/>
      <c r="BH1651" s="20"/>
      <c r="BI1651" s="20"/>
      <c r="BJ1651" s="20"/>
      <c r="BK1651" s="20"/>
      <c r="BL1651" s="20"/>
      <c r="BM1651" s="20"/>
      <c r="BN1651" s="20"/>
      <c r="BO1651" s="20"/>
      <c r="BP1651" s="20"/>
      <c r="BQ1651" s="20"/>
      <c r="BR1651" s="20"/>
      <c r="BS1651" s="20"/>
      <c r="BT1651" s="20"/>
      <c r="BU1651" s="20"/>
      <c r="BV1651" s="20"/>
      <c r="BW1651" s="20"/>
      <c r="BX1651" s="20"/>
      <c r="BY1651" s="20"/>
      <c r="BZ1651" s="20"/>
      <c r="CA1651" s="20"/>
      <c r="CB1651" s="20"/>
      <c r="CC1651" s="20"/>
      <c r="CD1651" s="20"/>
      <c r="CE1651" s="20"/>
      <c r="CF1651" s="20"/>
      <c r="CG1651" s="20"/>
      <c r="CH1651" s="20"/>
      <c r="CI1651" s="20"/>
      <c r="CJ1651" s="20"/>
      <c r="CK1651" s="20"/>
      <c r="CL1651" s="20"/>
    </row>
    <row r="1652" spans="1:101" ht="18" customHeight="1"/>
    <row r="1653" spans="1:101" ht="18" customHeight="1" thickBot="1">
      <c r="A1653" s="23"/>
      <c r="B1653" s="23"/>
      <c r="C1653" s="23"/>
      <c r="D1653" s="20" t="s">
        <v>15</v>
      </c>
      <c r="E1653" s="20"/>
      <c r="F1653" s="20"/>
      <c r="G1653" s="20"/>
      <c r="H1653" s="20"/>
      <c r="I1653" s="20" t="s">
        <v>16</v>
      </c>
      <c r="J1653" s="20"/>
      <c r="K1653" s="20"/>
      <c r="L1653" s="20"/>
      <c r="M1653" s="23"/>
      <c r="N1653" s="23"/>
      <c r="O1653" s="24" t="s">
        <v>17</v>
      </c>
      <c r="P1653" s="23"/>
      <c r="Q1653" s="23"/>
      <c r="R1653" s="23"/>
      <c r="S1653" s="20"/>
      <c r="T1653" s="20" t="s">
        <v>18</v>
      </c>
      <c r="U1653" s="23"/>
      <c r="V1653" s="23"/>
      <c r="W1653" s="23"/>
      <c r="X1653" s="23"/>
      <c r="Y1653" s="24" t="s">
        <v>19</v>
      </c>
      <c r="Z1653" s="23"/>
      <c r="AA1653" s="23"/>
      <c r="AB1653" s="23"/>
      <c r="AC1653" s="24" t="s">
        <v>20</v>
      </c>
      <c r="AD1653" s="20"/>
      <c r="AE1653" s="20"/>
      <c r="AF1653" s="20"/>
      <c r="AG1653" s="20"/>
      <c r="AH1653" s="23"/>
      <c r="AI1653" s="24" t="s">
        <v>21</v>
      </c>
      <c r="AJ1653" s="23"/>
      <c r="AK1653" s="23"/>
      <c r="AL1653" s="20"/>
      <c r="AM1653" s="24" t="s">
        <v>31</v>
      </c>
      <c r="AN1653" s="20"/>
      <c r="AO1653" s="23"/>
      <c r="AP1653" s="23"/>
      <c r="AQ1653" s="23"/>
      <c r="AR1653" s="23"/>
      <c r="AS1653" s="24" t="s">
        <v>91</v>
      </c>
      <c r="AT1653" s="23"/>
      <c r="AU1653" s="23"/>
      <c r="AV1653" s="23"/>
      <c r="AW1653" s="24" t="s">
        <v>32</v>
      </c>
      <c r="AX1653" s="20"/>
      <c r="AY1653" s="20"/>
      <c r="AZ1653" s="20"/>
      <c r="BA1653" s="20"/>
      <c r="BB1653" s="23"/>
      <c r="BC1653" s="24" t="s">
        <v>22</v>
      </c>
      <c r="BD1653" s="23"/>
      <c r="BE1653" s="23"/>
      <c r="BF1653" s="23"/>
      <c r="BG1653" s="24" t="s">
        <v>33</v>
      </c>
      <c r="BH1653" s="20"/>
      <c r="BI1653" s="23"/>
      <c r="BJ1653" s="23"/>
      <c r="BK1653" s="23"/>
      <c r="BL1653" s="23"/>
      <c r="BM1653" s="24" t="s">
        <v>34</v>
      </c>
      <c r="BN1653" s="23"/>
      <c r="BO1653" s="23"/>
      <c r="BP1653" s="23"/>
      <c r="BQ1653" s="24" t="s">
        <v>89</v>
      </c>
      <c r="BR1653" s="20"/>
      <c r="BS1653" s="20"/>
      <c r="BT1653" s="20"/>
      <c r="BU1653" s="20"/>
      <c r="BV1653" s="23"/>
      <c r="BW1653" s="24" t="s">
        <v>35</v>
      </c>
      <c r="BX1653" s="23"/>
      <c r="BY1653" s="23"/>
      <c r="BZ1653" s="23"/>
      <c r="CA1653" s="24" t="s">
        <v>90</v>
      </c>
      <c r="CB1653" s="20"/>
      <c r="CC1653" s="23"/>
      <c r="CD1653" s="23"/>
      <c r="CE1653" s="23"/>
      <c r="CF1653" s="23"/>
      <c r="CG1653" s="24" t="s">
        <v>92</v>
      </c>
      <c r="CH1653" s="23"/>
      <c r="CI1653" s="23"/>
      <c r="CJ1653" s="23"/>
      <c r="CK1653" s="24" t="s">
        <v>36</v>
      </c>
      <c r="CL1653" s="24"/>
      <c r="CM1653" s="23"/>
      <c r="CN1653" s="23"/>
      <c r="CO1653" s="23"/>
      <c r="CP1653" s="23"/>
      <c r="CQ1653" s="24" t="s">
        <v>93</v>
      </c>
      <c r="CR1653" s="23"/>
      <c r="CS1653" s="23"/>
    </row>
    <row r="1654" spans="1:101" ht="18" customHeight="1" thickBot="1">
      <c r="A1654" s="23"/>
      <c r="B1654" s="33"/>
      <c r="C1654" s="23"/>
      <c r="D1654" s="7" t="s">
        <v>2</v>
      </c>
      <c r="E1654" s="8"/>
      <c r="F1654" s="8" t="s">
        <v>3</v>
      </c>
      <c r="G1654" s="9"/>
      <c r="H1654" s="10"/>
      <c r="I1654" s="7" t="s">
        <v>4</v>
      </c>
      <c r="J1654" s="8"/>
      <c r="K1654" s="8" t="s">
        <v>5</v>
      </c>
      <c r="L1654" s="9"/>
      <c r="M1654" s="23"/>
      <c r="N1654" s="251" t="s">
        <v>79</v>
      </c>
      <c r="O1654" s="252"/>
      <c r="P1654" s="253" t="s">
        <v>80</v>
      </c>
      <c r="Q1654" s="254"/>
      <c r="R1654" s="23"/>
      <c r="S1654" s="7" t="s">
        <v>11</v>
      </c>
      <c r="T1654" s="8"/>
      <c r="U1654" s="8" t="s">
        <v>12</v>
      </c>
      <c r="V1654" s="9"/>
      <c r="W1654" s="20"/>
      <c r="X1654" s="251" t="s">
        <v>79</v>
      </c>
      <c r="Y1654" s="252"/>
      <c r="Z1654" s="253" t="s">
        <v>80</v>
      </c>
      <c r="AA1654" s="254"/>
      <c r="AB1654" s="20"/>
      <c r="AC1654" s="7" t="s">
        <v>4</v>
      </c>
      <c r="AD1654" s="8"/>
      <c r="AE1654" s="8" t="s">
        <v>5</v>
      </c>
      <c r="AF1654" s="9"/>
      <c r="AG1654" s="20"/>
      <c r="AH1654" s="251" t="s">
        <v>0</v>
      </c>
      <c r="AI1654" s="252"/>
      <c r="AJ1654" s="253" t="s">
        <v>1</v>
      </c>
      <c r="AK1654" s="254"/>
      <c r="AL1654" s="20"/>
      <c r="AM1654" s="7" t="s">
        <v>11</v>
      </c>
      <c r="AN1654" s="8"/>
      <c r="AO1654" s="8" t="s">
        <v>12</v>
      </c>
      <c r="AP1654" s="9"/>
      <c r="AQ1654" s="23"/>
      <c r="AR1654" s="251" t="s">
        <v>0</v>
      </c>
      <c r="AS1654" s="252"/>
      <c r="AT1654" s="253" t="s">
        <v>1</v>
      </c>
      <c r="AU1654" s="254"/>
      <c r="AV1654" s="36"/>
      <c r="AW1654" s="7" t="s">
        <v>4</v>
      </c>
      <c r="AX1654" s="8"/>
      <c r="AY1654" s="8" t="s">
        <v>5</v>
      </c>
      <c r="AZ1654" s="9"/>
      <c r="BA1654" s="20"/>
      <c r="BB1654" s="251" t="s">
        <v>0</v>
      </c>
      <c r="BC1654" s="252"/>
      <c r="BD1654" s="253" t="s">
        <v>1</v>
      </c>
      <c r="BE1654" s="254"/>
      <c r="BF1654" s="36"/>
      <c r="BG1654" s="7" t="s">
        <v>11</v>
      </c>
      <c r="BH1654" s="8"/>
      <c r="BI1654" s="8" t="s">
        <v>12</v>
      </c>
      <c r="BJ1654" s="9"/>
      <c r="BK1654" s="36"/>
      <c r="BL1654" s="251" t="s">
        <v>0</v>
      </c>
      <c r="BM1654" s="252"/>
      <c r="BN1654" s="253" t="s">
        <v>1</v>
      </c>
      <c r="BO1654" s="254"/>
      <c r="BP1654" s="36"/>
      <c r="BQ1654" s="7" t="s">
        <v>4</v>
      </c>
      <c r="BR1654" s="8"/>
      <c r="BS1654" s="8" t="s">
        <v>5</v>
      </c>
      <c r="BT1654" s="9"/>
      <c r="BU1654" s="20"/>
      <c r="BV1654" s="251" t="s">
        <v>0</v>
      </c>
      <c r="BW1654" s="252"/>
      <c r="BX1654" s="253" t="s">
        <v>1</v>
      </c>
      <c r="BY1654" s="254"/>
      <c r="BZ1654" s="36"/>
      <c r="CA1654" s="7" t="s">
        <v>11</v>
      </c>
      <c r="CB1654" s="8"/>
      <c r="CC1654" s="8" t="s">
        <v>12</v>
      </c>
      <c r="CD1654" s="9"/>
      <c r="CE1654" s="36"/>
      <c r="CF1654" s="251" t="s">
        <v>0</v>
      </c>
      <c r="CG1654" s="252"/>
      <c r="CH1654" s="253" t="s">
        <v>1</v>
      </c>
      <c r="CI1654" s="254"/>
      <c r="CJ1654" s="23"/>
      <c r="CK1654" s="7" t="s">
        <v>23</v>
      </c>
      <c r="CL1654" s="8"/>
      <c r="CM1654" s="8" t="s">
        <v>24</v>
      </c>
      <c r="CN1654" s="9"/>
      <c r="CO1654" s="23"/>
      <c r="CP1654" s="251" t="s">
        <v>0</v>
      </c>
      <c r="CQ1654" s="252"/>
      <c r="CR1654" s="253" t="s">
        <v>1</v>
      </c>
      <c r="CS1654" s="254"/>
      <c r="CU1654" s="26" t="s">
        <v>25</v>
      </c>
      <c r="CW1654" s="50" t="s">
        <v>44</v>
      </c>
    </row>
    <row r="1655" spans="1:101" ht="18" customHeight="1" thickTop="1" thickBot="1">
      <c r="B1655" s="34">
        <v>2.36</v>
      </c>
      <c r="D1655" s="11">
        <v>1</v>
      </c>
      <c r="E1655" s="12">
        <v>0</v>
      </c>
      <c r="F1655" s="13">
        <v>0</v>
      </c>
      <c r="G1655" s="40">
        <f t="shared" ref="G1655" si="17530">-1/($E$4*$B1655)</f>
        <v>-0.44514004996251927</v>
      </c>
      <c r="H1655" s="10"/>
      <c r="I1655" s="11">
        <v>1</v>
      </c>
      <c r="J1655" s="12">
        <v>0</v>
      </c>
      <c r="K1655" s="13">
        <v>0</v>
      </c>
      <c r="L1655" s="14">
        <v>0</v>
      </c>
      <c r="N1655" s="1">
        <f t="shared" ref="N1655" si="17531">D1655*I1655+F1655*I1658-E1655*J1655-G1655*J1658</f>
        <v>0.72428202713294021</v>
      </c>
      <c r="O1655" s="4">
        <f t="shared" ref="O1655" si="17532">(D1655*J1655+E1655*I1655+F1655*J1658+G1655*I1658)</f>
        <v>0</v>
      </c>
      <c r="P1655" s="2">
        <f t="shared" ref="P1655" si="17533">D1655*K1655+F1655*K1658-E1655*L1655-G1655*L1658</f>
        <v>0</v>
      </c>
      <c r="Q1655" s="3">
        <f t="shared" ref="Q1655" si="17534">(D1655*L1655+E1655*K1655+F1655*L1658+G1655*K1658)</f>
        <v>-0.44514004996251927</v>
      </c>
      <c r="S1655" s="11">
        <v>1</v>
      </c>
      <c r="T1655" s="12">
        <v>0</v>
      </c>
      <c r="U1655" s="13">
        <v>0</v>
      </c>
      <c r="V1655" s="40">
        <f t="shared" ref="V1655" si="17535">-1/($T$4*$B1655)</f>
        <v>-0.85051949730895637</v>
      </c>
      <c r="W1655" s="20"/>
      <c r="X1655" s="1">
        <f t="shared" ref="X1655" si="17536">N1655*S1655+P1655*S1658-O1655*T1655-Q1655*T1658</f>
        <v>0.72428202713294021</v>
      </c>
      <c r="Y1655" s="4">
        <f t="shared" ref="Y1655" si="17537">(N1655*T1655+O1655*S1655+P1655*T1658+Q1655*S1658)</f>
        <v>0</v>
      </c>
      <c r="Z1655" s="2">
        <f t="shared" ref="Z1655" si="17538">N1655*U1655+P1655*U1658-O1655*V1655-Q1655*V1658</f>
        <v>0</v>
      </c>
      <c r="AA1655" s="3">
        <f t="shared" ref="AA1655" si="17539">(N1655*V1655+O1655*U1655+P1655*V1658+Q1655*U1658)</f>
        <v>-1.0611560355895395</v>
      </c>
      <c r="AB1655" s="20"/>
      <c r="AC1655" s="11">
        <v>1</v>
      </c>
      <c r="AD1655" s="12">
        <v>0</v>
      </c>
      <c r="AE1655" s="13">
        <v>0</v>
      </c>
      <c r="AF1655" s="14">
        <v>0</v>
      </c>
      <c r="AG1655" s="20"/>
      <c r="AH1655" s="1">
        <f t="shared" ref="AH1655" si="17540">X1655*AC1655+Z1655*AC1658-Y1655*AD1655-AA1655*AD1658</f>
        <v>-2.6623764386213611E-2</v>
      </c>
      <c r="AI1655" s="4">
        <f t="shared" ref="AI1655" si="17541">(X1655*AD1655+Y1655*AC1655+Z1655*AD1658+AA1655*AC1658)</f>
        <v>0</v>
      </c>
      <c r="AJ1655" s="2">
        <f t="shared" ref="AJ1655" si="17542">X1655*AE1655+Z1655*AE1658-Y1655*AF1655-AA1655*AF1658</f>
        <v>0</v>
      </c>
      <c r="AK1655" s="3">
        <f t="shared" ref="AK1655" si="17543">(X1655*AF1655+Y1655*AE1655+Z1655*AF1658+AA1655*AE1658)</f>
        <v>-1.0611560355895395</v>
      </c>
      <c r="AL1655" s="20"/>
      <c r="AM1655" s="11">
        <v>1</v>
      </c>
      <c r="AN1655" s="12">
        <v>0</v>
      </c>
      <c r="AO1655" s="13">
        <v>0</v>
      </c>
      <c r="AP1655" s="40">
        <f t="shared" ref="AP1655" si="17544">-1/($AN$4*$B1655)</f>
        <v>-0.88387320308577821</v>
      </c>
      <c r="AR1655" s="1">
        <f t="shared" ref="AR1655" si="17545">AH1655*AM1655+AJ1655*AM1658-AI1655*AN1655-AK1655*AN1658</f>
        <v>-2.6623764386213611E-2</v>
      </c>
      <c r="AS1655" s="4">
        <f t="shared" ref="AS1655" si="17546">(AH1655*AN1655+AI1655*AM1655+AJ1655*AN1658+AK1655*AM1658)</f>
        <v>0</v>
      </c>
      <c r="AT1655" s="2">
        <f t="shared" ref="AT1655" si="17547">AH1655*AO1655+AJ1655*AO1658-AI1655*AP1655-AK1655*AP1658</f>
        <v>0</v>
      </c>
      <c r="AU1655" s="3">
        <f t="shared" ref="AU1655" si="17548">(AH1655*AP1655+AI1655*AO1655+AJ1655*AP1658+AK1655*AO1658)</f>
        <v>-1.0376240036832958</v>
      </c>
      <c r="AV1655" s="20"/>
      <c r="AW1655" s="11">
        <v>1</v>
      </c>
      <c r="AX1655" s="12">
        <v>0</v>
      </c>
      <c r="AY1655" s="13">
        <v>0</v>
      </c>
      <c r="AZ1655" s="14">
        <v>0</v>
      </c>
      <c r="BA1655" s="20"/>
      <c r="BB1655" s="1">
        <f t="shared" ref="BB1655" si="17549">AR1655*AW1655+AT1655*AW1658-AS1655*AX1655-AU1655*AX1658</f>
        <v>-0.76087758536382966</v>
      </c>
      <c r="BC1655" s="4">
        <f t="shared" ref="BC1655" si="17550">(AR1655*AX1655+AS1655*AW1655+AT1655*AX1658+AU1655*AW1658)</f>
        <v>0</v>
      </c>
      <c r="BD1655" s="2">
        <f t="shared" ref="BD1655" si="17551">AR1655*AY1655+AT1655*AY1658-AS1655*AZ1655-AU1655*AZ1658</f>
        <v>0</v>
      </c>
      <c r="BE1655" s="3">
        <f t="shared" ref="BE1655" si="17552">(AR1655*AZ1655+AS1655*AY1655+AT1655*AZ1658+AU1655*AY1658)</f>
        <v>-1.0376240036832958</v>
      </c>
      <c r="BF1655" s="20"/>
      <c r="BG1655" s="11">
        <v>1</v>
      </c>
      <c r="BH1655" s="12">
        <v>0</v>
      </c>
      <c r="BI1655" s="13">
        <v>0</v>
      </c>
      <c r="BJ1655" s="40">
        <f t="shared" ref="BJ1655" si="17553">-1/($BH$4*$B1655)</f>
        <v>-0.85051949730895637</v>
      </c>
      <c r="BK1655" s="20"/>
      <c r="BL1655" s="1">
        <f t="shared" ref="BL1655" si="17554">BB1655*BG1655+BD1655*BG1658-BC1655*BH1655-BE1655*BH1658</f>
        <v>-0.76087758536382966</v>
      </c>
      <c r="BM1655" s="4">
        <f t="shared" ref="BM1655" si="17555">(BB1655*BH1655+BC1655*BG1655+BD1655*BH1658+BE1655*BG1658)</f>
        <v>0</v>
      </c>
      <c r="BN1655" s="2">
        <f t="shared" ref="BN1655" si="17556">BB1655*BI1655+BD1655*BI1658-BC1655*BJ1655-BE1655*BJ1658</f>
        <v>0</v>
      </c>
      <c r="BO1655" s="3">
        <f t="shared" ref="BO1655" si="17557">(BB1655*BJ1655+BC1655*BI1655+BD1655*BJ1658+BE1655*BI1658)</f>
        <v>-0.39048278226599886</v>
      </c>
      <c r="BP1655" s="20"/>
      <c r="BQ1655" s="11">
        <v>1</v>
      </c>
      <c r="BR1655" s="12">
        <v>0</v>
      </c>
      <c r="BS1655" s="13">
        <v>0</v>
      </c>
      <c r="BT1655" s="14">
        <v>0</v>
      </c>
      <c r="BU1655" s="20"/>
      <c r="BV1655" s="1">
        <f t="shared" ref="BV1655" si="17558">BL1655*BQ1655+BN1655*BQ1658-BM1655*BR1655-BO1655*BR1658</f>
        <v>-1.0027410644530195</v>
      </c>
      <c r="BW1655" s="4">
        <f t="shared" ref="BW1655" si="17559">(BL1655*BR1655+BM1655*BQ1655+BN1655*BR1658+BO1655*BQ1658)</f>
        <v>0</v>
      </c>
      <c r="BX1655" s="2">
        <f t="shared" ref="BX1655" si="17560">BL1655*BS1655+BN1655*BS1658-BM1655*BT1655-BO1655*BT1658</f>
        <v>0</v>
      </c>
      <c r="BY1655" s="3">
        <f t="shared" ref="BY1655" si="17561">(BL1655*BT1655+BM1655*BS1655+BN1655*BT1658+BO1655*BS1658)</f>
        <v>-0.39048278226599886</v>
      </c>
      <c r="BZ1655" s="20"/>
      <c r="CA1655" s="11">
        <v>1</v>
      </c>
      <c r="CB1655" s="12">
        <v>0</v>
      </c>
      <c r="CC1655" s="13">
        <v>0</v>
      </c>
      <c r="CD1655" s="40">
        <f t="shared" ref="CD1655" si="17562">-1/($CB$4*$B1655)</f>
        <v>-0.44514004996251927</v>
      </c>
      <c r="CE1655" s="20"/>
      <c r="CF1655" s="1">
        <f t="shared" ref="CF1655" si="17563">BV1655*CA1655+BX1655*CA1658-BW1655*CB1655-BY1655*CB1658</f>
        <v>-1.0027410644530195</v>
      </c>
      <c r="CG1655" s="4">
        <f t="shared" ref="CG1655" si="17564">(BV1655*CB1655+BW1655*CA1655+BX1655*CB1658+BY1655*CA1658)</f>
        <v>0</v>
      </c>
      <c r="CH1655" s="2">
        <f t="shared" ref="CH1655" si="17565">BV1655*CC1655+BX1655*CC1658-BW1655*CD1655-BY1655*CD1658</f>
        <v>0</v>
      </c>
      <c r="CI1655" s="3">
        <f t="shared" ref="CI1655" si="17566">(BV1655*CD1655+BW1655*CC1655+BX1655*CD1658+BY1655*CC1658)</f>
        <v>5.5877425264087954E-2</v>
      </c>
      <c r="CJ1655" s="28"/>
      <c r="CK1655" s="11">
        <v>1</v>
      </c>
      <c r="CL1655" s="12">
        <v>0</v>
      </c>
      <c r="CM1655" s="13">
        <v>0</v>
      </c>
      <c r="CN1655" s="14">
        <v>0</v>
      </c>
      <c r="CP1655" s="1">
        <f t="shared" ref="CP1655" si="17567">CF1655*CK1655+CH1655*CK1658-CG1655*CL1655-CI1655*CL1658</f>
        <v>-1.0027410644530195</v>
      </c>
      <c r="CQ1655" s="4">
        <f t="shared" ref="CQ1655" si="17568">(CF1655*CL1655+CG1655*CK1655+CH1655*CL1658+CI1655*CK1658)</f>
        <v>5.5877425264087954E-2</v>
      </c>
      <c r="CR1655" s="2">
        <f t="shared" ref="CR1655" si="17569">CF1655*CM1655+CH1655*CM1658-CG1655*CN1655-CI1655*CN1658</f>
        <v>0</v>
      </c>
      <c r="CS1655" s="3">
        <f t="shared" ref="CS1655" si="17570">(CF1655*CN1655+CG1655*CM1655+CH1655*CN1658+CI1655*CM1658)</f>
        <v>5.5877425264087954E-2</v>
      </c>
      <c r="CU1655" s="29">
        <f t="shared" ref="CU1655" si="17571">20*LOG(((1+$CL$4)/$CL$4)/((CP1655+CP1658)^2+(CQ1655+CQ1658)^2)^0.5)</f>
        <v>-2.5713790674307874E-2</v>
      </c>
      <c r="CW1655" s="51">
        <f t="shared" ref="CW1655" si="17572">((CP1655^2+CQ1655^2)^0.5)/((CP1658^2+CQ1658^2)^0.5)</f>
        <v>0.99677867437515</v>
      </c>
    </row>
    <row r="1656" spans="1:101" ht="18" customHeight="1" thickBot="1">
      <c r="D1656" s="11"/>
      <c r="E1656" s="13"/>
      <c r="F1656" s="13"/>
      <c r="G1656" s="15"/>
      <c r="H1656" s="10"/>
      <c r="I1656" s="11"/>
      <c r="J1656" s="13"/>
      <c r="K1656" s="13"/>
      <c r="L1656" s="15"/>
      <c r="N1656" s="5"/>
      <c r="Q1656" s="6"/>
      <c r="S1656" s="11"/>
      <c r="T1656" s="13"/>
      <c r="U1656" s="13"/>
      <c r="V1656" s="15"/>
      <c r="W1656" s="20"/>
      <c r="X1656" s="5"/>
      <c r="AA1656" s="6"/>
      <c r="AB1656" s="20"/>
      <c r="AC1656" s="11"/>
      <c r="AD1656" s="13"/>
      <c r="AE1656" s="13"/>
      <c r="AF1656" s="15"/>
      <c r="AG1656" s="20"/>
      <c r="AH1656" s="5"/>
      <c r="AK1656" s="6"/>
      <c r="AL1656" s="20"/>
      <c r="AM1656" s="11"/>
      <c r="AN1656" s="13"/>
      <c r="AO1656" s="13"/>
      <c r="AP1656" s="15"/>
      <c r="AR1656" s="5"/>
      <c r="AU1656" s="6"/>
      <c r="AW1656" s="11"/>
      <c r="AX1656" s="13"/>
      <c r="AY1656" s="13"/>
      <c r="AZ1656" s="15"/>
      <c r="BA1656" s="20"/>
      <c r="BB1656" s="5"/>
      <c r="BE1656" s="6"/>
      <c r="BG1656" s="11"/>
      <c r="BH1656" s="13"/>
      <c r="BI1656" s="13"/>
      <c r="BJ1656" s="15"/>
      <c r="BL1656" s="5"/>
      <c r="BO1656" s="6"/>
      <c r="BQ1656" s="11"/>
      <c r="BR1656" s="13"/>
      <c r="BS1656" s="13"/>
      <c r="BT1656" s="15"/>
      <c r="BU1656" s="20"/>
      <c r="BV1656" s="5"/>
      <c r="BY1656" s="6"/>
      <c r="CA1656" s="11"/>
      <c r="CB1656" s="13"/>
      <c r="CC1656" s="13"/>
      <c r="CD1656" s="15"/>
      <c r="CF1656" s="5"/>
      <c r="CI1656" s="6"/>
      <c r="CK1656" s="11"/>
      <c r="CL1656" s="13"/>
      <c r="CM1656" s="13"/>
      <c r="CN1656" s="15"/>
      <c r="CP1656" s="5"/>
      <c r="CS1656" s="6"/>
      <c r="CW1656" s="52"/>
    </row>
    <row r="1657" spans="1:101" ht="18" customHeight="1" thickBot="1">
      <c r="D1657" s="11" t="s">
        <v>6</v>
      </c>
      <c r="E1657" s="13"/>
      <c r="F1657" s="13" t="s">
        <v>7</v>
      </c>
      <c r="G1657" s="15"/>
      <c r="H1657" s="10"/>
      <c r="I1657" s="11" t="s">
        <v>8</v>
      </c>
      <c r="J1657" s="13"/>
      <c r="K1657" s="13" t="s">
        <v>9</v>
      </c>
      <c r="L1657" s="15"/>
      <c r="N1657" s="251" t="s">
        <v>26</v>
      </c>
      <c r="O1657" s="252"/>
      <c r="P1657" s="253" t="s">
        <v>27</v>
      </c>
      <c r="Q1657" s="254"/>
      <c r="S1657" s="11" t="s">
        <v>13</v>
      </c>
      <c r="T1657" s="13"/>
      <c r="U1657" s="13" t="s">
        <v>14</v>
      </c>
      <c r="V1657" s="15"/>
      <c r="W1657" s="20"/>
      <c r="X1657" s="251" t="s">
        <v>26</v>
      </c>
      <c r="Y1657" s="252"/>
      <c r="Z1657" s="253" t="s">
        <v>27</v>
      </c>
      <c r="AA1657" s="254"/>
      <c r="AB1657" s="20"/>
      <c r="AC1657" s="11" t="s">
        <v>8</v>
      </c>
      <c r="AD1657" s="13"/>
      <c r="AE1657" s="13" t="s">
        <v>9</v>
      </c>
      <c r="AF1657" s="15"/>
      <c r="AG1657" s="20"/>
      <c r="AH1657" s="251" t="s">
        <v>26</v>
      </c>
      <c r="AI1657" s="252"/>
      <c r="AJ1657" s="253" t="s">
        <v>27</v>
      </c>
      <c r="AK1657" s="254"/>
      <c r="AL1657" s="20"/>
      <c r="AM1657" s="11" t="s">
        <v>13</v>
      </c>
      <c r="AN1657" s="13"/>
      <c r="AO1657" s="13" t="s">
        <v>14</v>
      </c>
      <c r="AP1657" s="15"/>
      <c r="AR1657" s="251" t="s">
        <v>26</v>
      </c>
      <c r="AS1657" s="252"/>
      <c r="AT1657" s="253" t="s">
        <v>27</v>
      </c>
      <c r="AU1657" s="254"/>
      <c r="AV1657" s="36"/>
      <c r="AW1657" s="11" t="s">
        <v>8</v>
      </c>
      <c r="AX1657" s="13"/>
      <c r="AY1657" s="13" t="s">
        <v>9</v>
      </c>
      <c r="AZ1657" s="15"/>
      <c r="BA1657" s="20"/>
      <c r="BB1657" s="251" t="s">
        <v>26</v>
      </c>
      <c r="BC1657" s="252"/>
      <c r="BD1657" s="253" t="s">
        <v>27</v>
      </c>
      <c r="BE1657" s="254"/>
      <c r="BF1657" s="36"/>
      <c r="BG1657" s="11" t="s">
        <v>13</v>
      </c>
      <c r="BH1657" s="13"/>
      <c r="BI1657" s="13" t="s">
        <v>14</v>
      </c>
      <c r="BJ1657" s="15"/>
      <c r="BK1657" s="36"/>
      <c r="BL1657" s="251" t="s">
        <v>26</v>
      </c>
      <c r="BM1657" s="252"/>
      <c r="BN1657" s="253" t="s">
        <v>27</v>
      </c>
      <c r="BO1657" s="254"/>
      <c r="BP1657" s="36"/>
      <c r="BQ1657" s="11" t="s">
        <v>8</v>
      </c>
      <c r="BR1657" s="13"/>
      <c r="BS1657" s="13" t="s">
        <v>9</v>
      </c>
      <c r="BT1657" s="15"/>
      <c r="BU1657" s="20"/>
      <c r="BV1657" s="251" t="s">
        <v>26</v>
      </c>
      <c r="BW1657" s="252"/>
      <c r="BX1657" s="253" t="s">
        <v>27</v>
      </c>
      <c r="BY1657" s="254"/>
      <c r="BZ1657" s="36"/>
      <c r="CA1657" s="11" t="s">
        <v>13</v>
      </c>
      <c r="CB1657" s="13"/>
      <c r="CC1657" s="13" t="s">
        <v>14</v>
      </c>
      <c r="CD1657" s="15"/>
      <c r="CE1657" s="36"/>
      <c r="CF1657" s="251" t="s">
        <v>26</v>
      </c>
      <c r="CG1657" s="252"/>
      <c r="CH1657" s="253" t="s">
        <v>27</v>
      </c>
      <c r="CI1657" s="254"/>
      <c r="CK1657" s="11" t="s">
        <v>28</v>
      </c>
      <c r="CL1657" s="13"/>
      <c r="CM1657" s="13" t="s">
        <v>29</v>
      </c>
      <c r="CN1657" s="15"/>
      <c r="CP1657" s="251" t="s">
        <v>26</v>
      </c>
      <c r="CQ1657" s="252"/>
      <c r="CR1657" s="253" t="s">
        <v>27</v>
      </c>
      <c r="CS1657" s="254"/>
      <c r="CU1657" s="38" t="s">
        <v>37</v>
      </c>
      <c r="CW1657" s="53" t="s">
        <v>45</v>
      </c>
    </row>
    <row r="1658" spans="1:101" ht="18" customHeight="1" thickTop="1" thickBot="1">
      <c r="D1658" s="16">
        <v>0</v>
      </c>
      <c r="E1658" s="17">
        <v>0</v>
      </c>
      <c r="F1658" s="18">
        <v>1</v>
      </c>
      <c r="G1658" s="19">
        <v>0</v>
      </c>
      <c r="H1658" s="10"/>
      <c r="I1658" s="16">
        <v>0</v>
      </c>
      <c r="J1658" s="17">
        <f t="shared" ref="J1658" si="17573">-1/($J$4*$B1655)</f>
        <v>-0.61939601455828397</v>
      </c>
      <c r="K1658" s="18">
        <v>1</v>
      </c>
      <c r="L1658" s="19">
        <v>0</v>
      </c>
      <c r="N1658" s="1">
        <f t="shared" ref="N1658" si="17574">D1658*I1655+F1658*I1658-E1658*J1655-G1658*J1658</f>
        <v>0</v>
      </c>
      <c r="O1658" s="4">
        <f t="shared" ref="O1658" si="17575">(D1658*J1655+E1658*I1655+F1658*J1658+G1658*I1658)</f>
        <v>-0.61939601455828397</v>
      </c>
      <c r="P1658" s="2">
        <f t="shared" ref="P1658" si="17576">D1658*K1655+F1658*K1658-E1658*L1655-G1658*L1658</f>
        <v>1</v>
      </c>
      <c r="Q1658" s="3">
        <f t="shared" ref="Q1658" si="17577">(D1658*L1655+E1658*K1655+F1658*L1658+G1658*K1658)</f>
        <v>0</v>
      </c>
      <c r="S1658" s="16">
        <v>0</v>
      </c>
      <c r="T1658" s="17">
        <v>0</v>
      </c>
      <c r="U1658" s="18">
        <v>1</v>
      </c>
      <c r="V1658" s="19">
        <v>0</v>
      </c>
      <c r="W1658" s="20"/>
      <c r="X1658" s="1">
        <f t="shared" ref="X1658" si="17578">N1658*S1655+P1658*S1658-O1658*T1655-Q1658*T1658</f>
        <v>0</v>
      </c>
      <c r="Y1658" s="4">
        <f t="shared" ref="Y1658" si="17579">(N1658*T1655+O1658*S1655+P1658*T1658+Q1658*S1658)</f>
        <v>-0.61939601455828397</v>
      </c>
      <c r="Z1658" s="2">
        <f t="shared" ref="Z1658" si="17580">N1658*U1655+P1658*U1658-O1658*V1655-Q1658*V1658</f>
        <v>0.47319161306271729</v>
      </c>
      <c r="AA1658" s="3">
        <f t="shared" ref="AA1658" si="17581">(N1658*V1655+O1658*U1655+P1658*V1658+Q1658*U1658)</f>
        <v>0</v>
      </c>
      <c r="AB1658" s="20"/>
      <c r="AC1658" s="16">
        <v>0</v>
      </c>
      <c r="AD1658" s="17">
        <f t="shared" ref="AD1658" si="17582">-1/($AD$4*$B1655)</f>
        <v>-0.70762994916386446</v>
      </c>
      <c r="AE1658" s="18">
        <v>1</v>
      </c>
      <c r="AF1658" s="19">
        <v>0</v>
      </c>
      <c r="AG1658" s="20"/>
      <c r="AH1658" s="1">
        <f t="shared" ref="AH1658" si="17583">X1658*AC1655+Z1658*AC1658-Y1658*AD1655-AA1658*AD1658</f>
        <v>0</v>
      </c>
      <c r="AI1658" s="4">
        <f t="shared" ref="AI1658" si="17584">(X1658*AD1655+Y1658*AC1655+Z1658*AD1658+AA1658*AC1658)</f>
        <v>-0.95424057165462162</v>
      </c>
      <c r="AJ1658" s="2">
        <f t="shared" ref="AJ1658" si="17585">X1658*AE1655+Z1658*AE1658-Y1658*AF1655-AA1658*AF1658</f>
        <v>0.47319161306271729</v>
      </c>
      <c r="AK1658" s="3">
        <f t="shared" ref="AK1658" si="17586">(X1658*AF1655+Y1658*AE1655+Z1658*AF1658+AA1658*AE1658)</f>
        <v>0</v>
      </c>
      <c r="AL1658" s="20"/>
      <c r="AM1658" s="16">
        <v>0</v>
      </c>
      <c r="AN1658" s="17">
        <v>0</v>
      </c>
      <c r="AO1658" s="18">
        <v>1</v>
      </c>
      <c r="AP1658" s="19">
        <v>0</v>
      </c>
      <c r="AR1658" s="1">
        <f t="shared" ref="AR1658" si="17587">AH1658*AM1655+AJ1658*AM1658-AI1658*AN1655-AK1658*AN1658</f>
        <v>0</v>
      </c>
      <c r="AS1658" s="4">
        <f t="shared" ref="AS1658" si="17588">(AH1658*AN1655+AI1658*AM1655+AJ1658*AN1658+AK1658*AM1658)</f>
        <v>-0.95424057165462162</v>
      </c>
      <c r="AT1658" s="2">
        <f t="shared" ref="AT1658" si="17589">AH1658*AO1655+AJ1658*AO1658-AI1658*AP1655-AK1658*AP1658</f>
        <v>-0.37023605752005717</v>
      </c>
      <c r="AU1658" s="3">
        <f t="shared" ref="AU1658" si="17590">(AH1658*AP1655+AI1658*AO1655+AJ1658*AP1658+AK1658*AO1658)</f>
        <v>0</v>
      </c>
      <c r="AV1658" s="20"/>
      <c r="AW1658" s="16">
        <v>0</v>
      </c>
      <c r="AX1658" s="17">
        <f t="shared" ref="AX1658" si="17591">-1/($AX$4*$B1655)</f>
        <v>-0.70762994916386446</v>
      </c>
      <c r="AY1658" s="18">
        <v>1</v>
      </c>
      <c r="AZ1658" s="19">
        <v>0</v>
      </c>
      <c r="BA1658" s="20"/>
      <c r="BB1658" s="1">
        <f t="shared" ref="BB1658" si="17592">AR1658*AW1655+AT1658*AW1658-AS1658*AX1655-AU1658*AX1658</f>
        <v>0</v>
      </c>
      <c r="BC1658" s="4">
        <f t="shared" ref="BC1658" si="17593">(AR1658*AX1655+AS1658*AW1655+AT1658*AX1658+AU1658*AW1658)</f>
        <v>-0.69225044909307398</v>
      </c>
      <c r="BD1658" s="2">
        <f t="shared" ref="BD1658" si="17594">AR1658*AY1655+AT1658*AY1658-AS1658*AZ1655-AU1658*AZ1658</f>
        <v>-0.37023605752005717</v>
      </c>
      <c r="BE1658" s="3">
        <f t="shared" ref="BE1658" si="17595">(AR1658*AZ1655+AS1658*AY1655+AT1658*AZ1658+AU1658*AY1658)</f>
        <v>0</v>
      </c>
      <c r="BF1658" s="20"/>
      <c r="BG1658" s="16">
        <v>0</v>
      </c>
      <c r="BH1658" s="17">
        <v>0</v>
      </c>
      <c r="BI1658" s="18">
        <v>1</v>
      </c>
      <c r="BJ1658" s="19">
        <v>0</v>
      </c>
      <c r="BK1658" s="20"/>
      <c r="BL1658" s="1">
        <f t="shared" ref="BL1658" si="17596">BB1658*BG1655+BD1658*BG1658-BC1658*BH1655-BE1658*BH1658</f>
        <v>0</v>
      </c>
      <c r="BM1658" s="4">
        <f t="shared" ref="BM1658" si="17597">(BB1658*BH1655+BC1658*BG1655+BD1658*BH1658+BE1658*BG1658)</f>
        <v>-0.69225044909307398</v>
      </c>
      <c r="BN1658" s="2">
        <f t="shared" ref="BN1658" si="17598">BB1658*BI1655+BD1658*BI1658-BC1658*BJ1655-BE1658*BJ1658</f>
        <v>-0.95900856149459779</v>
      </c>
      <c r="BO1658" s="3">
        <f t="shared" ref="BO1658" si="17599">(BB1658*BJ1655+BC1658*BI1655+BD1658*BJ1658+BE1658*BI1658)</f>
        <v>0</v>
      </c>
      <c r="BP1658" s="20"/>
      <c r="BQ1658" s="16">
        <v>0</v>
      </c>
      <c r="BR1658" s="17">
        <f t="shared" ref="BR1658" si="17600">-1/($BR$4*$B1655)</f>
        <v>-0.61939601455828397</v>
      </c>
      <c r="BS1658" s="18">
        <v>1</v>
      </c>
      <c r="BT1658" s="19">
        <v>0</v>
      </c>
      <c r="BU1658" s="20"/>
      <c r="BV1658" s="1">
        <f t="shared" ref="BV1658" si="17601">BL1658*BQ1655+BN1658*BQ1658-BM1658*BR1655-BO1658*BR1658</f>
        <v>0</v>
      </c>
      <c r="BW1658" s="4">
        <f t="shared" ref="BW1658" si="17602">(BL1658*BR1655+BM1658*BQ1655+BN1658*BR1658+BO1658*BQ1658)</f>
        <v>-9.8244368176047092E-2</v>
      </c>
      <c r="BX1658" s="2">
        <f t="shared" ref="BX1658" si="17603">BL1658*BS1655+BN1658*BS1658-BM1658*BT1655-BO1658*BT1658</f>
        <v>-0.95900856149459779</v>
      </c>
      <c r="BY1658" s="3">
        <f t="shared" ref="BY1658" si="17604">(BL1658*BT1655+BM1658*BS1655+BN1658*BT1658+BO1658*BS1658)</f>
        <v>0</v>
      </c>
      <c r="BZ1658" s="20"/>
      <c r="CA1658" s="16">
        <v>0</v>
      </c>
      <c r="CB1658" s="17">
        <v>0</v>
      </c>
      <c r="CC1658" s="18">
        <v>1</v>
      </c>
      <c r="CD1658" s="19">
        <v>0</v>
      </c>
      <c r="CE1658" s="20"/>
      <c r="CF1658" s="1">
        <f t="shared" ref="CF1658" si="17605">BV1658*CA1655+BX1658*CA1658-BW1658*CB1655-BY1658*CB1658</f>
        <v>0</v>
      </c>
      <c r="CG1658" s="4">
        <f t="shared" ref="CG1658" si="17606">(BV1658*CB1655+BW1658*CA1655+BX1658*CB1658+BY1658*CA1658)</f>
        <v>-9.8244368176047092E-2</v>
      </c>
      <c r="CH1658" s="2">
        <f t="shared" ref="CH1658" si="17607">BV1658*CC1655+BX1658*CC1658-BW1658*CD1655-BY1658*CD1658</f>
        <v>-1.0027410644530195</v>
      </c>
      <c r="CI1658" s="3">
        <f t="shared" ref="CI1658" si="17608">(BV1658*CD1655+BW1658*CC1655+BX1658*CD1658+BY1658*CC1658)</f>
        <v>0</v>
      </c>
      <c r="CK1658" s="16">
        <f t="shared" ref="CK1658" si="17609">1/$CL$4</f>
        <v>1</v>
      </c>
      <c r="CL1658" s="17">
        <v>0</v>
      </c>
      <c r="CM1658" s="18">
        <v>1</v>
      </c>
      <c r="CN1658" s="19">
        <v>0</v>
      </c>
      <c r="CP1658" s="1">
        <f t="shared" ref="CP1658" si="17610">CF1658*CK1655+CH1658*CK1658-CG1658*CL1655-CI1658*CL1658</f>
        <v>-1.0027410644530195</v>
      </c>
      <c r="CQ1658" s="4">
        <f t="shared" ref="CQ1658" si="17611">(CF1658*CL1655+CG1658*CK1655+CH1658*CL1658+CI1658*CK1658)</f>
        <v>-9.8244368176047092E-2</v>
      </c>
      <c r="CR1658" s="2">
        <f t="shared" ref="CR1658" si="17612">CF1658*CM1655+CH1658*CM1658-CG1658*CN1655-CI1658*CN1658</f>
        <v>-1.0027410644530195</v>
      </c>
      <c r="CS1658" s="3">
        <f t="shared" ref="CS1658" si="17613">(CF1658*CN1655+CG1658*CM1655+CH1658*CN1658+CI1658*CM1658)</f>
        <v>0</v>
      </c>
      <c r="CU1658" s="39">
        <f t="shared" ref="CU1658" si="17614">(180/PI())*ATAN(-1*(CQ1655/CP1655))</f>
        <v>3.1894903489105104</v>
      </c>
      <c r="CW1658" s="54">
        <f t="shared" ref="CW1658" si="17615">20*LOG(((1-(10^(CU1655/20)^2)*(1-((1-CW1655)/(1+CW1655))^2))^0.5))</f>
        <v>-22.287129659674839</v>
      </c>
    </row>
    <row r="1659" spans="1:101" ht="18" customHeight="1">
      <c r="E1659" s="20"/>
      <c r="F1659" s="20"/>
      <c r="G1659" s="20"/>
      <c r="H1659" s="20"/>
      <c r="I1659" s="20"/>
      <c r="J1659" s="20"/>
      <c r="K1659" s="20"/>
      <c r="L1659" s="20"/>
      <c r="M1659" s="20"/>
      <c r="N1659" s="20"/>
      <c r="O1659" s="20"/>
      <c r="P1659" s="20"/>
      <c r="Q1659" s="20"/>
      <c r="R1659" s="20"/>
      <c r="S1659" s="20"/>
      <c r="T1659" s="20"/>
      <c r="U1659" s="20"/>
      <c r="V1659" s="20"/>
      <c r="W1659" s="20"/>
      <c r="X1659" s="20"/>
      <c r="Y1659" s="20"/>
      <c r="Z1659" s="20"/>
      <c r="AA1659" s="20"/>
      <c r="AB1659" s="30"/>
      <c r="AC1659" s="20"/>
      <c r="AD1659" s="20"/>
      <c r="AE1659" s="20"/>
      <c r="AF1659" s="20"/>
      <c r="AG1659" s="20"/>
      <c r="AH1659" s="20"/>
      <c r="AI1659" s="20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  <c r="BA1659" s="20"/>
      <c r="BB1659" s="20"/>
      <c r="BC1659" s="20"/>
      <c r="BD1659" s="20"/>
      <c r="BE1659" s="20"/>
      <c r="BF1659" s="20"/>
      <c r="BG1659" s="20"/>
      <c r="BH1659" s="20"/>
      <c r="BI1659" s="20"/>
      <c r="BJ1659" s="20"/>
      <c r="BK1659" s="20"/>
      <c r="BL1659" s="20"/>
      <c r="BM1659" s="20"/>
      <c r="BN1659" s="20"/>
      <c r="BO1659" s="20"/>
      <c r="BP1659" s="20"/>
      <c r="BQ1659" s="20"/>
      <c r="BR1659" s="20"/>
      <c r="BS1659" s="20"/>
      <c r="BT1659" s="20"/>
      <c r="BU1659" s="20"/>
      <c r="BV1659" s="20"/>
      <c r="BW1659" s="20"/>
      <c r="BX1659" s="20"/>
      <c r="BY1659" s="20"/>
      <c r="BZ1659" s="20"/>
      <c r="CA1659" s="20"/>
      <c r="CB1659" s="20"/>
      <c r="CC1659" s="20"/>
      <c r="CD1659" s="20"/>
      <c r="CE1659" s="20"/>
      <c r="CF1659" s="20"/>
      <c r="CG1659" s="20"/>
      <c r="CH1659" s="20"/>
      <c r="CI1659" s="20"/>
      <c r="CJ1659" s="20"/>
      <c r="CK1659" s="20"/>
      <c r="CL1659" s="20"/>
    </row>
    <row r="1660" spans="1:101" ht="18" customHeight="1"/>
    <row r="1661" spans="1:101" ht="18" customHeight="1" thickBot="1">
      <c r="A1661" s="23"/>
      <c r="B1661" s="23"/>
      <c r="C1661" s="23"/>
      <c r="D1661" s="20" t="s">
        <v>15</v>
      </c>
      <c r="E1661" s="20"/>
      <c r="F1661" s="20"/>
      <c r="G1661" s="20"/>
      <c r="H1661" s="20"/>
      <c r="I1661" s="20" t="s">
        <v>16</v>
      </c>
      <c r="J1661" s="20"/>
      <c r="K1661" s="20"/>
      <c r="L1661" s="20"/>
      <c r="M1661" s="23"/>
      <c r="N1661" s="23"/>
      <c r="O1661" s="24" t="s">
        <v>17</v>
      </c>
      <c r="P1661" s="23"/>
      <c r="Q1661" s="23"/>
      <c r="R1661" s="23"/>
      <c r="S1661" s="20"/>
      <c r="T1661" s="20" t="s">
        <v>18</v>
      </c>
      <c r="U1661" s="23"/>
      <c r="V1661" s="23"/>
      <c r="W1661" s="23"/>
      <c r="X1661" s="23"/>
      <c r="Y1661" s="24" t="s">
        <v>19</v>
      </c>
      <c r="Z1661" s="23"/>
      <c r="AA1661" s="23"/>
      <c r="AB1661" s="23"/>
      <c r="AC1661" s="24" t="s">
        <v>20</v>
      </c>
      <c r="AD1661" s="20"/>
      <c r="AE1661" s="20"/>
      <c r="AF1661" s="20"/>
      <c r="AG1661" s="20"/>
      <c r="AH1661" s="23"/>
      <c r="AI1661" s="24" t="s">
        <v>21</v>
      </c>
      <c r="AJ1661" s="23"/>
      <c r="AK1661" s="23"/>
      <c r="AL1661" s="20"/>
      <c r="AM1661" s="24" t="s">
        <v>31</v>
      </c>
      <c r="AN1661" s="20"/>
      <c r="AO1661" s="23"/>
      <c r="AP1661" s="23"/>
      <c r="AQ1661" s="23"/>
      <c r="AR1661" s="23"/>
      <c r="AS1661" s="24" t="s">
        <v>91</v>
      </c>
      <c r="AT1661" s="23"/>
      <c r="AU1661" s="23"/>
      <c r="AV1661" s="23"/>
      <c r="AW1661" s="24" t="s">
        <v>32</v>
      </c>
      <c r="AX1661" s="20"/>
      <c r="AY1661" s="20"/>
      <c r="AZ1661" s="20"/>
      <c r="BA1661" s="20"/>
      <c r="BB1661" s="23"/>
      <c r="BC1661" s="24" t="s">
        <v>22</v>
      </c>
      <c r="BD1661" s="23"/>
      <c r="BE1661" s="23"/>
      <c r="BF1661" s="23"/>
      <c r="BG1661" s="24" t="s">
        <v>33</v>
      </c>
      <c r="BH1661" s="20"/>
      <c r="BI1661" s="23"/>
      <c r="BJ1661" s="23"/>
      <c r="BK1661" s="23"/>
      <c r="BL1661" s="23"/>
      <c r="BM1661" s="24" t="s">
        <v>34</v>
      </c>
      <c r="BN1661" s="23"/>
      <c r="BO1661" s="23"/>
      <c r="BP1661" s="23"/>
      <c r="BQ1661" s="24" t="s">
        <v>89</v>
      </c>
      <c r="BR1661" s="20"/>
      <c r="BS1661" s="20"/>
      <c r="BT1661" s="20"/>
      <c r="BU1661" s="20"/>
      <c r="BV1661" s="23"/>
      <c r="BW1661" s="24" t="s">
        <v>35</v>
      </c>
      <c r="BX1661" s="23"/>
      <c r="BY1661" s="23"/>
      <c r="BZ1661" s="23"/>
      <c r="CA1661" s="24" t="s">
        <v>90</v>
      </c>
      <c r="CB1661" s="20"/>
      <c r="CC1661" s="23"/>
      <c r="CD1661" s="23"/>
      <c r="CE1661" s="23"/>
      <c r="CF1661" s="23"/>
      <c r="CG1661" s="24" t="s">
        <v>92</v>
      </c>
      <c r="CH1661" s="23"/>
      <c r="CI1661" s="23"/>
      <c r="CJ1661" s="23"/>
      <c r="CK1661" s="24" t="s">
        <v>36</v>
      </c>
      <c r="CL1661" s="24"/>
      <c r="CM1661" s="23"/>
      <c r="CN1661" s="23"/>
      <c r="CO1661" s="23"/>
      <c r="CP1661" s="23"/>
      <c r="CQ1661" s="24" t="s">
        <v>93</v>
      </c>
      <c r="CR1661" s="23"/>
      <c r="CS1661" s="23"/>
    </row>
    <row r="1662" spans="1:101" ht="18" customHeight="1" thickBot="1">
      <c r="A1662" s="23"/>
      <c r="B1662" s="33"/>
      <c r="C1662" s="23"/>
      <c r="D1662" s="7" t="s">
        <v>2</v>
      </c>
      <c r="E1662" s="8"/>
      <c r="F1662" s="8" t="s">
        <v>3</v>
      </c>
      <c r="G1662" s="9"/>
      <c r="H1662" s="10"/>
      <c r="I1662" s="7" t="s">
        <v>4</v>
      </c>
      <c r="J1662" s="8"/>
      <c r="K1662" s="8" t="s">
        <v>5</v>
      </c>
      <c r="L1662" s="9"/>
      <c r="M1662" s="23"/>
      <c r="N1662" s="251" t="s">
        <v>79</v>
      </c>
      <c r="O1662" s="252"/>
      <c r="P1662" s="253" t="s">
        <v>80</v>
      </c>
      <c r="Q1662" s="254"/>
      <c r="R1662" s="23"/>
      <c r="S1662" s="7" t="s">
        <v>11</v>
      </c>
      <c r="T1662" s="8"/>
      <c r="U1662" s="8" t="s">
        <v>12</v>
      </c>
      <c r="V1662" s="9"/>
      <c r="W1662" s="20"/>
      <c r="X1662" s="251" t="s">
        <v>79</v>
      </c>
      <c r="Y1662" s="252"/>
      <c r="Z1662" s="253" t="s">
        <v>80</v>
      </c>
      <c r="AA1662" s="254"/>
      <c r="AB1662" s="20"/>
      <c r="AC1662" s="7" t="s">
        <v>4</v>
      </c>
      <c r="AD1662" s="8"/>
      <c r="AE1662" s="8" t="s">
        <v>5</v>
      </c>
      <c r="AF1662" s="9"/>
      <c r="AG1662" s="20"/>
      <c r="AH1662" s="251" t="s">
        <v>0</v>
      </c>
      <c r="AI1662" s="252"/>
      <c r="AJ1662" s="253" t="s">
        <v>1</v>
      </c>
      <c r="AK1662" s="254"/>
      <c r="AL1662" s="20"/>
      <c r="AM1662" s="7" t="s">
        <v>11</v>
      </c>
      <c r="AN1662" s="8"/>
      <c r="AO1662" s="8" t="s">
        <v>12</v>
      </c>
      <c r="AP1662" s="9"/>
      <c r="AQ1662" s="23"/>
      <c r="AR1662" s="251" t="s">
        <v>0</v>
      </c>
      <c r="AS1662" s="252"/>
      <c r="AT1662" s="253" t="s">
        <v>1</v>
      </c>
      <c r="AU1662" s="254"/>
      <c r="AV1662" s="36"/>
      <c r="AW1662" s="7" t="s">
        <v>4</v>
      </c>
      <c r="AX1662" s="8"/>
      <c r="AY1662" s="8" t="s">
        <v>5</v>
      </c>
      <c r="AZ1662" s="9"/>
      <c r="BA1662" s="20"/>
      <c r="BB1662" s="251" t="s">
        <v>0</v>
      </c>
      <c r="BC1662" s="252"/>
      <c r="BD1662" s="253" t="s">
        <v>1</v>
      </c>
      <c r="BE1662" s="254"/>
      <c r="BF1662" s="36"/>
      <c r="BG1662" s="7" t="s">
        <v>11</v>
      </c>
      <c r="BH1662" s="8"/>
      <c r="BI1662" s="8" t="s">
        <v>12</v>
      </c>
      <c r="BJ1662" s="9"/>
      <c r="BK1662" s="36"/>
      <c r="BL1662" s="251" t="s">
        <v>0</v>
      </c>
      <c r="BM1662" s="252"/>
      <c r="BN1662" s="253" t="s">
        <v>1</v>
      </c>
      <c r="BO1662" s="254"/>
      <c r="BP1662" s="36"/>
      <c r="BQ1662" s="7" t="s">
        <v>4</v>
      </c>
      <c r="BR1662" s="8"/>
      <c r="BS1662" s="8" t="s">
        <v>5</v>
      </c>
      <c r="BT1662" s="9"/>
      <c r="BU1662" s="20"/>
      <c r="BV1662" s="251" t="s">
        <v>0</v>
      </c>
      <c r="BW1662" s="252"/>
      <c r="BX1662" s="253" t="s">
        <v>1</v>
      </c>
      <c r="BY1662" s="254"/>
      <c r="BZ1662" s="36"/>
      <c r="CA1662" s="7" t="s">
        <v>11</v>
      </c>
      <c r="CB1662" s="8"/>
      <c r="CC1662" s="8" t="s">
        <v>12</v>
      </c>
      <c r="CD1662" s="9"/>
      <c r="CE1662" s="36"/>
      <c r="CF1662" s="251" t="s">
        <v>0</v>
      </c>
      <c r="CG1662" s="252"/>
      <c r="CH1662" s="253" t="s">
        <v>1</v>
      </c>
      <c r="CI1662" s="254"/>
      <c r="CJ1662" s="23"/>
      <c r="CK1662" s="7" t="s">
        <v>23</v>
      </c>
      <c r="CL1662" s="8"/>
      <c r="CM1662" s="8" t="s">
        <v>24</v>
      </c>
      <c r="CN1662" s="9"/>
      <c r="CO1662" s="23"/>
      <c r="CP1662" s="251" t="s">
        <v>0</v>
      </c>
      <c r="CQ1662" s="252"/>
      <c r="CR1662" s="253" t="s">
        <v>1</v>
      </c>
      <c r="CS1662" s="254"/>
      <c r="CU1662" s="26" t="s">
        <v>25</v>
      </c>
      <c r="CW1662" s="50" t="s">
        <v>44</v>
      </c>
    </row>
    <row r="1663" spans="1:101" ht="18" customHeight="1" thickTop="1" thickBot="1">
      <c r="B1663" s="34">
        <v>2.38</v>
      </c>
      <c r="D1663" s="11">
        <v>1</v>
      </c>
      <c r="E1663" s="12">
        <v>0</v>
      </c>
      <c r="F1663" s="13">
        <v>0</v>
      </c>
      <c r="G1663" s="40">
        <f t="shared" ref="G1663" si="17616">-1/($E$4*$B1663)</f>
        <v>-0.44139937727375855</v>
      </c>
      <c r="H1663" s="10"/>
      <c r="I1663" s="11">
        <v>1</v>
      </c>
      <c r="J1663" s="12">
        <v>0</v>
      </c>
      <c r="K1663" s="13">
        <v>0</v>
      </c>
      <c r="L1663" s="14">
        <v>0</v>
      </c>
      <c r="N1663" s="1">
        <f t="shared" ref="N1663" si="17617">D1663*I1663+F1663*I1666-E1663*J1663-G1663*J1666</f>
        <v>0.72889647241007416</v>
      </c>
      <c r="O1663" s="4">
        <f t="shared" ref="O1663" si="17618">(D1663*J1663+E1663*I1663+F1663*J1666+G1663*I1666)</f>
        <v>0</v>
      </c>
      <c r="P1663" s="2">
        <f t="shared" ref="P1663" si="17619">D1663*K1663+F1663*K1666-E1663*L1663-G1663*L1666</f>
        <v>0</v>
      </c>
      <c r="Q1663" s="3">
        <f t="shared" ref="Q1663" si="17620">(D1663*L1663+E1663*K1663+F1663*L1666+G1663*K1666)</f>
        <v>-0.44139937727375855</v>
      </c>
      <c r="S1663" s="11">
        <v>1</v>
      </c>
      <c r="T1663" s="12">
        <v>0</v>
      </c>
      <c r="U1663" s="13">
        <v>0</v>
      </c>
      <c r="V1663" s="40">
        <f t="shared" ref="V1663" si="17621">-1/($T$4*$B1663)</f>
        <v>-0.84337227464249453</v>
      </c>
      <c r="W1663" s="20"/>
      <c r="X1663" s="1">
        <f t="shared" ref="X1663" si="17622">N1663*S1663+P1663*S1666-O1663*T1663-Q1663*T1666</f>
        <v>0.72889647241007416</v>
      </c>
      <c r="Y1663" s="4">
        <f t="shared" ref="Y1663" si="17623">(N1663*T1663+O1663*S1663+P1663*T1666+Q1663*S1666)</f>
        <v>0</v>
      </c>
      <c r="Z1663" s="2">
        <f t="shared" ref="Z1663" si="17624">N1663*U1663+P1663*U1666-O1663*V1663-Q1663*V1666</f>
        <v>0</v>
      </c>
      <c r="AA1663" s="3">
        <f t="shared" ref="AA1663" si="17625">(N1663*V1663+O1663*U1663+P1663*V1666+Q1663*U1666)</f>
        <v>-1.0561304531891329</v>
      </c>
      <c r="AB1663" s="20"/>
      <c r="AC1663" s="11">
        <v>1</v>
      </c>
      <c r="AD1663" s="12">
        <v>0</v>
      </c>
      <c r="AE1663" s="13">
        <v>0</v>
      </c>
      <c r="AF1663" s="14">
        <v>0</v>
      </c>
      <c r="AG1663" s="20"/>
      <c r="AH1663" s="1">
        <f t="shared" ref="AH1663" si="17626">X1663*AC1663+Z1663*AC1666-Y1663*AD1663-AA1663*AD1666</f>
        <v>-1.2172818264505336E-2</v>
      </c>
      <c r="AI1663" s="4">
        <f t="shared" ref="AI1663" si="17627">(X1663*AD1663+Y1663*AC1663+Z1663*AD1666+AA1663*AC1666)</f>
        <v>0</v>
      </c>
      <c r="AJ1663" s="2">
        <f t="shared" ref="AJ1663" si="17628">X1663*AE1663+Z1663*AE1666-Y1663*AF1663-AA1663*AF1666</f>
        <v>0</v>
      </c>
      <c r="AK1663" s="3">
        <f t="shared" ref="AK1663" si="17629">(X1663*AF1663+Y1663*AE1663+Z1663*AF1666+AA1663*AE1666)</f>
        <v>-1.0561304531891329</v>
      </c>
      <c r="AL1663" s="20"/>
      <c r="AM1663" s="11">
        <v>1</v>
      </c>
      <c r="AN1663" s="12">
        <v>0</v>
      </c>
      <c r="AO1663" s="13">
        <v>0</v>
      </c>
      <c r="AP1663" s="40">
        <f t="shared" ref="AP1663" si="17630">-1/($AN$4*$B1663)</f>
        <v>-0.87644569717749432</v>
      </c>
      <c r="AR1663" s="1">
        <f t="shared" ref="AR1663" si="17631">AH1663*AM1663+AJ1663*AM1666-AI1663*AN1663-AK1663*AN1666</f>
        <v>-1.2172818264505336E-2</v>
      </c>
      <c r="AS1663" s="4">
        <f t="shared" ref="AS1663" si="17632">(AH1663*AN1663+AI1663*AM1663+AJ1663*AN1666+AK1663*AM1666)</f>
        <v>0</v>
      </c>
      <c r="AT1663" s="2">
        <f t="shared" ref="AT1663" si="17633">AH1663*AO1663+AJ1663*AO1666-AI1663*AP1663-AK1663*AP1666</f>
        <v>0</v>
      </c>
      <c r="AU1663" s="3">
        <f t="shared" ref="AU1663" si="17634">(AH1663*AP1663+AI1663*AO1663+AJ1663*AP1666+AK1663*AO1666)</f>
        <v>-1.0454616389986835</v>
      </c>
      <c r="AV1663" s="20"/>
      <c r="AW1663" s="11">
        <v>1</v>
      </c>
      <c r="AX1663" s="12">
        <v>0</v>
      </c>
      <c r="AY1663" s="13">
        <v>0</v>
      </c>
      <c r="AZ1663" s="14">
        <v>0</v>
      </c>
      <c r="BA1663" s="20"/>
      <c r="BB1663" s="1">
        <f t="shared" ref="BB1663" si="17635">AR1663*AW1663+AT1663*AW1666-AS1663*AX1663-AU1663*AX1666</f>
        <v>-0.74575597828109563</v>
      </c>
      <c r="BC1663" s="4">
        <f t="shared" ref="BC1663" si="17636">(AR1663*AX1663+AS1663*AW1663+AT1663*AX1666+AU1663*AW1666)</f>
        <v>0</v>
      </c>
      <c r="BD1663" s="2">
        <f t="shared" ref="BD1663" si="17637">AR1663*AY1663+AT1663*AY1666-AS1663*AZ1663-AU1663*AZ1666</f>
        <v>0</v>
      </c>
      <c r="BE1663" s="3">
        <f t="shared" ref="BE1663" si="17638">(AR1663*AZ1663+AS1663*AY1663+AT1663*AZ1666+AU1663*AY1666)</f>
        <v>-1.0454616389986835</v>
      </c>
      <c r="BF1663" s="20"/>
      <c r="BG1663" s="11">
        <v>1</v>
      </c>
      <c r="BH1663" s="12">
        <v>0</v>
      </c>
      <c r="BI1663" s="13">
        <v>0</v>
      </c>
      <c r="BJ1663" s="40">
        <f t="shared" ref="BJ1663" si="17639">-1/($BH$4*$B1663)</f>
        <v>-0.84337227464249453</v>
      </c>
      <c r="BK1663" s="20"/>
      <c r="BL1663" s="1">
        <f t="shared" ref="BL1663" si="17640">BB1663*BG1663+BD1663*BG1666-BC1663*BH1663-BE1663*BH1666</f>
        <v>-0.74575597828109563</v>
      </c>
      <c r="BM1663" s="4">
        <f t="shared" ref="BM1663" si="17641">(BB1663*BH1663+BC1663*BG1663+BD1663*BH1666+BE1663*BG1666)</f>
        <v>0</v>
      </c>
      <c r="BN1663" s="2">
        <f t="shared" ref="BN1663" si="17642">BB1663*BI1663+BD1663*BI1666-BC1663*BJ1663-BE1663*BJ1666</f>
        <v>0</v>
      </c>
      <c r="BO1663" s="3">
        <f t="shared" ref="BO1663" si="17643">(BB1663*BJ1663+BC1663*BI1663+BD1663*BJ1666+BE1663*BI1666)</f>
        <v>-0.41651172326751718</v>
      </c>
      <c r="BP1663" s="20"/>
      <c r="BQ1663" s="11">
        <v>1</v>
      </c>
      <c r="BR1663" s="12">
        <v>0</v>
      </c>
      <c r="BS1663" s="13">
        <v>0</v>
      </c>
      <c r="BT1663" s="14">
        <v>0</v>
      </c>
      <c r="BU1663" s="20"/>
      <c r="BV1663" s="1">
        <f t="shared" ref="BV1663" si="17644">BL1663*BQ1663+BN1663*BQ1666-BM1663*BR1663-BO1663*BR1666</f>
        <v>-1.0015737326191372</v>
      </c>
      <c r="BW1663" s="4">
        <f t="shared" ref="BW1663" si="17645">(BL1663*BR1663+BM1663*BQ1663+BN1663*BR1666+BO1663*BQ1666)</f>
        <v>0</v>
      </c>
      <c r="BX1663" s="2">
        <f t="shared" ref="BX1663" si="17646">BL1663*BS1663+BN1663*BS1666-BM1663*BT1663-BO1663*BT1666</f>
        <v>0</v>
      </c>
      <c r="BY1663" s="3">
        <f t="shared" ref="BY1663" si="17647">(BL1663*BT1663+BM1663*BS1663+BN1663*BT1666+BO1663*BS1666)</f>
        <v>-0.41651172326751718</v>
      </c>
      <c r="BZ1663" s="20"/>
      <c r="CA1663" s="11">
        <v>1</v>
      </c>
      <c r="CB1663" s="12">
        <v>0</v>
      </c>
      <c r="CC1663" s="13">
        <v>0</v>
      </c>
      <c r="CD1663" s="40">
        <f t="shared" ref="CD1663" si="17648">-1/($CB$4*$B1663)</f>
        <v>-0.44139937727375855</v>
      </c>
      <c r="CE1663" s="20"/>
      <c r="CF1663" s="1">
        <f t="shared" ref="CF1663" si="17649">BV1663*CA1663+BX1663*CA1666-BW1663*CB1663-BY1663*CB1666</f>
        <v>-1.0015737326191372</v>
      </c>
      <c r="CG1663" s="4">
        <f t="shared" ref="CG1663" si="17650">(BV1663*CB1663+BW1663*CA1663+BX1663*CB1666+BY1663*CA1666)</f>
        <v>0</v>
      </c>
      <c r="CH1663" s="2">
        <f t="shared" ref="CH1663" si="17651">BV1663*CC1663+BX1663*CC1666-BW1663*CD1663-BY1663*CD1666</f>
        <v>0</v>
      </c>
      <c r="CI1663" s="3">
        <f t="shared" ref="CI1663" si="17652">(BV1663*CD1663+BW1663*CC1663+BX1663*CD1666+BY1663*CC1666)</f>
        <v>2.5582298604323928E-2</v>
      </c>
      <c r="CJ1663" s="28"/>
      <c r="CK1663" s="11">
        <v>1</v>
      </c>
      <c r="CL1663" s="12">
        <v>0</v>
      </c>
      <c r="CM1663" s="13">
        <v>0</v>
      </c>
      <c r="CN1663" s="14">
        <v>0</v>
      </c>
      <c r="CP1663" s="1">
        <f t="shared" ref="CP1663" si="17653">CF1663*CK1663+CH1663*CK1666-CG1663*CL1663-CI1663*CL1666</f>
        <v>-1.0015737326191372</v>
      </c>
      <c r="CQ1663" s="4">
        <f t="shared" ref="CQ1663" si="17654">(CF1663*CL1663+CG1663*CK1663+CH1663*CL1666+CI1663*CK1666)</f>
        <v>2.5582298604323928E-2</v>
      </c>
      <c r="CR1663" s="2">
        <f t="shared" ref="CR1663" si="17655">CF1663*CM1663+CH1663*CM1666-CG1663*CN1663-CI1663*CN1666</f>
        <v>0</v>
      </c>
      <c r="CS1663" s="3">
        <f t="shared" ref="CS1663" si="17656">(CF1663*CN1663+CG1663*CM1663+CH1663*CN1666+CI1663*CM1666)</f>
        <v>2.5582298604323928E-2</v>
      </c>
      <c r="CU1663" s="29">
        <f t="shared" ref="CU1663" si="17657">20*LOG(((1+$CL$4)/$CL$4)/((CP1663+CP1666)^2+(CQ1663+CQ1666)^2)^0.5)</f>
        <v>-2.3945217457029839E-2</v>
      </c>
      <c r="CW1663" s="51">
        <f t="shared" ref="CW1663" si="17658">((CP1663^2+CQ1663^2)^0.5)/((CP1666^2+CQ1666^2)^0.5)</f>
        <v>0.99285163551958067</v>
      </c>
    </row>
    <row r="1664" spans="1:101" ht="18" customHeight="1" thickBot="1">
      <c r="D1664" s="11"/>
      <c r="E1664" s="13"/>
      <c r="F1664" s="13"/>
      <c r="G1664" s="15"/>
      <c r="H1664" s="10"/>
      <c r="I1664" s="11"/>
      <c r="J1664" s="13"/>
      <c r="K1664" s="13"/>
      <c r="L1664" s="15"/>
      <c r="N1664" s="5"/>
      <c r="Q1664" s="6"/>
      <c r="S1664" s="11"/>
      <c r="T1664" s="13"/>
      <c r="U1664" s="13"/>
      <c r="V1664" s="15"/>
      <c r="W1664" s="20"/>
      <c r="X1664" s="5"/>
      <c r="AA1664" s="6"/>
      <c r="AB1664" s="20"/>
      <c r="AC1664" s="11"/>
      <c r="AD1664" s="13"/>
      <c r="AE1664" s="13"/>
      <c r="AF1664" s="15"/>
      <c r="AG1664" s="20"/>
      <c r="AH1664" s="5"/>
      <c r="AK1664" s="6"/>
      <c r="AL1664" s="20"/>
      <c r="AM1664" s="11"/>
      <c r="AN1664" s="13"/>
      <c r="AO1664" s="13"/>
      <c r="AP1664" s="15"/>
      <c r="AR1664" s="5"/>
      <c r="AU1664" s="6"/>
      <c r="AW1664" s="11"/>
      <c r="AX1664" s="13"/>
      <c r="AY1664" s="13"/>
      <c r="AZ1664" s="15"/>
      <c r="BA1664" s="20"/>
      <c r="BB1664" s="5"/>
      <c r="BE1664" s="6"/>
      <c r="BG1664" s="11"/>
      <c r="BH1664" s="13"/>
      <c r="BI1664" s="13"/>
      <c r="BJ1664" s="15"/>
      <c r="BL1664" s="5"/>
      <c r="BO1664" s="6"/>
      <c r="BQ1664" s="11"/>
      <c r="BR1664" s="13"/>
      <c r="BS1664" s="13"/>
      <c r="BT1664" s="15"/>
      <c r="BU1664" s="20"/>
      <c r="BV1664" s="5"/>
      <c r="BY1664" s="6"/>
      <c r="CA1664" s="11"/>
      <c r="CB1664" s="13"/>
      <c r="CC1664" s="13"/>
      <c r="CD1664" s="15"/>
      <c r="CF1664" s="5"/>
      <c r="CI1664" s="6"/>
      <c r="CK1664" s="11"/>
      <c r="CL1664" s="13"/>
      <c r="CM1664" s="13"/>
      <c r="CN1664" s="15"/>
      <c r="CP1664" s="5"/>
      <c r="CS1664" s="6"/>
      <c r="CW1664" s="52"/>
    </row>
    <row r="1665" spans="1:101" ht="18" customHeight="1" thickBot="1">
      <c r="D1665" s="11" t="s">
        <v>6</v>
      </c>
      <c r="E1665" s="13"/>
      <c r="F1665" s="13" t="s">
        <v>7</v>
      </c>
      <c r="G1665" s="15"/>
      <c r="H1665" s="10"/>
      <c r="I1665" s="11" t="s">
        <v>8</v>
      </c>
      <c r="J1665" s="13"/>
      <c r="K1665" s="13" t="s">
        <v>9</v>
      </c>
      <c r="L1665" s="15"/>
      <c r="N1665" s="251" t="s">
        <v>26</v>
      </c>
      <c r="O1665" s="252"/>
      <c r="P1665" s="253" t="s">
        <v>27</v>
      </c>
      <c r="Q1665" s="254"/>
      <c r="S1665" s="11" t="s">
        <v>13</v>
      </c>
      <c r="T1665" s="13"/>
      <c r="U1665" s="13" t="s">
        <v>14</v>
      </c>
      <c r="V1665" s="15"/>
      <c r="W1665" s="20"/>
      <c r="X1665" s="251" t="s">
        <v>26</v>
      </c>
      <c r="Y1665" s="252"/>
      <c r="Z1665" s="253" t="s">
        <v>27</v>
      </c>
      <c r="AA1665" s="254"/>
      <c r="AB1665" s="20"/>
      <c r="AC1665" s="11" t="s">
        <v>8</v>
      </c>
      <c r="AD1665" s="13"/>
      <c r="AE1665" s="13" t="s">
        <v>9</v>
      </c>
      <c r="AF1665" s="15"/>
      <c r="AG1665" s="20"/>
      <c r="AH1665" s="251" t="s">
        <v>26</v>
      </c>
      <c r="AI1665" s="252"/>
      <c r="AJ1665" s="253" t="s">
        <v>27</v>
      </c>
      <c r="AK1665" s="254"/>
      <c r="AL1665" s="20"/>
      <c r="AM1665" s="11" t="s">
        <v>13</v>
      </c>
      <c r="AN1665" s="13"/>
      <c r="AO1665" s="13" t="s">
        <v>14</v>
      </c>
      <c r="AP1665" s="15"/>
      <c r="AR1665" s="251" t="s">
        <v>26</v>
      </c>
      <c r="AS1665" s="252"/>
      <c r="AT1665" s="253" t="s">
        <v>27</v>
      </c>
      <c r="AU1665" s="254"/>
      <c r="AV1665" s="36"/>
      <c r="AW1665" s="11" t="s">
        <v>8</v>
      </c>
      <c r="AX1665" s="13"/>
      <c r="AY1665" s="13" t="s">
        <v>9</v>
      </c>
      <c r="AZ1665" s="15"/>
      <c r="BA1665" s="20"/>
      <c r="BB1665" s="251" t="s">
        <v>26</v>
      </c>
      <c r="BC1665" s="252"/>
      <c r="BD1665" s="253" t="s">
        <v>27</v>
      </c>
      <c r="BE1665" s="254"/>
      <c r="BF1665" s="36"/>
      <c r="BG1665" s="11" t="s">
        <v>13</v>
      </c>
      <c r="BH1665" s="13"/>
      <c r="BI1665" s="13" t="s">
        <v>14</v>
      </c>
      <c r="BJ1665" s="15"/>
      <c r="BK1665" s="36"/>
      <c r="BL1665" s="251" t="s">
        <v>26</v>
      </c>
      <c r="BM1665" s="252"/>
      <c r="BN1665" s="253" t="s">
        <v>27</v>
      </c>
      <c r="BO1665" s="254"/>
      <c r="BP1665" s="36"/>
      <c r="BQ1665" s="11" t="s">
        <v>8</v>
      </c>
      <c r="BR1665" s="13"/>
      <c r="BS1665" s="13" t="s">
        <v>9</v>
      </c>
      <c r="BT1665" s="15"/>
      <c r="BU1665" s="20"/>
      <c r="BV1665" s="251" t="s">
        <v>26</v>
      </c>
      <c r="BW1665" s="252"/>
      <c r="BX1665" s="253" t="s">
        <v>27</v>
      </c>
      <c r="BY1665" s="254"/>
      <c r="BZ1665" s="36"/>
      <c r="CA1665" s="11" t="s">
        <v>13</v>
      </c>
      <c r="CB1665" s="13"/>
      <c r="CC1665" s="13" t="s">
        <v>14</v>
      </c>
      <c r="CD1665" s="15"/>
      <c r="CE1665" s="36"/>
      <c r="CF1665" s="251" t="s">
        <v>26</v>
      </c>
      <c r="CG1665" s="252"/>
      <c r="CH1665" s="253" t="s">
        <v>27</v>
      </c>
      <c r="CI1665" s="254"/>
      <c r="CK1665" s="11" t="s">
        <v>28</v>
      </c>
      <c r="CL1665" s="13"/>
      <c r="CM1665" s="13" t="s">
        <v>29</v>
      </c>
      <c r="CN1665" s="15"/>
      <c r="CP1665" s="251" t="s">
        <v>26</v>
      </c>
      <c r="CQ1665" s="252"/>
      <c r="CR1665" s="253" t="s">
        <v>27</v>
      </c>
      <c r="CS1665" s="254"/>
      <c r="CU1665" s="38" t="s">
        <v>37</v>
      </c>
      <c r="CW1665" s="53" t="s">
        <v>45</v>
      </c>
    </row>
    <row r="1666" spans="1:101" ht="18" customHeight="1" thickTop="1" thickBot="1">
      <c r="D1666" s="16">
        <v>0</v>
      </c>
      <c r="E1666" s="17">
        <v>0</v>
      </c>
      <c r="F1666" s="18">
        <v>1</v>
      </c>
      <c r="G1666" s="19">
        <v>0</v>
      </c>
      <c r="H1666" s="10"/>
      <c r="I1666" s="16">
        <v>0</v>
      </c>
      <c r="J1666" s="17">
        <f t="shared" ref="J1666" si="17659">-1/($J$4*$B1663)</f>
        <v>-0.61419100603258403</v>
      </c>
      <c r="K1666" s="18">
        <v>1</v>
      </c>
      <c r="L1666" s="19">
        <v>0</v>
      </c>
      <c r="N1666" s="1">
        <f t="shared" ref="N1666" si="17660">D1666*I1663+F1666*I1666-E1666*J1663-G1666*J1666</f>
        <v>0</v>
      </c>
      <c r="O1666" s="4">
        <f t="shared" ref="O1666" si="17661">(D1666*J1663+E1666*I1663+F1666*J1666+G1666*I1666)</f>
        <v>-0.61419100603258403</v>
      </c>
      <c r="P1666" s="2">
        <f t="shared" ref="P1666" si="17662">D1666*K1663+F1666*K1666-E1666*L1663-G1666*L1666</f>
        <v>1</v>
      </c>
      <c r="Q1666" s="3">
        <f t="shared" ref="Q1666" si="17663">(D1666*L1663+E1666*K1663+F1666*L1666+G1666*K1666)</f>
        <v>0</v>
      </c>
      <c r="S1666" s="16">
        <v>0</v>
      </c>
      <c r="T1666" s="17">
        <v>0</v>
      </c>
      <c r="U1666" s="18">
        <v>1</v>
      </c>
      <c r="V1666" s="19">
        <v>0</v>
      </c>
      <c r="W1666" s="20"/>
      <c r="X1666" s="1">
        <f t="shared" ref="X1666" si="17664">N1666*S1663+P1666*S1666-O1666*T1663-Q1666*T1666</f>
        <v>0</v>
      </c>
      <c r="Y1666" s="4">
        <f t="shared" ref="Y1666" si="17665">(N1666*T1663+O1666*S1663+P1666*T1666+Q1666*S1666)</f>
        <v>-0.61419100603258403</v>
      </c>
      <c r="Z1666" s="2">
        <f t="shared" ref="Z1666" si="17666">N1666*U1663+P1666*U1666-O1666*V1663-Q1666*V1666</f>
        <v>0.48200833417733757</v>
      </c>
      <c r="AA1666" s="3">
        <f t="shared" ref="AA1666" si="17667">(N1666*V1663+O1666*U1663+P1666*V1666+Q1666*U1666)</f>
        <v>0</v>
      </c>
      <c r="AB1666" s="20"/>
      <c r="AC1666" s="16">
        <v>0</v>
      </c>
      <c r="AD1666" s="17">
        <f t="shared" ref="AD1666" si="17668">-1/($AD$4*$B1663)</f>
        <v>-0.70168347900282357</v>
      </c>
      <c r="AE1666" s="18">
        <v>1</v>
      </c>
      <c r="AF1666" s="19">
        <v>0</v>
      </c>
      <c r="AG1666" s="20"/>
      <c r="AH1666" s="1">
        <f t="shared" ref="AH1666" si="17669">X1666*AC1663+Z1666*AC1666-Y1666*AD1663-AA1666*AD1666</f>
        <v>0</v>
      </c>
      <c r="AI1666" s="4">
        <f t="shared" ref="AI1666" si="17670">(X1666*AD1663+Y1666*AC1663+Z1666*AD1666+AA1666*AC1666)</f>
        <v>-0.95240829086649392</v>
      </c>
      <c r="AJ1666" s="2">
        <f t="shared" ref="AJ1666" si="17671">X1666*AE1663+Z1666*AE1666-Y1666*AF1663-AA1666*AF1666</f>
        <v>0.48200833417733757</v>
      </c>
      <c r="AK1666" s="3">
        <f t="shared" ref="AK1666" si="17672">(X1666*AF1663+Y1666*AE1663+Z1666*AF1666+AA1666*AE1666)</f>
        <v>0</v>
      </c>
      <c r="AL1666" s="20"/>
      <c r="AM1666" s="16">
        <v>0</v>
      </c>
      <c r="AN1666" s="17">
        <v>0</v>
      </c>
      <c r="AO1666" s="18">
        <v>1</v>
      </c>
      <c r="AP1666" s="19">
        <v>0</v>
      </c>
      <c r="AR1666" s="1">
        <f t="shared" ref="AR1666" si="17673">AH1666*AM1663+AJ1666*AM1666-AI1666*AN1663-AK1666*AN1666</f>
        <v>0</v>
      </c>
      <c r="AS1666" s="4">
        <f t="shared" ref="AS1666" si="17674">(AH1666*AN1663+AI1666*AM1663+AJ1666*AN1666+AK1666*AM1666)</f>
        <v>-0.95240829086649392</v>
      </c>
      <c r="AT1666" s="2">
        <f t="shared" ref="AT1666" si="17675">AH1666*AO1663+AJ1666*AO1666-AI1666*AP1663-AK1666*AP1666</f>
        <v>-0.35272581430877248</v>
      </c>
      <c r="AU1666" s="3">
        <f t="shared" ref="AU1666" si="17676">(AH1666*AP1663+AI1666*AO1663+AJ1666*AP1666+AK1666*AO1666)</f>
        <v>0</v>
      </c>
      <c r="AV1666" s="20"/>
      <c r="AW1666" s="16">
        <v>0</v>
      </c>
      <c r="AX1666" s="17">
        <f t="shared" ref="AX1666" si="17677">-1/($AX$4*$B1663)</f>
        <v>-0.70168347900282357</v>
      </c>
      <c r="AY1666" s="18">
        <v>1</v>
      </c>
      <c r="AZ1666" s="19">
        <v>0</v>
      </c>
      <c r="BA1666" s="20"/>
      <c r="BB1666" s="1">
        <f t="shared" ref="BB1666" si="17678">AR1666*AW1663+AT1666*AW1666-AS1666*AX1663-AU1666*AX1666</f>
        <v>0</v>
      </c>
      <c r="BC1666" s="4">
        <f t="shared" ref="BC1666" si="17679">(AR1666*AX1663+AS1666*AW1663+AT1666*AX1666+AU1666*AW1666)</f>
        <v>-0.70490641434821055</v>
      </c>
      <c r="BD1666" s="2">
        <f t="shared" ref="BD1666" si="17680">AR1666*AY1663+AT1666*AY1666-AS1666*AZ1663-AU1666*AZ1666</f>
        <v>-0.35272581430877248</v>
      </c>
      <c r="BE1666" s="3">
        <f t="shared" ref="BE1666" si="17681">(AR1666*AZ1663+AS1666*AY1663+AT1666*AZ1666+AU1666*AY1666)</f>
        <v>0</v>
      </c>
      <c r="BF1666" s="20"/>
      <c r="BG1666" s="16">
        <v>0</v>
      </c>
      <c r="BH1666" s="17">
        <v>0</v>
      </c>
      <c r="BI1666" s="18">
        <v>1</v>
      </c>
      <c r="BJ1666" s="19">
        <v>0</v>
      </c>
      <c r="BK1666" s="20"/>
      <c r="BL1666" s="1">
        <f t="shared" ref="BL1666" si="17682">BB1666*BG1663+BD1666*BG1666-BC1666*BH1663-BE1666*BH1666</f>
        <v>0</v>
      </c>
      <c r="BM1666" s="4">
        <f t="shared" ref="BM1666" si="17683">(BB1666*BH1663+BC1666*BG1663+BD1666*BH1666+BE1666*BG1666)</f>
        <v>-0.70490641434821055</v>
      </c>
      <c r="BN1666" s="2">
        <f t="shared" ref="BN1666" si="17684">BB1666*BI1663+BD1666*BI1666-BC1666*BJ1663-BE1666*BJ1666</f>
        <v>-0.94722434038770753</v>
      </c>
      <c r="BO1666" s="3">
        <f t="shared" ref="BO1666" si="17685">(BB1666*BJ1663+BC1666*BI1663+BD1666*BJ1666+BE1666*BI1666)</f>
        <v>0</v>
      </c>
      <c r="BP1666" s="20"/>
      <c r="BQ1666" s="16">
        <v>0</v>
      </c>
      <c r="BR1666" s="17">
        <f t="shared" ref="BR1666" si="17686">-1/($BR$4*$B1663)</f>
        <v>-0.61419100603258403</v>
      </c>
      <c r="BS1666" s="18">
        <v>1</v>
      </c>
      <c r="BT1666" s="19">
        <v>0</v>
      </c>
      <c r="BU1666" s="20"/>
      <c r="BV1666" s="1">
        <f t="shared" ref="BV1666" si="17687">BL1666*BQ1663+BN1666*BQ1666-BM1666*BR1663-BO1666*BR1666</f>
        <v>0</v>
      </c>
      <c r="BW1666" s="4">
        <f t="shared" ref="BW1666" si="17688">(BL1666*BR1663+BM1666*BQ1663+BN1666*BR1666+BO1666*BQ1666)</f>
        <v>-0.12312974378693364</v>
      </c>
      <c r="BX1666" s="2">
        <f t="shared" ref="BX1666" si="17689">BL1666*BS1663+BN1666*BS1666-BM1666*BT1663-BO1666*BT1666</f>
        <v>-0.94722434038770753</v>
      </c>
      <c r="BY1666" s="3">
        <f t="shared" ref="BY1666" si="17690">(BL1666*BT1663+BM1666*BS1663+BN1666*BT1666+BO1666*BS1666)</f>
        <v>0</v>
      </c>
      <c r="BZ1666" s="20"/>
      <c r="CA1666" s="16">
        <v>0</v>
      </c>
      <c r="CB1666" s="17">
        <v>0</v>
      </c>
      <c r="CC1666" s="18">
        <v>1</v>
      </c>
      <c r="CD1666" s="19">
        <v>0</v>
      </c>
      <c r="CE1666" s="20"/>
      <c r="CF1666" s="1">
        <f t="shared" ref="CF1666" si="17691">BV1666*CA1663+BX1666*CA1666-BW1666*CB1663-BY1666*CB1666</f>
        <v>0</v>
      </c>
      <c r="CG1666" s="4">
        <f t="shared" ref="CG1666" si="17692">(BV1666*CB1663+BW1666*CA1663+BX1666*CB1666+BY1666*CA1666)</f>
        <v>-0.12312974378693364</v>
      </c>
      <c r="CH1666" s="2">
        <f t="shared" ref="CH1666" si="17693">BV1666*CC1663+BX1666*CC1666-BW1666*CD1663-BY1666*CD1666</f>
        <v>-1.0015737326191374</v>
      </c>
      <c r="CI1666" s="3">
        <f t="shared" ref="CI1666" si="17694">(BV1666*CD1663+BW1666*CC1663+BX1666*CD1666+BY1666*CC1666)</f>
        <v>0</v>
      </c>
      <c r="CK1666" s="16">
        <f t="shared" ref="CK1666" si="17695">1/$CL$4</f>
        <v>1</v>
      </c>
      <c r="CL1666" s="17">
        <v>0</v>
      </c>
      <c r="CM1666" s="18">
        <v>1</v>
      </c>
      <c r="CN1666" s="19">
        <v>0</v>
      </c>
      <c r="CP1666" s="1">
        <f t="shared" ref="CP1666" si="17696">CF1666*CK1663+CH1666*CK1666-CG1666*CL1663-CI1666*CL1666</f>
        <v>-1.0015737326191374</v>
      </c>
      <c r="CQ1666" s="4">
        <f t="shared" ref="CQ1666" si="17697">(CF1666*CL1663+CG1666*CK1663+CH1666*CL1666+CI1666*CK1666)</f>
        <v>-0.12312974378693364</v>
      </c>
      <c r="CR1666" s="2">
        <f t="shared" ref="CR1666" si="17698">CF1666*CM1663+CH1666*CM1666-CG1666*CN1663-CI1666*CN1666</f>
        <v>-1.0015737326191374</v>
      </c>
      <c r="CS1666" s="3">
        <f t="shared" ref="CS1666" si="17699">(CF1666*CN1663+CG1666*CM1663+CH1666*CN1666+CI1666*CM1666)</f>
        <v>0</v>
      </c>
      <c r="CU1666" s="39">
        <f t="shared" ref="CU1666" si="17700">(180/PI())*ATAN(-1*(CQ1663/CP1663))</f>
        <v>1.4631365263547202</v>
      </c>
      <c r="CW1666" s="54">
        <f t="shared" ref="CW1666" si="17701">20*LOG(((1-(10^(CU1663/20)^2)*(1-((1-CW1663)/(1+CW1663))^2))^0.5))</f>
        <v>-22.587527266817258</v>
      </c>
    </row>
    <row r="1667" spans="1:101" ht="18" customHeight="1">
      <c r="E1667" s="20"/>
      <c r="F1667" s="20"/>
      <c r="G1667" s="20"/>
      <c r="H1667" s="20"/>
      <c r="I1667" s="20"/>
      <c r="J1667" s="20"/>
      <c r="K1667" s="20"/>
      <c r="L1667" s="20"/>
      <c r="M1667" s="20"/>
      <c r="N1667" s="20"/>
      <c r="O1667" s="20"/>
      <c r="P1667" s="20"/>
      <c r="Q1667" s="20"/>
      <c r="R1667" s="20"/>
      <c r="S1667" s="20"/>
      <c r="T1667" s="20"/>
      <c r="U1667" s="20"/>
      <c r="V1667" s="20"/>
      <c r="W1667" s="20"/>
      <c r="X1667" s="20"/>
      <c r="Y1667" s="20"/>
      <c r="Z1667" s="20"/>
      <c r="AA1667" s="20"/>
      <c r="AB1667" s="30"/>
      <c r="AC1667" s="20"/>
      <c r="AD1667" s="20"/>
      <c r="AE1667" s="20"/>
      <c r="AF1667" s="20"/>
      <c r="AG1667" s="20"/>
      <c r="AH1667" s="20"/>
      <c r="AI1667" s="20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  <c r="BA1667" s="20"/>
      <c r="BB1667" s="20"/>
      <c r="BC1667" s="20"/>
      <c r="BD1667" s="20"/>
      <c r="BE1667" s="20"/>
      <c r="BF1667" s="20"/>
      <c r="BG1667" s="20"/>
      <c r="BH1667" s="20"/>
      <c r="BI1667" s="20"/>
      <c r="BJ1667" s="20"/>
      <c r="BK1667" s="20"/>
      <c r="BL1667" s="20"/>
      <c r="BM1667" s="20"/>
      <c r="BN1667" s="20"/>
      <c r="BO1667" s="20"/>
      <c r="BP1667" s="20"/>
      <c r="BQ1667" s="20"/>
      <c r="BR1667" s="20"/>
      <c r="BS1667" s="20"/>
      <c r="BT1667" s="20"/>
      <c r="BU1667" s="20"/>
      <c r="BV1667" s="20"/>
      <c r="BW1667" s="20"/>
      <c r="BX1667" s="20"/>
      <c r="BY1667" s="20"/>
      <c r="BZ1667" s="20"/>
      <c r="CA1667" s="20"/>
      <c r="CB1667" s="20"/>
      <c r="CC1667" s="20"/>
      <c r="CD1667" s="20"/>
      <c r="CE1667" s="20"/>
      <c r="CF1667" s="20"/>
      <c r="CG1667" s="20"/>
      <c r="CH1667" s="20"/>
      <c r="CI1667" s="20"/>
      <c r="CJ1667" s="20"/>
      <c r="CK1667" s="20"/>
      <c r="CL1667" s="20"/>
    </row>
    <row r="1668" spans="1:101" ht="18" customHeight="1"/>
    <row r="1669" spans="1:101" ht="18" customHeight="1" thickBot="1">
      <c r="A1669" s="23"/>
      <c r="B1669" s="23"/>
      <c r="C1669" s="23"/>
      <c r="D1669" s="20" t="s">
        <v>15</v>
      </c>
      <c r="E1669" s="20"/>
      <c r="F1669" s="20"/>
      <c r="G1669" s="20"/>
      <c r="H1669" s="20"/>
      <c r="I1669" s="20" t="s">
        <v>16</v>
      </c>
      <c r="J1669" s="20"/>
      <c r="K1669" s="20"/>
      <c r="L1669" s="20"/>
      <c r="M1669" s="23"/>
      <c r="N1669" s="23"/>
      <c r="O1669" s="24" t="s">
        <v>17</v>
      </c>
      <c r="P1669" s="23"/>
      <c r="Q1669" s="23"/>
      <c r="R1669" s="23"/>
      <c r="S1669" s="20"/>
      <c r="T1669" s="20" t="s">
        <v>18</v>
      </c>
      <c r="U1669" s="23"/>
      <c r="V1669" s="23"/>
      <c r="W1669" s="23"/>
      <c r="X1669" s="23"/>
      <c r="Y1669" s="24" t="s">
        <v>19</v>
      </c>
      <c r="Z1669" s="23"/>
      <c r="AA1669" s="23"/>
      <c r="AB1669" s="23"/>
      <c r="AC1669" s="24" t="s">
        <v>20</v>
      </c>
      <c r="AD1669" s="20"/>
      <c r="AE1669" s="20"/>
      <c r="AF1669" s="20"/>
      <c r="AG1669" s="20"/>
      <c r="AH1669" s="23"/>
      <c r="AI1669" s="24" t="s">
        <v>21</v>
      </c>
      <c r="AJ1669" s="23"/>
      <c r="AK1669" s="23"/>
      <c r="AL1669" s="20"/>
      <c r="AM1669" s="24" t="s">
        <v>31</v>
      </c>
      <c r="AN1669" s="20"/>
      <c r="AO1669" s="23"/>
      <c r="AP1669" s="23"/>
      <c r="AQ1669" s="23"/>
      <c r="AR1669" s="23"/>
      <c r="AS1669" s="24" t="s">
        <v>91</v>
      </c>
      <c r="AT1669" s="23"/>
      <c r="AU1669" s="23"/>
      <c r="AV1669" s="23"/>
      <c r="AW1669" s="24" t="s">
        <v>32</v>
      </c>
      <c r="AX1669" s="20"/>
      <c r="AY1669" s="20"/>
      <c r="AZ1669" s="20"/>
      <c r="BA1669" s="20"/>
      <c r="BB1669" s="23"/>
      <c r="BC1669" s="24" t="s">
        <v>22</v>
      </c>
      <c r="BD1669" s="23"/>
      <c r="BE1669" s="23"/>
      <c r="BF1669" s="23"/>
      <c r="BG1669" s="24" t="s">
        <v>33</v>
      </c>
      <c r="BH1669" s="20"/>
      <c r="BI1669" s="23"/>
      <c r="BJ1669" s="23"/>
      <c r="BK1669" s="23"/>
      <c r="BL1669" s="23"/>
      <c r="BM1669" s="24" t="s">
        <v>34</v>
      </c>
      <c r="BN1669" s="23"/>
      <c r="BO1669" s="23"/>
      <c r="BP1669" s="23"/>
      <c r="BQ1669" s="24" t="s">
        <v>89</v>
      </c>
      <c r="BR1669" s="20"/>
      <c r="BS1669" s="20"/>
      <c r="BT1669" s="20"/>
      <c r="BU1669" s="20"/>
      <c r="BV1669" s="23"/>
      <c r="BW1669" s="24" t="s">
        <v>35</v>
      </c>
      <c r="BX1669" s="23"/>
      <c r="BY1669" s="23"/>
      <c r="BZ1669" s="23"/>
      <c r="CA1669" s="24" t="s">
        <v>90</v>
      </c>
      <c r="CB1669" s="20"/>
      <c r="CC1669" s="23"/>
      <c r="CD1669" s="23"/>
      <c r="CE1669" s="23"/>
      <c r="CF1669" s="23"/>
      <c r="CG1669" s="24" t="s">
        <v>92</v>
      </c>
      <c r="CH1669" s="23"/>
      <c r="CI1669" s="23"/>
      <c r="CJ1669" s="23"/>
      <c r="CK1669" s="24" t="s">
        <v>36</v>
      </c>
      <c r="CL1669" s="24"/>
      <c r="CM1669" s="23"/>
      <c r="CN1669" s="23"/>
      <c r="CO1669" s="23"/>
      <c r="CP1669" s="23"/>
      <c r="CQ1669" s="24" t="s">
        <v>93</v>
      </c>
      <c r="CR1669" s="23"/>
      <c r="CS1669" s="23"/>
    </row>
    <row r="1670" spans="1:101" ht="18" customHeight="1" thickBot="1">
      <c r="A1670" s="23"/>
      <c r="B1670" s="33"/>
      <c r="C1670" s="23"/>
      <c r="D1670" s="7" t="s">
        <v>2</v>
      </c>
      <c r="E1670" s="8"/>
      <c r="F1670" s="8" t="s">
        <v>3</v>
      </c>
      <c r="G1670" s="9"/>
      <c r="H1670" s="10"/>
      <c r="I1670" s="7" t="s">
        <v>4</v>
      </c>
      <c r="J1670" s="8"/>
      <c r="K1670" s="8" t="s">
        <v>5</v>
      </c>
      <c r="L1670" s="9"/>
      <c r="M1670" s="23"/>
      <c r="N1670" s="251" t="s">
        <v>79</v>
      </c>
      <c r="O1670" s="252"/>
      <c r="P1670" s="253" t="s">
        <v>80</v>
      </c>
      <c r="Q1670" s="254"/>
      <c r="R1670" s="23"/>
      <c r="S1670" s="7" t="s">
        <v>11</v>
      </c>
      <c r="T1670" s="8"/>
      <c r="U1670" s="8" t="s">
        <v>12</v>
      </c>
      <c r="V1670" s="9"/>
      <c r="W1670" s="20"/>
      <c r="X1670" s="251" t="s">
        <v>79</v>
      </c>
      <c r="Y1670" s="252"/>
      <c r="Z1670" s="253" t="s">
        <v>80</v>
      </c>
      <c r="AA1670" s="254"/>
      <c r="AB1670" s="20"/>
      <c r="AC1670" s="7" t="s">
        <v>4</v>
      </c>
      <c r="AD1670" s="8"/>
      <c r="AE1670" s="8" t="s">
        <v>5</v>
      </c>
      <c r="AF1670" s="9"/>
      <c r="AG1670" s="20"/>
      <c r="AH1670" s="251" t="s">
        <v>0</v>
      </c>
      <c r="AI1670" s="252"/>
      <c r="AJ1670" s="253" t="s">
        <v>1</v>
      </c>
      <c r="AK1670" s="254"/>
      <c r="AL1670" s="20"/>
      <c r="AM1670" s="7" t="s">
        <v>11</v>
      </c>
      <c r="AN1670" s="8"/>
      <c r="AO1670" s="8" t="s">
        <v>12</v>
      </c>
      <c r="AP1670" s="9"/>
      <c r="AQ1670" s="23"/>
      <c r="AR1670" s="251" t="s">
        <v>0</v>
      </c>
      <c r="AS1670" s="252"/>
      <c r="AT1670" s="253" t="s">
        <v>1</v>
      </c>
      <c r="AU1670" s="254"/>
      <c r="AV1670" s="36"/>
      <c r="AW1670" s="7" t="s">
        <v>4</v>
      </c>
      <c r="AX1670" s="8"/>
      <c r="AY1670" s="8" t="s">
        <v>5</v>
      </c>
      <c r="AZ1670" s="9"/>
      <c r="BA1670" s="20"/>
      <c r="BB1670" s="251" t="s">
        <v>0</v>
      </c>
      <c r="BC1670" s="252"/>
      <c r="BD1670" s="253" t="s">
        <v>1</v>
      </c>
      <c r="BE1670" s="254"/>
      <c r="BF1670" s="36"/>
      <c r="BG1670" s="7" t="s">
        <v>11</v>
      </c>
      <c r="BH1670" s="8"/>
      <c r="BI1670" s="8" t="s">
        <v>12</v>
      </c>
      <c r="BJ1670" s="9"/>
      <c r="BK1670" s="36"/>
      <c r="BL1670" s="251" t="s">
        <v>0</v>
      </c>
      <c r="BM1670" s="252"/>
      <c r="BN1670" s="253" t="s">
        <v>1</v>
      </c>
      <c r="BO1670" s="254"/>
      <c r="BP1670" s="36"/>
      <c r="BQ1670" s="7" t="s">
        <v>4</v>
      </c>
      <c r="BR1670" s="8"/>
      <c r="BS1670" s="8" t="s">
        <v>5</v>
      </c>
      <c r="BT1670" s="9"/>
      <c r="BU1670" s="20"/>
      <c r="BV1670" s="251" t="s">
        <v>0</v>
      </c>
      <c r="BW1670" s="252"/>
      <c r="BX1670" s="253" t="s">
        <v>1</v>
      </c>
      <c r="BY1670" s="254"/>
      <c r="BZ1670" s="36"/>
      <c r="CA1670" s="7" t="s">
        <v>11</v>
      </c>
      <c r="CB1670" s="8"/>
      <c r="CC1670" s="8" t="s">
        <v>12</v>
      </c>
      <c r="CD1670" s="9"/>
      <c r="CE1670" s="36"/>
      <c r="CF1670" s="251" t="s">
        <v>0</v>
      </c>
      <c r="CG1670" s="252"/>
      <c r="CH1670" s="253" t="s">
        <v>1</v>
      </c>
      <c r="CI1670" s="254"/>
      <c r="CJ1670" s="23"/>
      <c r="CK1670" s="7" t="s">
        <v>23</v>
      </c>
      <c r="CL1670" s="8"/>
      <c r="CM1670" s="8" t="s">
        <v>24</v>
      </c>
      <c r="CN1670" s="9"/>
      <c r="CO1670" s="23"/>
      <c r="CP1670" s="251" t="s">
        <v>0</v>
      </c>
      <c r="CQ1670" s="252"/>
      <c r="CR1670" s="253" t="s">
        <v>1</v>
      </c>
      <c r="CS1670" s="254"/>
      <c r="CU1670" s="26" t="s">
        <v>25</v>
      </c>
      <c r="CW1670" s="50" t="s">
        <v>44</v>
      </c>
    </row>
    <row r="1671" spans="1:101" ht="18" customHeight="1" thickTop="1" thickBot="1">
      <c r="B1671" s="34">
        <v>2.4</v>
      </c>
      <c r="D1671" s="11">
        <v>1</v>
      </c>
      <c r="E1671" s="12">
        <v>0</v>
      </c>
      <c r="F1671" s="13">
        <v>0</v>
      </c>
      <c r="G1671" s="40">
        <f t="shared" ref="G1671" si="17702">-1/($E$4*$B1671)</f>
        <v>-0.43772104912981058</v>
      </c>
      <c r="H1671" s="10"/>
      <c r="I1671" s="11">
        <v>1</v>
      </c>
      <c r="J1671" s="12">
        <v>0</v>
      </c>
      <c r="K1671" s="13">
        <v>0</v>
      </c>
      <c r="L1671" s="14">
        <v>0</v>
      </c>
      <c r="N1671" s="1">
        <f t="shared" ref="N1671" si="17703">D1671*I1671+F1671*I1674-E1671*J1671-G1671*J1674</f>
        <v>0.73339603790271246</v>
      </c>
      <c r="O1671" s="4">
        <f t="shared" ref="O1671" si="17704">(D1671*J1671+E1671*I1671+F1671*J1674+G1671*I1674)</f>
        <v>0</v>
      </c>
      <c r="P1671" s="2">
        <f t="shared" ref="P1671" si="17705">D1671*K1671+F1671*K1674-E1671*L1671-G1671*L1674</f>
        <v>0</v>
      </c>
      <c r="Q1671" s="3">
        <f t="shared" ref="Q1671" si="17706">(D1671*L1671+E1671*K1671+F1671*L1674+G1671*K1674)</f>
        <v>-0.43772104912981058</v>
      </c>
      <c r="S1671" s="11">
        <v>1</v>
      </c>
      <c r="T1671" s="12">
        <v>0</v>
      </c>
      <c r="U1671" s="13">
        <v>0</v>
      </c>
      <c r="V1671" s="40">
        <f t="shared" ref="V1671" si="17707">-1/($T$4*$B1671)</f>
        <v>-0.83634417235380709</v>
      </c>
      <c r="W1671" s="20"/>
      <c r="X1671" s="1">
        <f t="shared" ref="X1671" si="17708">N1671*S1671+P1671*S1674-O1671*T1671-Q1671*T1674</f>
        <v>0.73339603790271246</v>
      </c>
      <c r="Y1671" s="4">
        <f t="shared" ref="Y1671" si="17709">(N1671*T1671+O1671*S1671+P1671*T1674+Q1671*S1674)</f>
        <v>0</v>
      </c>
      <c r="Z1671" s="2">
        <f t="shared" ref="Z1671" si="17710">N1671*U1671+P1671*U1674-O1671*V1671-Q1671*V1674</f>
        <v>0</v>
      </c>
      <c r="AA1671" s="3">
        <f t="shared" ref="AA1671" si="17711">(N1671*V1671+O1671*U1671+P1671*V1674+Q1671*U1674)</f>
        <v>-1.0510925514571161</v>
      </c>
      <c r="AB1671" s="20"/>
      <c r="AC1671" s="11">
        <v>1</v>
      </c>
      <c r="AD1671" s="12">
        <v>0</v>
      </c>
      <c r="AE1671" s="13">
        <v>0</v>
      </c>
      <c r="AF1671" s="14">
        <v>0</v>
      </c>
      <c r="AG1671" s="20"/>
      <c r="AH1671" s="1">
        <f t="shared" ref="AH1671" si="17712">X1671*AC1671+Z1671*AC1674-Y1671*AD1671-AA1671*AD1674</f>
        <v>2.0078786278320271E-3</v>
      </c>
      <c r="AI1671" s="4">
        <f t="shared" ref="AI1671" si="17713">(X1671*AD1671+Y1671*AC1671+Z1671*AD1674+AA1671*AC1674)</f>
        <v>0</v>
      </c>
      <c r="AJ1671" s="2">
        <f t="shared" ref="AJ1671" si="17714">X1671*AE1671+Z1671*AE1674-Y1671*AF1671-AA1671*AF1674</f>
        <v>0</v>
      </c>
      <c r="AK1671" s="3">
        <f t="shared" ref="AK1671" si="17715">(X1671*AF1671+Y1671*AE1671+Z1671*AF1674+AA1671*AE1674)</f>
        <v>-1.0510925514571161</v>
      </c>
      <c r="AL1671" s="20"/>
      <c r="AM1671" s="11">
        <v>1</v>
      </c>
      <c r="AN1671" s="12">
        <v>0</v>
      </c>
      <c r="AO1671" s="13">
        <v>0</v>
      </c>
      <c r="AP1671" s="40">
        <f t="shared" ref="AP1671" si="17716">-1/($AN$4*$B1671)</f>
        <v>-0.86914198303434842</v>
      </c>
      <c r="AR1671" s="1">
        <f t="shared" ref="AR1671" si="17717">AH1671*AM1671+AJ1671*AM1674-AI1671*AN1671-AK1671*AN1674</f>
        <v>2.0078786278320271E-3</v>
      </c>
      <c r="AS1671" s="4">
        <f t="shared" ref="AS1671" si="17718">(AH1671*AN1671+AI1671*AM1671+AJ1671*AN1674+AK1671*AM1674)</f>
        <v>0</v>
      </c>
      <c r="AT1671" s="2">
        <f t="shared" ref="AT1671" si="17719">AH1671*AO1671+AJ1671*AO1674-AI1671*AP1671-AK1671*AP1674</f>
        <v>0</v>
      </c>
      <c r="AU1671" s="3">
        <f t="shared" ref="AU1671" si="17720">(AH1671*AP1671+AI1671*AO1671+AJ1671*AP1674+AK1671*AO1674)</f>
        <v>-1.0528376830694024</v>
      </c>
      <c r="AV1671" s="20"/>
      <c r="AW1671" s="11">
        <v>1</v>
      </c>
      <c r="AX1671" s="12">
        <v>0</v>
      </c>
      <c r="AY1671" s="13">
        <v>0</v>
      </c>
      <c r="AZ1671" s="14">
        <v>0</v>
      </c>
      <c r="BA1671" s="20"/>
      <c r="BB1671" s="1">
        <f t="shared" ref="BB1671" si="17721">AR1671*AW1671+AT1671*AW1674-AS1671*AX1671-AU1671*AX1674</f>
        <v>-0.7305946062512334</v>
      </c>
      <c r="BC1671" s="4">
        <f t="shared" ref="BC1671" si="17722">(AR1671*AX1671+AS1671*AW1671+AT1671*AX1674+AU1671*AW1674)</f>
        <v>0</v>
      </c>
      <c r="BD1671" s="2">
        <f t="shared" ref="BD1671" si="17723">AR1671*AY1671+AT1671*AY1674-AS1671*AZ1671-AU1671*AZ1674</f>
        <v>0</v>
      </c>
      <c r="BE1671" s="3">
        <f t="shared" ref="BE1671" si="17724">(AR1671*AZ1671+AS1671*AY1671+AT1671*AZ1674+AU1671*AY1674)</f>
        <v>-1.0528376830694024</v>
      </c>
      <c r="BF1671" s="20"/>
      <c r="BG1671" s="11">
        <v>1</v>
      </c>
      <c r="BH1671" s="12">
        <v>0</v>
      </c>
      <c r="BI1671" s="13">
        <v>0</v>
      </c>
      <c r="BJ1671" s="40">
        <f t="shared" ref="BJ1671" si="17725">-1/($BH$4*$B1671)</f>
        <v>-0.83634417235380709</v>
      </c>
      <c r="BK1671" s="20"/>
      <c r="BL1671" s="1">
        <f t="shared" ref="BL1671" si="17726">BB1671*BG1671+BD1671*BG1674-BC1671*BH1671-BE1671*BH1674</f>
        <v>-0.7305946062512334</v>
      </c>
      <c r="BM1671" s="4">
        <f t="shared" ref="BM1671" si="17727">(BB1671*BH1671+BC1671*BG1671+BD1671*BH1674+BE1671*BG1674)</f>
        <v>0</v>
      </c>
      <c r="BN1671" s="2">
        <f t="shared" ref="BN1671" si="17728">BB1671*BI1671+BD1671*BI1674-BC1671*BJ1671-BE1671*BJ1674</f>
        <v>0</v>
      </c>
      <c r="BO1671" s="3">
        <f t="shared" ref="BO1671" si="17729">(BB1671*BJ1671+BC1671*BI1671+BD1671*BJ1674+BE1671*BI1674)</f>
        <v>-0.44180914177805897</v>
      </c>
      <c r="BP1671" s="20"/>
      <c r="BQ1671" s="11">
        <v>1</v>
      </c>
      <c r="BR1671" s="12">
        <v>0</v>
      </c>
      <c r="BS1671" s="13">
        <v>0</v>
      </c>
      <c r="BT1671" s="14">
        <v>0</v>
      </c>
      <c r="BU1671" s="20"/>
      <c r="BV1671" s="1">
        <f t="shared" ref="BV1671" si="17730">BL1671*BQ1671+BN1671*BQ1674-BM1671*BR1671-BO1671*BR1674</f>
        <v>-0.99968851417043325</v>
      </c>
      <c r="BW1671" s="4">
        <f t="shared" ref="BW1671" si="17731">(BL1671*BR1671+BM1671*BQ1671+BN1671*BR1674+BO1671*BQ1674)</f>
        <v>0</v>
      </c>
      <c r="BX1671" s="2">
        <f t="shared" ref="BX1671" si="17732">BL1671*BS1671+BN1671*BS1674-BM1671*BT1671-BO1671*BT1674</f>
        <v>0</v>
      </c>
      <c r="BY1671" s="3">
        <f t="shared" ref="BY1671" si="17733">(BL1671*BT1671+BM1671*BS1671+BN1671*BT1674+BO1671*BS1674)</f>
        <v>-0.44180914177805897</v>
      </c>
      <c r="BZ1671" s="20"/>
      <c r="CA1671" s="11">
        <v>1</v>
      </c>
      <c r="CB1671" s="12">
        <v>0</v>
      </c>
      <c r="CC1671" s="13">
        <v>0</v>
      </c>
      <c r="CD1671" s="40">
        <f t="shared" ref="CD1671" si="17734">-1/($CB$4*$B1671)</f>
        <v>-0.43772104912981058</v>
      </c>
      <c r="CE1671" s="20"/>
      <c r="CF1671" s="1">
        <f t="shared" ref="CF1671" si="17735">BV1671*CA1671+BX1671*CA1674-BW1671*CB1671-BY1671*CB1674</f>
        <v>-0.99968851417043325</v>
      </c>
      <c r="CG1671" s="4">
        <f t="shared" ref="CG1671" si="17736">(BV1671*CB1671+BW1671*CA1671+BX1671*CB1674+BY1671*CA1674)</f>
        <v>0</v>
      </c>
      <c r="CH1671" s="2">
        <f t="shared" ref="CH1671" si="17737">BV1671*CC1671+BX1671*CC1674-BW1671*CD1671-BY1671*CD1674</f>
        <v>0</v>
      </c>
      <c r="CI1671" s="3">
        <f t="shared" ref="CI1671" si="17738">(BV1671*CD1671+BW1671*CC1671+BX1671*CD1674+BY1671*CC1674)</f>
        <v>-4.2244365523554372E-3</v>
      </c>
      <c r="CJ1671" s="28"/>
      <c r="CK1671" s="11">
        <v>1</v>
      </c>
      <c r="CL1671" s="12">
        <v>0</v>
      </c>
      <c r="CM1671" s="13">
        <v>0</v>
      </c>
      <c r="CN1671" s="14">
        <v>0</v>
      </c>
      <c r="CP1671" s="1">
        <f t="shared" ref="CP1671" si="17739">CF1671*CK1671+CH1671*CK1674-CG1671*CL1671-CI1671*CL1674</f>
        <v>-0.99968851417043325</v>
      </c>
      <c r="CQ1671" s="4">
        <f t="shared" ref="CQ1671" si="17740">(CF1671*CL1671+CG1671*CK1671+CH1671*CL1674+CI1671*CK1674)</f>
        <v>-4.2244365523554372E-3</v>
      </c>
      <c r="CR1671" s="2">
        <f t="shared" ref="CR1671" si="17741">CF1671*CM1671+CH1671*CM1674-CG1671*CN1671-CI1671*CN1674</f>
        <v>0</v>
      </c>
      <c r="CS1671" s="3">
        <f t="shared" ref="CS1671" si="17742">(CF1671*CN1671+CG1671*CM1671+CH1671*CN1674+CI1671*CM1674)</f>
        <v>-4.2244365523554372E-3</v>
      </c>
      <c r="CU1671" s="29">
        <f t="shared" ref="CU1671" si="17743">20*LOG(((1+$CL$4)/$CL$4)/((CP1671+CP1674)^2+(CQ1671+CQ1674)^2)^0.5)</f>
        <v>-2.2214043400649905E-2</v>
      </c>
      <c r="CW1671" s="51">
        <f t="shared" ref="CW1671" si="17744">((CP1671^2+CQ1671^2)^0.5)/((CP1674^2+CQ1674^2)^0.5)</f>
        <v>0.98930625641327186</v>
      </c>
    </row>
    <row r="1672" spans="1:101" ht="18" customHeight="1" thickBot="1">
      <c r="D1672" s="11"/>
      <c r="E1672" s="13"/>
      <c r="F1672" s="13"/>
      <c r="G1672" s="15"/>
      <c r="H1672" s="10"/>
      <c r="I1672" s="11"/>
      <c r="J1672" s="13"/>
      <c r="K1672" s="13"/>
      <c r="L1672" s="15"/>
      <c r="N1672" s="5"/>
      <c r="Q1672" s="6"/>
      <c r="S1672" s="11"/>
      <c r="T1672" s="13"/>
      <c r="U1672" s="13"/>
      <c r="V1672" s="15"/>
      <c r="W1672" s="20"/>
      <c r="X1672" s="5"/>
      <c r="AA1672" s="6"/>
      <c r="AB1672" s="20"/>
      <c r="AC1672" s="11"/>
      <c r="AD1672" s="13"/>
      <c r="AE1672" s="13"/>
      <c r="AF1672" s="15"/>
      <c r="AG1672" s="20"/>
      <c r="AH1672" s="5"/>
      <c r="AK1672" s="6"/>
      <c r="AL1672" s="20"/>
      <c r="AM1672" s="11"/>
      <c r="AN1672" s="13"/>
      <c r="AO1672" s="13"/>
      <c r="AP1672" s="15"/>
      <c r="AR1672" s="5"/>
      <c r="AU1672" s="6"/>
      <c r="AW1672" s="11"/>
      <c r="AX1672" s="13"/>
      <c r="AY1672" s="13"/>
      <c r="AZ1672" s="15"/>
      <c r="BA1672" s="20"/>
      <c r="BB1672" s="5"/>
      <c r="BE1672" s="6"/>
      <c r="BG1672" s="11"/>
      <c r="BH1672" s="13"/>
      <c r="BI1672" s="13"/>
      <c r="BJ1672" s="15"/>
      <c r="BL1672" s="5"/>
      <c r="BO1672" s="6"/>
      <c r="BQ1672" s="11"/>
      <c r="BR1672" s="13"/>
      <c r="BS1672" s="13"/>
      <c r="BT1672" s="15"/>
      <c r="BU1672" s="20"/>
      <c r="BV1672" s="5"/>
      <c r="BY1672" s="6"/>
      <c r="CA1672" s="11"/>
      <c r="CB1672" s="13"/>
      <c r="CC1672" s="13"/>
      <c r="CD1672" s="15"/>
      <c r="CF1672" s="5"/>
      <c r="CI1672" s="6"/>
      <c r="CK1672" s="11"/>
      <c r="CL1672" s="13"/>
      <c r="CM1672" s="13"/>
      <c r="CN1672" s="15"/>
      <c r="CP1672" s="5"/>
      <c r="CS1672" s="6"/>
      <c r="CW1672" s="52"/>
    </row>
    <row r="1673" spans="1:101" ht="18" customHeight="1" thickBot="1">
      <c r="D1673" s="11" t="s">
        <v>6</v>
      </c>
      <c r="E1673" s="13"/>
      <c r="F1673" s="13" t="s">
        <v>7</v>
      </c>
      <c r="G1673" s="15"/>
      <c r="H1673" s="10"/>
      <c r="I1673" s="11" t="s">
        <v>8</v>
      </c>
      <c r="J1673" s="13"/>
      <c r="K1673" s="13" t="s">
        <v>9</v>
      </c>
      <c r="L1673" s="15"/>
      <c r="N1673" s="251" t="s">
        <v>26</v>
      </c>
      <c r="O1673" s="252"/>
      <c r="P1673" s="253" t="s">
        <v>27</v>
      </c>
      <c r="Q1673" s="254"/>
      <c r="S1673" s="11" t="s">
        <v>13</v>
      </c>
      <c r="T1673" s="13"/>
      <c r="U1673" s="13" t="s">
        <v>14</v>
      </c>
      <c r="V1673" s="15"/>
      <c r="W1673" s="20"/>
      <c r="X1673" s="251" t="s">
        <v>26</v>
      </c>
      <c r="Y1673" s="252"/>
      <c r="Z1673" s="253" t="s">
        <v>27</v>
      </c>
      <c r="AA1673" s="254"/>
      <c r="AB1673" s="20"/>
      <c r="AC1673" s="11" t="s">
        <v>8</v>
      </c>
      <c r="AD1673" s="13"/>
      <c r="AE1673" s="13" t="s">
        <v>9</v>
      </c>
      <c r="AF1673" s="15"/>
      <c r="AG1673" s="20"/>
      <c r="AH1673" s="251" t="s">
        <v>26</v>
      </c>
      <c r="AI1673" s="252"/>
      <c r="AJ1673" s="253" t="s">
        <v>27</v>
      </c>
      <c r="AK1673" s="254"/>
      <c r="AL1673" s="20"/>
      <c r="AM1673" s="11" t="s">
        <v>13</v>
      </c>
      <c r="AN1673" s="13"/>
      <c r="AO1673" s="13" t="s">
        <v>14</v>
      </c>
      <c r="AP1673" s="15"/>
      <c r="AR1673" s="251" t="s">
        <v>26</v>
      </c>
      <c r="AS1673" s="252"/>
      <c r="AT1673" s="253" t="s">
        <v>27</v>
      </c>
      <c r="AU1673" s="254"/>
      <c r="AV1673" s="36"/>
      <c r="AW1673" s="11" t="s">
        <v>8</v>
      </c>
      <c r="AX1673" s="13"/>
      <c r="AY1673" s="13" t="s">
        <v>9</v>
      </c>
      <c r="AZ1673" s="15"/>
      <c r="BA1673" s="20"/>
      <c r="BB1673" s="251" t="s">
        <v>26</v>
      </c>
      <c r="BC1673" s="252"/>
      <c r="BD1673" s="253" t="s">
        <v>27</v>
      </c>
      <c r="BE1673" s="254"/>
      <c r="BF1673" s="36"/>
      <c r="BG1673" s="11" t="s">
        <v>13</v>
      </c>
      <c r="BH1673" s="13"/>
      <c r="BI1673" s="13" t="s">
        <v>14</v>
      </c>
      <c r="BJ1673" s="15"/>
      <c r="BK1673" s="36"/>
      <c r="BL1673" s="251" t="s">
        <v>26</v>
      </c>
      <c r="BM1673" s="252"/>
      <c r="BN1673" s="253" t="s">
        <v>27</v>
      </c>
      <c r="BO1673" s="254"/>
      <c r="BP1673" s="36"/>
      <c r="BQ1673" s="11" t="s">
        <v>8</v>
      </c>
      <c r="BR1673" s="13"/>
      <c r="BS1673" s="13" t="s">
        <v>9</v>
      </c>
      <c r="BT1673" s="15"/>
      <c r="BU1673" s="20"/>
      <c r="BV1673" s="251" t="s">
        <v>26</v>
      </c>
      <c r="BW1673" s="252"/>
      <c r="BX1673" s="253" t="s">
        <v>27</v>
      </c>
      <c r="BY1673" s="254"/>
      <c r="BZ1673" s="36"/>
      <c r="CA1673" s="11" t="s">
        <v>13</v>
      </c>
      <c r="CB1673" s="13"/>
      <c r="CC1673" s="13" t="s">
        <v>14</v>
      </c>
      <c r="CD1673" s="15"/>
      <c r="CE1673" s="36"/>
      <c r="CF1673" s="251" t="s">
        <v>26</v>
      </c>
      <c r="CG1673" s="252"/>
      <c r="CH1673" s="253" t="s">
        <v>27</v>
      </c>
      <c r="CI1673" s="254"/>
      <c r="CK1673" s="11" t="s">
        <v>28</v>
      </c>
      <c r="CL1673" s="13"/>
      <c r="CM1673" s="13" t="s">
        <v>29</v>
      </c>
      <c r="CN1673" s="15"/>
      <c r="CP1673" s="251" t="s">
        <v>26</v>
      </c>
      <c r="CQ1673" s="252"/>
      <c r="CR1673" s="253" t="s">
        <v>27</v>
      </c>
      <c r="CS1673" s="254"/>
      <c r="CU1673" s="38" t="s">
        <v>37</v>
      </c>
      <c r="CW1673" s="53" t="s">
        <v>45</v>
      </c>
    </row>
    <row r="1674" spans="1:101" ht="18" customHeight="1" thickTop="1" thickBot="1">
      <c r="D1674" s="16">
        <v>0</v>
      </c>
      <c r="E1674" s="17">
        <v>0</v>
      </c>
      <c r="F1674" s="18">
        <v>1</v>
      </c>
      <c r="G1674" s="19">
        <v>0</v>
      </c>
      <c r="H1674" s="10"/>
      <c r="I1674" s="16">
        <v>0</v>
      </c>
      <c r="J1674" s="17">
        <f t="shared" ref="J1674" si="17745">-1/($J$4*$B1671)</f>
        <v>-0.60907274764897923</v>
      </c>
      <c r="K1674" s="18">
        <v>1</v>
      </c>
      <c r="L1674" s="19">
        <v>0</v>
      </c>
      <c r="N1674" s="1">
        <f t="shared" ref="N1674" si="17746">D1674*I1671+F1674*I1674-E1674*J1671-G1674*J1674</f>
        <v>0</v>
      </c>
      <c r="O1674" s="4">
        <f t="shared" ref="O1674" si="17747">(D1674*J1671+E1674*I1671+F1674*J1674+G1674*I1674)</f>
        <v>-0.60907274764897923</v>
      </c>
      <c r="P1674" s="2">
        <f t="shared" ref="P1674" si="17748">D1674*K1671+F1674*K1674-E1674*L1671-G1674*L1674</f>
        <v>1</v>
      </c>
      <c r="Q1674" s="3">
        <f t="shared" ref="Q1674" si="17749">(D1674*L1671+E1674*K1671+F1674*L1674+G1674*K1674)</f>
        <v>0</v>
      </c>
      <c r="S1674" s="16">
        <v>0</v>
      </c>
      <c r="T1674" s="17">
        <v>0</v>
      </c>
      <c r="U1674" s="18">
        <v>1</v>
      </c>
      <c r="V1674" s="19">
        <v>0</v>
      </c>
      <c r="W1674" s="20"/>
      <c r="X1674" s="1">
        <f t="shared" ref="X1674" si="17750">N1674*S1671+P1674*S1674-O1674*T1671-Q1674*T1674</f>
        <v>0</v>
      </c>
      <c r="Y1674" s="4">
        <f t="shared" ref="Y1674" si="17751">(N1674*T1671+O1674*S1671+P1674*T1674+Q1674*S1674)</f>
        <v>-0.60907274764897923</v>
      </c>
      <c r="Z1674" s="2">
        <f t="shared" ref="Z1674" si="17752">N1674*U1671+P1674*U1674-O1674*V1671-Q1674*V1674</f>
        <v>0.49060555696425523</v>
      </c>
      <c r="AA1674" s="3">
        <f t="shared" ref="AA1674" si="17753">(N1674*V1671+O1674*U1671+P1674*V1674+Q1674*U1674)</f>
        <v>0</v>
      </c>
      <c r="AB1674" s="20"/>
      <c r="AC1674" s="16">
        <v>0</v>
      </c>
      <c r="AD1674" s="17">
        <f t="shared" ref="AD1674" si="17754">-1/($AD$4*$B1671)</f>
        <v>-0.6958361166778001</v>
      </c>
      <c r="AE1674" s="18">
        <v>1</v>
      </c>
      <c r="AF1674" s="19">
        <v>0</v>
      </c>
      <c r="AG1674" s="20"/>
      <c r="AH1674" s="1">
        <f t="shared" ref="AH1674" si="17755">X1674*AC1671+Z1674*AC1674-Y1674*AD1671-AA1674*AD1674</f>
        <v>0</v>
      </c>
      <c r="AI1674" s="4">
        <f t="shared" ref="AI1674" si="17756">(X1674*AD1671+Y1674*AC1671+Z1674*AD1674+AA1674*AC1674)</f>
        <v>-0.95045381322753586</v>
      </c>
      <c r="AJ1674" s="2">
        <f t="shared" ref="AJ1674" si="17757">X1674*AE1671+Z1674*AE1674-Y1674*AF1671-AA1674*AF1674</f>
        <v>0.49060555696425523</v>
      </c>
      <c r="AK1674" s="3">
        <f t="shared" ref="AK1674" si="17758">(X1674*AF1671+Y1674*AE1671+Z1674*AF1674+AA1674*AE1674)</f>
        <v>0</v>
      </c>
      <c r="AL1674" s="20"/>
      <c r="AM1674" s="16">
        <v>0</v>
      </c>
      <c r="AN1674" s="17">
        <v>0</v>
      </c>
      <c r="AO1674" s="18">
        <v>1</v>
      </c>
      <c r="AP1674" s="19">
        <v>0</v>
      </c>
      <c r="AR1674" s="1">
        <f t="shared" ref="AR1674" si="17759">AH1674*AM1671+AJ1674*AM1674-AI1674*AN1671-AK1674*AN1674</f>
        <v>0</v>
      </c>
      <c r="AS1674" s="4">
        <f t="shared" ref="AS1674" si="17760">(AH1674*AN1671+AI1674*AM1671+AJ1674*AN1674+AK1674*AM1674)</f>
        <v>-0.95045381322753586</v>
      </c>
      <c r="AT1674" s="2">
        <f t="shared" ref="AT1674" si="17761">AH1674*AO1671+AJ1674*AO1674-AI1674*AP1671-AK1674*AP1674</f>
        <v>-0.33547375504688348</v>
      </c>
      <c r="AU1674" s="3">
        <f t="shared" ref="AU1674" si="17762">(AH1674*AP1671+AI1674*AO1671+AJ1674*AP1674+AK1674*AO1674)</f>
        <v>0</v>
      </c>
      <c r="AV1674" s="20"/>
      <c r="AW1674" s="16">
        <v>0</v>
      </c>
      <c r="AX1674" s="17">
        <f t="shared" ref="AX1674" si="17763">-1/($AX$4*$B1671)</f>
        <v>-0.6958361166778001</v>
      </c>
      <c r="AY1674" s="18">
        <v>1</v>
      </c>
      <c r="AZ1674" s="19">
        <v>0</v>
      </c>
      <c r="BA1674" s="20"/>
      <c r="BB1674" s="1">
        <f t="shared" ref="BB1674" si="17764">AR1674*AW1671+AT1674*AW1674-AS1674*AX1671-AU1674*AX1674</f>
        <v>0</v>
      </c>
      <c r="BC1674" s="4">
        <f t="shared" ref="BC1674" si="17765">(AR1674*AX1671+AS1674*AW1671+AT1674*AX1674+AU1674*AW1674)</f>
        <v>-0.71701905826839285</v>
      </c>
      <c r="BD1674" s="2">
        <f t="shared" ref="BD1674" si="17766">AR1674*AY1671+AT1674*AY1674-AS1674*AZ1671-AU1674*AZ1674</f>
        <v>-0.33547375504688348</v>
      </c>
      <c r="BE1674" s="3">
        <f t="shared" ref="BE1674" si="17767">(AR1674*AZ1671+AS1674*AY1671+AT1674*AZ1674+AU1674*AY1674)</f>
        <v>0</v>
      </c>
      <c r="BF1674" s="20"/>
      <c r="BG1674" s="16">
        <v>0</v>
      </c>
      <c r="BH1674" s="17">
        <v>0</v>
      </c>
      <c r="BI1674" s="18">
        <v>1</v>
      </c>
      <c r="BJ1674" s="19">
        <v>0</v>
      </c>
      <c r="BK1674" s="20"/>
      <c r="BL1674" s="1">
        <f t="shared" ref="BL1674" si="17768">BB1674*BG1671+BD1674*BG1674-BC1674*BH1671-BE1674*BH1674</f>
        <v>0</v>
      </c>
      <c r="BM1674" s="4">
        <f t="shared" ref="BM1674" si="17769">(BB1674*BH1671+BC1674*BG1671+BD1674*BH1674+BE1674*BG1674)</f>
        <v>-0.71701905826839285</v>
      </c>
      <c r="BN1674" s="2">
        <f t="shared" ref="BN1674" si="17770">BB1674*BI1671+BD1674*BI1674-BC1674*BJ1671-BE1674*BJ1674</f>
        <v>-0.93514846589626865</v>
      </c>
      <c r="BO1674" s="3">
        <f t="shared" ref="BO1674" si="17771">(BB1674*BJ1671+BC1674*BI1671+BD1674*BJ1674+BE1674*BI1674)</f>
        <v>0</v>
      </c>
      <c r="BP1674" s="20"/>
      <c r="BQ1674" s="16">
        <v>0</v>
      </c>
      <c r="BR1674" s="17">
        <f t="shared" ref="BR1674" si="17772">-1/($BR$4*$B1671)</f>
        <v>-0.60907274764897923</v>
      </c>
      <c r="BS1674" s="18">
        <v>1</v>
      </c>
      <c r="BT1674" s="19">
        <v>0</v>
      </c>
      <c r="BU1674" s="20"/>
      <c r="BV1674" s="1">
        <f t="shared" ref="BV1674" si="17773">BL1674*BQ1671+BN1674*BQ1674-BM1674*BR1671-BO1674*BR1674</f>
        <v>0</v>
      </c>
      <c r="BW1674" s="4">
        <f t="shared" ref="BW1674" si="17774">(BL1674*BR1671+BM1674*BQ1671+BN1674*BR1674+BO1674*BQ1674)</f>
        <v>-0.14744561268522471</v>
      </c>
      <c r="BX1674" s="2">
        <f t="shared" ref="BX1674" si="17775">BL1674*BS1671+BN1674*BS1674-BM1674*BT1671-BO1674*BT1674</f>
        <v>-0.93514846589626865</v>
      </c>
      <c r="BY1674" s="3">
        <f t="shared" ref="BY1674" si="17776">(BL1674*BT1671+BM1674*BS1671+BN1674*BT1674+BO1674*BS1674)</f>
        <v>0</v>
      </c>
      <c r="BZ1674" s="20"/>
      <c r="CA1674" s="16">
        <v>0</v>
      </c>
      <c r="CB1674" s="17">
        <v>0</v>
      </c>
      <c r="CC1674" s="18">
        <v>1</v>
      </c>
      <c r="CD1674" s="19">
        <v>0</v>
      </c>
      <c r="CE1674" s="20"/>
      <c r="CF1674" s="1">
        <f t="shared" ref="CF1674" si="17777">BV1674*CA1671+BX1674*CA1674-BW1674*CB1671-BY1674*CB1674</f>
        <v>0</v>
      </c>
      <c r="CG1674" s="4">
        <f t="shared" ref="CG1674" si="17778">(BV1674*CB1671+BW1674*CA1671+BX1674*CB1674+BY1674*CA1674)</f>
        <v>-0.14744561268522471</v>
      </c>
      <c r="CH1674" s="2">
        <f t="shared" ref="CH1674" si="17779">BV1674*CC1671+BX1674*CC1674-BW1674*CD1671-BY1674*CD1674</f>
        <v>-0.99968851417043292</v>
      </c>
      <c r="CI1674" s="3">
        <f t="shared" ref="CI1674" si="17780">(BV1674*CD1671+BW1674*CC1671+BX1674*CD1674+BY1674*CC1674)</f>
        <v>0</v>
      </c>
      <c r="CK1674" s="16">
        <f t="shared" ref="CK1674" si="17781">1/$CL$4</f>
        <v>1</v>
      </c>
      <c r="CL1674" s="17">
        <v>0</v>
      </c>
      <c r="CM1674" s="18">
        <v>1</v>
      </c>
      <c r="CN1674" s="19">
        <v>0</v>
      </c>
      <c r="CP1674" s="1">
        <f t="shared" ref="CP1674" si="17782">CF1674*CK1671+CH1674*CK1674-CG1674*CL1671-CI1674*CL1674</f>
        <v>-0.99968851417043292</v>
      </c>
      <c r="CQ1674" s="4">
        <f t="shared" ref="CQ1674" si="17783">(CF1674*CL1671+CG1674*CK1671+CH1674*CL1674+CI1674*CK1674)</f>
        <v>-0.14744561268522471</v>
      </c>
      <c r="CR1674" s="2">
        <f t="shared" ref="CR1674" si="17784">CF1674*CM1671+CH1674*CM1674-CG1674*CN1671-CI1674*CN1674</f>
        <v>-0.99968851417043292</v>
      </c>
      <c r="CS1674" s="3">
        <f t="shared" ref="CS1674" si="17785">(CF1674*CN1671+CG1674*CM1671+CH1674*CN1674+CI1674*CM1674)</f>
        <v>0</v>
      </c>
      <c r="CU1674" s="39">
        <f t="shared" ref="CU1674" si="17786">(180/PI())*ATAN(-1*(CQ1671/CP1671))</f>
        <v>-0.24211636038566825</v>
      </c>
      <c r="CW1674" s="54">
        <f t="shared" ref="CW1674" si="17787">20*LOG(((1-(10^(CU1671/20)^2)*(1-((1-CW1671)/(1+CW1671))^2))^0.5))</f>
        <v>-22.898265000238812</v>
      </c>
    </row>
    <row r="1675" spans="1:101" ht="18" customHeight="1">
      <c r="E1675" s="20"/>
      <c r="F1675" s="20"/>
      <c r="G1675" s="20"/>
      <c r="H1675" s="20"/>
      <c r="I1675" s="20"/>
      <c r="J1675" s="20"/>
      <c r="K1675" s="20"/>
      <c r="L1675" s="20"/>
      <c r="M1675" s="20"/>
      <c r="N1675" s="20"/>
      <c r="O1675" s="20"/>
      <c r="P1675" s="20"/>
      <c r="Q1675" s="20"/>
      <c r="R1675" s="20"/>
      <c r="S1675" s="20"/>
      <c r="T1675" s="20"/>
      <c r="U1675" s="20"/>
      <c r="V1675" s="20"/>
      <c r="W1675" s="20"/>
      <c r="X1675" s="20"/>
      <c r="Y1675" s="20"/>
      <c r="Z1675" s="20"/>
      <c r="AA1675" s="20"/>
      <c r="AB1675" s="30"/>
      <c r="AC1675" s="20"/>
      <c r="AD1675" s="20"/>
      <c r="AE1675" s="20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  <c r="BA1675" s="20"/>
      <c r="BB1675" s="20"/>
      <c r="BC1675" s="20"/>
      <c r="BD1675" s="20"/>
      <c r="BE1675" s="20"/>
      <c r="BF1675" s="20"/>
      <c r="BG1675" s="20"/>
      <c r="BH1675" s="20"/>
      <c r="BI1675" s="20"/>
      <c r="BJ1675" s="20"/>
      <c r="BK1675" s="20"/>
      <c r="BL1675" s="20"/>
      <c r="BM1675" s="20"/>
      <c r="BN1675" s="20"/>
      <c r="BO1675" s="20"/>
      <c r="BP1675" s="20"/>
      <c r="BQ1675" s="20"/>
      <c r="BR1675" s="20"/>
      <c r="BS1675" s="20"/>
      <c r="BT1675" s="20"/>
      <c r="BU1675" s="20"/>
      <c r="BV1675" s="20"/>
      <c r="BW1675" s="20"/>
      <c r="BX1675" s="20"/>
      <c r="BY1675" s="20"/>
      <c r="BZ1675" s="20"/>
      <c r="CA1675" s="20"/>
      <c r="CB1675" s="20"/>
      <c r="CC1675" s="20"/>
      <c r="CD1675" s="20"/>
      <c r="CE1675" s="20"/>
      <c r="CF1675" s="20"/>
      <c r="CG1675" s="20"/>
      <c r="CH1675" s="20"/>
      <c r="CI1675" s="20"/>
      <c r="CJ1675" s="20"/>
      <c r="CK1675" s="20"/>
      <c r="CL1675" s="20"/>
    </row>
    <row r="1676" spans="1:101" ht="18" customHeight="1"/>
    <row r="1677" spans="1:101" ht="18" customHeight="1" thickBot="1">
      <c r="A1677" s="23"/>
      <c r="B1677" s="23"/>
      <c r="C1677" s="23"/>
      <c r="D1677" s="20" t="s">
        <v>15</v>
      </c>
      <c r="E1677" s="20"/>
      <c r="F1677" s="20"/>
      <c r="G1677" s="20"/>
      <c r="H1677" s="20"/>
      <c r="I1677" s="20" t="s">
        <v>16</v>
      </c>
      <c r="J1677" s="20"/>
      <c r="K1677" s="20"/>
      <c r="L1677" s="20"/>
      <c r="M1677" s="23"/>
      <c r="N1677" s="23"/>
      <c r="O1677" s="24" t="s">
        <v>17</v>
      </c>
      <c r="P1677" s="23"/>
      <c r="Q1677" s="23"/>
      <c r="R1677" s="23"/>
      <c r="S1677" s="20"/>
      <c r="T1677" s="20" t="s">
        <v>18</v>
      </c>
      <c r="U1677" s="23"/>
      <c r="V1677" s="23"/>
      <c r="W1677" s="23"/>
      <c r="X1677" s="23"/>
      <c r="Y1677" s="24" t="s">
        <v>19</v>
      </c>
      <c r="Z1677" s="23"/>
      <c r="AA1677" s="23"/>
      <c r="AB1677" s="23"/>
      <c r="AC1677" s="24" t="s">
        <v>20</v>
      </c>
      <c r="AD1677" s="20"/>
      <c r="AE1677" s="20"/>
      <c r="AF1677" s="20"/>
      <c r="AG1677" s="20"/>
      <c r="AH1677" s="23"/>
      <c r="AI1677" s="24" t="s">
        <v>21</v>
      </c>
      <c r="AJ1677" s="23"/>
      <c r="AK1677" s="23"/>
      <c r="AL1677" s="20"/>
      <c r="AM1677" s="24" t="s">
        <v>31</v>
      </c>
      <c r="AN1677" s="20"/>
      <c r="AO1677" s="23"/>
      <c r="AP1677" s="23"/>
      <c r="AQ1677" s="23"/>
      <c r="AR1677" s="23"/>
      <c r="AS1677" s="24" t="s">
        <v>91</v>
      </c>
      <c r="AT1677" s="23"/>
      <c r="AU1677" s="23"/>
      <c r="AV1677" s="23"/>
      <c r="AW1677" s="24" t="s">
        <v>32</v>
      </c>
      <c r="AX1677" s="20"/>
      <c r="AY1677" s="20"/>
      <c r="AZ1677" s="20"/>
      <c r="BA1677" s="20"/>
      <c r="BB1677" s="23"/>
      <c r="BC1677" s="24" t="s">
        <v>22</v>
      </c>
      <c r="BD1677" s="23"/>
      <c r="BE1677" s="23"/>
      <c r="BF1677" s="23"/>
      <c r="BG1677" s="24" t="s">
        <v>33</v>
      </c>
      <c r="BH1677" s="20"/>
      <c r="BI1677" s="23"/>
      <c r="BJ1677" s="23"/>
      <c r="BK1677" s="23"/>
      <c r="BL1677" s="23"/>
      <c r="BM1677" s="24" t="s">
        <v>34</v>
      </c>
      <c r="BN1677" s="23"/>
      <c r="BO1677" s="23"/>
      <c r="BP1677" s="23"/>
      <c r="BQ1677" s="24" t="s">
        <v>89</v>
      </c>
      <c r="BR1677" s="20"/>
      <c r="BS1677" s="20"/>
      <c r="BT1677" s="20"/>
      <c r="BU1677" s="20"/>
      <c r="BV1677" s="23"/>
      <c r="BW1677" s="24" t="s">
        <v>35</v>
      </c>
      <c r="BX1677" s="23"/>
      <c r="BY1677" s="23"/>
      <c r="BZ1677" s="23"/>
      <c r="CA1677" s="24" t="s">
        <v>90</v>
      </c>
      <c r="CB1677" s="20"/>
      <c r="CC1677" s="23"/>
      <c r="CD1677" s="23"/>
      <c r="CE1677" s="23"/>
      <c r="CF1677" s="23"/>
      <c r="CG1677" s="24" t="s">
        <v>92</v>
      </c>
      <c r="CH1677" s="23"/>
      <c r="CI1677" s="23"/>
      <c r="CJ1677" s="23"/>
      <c r="CK1677" s="24" t="s">
        <v>36</v>
      </c>
      <c r="CL1677" s="24"/>
      <c r="CM1677" s="23"/>
      <c r="CN1677" s="23"/>
      <c r="CO1677" s="23"/>
      <c r="CP1677" s="23"/>
      <c r="CQ1677" s="24" t="s">
        <v>93</v>
      </c>
      <c r="CR1677" s="23"/>
      <c r="CS1677" s="23"/>
    </row>
    <row r="1678" spans="1:101" ht="18" customHeight="1" thickBot="1">
      <c r="A1678" s="23"/>
      <c r="B1678" s="33"/>
      <c r="C1678" s="23"/>
      <c r="D1678" s="7" t="s">
        <v>2</v>
      </c>
      <c r="E1678" s="8"/>
      <c r="F1678" s="8" t="s">
        <v>3</v>
      </c>
      <c r="G1678" s="9"/>
      <c r="H1678" s="10"/>
      <c r="I1678" s="7" t="s">
        <v>4</v>
      </c>
      <c r="J1678" s="8"/>
      <c r="K1678" s="8" t="s">
        <v>5</v>
      </c>
      <c r="L1678" s="9"/>
      <c r="M1678" s="23"/>
      <c r="N1678" s="251" t="s">
        <v>79</v>
      </c>
      <c r="O1678" s="252"/>
      <c r="P1678" s="253" t="s">
        <v>80</v>
      </c>
      <c r="Q1678" s="254"/>
      <c r="R1678" s="23"/>
      <c r="S1678" s="7" t="s">
        <v>11</v>
      </c>
      <c r="T1678" s="8"/>
      <c r="U1678" s="8" t="s">
        <v>12</v>
      </c>
      <c r="V1678" s="9"/>
      <c r="W1678" s="20"/>
      <c r="X1678" s="251" t="s">
        <v>79</v>
      </c>
      <c r="Y1678" s="252"/>
      <c r="Z1678" s="253" t="s">
        <v>80</v>
      </c>
      <c r="AA1678" s="254"/>
      <c r="AB1678" s="20"/>
      <c r="AC1678" s="7" t="s">
        <v>4</v>
      </c>
      <c r="AD1678" s="8"/>
      <c r="AE1678" s="8" t="s">
        <v>5</v>
      </c>
      <c r="AF1678" s="9"/>
      <c r="AG1678" s="20"/>
      <c r="AH1678" s="251" t="s">
        <v>0</v>
      </c>
      <c r="AI1678" s="252"/>
      <c r="AJ1678" s="253" t="s">
        <v>1</v>
      </c>
      <c r="AK1678" s="254"/>
      <c r="AL1678" s="20"/>
      <c r="AM1678" s="7" t="s">
        <v>11</v>
      </c>
      <c r="AN1678" s="8"/>
      <c r="AO1678" s="8" t="s">
        <v>12</v>
      </c>
      <c r="AP1678" s="9"/>
      <c r="AQ1678" s="23"/>
      <c r="AR1678" s="251" t="s">
        <v>0</v>
      </c>
      <c r="AS1678" s="252"/>
      <c r="AT1678" s="253" t="s">
        <v>1</v>
      </c>
      <c r="AU1678" s="254"/>
      <c r="AV1678" s="36"/>
      <c r="AW1678" s="7" t="s">
        <v>4</v>
      </c>
      <c r="AX1678" s="8"/>
      <c r="AY1678" s="8" t="s">
        <v>5</v>
      </c>
      <c r="AZ1678" s="9"/>
      <c r="BA1678" s="20"/>
      <c r="BB1678" s="251" t="s">
        <v>0</v>
      </c>
      <c r="BC1678" s="252"/>
      <c r="BD1678" s="253" t="s">
        <v>1</v>
      </c>
      <c r="BE1678" s="254"/>
      <c r="BF1678" s="36"/>
      <c r="BG1678" s="7" t="s">
        <v>11</v>
      </c>
      <c r="BH1678" s="8"/>
      <c r="BI1678" s="8" t="s">
        <v>12</v>
      </c>
      <c r="BJ1678" s="9"/>
      <c r="BK1678" s="36"/>
      <c r="BL1678" s="251" t="s">
        <v>0</v>
      </c>
      <c r="BM1678" s="252"/>
      <c r="BN1678" s="253" t="s">
        <v>1</v>
      </c>
      <c r="BO1678" s="254"/>
      <c r="BP1678" s="36"/>
      <c r="BQ1678" s="7" t="s">
        <v>4</v>
      </c>
      <c r="BR1678" s="8"/>
      <c r="BS1678" s="8" t="s">
        <v>5</v>
      </c>
      <c r="BT1678" s="9"/>
      <c r="BU1678" s="20"/>
      <c r="BV1678" s="251" t="s">
        <v>0</v>
      </c>
      <c r="BW1678" s="252"/>
      <c r="BX1678" s="253" t="s">
        <v>1</v>
      </c>
      <c r="BY1678" s="254"/>
      <c r="BZ1678" s="36"/>
      <c r="CA1678" s="7" t="s">
        <v>11</v>
      </c>
      <c r="CB1678" s="8"/>
      <c r="CC1678" s="8" t="s">
        <v>12</v>
      </c>
      <c r="CD1678" s="9"/>
      <c r="CE1678" s="36"/>
      <c r="CF1678" s="251" t="s">
        <v>0</v>
      </c>
      <c r="CG1678" s="252"/>
      <c r="CH1678" s="253" t="s">
        <v>1</v>
      </c>
      <c r="CI1678" s="254"/>
      <c r="CJ1678" s="23"/>
      <c r="CK1678" s="7" t="s">
        <v>23</v>
      </c>
      <c r="CL1678" s="8"/>
      <c r="CM1678" s="8" t="s">
        <v>24</v>
      </c>
      <c r="CN1678" s="9"/>
      <c r="CO1678" s="23"/>
      <c r="CP1678" s="251" t="s">
        <v>0</v>
      </c>
      <c r="CQ1678" s="252"/>
      <c r="CR1678" s="253" t="s">
        <v>1</v>
      </c>
      <c r="CS1678" s="254"/>
      <c r="CU1678" s="26" t="s">
        <v>25</v>
      </c>
      <c r="CW1678" s="50" t="s">
        <v>44</v>
      </c>
    </row>
    <row r="1679" spans="1:101" ht="18" customHeight="1" thickTop="1" thickBot="1">
      <c r="B1679" s="34">
        <v>2.42</v>
      </c>
      <c r="D1679" s="11">
        <v>1</v>
      </c>
      <c r="E1679" s="12">
        <v>0</v>
      </c>
      <c r="F1679" s="13">
        <v>0</v>
      </c>
      <c r="G1679" s="40">
        <f t="shared" ref="G1679" si="17788">-1/($E$4*$B1679)</f>
        <v>-0.4341035197981592</v>
      </c>
      <c r="H1679" s="10"/>
      <c r="I1679" s="11">
        <v>1</v>
      </c>
      <c r="J1679" s="12">
        <v>0</v>
      </c>
      <c r="K1679" s="13">
        <v>0</v>
      </c>
      <c r="L1679" s="14">
        <v>0</v>
      </c>
      <c r="N1679" s="1">
        <f t="shared" ref="N1679" si="17789">D1679*I1679+F1679*I1682-E1679*J1679-G1679*J1682</f>
        <v>0.73778450555283515</v>
      </c>
      <c r="O1679" s="4">
        <f t="shared" ref="O1679" si="17790">(D1679*J1679+E1679*I1679+F1679*J1682+G1679*I1682)</f>
        <v>0</v>
      </c>
      <c r="P1679" s="2">
        <f t="shared" ref="P1679" si="17791">D1679*K1679+F1679*K1682-E1679*L1679-G1679*L1682</f>
        <v>0</v>
      </c>
      <c r="Q1679" s="3">
        <f t="shared" ref="Q1679" si="17792">(D1679*L1679+E1679*K1679+F1679*L1682+G1679*K1682)</f>
        <v>-0.4341035197981592</v>
      </c>
      <c r="S1679" s="11">
        <v>1</v>
      </c>
      <c r="T1679" s="12">
        <v>0</v>
      </c>
      <c r="U1679" s="13">
        <v>0</v>
      </c>
      <c r="V1679" s="40">
        <f t="shared" ref="V1679" si="17793">-1/($T$4*$B1679)</f>
        <v>-0.82943223704509794</v>
      </c>
      <c r="W1679" s="20"/>
      <c r="X1679" s="1">
        <f t="shared" ref="X1679" si="17794">N1679*S1679+P1679*S1682-O1679*T1679-Q1679*T1682</f>
        <v>0.73778450555283515</v>
      </c>
      <c r="Y1679" s="4">
        <f t="shared" ref="Y1679" si="17795">(N1679*T1679+O1679*S1679+P1679*T1682+Q1679*S1682)</f>
        <v>0</v>
      </c>
      <c r="Z1679" s="2">
        <f t="shared" ref="Z1679" si="17796">N1679*U1679+P1679*U1682-O1679*V1679-Q1679*V1682</f>
        <v>0</v>
      </c>
      <c r="AA1679" s="3">
        <f t="shared" ref="AA1679" si="17797">(N1679*V1679+O1679*U1679+P1679*V1682+Q1679*U1682)</f>
        <v>-1.0460457726960586</v>
      </c>
      <c r="AB1679" s="20"/>
      <c r="AC1679" s="11">
        <v>1</v>
      </c>
      <c r="AD1679" s="12">
        <v>0</v>
      </c>
      <c r="AE1679" s="13">
        <v>0</v>
      </c>
      <c r="AF1679" s="14">
        <v>0</v>
      </c>
      <c r="AG1679" s="20"/>
      <c r="AH1679" s="1">
        <f t="shared" ref="AH1679" si="17798">X1679*AC1679+Z1679*AC1682-Y1679*AD1679-AA1679*AD1682</f>
        <v>1.5923584885012887E-2</v>
      </c>
      <c r="AI1679" s="4">
        <f t="shared" ref="AI1679" si="17799">(X1679*AD1679+Y1679*AC1679+Z1679*AD1682+AA1679*AC1682)</f>
        <v>0</v>
      </c>
      <c r="AJ1679" s="2">
        <f t="shared" ref="AJ1679" si="17800">X1679*AE1679+Z1679*AE1682-Y1679*AF1679-AA1679*AF1682</f>
        <v>0</v>
      </c>
      <c r="AK1679" s="3">
        <f t="shared" ref="AK1679" si="17801">(X1679*AF1679+Y1679*AE1679+Z1679*AF1682+AA1679*AE1682)</f>
        <v>-1.0460457726960586</v>
      </c>
      <c r="AL1679" s="20"/>
      <c r="AM1679" s="11">
        <v>1</v>
      </c>
      <c r="AN1679" s="12">
        <v>0</v>
      </c>
      <c r="AO1679" s="13">
        <v>0</v>
      </c>
      <c r="AP1679" s="40">
        <f t="shared" ref="AP1679" si="17802">-1/($AN$4*$B1679)</f>
        <v>-0.86195899143902333</v>
      </c>
      <c r="AR1679" s="1">
        <f t="shared" ref="AR1679" si="17803">AH1679*AM1679+AJ1679*AM1682-AI1679*AN1679-AK1679*AN1682</f>
        <v>1.5923584885012887E-2</v>
      </c>
      <c r="AS1679" s="4">
        <f t="shared" ref="AS1679" si="17804">(AH1679*AN1679+AI1679*AM1679+AJ1679*AN1682+AK1679*AM1682)</f>
        <v>0</v>
      </c>
      <c r="AT1679" s="2">
        <f t="shared" ref="AT1679" si="17805">AH1679*AO1679+AJ1679*AO1682-AI1679*AP1679-AK1679*AP1682</f>
        <v>0</v>
      </c>
      <c r="AU1679" s="3">
        <f t="shared" ref="AU1679" si="17806">(AH1679*AP1679+AI1679*AO1679+AJ1679*AP1682+AK1679*AO1682)</f>
        <v>-1.059771249863638</v>
      </c>
      <c r="AV1679" s="20"/>
      <c r="AW1679" s="11">
        <v>1</v>
      </c>
      <c r="AX1679" s="12">
        <v>0</v>
      </c>
      <c r="AY1679" s="13">
        <v>0</v>
      </c>
      <c r="AZ1679" s="14">
        <v>0</v>
      </c>
      <c r="BA1679" s="20"/>
      <c r="BB1679" s="1">
        <f t="shared" ref="BB1679" si="17807">AR1679*AW1679+AT1679*AW1682-AS1679*AX1679-AU1679*AX1682</f>
        <v>-0.71540908725240104</v>
      </c>
      <c r="BC1679" s="4">
        <f t="shared" ref="BC1679" si="17808">(AR1679*AX1679+AS1679*AW1679+AT1679*AX1682+AU1679*AW1682)</f>
        <v>0</v>
      </c>
      <c r="BD1679" s="2">
        <f t="shared" ref="BD1679" si="17809">AR1679*AY1679+AT1679*AY1682-AS1679*AZ1679-AU1679*AZ1682</f>
        <v>0</v>
      </c>
      <c r="BE1679" s="3">
        <f t="shared" ref="BE1679" si="17810">(AR1679*AZ1679+AS1679*AY1679+AT1679*AZ1682+AU1679*AY1682)</f>
        <v>-1.059771249863638</v>
      </c>
      <c r="BF1679" s="20"/>
      <c r="BG1679" s="11">
        <v>1</v>
      </c>
      <c r="BH1679" s="12">
        <v>0</v>
      </c>
      <c r="BI1679" s="13">
        <v>0</v>
      </c>
      <c r="BJ1679" s="40">
        <f t="shared" ref="BJ1679" si="17811">-1/($BH$4*$B1679)</f>
        <v>-0.82943223704509794</v>
      </c>
      <c r="BK1679" s="20"/>
      <c r="BL1679" s="1">
        <f t="shared" ref="BL1679" si="17812">BB1679*BG1679+BD1679*BG1682-BC1679*BH1679-BE1679*BH1682</f>
        <v>-0.71540908725240104</v>
      </c>
      <c r="BM1679" s="4">
        <f t="shared" ref="BM1679" si="17813">(BB1679*BH1679+BC1679*BG1679+BD1679*BH1682+BE1679*BG1682)</f>
        <v>0</v>
      </c>
      <c r="BN1679" s="2">
        <f t="shared" ref="BN1679" si="17814">BB1679*BI1679+BD1679*BI1682-BC1679*BJ1679-BE1679*BJ1682</f>
        <v>0</v>
      </c>
      <c r="BO1679" s="3">
        <f t="shared" ref="BO1679" si="17815">(BB1679*BJ1679+BC1679*BI1679+BD1679*BJ1682+BE1679*BI1682)</f>
        <v>-0.46638789022148741</v>
      </c>
      <c r="BP1679" s="20"/>
      <c r="BQ1679" s="11">
        <v>1</v>
      </c>
      <c r="BR1679" s="12">
        <v>0</v>
      </c>
      <c r="BS1679" s="13">
        <v>0</v>
      </c>
      <c r="BT1679" s="14">
        <v>0</v>
      </c>
      <c r="BU1679" s="20"/>
      <c r="BV1679" s="1">
        <f t="shared" ref="BV1679" si="17816">BL1679*BQ1679+BN1679*BQ1682-BM1679*BR1679-BO1679*BR1682</f>
        <v>-0.99712560338537148</v>
      </c>
      <c r="BW1679" s="4">
        <f t="shared" ref="BW1679" si="17817">(BL1679*BR1679+BM1679*BQ1679+BN1679*BR1682+BO1679*BQ1682)</f>
        <v>0</v>
      </c>
      <c r="BX1679" s="2">
        <f t="shared" ref="BX1679" si="17818">BL1679*BS1679+BN1679*BS1682-BM1679*BT1679-BO1679*BT1682</f>
        <v>0</v>
      </c>
      <c r="BY1679" s="3">
        <f t="shared" ref="BY1679" si="17819">(BL1679*BT1679+BM1679*BS1679+BN1679*BT1682+BO1679*BS1682)</f>
        <v>-0.46638789022148741</v>
      </c>
      <c r="BZ1679" s="20"/>
      <c r="CA1679" s="11">
        <v>1</v>
      </c>
      <c r="CB1679" s="12">
        <v>0</v>
      </c>
      <c r="CC1679" s="13">
        <v>0</v>
      </c>
      <c r="CD1679" s="40">
        <f t="shared" ref="CD1679" si="17820">-1/($CB$4*$B1679)</f>
        <v>-0.4341035197981592</v>
      </c>
      <c r="CE1679" s="20"/>
      <c r="CF1679" s="1">
        <f t="shared" ref="CF1679" si="17821">BV1679*CA1679+BX1679*CA1682-BW1679*CB1679-BY1679*CB1682</f>
        <v>-0.99712560338537148</v>
      </c>
      <c r="CG1679" s="4">
        <f t="shared" ref="CG1679" si="17822">(BV1679*CB1679+BW1679*CA1679+BX1679*CB1682+BY1679*CA1682)</f>
        <v>0</v>
      </c>
      <c r="CH1679" s="2">
        <f t="shared" ref="CH1679" si="17823">BV1679*CC1679+BX1679*CC1682-BW1679*CD1679-BY1679*CD1682</f>
        <v>0</v>
      </c>
      <c r="CI1679" s="3">
        <f t="shared" ref="CI1679" si="17824">(BV1679*CD1679+BW1679*CC1679+BX1679*CD1682+BY1679*CC1682)</f>
        <v>-3.3532156111034384E-2</v>
      </c>
      <c r="CJ1679" s="28"/>
      <c r="CK1679" s="11">
        <v>1</v>
      </c>
      <c r="CL1679" s="12">
        <v>0</v>
      </c>
      <c r="CM1679" s="13">
        <v>0</v>
      </c>
      <c r="CN1679" s="14">
        <v>0</v>
      </c>
      <c r="CP1679" s="1">
        <f t="shared" ref="CP1679" si="17825">CF1679*CK1679+CH1679*CK1682-CG1679*CL1679-CI1679*CL1682</f>
        <v>-0.99712560338537148</v>
      </c>
      <c r="CQ1679" s="4">
        <f t="shared" ref="CQ1679" si="17826">(CF1679*CL1679+CG1679*CK1679+CH1679*CL1682+CI1679*CK1682)</f>
        <v>-3.3532156111034384E-2</v>
      </c>
      <c r="CR1679" s="2">
        <f t="shared" ref="CR1679" si="17827">CF1679*CM1679+CH1679*CM1682-CG1679*CN1679-CI1679*CN1682</f>
        <v>0</v>
      </c>
      <c r="CS1679" s="3">
        <f t="shared" ref="CS1679" si="17828">(CF1679*CN1679+CG1679*CM1679+CH1679*CN1682+CI1679*CM1682)</f>
        <v>-3.3532156111034384E-2</v>
      </c>
      <c r="CU1679" s="29">
        <f t="shared" ref="CU1679" si="17829">20*LOG(((1+$CL$4)/$CL$4)/((CP1679+CP1682)^2+(CQ1679+CQ1682)^2)^0.5)</f>
        <v>-2.0527205350042717E-2</v>
      </c>
      <c r="CW1679" s="51">
        <f t="shared" ref="CW1679" si="17830">((CP1679^2+CQ1679^2)^0.5)/((CP1682^2+CQ1682^2)^0.5)</f>
        <v>0.98613672907254857</v>
      </c>
    </row>
    <row r="1680" spans="1:101" ht="18" customHeight="1" thickBot="1">
      <c r="D1680" s="11"/>
      <c r="E1680" s="13"/>
      <c r="F1680" s="13"/>
      <c r="G1680" s="15"/>
      <c r="H1680" s="10"/>
      <c r="I1680" s="11"/>
      <c r="J1680" s="13"/>
      <c r="K1680" s="13"/>
      <c r="L1680" s="15"/>
      <c r="N1680" s="5"/>
      <c r="Q1680" s="6"/>
      <c r="S1680" s="11"/>
      <c r="T1680" s="13"/>
      <c r="U1680" s="13"/>
      <c r="V1680" s="15"/>
      <c r="W1680" s="20"/>
      <c r="X1680" s="5"/>
      <c r="AA1680" s="6"/>
      <c r="AB1680" s="20"/>
      <c r="AC1680" s="11"/>
      <c r="AD1680" s="13"/>
      <c r="AE1680" s="13"/>
      <c r="AF1680" s="15"/>
      <c r="AG1680" s="20"/>
      <c r="AH1680" s="5"/>
      <c r="AK1680" s="6"/>
      <c r="AL1680" s="20"/>
      <c r="AM1680" s="11"/>
      <c r="AN1680" s="13"/>
      <c r="AO1680" s="13"/>
      <c r="AP1680" s="15"/>
      <c r="AR1680" s="5"/>
      <c r="AU1680" s="6"/>
      <c r="AW1680" s="11"/>
      <c r="AX1680" s="13"/>
      <c r="AY1680" s="13"/>
      <c r="AZ1680" s="15"/>
      <c r="BA1680" s="20"/>
      <c r="BB1680" s="5"/>
      <c r="BE1680" s="6"/>
      <c r="BG1680" s="11"/>
      <c r="BH1680" s="13"/>
      <c r="BI1680" s="13"/>
      <c r="BJ1680" s="15"/>
      <c r="BL1680" s="5"/>
      <c r="BO1680" s="6"/>
      <c r="BQ1680" s="11"/>
      <c r="BR1680" s="13"/>
      <c r="BS1680" s="13"/>
      <c r="BT1680" s="15"/>
      <c r="BU1680" s="20"/>
      <c r="BV1680" s="5"/>
      <c r="BY1680" s="6"/>
      <c r="CA1680" s="11"/>
      <c r="CB1680" s="13"/>
      <c r="CC1680" s="13"/>
      <c r="CD1680" s="15"/>
      <c r="CF1680" s="5"/>
      <c r="CI1680" s="6"/>
      <c r="CK1680" s="11"/>
      <c r="CL1680" s="13"/>
      <c r="CM1680" s="13"/>
      <c r="CN1680" s="15"/>
      <c r="CP1680" s="5"/>
      <c r="CS1680" s="6"/>
      <c r="CW1680" s="52"/>
    </row>
    <row r="1681" spans="1:101" ht="18" customHeight="1" thickBot="1">
      <c r="D1681" s="11" t="s">
        <v>6</v>
      </c>
      <c r="E1681" s="13"/>
      <c r="F1681" s="13" t="s">
        <v>7</v>
      </c>
      <c r="G1681" s="15"/>
      <c r="H1681" s="10"/>
      <c r="I1681" s="11" t="s">
        <v>8</v>
      </c>
      <c r="J1681" s="13"/>
      <c r="K1681" s="13" t="s">
        <v>9</v>
      </c>
      <c r="L1681" s="15"/>
      <c r="N1681" s="251" t="s">
        <v>26</v>
      </c>
      <c r="O1681" s="252"/>
      <c r="P1681" s="253" t="s">
        <v>27</v>
      </c>
      <c r="Q1681" s="254"/>
      <c r="S1681" s="11" t="s">
        <v>13</v>
      </c>
      <c r="T1681" s="13"/>
      <c r="U1681" s="13" t="s">
        <v>14</v>
      </c>
      <c r="V1681" s="15"/>
      <c r="W1681" s="20"/>
      <c r="X1681" s="251" t="s">
        <v>26</v>
      </c>
      <c r="Y1681" s="252"/>
      <c r="Z1681" s="253" t="s">
        <v>27</v>
      </c>
      <c r="AA1681" s="254"/>
      <c r="AB1681" s="20"/>
      <c r="AC1681" s="11" t="s">
        <v>8</v>
      </c>
      <c r="AD1681" s="13"/>
      <c r="AE1681" s="13" t="s">
        <v>9</v>
      </c>
      <c r="AF1681" s="15"/>
      <c r="AG1681" s="20"/>
      <c r="AH1681" s="251" t="s">
        <v>26</v>
      </c>
      <c r="AI1681" s="252"/>
      <c r="AJ1681" s="253" t="s">
        <v>27</v>
      </c>
      <c r="AK1681" s="254"/>
      <c r="AL1681" s="20"/>
      <c r="AM1681" s="11" t="s">
        <v>13</v>
      </c>
      <c r="AN1681" s="13"/>
      <c r="AO1681" s="13" t="s">
        <v>14</v>
      </c>
      <c r="AP1681" s="15"/>
      <c r="AR1681" s="251" t="s">
        <v>26</v>
      </c>
      <c r="AS1681" s="252"/>
      <c r="AT1681" s="253" t="s">
        <v>27</v>
      </c>
      <c r="AU1681" s="254"/>
      <c r="AV1681" s="36"/>
      <c r="AW1681" s="11" t="s">
        <v>8</v>
      </c>
      <c r="AX1681" s="13"/>
      <c r="AY1681" s="13" t="s">
        <v>9</v>
      </c>
      <c r="AZ1681" s="15"/>
      <c r="BA1681" s="20"/>
      <c r="BB1681" s="251" t="s">
        <v>26</v>
      </c>
      <c r="BC1681" s="252"/>
      <c r="BD1681" s="253" t="s">
        <v>27</v>
      </c>
      <c r="BE1681" s="254"/>
      <c r="BF1681" s="36"/>
      <c r="BG1681" s="11" t="s">
        <v>13</v>
      </c>
      <c r="BH1681" s="13"/>
      <c r="BI1681" s="13" t="s">
        <v>14</v>
      </c>
      <c r="BJ1681" s="15"/>
      <c r="BK1681" s="36"/>
      <c r="BL1681" s="251" t="s">
        <v>26</v>
      </c>
      <c r="BM1681" s="252"/>
      <c r="BN1681" s="253" t="s">
        <v>27</v>
      </c>
      <c r="BO1681" s="254"/>
      <c r="BP1681" s="36"/>
      <c r="BQ1681" s="11" t="s">
        <v>8</v>
      </c>
      <c r="BR1681" s="13"/>
      <c r="BS1681" s="13" t="s">
        <v>9</v>
      </c>
      <c r="BT1681" s="15"/>
      <c r="BU1681" s="20"/>
      <c r="BV1681" s="251" t="s">
        <v>26</v>
      </c>
      <c r="BW1681" s="252"/>
      <c r="BX1681" s="253" t="s">
        <v>27</v>
      </c>
      <c r="BY1681" s="254"/>
      <c r="BZ1681" s="36"/>
      <c r="CA1681" s="11" t="s">
        <v>13</v>
      </c>
      <c r="CB1681" s="13"/>
      <c r="CC1681" s="13" t="s">
        <v>14</v>
      </c>
      <c r="CD1681" s="15"/>
      <c r="CE1681" s="36"/>
      <c r="CF1681" s="251" t="s">
        <v>26</v>
      </c>
      <c r="CG1681" s="252"/>
      <c r="CH1681" s="253" t="s">
        <v>27</v>
      </c>
      <c r="CI1681" s="254"/>
      <c r="CK1681" s="11" t="s">
        <v>28</v>
      </c>
      <c r="CL1681" s="13"/>
      <c r="CM1681" s="13" t="s">
        <v>29</v>
      </c>
      <c r="CN1681" s="15"/>
      <c r="CP1681" s="251" t="s">
        <v>26</v>
      </c>
      <c r="CQ1681" s="252"/>
      <c r="CR1681" s="253" t="s">
        <v>27</v>
      </c>
      <c r="CS1681" s="254"/>
      <c r="CU1681" s="38" t="s">
        <v>37</v>
      </c>
      <c r="CW1681" s="53" t="s">
        <v>45</v>
      </c>
    </row>
    <row r="1682" spans="1:101" ht="18" customHeight="1" thickTop="1" thickBot="1">
      <c r="D1682" s="16">
        <v>0</v>
      </c>
      <c r="E1682" s="17">
        <v>0</v>
      </c>
      <c r="F1682" s="18">
        <v>1</v>
      </c>
      <c r="G1682" s="19">
        <v>0</v>
      </c>
      <c r="H1682" s="10"/>
      <c r="I1682" s="16">
        <v>0</v>
      </c>
      <c r="J1682" s="17">
        <f t="shared" ref="J1682" si="17831">-1/($J$4*$B1679)</f>
        <v>-0.60403908857749999</v>
      </c>
      <c r="K1682" s="18">
        <v>1</v>
      </c>
      <c r="L1682" s="19">
        <v>0</v>
      </c>
      <c r="N1682" s="1">
        <f t="shared" ref="N1682" si="17832">D1682*I1679+F1682*I1682-E1682*J1679-G1682*J1682</f>
        <v>0</v>
      </c>
      <c r="O1682" s="4">
        <f t="shared" ref="O1682" si="17833">(D1682*J1679+E1682*I1679+F1682*J1682+G1682*I1682)</f>
        <v>-0.60403908857749999</v>
      </c>
      <c r="P1682" s="2">
        <f t="shared" ref="P1682" si="17834">D1682*K1679+F1682*K1682-E1682*L1679-G1682*L1682</f>
        <v>1</v>
      </c>
      <c r="Q1682" s="3">
        <f t="shared" ref="Q1682" si="17835">(D1682*L1679+E1682*K1679+F1682*L1682+G1682*K1682)</f>
        <v>0</v>
      </c>
      <c r="S1682" s="16">
        <v>0</v>
      </c>
      <c r="T1682" s="17">
        <v>0</v>
      </c>
      <c r="U1682" s="18">
        <v>1</v>
      </c>
      <c r="V1682" s="19">
        <v>0</v>
      </c>
      <c r="W1682" s="20"/>
      <c r="X1682" s="1">
        <f t="shared" ref="X1682" si="17836">N1682*S1679+P1682*S1682-O1682*T1679-Q1682*T1682</f>
        <v>0</v>
      </c>
      <c r="Y1682" s="4">
        <f t="shared" ref="Y1682" si="17837">(N1682*T1679+O1682*S1679+P1682*T1682+Q1682*S1682)</f>
        <v>-0.60403908857749999</v>
      </c>
      <c r="Z1682" s="2">
        <f t="shared" ref="Z1682" si="17838">N1682*U1679+P1682*U1682-O1682*V1679-Q1682*V1682</f>
        <v>0.49899050749848206</v>
      </c>
      <c r="AA1682" s="3">
        <f t="shared" ref="AA1682" si="17839">(N1682*V1679+O1682*U1679+P1682*V1682+Q1682*U1682)</f>
        <v>0</v>
      </c>
      <c r="AB1682" s="20"/>
      <c r="AC1682" s="16">
        <v>0</v>
      </c>
      <c r="AD1682" s="17">
        <f t="shared" ref="AD1682" si="17840">-1/($AD$4*$B1679)</f>
        <v>-0.69008540496971904</v>
      </c>
      <c r="AE1682" s="18">
        <v>1</v>
      </c>
      <c r="AF1682" s="19">
        <v>0</v>
      </c>
      <c r="AG1682" s="20"/>
      <c r="AH1682" s="1">
        <f t="shared" ref="AH1682" si="17841">X1682*AC1679+Z1682*AC1682-Y1682*AD1679-AA1682*AD1682</f>
        <v>0</v>
      </c>
      <c r="AI1682" s="4">
        <f t="shared" ref="AI1682" si="17842">(X1682*AD1679+Y1682*AC1679+Z1682*AD1682+AA1682*AC1682)</f>
        <v>-0.9483851550206357</v>
      </c>
      <c r="AJ1682" s="2">
        <f t="shared" ref="AJ1682" si="17843">X1682*AE1679+Z1682*AE1682-Y1682*AF1679-AA1682*AF1682</f>
        <v>0.49899050749848206</v>
      </c>
      <c r="AK1682" s="3">
        <f t="shared" ref="AK1682" si="17844">(X1682*AF1679+Y1682*AE1679+Z1682*AF1682+AA1682*AE1682)</f>
        <v>0</v>
      </c>
      <c r="AL1682" s="20"/>
      <c r="AM1682" s="16">
        <v>0</v>
      </c>
      <c r="AN1682" s="17">
        <v>0</v>
      </c>
      <c r="AO1682" s="18">
        <v>1</v>
      </c>
      <c r="AP1682" s="19">
        <v>0</v>
      </c>
      <c r="AR1682" s="1">
        <f t="shared" ref="AR1682" si="17845">AH1682*AM1679+AJ1682*AM1682-AI1682*AN1679-AK1682*AN1682</f>
        <v>0</v>
      </c>
      <c r="AS1682" s="4">
        <f t="shared" ref="AS1682" si="17846">(AH1682*AN1679+AI1682*AM1679+AJ1682*AN1682+AK1682*AM1682)</f>
        <v>-0.9483851550206357</v>
      </c>
      <c r="AT1682" s="2">
        <f t="shared" ref="AT1682" si="17847">AH1682*AO1679+AJ1682*AO1682-AI1682*AP1679-AK1682*AP1682</f>
        <v>-0.31847860421884688</v>
      </c>
      <c r="AU1682" s="3">
        <f t="shared" ref="AU1682" si="17848">(AH1682*AP1679+AI1682*AO1679+AJ1682*AP1682+AK1682*AO1682)</f>
        <v>0</v>
      </c>
      <c r="AV1682" s="20"/>
      <c r="AW1682" s="16">
        <v>0</v>
      </c>
      <c r="AX1682" s="17">
        <f t="shared" ref="AX1682" si="17849">-1/($AX$4*$B1679)</f>
        <v>-0.69008540496971904</v>
      </c>
      <c r="AY1682" s="18">
        <v>1</v>
      </c>
      <c r="AZ1682" s="19">
        <v>0</v>
      </c>
      <c r="BA1682" s="20"/>
      <c r="BB1682" s="1">
        <f t="shared" ref="BB1682" si="17850">AR1682*AW1679+AT1682*AW1682-AS1682*AX1679-AU1682*AX1682</f>
        <v>0</v>
      </c>
      <c r="BC1682" s="4">
        <f t="shared" ref="BC1682" si="17851">(AR1682*AX1679+AS1682*AW1679+AT1682*AX1682+AU1682*AW1682)</f>
        <v>-0.7286077184540819</v>
      </c>
      <c r="BD1682" s="2">
        <f t="shared" ref="BD1682" si="17852">AR1682*AY1679+AT1682*AY1682-AS1682*AZ1679-AU1682*AZ1682</f>
        <v>-0.31847860421884688</v>
      </c>
      <c r="BE1682" s="3">
        <f t="shared" ref="BE1682" si="17853">(AR1682*AZ1679+AS1682*AY1679+AT1682*AZ1682+AU1682*AY1682)</f>
        <v>0</v>
      </c>
      <c r="BF1682" s="20"/>
      <c r="BG1682" s="16">
        <v>0</v>
      </c>
      <c r="BH1682" s="17">
        <v>0</v>
      </c>
      <c r="BI1682" s="18">
        <v>1</v>
      </c>
      <c r="BJ1682" s="19">
        <v>0</v>
      </c>
      <c r="BK1682" s="20"/>
      <c r="BL1682" s="1">
        <f t="shared" ref="BL1682" si="17854">BB1682*BG1679+BD1682*BG1682-BC1682*BH1679-BE1682*BH1682</f>
        <v>0</v>
      </c>
      <c r="BM1682" s="4">
        <f t="shared" ref="BM1682" si="17855">(BB1682*BH1679+BC1682*BG1679+BD1682*BH1682+BE1682*BG1682)</f>
        <v>-0.7286077184540819</v>
      </c>
      <c r="BN1682" s="2">
        <f t="shared" ref="BN1682" si="17856">BB1682*BI1679+BD1682*BI1682-BC1682*BJ1679-BE1682*BJ1682</f>
        <v>-0.92280933406454091</v>
      </c>
      <c r="BO1682" s="3">
        <f t="shared" ref="BO1682" si="17857">(BB1682*BJ1679+BC1682*BI1679+BD1682*BJ1682+BE1682*BI1682)</f>
        <v>0</v>
      </c>
      <c r="BP1682" s="20"/>
      <c r="BQ1682" s="16">
        <v>0</v>
      </c>
      <c r="BR1682" s="17">
        <f t="shared" ref="BR1682" si="17858">-1/($BR$4*$B1679)</f>
        <v>-0.60403908857749999</v>
      </c>
      <c r="BS1682" s="18">
        <v>1</v>
      </c>
      <c r="BT1682" s="19">
        <v>0</v>
      </c>
      <c r="BU1682" s="20"/>
      <c r="BV1682" s="1">
        <f t="shared" ref="BV1682" si="17859">BL1682*BQ1679+BN1682*BQ1682-BM1682*BR1679-BO1682*BR1682</f>
        <v>0</v>
      </c>
      <c r="BW1682" s="4">
        <f t="shared" ref="BW1682" si="17860">(BL1682*BR1679+BM1682*BQ1679+BN1682*BR1682+BO1682*BQ1682)</f>
        <v>-0.17119480937492693</v>
      </c>
      <c r="BX1682" s="2">
        <f t="shared" ref="BX1682" si="17861">BL1682*BS1679+BN1682*BS1682-BM1682*BT1679-BO1682*BT1682</f>
        <v>-0.92280933406454091</v>
      </c>
      <c r="BY1682" s="3">
        <f t="shared" ref="BY1682" si="17862">(BL1682*BT1679+BM1682*BS1679+BN1682*BT1682+BO1682*BS1682)</f>
        <v>0</v>
      </c>
      <c r="BZ1682" s="20"/>
      <c r="CA1682" s="16">
        <v>0</v>
      </c>
      <c r="CB1682" s="17">
        <v>0</v>
      </c>
      <c r="CC1682" s="18">
        <v>1</v>
      </c>
      <c r="CD1682" s="19">
        <v>0</v>
      </c>
      <c r="CE1682" s="20"/>
      <c r="CF1682" s="1">
        <f t="shared" ref="CF1682" si="17863">BV1682*CA1679+BX1682*CA1682-BW1682*CB1679-BY1682*CB1682</f>
        <v>0</v>
      </c>
      <c r="CG1682" s="4">
        <f t="shared" ref="CG1682" si="17864">(BV1682*CB1679+BW1682*CA1679+BX1682*CB1682+BY1682*CA1682)</f>
        <v>-0.17119480937492693</v>
      </c>
      <c r="CH1682" s="2">
        <f t="shared" ref="CH1682" si="17865">BV1682*CC1679+BX1682*CC1682-BW1682*CD1679-BY1682*CD1682</f>
        <v>-0.99712560338537159</v>
      </c>
      <c r="CI1682" s="3">
        <f t="shared" ref="CI1682" si="17866">(BV1682*CD1679+BW1682*CC1679+BX1682*CD1682+BY1682*CC1682)</f>
        <v>0</v>
      </c>
      <c r="CK1682" s="16">
        <f t="shared" ref="CK1682" si="17867">1/$CL$4</f>
        <v>1</v>
      </c>
      <c r="CL1682" s="17">
        <v>0</v>
      </c>
      <c r="CM1682" s="18">
        <v>1</v>
      </c>
      <c r="CN1682" s="19">
        <v>0</v>
      </c>
      <c r="CP1682" s="1">
        <f t="shared" ref="CP1682" si="17868">CF1682*CK1679+CH1682*CK1682-CG1682*CL1679-CI1682*CL1682</f>
        <v>-0.99712560338537159</v>
      </c>
      <c r="CQ1682" s="4">
        <f t="shared" ref="CQ1682" si="17869">(CF1682*CL1679+CG1682*CK1679+CH1682*CL1682+CI1682*CK1682)</f>
        <v>-0.17119480937492693</v>
      </c>
      <c r="CR1682" s="2">
        <f t="shared" ref="CR1682" si="17870">CF1682*CM1679+CH1682*CM1682-CG1682*CN1679-CI1682*CN1682</f>
        <v>-0.99712560338537159</v>
      </c>
      <c r="CS1682" s="3">
        <f t="shared" ref="CS1682" si="17871">(CF1682*CN1679+CG1682*CM1679+CH1682*CN1682+CI1682*CM1682)</f>
        <v>0</v>
      </c>
      <c r="CU1682" s="39">
        <f t="shared" ref="CU1682" si="17872">(180/PI())*ATAN(-1*(CQ1679/CP1679))</f>
        <v>-1.9260635387254768</v>
      </c>
      <c r="CW1682" s="54">
        <f t="shared" ref="CW1682" si="17873">20*LOG(((1-(10^(CU1679/20)^2)*(1-((1-CW1679)/(1+CW1679))^2))^0.5))</f>
        <v>-23.220371812301561</v>
      </c>
    </row>
    <row r="1683" spans="1:101" ht="18" customHeight="1">
      <c r="E1683" s="20"/>
      <c r="F1683" s="20"/>
      <c r="G1683" s="20"/>
      <c r="H1683" s="20"/>
      <c r="I1683" s="20"/>
      <c r="J1683" s="20"/>
      <c r="K1683" s="20"/>
      <c r="L1683" s="20"/>
      <c r="M1683" s="20"/>
      <c r="N1683" s="20"/>
      <c r="O1683" s="20"/>
      <c r="P1683" s="20"/>
      <c r="Q1683" s="20"/>
      <c r="R1683" s="20"/>
      <c r="S1683" s="20"/>
      <c r="T1683" s="20"/>
      <c r="U1683" s="20"/>
      <c r="V1683" s="20"/>
      <c r="W1683" s="20"/>
      <c r="X1683" s="20"/>
      <c r="Y1683" s="20"/>
      <c r="Z1683" s="20"/>
      <c r="AA1683" s="20"/>
      <c r="AB1683" s="30"/>
      <c r="AC1683" s="20"/>
      <c r="AD1683" s="20"/>
      <c r="AE1683" s="20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  <c r="BA1683" s="20"/>
      <c r="BB1683" s="20"/>
      <c r="BC1683" s="20"/>
      <c r="BD1683" s="20"/>
      <c r="BE1683" s="20"/>
      <c r="BF1683" s="20"/>
      <c r="BG1683" s="20"/>
      <c r="BH1683" s="20"/>
      <c r="BI1683" s="20"/>
      <c r="BJ1683" s="20"/>
      <c r="BK1683" s="20"/>
      <c r="BL1683" s="20"/>
      <c r="BM1683" s="20"/>
      <c r="BN1683" s="20"/>
      <c r="BO1683" s="20"/>
      <c r="BP1683" s="20"/>
      <c r="BQ1683" s="20"/>
      <c r="BR1683" s="20"/>
      <c r="BS1683" s="20"/>
      <c r="BT1683" s="20"/>
      <c r="BU1683" s="20"/>
      <c r="BV1683" s="20"/>
      <c r="BW1683" s="20"/>
      <c r="BX1683" s="20"/>
      <c r="BY1683" s="20"/>
      <c r="BZ1683" s="20"/>
      <c r="CA1683" s="20"/>
      <c r="CB1683" s="20"/>
      <c r="CC1683" s="20"/>
      <c r="CD1683" s="20"/>
      <c r="CE1683" s="20"/>
      <c r="CF1683" s="20"/>
      <c r="CG1683" s="20"/>
      <c r="CH1683" s="20"/>
      <c r="CI1683" s="20"/>
      <c r="CJ1683" s="20"/>
      <c r="CK1683" s="20"/>
      <c r="CL1683" s="20"/>
    </row>
    <row r="1684" spans="1:101" ht="18" customHeight="1"/>
    <row r="1685" spans="1:101" ht="18" customHeight="1" thickBot="1">
      <c r="A1685" s="23"/>
      <c r="B1685" s="23"/>
      <c r="C1685" s="23"/>
      <c r="D1685" s="20" t="s">
        <v>15</v>
      </c>
      <c r="E1685" s="20"/>
      <c r="F1685" s="20"/>
      <c r="G1685" s="20"/>
      <c r="H1685" s="20"/>
      <c r="I1685" s="20" t="s">
        <v>16</v>
      </c>
      <c r="J1685" s="20"/>
      <c r="K1685" s="20"/>
      <c r="L1685" s="20"/>
      <c r="M1685" s="23"/>
      <c r="N1685" s="23"/>
      <c r="O1685" s="24" t="s">
        <v>17</v>
      </c>
      <c r="P1685" s="23"/>
      <c r="Q1685" s="23"/>
      <c r="R1685" s="23"/>
      <c r="S1685" s="20"/>
      <c r="T1685" s="20" t="s">
        <v>18</v>
      </c>
      <c r="U1685" s="23"/>
      <c r="V1685" s="23"/>
      <c r="W1685" s="23"/>
      <c r="X1685" s="23"/>
      <c r="Y1685" s="24" t="s">
        <v>19</v>
      </c>
      <c r="Z1685" s="23"/>
      <c r="AA1685" s="23"/>
      <c r="AB1685" s="23"/>
      <c r="AC1685" s="24" t="s">
        <v>20</v>
      </c>
      <c r="AD1685" s="20"/>
      <c r="AE1685" s="20"/>
      <c r="AF1685" s="20"/>
      <c r="AG1685" s="20"/>
      <c r="AH1685" s="23"/>
      <c r="AI1685" s="24" t="s">
        <v>21</v>
      </c>
      <c r="AJ1685" s="23"/>
      <c r="AK1685" s="23"/>
      <c r="AL1685" s="20"/>
      <c r="AM1685" s="24" t="s">
        <v>31</v>
      </c>
      <c r="AN1685" s="20"/>
      <c r="AO1685" s="23"/>
      <c r="AP1685" s="23"/>
      <c r="AQ1685" s="23"/>
      <c r="AR1685" s="23"/>
      <c r="AS1685" s="24" t="s">
        <v>91</v>
      </c>
      <c r="AT1685" s="23"/>
      <c r="AU1685" s="23"/>
      <c r="AV1685" s="23"/>
      <c r="AW1685" s="24" t="s">
        <v>32</v>
      </c>
      <c r="AX1685" s="20"/>
      <c r="AY1685" s="20"/>
      <c r="AZ1685" s="20"/>
      <c r="BA1685" s="20"/>
      <c r="BB1685" s="23"/>
      <c r="BC1685" s="24" t="s">
        <v>22</v>
      </c>
      <c r="BD1685" s="23"/>
      <c r="BE1685" s="23"/>
      <c r="BF1685" s="23"/>
      <c r="BG1685" s="24" t="s">
        <v>33</v>
      </c>
      <c r="BH1685" s="20"/>
      <c r="BI1685" s="23"/>
      <c r="BJ1685" s="23"/>
      <c r="BK1685" s="23"/>
      <c r="BL1685" s="23"/>
      <c r="BM1685" s="24" t="s">
        <v>34</v>
      </c>
      <c r="BN1685" s="23"/>
      <c r="BO1685" s="23"/>
      <c r="BP1685" s="23"/>
      <c r="BQ1685" s="24" t="s">
        <v>89</v>
      </c>
      <c r="BR1685" s="20"/>
      <c r="BS1685" s="20"/>
      <c r="BT1685" s="20"/>
      <c r="BU1685" s="20"/>
      <c r="BV1685" s="23"/>
      <c r="BW1685" s="24" t="s">
        <v>35</v>
      </c>
      <c r="BX1685" s="23"/>
      <c r="BY1685" s="23"/>
      <c r="BZ1685" s="23"/>
      <c r="CA1685" s="24" t="s">
        <v>90</v>
      </c>
      <c r="CB1685" s="20"/>
      <c r="CC1685" s="23"/>
      <c r="CD1685" s="23"/>
      <c r="CE1685" s="23"/>
      <c r="CF1685" s="23"/>
      <c r="CG1685" s="24" t="s">
        <v>92</v>
      </c>
      <c r="CH1685" s="23"/>
      <c r="CI1685" s="23"/>
      <c r="CJ1685" s="23"/>
      <c r="CK1685" s="24" t="s">
        <v>36</v>
      </c>
      <c r="CL1685" s="24"/>
      <c r="CM1685" s="23"/>
      <c r="CN1685" s="23"/>
      <c r="CO1685" s="23"/>
      <c r="CP1685" s="23"/>
      <c r="CQ1685" s="24" t="s">
        <v>93</v>
      </c>
      <c r="CR1685" s="23"/>
      <c r="CS1685" s="23"/>
    </row>
    <row r="1686" spans="1:101" ht="18" customHeight="1" thickBot="1">
      <c r="A1686" s="23"/>
      <c r="B1686" s="33"/>
      <c r="C1686" s="23"/>
      <c r="D1686" s="7" t="s">
        <v>2</v>
      </c>
      <c r="E1686" s="8"/>
      <c r="F1686" s="8" t="s">
        <v>3</v>
      </c>
      <c r="G1686" s="9"/>
      <c r="H1686" s="10"/>
      <c r="I1686" s="7" t="s">
        <v>4</v>
      </c>
      <c r="J1686" s="8"/>
      <c r="K1686" s="8" t="s">
        <v>5</v>
      </c>
      <c r="L1686" s="9"/>
      <c r="M1686" s="23"/>
      <c r="N1686" s="251" t="s">
        <v>79</v>
      </c>
      <c r="O1686" s="252"/>
      <c r="P1686" s="253" t="s">
        <v>80</v>
      </c>
      <c r="Q1686" s="254"/>
      <c r="R1686" s="23"/>
      <c r="S1686" s="7" t="s">
        <v>11</v>
      </c>
      <c r="T1686" s="8"/>
      <c r="U1686" s="8" t="s">
        <v>12</v>
      </c>
      <c r="V1686" s="9"/>
      <c r="W1686" s="20"/>
      <c r="X1686" s="251" t="s">
        <v>79</v>
      </c>
      <c r="Y1686" s="252"/>
      <c r="Z1686" s="253" t="s">
        <v>80</v>
      </c>
      <c r="AA1686" s="254"/>
      <c r="AB1686" s="20"/>
      <c r="AC1686" s="7" t="s">
        <v>4</v>
      </c>
      <c r="AD1686" s="8"/>
      <c r="AE1686" s="8" t="s">
        <v>5</v>
      </c>
      <c r="AF1686" s="9"/>
      <c r="AG1686" s="20"/>
      <c r="AH1686" s="251" t="s">
        <v>0</v>
      </c>
      <c r="AI1686" s="252"/>
      <c r="AJ1686" s="253" t="s">
        <v>1</v>
      </c>
      <c r="AK1686" s="254"/>
      <c r="AL1686" s="20"/>
      <c r="AM1686" s="7" t="s">
        <v>11</v>
      </c>
      <c r="AN1686" s="8"/>
      <c r="AO1686" s="8" t="s">
        <v>12</v>
      </c>
      <c r="AP1686" s="9"/>
      <c r="AQ1686" s="23"/>
      <c r="AR1686" s="251" t="s">
        <v>0</v>
      </c>
      <c r="AS1686" s="252"/>
      <c r="AT1686" s="253" t="s">
        <v>1</v>
      </c>
      <c r="AU1686" s="254"/>
      <c r="AV1686" s="36"/>
      <c r="AW1686" s="7" t="s">
        <v>4</v>
      </c>
      <c r="AX1686" s="8"/>
      <c r="AY1686" s="8" t="s">
        <v>5</v>
      </c>
      <c r="AZ1686" s="9"/>
      <c r="BA1686" s="20"/>
      <c r="BB1686" s="251" t="s">
        <v>0</v>
      </c>
      <c r="BC1686" s="252"/>
      <c r="BD1686" s="253" t="s">
        <v>1</v>
      </c>
      <c r="BE1686" s="254"/>
      <c r="BF1686" s="36"/>
      <c r="BG1686" s="7" t="s">
        <v>11</v>
      </c>
      <c r="BH1686" s="8"/>
      <c r="BI1686" s="8" t="s">
        <v>12</v>
      </c>
      <c r="BJ1686" s="9"/>
      <c r="BK1686" s="36"/>
      <c r="BL1686" s="251" t="s">
        <v>0</v>
      </c>
      <c r="BM1686" s="252"/>
      <c r="BN1686" s="253" t="s">
        <v>1</v>
      </c>
      <c r="BO1686" s="254"/>
      <c r="BP1686" s="36"/>
      <c r="BQ1686" s="7" t="s">
        <v>4</v>
      </c>
      <c r="BR1686" s="8"/>
      <c r="BS1686" s="8" t="s">
        <v>5</v>
      </c>
      <c r="BT1686" s="9"/>
      <c r="BU1686" s="20"/>
      <c r="BV1686" s="251" t="s">
        <v>0</v>
      </c>
      <c r="BW1686" s="252"/>
      <c r="BX1686" s="253" t="s">
        <v>1</v>
      </c>
      <c r="BY1686" s="254"/>
      <c r="BZ1686" s="36"/>
      <c r="CA1686" s="7" t="s">
        <v>11</v>
      </c>
      <c r="CB1686" s="8"/>
      <c r="CC1686" s="8" t="s">
        <v>12</v>
      </c>
      <c r="CD1686" s="9"/>
      <c r="CE1686" s="36"/>
      <c r="CF1686" s="251" t="s">
        <v>0</v>
      </c>
      <c r="CG1686" s="252"/>
      <c r="CH1686" s="253" t="s">
        <v>1</v>
      </c>
      <c r="CI1686" s="254"/>
      <c r="CJ1686" s="23"/>
      <c r="CK1686" s="7" t="s">
        <v>23</v>
      </c>
      <c r="CL1686" s="8"/>
      <c r="CM1686" s="8" t="s">
        <v>24</v>
      </c>
      <c r="CN1686" s="9"/>
      <c r="CO1686" s="23"/>
      <c r="CP1686" s="251" t="s">
        <v>0</v>
      </c>
      <c r="CQ1686" s="252"/>
      <c r="CR1686" s="253" t="s">
        <v>1</v>
      </c>
      <c r="CS1686" s="254"/>
      <c r="CU1686" s="26" t="s">
        <v>25</v>
      </c>
      <c r="CW1686" s="50" t="s">
        <v>44</v>
      </c>
    </row>
    <row r="1687" spans="1:101" ht="18" customHeight="1" thickTop="1" thickBot="1">
      <c r="B1687" s="34">
        <v>2.44</v>
      </c>
      <c r="D1687" s="11">
        <v>1</v>
      </c>
      <c r="E1687" s="12">
        <v>0</v>
      </c>
      <c r="F1687" s="13">
        <v>0</v>
      </c>
      <c r="G1687" s="40">
        <f t="shared" ref="G1687" si="17874">-1/($E$4*$B1687)</f>
        <v>-0.43054529422604321</v>
      </c>
      <c r="H1687" s="10"/>
      <c r="I1687" s="11">
        <v>1</v>
      </c>
      <c r="J1687" s="12">
        <v>0</v>
      </c>
      <c r="K1687" s="13">
        <v>0</v>
      </c>
      <c r="L1687" s="14">
        <v>0</v>
      </c>
      <c r="N1687" s="1">
        <f t="shared" ref="N1687" si="17875">D1687*I1687+F1687*I1690-E1687*J1687-G1687*J1690</f>
        <v>0.74206550294269413</v>
      </c>
      <c r="O1687" s="4">
        <f t="shared" ref="O1687" si="17876">(D1687*J1687+E1687*I1687+F1687*J1690+G1687*I1690)</f>
        <v>0</v>
      </c>
      <c r="P1687" s="2">
        <f t="shared" ref="P1687" si="17877">D1687*K1687+F1687*K1690-E1687*L1687-G1687*L1690</f>
        <v>0</v>
      </c>
      <c r="Q1687" s="3">
        <f t="shared" ref="Q1687" si="17878">(D1687*L1687+E1687*K1687+F1687*L1690+G1687*K1690)</f>
        <v>-0.43054529422604321</v>
      </c>
      <c r="S1687" s="11">
        <v>1</v>
      </c>
      <c r="T1687" s="12">
        <v>0</v>
      </c>
      <c r="U1687" s="13">
        <v>0</v>
      </c>
      <c r="V1687" s="40">
        <f t="shared" ref="V1687" si="17879">-1/($T$4*$B1687)</f>
        <v>-0.82263361215128561</v>
      </c>
      <c r="W1687" s="20"/>
      <c r="X1687" s="1">
        <f t="shared" ref="X1687" si="17880">N1687*S1687+P1687*S1690-O1687*T1687-Q1687*T1690</f>
        <v>0.74206550294269413</v>
      </c>
      <c r="Y1687" s="4">
        <f t="shared" ref="Y1687" si="17881">(N1687*T1687+O1687*S1687+P1687*T1690+Q1687*S1690)</f>
        <v>0</v>
      </c>
      <c r="Z1687" s="2">
        <f t="shared" ref="Z1687" si="17882">N1687*U1687+P1687*U1690-O1687*V1687-Q1687*V1690</f>
        <v>0</v>
      </c>
      <c r="AA1687" s="3">
        <f t="shared" ref="AA1687" si="17883">(N1687*V1687+O1687*U1687+P1687*V1690+Q1687*U1690)</f>
        <v>-1.0409933193646521</v>
      </c>
      <c r="AB1687" s="20"/>
      <c r="AC1687" s="11">
        <v>1</v>
      </c>
      <c r="AD1687" s="12">
        <v>0</v>
      </c>
      <c r="AE1687" s="13">
        <v>0</v>
      </c>
      <c r="AF1687" s="14">
        <v>0</v>
      </c>
      <c r="AG1687" s="20"/>
      <c r="AH1687" s="1">
        <f t="shared" ref="AH1687" si="17884">X1687*AC1687+Z1687*AC1690-Y1687*AD1687-AA1687*AD1690</f>
        <v>2.9579520482793331E-2</v>
      </c>
      <c r="AI1687" s="4">
        <f t="shared" ref="AI1687" si="17885">(X1687*AD1687+Y1687*AC1687+Z1687*AD1690+AA1687*AC1690)</f>
        <v>0</v>
      </c>
      <c r="AJ1687" s="2">
        <f t="shared" ref="AJ1687" si="17886">X1687*AE1687+Z1687*AE1690-Y1687*AF1687-AA1687*AF1690</f>
        <v>0</v>
      </c>
      <c r="AK1687" s="3">
        <f t="shared" ref="AK1687" si="17887">(X1687*AF1687+Y1687*AE1687+Z1687*AF1690+AA1687*AE1690)</f>
        <v>-1.0409933193646521</v>
      </c>
      <c r="AL1687" s="20"/>
      <c r="AM1687" s="11">
        <v>1</v>
      </c>
      <c r="AN1687" s="12">
        <v>0</v>
      </c>
      <c r="AO1687" s="13">
        <v>0</v>
      </c>
      <c r="AP1687" s="40">
        <f t="shared" ref="AP1687" si="17888">-1/($AN$4*$B1687)</f>
        <v>-0.85489375380427723</v>
      </c>
      <c r="AR1687" s="1">
        <f t="shared" ref="AR1687" si="17889">AH1687*AM1687+AJ1687*AM1690-AI1687*AN1687-AK1687*AN1690</f>
        <v>2.9579520482793331E-2</v>
      </c>
      <c r="AS1687" s="4">
        <f t="shared" ref="AS1687" si="17890">(AH1687*AN1687+AI1687*AM1687+AJ1687*AN1690+AK1687*AM1690)</f>
        <v>0</v>
      </c>
      <c r="AT1687" s="2">
        <f t="shared" ref="AT1687" si="17891">AH1687*AO1687+AJ1687*AO1690-AI1687*AP1687-AK1687*AP1690</f>
        <v>0</v>
      </c>
      <c r="AU1687" s="3">
        <f t="shared" ref="AU1687" si="17892">(AH1687*AP1687+AI1687*AO1687+AJ1687*AP1690+AK1687*AO1690)</f>
        <v>-1.0662806666659179</v>
      </c>
      <c r="AV1687" s="20"/>
      <c r="AW1687" s="11">
        <v>1</v>
      </c>
      <c r="AX1687" s="12">
        <v>0</v>
      </c>
      <c r="AY1687" s="13">
        <v>0</v>
      </c>
      <c r="AZ1687" s="14">
        <v>0</v>
      </c>
      <c r="BA1687" s="20"/>
      <c r="BB1687" s="1">
        <f t="shared" ref="BB1687" si="17893">AR1687*AW1687+AT1687*AW1690-AS1687*AX1687-AU1687*AX1690</f>
        <v>-0.70021385497434907</v>
      </c>
      <c r="BC1687" s="4">
        <f t="shared" ref="BC1687" si="17894">(AR1687*AX1687+AS1687*AW1687+AT1687*AX1690+AU1687*AW1690)</f>
        <v>0</v>
      </c>
      <c r="BD1687" s="2">
        <f t="shared" ref="BD1687" si="17895">AR1687*AY1687+AT1687*AY1690-AS1687*AZ1687-AU1687*AZ1690</f>
        <v>0</v>
      </c>
      <c r="BE1687" s="3">
        <f t="shared" ref="BE1687" si="17896">(AR1687*AZ1687+AS1687*AY1687+AT1687*AZ1690+AU1687*AY1690)</f>
        <v>-1.0662806666659179</v>
      </c>
      <c r="BF1687" s="20"/>
      <c r="BG1687" s="11">
        <v>1</v>
      </c>
      <c r="BH1687" s="12">
        <v>0</v>
      </c>
      <c r="BI1687" s="13">
        <v>0</v>
      </c>
      <c r="BJ1687" s="40">
        <f t="shared" ref="BJ1687" si="17897">-1/($BH$4*$B1687)</f>
        <v>-0.82263361215128561</v>
      </c>
      <c r="BK1687" s="20"/>
      <c r="BL1687" s="1">
        <f t="shared" ref="BL1687" si="17898">BB1687*BG1687+BD1687*BG1690-BC1687*BH1687-BE1687*BH1690</f>
        <v>-0.70021385497434907</v>
      </c>
      <c r="BM1687" s="4">
        <f t="shared" ref="BM1687" si="17899">(BB1687*BH1687+BC1687*BG1687+BD1687*BH1690+BE1687*BG1690)</f>
        <v>0</v>
      </c>
      <c r="BN1687" s="2">
        <f t="shared" ref="BN1687" si="17900">BB1687*BI1687+BD1687*BI1690-BC1687*BJ1687-BE1687*BJ1690</f>
        <v>0</v>
      </c>
      <c r="BO1687" s="3">
        <f t="shared" ref="BO1687" si="17901">(BB1687*BJ1687+BC1687*BI1687+BD1687*BJ1690+BE1687*BI1690)</f>
        <v>-0.49026121386999266</v>
      </c>
      <c r="BP1687" s="20"/>
      <c r="BQ1687" s="11">
        <v>1</v>
      </c>
      <c r="BR1687" s="12">
        <v>0</v>
      </c>
      <c r="BS1687" s="13">
        <v>0</v>
      </c>
      <c r="BT1687" s="14">
        <v>0</v>
      </c>
      <c r="BU1687" s="20"/>
      <c r="BV1687" s="1">
        <f t="shared" ref="BV1687" si="17902">BL1687*BQ1687+BN1687*BQ1690-BM1687*BR1687-BO1687*BR1690</f>
        <v>-0.99392343982436904</v>
      </c>
      <c r="BW1687" s="4">
        <f t="shared" ref="BW1687" si="17903">(BL1687*BR1687+BM1687*BQ1687+BN1687*BR1690+BO1687*BQ1690)</f>
        <v>0</v>
      </c>
      <c r="BX1687" s="2">
        <f t="shared" ref="BX1687" si="17904">BL1687*BS1687+BN1687*BS1690-BM1687*BT1687-BO1687*BT1690</f>
        <v>0</v>
      </c>
      <c r="BY1687" s="3">
        <f t="shared" ref="BY1687" si="17905">(BL1687*BT1687+BM1687*BS1687+BN1687*BT1690+BO1687*BS1690)</f>
        <v>-0.49026121386999266</v>
      </c>
      <c r="BZ1687" s="20"/>
      <c r="CA1687" s="11">
        <v>1</v>
      </c>
      <c r="CB1687" s="12">
        <v>0</v>
      </c>
      <c r="CC1687" s="13">
        <v>0</v>
      </c>
      <c r="CD1687" s="40">
        <f t="shared" ref="CD1687" si="17906">-1/($CB$4*$B1687)</f>
        <v>-0.43054529422604321</v>
      </c>
      <c r="CE1687" s="20"/>
      <c r="CF1687" s="1">
        <f t="shared" ref="CF1687" si="17907">BV1687*CA1687+BX1687*CA1690-BW1687*CB1687-BY1687*CB1690</f>
        <v>-0.99392343982436904</v>
      </c>
      <c r="CG1687" s="4">
        <f t="shared" ref="CG1687" si="17908">(BV1687*CB1687+BW1687*CA1687+BX1687*CB1690+BY1687*CA1690)</f>
        <v>0</v>
      </c>
      <c r="CH1687" s="2">
        <f t="shared" ref="CH1687" si="17909">BV1687*CC1687+BX1687*CC1690-BW1687*CD1687-BY1687*CD1690</f>
        <v>0</v>
      </c>
      <c r="CI1687" s="3">
        <f t="shared" ref="CI1687" si="17910">(BV1687*CD1687+BW1687*CC1687+BX1687*CD1690+BY1687*CC1690)</f>
        <v>-6.2332154032648746E-2</v>
      </c>
      <c r="CJ1687" s="28"/>
      <c r="CK1687" s="11">
        <v>1</v>
      </c>
      <c r="CL1687" s="12">
        <v>0</v>
      </c>
      <c r="CM1687" s="13">
        <v>0</v>
      </c>
      <c r="CN1687" s="14">
        <v>0</v>
      </c>
      <c r="CP1687" s="1">
        <f t="shared" ref="CP1687" si="17911">CF1687*CK1687+CH1687*CK1690-CG1687*CL1687-CI1687*CL1690</f>
        <v>-0.99392343982436904</v>
      </c>
      <c r="CQ1687" s="4">
        <f t="shared" ref="CQ1687" si="17912">(CF1687*CL1687+CG1687*CK1687+CH1687*CL1690+CI1687*CK1690)</f>
        <v>-6.2332154032648746E-2</v>
      </c>
      <c r="CR1687" s="2">
        <f t="shared" ref="CR1687" si="17913">CF1687*CM1687+CH1687*CM1690-CG1687*CN1687-CI1687*CN1690</f>
        <v>0</v>
      </c>
      <c r="CS1687" s="3">
        <f t="shared" ref="CS1687" si="17914">(CF1687*CN1687+CG1687*CM1687+CH1687*CN1690+CI1687*CM1690)</f>
        <v>-6.2332154032648746E-2</v>
      </c>
      <c r="CU1687" s="29">
        <f t="shared" ref="CU1687" si="17915">20*LOG(((1+$CL$4)/$CL$4)/((CP1687+CP1690)^2+(CQ1687+CQ1690)^2)^0.5)</f>
        <v>-1.8890769301137235E-2</v>
      </c>
      <c r="CW1687" s="51">
        <f t="shared" ref="CW1687" si="17916">((CP1687^2+CQ1687^2)^0.5)/((CP1690^2+CQ1690^2)^0.5)</f>
        <v>0.98333595394591078</v>
      </c>
    </row>
    <row r="1688" spans="1:101" ht="18" customHeight="1" thickBot="1">
      <c r="D1688" s="11"/>
      <c r="E1688" s="13"/>
      <c r="F1688" s="13"/>
      <c r="G1688" s="15"/>
      <c r="H1688" s="10"/>
      <c r="I1688" s="11"/>
      <c r="J1688" s="13"/>
      <c r="K1688" s="13"/>
      <c r="L1688" s="15"/>
      <c r="N1688" s="5"/>
      <c r="Q1688" s="6"/>
      <c r="S1688" s="11"/>
      <c r="T1688" s="13"/>
      <c r="U1688" s="13"/>
      <c r="V1688" s="15"/>
      <c r="W1688" s="20"/>
      <c r="X1688" s="5"/>
      <c r="AA1688" s="6"/>
      <c r="AB1688" s="20"/>
      <c r="AC1688" s="11"/>
      <c r="AD1688" s="13"/>
      <c r="AE1688" s="13"/>
      <c r="AF1688" s="15"/>
      <c r="AG1688" s="20"/>
      <c r="AH1688" s="5"/>
      <c r="AK1688" s="6"/>
      <c r="AL1688" s="20"/>
      <c r="AM1688" s="11"/>
      <c r="AN1688" s="13"/>
      <c r="AO1688" s="13"/>
      <c r="AP1688" s="15"/>
      <c r="AR1688" s="5"/>
      <c r="AU1688" s="6"/>
      <c r="AW1688" s="11"/>
      <c r="AX1688" s="13"/>
      <c r="AY1688" s="13"/>
      <c r="AZ1688" s="15"/>
      <c r="BA1688" s="20"/>
      <c r="BB1688" s="5"/>
      <c r="BE1688" s="6"/>
      <c r="BG1688" s="11"/>
      <c r="BH1688" s="13"/>
      <c r="BI1688" s="13"/>
      <c r="BJ1688" s="15"/>
      <c r="BL1688" s="5"/>
      <c r="BO1688" s="6"/>
      <c r="BQ1688" s="11"/>
      <c r="BR1688" s="13"/>
      <c r="BS1688" s="13"/>
      <c r="BT1688" s="15"/>
      <c r="BU1688" s="20"/>
      <c r="BV1688" s="5"/>
      <c r="BY1688" s="6"/>
      <c r="CA1688" s="11"/>
      <c r="CB1688" s="13"/>
      <c r="CC1688" s="13"/>
      <c r="CD1688" s="15"/>
      <c r="CF1688" s="5"/>
      <c r="CI1688" s="6"/>
      <c r="CK1688" s="11"/>
      <c r="CL1688" s="13"/>
      <c r="CM1688" s="13"/>
      <c r="CN1688" s="15"/>
      <c r="CP1688" s="5"/>
      <c r="CS1688" s="6"/>
      <c r="CW1688" s="52"/>
    </row>
    <row r="1689" spans="1:101" ht="18" customHeight="1" thickBot="1">
      <c r="D1689" s="11" t="s">
        <v>6</v>
      </c>
      <c r="E1689" s="13"/>
      <c r="F1689" s="13" t="s">
        <v>7</v>
      </c>
      <c r="G1689" s="15"/>
      <c r="H1689" s="10"/>
      <c r="I1689" s="11" t="s">
        <v>8</v>
      </c>
      <c r="J1689" s="13"/>
      <c r="K1689" s="13" t="s">
        <v>9</v>
      </c>
      <c r="L1689" s="15"/>
      <c r="N1689" s="251" t="s">
        <v>26</v>
      </c>
      <c r="O1689" s="252"/>
      <c r="P1689" s="253" t="s">
        <v>27</v>
      </c>
      <c r="Q1689" s="254"/>
      <c r="S1689" s="11" t="s">
        <v>13</v>
      </c>
      <c r="T1689" s="13"/>
      <c r="U1689" s="13" t="s">
        <v>14</v>
      </c>
      <c r="V1689" s="15"/>
      <c r="W1689" s="20"/>
      <c r="X1689" s="251" t="s">
        <v>26</v>
      </c>
      <c r="Y1689" s="252"/>
      <c r="Z1689" s="253" t="s">
        <v>27</v>
      </c>
      <c r="AA1689" s="254"/>
      <c r="AB1689" s="20"/>
      <c r="AC1689" s="11" t="s">
        <v>8</v>
      </c>
      <c r="AD1689" s="13"/>
      <c r="AE1689" s="13" t="s">
        <v>9</v>
      </c>
      <c r="AF1689" s="15"/>
      <c r="AG1689" s="20"/>
      <c r="AH1689" s="251" t="s">
        <v>26</v>
      </c>
      <c r="AI1689" s="252"/>
      <c r="AJ1689" s="253" t="s">
        <v>27</v>
      </c>
      <c r="AK1689" s="254"/>
      <c r="AL1689" s="20"/>
      <c r="AM1689" s="11" t="s">
        <v>13</v>
      </c>
      <c r="AN1689" s="13"/>
      <c r="AO1689" s="13" t="s">
        <v>14</v>
      </c>
      <c r="AP1689" s="15"/>
      <c r="AR1689" s="251" t="s">
        <v>26</v>
      </c>
      <c r="AS1689" s="252"/>
      <c r="AT1689" s="253" t="s">
        <v>27</v>
      </c>
      <c r="AU1689" s="254"/>
      <c r="AV1689" s="36"/>
      <c r="AW1689" s="11" t="s">
        <v>8</v>
      </c>
      <c r="AX1689" s="13"/>
      <c r="AY1689" s="13" t="s">
        <v>9</v>
      </c>
      <c r="AZ1689" s="15"/>
      <c r="BA1689" s="20"/>
      <c r="BB1689" s="251" t="s">
        <v>26</v>
      </c>
      <c r="BC1689" s="252"/>
      <c r="BD1689" s="253" t="s">
        <v>27</v>
      </c>
      <c r="BE1689" s="254"/>
      <c r="BF1689" s="36"/>
      <c r="BG1689" s="11" t="s">
        <v>13</v>
      </c>
      <c r="BH1689" s="13"/>
      <c r="BI1689" s="13" t="s">
        <v>14</v>
      </c>
      <c r="BJ1689" s="15"/>
      <c r="BK1689" s="36"/>
      <c r="BL1689" s="251" t="s">
        <v>26</v>
      </c>
      <c r="BM1689" s="252"/>
      <c r="BN1689" s="253" t="s">
        <v>27</v>
      </c>
      <c r="BO1689" s="254"/>
      <c r="BP1689" s="36"/>
      <c r="BQ1689" s="11" t="s">
        <v>8</v>
      </c>
      <c r="BR1689" s="13"/>
      <c r="BS1689" s="13" t="s">
        <v>9</v>
      </c>
      <c r="BT1689" s="15"/>
      <c r="BU1689" s="20"/>
      <c r="BV1689" s="251" t="s">
        <v>26</v>
      </c>
      <c r="BW1689" s="252"/>
      <c r="BX1689" s="253" t="s">
        <v>27</v>
      </c>
      <c r="BY1689" s="254"/>
      <c r="BZ1689" s="36"/>
      <c r="CA1689" s="11" t="s">
        <v>13</v>
      </c>
      <c r="CB1689" s="13"/>
      <c r="CC1689" s="13" t="s">
        <v>14</v>
      </c>
      <c r="CD1689" s="15"/>
      <c r="CE1689" s="36"/>
      <c r="CF1689" s="251" t="s">
        <v>26</v>
      </c>
      <c r="CG1689" s="252"/>
      <c r="CH1689" s="253" t="s">
        <v>27</v>
      </c>
      <c r="CI1689" s="254"/>
      <c r="CK1689" s="11" t="s">
        <v>28</v>
      </c>
      <c r="CL1689" s="13"/>
      <c r="CM1689" s="13" t="s">
        <v>29</v>
      </c>
      <c r="CN1689" s="15"/>
      <c r="CP1689" s="251" t="s">
        <v>26</v>
      </c>
      <c r="CQ1689" s="252"/>
      <c r="CR1689" s="253" t="s">
        <v>27</v>
      </c>
      <c r="CS1689" s="254"/>
      <c r="CU1689" s="38" t="s">
        <v>37</v>
      </c>
      <c r="CW1689" s="53" t="s">
        <v>45</v>
      </c>
    </row>
    <row r="1690" spans="1:101" ht="18" customHeight="1" thickTop="1" thickBot="1">
      <c r="D1690" s="16">
        <v>0</v>
      </c>
      <c r="E1690" s="17">
        <v>0</v>
      </c>
      <c r="F1690" s="18">
        <v>1</v>
      </c>
      <c r="G1690" s="19">
        <v>0</v>
      </c>
      <c r="H1690" s="10"/>
      <c r="I1690" s="16">
        <v>0</v>
      </c>
      <c r="J1690" s="17">
        <f t="shared" ref="J1690" si="17917">-1/($J$4*$B1687)</f>
        <v>-0.5990879485071926</v>
      </c>
      <c r="K1690" s="18">
        <v>1</v>
      </c>
      <c r="L1690" s="19">
        <v>0</v>
      </c>
      <c r="N1690" s="1">
        <f t="shared" ref="N1690" si="17918">D1690*I1687+F1690*I1690-E1690*J1687-G1690*J1690</f>
        <v>0</v>
      </c>
      <c r="O1690" s="4">
        <f t="shared" ref="O1690" si="17919">(D1690*J1687+E1690*I1687+F1690*J1690+G1690*I1690)</f>
        <v>-0.5990879485071926</v>
      </c>
      <c r="P1690" s="2">
        <f t="shared" ref="P1690" si="17920">D1690*K1687+F1690*K1690-E1690*L1687-G1690*L1690</f>
        <v>1</v>
      </c>
      <c r="Q1690" s="3">
        <f t="shared" ref="Q1690" si="17921">(D1690*L1687+E1690*K1687+F1690*L1690+G1690*K1690)</f>
        <v>0</v>
      </c>
      <c r="S1690" s="16">
        <v>0</v>
      </c>
      <c r="T1690" s="17">
        <v>0</v>
      </c>
      <c r="U1690" s="18">
        <v>1</v>
      </c>
      <c r="V1690" s="19">
        <v>0</v>
      </c>
      <c r="W1690" s="20"/>
      <c r="X1690" s="1">
        <f t="shared" ref="X1690" si="17922">N1690*S1687+P1690*S1690-O1690*T1687-Q1690*T1690</f>
        <v>0</v>
      </c>
      <c r="Y1690" s="4">
        <f t="shared" ref="Y1690" si="17923">(N1690*T1687+O1690*S1687+P1690*T1690+Q1690*S1690)</f>
        <v>-0.5990879485071926</v>
      </c>
      <c r="Z1690" s="2">
        <f t="shared" ref="Z1690" si="17924">N1690*U1687+P1690*U1690-O1690*V1687-Q1690*V1690</f>
        <v>0.50717011692322478</v>
      </c>
      <c r="AA1690" s="3">
        <f t="shared" ref="AA1690" si="17925">(N1690*V1687+O1690*U1687+P1690*V1690+Q1690*U1690)</f>
        <v>0</v>
      </c>
      <c r="AB1690" s="20"/>
      <c r="AC1690" s="16">
        <v>0</v>
      </c>
      <c r="AD1690" s="17">
        <f t="shared" ref="AD1690" si="17926">-1/($AD$4*$B1687)</f>
        <v>-0.68442896722406565</v>
      </c>
      <c r="AE1690" s="18">
        <v>1</v>
      </c>
      <c r="AF1690" s="19">
        <v>0</v>
      </c>
      <c r="AG1690" s="20"/>
      <c r="AH1690" s="1">
        <f t="shared" ref="AH1690" si="17927">X1690*AC1687+Z1690*AC1690-Y1690*AD1687-AA1690*AD1690</f>
        <v>0</v>
      </c>
      <c r="AI1690" s="4">
        <f t="shared" ref="AI1690" si="17928">(X1690*AD1687+Y1690*AC1687+Z1690*AD1690+AA1690*AC1690)</f>
        <v>-0.94620986783986394</v>
      </c>
      <c r="AJ1690" s="2">
        <f t="shared" ref="AJ1690" si="17929">X1690*AE1687+Z1690*AE1690-Y1690*AF1687-AA1690*AF1690</f>
        <v>0.50717011692322478</v>
      </c>
      <c r="AK1690" s="3">
        <f t="shared" ref="AK1690" si="17930">(X1690*AF1687+Y1690*AE1687+Z1690*AF1690+AA1690*AE1690)</f>
        <v>0</v>
      </c>
      <c r="AL1690" s="20"/>
      <c r="AM1690" s="16">
        <v>0</v>
      </c>
      <c r="AN1690" s="17">
        <v>0</v>
      </c>
      <c r="AO1690" s="18">
        <v>1</v>
      </c>
      <c r="AP1690" s="19">
        <v>0</v>
      </c>
      <c r="AR1690" s="1">
        <f t="shared" ref="AR1690" si="17931">AH1690*AM1687+AJ1690*AM1690-AI1690*AN1687-AK1690*AN1690</f>
        <v>0</v>
      </c>
      <c r="AS1690" s="4">
        <f t="shared" ref="AS1690" si="17932">(AH1690*AN1687+AI1690*AM1687+AJ1690*AN1690+AK1690*AM1690)</f>
        <v>-0.94620986783986394</v>
      </c>
      <c r="AT1690" s="2">
        <f t="shared" ref="AT1690" si="17933">AH1690*AO1687+AJ1690*AO1690-AI1690*AP1687-AK1690*AP1690</f>
        <v>-0.30173878888104555</v>
      </c>
      <c r="AU1690" s="3">
        <f t="shared" ref="AU1690" si="17934">(AH1690*AP1687+AI1690*AO1687+AJ1690*AP1690+AK1690*AO1690)</f>
        <v>0</v>
      </c>
      <c r="AV1690" s="20"/>
      <c r="AW1690" s="16">
        <v>0</v>
      </c>
      <c r="AX1690" s="17">
        <f t="shared" ref="AX1690" si="17935">-1/($AX$4*$B1687)</f>
        <v>-0.68442896722406565</v>
      </c>
      <c r="AY1690" s="18">
        <v>1</v>
      </c>
      <c r="AZ1690" s="19">
        <v>0</v>
      </c>
      <c r="BA1690" s="20"/>
      <c r="BB1690" s="1">
        <f t="shared" ref="BB1690" si="17936">AR1690*AW1687+AT1690*AW1690-AS1690*AX1687-AU1690*AX1690</f>
        <v>0</v>
      </c>
      <c r="BC1690" s="4">
        <f t="shared" ref="BC1690" si="17937">(AR1690*AX1687+AS1690*AW1687+AT1690*AX1690+AU1690*AW1690)</f>
        <v>-0.73969110019456952</v>
      </c>
      <c r="BD1690" s="2">
        <f t="shared" ref="BD1690" si="17938">AR1690*AY1687+AT1690*AY1690-AS1690*AZ1687-AU1690*AZ1690</f>
        <v>-0.30173878888104555</v>
      </c>
      <c r="BE1690" s="3">
        <f t="shared" ref="BE1690" si="17939">(AR1690*AZ1687+AS1690*AY1687+AT1690*AZ1690+AU1690*AY1690)</f>
        <v>0</v>
      </c>
      <c r="BF1690" s="20"/>
      <c r="BG1690" s="16">
        <v>0</v>
      </c>
      <c r="BH1690" s="17">
        <v>0</v>
      </c>
      <c r="BI1690" s="18">
        <v>1</v>
      </c>
      <c r="BJ1690" s="19">
        <v>0</v>
      </c>
      <c r="BK1690" s="20"/>
      <c r="BL1690" s="1">
        <f t="shared" ref="BL1690" si="17940">BB1690*BG1687+BD1690*BG1690-BC1690*BH1687-BE1690*BH1690</f>
        <v>0</v>
      </c>
      <c r="BM1690" s="4">
        <f t="shared" ref="BM1690" si="17941">(BB1690*BH1687+BC1690*BG1687+BD1690*BH1690+BE1690*BG1690)</f>
        <v>-0.73969110019456952</v>
      </c>
      <c r="BN1690" s="2">
        <f t="shared" ref="BN1690" si="17942">BB1690*BI1687+BD1690*BI1690-BC1690*BJ1687-BE1690*BJ1690</f>
        <v>-0.91023355051026278</v>
      </c>
      <c r="BO1690" s="3">
        <f t="shared" ref="BO1690" si="17943">(BB1690*BJ1687+BC1690*BI1687+BD1690*BJ1690+BE1690*BI1690)</f>
        <v>0</v>
      </c>
      <c r="BP1690" s="20"/>
      <c r="BQ1690" s="16">
        <v>0</v>
      </c>
      <c r="BR1690" s="17">
        <f t="shared" ref="BR1690" si="17944">-1/($BR$4*$B1687)</f>
        <v>-0.5990879485071926</v>
      </c>
      <c r="BS1690" s="18">
        <v>1</v>
      </c>
      <c r="BT1690" s="19">
        <v>0</v>
      </c>
      <c r="BU1690" s="20"/>
      <c r="BV1690" s="1">
        <f t="shared" ref="BV1690" si="17945">BL1690*BQ1687+BN1690*BQ1690-BM1690*BR1687-BO1690*BR1690</f>
        <v>0</v>
      </c>
      <c r="BW1690" s="4">
        <f t="shared" ref="BW1690" si="17946">(BL1690*BR1687+BM1690*BQ1687+BN1690*BR1690+BO1690*BQ1690)</f>
        <v>-0.19438114975695808</v>
      </c>
      <c r="BX1690" s="2">
        <f t="shared" ref="BX1690" si="17947">BL1690*BS1687+BN1690*BS1690-BM1690*BT1687-BO1690*BT1690</f>
        <v>-0.91023355051026278</v>
      </c>
      <c r="BY1690" s="3">
        <f t="shared" ref="BY1690" si="17948">(BL1690*BT1687+BM1690*BS1687+BN1690*BT1690+BO1690*BS1690)</f>
        <v>0</v>
      </c>
      <c r="BZ1690" s="20"/>
      <c r="CA1690" s="16">
        <v>0</v>
      </c>
      <c r="CB1690" s="17">
        <v>0</v>
      </c>
      <c r="CC1690" s="18">
        <v>1</v>
      </c>
      <c r="CD1690" s="19">
        <v>0</v>
      </c>
      <c r="CE1690" s="20"/>
      <c r="CF1690" s="1">
        <f t="shared" ref="CF1690" si="17949">BV1690*CA1687+BX1690*CA1690-BW1690*CB1687-BY1690*CB1690</f>
        <v>0</v>
      </c>
      <c r="CG1690" s="4">
        <f t="shared" ref="CG1690" si="17950">(BV1690*CB1687+BW1690*CA1687+BX1690*CB1690+BY1690*CA1690)</f>
        <v>-0.19438114975695808</v>
      </c>
      <c r="CH1690" s="2">
        <f t="shared" ref="CH1690" si="17951">BV1690*CC1687+BX1690*CC1690-BW1690*CD1687-BY1690*CD1690</f>
        <v>-0.99392343982436882</v>
      </c>
      <c r="CI1690" s="3">
        <f t="shared" ref="CI1690" si="17952">(BV1690*CD1687+BW1690*CC1687+BX1690*CD1690+BY1690*CC1690)</f>
        <v>0</v>
      </c>
      <c r="CK1690" s="16">
        <f t="shared" ref="CK1690" si="17953">1/$CL$4</f>
        <v>1</v>
      </c>
      <c r="CL1690" s="17">
        <v>0</v>
      </c>
      <c r="CM1690" s="18">
        <v>1</v>
      </c>
      <c r="CN1690" s="19">
        <v>0</v>
      </c>
      <c r="CP1690" s="1">
        <f t="shared" ref="CP1690" si="17954">CF1690*CK1687+CH1690*CK1690-CG1690*CL1687-CI1690*CL1690</f>
        <v>-0.99392343982436882</v>
      </c>
      <c r="CQ1690" s="4">
        <f t="shared" ref="CQ1690" si="17955">(CF1690*CL1687+CG1690*CK1687+CH1690*CL1690+CI1690*CK1690)</f>
        <v>-0.19438114975695808</v>
      </c>
      <c r="CR1690" s="2">
        <f t="shared" ref="CR1690" si="17956">CF1690*CM1687+CH1690*CM1690-CG1690*CN1687-CI1690*CN1690</f>
        <v>-0.99392343982436882</v>
      </c>
      <c r="CS1690" s="3">
        <f t="shared" ref="CS1690" si="17957">(CF1690*CN1687+CG1690*CM1687+CH1690*CN1690+CI1690*CM1690)</f>
        <v>0</v>
      </c>
      <c r="CU1690" s="39">
        <f t="shared" ref="CU1690" si="17958">(180/PI())*ATAN(-1*(CQ1687/CP1687))</f>
        <v>-3.5885041273310949</v>
      </c>
      <c r="CW1690" s="54">
        <f t="shared" ref="CW1690" si="17959">20*LOG(((1-(10^(CU1687/20)^2)*(1-((1-CW1687)/(1+CW1687))^2))^0.5))</f>
        <v>-23.555021730310752</v>
      </c>
    </row>
    <row r="1691" spans="1:101" ht="18" customHeight="1">
      <c r="E1691" s="20"/>
      <c r="F1691" s="20"/>
      <c r="G1691" s="20"/>
      <c r="H1691" s="20"/>
      <c r="I1691" s="20"/>
      <c r="J1691" s="20"/>
      <c r="K1691" s="20"/>
      <c r="L1691" s="20"/>
      <c r="M1691" s="20"/>
      <c r="N1691" s="20"/>
      <c r="O1691" s="20"/>
      <c r="P1691" s="20"/>
      <c r="Q1691" s="20"/>
      <c r="R1691" s="20"/>
      <c r="S1691" s="20"/>
      <c r="T1691" s="20"/>
      <c r="U1691" s="20"/>
      <c r="V1691" s="20"/>
      <c r="W1691" s="20"/>
      <c r="X1691" s="20"/>
      <c r="Y1691" s="20"/>
      <c r="Z1691" s="20"/>
      <c r="AA1691" s="20"/>
      <c r="AB1691" s="30"/>
      <c r="AC1691" s="20"/>
      <c r="AD1691" s="20"/>
      <c r="AE1691" s="20"/>
      <c r="AF1691" s="20"/>
      <c r="AG1691" s="20"/>
      <c r="AH1691" s="20"/>
      <c r="AI1691" s="20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  <c r="BA1691" s="20"/>
      <c r="BB1691" s="20"/>
      <c r="BC1691" s="20"/>
      <c r="BD1691" s="20"/>
      <c r="BE1691" s="20"/>
      <c r="BF1691" s="20"/>
      <c r="BG1691" s="20"/>
      <c r="BH1691" s="20"/>
      <c r="BI1691" s="20"/>
      <c r="BJ1691" s="20"/>
      <c r="BK1691" s="20"/>
      <c r="BL1691" s="20"/>
      <c r="BM1691" s="20"/>
      <c r="BN1691" s="20"/>
      <c r="BO1691" s="20"/>
      <c r="BP1691" s="20"/>
      <c r="BQ1691" s="20"/>
      <c r="BR1691" s="20"/>
      <c r="BS1691" s="20"/>
      <c r="BT1691" s="20"/>
      <c r="BU1691" s="20"/>
      <c r="BV1691" s="20"/>
      <c r="BW1691" s="20"/>
      <c r="BX1691" s="20"/>
      <c r="BY1691" s="20"/>
      <c r="BZ1691" s="20"/>
      <c r="CA1691" s="20"/>
      <c r="CB1691" s="20"/>
      <c r="CC1691" s="20"/>
      <c r="CD1691" s="20"/>
      <c r="CE1691" s="20"/>
      <c r="CF1691" s="20"/>
      <c r="CG1691" s="20"/>
      <c r="CH1691" s="20"/>
      <c r="CI1691" s="20"/>
      <c r="CJ1691" s="20"/>
      <c r="CK1691" s="20"/>
      <c r="CL1691" s="20"/>
    </row>
    <row r="1692" spans="1:101" ht="18" customHeight="1"/>
    <row r="1693" spans="1:101" ht="18" customHeight="1" thickBot="1">
      <c r="A1693" s="23"/>
      <c r="B1693" s="23"/>
      <c r="C1693" s="23"/>
      <c r="D1693" s="20" t="s">
        <v>15</v>
      </c>
      <c r="E1693" s="20"/>
      <c r="F1693" s="20"/>
      <c r="G1693" s="20"/>
      <c r="H1693" s="20"/>
      <c r="I1693" s="20" t="s">
        <v>16</v>
      </c>
      <c r="J1693" s="20"/>
      <c r="K1693" s="20"/>
      <c r="L1693" s="20"/>
      <c r="M1693" s="23"/>
      <c r="N1693" s="23"/>
      <c r="O1693" s="24" t="s">
        <v>17</v>
      </c>
      <c r="P1693" s="23"/>
      <c r="Q1693" s="23"/>
      <c r="R1693" s="23"/>
      <c r="S1693" s="20"/>
      <c r="T1693" s="20" t="s">
        <v>18</v>
      </c>
      <c r="U1693" s="23"/>
      <c r="V1693" s="23"/>
      <c r="W1693" s="23"/>
      <c r="X1693" s="23"/>
      <c r="Y1693" s="24" t="s">
        <v>19</v>
      </c>
      <c r="Z1693" s="23"/>
      <c r="AA1693" s="23"/>
      <c r="AB1693" s="23"/>
      <c r="AC1693" s="24" t="s">
        <v>20</v>
      </c>
      <c r="AD1693" s="20"/>
      <c r="AE1693" s="20"/>
      <c r="AF1693" s="20"/>
      <c r="AG1693" s="20"/>
      <c r="AH1693" s="23"/>
      <c r="AI1693" s="24" t="s">
        <v>21</v>
      </c>
      <c r="AJ1693" s="23"/>
      <c r="AK1693" s="23"/>
      <c r="AL1693" s="20"/>
      <c r="AM1693" s="24" t="s">
        <v>31</v>
      </c>
      <c r="AN1693" s="20"/>
      <c r="AO1693" s="23"/>
      <c r="AP1693" s="23"/>
      <c r="AQ1693" s="23"/>
      <c r="AR1693" s="23"/>
      <c r="AS1693" s="24" t="s">
        <v>91</v>
      </c>
      <c r="AT1693" s="23"/>
      <c r="AU1693" s="23"/>
      <c r="AV1693" s="23"/>
      <c r="AW1693" s="24" t="s">
        <v>32</v>
      </c>
      <c r="AX1693" s="20"/>
      <c r="AY1693" s="20"/>
      <c r="AZ1693" s="20"/>
      <c r="BA1693" s="20"/>
      <c r="BB1693" s="23"/>
      <c r="BC1693" s="24" t="s">
        <v>22</v>
      </c>
      <c r="BD1693" s="23"/>
      <c r="BE1693" s="23"/>
      <c r="BF1693" s="23"/>
      <c r="BG1693" s="24" t="s">
        <v>33</v>
      </c>
      <c r="BH1693" s="20"/>
      <c r="BI1693" s="23"/>
      <c r="BJ1693" s="23"/>
      <c r="BK1693" s="23"/>
      <c r="BL1693" s="23"/>
      <c r="BM1693" s="24" t="s">
        <v>34</v>
      </c>
      <c r="BN1693" s="23"/>
      <c r="BO1693" s="23"/>
      <c r="BP1693" s="23"/>
      <c r="BQ1693" s="24" t="s">
        <v>89</v>
      </c>
      <c r="BR1693" s="20"/>
      <c r="BS1693" s="20"/>
      <c r="BT1693" s="20"/>
      <c r="BU1693" s="20"/>
      <c r="BV1693" s="23"/>
      <c r="BW1693" s="24" t="s">
        <v>35</v>
      </c>
      <c r="BX1693" s="23"/>
      <c r="BY1693" s="23"/>
      <c r="BZ1693" s="23"/>
      <c r="CA1693" s="24" t="s">
        <v>90</v>
      </c>
      <c r="CB1693" s="20"/>
      <c r="CC1693" s="23"/>
      <c r="CD1693" s="23"/>
      <c r="CE1693" s="23"/>
      <c r="CF1693" s="23"/>
      <c r="CG1693" s="24" t="s">
        <v>92</v>
      </c>
      <c r="CH1693" s="23"/>
      <c r="CI1693" s="23"/>
      <c r="CJ1693" s="23"/>
      <c r="CK1693" s="24" t="s">
        <v>36</v>
      </c>
      <c r="CL1693" s="24"/>
      <c r="CM1693" s="23"/>
      <c r="CN1693" s="23"/>
      <c r="CO1693" s="23"/>
      <c r="CP1693" s="23"/>
      <c r="CQ1693" s="24" t="s">
        <v>93</v>
      </c>
      <c r="CR1693" s="23"/>
      <c r="CS1693" s="23"/>
    </row>
    <row r="1694" spans="1:101" ht="18" customHeight="1" thickBot="1">
      <c r="A1694" s="23"/>
      <c r="B1694" s="33"/>
      <c r="C1694" s="23"/>
      <c r="D1694" s="7" t="s">
        <v>2</v>
      </c>
      <c r="E1694" s="8"/>
      <c r="F1694" s="8" t="s">
        <v>3</v>
      </c>
      <c r="G1694" s="9"/>
      <c r="H1694" s="10"/>
      <c r="I1694" s="7" t="s">
        <v>4</v>
      </c>
      <c r="J1694" s="8"/>
      <c r="K1694" s="8" t="s">
        <v>5</v>
      </c>
      <c r="L1694" s="9"/>
      <c r="M1694" s="23"/>
      <c r="N1694" s="251" t="s">
        <v>79</v>
      </c>
      <c r="O1694" s="252"/>
      <c r="P1694" s="253" t="s">
        <v>80</v>
      </c>
      <c r="Q1694" s="254"/>
      <c r="R1694" s="23"/>
      <c r="S1694" s="7" t="s">
        <v>11</v>
      </c>
      <c r="T1694" s="8"/>
      <c r="U1694" s="8" t="s">
        <v>12</v>
      </c>
      <c r="V1694" s="9"/>
      <c r="W1694" s="20"/>
      <c r="X1694" s="251" t="s">
        <v>79</v>
      </c>
      <c r="Y1694" s="252"/>
      <c r="Z1694" s="253" t="s">
        <v>80</v>
      </c>
      <c r="AA1694" s="254"/>
      <c r="AB1694" s="20"/>
      <c r="AC1694" s="7" t="s">
        <v>4</v>
      </c>
      <c r="AD1694" s="8"/>
      <c r="AE1694" s="8" t="s">
        <v>5</v>
      </c>
      <c r="AF1694" s="9"/>
      <c r="AG1694" s="20"/>
      <c r="AH1694" s="251" t="s">
        <v>0</v>
      </c>
      <c r="AI1694" s="252"/>
      <c r="AJ1694" s="253" t="s">
        <v>1</v>
      </c>
      <c r="AK1694" s="254"/>
      <c r="AL1694" s="20"/>
      <c r="AM1694" s="7" t="s">
        <v>11</v>
      </c>
      <c r="AN1694" s="8"/>
      <c r="AO1694" s="8" t="s">
        <v>12</v>
      </c>
      <c r="AP1694" s="9"/>
      <c r="AQ1694" s="23"/>
      <c r="AR1694" s="251" t="s">
        <v>0</v>
      </c>
      <c r="AS1694" s="252"/>
      <c r="AT1694" s="253" t="s">
        <v>1</v>
      </c>
      <c r="AU1694" s="254"/>
      <c r="AV1694" s="36"/>
      <c r="AW1694" s="7" t="s">
        <v>4</v>
      </c>
      <c r="AX1694" s="8"/>
      <c r="AY1694" s="8" t="s">
        <v>5</v>
      </c>
      <c r="AZ1694" s="9"/>
      <c r="BA1694" s="20"/>
      <c r="BB1694" s="251" t="s">
        <v>0</v>
      </c>
      <c r="BC1694" s="252"/>
      <c r="BD1694" s="253" t="s">
        <v>1</v>
      </c>
      <c r="BE1694" s="254"/>
      <c r="BF1694" s="36"/>
      <c r="BG1694" s="7" t="s">
        <v>11</v>
      </c>
      <c r="BH1694" s="8"/>
      <c r="BI1694" s="8" t="s">
        <v>12</v>
      </c>
      <c r="BJ1694" s="9"/>
      <c r="BK1694" s="36"/>
      <c r="BL1694" s="251" t="s">
        <v>0</v>
      </c>
      <c r="BM1694" s="252"/>
      <c r="BN1694" s="253" t="s">
        <v>1</v>
      </c>
      <c r="BO1694" s="254"/>
      <c r="BP1694" s="36"/>
      <c r="BQ1694" s="7" t="s">
        <v>4</v>
      </c>
      <c r="BR1694" s="8"/>
      <c r="BS1694" s="8" t="s">
        <v>5</v>
      </c>
      <c r="BT1694" s="9"/>
      <c r="BU1694" s="20"/>
      <c r="BV1694" s="251" t="s">
        <v>0</v>
      </c>
      <c r="BW1694" s="252"/>
      <c r="BX1694" s="253" t="s">
        <v>1</v>
      </c>
      <c r="BY1694" s="254"/>
      <c r="BZ1694" s="36"/>
      <c r="CA1694" s="7" t="s">
        <v>11</v>
      </c>
      <c r="CB1694" s="8"/>
      <c r="CC1694" s="8" t="s">
        <v>12</v>
      </c>
      <c r="CD1694" s="9"/>
      <c r="CE1694" s="36"/>
      <c r="CF1694" s="251" t="s">
        <v>0</v>
      </c>
      <c r="CG1694" s="252"/>
      <c r="CH1694" s="253" t="s">
        <v>1</v>
      </c>
      <c r="CI1694" s="254"/>
      <c r="CJ1694" s="23"/>
      <c r="CK1694" s="7" t="s">
        <v>23</v>
      </c>
      <c r="CL1694" s="8"/>
      <c r="CM1694" s="8" t="s">
        <v>24</v>
      </c>
      <c r="CN1694" s="9"/>
      <c r="CO1694" s="23"/>
      <c r="CP1694" s="251" t="s">
        <v>0</v>
      </c>
      <c r="CQ1694" s="252"/>
      <c r="CR1694" s="253" t="s">
        <v>1</v>
      </c>
      <c r="CS1694" s="254"/>
      <c r="CU1694" s="26" t="s">
        <v>25</v>
      </c>
      <c r="CW1694" s="50" t="s">
        <v>44</v>
      </c>
    </row>
    <row r="1695" spans="1:101" ht="18" customHeight="1" thickTop="1" thickBot="1">
      <c r="B1695" s="34">
        <v>2.46</v>
      </c>
      <c r="D1695" s="11">
        <v>1</v>
      </c>
      <c r="E1695" s="12">
        <v>0</v>
      </c>
      <c r="F1695" s="13">
        <v>0</v>
      </c>
      <c r="G1695" s="40">
        <f t="shared" ref="G1695" si="17960">-1/($E$4*$B1695)</f>
        <v>-0.42704492598030303</v>
      </c>
      <c r="H1695" s="10"/>
      <c r="I1695" s="11">
        <v>1</v>
      </c>
      <c r="J1695" s="12">
        <v>0</v>
      </c>
      <c r="K1695" s="13">
        <v>0</v>
      </c>
      <c r="L1695" s="14">
        <v>0</v>
      </c>
      <c r="N1695" s="1">
        <f t="shared" ref="N1695" si="17961">D1695*I1695+F1695*I1698-E1695*J1695-G1695*J1698</f>
        <v>0.74624251079377746</v>
      </c>
      <c r="O1695" s="4">
        <f t="shared" ref="O1695" si="17962">(D1695*J1695+E1695*I1695+F1695*J1698+G1695*I1698)</f>
        <v>0</v>
      </c>
      <c r="P1695" s="2">
        <f t="shared" ref="P1695" si="17963">D1695*K1695+F1695*K1698-E1695*L1695-G1695*L1698</f>
        <v>0</v>
      </c>
      <c r="Q1695" s="3">
        <f t="shared" ref="Q1695" si="17964">(D1695*L1695+E1695*K1695+F1695*L1698+G1695*K1698)</f>
        <v>-0.42704492598030303</v>
      </c>
      <c r="S1695" s="11">
        <v>1</v>
      </c>
      <c r="T1695" s="12">
        <v>0</v>
      </c>
      <c r="U1695" s="13">
        <v>0</v>
      </c>
      <c r="V1695" s="40">
        <f t="shared" ref="V1695" si="17965">-1/($T$4*$B1695)</f>
        <v>-0.81594553400371428</v>
      </c>
      <c r="W1695" s="20"/>
      <c r="X1695" s="1">
        <f t="shared" ref="X1695" si="17966">N1695*S1695+P1695*S1698-O1695*T1695-Q1695*T1698</f>
        <v>0.74624251079377746</v>
      </c>
      <c r="Y1695" s="4">
        <f t="shared" ref="Y1695" si="17967">(N1695*T1695+O1695*S1695+P1695*T1698+Q1695*S1698)</f>
        <v>0</v>
      </c>
      <c r="Z1695" s="2">
        <f t="shared" ref="Z1695" si="17968">N1695*U1695+P1695*U1698-O1695*V1695-Q1695*V1698</f>
        <v>0</v>
      </c>
      <c r="AA1695" s="3">
        <f t="shared" ref="AA1695" si="17969">(N1695*V1695+O1695*U1695+P1695*V1698+Q1695*U1698)</f>
        <v>-1.0359381699462042</v>
      </c>
      <c r="AB1695" s="20"/>
      <c r="AC1695" s="11">
        <v>1</v>
      </c>
      <c r="AD1695" s="12">
        <v>0</v>
      </c>
      <c r="AE1695" s="13">
        <v>0</v>
      </c>
      <c r="AF1695" s="14">
        <v>0</v>
      </c>
      <c r="AG1695" s="20"/>
      <c r="AH1695" s="1">
        <f t="shared" ref="AH1695" si="17970">X1695*AC1695+Z1695*AC1698-Y1695*AD1695-AA1695*AD1698</f>
        <v>4.2980858799949506E-2</v>
      </c>
      <c r="AI1695" s="4">
        <f t="shared" ref="AI1695" si="17971">(X1695*AD1695+Y1695*AC1695+Z1695*AD1698+AA1695*AC1698)</f>
        <v>0</v>
      </c>
      <c r="AJ1695" s="2">
        <f t="shared" ref="AJ1695" si="17972">X1695*AE1695+Z1695*AE1698-Y1695*AF1695-AA1695*AF1698</f>
        <v>0</v>
      </c>
      <c r="AK1695" s="3">
        <f t="shared" ref="AK1695" si="17973">(X1695*AF1695+Y1695*AE1695+Z1695*AF1698+AA1695*AE1698)</f>
        <v>-1.0359381699462042</v>
      </c>
      <c r="AL1695" s="20"/>
      <c r="AM1695" s="11">
        <v>1</v>
      </c>
      <c r="AN1695" s="12">
        <v>0</v>
      </c>
      <c r="AO1695" s="13">
        <v>0</v>
      </c>
      <c r="AP1695" s="40">
        <f t="shared" ref="AP1695" si="17974">-1/($AN$4*$B1695)</f>
        <v>-0.84794339808229113</v>
      </c>
      <c r="AR1695" s="1">
        <f t="shared" ref="AR1695" si="17975">AH1695*AM1695+AJ1695*AM1698-AI1695*AN1695-AK1695*AN1698</f>
        <v>4.2980858799949506E-2</v>
      </c>
      <c r="AS1695" s="4">
        <f t="shared" ref="AS1695" si="17976">(AH1695*AN1695+AI1695*AM1695+AJ1695*AN1698+AK1695*AM1698)</f>
        <v>0</v>
      </c>
      <c r="AT1695" s="2">
        <f t="shared" ref="AT1695" si="17977">AH1695*AO1695+AJ1695*AO1698-AI1695*AP1695-AK1695*AP1698</f>
        <v>0</v>
      </c>
      <c r="AU1695" s="3">
        <f t="shared" ref="AU1695" si="17978">(AH1695*AP1695+AI1695*AO1695+AJ1695*AP1698+AK1695*AO1698)</f>
        <v>-1.0723835054095285</v>
      </c>
      <c r="AV1695" s="20"/>
      <c r="AW1695" s="11">
        <v>1</v>
      </c>
      <c r="AX1695" s="12">
        <v>0</v>
      </c>
      <c r="AY1695" s="13">
        <v>0</v>
      </c>
      <c r="AZ1695" s="14">
        <v>0</v>
      </c>
      <c r="BA1695" s="20"/>
      <c r="BB1695" s="1">
        <f t="shared" ref="BB1695" si="17979">AR1695*AW1695+AT1695*AW1698-AS1695*AX1695-AU1695*AX1698</f>
        <v>-0.68502223777906801</v>
      </c>
      <c r="BC1695" s="4">
        <f t="shared" ref="BC1695" si="17980">(AR1695*AX1695+AS1695*AW1695+AT1695*AX1698+AU1695*AW1698)</f>
        <v>0</v>
      </c>
      <c r="BD1695" s="2">
        <f t="shared" ref="BD1695" si="17981">AR1695*AY1695+AT1695*AY1698-AS1695*AZ1695-AU1695*AZ1698</f>
        <v>0</v>
      </c>
      <c r="BE1695" s="3">
        <f t="shared" ref="BE1695" si="17982">(AR1695*AZ1695+AS1695*AY1695+AT1695*AZ1698+AU1695*AY1698)</f>
        <v>-1.0723835054095285</v>
      </c>
      <c r="BF1695" s="20"/>
      <c r="BG1695" s="11">
        <v>1</v>
      </c>
      <c r="BH1695" s="12">
        <v>0</v>
      </c>
      <c r="BI1695" s="13">
        <v>0</v>
      </c>
      <c r="BJ1695" s="40">
        <f t="shared" ref="BJ1695" si="17983">-1/($BH$4*$B1695)</f>
        <v>-0.81594553400371428</v>
      </c>
      <c r="BK1695" s="20"/>
      <c r="BL1695" s="1">
        <f t="shared" ref="BL1695" si="17984">BB1695*BG1695+BD1695*BG1698-BC1695*BH1695-BE1695*BH1698</f>
        <v>-0.68502223777906801</v>
      </c>
      <c r="BM1695" s="4">
        <f t="shared" ref="BM1695" si="17985">(BB1695*BH1695+BC1695*BG1695+BD1695*BH1698+BE1695*BG1698)</f>
        <v>0</v>
      </c>
      <c r="BN1695" s="2">
        <f t="shared" ref="BN1695" si="17986">BB1695*BI1695+BD1695*BI1698-BC1695*BJ1695-BE1695*BJ1698</f>
        <v>0</v>
      </c>
      <c r="BO1695" s="3">
        <f t="shared" ref="BO1695" si="17987">(BB1695*BJ1695+BC1695*BI1695+BD1695*BJ1698+BE1695*BI1698)</f>
        <v>-0.5134426698004676</v>
      </c>
      <c r="BP1695" s="20"/>
      <c r="BQ1695" s="11">
        <v>1</v>
      </c>
      <c r="BR1695" s="12">
        <v>0</v>
      </c>
      <c r="BS1695" s="13">
        <v>0</v>
      </c>
      <c r="BT1695" s="14">
        <v>0</v>
      </c>
      <c r="BU1695" s="20"/>
      <c r="BV1695" s="1">
        <f t="shared" ref="BV1695" si="17988">BL1695*BQ1695+BN1695*BQ1698-BM1695*BR1695-BO1695*BR1698</f>
        <v>-0.99011876232111518</v>
      </c>
      <c r="BW1695" s="4">
        <f t="shared" ref="BW1695" si="17989">(BL1695*BR1695+BM1695*BQ1695+BN1695*BR1698+BO1695*BQ1698)</f>
        <v>0</v>
      </c>
      <c r="BX1695" s="2">
        <f t="shared" ref="BX1695" si="17990">BL1695*BS1695+BN1695*BS1698-BM1695*BT1695-BO1695*BT1698</f>
        <v>0</v>
      </c>
      <c r="BY1695" s="3">
        <f t="shared" ref="BY1695" si="17991">(BL1695*BT1695+BM1695*BS1695+BN1695*BT1698+BO1695*BS1698)</f>
        <v>-0.5134426698004676</v>
      </c>
      <c r="BZ1695" s="20"/>
      <c r="CA1695" s="11">
        <v>1</v>
      </c>
      <c r="CB1695" s="12">
        <v>0</v>
      </c>
      <c r="CC1695" s="13">
        <v>0</v>
      </c>
      <c r="CD1695" s="40">
        <f t="shared" ref="CD1695" si="17992">-1/($CB$4*$B1695)</f>
        <v>-0.42704492598030303</v>
      </c>
      <c r="CE1695" s="20"/>
      <c r="CF1695" s="1">
        <f t="shared" ref="CF1695" si="17993">BV1695*CA1695+BX1695*CA1698-BW1695*CB1695-BY1695*CB1698</f>
        <v>-0.99011876232111518</v>
      </c>
      <c r="CG1695" s="4">
        <f t="shared" ref="CG1695" si="17994">(BV1695*CB1695+BW1695*CA1695+BX1695*CB1698+BY1695*CA1698)</f>
        <v>0</v>
      </c>
      <c r="CH1695" s="2">
        <f t="shared" ref="CH1695" si="17995">BV1695*CC1695+BX1695*CC1698-BW1695*CD1695-BY1695*CD1698</f>
        <v>0</v>
      </c>
      <c r="CI1695" s="3">
        <f t="shared" ref="CI1695" si="17996">(BV1695*CD1695+BW1695*CC1695+BX1695*CD1698+BY1695*CC1698)</f>
        <v>-9.0617476233337713E-2</v>
      </c>
      <c r="CJ1695" s="28"/>
      <c r="CK1695" s="11">
        <v>1</v>
      </c>
      <c r="CL1695" s="12">
        <v>0</v>
      </c>
      <c r="CM1695" s="13">
        <v>0</v>
      </c>
      <c r="CN1695" s="14">
        <v>0</v>
      </c>
      <c r="CP1695" s="1">
        <f t="shared" ref="CP1695" si="17997">CF1695*CK1695+CH1695*CK1698-CG1695*CL1695-CI1695*CL1698</f>
        <v>-0.99011876232111518</v>
      </c>
      <c r="CQ1695" s="4">
        <f t="shared" ref="CQ1695" si="17998">(CF1695*CL1695+CG1695*CK1695+CH1695*CL1698+CI1695*CK1698)</f>
        <v>-9.0617476233337713E-2</v>
      </c>
      <c r="CR1695" s="2">
        <f t="shared" ref="CR1695" si="17999">CF1695*CM1695+CH1695*CM1698-CG1695*CN1695-CI1695*CN1698</f>
        <v>0</v>
      </c>
      <c r="CS1695" s="3">
        <f t="shared" ref="CS1695" si="18000">(CF1695*CN1695+CG1695*CM1695+CH1695*CN1698+CI1695*CM1698)</f>
        <v>-9.0617476233337713E-2</v>
      </c>
      <c r="CU1695" s="29">
        <f t="shared" ref="CU1695" si="18001">20*LOG(((1+$CL$4)/$CL$4)/((CP1695+CP1698)^2+(CQ1695+CQ1698)^2)^0.5)</f>
        <v>-1.7309981421797495E-2</v>
      </c>
      <c r="CW1695" s="51">
        <f t="shared" ref="CW1695" si="18002">((CP1695^2+CQ1695^2)^0.5)/((CP1698^2+CQ1698^2)^0.5)</f>
        <v>0.98089574586337991</v>
      </c>
    </row>
    <row r="1696" spans="1:101" ht="18" customHeight="1" thickBot="1">
      <c r="D1696" s="11"/>
      <c r="E1696" s="13"/>
      <c r="F1696" s="13"/>
      <c r="G1696" s="15"/>
      <c r="H1696" s="10"/>
      <c r="I1696" s="11"/>
      <c r="J1696" s="13"/>
      <c r="K1696" s="13"/>
      <c r="L1696" s="15"/>
      <c r="N1696" s="5"/>
      <c r="Q1696" s="6"/>
      <c r="S1696" s="11"/>
      <c r="T1696" s="13"/>
      <c r="U1696" s="13"/>
      <c r="V1696" s="15"/>
      <c r="W1696" s="20"/>
      <c r="X1696" s="5"/>
      <c r="AA1696" s="6"/>
      <c r="AB1696" s="20"/>
      <c r="AC1696" s="11"/>
      <c r="AD1696" s="13"/>
      <c r="AE1696" s="13"/>
      <c r="AF1696" s="15"/>
      <c r="AG1696" s="20"/>
      <c r="AH1696" s="5"/>
      <c r="AK1696" s="6"/>
      <c r="AL1696" s="20"/>
      <c r="AM1696" s="11"/>
      <c r="AN1696" s="13"/>
      <c r="AO1696" s="13"/>
      <c r="AP1696" s="15"/>
      <c r="AR1696" s="5"/>
      <c r="AU1696" s="6"/>
      <c r="AW1696" s="11"/>
      <c r="AX1696" s="13"/>
      <c r="AY1696" s="13"/>
      <c r="AZ1696" s="15"/>
      <c r="BA1696" s="20"/>
      <c r="BB1696" s="5"/>
      <c r="BE1696" s="6"/>
      <c r="BG1696" s="11"/>
      <c r="BH1696" s="13"/>
      <c r="BI1696" s="13"/>
      <c r="BJ1696" s="15"/>
      <c r="BL1696" s="5"/>
      <c r="BO1696" s="6"/>
      <c r="BQ1696" s="11"/>
      <c r="BR1696" s="13"/>
      <c r="BS1696" s="13"/>
      <c r="BT1696" s="15"/>
      <c r="BU1696" s="20"/>
      <c r="BV1696" s="5"/>
      <c r="BY1696" s="6"/>
      <c r="CA1696" s="11"/>
      <c r="CB1696" s="13"/>
      <c r="CC1696" s="13"/>
      <c r="CD1696" s="15"/>
      <c r="CF1696" s="5"/>
      <c r="CI1696" s="6"/>
      <c r="CK1696" s="11"/>
      <c r="CL1696" s="13"/>
      <c r="CM1696" s="13"/>
      <c r="CN1696" s="15"/>
      <c r="CP1696" s="5"/>
      <c r="CS1696" s="6"/>
      <c r="CW1696" s="52"/>
    </row>
    <row r="1697" spans="1:101" ht="18" customHeight="1" thickBot="1">
      <c r="D1697" s="11" t="s">
        <v>6</v>
      </c>
      <c r="E1697" s="13"/>
      <c r="F1697" s="13" t="s">
        <v>7</v>
      </c>
      <c r="G1697" s="15"/>
      <c r="H1697" s="10"/>
      <c r="I1697" s="11" t="s">
        <v>8</v>
      </c>
      <c r="J1697" s="13"/>
      <c r="K1697" s="13" t="s">
        <v>9</v>
      </c>
      <c r="L1697" s="15"/>
      <c r="N1697" s="251" t="s">
        <v>26</v>
      </c>
      <c r="O1697" s="252"/>
      <c r="P1697" s="253" t="s">
        <v>27</v>
      </c>
      <c r="Q1697" s="254"/>
      <c r="S1697" s="11" t="s">
        <v>13</v>
      </c>
      <c r="T1697" s="13"/>
      <c r="U1697" s="13" t="s">
        <v>14</v>
      </c>
      <c r="V1697" s="15"/>
      <c r="W1697" s="20"/>
      <c r="X1697" s="251" t="s">
        <v>26</v>
      </c>
      <c r="Y1697" s="252"/>
      <c r="Z1697" s="253" t="s">
        <v>27</v>
      </c>
      <c r="AA1697" s="254"/>
      <c r="AB1697" s="20"/>
      <c r="AC1697" s="11" t="s">
        <v>8</v>
      </c>
      <c r="AD1697" s="13"/>
      <c r="AE1697" s="13" t="s">
        <v>9</v>
      </c>
      <c r="AF1697" s="15"/>
      <c r="AG1697" s="20"/>
      <c r="AH1697" s="251" t="s">
        <v>26</v>
      </c>
      <c r="AI1697" s="252"/>
      <c r="AJ1697" s="253" t="s">
        <v>27</v>
      </c>
      <c r="AK1697" s="254"/>
      <c r="AL1697" s="20"/>
      <c r="AM1697" s="11" t="s">
        <v>13</v>
      </c>
      <c r="AN1697" s="13"/>
      <c r="AO1697" s="13" t="s">
        <v>14</v>
      </c>
      <c r="AP1697" s="15"/>
      <c r="AR1697" s="251" t="s">
        <v>26</v>
      </c>
      <c r="AS1697" s="252"/>
      <c r="AT1697" s="253" t="s">
        <v>27</v>
      </c>
      <c r="AU1697" s="254"/>
      <c r="AV1697" s="36"/>
      <c r="AW1697" s="11" t="s">
        <v>8</v>
      </c>
      <c r="AX1697" s="13"/>
      <c r="AY1697" s="13" t="s">
        <v>9</v>
      </c>
      <c r="AZ1697" s="15"/>
      <c r="BA1697" s="20"/>
      <c r="BB1697" s="251" t="s">
        <v>26</v>
      </c>
      <c r="BC1697" s="252"/>
      <c r="BD1697" s="253" t="s">
        <v>27</v>
      </c>
      <c r="BE1697" s="254"/>
      <c r="BF1697" s="36"/>
      <c r="BG1697" s="11" t="s">
        <v>13</v>
      </c>
      <c r="BH1697" s="13"/>
      <c r="BI1697" s="13" t="s">
        <v>14</v>
      </c>
      <c r="BJ1697" s="15"/>
      <c r="BK1697" s="36"/>
      <c r="BL1697" s="251" t="s">
        <v>26</v>
      </c>
      <c r="BM1697" s="252"/>
      <c r="BN1697" s="253" t="s">
        <v>27</v>
      </c>
      <c r="BO1697" s="254"/>
      <c r="BP1697" s="36"/>
      <c r="BQ1697" s="11" t="s">
        <v>8</v>
      </c>
      <c r="BR1697" s="13"/>
      <c r="BS1697" s="13" t="s">
        <v>9</v>
      </c>
      <c r="BT1697" s="15"/>
      <c r="BU1697" s="20"/>
      <c r="BV1697" s="251" t="s">
        <v>26</v>
      </c>
      <c r="BW1697" s="252"/>
      <c r="BX1697" s="253" t="s">
        <v>27</v>
      </c>
      <c r="BY1697" s="254"/>
      <c r="BZ1697" s="36"/>
      <c r="CA1697" s="11" t="s">
        <v>13</v>
      </c>
      <c r="CB1697" s="13"/>
      <c r="CC1697" s="13" t="s">
        <v>14</v>
      </c>
      <c r="CD1697" s="15"/>
      <c r="CE1697" s="36"/>
      <c r="CF1697" s="251" t="s">
        <v>26</v>
      </c>
      <c r="CG1697" s="252"/>
      <c r="CH1697" s="253" t="s">
        <v>27</v>
      </c>
      <c r="CI1697" s="254"/>
      <c r="CK1697" s="11" t="s">
        <v>28</v>
      </c>
      <c r="CL1697" s="13"/>
      <c r="CM1697" s="13" t="s">
        <v>29</v>
      </c>
      <c r="CN1697" s="15"/>
      <c r="CP1697" s="251" t="s">
        <v>26</v>
      </c>
      <c r="CQ1697" s="252"/>
      <c r="CR1697" s="253" t="s">
        <v>27</v>
      </c>
      <c r="CS1697" s="254"/>
      <c r="CU1697" s="38" t="s">
        <v>37</v>
      </c>
      <c r="CW1697" s="53" t="s">
        <v>45</v>
      </c>
    </row>
    <row r="1698" spans="1:101" ht="18" customHeight="1" thickTop="1" thickBot="1">
      <c r="D1698" s="16">
        <v>0</v>
      </c>
      <c r="E1698" s="17">
        <v>0</v>
      </c>
      <c r="F1698" s="18">
        <v>1</v>
      </c>
      <c r="G1698" s="19">
        <v>0</v>
      </c>
      <c r="H1698" s="10"/>
      <c r="I1698" s="16">
        <v>0</v>
      </c>
      <c r="J1698" s="17">
        <f t="shared" ref="J1698" si="18003">-1/($J$4*$B1695)</f>
        <v>-0.59421731477949191</v>
      </c>
      <c r="K1698" s="18">
        <v>1</v>
      </c>
      <c r="L1698" s="19">
        <v>0</v>
      </c>
      <c r="N1698" s="1">
        <f t="shared" ref="N1698" si="18004">D1698*I1695+F1698*I1698-E1698*J1695-G1698*J1698</f>
        <v>0</v>
      </c>
      <c r="O1698" s="4">
        <f t="shared" ref="O1698" si="18005">(D1698*J1695+E1698*I1695+F1698*J1698+G1698*I1698)</f>
        <v>-0.59421731477949191</v>
      </c>
      <c r="P1698" s="2">
        <f t="shared" ref="P1698" si="18006">D1698*K1695+F1698*K1698-E1698*L1695-G1698*L1698</f>
        <v>1</v>
      </c>
      <c r="Q1698" s="3">
        <f t="shared" ref="Q1698" si="18007">(D1698*L1695+E1698*K1695+F1698*L1698+G1698*K1698)</f>
        <v>0</v>
      </c>
      <c r="S1698" s="16">
        <v>0</v>
      </c>
      <c r="T1698" s="17">
        <v>0</v>
      </c>
      <c r="U1698" s="18">
        <v>1</v>
      </c>
      <c r="V1698" s="19">
        <v>0</v>
      </c>
      <c r="W1698" s="20"/>
      <c r="X1698" s="1">
        <f t="shared" ref="X1698" si="18008">N1698*S1695+P1698*S1698-O1698*T1695-Q1698*T1698</f>
        <v>0</v>
      </c>
      <c r="Y1698" s="4">
        <f t="shared" ref="Y1698" si="18009">(N1698*T1695+O1698*S1695+P1698*T1698+Q1698*S1698)</f>
        <v>-0.59421731477949191</v>
      </c>
      <c r="Z1698" s="2">
        <f t="shared" ref="Z1698" si="18010">N1698*U1695+P1698*U1698-O1698*V1695-Q1698*V1698</f>
        <v>0.51515103577799426</v>
      </c>
      <c r="AA1698" s="3">
        <f t="shared" ref="AA1698" si="18011">(N1698*V1695+O1698*U1695+P1698*V1698+Q1698*U1698)</f>
        <v>0</v>
      </c>
      <c r="AB1698" s="20"/>
      <c r="AC1698" s="16">
        <v>0</v>
      </c>
      <c r="AD1698" s="17">
        <f t="shared" ref="AD1698" si="18012">-1/($AD$4*$B1695)</f>
        <v>-0.67886450407590249</v>
      </c>
      <c r="AE1698" s="18">
        <v>1</v>
      </c>
      <c r="AF1698" s="19">
        <v>0</v>
      </c>
      <c r="AG1698" s="20"/>
      <c r="AH1698" s="1">
        <f t="shared" ref="AH1698" si="18013">X1698*AC1695+Z1698*AC1698-Y1698*AD1695-AA1698*AD1698</f>
        <v>0</v>
      </c>
      <c r="AI1698" s="4">
        <f t="shared" ref="AI1698" si="18014">(X1698*AD1695+Y1698*AC1695+Z1698*AD1698+AA1698*AC1698)</f>
        <v>-0.9439350672071074</v>
      </c>
      <c r="AJ1698" s="2">
        <f t="shared" ref="AJ1698" si="18015">X1698*AE1695+Z1698*AE1698-Y1698*AF1695-AA1698*AF1698</f>
        <v>0.51515103577799426</v>
      </c>
      <c r="AK1698" s="3">
        <f t="shared" ref="AK1698" si="18016">(X1698*AF1695+Y1698*AE1695+Z1698*AF1698+AA1698*AE1698)</f>
        <v>0</v>
      </c>
      <c r="AL1698" s="20"/>
      <c r="AM1698" s="16">
        <v>0</v>
      </c>
      <c r="AN1698" s="17">
        <v>0</v>
      </c>
      <c r="AO1698" s="18">
        <v>1</v>
      </c>
      <c r="AP1698" s="19">
        <v>0</v>
      </c>
      <c r="AR1698" s="1">
        <f t="shared" ref="AR1698" si="18017">AH1698*AM1695+AJ1698*AM1698-AI1698*AN1695-AK1698*AN1698</f>
        <v>0</v>
      </c>
      <c r="AS1698" s="4">
        <f t="shared" ref="AS1698" si="18018">(AH1698*AN1695+AI1698*AM1695+AJ1698*AN1698+AK1698*AM1698)</f>
        <v>-0.9439350672071074</v>
      </c>
      <c r="AT1698" s="2">
        <f t="shared" ref="AT1698" si="18019">AH1698*AO1695+AJ1698*AO1698-AI1698*AP1695-AK1698*AP1698</f>
        <v>-0.28525247267863629</v>
      </c>
      <c r="AU1698" s="3">
        <f t="shared" ref="AU1698" si="18020">(AH1698*AP1695+AI1698*AO1695+AJ1698*AP1698+AK1698*AO1698)</f>
        <v>0</v>
      </c>
      <c r="AV1698" s="20"/>
      <c r="AW1698" s="16">
        <v>0</v>
      </c>
      <c r="AX1698" s="17">
        <f t="shared" ref="AX1698" si="18021">-1/($AX$4*$B1695)</f>
        <v>-0.67886450407590249</v>
      </c>
      <c r="AY1698" s="18">
        <v>1</v>
      </c>
      <c r="AZ1698" s="19">
        <v>0</v>
      </c>
      <c r="BA1698" s="20"/>
      <c r="BB1698" s="1">
        <f t="shared" ref="BB1698" si="18022">AR1698*AW1695+AT1698*AW1698-AS1698*AX1695-AU1698*AX1698</f>
        <v>0</v>
      </c>
      <c r="BC1698" s="4">
        <f t="shared" ref="BC1698" si="18023">(AR1698*AX1695+AS1698*AW1695+AT1698*AX1698+AU1698*AW1698)</f>
        <v>-0.75028728880570006</v>
      </c>
      <c r="BD1698" s="2">
        <f t="shared" ref="BD1698" si="18024">AR1698*AY1695+AT1698*AY1698-AS1698*AZ1695-AU1698*AZ1698</f>
        <v>-0.28525247267863629</v>
      </c>
      <c r="BE1698" s="3">
        <f t="shared" ref="BE1698" si="18025">(AR1698*AZ1695+AS1698*AY1695+AT1698*AZ1698+AU1698*AY1698)</f>
        <v>0</v>
      </c>
      <c r="BF1698" s="20"/>
      <c r="BG1698" s="16">
        <v>0</v>
      </c>
      <c r="BH1698" s="17">
        <v>0</v>
      </c>
      <c r="BI1698" s="18">
        <v>1</v>
      </c>
      <c r="BJ1698" s="19">
        <v>0</v>
      </c>
      <c r="BK1698" s="20"/>
      <c r="BL1698" s="1">
        <f t="shared" ref="BL1698" si="18026">BB1698*BG1695+BD1698*BG1698-BC1698*BH1695-BE1698*BH1698</f>
        <v>0</v>
      </c>
      <c r="BM1698" s="4">
        <f t="shared" ref="BM1698" si="18027">(BB1698*BH1695+BC1698*BG1695+BD1698*BH1698+BE1698*BG1698)</f>
        <v>-0.75028728880570006</v>
      </c>
      <c r="BN1698" s="2">
        <f t="shared" ref="BN1698" si="18028">BB1698*BI1695+BD1698*BI1698-BC1698*BJ1695-BE1698*BJ1698</f>
        <v>-0.89744603519940225</v>
      </c>
      <c r="BO1698" s="3">
        <f t="shared" ref="BO1698" si="18029">(BB1698*BJ1695+BC1698*BI1695+BD1698*BJ1698+BE1698*BI1698)</f>
        <v>0</v>
      </c>
      <c r="BP1698" s="20"/>
      <c r="BQ1698" s="16">
        <v>0</v>
      </c>
      <c r="BR1698" s="17">
        <f t="shared" ref="BR1698" si="18030">-1/($BR$4*$B1695)</f>
        <v>-0.59421731477949191</v>
      </c>
      <c r="BS1698" s="18">
        <v>1</v>
      </c>
      <c r="BT1698" s="19">
        <v>0</v>
      </c>
      <c r="BU1698" s="20"/>
      <c r="BV1698" s="1">
        <f t="shared" ref="BV1698" si="18031">BL1698*BQ1695+BN1698*BQ1698-BM1698*BR1695-BO1698*BR1698</f>
        <v>0</v>
      </c>
      <c r="BW1698" s="4">
        <f t="shared" ref="BW1698" si="18032">(BL1698*BR1695+BM1698*BQ1695+BN1698*BR1698+BO1698*BQ1698)</f>
        <v>-0.21700931561000991</v>
      </c>
      <c r="BX1698" s="2">
        <f t="shared" ref="BX1698" si="18033">BL1698*BS1695+BN1698*BS1698-BM1698*BT1695-BO1698*BT1698</f>
        <v>-0.89744603519940225</v>
      </c>
      <c r="BY1698" s="3">
        <f t="shared" ref="BY1698" si="18034">(BL1698*BT1695+BM1698*BS1695+BN1698*BT1698+BO1698*BS1698)</f>
        <v>0</v>
      </c>
      <c r="BZ1698" s="20"/>
      <c r="CA1698" s="16">
        <v>0</v>
      </c>
      <c r="CB1698" s="17">
        <v>0</v>
      </c>
      <c r="CC1698" s="18">
        <v>1</v>
      </c>
      <c r="CD1698" s="19">
        <v>0</v>
      </c>
      <c r="CE1698" s="20"/>
      <c r="CF1698" s="1">
        <f t="shared" ref="CF1698" si="18035">BV1698*CA1695+BX1698*CA1698-BW1698*CB1695-BY1698*CB1698</f>
        <v>0</v>
      </c>
      <c r="CG1698" s="4">
        <f t="shared" ref="CG1698" si="18036">(BV1698*CB1695+BW1698*CA1695+BX1698*CB1698+BY1698*CA1698)</f>
        <v>-0.21700931561000991</v>
      </c>
      <c r="CH1698" s="2">
        <f t="shared" ref="CH1698" si="18037">BV1698*CC1695+BX1698*CC1698-BW1698*CD1695-BY1698*CD1698</f>
        <v>-0.99011876232111518</v>
      </c>
      <c r="CI1698" s="3">
        <f t="shared" ref="CI1698" si="18038">(BV1698*CD1695+BW1698*CC1695+BX1698*CD1698+BY1698*CC1698)</f>
        <v>0</v>
      </c>
      <c r="CK1698" s="16">
        <f t="shared" ref="CK1698" si="18039">1/$CL$4</f>
        <v>1</v>
      </c>
      <c r="CL1698" s="17">
        <v>0</v>
      </c>
      <c r="CM1698" s="18">
        <v>1</v>
      </c>
      <c r="CN1698" s="19">
        <v>0</v>
      </c>
      <c r="CP1698" s="1">
        <f t="shared" ref="CP1698" si="18040">CF1698*CK1695+CH1698*CK1698-CG1698*CL1695-CI1698*CL1698</f>
        <v>-0.99011876232111518</v>
      </c>
      <c r="CQ1698" s="4">
        <f t="shared" ref="CQ1698" si="18041">(CF1698*CL1695+CG1698*CK1695+CH1698*CL1698+CI1698*CK1698)</f>
        <v>-0.21700931561000991</v>
      </c>
      <c r="CR1698" s="2">
        <f t="shared" ref="CR1698" si="18042">CF1698*CM1695+CH1698*CM1698-CG1698*CN1695-CI1698*CN1698</f>
        <v>-0.99011876232111518</v>
      </c>
      <c r="CS1698" s="3">
        <f t="shared" ref="CS1698" si="18043">(CF1698*CN1695+CG1698*CM1695+CH1698*CN1698+CI1698*CM1698)</f>
        <v>0</v>
      </c>
      <c r="CU1698" s="39">
        <f t="shared" ref="CU1698" si="18044">(180/PI())*ATAN(-1*(CQ1695/CP1695))</f>
        <v>-5.2292463023280797</v>
      </c>
      <c r="CW1698" s="54">
        <f t="shared" ref="CW1698" si="18045">20*LOG(((1-(10^(CU1695/20)^2)*(1-((1-CW1695)/(1+CW1695))^2))^0.5))</f>
        <v>-23.903544330382701</v>
      </c>
    </row>
    <row r="1699" spans="1:101" ht="18" customHeight="1">
      <c r="E1699" s="20"/>
      <c r="F1699" s="20"/>
      <c r="G1699" s="20"/>
      <c r="H1699" s="20"/>
      <c r="I1699" s="20"/>
      <c r="J1699" s="20"/>
      <c r="K1699" s="20"/>
      <c r="L1699" s="20"/>
      <c r="M1699" s="20"/>
      <c r="N1699" s="20"/>
      <c r="O1699" s="20"/>
      <c r="P1699" s="20"/>
      <c r="Q1699" s="20"/>
      <c r="R1699" s="20"/>
      <c r="S1699" s="20"/>
      <c r="T1699" s="20"/>
      <c r="U1699" s="20"/>
      <c r="V1699" s="20"/>
      <c r="W1699" s="20"/>
      <c r="X1699" s="20"/>
      <c r="Y1699" s="20"/>
      <c r="Z1699" s="20"/>
      <c r="AA1699" s="20"/>
      <c r="AB1699" s="30"/>
      <c r="AC1699" s="20"/>
      <c r="AD1699" s="20"/>
      <c r="AE1699" s="20"/>
      <c r="AF1699" s="20"/>
      <c r="AG1699" s="20"/>
      <c r="AH1699" s="20"/>
      <c r="AI1699" s="20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  <c r="BA1699" s="20"/>
      <c r="BB1699" s="20"/>
      <c r="BC1699" s="20"/>
      <c r="BD1699" s="20"/>
      <c r="BE1699" s="20"/>
      <c r="BF1699" s="20"/>
      <c r="BG1699" s="20"/>
      <c r="BH1699" s="20"/>
      <c r="BI1699" s="20"/>
      <c r="BJ1699" s="20"/>
      <c r="BK1699" s="20"/>
      <c r="BL1699" s="20"/>
      <c r="BM1699" s="20"/>
      <c r="BN1699" s="20"/>
      <c r="BO1699" s="20"/>
      <c r="BP1699" s="20"/>
      <c r="BQ1699" s="20"/>
      <c r="BR1699" s="20"/>
      <c r="BS1699" s="20"/>
      <c r="BT1699" s="20"/>
      <c r="BU1699" s="20"/>
      <c r="BV1699" s="20"/>
      <c r="BW1699" s="20"/>
      <c r="BX1699" s="20"/>
      <c r="BY1699" s="20"/>
      <c r="BZ1699" s="20"/>
      <c r="CA1699" s="20"/>
      <c r="CB1699" s="20"/>
      <c r="CC1699" s="20"/>
      <c r="CD1699" s="20"/>
      <c r="CE1699" s="20"/>
      <c r="CF1699" s="20"/>
      <c r="CG1699" s="20"/>
      <c r="CH1699" s="20"/>
      <c r="CI1699" s="20"/>
      <c r="CJ1699" s="20"/>
      <c r="CK1699" s="20"/>
      <c r="CL1699" s="20"/>
    </row>
    <row r="1700" spans="1:101" ht="18" customHeight="1"/>
    <row r="1701" spans="1:101" ht="18" customHeight="1" thickBot="1">
      <c r="A1701" s="23"/>
      <c r="B1701" s="23"/>
      <c r="C1701" s="23"/>
      <c r="D1701" s="20" t="s">
        <v>15</v>
      </c>
      <c r="E1701" s="20"/>
      <c r="F1701" s="20"/>
      <c r="G1701" s="20"/>
      <c r="H1701" s="20"/>
      <c r="I1701" s="20" t="s">
        <v>16</v>
      </c>
      <c r="J1701" s="20"/>
      <c r="K1701" s="20"/>
      <c r="L1701" s="20"/>
      <c r="M1701" s="23"/>
      <c r="N1701" s="23"/>
      <c r="O1701" s="24" t="s">
        <v>17</v>
      </c>
      <c r="P1701" s="23"/>
      <c r="Q1701" s="23"/>
      <c r="R1701" s="23"/>
      <c r="S1701" s="20"/>
      <c r="T1701" s="20" t="s">
        <v>18</v>
      </c>
      <c r="U1701" s="23"/>
      <c r="V1701" s="23"/>
      <c r="W1701" s="23"/>
      <c r="X1701" s="23"/>
      <c r="Y1701" s="24" t="s">
        <v>19</v>
      </c>
      <c r="Z1701" s="23"/>
      <c r="AA1701" s="23"/>
      <c r="AB1701" s="23"/>
      <c r="AC1701" s="24" t="s">
        <v>20</v>
      </c>
      <c r="AD1701" s="20"/>
      <c r="AE1701" s="20"/>
      <c r="AF1701" s="20"/>
      <c r="AG1701" s="20"/>
      <c r="AH1701" s="23"/>
      <c r="AI1701" s="24" t="s">
        <v>21</v>
      </c>
      <c r="AJ1701" s="23"/>
      <c r="AK1701" s="23"/>
      <c r="AL1701" s="20"/>
      <c r="AM1701" s="24" t="s">
        <v>31</v>
      </c>
      <c r="AN1701" s="20"/>
      <c r="AO1701" s="23"/>
      <c r="AP1701" s="23"/>
      <c r="AQ1701" s="23"/>
      <c r="AR1701" s="23"/>
      <c r="AS1701" s="24" t="s">
        <v>91</v>
      </c>
      <c r="AT1701" s="23"/>
      <c r="AU1701" s="23"/>
      <c r="AV1701" s="23"/>
      <c r="AW1701" s="24" t="s">
        <v>32</v>
      </c>
      <c r="AX1701" s="20"/>
      <c r="AY1701" s="20"/>
      <c r="AZ1701" s="20"/>
      <c r="BA1701" s="20"/>
      <c r="BB1701" s="23"/>
      <c r="BC1701" s="24" t="s">
        <v>22</v>
      </c>
      <c r="BD1701" s="23"/>
      <c r="BE1701" s="23"/>
      <c r="BF1701" s="23"/>
      <c r="BG1701" s="24" t="s">
        <v>33</v>
      </c>
      <c r="BH1701" s="20"/>
      <c r="BI1701" s="23"/>
      <c r="BJ1701" s="23"/>
      <c r="BK1701" s="23"/>
      <c r="BL1701" s="23"/>
      <c r="BM1701" s="24" t="s">
        <v>34</v>
      </c>
      <c r="BN1701" s="23"/>
      <c r="BO1701" s="23"/>
      <c r="BP1701" s="23"/>
      <c r="BQ1701" s="24" t="s">
        <v>89</v>
      </c>
      <c r="BR1701" s="20"/>
      <c r="BS1701" s="20"/>
      <c r="BT1701" s="20"/>
      <c r="BU1701" s="20"/>
      <c r="BV1701" s="23"/>
      <c r="BW1701" s="24" t="s">
        <v>35</v>
      </c>
      <c r="BX1701" s="23"/>
      <c r="BY1701" s="23"/>
      <c r="BZ1701" s="23"/>
      <c r="CA1701" s="24" t="s">
        <v>90</v>
      </c>
      <c r="CB1701" s="20"/>
      <c r="CC1701" s="23"/>
      <c r="CD1701" s="23"/>
      <c r="CE1701" s="23"/>
      <c r="CF1701" s="23"/>
      <c r="CG1701" s="24" t="s">
        <v>92</v>
      </c>
      <c r="CH1701" s="23"/>
      <c r="CI1701" s="23"/>
      <c r="CJ1701" s="23"/>
      <c r="CK1701" s="24" t="s">
        <v>36</v>
      </c>
      <c r="CL1701" s="24"/>
      <c r="CM1701" s="23"/>
      <c r="CN1701" s="23"/>
      <c r="CO1701" s="23"/>
      <c r="CP1701" s="23"/>
      <c r="CQ1701" s="24" t="s">
        <v>93</v>
      </c>
      <c r="CR1701" s="23"/>
      <c r="CS1701" s="23"/>
    </row>
    <row r="1702" spans="1:101" ht="18" customHeight="1" thickBot="1">
      <c r="A1702" s="23"/>
      <c r="B1702" s="33"/>
      <c r="C1702" s="23"/>
      <c r="D1702" s="7" t="s">
        <v>2</v>
      </c>
      <c r="E1702" s="8"/>
      <c r="F1702" s="8" t="s">
        <v>3</v>
      </c>
      <c r="G1702" s="9"/>
      <c r="H1702" s="10"/>
      <c r="I1702" s="7" t="s">
        <v>4</v>
      </c>
      <c r="J1702" s="8"/>
      <c r="K1702" s="8" t="s">
        <v>5</v>
      </c>
      <c r="L1702" s="9"/>
      <c r="M1702" s="23"/>
      <c r="N1702" s="251" t="s">
        <v>79</v>
      </c>
      <c r="O1702" s="252"/>
      <c r="P1702" s="253" t="s">
        <v>80</v>
      </c>
      <c r="Q1702" s="254"/>
      <c r="R1702" s="23"/>
      <c r="S1702" s="7" t="s">
        <v>11</v>
      </c>
      <c r="T1702" s="8"/>
      <c r="U1702" s="8" t="s">
        <v>12</v>
      </c>
      <c r="V1702" s="9"/>
      <c r="W1702" s="20"/>
      <c r="X1702" s="251" t="s">
        <v>79</v>
      </c>
      <c r="Y1702" s="252"/>
      <c r="Z1702" s="253" t="s">
        <v>80</v>
      </c>
      <c r="AA1702" s="254"/>
      <c r="AB1702" s="20"/>
      <c r="AC1702" s="7" t="s">
        <v>4</v>
      </c>
      <c r="AD1702" s="8"/>
      <c r="AE1702" s="8" t="s">
        <v>5</v>
      </c>
      <c r="AF1702" s="9"/>
      <c r="AG1702" s="20"/>
      <c r="AH1702" s="251" t="s">
        <v>0</v>
      </c>
      <c r="AI1702" s="252"/>
      <c r="AJ1702" s="253" t="s">
        <v>1</v>
      </c>
      <c r="AK1702" s="254"/>
      <c r="AL1702" s="20"/>
      <c r="AM1702" s="7" t="s">
        <v>11</v>
      </c>
      <c r="AN1702" s="8"/>
      <c r="AO1702" s="8" t="s">
        <v>12</v>
      </c>
      <c r="AP1702" s="9"/>
      <c r="AQ1702" s="23"/>
      <c r="AR1702" s="251" t="s">
        <v>0</v>
      </c>
      <c r="AS1702" s="252"/>
      <c r="AT1702" s="253" t="s">
        <v>1</v>
      </c>
      <c r="AU1702" s="254"/>
      <c r="AV1702" s="36"/>
      <c r="AW1702" s="7" t="s">
        <v>4</v>
      </c>
      <c r="AX1702" s="8"/>
      <c r="AY1702" s="8" t="s">
        <v>5</v>
      </c>
      <c r="AZ1702" s="9"/>
      <c r="BA1702" s="20"/>
      <c r="BB1702" s="251" t="s">
        <v>0</v>
      </c>
      <c r="BC1702" s="252"/>
      <c r="BD1702" s="253" t="s">
        <v>1</v>
      </c>
      <c r="BE1702" s="254"/>
      <c r="BF1702" s="36"/>
      <c r="BG1702" s="7" t="s">
        <v>11</v>
      </c>
      <c r="BH1702" s="8"/>
      <c r="BI1702" s="8" t="s">
        <v>12</v>
      </c>
      <c r="BJ1702" s="9"/>
      <c r="BK1702" s="36"/>
      <c r="BL1702" s="251" t="s">
        <v>0</v>
      </c>
      <c r="BM1702" s="252"/>
      <c r="BN1702" s="253" t="s">
        <v>1</v>
      </c>
      <c r="BO1702" s="254"/>
      <c r="BP1702" s="36"/>
      <c r="BQ1702" s="7" t="s">
        <v>4</v>
      </c>
      <c r="BR1702" s="8"/>
      <c r="BS1702" s="8" t="s">
        <v>5</v>
      </c>
      <c r="BT1702" s="9"/>
      <c r="BU1702" s="20"/>
      <c r="BV1702" s="251" t="s">
        <v>0</v>
      </c>
      <c r="BW1702" s="252"/>
      <c r="BX1702" s="253" t="s">
        <v>1</v>
      </c>
      <c r="BY1702" s="254"/>
      <c r="BZ1702" s="36"/>
      <c r="CA1702" s="7" t="s">
        <v>11</v>
      </c>
      <c r="CB1702" s="8"/>
      <c r="CC1702" s="8" t="s">
        <v>12</v>
      </c>
      <c r="CD1702" s="9"/>
      <c r="CE1702" s="36"/>
      <c r="CF1702" s="251" t="s">
        <v>0</v>
      </c>
      <c r="CG1702" s="252"/>
      <c r="CH1702" s="253" t="s">
        <v>1</v>
      </c>
      <c r="CI1702" s="254"/>
      <c r="CJ1702" s="23"/>
      <c r="CK1702" s="7" t="s">
        <v>23</v>
      </c>
      <c r="CL1702" s="8"/>
      <c r="CM1702" s="8" t="s">
        <v>24</v>
      </c>
      <c r="CN1702" s="9"/>
      <c r="CO1702" s="23"/>
      <c r="CP1702" s="251" t="s">
        <v>0</v>
      </c>
      <c r="CQ1702" s="252"/>
      <c r="CR1702" s="253" t="s">
        <v>1</v>
      </c>
      <c r="CS1702" s="254"/>
      <c r="CU1702" s="26" t="s">
        <v>25</v>
      </c>
      <c r="CW1702" s="50" t="s">
        <v>44</v>
      </c>
    </row>
    <row r="1703" spans="1:101" ht="18" customHeight="1" thickTop="1" thickBot="1">
      <c r="B1703" s="34">
        <v>2.48</v>
      </c>
      <c r="D1703" s="11">
        <v>1</v>
      </c>
      <c r="E1703" s="12">
        <v>0</v>
      </c>
      <c r="F1703" s="13">
        <v>0</v>
      </c>
      <c r="G1703" s="40">
        <f t="shared" ref="G1703" si="18046">-1/($E$4*$B1703)</f>
        <v>-0.42360101528691346</v>
      </c>
      <c r="H1703" s="10"/>
      <c r="I1703" s="11">
        <v>1</v>
      </c>
      <c r="J1703" s="12">
        <v>0</v>
      </c>
      <c r="K1703" s="13">
        <v>0</v>
      </c>
      <c r="L1703" s="14">
        <v>0</v>
      </c>
      <c r="N1703" s="1">
        <f t="shared" ref="N1703" si="18047">D1703*I1703+F1703*I1706-E1703*J1703-G1703*J1706</f>
        <v>0.75031887004416364</v>
      </c>
      <c r="O1703" s="4">
        <f t="shared" ref="O1703" si="18048">(D1703*J1703+E1703*I1703+F1703*J1706+G1703*I1706)</f>
        <v>0</v>
      </c>
      <c r="P1703" s="2">
        <f t="shared" ref="P1703" si="18049">D1703*K1703+F1703*K1706-E1703*L1703-G1703*L1706</f>
        <v>0</v>
      </c>
      <c r="Q1703" s="3">
        <f t="shared" ref="Q1703" si="18050">(D1703*L1703+E1703*K1703+F1703*L1706+G1703*K1706)</f>
        <v>-0.42360101528691346</v>
      </c>
      <c r="S1703" s="11">
        <v>1</v>
      </c>
      <c r="T1703" s="12">
        <v>0</v>
      </c>
      <c r="U1703" s="13">
        <v>0</v>
      </c>
      <c r="V1703" s="40">
        <f t="shared" ref="V1703" si="18051">-1/($T$4*$B1703)</f>
        <v>-0.80936532808432937</v>
      </c>
      <c r="W1703" s="20"/>
      <c r="X1703" s="1">
        <f t="shared" ref="X1703" si="18052">N1703*S1703+P1703*S1706-O1703*T1703-Q1703*T1706</f>
        <v>0.75031887004416364</v>
      </c>
      <c r="Y1703" s="4">
        <f t="shared" ref="Y1703" si="18053">(N1703*T1703+O1703*S1703+P1703*T1706+Q1703*S1706)</f>
        <v>0</v>
      </c>
      <c r="Z1703" s="2">
        <f t="shared" ref="Z1703" si="18054">N1703*U1703+P1703*U1706-O1703*V1703-Q1703*V1706</f>
        <v>0</v>
      </c>
      <c r="AA1703" s="3">
        <f t="shared" ref="AA1703" si="18055">(N1703*V1703+O1703*U1703+P1703*V1706+Q1703*U1706)</f>
        <v>-1.0308830937080713</v>
      </c>
      <c r="AB1703" s="20"/>
      <c r="AC1703" s="11">
        <v>1</v>
      </c>
      <c r="AD1703" s="12">
        <v>0</v>
      </c>
      <c r="AE1703" s="13">
        <v>0</v>
      </c>
      <c r="AF1703" s="14">
        <v>0</v>
      </c>
      <c r="AG1703" s="20"/>
      <c r="AH1703" s="1">
        <f t="shared" ref="AH1703" si="18056">X1703*AC1703+Z1703*AC1706-Y1703*AD1703-AA1703*AD1706</f>
        <v>5.6132719713885226E-2</v>
      </c>
      <c r="AI1703" s="4">
        <f t="shared" ref="AI1703" si="18057">(X1703*AD1703+Y1703*AC1703+Z1703*AD1706+AA1703*AC1706)</f>
        <v>0</v>
      </c>
      <c r="AJ1703" s="2">
        <f t="shared" ref="AJ1703" si="18058">X1703*AE1703+Z1703*AE1706-Y1703*AF1703-AA1703*AF1706</f>
        <v>0</v>
      </c>
      <c r="AK1703" s="3">
        <f t="shared" ref="AK1703" si="18059">(X1703*AF1703+Y1703*AE1703+Z1703*AF1706+AA1703*AE1706)</f>
        <v>-1.0308830937080713</v>
      </c>
      <c r="AL1703" s="20"/>
      <c r="AM1703" s="11">
        <v>1</v>
      </c>
      <c r="AN1703" s="12">
        <v>0</v>
      </c>
      <c r="AO1703" s="13">
        <v>0</v>
      </c>
      <c r="AP1703" s="40">
        <f t="shared" ref="AP1703" si="18060">-1/($AN$4*$B1703)</f>
        <v>-0.84110514487195021</v>
      </c>
      <c r="AR1703" s="1">
        <f t="shared" ref="AR1703" si="18061">AH1703*AM1703+AJ1703*AM1706-AI1703*AN1703-AK1703*AN1706</f>
        <v>5.6132719713885226E-2</v>
      </c>
      <c r="AS1703" s="4">
        <f t="shared" ref="AS1703" si="18062">(AH1703*AN1703+AI1703*AM1703+AJ1703*AN1706+AK1703*AM1706)</f>
        <v>0</v>
      </c>
      <c r="AT1703" s="2">
        <f t="shared" ref="AT1703" si="18063">AH1703*AO1703+AJ1703*AO1706-AI1703*AP1703-AK1703*AP1706</f>
        <v>0</v>
      </c>
      <c r="AU1703" s="3">
        <f t="shared" ref="AU1703" si="18064">(AH1703*AP1703+AI1703*AO1703+AJ1703*AP1706+AK1703*AO1706)</f>
        <v>-1.0780966130550753</v>
      </c>
      <c r="AV1703" s="20"/>
      <c r="AW1703" s="11">
        <v>1</v>
      </c>
      <c r="AX1703" s="12">
        <v>0</v>
      </c>
      <c r="AY1703" s="13">
        <v>0</v>
      </c>
      <c r="AZ1703" s="14">
        <v>0</v>
      </c>
      <c r="BA1703" s="20"/>
      <c r="BB1703" s="1">
        <f t="shared" ref="BB1703" si="18065">AR1703*AW1703+AT1703*AW1706-AS1703*AX1703-AU1703*AX1706</f>
        <v>-0.66984653251037196</v>
      </c>
      <c r="BC1703" s="4">
        <f t="shared" ref="BC1703" si="18066">(AR1703*AX1703+AS1703*AW1703+AT1703*AX1706+AU1703*AW1706)</f>
        <v>0</v>
      </c>
      <c r="BD1703" s="2">
        <f t="shared" ref="BD1703" si="18067">AR1703*AY1703+AT1703*AY1706-AS1703*AZ1703-AU1703*AZ1706</f>
        <v>0</v>
      </c>
      <c r="BE1703" s="3">
        <f t="shared" ref="BE1703" si="18068">(AR1703*AZ1703+AS1703*AY1703+AT1703*AZ1706+AU1703*AY1706)</f>
        <v>-1.0780966130550753</v>
      </c>
      <c r="BF1703" s="20"/>
      <c r="BG1703" s="11">
        <v>1</v>
      </c>
      <c r="BH1703" s="12">
        <v>0</v>
      </c>
      <c r="BI1703" s="13">
        <v>0</v>
      </c>
      <c r="BJ1703" s="40">
        <f t="shared" ref="BJ1703" si="18069">-1/($BH$4*$B1703)</f>
        <v>-0.80936532808432937</v>
      </c>
      <c r="BK1703" s="20"/>
      <c r="BL1703" s="1">
        <f t="shared" ref="BL1703" si="18070">BB1703*BG1703+BD1703*BG1706-BC1703*BH1703-BE1703*BH1706</f>
        <v>-0.66984653251037196</v>
      </c>
      <c r="BM1703" s="4">
        <f t="shared" ref="BM1703" si="18071">(BB1703*BH1703+BC1703*BG1703+BD1703*BH1706+BE1703*BG1706)</f>
        <v>0</v>
      </c>
      <c r="BN1703" s="2">
        <f t="shared" ref="BN1703" si="18072">BB1703*BI1703+BD1703*BI1706-BC1703*BJ1703-BE1703*BJ1706</f>
        <v>0</v>
      </c>
      <c r="BO1703" s="3">
        <f t="shared" ref="BO1703" si="18073">(BB1703*BJ1703+BC1703*BI1703+BD1703*BJ1706+BE1703*BI1706)</f>
        <v>-0.53594605450366772</v>
      </c>
      <c r="BP1703" s="20"/>
      <c r="BQ1703" s="11">
        <v>1</v>
      </c>
      <c r="BR1703" s="12">
        <v>0</v>
      </c>
      <c r="BS1703" s="13">
        <v>0</v>
      </c>
      <c r="BT1703" s="14">
        <v>0</v>
      </c>
      <c r="BU1703" s="20"/>
      <c r="BV1703" s="1">
        <f t="shared" ref="BV1703" si="18074">BL1703*BQ1703+BN1703*BQ1706-BM1703*BR1703-BO1703*BR1706</f>
        <v>-0.98574666413118983</v>
      </c>
      <c r="BW1703" s="4">
        <f t="shared" ref="BW1703" si="18075">(BL1703*BR1703+BM1703*BQ1703+BN1703*BR1706+BO1703*BQ1706)</f>
        <v>0</v>
      </c>
      <c r="BX1703" s="2">
        <f t="shared" ref="BX1703" si="18076">BL1703*BS1703+BN1703*BS1706-BM1703*BT1703-BO1703*BT1706</f>
        <v>0</v>
      </c>
      <c r="BY1703" s="3">
        <f t="shared" ref="BY1703" si="18077">(BL1703*BT1703+BM1703*BS1703+BN1703*BT1706+BO1703*BS1706)</f>
        <v>-0.53594605450366772</v>
      </c>
      <c r="BZ1703" s="20"/>
      <c r="CA1703" s="11">
        <v>1</v>
      </c>
      <c r="CB1703" s="12">
        <v>0</v>
      </c>
      <c r="CC1703" s="13">
        <v>0</v>
      </c>
      <c r="CD1703" s="40">
        <f t="shared" ref="CD1703" si="18078">-1/($CB$4*$B1703)</f>
        <v>-0.42360101528691346</v>
      </c>
      <c r="CE1703" s="20"/>
      <c r="CF1703" s="1">
        <f t="shared" ref="CF1703" si="18079">BV1703*CA1703+BX1703*CA1706-BW1703*CB1703-BY1703*CB1706</f>
        <v>-0.98574666413118983</v>
      </c>
      <c r="CG1703" s="4">
        <f t="shared" ref="CG1703" si="18080">(BV1703*CB1703+BW1703*CA1703+BX1703*CB1706+BY1703*CA1706)</f>
        <v>0</v>
      </c>
      <c r="CH1703" s="2">
        <f t="shared" ref="CH1703" si="18081">BV1703*CC1703+BX1703*CC1706-BW1703*CD1703-BY1703*CD1706</f>
        <v>0</v>
      </c>
      <c r="CI1703" s="3">
        <f t="shared" ref="CI1703" si="18082">(BV1703*CD1703+BW1703*CC1703+BX1703*CD1706+BY1703*CC1706)</f>
        <v>-0.11838276676200765</v>
      </c>
      <c r="CJ1703" s="28"/>
      <c r="CK1703" s="11">
        <v>1</v>
      </c>
      <c r="CL1703" s="12">
        <v>0</v>
      </c>
      <c r="CM1703" s="13">
        <v>0</v>
      </c>
      <c r="CN1703" s="14">
        <v>0</v>
      </c>
      <c r="CP1703" s="1">
        <f t="shared" ref="CP1703" si="18083">CF1703*CK1703+CH1703*CK1706-CG1703*CL1703-CI1703*CL1706</f>
        <v>-0.98574666413118983</v>
      </c>
      <c r="CQ1703" s="4">
        <f t="shared" ref="CQ1703" si="18084">(CF1703*CL1703+CG1703*CK1703+CH1703*CL1706+CI1703*CK1706)</f>
        <v>-0.11838276676200765</v>
      </c>
      <c r="CR1703" s="2">
        <f t="shared" ref="CR1703" si="18085">CF1703*CM1703+CH1703*CM1706-CG1703*CN1703-CI1703*CN1706</f>
        <v>0</v>
      </c>
      <c r="CS1703" s="3">
        <f t="shared" ref="CS1703" si="18086">(CF1703*CN1703+CG1703*CM1703+CH1703*CN1706+CI1703*CM1706)</f>
        <v>-0.11838276676200765</v>
      </c>
      <c r="CU1703" s="29">
        <f t="shared" ref="CU1703" si="18087">20*LOG(((1+$CL$4)/$CL$4)/((CP1703+CP1706)^2+(CQ1703+CQ1706)^2)^0.5)</f>
        <v>-1.578931991438565E-2</v>
      </c>
      <c r="CW1703" s="51">
        <f t="shared" ref="CW1703" si="18088">((CP1703^2+CQ1703^2)^0.5)/((CP1706^2+CQ1706^2)^0.5)</f>
        <v>0.9788070162130682</v>
      </c>
    </row>
    <row r="1704" spans="1:101" ht="18" customHeight="1" thickBot="1">
      <c r="D1704" s="11"/>
      <c r="E1704" s="13"/>
      <c r="F1704" s="13"/>
      <c r="G1704" s="15"/>
      <c r="H1704" s="10"/>
      <c r="I1704" s="11"/>
      <c r="J1704" s="13"/>
      <c r="K1704" s="13"/>
      <c r="L1704" s="15"/>
      <c r="N1704" s="5"/>
      <c r="Q1704" s="6"/>
      <c r="S1704" s="11"/>
      <c r="T1704" s="13"/>
      <c r="U1704" s="13"/>
      <c r="V1704" s="15"/>
      <c r="W1704" s="20"/>
      <c r="X1704" s="5"/>
      <c r="AA1704" s="6"/>
      <c r="AB1704" s="20"/>
      <c r="AC1704" s="11"/>
      <c r="AD1704" s="13"/>
      <c r="AE1704" s="13"/>
      <c r="AF1704" s="15"/>
      <c r="AG1704" s="20"/>
      <c r="AH1704" s="5"/>
      <c r="AK1704" s="6"/>
      <c r="AL1704" s="20"/>
      <c r="AM1704" s="11"/>
      <c r="AN1704" s="13"/>
      <c r="AO1704" s="13"/>
      <c r="AP1704" s="15"/>
      <c r="AR1704" s="5"/>
      <c r="AU1704" s="6"/>
      <c r="AW1704" s="11"/>
      <c r="AX1704" s="13"/>
      <c r="AY1704" s="13"/>
      <c r="AZ1704" s="15"/>
      <c r="BA1704" s="20"/>
      <c r="BB1704" s="5"/>
      <c r="BE1704" s="6"/>
      <c r="BG1704" s="11"/>
      <c r="BH1704" s="13"/>
      <c r="BI1704" s="13"/>
      <c r="BJ1704" s="15"/>
      <c r="BL1704" s="5"/>
      <c r="BO1704" s="6"/>
      <c r="BQ1704" s="11"/>
      <c r="BR1704" s="13"/>
      <c r="BS1704" s="13"/>
      <c r="BT1704" s="15"/>
      <c r="BU1704" s="20"/>
      <c r="BV1704" s="5"/>
      <c r="BY1704" s="6"/>
      <c r="CA1704" s="11"/>
      <c r="CB1704" s="13"/>
      <c r="CC1704" s="13"/>
      <c r="CD1704" s="15"/>
      <c r="CF1704" s="5"/>
      <c r="CI1704" s="6"/>
      <c r="CK1704" s="11"/>
      <c r="CL1704" s="13"/>
      <c r="CM1704" s="13"/>
      <c r="CN1704" s="15"/>
      <c r="CP1704" s="5"/>
      <c r="CS1704" s="6"/>
      <c r="CW1704" s="52"/>
    </row>
    <row r="1705" spans="1:101" ht="18" customHeight="1" thickBot="1">
      <c r="D1705" s="11" t="s">
        <v>6</v>
      </c>
      <c r="E1705" s="13"/>
      <c r="F1705" s="13" t="s">
        <v>7</v>
      </c>
      <c r="G1705" s="15"/>
      <c r="H1705" s="10"/>
      <c r="I1705" s="11" t="s">
        <v>8</v>
      </c>
      <c r="J1705" s="13"/>
      <c r="K1705" s="13" t="s">
        <v>9</v>
      </c>
      <c r="L1705" s="15"/>
      <c r="N1705" s="251" t="s">
        <v>26</v>
      </c>
      <c r="O1705" s="252"/>
      <c r="P1705" s="253" t="s">
        <v>27</v>
      </c>
      <c r="Q1705" s="254"/>
      <c r="S1705" s="11" t="s">
        <v>13</v>
      </c>
      <c r="T1705" s="13"/>
      <c r="U1705" s="13" t="s">
        <v>14</v>
      </c>
      <c r="V1705" s="15"/>
      <c r="W1705" s="20"/>
      <c r="X1705" s="251" t="s">
        <v>26</v>
      </c>
      <c r="Y1705" s="252"/>
      <c r="Z1705" s="253" t="s">
        <v>27</v>
      </c>
      <c r="AA1705" s="254"/>
      <c r="AB1705" s="20"/>
      <c r="AC1705" s="11" t="s">
        <v>8</v>
      </c>
      <c r="AD1705" s="13"/>
      <c r="AE1705" s="13" t="s">
        <v>9</v>
      </c>
      <c r="AF1705" s="15"/>
      <c r="AG1705" s="20"/>
      <c r="AH1705" s="251" t="s">
        <v>26</v>
      </c>
      <c r="AI1705" s="252"/>
      <c r="AJ1705" s="253" t="s">
        <v>27</v>
      </c>
      <c r="AK1705" s="254"/>
      <c r="AL1705" s="20"/>
      <c r="AM1705" s="11" t="s">
        <v>13</v>
      </c>
      <c r="AN1705" s="13"/>
      <c r="AO1705" s="13" t="s">
        <v>14</v>
      </c>
      <c r="AP1705" s="15"/>
      <c r="AR1705" s="251" t="s">
        <v>26</v>
      </c>
      <c r="AS1705" s="252"/>
      <c r="AT1705" s="253" t="s">
        <v>27</v>
      </c>
      <c r="AU1705" s="254"/>
      <c r="AV1705" s="36"/>
      <c r="AW1705" s="11" t="s">
        <v>8</v>
      </c>
      <c r="AX1705" s="13"/>
      <c r="AY1705" s="13" t="s">
        <v>9</v>
      </c>
      <c r="AZ1705" s="15"/>
      <c r="BA1705" s="20"/>
      <c r="BB1705" s="251" t="s">
        <v>26</v>
      </c>
      <c r="BC1705" s="252"/>
      <c r="BD1705" s="253" t="s">
        <v>27</v>
      </c>
      <c r="BE1705" s="254"/>
      <c r="BF1705" s="36"/>
      <c r="BG1705" s="11" t="s">
        <v>13</v>
      </c>
      <c r="BH1705" s="13"/>
      <c r="BI1705" s="13" t="s">
        <v>14</v>
      </c>
      <c r="BJ1705" s="15"/>
      <c r="BK1705" s="36"/>
      <c r="BL1705" s="251" t="s">
        <v>26</v>
      </c>
      <c r="BM1705" s="252"/>
      <c r="BN1705" s="253" t="s">
        <v>27</v>
      </c>
      <c r="BO1705" s="254"/>
      <c r="BP1705" s="36"/>
      <c r="BQ1705" s="11" t="s">
        <v>8</v>
      </c>
      <c r="BR1705" s="13"/>
      <c r="BS1705" s="13" t="s">
        <v>9</v>
      </c>
      <c r="BT1705" s="15"/>
      <c r="BU1705" s="20"/>
      <c r="BV1705" s="251" t="s">
        <v>26</v>
      </c>
      <c r="BW1705" s="252"/>
      <c r="BX1705" s="253" t="s">
        <v>27</v>
      </c>
      <c r="BY1705" s="254"/>
      <c r="BZ1705" s="36"/>
      <c r="CA1705" s="11" t="s">
        <v>13</v>
      </c>
      <c r="CB1705" s="13"/>
      <c r="CC1705" s="13" t="s">
        <v>14</v>
      </c>
      <c r="CD1705" s="15"/>
      <c r="CE1705" s="36"/>
      <c r="CF1705" s="251" t="s">
        <v>26</v>
      </c>
      <c r="CG1705" s="252"/>
      <c r="CH1705" s="253" t="s">
        <v>27</v>
      </c>
      <c r="CI1705" s="254"/>
      <c r="CK1705" s="11" t="s">
        <v>28</v>
      </c>
      <c r="CL1705" s="13"/>
      <c r="CM1705" s="13" t="s">
        <v>29</v>
      </c>
      <c r="CN1705" s="15"/>
      <c r="CP1705" s="251" t="s">
        <v>26</v>
      </c>
      <c r="CQ1705" s="252"/>
      <c r="CR1705" s="253" t="s">
        <v>27</v>
      </c>
      <c r="CS1705" s="254"/>
      <c r="CU1705" s="38" t="s">
        <v>37</v>
      </c>
      <c r="CW1705" s="53" t="s">
        <v>45</v>
      </c>
    </row>
    <row r="1706" spans="1:101" ht="18" customHeight="1" thickTop="1" thickBot="1">
      <c r="D1706" s="16">
        <v>0</v>
      </c>
      <c r="E1706" s="17">
        <v>0</v>
      </c>
      <c r="F1706" s="18">
        <v>1</v>
      </c>
      <c r="G1706" s="19">
        <v>0</v>
      </c>
      <c r="H1706" s="10"/>
      <c r="I1706" s="16">
        <v>0</v>
      </c>
      <c r="J1706" s="17">
        <f t="shared" ref="J1706" si="18089">-1/($J$4*$B1703)</f>
        <v>-0.58942523966030247</v>
      </c>
      <c r="K1706" s="18">
        <v>1</v>
      </c>
      <c r="L1706" s="19">
        <v>0</v>
      </c>
      <c r="N1706" s="1">
        <f t="shared" ref="N1706" si="18090">D1706*I1703+F1706*I1706-E1706*J1703-G1706*J1706</f>
        <v>0</v>
      </c>
      <c r="O1706" s="4">
        <f t="shared" ref="O1706" si="18091">(D1706*J1703+E1706*I1703+F1706*J1706+G1706*I1706)</f>
        <v>-0.58942523966030247</v>
      </c>
      <c r="P1706" s="2">
        <f t="shared" ref="P1706" si="18092">D1706*K1703+F1706*K1706-E1706*L1703-G1706*L1706</f>
        <v>1</v>
      </c>
      <c r="Q1706" s="3">
        <f t="shared" ref="Q1706" si="18093">(D1706*L1703+E1706*K1703+F1706*L1706+G1706*K1706)</f>
        <v>0</v>
      </c>
      <c r="S1706" s="16">
        <v>0</v>
      </c>
      <c r="T1706" s="17">
        <v>0</v>
      </c>
      <c r="U1706" s="18">
        <v>1</v>
      </c>
      <c r="V1706" s="19">
        <v>0</v>
      </c>
      <c r="W1706" s="20"/>
      <c r="X1706" s="1">
        <f t="shared" ref="X1706" si="18094">N1706*S1703+P1706*S1706-O1706*T1703-Q1706*T1706</f>
        <v>0</v>
      </c>
      <c r="Y1706" s="4">
        <f t="shared" ref="Y1706" si="18095">(N1706*T1703+O1706*S1703+P1706*T1706+Q1706*S1706)</f>
        <v>-0.58942523966030247</v>
      </c>
      <c r="Z1706" s="2">
        <f t="shared" ref="Z1706" si="18096">N1706*U1703+P1706*U1706-O1706*V1703-Q1706*V1706</f>
        <v>0.52293964752115485</v>
      </c>
      <c r="AA1706" s="3">
        <f t="shared" ref="AA1706" si="18097">(N1706*V1703+O1706*U1703+P1706*V1706+Q1706*U1706)</f>
        <v>0</v>
      </c>
      <c r="AB1706" s="20"/>
      <c r="AC1706" s="16">
        <v>0</v>
      </c>
      <c r="AD1706" s="17">
        <f t="shared" ref="AD1706" si="18098">-1/($AD$4*$B1703)</f>
        <v>-0.67338979033335489</v>
      </c>
      <c r="AE1706" s="18">
        <v>1</v>
      </c>
      <c r="AF1706" s="19">
        <v>0</v>
      </c>
      <c r="AG1706" s="20"/>
      <c r="AH1706" s="1">
        <f t="shared" ref="AH1706" si="18099">X1706*AC1703+Z1706*AC1706-Y1706*AD1703-AA1706*AD1706</f>
        <v>0</v>
      </c>
      <c r="AI1706" s="4">
        <f t="shared" ref="AI1706" si="18100">(X1706*AD1703+Y1706*AC1703+Z1706*AD1706+AA1706*AC1706)</f>
        <v>-0.94156745926157148</v>
      </c>
      <c r="AJ1706" s="2">
        <f t="shared" ref="AJ1706" si="18101">X1706*AE1703+Z1706*AE1706-Y1706*AF1703-AA1706*AF1706</f>
        <v>0.52293964752115485</v>
      </c>
      <c r="AK1706" s="3">
        <f t="shared" ref="AK1706" si="18102">(X1706*AF1703+Y1706*AE1703+Z1706*AF1706+AA1706*AE1706)</f>
        <v>0</v>
      </c>
      <c r="AL1706" s="20"/>
      <c r="AM1706" s="16">
        <v>0</v>
      </c>
      <c r="AN1706" s="17">
        <v>0</v>
      </c>
      <c r="AO1706" s="18">
        <v>1</v>
      </c>
      <c r="AP1706" s="19">
        <v>0</v>
      </c>
      <c r="AR1706" s="1">
        <f t="shared" ref="AR1706" si="18103">AH1706*AM1703+AJ1706*AM1706-AI1706*AN1703-AK1706*AN1706</f>
        <v>0</v>
      </c>
      <c r="AS1706" s="4">
        <f t="shared" ref="AS1706" si="18104">(AH1706*AN1703+AI1706*AM1703+AJ1706*AN1706+AK1706*AM1706)</f>
        <v>-0.94156745926157148</v>
      </c>
      <c r="AT1706" s="2">
        <f t="shared" ref="AT1706" si="18105">AH1706*AO1703+AJ1706*AO1706-AI1706*AP1703-AK1706*AP1706</f>
        <v>-0.26901758670776332</v>
      </c>
      <c r="AU1706" s="3">
        <f t="shared" ref="AU1706" si="18106">(AH1706*AP1703+AI1706*AO1703+AJ1706*AP1706+AK1706*AO1706)</f>
        <v>0</v>
      </c>
      <c r="AV1706" s="20"/>
      <c r="AW1706" s="16">
        <v>0</v>
      </c>
      <c r="AX1706" s="17">
        <f t="shared" ref="AX1706" si="18107">-1/($AX$4*$B1703)</f>
        <v>-0.67338979033335489</v>
      </c>
      <c r="AY1706" s="18">
        <v>1</v>
      </c>
      <c r="AZ1706" s="19">
        <v>0</v>
      </c>
      <c r="BA1706" s="20"/>
      <c r="BB1706" s="1">
        <f t="shared" ref="BB1706" si="18108">AR1706*AW1703+AT1706*AW1706-AS1706*AX1703-AU1706*AX1706</f>
        <v>0</v>
      </c>
      <c r="BC1706" s="4">
        <f t="shared" ref="BC1706" si="18109">(AR1706*AX1703+AS1706*AW1703+AT1706*AX1706+AU1706*AW1706)</f>
        <v>-0.76041376295244567</v>
      </c>
      <c r="BD1706" s="2">
        <f t="shared" ref="BD1706" si="18110">AR1706*AY1703+AT1706*AY1706-AS1706*AZ1703-AU1706*AZ1706</f>
        <v>-0.26901758670776332</v>
      </c>
      <c r="BE1706" s="3">
        <f t="shared" ref="BE1706" si="18111">(AR1706*AZ1703+AS1706*AY1703+AT1706*AZ1706+AU1706*AY1706)</f>
        <v>0</v>
      </c>
      <c r="BF1706" s="20"/>
      <c r="BG1706" s="16">
        <v>0</v>
      </c>
      <c r="BH1706" s="17">
        <v>0</v>
      </c>
      <c r="BI1706" s="18">
        <v>1</v>
      </c>
      <c r="BJ1706" s="19">
        <v>0</v>
      </c>
      <c r="BK1706" s="20"/>
      <c r="BL1706" s="1">
        <f t="shared" ref="BL1706" si="18112">BB1706*BG1703+BD1706*BG1706-BC1706*BH1703-BE1706*BH1706</f>
        <v>0</v>
      </c>
      <c r="BM1706" s="4">
        <f t="shared" ref="BM1706" si="18113">(BB1706*BH1703+BC1706*BG1703+BD1706*BH1706+BE1706*BG1706)</f>
        <v>-0.76041376295244567</v>
      </c>
      <c r="BN1706" s="2">
        <f t="shared" ref="BN1706" si="18114">BB1706*BI1703+BD1706*BI1706-BC1706*BJ1703-BE1706*BJ1706</f>
        <v>-0.88447012143960901</v>
      </c>
      <c r="BO1706" s="3">
        <f t="shared" ref="BO1706" si="18115">(BB1706*BJ1703+BC1706*BI1703+BD1706*BJ1706+BE1706*BI1706)</f>
        <v>0</v>
      </c>
      <c r="BP1706" s="20"/>
      <c r="BQ1706" s="16">
        <v>0</v>
      </c>
      <c r="BR1706" s="17">
        <f t="shared" ref="BR1706" si="18116">-1/($BR$4*$B1703)</f>
        <v>-0.58942523966030247</v>
      </c>
      <c r="BS1706" s="18">
        <v>1</v>
      </c>
      <c r="BT1706" s="19">
        <v>0</v>
      </c>
      <c r="BU1706" s="20"/>
      <c r="BV1706" s="1">
        <f t="shared" ref="BV1706" si="18117">BL1706*BQ1703+BN1706*BQ1706-BM1706*BR1703-BO1706*BR1706</f>
        <v>0</v>
      </c>
      <c r="BW1706" s="4">
        <f t="shared" ref="BW1706" si="18118">(BL1706*BR1703+BM1706*BQ1703+BN1706*BR1706+BO1706*BQ1706)</f>
        <v>-0.23908474965052728</v>
      </c>
      <c r="BX1706" s="2">
        <f t="shared" ref="BX1706" si="18119">BL1706*BS1703+BN1706*BS1706-BM1706*BT1703-BO1706*BT1706</f>
        <v>-0.88447012143960901</v>
      </c>
      <c r="BY1706" s="3">
        <f t="shared" ref="BY1706" si="18120">(BL1706*BT1703+BM1706*BS1703+BN1706*BT1706+BO1706*BS1706)</f>
        <v>0</v>
      </c>
      <c r="BZ1706" s="20"/>
      <c r="CA1706" s="16">
        <v>0</v>
      </c>
      <c r="CB1706" s="17">
        <v>0</v>
      </c>
      <c r="CC1706" s="18">
        <v>1</v>
      </c>
      <c r="CD1706" s="19">
        <v>0</v>
      </c>
      <c r="CE1706" s="20"/>
      <c r="CF1706" s="1">
        <f t="shared" ref="CF1706" si="18121">BV1706*CA1703+BX1706*CA1706-BW1706*CB1703-BY1706*CB1706</f>
        <v>0</v>
      </c>
      <c r="CG1706" s="4">
        <f t="shared" ref="CG1706" si="18122">(BV1706*CB1703+BW1706*CA1703+BX1706*CB1706+BY1706*CA1706)</f>
        <v>-0.23908474965052728</v>
      </c>
      <c r="CH1706" s="2">
        <f t="shared" ref="CH1706" si="18123">BV1706*CC1703+BX1706*CC1706-BW1706*CD1703-BY1706*CD1706</f>
        <v>-0.98574666413118994</v>
      </c>
      <c r="CI1706" s="3">
        <f t="shared" ref="CI1706" si="18124">(BV1706*CD1703+BW1706*CC1703+BX1706*CD1706+BY1706*CC1706)</f>
        <v>0</v>
      </c>
      <c r="CK1706" s="16">
        <f t="shared" ref="CK1706" si="18125">1/$CL$4</f>
        <v>1</v>
      </c>
      <c r="CL1706" s="17">
        <v>0</v>
      </c>
      <c r="CM1706" s="18">
        <v>1</v>
      </c>
      <c r="CN1706" s="19">
        <v>0</v>
      </c>
      <c r="CP1706" s="1">
        <f t="shared" ref="CP1706" si="18126">CF1706*CK1703+CH1706*CK1706-CG1706*CL1703-CI1706*CL1706</f>
        <v>-0.98574666413118994</v>
      </c>
      <c r="CQ1706" s="4">
        <f t="shared" ref="CQ1706" si="18127">(CF1706*CL1703+CG1706*CK1703+CH1706*CL1706+CI1706*CK1706)</f>
        <v>-0.23908474965052728</v>
      </c>
      <c r="CR1706" s="2">
        <f t="shared" ref="CR1706" si="18128">CF1706*CM1703+CH1706*CM1706-CG1706*CN1703-CI1706*CN1706</f>
        <v>-0.98574666413118994</v>
      </c>
      <c r="CS1706" s="3">
        <f t="shared" ref="CS1706" si="18129">(CF1706*CN1703+CG1706*CM1703+CH1706*CN1706+CI1706*CM1706)</f>
        <v>0</v>
      </c>
      <c r="CU1706" s="39">
        <f t="shared" ref="CU1706" si="18130">(180/PI())*ATAN(-1*(CQ1703/CP1703))</f>
        <v>-6.8481117453596498</v>
      </c>
      <c r="CW1706" s="54">
        <f t="shared" ref="CW1706" si="18131">20*LOG(((1-(10^(CU1703/20)^2)*(1-((1-CW1703)/(1+CW1703))^2))^0.5))</f>
        <v>-24.26743997393362</v>
      </c>
    </row>
    <row r="1707" spans="1:101" ht="18" customHeight="1">
      <c r="E1707" s="20"/>
      <c r="F1707" s="20"/>
      <c r="G1707" s="20"/>
      <c r="H1707" s="20"/>
      <c r="I1707" s="20"/>
      <c r="J1707" s="20"/>
      <c r="K1707" s="20"/>
      <c r="L1707" s="20"/>
      <c r="M1707" s="20"/>
      <c r="N1707" s="20"/>
      <c r="O1707" s="20"/>
      <c r="P1707" s="20"/>
      <c r="Q1707" s="20"/>
      <c r="R1707" s="20"/>
      <c r="S1707" s="20"/>
      <c r="T1707" s="20"/>
      <c r="U1707" s="20"/>
      <c r="V1707" s="20"/>
      <c r="W1707" s="20"/>
      <c r="X1707" s="20"/>
      <c r="Y1707" s="20"/>
      <c r="Z1707" s="20"/>
      <c r="AA1707" s="20"/>
      <c r="AB1707" s="30"/>
      <c r="AC1707" s="20"/>
      <c r="AD1707" s="20"/>
      <c r="AE1707" s="20"/>
      <c r="AF1707" s="20"/>
      <c r="AG1707" s="20"/>
      <c r="AH1707" s="20"/>
      <c r="AI1707" s="20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  <c r="BA1707" s="20"/>
      <c r="BB1707" s="20"/>
      <c r="BC1707" s="20"/>
      <c r="BD1707" s="20"/>
      <c r="BE1707" s="20"/>
      <c r="BF1707" s="20"/>
      <c r="BG1707" s="20"/>
      <c r="BH1707" s="20"/>
      <c r="BI1707" s="20"/>
      <c r="BJ1707" s="20"/>
      <c r="BK1707" s="20"/>
      <c r="BL1707" s="20"/>
      <c r="BM1707" s="20"/>
      <c r="BN1707" s="20"/>
      <c r="BO1707" s="20"/>
      <c r="BP1707" s="20"/>
      <c r="BQ1707" s="20"/>
      <c r="BR1707" s="20"/>
      <c r="BS1707" s="20"/>
      <c r="BT1707" s="20"/>
      <c r="BU1707" s="20"/>
      <c r="BV1707" s="20"/>
      <c r="BW1707" s="20"/>
      <c r="BX1707" s="20"/>
      <c r="BY1707" s="20"/>
      <c r="BZ1707" s="20"/>
      <c r="CA1707" s="20"/>
      <c r="CB1707" s="20"/>
      <c r="CC1707" s="20"/>
      <c r="CD1707" s="20"/>
      <c r="CE1707" s="20"/>
      <c r="CF1707" s="20"/>
      <c r="CG1707" s="20"/>
      <c r="CH1707" s="20"/>
      <c r="CI1707" s="20"/>
      <c r="CJ1707" s="20"/>
      <c r="CK1707" s="20"/>
      <c r="CL1707" s="20"/>
    </row>
    <row r="1708" spans="1:101" ht="18" customHeight="1"/>
    <row r="1709" spans="1:101" ht="18" customHeight="1" thickBot="1">
      <c r="A1709" s="23"/>
      <c r="B1709" s="23"/>
      <c r="C1709" s="23"/>
      <c r="D1709" s="20" t="s">
        <v>15</v>
      </c>
      <c r="E1709" s="20"/>
      <c r="F1709" s="20"/>
      <c r="G1709" s="20"/>
      <c r="H1709" s="20"/>
      <c r="I1709" s="20" t="s">
        <v>16</v>
      </c>
      <c r="J1709" s="20"/>
      <c r="K1709" s="20"/>
      <c r="L1709" s="20"/>
      <c r="M1709" s="23"/>
      <c r="N1709" s="23"/>
      <c r="O1709" s="24" t="s">
        <v>17</v>
      </c>
      <c r="P1709" s="23"/>
      <c r="Q1709" s="23"/>
      <c r="R1709" s="23"/>
      <c r="S1709" s="20"/>
      <c r="T1709" s="20" t="s">
        <v>18</v>
      </c>
      <c r="U1709" s="23"/>
      <c r="V1709" s="23"/>
      <c r="W1709" s="23"/>
      <c r="X1709" s="23"/>
      <c r="Y1709" s="24" t="s">
        <v>19</v>
      </c>
      <c r="Z1709" s="23"/>
      <c r="AA1709" s="23"/>
      <c r="AB1709" s="23"/>
      <c r="AC1709" s="24" t="s">
        <v>20</v>
      </c>
      <c r="AD1709" s="20"/>
      <c r="AE1709" s="20"/>
      <c r="AF1709" s="20"/>
      <c r="AG1709" s="20"/>
      <c r="AH1709" s="23"/>
      <c r="AI1709" s="24" t="s">
        <v>21</v>
      </c>
      <c r="AJ1709" s="23"/>
      <c r="AK1709" s="23"/>
      <c r="AL1709" s="20"/>
      <c r="AM1709" s="24" t="s">
        <v>31</v>
      </c>
      <c r="AN1709" s="20"/>
      <c r="AO1709" s="23"/>
      <c r="AP1709" s="23"/>
      <c r="AQ1709" s="23"/>
      <c r="AR1709" s="23"/>
      <c r="AS1709" s="24" t="s">
        <v>91</v>
      </c>
      <c r="AT1709" s="23"/>
      <c r="AU1709" s="23"/>
      <c r="AV1709" s="23"/>
      <c r="AW1709" s="24" t="s">
        <v>32</v>
      </c>
      <c r="AX1709" s="20"/>
      <c r="AY1709" s="20"/>
      <c r="AZ1709" s="20"/>
      <c r="BA1709" s="20"/>
      <c r="BB1709" s="23"/>
      <c r="BC1709" s="24" t="s">
        <v>22</v>
      </c>
      <c r="BD1709" s="23"/>
      <c r="BE1709" s="23"/>
      <c r="BF1709" s="23"/>
      <c r="BG1709" s="24" t="s">
        <v>33</v>
      </c>
      <c r="BH1709" s="20"/>
      <c r="BI1709" s="23"/>
      <c r="BJ1709" s="23"/>
      <c r="BK1709" s="23"/>
      <c r="BL1709" s="23"/>
      <c r="BM1709" s="24" t="s">
        <v>34</v>
      </c>
      <c r="BN1709" s="23"/>
      <c r="BO1709" s="23"/>
      <c r="BP1709" s="23"/>
      <c r="BQ1709" s="24" t="s">
        <v>89</v>
      </c>
      <c r="BR1709" s="20"/>
      <c r="BS1709" s="20"/>
      <c r="BT1709" s="20"/>
      <c r="BU1709" s="20"/>
      <c r="BV1709" s="23"/>
      <c r="BW1709" s="24" t="s">
        <v>35</v>
      </c>
      <c r="BX1709" s="23"/>
      <c r="BY1709" s="23"/>
      <c r="BZ1709" s="23"/>
      <c r="CA1709" s="24" t="s">
        <v>90</v>
      </c>
      <c r="CB1709" s="20"/>
      <c r="CC1709" s="23"/>
      <c r="CD1709" s="23"/>
      <c r="CE1709" s="23"/>
      <c r="CF1709" s="23"/>
      <c r="CG1709" s="24" t="s">
        <v>92</v>
      </c>
      <c r="CH1709" s="23"/>
      <c r="CI1709" s="23"/>
      <c r="CJ1709" s="23"/>
      <c r="CK1709" s="24" t="s">
        <v>36</v>
      </c>
      <c r="CL1709" s="24"/>
      <c r="CM1709" s="23"/>
      <c r="CN1709" s="23"/>
      <c r="CO1709" s="23"/>
      <c r="CP1709" s="23"/>
      <c r="CQ1709" s="24" t="s">
        <v>93</v>
      </c>
      <c r="CR1709" s="23"/>
      <c r="CS1709" s="23"/>
    </row>
    <row r="1710" spans="1:101" ht="18" customHeight="1" thickBot="1">
      <c r="A1710" s="23"/>
      <c r="B1710" s="33"/>
      <c r="C1710" s="23"/>
      <c r="D1710" s="7" t="s">
        <v>2</v>
      </c>
      <c r="E1710" s="8"/>
      <c r="F1710" s="8" t="s">
        <v>3</v>
      </c>
      <c r="G1710" s="9"/>
      <c r="H1710" s="10"/>
      <c r="I1710" s="7" t="s">
        <v>4</v>
      </c>
      <c r="J1710" s="8"/>
      <c r="K1710" s="8" t="s">
        <v>5</v>
      </c>
      <c r="L1710" s="9"/>
      <c r="M1710" s="23"/>
      <c r="N1710" s="251" t="s">
        <v>79</v>
      </c>
      <c r="O1710" s="252"/>
      <c r="P1710" s="253" t="s">
        <v>80</v>
      </c>
      <c r="Q1710" s="254"/>
      <c r="R1710" s="23"/>
      <c r="S1710" s="7" t="s">
        <v>11</v>
      </c>
      <c r="T1710" s="8"/>
      <c r="U1710" s="8" t="s">
        <v>12</v>
      </c>
      <c r="V1710" s="9"/>
      <c r="W1710" s="20"/>
      <c r="X1710" s="251" t="s">
        <v>79</v>
      </c>
      <c r="Y1710" s="252"/>
      <c r="Z1710" s="253" t="s">
        <v>80</v>
      </c>
      <c r="AA1710" s="254"/>
      <c r="AB1710" s="20"/>
      <c r="AC1710" s="7" t="s">
        <v>4</v>
      </c>
      <c r="AD1710" s="8"/>
      <c r="AE1710" s="8" t="s">
        <v>5</v>
      </c>
      <c r="AF1710" s="9"/>
      <c r="AG1710" s="20"/>
      <c r="AH1710" s="251" t="s">
        <v>0</v>
      </c>
      <c r="AI1710" s="252"/>
      <c r="AJ1710" s="253" t="s">
        <v>1</v>
      </c>
      <c r="AK1710" s="254"/>
      <c r="AL1710" s="20"/>
      <c r="AM1710" s="7" t="s">
        <v>11</v>
      </c>
      <c r="AN1710" s="8"/>
      <c r="AO1710" s="8" t="s">
        <v>12</v>
      </c>
      <c r="AP1710" s="9"/>
      <c r="AQ1710" s="23"/>
      <c r="AR1710" s="251" t="s">
        <v>0</v>
      </c>
      <c r="AS1710" s="252"/>
      <c r="AT1710" s="253" t="s">
        <v>1</v>
      </c>
      <c r="AU1710" s="254"/>
      <c r="AV1710" s="36"/>
      <c r="AW1710" s="7" t="s">
        <v>4</v>
      </c>
      <c r="AX1710" s="8"/>
      <c r="AY1710" s="8" t="s">
        <v>5</v>
      </c>
      <c r="AZ1710" s="9"/>
      <c r="BA1710" s="20"/>
      <c r="BB1710" s="251" t="s">
        <v>0</v>
      </c>
      <c r="BC1710" s="252"/>
      <c r="BD1710" s="253" t="s">
        <v>1</v>
      </c>
      <c r="BE1710" s="254"/>
      <c r="BF1710" s="36"/>
      <c r="BG1710" s="7" t="s">
        <v>11</v>
      </c>
      <c r="BH1710" s="8"/>
      <c r="BI1710" s="8" t="s">
        <v>12</v>
      </c>
      <c r="BJ1710" s="9"/>
      <c r="BK1710" s="36"/>
      <c r="BL1710" s="251" t="s">
        <v>0</v>
      </c>
      <c r="BM1710" s="252"/>
      <c r="BN1710" s="253" t="s">
        <v>1</v>
      </c>
      <c r="BO1710" s="254"/>
      <c r="BP1710" s="36"/>
      <c r="BQ1710" s="7" t="s">
        <v>4</v>
      </c>
      <c r="BR1710" s="8"/>
      <c r="BS1710" s="8" t="s">
        <v>5</v>
      </c>
      <c r="BT1710" s="9"/>
      <c r="BU1710" s="20"/>
      <c r="BV1710" s="251" t="s">
        <v>0</v>
      </c>
      <c r="BW1710" s="252"/>
      <c r="BX1710" s="253" t="s">
        <v>1</v>
      </c>
      <c r="BY1710" s="254"/>
      <c r="BZ1710" s="36"/>
      <c r="CA1710" s="7" t="s">
        <v>11</v>
      </c>
      <c r="CB1710" s="8"/>
      <c r="CC1710" s="8" t="s">
        <v>12</v>
      </c>
      <c r="CD1710" s="9"/>
      <c r="CE1710" s="36"/>
      <c r="CF1710" s="251" t="s">
        <v>0</v>
      </c>
      <c r="CG1710" s="252"/>
      <c r="CH1710" s="253" t="s">
        <v>1</v>
      </c>
      <c r="CI1710" s="254"/>
      <c r="CJ1710" s="23"/>
      <c r="CK1710" s="7" t="s">
        <v>23</v>
      </c>
      <c r="CL1710" s="8"/>
      <c r="CM1710" s="8" t="s">
        <v>24</v>
      </c>
      <c r="CN1710" s="9"/>
      <c r="CO1710" s="23"/>
      <c r="CP1710" s="251" t="s">
        <v>0</v>
      </c>
      <c r="CQ1710" s="252"/>
      <c r="CR1710" s="253" t="s">
        <v>1</v>
      </c>
      <c r="CS1710" s="254"/>
      <c r="CU1710" s="26" t="s">
        <v>25</v>
      </c>
      <c r="CW1710" s="50" t="s">
        <v>44</v>
      </c>
    </row>
    <row r="1711" spans="1:101" ht="18" customHeight="1" thickTop="1" thickBot="1">
      <c r="B1711" s="34">
        <v>2.5</v>
      </c>
      <c r="D1711" s="11">
        <v>1</v>
      </c>
      <c r="E1711" s="12">
        <v>0</v>
      </c>
      <c r="F1711" s="13">
        <v>0</v>
      </c>
      <c r="G1711" s="40">
        <f t="shared" ref="G1711" si="18132">-1/($E$4*$B1711)</f>
        <v>-0.4202122071646181</v>
      </c>
      <c r="H1711" s="10"/>
      <c r="I1711" s="11">
        <v>1</v>
      </c>
      <c r="J1711" s="12">
        <v>0</v>
      </c>
      <c r="K1711" s="13">
        <v>0</v>
      </c>
      <c r="L1711" s="14">
        <v>0</v>
      </c>
      <c r="N1711" s="1">
        <f t="shared" ref="N1711" si="18133">D1711*I1711+F1711*I1714-E1711*J1711-G1711*J1714</f>
        <v>0.75429778853113982</v>
      </c>
      <c r="O1711" s="4">
        <f t="shared" ref="O1711" si="18134">(D1711*J1711+E1711*I1711+F1711*J1714+G1711*I1714)</f>
        <v>0</v>
      </c>
      <c r="P1711" s="2">
        <f t="shared" ref="P1711" si="18135">D1711*K1711+F1711*K1714-E1711*L1711-G1711*L1714</f>
        <v>0</v>
      </c>
      <c r="Q1711" s="3">
        <f t="shared" ref="Q1711" si="18136">(D1711*L1711+E1711*K1711+F1711*L1714+G1711*K1714)</f>
        <v>-0.4202122071646181</v>
      </c>
      <c r="S1711" s="11">
        <v>1</v>
      </c>
      <c r="T1711" s="12">
        <v>0</v>
      </c>
      <c r="U1711" s="13">
        <v>0</v>
      </c>
      <c r="V1711" s="40">
        <f t="shared" ref="V1711" si="18137">-1/($T$4*$B1711)</f>
        <v>-0.80289040545965484</v>
      </c>
      <c r="W1711" s="20"/>
      <c r="X1711" s="1">
        <f t="shared" ref="X1711" si="18138">N1711*S1711+P1711*S1714-O1711*T1711-Q1711*T1714</f>
        <v>0.75429778853113982</v>
      </c>
      <c r="Y1711" s="4">
        <f t="shared" ref="Y1711" si="18139">(N1711*T1711+O1711*S1711+P1711*T1714+Q1711*S1714)</f>
        <v>0</v>
      </c>
      <c r="Z1711" s="2">
        <f t="shared" ref="Z1711" si="18140">N1711*U1711+P1711*U1714-O1711*V1711-Q1711*V1714</f>
        <v>0</v>
      </c>
      <c r="AA1711" s="3">
        <f t="shared" ref="AA1711" si="18141">(N1711*V1711+O1711*U1711+P1711*V1714+Q1711*U1714)</f>
        <v>-1.025830664435706</v>
      </c>
      <c r="AB1711" s="20"/>
      <c r="AC1711" s="11">
        <v>1</v>
      </c>
      <c r="AD1711" s="12">
        <v>0</v>
      </c>
      <c r="AE1711" s="13">
        <v>0</v>
      </c>
      <c r="AF1711" s="14">
        <v>0</v>
      </c>
      <c r="AG1711" s="20"/>
      <c r="AH1711" s="1">
        <f t="shared" ref="AH1711" si="18142">X1711*AC1711+Z1711*AC1714-Y1711*AD1711-AA1711*AD1714</f>
        <v>6.9040163657588693E-2</v>
      </c>
      <c r="AI1711" s="4">
        <f t="shared" ref="AI1711" si="18143">(X1711*AD1711+Y1711*AC1711+Z1711*AD1714+AA1711*AC1714)</f>
        <v>0</v>
      </c>
      <c r="AJ1711" s="2">
        <f t="shared" ref="AJ1711" si="18144">X1711*AE1711+Z1711*AE1714-Y1711*AF1711-AA1711*AF1714</f>
        <v>0</v>
      </c>
      <c r="AK1711" s="3">
        <f t="shared" ref="AK1711" si="18145">(X1711*AF1711+Y1711*AE1711+Z1711*AF1714+AA1711*AE1714)</f>
        <v>-1.025830664435706</v>
      </c>
      <c r="AL1711" s="20"/>
      <c r="AM1711" s="11">
        <v>1</v>
      </c>
      <c r="AN1711" s="12">
        <v>0</v>
      </c>
      <c r="AO1711" s="13">
        <v>0</v>
      </c>
      <c r="AP1711" s="40">
        <f t="shared" ref="AP1711" si="18146">-1/($AN$4*$B1711)</f>
        <v>-0.83437630371297467</v>
      </c>
      <c r="AR1711" s="1">
        <f t="shared" ref="AR1711" si="18147">AH1711*AM1711+AJ1711*AM1714-AI1711*AN1711-AK1711*AN1714</f>
        <v>6.9040163657588693E-2</v>
      </c>
      <c r="AS1711" s="4">
        <f t="shared" ref="AS1711" si="18148">(AH1711*AN1711+AI1711*AM1711+AJ1711*AN1714+AK1711*AM1714)</f>
        <v>0</v>
      </c>
      <c r="AT1711" s="2">
        <f t="shared" ref="AT1711" si="18149">AH1711*AO1711+AJ1711*AO1714-AI1711*AP1711-AK1711*AP1714</f>
        <v>0</v>
      </c>
      <c r="AU1711" s="3">
        <f t="shared" ref="AU1711" si="18150">(AH1711*AP1711+AI1711*AO1711+AJ1711*AP1714+AK1711*AO1714)</f>
        <v>-1.0834361409960638</v>
      </c>
      <c r="AV1711" s="20"/>
      <c r="AW1711" s="11">
        <v>1</v>
      </c>
      <c r="AX1711" s="12">
        <v>0</v>
      </c>
      <c r="AY1711" s="13">
        <v>0</v>
      </c>
      <c r="AZ1711" s="14">
        <v>0</v>
      </c>
      <c r="BA1711" s="20"/>
      <c r="BB1711" s="1">
        <f t="shared" ref="BB1711" si="18151">AR1711*AW1711+AT1711*AW1714-AS1711*AX1711-AU1711*AX1714</f>
        <v>-0.6546980734807305</v>
      </c>
      <c r="BC1711" s="4">
        <f t="shared" ref="BC1711" si="18152">(AR1711*AX1711+AS1711*AW1711+AT1711*AX1714+AU1711*AW1714)</f>
        <v>0</v>
      </c>
      <c r="BD1711" s="2">
        <f t="shared" ref="BD1711" si="18153">AR1711*AY1711+AT1711*AY1714-AS1711*AZ1711-AU1711*AZ1714</f>
        <v>0</v>
      </c>
      <c r="BE1711" s="3">
        <f t="shared" ref="BE1711" si="18154">(AR1711*AZ1711+AS1711*AY1711+AT1711*AZ1714+AU1711*AY1714)</f>
        <v>-1.0834361409960638</v>
      </c>
      <c r="BF1711" s="20"/>
      <c r="BG1711" s="11">
        <v>1</v>
      </c>
      <c r="BH1711" s="12">
        <v>0</v>
      </c>
      <c r="BI1711" s="13">
        <v>0</v>
      </c>
      <c r="BJ1711" s="40">
        <f t="shared" ref="BJ1711" si="18155">-1/($BH$4*$B1711)</f>
        <v>-0.80289040545965484</v>
      </c>
      <c r="BK1711" s="20"/>
      <c r="BL1711" s="1">
        <f t="shared" ref="BL1711" si="18156">BB1711*BG1711+BD1711*BG1714-BC1711*BH1711-BE1711*BH1714</f>
        <v>-0.6546980734807305</v>
      </c>
      <c r="BM1711" s="4">
        <f t="shared" ref="BM1711" si="18157">(BB1711*BH1711+BC1711*BG1711+BD1711*BH1714+BE1711*BG1714)</f>
        <v>0</v>
      </c>
      <c r="BN1711" s="2">
        <f t="shared" ref="BN1711" si="18158">BB1711*BI1711+BD1711*BI1714-BC1711*BJ1711-BE1711*BJ1714</f>
        <v>0</v>
      </c>
      <c r="BO1711" s="3">
        <f t="shared" ref="BO1711" si="18159">(BB1711*BJ1711+BC1711*BI1711+BD1711*BJ1714+BE1711*BI1714)</f>
        <v>-0.55778533932546515</v>
      </c>
      <c r="BP1711" s="20"/>
      <c r="BQ1711" s="11">
        <v>1</v>
      </c>
      <c r="BR1711" s="12">
        <v>0</v>
      </c>
      <c r="BS1711" s="13">
        <v>0</v>
      </c>
      <c r="BT1711" s="14">
        <v>0</v>
      </c>
      <c r="BU1711" s="20"/>
      <c r="BV1711" s="1">
        <f t="shared" ref="BV1711" si="18160">BL1711*BQ1711+BN1711*BQ1714-BM1711*BR1711-BO1711*BR1714</f>
        <v>-0.98084064873315857</v>
      </c>
      <c r="BW1711" s="4">
        <f t="shared" ref="BW1711" si="18161">(BL1711*BR1711+BM1711*BQ1711+BN1711*BR1714+BO1711*BQ1714)</f>
        <v>0</v>
      </c>
      <c r="BX1711" s="2">
        <f t="shared" ref="BX1711" si="18162">BL1711*BS1711+BN1711*BS1714-BM1711*BT1711-BO1711*BT1714</f>
        <v>0</v>
      </c>
      <c r="BY1711" s="3">
        <f t="shared" ref="BY1711" si="18163">(BL1711*BT1711+BM1711*BS1711+BN1711*BT1714+BO1711*BS1714)</f>
        <v>-0.55778533932546515</v>
      </c>
      <c r="BZ1711" s="20"/>
      <c r="CA1711" s="11">
        <v>1</v>
      </c>
      <c r="CB1711" s="12">
        <v>0</v>
      </c>
      <c r="CC1711" s="13">
        <v>0</v>
      </c>
      <c r="CD1711" s="40">
        <f t="shared" ref="CD1711" si="18164">-1/($CB$4*$B1711)</f>
        <v>-0.4202122071646181</v>
      </c>
      <c r="CE1711" s="20"/>
      <c r="CF1711" s="1">
        <f t="shared" ref="CF1711" si="18165">BV1711*CA1711+BX1711*CA1714-BW1711*CB1711-BY1711*CB1714</f>
        <v>-0.98084064873315857</v>
      </c>
      <c r="CG1711" s="4">
        <f t="shared" ref="CG1711" si="18166">(BV1711*CB1711+BW1711*CA1711+BX1711*CB1714+BY1711*CA1714)</f>
        <v>0</v>
      </c>
      <c r="CH1711" s="2">
        <f t="shared" ref="CH1711" si="18167">BV1711*CC1711+BX1711*CC1714-BW1711*CD1711-BY1711*CD1714</f>
        <v>0</v>
      </c>
      <c r="CI1711" s="3">
        <f t="shared" ref="CI1711" si="18168">(BV1711*CD1711+BW1711*CC1711+BX1711*CD1714+BY1711*CC1714)</f>
        <v>-0.14562412544452868</v>
      </c>
      <c r="CJ1711" s="28"/>
      <c r="CK1711" s="11">
        <v>1</v>
      </c>
      <c r="CL1711" s="12">
        <v>0</v>
      </c>
      <c r="CM1711" s="13">
        <v>0</v>
      </c>
      <c r="CN1711" s="14">
        <v>0</v>
      </c>
      <c r="CP1711" s="1">
        <f t="shared" ref="CP1711" si="18169">CF1711*CK1711+CH1711*CK1714-CG1711*CL1711-CI1711*CL1714</f>
        <v>-0.98084064873315857</v>
      </c>
      <c r="CQ1711" s="4">
        <f t="shared" ref="CQ1711" si="18170">(CF1711*CL1711+CG1711*CK1711+CH1711*CL1714+CI1711*CK1714)</f>
        <v>-0.14562412544452868</v>
      </c>
      <c r="CR1711" s="2">
        <f t="shared" ref="CR1711" si="18171">CF1711*CM1711+CH1711*CM1714-CG1711*CN1711-CI1711*CN1714</f>
        <v>0</v>
      </c>
      <c r="CS1711" s="3">
        <f t="shared" ref="CS1711" si="18172">(CF1711*CN1711+CG1711*CM1711+CH1711*CN1714+CI1711*CM1714)</f>
        <v>-0.14562412544452868</v>
      </c>
      <c r="CU1711" s="29">
        <f t="shared" ref="CU1711" si="18173">20*LOG(((1+$CL$4)/$CL$4)/((CP1711+CP1714)^2+(CQ1711+CQ1714)^2)^0.5)</f>
        <v>-1.4332546991167705E-2</v>
      </c>
      <c r="CW1711" s="51">
        <f t="shared" ref="CW1711" si="18174">((CP1711^2+CQ1711^2)^0.5)/((CP1714^2+CQ1714^2)^0.5)</f>
        <v>0.97705993396380353</v>
      </c>
    </row>
    <row r="1712" spans="1:101" ht="18" customHeight="1" thickBot="1">
      <c r="D1712" s="11"/>
      <c r="E1712" s="13"/>
      <c r="F1712" s="13"/>
      <c r="G1712" s="15"/>
      <c r="H1712" s="10"/>
      <c r="I1712" s="11"/>
      <c r="J1712" s="13"/>
      <c r="K1712" s="13"/>
      <c r="L1712" s="15"/>
      <c r="N1712" s="5"/>
      <c r="Q1712" s="6"/>
      <c r="S1712" s="11"/>
      <c r="T1712" s="13"/>
      <c r="U1712" s="13"/>
      <c r="V1712" s="15"/>
      <c r="W1712" s="20"/>
      <c r="X1712" s="5"/>
      <c r="AA1712" s="6"/>
      <c r="AB1712" s="20"/>
      <c r="AC1712" s="11"/>
      <c r="AD1712" s="13"/>
      <c r="AE1712" s="13"/>
      <c r="AF1712" s="15"/>
      <c r="AG1712" s="20"/>
      <c r="AH1712" s="5"/>
      <c r="AK1712" s="6"/>
      <c r="AL1712" s="20"/>
      <c r="AM1712" s="11"/>
      <c r="AN1712" s="13"/>
      <c r="AO1712" s="13"/>
      <c r="AP1712" s="15"/>
      <c r="AR1712" s="5"/>
      <c r="AU1712" s="6"/>
      <c r="AW1712" s="11"/>
      <c r="AX1712" s="13"/>
      <c r="AY1712" s="13"/>
      <c r="AZ1712" s="15"/>
      <c r="BA1712" s="20"/>
      <c r="BB1712" s="5"/>
      <c r="BE1712" s="6"/>
      <c r="BG1712" s="11"/>
      <c r="BH1712" s="13"/>
      <c r="BI1712" s="13"/>
      <c r="BJ1712" s="15"/>
      <c r="BL1712" s="5"/>
      <c r="BO1712" s="6"/>
      <c r="BQ1712" s="11"/>
      <c r="BR1712" s="13"/>
      <c r="BS1712" s="13"/>
      <c r="BT1712" s="15"/>
      <c r="BU1712" s="20"/>
      <c r="BV1712" s="5"/>
      <c r="BY1712" s="6"/>
      <c r="CA1712" s="11"/>
      <c r="CB1712" s="13"/>
      <c r="CC1712" s="13"/>
      <c r="CD1712" s="15"/>
      <c r="CF1712" s="5"/>
      <c r="CI1712" s="6"/>
      <c r="CK1712" s="11"/>
      <c r="CL1712" s="13"/>
      <c r="CM1712" s="13"/>
      <c r="CN1712" s="15"/>
      <c r="CP1712" s="5"/>
      <c r="CS1712" s="6"/>
      <c r="CW1712" s="52"/>
    </row>
    <row r="1713" spans="1:101" ht="18" customHeight="1" thickBot="1">
      <c r="D1713" s="11" t="s">
        <v>6</v>
      </c>
      <c r="E1713" s="13"/>
      <c r="F1713" s="13" t="s">
        <v>7</v>
      </c>
      <c r="G1713" s="15"/>
      <c r="H1713" s="10"/>
      <c r="I1713" s="11" t="s">
        <v>8</v>
      </c>
      <c r="J1713" s="13"/>
      <c r="K1713" s="13" t="s">
        <v>9</v>
      </c>
      <c r="L1713" s="15"/>
      <c r="N1713" s="251" t="s">
        <v>26</v>
      </c>
      <c r="O1713" s="252"/>
      <c r="P1713" s="253" t="s">
        <v>27</v>
      </c>
      <c r="Q1713" s="254"/>
      <c r="S1713" s="11" t="s">
        <v>13</v>
      </c>
      <c r="T1713" s="13"/>
      <c r="U1713" s="13" t="s">
        <v>14</v>
      </c>
      <c r="V1713" s="15"/>
      <c r="W1713" s="20"/>
      <c r="X1713" s="251" t="s">
        <v>26</v>
      </c>
      <c r="Y1713" s="252"/>
      <c r="Z1713" s="253" t="s">
        <v>27</v>
      </c>
      <c r="AA1713" s="254"/>
      <c r="AB1713" s="20"/>
      <c r="AC1713" s="11" t="s">
        <v>8</v>
      </c>
      <c r="AD1713" s="13"/>
      <c r="AE1713" s="13" t="s">
        <v>9</v>
      </c>
      <c r="AF1713" s="15"/>
      <c r="AG1713" s="20"/>
      <c r="AH1713" s="251" t="s">
        <v>26</v>
      </c>
      <c r="AI1713" s="252"/>
      <c r="AJ1713" s="253" t="s">
        <v>27</v>
      </c>
      <c r="AK1713" s="254"/>
      <c r="AL1713" s="20"/>
      <c r="AM1713" s="11" t="s">
        <v>13</v>
      </c>
      <c r="AN1713" s="13"/>
      <c r="AO1713" s="13" t="s">
        <v>14</v>
      </c>
      <c r="AP1713" s="15"/>
      <c r="AR1713" s="251" t="s">
        <v>26</v>
      </c>
      <c r="AS1713" s="252"/>
      <c r="AT1713" s="253" t="s">
        <v>27</v>
      </c>
      <c r="AU1713" s="254"/>
      <c r="AV1713" s="36"/>
      <c r="AW1713" s="11" t="s">
        <v>8</v>
      </c>
      <c r="AX1713" s="13"/>
      <c r="AY1713" s="13" t="s">
        <v>9</v>
      </c>
      <c r="AZ1713" s="15"/>
      <c r="BA1713" s="20"/>
      <c r="BB1713" s="251" t="s">
        <v>26</v>
      </c>
      <c r="BC1713" s="252"/>
      <c r="BD1713" s="253" t="s">
        <v>27</v>
      </c>
      <c r="BE1713" s="254"/>
      <c r="BF1713" s="36"/>
      <c r="BG1713" s="11" t="s">
        <v>13</v>
      </c>
      <c r="BH1713" s="13"/>
      <c r="BI1713" s="13" t="s">
        <v>14</v>
      </c>
      <c r="BJ1713" s="15"/>
      <c r="BK1713" s="36"/>
      <c r="BL1713" s="251" t="s">
        <v>26</v>
      </c>
      <c r="BM1713" s="252"/>
      <c r="BN1713" s="253" t="s">
        <v>27</v>
      </c>
      <c r="BO1713" s="254"/>
      <c r="BP1713" s="36"/>
      <c r="BQ1713" s="11" t="s">
        <v>8</v>
      </c>
      <c r="BR1713" s="13"/>
      <c r="BS1713" s="13" t="s">
        <v>9</v>
      </c>
      <c r="BT1713" s="15"/>
      <c r="BU1713" s="20"/>
      <c r="BV1713" s="251" t="s">
        <v>26</v>
      </c>
      <c r="BW1713" s="252"/>
      <c r="BX1713" s="253" t="s">
        <v>27</v>
      </c>
      <c r="BY1713" s="254"/>
      <c r="BZ1713" s="36"/>
      <c r="CA1713" s="11" t="s">
        <v>13</v>
      </c>
      <c r="CB1713" s="13"/>
      <c r="CC1713" s="13" t="s">
        <v>14</v>
      </c>
      <c r="CD1713" s="15"/>
      <c r="CE1713" s="36"/>
      <c r="CF1713" s="251" t="s">
        <v>26</v>
      </c>
      <c r="CG1713" s="252"/>
      <c r="CH1713" s="253" t="s">
        <v>27</v>
      </c>
      <c r="CI1713" s="254"/>
      <c r="CK1713" s="11" t="s">
        <v>28</v>
      </c>
      <c r="CL1713" s="13"/>
      <c r="CM1713" s="13" t="s">
        <v>29</v>
      </c>
      <c r="CN1713" s="15"/>
      <c r="CP1713" s="251" t="s">
        <v>26</v>
      </c>
      <c r="CQ1713" s="252"/>
      <c r="CR1713" s="253" t="s">
        <v>27</v>
      </c>
      <c r="CS1713" s="254"/>
      <c r="CU1713" s="38" t="s">
        <v>37</v>
      </c>
      <c r="CW1713" s="53" t="s">
        <v>45</v>
      </c>
    </row>
    <row r="1714" spans="1:101" ht="18" customHeight="1" thickTop="1" thickBot="1">
      <c r="D1714" s="16">
        <v>0</v>
      </c>
      <c r="E1714" s="17">
        <v>0</v>
      </c>
      <c r="F1714" s="18">
        <v>1</v>
      </c>
      <c r="G1714" s="19">
        <v>0</v>
      </c>
      <c r="H1714" s="10"/>
      <c r="I1714" s="16">
        <v>0</v>
      </c>
      <c r="J1714" s="17">
        <f t="shared" ref="J1714" si="18175">-1/($J$4*$B1711)</f>
        <v>-0.58470983774301999</v>
      </c>
      <c r="K1714" s="18">
        <v>1</v>
      </c>
      <c r="L1714" s="19">
        <v>0</v>
      </c>
      <c r="N1714" s="1">
        <f t="shared" ref="N1714" si="18176">D1714*I1711+F1714*I1714-E1714*J1711-G1714*J1714</f>
        <v>0</v>
      </c>
      <c r="O1714" s="4">
        <f t="shared" ref="O1714" si="18177">(D1714*J1711+E1714*I1711+F1714*J1714+G1714*I1714)</f>
        <v>-0.58470983774301999</v>
      </c>
      <c r="P1714" s="2">
        <f t="shared" ref="P1714" si="18178">D1714*K1711+F1714*K1714-E1714*L1711-G1714*L1714</f>
        <v>1</v>
      </c>
      <c r="Q1714" s="3">
        <f t="shared" ref="Q1714" si="18179">(D1714*L1711+E1714*K1711+F1714*L1714+G1714*K1714)</f>
        <v>0</v>
      </c>
      <c r="S1714" s="16">
        <v>0</v>
      </c>
      <c r="T1714" s="17">
        <v>0</v>
      </c>
      <c r="U1714" s="18">
        <v>1</v>
      </c>
      <c r="V1714" s="19">
        <v>0</v>
      </c>
      <c r="W1714" s="20"/>
      <c r="X1714" s="1">
        <f t="shared" ref="X1714" si="18180">N1714*S1711+P1714*S1714-O1714*T1711-Q1714*T1714</f>
        <v>0</v>
      </c>
      <c r="Y1714" s="4">
        <f t="shared" ref="Y1714" si="18181">(N1714*T1711+O1714*S1711+P1714*T1714+Q1714*S1714)</f>
        <v>-0.58470983774301999</v>
      </c>
      <c r="Z1714" s="2">
        <f t="shared" ref="Z1714" si="18182">N1714*U1711+P1714*U1714-O1714*V1711-Q1714*V1714</f>
        <v>0.53054208129825775</v>
      </c>
      <c r="AA1714" s="3">
        <f t="shared" ref="AA1714" si="18183">(N1714*V1711+O1714*U1711+P1714*V1714+Q1714*U1714)</f>
        <v>0</v>
      </c>
      <c r="AB1714" s="20"/>
      <c r="AC1714" s="16">
        <v>0</v>
      </c>
      <c r="AD1714" s="17">
        <f t="shared" ref="AD1714" si="18184">-1/($AD$4*$B1711)</f>
        <v>-0.66800267201068808</v>
      </c>
      <c r="AE1714" s="18">
        <v>1</v>
      </c>
      <c r="AF1714" s="19">
        <v>0</v>
      </c>
      <c r="AG1714" s="20"/>
      <c r="AH1714" s="1">
        <f t="shared" ref="AH1714" si="18185">X1714*AC1711+Z1714*AC1714-Y1714*AD1711-AA1714*AD1714</f>
        <v>0</v>
      </c>
      <c r="AI1714" s="4">
        <f t="shared" ref="AI1714" si="18186">(X1714*AD1711+Y1714*AC1711+Z1714*AD1714+AA1714*AC1714)</f>
        <v>-0.93911336566436787</v>
      </c>
      <c r="AJ1714" s="2">
        <f t="shared" ref="AJ1714" si="18187">X1714*AE1711+Z1714*AE1714-Y1714*AF1711-AA1714*AF1714</f>
        <v>0.53054208129825775</v>
      </c>
      <c r="AK1714" s="3">
        <f t="shared" ref="AK1714" si="18188">(X1714*AF1711+Y1714*AE1711+Z1714*AF1714+AA1714*AE1714)</f>
        <v>0</v>
      </c>
      <c r="AL1714" s="20"/>
      <c r="AM1714" s="16">
        <v>0</v>
      </c>
      <c r="AN1714" s="17">
        <v>0</v>
      </c>
      <c r="AO1714" s="18">
        <v>1</v>
      </c>
      <c r="AP1714" s="19">
        <v>0</v>
      </c>
      <c r="AR1714" s="1">
        <f t="shared" ref="AR1714" si="18189">AH1714*AM1711+AJ1714*AM1714-AI1714*AN1711-AK1714*AN1714</f>
        <v>0</v>
      </c>
      <c r="AS1714" s="4">
        <f t="shared" ref="AS1714" si="18190">(AH1714*AN1711+AI1714*AM1711+AJ1714*AN1714+AK1714*AM1714)</f>
        <v>-0.93911336566436787</v>
      </c>
      <c r="AT1714" s="2">
        <f t="shared" ref="AT1714" si="18191">AH1714*AO1711+AJ1714*AO1714-AI1714*AP1711-AK1714*AP1714</f>
        <v>-0.25303185751222868</v>
      </c>
      <c r="AU1714" s="3">
        <f t="shared" ref="AU1714" si="18192">(AH1714*AP1711+AI1714*AO1711+AJ1714*AP1714+AK1714*AO1714)</f>
        <v>0</v>
      </c>
      <c r="AV1714" s="20"/>
      <c r="AW1714" s="16">
        <v>0</v>
      </c>
      <c r="AX1714" s="17">
        <f t="shared" ref="AX1714" si="18193">-1/($AX$4*$B1711)</f>
        <v>-0.66800267201068808</v>
      </c>
      <c r="AY1714" s="18">
        <v>1</v>
      </c>
      <c r="AZ1714" s="19">
        <v>0</v>
      </c>
      <c r="BA1714" s="20"/>
      <c r="BB1714" s="1">
        <f t="shared" ref="BB1714" si="18194">AR1714*AW1711+AT1714*AW1714-AS1714*AX1711-AU1714*AX1714</f>
        <v>0</v>
      </c>
      <c r="BC1714" s="4">
        <f t="shared" ref="BC1714" si="18195">(AR1714*AX1711+AS1714*AW1711+AT1714*AX1714+AU1714*AW1714)</f>
        <v>-0.77008740874237147</v>
      </c>
      <c r="BD1714" s="2">
        <f t="shared" ref="BD1714" si="18196">AR1714*AY1711+AT1714*AY1714-AS1714*AZ1711-AU1714*AZ1714</f>
        <v>-0.25303185751222868</v>
      </c>
      <c r="BE1714" s="3">
        <f t="shared" ref="BE1714" si="18197">(AR1714*AZ1711+AS1714*AY1711+AT1714*AZ1714+AU1714*AY1714)</f>
        <v>0</v>
      </c>
      <c r="BF1714" s="20"/>
      <c r="BG1714" s="16">
        <v>0</v>
      </c>
      <c r="BH1714" s="17">
        <v>0</v>
      </c>
      <c r="BI1714" s="18">
        <v>1</v>
      </c>
      <c r="BJ1714" s="19">
        <v>0</v>
      </c>
      <c r="BK1714" s="20"/>
      <c r="BL1714" s="1">
        <f t="shared" ref="BL1714" si="18198">BB1714*BG1711+BD1714*BG1714-BC1714*BH1711-BE1714*BH1714</f>
        <v>0</v>
      </c>
      <c r="BM1714" s="4">
        <f t="shared" ref="BM1714" si="18199">(BB1714*BH1711+BC1714*BG1711+BD1714*BH1714+BE1714*BG1714)</f>
        <v>-0.77008740874237147</v>
      </c>
      <c r="BN1714" s="2">
        <f t="shared" ref="BN1714" si="18200">BB1714*BI1711+BD1714*BI1714-BC1714*BJ1711-BE1714*BJ1714</f>
        <v>-0.87132764935676621</v>
      </c>
      <c r="BO1714" s="3">
        <f t="shared" ref="BO1714" si="18201">(BB1714*BJ1711+BC1714*BI1711+BD1714*BJ1714+BE1714*BI1714)</f>
        <v>0</v>
      </c>
      <c r="BP1714" s="20"/>
      <c r="BQ1714" s="16">
        <v>0</v>
      </c>
      <c r="BR1714" s="17">
        <f t="shared" ref="BR1714" si="18202">-1/($BR$4*$B1711)</f>
        <v>-0.58470983774301999</v>
      </c>
      <c r="BS1714" s="18">
        <v>1</v>
      </c>
      <c r="BT1714" s="19">
        <v>0</v>
      </c>
      <c r="BU1714" s="20"/>
      <c r="BV1714" s="1">
        <f t="shared" ref="BV1714" si="18203">BL1714*BQ1711+BN1714*BQ1714-BM1714*BR1711-BO1714*BR1714</f>
        <v>0</v>
      </c>
      <c r="BW1714" s="4">
        <f t="shared" ref="BW1714" si="18204">(BL1714*BR1711+BM1714*BQ1711+BN1714*BR1714+BO1714*BQ1714)</f>
        <v>-0.26061356026596971</v>
      </c>
      <c r="BX1714" s="2">
        <f t="shared" ref="BX1714" si="18205">BL1714*BS1711+BN1714*BS1714-BM1714*BT1711-BO1714*BT1714</f>
        <v>-0.87132764935676621</v>
      </c>
      <c r="BY1714" s="3">
        <f t="shared" ref="BY1714" si="18206">(BL1714*BT1711+BM1714*BS1711+BN1714*BT1714+BO1714*BS1714)</f>
        <v>0</v>
      </c>
      <c r="BZ1714" s="20"/>
      <c r="CA1714" s="16">
        <v>0</v>
      </c>
      <c r="CB1714" s="17">
        <v>0</v>
      </c>
      <c r="CC1714" s="18">
        <v>1</v>
      </c>
      <c r="CD1714" s="19">
        <v>0</v>
      </c>
      <c r="CE1714" s="20"/>
      <c r="CF1714" s="1">
        <f t="shared" ref="CF1714" si="18207">BV1714*CA1711+BX1714*CA1714-BW1714*CB1711-BY1714*CB1714</f>
        <v>0</v>
      </c>
      <c r="CG1714" s="4">
        <f t="shared" ref="CG1714" si="18208">(BV1714*CB1711+BW1714*CA1711+BX1714*CB1714+BY1714*CA1714)</f>
        <v>-0.26061356026596971</v>
      </c>
      <c r="CH1714" s="2">
        <f t="shared" ref="CH1714" si="18209">BV1714*CC1711+BX1714*CC1714-BW1714*CD1711-BY1714*CD1714</f>
        <v>-0.98084064873315857</v>
      </c>
      <c r="CI1714" s="3">
        <f t="shared" ref="CI1714" si="18210">(BV1714*CD1711+BW1714*CC1711+BX1714*CD1714+BY1714*CC1714)</f>
        <v>0</v>
      </c>
      <c r="CK1714" s="16">
        <f t="shared" ref="CK1714" si="18211">1/$CL$4</f>
        <v>1</v>
      </c>
      <c r="CL1714" s="17">
        <v>0</v>
      </c>
      <c r="CM1714" s="18">
        <v>1</v>
      </c>
      <c r="CN1714" s="19">
        <v>0</v>
      </c>
      <c r="CP1714" s="1">
        <f t="shared" ref="CP1714" si="18212">CF1714*CK1711+CH1714*CK1714-CG1714*CL1711-CI1714*CL1714</f>
        <v>-0.98084064873315857</v>
      </c>
      <c r="CQ1714" s="4">
        <f t="shared" ref="CQ1714" si="18213">(CF1714*CL1711+CG1714*CK1711+CH1714*CL1714+CI1714*CK1714)</f>
        <v>-0.26061356026596971</v>
      </c>
      <c r="CR1714" s="2">
        <f t="shared" ref="CR1714" si="18214">CF1714*CM1711+CH1714*CM1714-CG1714*CN1711-CI1714*CN1714</f>
        <v>-0.98084064873315857</v>
      </c>
      <c r="CS1714" s="3">
        <f t="shared" ref="CS1714" si="18215">(CF1714*CN1711+CG1714*CM1711+CH1714*CN1714+CI1714*CM1714)</f>
        <v>0</v>
      </c>
      <c r="CU1714" s="39">
        <f t="shared" ref="CU1714" si="18216">(180/PI())*ATAN(-1*(CQ1711/CP1711))</f>
        <v>-8.4449394059711871</v>
      </c>
      <c r="CW1714" s="54">
        <f t="shared" ref="CW1714" si="18217">20*LOG(((1-(10^(CU1711/20)^2)*(1-((1-CW1711)/(1+CW1711))^2))^0.5))</f>
        <v>-24.648401012969892</v>
      </c>
    </row>
    <row r="1715" spans="1:101" ht="18" customHeight="1">
      <c r="E1715" s="20"/>
      <c r="F1715" s="20"/>
      <c r="G1715" s="20"/>
      <c r="H1715" s="20"/>
      <c r="I1715" s="20"/>
      <c r="J1715" s="20"/>
      <c r="K1715" s="20"/>
      <c r="L1715" s="20"/>
      <c r="M1715" s="20"/>
      <c r="N1715" s="20"/>
      <c r="O1715" s="20"/>
      <c r="P1715" s="20"/>
      <c r="Q1715" s="20"/>
      <c r="R1715" s="20"/>
      <c r="S1715" s="20"/>
      <c r="T1715" s="20"/>
      <c r="U1715" s="20"/>
      <c r="V1715" s="20"/>
      <c r="W1715" s="20"/>
      <c r="X1715" s="20"/>
      <c r="Y1715" s="20"/>
      <c r="Z1715" s="20"/>
      <c r="AA1715" s="20"/>
      <c r="AB1715" s="30"/>
      <c r="AC1715" s="20"/>
      <c r="AD1715" s="20"/>
      <c r="AE1715" s="20"/>
      <c r="AF1715" s="20"/>
      <c r="AG1715" s="20"/>
      <c r="AH1715" s="20"/>
      <c r="AI1715" s="20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  <c r="BA1715" s="20"/>
      <c r="BB1715" s="20"/>
      <c r="BC1715" s="20"/>
      <c r="BD1715" s="20"/>
      <c r="BE1715" s="20"/>
      <c r="BF1715" s="20"/>
      <c r="BG1715" s="20"/>
      <c r="BH1715" s="20"/>
      <c r="BI1715" s="20"/>
      <c r="BJ1715" s="20"/>
      <c r="BK1715" s="20"/>
      <c r="BL1715" s="20"/>
      <c r="BM1715" s="20"/>
      <c r="BN1715" s="20"/>
      <c r="BO1715" s="20"/>
      <c r="BP1715" s="20"/>
      <c r="BQ1715" s="20"/>
      <c r="BR1715" s="20"/>
      <c r="BS1715" s="20"/>
      <c r="BT1715" s="20"/>
      <c r="BU1715" s="20"/>
      <c r="BV1715" s="20"/>
      <c r="BW1715" s="20"/>
      <c r="BX1715" s="20"/>
      <c r="BY1715" s="20"/>
      <c r="BZ1715" s="20"/>
      <c r="CA1715" s="20"/>
      <c r="CB1715" s="20"/>
      <c r="CC1715" s="20"/>
      <c r="CD1715" s="20"/>
      <c r="CE1715" s="20"/>
      <c r="CF1715" s="20"/>
      <c r="CG1715" s="20"/>
      <c r="CH1715" s="20"/>
      <c r="CI1715" s="20"/>
      <c r="CJ1715" s="20"/>
      <c r="CK1715" s="20"/>
      <c r="CL1715" s="20"/>
    </row>
    <row r="1716" spans="1:101" ht="18" customHeight="1"/>
    <row r="1717" spans="1:101" ht="18" customHeight="1" thickBot="1">
      <c r="A1717" s="23"/>
      <c r="B1717" s="23"/>
      <c r="C1717" s="23"/>
      <c r="D1717" s="20" t="s">
        <v>15</v>
      </c>
      <c r="E1717" s="20"/>
      <c r="F1717" s="20"/>
      <c r="G1717" s="20"/>
      <c r="H1717" s="20"/>
      <c r="I1717" s="20" t="s">
        <v>16</v>
      </c>
      <c r="J1717" s="20"/>
      <c r="K1717" s="20"/>
      <c r="L1717" s="20"/>
      <c r="M1717" s="23"/>
      <c r="N1717" s="23"/>
      <c r="O1717" s="24" t="s">
        <v>17</v>
      </c>
      <c r="P1717" s="23"/>
      <c r="Q1717" s="23"/>
      <c r="R1717" s="23"/>
      <c r="S1717" s="20"/>
      <c r="T1717" s="20" t="s">
        <v>18</v>
      </c>
      <c r="U1717" s="23"/>
      <c r="V1717" s="23"/>
      <c r="W1717" s="23"/>
      <c r="X1717" s="23"/>
      <c r="Y1717" s="24" t="s">
        <v>19</v>
      </c>
      <c r="Z1717" s="23"/>
      <c r="AA1717" s="23"/>
      <c r="AB1717" s="23"/>
      <c r="AC1717" s="24" t="s">
        <v>20</v>
      </c>
      <c r="AD1717" s="20"/>
      <c r="AE1717" s="20"/>
      <c r="AF1717" s="20"/>
      <c r="AG1717" s="20"/>
      <c r="AH1717" s="23"/>
      <c r="AI1717" s="24" t="s">
        <v>21</v>
      </c>
      <c r="AJ1717" s="23"/>
      <c r="AK1717" s="23"/>
      <c r="AL1717" s="20"/>
      <c r="AM1717" s="24" t="s">
        <v>31</v>
      </c>
      <c r="AN1717" s="20"/>
      <c r="AO1717" s="23"/>
      <c r="AP1717" s="23"/>
      <c r="AQ1717" s="23"/>
      <c r="AR1717" s="23"/>
      <c r="AS1717" s="24" t="s">
        <v>91</v>
      </c>
      <c r="AT1717" s="23"/>
      <c r="AU1717" s="23"/>
      <c r="AV1717" s="23"/>
      <c r="AW1717" s="24" t="s">
        <v>32</v>
      </c>
      <c r="AX1717" s="20"/>
      <c r="AY1717" s="20"/>
      <c r="AZ1717" s="20"/>
      <c r="BA1717" s="20"/>
      <c r="BB1717" s="23"/>
      <c r="BC1717" s="24" t="s">
        <v>22</v>
      </c>
      <c r="BD1717" s="23"/>
      <c r="BE1717" s="23"/>
      <c r="BF1717" s="23"/>
      <c r="BG1717" s="24" t="s">
        <v>33</v>
      </c>
      <c r="BH1717" s="20"/>
      <c r="BI1717" s="23"/>
      <c r="BJ1717" s="23"/>
      <c r="BK1717" s="23"/>
      <c r="BL1717" s="23"/>
      <c r="BM1717" s="24" t="s">
        <v>34</v>
      </c>
      <c r="BN1717" s="23"/>
      <c r="BO1717" s="23"/>
      <c r="BP1717" s="23"/>
      <c r="BQ1717" s="24" t="s">
        <v>89</v>
      </c>
      <c r="BR1717" s="20"/>
      <c r="BS1717" s="20"/>
      <c r="BT1717" s="20"/>
      <c r="BU1717" s="20"/>
      <c r="BV1717" s="23"/>
      <c r="BW1717" s="24" t="s">
        <v>35</v>
      </c>
      <c r="BX1717" s="23"/>
      <c r="BY1717" s="23"/>
      <c r="BZ1717" s="23"/>
      <c r="CA1717" s="24" t="s">
        <v>90</v>
      </c>
      <c r="CB1717" s="20"/>
      <c r="CC1717" s="23"/>
      <c r="CD1717" s="23"/>
      <c r="CE1717" s="23"/>
      <c r="CF1717" s="23"/>
      <c r="CG1717" s="24" t="s">
        <v>92</v>
      </c>
      <c r="CH1717" s="23"/>
      <c r="CI1717" s="23"/>
      <c r="CJ1717" s="23"/>
      <c r="CK1717" s="24" t="s">
        <v>36</v>
      </c>
      <c r="CL1717" s="24"/>
      <c r="CM1717" s="23"/>
      <c r="CN1717" s="23"/>
      <c r="CO1717" s="23"/>
      <c r="CP1717" s="23"/>
      <c r="CQ1717" s="24" t="s">
        <v>93</v>
      </c>
      <c r="CR1717" s="23"/>
      <c r="CS1717" s="23"/>
    </row>
    <row r="1718" spans="1:101" ht="18" customHeight="1" thickBot="1">
      <c r="A1718" s="23"/>
      <c r="B1718" s="33"/>
      <c r="C1718" s="23"/>
      <c r="D1718" s="7" t="s">
        <v>2</v>
      </c>
      <c r="E1718" s="8"/>
      <c r="F1718" s="8" t="s">
        <v>3</v>
      </c>
      <c r="G1718" s="9"/>
      <c r="H1718" s="10"/>
      <c r="I1718" s="7" t="s">
        <v>4</v>
      </c>
      <c r="J1718" s="8"/>
      <c r="K1718" s="8" t="s">
        <v>5</v>
      </c>
      <c r="L1718" s="9"/>
      <c r="M1718" s="23"/>
      <c r="N1718" s="251" t="s">
        <v>79</v>
      </c>
      <c r="O1718" s="252"/>
      <c r="P1718" s="253" t="s">
        <v>80</v>
      </c>
      <c r="Q1718" s="254"/>
      <c r="R1718" s="23"/>
      <c r="S1718" s="7" t="s">
        <v>11</v>
      </c>
      <c r="T1718" s="8"/>
      <c r="U1718" s="8" t="s">
        <v>12</v>
      </c>
      <c r="V1718" s="9"/>
      <c r="W1718" s="20"/>
      <c r="X1718" s="251" t="s">
        <v>79</v>
      </c>
      <c r="Y1718" s="252"/>
      <c r="Z1718" s="253" t="s">
        <v>80</v>
      </c>
      <c r="AA1718" s="254"/>
      <c r="AB1718" s="20"/>
      <c r="AC1718" s="7" t="s">
        <v>4</v>
      </c>
      <c r="AD1718" s="8"/>
      <c r="AE1718" s="8" t="s">
        <v>5</v>
      </c>
      <c r="AF1718" s="9"/>
      <c r="AG1718" s="20"/>
      <c r="AH1718" s="251" t="s">
        <v>0</v>
      </c>
      <c r="AI1718" s="252"/>
      <c r="AJ1718" s="253" t="s">
        <v>1</v>
      </c>
      <c r="AK1718" s="254"/>
      <c r="AL1718" s="20"/>
      <c r="AM1718" s="7" t="s">
        <v>11</v>
      </c>
      <c r="AN1718" s="8"/>
      <c r="AO1718" s="8" t="s">
        <v>12</v>
      </c>
      <c r="AP1718" s="9"/>
      <c r="AQ1718" s="23"/>
      <c r="AR1718" s="251" t="s">
        <v>0</v>
      </c>
      <c r="AS1718" s="252"/>
      <c r="AT1718" s="253" t="s">
        <v>1</v>
      </c>
      <c r="AU1718" s="254"/>
      <c r="AV1718" s="36"/>
      <c r="AW1718" s="7" t="s">
        <v>4</v>
      </c>
      <c r="AX1718" s="8"/>
      <c r="AY1718" s="8" t="s">
        <v>5</v>
      </c>
      <c r="AZ1718" s="9"/>
      <c r="BA1718" s="20"/>
      <c r="BB1718" s="251" t="s">
        <v>0</v>
      </c>
      <c r="BC1718" s="252"/>
      <c r="BD1718" s="253" t="s">
        <v>1</v>
      </c>
      <c r="BE1718" s="254"/>
      <c r="BF1718" s="36"/>
      <c r="BG1718" s="7" t="s">
        <v>11</v>
      </c>
      <c r="BH1718" s="8"/>
      <c r="BI1718" s="8" t="s">
        <v>12</v>
      </c>
      <c r="BJ1718" s="9"/>
      <c r="BK1718" s="36"/>
      <c r="BL1718" s="251" t="s">
        <v>0</v>
      </c>
      <c r="BM1718" s="252"/>
      <c r="BN1718" s="253" t="s">
        <v>1</v>
      </c>
      <c r="BO1718" s="254"/>
      <c r="BP1718" s="36"/>
      <c r="BQ1718" s="7" t="s">
        <v>4</v>
      </c>
      <c r="BR1718" s="8"/>
      <c r="BS1718" s="8" t="s">
        <v>5</v>
      </c>
      <c r="BT1718" s="9"/>
      <c r="BU1718" s="20"/>
      <c r="BV1718" s="251" t="s">
        <v>0</v>
      </c>
      <c r="BW1718" s="252"/>
      <c r="BX1718" s="253" t="s">
        <v>1</v>
      </c>
      <c r="BY1718" s="254"/>
      <c r="BZ1718" s="36"/>
      <c r="CA1718" s="7" t="s">
        <v>11</v>
      </c>
      <c r="CB1718" s="8"/>
      <c r="CC1718" s="8" t="s">
        <v>12</v>
      </c>
      <c r="CD1718" s="9"/>
      <c r="CE1718" s="36"/>
      <c r="CF1718" s="251" t="s">
        <v>0</v>
      </c>
      <c r="CG1718" s="252"/>
      <c r="CH1718" s="253" t="s">
        <v>1</v>
      </c>
      <c r="CI1718" s="254"/>
      <c r="CJ1718" s="23"/>
      <c r="CK1718" s="7" t="s">
        <v>23</v>
      </c>
      <c r="CL1718" s="8"/>
      <c r="CM1718" s="8" t="s">
        <v>24</v>
      </c>
      <c r="CN1718" s="9"/>
      <c r="CO1718" s="23"/>
      <c r="CP1718" s="251" t="s">
        <v>0</v>
      </c>
      <c r="CQ1718" s="252"/>
      <c r="CR1718" s="253" t="s">
        <v>1</v>
      </c>
      <c r="CS1718" s="254"/>
      <c r="CU1718" s="26" t="s">
        <v>25</v>
      </c>
      <c r="CW1718" s="50" t="s">
        <v>44</v>
      </c>
    </row>
    <row r="1719" spans="1:101" ht="18" customHeight="1" thickTop="1" thickBot="1">
      <c r="B1719" s="34">
        <v>2.52</v>
      </c>
      <c r="D1719" s="11">
        <v>1</v>
      </c>
      <c r="E1719" s="12">
        <v>0</v>
      </c>
      <c r="F1719" s="13">
        <v>0</v>
      </c>
      <c r="G1719" s="40">
        <f t="shared" ref="G1719" si="18218">-1/($E$4*$B1719)</f>
        <v>-0.41687718964743858</v>
      </c>
      <c r="H1719" s="10"/>
      <c r="I1719" s="11">
        <v>1</v>
      </c>
      <c r="J1719" s="12">
        <v>0</v>
      </c>
      <c r="K1719" s="13">
        <v>0</v>
      </c>
      <c r="L1719" s="14">
        <v>0</v>
      </c>
      <c r="N1719" s="1">
        <f t="shared" ref="N1719" si="18219">D1719*I1719+F1719*I1722-E1719*J1719-G1719*J1722</f>
        <v>0.75818234730404765</v>
      </c>
      <c r="O1719" s="4">
        <f t="shared" ref="O1719" si="18220">(D1719*J1719+E1719*I1719+F1719*J1722+G1719*I1722)</f>
        <v>0</v>
      </c>
      <c r="P1719" s="2">
        <f t="shared" ref="P1719" si="18221">D1719*K1719+F1719*K1722-E1719*L1719-G1719*L1722</f>
        <v>0</v>
      </c>
      <c r="Q1719" s="3">
        <f t="shared" ref="Q1719" si="18222">(D1719*L1719+E1719*K1719+F1719*L1722+G1719*K1722)</f>
        <v>-0.41687718964743858</v>
      </c>
      <c r="S1719" s="11">
        <v>1</v>
      </c>
      <c r="T1719" s="12">
        <v>0</v>
      </c>
      <c r="U1719" s="13">
        <v>0</v>
      </c>
      <c r="V1719" s="40">
        <f t="shared" ref="V1719" si="18223">-1/($T$4*$B1719)</f>
        <v>-0.79651825938457821</v>
      </c>
      <c r="W1719" s="20"/>
      <c r="X1719" s="1">
        <f t="shared" ref="X1719" si="18224">N1719*S1719+P1719*S1722-O1719*T1719-Q1719*T1722</f>
        <v>0.75818234730404765</v>
      </c>
      <c r="Y1719" s="4">
        <f t="shared" ref="Y1719" si="18225">(N1719*T1719+O1719*S1719+P1719*T1722+Q1719*S1722)</f>
        <v>0</v>
      </c>
      <c r="Z1719" s="2">
        <f t="shared" ref="Z1719" si="18226">N1719*U1719+P1719*U1722-O1719*V1719-Q1719*V1722</f>
        <v>0</v>
      </c>
      <c r="AA1719" s="3">
        <f t="shared" ref="AA1719" si="18227">(N1719*V1719+O1719*U1719+P1719*V1722+Q1719*U1722)</f>
        <v>-1.0207832732181723</v>
      </c>
      <c r="AB1719" s="20"/>
      <c r="AC1719" s="11">
        <v>1</v>
      </c>
      <c r="AD1719" s="12">
        <v>0</v>
      </c>
      <c r="AE1719" s="13">
        <v>0</v>
      </c>
      <c r="AF1719" s="14">
        <v>0</v>
      </c>
      <c r="AG1719" s="20"/>
      <c r="AH1719" s="1">
        <f t="shared" ref="AH1719" si="18228">X1719*AC1719+Z1719*AC1722-Y1719*AD1719-AA1719*AD1722</f>
        <v>8.17081865366317E-2</v>
      </c>
      <c r="AI1719" s="4">
        <f t="shared" ref="AI1719" si="18229">(X1719*AD1719+Y1719*AC1719+Z1719*AD1722+AA1719*AC1722)</f>
        <v>0</v>
      </c>
      <c r="AJ1719" s="2">
        <f t="shared" ref="AJ1719" si="18230">X1719*AE1719+Z1719*AE1722-Y1719*AF1719-AA1719*AF1722</f>
        <v>0</v>
      </c>
      <c r="AK1719" s="3">
        <f t="shared" ref="AK1719" si="18231">(X1719*AF1719+Y1719*AE1719+Z1719*AF1722+AA1719*AE1722)</f>
        <v>-1.0207832732181723</v>
      </c>
      <c r="AL1719" s="20"/>
      <c r="AM1719" s="11">
        <v>1</v>
      </c>
      <c r="AN1719" s="12">
        <v>0</v>
      </c>
      <c r="AO1719" s="13">
        <v>0</v>
      </c>
      <c r="AP1719" s="40">
        <f t="shared" ref="AP1719" si="18232">-1/($AN$4*$B1719)</f>
        <v>-0.82775426955652232</v>
      </c>
      <c r="AR1719" s="1">
        <f t="shared" ref="AR1719" si="18233">AH1719*AM1719+AJ1719*AM1722-AI1719*AN1719-AK1719*AN1722</f>
        <v>8.17081865366317E-2</v>
      </c>
      <c r="AS1719" s="4">
        <f t="shared" ref="AS1719" si="18234">(AH1719*AN1719+AI1719*AM1719+AJ1719*AN1722+AK1719*AM1722)</f>
        <v>0</v>
      </c>
      <c r="AT1719" s="2">
        <f t="shared" ref="AT1719" si="18235">AH1719*AO1719+AJ1719*AO1722-AI1719*AP1719-AK1719*AP1722</f>
        <v>0</v>
      </c>
      <c r="AU1719" s="3">
        <f t="shared" ref="AU1719" si="18236">(AH1719*AP1719+AI1719*AO1719+AJ1719*AP1722+AK1719*AO1722)</f>
        <v>-1.08841757348159</v>
      </c>
      <c r="AV1719" s="20"/>
      <c r="AW1719" s="11">
        <v>1</v>
      </c>
      <c r="AX1719" s="12">
        <v>0</v>
      </c>
      <c r="AY1719" s="13">
        <v>0</v>
      </c>
      <c r="AZ1719" s="14">
        <v>0</v>
      </c>
      <c r="BA1719" s="20"/>
      <c r="BB1719" s="1">
        <f t="shared" ref="BB1719" si="18237">AR1719*AW1719+AT1719*AW1722-AS1719*AX1719-AU1719*AX1722</f>
        <v>-0.63958729694460981</v>
      </c>
      <c r="BC1719" s="4">
        <f t="shared" ref="BC1719" si="18238">(AR1719*AX1719+AS1719*AW1719+AT1719*AX1722+AU1719*AW1722)</f>
        <v>0</v>
      </c>
      <c r="BD1719" s="2">
        <f t="shared" ref="BD1719" si="18239">AR1719*AY1719+AT1719*AY1722-AS1719*AZ1719-AU1719*AZ1722</f>
        <v>0</v>
      </c>
      <c r="BE1719" s="3">
        <f t="shared" ref="BE1719" si="18240">(AR1719*AZ1719+AS1719*AY1719+AT1719*AZ1722+AU1719*AY1722)</f>
        <v>-1.08841757348159</v>
      </c>
      <c r="BF1719" s="20"/>
      <c r="BG1719" s="11">
        <v>1</v>
      </c>
      <c r="BH1719" s="12">
        <v>0</v>
      </c>
      <c r="BI1719" s="13">
        <v>0</v>
      </c>
      <c r="BJ1719" s="40">
        <f t="shared" ref="BJ1719" si="18241">-1/($BH$4*$B1719)</f>
        <v>-0.79651825938457821</v>
      </c>
      <c r="BK1719" s="20"/>
      <c r="BL1719" s="1">
        <f t="shared" ref="BL1719" si="18242">BB1719*BG1719+BD1719*BG1722-BC1719*BH1719-BE1719*BH1722</f>
        <v>-0.63958729694460981</v>
      </c>
      <c r="BM1719" s="4">
        <f t="shared" ref="BM1719" si="18243">(BB1719*BH1719+BC1719*BG1719+BD1719*BH1722+BE1719*BG1722)</f>
        <v>0</v>
      </c>
      <c r="BN1719" s="2">
        <f t="shared" ref="BN1719" si="18244">BB1719*BI1719+BD1719*BI1722-BC1719*BJ1719-BE1719*BJ1722</f>
        <v>0</v>
      </c>
      <c r="BO1719" s="3">
        <f t="shared" ref="BO1719" si="18245">(BB1719*BJ1719+BC1719*BI1719+BD1719*BJ1722+BE1719*BI1722)</f>
        <v>-0.57897461299478203</v>
      </c>
      <c r="BP1719" s="20"/>
      <c r="BQ1719" s="11">
        <v>1</v>
      </c>
      <c r="BR1719" s="12">
        <v>0</v>
      </c>
      <c r="BS1719" s="13">
        <v>0</v>
      </c>
      <c r="BT1719" s="14">
        <v>0</v>
      </c>
      <c r="BU1719" s="20"/>
      <c r="BV1719" s="1">
        <f t="shared" ref="BV1719" si="18246">BL1719*BQ1719+BN1719*BQ1722-BM1719*BR1719-BO1719*BR1722</f>
        <v>-0.97543268585483478</v>
      </c>
      <c r="BW1719" s="4">
        <f t="shared" ref="BW1719" si="18247">(BL1719*BR1719+BM1719*BQ1719+BN1719*BR1722+BO1719*BQ1722)</f>
        <v>0</v>
      </c>
      <c r="BX1719" s="2">
        <f t="shared" ref="BX1719" si="18248">BL1719*BS1719+BN1719*BS1722-BM1719*BT1719-BO1719*BT1722</f>
        <v>0</v>
      </c>
      <c r="BY1719" s="3">
        <f t="shared" ref="BY1719" si="18249">(BL1719*BT1719+BM1719*BS1719+BN1719*BT1722+BO1719*BS1722)</f>
        <v>-0.57897461299478203</v>
      </c>
      <c r="BZ1719" s="20"/>
      <c r="CA1719" s="11">
        <v>1</v>
      </c>
      <c r="CB1719" s="12">
        <v>0</v>
      </c>
      <c r="CC1719" s="13">
        <v>0</v>
      </c>
      <c r="CD1719" s="40">
        <f t="shared" ref="CD1719" si="18250">-1/($CB$4*$B1719)</f>
        <v>-0.41687718964743858</v>
      </c>
      <c r="CE1719" s="20"/>
      <c r="CF1719" s="1">
        <f t="shared" ref="CF1719" si="18251">BV1719*CA1719+BX1719*CA1722-BW1719*CB1719-BY1719*CB1722</f>
        <v>-0.97543268585483478</v>
      </c>
      <c r="CG1719" s="4">
        <f t="shared" ref="CG1719" si="18252">(BV1719*CB1719+BW1719*CA1719+BX1719*CB1722+BY1719*CA1722)</f>
        <v>0</v>
      </c>
      <c r="CH1719" s="2">
        <f t="shared" ref="CH1719" si="18253">BV1719*CC1719+BX1719*CC1722-BW1719*CD1719-BY1719*CD1722</f>
        <v>0</v>
      </c>
      <c r="CI1719" s="3">
        <f t="shared" ref="CI1719" si="18254">(BV1719*CD1719+BW1719*CC1719+BX1719*CD1722+BY1719*CC1722)</f>
        <v>-0.1723389762253657</v>
      </c>
      <c r="CJ1719" s="28"/>
      <c r="CK1719" s="11">
        <v>1</v>
      </c>
      <c r="CL1719" s="12">
        <v>0</v>
      </c>
      <c r="CM1719" s="13">
        <v>0</v>
      </c>
      <c r="CN1719" s="14">
        <v>0</v>
      </c>
      <c r="CP1719" s="1">
        <f t="shared" ref="CP1719" si="18255">CF1719*CK1719+CH1719*CK1722-CG1719*CL1719-CI1719*CL1722</f>
        <v>-0.97543268585483478</v>
      </c>
      <c r="CQ1719" s="4">
        <f t="shared" ref="CQ1719" si="18256">(CF1719*CL1719+CG1719*CK1719+CH1719*CL1722+CI1719*CK1722)</f>
        <v>-0.1723389762253657</v>
      </c>
      <c r="CR1719" s="2">
        <f t="shared" ref="CR1719" si="18257">CF1719*CM1719+CH1719*CM1722-CG1719*CN1719-CI1719*CN1722</f>
        <v>0</v>
      </c>
      <c r="CS1719" s="3">
        <f t="shared" ref="CS1719" si="18258">(CF1719*CN1719+CG1719*CM1719+CH1719*CN1722+CI1719*CM1722)</f>
        <v>-0.1723389762253657</v>
      </c>
      <c r="CU1719" s="29">
        <f t="shared" ref="CU1719" si="18259">20*LOG(((1+$CL$4)/$CL$4)/((CP1719+CP1722)^2+(CQ1719+CQ1722)^2)^0.5)</f>
        <v>-1.2942760363698215E-2</v>
      </c>
      <c r="CW1719" s="51">
        <f t="shared" ref="CW1719" si="18260">((CP1719^2+CQ1719^2)^0.5)/((CP1722^2+CQ1722^2)^0.5)</f>
        <v>0.97564406787574409</v>
      </c>
    </row>
    <row r="1720" spans="1:101" ht="18" customHeight="1" thickBot="1">
      <c r="D1720" s="11"/>
      <c r="E1720" s="13"/>
      <c r="F1720" s="13"/>
      <c r="G1720" s="15"/>
      <c r="H1720" s="10"/>
      <c r="I1720" s="11"/>
      <c r="J1720" s="13"/>
      <c r="K1720" s="13"/>
      <c r="L1720" s="15"/>
      <c r="N1720" s="5"/>
      <c r="Q1720" s="6"/>
      <c r="S1720" s="11"/>
      <c r="T1720" s="13"/>
      <c r="U1720" s="13"/>
      <c r="V1720" s="15"/>
      <c r="W1720" s="20"/>
      <c r="X1720" s="5"/>
      <c r="AA1720" s="6"/>
      <c r="AB1720" s="20"/>
      <c r="AC1720" s="11"/>
      <c r="AD1720" s="13"/>
      <c r="AE1720" s="13"/>
      <c r="AF1720" s="15"/>
      <c r="AG1720" s="20"/>
      <c r="AH1720" s="5"/>
      <c r="AK1720" s="6"/>
      <c r="AL1720" s="20"/>
      <c r="AM1720" s="11"/>
      <c r="AN1720" s="13"/>
      <c r="AO1720" s="13"/>
      <c r="AP1720" s="15"/>
      <c r="AR1720" s="5"/>
      <c r="AU1720" s="6"/>
      <c r="AW1720" s="11"/>
      <c r="AX1720" s="13"/>
      <c r="AY1720" s="13"/>
      <c r="AZ1720" s="15"/>
      <c r="BA1720" s="20"/>
      <c r="BB1720" s="5"/>
      <c r="BE1720" s="6"/>
      <c r="BG1720" s="11"/>
      <c r="BH1720" s="13"/>
      <c r="BI1720" s="13"/>
      <c r="BJ1720" s="15"/>
      <c r="BL1720" s="5"/>
      <c r="BO1720" s="6"/>
      <c r="BQ1720" s="11"/>
      <c r="BR1720" s="13"/>
      <c r="BS1720" s="13"/>
      <c r="BT1720" s="15"/>
      <c r="BU1720" s="20"/>
      <c r="BV1720" s="5"/>
      <c r="BY1720" s="6"/>
      <c r="CA1720" s="11"/>
      <c r="CB1720" s="13"/>
      <c r="CC1720" s="13"/>
      <c r="CD1720" s="15"/>
      <c r="CF1720" s="5"/>
      <c r="CI1720" s="6"/>
      <c r="CK1720" s="11"/>
      <c r="CL1720" s="13"/>
      <c r="CM1720" s="13"/>
      <c r="CN1720" s="15"/>
      <c r="CP1720" s="5"/>
      <c r="CS1720" s="6"/>
      <c r="CW1720" s="52"/>
    </row>
    <row r="1721" spans="1:101" ht="18" customHeight="1" thickBot="1">
      <c r="D1721" s="11" t="s">
        <v>6</v>
      </c>
      <c r="E1721" s="13"/>
      <c r="F1721" s="13" t="s">
        <v>7</v>
      </c>
      <c r="G1721" s="15"/>
      <c r="H1721" s="10"/>
      <c r="I1721" s="11" t="s">
        <v>8</v>
      </c>
      <c r="J1721" s="13"/>
      <c r="K1721" s="13" t="s">
        <v>9</v>
      </c>
      <c r="L1721" s="15"/>
      <c r="N1721" s="251" t="s">
        <v>26</v>
      </c>
      <c r="O1721" s="252"/>
      <c r="P1721" s="253" t="s">
        <v>27</v>
      </c>
      <c r="Q1721" s="254"/>
      <c r="S1721" s="11" t="s">
        <v>13</v>
      </c>
      <c r="T1721" s="13"/>
      <c r="U1721" s="13" t="s">
        <v>14</v>
      </c>
      <c r="V1721" s="15"/>
      <c r="W1721" s="20"/>
      <c r="X1721" s="251" t="s">
        <v>26</v>
      </c>
      <c r="Y1721" s="252"/>
      <c r="Z1721" s="253" t="s">
        <v>27</v>
      </c>
      <c r="AA1721" s="254"/>
      <c r="AB1721" s="20"/>
      <c r="AC1721" s="11" t="s">
        <v>8</v>
      </c>
      <c r="AD1721" s="13"/>
      <c r="AE1721" s="13" t="s">
        <v>9</v>
      </c>
      <c r="AF1721" s="15"/>
      <c r="AG1721" s="20"/>
      <c r="AH1721" s="251" t="s">
        <v>26</v>
      </c>
      <c r="AI1721" s="252"/>
      <c r="AJ1721" s="253" t="s">
        <v>27</v>
      </c>
      <c r="AK1721" s="254"/>
      <c r="AL1721" s="20"/>
      <c r="AM1721" s="11" t="s">
        <v>13</v>
      </c>
      <c r="AN1721" s="13"/>
      <c r="AO1721" s="13" t="s">
        <v>14</v>
      </c>
      <c r="AP1721" s="15"/>
      <c r="AR1721" s="251" t="s">
        <v>26</v>
      </c>
      <c r="AS1721" s="252"/>
      <c r="AT1721" s="253" t="s">
        <v>27</v>
      </c>
      <c r="AU1721" s="254"/>
      <c r="AV1721" s="36"/>
      <c r="AW1721" s="11" t="s">
        <v>8</v>
      </c>
      <c r="AX1721" s="13"/>
      <c r="AY1721" s="13" t="s">
        <v>9</v>
      </c>
      <c r="AZ1721" s="15"/>
      <c r="BA1721" s="20"/>
      <c r="BB1721" s="251" t="s">
        <v>26</v>
      </c>
      <c r="BC1721" s="252"/>
      <c r="BD1721" s="253" t="s">
        <v>27</v>
      </c>
      <c r="BE1721" s="254"/>
      <c r="BF1721" s="36"/>
      <c r="BG1721" s="11" t="s">
        <v>13</v>
      </c>
      <c r="BH1721" s="13"/>
      <c r="BI1721" s="13" t="s">
        <v>14</v>
      </c>
      <c r="BJ1721" s="15"/>
      <c r="BK1721" s="36"/>
      <c r="BL1721" s="251" t="s">
        <v>26</v>
      </c>
      <c r="BM1721" s="252"/>
      <c r="BN1721" s="253" t="s">
        <v>27</v>
      </c>
      <c r="BO1721" s="254"/>
      <c r="BP1721" s="36"/>
      <c r="BQ1721" s="11" t="s">
        <v>8</v>
      </c>
      <c r="BR1721" s="13"/>
      <c r="BS1721" s="13" t="s">
        <v>9</v>
      </c>
      <c r="BT1721" s="15"/>
      <c r="BU1721" s="20"/>
      <c r="BV1721" s="251" t="s">
        <v>26</v>
      </c>
      <c r="BW1721" s="252"/>
      <c r="BX1721" s="253" t="s">
        <v>27</v>
      </c>
      <c r="BY1721" s="254"/>
      <c r="BZ1721" s="36"/>
      <c r="CA1721" s="11" t="s">
        <v>13</v>
      </c>
      <c r="CB1721" s="13"/>
      <c r="CC1721" s="13" t="s">
        <v>14</v>
      </c>
      <c r="CD1721" s="15"/>
      <c r="CE1721" s="36"/>
      <c r="CF1721" s="251" t="s">
        <v>26</v>
      </c>
      <c r="CG1721" s="252"/>
      <c r="CH1721" s="253" t="s">
        <v>27</v>
      </c>
      <c r="CI1721" s="254"/>
      <c r="CK1721" s="11" t="s">
        <v>28</v>
      </c>
      <c r="CL1721" s="13"/>
      <c r="CM1721" s="13" t="s">
        <v>29</v>
      </c>
      <c r="CN1721" s="15"/>
      <c r="CP1721" s="251" t="s">
        <v>26</v>
      </c>
      <c r="CQ1721" s="252"/>
      <c r="CR1721" s="253" t="s">
        <v>27</v>
      </c>
      <c r="CS1721" s="254"/>
      <c r="CU1721" s="38" t="s">
        <v>37</v>
      </c>
      <c r="CW1721" s="53" t="s">
        <v>45</v>
      </c>
    </row>
    <row r="1722" spans="1:101" ht="18" customHeight="1" thickTop="1" thickBot="1">
      <c r="D1722" s="16">
        <v>0</v>
      </c>
      <c r="E1722" s="17">
        <v>0</v>
      </c>
      <c r="F1722" s="18">
        <v>1</v>
      </c>
      <c r="G1722" s="19">
        <v>0</v>
      </c>
      <c r="H1722" s="10"/>
      <c r="I1722" s="16">
        <v>0</v>
      </c>
      <c r="J1722" s="17">
        <f t="shared" ref="J1722" si="18261">-1/($J$4*$B1719)</f>
        <v>-0.58006928347521824</v>
      </c>
      <c r="K1722" s="18">
        <v>1</v>
      </c>
      <c r="L1722" s="19">
        <v>0</v>
      </c>
      <c r="N1722" s="1">
        <f t="shared" ref="N1722" si="18262">D1722*I1719+F1722*I1722-E1722*J1719-G1722*J1722</f>
        <v>0</v>
      </c>
      <c r="O1722" s="4">
        <f t="shared" ref="O1722" si="18263">(D1722*J1719+E1722*I1719+F1722*J1722+G1722*I1722)</f>
        <v>-0.58006928347521824</v>
      </c>
      <c r="P1722" s="2">
        <f t="shared" ref="P1722" si="18264">D1722*K1719+F1722*K1722-E1722*L1719-G1722*L1722</f>
        <v>1</v>
      </c>
      <c r="Q1722" s="3">
        <f t="shared" ref="Q1722" si="18265">(D1722*L1719+E1722*K1719+F1722*L1722+G1722*K1722)</f>
        <v>0</v>
      </c>
      <c r="S1722" s="16">
        <v>0</v>
      </c>
      <c r="T1722" s="17">
        <v>0</v>
      </c>
      <c r="U1722" s="18">
        <v>1</v>
      </c>
      <c r="V1722" s="19">
        <v>0</v>
      </c>
      <c r="W1722" s="20"/>
      <c r="X1722" s="1">
        <f t="shared" ref="X1722" si="18266">N1722*S1719+P1722*S1722-O1722*T1719-Q1722*T1722</f>
        <v>0</v>
      </c>
      <c r="Y1722" s="4">
        <f t="shared" ref="Y1722" si="18267">(N1722*T1719+O1722*S1719+P1722*T1722+Q1722*S1722)</f>
        <v>-0.58006928347521824</v>
      </c>
      <c r="Z1722" s="2">
        <f t="shared" ref="Z1722" si="18268">N1722*U1719+P1722*U1722-O1722*V1719-Q1722*V1722</f>
        <v>0.53796422400385968</v>
      </c>
      <c r="AA1722" s="3">
        <f t="shared" ref="AA1722" si="18269">(N1722*V1719+O1722*U1719+P1722*V1722+Q1722*U1722)</f>
        <v>0</v>
      </c>
      <c r="AB1722" s="20"/>
      <c r="AC1722" s="16">
        <v>0</v>
      </c>
      <c r="AD1722" s="17">
        <f t="shared" ref="AD1722" si="18270">-1/($AD$4*$B1719)</f>
        <v>-0.66270106350266667</v>
      </c>
      <c r="AE1722" s="18">
        <v>1</v>
      </c>
      <c r="AF1722" s="19">
        <v>0</v>
      </c>
      <c r="AG1722" s="20"/>
      <c r="AH1722" s="1">
        <f t="shared" ref="AH1722" si="18271">X1722*AC1719+Z1722*AC1722-Y1722*AD1719-AA1722*AD1722</f>
        <v>0</v>
      </c>
      <c r="AI1722" s="4">
        <f t="shared" ref="AI1722" si="18272">(X1722*AD1719+Y1722*AC1719+Z1722*AD1722+AA1722*AC1722)</f>
        <v>-0.93657874684896281</v>
      </c>
      <c r="AJ1722" s="2">
        <f t="shared" ref="AJ1722" si="18273">X1722*AE1719+Z1722*AE1722-Y1722*AF1719-AA1722*AF1722</f>
        <v>0.53796422400385968</v>
      </c>
      <c r="AK1722" s="3">
        <f t="shared" ref="AK1722" si="18274">(X1722*AF1719+Y1722*AE1719+Z1722*AF1722+AA1722*AE1722)</f>
        <v>0</v>
      </c>
      <c r="AL1722" s="20"/>
      <c r="AM1722" s="16">
        <v>0</v>
      </c>
      <c r="AN1722" s="17">
        <v>0</v>
      </c>
      <c r="AO1722" s="18">
        <v>1</v>
      </c>
      <c r="AP1722" s="19">
        <v>0</v>
      </c>
      <c r="AR1722" s="1">
        <f t="shared" ref="AR1722" si="18275">AH1722*AM1719+AJ1722*AM1722-AI1722*AN1719-AK1722*AN1722</f>
        <v>0</v>
      </c>
      <c r="AS1722" s="4">
        <f t="shared" ref="AS1722" si="18276">(AH1722*AN1719+AI1722*AM1719+AJ1722*AN1722+AK1722*AM1722)</f>
        <v>-0.93657874684896281</v>
      </c>
      <c r="AT1722" s="2">
        <f t="shared" ref="AT1722" si="18277">AH1722*AO1719+AJ1722*AO1722-AI1722*AP1719-AK1722*AP1722</f>
        <v>-0.23729283247626654</v>
      </c>
      <c r="AU1722" s="3">
        <f t="shared" ref="AU1722" si="18278">(AH1722*AP1719+AI1722*AO1719+AJ1722*AP1722+AK1722*AO1722)</f>
        <v>0</v>
      </c>
      <c r="AV1722" s="20"/>
      <c r="AW1722" s="16">
        <v>0</v>
      </c>
      <c r="AX1722" s="17">
        <f t="shared" ref="AX1722" si="18279">-1/($AX$4*$B1719)</f>
        <v>-0.66270106350266667</v>
      </c>
      <c r="AY1722" s="18">
        <v>1</v>
      </c>
      <c r="AZ1722" s="19">
        <v>0</v>
      </c>
      <c r="BA1722" s="20"/>
      <c r="BB1722" s="1">
        <f t="shared" ref="BB1722" si="18280">AR1722*AW1719+AT1722*AW1722-AS1722*AX1719-AU1722*AX1722</f>
        <v>0</v>
      </c>
      <c r="BC1722" s="4">
        <f t="shared" ref="BC1722" si="18281">(AR1722*AX1719+AS1722*AW1719+AT1722*AX1722+AU1722*AW1722)</f>
        <v>-0.77932453440538085</v>
      </c>
      <c r="BD1722" s="2">
        <f t="shared" ref="BD1722" si="18282">AR1722*AY1719+AT1722*AY1722-AS1722*AZ1719-AU1722*AZ1722</f>
        <v>-0.23729283247626654</v>
      </c>
      <c r="BE1722" s="3">
        <f t="shared" ref="BE1722" si="18283">(AR1722*AZ1719+AS1722*AY1719+AT1722*AZ1722+AU1722*AY1722)</f>
        <v>0</v>
      </c>
      <c r="BF1722" s="20"/>
      <c r="BG1722" s="16">
        <v>0</v>
      </c>
      <c r="BH1722" s="17">
        <v>0</v>
      </c>
      <c r="BI1722" s="18">
        <v>1</v>
      </c>
      <c r="BJ1722" s="19">
        <v>0</v>
      </c>
      <c r="BK1722" s="20"/>
      <c r="BL1722" s="1">
        <f t="shared" ref="BL1722" si="18284">BB1722*BG1719+BD1722*BG1722-BC1722*BH1719-BE1722*BH1722</f>
        <v>0</v>
      </c>
      <c r="BM1722" s="4">
        <f t="shared" ref="BM1722" si="18285">(BB1722*BH1719+BC1722*BG1719+BD1722*BH1722+BE1722*BG1722)</f>
        <v>-0.77932453440538085</v>
      </c>
      <c r="BN1722" s="2">
        <f t="shared" ref="BN1722" si="18286">BB1722*BI1719+BD1722*BI1722-BC1722*BJ1719-BE1722*BJ1722</f>
        <v>-0.85803905411653736</v>
      </c>
      <c r="BO1722" s="3">
        <f t="shared" ref="BO1722" si="18287">(BB1722*BJ1719+BC1722*BI1719+BD1722*BJ1722+BE1722*BI1722)</f>
        <v>0</v>
      </c>
      <c r="BP1722" s="20"/>
      <c r="BQ1722" s="16">
        <v>0</v>
      </c>
      <c r="BR1722" s="17">
        <f t="shared" ref="BR1722" si="18288">-1/($BR$4*$B1719)</f>
        <v>-0.58006928347521824</v>
      </c>
      <c r="BS1722" s="18">
        <v>1</v>
      </c>
      <c r="BT1722" s="19">
        <v>0</v>
      </c>
      <c r="BU1722" s="20"/>
      <c r="BV1722" s="1">
        <f t="shared" ref="BV1722" si="18289">BL1722*BQ1719+BN1722*BQ1722-BM1722*BR1719-BO1722*BR1722</f>
        <v>0</v>
      </c>
      <c r="BW1722" s="4">
        <f t="shared" ref="BW1722" si="18290">(BL1722*BR1719+BM1722*BQ1719+BN1722*BR1722+BO1722*BQ1722)</f>
        <v>-0.28160243509024702</v>
      </c>
      <c r="BX1722" s="2">
        <f t="shared" ref="BX1722" si="18291">BL1722*BS1719+BN1722*BS1722-BM1722*BT1719-BO1722*BT1722</f>
        <v>-0.85803905411653736</v>
      </c>
      <c r="BY1722" s="3">
        <f t="shared" ref="BY1722" si="18292">(BL1722*BT1719+BM1722*BS1719+BN1722*BT1722+BO1722*BS1722)</f>
        <v>0</v>
      </c>
      <c r="BZ1722" s="20"/>
      <c r="CA1722" s="16">
        <v>0</v>
      </c>
      <c r="CB1722" s="17">
        <v>0</v>
      </c>
      <c r="CC1722" s="18">
        <v>1</v>
      </c>
      <c r="CD1722" s="19">
        <v>0</v>
      </c>
      <c r="CE1722" s="20"/>
      <c r="CF1722" s="1">
        <f t="shared" ref="CF1722" si="18293">BV1722*CA1719+BX1722*CA1722-BW1722*CB1719-BY1722*CB1722</f>
        <v>0</v>
      </c>
      <c r="CG1722" s="4">
        <f t="shared" ref="CG1722" si="18294">(BV1722*CB1719+BW1722*CA1719+BX1722*CB1722+BY1722*CA1722)</f>
        <v>-0.28160243509024702</v>
      </c>
      <c r="CH1722" s="2">
        <f t="shared" ref="CH1722" si="18295">BV1722*CC1719+BX1722*CC1722-BW1722*CD1719-BY1722*CD1722</f>
        <v>-0.97543268585483478</v>
      </c>
      <c r="CI1722" s="3">
        <f t="shared" ref="CI1722" si="18296">(BV1722*CD1719+BW1722*CC1719+BX1722*CD1722+BY1722*CC1722)</f>
        <v>0</v>
      </c>
      <c r="CK1722" s="16">
        <f t="shared" ref="CK1722" si="18297">1/$CL$4</f>
        <v>1</v>
      </c>
      <c r="CL1722" s="17">
        <v>0</v>
      </c>
      <c r="CM1722" s="18">
        <v>1</v>
      </c>
      <c r="CN1722" s="19">
        <v>0</v>
      </c>
      <c r="CP1722" s="1">
        <f t="shared" ref="CP1722" si="18298">CF1722*CK1719+CH1722*CK1722-CG1722*CL1719-CI1722*CL1722</f>
        <v>-0.97543268585483478</v>
      </c>
      <c r="CQ1722" s="4">
        <f t="shared" ref="CQ1722" si="18299">(CF1722*CL1719+CG1722*CK1719+CH1722*CL1722+CI1722*CK1722)</f>
        <v>-0.28160243509024702</v>
      </c>
      <c r="CR1722" s="2">
        <f t="shared" ref="CR1722" si="18300">CF1722*CM1719+CH1722*CM1722-CG1722*CN1719-CI1722*CN1722</f>
        <v>-0.97543268585483478</v>
      </c>
      <c r="CS1722" s="3">
        <f t="shared" ref="CS1722" si="18301">(CF1722*CN1719+CG1722*CM1719+CH1722*CN1722+CI1722*CM1722)</f>
        <v>0</v>
      </c>
      <c r="CU1722" s="39">
        <f t="shared" ref="CU1722" si="18302">(180/PI())*ATAN(-1*(CQ1719/CP1719))</f>
        <v>-10.019588614390697</v>
      </c>
      <c r="CW1722" s="54">
        <f t="shared" ref="CW1722" si="18303">20*LOG(((1-(10^(CU1719/20)^2)*(1-((1-CW1719)/(1+CW1719))^2))^0.5))</f>
        <v>-25.048340521614488</v>
      </c>
    </row>
    <row r="1723" spans="1:101" ht="18" customHeight="1">
      <c r="E1723" s="20"/>
      <c r="F1723" s="20"/>
      <c r="G1723" s="20"/>
      <c r="H1723" s="20"/>
      <c r="I1723" s="20"/>
      <c r="J1723" s="20"/>
      <c r="K1723" s="20"/>
      <c r="L1723" s="20"/>
      <c r="M1723" s="20"/>
      <c r="N1723" s="20"/>
      <c r="O1723" s="20"/>
      <c r="P1723" s="20"/>
      <c r="Q1723" s="20"/>
      <c r="R1723" s="20"/>
      <c r="S1723" s="20"/>
      <c r="T1723" s="20"/>
      <c r="U1723" s="20"/>
      <c r="V1723" s="20"/>
      <c r="W1723" s="20"/>
      <c r="X1723" s="20"/>
      <c r="Y1723" s="20"/>
      <c r="Z1723" s="20"/>
      <c r="AA1723" s="20"/>
      <c r="AB1723" s="30"/>
      <c r="AC1723" s="20"/>
      <c r="AD1723" s="20"/>
      <c r="AE1723" s="20"/>
      <c r="AF1723" s="20"/>
      <c r="AG1723" s="20"/>
      <c r="AH1723" s="20"/>
      <c r="AI1723" s="20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  <c r="BA1723" s="20"/>
      <c r="BB1723" s="20"/>
      <c r="BC1723" s="20"/>
      <c r="BD1723" s="20"/>
      <c r="BE1723" s="20"/>
      <c r="BF1723" s="20"/>
      <c r="BG1723" s="20"/>
      <c r="BH1723" s="20"/>
      <c r="BI1723" s="20"/>
      <c r="BJ1723" s="20"/>
      <c r="BK1723" s="20"/>
      <c r="BL1723" s="20"/>
      <c r="BM1723" s="20"/>
      <c r="BN1723" s="20"/>
      <c r="BO1723" s="20"/>
      <c r="BP1723" s="20"/>
      <c r="BQ1723" s="20"/>
      <c r="BR1723" s="20"/>
      <c r="BS1723" s="20"/>
      <c r="BT1723" s="20"/>
      <c r="BU1723" s="20"/>
      <c r="BV1723" s="20"/>
      <c r="BW1723" s="20"/>
      <c r="BX1723" s="20"/>
      <c r="BY1723" s="20"/>
      <c r="BZ1723" s="20"/>
      <c r="CA1723" s="20"/>
      <c r="CB1723" s="20"/>
      <c r="CC1723" s="20"/>
      <c r="CD1723" s="20"/>
      <c r="CE1723" s="20"/>
      <c r="CF1723" s="20"/>
      <c r="CG1723" s="20"/>
      <c r="CH1723" s="20"/>
      <c r="CI1723" s="20"/>
      <c r="CJ1723" s="20"/>
      <c r="CK1723" s="20"/>
      <c r="CL1723" s="20"/>
    </row>
    <row r="1724" spans="1:101" ht="18" customHeight="1"/>
    <row r="1725" spans="1:101" ht="18" customHeight="1" thickBot="1">
      <c r="A1725" s="23"/>
      <c r="B1725" s="23"/>
      <c r="C1725" s="23"/>
      <c r="D1725" s="20" t="s">
        <v>15</v>
      </c>
      <c r="E1725" s="20"/>
      <c r="F1725" s="20"/>
      <c r="G1725" s="20"/>
      <c r="H1725" s="20"/>
      <c r="I1725" s="20" t="s">
        <v>16</v>
      </c>
      <c r="J1725" s="20"/>
      <c r="K1725" s="20"/>
      <c r="L1725" s="20"/>
      <c r="M1725" s="23"/>
      <c r="N1725" s="23"/>
      <c r="O1725" s="24" t="s">
        <v>17</v>
      </c>
      <c r="P1725" s="23"/>
      <c r="Q1725" s="23"/>
      <c r="R1725" s="23"/>
      <c r="S1725" s="20"/>
      <c r="T1725" s="20" t="s">
        <v>18</v>
      </c>
      <c r="U1725" s="23"/>
      <c r="V1725" s="23"/>
      <c r="W1725" s="23"/>
      <c r="X1725" s="23"/>
      <c r="Y1725" s="24" t="s">
        <v>19</v>
      </c>
      <c r="Z1725" s="23"/>
      <c r="AA1725" s="23"/>
      <c r="AB1725" s="23"/>
      <c r="AC1725" s="24" t="s">
        <v>20</v>
      </c>
      <c r="AD1725" s="20"/>
      <c r="AE1725" s="20"/>
      <c r="AF1725" s="20"/>
      <c r="AG1725" s="20"/>
      <c r="AH1725" s="23"/>
      <c r="AI1725" s="24" t="s">
        <v>21</v>
      </c>
      <c r="AJ1725" s="23"/>
      <c r="AK1725" s="23"/>
      <c r="AL1725" s="20"/>
      <c r="AM1725" s="24" t="s">
        <v>31</v>
      </c>
      <c r="AN1725" s="20"/>
      <c r="AO1725" s="23"/>
      <c r="AP1725" s="23"/>
      <c r="AQ1725" s="23"/>
      <c r="AR1725" s="23"/>
      <c r="AS1725" s="24" t="s">
        <v>91</v>
      </c>
      <c r="AT1725" s="23"/>
      <c r="AU1725" s="23"/>
      <c r="AV1725" s="23"/>
      <c r="AW1725" s="24" t="s">
        <v>32</v>
      </c>
      <c r="AX1725" s="20"/>
      <c r="AY1725" s="20"/>
      <c r="AZ1725" s="20"/>
      <c r="BA1725" s="20"/>
      <c r="BB1725" s="23"/>
      <c r="BC1725" s="24" t="s">
        <v>22</v>
      </c>
      <c r="BD1725" s="23"/>
      <c r="BE1725" s="23"/>
      <c r="BF1725" s="23"/>
      <c r="BG1725" s="24" t="s">
        <v>33</v>
      </c>
      <c r="BH1725" s="20"/>
      <c r="BI1725" s="23"/>
      <c r="BJ1725" s="23"/>
      <c r="BK1725" s="23"/>
      <c r="BL1725" s="23"/>
      <c r="BM1725" s="24" t="s">
        <v>34</v>
      </c>
      <c r="BN1725" s="23"/>
      <c r="BO1725" s="23"/>
      <c r="BP1725" s="23"/>
      <c r="BQ1725" s="24" t="s">
        <v>89</v>
      </c>
      <c r="BR1725" s="20"/>
      <c r="BS1725" s="20"/>
      <c r="BT1725" s="20"/>
      <c r="BU1725" s="20"/>
      <c r="BV1725" s="23"/>
      <c r="BW1725" s="24" t="s">
        <v>35</v>
      </c>
      <c r="BX1725" s="23"/>
      <c r="BY1725" s="23"/>
      <c r="BZ1725" s="23"/>
      <c r="CA1725" s="24" t="s">
        <v>90</v>
      </c>
      <c r="CB1725" s="20"/>
      <c r="CC1725" s="23"/>
      <c r="CD1725" s="23"/>
      <c r="CE1725" s="23"/>
      <c r="CF1725" s="23"/>
      <c r="CG1725" s="24" t="s">
        <v>92</v>
      </c>
      <c r="CH1725" s="23"/>
      <c r="CI1725" s="23"/>
      <c r="CJ1725" s="23"/>
      <c r="CK1725" s="24" t="s">
        <v>36</v>
      </c>
      <c r="CL1725" s="24"/>
      <c r="CM1725" s="23"/>
      <c r="CN1725" s="23"/>
      <c r="CO1725" s="23"/>
      <c r="CP1725" s="23"/>
      <c r="CQ1725" s="24" t="s">
        <v>93</v>
      </c>
      <c r="CR1725" s="23"/>
      <c r="CS1725" s="23"/>
    </row>
    <row r="1726" spans="1:101" ht="18" customHeight="1" thickBot="1">
      <c r="A1726" s="23"/>
      <c r="B1726" s="33"/>
      <c r="C1726" s="23"/>
      <c r="D1726" s="7" t="s">
        <v>2</v>
      </c>
      <c r="E1726" s="8"/>
      <c r="F1726" s="8" t="s">
        <v>3</v>
      </c>
      <c r="G1726" s="9"/>
      <c r="H1726" s="10"/>
      <c r="I1726" s="7" t="s">
        <v>4</v>
      </c>
      <c r="J1726" s="8"/>
      <c r="K1726" s="8" t="s">
        <v>5</v>
      </c>
      <c r="L1726" s="9"/>
      <c r="M1726" s="23"/>
      <c r="N1726" s="251" t="s">
        <v>79</v>
      </c>
      <c r="O1726" s="252"/>
      <c r="P1726" s="253" t="s">
        <v>80</v>
      </c>
      <c r="Q1726" s="254"/>
      <c r="R1726" s="23"/>
      <c r="S1726" s="7" t="s">
        <v>11</v>
      </c>
      <c r="T1726" s="8"/>
      <c r="U1726" s="8" t="s">
        <v>12</v>
      </c>
      <c r="V1726" s="9"/>
      <c r="W1726" s="20"/>
      <c r="X1726" s="251" t="s">
        <v>79</v>
      </c>
      <c r="Y1726" s="252"/>
      <c r="Z1726" s="253" t="s">
        <v>80</v>
      </c>
      <c r="AA1726" s="254"/>
      <c r="AB1726" s="20"/>
      <c r="AC1726" s="7" t="s">
        <v>4</v>
      </c>
      <c r="AD1726" s="8"/>
      <c r="AE1726" s="8" t="s">
        <v>5</v>
      </c>
      <c r="AF1726" s="9"/>
      <c r="AG1726" s="20"/>
      <c r="AH1726" s="251" t="s">
        <v>0</v>
      </c>
      <c r="AI1726" s="252"/>
      <c r="AJ1726" s="253" t="s">
        <v>1</v>
      </c>
      <c r="AK1726" s="254"/>
      <c r="AL1726" s="20"/>
      <c r="AM1726" s="7" t="s">
        <v>11</v>
      </c>
      <c r="AN1726" s="8"/>
      <c r="AO1726" s="8" t="s">
        <v>12</v>
      </c>
      <c r="AP1726" s="9"/>
      <c r="AQ1726" s="23"/>
      <c r="AR1726" s="251" t="s">
        <v>0</v>
      </c>
      <c r="AS1726" s="252"/>
      <c r="AT1726" s="253" t="s">
        <v>1</v>
      </c>
      <c r="AU1726" s="254"/>
      <c r="AV1726" s="36"/>
      <c r="AW1726" s="7" t="s">
        <v>4</v>
      </c>
      <c r="AX1726" s="8"/>
      <c r="AY1726" s="8" t="s">
        <v>5</v>
      </c>
      <c r="AZ1726" s="9"/>
      <c r="BA1726" s="20"/>
      <c r="BB1726" s="251" t="s">
        <v>0</v>
      </c>
      <c r="BC1726" s="252"/>
      <c r="BD1726" s="253" t="s">
        <v>1</v>
      </c>
      <c r="BE1726" s="254"/>
      <c r="BF1726" s="36"/>
      <c r="BG1726" s="7" t="s">
        <v>11</v>
      </c>
      <c r="BH1726" s="8"/>
      <c r="BI1726" s="8" t="s">
        <v>12</v>
      </c>
      <c r="BJ1726" s="9"/>
      <c r="BK1726" s="36"/>
      <c r="BL1726" s="251" t="s">
        <v>0</v>
      </c>
      <c r="BM1726" s="252"/>
      <c r="BN1726" s="253" t="s">
        <v>1</v>
      </c>
      <c r="BO1726" s="254"/>
      <c r="BP1726" s="36"/>
      <c r="BQ1726" s="7" t="s">
        <v>4</v>
      </c>
      <c r="BR1726" s="8"/>
      <c r="BS1726" s="8" t="s">
        <v>5</v>
      </c>
      <c r="BT1726" s="9"/>
      <c r="BU1726" s="20"/>
      <c r="BV1726" s="251" t="s">
        <v>0</v>
      </c>
      <c r="BW1726" s="252"/>
      <c r="BX1726" s="253" t="s">
        <v>1</v>
      </c>
      <c r="BY1726" s="254"/>
      <c r="BZ1726" s="36"/>
      <c r="CA1726" s="7" t="s">
        <v>11</v>
      </c>
      <c r="CB1726" s="8"/>
      <c r="CC1726" s="8" t="s">
        <v>12</v>
      </c>
      <c r="CD1726" s="9"/>
      <c r="CE1726" s="36"/>
      <c r="CF1726" s="251" t="s">
        <v>0</v>
      </c>
      <c r="CG1726" s="252"/>
      <c r="CH1726" s="253" t="s">
        <v>1</v>
      </c>
      <c r="CI1726" s="254"/>
      <c r="CJ1726" s="23"/>
      <c r="CK1726" s="7" t="s">
        <v>23</v>
      </c>
      <c r="CL1726" s="8"/>
      <c r="CM1726" s="8" t="s">
        <v>24</v>
      </c>
      <c r="CN1726" s="9"/>
      <c r="CO1726" s="23"/>
      <c r="CP1726" s="251" t="s">
        <v>0</v>
      </c>
      <c r="CQ1726" s="252"/>
      <c r="CR1726" s="253" t="s">
        <v>1</v>
      </c>
      <c r="CS1726" s="254"/>
      <c r="CU1726" s="26" t="s">
        <v>25</v>
      </c>
      <c r="CW1726" s="50" t="s">
        <v>44</v>
      </c>
    </row>
    <row r="1727" spans="1:101" ht="18" customHeight="1" thickTop="1" thickBot="1">
      <c r="B1727" s="34">
        <v>2.54</v>
      </c>
      <c r="D1727" s="11">
        <v>1</v>
      </c>
      <c r="E1727" s="12">
        <v>0</v>
      </c>
      <c r="F1727" s="13">
        <v>0</v>
      </c>
      <c r="G1727" s="40">
        <f t="shared" ref="G1727" si="18304">-1/($E$4*$B1727)</f>
        <v>-0.41359469209115962</v>
      </c>
      <c r="H1727" s="10"/>
      <c r="I1727" s="11">
        <v>1</v>
      </c>
      <c r="J1727" s="12">
        <v>0</v>
      </c>
      <c r="K1727" s="13">
        <v>0</v>
      </c>
      <c r="L1727" s="14">
        <v>0</v>
      </c>
      <c r="N1727" s="1">
        <f t="shared" ref="N1727" si="18305">D1727*I1727+F1727*I1730-E1727*J1727-G1727*J1730</f>
        <v>0.76197550659055491</v>
      </c>
      <c r="O1727" s="4">
        <f t="shared" ref="O1727" si="18306">(D1727*J1727+E1727*I1727+F1727*J1730+G1727*I1730)</f>
        <v>0</v>
      </c>
      <c r="P1727" s="2">
        <f t="shared" ref="P1727" si="18307">D1727*K1727+F1727*K1730-E1727*L1727-G1727*L1730</f>
        <v>0</v>
      </c>
      <c r="Q1727" s="3">
        <f t="shared" ref="Q1727" si="18308">(D1727*L1727+E1727*K1727+F1727*L1730+G1727*K1730)</f>
        <v>-0.41359469209115962</v>
      </c>
      <c r="S1727" s="11">
        <v>1</v>
      </c>
      <c r="T1727" s="12">
        <v>0</v>
      </c>
      <c r="U1727" s="13">
        <v>0</v>
      </c>
      <c r="V1727" s="40">
        <f t="shared" ref="V1727" si="18309">-1/($T$4*$B1727)</f>
        <v>-0.79024646206658933</v>
      </c>
      <c r="W1727" s="20"/>
      <c r="X1727" s="1">
        <f t="shared" ref="X1727" si="18310">N1727*S1727+P1727*S1730-O1727*T1727-Q1727*T1730</f>
        <v>0.76197550659055491</v>
      </c>
      <c r="Y1727" s="4">
        <f t="shared" ref="Y1727" si="18311">(N1727*T1727+O1727*S1727+P1727*T1730+Q1727*S1730)</f>
        <v>0</v>
      </c>
      <c r="Z1727" s="2">
        <f t="shared" ref="Z1727" si="18312">N1727*U1727+P1727*U1730-O1727*V1727-Q1727*V1730</f>
        <v>0</v>
      </c>
      <c r="AA1727" s="3">
        <f t="shared" ref="AA1727" si="18313">(N1727*V1727+O1727*U1727+P1727*V1730+Q1727*U1730)</f>
        <v>-1.0157431403557426</v>
      </c>
      <c r="AB1727" s="20"/>
      <c r="AC1727" s="11">
        <v>1</v>
      </c>
      <c r="AD1727" s="12">
        <v>0</v>
      </c>
      <c r="AE1727" s="13">
        <v>0</v>
      </c>
      <c r="AF1727" s="14">
        <v>0</v>
      </c>
      <c r="AG1727" s="20"/>
      <c r="AH1727" s="1">
        <f t="shared" ref="AH1727" si="18314">X1727*AC1727+Z1727*AC1730-Y1727*AD1727-AA1727*AD1730</f>
        <v>9.4141715415197225E-2</v>
      </c>
      <c r="AI1727" s="4">
        <f t="shared" ref="AI1727" si="18315">(X1727*AD1727+Y1727*AC1727+Z1727*AD1730+AA1727*AC1730)</f>
        <v>0</v>
      </c>
      <c r="AJ1727" s="2">
        <f t="shared" ref="AJ1727" si="18316">X1727*AE1727+Z1727*AE1730-Y1727*AF1727-AA1727*AF1730</f>
        <v>0</v>
      </c>
      <c r="AK1727" s="3">
        <f t="shared" ref="AK1727" si="18317">(X1727*AF1727+Y1727*AE1727+Z1727*AF1730+AA1727*AE1730)</f>
        <v>-1.0157431403557426</v>
      </c>
      <c r="AL1727" s="20"/>
      <c r="AM1727" s="11">
        <v>1</v>
      </c>
      <c r="AN1727" s="12">
        <v>0</v>
      </c>
      <c r="AO1727" s="13">
        <v>0</v>
      </c>
      <c r="AP1727" s="40">
        <f t="shared" ref="AP1727" si="18318">-1/($AN$4*$B1727)</f>
        <v>-0.82123651940253406</v>
      </c>
      <c r="AR1727" s="1">
        <f t="shared" ref="AR1727" si="18319">AH1727*AM1727+AJ1727*AM1730-AI1727*AN1727-AK1727*AN1730</f>
        <v>9.4141715415197225E-2</v>
      </c>
      <c r="AS1727" s="4">
        <f t="shared" ref="AS1727" si="18320">(AH1727*AN1727+AI1727*AM1727+AJ1727*AN1730+AK1727*AM1730)</f>
        <v>0</v>
      </c>
      <c r="AT1727" s="2">
        <f t="shared" ref="AT1727" si="18321">AH1727*AO1727+AJ1727*AO1730-AI1727*AP1727-AK1727*AP1730</f>
        <v>0</v>
      </c>
      <c r="AU1727" s="3">
        <f t="shared" ref="AU1727" si="18322">(AH1727*AP1727+AI1727*AO1727+AJ1727*AP1730+AK1727*AO1730)</f>
        <v>-1.0930557550539031</v>
      </c>
      <c r="AV1727" s="20"/>
      <c r="AW1727" s="11">
        <v>1</v>
      </c>
      <c r="AX1727" s="12">
        <v>0</v>
      </c>
      <c r="AY1727" s="13">
        <v>0</v>
      </c>
      <c r="AZ1727" s="14">
        <v>0</v>
      </c>
      <c r="BA1727" s="20"/>
      <c r="BB1727" s="1">
        <f t="shared" ref="BB1727" si="18323">AR1727*AW1727+AT1727*AW1730-AS1727*AX1727-AU1727*AX1730</f>
        <v>-0.62452380134923913</v>
      </c>
      <c r="BC1727" s="4">
        <f t="shared" ref="BC1727" si="18324">(AR1727*AX1727+AS1727*AW1727+AT1727*AX1730+AU1727*AW1730)</f>
        <v>0</v>
      </c>
      <c r="BD1727" s="2">
        <f t="shared" ref="BD1727" si="18325">AR1727*AY1727+AT1727*AY1730-AS1727*AZ1727-AU1727*AZ1730</f>
        <v>0</v>
      </c>
      <c r="BE1727" s="3">
        <f t="shared" ref="BE1727" si="18326">(AR1727*AZ1727+AS1727*AY1727+AT1727*AZ1730+AU1727*AY1730)</f>
        <v>-1.0930557550539031</v>
      </c>
      <c r="BF1727" s="20"/>
      <c r="BG1727" s="11">
        <v>1</v>
      </c>
      <c r="BH1727" s="12">
        <v>0</v>
      </c>
      <c r="BI1727" s="13">
        <v>0</v>
      </c>
      <c r="BJ1727" s="40">
        <f t="shared" ref="BJ1727" si="18327">-1/($BH$4*$B1727)</f>
        <v>-0.79024646206658933</v>
      </c>
      <c r="BK1727" s="20"/>
      <c r="BL1727" s="1">
        <f t="shared" ref="BL1727" si="18328">BB1727*BG1727+BD1727*BG1730-BC1727*BH1727-BE1727*BH1730</f>
        <v>-0.62452380134923913</v>
      </c>
      <c r="BM1727" s="4">
        <f t="shared" ref="BM1727" si="18329">(BB1727*BH1727+BC1727*BG1727+BD1727*BH1730+BE1727*BG1730)</f>
        <v>0</v>
      </c>
      <c r="BN1727" s="2">
        <f t="shared" ref="BN1727" si="18330">BB1727*BI1727+BD1727*BI1730-BC1727*BJ1727-BE1727*BJ1730</f>
        <v>0</v>
      </c>
      <c r="BO1727" s="3">
        <f t="shared" ref="BO1727" si="18331">(BB1727*BJ1727+BC1727*BI1727+BD1727*BJ1730+BE1727*BI1730)</f>
        <v>-0.59952803056128934</v>
      </c>
      <c r="BP1727" s="20"/>
      <c r="BQ1727" s="11">
        <v>1</v>
      </c>
      <c r="BR1727" s="12">
        <v>0</v>
      </c>
      <c r="BS1727" s="13">
        <v>0</v>
      </c>
      <c r="BT1727" s="14">
        <v>0</v>
      </c>
      <c r="BU1727" s="20"/>
      <c r="BV1727" s="1">
        <f t="shared" ref="BV1727" si="18332">BL1727*BQ1727+BN1727*BQ1730-BM1727*BR1727-BO1727*BR1730</f>
        <v>-0.9695532673648728</v>
      </c>
      <c r="BW1727" s="4">
        <f t="shared" ref="BW1727" si="18333">(BL1727*BR1727+BM1727*BQ1727+BN1727*BR1730+BO1727*BQ1730)</f>
        <v>0</v>
      </c>
      <c r="BX1727" s="2">
        <f t="shared" ref="BX1727" si="18334">BL1727*BS1727+BN1727*BS1730-BM1727*BT1727-BO1727*BT1730</f>
        <v>0</v>
      </c>
      <c r="BY1727" s="3">
        <f t="shared" ref="BY1727" si="18335">(BL1727*BT1727+BM1727*BS1727+BN1727*BT1730+BO1727*BS1730)</f>
        <v>-0.59952803056128934</v>
      </c>
      <c r="BZ1727" s="20"/>
      <c r="CA1727" s="11">
        <v>1</v>
      </c>
      <c r="CB1727" s="12">
        <v>0</v>
      </c>
      <c r="CC1727" s="13">
        <v>0</v>
      </c>
      <c r="CD1727" s="40">
        <f t="shared" ref="CD1727" si="18336">-1/($CB$4*$B1727)</f>
        <v>-0.41359469209115962</v>
      </c>
      <c r="CE1727" s="20"/>
      <c r="CF1727" s="1">
        <f t="shared" ref="CF1727" si="18337">BV1727*CA1727+BX1727*CA1730-BW1727*CB1727-BY1727*CB1730</f>
        <v>-0.9695532673648728</v>
      </c>
      <c r="CG1727" s="4">
        <f t="shared" ref="CG1727" si="18338">(BV1727*CB1727+BW1727*CA1727+BX1727*CB1730+BY1727*CA1730)</f>
        <v>0</v>
      </c>
      <c r="CH1727" s="2">
        <f t="shared" ref="CH1727" si="18339">BV1727*CC1727+BX1727*CC1730-BW1727*CD1727-BY1727*CD1730</f>
        <v>0</v>
      </c>
      <c r="CI1727" s="3">
        <f t="shared" ref="CI1727" si="18340">(BV1727*CD1727+BW1727*CC1727+BX1727*CD1730+BY1727*CC1730)</f>
        <v>-0.198525945479537</v>
      </c>
      <c r="CJ1727" s="28"/>
      <c r="CK1727" s="11">
        <v>1</v>
      </c>
      <c r="CL1727" s="12">
        <v>0</v>
      </c>
      <c r="CM1727" s="13">
        <v>0</v>
      </c>
      <c r="CN1727" s="14">
        <v>0</v>
      </c>
      <c r="CP1727" s="1">
        <f t="shared" ref="CP1727" si="18341">CF1727*CK1727+CH1727*CK1730-CG1727*CL1727-CI1727*CL1730</f>
        <v>-0.9695532673648728</v>
      </c>
      <c r="CQ1727" s="4">
        <f t="shared" ref="CQ1727" si="18342">(CF1727*CL1727+CG1727*CK1727+CH1727*CL1730+CI1727*CK1730)</f>
        <v>-0.198525945479537</v>
      </c>
      <c r="CR1727" s="2">
        <f t="shared" ref="CR1727" si="18343">CF1727*CM1727+CH1727*CM1730-CG1727*CN1727-CI1727*CN1730</f>
        <v>0</v>
      </c>
      <c r="CS1727" s="3">
        <f t="shared" ref="CS1727" si="18344">(CF1727*CN1727+CG1727*CM1727+CH1727*CN1730+CI1727*CM1730)</f>
        <v>-0.198525945479537</v>
      </c>
      <c r="CU1727" s="29">
        <f t="shared" ref="CU1727" si="18345">20*LOG(((1+$CL$4)/$CL$4)/((CP1727+CP1730)^2+(CQ1727+CQ1730)^2)^0.5)</f>
        <v>-1.1622443760535927E-2</v>
      </c>
      <c r="CW1727" s="51">
        <f t="shared" ref="CW1727" si="18346">((CP1727^2+CQ1727^2)^0.5)/((CP1730^2+CQ1730^2)^0.5)</f>
        <v>0.97454851198285242</v>
      </c>
    </row>
    <row r="1728" spans="1:101" ht="18" customHeight="1" thickBot="1">
      <c r="D1728" s="11"/>
      <c r="E1728" s="13"/>
      <c r="F1728" s="13"/>
      <c r="G1728" s="15"/>
      <c r="H1728" s="10"/>
      <c r="I1728" s="11"/>
      <c r="J1728" s="13"/>
      <c r="K1728" s="13"/>
      <c r="L1728" s="15"/>
      <c r="N1728" s="5"/>
      <c r="Q1728" s="6"/>
      <c r="S1728" s="11"/>
      <c r="T1728" s="13"/>
      <c r="U1728" s="13"/>
      <c r="V1728" s="15"/>
      <c r="W1728" s="20"/>
      <c r="X1728" s="5"/>
      <c r="AA1728" s="6"/>
      <c r="AB1728" s="20"/>
      <c r="AC1728" s="11"/>
      <c r="AD1728" s="13"/>
      <c r="AE1728" s="13"/>
      <c r="AF1728" s="15"/>
      <c r="AG1728" s="20"/>
      <c r="AH1728" s="5"/>
      <c r="AK1728" s="6"/>
      <c r="AL1728" s="20"/>
      <c r="AM1728" s="11"/>
      <c r="AN1728" s="13"/>
      <c r="AO1728" s="13"/>
      <c r="AP1728" s="15"/>
      <c r="AR1728" s="5"/>
      <c r="AU1728" s="6"/>
      <c r="AW1728" s="11"/>
      <c r="AX1728" s="13"/>
      <c r="AY1728" s="13"/>
      <c r="AZ1728" s="15"/>
      <c r="BA1728" s="20"/>
      <c r="BB1728" s="5"/>
      <c r="BE1728" s="6"/>
      <c r="BG1728" s="11"/>
      <c r="BH1728" s="13"/>
      <c r="BI1728" s="13"/>
      <c r="BJ1728" s="15"/>
      <c r="BL1728" s="5"/>
      <c r="BO1728" s="6"/>
      <c r="BQ1728" s="11"/>
      <c r="BR1728" s="13"/>
      <c r="BS1728" s="13"/>
      <c r="BT1728" s="15"/>
      <c r="BU1728" s="20"/>
      <c r="BV1728" s="5"/>
      <c r="BY1728" s="6"/>
      <c r="CA1728" s="11"/>
      <c r="CB1728" s="13"/>
      <c r="CC1728" s="13"/>
      <c r="CD1728" s="15"/>
      <c r="CF1728" s="5"/>
      <c r="CI1728" s="6"/>
      <c r="CK1728" s="11"/>
      <c r="CL1728" s="13"/>
      <c r="CM1728" s="13"/>
      <c r="CN1728" s="15"/>
      <c r="CP1728" s="5"/>
      <c r="CS1728" s="6"/>
      <c r="CW1728" s="52"/>
    </row>
    <row r="1729" spans="1:101" ht="18" customHeight="1" thickBot="1">
      <c r="D1729" s="11" t="s">
        <v>6</v>
      </c>
      <c r="E1729" s="13"/>
      <c r="F1729" s="13" t="s">
        <v>7</v>
      </c>
      <c r="G1729" s="15"/>
      <c r="H1729" s="10"/>
      <c r="I1729" s="11" t="s">
        <v>8</v>
      </c>
      <c r="J1729" s="13"/>
      <c r="K1729" s="13" t="s">
        <v>9</v>
      </c>
      <c r="L1729" s="15"/>
      <c r="N1729" s="251" t="s">
        <v>26</v>
      </c>
      <c r="O1729" s="252"/>
      <c r="P1729" s="253" t="s">
        <v>27</v>
      </c>
      <c r="Q1729" s="254"/>
      <c r="S1729" s="11" t="s">
        <v>13</v>
      </c>
      <c r="T1729" s="13"/>
      <c r="U1729" s="13" t="s">
        <v>14</v>
      </c>
      <c r="V1729" s="15"/>
      <c r="W1729" s="20"/>
      <c r="X1729" s="251" t="s">
        <v>26</v>
      </c>
      <c r="Y1729" s="252"/>
      <c r="Z1729" s="253" t="s">
        <v>27</v>
      </c>
      <c r="AA1729" s="254"/>
      <c r="AB1729" s="20"/>
      <c r="AC1729" s="11" t="s">
        <v>8</v>
      </c>
      <c r="AD1729" s="13"/>
      <c r="AE1729" s="13" t="s">
        <v>9</v>
      </c>
      <c r="AF1729" s="15"/>
      <c r="AG1729" s="20"/>
      <c r="AH1729" s="251" t="s">
        <v>26</v>
      </c>
      <c r="AI1729" s="252"/>
      <c r="AJ1729" s="253" t="s">
        <v>27</v>
      </c>
      <c r="AK1729" s="254"/>
      <c r="AL1729" s="20"/>
      <c r="AM1729" s="11" t="s">
        <v>13</v>
      </c>
      <c r="AN1729" s="13"/>
      <c r="AO1729" s="13" t="s">
        <v>14</v>
      </c>
      <c r="AP1729" s="15"/>
      <c r="AR1729" s="251" t="s">
        <v>26</v>
      </c>
      <c r="AS1729" s="252"/>
      <c r="AT1729" s="253" t="s">
        <v>27</v>
      </c>
      <c r="AU1729" s="254"/>
      <c r="AV1729" s="36"/>
      <c r="AW1729" s="11" t="s">
        <v>8</v>
      </c>
      <c r="AX1729" s="13"/>
      <c r="AY1729" s="13" t="s">
        <v>9</v>
      </c>
      <c r="AZ1729" s="15"/>
      <c r="BA1729" s="20"/>
      <c r="BB1729" s="251" t="s">
        <v>26</v>
      </c>
      <c r="BC1729" s="252"/>
      <c r="BD1729" s="253" t="s">
        <v>27</v>
      </c>
      <c r="BE1729" s="254"/>
      <c r="BF1729" s="36"/>
      <c r="BG1729" s="11" t="s">
        <v>13</v>
      </c>
      <c r="BH1729" s="13"/>
      <c r="BI1729" s="13" t="s">
        <v>14</v>
      </c>
      <c r="BJ1729" s="15"/>
      <c r="BK1729" s="36"/>
      <c r="BL1729" s="251" t="s">
        <v>26</v>
      </c>
      <c r="BM1729" s="252"/>
      <c r="BN1729" s="253" t="s">
        <v>27</v>
      </c>
      <c r="BO1729" s="254"/>
      <c r="BP1729" s="36"/>
      <c r="BQ1729" s="11" t="s">
        <v>8</v>
      </c>
      <c r="BR1729" s="13"/>
      <c r="BS1729" s="13" t="s">
        <v>9</v>
      </c>
      <c r="BT1729" s="15"/>
      <c r="BU1729" s="20"/>
      <c r="BV1729" s="251" t="s">
        <v>26</v>
      </c>
      <c r="BW1729" s="252"/>
      <c r="BX1729" s="253" t="s">
        <v>27</v>
      </c>
      <c r="BY1729" s="254"/>
      <c r="BZ1729" s="36"/>
      <c r="CA1729" s="11" t="s">
        <v>13</v>
      </c>
      <c r="CB1729" s="13"/>
      <c r="CC1729" s="13" t="s">
        <v>14</v>
      </c>
      <c r="CD1729" s="15"/>
      <c r="CE1729" s="36"/>
      <c r="CF1729" s="251" t="s">
        <v>26</v>
      </c>
      <c r="CG1729" s="252"/>
      <c r="CH1729" s="253" t="s">
        <v>27</v>
      </c>
      <c r="CI1729" s="254"/>
      <c r="CK1729" s="11" t="s">
        <v>28</v>
      </c>
      <c r="CL1729" s="13"/>
      <c r="CM1729" s="13" t="s">
        <v>29</v>
      </c>
      <c r="CN1729" s="15"/>
      <c r="CP1729" s="251" t="s">
        <v>26</v>
      </c>
      <c r="CQ1729" s="252"/>
      <c r="CR1729" s="253" t="s">
        <v>27</v>
      </c>
      <c r="CS1729" s="254"/>
      <c r="CU1729" s="38" t="s">
        <v>37</v>
      </c>
      <c r="CW1729" s="53" t="s">
        <v>45</v>
      </c>
    </row>
    <row r="1730" spans="1:101" ht="18" customHeight="1" thickTop="1" thickBot="1">
      <c r="D1730" s="16">
        <v>0</v>
      </c>
      <c r="E1730" s="17">
        <v>0</v>
      </c>
      <c r="F1730" s="18">
        <v>1</v>
      </c>
      <c r="G1730" s="19">
        <v>0</v>
      </c>
      <c r="H1730" s="10"/>
      <c r="I1730" s="16">
        <v>0</v>
      </c>
      <c r="J1730" s="17">
        <f t="shared" ref="J1730" si="18347">-1/($J$4*$B1727)</f>
        <v>-0.57550180880218504</v>
      </c>
      <c r="K1730" s="18">
        <v>1</v>
      </c>
      <c r="L1730" s="19">
        <v>0</v>
      </c>
      <c r="N1730" s="1">
        <f t="shared" ref="N1730" si="18348">D1730*I1727+F1730*I1730-E1730*J1727-G1730*J1730</f>
        <v>0</v>
      </c>
      <c r="O1730" s="4">
        <f t="shared" ref="O1730" si="18349">(D1730*J1727+E1730*I1727+F1730*J1730+G1730*I1730)</f>
        <v>-0.57550180880218504</v>
      </c>
      <c r="P1730" s="2">
        <f t="shared" ref="P1730" si="18350">D1730*K1727+F1730*K1730-E1730*L1727-G1730*L1730</f>
        <v>1</v>
      </c>
      <c r="Q1730" s="3">
        <f t="shared" ref="Q1730" si="18351">(D1730*L1727+E1730*K1727+F1730*L1730+G1730*K1730)</f>
        <v>0</v>
      </c>
      <c r="S1730" s="16">
        <v>0</v>
      </c>
      <c r="T1730" s="17">
        <v>0</v>
      </c>
      <c r="U1730" s="18">
        <v>1</v>
      </c>
      <c r="V1730" s="19">
        <v>0</v>
      </c>
      <c r="W1730" s="20"/>
      <c r="X1730" s="1">
        <f t="shared" ref="X1730" si="18352">N1730*S1727+P1730*S1730-O1730*T1727-Q1730*T1730</f>
        <v>0</v>
      </c>
      <c r="Y1730" s="4">
        <f t="shared" ref="Y1730" si="18353">(N1730*T1727+O1730*S1727+P1730*T1730+Q1730*S1730)</f>
        <v>-0.57550180880218504</v>
      </c>
      <c r="Z1730" s="2">
        <f t="shared" ref="Z1730" si="18354">N1730*U1727+P1730*U1730-O1730*V1727-Q1730*V1730</f>
        <v>0.54521173168115056</v>
      </c>
      <c r="AA1730" s="3">
        <f t="shared" ref="AA1730" si="18355">(N1730*V1727+O1730*U1727+P1730*V1730+Q1730*U1730)</f>
        <v>0</v>
      </c>
      <c r="AB1730" s="20"/>
      <c r="AC1730" s="16">
        <v>0</v>
      </c>
      <c r="AD1730" s="17">
        <f t="shared" ref="AD1730" si="18356">-1/($AD$4*$B1727)</f>
        <v>-0.65748294489240944</v>
      </c>
      <c r="AE1730" s="18">
        <v>1</v>
      </c>
      <c r="AF1730" s="19">
        <v>0</v>
      </c>
      <c r="AG1730" s="20"/>
      <c r="AH1730" s="1">
        <f t="shared" ref="AH1730" si="18357">X1730*AC1727+Z1730*AC1730-Y1730*AD1727-AA1730*AD1730</f>
        <v>0</v>
      </c>
      <c r="AI1730" s="4">
        <f t="shared" ref="AI1730" si="18358">(X1730*AD1727+Y1730*AC1727+Z1730*AD1730+AA1730*AC1730)</f>
        <v>-0.93396922373779812</v>
      </c>
      <c r="AJ1730" s="2">
        <f t="shared" ref="AJ1730" si="18359">X1730*AE1727+Z1730*AE1730-Y1730*AF1727-AA1730*AF1730</f>
        <v>0.54521173168115056</v>
      </c>
      <c r="AK1730" s="3">
        <f t="shared" ref="AK1730" si="18360">(X1730*AF1727+Y1730*AE1727+Z1730*AF1730+AA1730*AE1730)</f>
        <v>0</v>
      </c>
      <c r="AL1730" s="20"/>
      <c r="AM1730" s="16">
        <v>0</v>
      </c>
      <c r="AN1730" s="17">
        <v>0</v>
      </c>
      <c r="AO1730" s="18">
        <v>1</v>
      </c>
      <c r="AP1730" s="19">
        <v>0</v>
      </c>
      <c r="AR1730" s="1">
        <f t="shared" ref="AR1730" si="18361">AH1730*AM1727+AJ1730*AM1730-AI1730*AN1727-AK1730*AN1730</f>
        <v>0</v>
      </c>
      <c r="AS1730" s="4">
        <f t="shared" ref="AS1730" si="18362">(AH1730*AN1727+AI1730*AM1727+AJ1730*AN1730+AK1730*AM1730)</f>
        <v>-0.93396922373779812</v>
      </c>
      <c r="AT1730" s="2">
        <f t="shared" ref="AT1730" si="18363">AH1730*AO1727+AJ1730*AO1730-AI1730*AP1727-AK1730*AP1730</f>
        <v>-0.22179790285036538</v>
      </c>
      <c r="AU1730" s="3">
        <f t="shared" ref="AU1730" si="18364">(AH1730*AP1727+AI1730*AO1727+AJ1730*AP1730+AK1730*AO1730)</f>
        <v>0</v>
      </c>
      <c r="AV1730" s="20"/>
      <c r="AW1730" s="16">
        <v>0</v>
      </c>
      <c r="AX1730" s="17">
        <f t="shared" ref="AX1730" si="18365">-1/($AX$4*$B1727)</f>
        <v>-0.65748294489240944</v>
      </c>
      <c r="AY1730" s="18">
        <v>1</v>
      </c>
      <c r="AZ1730" s="19">
        <v>0</v>
      </c>
      <c r="BA1730" s="20"/>
      <c r="BB1730" s="1">
        <f t="shared" ref="BB1730" si="18366">AR1730*AW1727+AT1730*AW1730-AS1730*AX1727-AU1730*AX1730</f>
        <v>0</v>
      </c>
      <c r="BC1730" s="4">
        <f t="shared" ref="BC1730" si="18367">(AR1730*AX1727+AS1730*AW1727+AT1730*AX1730+AU1730*AW1730)</f>
        <v>-0.78814088540077931</v>
      </c>
      <c r="BD1730" s="2">
        <f t="shared" ref="BD1730" si="18368">AR1730*AY1727+AT1730*AY1730-AS1730*AZ1727-AU1730*AZ1730</f>
        <v>-0.22179790285036538</v>
      </c>
      <c r="BE1730" s="3">
        <f t="shared" ref="BE1730" si="18369">(AR1730*AZ1727+AS1730*AY1727+AT1730*AZ1730+AU1730*AY1730)</f>
        <v>0</v>
      </c>
      <c r="BF1730" s="20"/>
      <c r="BG1730" s="16">
        <v>0</v>
      </c>
      <c r="BH1730" s="17">
        <v>0</v>
      </c>
      <c r="BI1730" s="18">
        <v>1</v>
      </c>
      <c r="BJ1730" s="19">
        <v>0</v>
      </c>
      <c r="BK1730" s="20"/>
      <c r="BL1730" s="1">
        <f t="shared" ref="BL1730" si="18370">BB1730*BG1727+BD1730*BG1730-BC1730*BH1727-BE1730*BH1730</f>
        <v>0</v>
      </c>
      <c r="BM1730" s="4">
        <f t="shared" ref="BM1730" si="18371">(BB1730*BH1727+BC1730*BG1727+BD1730*BH1730+BE1730*BG1730)</f>
        <v>-0.78814088540077931</v>
      </c>
      <c r="BN1730" s="2">
        <f t="shared" ref="BN1730" si="18372">BB1730*BI1727+BD1730*BI1730-BC1730*BJ1727-BE1730*BJ1730</f>
        <v>-0.84462344914836041</v>
      </c>
      <c r="BO1730" s="3">
        <f t="shared" ref="BO1730" si="18373">(BB1730*BJ1727+BC1730*BI1727+BD1730*BJ1730+BE1730*BI1730)</f>
        <v>0</v>
      </c>
      <c r="BP1730" s="20"/>
      <c r="BQ1730" s="16">
        <v>0</v>
      </c>
      <c r="BR1730" s="17">
        <f t="shared" ref="BR1730" si="18374">-1/($BR$4*$B1727)</f>
        <v>-0.57550180880218504</v>
      </c>
      <c r="BS1730" s="18">
        <v>1</v>
      </c>
      <c r="BT1730" s="19">
        <v>0</v>
      </c>
      <c r="BU1730" s="20"/>
      <c r="BV1730" s="1">
        <f t="shared" ref="BV1730" si="18375">BL1730*BQ1727+BN1730*BQ1730-BM1730*BR1727-BO1730*BR1730</f>
        <v>0</v>
      </c>
      <c r="BW1730" s="4">
        <f t="shared" ref="BW1730" si="18376">(BL1730*BR1727+BM1730*BQ1727+BN1730*BR1730+BO1730*BQ1730)</f>
        <v>-0.30205856265915754</v>
      </c>
      <c r="BX1730" s="2">
        <f t="shared" ref="BX1730" si="18377">BL1730*BS1727+BN1730*BS1730-BM1730*BT1727-BO1730*BT1730</f>
        <v>-0.84462344914836041</v>
      </c>
      <c r="BY1730" s="3">
        <f t="shared" ref="BY1730" si="18378">(BL1730*BT1727+BM1730*BS1727+BN1730*BT1730+BO1730*BS1730)</f>
        <v>0</v>
      </c>
      <c r="BZ1730" s="20"/>
      <c r="CA1730" s="16">
        <v>0</v>
      </c>
      <c r="CB1730" s="17">
        <v>0</v>
      </c>
      <c r="CC1730" s="18">
        <v>1</v>
      </c>
      <c r="CD1730" s="19">
        <v>0</v>
      </c>
      <c r="CE1730" s="20"/>
      <c r="CF1730" s="1">
        <f t="shared" ref="CF1730" si="18379">BV1730*CA1727+BX1730*CA1730-BW1730*CB1727-BY1730*CB1730</f>
        <v>0</v>
      </c>
      <c r="CG1730" s="4">
        <f t="shared" ref="CG1730" si="18380">(BV1730*CB1727+BW1730*CA1727+BX1730*CB1730+BY1730*CA1730)</f>
        <v>-0.30205856265915754</v>
      </c>
      <c r="CH1730" s="2">
        <f t="shared" ref="CH1730" si="18381">BV1730*CC1727+BX1730*CC1730-BW1730*CD1727-BY1730*CD1730</f>
        <v>-0.96955326736487291</v>
      </c>
      <c r="CI1730" s="3">
        <f t="shared" ref="CI1730" si="18382">(BV1730*CD1727+BW1730*CC1727+BX1730*CD1730+BY1730*CC1730)</f>
        <v>0</v>
      </c>
      <c r="CK1730" s="16">
        <f t="shared" ref="CK1730" si="18383">1/$CL$4</f>
        <v>1</v>
      </c>
      <c r="CL1730" s="17">
        <v>0</v>
      </c>
      <c r="CM1730" s="18">
        <v>1</v>
      </c>
      <c r="CN1730" s="19">
        <v>0</v>
      </c>
      <c r="CP1730" s="1">
        <f t="shared" ref="CP1730" si="18384">CF1730*CK1727+CH1730*CK1730-CG1730*CL1727-CI1730*CL1730</f>
        <v>-0.96955326736487291</v>
      </c>
      <c r="CQ1730" s="4">
        <f t="shared" ref="CQ1730" si="18385">(CF1730*CL1727+CG1730*CK1727+CH1730*CL1730+CI1730*CK1730)</f>
        <v>-0.30205856265915754</v>
      </c>
      <c r="CR1730" s="2">
        <f t="shared" ref="CR1730" si="18386">CF1730*CM1727+CH1730*CM1730-CG1730*CN1727-CI1730*CN1730</f>
        <v>-0.96955326736487291</v>
      </c>
      <c r="CS1730" s="3">
        <f t="shared" ref="CS1730" si="18387">(CF1730*CN1727+CG1730*CM1727+CH1730*CN1730+CI1730*CM1730)</f>
        <v>0</v>
      </c>
      <c r="CU1730" s="39">
        <f t="shared" ref="CU1730" si="18388">(180/PI())*ATAN(-1*(CQ1727/CP1727))</f>
        <v>-11.571941584010673</v>
      </c>
      <c r="CW1730" s="54">
        <f t="shared" ref="CW1730" si="18389">20*LOG(((1-(10^(CU1727/20)^2)*(1-((1-CW1727)/(1+CW1727))^2))^0.5))</f>
        <v>-25.469430619030504</v>
      </c>
    </row>
    <row r="1731" spans="1:101" ht="18" customHeight="1">
      <c r="E1731" s="20"/>
      <c r="F1731" s="20"/>
      <c r="G1731" s="20"/>
      <c r="H1731" s="20"/>
      <c r="I1731" s="20"/>
      <c r="J1731" s="20"/>
      <c r="K1731" s="20"/>
      <c r="L1731" s="20"/>
      <c r="M1731" s="20"/>
      <c r="N1731" s="20"/>
      <c r="O1731" s="20"/>
      <c r="P1731" s="20"/>
      <c r="Q1731" s="20"/>
      <c r="R1731" s="20"/>
      <c r="S1731" s="20"/>
      <c r="T1731" s="20"/>
      <c r="U1731" s="20"/>
      <c r="V1731" s="20"/>
      <c r="W1731" s="20"/>
      <c r="X1731" s="20"/>
      <c r="Y1731" s="20"/>
      <c r="Z1731" s="20"/>
      <c r="AA1731" s="20"/>
      <c r="AB1731" s="30"/>
      <c r="AC1731" s="20"/>
      <c r="AD1731" s="20"/>
      <c r="AE1731" s="20"/>
      <c r="AF1731" s="20"/>
      <c r="AG1731" s="20"/>
      <c r="AH1731" s="20"/>
      <c r="AI1731" s="20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  <c r="BA1731" s="20"/>
      <c r="BB1731" s="20"/>
      <c r="BC1731" s="20"/>
      <c r="BD1731" s="20"/>
      <c r="BE1731" s="20"/>
      <c r="BF1731" s="20"/>
      <c r="BG1731" s="20"/>
      <c r="BH1731" s="20"/>
      <c r="BI1731" s="20"/>
      <c r="BJ1731" s="20"/>
      <c r="BK1731" s="20"/>
      <c r="BL1731" s="20"/>
      <c r="BM1731" s="20"/>
      <c r="BN1731" s="20"/>
      <c r="BO1731" s="20"/>
      <c r="BP1731" s="20"/>
      <c r="BQ1731" s="20"/>
      <c r="BR1731" s="20"/>
      <c r="BS1731" s="20"/>
      <c r="BT1731" s="20"/>
      <c r="BU1731" s="20"/>
      <c r="BV1731" s="20"/>
      <c r="BW1731" s="20"/>
      <c r="BX1731" s="20"/>
      <c r="BY1731" s="20"/>
      <c r="BZ1731" s="20"/>
      <c r="CA1731" s="20"/>
      <c r="CB1731" s="20"/>
      <c r="CC1731" s="20"/>
      <c r="CD1731" s="20"/>
      <c r="CE1731" s="20"/>
      <c r="CF1731" s="20"/>
      <c r="CG1731" s="20"/>
      <c r="CH1731" s="20"/>
      <c r="CI1731" s="20"/>
      <c r="CJ1731" s="20"/>
      <c r="CK1731" s="20"/>
      <c r="CL1731" s="20"/>
    </row>
    <row r="1732" spans="1:101" ht="18" customHeight="1"/>
    <row r="1733" spans="1:101" ht="18" customHeight="1" thickBot="1">
      <c r="A1733" s="23"/>
      <c r="B1733" s="23"/>
      <c r="C1733" s="23"/>
      <c r="D1733" s="20" t="s">
        <v>15</v>
      </c>
      <c r="E1733" s="20"/>
      <c r="F1733" s="20"/>
      <c r="G1733" s="20"/>
      <c r="H1733" s="20"/>
      <c r="I1733" s="20" t="s">
        <v>16</v>
      </c>
      <c r="J1733" s="20"/>
      <c r="K1733" s="20"/>
      <c r="L1733" s="20"/>
      <c r="M1733" s="23"/>
      <c r="N1733" s="23"/>
      <c r="O1733" s="24" t="s">
        <v>17</v>
      </c>
      <c r="P1733" s="23"/>
      <c r="Q1733" s="23"/>
      <c r="R1733" s="23"/>
      <c r="S1733" s="20"/>
      <c r="T1733" s="20" t="s">
        <v>18</v>
      </c>
      <c r="U1733" s="23"/>
      <c r="V1733" s="23"/>
      <c r="W1733" s="23"/>
      <c r="X1733" s="23"/>
      <c r="Y1733" s="24" t="s">
        <v>19</v>
      </c>
      <c r="Z1733" s="23"/>
      <c r="AA1733" s="23"/>
      <c r="AB1733" s="23"/>
      <c r="AC1733" s="24" t="s">
        <v>20</v>
      </c>
      <c r="AD1733" s="20"/>
      <c r="AE1733" s="20"/>
      <c r="AF1733" s="20"/>
      <c r="AG1733" s="20"/>
      <c r="AH1733" s="23"/>
      <c r="AI1733" s="24" t="s">
        <v>21</v>
      </c>
      <c r="AJ1733" s="23"/>
      <c r="AK1733" s="23"/>
      <c r="AL1733" s="20"/>
      <c r="AM1733" s="24" t="s">
        <v>31</v>
      </c>
      <c r="AN1733" s="20"/>
      <c r="AO1733" s="23"/>
      <c r="AP1733" s="23"/>
      <c r="AQ1733" s="23"/>
      <c r="AR1733" s="23"/>
      <c r="AS1733" s="24" t="s">
        <v>91</v>
      </c>
      <c r="AT1733" s="23"/>
      <c r="AU1733" s="23"/>
      <c r="AV1733" s="23"/>
      <c r="AW1733" s="24" t="s">
        <v>32</v>
      </c>
      <c r="AX1733" s="20"/>
      <c r="AY1733" s="20"/>
      <c r="AZ1733" s="20"/>
      <c r="BA1733" s="20"/>
      <c r="BB1733" s="23"/>
      <c r="BC1733" s="24" t="s">
        <v>22</v>
      </c>
      <c r="BD1733" s="23"/>
      <c r="BE1733" s="23"/>
      <c r="BF1733" s="23"/>
      <c r="BG1733" s="24" t="s">
        <v>33</v>
      </c>
      <c r="BH1733" s="20"/>
      <c r="BI1733" s="23"/>
      <c r="BJ1733" s="23"/>
      <c r="BK1733" s="23"/>
      <c r="BL1733" s="23"/>
      <c r="BM1733" s="24" t="s">
        <v>34</v>
      </c>
      <c r="BN1733" s="23"/>
      <c r="BO1733" s="23"/>
      <c r="BP1733" s="23"/>
      <c r="BQ1733" s="24" t="s">
        <v>89</v>
      </c>
      <c r="BR1733" s="20"/>
      <c r="BS1733" s="20"/>
      <c r="BT1733" s="20"/>
      <c r="BU1733" s="20"/>
      <c r="BV1733" s="23"/>
      <c r="BW1733" s="24" t="s">
        <v>35</v>
      </c>
      <c r="BX1733" s="23"/>
      <c r="BY1733" s="23"/>
      <c r="BZ1733" s="23"/>
      <c r="CA1733" s="24" t="s">
        <v>90</v>
      </c>
      <c r="CB1733" s="20"/>
      <c r="CC1733" s="23"/>
      <c r="CD1733" s="23"/>
      <c r="CE1733" s="23"/>
      <c r="CF1733" s="23"/>
      <c r="CG1733" s="24" t="s">
        <v>92</v>
      </c>
      <c r="CH1733" s="23"/>
      <c r="CI1733" s="23"/>
      <c r="CJ1733" s="23"/>
      <c r="CK1733" s="24" t="s">
        <v>36</v>
      </c>
      <c r="CL1733" s="24"/>
      <c r="CM1733" s="23"/>
      <c r="CN1733" s="23"/>
      <c r="CO1733" s="23"/>
      <c r="CP1733" s="23"/>
      <c r="CQ1733" s="24" t="s">
        <v>93</v>
      </c>
      <c r="CR1733" s="23"/>
      <c r="CS1733" s="23"/>
    </row>
    <row r="1734" spans="1:101" ht="18" customHeight="1" thickBot="1">
      <c r="A1734" s="23"/>
      <c r="B1734" s="33"/>
      <c r="C1734" s="23"/>
      <c r="D1734" s="7" t="s">
        <v>2</v>
      </c>
      <c r="E1734" s="8"/>
      <c r="F1734" s="8" t="s">
        <v>3</v>
      </c>
      <c r="G1734" s="9"/>
      <c r="H1734" s="10"/>
      <c r="I1734" s="7" t="s">
        <v>4</v>
      </c>
      <c r="J1734" s="8"/>
      <c r="K1734" s="8" t="s">
        <v>5</v>
      </c>
      <c r="L1734" s="9"/>
      <c r="M1734" s="23"/>
      <c r="N1734" s="251" t="s">
        <v>79</v>
      </c>
      <c r="O1734" s="252"/>
      <c r="P1734" s="253" t="s">
        <v>80</v>
      </c>
      <c r="Q1734" s="254"/>
      <c r="R1734" s="23"/>
      <c r="S1734" s="7" t="s">
        <v>11</v>
      </c>
      <c r="T1734" s="8"/>
      <c r="U1734" s="8" t="s">
        <v>12</v>
      </c>
      <c r="V1734" s="9"/>
      <c r="W1734" s="20"/>
      <c r="X1734" s="251" t="s">
        <v>79</v>
      </c>
      <c r="Y1734" s="252"/>
      <c r="Z1734" s="253" t="s">
        <v>80</v>
      </c>
      <c r="AA1734" s="254"/>
      <c r="AB1734" s="20"/>
      <c r="AC1734" s="7" t="s">
        <v>4</v>
      </c>
      <c r="AD1734" s="8"/>
      <c r="AE1734" s="8" t="s">
        <v>5</v>
      </c>
      <c r="AF1734" s="9"/>
      <c r="AG1734" s="20"/>
      <c r="AH1734" s="251" t="s">
        <v>0</v>
      </c>
      <c r="AI1734" s="252"/>
      <c r="AJ1734" s="253" t="s">
        <v>1</v>
      </c>
      <c r="AK1734" s="254"/>
      <c r="AL1734" s="20"/>
      <c r="AM1734" s="7" t="s">
        <v>11</v>
      </c>
      <c r="AN1734" s="8"/>
      <c r="AO1734" s="8" t="s">
        <v>12</v>
      </c>
      <c r="AP1734" s="9"/>
      <c r="AQ1734" s="23"/>
      <c r="AR1734" s="251" t="s">
        <v>0</v>
      </c>
      <c r="AS1734" s="252"/>
      <c r="AT1734" s="253" t="s">
        <v>1</v>
      </c>
      <c r="AU1734" s="254"/>
      <c r="AV1734" s="36"/>
      <c r="AW1734" s="7" t="s">
        <v>4</v>
      </c>
      <c r="AX1734" s="8"/>
      <c r="AY1734" s="8" t="s">
        <v>5</v>
      </c>
      <c r="AZ1734" s="9"/>
      <c r="BA1734" s="20"/>
      <c r="BB1734" s="251" t="s">
        <v>0</v>
      </c>
      <c r="BC1734" s="252"/>
      <c r="BD1734" s="253" t="s">
        <v>1</v>
      </c>
      <c r="BE1734" s="254"/>
      <c r="BF1734" s="36"/>
      <c r="BG1734" s="7" t="s">
        <v>11</v>
      </c>
      <c r="BH1734" s="8"/>
      <c r="BI1734" s="8" t="s">
        <v>12</v>
      </c>
      <c r="BJ1734" s="9"/>
      <c r="BK1734" s="36"/>
      <c r="BL1734" s="251" t="s">
        <v>0</v>
      </c>
      <c r="BM1734" s="252"/>
      <c r="BN1734" s="253" t="s">
        <v>1</v>
      </c>
      <c r="BO1734" s="254"/>
      <c r="BP1734" s="36"/>
      <c r="BQ1734" s="7" t="s">
        <v>4</v>
      </c>
      <c r="BR1734" s="8"/>
      <c r="BS1734" s="8" t="s">
        <v>5</v>
      </c>
      <c r="BT1734" s="9"/>
      <c r="BU1734" s="20"/>
      <c r="BV1734" s="251" t="s">
        <v>0</v>
      </c>
      <c r="BW1734" s="252"/>
      <c r="BX1734" s="253" t="s">
        <v>1</v>
      </c>
      <c r="BY1734" s="254"/>
      <c r="BZ1734" s="36"/>
      <c r="CA1734" s="7" t="s">
        <v>11</v>
      </c>
      <c r="CB1734" s="8"/>
      <c r="CC1734" s="8" t="s">
        <v>12</v>
      </c>
      <c r="CD1734" s="9"/>
      <c r="CE1734" s="36"/>
      <c r="CF1734" s="251" t="s">
        <v>0</v>
      </c>
      <c r="CG1734" s="252"/>
      <c r="CH1734" s="253" t="s">
        <v>1</v>
      </c>
      <c r="CI1734" s="254"/>
      <c r="CJ1734" s="23"/>
      <c r="CK1734" s="7" t="s">
        <v>23</v>
      </c>
      <c r="CL1734" s="8"/>
      <c r="CM1734" s="8" t="s">
        <v>24</v>
      </c>
      <c r="CN1734" s="9"/>
      <c r="CO1734" s="23"/>
      <c r="CP1734" s="251" t="s">
        <v>0</v>
      </c>
      <c r="CQ1734" s="252"/>
      <c r="CR1734" s="253" t="s">
        <v>1</v>
      </c>
      <c r="CS1734" s="254"/>
      <c r="CU1734" s="26" t="s">
        <v>25</v>
      </c>
      <c r="CW1734" s="50" t="s">
        <v>44</v>
      </c>
    </row>
    <row r="1735" spans="1:101" ht="18" customHeight="1" thickTop="1" thickBot="1">
      <c r="B1735" s="34">
        <v>2.56</v>
      </c>
      <c r="D1735" s="11">
        <v>1</v>
      </c>
      <c r="E1735" s="12">
        <v>0</v>
      </c>
      <c r="F1735" s="13">
        <v>0</v>
      </c>
      <c r="G1735" s="40">
        <f t="shared" ref="G1735" si="18390">-1/($E$4*$B1735)</f>
        <v>-0.41036348355919738</v>
      </c>
      <c r="H1735" s="10"/>
      <c r="I1735" s="11">
        <v>1</v>
      </c>
      <c r="J1735" s="12">
        <v>0</v>
      </c>
      <c r="K1735" s="13">
        <v>0</v>
      </c>
      <c r="L1735" s="14">
        <v>0</v>
      </c>
      <c r="N1735" s="1">
        <f t="shared" ref="N1735" si="18391">D1735*I1735+F1735*I1738-E1735*J1735-G1735*J1738</f>
        <v>0.76568011143793091</v>
      </c>
      <c r="O1735" s="4">
        <f t="shared" ref="O1735" si="18392">(D1735*J1735+E1735*I1735+F1735*J1738+G1735*I1738)</f>
        <v>0</v>
      </c>
      <c r="P1735" s="2">
        <f t="shared" ref="P1735" si="18393">D1735*K1735+F1735*K1738-E1735*L1735-G1735*L1738</f>
        <v>0</v>
      </c>
      <c r="Q1735" s="3">
        <f t="shared" ref="Q1735" si="18394">(D1735*L1735+E1735*K1735+F1735*L1738+G1735*K1738)</f>
        <v>-0.41036348355919738</v>
      </c>
      <c r="S1735" s="11">
        <v>1</v>
      </c>
      <c r="T1735" s="12">
        <v>0</v>
      </c>
      <c r="U1735" s="13">
        <v>0</v>
      </c>
      <c r="V1735" s="40">
        <f t="shared" ref="V1735" si="18395">-1/($T$4*$B1735)</f>
        <v>-0.7840726615816942</v>
      </c>
      <c r="W1735" s="20"/>
      <c r="X1735" s="1">
        <f t="shared" ref="X1735" si="18396">N1735*S1735+P1735*S1738-O1735*T1735-Q1735*T1738</f>
        <v>0.76568011143793091</v>
      </c>
      <c r="Y1735" s="4">
        <f t="shared" ref="Y1735" si="18397">(N1735*T1735+O1735*S1735+P1735*T1738+Q1735*S1738)</f>
        <v>0</v>
      </c>
      <c r="Z1735" s="2">
        <f t="shared" ref="Z1735" si="18398">N1735*U1735+P1735*U1738-O1735*V1735-Q1735*V1738</f>
        <v>0</v>
      </c>
      <c r="AA1735" s="3">
        <f t="shared" ref="AA1735" si="18399">(N1735*V1735+O1735*U1735+P1735*V1738+Q1735*U1738)</f>
        <v>-1.0107123264545042</v>
      </c>
      <c r="AB1735" s="20"/>
      <c r="AC1735" s="11">
        <v>1</v>
      </c>
      <c r="AD1735" s="12">
        <v>0</v>
      </c>
      <c r="AE1735" s="13">
        <v>0</v>
      </c>
      <c r="AF1735" s="14">
        <v>0</v>
      </c>
      <c r="AG1735" s="20"/>
      <c r="AH1735" s="1">
        <f t="shared" ref="AH1735" si="18400">X1735*AC1735+Z1735*AC1738-Y1735*AD1735-AA1735*AD1738</f>
        <v>0.1063456048893493</v>
      </c>
      <c r="AI1735" s="4">
        <f t="shared" ref="AI1735" si="18401">(X1735*AD1735+Y1735*AC1735+Z1735*AD1738+AA1735*AC1738)</f>
        <v>0</v>
      </c>
      <c r="AJ1735" s="2">
        <f t="shared" ref="AJ1735" si="18402">X1735*AE1735+Z1735*AE1738-Y1735*AF1735-AA1735*AF1738</f>
        <v>0</v>
      </c>
      <c r="AK1735" s="3">
        <f t="shared" ref="AK1735" si="18403">(X1735*AF1735+Y1735*AE1735+Z1735*AF1738+AA1735*AE1738)</f>
        <v>-1.0107123264545042</v>
      </c>
      <c r="AL1735" s="20"/>
      <c r="AM1735" s="11">
        <v>1</v>
      </c>
      <c r="AN1735" s="12">
        <v>0</v>
      </c>
      <c r="AO1735" s="13">
        <v>0</v>
      </c>
      <c r="AP1735" s="40">
        <f t="shared" ref="AP1735" si="18404">-1/($AN$4*$B1735)</f>
        <v>-0.81482060909470178</v>
      </c>
      <c r="AR1735" s="1">
        <f t="shared" ref="AR1735" si="18405">AH1735*AM1735+AJ1735*AM1738-AI1735*AN1735-AK1735*AN1738</f>
        <v>0.1063456048893493</v>
      </c>
      <c r="AS1735" s="4">
        <f t="shared" ref="AS1735" si="18406">(AH1735*AN1735+AI1735*AM1735+AJ1735*AN1738+AK1735*AM1738)</f>
        <v>0</v>
      </c>
      <c r="AT1735" s="2">
        <f t="shared" ref="AT1735" si="18407">AH1735*AO1735+AJ1735*AO1738-AI1735*AP1735-AK1735*AP1738</f>
        <v>0</v>
      </c>
      <c r="AU1735" s="3">
        <f t="shared" ref="AU1735" si="18408">(AH1735*AP1735+AI1735*AO1735+AJ1735*AP1738+AK1735*AO1738)</f>
        <v>-1.0973649170049882</v>
      </c>
      <c r="AV1735" s="20"/>
      <c r="AW1735" s="11">
        <v>1</v>
      </c>
      <c r="AX1735" s="12">
        <v>0</v>
      </c>
      <c r="AY1735" s="13">
        <v>0</v>
      </c>
      <c r="AZ1735" s="14">
        <v>0</v>
      </c>
      <c r="BA1735" s="20"/>
      <c r="BB1735" s="1">
        <f t="shared" ref="BB1735" si="18409">AR1735*AW1735+AT1735*AW1738-AS1735*AX1735-AU1735*AX1738</f>
        <v>-0.60951640363615756</v>
      </c>
      <c r="BC1735" s="4">
        <f t="shared" ref="BC1735" si="18410">(AR1735*AX1735+AS1735*AW1735+AT1735*AX1738+AU1735*AW1738)</f>
        <v>0</v>
      </c>
      <c r="BD1735" s="2">
        <f t="shared" ref="BD1735" si="18411">AR1735*AY1735+AT1735*AY1738-AS1735*AZ1735-AU1735*AZ1738</f>
        <v>0</v>
      </c>
      <c r="BE1735" s="3">
        <f t="shared" ref="BE1735" si="18412">(AR1735*AZ1735+AS1735*AY1735+AT1735*AZ1738+AU1735*AY1738)</f>
        <v>-1.0973649170049882</v>
      </c>
      <c r="BF1735" s="20"/>
      <c r="BG1735" s="11">
        <v>1</v>
      </c>
      <c r="BH1735" s="12">
        <v>0</v>
      </c>
      <c r="BI1735" s="13">
        <v>0</v>
      </c>
      <c r="BJ1735" s="40">
        <f t="shared" ref="BJ1735" si="18413">-1/($BH$4*$B1735)</f>
        <v>-0.7840726615816942</v>
      </c>
      <c r="BK1735" s="20"/>
      <c r="BL1735" s="1">
        <f t="shared" ref="BL1735" si="18414">BB1735*BG1735+BD1735*BG1738-BC1735*BH1735-BE1735*BH1738</f>
        <v>-0.60951640363615756</v>
      </c>
      <c r="BM1735" s="4">
        <f t="shared" ref="BM1735" si="18415">(BB1735*BH1735+BC1735*BG1735+BD1735*BH1738+BE1735*BG1738)</f>
        <v>0</v>
      </c>
      <c r="BN1735" s="2">
        <f t="shared" ref="BN1735" si="18416">BB1735*BI1735+BD1735*BI1738-BC1735*BJ1735-BE1735*BJ1738</f>
        <v>0</v>
      </c>
      <c r="BO1735" s="3">
        <f t="shared" ref="BO1735" si="18417">(BB1735*BJ1735+BC1735*BI1735+BD1735*BJ1738+BE1735*BI1738)</f>
        <v>-0.61945976812828385</v>
      </c>
      <c r="BP1735" s="20"/>
      <c r="BQ1735" s="11">
        <v>1</v>
      </c>
      <c r="BR1735" s="12">
        <v>0</v>
      </c>
      <c r="BS1735" s="13">
        <v>0</v>
      </c>
      <c r="BT1735" s="14">
        <v>0</v>
      </c>
      <c r="BU1735" s="20"/>
      <c r="BV1735" s="1">
        <f t="shared" ref="BV1735" si="18418">BL1735*BQ1735+BN1735*BQ1738-BM1735*BR1735-BO1735*BR1738</f>
        <v>-0.96323146272855764</v>
      </c>
      <c r="BW1735" s="4">
        <f t="shared" ref="BW1735" si="18419">(BL1735*BR1735+BM1735*BQ1735+BN1735*BR1738+BO1735*BQ1738)</f>
        <v>0</v>
      </c>
      <c r="BX1735" s="2">
        <f t="shared" ref="BX1735" si="18420">BL1735*BS1735+BN1735*BS1738-BM1735*BT1735-BO1735*BT1738</f>
        <v>0</v>
      </c>
      <c r="BY1735" s="3">
        <f t="shared" ref="BY1735" si="18421">(BL1735*BT1735+BM1735*BS1735+BN1735*BT1738+BO1735*BS1738)</f>
        <v>-0.61945976812828385</v>
      </c>
      <c r="BZ1735" s="20"/>
      <c r="CA1735" s="11">
        <v>1</v>
      </c>
      <c r="CB1735" s="12">
        <v>0</v>
      </c>
      <c r="CC1735" s="13">
        <v>0</v>
      </c>
      <c r="CD1735" s="40">
        <f t="shared" ref="CD1735" si="18422">-1/($CB$4*$B1735)</f>
        <v>-0.41036348355919738</v>
      </c>
      <c r="CE1735" s="20"/>
      <c r="CF1735" s="1">
        <f t="shared" ref="CF1735" si="18423">BV1735*CA1735+BX1735*CA1738-BW1735*CB1735-BY1735*CB1738</f>
        <v>-0.96323146272855764</v>
      </c>
      <c r="CG1735" s="4">
        <f t="shared" ref="CG1735" si="18424">(BV1735*CB1735+BW1735*CA1735+BX1735*CB1738+BY1735*CA1738)</f>
        <v>0</v>
      </c>
      <c r="CH1735" s="2">
        <f t="shared" ref="CH1735" si="18425">BV1735*CC1735+BX1735*CC1738-BW1735*CD1735-BY1735*CD1738</f>
        <v>0</v>
      </c>
      <c r="CI1735" s="3">
        <f t="shared" ref="CI1735" si="18426">(BV1735*CD1735+BW1735*CC1735+BX1735*CD1738+BY1735*CC1738)</f>
        <v>-0.22418474960917173</v>
      </c>
      <c r="CJ1735" s="28"/>
      <c r="CK1735" s="11">
        <v>1</v>
      </c>
      <c r="CL1735" s="12">
        <v>0</v>
      </c>
      <c r="CM1735" s="13">
        <v>0</v>
      </c>
      <c r="CN1735" s="14">
        <v>0</v>
      </c>
      <c r="CP1735" s="1">
        <f t="shared" ref="CP1735" si="18427">CF1735*CK1735+CH1735*CK1738-CG1735*CL1735-CI1735*CL1738</f>
        <v>-0.96323146272855764</v>
      </c>
      <c r="CQ1735" s="4">
        <f t="shared" ref="CQ1735" si="18428">(CF1735*CL1735+CG1735*CK1735+CH1735*CL1738+CI1735*CK1738)</f>
        <v>-0.22418474960917173</v>
      </c>
      <c r="CR1735" s="2">
        <f t="shared" ref="CR1735" si="18429">CF1735*CM1735+CH1735*CM1738-CG1735*CN1735-CI1735*CN1738</f>
        <v>0</v>
      </c>
      <c r="CS1735" s="3">
        <f t="shared" ref="CS1735" si="18430">(CF1735*CN1735+CG1735*CM1735+CH1735*CN1738+CI1735*CM1738)</f>
        <v>-0.22418474960917173</v>
      </c>
      <c r="CU1735" s="29">
        <f t="shared" ref="CU1735" si="18431">20*LOG(((1+$CL$4)/$CL$4)/((CP1735+CP1738)^2+(CQ1735+CQ1738)^2)^0.5)</f>
        <v>-1.0373516085688555E-2</v>
      </c>
      <c r="CW1735" s="51">
        <f t="shared" ref="CW1735" si="18432">((CP1735^2+CQ1735^2)^0.5)/((CP1738^2+CQ1738^2)^0.5)</f>
        <v>0.9737619961952283</v>
      </c>
    </row>
    <row r="1736" spans="1:101" ht="18" customHeight="1" thickBot="1">
      <c r="D1736" s="11"/>
      <c r="E1736" s="13"/>
      <c r="F1736" s="13"/>
      <c r="G1736" s="15"/>
      <c r="H1736" s="10"/>
      <c r="I1736" s="11"/>
      <c r="J1736" s="13"/>
      <c r="K1736" s="13"/>
      <c r="L1736" s="15"/>
      <c r="N1736" s="5"/>
      <c r="Q1736" s="6"/>
      <c r="S1736" s="11"/>
      <c r="T1736" s="13"/>
      <c r="U1736" s="13"/>
      <c r="V1736" s="15"/>
      <c r="W1736" s="20"/>
      <c r="X1736" s="5"/>
      <c r="AA1736" s="6"/>
      <c r="AB1736" s="20"/>
      <c r="AC1736" s="11"/>
      <c r="AD1736" s="13"/>
      <c r="AE1736" s="13"/>
      <c r="AF1736" s="15"/>
      <c r="AG1736" s="20"/>
      <c r="AH1736" s="5"/>
      <c r="AK1736" s="6"/>
      <c r="AL1736" s="20"/>
      <c r="AM1736" s="11"/>
      <c r="AN1736" s="13"/>
      <c r="AO1736" s="13"/>
      <c r="AP1736" s="15"/>
      <c r="AR1736" s="5"/>
      <c r="AU1736" s="6"/>
      <c r="AW1736" s="11"/>
      <c r="AX1736" s="13"/>
      <c r="AY1736" s="13"/>
      <c r="AZ1736" s="15"/>
      <c r="BA1736" s="20"/>
      <c r="BB1736" s="5"/>
      <c r="BE1736" s="6"/>
      <c r="BG1736" s="11"/>
      <c r="BH1736" s="13"/>
      <c r="BI1736" s="13"/>
      <c r="BJ1736" s="15"/>
      <c r="BL1736" s="5"/>
      <c r="BO1736" s="6"/>
      <c r="BQ1736" s="11"/>
      <c r="BR1736" s="13"/>
      <c r="BS1736" s="13"/>
      <c r="BT1736" s="15"/>
      <c r="BU1736" s="20"/>
      <c r="BV1736" s="5"/>
      <c r="BY1736" s="6"/>
      <c r="CA1736" s="11"/>
      <c r="CB1736" s="13"/>
      <c r="CC1736" s="13"/>
      <c r="CD1736" s="15"/>
      <c r="CF1736" s="5"/>
      <c r="CI1736" s="6"/>
      <c r="CK1736" s="11"/>
      <c r="CL1736" s="13"/>
      <c r="CM1736" s="13"/>
      <c r="CN1736" s="15"/>
      <c r="CP1736" s="5"/>
      <c r="CS1736" s="6"/>
      <c r="CW1736" s="52"/>
    </row>
    <row r="1737" spans="1:101" ht="18" customHeight="1" thickBot="1">
      <c r="D1737" s="11" t="s">
        <v>6</v>
      </c>
      <c r="E1737" s="13"/>
      <c r="F1737" s="13" t="s">
        <v>7</v>
      </c>
      <c r="G1737" s="15"/>
      <c r="H1737" s="10"/>
      <c r="I1737" s="11" t="s">
        <v>8</v>
      </c>
      <c r="J1737" s="13"/>
      <c r="K1737" s="13" t="s">
        <v>9</v>
      </c>
      <c r="L1737" s="15"/>
      <c r="N1737" s="251" t="s">
        <v>26</v>
      </c>
      <c r="O1737" s="252"/>
      <c r="P1737" s="253" t="s">
        <v>27</v>
      </c>
      <c r="Q1737" s="254"/>
      <c r="S1737" s="11" t="s">
        <v>13</v>
      </c>
      <c r="T1737" s="13"/>
      <c r="U1737" s="13" t="s">
        <v>14</v>
      </c>
      <c r="V1737" s="15"/>
      <c r="W1737" s="20"/>
      <c r="X1737" s="251" t="s">
        <v>26</v>
      </c>
      <c r="Y1737" s="252"/>
      <c r="Z1737" s="253" t="s">
        <v>27</v>
      </c>
      <c r="AA1737" s="254"/>
      <c r="AB1737" s="20"/>
      <c r="AC1737" s="11" t="s">
        <v>8</v>
      </c>
      <c r="AD1737" s="13"/>
      <c r="AE1737" s="13" t="s">
        <v>9</v>
      </c>
      <c r="AF1737" s="15"/>
      <c r="AG1737" s="20"/>
      <c r="AH1737" s="251" t="s">
        <v>26</v>
      </c>
      <c r="AI1737" s="252"/>
      <c r="AJ1737" s="253" t="s">
        <v>27</v>
      </c>
      <c r="AK1737" s="254"/>
      <c r="AL1737" s="20"/>
      <c r="AM1737" s="11" t="s">
        <v>13</v>
      </c>
      <c r="AN1737" s="13"/>
      <c r="AO1737" s="13" t="s">
        <v>14</v>
      </c>
      <c r="AP1737" s="15"/>
      <c r="AR1737" s="251" t="s">
        <v>26</v>
      </c>
      <c r="AS1737" s="252"/>
      <c r="AT1737" s="253" t="s">
        <v>27</v>
      </c>
      <c r="AU1737" s="254"/>
      <c r="AV1737" s="36"/>
      <c r="AW1737" s="11" t="s">
        <v>8</v>
      </c>
      <c r="AX1737" s="13"/>
      <c r="AY1737" s="13" t="s">
        <v>9</v>
      </c>
      <c r="AZ1737" s="15"/>
      <c r="BA1737" s="20"/>
      <c r="BB1737" s="251" t="s">
        <v>26</v>
      </c>
      <c r="BC1737" s="252"/>
      <c r="BD1737" s="253" t="s">
        <v>27</v>
      </c>
      <c r="BE1737" s="254"/>
      <c r="BF1737" s="36"/>
      <c r="BG1737" s="11" t="s">
        <v>13</v>
      </c>
      <c r="BH1737" s="13"/>
      <c r="BI1737" s="13" t="s">
        <v>14</v>
      </c>
      <c r="BJ1737" s="15"/>
      <c r="BK1737" s="36"/>
      <c r="BL1737" s="251" t="s">
        <v>26</v>
      </c>
      <c r="BM1737" s="252"/>
      <c r="BN1737" s="253" t="s">
        <v>27</v>
      </c>
      <c r="BO1737" s="254"/>
      <c r="BP1737" s="36"/>
      <c r="BQ1737" s="11" t="s">
        <v>8</v>
      </c>
      <c r="BR1737" s="13"/>
      <c r="BS1737" s="13" t="s">
        <v>9</v>
      </c>
      <c r="BT1737" s="15"/>
      <c r="BU1737" s="20"/>
      <c r="BV1737" s="251" t="s">
        <v>26</v>
      </c>
      <c r="BW1737" s="252"/>
      <c r="BX1737" s="253" t="s">
        <v>27</v>
      </c>
      <c r="BY1737" s="254"/>
      <c r="BZ1737" s="36"/>
      <c r="CA1737" s="11" t="s">
        <v>13</v>
      </c>
      <c r="CB1737" s="13"/>
      <c r="CC1737" s="13" t="s">
        <v>14</v>
      </c>
      <c r="CD1737" s="15"/>
      <c r="CE1737" s="36"/>
      <c r="CF1737" s="251" t="s">
        <v>26</v>
      </c>
      <c r="CG1737" s="252"/>
      <c r="CH1737" s="253" t="s">
        <v>27</v>
      </c>
      <c r="CI1737" s="254"/>
      <c r="CK1737" s="11" t="s">
        <v>28</v>
      </c>
      <c r="CL1737" s="13"/>
      <c r="CM1737" s="13" t="s">
        <v>29</v>
      </c>
      <c r="CN1737" s="15"/>
      <c r="CP1737" s="251" t="s">
        <v>26</v>
      </c>
      <c r="CQ1737" s="252"/>
      <c r="CR1737" s="253" t="s">
        <v>27</v>
      </c>
      <c r="CS1737" s="254"/>
      <c r="CU1737" s="38" t="s">
        <v>37</v>
      </c>
      <c r="CW1737" s="53" t="s">
        <v>45</v>
      </c>
    </row>
    <row r="1738" spans="1:101" ht="18" customHeight="1" thickTop="1" thickBot="1">
      <c r="D1738" s="16">
        <v>0</v>
      </c>
      <c r="E1738" s="17">
        <v>0</v>
      </c>
      <c r="F1738" s="18">
        <v>1</v>
      </c>
      <c r="G1738" s="19">
        <v>0</v>
      </c>
      <c r="H1738" s="10"/>
      <c r="I1738" s="16">
        <v>0</v>
      </c>
      <c r="J1738" s="17">
        <f t="shared" ref="J1738" si="18433">-1/($J$4*$B1735)</f>
        <v>-0.57100570092091796</v>
      </c>
      <c r="K1738" s="18">
        <v>1</v>
      </c>
      <c r="L1738" s="19">
        <v>0</v>
      </c>
      <c r="N1738" s="1">
        <f t="shared" ref="N1738" si="18434">D1738*I1735+F1738*I1738-E1738*J1735-G1738*J1738</f>
        <v>0</v>
      </c>
      <c r="O1738" s="4">
        <f t="shared" ref="O1738" si="18435">(D1738*J1735+E1738*I1735+F1738*J1738+G1738*I1738)</f>
        <v>-0.57100570092091796</v>
      </c>
      <c r="P1738" s="2">
        <f t="shared" ref="P1738" si="18436">D1738*K1735+F1738*K1738-E1738*L1735-G1738*L1738</f>
        <v>1</v>
      </c>
      <c r="Q1738" s="3">
        <f t="shared" ref="Q1738" si="18437">(D1738*L1735+E1738*K1735+F1738*L1738+G1738*K1738)</f>
        <v>0</v>
      </c>
      <c r="S1738" s="16">
        <v>0</v>
      </c>
      <c r="T1738" s="17">
        <v>0</v>
      </c>
      <c r="U1738" s="18">
        <v>1</v>
      </c>
      <c r="V1738" s="19">
        <v>0</v>
      </c>
      <c r="W1738" s="20"/>
      <c r="X1738" s="1">
        <f t="shared" ref="X1738" si="18438">N1738*S1735+P1738*S1738-O1738*T1735-Q1738*T1738</f>
        <v>0</v>
      </c>
      <c r="Y1738" s="4">
        <f t="shared" ref="Y1738" si="18439">(N1738*T1735+O1738*S1735+P1738*T1738+Q1738*S1738)</f>
        <v>-0.57100570092091796</v>
      </c>
      <c r="Z1738" s="2">
        <f t="shared" ref="Z1738" si="18440">N1738*U1735+P1738*U1738-O1738*V1735-Q1738*V1738</f>
        <v>0.55229004030061501</v>
      </c>
      <c r="AA1738" s="3">
        <f t="shared" ref="AA1738" si="18441">(N1738*V1735+O1738*U1735+P1738*V1738+Q1738*U1738)</f>
        <v>0</v>
      </c>
      <c r="AB1738" s="20"/>
      <c r="AC1738" s="16">
        <v>0</v>
      </c>
      <c r="AD1738" s="17">
        <f t="shared" ref="AD1738" si="18442">-1/($AD$4*$B1735)</f>
        <v>-0.6523463593854375</v>
      </c>
      <c r="AE1738" s="18">
        <v>1</v>
      </c>
      <c r="AF1738" s="19">
        <v>0</v>
      </c>
      <c r="AG1738" s="20"/>
      <c r="AH1738" s="1">
        <f t="shared" ref="AH1738" si="18443">X1738*AC1735+Z1738*AC1738-Y1738*AD1735-AA1738*AD1738</f>
        <v>0</v>
      </c>
      <c r="AI1738" s="4">
        <f t="shared" ref="AI1738" si="18444">(X1738*AD1735+Y1738*AC1735+Z1738*AD1738+AA1738*AC1738)</f>
        <v>-0.93129009803586071</v>
      </c>
      <c r="AJ1738" s="2">
        <f t="shared" ref="AJ1738" si="18445">X1738*AE1735+Z1738*AE1738-Y1738*AF1735-AA1738*AF1738</f>
        <v>0.55229004030061501</v>
      </c>
      <c r="AK1738" s="3">
        <f t="shared" ref="AK1738" si="18446">(X1738*AF1735+Y1738*AE1735+Z1738*AF1738+AA1738*AE1738)</f>
        <v>0</v>
      </c>
      <c r="AL1738" s="20"/>
      <c r="AM1738" s="16">
        <v>0</v>
      </c>
      <c r="AN1738" s="17">
        <v>0</v>
      </c>
      <c r="AO1738" s="18">
        <v>1</v>
      </c>
      <c r="AP1738" s="19">
        <v>0</v>
      </c>
      <c r="AR1738" s="1">
        <f t="shared" ref="AR1738" si="18447">AH1738*AM1735+AJ1738*AM1738-AI1738*AN1735-AK1738*AN1738</f>
        <v>0</v>
      </c>
      <c r="AS1738" s="4">
        <f t="shared" ref="AS1738" si="18448">(AH1738*AN1735+AI1738*AM1735+AJ1738*AN1738+AK1738*AM1738)</f>
        <v>-0.93129009803586071</v>
      </c>
      <c r="AT1738" s="2">
        <f t="shared" ref="AT1738" si="18449">AH1738*AO1735+AJ1738*AO1738-AI1738*AP1735-AK1738*AP1738</f>
        <v>-0.20654432462482952</v>
      </c>
      <c r="AU1738" s="3">
        <f t="shared" ref="AU1738" si="18450">(AH1738*AP1735+AI1738*AO1735+AJ1738*AP1738+AK1738*AO1738)</f>
        <v>0</v>
      </c>
      <c r="AV1738" s="20"/>
      <c r="AW1738" s="16">
        <v>0</v>
      </c>
      <c r="AX1738" s="17">
        <f t="shared" ref="AX1738" si="18451">-1/($AX$4*$B1735)</f>
        <v>-0.6523463593854375</v>
      </c>
      <c r="AY1738" s="18">
        <v>1</v>
      </c>
      <c r="AZ1738" s="19">
        <v>0</v>
      </c>
      <c r="BA1738" s="20"/>
      <c r="BB1738" s="1">
        <f t="shared" ref="BB1738" si="18452">AR1738*AW1735+AT1738*AW1738-AS1738*AX1735-AU1738*AX1738</f>
        <v>0</v>
      </c>
      <c r="BC1738" s="4">
        <f t="shared" ref="BC1738" si="18453">(AR1738*AX1735+AS1738*AW1735+AT1738*AX1738+AU1738*AW1738)</f>
        <v>-0.79655165981512921</v>
      </c>
      <c r="BD1738" s="2">
        <f t="shared" ref="BD1738" si="18454">AR1738*AY1735+AT1738*AY1738-AS1738*AZ1735-AU1738*AZ1738</f>
        <v>-0.20654432462482952</v>
      </c>
      <c r="BE1738" s="3">
        <f t="shared" ref="BE1738" si="18455">(AR1738*AZ1735+AS1738*AY1735+AT1738*AZ1738+AU1738*AY1738)</f>
        <v>0</v>
      </c>
      <c r="BF1738" s="20"/>
      <c r="BG1738" s="16">
        <v>0</v>
      </c>
      <c r="BH1738" s="17">
        <v>0</v>
      </c>
      <c r="BI1738" s="18">
        <v>1</v>
      </c>
      <c r="BJ1738" s="19">
        <v>0</v>
      </c>
      <c r="BK1738" s="20"/>
      <c r="BL1738" s="1">
        <f t="shared" ref="BL1738" si="18456">BB1738*BG1735+BD1738*BG1738-BC1738*BH1735-BE1738*BH1738</f>
        <v>0</v>
      </c>
      <c r="BM1738" s="4">
        <f t="shared" ref="BM1738" si="18457">(BB1738*BH1735+BC1738*BG1735+BD1738*BH1738+BE1738*BG1738)</f>
        <v>-0.79655165981512921</v>
      </c>
      <c r="BN1738" s="2">
        <f t="shared" ref="BN1738" si="18458">BB1738*BI1735+BD1738*BI1738-BC1738*BJ1735-BE1738*BJ1738</f>
        <v>-0.83109870462339408</v>
      </c>
      <c r="BO1738" s="3">
        <f t="shared" ref="BO1738" si="18459">(BB1738*BJ1735+BC1738*BI1735+BD1738*BJ1738+BE1738*BI1738)</f>
        <v>0</v>
      </c>
      <c r="BP1738" s="20"/>
      <c r="BQ1738" s="16">
        <v>0</v>
      </c>
      <c r="BR1738" s="17">
        <f t="shared" ref="BR1738" si="18460">-1/($BR$4*$B1735)</f>
        <v>-0.57100570092091796</v>
      </c>
      <c r="BS1738" s="18">
        <v>1</v>
      </c>
      <c r="BT1738" s="19">
        <v>0</v>
      </c>
      <c r="BU1738" s="20"/>
      <c r="BV1738" s="1">
        <f t="shared" ref="BV1738" si="18461">BL1738*BQ1735+BN1738*BQ1738-BM1738*BR1735-BO1738*BR1738</f>
        <v>0</v>
      </c>
      <c r="BW1738" s="4">
        <f t="shared" ref="BW1738" si="18462">(BL1738*BR1735+BM1738*BQ1735+BN1738*BR1738+BO1738*BQ1738)</f>
        <v>-0.32198956144718111</v>
      </c>
      <c r="BX1738" s="2">
        <f t="shared" ref="BX1738" si="18463">BL1738*BS1735+BN1738*BS1738-BM1738*BT1735-BO1738*BT1738</f>
        <v>-0.83109870462339408</v>
      </c>
      <c r="BY1738" s="3">
        <f t="shared" ref="BY1738" si="18464">(BL1738*BT1735+BM1738*BS1735+BN1738*BT1738+BO1738*BS1738)</f>
        <v>0</v>
      </c>
      <c r="BZ1738" s="20"/>
      <c r="CA1738" s="16">
        <v>0</v>
      </c>
      <c r="CB1738" s="17">
        <v>0</v>
      </c>
      <c r="CC1738" s="18">
        <v>1</v>
      </c>
      <c r="CD1738" s="19">
        <v>0</v>
      </c>
      <c r="CE1738" s="20"/>
      <c r="CF1738" s="1">
        <f t="shared" ref="CF1738" si="18465">BV1738*CA1735+BX1738*CA1738-BW1738*CB1735-BY1738*CB1738</f>
        <v>0</v>
      </c>
      <c r="CG1738" s="4">
        <f t="shared" ref="CG1738" si="18466">(BV1738*CB1735+BW1738*CA1735+BX1738*CB1738+BY1738*CA1738)</f>
        <v>-0.32198956144718111</v>
      </c>
      <c r="CH1738" s="2">
        <f t="shared" ref="CH1738" si="18467">BV1738*CC1735+BX1738*CC1738-BW1738*CD1735-BY1738*CD1738</f>
        <v>-0.96323146272855753</v>
      </c>
      <c r="CI1738" s="3">
        <f t="shared" ref="CI1738" si="18468">(BV1738*CD1735+BW1738*CC1735+BX1738*CD1738+BY1738*CC1738)</f>
        <v>0</v>
      </c>
      <c r="CK1738" s="16">
        <f t="shared" ref="CK1738" si="18469">1/$CL$4</f>
        <v>1</v>
      </c>
      <c r="CL1738" s="17">
        <v>0</v>
      </c>
      <c r="CM1738" s="18">
        <v>1</v>
      </c>
      <c r="CN1738" s="19">
        <v>0</v>
      </c>
      <c r="CP1738" s="1">
        <f t="shared" ref="CP1738" si="18470">CF1738*CK1735+CH1738*CK1738-CG1738*CL1735-CI1738*CL1738</f>
        <v>-0.96323146272855753</v>
      </c>
      <c r="CQ1738" s="4">
        <f t="shared" ref="CQ1738" si="18471">(CF1738*CL1735+CG1738*CK1735+CH1738*CL1738+CI1738*CK1738)</f>
        <v>-0.32198956144718111</v>
      </c>
      <c r="CR1738" s="2">
        <f t="shared" ref="CR1738" si="18472">CF1738*CM1735+CH1738*CM1738-CG1738*CN1735-CI1738*CN1738</f>
        <v>-0.96323146272855753</v>
      </c>
      <c r="CS1738" s="3">
        <f t="shared" ref="CS1738" si="18473">(CF1738*CN1735+CG1738*CM1735+CH1738*CN1738+CI1738*CM1738)</f>
        <v>0</v>
      </c>
      <c r="CU1738" s="39">
        <f t="shared" ref="CU1738" si="18474">(180/PI())*ATAN(-1*(CQ1735/CP1735))</f>
        <v>-13.101905345604498</v>
      </c>
      <c r="CW1738" s="54">
        <f t="shared" ref="CW1738" si="18475">20*LOG(((1-(10^(CU1735/20)^2)*(1-((1-CW1735)/(1+CW1735))^2))^0.5))</f>
        <v>-25.914153189397112</v>
      </c>
    </row>
    <row r="1739" spans="1:101" ht="18" customHeight="1">
      <c r="E1739" s="20"/>
      <c r="F1739" s="20"/>
      <c r="G1739" s="20"/>
      <c r="H1739" s="20"/>
      <c r="I1739" s="20"/>
      <c r="J1739" s="20"/>
      <c r="K1739" s="20"/>
      <c r="L1739" s="20"/>
      <c r="M1739" s="20"/>
      <c r="N1739" s="20"/>
      <c r="O1739" s="20"/>
      <c r="P1739" s="20"/>
      <c r="Q1739" s="20"/>
      <c r="R1739" s="20"/>
      <c r="S1739" s="20"/>
      <c r="T1739" s="20"/>
      <c r="U1739" s="20"/>
      <c r="V1739" s="20"/>
      <c r="W1739" s="20"/>
      <c r="X1739" s="20"/>
      <c r="Y1739" s="20"/>
      <c r="Z1739" s="20"/>
      <c r="AA1739" s="20"/>
      <c r="AB1739" s="30"/>
      <c r="AC1739" s="20"/>
      <c r="AD1739" s="20"/>
      <c r="AE1739" s="20"/>
      <c r="AF1739" s="20"/>
      <c r="AG1739" s="20"/>
      <c r="AH1739" s="20"/>
      <c r="AI1739" s="20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  <c r="BA1739" s="20"/>
      <c r="BB1739" s="20"/>
      <c r="BC1739" s="20"/>
      <c r="BD1739" s="20"/>
      <c r="BE1739" s="20"/>
      <c r="BF1739" s="20"/>
      <c r="BG1739" s="20"/>
      <c r="BH1739" s="20"/>
      <c r="BI1739" s="20"/>
      <c r="BJ1739" s="20"/>
      <c r="BK1739" s="20"/>
      <c r="BL1739" s="20"/>
      <c r="BM1739" s="20"/>
      <c r="BN1739" s="20"/>
      <c r="BO1739" s="20"/>
      <c r="BP1739" s="20"/>
      <c r="BQ1739" s="20"/>
      <c r="BR1739" s="20"/>
      <c r="BS1739" s="20"/>
      <c r="BT1739" s="20"/>
      <c r="BU1739" s="20"/>
      <c r="BV1739" s="20"/>
      <c r="BW1739" s="20"/>
      <c r="BX1739" s="20"/>
      <c r="BY1739" s="20"/>
      <c r="BZ1739" s="20"/>
      <c r="CA1739" s="20"/>
      <c r="CB1739" s="20"/>
      <c r="CC1739" s="20"/>
      <c r="CD1739" s="20"/>
      <c r="CE1739" s="20"/>
      <c r="CF1739" s="20"/>
      <c r="CG1739" s="20"/>
      <c r="CH1739" s="20"/>
      <c r="CI1739" s="20"/>
      <c r="CJ1739" s="20"/>
      <c r="CK1739" s="20"/>
      <c r="CL1739" s="20"/>
    </row>
    <row r="1740" spans="1:101" ht="18" customHeight="1"/>
    <row r="1741" spans="1:101" ht="18" customHeight="1" thickBot="1">
      <c r="A1741" s="23"/>
      <c r="B1741" s="23"/>
      <c r="C1741" s="23"/>
      <c r="D1741" s="20" t="s">
        <v>15</v>
      </c>
      <c r="E1741" s="20"/>
      <c r="F1741" s="20"/>
      <c r="G1741" s="20"/>
      <c r="H1741" s="20"/>
      <c r="I1741" s="20" t="s">
        <v>16</v>
      </c>
      <c r="J1741" s="20"/>
      <c r="K1741" s="20"/>
      <c r="L1741" s="20"/>
      <c r="M1741" s="23"/>
      <c r="N1741" s="23"/>
      <c r="O1741" s="24" t="s">
        <v>17</v>
      </c>
      <c r="P1741" s="23"/>
      <c r="Q1741" s="23"/>
      <c r="R1741" s="23"/>
      <c r="S1741" s="20"/>
      <c r="T1741" s="20" t="s">
        <v>18</v>
      </c>
      <c r="U1741" s="23"/>
      <c r="V1741" s="23"/>
      <c r="W1741" s="23"/>
      <c r="X1741" s="23"/>
      <c r="Y1741" s="24" t="s">
        <v>19</v>
      </c>
      <c r="Z1741" s="23"/>
      <c r="AA1741" s="23"/>
      <c r="AB1741" s="23"/>
      <c r="AC1741" s="24" t="s">
        <v>20</v>
      </c>
      <c r="AD1741" s="20"/>
      <c r="AE1741" s="20"/>
      <c r="AF1741" s="20"/>
      <c r="AG1741" s="20"/>
      <c r="AH1741" s="23"/>
      <c r="AI1741" s="24" t="s">
        <v>21</v>
      </c>
      <c r="AJ1741" s="23"/>
      <c r="AK1741" s="23"/>
      <c r="AL1741" s="20"/>
      <c r="AM1741" s="24" t="s">
        <v>31</v>
      </c>
      <c r="AN1741" s="20"/>
      <c r="AO1741" s="23"/>
      <c r="AP1741" s="23"/>
      <c r="AQ1741" s="23"/>
      <c r="AR1741" s="23"/>
      <c r="AS1741" s="24" t="s">
        <v>91</v>
      </c>
      <c r="AT1741" s="23"/>
      <c r="AU1741" s="23"/>
      <c r="AV1741" s="23"/>
      <c r="AW1741" s="24" t="s">
        <v>32</v>
      </c>
      <c r="AX1741" s="20"/>
      <c r="AY1741" s="20"/>
      <c r="AZ1741" s="20"/>
      <c r="BA1741" s="20"/>
      <c r="BB1741" s="23"/>
      <c r="BC1741" s="24" t="s">
        <v>22</v>
      </c>
      <c r="BD1741" s="23"/>
      <c r="BE1741" s="23"/>
      <c r="BF1741" s="23"/>
      <c r="BG1741" s="24" t="s">
        <v>33</v>
      </c>
      <c r="BH1741" s="20"/>
      <c r="BI1741" s="23"/>
      <c r="BJ1741" s="23"/>
      <c r="BK1741" s="23"/>
      <c r="BL1741" s="23"/>
      <c r="BM1741" s="24" t="s">
        <v>34</v>
      </c>
      <c r="BN1741" s="23"/>
      <c r="BO1741" s="23"/>
      <c r="BP1741" s="23"/>
      <c r="BQ1741" s="24" t="s">
        <v>89</v>
      </c>
      <c r="BR1741" s="20"/>
      <c r="BS1741" s="20"/>
      <c r="BT1741" s="20"/>
      <c r="BU1741" s="20"/>
      <c r="BV1741" s="23"/>
      <c r="BW1741" s="24" t="s">
        <v>35</v>
      </c>
      <c r="BX1741" s="23"/>
      <c r="BY1741" s="23"/>
      <c r="BZ1741" s="23"/>
      <c r="CA1741" s="24" t="s">
        <v>90</v>
      </c>
      <c r="CB1741" s="20"/>
      <c r="CC1741" s="23"/>
      <c r="CD1741" s="23"/>
      <c r="CE1741" s="23"/>
      <c r="CF1741" s="23"/>
      <c r="CG1741" s="24" t="s">
        <v>92</v>
      </c>
      <c r="CH1741" s="23"/>
      <c r="CI1741" s="23"/>
      <c r="CJ1741" s="23"/>
      <c r="CK1741" s="24" t="s">
        <v>36</v>
      </c>
      <c r="CL1741" s="24"/>
      <c r="CM1741" s="23"/>
      <c r="CN1741" s="23"/>
      <c r="CO1741" s="23"/>
      <c r="CP1741" s="23"/>
      <c r="CQ1741" s="24" t="s">
        <v>93</v>
      </c>
      <c r="CR1741" s="23"/>
      <c r="CS1741" s="23"/>
    </row>
    <row r="1742" spans="1:101" ht="18" customHeight="1" thickBot="1">
      <c r="A1742" s="23"/>
      <c r="B1742" s="33"/>
      <c r="C1742" s="23"/>
      <c r="D1742" s="7" t="s">
        <v>2</v>
      </c>
      <c r="E1742" s="8"/>
      <c r="F1742" s="8" t="s">
        <v>3</v>
      </c>
      <c r="G1742" s="9"/>
      <c r="H1742" s="10"/>
      <c r="I1742" s="7" t="s">
        <v>4</v>
      </c>
      <c r="J1742" s="8"/>
      <c r="K1742" s="8" t="s">
        <v>5</v>
      </c>
      <c r="L1742" s="9"/>
      <c r="M1742" s="23"/>
      <c r="N1742" s="251" t="s">
        <v>79</v>
      </c>
      <c r="O1742" s="252"/>
      <c r="P1742" s="253" t="s">
        <v>80</v>
      </c>
      <c r="Q1742" s="254"/>
      <c r="R1742" s="23"/>
      <c r="S1742" s="7" t="s">
        <v>11</v>
      </c>
      <c r="T1742" s="8"/>
      <c r="U1742" s="8" t="s">
        <v>12</v>
      </c>
      <c r="V1742" s="9"/>
      <c r="W1742" s="20"/>
      <c r="X1742" s="251" t="s">
        <v>79</v>
      </c>
      <c r="Y1742" s="252"/>
      <c r="Z1742" s="253" t="s">
        <v>80</v>
      </c>
      <c r="AA1742" s="254"/>
      <c r="AB1742" s="20"/>
      <c r="AC1742" s="7" t="s">
        <v>4</v>
      </c>
      <c r="AD1742" s="8"/>
      <c r="AE1742" s="8" t="s">
        <v>5</v>
      </c>
      <c r="AF1742" s="9"/>
      <c r="AG1742" s="20"/>
      <c r="AH1742" s="251" t="s">
        <v>0</v>
      </c>
      <c r="AI1742" s="252"/>
      <c r="AJ1742" s="253" t="s">
        <v>1</v>
      </c>
      <c r="AK1742" s="254"/>
      <c r="AL1742" s="20"/>
      <c r="AM1742" s="7" t="s">
        <v>11</v>
      </c>
      <c r="AN1742" s="8"/>
      <c r="AO1742" s="8" t="s">
        <v>12</v>
      </c>
      <c r="AP1742" s="9"/>
      <c r="AQ1742" s="23"/>
      <c r="AR1742" s="251" t="s">
        <v>0</v>
      </c>
      <c r="AS1742" s="252"/>
      <c r="AT1742" s="253" t="s">
        <v>1</v>
      </c>
      <c r="AU1742" s="254"/>
      <c r="AV1742" s="36"/>
      <c r="AW1742" s="7" t="s">
        <v>4</v>
      </c>
      <c r="AX1742" s="8"/>
      <c r="AY1742" s="8" t="s">
        <v>5</v>
      </c>
      <c r="AZ1742" s="9"/>
      <c r="BA1742" s="20"/>
      <c r="BB1742" s="251" t="s">
        <v>0</v>
      </c>
      <c r="BC1742" s="252"/>
      <c r="BD1742" s="253" t="s">
        <v>1</v>
      </c>
      <c r="BE1742" s="254"/>
      <c r="BF1742" s="36"/>
      <c r="BG1742" s="7" t="s">
        <v>11</v>
      </c>
      <c r="BH1742" s="8"/>
      <c r="BI1742" s="8" t="s">
        <v>12</v>
      </c>
      <c r="BJ1742" s="9"/>
      <c r="BK1742" s="36"/>
      <c r="BL1742" s="251" t="s">
        <v>0</v>
      </c>
      <c r="BM1742" s="252"/>
      <c r="BN1742" s="253" t="s">
        <v>1</v>
      </c>
      <c r="BO1742" s="254"/>
      <c r="BP1742" s="36"/>
      <c r="BQ1742" s="7" t="s">
        <v>4</v>
      </c>
      <c r="BR1742" s="8"/>
      <c r="BS1742" s="8" t="s">
        <v>5</v>
      </c>
      <c r="BT1742" s="9"/>
      <c r="BU1742" s="20"/>
      <c r="BV1742" s="251" t="s">
        <v>0</v>
      </c>
      <c r="BW1742" s="252"/>
      <c r="BX1742" s="253" t="s">
        <v>1</v>
      </c>
      <c r="BY1742" s="254"/>
      <c r="BZ1742" s="36"/>
      <c r="CA1742" s="7" t="s">
        <v>11</v>
      </c>
      <c r="CB1742" s="8"/>
      <c r="CC1742" s="8" t="s">
        <v>12</v>
      </c>
      <c r="CD1742" s="9"/>
      <c r="CE1742" s="36"/>
      <c r="CF1742" s="251" t="s">
        <v>0</v>
      </c>
      <c r="CG1742" s="252"/>
      <c r="CH1742" s="253" t="s">
        <v>1</v>
      </c>
      <c r="CI1742" s="254"/>
      <c r="CJ1742" s="23"/>
      <c r="CK1742" s="7" t="s">
        <v>23</v>
      </c>
      <c r="CL1742" s="8"/>
      <c r="CM1742" s="8" t="s">
        <v>24</v>
      </c>
      <c r="CN1742" s="9"/>
      <c r="CO1742" s="23"/>
      <c r="CP1742" s="251" t="s">
        <v>0</v>
      </c>
      <c r="CQ1742" s="252"/>
      <c r="CR1742" s="253" t="s">
        <v>1</v>
      </c>
      <c r="CS1742" s="254"/>
      <c r="CU1742" s="26" t="s">
        <v>25</v>
      </c>
      <c r="CW1742" s="50" t="s">
        <v>44</v>
      </c>
    </row>
    <row r="1743" spans="1:101" ht="18" customHeight="1" thickTop="1" thickBot="1">
      <c r="B1743" s="34">
        <v>2.58</v>
      </c>
      <c r="D1743" s="11">
        <v>1</v>
      </c>
      <c r="E1743" s="12">
        <v>0</v>
      </c>
      <c r="F1743" s="13">
        <v>0</v>
      </c>
      <c r="G1743" s="40">
        <f t="shared" ref="G1743" si="18476">-1/($E$4*$B1743)</f>
        <v>-0.40718237128354468</v>
      </c>
      <c r="H1743" s="10"/>
      <c r="I1743" s="11">
        <v>1</v>
      </c>
      <c r="J1743" s="12">
        <v>0</v>
      </c>
      <c r="K1743" s="13">
        <v>0</v>
      </c>
      <c r="L1743" s="14">
        <v>0</v>
      </c>
      <c r="N1743" s="1">
        <f t="shared" ref="N1743" si="18477">D1743*I1743+F1743*I1746-E1743*J1743-G1743*J1746</f>
        <v>0.76929889704939969</v>
      </c>
      <c r="O1743" s="4">
        <f t="shared" ref="O1743" si="18478">(D1743*J1743+E1743*I1743+F1743*J1746+G1743*I1746)</f>
        <v>0</v>
      </c>
      <c r="P1743" s="2">
        <f t="shared" ref="P1743" si="18479">D1743*K1743+F1743*K1746-E1743*L1743-G1743*L1746</f>
        <v>0</v>
      </c>
      <c r="Q1743" s="3">
        <f t="shared" ref="Q1743" si="18480">(D1743*L1743+E1743*K1743+F1743*L1746+G1743*K1746)</f>
        <v>-0.40718237128354468</v>
      </c>
      <c r="S1743" s="11">
        <v>1</v>
      </c>
      <c r="T1743" s="12">
        <v>0</v>
      </c>
      <c r="U1743" s="13">
        <v>0</v>
      </c>
      <c r="V1743" s="40">
        <f t="shared" ref="V1743" si="18481">-1/($T$4*$B1743)</f>
        <v>-0.77799457893377399</v>
      </c>
      <c r="W1743" s="20"/>
      <c r="X1743" s="1">
        <f t="shared" ref="X1743" si="18482">N1743*S1743+P1743*S1746-O1743*T1743-Q1743*T1746</f>
        <v>0.76929889704939969</v>
      </c>
      <c r="Y1743" s="4">
        <f t="shared" ref="Y1743" si="18483">(N1743*T1743+O1743*S1743+P1743*T1746+Q1743*S1746)</f>
        <v>0</v>
      </c>
      <c r="Z1743" s="2">
        <f t="shared" ref="Z1743" si="18484">N1743*U1743+P1743*U1746-O1743*V1743-Q1743*V1746</f>
        <v>0</v>
      </c>
      <c r="AA1743" s="3">
        <f t="shared" ref="AA1743" si="18485">(N1743*V1743+O1743*U1743+P1743*V1746+Q1743*U1746)</f>
        <v>-1.0056927427677091</v>
      </c>
      <c r="AB1743" s="20"/>
      <c r="AC1743" s="11">
        <v>1</v>
      </c>
      <c r="AD1743" s="12">
        <v>0</v>
      </c>
      <c r="AE1743" s="13">
        <v>0</v>
      </c>
      <c r="AF1743" s="14">
        <v>0</v>
      </c>
      <c r="AG1743" s="20"/>
      <c r="AH1743" s="1">
        <f t="shared" ref="AH1743" si="18486">X1743*AC1743+Z1743*AC1746-Y1743*AD1743-AA1743*AD1746</f>
        <v>0.11832463407402449</v>
      </c>
      <c r="AI1743" s="4">
        <f t="shared" ref="AI1743" si="18487">(X1743*AD1743+Y1743*AC1743+Z1743*AD1746+AA1743*AC1746)</f>
        <v>0</v>
      </c>
      <c r="AJ1743" s="2">
        <f t="shared" ref="AJ1743" si="18488">X1743*AE1743+Z1743*AE1746-Y1743*AF1743-AA1743*AF1746</f>
        <v>0</v>
      </c>
      <c r="AK1743" s="3">
        <f t="shared" ref="AK1743" si="18489">(X1743*AF1743+Y1743*AE1743+Z1743*AF1746+AA1743*AE1746)</f>
        <v>-1.0056927427677091</v>
      </c>
      <c r="AL1743" s="20"/>
      <c r="AM1743" s="11">
        <v>1</v>
      </c>
      <c r="AN1743" s="12">
        <v>0</v>
      </c>
      <c r="AO1743" s="13">
        <v>0</v>
      </c>
      <c r="AP1743" s="40">
        <f t="shared" ref="AP1743" si="18490">-1/($AN$4*$B1743)</f>
        <v>-0.80850417026451016</v>
      </c>
      <c r="AR1743" s="1">
        <f t="shared" ref="AR1743" si="18491">AH1743*AM1743+AJ1743*AM1746-AI1743*AN1743-AK1743*AN1746</f>
        <v>0.11832463407402449</v>
      </c>
      <c r="AS1743" s="4">
        <f t="shared" ref="AS1743" si="18492">(AH1743*AN1743+AI1743*AM1743+AJ1743*AN1746+AK1743*AM1746)</f>
        <v>0</v>
      </c>
      <c r="AT1743" s="2">
        <f t="shared" ref="AT1743" si="18493">AH1743*AO1743+AJ1743*AO1746-AI1743*AP1743-AK1743*AP1746</f>
        <v>0</v>
      </c>
      <c r="AU1743" s="3">
        <f t="shared" ref="AU1743" si="18494">(AH1743*AP1743+AI1743*AO1743+AJ1743*AP1746+AK1743*AO1746)</f>
        <v>-1.1013587028615801</v>
      </c>
      <c r="AV1743" s="20"/>
      <c r="AW1743" s="11">
        <v>1</v>
      </c>
      <c r="AX1743" s="12">
        <v>0</v>
      </c>
      <c r="AY1743" s="13">
        <v>0</v>
      </c>
      <c r="AZ1743" s="14">
        <v>0</v>
      </c>
      <c r="BA1743" s="20"/>
      <c r="BB1743" s="1">
        <f t="shared" ref="BB1743" si="18495">AR1743*AW1743+AT1743*AW1746-AS1743*AX1743-AU1743*AX1746</f>
        <v>-0.59457319185016244</v>
      </c>
      <c r="BC1743" s="4">
        <f t="shared" ref="BC1743" si="18496">(AR1743*AX1743+AS1743*AW1743+AT1743*AX1746+AU1743*AW1746)</f>
        <v>0</v>
      </c>
      <c r="BD1743" s="2">
        <f t="shared" ref="BD1743" si="18497">AR1743*AY1743+AT1743*AY1746-AS1743*AZ1743-AU1743*AZ1746</f>
        <v>0</v>
      </c>
      <c r="BE1743" s="3">
        <f t="shared" ref="BE1743" si="18498">(AR1743*AZ1743+AS1743*AY1743+AT1743*AZ1746+AU1743*AY1746)</f>
        <v>-1.1013587028615801</v>
      </c>
      <c r="BF1743" s="20"/>
      <c r="BG1743" s="11">
        <v>1</v>
      </c>
      <c r="BH1743" s="12">
        <v>0</v>
      </c>
      <c r="BI1743" s="13">
        <v>0</v>
      </c>
      <c r="BJ1743" s="40">
        <f t="shared" ref="BJ1743" si="18499">-1/($BH$4*$B1743)</f>
        <v>-0.77799457893377399</v>
      </c>
      <c r="BK1743" s="20"/>
      <c r="BL1743" s="1">
        <f t="shared" ref="BL1743" si="18500">BB1743*BG1743+BD1743*BG1746-BC1743*BH1743-BE1743*BH1746</f>
        <v>-0.59457319185016244</v>
      </c>
      <c r="BM1743" s="4">
        <f t="shared" ref="BM1743" si="18501">(BB1743*BH1743+BC1743*BG1743+BD1743*BH1746+BE1743*BG1746)</f>
        <v>0</v>
      </c>
      <c r="BN1743" s="2">
        <f t="shared" ref="BN1743" si="18502">BB1743*BI1743+BD1743*BI1746-BC1743*BJ1743-BE1743*BJ1746</f>
        <v>0</v>
      </c>
      <c r="BO1743" s="3">
        <f t="shared" ref="BO1743" si="18503">(BB1743*BJ1743+BC1743*BI1743+BD1743*BJ1746+BE1743*BI1746)</f>
        <v>-0.63878398282280302</v>
      </c>
      <c r="BP1743" s="20"/>
      <c r="BQ1743" s="11">
        <v>1</v>
      </c>
      <c r="BR1743" s="12">
        <v>0</v>
      </c>
      <c r="BS1743" s="13">
        <v>0</v>
      </c>
      <c r="BT1743" s="14">
        <v>0</v>
      </c>
      <c r="BU1743" s="20"/>
      <c r="BV1743" s="1">
        <f t="shared" ref="BV1743" si="18504">BL1743*BQ1743+BN1743*BQ1746-BM1743*BR1743-BO1743*BR1746</f>
        <v>-0.95649497377764425</v>
      </c>
      <c r="BW1743" s="4">
        <f t="shared" ref="BW1743" si="18505">(BL1743*BR1743+BM1743*BQ1743+BN1743*BR1746+BO1743*BQ1746)</f>
        <v>0</v>
      </c>
      <c r="BX1743" s="2">
        <f t="shared" ref="BX1743" si="18506">BL1743*BS1743+BN1743*BS1746-BM1743*BT1743-BO1743*BT1746</f>
        <v>0</v>
      </c>
      <c r="BY1743" s="3">
        <f t="shared" ref="BY1743" si="18507">(BL1743*BT1743+BM1743*BS1743+BN1743*BT1746+BO1743*BS1746)</f>
        <v>-0.63878398282280302</v>
      </c>
      <c r="BZ1743" s="20"/>
      <c r="CA1743" s="11">
        <v>1</v>
      </c>
      <c r="CB1743" s="12">
        <v>0</v>
      </c>
      <c r="CC1743" s="13">
        <v>0</v>
      </c>
      <c r="CD1743" s="40">
        <f t="shared" ref="CD1743" si="18508">-1/($CB$4*$B1743)</f>
        <v>-0.40718237128354468</v>
      </c>
      <c r="CE1743" s="20"/>
      <c r="CF1743" s="1">
        <f t="shared" ref="CF1743" si="18509">BV1743*CA1743+BX1743*CA1746-BW1743*CB1743-BY1743*CB1746</f>
        <v>-0.95649497377764425</v>
      </c>
      <c r="CG1743" s="4">
        <f t="shared" ref="CG1743" si="18510">(BV1743*CB1743+BW1743*CA1743+BX1743*CB1746+BY1743*CA1746)</f>
        <v>0</v>
      </c>
      <c r="CH1743" s="2">
        <f t="shared" ref="CH1743" si="18511">BV1743*CC1743+BX1743*CC1746-BW1743*CD1743-BY1743*CD1746</f>
        <v>0</v>
      </c>
      <c r="CI1743" s="3">
        <f t="shared" ref="CI1743" si="18512">(BV1743*CD1743+BW1743*CC1743+BX1743*CD1746+BY1743*CC1746)</f>
        <v>-0.24931609127922993</v>
      </c>
      <c r="CJ1743" s="28"/>
      <c r="CK1743" s="11">
        <v>1</v>
      </c>
      <c r="CL1743" s="12">
        <v>0</v>
      </c>
      <c r="CM1743" s="13">
        <v>0</v>
      </c>
      <c r="CN1743" s="14">
        <v>0</v>
      </c>
      <c r="CP1743" s="1">
        <f t="shared" ref="CP1743" si="18513">CF1743*CK1743+CH1743*CK1746-CG1743*CL1743-CI1743*CL1746</f>
        <v>-0.95649497377764425</v>
      </c>
      <c r="CQ1743" s="4">
        <f t="shared" ref="CQ1743" si="18514">(CF1743*CL1743+CG1743*CK1743+CH1743*CL1746+CI1743*CK1746)</f>
        <v>-0.24931609127922993</v>
      </c>
      <c r="CR1743" s="2">
        <f t="shared" ref="CR1743" si="18515">CF1743*CM1743+CH1743*CM1746-CG1743*CN1743-CI1743*CN1746</f>
        <v>0</v>
      </c>
      <c r="CS1743" s="3">
        <f t="shared" ref="CS1743" si="18516">(CF1743*CN1743+CG1743*CM1743+CH1743*CN1746+CI1743*CM1746)</f>
        <v>-0.24931609127922993</v>
      </c>
      <c r="CU1743" s="29">
        <f t="shared" ref="CU1743" si="18517">20*LOG(((1+$CL$4)/$CL$4)/((CP1743+CP1746)^2+(CQ1743+CQ1746)^2)^0.5)</f>
        <v>-9.1973789148917344E-3</v>
      </c>
      <c r="CW1743" s="51">
        <f t="shared" ref="CW1743" si="18518">((CP1743^2+CQ1743^2)^0.5)/((CP1746^2+CQ1746^2)^0.5)</f>
        <v>0.9732729836567835</v>
      </c>
    </row>
    <row r="1744" spans="1:101" ht="18" customHeight="1" thickBot="1">
      <c r="D1744" s="11"/>
      <c r="E1744" s="13"/>
      <c r="F1744" s="13"/>
      <c r="G1744" s="15"/>
      <c r="H1744" s="10"/>
      <c r="I1744" s="11"/>
      <c r="J1744" s="13"/>
      <c r="K1744" s="13"/>
      <c r="L1744" s="15"/>
      <c r="N1744" s="5"/>
      <c r="Q1744" s="6"/>
      <c r="S1744" s="11"/>
      <c r="T1744" s="13"/>
      <c r="U1744" s="13"/>
      <c r="V1744" s="15"/>
      <c r="W1744" s="20"/>
      <c r="X1744" s="5"/>
      <c r="AA1744" s="6"/>
      <c r="AB1744" s="20"/>
      <c r="AC1744" s="11"/>
      <c r="AD1744" s="13"/>
      <c r="AE1744" s="13"/>
      <c r="AF1744" s="15"/>
      <c r="AG1744" s="20"/>
      <c r="AH1744" s="5"/>
      <c r="AK1744" s="6"/>
      <c r="AL1744" s="20"/>
      <c r="AM1744" s="11"/>
      <c r="AN1744" s="13"/>
      <c r="AO1744" s="13"/>
      <c r="AP1744" s="15"/>
      <c r="AR1744" s="5"/>
      <c r="AU1744" s="6"/>
      <c r="AW1744" s="11"/>
      <c r="AX1744" s="13"/>
      <c r="AY1744" s="13"/>
      <c r="AZ1744" s="15"/>
      <c r="BA1744" s="20"/>
      <c r="BB1744" s="5"/>
      <c r="BE1744" s="6"/>
      <c r="BG1744" s="11"/>
      <c r="BH1744" s="13"/>
      <c r="BI1744" s="13"/>
      <c r="BJ1744" s="15"/>
      <c r="BL1744" s="5"/>
      <c r="BO1744" s="6"/>
      <c r="BQ1744" s="11"/>
      <c r="BR1744" s="13"/>
      <c r="BS1744" s="13"/>
      <c r="BT1744" s="15"/>
      <c r="BU1744" s="20"/>
      <c r="BV1744" s="5"/>
      <c r="BY1744" s="6"/>
      <c r="CA1744" s="11"/>
      <c r="CB1744" s="13"/>
      <c r="CC1744" s="13"/>
      <c r="CD1744" s="15"/>
      <c r="CF1744" s="5"/>
      <c r="CI1744" s="6"/>
      <c r="CK1744" s="11"/>
      <c r="CL1744" s="13"/>
      <c r="CM1744" s="13"/>
      <c r="CN1744" s="15"/>
      <c r="CP1744" s="5"/>
      <c r="CS1744" s="6"/>
      <c r="CW1744" s="52"/>
    </row>
    <row r="1745" spans="1:101" ht="18" customHeight="1" thickBot="1">
      <c r="D1745" s="11" t="s">
        <v>6</v>
      </c>
      <c r="E1745" s="13"/>
      <c r="F1745" s="13" t="s">
        <v>7</v>
      </c>
      <c r="G1745" s="15"/>
      <c r="H1745" s="10"/>
      <c r="I1745" s="11" t="s">
        <v>8</v>
      </c>
      <c r="J1745" s="13"/>
      <c r="K1745" s="13" t="s">
        <v>9</v>
      </c>
      <c r="L1745" s="15"/>
      <c r="N1745" s="251" t="s">
        <v>26</v>
      </c>
      <c r="O1745" s="252"/>
      <c r="P1745" s="253" t="s">
        <v>27</v>
      </c>
      <c r="Q1745" s="254"/>
      <c r="S1745" s="11" t="s">
        <v>13</v>
      </c>
      <c r="T1745" s="13"/>
      <c r="U1745" s="13" t="s">
        <v>14</v>
      </c>
      <c r="V1745" s="15"/>
      <c r="W1745" s="20"/>
      <c r="X1745" s="251" t="s">
        <v>26</v>
      </c>
      <c r="Y1745" s="252"/>
      <c r="Z1745" s="253" t="s">
        <v>27</v>
      </c>
      <c r="AA1745" s="254"/>
      <c r="AB1745" s="20"/>
      <c r="AC1745" s="11" t="s">
        <v>8</v>
      </c>
      <c r="AD1745" s="13"/>
      <c r="AE1745" s="13" t="s">
        <v>9</v>
      </c>
      <c r="AF1745" s="15"/>
      <c r="AG1745" s="20"/>
      <c r="AH1745" s="251" t="s">
        <v>26</v>
      </c>
      <c r="AI1745" s="252"/>
      <c r="AJ1745" s="253" t="s">
        <v>27</v>
      </c>
      <c r="AK1745" s="254"/>
      <c r="AL1745" s="20"/>
      <c r="AM1745" s="11" t="s">
        <v>13</v>
      </c>
      <c r="AN1745" s="13"/>
      <c r="AO1745" s="13" t="s">
        <v>14</v>
      </c>
      <c r="AP1745" s="15"/>
      <c r="AR1745" s="251" t="s">
        <v>26</v>
      </c>
      <c r="AS1745" s="252"/>
      <c r="AT1745" s="253" t="s">
        <v>27</v>
      </c>
      <c r="AU1745" s="254"/>
      <c r="AV1745" s="36"/>
      <c r="AW1745" s="11" t="s">
        <v>8</v>
      </c>
      <c r="AX1745" s="13"/>
      <c r="AY1745" s="13" t="s">
        <v>9</v>
      </c>
      <c r="AZ1745" s="15"/>
      <c r="BA1745" s="20"/>
      <c r="BB1745" s="251" t="s">
        <v>26</v>
      </c>
      <c r="BC1745" s="252"/>
      <c r="BD1745" s="253" t="s">
        <v>27</v>
      </c>
      <c r="BE1745" s="254"/>
      <c r="BF1745" s="36"/>
      <c r="BG1745" s="11" t="s">
        <v>13</v>
      </c>
      <c r="BH1745" s="13"/>
      <c r="BI1745" s="13" t="s">
        <v>14</v>
      </c>
      <c r="BJ1745" s="15"/>
      <c r="BK1745" s="36"/>
      <c r="BL1745" s="251" t="s">
        <v>26</v>
      </c>
      <c r="BM1745" s="252"/>
      <c r="BN1745" s="253" t="s">
        <v>27</v>
      </c>
      <c r="BO1745" s="254"/>
      <c r="BP1745" s="36"/>
      <c r="BQ1745" s="11" t="s">
        <v>8</v>
      </c>
      <c r="BR1745" s="13"/>
      <c r="BS1745" s="13" t="s">
        <v>9</v>
      </c>
      <c r="BT1745" s="15"/>
      <c r="BU1745" s="20"/>
      <c r="BV1745" s="251" t="s">
        <v>26</v>
      </c>
      <c r="BW1745" s="252"/>
      <c r="BX1745" s="253" t="s">
        <v>27</v>
      </c>
      <c r="BY1745" s="254"/>
      <c r="BZ1745" s="36"/>
      <c r="CA1745" s="11" t="s">
        <v>13</v>
      </c>
      <c r="CB1745" s="13"/>
      <c r="CC1745" s="13" t="s">
        <v>14</v>
      </c>
      <c r="CD1745" s="15"/>
      <c r="CE1745" s="36"/>
      <c r="CF1745" s="251" t="s">
        <v>26</v>
      </c>
      <c r="CG1745" s="252"/>
      <c r="CH1745" s="253" t="s">
        <v>27</v>
      </c>
      <c r="CI1745" s="254"/>
      <c r="CK1745" s="11" t="s">
        <v>28</v>
      </c>
      <c r="CL1745" s="13"/>
      <c r="CM1745" s="13" t="s">
        <v>29</v>
      </c>
      <c r="CN1745" s="15"/>
      <c r="CP1745" s="251" t="s">
        <v>26</v>
      </c>
      <c r="CQ1745" s="252"/>
      <c r="CR1745" s="253" t="s">
        <v>27</v>
      </c>
      <c r="CS1745" s="254"/>
      <c r="CU1745" s="38" t="s">
        <v>37</v>
      </c>
      <c r="CW1745" s="53" t="s">
        <v>45</v>
      </c>
    </row>
    <row r="1746" spans="1:101" ht="18" customHeight="1" thickTop="1" thickBot="1">
      <c r="D1746" s="16">
        <v>0</v>
      </c>
      <c r="E1746" s="17">
        <v>0</v>
      </c>
      <c r="F1746" s="18">
        <v>1</v>
      </c>
      <c r="G1746" s="19">
        <v>0</v>
      </c>
      <c r="H1746" s="10"/>
      <c r="I1746" s="16">
        <v>0</v>
      </c>
      <c r="J1746" s="17">
        <f t="shared" ref="J1746" si="18519">-1/($J$4*$B1743)</f>
        <v>-0.56657930013858526</v>
      </c>
      <c r="K1746" s="18">
        <v>1</v>
      </c>
      <c r="L1746" s="19">
        <v>0</v>
      </c>
      <c r="N1746" s="1">
        <f t="shared" ref="N1746" si="18520">D1746*I1743+F1746*I1746-E1746*J1743-G1746*J1746</f>
        <v>0</v>
      </c>
      <c r="O1746" s="4">
        <f t="shared" ref="O1746" si="18521">(D1746*J1743+E1746*I1743+F1746*J1746+G1746*I1746)</f>
        <v>-0.56657930013858526</v>
      </c>
      <c r="P1746" s="2">
        <f t="shared" ref="P1746" si="18522">D1746*K1743+F1746*K1746-E1746*L1743-G1746*L1746</f>
        <v>1</v>
      </c>
      <c r="Q1746" s="3">
        <f t="shared" ref="Q1746" si="18523">(D1746*L1743+E1746*K1743+F1746*L1746+G1746*K1746)</f>
        <v>0</v>
      </c>
      <c r="S1746" s="16">
        <v>0</v>
      </c>
      <c r="T1746" s="17">
        <v>0</v>
      </c>
      <c r="U1746" s="18">
        <v>1</v>
      </c>
      <c r="V1746" s="19">
        <v>0</v>
      </c>
      <c r="W1746" s="20"/>
      <c r="X1746" s="1">
        <f t="shared" ref="X1746" si="18524">N1746*S1743+P1746*S1746-O1746*T1743-Q1746*T1746</f>
        <v>0</v>
      </c>
      <c r="Y1746" s="4">
        <f t="shared" ref="Y1746" si="18525">(N1746*T1743+O1746*S1743+P1746*T1746+Q1746*S1746)</f>
        <v>-0.56657930013858526</v>
      </c>
      <c r="Z1746" s="2">
        <f t="shared" ref="Z1746" si="18526">N1746*U1743+P1746*U1746-O1746*V1743-Q1746*V1746</f>
        <v>0.55920437595608896</v>
      </c>
      <c r="AA1746" s="3">
        <f t="shared" ref="AA1746" si="18527">(N1746*V1743+O1746*U1743+P1746*V1746+Q1746*U1746)</f>
        <v>0</v>
      </c>
      <c r="AB1746" s="20"/>
      <c r="AC1746" s="16">
        <v>0</v>
      </c>
      <c r="AD1746" s="17">
        <f t="shared" ref="AD1746" si="18528">-1/($AD$4*$B1743)</f>
        <v>-0.64728941086306979</v>
      </c>
      <c r="AE1746" s="18">
        <v>1</v>
      </c>
      <c r="AF1746" s="19">
        <v>0</v>
      </c>
      <c r="AG1746" s="20"/>
      <c r="AH1746" s="1">
        <f t="shared" ref="AH1746" si="18529">X1746*AC1743+Z1746*AC1746-Y1746*AD1743-AA1746*AD1746</f>
        <v>0</v>
      </c>
      <c r="AI1746" s="4">
        <f t="shared" ref="AI1746" si="18530">(X1746*AD1743+Y1746*AC1743+Z1746*AD1746+AA1746*AC1746)</f>
        <v>-0.92854637120325267</v>
      </c>
      <c r="AJ1746" s="2">
        <f t="shared" ref="AJ1746" si="18531">X1746*AE1743+Z1746*AE1746-Y1746*AF1743-AA1746*AF1746</f>
        <v>0.55920437595608896</v>
      </c>
      <c r="AK1746" s="3">
        <f t="shared" ref="AK1746" si="18532">(X1746*AF1743+Y1746*AE1743+Z1746*AF1746+AA1746*AE1746)</f>
        <v>0</v>
      </c>
      <c r="AL1746" s="20"/>
      <c r="AM1746" s="16">
        <v>0</v>
      </c>
      <c r="AN1746" s="17">
        <v>0</v>
      </c>
      <c r="AO1746" s="18">
        <v>1</v>
      </c>
      <c r="AP1746" s="19">
        <v>0</v>
      </c>
      <c r="AR1746" s="1">
        <f t="shared" ref="AR1746" si="18533">AH1746*AM1743+AJ1746*AM1746-AI1746*AN1743-AK1746*AN1746</f>
        <v>0</v>
      </c>
      <c r="AS1746" s="4">
        <f t="shared" ref="AS1746" si="18534">(AH1746*AN1743+AI1746*AM1743+AJ1746*AN1746+AK1746*AM1746)</f>
        <v>-0.92854637120325267</v>
      </c>
      <c r="AT1746" s="2">
        <f t="shared" ref="AT1746" si="18535">AH1746*AO1743+AJ1746*AO1746-AI1746*AP1743-AK1746*AP1746</f>
        <v>-0.1915292374457187</v>
      </c>
      <c r="AU1746" s="3">
        <f t="shared" ref="AU1746" si="18536">(AH1746*AP1743+AI1746*AO1743+AJ1746*AP1746+AK1746*AO1746)</f>
        <v>0</v>
      </c>
      <c r="AV1746" s="20"/>
      <c r="AW1746" s="16">
        <v>0</v>
      </c>
      <c r="AX1746" s="17">
        <f t="shared" ref="AX1746" si="18537">-1/($AX$4*$B1743)</f>
        <v>-0.64728941086306979</v>
      </c>
      <c r="AY1746" s="18">
        <v>1</v>
      </c>
      <c r="AZ1746" s="19">
        <v>0</v>
      </c>
      <c r="BA1746" s="20"/>
      <c r="BB1746" s="1">
        <f t="shared" ref="BB1746" si="18538">AR1746*AW1743+AT1746*AW1746-AS1746*AX1743-AU1746*AX1746</f>
        <v>0</v>
      </c>
      <c r="BC1746" s="4">
        <f t="shared" ref="BC1746" si="18539">(AR1746*AX1743+AS1746*AW1743+AT1746*AX1746+AU1746*AW1746)</f>
        <v>-0.80457152393396036</v>
      </c>
      <c r="BD1746" s="2">
        <f t="shared" ref="BD1746" si="18540">AR1746*AY1743+AT1746*AY1746-AS1746*AZ1743-AU1746*AZ1746</f>
        <v>-0.1915292374457187</v>
      </c>
      <c r="BE1746" s="3">
        <f t="shared" ref="BE1746" si="18541">(AR1746*AZ1743+AS1746*AY1743+AT1746*AZ1746+AU1746*AY1746)</f>
        <v>0</v>
      </c>
      <c r="BF1746" s="20"/>
      <c r="BG1746" s="16">
        <v>0</v>
      </c>
      <c r="BH1746" s="17">
        <v>0</v>
      </c>
      <c r="BI1746" s="18">
        <v>1</v>
      </c>
      <c r="BJ1746" s="19">
        <v>0</v>
      </c>
      <c r="BK1746" s="20"/>
      <c r="BL1746" s="1">
        <f t="shared" ref="BL1746" si="18542">BB1746*BG1743+BD1746*BG1746-BC1746*BH1743-BE1746*BH1746</f>
        <v>0</v>
      </c>
      <c r="BM1746" s="4">
        <f t="shared" ref="BM1746" si="18543">(BB1746*BH1743+BC1746*BG1743+BD1746*BH1746+BE1746*BG1746)</f>
        <v>-0.80457152393396036</v>
      </c>
      <c r="BN1746" s="2">
        <f t="shared" ref="BN1746" si="18544">BB1746*BI1743+BD1746*BI1746-BC1746*BJ1743-BE1746*BJ1746</f>
        <v>-0.81748152143082509</v>
      </c>
      <c r="BO1746" s="3">
        <f t="shared" ref="BO1746" si="18545">(BB1746*BJ1743+BC1746*BI1743+BD1746*BJ1746+BE1746*BI1746)</f>
        <v>0</v>
      </c>
      <c r="BP1746" s="20"/>
      <c r="BQ1746" s="16">
        <v>0</v>
      </c>
      <c r="BR1746" s="17">
        <f t="shared" ref="BR1746" si="18546">-1/($BR$4*$B1743)</f>
        <v>-0.56657930013858526</v>
      </c>
      <c r="BS1746" s="18">
        <v>1</v>
      </c>
      <c r="BT1746" s="19">
        <v>0</v>
      </c>
      <c r="BU1746" s="20"/>
      <c r="BV1746" s="1">
        <f t="shared" ref="BV1746" si="18547">BL1746*BQ1743+BN1746*BQ1746-BM1746*BR1743-BO1746*BR1746</f>
        <v>0</v>
      </c>
      <c r="BW1746" s="4">
        <f t="shared" ref="BW1746" si="18548">(BL1746*BR1743+BM1746*BQ1743+BN1746*BR1746+BO1746*BQ1746)</f>
        <v>-0.34140341564545762</v>
      </c>
      <c r="BX1746" s="2">
        <f t="shared" ref="BX1746" si="18549">BL1746*BS1743+BN1746*BS1746-BM1746*BT1743-BO1746*BT1746</f>
        <v>-0.81748152143082509</v>
      </c>
      <c r="BY1746" s="3">
        <f t="shared" ref="BY1746" si="18550">(BL1746*BT1743+BM1746*BS1743+BN1746*BT1746+BO1746*BS1746)</f>
        <v>0</v>
      </c>
      <c r="BZ1746" s="20"/>
      <c r="CA1746" s="16">
        <v>0</v>
      </c>
      <c r="CB1746" s="17">
        <v>0</v>
      </c>
      <c r="CC1746" s="18">
        <v>1</v>
      </c>
      <c r="CD1746" s="19">
        <v>0</v>
      </c>
      <c r="CE1746" s="20"/>
      <c r="CF1746" s="1">
        <f t="shared" ref="CF1746" si="18551">BV1746*CA1743+BX1746*CA1746-BW1746*CB1743-BY1746*CB1746</f>
        <v>0</v>
      </c>
      <c r="CG1746" s="4">
        <f t="shared" ref="CG1746" si="18552">(BV1746*CB1743+BW1746*CA1743+BX1746*CB1746+BY1746*CA1746)</f>
        <v>-0.34140341564545762</v>
      </c>
      <c r="CH1746" s="2">
        <f t="shared" ref="CH1746" si="18553">BV1746*CC1743+BX1746*CC1746-BW1746*CD1743-BY1746*CD1746</f>
        <v>-0.95649497377764414</v>
      </c>
      <c r="CI1746" s="3">
        <f t="shared" ref="CI1746" si="18554">(BV1746*CD1743+BW1746*CC1743+BX1746*CD1746+BY1746*CC1746)</f>
        <v>0</v>
      </c>
      <c r="CK1746" s="16">
        <f t="shared" ref="CK1746" si="18555">1/$CL$4</f>
        <v>1</v>
      </c>
      <c r="CL1746" s="17">
        <v>0</v>
      </c>
      <c r="CM1746" s="18">
        <v>1</v>
      </c>
      <c r="CN1746" s="19">
        <v>0</v>
      </c>
      <c r="CP1746" s="1">
        <f t="shared" ref="CP1746" si="18556">CF1746*CK1743+CH1746*CK1746-CG1746*CL1743-CI1746*CL1746</f>
        <v>-0.95649497377764414</v>
      </c>
      <c r="CQ1746" s="4">
        <f t="shared" ref="CQ1746" si="18557">(CF1746*CL1743+CG1746*CK1743+CH1746*CL1746+CI1746*CK1746)</f>
        <v>-0.34140341564545762</v>
      </c>
      <c r="CR1746" s="2">
        <f t="shared" ref="CR1746" si="18558">CF1746*CM1743+CH1746*CM1746-CG1746*CN1743-CI1746*CN1746</f>
        <v>-0.95649497377764414</v>
      </c>
      <c r="CS1746" s="3">
        <f t="shared" ref="CS1746" si="18559">(CF1746*CN1743+CG1746*CM1743+CH1746*CN1746+CI1746*CM1746)</f>
        <v>0</v>
      </c>
      <c r="CU1746" s="39">
        <f t="shared" ref="CU1746" si="18560">(180/PI())*ATAN(-1*(CQ1743/CP1743))</f>
        <v>-14.60941315742491</v>
      </c>
      <c r="CW1746" s="54">
        <f t="shared" ref="CW1746" si="18561">20*LOG(((1-(10^(CU1743/20)^2)*(1-((1-CW1743)/(1+CW1743))^2))^0.5))</f>
        <v>-26.385366895502472</v>
      </c>
    </row>
    <row r="1747" spans="1:101" ht="18" customHeight="1">
      <c r="E1747" s="20"/>
      <c r="F1747" s="20"/>
      <c r="G1747" s="20"/>
      <c r="H1747" s="20"/>
      <c r="I1747" s="20"/>
      <c r="J1747" s="20"/>
      <c r="K1747" s="20"/>
      <c r="L1747" s="20"/>
      <c r="M1747" s="20"/>
      <c r="N1747" s="20"/>
      <c r="O1747" s="20"/>
      <c r="P1747" s="20"/>
      <c r="Q1747" s="20"/>
      <c r="R1747" s="20"/>
      <c r="S1747" s="20"/>
      <c r="T1747" s="20"/>
      <c r="U1747" s="20"/>
      <c r="V1747" s="20"/>
      <c r="W1747" s="20"/>
      <c r="X1747" s="20"/>
      <c r="Y1747" s="20"/>
      <c r="Z1747" s="20"/>
      <c r="AA1747" s="20"/>
      <c r="AB1747" s="30"/>
      <c r="AC1747" s="20"/>
      <c r="AD1747" s="20"/>
      <c r="AE1747" s="20"/>
      <c r="AF1747" s="20"/>
      <c r="AG1747" s="20"/>
      <c r="AH1747" s="20"/>
      <c r="AI1747" s="20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  <c r="BA1747" s="20"/>
      <c r="BB1747" s="20"/>
      <c r="BC1747" s="20"/>
      <c r="BD1747" s="20"/>
      <c r="BE1747" s="20"/>
      <c r="BF1747" s="20"/>
      <c r="BG1747" s="20"/>
      <c r="BH1747" s="20"/>
      <c r="BI1747" s="20"/>
      <c r="BJ1747" s="20"/>
      <c r="BK1747" s="20"/>
      <c r="BL1747" s="20"/>
      <c r="BM1747" s="20"/>
      <c r="BN1747" s="20"/>
      <c r="BO1747" s="20"/>
      <c r="BP1747" s="20"/>
      <c r="BQ1747" s="20"/>
      <c r="BR1747" s="20"/>
      <c r="BS1747" s="20"/>
      <c r="BT1747" s="20"/>
      <c r="BU1747" s="20"/>
      <c r="BV1747" s="20"/>
      <c r="BW1747" s="20"/>
      <c r="BX1747" s="20"/>
      <c r="BY1747" s="20"/>
      <c r="BZ1747" s="20"/>
      <c r="CA1747" s="20"/>
      <c r="CB1747" s="20"/>
      <c r="CC1747" s="20"/>
      <c r="CD1747" s="20"/>
      <c r="CE1747" s="20"/>
      <c r="CF1747" s="20"/>
      <c r="CG1747" s="20"/>
      <c r="CH1747" s="20"/>
      <c r="CI1747" s="20"/>
      <c r="CJ1747" s="20"/>
      <c r="CK1747" s="20"/>
      <c r="CL1747" s="20"/>
    </row>
    <row r="1748" spans="1:101" ht="18" customHeight="1"/>
    <row r="1749" spans="1:101" ht="18" customHeight="1" thickBot="1">
      <c r="A1749" s="23"/>
      <c r="B1749" s="23"/>
      <c r="C1749" s="23"/>
      <c r="D1749" s="20" t="s">
        <v>15</v>
      </c>
      <c r="E1749" s="20"/>
      <c r="F1749" s="20"/>
      <c r="G1749" s="20"/>
      <c r="H1749" s="20"/>
      <c r="I1749" s="20" t="s">
        <v>16</v>
      </c>
      <c r="J1749" s="20"/>
      <c r="K1749" s="20"/>
      <c r="L1749" s="20"/>
      <c r="M1749" s="23"/>
      <c r="N1749" s="23"/>
      <c r="O1749" s="24" t="s">
        <v>17</v>
      </c>
      <c r="P1749" s="23"/>
      <c r="Q1749" s="23"/>
      <c r="R1749" s="23"/>
      <c r="S1749" s="20"/>
      <c r="T1749" s="20" t="s">
        <v>18</v>
      </c>
      <c r="U1749" s="23"/>
      <c r="V1749" s="23"/>
      <c r="W1749" s="23"/>
      <c r="X1749" s="23"/>
      <c r="Y1749" s="24" t="s">
        <v>19</v>
      </c>
      <c r="Z1749" s="23"/>
      <c r="AA1749" s="23"/>
      <c r="AB1749" s="23"/>
      <c r="AC1749" s="24" t="s">
        <v>20</v>
      </c>
      <c r="AD1749" s="20"/>
      <c r="AE1749" s="20"/>
      <c r="AF1749" s="20"/>
      <c r="AG1749" s="20"/>
      <c r="AH1749" s="23"/>
      <c r="AI1749" s="24" t="s">
        <v>21</v>
      </c>
      <c r="AJ1749" s="23"/>
      <c r="AK1749" s="23"/>
      <c r="AL1749" s="20"/>
      <c r="AM1749" s="24" t="s">
        <v>31</v>
      </c>
      <c r="AN1749" s="20"/>
      <c r="AO1749" s="23"/>
      <c r="AP1749" s="23"/>
      <c r="AQ1749" s="23"/>
      <c r="AR1749" s="23"/>
      <c r="AS1749" s="24" t="s">
        <v>91</v>
      </c>
      <c r="AT1749" s="23"/>
      <c r="AU1749" s="23"/>
      <c r="AV1749" s="23"/>
      <c r="AW1749" s="24" t="s">
        <v>32</v>
      </c>
      <c r="AX1749" s="20"/>
      <c r="AY1749" s="20"/>
      <c r="AZ1749" s="20"/>
      <c r="BA1749" s="20"/>
      <c r="BB1749" s="23"/>
      <c r="BC1749" s="24" t="s">
        <v>22</v>
      </c>
      <c r="BD1749" s="23"/>
      <c r="BE1749" s="23"/>
      <c r="BF1749" s="23"/>
      <c r="BG1749" s="24" t="s">
        <v>33</v>
      </c>
      <c r="BH1749" s="20"/>
      <c r="BI1749" s="23"/>
      <c r="BJ1749" s="23"/>
      <c r="BK1749" s="23"/>
      <c r="BL1749" s="23"/>
      <c r="BM1749" s="24" t="s">
        <v>34</v>
      </c>
      <c r="BN1749" s="23"/>
      <c r="BO1749" s="23"/>
      <c r="BP1749" s="23"/>
      <c r="BQ1749" s="24" t="s">
        <v>89</v>
      </c>
      <c r="BR1749" s="20"/>
      <c r="BS1749" s="20"/>
      <c r="BT1749" s="20"/>
      <c r="BU1749" s="20"/>
      <c r="BV1749" s="23"/>
      <c r="BW1749" s="24" t="s">
        <v>35</v>
      </c>
      <c r="BX1749" s="23"/>
      <c r="BY1749" s="23"/>
      <c r="BZ1749" s="23"/>
      <c r="CA1749" s="24" t="s">
        <v>90</v>
      </c>
      <c r="CB1749" s="20"/>
      <c r="CC1749" s="23"/>
      <c r="CD1749" s="23"/>
      <c r="CE1749" s="23"/>
      <c r="CF1749" s="23"/>
      <c r="CG1749" s="24" t="s">
        <v>92</v>
      </c>
      <c r="CH1749" s="23"/>
      <c r="CI1749" s="23"/>
      <c r="CJ1749" s="23"/>
      <c r="CK1749" s="24" t="s">
        <v>36</v>
      </c>
      <c r="CL1749" s="24"/>
      <c r="CM1749" s="23"/>
      <c r="CN1749" s="23"/>
      <c r="CO1749" s="23"/>
      <c r="CP1749" s="23"/>
      <c r="CQ1749" s="24" t="s">
        <v>93</v>
      </c>
      <c r="CR1749" s="23"/>
      <c r="CS1749" s="23"/>
    </row>
    <row r="1750" spans="1:101" ht="18" customHeight="1" thickBot="1">
      <c r="A1750" s="23"/>
      <c r="B1750" s="33"/>
      <c r="C1750" s="23"/>
      <c r="D1750" s="7" t="s">
        <v>2</v>
      </c>
      <c r="E1750" s="8"/>
      <c r="F1750" s="8" t="s">
        <v>3</v>
      </c>
      <c r="G1750" s="9"/>
      <c r="H1750" s="10"/>
      <c r="I1750" s="7" t="s">
        <v>4</v>
      </c>
      <c r="J1750" s="8"/>
      <c r="K1750" s="8" t="s">
        <v>5</v>
      </c>
      <c r="L1750" s="9"/>
      <c r="M1750" s="23"/>
      <c r="N1750" s="251" t="s">
        <v>79</v>
      </c>
      <c r="O1750" s="252"/>
      <c r="P1750" s="253" t="s">
        <v>80</v>
      </c>
      <c r="Q1750" s="254"/>
      <c r="R1750" s="23"/>
      <c r="S1750" s="7" t="s">
        <v>11</v>
      </c>
      <c r="T1750" s="8"/>
      <c r="U1750" s="8" t="s">
        <v>12</v>
      </c>
      <c r="V1750" s="9"/>
      <c r="W1750" s="20"/>
      <c r="X1750" s="251" t="s">
        <v>79</v>
      </c>
      <c r="Y1750" s="252"/>
      <c r="Z1750" s="253" t="s">
        <v>80</v>
      </c>
      <c r="AA1750" s="254"/>
      <c r="AB1750" s="20"/>
      <c r="AC1750" s="7" t="s">
        <v>4</v>
      </c>
      <c r="AD1750" s="8"/>
      <c r="AE1750" s="8" t="s">
        <v>5</v>
      </c>
      <c r="AF1750" s="9"/>
      <c r="AG1750" s="20"/>
      <c r="AH1750" s="251" t="s">
        <v>0</v>
      </c>
      <c r="AI1750" s="252"/>
      <c r="AJ1750" s="253" t="s">
        <v>1</v>
      </c>
      <c r="AK1750" s="254"/>
      <c r="AL1750" s="20"/>
      <c r="AM1750" s="7" t="s">
        <v>11</v>
      </c>
      <c r="AN1750" s="8"/>
      <c r="AO1750" s="8" t="s">
        <v>12</v>
      </c>
      <c r="AP1750" s="9"/>
      <c r="AQ1750" s="23"/>
      <c r="AR1750" s="251" t="s">
        <v>0</v>
      </c>
      <c r="AS1750" s="252"/>
      <c r="AT1750" s="253" t="s">
        <v>1</v>
      </c>
      <c r="AU1750" s="254"/>
      <c r="AV1750" s="36"/>
      <c r="AW1750" s="7" t="s">
        <v>4</v>
      </c>
      <c r="AX1750" s="8"/>
      <c r="AY1750" s="8" t="s">
        <v>5</v>
      </c>
      <c r="AZ1750" s="9"/>
      <c r="BA1750" s="20"/>
      <c r="BB1750" s="251" t="s">
        <v>0</v>
      </c>
      <c r="BC1750" s="252"/>
      <c r="BD1750" s="253" t="s">
        <v>1</v>
      </c>
      <c r="BE1750" s="254"/>
      <c r="BF1750" s="36"/>
      <c r="BG1750" s="7" t="s">
        <v>11</v>
      </c>
      <c r="BH1750" s="8"/>
      <c r="BI1750" s="8" t="s">
        <v>12</v>
      </c>
      <c r="BJ1750" s="9"/>
      <c r="BK1750" s="36"/>
      <c r="BL1750" s="251" t="s">
        <v>0</v>
      </c>
      <c r="BM1750" s="252"/>
      <c r="BN1750" s="253" t="s">
        <v>1</v>
      </c>
      <c r="BO1750" s="254"/>
      <c r="BP1750" s="36"/>
      <c r="BQ1750" s="7" t="s">
        <v>4</v>
      </c>
      <c r="BR1750" s="8"/>
      <c r="BS1750" s="8" t="s">
        <v>5</v>
      </c>
      <c r="BT1750" s="9"/>
      <c r="BU1750" s="20"/>
      <c r="BV1750" s="251" t="s">
        <v>0</v>
      </c>
      <c r="BW1750" s="252"/>
      <c r="BX1750" s="253" t="s">
        <v>1</v>
      </c>
      <c r="BY1750" s="254"/>
      <c r="BZ1750" s="36"/>
      <c r="CA1750" s="7" t="s">
        <v>11</v>
      </c>
      <c r="CB1750" s="8"/>
      <c r="CC1750" s="8" t="s">
        <v>12</v>
      </c>
      <c r="CD1750" s="9"/>
      <c r="CE1750" s="36"/>
      <c r="CF1750" s="251" t="s">
        <v>0</v>
      </c>
      <c r="CG1750" s="252"/>
      <c r="CH1750" s="253" t="s">
        <v>1</v>
      </c>
      <c r="CI1750" s="254"/>
      <c r="CJ1750" s="23"/>
      <c r="CK1750" s="7" t="s">
        <v>23</v>
      </c>
      <c r="CL1750" s="8"/>
      <c r="CM1750" s="8" t="s">
        <v>24</v>
      </c>
      <c r="CN1750" s="9"/>
      <c r="CO1750" s="23"/>
      <c r="CP1750" s="251" t="s">
        <v>0</v>
      </c>
      <c r="CQ1750" s="252"/>
      <c r="CR1750" s="253" t="s">
        <v>1</v>
      </c>
      <c r="CS1750" s="254"/>
      <c r="CU1750" s="26" t="s">
        <v>25</v>
      </c>
      <c r="CW1750" s="50" t="s">
        <v>44</v>
      </c>
    </row>
    <row r="1751" spans="1:101" ht="18" customHeight="1" thickTop="1" thickBot="1">
      <c r="B1751" s="34">
        <v>2.6</v>
      </c>
      <c r="D1751" s="11">
        <v>1</v>
      </c>
      <c r="E1751" s="12">
        <v>0</v>
      </c>
      <c r="F1751" s="13">
        <v>0</v>
      </c>
      <c r="G1751" s="40">
        <f t="shared" ref="G1751" si="18562">-1/($E$4*$B1751)</f>
        <v>-0.40405019919674817</v>
      </c>
      <c r="H1751" s="10"/>
      <c r="I1751" s="11">
        <v>1</v>
      </c>
      <c r="J1751" s="12">
        <v>0</v>
      </c>
      <c r="K1751" s="13">
        <v>0</v>
      </c>
      <c r="L1751" s="14">
        <v>0</v>
      </c>
      <c r="N1751" s="1">
        <f t="shared" ref="N1751" si="18563">D1751*I1751+F1751*I1754-E1751*J1751-G1751*J1754</f>
        <v>0.77283449383426395</v>
      </c>
      <c r="O1751" s="4">
        <f t="shared" ref="O1751" si="18564">(D1751*J1751+E1751*I1751+F1751*J1754+G1751*I1754)</f>
        <v>0</v>
      </c>
      <c r="P1751" s="2">
        <f t="shared" ref="P1751" si="18565">D1751*K1751+F1751*K1754-E1751*L1751-G1751*L1754</f>
        <v>0</v>
      </c>
      <c r="Q1751" s="3">
        <f t="shared" ref="Q1751" si="18566">(D1751*L1751+E1751*K1751+F1751*L1754+G1751*K1754)</f>
        <v>-0.40405019919674817</v>
      </c>
      <c r="S1751" s="11">
        <v>1</v>
      </c>
      <c r="T1751" s="12">
        <v>0</v>
      </c>
      <c r="U1751" s="13">
        <v>0</v>
      </c>
      <c r="V1751" s="40">
        <f t="shared" ref="V1751" si="18567">-1/($T$4*$B1751)</f>
        <v>-0.77201000524966801</v>
      </c>
      <c r="W1751" s="20"/>
      <c r="X1751" s="1">
        <f t="shared" ref="X1751" si="18568">N1751*S1751+P1751*S1754-O1751*T1751-Q1751*T1754</f>
        <v>0.77283449383426395</v>
      </c>
      <c r="Y1751" s="4">
        <f t="shared" ref="Y1751" si="18569">(N1751*T1751+O1751*S1751+P1751*T1754+Q1751*S1754)</f>
        <v>0</v>
      </c>
      <c r="Z1751" s="2">
        <f t="shared" ref="Z1751" si="18570">N1751*U1751+P1751*U1754-O1751*V1751-Q1751*V1754</f>
        <v>0</v>
      </c>
      <c r="AA1751" s="3">
        <f t="shared" ref="AA1751" si="18571">(N1751*V1751+O1751*U1751+P1751*V1754+Q1751*U1754)</f>
        <v>-1.0006861608388629</v>
      </c>
      <c r="AB1751" s="20"/>
      <c r="AC1751" s="11">
        <v>1</v>
      </c>
      <c r="AD1751" s="12">
        <v>0</v>
      </c>
      <c r="AE1751" s="13">
        <v>0</v>
      </c>
      <c r="AF1751" s="14">
        <v>0</v>
      </c>
      <c r="AG1751" s="20"/>
      <c r="AH1751" s="1">
        <f t="shared" ref="AH1751" si="18572">X1751*AC1751+Z1751*AC1754-Y1751*AD1751-AA1751*AD1754</f>
        <v>0.13008350413765091</v>
      </c>
      <c r="AI1751" s="4">
        <f t="shared" ref="AI1751" si="18573">(X1751*AD1751+Y1751*AC1751+Z1751*AD1754+AA1751*AC1754)</f>
        <v>0</v>
      </c>
      <c r="AJ1751" s="2">
        <f t="shared" ref="AJ1751" si="18574">X1751*AE1751+Z1751*AE1754-Y1751*AF1751-AA1751*AF1754</f>
        <v>0</v>
      </c>
      <c r="AK1751" s="3">
        <f t="shared" ref="AK1751" si="18575">(X1751*AF1751+Y1751*AE1751+Z1751*AF1754+AA1751*AE1754)</f>
        <v>-1.0006861608388629</v>
      </c>
      <c r="AL1751" s="20"/>
      <c r="AM1751" s="11">
        <v>1</v>
      </c>
      <c r="AN1751" s="12">
        <v>0</v>
      </c>
      <c r="AO1751" s="13">
        <v>0</v>
      </c>
      <c r="AP1751" s="40">
        <f t="shared" ref="AP1751" si="18576">-1/($AN$4*$B1751)</f>
        <v>-0.80228490741632164</v>
      </c>
      <c r="AR1751" s="1">
        <f t="shared" ref="AR1751" si="18577">AH1751*AM1751+AJ1751*AM1754-AI1751*AN1751-AK1751*AN1754</f>
        <v>0.13008350413765091</v>
      </c>
      <c r="AS1751" s="4">
        <f t="shared" ref="AS1751" si="18578">(AH1751*AN1751+AI1751*AM1751+AJ1751*AN1754+AK1751*AM1754)</f>
        <v>0</v>
      </c>
      <c r="AT1751" s="2">
        <f t="shared" ref="AT1751" si="18579">AH1751*AO1751+AJ1751*AO1754-AI1751*AP1751-AK1751*AP1754</f>
        <v>0</v>
      </c>
      <c r="AU1751" s="3">
        <f t="shared" ref="AU1751" si="18580">(AH1751*AP1751+AI1751*AO1751+AJ1751*AP1754+AK1751*AO1754)</f>
        <v>-1.1050501929123289</v>
      </c>
      <c r="AV1751" s="20"/>
      <c r="AW1751" s="11">
        <v>1</v>
      </c>
      <c r="AX1751" s="12">
        <v>0</v>
      </c>
      <c r="AY1751" s="13">
        <v>0</v>
      </c>
      <c r="AZ1751" s="14">
        <v>0</v>
      </c>
      <c r="BA1751" s="20"/>
      <c r="BB1751" s="1">
        <f t="shared" ref="BB1751" si="18581">AR1751*AW1751+AT1751*AW1754-AS1751*AX1751-AU1751*AX1754</f>
        <v>-0.57970157429635094</v>
      </c>
      <c r="BC1751" s="4">
        <f t="shared" ref="BC1751" si="18582">(AR1751*AX1751+AS1751*AW1751+AT1751*AX1754+AU1751*AW1754)</f>
        <v>0</v>
      </c>
      <c r="BD1751" s="2">
        <f t="shared" ref="BD1751" si="18583">AR1751*AY1751+AT1751*AY1754-AS1751*AZ1751-AU1751*AZ1754</f>
        <v>0</v>
      </c>
      <c r="BE1751" s="3">
        <f t="shared" ref="BE1751" si="18584">(AR1751*AZ1751+AS1751*AY1751+AT1751*AZ1754+AU1751*AY1754)</f>
        <v>-1.1050501929123289</v>
      </c>
      <c r="BF1751" s="20"/>
      <c r="BG1751" s="11">
        <v>1</v>
      </c>
      <c r="BH1751" s="12">
        <v>0</v>
      </c>
      <c r="BI1751" s="13">
        <v>0</v>
      </c>
      <c r="BJ1751" s="40">
        <f t="shared" ref="BJ1751" si="18585">-1/($BH$4*$B1751)</f>
        <v>-0.77201000524966801</v>
      </c>
      <c r="BK1751" s="20"/>
      <c r="BL1751" s="1">
        <f t="shared" ref="BL1751" si="18586">BB1751*BG1751+BD1751*BG1754-BC1751*BH1751-BE1751*BH1754</f>
        <v>-0.57970157429635094</v>
      </c>
      <c r="BM1751" s="4">
        <f t="shared" ref="BM1751" si="18587">(BB1751*BH1751+BC1751*BG1751+BD1751*BH1754+BE1751*BG1754)</f>
        <v>0</v>
      </c>
      <c r="BN1751" s="2">
        <f t="shared" ref="BN1751" si="18588">BB1751*BI1751+BD1751*BI1754-BC1751*BJ1751-BE1751*BJ1754</f>
        <v>0</v>
      </c>
      <c r="BO1751" s="3">
        <f t="shared" ref="BO1751" si="18589">(BB1751*BJ1751+BC1751*BI1751+BD1751*BJ1754+BE1751*BI1754)</f>
        <v>-0.65751477749656217</v>
      </c>
      <c r="BP1751" s="20"/>
      <c r="BQ1751" s="11">
        <v>1</v>
      </c>
      <c r="BR1751" s="12">
        <v>0</v>
      </c>
      <c r="BS1751" s="13">
        <v>0</v>
      </c>
      <c r="BT1751" s="14">
        <v>0</v>
      </c>
      <c r="BU1751" s="20"/>
      <c r="BV1751" s="1">
        <f t="shared" ref="BV1751" si="18590">BL1751*BQ1751+BN1751*BQ1754-BM1751*BR1751-BO1751*BR1754</f>
        <v>-0.94937018858832478</v>
      </c>
      <c r="BW1751" s="4">
        <f t="shared" ref="BW1751" si="18591">(BL1751*BR1751+BM1751*BQ1751+BN1751*BR1754+BO1751*BQ1754)</f>
        <v>0</v>
      </c>
      <c r="BX1751" s="2">
        <f t="shared" ref="BX1751" si="18592">BL1751*BS1751+BN1751*BS1754-BM1751*BT1751-BO1751*BT1754</f>
        <v>0</v>
      </c>
      <c r="BY1751" s="3">
        <f t="shared" ref="BY1751" si="18593">(BL1751*BT1751+BM1751*BS1751+BN1751*BT1754+BO1751*BS1754)</f>
        <v>-0.65751477749656217</v>
      </c>
      <c r="BZ1751" s="20"/>
      <c r="CA1751" s="11">
        <v>1</v>
      </c>
      <c r="CB1751" s="12">
        <v>0</v>
      </c>
      <c r="CC1751" s="13">
        <v>0</v>
      </c>
      <c r="CD1751" s="40">
        <f t="shared" ref="CD1751" si="18594">-1/($CB$4*$B1751)</f>
        <v>-0.40405019919674817</v>
      </c>
      <c r="CE1751" s="20"/>
      <c r="CF1751" s="1">
        <f t="shared" ref="CF1751" si="18595">BV1751*CA1751+BX1751*CA1754-BW1751*CB1751-BY1751*CB1754</f>
        <v>-0.94937018858832478</v>
      </c>
      <c r="CG1751" s="4">
        <f t="shared" ref="CG1751" si="18596">(BV1751*CB1751+BW1751*CA1751+BX1751*CB1754+BY1751*CA1754)</f>
        <v>0</v>
      </c>
      <c r="CH1751" s="2">
        <f t="shared" ref="CH1751" si="18597">BV1751*CC1751+BX1751*CC1754-BW1751*CD1751-BY1751*CD1754</f>
        <v>0</v>
      </c>
      <c r="CI1751" s="3">
        <f t="shared" ref="CI1751" si="18598">(BV1751*CD1751+BW1751*CC1751+BX1751*CD1754+BY1751*CC1754)</f>
        <v>-0.27392156368599518</v>
      </c>
      <c r="CJ1751" s="28"/>
      <c r="CK1751" s="11">
        <v>1</v>
      </c>
      <c r="CL1751" s="12">
        <v>0</v>
      </c>
      <c r="CM1751" s="13">
        <v>0</v>
      </c>
      <c r="CN1751" s="14">
        <v>0</v>
      </c>
      <c r="CP1751" s="1">
        <f t="shared" ref="CP1751" si="18599">CF1751*CK1751+CH1751*CK1754-CG1751*CL1751-CI1751*CL1754</f>
        <v>-0.94937018858832478</v>
      </c>
      <c r="CQ1751" s="4">
        <f t="shared" ref="CQ1751" si="18600">(CF1751*CL1751+CG1751*CK1751+CH1751*CL1754+CI1751*CK1754)</f>
        <v>-0.27392156368599518</v>
      </c>
      <c r="CR1751" s="2">
        <f t="shared" ref="CR1751" si="18601">CF1751*CM1751+CH1751*CM1754-CG1751*CN1751-CI1751*CN1754</f>
        <v>0</v>
      </c>
      <c r="CS1751" s="3">
        <f t="shared" ref="CS1751" si="18602">(CF1751*CN1751+CG1751*CM1751+CH1751*CN1754+CI1751*CM1754)</f>
        <v>-0.27392156368599518</v>
      </c>
      <c r="CU1751" s="29">
        <f t="shared" ref="CU1751" si="18603">20*LOG(((1+$CL$4)/$CL$4)/((CP1751+CP1754)^2+(CQ1751+CQ1754)^2)^0.5)</f>
        <v>-8.0949620994634833E-3</v>
      </c>
      <c r="CW1751" s="51">
        <f t="shared" ref="CW1751" si="18604">((CP1751^2+CQ1751^2)^0.5)/((CP1754^2+CQ1754^2)^0.5)</f>
        <v>0.97306975630441228</v>
      </c>
    </row>
    <row r="1752" spans="1:101" ht="18" customHeight="1" thickBot="1">
      <c r="D1752" s="11"/>
      <c r="E1752" s="13"/>
      <c r="F1752" s="13"/>
      <c r="G1752" s="15"/>
      <c r="H1752" s="10"/>
      <c r="I1752" s="11"/>
      <c r="J1752" s="13"/>
      <c r="K1752" s="13"/>
      <c r="L1752" s="15"/>
      <c r="N1752" s="5"/>
      <c r="Q1752" s="6"/>
      <c r="S1752" s="11"/>
      <c r="T1752" s="13"/>
      <c r="U1752" s="13"/>
      <c r="V1752" s="15"/>
      <c r="W1752" s="20"/>
      <c r="X1752" s="5"/>
      <c r="AA1752" s="6"/>
      <c r="AB1752" s="20"/>
      <c r="AC1752" s="11"/>
      <c r="AD1752" s="13"/>
      <c r="AE1752" s="13"/>
      <c r="AF1752" s="15"/>
      <c r="AG1752" s="20"/>
      <c r="AH1752" s="5"/>
      <c r="AK1752" s="6"/>
      <c r="AL1752" s="20"/>
      <c r="AM1752" s="11"/>
      <c r="AN1752" s="13"/>
      <c r="AO1752" s="13"/>
      <c r="AP1752" s="15"/>
      <c r="AR1752" s="5"/>
      <c r="AU1752" s="6"/>
      <c r="AW1752" s="11"/>
      <c r="AX1752" s="13"/>
      <c r="AY1752" s="13"/>
      <c r="AZ1752" s="15"/>
      <c r="BA1752" s="20"/>
      <c r="BB1752" s="5"/>
      <c r="BE1752" s="6"/>
      <c r="BG1752" s="11"/>
      <c r="BH1752" s="13"/>
      <c r="BI1752" s="13"/>
      <c r="BJ1752" s="15"/>
      <c r="BL1752" s="5"/>
      <c r="BO1752" s="6"/>
      <c r="BQ1752" s="11"/>
      <c r="BR1752" s="13"/>
      <c r="BS1752" s="13"/>
      <c r="BT1752" s="15"/>
      <c r="BU1752" s="20"/>
      <c r="BV1752" s="5"/>
      <c r="BY1752" s="6"/>
      <c r="CA1752" s="11"/>
      <c r="CB1752" s="13"/>
      <c r="CC1752" s="13"/>
      <c r="CD1752" s="15"/>
      <c r="CF1752" s="5"/>
      <c r="CI1752" s="6"/>
      <c r="CK1752" s="11"/>
      <c r="CL1752" s="13"/>
      <c r="CM1752" s="13"/>
      <c r="CN1752" s="15"/>
      <c r="CP1752" s="5"/>
      <c r="CS1752" s="6"/>
      <c r="CW1752" s="52"/>
    </row>
    <row r="1753" spans="1:101" ht="18" customHeight="1" thickBot="1">
      <c r="D1753" s="11" t="s">
        <v>6</v>
      </c>
      <c r="E1753" s="13"/>
      <c r="F1753" s="13" t="s">
        <v>7</v>
      </c>
      <c r="G1753" s="15"/>
      <c r="H1753" s="10"/>
      <c r="I1753" s="11" t="s">
        <v>8</v>
      </c>
      <c r="J1753" s="13"/>
      <c r="K1753" s="13" t="s">
        <v>9</v>
      </c>
      <c r="L1753" s="15"/>
      <c r="N1753" s="251" t="s">
        <v>26</v>
      </c>
      <c r="O1753" s="252"/>
      <c r="P1753" s="253" t="s">
        <v>27</v>
      </c>
      <c r="Q1753" s="254"/>
      <c r="S1753" s="11" t="s">
        <v>13</v>
      </c>
      <c r="T1753" s="13"/>
      <c r="U1753" s="13" t="s">
        <v>14</v>
      </c>
      <c r="V1753" s="15"/>
      <c r="W1753" s="20"/>
      <c r="X1753" s="251" t="s">
        <v>26</v>
      </c>
      <c r="Y1753" s="252"/>
      <c r="Z1753" s="253" t="s">
        <v>27</v>
      </c>
      <c r="AA1753" s="254"/>
      <c r="AB1753" s="20"/>
      <c r="AC1753" s="11" t="s">
        <v>8</v>
      </c>
      <c r="AD1753" s="13"/>
      <c r="AE1753" s="13" t="s">
        <v>9</v>
      </c>
      <c r="AF1753" s="15"/>
      <c r="AG1753" s="20"/>
      <c r="AH1753" s="251" t="s">
        <v>26</v>
      </c>
      <c r="AI1753" s="252"/>
      <c r="AJ1753" s="253" t="s">
        <v>27</v>
      </c>
      <c r="AK1753" s="254"/>
      <c r="AL1753" s="20"/>
      <c r="AM1753" s="11" t="s">
        <v>13</v>
      </c>
      <c r="AN1753" s="13"/>
      <c r="AO1753" s="13" t="s">
        <v>14</v>
      </c>
      <c r="AP1753" s="15"/>
      <c r="AR1753" s="251" t="s">
        <v>26</v>
      </c>
      <c r="AS1753" s="252"/>
      <c r="AT1753" s="253" t="s">
        <v>27</v>
      </c>
      <c r="AU1753" s="254"/>
      <c r="AV1753" s="36"/>
      <c r="AW1753" s="11" t="s">
        <v>8</v>
      </c>
      <c r="AX1753" s="13"/>
      <c r="AY1753" s="13" t="s">
        <v>9</v>
      </c>
      <c r="AZ1753" s="15"/>
      <c r="BA1753" s="20"/>
      <c r="BB1753" s="251" t="s">
        <v>26</v>
      </c>
      <c r="BC1753" s="252"/>
      <c r="BD1753" s="253" t="s">
        <v>27</v>
      </c>
      <c r="BE1753" s="254"/>
      <c r="BF1753" s="36"/>
      <c r="BG1753" s="11" t="s">
        <v>13</v>
      </c>
      <c r="BH1753" s="13"/>
      <c r="BI1753" s="13" t="s">
        <v>14</v>
      </c>
      <c r="BJ1753" s="15"/>
      <c r="BK1753" s="36"/>
      <c r="BL1753" s="251" t="s">
        <v>26</v>
      </c>
      <c r="BM1753" s="252"/>
      <c r="BN1753" s="253" t="s">
        <v>27</v>
      </c>
      <c r="BO1753" s="254"/>
      <c r="BP1753" s="36"/>
      <c r="BQ1753" s="11" t="s">
        <v>8</v>
      </c>
      <c r="BR1753" s="13"/>
      <c r="BS1753" s="13" t="s">
        <v>9</v>
      </c>
      <c r="BT1753" s="15"/>
      <c r="BU1753" s="20"/>
      <c r="BV1753" s="251" t="s">
        <v>26</v>
      </c>
      <c r="BW1753" s="252"/>
      <c r="BX1753" s="253" t="s">
        <v>27</v>
      </c>
      <c r="BY1753" s="254"/>
      <c r="BZ1753" s="36"/>
      <c r="CA1753" s="11" t="s">
        <v>13</v>
      </c>
      <c r="CB1753" s="13"/>
      <c r="CC1753" s="13" t="s">
        <v>14</v>
      </c>
      <c r="CD1753" s="15"/>
      <c r="CE1753" s="36"/>
      <c r="CF1753" s="251" t="s">
        <v>26</v>
      </c>
      <c r="CG1753" s="252"/>
      <c r="CH1753" s="253" t="s">
        <v>27</v>
      </c>
      <c r="CI1753" s="254"/>
      <c r="CK1753" s="11" t="s">
        <v>28</v>
      </c>
      <c r="CL1753" s="13"/>
      <c r="CM1753" s="13" t="s">
        <v>29</v>
      </c>
      <c r="CN1753" s="15"/>
      <c r="CP1753" s="251" t="s">
        <v>26</v>
      </c>
      <c r="CQ1753" s="252"/>
      <c r="CR1753" s="253" t="s">
        <v>27</v>
      </c>
      <c r="CS1753" s="254"/>
      <c r="CU1753" s="38" t="s">
        <v>37</v>
      </c>
      <c r="CW1753" s="53" t="s">
        <v>45</v>
      </c>
    </row>
    <row r="1754" spans="1:101" ht="18" customHeight="1" thickTop="1" thickBot="1">
      <c r="D1754" s="16">
        <v>0</v>
      </c>
      <c r="E1754" s="17">
        <v>0</v>
      </c>
      <c r="F1754" s="18">
        <v>1</v>
      </c>
      <c r="G1754" s="19">
        <v>0</v>
      </c>
      <c r="H1754" s="10"/>
      <c r="I1754" s="16">
        <v>0</v>
      </c>
      <c r="J1754" s="17">
        <f t="shared" ref="J1754" si="18605">-1/($J$4*$B1751)</f>
        <v>-0.56222099782982693</v>
      </c>
      <c r="K1754" s="18">
        <v>1</v>
      </c>
      <c r="L1754" s="19">
        <v>0</v>
      </c>
      <c r="N1754" s="1">
        <f t="shared" ref="N1754" si="18606">D1754*I1751+F1754*I1754-E1754*J1751-G1754*J1754</f>
        <v>0</v>
      </c>
      <c r="O1754" s="4">
        <f t="shared" ref="O1754" si="18607">(D1754*J1751+E1754*I1751+F1754*J1754+G1754*I1754)</f>
        <v>-0.56222099782982693</v>
      </c>
      <c r="P1754" s="2">
        <f t="shared" ref="P1754" si="18608">D1754*K1751+F1754*K1754-E1754*L1751-G1754*L1754</f>
        <v>1</v>
      </c>
      <c r="Q1754" s="3">
        <f t="shared" ref="Q1754" si="18609">(D1754*L1751+E1754*K1751+F1754*L1754+G1754*K1754)</f>
        <v>0</v>
      </c>
      <c r="S1754" s="16">
        <v>0</v>
      </c>
      <c r="T1754" s="17">
        <v>0</v>
      </c>
      <c r="U1754" s="18">
        <v>1</v>
      </c>
      <c r="V1754" s="19">
        <v>0</v>
      </c>
      <c r="W1754" s="20"/>
      <c r="X1754" s="1">
        <f t="shared" ref="X1754" si="18610">N1754*S1751+P1754*S1754-O1754*T1751-Q1754*T1754</f>
        <v>0</v>
      </c>
      <c r="Y1754" s="4">
        <f t="shared" ref="Y1754" si="18611">(N1754*T1751+O1754*S1751+P1754*T1754+Q1754*S1754)</f>
        <v>-0.56222099782982693</v>
      </c>
      <c r="Z1754" s="2">
        <f t="shared" ref="Z1754" si="18612">N1754*U1751+P1754*U1754-O1754*V1751-Q1754*V1754</f>
        <v>0.56595976451392171</v>
      </c>
      <c r="AA1754" s="3">
        <f t="shared" ref="AA1754" si="18613">(N1754*V1751+O1754*U1751+P1754*V1754+Q1754*U1754)</f>
        <v>0</v>
      </c>
      <c r="AB1754" s="20"/>
      <c r="AC1754" s="16">
        <v>0</v>
      </c>
      <c r="AD1754" s="17">
        <f t="shared" ref="AD1754" si="18614">-1/($AD$4*$B1751)</f>
        <v>-0.64231026154873849</v>
      </c>
      <c r="AE1754" s="18">
        <v>1</v>
      </c>
      <c r="AF1754" s="19">
        <v>0</v>
      </c>
      <c r="AG1754" s="20"/>
      <c r="AH1754" s="1">
        <f t="shared" ref="AH1754" si="18615">X1754*AC1751+Z1754*AC1754-Y1754*AD1751-AA1754*AD1754</f>
        <v>0</v>
      </c>
      <c r="AI1754" s="4">
        <f t="shared" ref="AI1754" si="18616">(X1754*AD1751+Y1754*AC1751+Z1754*AD1754+AA1754*AC1754)</f>
        <v>-0.92574276220082641</v>
      </c>
      <c r="AJ1754" s="2">
        <f t="shared" ref="AJ1754" si="18617">X1754*AE1751+Z1754*AE1754-Y1754*AF1751-AA1754*AF1754</f>
        <v>0.56595976451392171</v>
      </c>
      <c r="AK1754" s="3">
        <f t="shared" ref="AK1754" si="18618">(X1754*AF1751+Y1754*AE1751+Z1754*AF1754+AA1754*AE1754)</f>
        <v>0</v>
      </c>
      <c r="AL1754" s="20"/>
      <c r="AM1754" s="16">
        <v>0</v>
      </c>
      <c r="AN1754" s="17">
        <v>0</v>
      </c>
      <c r="AO1754" s="18">
        <v>1</v>
      </c>
      <c r="AP1754" s="19">
        <v>0</v>
      </c>
      <c r="AR1754" s="1">
        <f t="shared" ref="AR1754" si="18619">AH1754*AM1751+AJ1754*AM1754-AI1754*AN1751-AK1754*AN1754</f>
        <v>0</v>
      </c>
      <c r="AS1754" s="4">
        <f t="shared" ref="AS1754" si="18620">(AH1754*AN1751+AI1754*AM1751+AJ1754*AN1754+AK1754*AM1754)</f>
        <v>-0.92574276220082641</v>
      </c>
      <c r="AT1754" s="2">
        <f t="shared" ref="AT1754" si="18621">AH1754*AO1751+AJ1754*AO1754-AI1754*AP1751-AK1754*AP1754</f>
        <v>-0.17674968174969818</v>
      </c>
      <c r="AU1754" s="3">
        <f t="shared" ref="AU1754" si="18622">(AH1754*AP1751+AI1754*AO1751+AJ1754*AP1754+AK1754*AO1754)</f>
        <v>0</v>
      </c>
      <c r="AV1754" s="20"/>
      <c r="AW1754" s="16">
        <v>0</v>
      </c>
      <c r="AX1754" s="17">
        <f t="shared" ref="AX1754" si="18623">-1/($AX$4*$B1751)</f>
        <v>-0.64231026154873849</v>
      </c>
      <c r="AY1754" s="18">
        <v>1</v>
      </c>
      <c r="AZ1754" s="19">
        <v>0</v>
      </c>
      <c r="BA1754" s="20"/>
      <c r="BB1754" s="1">
        <f t="shared" ref="BB1754" si="18624">AR1754*AW1751+AT1754*AW1754-AS1754*AX1751-AU1754*AX1754</f>
        <v>0</v>
      </c>
      <c r="BC1754" s="4">
        <f t="shared" ref="BC1754" si="18625">(AR1754*AX1751+AS1754*AW1751+AT1754*AX1754+AU1754*AW1754)</f>
        <v>-0.81221462788752152</v>
      </c>
      <c r="BD1754" s="2">
        <f t="shared" ref="BD1754" si="18626">AR1754*AY1751+AT1754*AY1754-AS1754*AZ1751-AU1754*AZ1754</f>
        <v>-0.17674968174969818</v>
      </c>
      <c r="BE1754" s="3">
        <f t="shared" ref="BE1754" si="18627">(AR1754*AZ1751+AS1754*AY1751+AT1754*AZ1754+AU1754*AY1754)</f>
        <v>0</v>
      </c>
      <c r="BF1754" s="20"/>
      <c r="BG1754" s="16">
        <v>0</v>
      </c>
      <c r="BH1754" s="17">
        <v>0</v>
      </c>
      <c r="BI1754" s="18">
        <v>1</v>
      </c>
      <c r="BJ1754" s="19">
        <v>0</v>
      </c>
      <c r="BK1754" s="20"/>
      <c r="BL1754" s="1">
        <f t="shared" ref="BL1754" si="18628">BB1754*BG1751+BD1754*BG1754-BC1754*BH1751-BE1754*BH1754</f>
        <v>0</v>
      </c>
      <c r="BM1754" s="4">
        <f t="shared" ref="BM1754" si="18629">(BB1754*BH1751+BC1754*BG1751+BD1754*BH1754+BE1754*BG1754)</f>
        <v>-0.81221462788752152</v>
      </c>
      <c r="BN1754" s="2">
        <f t="shared" ref="BN1754" si="18630">BB1754*BI1751+BD1754*BI1754-BC1754*BJ1751-BE1754*BJ1754</f>
        <v>-0.80378750088900086</v>
      </c>
      <c r="BO1754" s="3">
        <f t="shared" ref="BO1754" si="18631">(BB1754*BJ1751+BC1754*BI1751+BD1754*BJ1754+BE1754*BI1754)</f>
        <v>0</v>
      </c>
      <c r="BP1754" s="20"/>
      <c r="BQ1754" s="16">
        <v>0</v>
      </c>
      <c r="BR1754" s="17">
        <f t="shared" ref="BR1754" si="18632">-1/($BR$4*$B1751)</f>
        <v>-0.56222099782982693</v>
      </c>
      <c r="BS1754" s="18">
        <v>1</v>
      </c>
      <c r="BT1754" s="19">
        <v>0</v>
      </c>
      <c r="BU1754" s="20"/>
      <c r="BV1754" s="1">
        <f t="shared" ref="BV1754" si="18633">BL1754*BQ1751+BN1754*BQ1754-BM1754*BR1751-BO1754*BR1754</f>
        <v>0</v>
      </c>
      <c r="BW1754" s="4">
        <f t="shared" ref="BW1754" si="18634">(BL1754*BR1751+BM1754*BQ1751+BN1754*BR1754+BO1754*BQ1754)</f>
        <v>-0.36030841709456457</v>
      </c>
      <c r="BX1754" s="2">
        <f t="shared" ref="BX1754" si="18635">BL1754*BS1751+BN1754*BS1754-BM1754*BT1751-BO1754*BT1754</f>
        <v>-0.80378750088900086</v>
      </c>
      <c r="BY1754" s="3">
        <f t="shared" ref="BY1754" si="18636">(BL1754*BT1751+BM1754*BS1751+BN1754*BT1754+BO1754*BS1754)</f>
        <v>0</v>
      </c>
      <c r="BZ1754" s="20"/>
      <c r="CA1754" s="16">
        <v>0</v>
      </c>
      <c r="CB1754" s="17">
        <v>0</v>
      </c>
      <c r="CC1754" s="18">
        <v>1</v>
      </c>
      <c r="CD1754" s="19">
        <v>0</v>
      </c>
      <c r="CE1754" s="20"/>
      <c r="CF1754" s="1">
        <f t="shared" ref="CF1754" si="18637">BV1754*CA1751+BX1754*CA1754-BW1754*CB1751-BY1754*CB1754</f>
        <v>0</v>
      </c>
      <c r="CG1754" s="4">
        <f t="shared" ref="CG1754" si="18638">(BV1754*CB1751+BW1754*CA1751+BX1754*CB1754+BY1754*CA1754)</f>
        <v>-0.36030841709456457</v>
      </c>
      <c r="CH1754" s="2">
        <f t="shared" ref="CH1754" si="18639">BV1754*CC1751+BX1754*CC1754-BW1754*CD1751-BY1754*CD1754</f>
        <v>-0.94937018858832467</v>
      </c>
      <c r="CI1754" s="3">
        <f t="shared" ref="CI1754" si="18640">(BV1754*CD1751+BW1754*CC1751+BX1754*CD1754+BY1754*CC1754)</f>
        <v>0</v>
      </c>
      <c r="CK1754" s="16">
        <f t="shared" ref="CK1754" si="18641">1/$CL$4</f>
        <v>1</v>
      </c>
      <c r="CL1754" s="17">
        <v>0</v>
      </c>
      <c r="CM1754" s="18">
        <v>1</v>
      </c>
      <c r="CN1754" s="19">
        <v>0</v>
      </c>
      <c r="CP1754" s="1">
        <f t="shared" ref="CP1754" si="18642">CF1754*CK1751+CH1754*CK1754-CG1754*CL1751-CI1754*CL1754</f>
        <v>-0.94937018858832467</v>
      </c>
      <c r="CQ1754" s="4">
        <f t="shared" ref="CQ1754" si="18643">(CF1754*CL1751+CG1754*CK1751+CH1754*CL1754+CI1754*CK1754)</f>
        <v>-0.36030841709456457</v>
      </c>
      <c r="CR1754" s="2">
        <f t="shared" ref="CR1754" si="18644">CF1754*CM1751+CH1754*CM1754-CG1754*CN1751-CI1754*CN1754</f>
        <v>-0.94937018858832467</v>
      </c>
      <c r="CS1754" s="3">
        <f t="shared" ref="CS1754" si="18645">(CF1754*CN1751+CG1754*CM1751+CH1754*CN1754+CI1754*CM1754)</f>
        <v>0</v>
      </c>
      <c r="CU1754" s="39">
        <f t="shared" ref="CU1754" si="18646">(180/PI())*ATAN(-1*(CQ1751/CP1751))</f>
        <v>-16.094425436776184</v>
      </c>
      <c r="CW1754" s="54">
        <f t="shared" ref="CW1754" si="18647">20*LOG(((1-(10^(CU1751/20)^2)*(1-((1-CW1751)/(1+CW1751))^2))^0.5))</f>
        <v>-26.886396010874471</v>
      </c>
    </row>
    <row r="1755" spans="1:101" ht="18" customHeight="1">
      <c r="E1755" s="20"/>
      <c r="F1755" s="20"/>
      <c r="G1755" s="20"/>
      <c r="H1755" s="20"/>
      <c r="I1755" s="20"/>
      <c r="J1755" s="20"/>
      <c r="K1755" s="20"/>
      <c r="L1755" s="20"/>
      <c r="M1755" s="20"/>
      <c r="N1755" s="20"/>
      <c r="O1755" s="20"/>
      <c r="P1755" s="20"/>
      <c r="Q1755" s="20"/>
      <c r="R1755" s="20"/>
      <c r="S1755" s="20"/>
      <c r="T1755" s="20"/>
      <c r="U1755" s="20"/>
      <c r="V1755" s="20"/>
      <c r="W1755" s="20"/>
      <c r="X1755" s="20"/>
      <c r="Y1755" s="20"/>
      <c r="Z1755" s="20"/>
      <c r="AA1755" s="20"/>
      <c r="AB1755" s="30"/>
      <c r="AC1755" s="20"/>
      <c r="AD1755" s="20"/>
      <c r="AE1755" s="20"/>
      <c r="AF1755" s="20"/>
      <c r="AG1755" s="20"/>
      <c r="AH1755" s="20"/>
      <c r="AI1755" s="20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  <c r="BA1755" s="20"/>
      <c r="BB1755" s="20"/>
      <c r="BC1755" s="20"/>
      <c r="BD1755" s="20"/>
      <c r="BE1755" s="20"/>
      <c r="BF1755" s="20"/>
      <c r="BG1755" s="20"/>
      <c r="BH1755" s="20"/>
      <c r="BI1755" s="20"/>
      <c r="BJ1755" s="20"/>
      <c r="BK1755" s="20"/>
      <c r="BL1755" s="20"/>
      <c r="BM1755" s="20"/>
      <c r="BN1755" s="20"/>
      <c r="BO1755" s="20"/>
      <c r="BP1755" s="20"/>
      <c r="BQ1755" s="20"/>
      <c r="BR1755" s="20"/>
      <c r="BS1755" s="20"/>
      <c r="BT1755" s="20"/>
      <c r="BU1755" s="20"/>
      <c r="BV1755" s="20"/>
      <c r="BW1755" s="20"/>
      <c r="BX1755" s="20"/>
      <c r="BY1755" s="20"/>
      <c r="BZ1755" s="20"/>
      <c r="CA1755" s="20"/>
      <c r="CB1755" s="20"/>
      <c r="CC1755" s="20"/>
      <c r="CD1755" s="20"/>
      <c r="CE1755" s="20"/>
      <c r="CF1755" s="20"/>
      <c r="CG1755" s="20"/>
      <c r="CH1755" s="20"/>
      <c r="CI1755" s="20"/>
      <c r="CJ1755" s="20"/>
      <c r="CK1755" s="20"/>
      <c r="CL1755" s="20"/>
    </row>
    <row r="1756" spans="1:101" ht="18" customHeight="1"/>
    <row r="1757" spans="1:101" ht="18" customHeight="1" thickBot="1">
      <c r="A1757" s="23"/>
      <c r="B1757" s="23"/>
      <c r="C1757" s="23"/>
      <c r="D1757" s="20" t="s">
        <v>15</v>
      </c>
      <c r="E1757" s="20"/>
      <c r="F1757" s="20"/>
      <c r="G1757" s="20"/>
      <c r="H1757" s="20"/>
      <c r="I1757" s="20" t="s">
        <v>16</v>
      </c>
      <c r="J1757" s="20"/>
      <c r="K1757" s="20"/>
      <c r="L1757" s="20"/>
      <c r="M1757" s="23"/>
      <c r="N1757" s="23"/>
      <c r="O1757" s="24" t="s">
        <v>17</v>
      </c>
      <c r="P1757" s="23"/>
      <c r="Q1757" s="23"/>
      <c r="R1757" s="23"/>
      <c r="S1757" s="20"/>
      <c r="T1757" s="20" t="s">
        <v>18</v>
      </c>
      <c r="U1757" s="23"/>
      <c r="V1757" s="23"/>
      <c r="W1757" s="23"/>
      <c r="X1757" s="23"/>
      <c r="Y1757" s="24" t="s">
        <v>19</v>
      </c>
      <c r="Z1757" s="23"/>
      <c r="AA1757" s="23"/>
      <c r="AB1757" s="23"/>
      <c r="AC1757" s="24" t="s">
        <v>20</v>
      </c>
      <c r="AD1757" s="20"/>
      <c r="AE1757" s="20"/>
      <c r="AF1757" s="20"/>
      <c r="AG1757" s="20"/>
      <c r="AH1757" s="23"/>
      <c r="AI1757" s="24" t="s">
        <v>21</v>
      </c>
      <c r="AJ1757" s="23"/>
      <c r="AK1757" s="23"/>
      <c r="AL1757" s="20"/>
      <c r="AM1757" s="24" t="s">
        <v>31</v>
      </c>
      <c r="AN1757" s="20"/>
      <c r="AO1757" s="23"/>
      <c r="AP1757" s="23"/>
      <c r="AQ1757" s="23"/>
      <c r="AR1757" s="23"/>
      <c r="AS1757" s="24" t="s">
        <v>91</v>
      </c>
      <c r="AT1757" s="23"/>
      <c r="AU1757" s="23"/>
      <c r="AV1757" s="23"/>
      <c r="AW1757" s="24" t="s">
        <v>32</v>
      </c>
      <c r="AX1757" s="20"/>
      <c r="AY1757" s="20"/>
      <c r="AZ1757" s="20"/>
      <c r="BA1757" s="20"/>
      <c r="BB1757" s="23"/>
      <c r="BC1757" s="24" t="s">
        <v>22</v>
      </c>
      <c r="BD1757" s="23"/>
      <c r="BE1757" s="23"/>
      <c r="BF1757" s="23"/>
      <c r="BG1757" s="24" t="s">
        <v>33</v>
      </c>
      <c r="BH1757" s="20"/>
      <c r="BI1757" s="23"/>
      <c r="BJ1757" s="23"/>
      <c r="BK1757" s="23"/>
      <c r="BL1757" s="23"/>
      <c r="BM1757" s="24" t="s">
        <v>34</v>
      </c>
      <c r="BN1757" s="23"/>
      <c r="BO1757" s="23"/>
      <c r="BP1757" s="23"/>
      <c r="BQ1757" s="24" t="s">
        <v>89</v>
      </c>
      <c r="BR1757" s="20"/>
      <c r="BS1757" s="20"/>
      <c r="BT1757" s="20"/>
      <c r="BU1757" s="20"/>
      <c r="BV1757" s="23"/>
      <c r="BW1757" s="24" t="s">
        <v>35</v>
      </c>
      <c r="BX1757" s="23"/>
      <c r="BY1757" s="23"/>
      <c r="BZ1757" s="23"/>
      <c r="CA1757" s="24" t="s">
        <v>90</v>
      </c>
      <c r="CB1757" s="20"/>
      <c r="CC1757" s="23"/>
      <c r="CD1757" s="23"/>
      <c r="CE1757" s="23"/>
      <c r="CF1757" s="23"/>
      <c r="CG1757" s="24" t="s">
        <v>92</v>
      </c>
      <c r="CH1757" s="23"/>
      <c r="CI1757" s="23"/>
      <c r="CJ1757" s="23"/>
      <c r="CK1757" s="24" t="s">
        <v>36</v>
      </c>
      <c r="CL1757" s="24"/>
      <c r="CM1757" s="23"/>
      <c r="CN1757" s="23"/>
      <c r="CO1757" s="23"/>
      <c r="CP1757" s="23"/>
      <c r="CQ1757" s="24" t="s">
        <v>93</v>
      </c>
      <c r="CR1757" s="23"/>
      <c r="CS1757" s="23"/>
    </row>
    <row r="1758" spans="1:101" ht="18" customHeight="1" thickBot="1">
      <c r="A1758" s="23"/>
      <c r="B1758" s="33"/>
      <c r="C1758" s="23"/>
      <c r="D1758" s="7" t="s">
        <v>2</v>
      </c>
      <c r="E1758" s="8"/>
      <c r="F1758" s="8" t="s">
        <v>3</v>
      </c>
      <c r="G1758" s="9"/>
      <c r="H1758" s="10"/>
      <c r="I1758" s="7" t="s">
        <v>4</v>
      </c>
      <c r="J1758" s="8"/>
      <c r="K1758" s="8" t="s">
        <v>5</v>
      </c>
      <c r="L1758" s="9"/>
      <c r="M1758" s="23"/>
      <c r="N1758" s="251" t="s">
        <v>79</v>
      </c>
      <c r="O1758" s="252"/>
      <c r="P1758" s="253" t="s">
        <v>80</v>
      </c>
      <c r="Q1758" s="254"/>
      <c r="R1758" s="23"/>
      <c r="S1758" s="7" t="s">
        <v>11</v>
      </c>
      <c r="T1758" s="8"/>
      <c r="U1758" s="8" t="s">
        <v>12</v>
      </c>
      <c r="V1758" s="9"/>
      <c r="W1758" s="20"/>
      <c r="X1758" s="251" t="s">
        <v>79</v>
      </c>
      <c r="Y1758" s="252"/>
      <c r="Z1758" s="253" t="s">
        <v>80</v>
      </c>
      <c r="AA1758" s="254"/>
      <c r="AB1758" s="20"/>
      <c r="AC1758" s="7" t="s">
        <v>4</v>
      </c>
      <c r="AD1758" s="8"/>
      <c r="AE1758" s="8" t="s">
        <v>5</v>
      </c>
      <c r="AF1758" s="9"/>
      <c r="AG1758" s="20"/>
      <c r="AH1758" s="251" t="s">
        <v>0</v>
      </c>
      <c r="AI1758" s="252"/>
      <c r="AJ1758" s="253" t="s">
        <v>1</v>
      </c>
      <c r="AK1758" s="254"/>
      <c r="AL1758" s="20"/>
      <c r="AM1758" s="7" t="s">
        <v>11</v>
      </c>
      <c r="AN1758" s="8"/>
      <c r="AO1758" s="8" t="s">
        <v>12</v>
      </c>
      <c r="AP1758" s="9"/>
      <c r="AQ1758" s="23"/>
      <c r="AR1758" s="251" t="s">
        <v>0</v>
      </c>
      <c r="AS1758" s="252"/>
      <c r="AT1758" s="253" t="s">
        <v>1</v>
      </c>
      <c r="AU1758" s="254"/>
      <c r="AV1758" s="36"/>
      <c r="AW1758" s="7" t="s">
        <v>4</v>
      </c>
      <c r="AX1758" s="8"/>
      <c r="AY1758" s="8" t="s">
        <v>5</v>
      </c>
      <c r="AZ1758" s="9"/>
      <c r="BA1758" s="20"/>
      <c r="BB1758" s="251" t="s">
        <v>0</v>
      </c>
      <c r="BC1758" s="252"/>
      <c r="BD1758" s="253" t="s">
        <v>1</v>
      </c>
      <c r="BE1758" s="254"/>
      <c r="BF1758" s="36"/>
      <c r="BG1758" s="7" t="s">
        <v>11</v>
      </c>
      <c r="BH1758" s="8"/>
      <c r="BI1758" s="8" t="s">
        <v>12</v>
      </c>
      <c r="BJ1758" s="9"/>
      <c r="BK1758" s="36"/>
      <c r="BL1758" s="251" t="s">
        <v>0</v>
      </c>
      <c r="BM1758" s="252"/>
      <c r="BN1758" s="253" t="s">
        <v>1</v>
      </c>
      <c r="BO1758" s="254"/>
      <c r="BP1758" s="36"/>
      <c r="BQ1758" s="7" t="s">
        <v>4</v>
      </c>
      <c r="BR1758" s="8"/>
      <c r="BS1758" s="8" t="s">
        <v>5</v>
      </c>
      <c r="BT1758" s="9"/>
      <c r="BU1758" s="20"/>
      <c r="BV1758" s="251" t="s">
        <v>0</v>
      </c>
      <c r="BW1758" s="252"/>
      <c r="BX1758" s="253" t="s">
        <v>1</v>
      </c>
      <c r="BY1758" s="254"/>
      <c r="BZ1758" s="36"/>
      <c r="CA1758" s="7" t="s">
        <v>11</v>
      </c>
      <c r="CB1758" s="8"/>
      <c r="CC1758" s="8" t="s">
        <v>12</v>
      </c>
      <c r="CD1758" s="9"/>
      <c r="CE1758" s="36"/>
      <c r="CF1758" s="251" t="s">
        <v>0</v>
      </c>
      <c r="CG1758" s="252"/>
      <c r="CH1758" s="253" t="s">
        <v>1</v>
      </c>
      <c r="CI1758" s="254"/>
      <c r="CJ1758" s="23"/>
      <c r="CK1758" s="7" t="s">
        <v>23</v>
      </c>
      <c r="CL1758" s="8"/>
      <c r="CM1758" s="8" t="s">
        <v>24</v>
      </c>
      <c r="CN1758" s="9"/>
      <c r="CO1758" s="23"/>
      <c r="CP1758" s="251" t="s">
        <v>0</v>
      </c>
      <c r="CQ1758" s="252"/>
      <c r="CR1758" s="253" t="s">
        <v>1</v>
      </c>
      <c r="CS1758" s="254"/>
      <c r="CU1758" s="26" t="s">
        <v>25</v>
      </c>
      <c r="CW1758" s="50" t="s">
        <v>44</v>
      </c>
    </row>
    <row r="1759" spans="1:101" ht="18" customHeight="1" thickTop="1" thickBot="1">
      <c r="B1759" s="34">
        <v>2.62</v>
      </c>
      <c r="D1759" s="11">
        <v>1</v>
      </c>
      <c r="E1759" s="12">
        <v>0</v>
      </c>
      <c r="F1759" s="13">
        <v>0</v>
      </c>
      <c r="G1759" s="40">
        <f t="shared" ref="G1759" si="18648">-1/($E$4*$B1759)</f>
        <v>-0.40096584653112421</v>
      </c>
      <c r="H1759" s="10"/>
      <c r="I1759" s="11">
        <v>1</v>
      </c>
      <c r="J1759" s="12">
        <v>0</v>
      </c>
      <c r="K1759" s="13">
        <v>0</v>
      </c>
      <c r="L1759" s="14">
        <v>0</v>
      </c>
      <c r="N1759" s="1">
        <f t="shared" ref="N1759" si="18649">D1759*I1759+F1759*I1762-E1759*J1759-G1759*J1762</f>
        <v>0.77628943218921154</v>
      </c>
      <c r="O1759" s="4">
        <f t="shared" ref="O1759" si="18650">(D1759*J1759+E1759*I1759+F1759*J1762+G1759*I1762)</f>
        <v>0</v>
      </c>
      <c r="P1759" s="2">
        <f t="shared" ref="P1759" si="18651">D1759*K1759+F1759*K1762-E1759*L1759-G1759*L1762</f>
        <v>0</v>
      </c>
      <c r="Q1759" s="3">
        <f t="shared" ref="Q1759" si="18652">(D1759*L1759+E1759*K1759+F1759*L1762+G1759*K1762)</f>
        <v>-0.40096584653112421</v>
      </c>
      <c r="S1759" s="11">
        <v>1</v>
      </c>
      <c r="T1759" s="12">
        <v>0</v>
      </c>
      <c r="U1759" s="13">
        <v>0</v>
      </c>
      <c r="V1759" s="40">
        <f t="shared" ref="V1759" si="18653">-1/($T$4*$B1759)</f>
        <v>-0.76611679910272412</v>
      </c>
      <c r="W1759" s="20"/>
      <c r="X1759" s="1">
        <f t="shared" ref="X1759" si="18654">N1759*S1759+P1759*S1762-O1759*T1759-Q1759*T1762</f>
        <v>0.77628943218921154</v>
      </c>
      <c r="Y1759" s="4">
        <f t="shared" ref="Y1759" si="18655">(N1759*T1759+O1759*S1759+P1759*T1762+Q1759*S1762)</f>
        <v>0</v>
      </c>
      <c r="Z1759" s="2">
        <f t="shared" ref="Z1759" si="18656">N1759*U1759+P1759*U1762-O1759*V1759-Q1759*V1762</f>
        <v>0</v>
      </c>
      <c r="AA1759" s="3">
        <f t="shared" ref="AA1759" si="18657">(N1759*V1759+O1759*U1759+P1759*V1762+Q1759*U1762)</f>
        <v>-0.99569422149719422</v>
      </c>
      <c r="AB1759" s="20"/>
      <c r="AC1759" s="11">
        <v>1</v>
      </c>
      <c r="AD1759" s="12">
        <v>0</v>
      </c>
      <c r="AE1759" s="13">
        <v>0</v>
      </c>
      <c r="AF1759" s="14">
        <v>0</v>
      </c>
      <c r="AG1759" s="20"/>
      <c r="AH1759" s="1">
        <f t="shared" ref="AH1759" si="18658">X1759*AC1759+Z1759*AC1762-Y1759*AD1759-AA1759*AD1762</f>
        <v>0.14162683632496764</v>
      </c>
      <c r="AI1759" s="4">
        <f t="shared" ref="AI1759" si="18659">(X1759*AD1759+Y1759*AC1759+Z1759*AD1762+AA1759*AC1762)</f>
        <v>0</v>
      </c>
      <c r="AJ1759" s="2">
        <f t="shared" ref="AJ1759" si="18660">X1759*AE1759+Z1759*AE1762-Y1759*AF1759-AA1759*AF1762</f>
        <v>0</v>
      </c>
      <c r="AK1759" s="3">
        <f t="shared" ref="AK1759" si="18661">(X1759*AF1759+Y1759*AE1759+Z1759*AF1762+AA1759*AE1762)</f>
        <v>-0.99569422149719422</v>
      </c>
      <c r="AL1759" s="20"/>
      <c r="AM1759" s="11">
        <v>1</v>
      </c>
      <c r="AN1759" s="12">
        <v>0</v>
      </c>
      <c r="AO1759" s="13">
        <v>0</v>
      </c>
      <c r="AP1759" s="40">
        <f t="shared" ref="AP1759" si="18662">-1/($AN$4*$B1759)</f>
        <v>-0.79616059514596815</v>
      </c>
      <c r="AR1759" s="1">
        <f t="shared" ref="AR1759" si="18663">AH1759*AM1759+AJ1759*AM1762-AI1759*AN1759-AK1759*AN1762</f>
        <v>0.14162683632496764</v>
      </c>
      <c r="AS1759" s="4">
        <f t="shared" ref="AS1759" si="18664">(AH1759*AN1759+AI1759*AM1759+AJ1759*AN1762+AK1759*AM1762)</f>
        <v>0</v>
      </c>
      <c r="AT1759" s="2">
        <f t="shared" ref="AT1759" si="18665">AH1759*AO1759+AJ1759*AO1762-AI1759*AP1759-AK1759*AP1762</f>
        <v>0</v>
      </c>
      <c r="AU1759" s="3">
        <f t="shared" ref="AU1759" si="18666">(AH1759*AP1759+AI1759*AO1759+AJ1759*AP1762+AK1759*AO1762)</f>
        <v>-1.108451927794321</v>
      </c>
      <c r="AV1759" s="20"/>
      <c r="AW1759" s="11">
        <v>1</v>
      </c>
      <c r="AX1759" s="12">
        <v>0</v>
      </c>
      <c r="AY1759" s="13">
        <v>0</v>
      </c>
      <c r="AZ1759" s="14">
        <v>0</v>
      </c>
      <c r="BA1759" s="20"/>
      <c r="BB1759" s="1">
        <f t="shared" ref="BB1759" si="18667">AR1759*AW1759+AT1759*AW1762-AS1759*AX1759-AU1759*AX1762</f>
        <v>-0.56490832547083836</v>
      </c>
      <c r="BC1759" s="4">
        <f t="shared" ref="BC1759" si="18668">(AR1759*AX1759+AS1759*AW1759+AT1759*AX1762+AU1759*AW1762)</f>
        <v>0</v>
      </c>
      <c r="BD1759" s="2">
        <f t="shared" ref="BD1759" si="18669">AR1759*AY1759+AT1759*AY1762-AS1759*AZ1759-AU1759*AZ1762</f>
        <v>0</v>
      </c>
      <c r="BE1759" s="3">
        <f t="shared" ref="BE1759" si="18670">(AR1759*AZ1759+AS1759*AY1759+AT1759*AZ1762+AU1759*AY1762)</f>
        <v>-1.108451927794321</v>
      </c>
      <c r="BF1759" s="20"/>
      <c r="BG1759" s="11">
        <v>1</v>
      </c>
      <c r="BH1759" s="12">
        <v>0</v>
      </c>
      <c r="BI1759" s="13">
        <v>0</v>
      </c>
      <c r="BJ1759" s="40">
        <f t="shared" ref="BJ1759" si="18671">-1/($BH$4*$B1759)</f>
        <v>-0.76611679910272412</v>
      </c>
      <c r="BK1759" s="20"/>
      <c r="BL1759" s="1">
        <f t="shared" ref="BL1759" si="18672">BB1759*BG1759+BD1759*BG1762-BC1759*BH1759-BE1759*BH1762</f>
        <v>-0.56490832547083836</v>
      </c>
      <c r="BM1759" s="4">
        <f t="shared" ref="BM1759" si="18673">(BB1759*BH1759+BC1759*BG1759+BD1759*BH1762+BE1759*BG1762)</f>
        <v>0</v>
      </c>
      <c r="BN1759" s="2">
        <f t="shared" ref="BN1759" si="18674">BB1759*BI1759+BD1759*BI1762-BC1759*BJ1759-BE1759*BJ1762</f>
        <v>0</v>
      </c>
      <c r="BO1759" s="3">
        <f t="shared" ref="BO1759" si="18675">(BB1759*BJ1759+BC1759*BI1759+BD1759*BJ1762+BE1759*BI1762)</f>
        <v>-0.67566616969812243</v>
      </c>
      <c r="BP1759" s="20"/>
      <c r="BQ1759" s="11">
        <v>1</v>
      </c>
      <c r="BR1759" s="12">
        <v>0</v>
      </c>
      <c r="BS1759" s="13">
        <v>0</v>
      </c>
      <c r="BT1759" s="14">
        <v>0</v>
      </c>
      <c r="BU1759" s="20"/>
      <c r="BV1759" s="1">
        <f t="shared" ref="BV1759" si="18676">BL1759*BQ1759+BN1759*BQ1762-BM1759*BR1759-BO1759*BR1762</f>
        <v>-0.94188223429969042</v>
      </c>
      <c r="BW1759" s="4">
        <f t="shared" ref="BW1759" si="18677">(BL1759*BR1759+BM1759*BQ1759+BN1759*BR1762+BO1759*BQ1762)</f>
        <v>0</v>
      </c>
      <c r="BX1759" s="2">
        <f t="shared" ref="BX1759" si="18678">BL1759*BS1759+BN1759*BS1762-BM1759*BT1759-BO1759*BT1762</f>
        <v>0</v>
      </c>
      <c r="BY1759" s="3">
        <f t="shared" ref="BY1759" si="18679">(BL1759*BT1759+BM1759*BS1759+BN1759*BT1762+BO1759*BS1762)</f>
        <v>-0.67566616969812243</v>
      </c>
      <c r="BZ1759" s="20"/>
      <c r="CA1759" s="11">
        <v>1</v>
      </c>
      <c r="CB1759" s="12">
        <v>0</v>
      </c>
      <c r="CC1759" s="13">
        <v>0</v>
      </c>
      <c r="CD1759" s="40">
        <f t="shared" ref="CD1759" si="18680">-1/($CB$4*$B1759)</f>
        <v>-0.40096584653112421</v>
      </c>
      <c r="CE1759" s="20"/>
      <c r="CF1759" s="1">
        <f t="shared" ref="CF1759" si="18681">BV1759*CA1759+BX1759*CA1762-BW1759*CB1759-BY1759*CB1762</f>
        <v>-0.94188223429969042</v>
      </c>
      <c r="CG1759" s="4">
        <f t="shared" ref="CG1759" si="18682">(BV1759*CB1759+BW1759*CA1759+BX1759*CB1762+BY1759*CA1762)</f>
        <v>0</v>
      </c>
      <c r="CH1759" s="2">
        <f t="shared" ref="CH1759" si="18683">BV1759*CC1759+BX1759*CC1762-BW1759*CD1759-BY1759*CD1762</f>
        <v>0</v>
      </c>
      <c r="CI1759" s="3">
        <f t="shared" ref="CI1759" si="18684">(BV1759*CD1759+BW1759*CC1759+BX1759*CD1762+BY1759*CC1762)</f>
        <v>-0.29800356228952041</v>
      </c>
      <c r="CJ1759" s="28"/>
      <c r="CK1759" s="11">
        <v>1</v>
      </c>
      <c r="CL1759" s="12">
        <v>0</v>
      </c>
      <c r="CM1759" s="13">
        <v>0</v>
      </c>
      <c r="CN1759" s="14">
        <v>0</v>
      </c>
      <c r="CP1759" s="1">
        <f t="shared" ref="CP1759" si="18685">CF1759*CK1759+CH1759*CK1762-CG1759*CL1759-CI1759*CL1762</f>
        <v>-0.94188223429969042</v>
      </c>
      <c r="CQ1759" s="4">
        <f t="shared" ref="CQ1759" si="18686">(CF1759*CL1759+CG1759*CK1759+CH1759*CL1762+CI1759*CK1762)</f>
        <v>-0.29800356228952041</v>
      </c>
      <c r="CR1759" s="2">
        <f t="shared" ref="CR1759" si="18687">CF1759*CM1759+CH1759*CM1762-CG1759*CN1759-CI1759*CN1762</f>
        <v>0</v>
      </c>
      <c r="CS1759" s="3">
        <f t="shared" ref="CS1759" si="18688">(CF1759*CN1759+CG1759*CM1759+CH1759*CN1762+CI1759*CM1762)</f>
        <v>-0.29800356228952041</v>
      </c>
      <c r="CU1759" s="29">
        <f t="shared" ref="CU1759" si="18689">20*LOG(((1+$CL$4)/$CL$4)/((CP1759+CP1762)^2+(CQ1759+CQ1762)^2)^0.5)</f>
        <v>-7.0667673093401584E-3</v>
      </c>
      <c r="CW1759" s="51">
        <f t="shared" ref="CW1759" si="18690">((CP1759^2+CQ1759^2)^0.5)/((CP1762^2+CQ1762^2)^0.5)</f>
        <v>0.97314048990744517</v>
      </c>
    </row>
    <row r="1760" spans="1:101" ht="18" customHeight="1" thickBot="1">
      <c r="D1760" s="11"/>
      <c r="E1760" s="13"/>
      <c r="F1760" s="13"/>
      <c r="G1760" s="15"/>
      <c r="H1760" s="10"/>
      <c r="I1760" s="11"/>
      <c r="J1760" s="13"/>
      <c r="K1760" s="13"/>
      <c r="L1760" s="15"/>
      <c r="N1760" s="5"/>
      <c r="Q1760" s="6"/>
      <c r="S1760" s="11"/>
      <c r="T1760" s="13"/>
      <c r="U1760" s="13"/>
      <c r="V1760" s="15"/>
      <c r="W1760" s="20"/>
      <c r="X1760" s="5"/>
      <c r="AA1760" s="6"/>
      <c r="AB1760" s="20"/>
      <c r="AC1760" s="11"/>
      <c r="AD1760" s="13"/>
      <c r="AE1760" s="13"/>
      <c r="AF1760" s="15"/>
      <c r="AG1760" s="20"/>
      <c r="AH1760" s="5"/>
      <c r="AK1760" s="6"/>
      <c r="AL1760" s="20"/>
      <c r="AM1760" s="11"/>
      <c r="AN1760" s="13"/>
      <c r="AO1760" s="13"/>
      <c r="AP1760" s="15"/>
      <c r="AR1760" s="5"/>
      <c r="AU1760" s="6"/>
      <c r="AW1760" s="11"/>
      <c r="AX1760" s="13"/>
      <c r="AY1760" s="13"/>
      <c r="AZ1760" s="15"/>
      <c r="BA1760" s="20"/>
      <c r="BB1760" s="5"/>
      <c r="BE1760" s="6"/>
      <c r="BG1760" s="11"/>
      <c r="BH1760" s="13"/>
      <c r="BI1760" s="13"/>
      <c r="BJ1760" s="15"/>
      <c r="BL1760" s="5"/>
      <c r="BO1760" s="6"/>
      <c r="BQ1760" s="11"/>
      <c r="BR1760" s="13"/>
      <c r="BS1760" s="13"/>
      <c r="BT1760" s="15"/>
      <c r="BU1760" s="20"/>
      <c r="BV1760" s="5"/>
      <c r="BY1760" s="6"/>
      <c r="CA1760" s="11"/>
      <c r="CB1760" s="13"/>
      <c r="CC1760" s="13"/>
      <c r="CD1760" s="15"/>
      <c r="CF1760" s="5"/>
      <c r="CI1760" s="6"/>
      <c r="CK1760" s="11"/>
      <c r="CL1760" s="13"/>
      <c r="CM1760" s="13"/>
      <c r="CN1760" s="15"/>
      <c r="CP1760" s="5"/>
      <c r="CS1760" s="6"/>
      <c r="CW1760" s="52"/>
    </row>
    <row r="1761" spans="1:101" ht="18" customHeight="1" thickBot="1">
      <c r="D1761" s="11" t="s">
        <v>6</v>
      </c>
      <c r="E1761" s="13"/>
      <c r="F1761" s="13" t="s">
        <v>7</v>
      </c>
      <c r="G1761" s="15"/>
      <c r="H1761" s="10"/>
      <c r="I1761" s="11" t="s">
        <v>8</v>
      </c>
      <c r="J1761" s="13"/>
      <c r="K1761" s="13" t="s">
        <v>9</v>
      </c>
      <c r="L1761" s="15"/>
      <c r="N1761" s="251" t="s">
        <v>26</v>
      </c>
      <c r="O1761" s="252"/>
      <c r="P1761" s="253" t="s">
        <v>27</v>
      </c>
      <c r="Q1761" s="254"/>
      <c r="S1761" s="11" t="s">
        <v>13</v>
      </c>
      <c r="T1761" s="13"/>
      <c r="U1761" s="13" t="s">
        <v>14</v>
      </c>
      <c r="V1761" s="15"/>
      <c r="W1761" s="20"/>
      <c r="X1761" s="251" t="s">
        <v>26</v>
      </c>
      <c r="Y1761" s="252"/>
      <c r="Z1761" s="253" t="s">
        <v>27</v>
      </c>
      <c r="AA1761" s="254"/>
      <c r="AB1761" s="20"/>
      <c r="AC1761" s="11" t="s">
        <v>8</v>
      </c>
      <c r="AD1761" s="13"/>
      <c r="AE1761" s="13" t="s">
        <v>9</v>
      </c>
      <c r="AF1761" s="15"/>
      <c r="AG1761" s="20"/>
      <c r="AH1761" s="251" t="s">
        <v>26</v>
      </c>
      <c r="AI1761" s="252"/>
      <c r="AJ1761" s="253" t="s">
        <v>27</v>
      </c>
      <c r="AK1761" s="254"/>
      <c r="AL1761" s="20"/>
      <c r="AM1761" s="11" t="s">
        <v>13</v>
      </c>
      <c r="AN1761" s="13"/>
      <c r="AO1761" s="13" t="s">
        <v>14</v>
      </c>
      <c r="AP1761" s="15"/>
      <c r="AR1761" s="251" t="s">
        <v>26</v>
      </c>
      <c r="AS1761" s="252"/>
      <c r="AT1761" s="253" t="s">
        <v>27</v>
      </c>
      <c r="AU1761" s="254"/>
      <c r="AV1761" s="36"/>
      <c r="AW1761" s="11" t="s">
        <v>8</v>
      </c>
      <c r="AX1761" s="13"/>
      <c r="AY1761" s="13" t="s">
        <v>9</v>
      </c>
      <c r="AZ1761" s="15"/>
      <c r="BA1761" s="20"/>
      <c r="BB1761" s="251" t="s">
        <v>26</v>
      </c>
      <c r="BC1761" s="252"/>
      <c r="BD1761" s="253" t="s">
        <v>27</v>
      </c>
      <c r="BE1761" s="254"/>
      <c r="BF1761" s="36"/>
      <c r="BG1761" s="11" t="s">
        <v>13</v>
      </c>
      <c r="BH1761" s="13"/>
      <c r="BI1761" s="13" t="s">
        <v>14</v>
      </c>
      <c r="BJ1761" s="15"/>
      <c r="BK1761" s="36"/>
      <c r="BL1761" s="251" t="s">
        <v>26</v>
      </c>
      <c r="BM1761" s="252"/>
      <c r="BN1761" s="253" t="s">
        <v>27</v>
      </c>
      <c r="BO1761" s="254"/>
      <c r="BP1761" s="36"/>
      <c r="BQ1761" s="11" t="s">
        <v>8</v>
      </c>
      <c r="BR1761" s="13"/>
      <c r="BS1761" s="13" t="s">
        <v>9</v>
      </c>
      <c r="BT1761" s="15"/>
      <c r="BU1761" s="20"/>
      <c r="BV1761" s="251" t="s">
        <v>26</v>
      </c>
      <c r="BW1761" s="252"/>
      <c r="BX1761" s="253" t="s">
        <v>27</v>
      </c>
      <c r="BY1761" s="254"/>
      <c r="BZ1761" s="36"/>
      <c r="CA1761" s="11" t="s">
        <v>13</v>
      </c>
      <c r="CB1761" s="13"/>
      <c r="CC1761" s="13" t="s">
        <v>14</v>
      </c>
      <c r="CD1761" s="15"/>
      <c r="CE1761" s="36"/>
      <c r="CF1761" s="251" t="s">
        <v>26</v>
      </c>
      <c r="CG1761" s="252"/>
      <c r="CH1761" s="253" t="s">
        <v>27</v>
      </c>
      <c r="CI1761" s="254"/>
      <c r="CK1761" s="11" t="s">
        <v>28</v>
      </c>
      <c r="CL1761" s="13"/>
      <c r="CM1761" s="13" t="s">
        <v>29</v>
      </c>
      <c r="CN1761" s="15"/>
      <c r="CP1761" s="251" t="s">
        <v>26</v>
      </c>
      <c r="CQ1761" s="252"/>
      <c r="CR1761" s="253" t="s">
        <v>27</v>
      </c>
      <c r="CS1761" s="254"/>
      <c r="CU1761" s="38" t="s">
        <v>37</v>
      </c>
      <c r="CW1761" s="53" t="s">
        <v>45</v>
      </c>
    </row>
    <row r="1762" spans="1:101" ht="18" customHeight="1" thickTop="1" thickBot="1">
      <c r="D1762" s="16">
        <v>0</v>
      </c>
      <c r="E1762" s="17">
        <v>0</v>
      </c>
      <c r="F1762" s="18">
        <v>1</v>
      </c>
      <c r="G1762" s="19">
        <v>0</v>
      </c>
      <c r="H1762" s="10"/>
      <c r="I1762" s="16">
        <v>0</v>
      </c>
      <c r="J1762" s="17">
        <f t="shared" ref="J1762" si="18691">-1/($J$4*$B1759)</f>
        <v>-0.55792923448761444</v>
      </c>
      <c r="K1762" s="18">
        <v>1</v>
      </c>
      <c r="L1762" s="19">
        <v>0</v>
      </c>
      <c r="N1762" s="1">
        <f t="shared" ref="N1762" si="18692">D1762*I1759+F1762*I1762-E1762*J1759-G1762*J1762</f>
        <v>0</v>
      </c>
      <c r="O1762" s="4">
        <f t="shared" ref="O1762" si="18693">(D1762*J1759+E1762*I1759+F1762*J1762+G1762*I1762)</f>
        <v>-0.55792923448761444</v>
      </c>
      <c r="P1762" s="2">
        <f t="shared" ref="P1762" si="18694">D1762*K1759+F1762*K1762-E1762*L1759-G1762*L1762</f>
        <v>1</v>
      </c>
      <c r="Q1762" s="3">
        <f t="shared" ref="Q1762" si="18695">(D1762*L1759+E1762*K1759+F1762*L1762+G1762*K1762)</f>
        <v>0</v>
      </c>
      <c r="S1762" s="16">
        <v>0</v>
      </c>
      <c r="T1762" s="17">
        <v>0</v>
      </c>
      <c r="U1762" s="18">
        <v>1</v>
      </c>
      <c r="V1762" s="19">
        <v>0</v>
      </c>
      <c r="W1762" s="20"/>
      <c r="X1762" s="1">
        <f t="shared" ref="X1762" si="18696">N1762*S1759+P1762*S1762-O1762*T1759-Q1762*T1762</f>
        <v>0</v>
      </c>
      <c r="Y1762" s="4">
        <f t="shared" ref="Y1762" si="18697">(N1762*T1759+O1762*S1759+P1762*T1762+Q1762*S1762)</f>
        <v>-0.55792923448761444</v>
      </c>
      <c r="Z1762" s="2">
        <f t="shared" ref="Z1762" si="18698">N1762*U1759+P1762*U1762-O1762*V1759-Q1762*V1762</f>
        <v>0.57256104074851555</v>
      </c>
      <c r="AA1762" s="3">
        <f t="shared" ref="AA1762" si="18699">(N1762*V1759+O1762*U1759+P1762*V1762+Q1762*U1762)</f>
        <v>0</v>
      </c>
      <c r="AB1762" s="20"/>
      <c r="AC1762" s="16">
        <v>0</v>
      </c>
      <c r="AD1762" s="17">
        <f t="shared" ref="AD1762" si="18700">-1/($AD$4*$B1759)</f>
        <v>-0.63740712978119085</v>
      </c>
      <c r="AE1762" s="18">
        <v>1</v>
      </c>
      <c r="AF1762" s="19">
        <v>0</v>
      </c>
      <c r="AG1762" s="20"/>
      <c r="AH1762" s="1">
        <f t="shared" ref="AH1762" si="18701">X1762*AC1759+Z1762*AC1762-Y1762*AD1759-AA1762*AD1762</f>
        <v>0</v>
      </c>
      <c r="AI1762" s="4">
        <f t="shared" ref="AI1762" si="18702">(X1762*AD1759+Y1762*AC1759+Z1762*AD1762+AA1762*AC1762)</f>
        <v>-0.92288372409565722</v>
      </c>
      <c r="AJ1762" s="2">
        <f t="shared" ref="AJ1762" si="18703">X1762*AE1759+Z1762*AE1762-Y1762*AF1759-AA1762*AF1762</f>
        <v>0.57256104074851555</v>
      </c>
      <c r="AK1762" s="3">
        <f t="shared" ref="AK1762" si="18704">(X1762*AF1759+Y1762*AE1759+Z1762*AF1762+AA1762*AE1762)</f>
        <v>0</v>
      </c>
      <c r="AL1762" s="20"/>
      <c r="AM1762" s="16">
        <v>0</v>
      </c>
      <c r="AN1762" s="17">
        <v>0</v>
      </c>
      <c r="AO1762" s="18">
        <v>1</v>
      </c>
      <c r="AP1762" s="19">
        <v>0</v>
      </c>
      <c r="AR1762" s="1">
        <f t="shared" ref="AR1762" si="18705">AH1762*AM1759+AJ1762*AM1762-AI1762*AN1759-AK1762*AN1762</f>
        <v>0</v>
      </c>
      <c r="AS1762" s="4">
        <f t="shared" ref="AS1762" si="18706">(AH1762*AN1759+AI1762*AM1759+AJ1762*AN1762+AK1762*AM1762)</f>
        <v>-0.92288372409565722</v>
      </c>
      <c r="AT1762" s="2">
        <f t="shared" ref="AT1762" si="18707">AH1762*AO1759+AJ1762*AO1762-AI1762*AP1759-AK1762*AP1762</f>
        <v>-0.16220261427801042</v>
      </c>
      <c r="AU1762" s="3">
        <f t="shared" ref="AU1762" si="18708">(AH1762*AP1759+AI1762*AO1759+AJ1762*AP1762+AK1762*AO1762)</f>
        <v>0</v>
      </c>
      <c r="AV1762" s="20"/>
      <c r="AW1762" s="16">
        <v>0</v>
      </c>
      <c r="AX1762" s="17">
        <f t="shared" ref="AX1762" si="18709">-1/($AX$4*$B1759)</f>
        <v>-0.63740712978119085</v>
      </c>
      <c r="AY1762" s="18">
        <v>1</v>
      </c>
      <c r="AZ1762" s="19">
        <v>0</v>
      </c>
      <c r="BA1762" s="20"/>
      <c r="BB1762" s="1">
        <f t="shared" ref="BB1762" si="18710">AR1762*AW1759+AT1762*AW1762-AS1762*AX1759-AU1762*AX1762</f>
        <v>0</v>
      </c>
      <c r="BC1762" s="4">
        <f t="shared" ref="BC1762" si="18711">(AR1762*AX1759+AS1762*AW1759+AT1762*AX1762+AU1762*AW1762)</f>
        <v>-0.81949462128570505</v>
      </c>
      <c r="BD1762" s="2">
        <f t="shared" ref="BD1762" si="18712">AR1762*AY1759+AT1762*AY1762-AS1762*AZ1759-AU1762*AZ1762</f>
        <v>-0.16220261427801042</v>
      </c>
      <c r="BE1762" s="3">
        <f t="shared" ref="BE1762" si="18713">(AR1762*AZ1759+AS1762*AY1759+AT1762*AZ1762+AU1762*AY1762)</f>
        <v>0</v>
      </c>
      <c r="BF1762" s="20"/>
      <c r="BG1762" s="16">
        <v>0</v>
      </c>
      <c r="BH1762" s="17">
        <v>0</v>
      </c>
      <c r="BI1762" s="18">
        <v>1</v>
      </c>
      <c r="BJ1762" s="19">
        <v>0</v>
      </c>
      <c r="BK1762" s="20"/>
      <c r="BL1762" s="1">
        <f t="shared" ref="BL1762" si="18714">BB1762*BG1759+BD1762*BG1762-BC1762*BH1759-BE1762*BH1762</f>
        <v>0</v>
      </c>
      <c r="BM1762" s="4">
        <f t="shared" ref="BM1762" si="18715">(BB1762*BH1759+BC1762*BG1759+BD1762*BH1762+BE1762*BG1762)</f>
        <v>-0.81949462128570505</v>
      </c>
      <c r="BN1762" s="2">
        <f t="shared" ref="BN1762" si="18716">BB1762*BI1759+BD1762*BI1762-BC1762*BJ1759-BE1762*BJ1762</f>
        <v>-0.7900312104193139</v>
      </c>
      <c r="BO1762" s="3">
        <f t="shared" ref="BO1762" si="18717">(BB1762*BJ1759+BC1762*BI1759+BD1762*BJ1762+BE1762*BI1762)</f>
        <v>0</v>
      </c>
      <c r="BP1762" s="20"/>
      <c r="BQ1762" s="16">
        <v>0</v>
      </c>
      <c r="BR1762" s="17">
        <f t="shared" ref="BR1762" si="18718">-1/($BR$4*$B1759)</f>
        <v>-0.55792923448761444</v>
      </c>
      <c r="BS1762" s="18">
        <v>1</v>
      </c>
      <c r="BT1762" s="19">
        <v>0</v>
      </c>
      <c r="BU1762" s="20"/>
      <c r="BV1762" s="1">
        <f t="shared" ref="BV1762" si="18719">BL1762*BQ1759+BN1762*BQ1762-BM1762*BR1759-BO1762*BR1762</f>
        <v>0</v>
      </c>
      <c r="BW1762" s="4">
        <f t="shared" ref="BW1762" si="18720">(BL1762*BR1759+BM1762*BQ1759+BN1762*BR1762+BO1762*BQ1762)</f>
        <v>-0.37871311283513381</v>
      </c>
      <c r="BX1762" s="2">
        <f t="shared" ref="BX1762" si="18721">BL1762*BS1759+BN1762*BS1762-BM1762*BT1759-BO1762*BT1762</f>
        <v>-0.7900312104193139</v>
      </c>
      <c r="BY1762" s="3">
        <f t="shared" ref="BY1762" si="18722">(BL1762*BT1759+BM1762*BS1759+BN1762*BT1762+BO1762*BS1762)</f>
        <v>0</v>
      </c>
      <c r="BZ1762" s="20"/>
      <c r="CA1762" s="16">
        <v>0</v>
      </c>
      <c r="CB1762" s="17">
        <v>0</v>
      </c>
      <c r="CC1762" s="18">
        <v>1</v>
      </c>
      <c r="CD1762" s="19">
        <v>0</v>
      </c>
      <c r="CE1762" s="20"/>
      <c r="CF1762" s="1">
        <f t="shared" ref="CF1762" si="18723">BV1762*CA1759+BX1762*CA1762-BW1762*CB1759-BY1762*CB1762</f>
        <v>0</v>
      </c>
      <c r="CG1762" s="4">
        <f t="shared" ref="CG1762" si="18724">(BV1762*CB1759+BW1762*CA1759+BX1762*CB1762+BY1762*CA1762)</f>
        <v>-0.37871311283513381</v>
      </c>
      <c r="CH1762" s="2">
        <f t="shared" ref="CH1762" si="18725">BV1762*CC1759+BX1762*CC1762-BW1762*CD1759-BY1762*CD1762</f>
        <v>-0.94188223429969054</v>
      </c>
      <c r="CI1762" s="3">
        <f t="shared" ref="CI1762" si="18726">(BV1762*CD1759+BW1762*CC1759+BX1762*CD1762+BY1762*CC1762)</f>
        <v>0</v>
      </c>
      <c r="CK1762" s="16">
        <f t="shared" ref="CK1762" si="18727">1/$CL$4</f>
        <v>1</v>
      </c>
      <c r="CL1762" s="17">
        <v>0</v>
      </c>
      <c r="CM1762" s="18">
        <v>1</v>
      </c>
      <c r="CN1762" s="19">
        <v>0</v>
      </c>
      <c r="CP1762" s="1">
        <f t="shared" ref="CP1762" si="18728">CF1762*CK1759+CH1762*CK1762-CG1762*CL1759-CI1762*CL1762</f>
        <v>-0.94188223429969054</v>
      </c>
      <c r="CQ1762" s="4">
        <f t="shared" ref="CQ1762" si="18729">(CF1762*CL1759+CG1762*CK1759+CH1762*CL1762+CI1762*CK1762)</f>
        <v>-0.37871311283513381</v>
      </c>
      <c r="CR1762" s="2">
        <f t="shared" ref="CR1762" si="18730">CF1762*CM1759+CH1762*CM1762-CG1762*CN1759-CI1762*CN1762</f>
        <v>-0.94188223429969054</v>
      </c>
      <c r="CS1762" s="3">
        <f t="shared" ref="CS1762" si="18731">(CF1762*CN1759+CG1762*CM1759+CH1762*CN1762+CI1762*CM1762)</f>
        <v>0</v>
      </c>
      <c r="CU1762" s="39">
        <f t="shared" ref="CU1762" si="18732">(180/PI())*ATAN(-1*(CQ1759/CP1759))</f>
        <v>-17.556930259399518</v>
      </c>
      <c r="CW1762" s="54">
        <f t="shared" ref="CW1762" si="18733">20*LOG(((1-(10^(CU1759/20)^2)*(1-((1-CW1759)/(1+CW1759))^2))^0.5))</f>
        <v>-27.421149066531235</v>
      </c>
    </row>
    <row r="1763" spans="1:101" ht="18" customHeight="1">
      <c r="E1763" s="20"/>
      <c r="F1763" s="20"/>
      <c r="G1763" s="20"/>
      <c r="H1763" s="20"/>
      <c r="I1763" s="20"/>
      <c r="J1763" s="20"/>
      <c r="K1763" s="20"/>
      <c r="L1763" s="20"/>
      <c r="M1763" s="20"/>
      <c r="N1763" s="20"/>
      <c r="O1763" s="20"/>
      <c r="P1763" s="20"/>
      <c r="Q1763" s="20"/>
      <c r="R1763" s="20"/>
      <c r="S1763" s="20"/>
      <c r="T1763" s="20"/>
      <c r="U1763" s="20"/>
      <c r="V1763" s="20"/>
      <c r="W1763" s="20"/>
      <c r="X1763" s="20"/>
      <c r="Y1763" s="20"/>
      <c r="Z1763" s="20"/>
      <c r="AA1763" s="20"/>
      <c r="AB1763" s="30"/>
      <c r="AC1763" s="20"/>
      <c r="AD1763" s="20"/>
      <c r="AE1763" s="20"/>
      <c r="AF1763" s="20"/>
      <c r="AG1763" s="20"/>
      <c r="AH1763" s="20"/>
      <c r="AI1763" s="20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  <c r="BA1763" s="20"/>
      <c r="BB1763" s="20"/>
      <c r="BC1763" s="20"/>
      <c r="BD1763" s="20"/>
      <c r="BE1763" s="20"/>
      <c r="BF1763" s="20"/>
      <c r="BG1763" s="20"/>
      <c r="BH1763" s="20"/>
      <c r="BI1763" s="20"/>
      <c r="BJ1763" s="20"/>
      <c r="BK1763" s="20"/>
      <c r="BL1763" s="20"/>
      <c r="BM1763" s="20"/>
      <c r="BN1763" s="20"/>
      <c r="BO1763" s="20"/>
      <c r="BP1763" s="20"/>
      <c r="BQ1763" s="20"/>
      <c r="BR1763" s="20"/>
      <c r="BS1763" s="20"/>
      <c r="BT1763" s="20"/>
      <c r="BU1763" s="20"/>
      <c r="BV1763" s="20"/>
      <c r="BW1763" s="20"/>
      <c r="BX1763" s="20"/>
      <c r="BY1763" s="20"/>
      <c r="BZ1763" s="20"/>
      <c r="CA1763" s="20"/>
      <c r="CB1763" s="20"/>
      <c r="CC1763" s="20"/>
      <c r="CD1763" s="20"/>
      <c r="CE1763" s="20"/>
      <c r="CF1763" s="20"/>
      <c r="CG1763" s="20"/>
      <c r="CH1763" s="20"/>
      <c r="CI1763" s="20"/>
      <c r="CJ1763" s="20"/>
      <c r="CK1763" s="20"/>
      <c r="CL1763" s="20"/>
    </row>
    <row r="1764" spans="1:101" ht="18" customHeight="1"/>
    <row r="1765" spans="1:101" ht="18" customHeight="1" thickBot="1">
      <c r="A1765" s="23"/>
      <c r="B1765" s="23"/>
      <c r="C1765" s="23"/>
      <c r="D1765" s="20" t="s">
        <v>15</v>
      </c>
      <c r="E1765" s="20"/>
      <c r="F1765" s="20"/>
      <c r="G1765" s="20"/>
      <c r="H1765" s="20"/>
      <c r="I1765" s="20" t="s">
        <v>16</v>
      </c>
      <c r="J1765" s="20"/>
      <c r="K1765" s="20"/>
      <c r="L1765" s="20"/>
      <c r="M1765" s="23"/>
      <c r="N1765" s="23"/>
      <c r="O1765" s="24" t="s">
        <v>17</v>
      </c>
      <c r="P1765" s="23"/>
      <c r="Q1765" s="23"/>
      <c r="R1765" s="23"/>
      <c r="S1765" s="20"/>
      <c r="T1765" s="20" t="s">
        <v>18</v>
      </c>
      <c r="U1765" s="23"/>
      <c r="V1765" s="23"/>
      <c r="W1765" s="23"/>
      <c r="X1765" s="23"/>
      <c r="Y1765" s="24" t="s">
        <v>19</v>
      </c>
      <c r="Z1765" s="23"/>
      <c r="AA1765" s="23"/>
      <c r="AB1765" s="23"/>
      <c r="AC1765" s="24" t="s">
        <v>20</v>
      </c>
      <c r="AD1765" s="20"/>
      <c r="AE1765" s="20"/>
      <c r="AF1765" s="20"/>
      <c r="AG1765" s="20"/>
      <c r="AH1765" s="23"/>
      <c r="AI1765" s="24" t="s">
        <v>21</v>
      </c>
      <c r="AJ1765" s="23"/>
      <c r="AK1765" s="23"/>
      <c r="AL1765" s="20"/>
      <c r="AM1765" s="24" t="s">
        <v>31</v>
      </c>
      <c r="AN1765" s="20"/>
      <c r="AO1765" s="23"/>
      <c r="AP1765" s="23"/>
      <c r="AQ1765" s="23"/>
      <c r="AR1765" s="23"/>
      <c r="AS1765" s="24" t="s">
        <v>91</v>
      </c>
      <c r="AT1765" s="23"/>
      <c r="AU1765" s="23"/>
      <c r="AV1765" s="23"/>
      <c r="AW1765" s="24" t="s">
        <v>32</v>
      </c>
      <c r="AX1765" s="20"/>
      <c r="AY1765" s="20"/>
      <c r="AZ1765" s="20"/>
      <c r="BA1765" s="20"/>
      <c r="BB1765" s="23"/>
      <c r="BC1765" s="24" t="s">
        <v>22</v>
      </c>
      <c r="BD1765" s="23"/>
      <c r="BE1765" s="23"/>
      <c r="BF1765" s="23"/>
      <c r="BG1765" s="24" t="s">
        <v>33</v>
      </c>
      <c r="BH1765" s="20"/>
      <c r="BI1765" s="23"/>
      <c r="BJ1765" s="23"/>
      <c r="BK1765" s="23"/>
      <c r="BL1765" s="23"/>
      <c r="BM1765" s="24" t="s">
        <v>34</v>
      </c>
      <c r="BN1765" s="23"/>
      <c r="BO1765" s="23"/>
      <c r="BP1765" s="23"/>
      <c r="BQ1765" s="24" t="s">
        <v>89</v>
      </c>
      <c r="BR1765" s="20"/>
      <c r="BS1765" s="20"/>
      <c r="BT1765" s="20"/>
      <c r="BU1765" s="20"/>
      <c r="BV1765" s="23"/>
      <c r="BW1765" s="24" t="s">
        <v>35</v>
      </c>
      <c r="BX1765" s="23"/>
      <c r="BY1765" s="23"/>
      <c r="BZ1765" s="23"/>
      <c r="CA1765" s="24" t="s">
        <v>90</v>
      </c>
      <c r="CB1765" s="20"/>
      <c r="CC1765" s="23"/>
      <c r="CD1765" s="23"/>
      <c r="CE1765" s="23"/>
      <c r="CF1765" s="23"/>
      <c r="CG1765" s="24" t="s">
        <v>92</v>
      </c>
      <c r="CH1765" s="23"/>
      <c r="CI1765" s="23"/>
      <c r="CJ1765" s="23"/>
      <c r="CK1765" s="24" t="s">
        <v>36</v>
      </c>
      <c r="CL1765" s="24"/>
      <c r="CM1765" s="23"/>
      <c r="CN1765" s="23"/>
      <c r="CO1765" s="23"/>
      <c r="CP1765" s="23"/>
      <c r="CQ1765" s="24" t="s">
        <v>93</v>
      </c>
      <c r="CR1765" s="23"/>
      <c r="CS1765" s="23"/>
    </row>
    <row r="1766" spans="1:101" ht="18" customHeight="1" thickBot="1">
      <c r="A1766" s="23"/>
      <c r="B1766" s="33"/>
      <c r="C1766" s="23"/>
      <c r="D1766" s="7" t="s">
        <v>2</v>
      </c>
      <c r="E1766" s="8"/>
      <c r="F1766" s="8" t="s">
        <v>3</v>
      </c>
      <c r="G1766" s="9"/>
      <c r="H1766" s="10"/>
      <c r="I1766" s="7" t="s">
        <v>4</v>
      </c>
      <c r="J1766" s="8"/>
      <c r="K1766" s="8" t="s">
        <v>5</v>
      </c>
      <c r="L1766" s="9"/>
      <c r="M1766" s="23"/>
      <c r="N1766" s="251" t="s">
        <v>79</v>
      </c>
      <c r="O1766" s="252"/>
      <c r="P1766" s="253" t="s">
        <v>80</v>
      </c>
      <c r="Q1766" s="254"/>
      <c r="R1766" s="23"/>
      <c r="S1766" s="7" t="s">
        <v>11</v>
      </c>
      <c r="T1766" s="8"/>
      <c r="U1766" s="8" t="s">
        <v>12</v>
      </c>
      <c r="V1766" s="9"/>
      <c r="W1766" s="20"/>
      <c r="X1766" s="251" t="s">
        <v>79</v>
      </c>
      <c r="Y1766" s="252"/>
      <c r="Z1766" s="253" t="s">
        <v>80</v>
      </c>
      <c r="AA1766" s="254"/>
      <c r="AB1766" s="20"/>
      <c r="AC1766" s="7" t="s">
        <v>4</v>
      </c>
      <c r="AD1766" s="8"/>
      <c r="AE1766" s="8" t="s">
        <v>5</v>
      </c>
      <c r="AF1766" s="9"/>
      <c r="AG1766" s="20"/>
      <c r="AH1766" s="251" t="s">
        <v>0</v>
      </c>
      <c r="AI1766" s="252"/>
      <c r="AJ1766" s="253" t="s">
        <v>1</v>
      </c>
      <c r="AK1766" s="254"/>
      <c r="AL1766" s="20"/>
      <c r="AM1766" s="7" t="s">
        <v>11</v>
      </c>
      <c r="AN1766" s="8"/>
      <c r="AO1766" s="8" t="s">
        <v>12</v>
      </c>
      <c r="AP1766" s="9"/>
      <c r="AQ1766" s="23"/>
      <c r="AR1766" s="251" t="s">
        <v>0</v>
      </c>
      <c r="AS1766" s="252"/>
      <c r="AT1766" s="253" t="s">
        <v>1</v>
      </c>
      <c r="AU1766" s="254"/>
      <c r="AV1766" s="36"/>
      <c r="AW1766" s="7" t="s">
        <v>4</v>
      </c>
      <c r="AX1766" s="8"/>
      <c r="AY1766" s="8" t="s">
        <v>5</v>
      </c>
      <c r="AZ1766" s="9"/>
      <c r="BA1766" s="20"/>
      <c r="BB1766" s="251" t="s">
        <v>0</v>
      </c>
      <c r="BC1766" s="252"/>
      <c r="BD1766" s="253" t="s">
        <v>1</v>
      </c>
      <c r="BE1766" s="254"/>
      <c r="BF1766" s="36"/>
      <c r="BG1766" s="7" t="s">
        <v>11</v>
      </c>
      <c r="BH1766" s="8"/>
      <c r="BI1766" s="8" t="s">
        <v>12</v>
      </c>
      <c r="BJ1766" s="9"/>
      <c r="BK1766" s="36"/>
      <c r="BL1766" s="251" t="s">
        <v>0</v>
      </c>
      <c r="BM1766" s="252"/>
      <c r="BN1766" s="253" t="s">
        <v>1</v>
      </c>
      <c r="BO1766" s="254"/>
      <c r="BP1766" s="36"/>
      <c r="BQ1766" s="7" t="s">
        <v>4</v>
      </c>
      <c r="BR1766" s="8"/>
      <c r="BS1766" s="8" t="s">
        <v>5</v>
      </c>
      <c r="BT1766" s="9"/>
      <c r="BU1766" s="20"/>
      <c r="BV1766" s="251" t="s">
        <v>0</v>
      </c>
      <c r="BW1766" s="252"/>
      <c r="BX1766" s="253" t="s">
        <v>1</v>
      </c>
      <c r="BY1766" s="254"/>
      <c r="BZ1766" s="36"/>
      <c r="CA1766" s="7" t="s">
        <v>11</v>
      </c>
      <c r="CB1766" s="8"/>
      <c r="CC1766" s="8" t="s">
        <v>12</v>
      </c>
      <c r="CD1766" s="9"/>
      <c r="CE1766" s="36"/>
      <c r="CF1766" s="251" t="s">
        <v>0</v>
      </c>
      <c r="CG1766" s="252"/>
      <c r="CH1766" s="253" t="s">
        <v>1</v>
      </c>
      <c r="CI1766" s="254"/>
      <c r="CJ1766" s="23"/>
      <c r="CK1766" s="7" t="s">
        <v>23</v>
      </c>
      <c r="CL1766" s="8"/>
      <c r="CM1766" s="8" t="s">
        <v>24</v>
      </c>
      <c r="CN1766" s="9"/>
      <c r="CO1766" s="23"/>
      <c r="CP1766" s="251" t="s">
        <v>0</v>
      </c>
      <c r="CQ1766" s="252"/>
      <c r="CR1766" s="253" t="s">
        <v>1</v>
      </c>
      <c r="CS1766" s="254"/>
      <c r="CU1766" s="26" t="s">
        <v>25</v>
      </c>
      <c r="CW1766" s="50" t="s">
        <v>44</v>
      </c>
    </row>
    <row r="1767" spans="1:101" ht="18" customHeight="1" thickTop="1" thickBot="1">
      <c r="B1767" s="34">
        <v>2.64</v>
      </c>
      <c r="D1767" s="11">
        <v>1</v>
      </c>
      <c r="E1767" s="12">
        <v>0</v>
      </c>
      <c r="F1767" s="13">
        <v>0</v>
      </c>
      <c r="G1767" s="40">
        <f t="shared" ref="G1767" si="18734">-1/($E$4*$B1767)</f>
        <v>-0.397928226481646</v>
      </c>
      <c r="H1767" s="10"/>
      <c r="I1767" s="11">
        <v>1</v>
      </c>
      <c r="J1767" s="12">
        <v>0</v>
      </c>
      <c r="K1767" s="13">
        <v>0</v>
      </c>
      <c r="L1767" s="14">
        <v>0</v>
      </c>
      <c r="N1767" s="1">
        <f t="shared" ref="N1767" si="18735">D1767*I1767+F1767*I1770-E1767*J1767-G1767*J1770</f>
        <v>0.77966614702703507</v>
      </c>
      <c r="O1767" s="4">
        <f t="shared" ref="O1767" si="18736">(D1767*J1767+E1767*I1767+F1767*J1770+G1767*I1770)</f>
        <v>0</v>
      </c>
      <c r="P1767" s="2">
        <f t="shared" ref="P1767" si="18737">D1767*K1767+F1767*K1770-E1767*L1767-G1767*L1770</f>
        <v>0</v>
      </c>
      <c r="Q1767" s="3">
        <f t="shared" ref="Q1767" si="18738">(D1767*L1767+E1767*K1767+F1767*L1770+G1767*K1770)</f>
        <v>-0.397928226481646</v>
      </c>
      <c r="S1767" s="11">
        <v>1</v>
      </c>
      <c r="T1767" s="12">
        <v>0</v>
      </c>
      <c r="U1767" s="13">
        <v>0</v>
      </c>
      <c r="V1767" s="40">
        <f t="shared" ref="V1767" si="18739">-1/($T$4*$B1767)</f>
        <v>-0.76031288395800645</v>
      </c>
      <c r="W1767" s="20"/>
      <c r="X1767" s="1">
        <f t="shared" ref="X1767" si="18740">N1767*S1767+P1767*S1770-O1767*T1767-Q1767*T1770</f>
        <v>0.77966614702703507</v>
      </c>
      <c r="Y1767" s="4">
        <f t="shared" ref="Y1767" si="18741">(N1767*T1767+O1767*S1767+P1767*T1770+Q1767*S1770)</f>
        <v>0</v>
      </c>
      <c r="Z1767" s="2">
        <f t="shared" ref="Z1767" si="18742">N1767*U1767+P1767*U1770-O1767*V1767-Q1767*V1770</f>
        <v>0</v>
      </c>
      <c r="AA1767" s="3">
        <f t="shared" ref="AA1767" si="18743">(N1767*V1767+O1767*U1767+P1767*V1770+Q1767*U1770)</f>
        <v>-0.99071844325219804</v>
      </c>
      <c r="AB1767" s="20"/>
      <c r="AC1767" s="11">
        <v>1</v>
      </c>
      <c r="AD1767" s="12">
        <v>0</v>
      </c>
      <c r="AE1767" s="13">
        <v>0</v>
      </c>
      <c r="AF1767" s="14">
        <v>0</v>
      </c>
      <c r="AG1767" s="20"/>
      <c r="AH1767" s="1">
        <f t="shared" ref="AH1767" si="18744">X1767*AC1767+Z1767*AC1770-Y1767*AD1767-AA1767*AD1770</f>
        <v>0.15295917041459428</v>
      </c>
      <c r="AI1767" s="4">
        <f t="shared" ref="AI1767" si="18745">(X1767*AD1767+Y1767*AC1767+Z1767*AD1770+AA1767*AC1770)</f>
        <v>0</v>
      </c>
      <c r="AJ1767" s="2">
        <f t="shared" ref="AJ1767" si="18746">X1767*AE1767+Z1767*AE1770-Y1767*AF1767-AA1767*AF1770</f>
        <v>0</v>
      </c>
      <c r="AK1767" s="3">
        <f t="shared" ref="AK1767" si="18747">(X1767*AF1767+Y1767*AE1767+Z1767*AF1770+AA1767*AE1770)</f>
        <v>-0.99071844325219804</v>
      </c>
      <c r="AL1767" s="20"/>
      <c r="AM1767" s="11">
        <v>1</v>
      </c>
      <c r="AN1767" s="12">
        <v>0</v>
      </c>
      <c r="AO1767" s="13">
        <v>0</v>
      </c>
      <c r="AP1767" s="40">
        <f t="shared" ref="AP1767" si="18748">-1/($AN$4*$B1767)</f>
        <v>-0.79012907548577127</v>
      </c>
      <c r="AR1767" s="1">
        <f t="shared" ref="AR1767" si="18749">AH1767*AM1767+AJ1767*AM1770-AI1767*AN1767-AK1767*AN1770</f>
        <v>0.15295917041459428</v>
      </c>
      <c r="AS1767" s="4">
        <f t="shared" ref="AS1767" si="18750">(AH1767*AN1767+AI1767*AM1767+AJ1767*AN1770+AK1767*AM1770)</f>
        <v>0</v>
      </c>
      <c r="AT1767" s="2">
        <f t="shared" ref="AT1767" si="18751">AH1767*AO1767+AJ1767*AO1770-AI1767*AP1767-AK1767*AP1770</f>
        <v>0</v>
      </c>
      <c r="AU1767" s="3">
        <f t="shared" ref="AU1767" si="18752">(AH1767*AP1767+AI1767*AO1767+AJ1767*AP1770+AK1767*AO1770)</f>
        <v>-1.1115759311589519</v>
      </c>
      <c r="AV1767" s="20"/>
      <c r="AW1767" s="11">
        <v>1</v>
      </c>
      <c r="AX1767" s="12">
        <v>0</v>
      </c>
      <c r="AY1767" s="13">
        <v>0</v>
      </c>
      <c r="AZ1767" s="14">
        <v>0</v>
      </c>
      <c r="BA1767" s="20"/>
      <c r="BB1767" s="1">
        <f t="shared" ref="BB1767" si="18753">AR1767*AW1767+AT1767*AW1770-AS1767*AX1767-AU1767*AX1770</f>
        <v>-0.55019962897645547</v>
      </c>
      <c r="BC1767" s="4">
        <f t="shared" ref="BC1767" si="18754">(AR1767*AX1767+AS1767*AW1767+AT1767*AX1770+AU1767*AW1770)</f>
        <v>0</v>
      </c>
      <c r="BD1767" s="2">
        <f t="shared" ref="BD1767" si="18755">AR1767*AY1767+AT1767*AY1770-AS1767*AZ1767-AU1767*AZ1770</f>
        <v>0</v>
      </c>
      <c r="BE1767" s="3">
        <f t="shared" ref="BE1767" si="18756">(AR1767*AZ1767+AS1767*AY1767+AT1767*AZ1770+AU1767*AY1770)</f>
        <v>-1.1115759311589519</v>
      </c>
      <c r="BF1767" s="20"/>
      <c r="BG1767" s="11">
        <v>1</v>
      </c>
      <c r="BH1767" s="12">
        <v>0</v>
      </c>
      <c r="BI1767" s="13">
        <v>0</v>
      </c>
      <c r="BJ1767" s="40">
        <f t="shared" ref="BJ1767" si="18757">-1/($BH$4*$B1767)</f>
        <v>-0.76031288395800645</v>
      </c>
      <c r="BK1767" s="20"/>
      <c r="BL1767" s="1">
        <f t="shared" ref="BL1767" si="18758">BB1767*BG1767+BD1767*BG1770-BC1767*BH1767-BE1767*BH1770</f>
        <v>-0.55019962897645547</v>
      </c>
      <c r="BM1767" s="4">
        <f t="shared" ref="BM1767" si="18759">(BB1767*BH1767+BC1767*BG1767+BD1767*BH1770+BE1767*BG1770)</f>
        <v>0</v>
      </c>
      <c r="BN1767" s="2">
        <f t="shared" ref="BN1767" si="18760">BB1767*BI1767+BD1767*BI1770-BC1767*BJ1767-BE1767*BJ1770</f>
        <v>0</v>
      </c>
      <c r="BO1767" s="3">
        <f t="shared" ref="BO1767" si="18761">(BB1767*BJ1767+BC1767*BI1767+BD1767*BJ1770+BE1767*BI1770)</f>
        <v>-0.69325206449923793</v>
      </c>
      <c r="BP1767" s="20"/>
      <c r="BQ1767" s="11">
        <v>1</v>
      </c>
      <c r="BR1767" s="12">
        <v>0</v>
      </c>
      <c r="BS1767" s="13">
        <v>0</v>
      </c>
      <c r="BT1767" s="14">
        <v>0</v>
      </c>
      <c r="BU1767" s="20"/>
      <c r="BV1767" s="1">
        <f t="shared" ref="BV1767" si="18762">BL1767*BQ1767+BN1767*BQ1770-BM1767*BR1767-BO1767*BR1770</f>
        <v>-0.93405502873816282</v>
      </c>
      <c r="BW1767" s="4">
        <f t="shared" ref="BW1767" si="18763">(BL1767*BR1767+BM1767*BQ1767+BN1767*BR1770+BO1767*BQ1770)</f>
        <v>0</v>
      </c>
      <c r="BX1767" s="2">
        <f t="shared" ref="BX1767" si="18764">BL1767*BS1767+BN1767*BS1770-BM1767*BT1767-BO1767*BT1770</f>
        <v>0</v>
      </c>
      <c r="BY1767" s="3">
        <f t="shared" ref="BY1767" si="18765">(BL1767*BT1767+BM1767*BS1767+BN1767*BT1770+BO1767*BS1770)</f>
        <v>-0.69325206449923793</v>
      </c>
      <c r="BZ1767" s="20"/>
      <c r="CA1767" s="11">
        <v>1</v>
      </c>
      <c r="CB1767" s="12">
        <v>0</v>
      </c>
      <c r="CC1767" s="13">
        <v>0</v>
      </c>
      <c r="CD1767" s="40">
        <f t="shared" ref="CD1767" si="18766">-1/($CB$4*$B1767)</f>
        <v>-0.397928226481646</v>
      </c>
      <c r="CE1767" s="20"/>
      <c r="CF1767" s="1">
        <f t="shared" ref="CF1767" si="18767">BV1767*CA1767+BX1767*CA1770-BW1767*CB1767-BY1767*CB1770</f>
        <v>-0.93405502873816282</v>
      </c>
      <c r="CG1767" s="4">
        <f t="shared" ref="CG1767" si="18768">(BV1767*CB1767+BW1767*CA1767+BX1767*CB1770+BY1767*CA1770)</f>
        <v>0</v>
      </c>
      <c r="CH1767" s="2">
        <f t="shared" ref="CH1767" si="18769">BV1767*CC1767+BX1767*CC1770-BW1767*CD1767-BY1767*CD1770</f>
        <v>0</v>
      </c>
      <c r="CI1767" s="3">
        <f t="shared" ref="CI1767" si="18770">(BV1767*CD1767+BW1767*CC1767+BX1767*CD1770+BY1767*CC1770)</f>
        <v>-0.32156520347719791</v>
      </c>
      <c r="CJ1767" s="28"/>
      <c r="CK1767" s="11">
        <v>1</v>
      </c>
      <c r="CL1767" s="12">
        <v>0</v>
      </c>
      <c r="CM1767" s="13">
        <v>0</v>
      </c>
      <c r="CN1767" s="14">
        <v>0</v>
      </c>
      <c r="CP1767" s="1">
        <f t="shared" ref="CP1767" si="18771">CF1767*CK1767+CH1767*CK1770-CG1767*CL1767-CI1767*CL1770</f>
        <v>-0.93405502873816282</v>
      </c>
      <c r="CQ1767" s="4">
        <f t="shared" ref="CQ1767" si="18772">(CF1767*CL1767+CG1767*CK1767+CH1767*CL1770+CI1767*CK1770)</f>
        <v>-0.32156520347719791</v>
      </c>
      <c r="CR1767" s="2">
        <f t="shared" ref="CR1767" si="18773">CF1767*CM1767+CH1767*CM1770-CG1767*CN1767-CI1767*CN1770</f>
        <v>0</v>
      </c>
      <c r="CS1767" s="3">
        <f t="shared" ref="CS1767" si="18774">(CF1767*CN1767+CG1767*CM1767+CH1767*CN1770+CI1767*CM1770)</f>
        <v>-0.32156520347719791</v>
      </c>
      <c r="CU1767" s="29">
        <f t="shared" ref="CU1767" si="18775">20*LOG(((1+$CL$4)/$CL$4)/((CP1767+CP1770)^2+(CQ1767+CQ1770)^2)^0.5)</f>
        <v>-6.1129093996226029E-3</v>
      </c>
      <c r="CW1767" s="51">
        <f t="shared" ref="CW1767" si="18776">((CP1767^2+CQ1767^2)^0.5)/((CP1770^2+CQ1770^2)^0.5)</f>
        <v>0.97347331971921658</v>
      </c>
    </row>
    <row r="1768" spans="1:101" ht="18" customHeight="1" thickBot="1">
      <c r="D1768" s="11"/>
      <c r="E1768" s="13"/>
      <c r="F1768" s="13"/>
      <c r="G1768" s="15"/>
      <c r="H1768" s="10"/>
      <c r="I1768" s="11"/>
      <c r="J1768" s="13"/>
      <c r="K1768" s="13"/>
      <c r="L1768" s="15"/>
      <c r="N1768" s="5"/>
      <c r="Q1768" s="6"/>
      <c r="S1768" s="11"/>
      <c r="T1768" s="13"/>
      <c r="U1768" s="13"/>
      <c r="V1768" s="15"/>
      <c r="W1768" s="20"/>
      <c r="X1768" s="5"/>
      <c r="AA1768" s="6"/>
      <c r="AB1768" s="20"/>
      <c r="AC1768" s="11"/>
      <c r="AD1768" s="13"/>
      <c r="AE1768" s="13"/>
      <c r="AF1768" s="15"/>
      <c r="AG1768" s="20"/>
      <c r="AH1768" s="5"/>
      <c r="AK1768" s="6"/>
      <c r="AL1768" s="20"/>
      <c r="AM1768" s="11"/>
      <c r="AN1768" s="13"/>
      <c r="AO1768" s="13"/>
      <c r="AP1768" s="15"/>
      <c r="AR1768" s="5"/>
      <c r="AU1768" s="6"/>
      <c r="AW1768" s="11"/>
      <c r="AX1768" s="13"/>
      <c r="AY1768" s="13"/>
      <c r="AZ1768" s="15"/>
      <c r="BA1768" s="20"/>
      <c r="BB1768" s="5"/>
      <c r="BE1768" s="6"/>
      <c r="BG1768" s="11"/>
      <c r="BH1768" s="13"/>
      <c r="BI1768" s="13"/>
      <c r="BJ1768" s="15"/>
      <c r="BL1768" s="5"/>
      <c r="BO1768" s="6"/>
      <c r="BQ1768" s="11"/>
      <c r="BR1768" s="13"/>
      <c r="BS1768" s="13"/>
      <c r="BT1768" s="15"/>
      <c r="BU1768" s="20"/>
      <c r="BV1768" s="5"/>
      <c r="BY1768" s="6"/>
      <c r="CA1768" s="11"/>
      <c r="CB1768" s="13"/>
      <c r="CC1768" s="13"/>
      <c r="CD1768" s="15"/>
      <c r="CF1768" s="5"/>
      <c r="CI1768" s="6"/>
      <c r="CK1768" s="11"/>
      <c r="CL1768" s="13"/>
      <c r="CM1768" s="13"/>
      <c r="CN1768" s="15"/>
      <c r="CP1768" s="5"/>
      <c r="CS1768" s="6"/>
      <c r="CW1768" s="52"/>
    </row>
    <row r="1769" spans="1:101" ht="18" customHeight="1" thickBot="1">
      <c r="D1769" s="11" t="s">
        <v>6</v>
      </c>
      <c r="E1769" s="13"/>
      <c r="F1769" s="13" t="s">
        <v>7</v>
      </c>
      <c r="G1769" s="15"/>
      <c r="H1769" s="10"/>
      <c r="I1769" s="11" t="s">
        <v>8</v>
      </c>
      <c r="J1769" s="13"/>
      <c r="K1769" s="13" t="s">
        <v>9</v>
      </c>
      <c r="L1769" s="15"/>
      <c r="N1769" s="251" t="s">
        <v>26</v>
      </c>
      <c r="O1769" s="252"/>
      <c r="P1769" s="253" t="s">
        <v>27</v>
      </c>
      <c r="Q1769" s="254"/>
      <c r="S1769" s="11" t="s">
        <v>13</v>
      </c>
      <c r="T1769" s="13"/>
      <c r="U1769" s="13" t="s">
        <v>14</v>
      </c>
      <c r="V1769" s="15"/>
      <c r="W1769" s="20"/>
      <c r="X1769" s="251" t="s">
        <v>26</v>
      </c>
      <c r="Y1769" s="252"/>
      <c r="Z1769" s="253" t="s">
        <v>27</v>
      </c>
      <c r="AA1769" s="254"/>
      <c r="AB1769" s="20"/>
      <c r="AC1769" s="11" t="s">
        <v>8</v>
      </c>
      <c r="AD1769" s="13"/>
      <c r="AE1769" s="13" t="s">
        <v>9</v>
      </c>
      <c r="AF1769" s="15"/>
      <c r="AG1769" s="20"/>
      <c r="AH1769" s="251" t="s">
        <v>26</v>
      </c>
      <c r="AI1769" s="252"/>
      <c r="AJ1769" s="253" t="s">
        <v>27</v>
      </c>
      <c r="AK1769" s="254"/>
      <c r="AL1769" s="20"/>
      <c r="AM1769" s="11" t="s">
        <v>13</v>
      </c>
      <c r="AN1769" s="13"/>
      <c r="AO1769" s="13" t="s">
        <v>14</v>
      </c>
      <c r="AP1769" s="15"/>
      <c r="AR1769" s="251" t="s">
        <v>26</v>
      </c>
      <c r="AS1769" s="252"/>
      <c r="AT1769" s="253" t="s">
        <v>27</v>
      </c>
      <c r="AU1769" s="254"/>
      <c r="AV1769" s="36"/>
      <c r="AW1769" s="11" t="s">
        <v>8</v>
      </c>
      <c r="AX1769" s="13"/>
      <c r="AY1769" s="13" t="s">
        <v>9</v>
      </c>
      <c r="AZ1769" s="15"/>
      <c r="BA1769" s="20"/>
      <c r="BB1769" s="251" t="s">
        <v>26</v>
      </c>
      <c r="BC1769" s="252"/>
      <c r="BD1769" s="253" t="s">
        <v>27</v>
      </c>
      <c r="BE1769" s="254"/>
      <c r="BF1769" s="36"/>
      <c r="BG1769" s="11" t="s">
        <v>13</v>
      </c>
      <c r="BH1769" s="13"/>
      <c r="BI1769" s="13" t="s">
        <v>14</v>
      </c>
      <c r="BJ1769" s="15"/>
      <c r="BK1769" s="36"/>
      <c r="BL1769" s="251" t="s">
        <v>26</v>
      </c>
      <c r="BM1769" s="252"/>
      <c r="BN1769" s="253" t="s">
        <v>27</v>
      </c>
      <c r="BO1769" s="254"/>
      <c r="BP1769" s="36"/>
      <c r="BQ1769" s="11" t="s">
        <v>8</v>
      </c>
      <c r="BR1769" s="13"/>
      <c r="BS1769" s="13" t="s">
        <v>9</v>
      </c>
      <c r="BT1769" s="15"/>
      <c r="BU1769" s="20"/>
      <c r="BV1769" s="251" t="s">
        <v>26</v>
      </c>
      <c r="BW1769" s="252"/>
      <c r="BX1769" s="253" t="s">
        <v>27</v>
      </c>
      <c r="BY1769" s="254"/>
      <c r="BZ1769" s="36"/>
      <c r="CA1769" s="11" t="s">
        <v>13</v>
      </c>
      <c r="CB1769" s="13"/>
      <c r="CC1769" s="13" t="s">
        <v>14</v>
      </c>
      <c r="CD1769" s="15"/>
      <c r="CE1769" s="36"/>
      <c r="CF1769" s="251" t="s">
        <v>26</v>
      </c>
      <c r="CG1769" s="252"/>
      <c r="CH1769" s="253" t="s">
        <v>27</v>
      </c>
      <c r="CI1769" s="254"/>
      <c r="CK1769" s="11" t="s">
        <v>28</v>
      </c>
      <c r="CL1769" s="13"/>
      <c r="CM1769" s="13" t="s">
        <v>29</v>
      </c>
      <c r="CN1769" s="15"/>
      <c r="CP1769" s="251" t="s">
        <v>26</v>
      </c>
      <c r="CQ1769" s="252"/>
      <c r="CR1769" s="253" t="s">
        <v>27</v>
      </c>
      <c r="CS1769" s="254"/>
      <c r="CU1769" s="38" t="s">
        <v>37</v>
      </c>
      <c r="CW1769" s="53" t="s">
        <v>45</v>
      </c>
    </row>
    <row r="1770" spans="1:101" ht="18" customHeight="1" thickTop="1" thickBot="1">
      <c r="D1770" s="16">
        <v>0</v>
      </c>
      <c r="E1770" s="17">
        <v>0</v>
      </c>
      <c r="F1770" s="18">
        <v>1</v>
      </c>
      <c r="G1770" s="19">
        <v>0</v>
      </c>
      <c r="H1770" s="10"/>
      <c r="I1770" s="16">
        <v>0</v>
      </c>
      <c r="J1770" s="17">
        <f t="shared" ref="J1770" si="18777">-1/($J$4*$B1767)</f>
        <v>-0.55370249786270831</v>
      </c>
      <c r="K1770" s="18">
        <v>1</v>
      </c>
      <c r="L1770" s="19">
        <v>0</v>
      </c>
      <c r="N1770" s="1">
        <f t="shared" ref="N1770" si="18778">D1770*I1767+F1770*I1770-E1770*J1767-G1770*J1770</f>
        <v>0</v>
      </c>
      <c r="O1770" s="4">
        <f t="shared" ref="O1770" si="18779">(D1770*J1767+E1770*I1767+F1770*J1770+G1770*I1770)</f>
        <v>-0.55370249786270831</v>
      </c>
      <c r="P1770" s="2">
        <f t="shared" ref="P1770" si="18780">D1770*K1767+F1770*K1770-E1770*L1767-G1770*L1770</f>
        <v>1</v>
      </c>
      <c r="Q1770" s="3">
        <f t="shared" ref="Q1770" si="18781">(D1770*L1767+E1770*K1767+F1770*L1770+G1770*K1770)</f>
        <v>0</v>
      </c>
      <c r="S1770" s="16">
        <v>0</v>
      </c>
      <c r="T1770" s="17">
        <v>0</v>
      </c>
      <c r="U1770" s="18">
        <v>1</v>
      </c>
      <c r="V1770" s="19">
        <v>0</v>
      </c>
      <c r="W1770" s="20"/>
      <c r="X1770" s="1">
        <f t="shared" ref="X1770" si="18782">N1770*S1767+P1770*S1770-O1770*T1767-Q1770*T1770</f>
        <v>0</v>
      </c>
      <c r="Y1770" s="4">
        <f t="shared" ref="Y1770" si="18783">(N1770*T1767+O1770*S1767+P1770*T1770+Q1770*S1770)</f>
        <v>-0.55370249786270831</v>
      </c>
      <c r="Z1770" s="2">
        <f t="shared" ref="Z1770" si="18784">N1770*U1767+P1770*U1770-O1770*V1767-Q1770*V1770</f>
        <v>0.5790128569952524</v>
      </c>
      <c r="AA1770" s="3">
        <f t="shared" ref="AA1770" si="18785">(N1770*V1767+O1770*U1767+P1770*V1770+Q1770*U1770)</f>
        <v>0</v>
      </c>
      <c r="AB1770" s="20"/>
      <c r="AC1770" s="16">
        <v>0</v>
      </c>
      <c r="AD1770" s="17">
        <f t="shared" ref="AD1770" si="18786">-1/($AD$4*$B1767)</f>
        <v>-0.63257828788890913</v>
      </c>
      <c r="AE1770" s="18">
        <v>1</v>
      </c>
      <c r="AF1770" s="19">
        <v>0</v>
      </c>
      <c r="AG1770" s="20"/>
      <c r="AH1770" s="1">
        <f t="shared" ref="AH1770" si="18787">X1770*AC1767+Z1770*AC1770-Y1770*AD1767-AA1770*AD1770</f>
        <v>0</v>
      </c>
      <c r="AI1770" s="4">
        <f t="shared" ref="AI1770" si="18788">(X1770*AD1767+Y1770*AC1767+Z1770*AD1770+AA1770*AC1770)</f>
        <v>-0.91997345960643084</v>
      </c>
      <c r="AJ1770" s="2">
        <f t="shared" ref="AJ1770" si="18789">X1770*AE1767+Z1770*AE1770-Y1770*AF1767-AA1770*AF1770</f>
        <v>0.5790128569952524</v>
      </c>
      <c r="AK1770" s="3">
        <f t="shared" ref="AK1770" si="18790">(X1770*AF1767+Y1770*AE1767+Z1770*AF1770+AA1770*AE1770)</f>
        <v>0</v>
      </c>
      <c r="AL1770" s="20"/>
      <c r="AM1770" s="16">
        <v>0</v>
      </c>
      <c r="AN1770" s="17">
        <v>0</v>
      </c>
      <c r="AO1770" s="18">
        <v>1</v>
      </c>
      <c r="AP1770" s="19">
        <v>0</v>
      </c>
      <c r="AR1770" s="1">
        <f t="shared" ref="AR1770" si="18791">AH1770*AM1767+AJ1770*AM1770-AI1770*AN1767-AK1770*AN1770</f>
        <v>0</v>
      </c>
      <c r="AS1770" s="4">
        <f t="shared" ref="AS1770" si="18792">(AH1770*AN1767+AI1770*AM1767+AJ1770*AN1770+AK1770*AM1770)</f>
        <v>-0.91997345960643084</v>
      </c>
      <c r="AT1770" s="2">
        <f t="shared" ref="AT1770" si="18793">AH1770*AO1767+AJ1770*AO1770-AI1770*AP1767-AK1770*AP1770</f>
        <v>-0.14788492211502335</v>
      </c>
      <c r="AU1770" s="3">
        <f t="shared" ref="AU1770" si="18794">(AH1770*AP1767+AI1770*AO1767+AJ1770*AP1770+AK1770*AO1770)</f>
        <v>0</v>
      </c>
      <c r="AV1770" s="20"/>
      <c r="AW1770" s="16">
        <v>0</v>
      </c>
      <c r="AX1770" s="17">
        <f t="shared" ref="AX1770" si="18795">-1/($AX$4*$B1767)</f>
        <v>-0.63257828788890913</v>
      </c>
      <c r="AY1770" s="18">
        <v>1</v>
      </c>
      <c r="AZ1770" s="19">
        <v>0</v>
      </c>
      <c r="BA1770" s="20"/>
      <c r="BB1770" s="1">
        <f t="shared" ref="BB1770" si="18796">AR1770*AW1767+AT1770*AW1770-AS1770*AX1767-AU1770*AX1770</f>
        <v>0</v>
      </c>
      <c r="BC1770" s="4">
        <f t="shared" ref="BC1770" si="18797">(AR1770*AX1767+AS1770*AW1767+AT1770*AX1770+AU1770*AW1770)</f>
        <v>-0.82642466877032472</v>
      </c>
      <c r="BD1770" s="2">
        <f t="shared" ref="BD1770" si="18798">AR1770*AY1767+AT1770*AY1770-AS1770*AZ1767-AU1770*AZ1770</f>
        <v>-0.14788492211502335</v>
      </c>
      <c r="BE1770" s="3">
        <f t="shared" ref="BE1770" si="18799">(AR1770*AZ1767+AS1770*AY1767+AT1770*AZ1770+AU1770*AY1770)</f>
        <v>0</v>
      </c>
      <c r="BF1770" s="20"/>
      <c r="BG1770" s="16">
        <v>0</v>
      </c>
      <c r="BH1770" s="17">
        <v>0</v>
      </c>
      <c r="BI1770" s="18">
        <v>1</v>
      </c>
      <c r="BJ1770" s="19">
        <v>0</v>
      </c>
      <c r="BK1770" s="20"/>
      <c r="BL1770" s="1">
        <f t="shared" ref="BL1770" si="18800">BB1770*BG1767+BD1770*BG1770-BC1770*BH1767-BE1770*BH1770</f>
        <v>0</v>
      </c>
      <c r="BM1770" s="4">
        <f t="shared" ref="BM1770" si="18801">(BB1770*BH1767+BC1770*BG1767+BD1770*BH1770+BE1770*BG1770)</f>
        <v>-0.82642466877032472</v>
      </c>
      <c r="BN1770" s="2">
        <f t="shared" ref="BN1770" si="18802">BB1770*BI1767+BD1770*BI1770-BC1770*BJ1767-BE1770*BJ1770</f>
        <v>-0.77622624540182916</v>
      </c>
      <c r="BO1770" s="3">
        <f t="shared" ref="BO1770" si="18803">(BB1770*BJ1767+BC1770*BI1767+BD1770*BJ1770+BE1770*BI1770)</f>
        <v>0</v>
      </c>
      <c r="BP1770" s="20"/>
      <c r="BQ1770" s="16">
        <v>0</v>
      </c>
      <c r="BR1770" s="17">
        <f t="shared" ref="BR1770" si="18804">-1/($BR$4*$B1767)</f>
        <v>-0.55370249786270831</v>
      </c>
      <c r="BS1770" s="18">
        <v>1</v>
      </c>
      <c r="BT1770" s="19">
        <v>0</v>
      </c>
      <c r="BU1770" s="20"/>
      <c r="BV1770" s="1">
        <f t="shared" ref="BV1770" si="18805">BL1770*BQ1767+BN1770*BQ1770-BM1770*BR1767-BO1770*BR1770</f>
        <v>0</v>
      </c>
      <c r="BW1770" s="4">
        <f t="shared" ref="BW1770" si="18806">(BL1770*BR1767+BM1770*BQ1767+BN1770*BR1770+BO1770*BQ1770)</f>
        <v>-0.39662625778474031</v>
      </c>
      <c r="BX1770" s="2">
        <f t="shared" ref="BX1770" si="18807">BL1770*BS1767+BN1770*BS1770-BM1770*BT1767-BO1770*BT1770</f>
        <v>-0.77622624540182916</v>
      </c>
      <c r="BY1770" s="3">
        <f t="shared" ref="BY1770" si="18808">(BL1770*BT1767+BM1770*BS1767+BN1770*BT1770+BO1770*BS1770)</f>
        <v>0</v>
      </c>
      <c r="BZ1770" s="20"/>
      <c r="CA1770" s="16">
        <v>0</v>
      </c>
      <c r="CB1770" s="17">
        <v>0</v>
      </c>
      <c r="CC1770" s="18">
        <v>1</v>
      </c>
      <c r="CD1770" s="19">
        <v>0</v>
      </c>
      <c r="CE1770" s="20"/>
      <c r="CF1770" s="1">
        <f t="shared" ref="CF1770" si="18809">BV1770*CA1767+BX1770*CA1770-BW1770*CB1767-BY1770*CB1770</f>
        <v>0</v>
      </c>
      <c r="CG1770" s="4">
        <f t="shared" ref="CG1770" si="18810">(BV1770*CB1767+BW1770*CA1767+BX1770*CB1770+BY1770*CA1770)</f>
        <v>-0.39662625778474031</v>
      </c>
      <c r="CH1770" s="2">
        <f t="shared" ref="CH1770" si="18811">BV1770*CC1767+BX1770*CC1770-BW1770*CD1767-BY1770*CD1770</f>
        <v>-0.93405502873816304</v>
      </c>
      <c r="CI1770" s="3">
        <f t="shared" ref="CI1770" si="18812">(BV1770*CD1767+BW1770*CC1767+BX1770*CD1770+BY1770*CC1770)</f>
        <v>0</v>
      </c>
      <c r="CK1770" s="16">
        <f t="shared" ref="CK1770" si="18813">1/$CL$4</f>
        <v>1</v>
      </c>
      <c r="CL1770" s="17">
        <v>0</v>
      </c>
      <c r="CM1770" s="18">
        <v>1</v>
      </c>
      <c r="CN1770" s="19">
        <v>0</v>
      </c>
      <c r="CP1770" s="1">
        <f t="shared" ref="CP1770" si="18814">CF1770*CK1767+CH1770*CK1770-CG1770*CL1767-CI1770*CL1770</f>
        <v>-0.93405502873816304</v>
      </c>
      <c r="CQ1770" s="4">
        <f t="shared" ref="CQ1770" si="18815">(CF1770*CL1767+CG1770*CK1767+CH1770*CL1770+CI1770*CK1770)</f>
        <v>-0.39662625778474031</v>
      </c>
      <c r="CR1770" s="2">
        <f t="shared" ref="CR1770" si="18816">CF1770*CM1767+CH1770*CM1770-CG1770*CN1767-CI1770*CN1770</f>
        <v>-0.93405502873816304</v>
      </c>
      <c r="CS1770" s="3">
        <f t="shared" ref="CS1770" si="18817">(CF1770*CN1767+CG1770*CM1767+CH1770*CN1770+CI1770*CM1770)</f>
        <v>0</v>
      </c>
      <c r="CU1770" s="39">
        <f t="shared" ref="CU1770" si="18818">(180/PI())*ATAN(-1*(CQ1767/CP1767))</f>
        <v>-18.99694347307268</v>
      </c>
      <c r="CW1770" s="54">
        <f t="shared" ref="CW1770" si="18819">20*LOG(((1-(10^(CU1767/20)^2)*(1-((1-CW1767)/(1+CW1767))^2))^0.5))</f>
        <v>-27.994279134861575</v>
      </c>
    </row>
    <row r="1771" spans="1:101" ht="18" customHeight="1">
      <c r="E1771" s="20"/>
      <c r="F1771" s="20"/>
      <c r="G1771" s="20"/>
      <c r="H1771" s="20"/>
      <c r="I1771" s="20"/>
      <c r="J1771" s="20"/>
      <c r="K1771" s="20"/>
      <c r="L1771" s="20"/>
      <c r="M1771" s="20"/>
      <c r="N1771" s="20"/>
      <c r="O1771" s="20"/>
      <c r="P1771" s="20"/>
      <c r="Q1771" s="20"/>
      <c r="R1771" s="20"/>
      <c r="S1771" s="20"/>
      <c r="T1771" s="20"/>
      <c r="U1771" s="20"/>
      <c r="V1771" s="20"/>
      <c r="W1771" s="20"/>
      <c r="X1771" s="20"/>
      <c r="Y1771" s="20"/>
      <c r="Z1771" s="20"/>
      <c r="AA1771" s="20"/>
      <c r="AB1771" s="30"/>
      <c r="AC1771" s="20"/>
      <c r="AD1771" s="20"/>
      <c r="AE1771" s="20"/>
      <c r="AF1771" s="20"/>
      <c r="AG1771" s="20"/>
      <c r="AH1771" s="20"/>
      <c r="AI1771" s="20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  <c r="BA1771" s="20"/>
      <c r="BB1771" s="20"/>
      <c r="BC1771" s="20"/>
      <c r="BD1771" s="20"/>
      <c r="BE1771" s="20"/>
      <c r="BF1771" s="20"/>
      <c r="BG1771" s="20"/>
      <c r="BH1771" s="20"/>
      <c r="BI1771" s="20"/>
      <c r="BJ1771" s="20"/>
      <c r="BK1771" s="20"/>
      <c r="BL1771" s="20"/>
      <c r="BM1771" s="20"/>
      <c r="BN1771" s="20"/>
      <c r="BO1771" s="20"/>
      <c r="BP1771" s="20"/>
      <c r="BQ1771" s="20"/>
      <c r="BR1771" s="20"/>
      <c r="BS1771" s="20"/>
      <c r="BT1771" s="20"/>
      <c r="BU1771" s="20"/>
      <c r="BV1771" s="20"/>
      <c r="BW1771" s="20"/>
      <c r="BX1771" s="20"/>
      <c r="BY1771" s="20"/>
      <c r="BZ1771" s="20"/>
      <c r="CA1771" s="20"/>
      <c r="CB1771" s="20"/>
      <c r="CC1771" s="20"/>
      <c r="CD1771" s="20"/>
      <c r="CE1771" s="20"/>
      <c r="CF1771" s="20"/>
      <c r="CG1771" s="20"/>
      <c r="CH1771" s="20"/>
      <c r="CI1771" s="20"/>
      <c r="CJ1771" s="20"/>
      <c r="CK1771" s="20"/>
      <c r="CL1771" s="20"/>
    </row>
    <row r="1772" spans="1:101" ht="18" customHeight="1"/>
    <row r="1773" spans="1:101" ht="18" customHeight="1" thickBot="1">
      <c r="A1773" s="23"/>
      <c r="B1773" s="23"/>
      <c r="C1773" s="23"/>
      <c r="D1773" s="20" t="s">
        <v>15</v>
      </c>
      <c r="E1773" s="20"/>
      <c r="F1773" s="20"/>
      <c r="G1773" s="20"/>
      <c r="H1773" s="20"/>
      <c r="I1773" s="20" t="s">
        <v>16</v>
      </c>
      <c r="J1773" s="20"/>
      <c r="K1773" s="20"/>
      <c r="L1773" s="20"/>
      <c r="M1773" s="23"/>
      <c r="N1773" s="23"/>
      <c r="O1773" s="24" t="s">
        <v>17</v>
      </c>
      <c r="P1773" s="23"/>
      <c r="Q1773" s="23"/>
      <c r="R1773" s="23"/>
      <c r="S1773" s="20"/>
      <c r="T1773" s="20" t="s">
        <v>18</v>
      </c>
      <c r="U1773" s="23"/>
      <c r="V1773" s="23"/>
      <c r="W1773" s="23"/>
      <c r="X1773" s="23"/>
      <c r="Y1773" s="24" t="s">
        <v>19</v>
      </c>
      <c r="Z1773" s="23"/>
      <c r="AA1773" s="23"/>
      <c r="AB1773" s="23"/>
      <c r="AC1773" s="24" t="s">
        <v>20</v>
      </c>
      <c r="AD1773" s="20"/>
      <c r="AE1773" s="20"/>
      <c r="AF1773" s="20"/>
      <c r="AG1773" s="20"/>
      <c r="AH1773" s="23"/>
      <c r="AI1773" s="24" t="s">
        <v>21</v>
      </c>
      <c r="AJ1773" s="23"/>
      <c r="AK1773" s="23"/>
      <c r="AL1773" s="20"/>
      <c r="AM1773" s="24" t="s">
        <v>31</v>
      </c>
      <c r="AN1773" s="20"/>
      <c r="AO1773" s="23"/>
      <c r="AP1773" s="23"/>
      <c r="AQ1773" s="23"/>
      <c r="AR1773" s="23"/>
      <c r="AS1773" s="24" t="s">
        <v>91</v>
      </c>
      <c r="AT1773" s="23"/>
      <c r="AU1773" s="23"/>
      <c r="AV1773" s="23"/>
      <c r="AW1773" s="24" t="s">
        <v>32</v>
      </c>
      <c r="AX1773" s="20"/>
      <c r="AY1773" s="20"/>
      <c r="AZ1773" s="20"/>
      <c r="BA1773" s="20"/>
      <c r="BB1773" s="23"/>
      <c r="BC1773" s="24" t="s">
        <v>22</v>
      </c>
      <c r="BD1773" s="23"/>
      <c r="BE1773" s="23"/>
      <c r="BF1773" s="23"/>
      <c r="BG1773" s="24" t="s">
        <v>33</v>
      </c>
      <c r="BH1773" s="20"/>
      <c r="BI1773" s="23"/>
      <c r="BJ1773" s="23"/>
      <c r="BK1773" s="23"/>
      <c r="BL1773" s="23"/>
      <c r="BM1773" s="24" t="s">
        <v>34</v>
      </c>
      <c r="BN1773" s="23"/>
      <c r="BO1773" s="23"/>
      <c r="BP1773" s="23"/>
      <c r="BQ1773" s="24" t="s">
        <v>89</v>
      </c>
      <c r="BR1773" s="20"/>
      <c r="BS1773" s="20"/>
      <c r="BT1773" s="20"/>
      <c r="BU1773" s="20"/>
      <c r="BV1773" s="23"/>
      <c r="BW1773" s="24" t="s">
        <v>35</v>
      </c>
      <c r="BX1773" s="23"/>
      <c r="BY1773" s="23"/>
      <c r="BZ1773" s="23"/>
      <c r="CA1773" s="24" t="s">
        <v>90</v>
      </c>
      <c r="CB1773" s="20"/>
      <c r="CC1773" s="23"/>
      <c r="CD1773" s="23"/>
      <c r="CE1773" s="23"/>
      <c r="CF1773" s="23"/>
      <c r="CG1773" s="24" t="s">
        <v>92</v>
      </c>
      <c r="CH1773" s="23"/>
      <c r="CI1773" s="23"/>
      <c r="CJ1773" s="23"/>
      <c r="CK1773" s="24" t="s">
        <v>36</v>
      </c>
      <c r="CL1773" s="24"/>
      <c r="CM1773" s="23"/>
      <c r="CN1773" s="23"/>
      <c r="CO1773" s="23"/>
      <c r="CP1773" s="23"/>
      <c r="CQ1773" s="24" t="s">
        <v>93</v>
      </c>
      <c r="CR1773" s="23"/>
      <c r="CS1773" s="23"/>
    </row>
    <row r="1774" spans="1:101" ht="18" customHeight="1" thickBot="1">
      <c r="A1774" s="23"/>
      <c r="B1774" s="33"/>
      <c r="C1774" s="23"/>
      <c r="D1774" s="7" t="s">
        <v>2</v>
      </c>
      <c r="E1774" s="8"/>
      <c r="F1774" s="8" t="s">
        <v>3</v>
      </c>
      <c r="G1774" s="9"/>
      <c r="H1774" s="10"/>
      <c r="I1774" s="7" t="s">
        <v>4</v>
      </c>
      <c r="J1774" s="8"/>
      <c r="K1774" s="8" t="s">
        <v>5</v>
      </c>
      <c r="L1774" s="9"/>
      <c r="M1774" s="23"/>
      <c r="N1774" s="251" t="s">
        <v>79</v>
      </c>
      <c r="O1774" s="252"/>
      <c r="P1774" s="253" t="s">
        <v>80</v>
      </c>
      <c r="Q1774" s="254"/>
      <c r="R1774" s="23"/>
      <c r="S1774" s="7" t="s">
        <v>11</v>
      </c>
      <c r="T1774" s="8"/>
      <c r="U1774" s="8" t="s">
        <v>12</v>
      </c>
      <c r="V1774" s="9"/>
      <c r="W1774" s="20"/>
      <c r="X1774" s="251" t="s">
        <v>79</v>
      </c>
      <c r="Y1774" s="252"/>
      <c r="Z1774" s="253" t="s">
        <v>80</v>
      </c>
      <c r="AA1774" s="254"/>
      <c r="AB1774" s="20"/>
      <c r="AC1774" s="7" t="s">
        <v>4</v>
      </c>
      <c r="AD1774" s="8"/>
      <c r="AE1774" s="8" t="s">
        <v>5</v>
      </c>
      <c r="AF1774" s="9"/>
      <c r="AG1774" s="20"/>
      <c r="AH1774" s="251" t="s">
        <v>0</v>
      </c>
      <c r="AI1774" s="252"/>
      <c r="AJ1774" s="253" t="s">
        <v>1</v>
      </c>
      <c r="AK1774" s="254"/>
      <c r="AL1774" s="20"/>
      <c r="AM1774" s="7" t="s">
        <v>11</v>
      </c>
      <c r="AN1774" s="8"/>
      <c r="AO1774" s="8" t="s">
        <v>12</v>
      </c>
      <c r="AP1774" s="9"/>
      <c r="AQ1774" s="23"/>
      <c r="AR1774" s="251" t="s">
        <v>0</v>
      </c>
      <c r="AS1774" s="252"/>
      <c r="AT1774" s="253" t="s">
        <v>1</v>
      </c>
      <c r="AU1774" s="254"/>
      <c r="AV1774" s="36"/>
      <c r="AW1774" s="7" t="s">
        <v>4</v>
      </c>
      <c r="AX1774" s="8"/>
      <c r="AY1774" s="8" t="s">
        <v>5</v>
      </c>
      <c r="AZ1774" s="9"/>
      <c r="BA1774" s="20"/>
      <c r="BB1774" s="251" t="s">
        <v>0</v>
      </c>
      <c r="BC1774" s="252"/>
      <c r="BD1774" s="253" t="s">
        <v>1</v>
      </c>
      <c r="BE1774" s="254"/>
      <c r="BF1774" s="36"/>
      <c r="BG1774" s="7" t="s">
        <v>11</v>
      </c>
      <c r="BH1774" s="8"/>
      <c r="BI1774" s="8" t="s">
        <v>12</v>
      </c>
      <c r="BJ1774" s="9"/>
      <c r="BK1774" s="36"/>
      <c r="BL1774" s="251" t="s">
        <v>0</v>
      </c>
      <c r="BM1774" s="252"/>
      <c r="BN1774" s="253" t="s">
        <v>1</v>
      </c>
      <c r="BO1774" s="254"/>
      <c r="BP1774" s="36"/>
      <c r="BQ1774" s="7" t="s">
        <v>4</v>
      </c>
      <c r="BR1774" s="8"/>
      <c r="BS1774" s="8" t="s">
        <v>5</v>
      </c>
      <c r="BT1774" s="9"/>
      <c r="BU1774" s="20"/>
      <c r="BV1774" s="251" t="s">
        <v>0</v>
      </c>
      <c r="BW1774" s="252"/>
      <c r="BX1774" s="253" t="s">
        <v>1</v>
      </c>
      <c r="BY1774" s="254"/>
      <c r="BZ1774" s="36"/>
      <c r="CA1774" s="7" t="s">
        <v>11</v>
      </c>
      <c r="CB1774" s="8"/>
      <c r="CC1774" s="8" t="s">
        <v>12</v>
      </c>
      <c r="CD1774" s="9"/>
      <c r="CE1774" s="36"/>
      <c r="CF1774" s="251" t="s">
        <v>0</v>
      </c>
      <c r="CG1774" s="252"/>
      <c r="CH1774" s="253" t="s">
        <v>1</v>
      </c>
      <c r="CI1774" s="254"/>
      <c r="CJ1774" s="23"/>
      <c r="CK1774" s="7" t="s">
        <v>23</v>
      </c>
      <c r="CL1774" s="8"/>
      <c r="CM1774" s="8" t="s">
        <v>24</v>
      </c>
      <c r="CN1774" s="9"/>
      <c r="CO1774" s="23"/>
      <c r="CP1774" s="251" t="s">
        <v>0</v>
      </c>
      <c r="CQ1774" s="252"/>
      <c r="CR1774" s="253" t="s">
        <v>1</v>
      </c>
      <c r="CS1774" s="254"/>
      <c r="CU1774" s="26" t="s">
        <v>25</v>
      </c>
      <c r="CW1774" s="50" t="s">
        <v>44</v>
      </c>
    </row>
    <row r="1775" spans="1:101" ht="18" customHeight="1" thickTop="1" thickBot="1">
      <c r="B1775" s="34">
        <v>2.66</v>
      </c>
      <c r="D1775" s="11">
        <v>1</v>
      </c>
      <c r="E1775" s="12">
        <v>0</v>
      </c>
      <c r="F1775" s="13">
        <v>0</v>
      </c>
      <c r="G1775" s="40">
        <f t="shared" ref="G1775" si="18820">-1/($E$4*$B1775)</f>
        <v>-0.39493628492915239</v>
      </c>
      <c r="H1775" s="10"/>
      <c r="I1775" s="11">
        <v>1</v>
      </c>
      <c r="J1775" s="12">
        <v>0</v>
      </c>
      <c r="K1775" s="13">
        <v>0</v>
      </c>
      <c r="L1775" s="14">
        <v>0</v>
      </c>
      <c r="N1775" s="1">
        <f t="shared" ref="N1775" si="18821">D1775*I1775+F1775*I1778-E1775*J1775-G1775*J1778</f>
        <v>0.78296698206789872</v>
      </c>
      <c r="O1775" s="4">
        <f t="shared" ref="O1775" si="18822">(D1775*J1775+E1775*I1775+F1775*J1778+G1775*I1778)</f>
        <v>0</v>
      </c>
      <c r="P1775" s="2">
        <f t="shared" ref="P1775" si="18823">D1775*K1775+F1775*K1778-E1775*L1775-G1775*L1778</f>
        <v>0</v>
      </c>
      <c r="Q1775" s="3">
        <f t="shared" ref="Q1775" si="18824">(D1775*L1775+E1775*K1775+F1775*L1778+G1775*K1778)</f>
        <v>-0.39493628492915239</v>
      </c>
      <c r="S1775" s="11">
        <v>1</v>
      </c>
      <c r="T1775" s="12">
        <v>0</v>
      </c>
      <c r="U1775" s="13">
        <v>0</v>
      </c>
      <c r="V1775" s="40">
        <f t="shared" ref="V1775" si="18825">-1/($T$4*$B1775)</f>
        <v>-0.75459624573275819</v>
      </c>
      <c r="W1775" s="20"/>
      <c r="X1775" s="1">
        <f t="shared" ref="X1775" si="18826">N1775*S1775+P1775*S1778-O1775*T1775-Q1775*T1778</f>
        <v>0.78296698206789872</v>
      </c>
      <c r="Y1775" s="4">
        <f t="shared" ref="Y1775" si="18827">(N1775*T1775+O1775*S1775+P1775*T1778+Q1775*S1778)</f>
        <v>0</v>
      </c>
      <c r="Z1775" s="2">
        <f t="shared" ref="Z1775" si="18828">N1775*U1775+P1775*U1778-O1775*V1775-Q1775*V1778</f>
        <v>0</v>
      </c>
      <c r="AA1775" s="3">
        <f t="shared" ref="AA1775" si="18829">(N1775*V1775+O1775*U1775+P1775*V1778+Q1775*U1778)</f>
        <v>-0.98576023013029657</v>
      </c>
      <c r="AB1775" s="20"/>
      <c r="AC1775" s="11">
        <v>1</v>
      </c>
      <c r="AD1775" s="12">
        <v>0</v>
      </c>
      <c r="AE1775" s="13">
        <v>0</v>
      </c>
      <c r="AF1775" s="14">
        <v>0</v>
      </c>
      <c r="AG1775" s="20"/>
      <c r="AH1775" s="1">
        <f t="shared" ref="AH1775" si="18830">X1775*AC1775+Z1775*AC1778-Y1775*AD1775-AA1775*AD1778</f>
        <v>0.16408496356328517</v>
      </c>
      <c r="AI1775" s="4">
        <f t="shared" ref="AI1775" si="18831">(X1775*AD1775+Y1775*AC1775+Z1775*AD1778+AA1775*AC1778)</f>
        <v>0</v>
      </c>
      <c r="AJ1775" s="2">
        <f t="shared" ref="AJ1775" si="18832">X1775*AE1775+Z1775*AE1778-Y1775*AF1775-AA1775*AF1778</f>
        <v>0</v>
      </c>
      <c r="AK1775" s="3">
        <f t="shared" ref="AK1775" si="18833">(X1775*AF1775+Y1775*AE1775+Z1775*AF1778+AA1775*AE1778)</f>
        <v>-0.98576023013029657</v>
      </c>
      <c r="AL1775" s="20"/>
      <c r="AM1775" s="11">
        <v>1</v>
      </c>
      <c r="AN1775" s="12">
        <v>0</v>
      </c>
      <c r="AO1775" s="13">
        <v>0</v>
      </c>
      <c r="AP1775" s="40">
        <f t="shared" ref="AP1775" si="18834">-1/($AN$4*$B1775)</f>
        <v>-0.78418825536933701</v>
      </c>
      <c r="AR1775" s="1">
        <f t="shared" ref="AR1775" si="18835">AH1775*AM1775+AJ1775*AM1778-AI1775*AN1775-AK1775*AN1778</f>
        <v>0.16408496356328517</v>
      </c>
      <c r="AS1775" s="4">
        <f t="shared" ref="AS1775" si="18836">(AH1775*AN1775+AI1775*AM1775+AJ1775*AN1778+AK1775*AM1778)</f>
        <v>0</v>
      </c>
      <c r="AT1775" s="2">
        <f t="shared" ref="AT1775" si="18837">AH1775*AO1775+AJ1775*AO1778-AI1775*AP1775-AK1775*AP1778</f>
        <v>0</v>
      </c>
      <c r="AU1775" s="3">
        <f t="shared" ref="AU1775" si="18838">(AH1775*AP1775+AI1775*AO1775+AJ1775*AP1778+AK1775*AO1778)</f>
        <v>-1.1144337314393304</v>
      </c>
      <c r="AV1775" s="20"/>
      <c r="AW1775" s="11">
        <v>1</v>
      </c>
      <c r="AX1775" s="12">
        <v>0</v>
      </c>
      <c r="AY1775" s="13">
        <v>0</v>
      </c>
      <c r="AZ1775" s="14">
        <v>0</v>
      </c>
      <c r="BA1775" s="20"/>
      <c r="BB1775" s="1">
        <f t="shared" ref="BB1775" si="18839">AR1775*AW1775+AT1775*AW1778-AS1775*AX1775-AU1775*AX1778</f>
        <v>-0.53558111762122074</v>
      </c>
      <c r="BC1775" s="4">
        <f t="shared" ref="BC1775" si="18840">(AR1775*AX1775+AS1775*AW1775+AT1775*AX1778+AU1775*AW1778)</f>
        <v>0</v>
      </c>
      <c r="BD1775" s="2">
        <f t="shared" ref="BD1775" si="18841">AR1775*AY1775+AT1775*AY1778-AS1775*AZ1775-AU1775*AZ1778</f>
        <v>0</v>
      </c>
      <c r="BE1775" s="3">
        <f t="shared" ref="BE1775" si="18842">(AR1775*AZ1775+AS1775*AY1775+AT1775*AZ1778+AU1775*AY1778)</f>
        <v>-1.1144337314393304</v>
      </c>
      <c r="BF1775" s="20"/>
      <c r="BG1775" s="11">
        <v>1</v>
      </c>
      <c r="BH1775" s="12">
        <v>0</v>
      </c>
      <c r="BI1775" s="13">
        <v>0</v>
      </c>
      <c r="BJ1775" s="40">
        <f t="shared" ref="BJ1775" si="18843">-1/($BH$4*$B1775)</f>
        <v>-0.75459624573275819</v>
      </c>
      <c r="BK1775" s="20"/>
      <c r="BL1775" s="1">
        <f t="shared" ref="BL1775" si="18844">BB1775*BG1775+BD1775*BG1778-BC1775*BH1775-BE1775*BH1778</f>
        <v>-0.53558111762122074</v>
      </c>
      <c r="BM1775" s="4">
        <f t="shared" ref="BM1775" si="18845">(BB1775*BH1775+BC1775*BG1775+BD1775*BH1778+BE1775*BG1778)</f>
        <v>0</v>
      </c>
      <c r="BN1775" s="2">
        <f t="shared" ref="BN1775" si="18846">BB1775*BI1775+BD1775*BI1778-BC1775*BJ1775-BE1775*BJ1778</f>
        <v>0</v>
      </c>
      <c r="BO1775" s="3">
        <f t="shared" ref="BO1775" si="18847">(BB1775*BJ1775+BC1775*BI1775+BD1775*BJ1778+BE1775*BI1778)</f>
        <v>-0.71028623079700248</v>
      </c>
      <c r="BP1775" s="20"/>
      <c r="BQ1775" s="11">
        <v>1</v>
      </c>
      <c r="BR1775" s="12">
        <v>0</v>
      </c>
      <c r="BS1775" s="13">
        <v>0</v>
      </c>
      <c r="BT1775" s="14">
        <v>0</v>
      </c>
      <c r="BU1775" s="20"/>
      <c r="BV1775" s="1">
        <f t="shared" ref="BV1775" si="18848">BL1775*BQ1775+BN1775*BQ1778-BM1775*BR1775-BO1775*BR1778</f>
        <v>-0.92591133074191301</v>
      </c>
      <c r="BW1775" s="4">
        <f t="shared" ref="BW1775" si="18849">(BL1775*BR1775+BM1775*BQ1775+BN1775*BR1778+BO1775*BQ1778)</f>
        <v>0</v>
      </c>
      <c r="BX1775" s="2">
        <f t="shared" ref="BX1775" si="18850">BL1775*BS1775+BN1775*BS1778-BM1775*BT1775-BO1775*BT1778</f>
        <v>0</v>
      </c>
      <c r="BY1775" s="3">
        <f t="shared" ref="BY1775" si="18851">(BL1775*BT1775+BM1775*BS1775+BN1775*BT1778+BO1775*BS1778)</f>
        <v>-0.71028623079700248</v>
      </c>
      <c r="BZ1775" s="20"/>
      <c r="CA1775" s="11">
        <v>1</v>
      </c>
      <c r="CB1775" s="12">
        <v>0</v>
      </c>
      <c r="CC1775" s="13">
        <v>0</v>
      </c>
      <c r="CD1775" s="40">
        <f t="shared" ref="CD1775" si="18852">-1/($CB$4*$B1775)</f>
        <v>-0.39493628492915239</v>
      </c>
      <c r="CE1775" s="20"/>
      <c r="CF1775" s="1">
        <f t="shared" ref="CF1775" si="18853">BV1775*CA1775+BX1775*CA1778-BW1775*CB1775-BY1775*CB1778</f>
        <v>-0.92591133074191301</v>
      </c>
      <c r="CG1775" s="4">
        <f t="shared" ref="CG1775" si="18854">(BV1775*CB1775+BW1775*CA1775+BX1775*CB1778+BY1775*CA1778)</f>
        <v>0</v>
      </c>
      <c r="CH1775" s="2">
        <f t="shared" ref="CH1775" si="18855">BV1775*CC1775+BX1775*CC1778-BW1775*CD1775-BY1775*CD1778</f>
        <v>0</v>
      </c>
      <c r="CI1775" s="3">
        <f t="shared" ref="CI1775" si="18856">(BV1775*CD1775+BW1775*CC1775+BX1775*CD1778+BY1775*CC1778)</f>
        <v>-0.34461024965998366</v>
      </c>
      <c r="CJ1775" s="28"/>
      <c r="CK1775" s="11">
        <v>1</v>
      </c>
      <c r="CL1775" s="12">
        <v>0</v>
      </c>
      <c r="CM1775" s="13">
        <v>0</v>
      </c>
      <c r="CN1775" s="14">
        <v>0</v>
      </c>
      <c r="CP1775" s="1">
        <f t="shared" ref="CP1775" si="18857">CF1775*CK1775+CH1775*CK1778-CG1775*CL1775-CI1775*CL1778</f>
        <v>-0.92591133074191301</v>
      </c>
      <c r="CQ1775" s="4">
        <f t="shared" ref="CQ1775" si="18858">(CF1775*CL1775+CG1775*CK1775+CH1775*CL1778+CI1775*CK1778)</f>
        <v>-0.34461024965998366</v>
      </c>
      <c r="CR1775" s="2">
        <f t="shared" ref="CR1775" si="18859">CF1775*CM1775+CH1775*CM1778-CG1775*CN1775-CI1775*CN1778</f>
        <v>0</v>
      </c>
      <c r="CS1775" s="3">
        <f t="shared" ref="CS1775" si="18860">(CF1775*CN1775+CG1775*CM1775+CH1775*CN1778+CI1775*CM1778)</f>
        <v>-0.34461024965998366</v>
      </c>
      <c r="CU1775" s="29">
        <f t="shared" ref="CU1775" si="18861">20*LOG(((1+$CL$4)/$CL$4)/((CP1775+CP1778)^2+(CQ1775+CQ1778)^2)^0.5)</f>
        <v>-5.23315552907148E-3</v>
      </c>
      <c r="CW1775" s="51">
        <f t="shared" ref="CW1775" si="18862">((CP1775^2+CQ1775^2)^0.5)/((CP1778^2+CQ1778^2)^0.5)</f>
        <v>0.97405639774398589</v>
      </c>
    </row>
    <row r="1776" spans="1:101" ht="18" customHeight="1" thickBot="1">
      <c r="D1776" s="11"/>
      <c r="E1776" s="13"/>
      <c r="F1776" s="13"/>
      <c r="G1776" s="15"/>
      <c r="H1776" s="10"/>
      <c r="I1776" s="11"/>
      <c r="J1776" s="13"/>
      <c r="K1776" s="13"/>
      <c r="L1776" s="15"/>
      <c r="N1776" s="5"/>
      <c r="Q1776" s="6"/>
      <c r="S1776" s="11"/>
      <c r="T1776" s="13"/>
      <c r="U1776" s="13"/>
      <c r="V1776" s="15"/>
      <c r="W1776" s="20"/>
      <c r="X1776" s="5"/>
      <c r="AA1776" s="6"/>
      <c r="AB1776" s="20"/>
      <c r="AC1776" s="11"/>
      <c r="AD1776" s="13"/>
      <c r="AE1776" s="13"/>
      <c r="AF1776" s="15"/>
      <c r="AG1776" s="20"/>
      <c r="AH1776" s="5"/>
      <c r="AK1776" s="6"/>
      <c r="AL1776" s="20"/>
      <c r="AM1776" s="11"/>
      <c r="AN1776" s="13"/>
      <c r="AO1776" s="13"/>
      <c r="AP1776" s="15"/>
      <c r="AR1776" s="5"/>
      <c r="AU1776" s="6"/>
      <c r="AW1776" s="11"/>
      <c r="AX1776" s="13"/>
      <c r="AY1776" s="13"/>
      <c r="AZ1776" s="15"/>
      <c r="BA1776" s="20"/>
      <c r="BB1776" s="5"/>
      <c r="BE1776" s="6"/>
      <c r="BG1776" s="11"/>
      <c r="BH1776" s="13"/>
      <c r="BI1776" s="13"/>
      <c r="BJ1776" s="15"/>
      <c r="BL1776" s="5"/>
      <c r="BO1776" s="6"/>
      <c r="BQ1776" s="11"/>
      <c r="BR1776" s="13"/>
      <c r="BS1776" s="13"/>
      <c r="BT1776" s="15"/>
      <c r="BU1776" s="20"/>
      <c r="BV1776" s="5"/>
      <c r="BY1776" s="6"/>
      <c r="CA1776" s="11"/>
      <c r="CB1776" s="13"/>
      <c r="CC1776" s="13"/>
      <c r="CD1776" s="15"/>
      <c r="CF1776" s="5"/>
      <c r="CI1776" s="6"/>
      <c r="CK1776" s="11"/>
      <c r="CL1776" s="13"/>
      <c r="CM1776" s="13"/>
      <c r="CN1776" s="15"/>
      <c r="CP1776" s="5"/>
      <c r="CS1776" s="6"/>
      <c r="CW1776" s="52"/>
    </row>
    <row r="1777" spans="1:101" ht="18" customHeight="1" thickBot="1">
      <c r="D1777" s="11" t="s">
        <v>6</v>
      </c>
      <c r="E1777" s="13"/>
      <c r="F1777" s="13" t="s">
        <v>7</v>
      </c>
      <c r="G1777" s="15"/>
      <c r="H1777" s="10"/>
      <c r="I1777" s="11" t="s">
        <v>8</v>
      </c>
      <c r="J1777" s="13"/>
      <c r="K1777" s="13" t="s">
        <v>9</v>
      </c>
      <c r="L1777" s="15"/>
      <c r="N1777" s="251" t="s">
        <v>26</v>
      </c>
      <c r="O1777" s="252"/>
      <c r="P1777" s="253" t="s">
        <v>27</v>
      </c>
      <c r="Q1777" s="254"/>
      <c r="S1777" s="11" t="s">
        <v>13</v>
      </c>
      <c r="T1777" s="13"/>
      <c r="U1777" s="13" t="s">
        <v>14</v>
      </c>
      <c r="V1777" s="15"/>
      <c r="W1777" s="20"/>
      <c r="X1777" s="251" t="s">
        <v>26</v>
      </c>
      <c r="Y1777" s="252"/>
      <c r="Z1777" s="253" t="s">
        <v>27</v>
      </c>
      <c r="AA1777" s="254"/>
      <c r="AB1777" s="20"/>
      <c r="AC1777" s="11" t="s">
        <v>8</v>
      </c>
      <c r="AD1777" s="13"/>
      <c r="AE1777" s="13" t="s">
        <v>9</v>
      </c>
      <c r="AF1777" s="15"/>
      <c r="AG1777" s="20"/>
      <c r="AH1777" s="251" t="s">
        <v>26</v>
      </c>
      <c r="AI1777" s="252"/>
      <c r="AJ1777" s="253" t="s">
        <v>27</v>
      </c>
      <c r="AK1777" s="254"/>
      <c r="AL1777" s="20"/>
      <c r="AM1777" s="11" t="s">
        <v>13</v>
      </c>
      <c r="AN1777" s="13"/>
      <c r="AO1777" s="13" t="s">
        <v>14</v>
      </c>
      <c r="AP1777" s="15"/>
      <c r="AR1777" s="251" t="s">
        <v>26</v>
      </c>
      <c r="AS1777" s="252"/>
      <c r="AT1777" s="253" t="s">
        <v>27</v>
      </c>
      <c r="AU1777" s="254"/>
      <c r="AV1777" s="36"/>
      <c r="AW1777" s="11" t="s">
        <v>8</v>
      </c>
      <c r="AX1777" s="13"/>
      <c r="AY1777" s="13" t="s">
        <v>9</v>
      </c>
      <c r="AZ1777" s="15"/>
      <c r="BA1777" s="20"/>
      <c r="BB1777" s="251" t="s">
        <v>26</v>
      </c>
      <c r="BC1777" s="252"/>
      <c r="BD1777" s="253" t="s">
        <v>27</v>
      </c>
      <c r="BE1777" s="254"/>
      <c r="BF1777" s="36"/>
      <c r="BG1777" s="11" t="s">
        <v>13</v>
      </c>
      <c r="BH1777" s="13"/>
      <c r="BI1777" s="13" t="s">
        <v>14</v>
      </c>
      <c r="BJ1777" s="15"/>
      <c r="BK1777" s="36"/>
      <c r="BL1777" s="251" t="s">
        <v>26</v>
      </c>
      <c r="BM1777" s="252"/>
      <c r="BN1777" s="253" t="s">
        <v>27</v>
      </c>
      <c r="BO1777" s="254"/>
      <c r="BP1777" s="36"/>
      <c r="BQ1777" s="11" t="s">
        <v>8</v>
      </c>
      <c r="BR1777" s="13"/>
      <c r="BS1777" s="13" t="s">
        <v>9</v>
      </c>
      <c r="BT1777" s="15"/>
      <c r="BU1777" s="20"/>
      <c r="BV1777" s="251" t="s">
        <v>26</v>
      </c>
      <c r="BW1777" s="252"/>
      <c r="BX1777" s="253" t="s">
        <v>27</v>
      </c>
      <c r="BY1777" s="254"/>
      <c r="BZ1777" s="36"/>
      <c r="CA1777" s="11" t="s">
        <v>13</v>
      </c>
      <c r="CB1777" s="13"/>
      <c r="CC1777" s="13" t="s">
        <v>14</v>
      </c>
      <c r="CD1777" s="15"/>
      <c r="CE1777" s="36"/>
      <c r="CF1777" s="251" t="s">
        <v>26</v>
      </c>
      <c r="CG1777" s="252"/>
      <c r="CH1777" s="253" t="s">
        <v>27</v>
      </c>
      <c r="CI1777" s="254"/>
      <c r="CK1777" s="11" t="s">
        <v>28</v>
      </c>
      <c r="CL1777" s="13"/>
      <c r="CM1777" s="13" t="s">
        <v>29</v>
      </c>
      <c r="CN1777" s="15"/>
      <c r="CP1777" s="251" t="s">
        <v>26</v>
      </c>
      <c r="CQ1777" s="252"/>
      <c r="CR1777" s="253" t="s">
        <v>27</v>
      </c>
      <c r="CS1777" s="254"/>
      <c r="CU1777" s="38" t="s">
        <v>37</v>
      </c>
      <c r="CW1777" s="53" t="s">
        <v>45</v>
      </c>
    </row>
    <row r="1778" spans="1:101" ht="18" customHeight="1" thickTop="1" thickBot="1">
      <c r="D1778" s="16">
        <v>0</v>
      </c>
      <c r="E1778" s="17">
        <v>0</v>
      </c>
      <c r="F1778" s="18">
        <v>1</v>
      </c>
      <c r="G1778" s="19">
        <v>0</v>
      </c>
      <c r="H1778" s="10"/>
      <c r="I1778" s="16">
        <v>0</v>
      </c>
      <c r="J1778" s="17">
        <f t="shared" ref="J1778" si="18863">-1/($J$4*$B1775)</f>
        <v>-0.54953932118704885</v>
      </c>
      <c r="K1778" s="18">
        <v>1</v>
      </c>
      <c r="L1778" s="19">
        <v>0</v>
      </c>
      <c r="N1778" s="1">
        <f t="shared" ref="N1778" si="18864">D1778*I1775+F1778*I1778-E1778*J1775-G1778*J1778</f>
        <v>0</v>
      </c>
      <c r="O1778" s="4">
        <f t="shared" ref="O1778" si="18865">(D1778*J1775+E1778*I1775+F1778*J1778+G1778*I1778)</f>
        <v>-0.54953932118704885</v>
      </c>
      <c r="P1778" s="2">
        <f t="shared" ref="P1778" si="18866">D1778*K1775+F1778*K1778-E1778*L1775-G1778*L1778</f>
        <v>1</v>
      </c>
      <c r="Q1778" s="3">
        <f t="shared" ref="Q1778" si="18867">(D1778*L1775+E1778*K1775+F1778*L1778+G1778*K1778)</f>
        <v>0</v>
      </c>
      <c r="S1778" s="16">
        <v>0</v>
      </c>
      <c r="T1778" s="17">
        <v>0</v>
      </c>
      <c r="U1778" s="18">
        <v>1</v>
      </c>
      <c r="V1778" s="19">
        <v>0</v>
      </c>
      <c r="W1778" s="20"/>
      <c r="X1778" s="1">
        <f t="shared" ref="X1778" si="18868">N1778*S1775+P1778*S1778-O1778*T1775-Q1778*T1778</f>
        <v>0</v>
      </c>
      <c r="Y1778" s="4">
        <f t="shared" ref="Y1778" si="18869">(N1778*T1775+O1778*S1775+P1778*T1778+Q1778*S1778)</f>
        <v>-0.54953932118704885</v>
      </c>
      <c r="Z1778" s="2">
        <f t="shared" ref="Z1778" si="18870">N1778*U1775+P1778*U1778-O1778*V1775-Q1778*V1778</f>
        <v>0.5853196913497245</v>
      </c>
      <c r="AA1778" s="3">
        <f t="shared" ref="AA1778" si="18871">(N1778*V1775+O1778*U1775+P1778*V1778+Q1778*U1778)</f>
        <v>0</v>
      </c>
      <c r="AB1778" s="20"/>
      <c r="AC1778" s="16">
        <v>0</v>
      </c>
      <c r="AD1778" s="17">
        <f t="shared" ref="AD1778" si="18872">-1/($AD$4*$B1775)</f>
        <v>-0.62782206016042108</v>
      </c>
      <c r="AE1778" s="18">
        <v>1</v>
      </c>
      <c r="AF1778" s="19">
        <v>0</v>
      </c>
      <c r="AG1778" s="20"/>
      <c r="AH1778" s="1">
        <f t="shared" ref="AH1778" si="18873">X1778*AC1775+Z1778*AC1778-Y1778*AD1775-AA1778*AD1778</f>
        <v>0</v>
      </c>
      <c r="AI1778" s="4">
        <f t="shared" ref="AI1778" si="18874">(X1778*AD1775+Y1778*AC1775+Z1778*AD1778+AA1778*AC1778)</f>
        <v>-0.91701593566269468</v>
      </c>
      <c r="AJ1778" s="2">
        <f t="shared" ref="AJ1778" si="18875">X1778*AE1775+Z1778*AE1778-Y1778*AF1775-AA1778*AF1778</f>
        <v>0.5853196913497245</v>
      </c>
      <c r="AK1778" s="3">
        <f t="shared" ref="AK1778" si="18876">(X1778*AF1775+Y1778*AE1775+Z1778*AF1778+AA1778*AE1778)</f>
        <v>0</v>
      </c>
      <c r="AL1778" s="20"/>
      <c r="AM1778" s="16">
        <v>0</v>
      </c>
      <c r="AN1778" s="17">
        <v>0</v>
      </c>
      <c r="AO1778" s="18">
        <v>1</v>
      </c>
      <c r="AP1778" s="19">
        <v>0</v>
      </c>
      <c r="AR1778" s="1">
        <f t="shared" ref="AR1778" si="18877">AH1778*AM1775+AJ1778*AM1778-AI1778*AN1775-AK1778*AN1778</f>
        <v>0</v>
      </c>
      <c r="AS1778" s="4">
        <f t="shared" ref="AS1778" si="18878">(AH1778*AN1775+AI1778*AM1775+AJ1778*AN1778+AK1778*AM1778)</f>
        <v>-0.91701593566269468</v>
      </c>
      <c r="AT1778" s="2">
        <f t="shared" ref="AT1778" si="18879">AH1778*AO1775+AJ1778*AO1778-AI1778*AP1775-AK1778*AP1778</f>
        <v>-0.1337934353834842</v>
      </c>
      <c r="AU1778" s="3">
        <f t="shared" ref="AU1778" si="18880">(AH1778*AP1775+AI1778*AO1775+AJ1778*AP1778+AK1778*AO1778)</f>
        <v>0</v>
      </c>
      <c r="AV1778" s="20"/>
      <c r="AW1778" s="16">
        <v>0</v>
      </c>
      <c r="AX1778" s="17">
        <f t="shared" ref="AX1778" si="18881">-1/($AX$4*$B1775)</f>
        <v>-0.62782206016042108</v>
      </c>
      <c r="AY1778" s="18">
        <v>1</v>
      </c>
      <c r="AZ1778" s="19">
        <v>0</v>
      </c>
      <c r="BA1778" s="20"/>
      <c r="BB1778" s="1">
        <f t="shared" ref="BB1778" si="18882">AR1778*AW1775+AT1778*AW1778-AS1778*AX1775-AU1778*AX1778</f>
        <v>0</v>
      </c>
      <c r="BC1778" s="4">
        <f t="shared" ref="BC1778" si="18883">(AR1778*AX1775+AS1778*AW1775+AT1778*AX1778+AU1778*AW1778)</f>
        <v>-0.83301746542429544</v>
      </c>
      <c r="BD1778" s="2">
        <f t="shared" ref="BD1778" si="18884">AR1778*AY1775+AT1778*AY1778-AS1778*AZ1775-AU1778*AZ1778</f>
        <v>-0.1337934353834842</v>
      </c>
      <c r="BE1778" s="3">
        <f t="shared" ref="BE1778" si="18885">(AR1778*AZ1775+AS1778*AY1775+AT1778*AZ1778+AU1778*AY1778)</f>
        <v>0</v>
      </c>
      <c r="BF1778" s="20"/>
      <c r="BG1778" s="16">
        <v>0</v>
      </c>
      <c r="BH1778" s="17">
        <v>0</v>
      </c>
      <c r="BI1778" s="18">
        <v>1</v>
      </c>
      <c r="BJ1778" s="19">
        <v>0</v>
      </c>
      <c r="BK1778" s="20"/>
      <c r="BL1778" s="1">
        <f t="shared" ref="BL1778" si="18886">BB1778*BG1775+BD1778*BG1778-BC1778*BH1775-BE1778*BH1778</f>
        <v>0</v>
      </c>
      <c r="BM1778" s="4">
        <f t="shared" ref="BM1778" si="18887">(BB1778*BH1775+BC1778*BG1775+BD1778*BH1778+BE1778*BG1778)</f>
        <v>-0.83301746542429544</v>
      </c>
      <c r="BN1778" s="2">
        <f t="shared" ref="BN1778" si="18888">BB1778*BI1775+BD1778*BI1778-BC1778*BJ1775-BE1778*BJ1778</f>
        <v>-0.76238528742247524</v>
      </c>
      <c r="BO1778" s="3">
        <f t="shared" ref="BO1778" si="18889">(BB1778*BJ1775+BC1778*BI1775+BD1778*BJ1778+BE1778*BI1778)</f>
        <v>0</v>
      </c>
      <c r="BP1778" s="20"/>
      <c r="BQ1778" s="16">
        <v>0</v>
      </c>
      <c r="BR1778" s="17">
        <f t="shared" ref="BR1778" si="18890">-1/($BR$4*$B1775)</f>
        <v>-0.54953932118704885</v>
      </c>
      <c r="BS1778" s="18">
        <v>1</v>
      </c>
      <c r="BT1778" s="19">
        <v>0</v>
      </c>
      <c r="BU1778" s="20"/>
      <c r="BV1778" s="1">
        <f t="shared" ref="BV1778" si="18891">BL1778*BQ1775+BN1778*BQ1778-BM1778*BR1775-BO1778*BR1778</f>
        <v>0</v>
      </c>
      <c r="BW1778" s="4">
        <f t="shared" ref="BW1778" si="18892">(BL1778*BR1775+BM1778*BQ1775+BN1778*BR1778+BO1778*BQ1778)</f>
        <v>-0.41405677209115527</v>
      </c>
      <c r="BX1778" s="2">
        <f t="shared" ref="BX1778" si="18893">BL1778*BS1775+BN1778*BS1778-BM1778*BT1775-BO1778*BT1778</f>
        <v>-0.76238528742247524</v>
      </c>
      <c r="BY1778" s="3">
        <f t="shared" ref="BY1778" si="18894">(BL1778*BT1775+BM1778*BS1775+BN1778*BT1778+BO1778*BS1778)</f>
        <v>0</v>
      </c>
      <c r="BZ1778" s="20"/>
      <c r="CA1778" s="16">
        <v>0</v>
      </c>
      <c r="CB1778" s="17">
        <v>0</v>
      </c>
      <c r="CC1778" s="18">
        <v>1</v>
      </c>
      <c r="CD1778" s="19">
        <v>0</v>
      </c>
      <c r="CE1778" s="20"/>
      <c r="CF1778" s="1">
        <f t="shared" ref="CF1778" si="18895">BV1778*CA1775+BX1778*CA1778-BW1778*CB1775-BY1778*CB1778</f>
        <v>0</v>
      </c>
      <c r="CG1778" s="4">
        <f t="shared" ref="CG1778" si="18896">(BV1778*CB1775+BW1778*CA1775+BX1778*CB1778+BY1778*CA1778)</f>
        <v>-0.41405677209115527</v>
      </c>
      <c r="CH1778" s="2">
        <f t="shared" ref="CH1778" si="18897">BV1778*CC1775+BX1778*CC1778-BW1778*CD1775-BY1778*CD1778</f>
        <v>-0.9259113307419129</v>
      </c>
      <c r="CI1778" s="3">
        <f t="shared" ref="CI1778" si="18898">(BV1778*CD1775+BW1778*CC1775+BX1778*CD1778+BY1778*CC1778)</f>
        <v>0</v>
      </c>
      <c r="CK1778" s="16">
        <f t="shared" ref="CK1778" si="18899">1/$CL$4</f>
        <v>1</v>
      </c>
      <c r="CL1778" s="17">
        <v>0</v>
      </c>
      <c r="CM1778" s="18">
        <v>1</v>
      </c>
      <c r="CN1778" s="19">
        <v>0</v>
      </c>
      <c r="CP1778" s="1">
        <f t="shared" ref="CP1778" si="18900">CF1778*CK1775+CH1778*CK1778-CG1778*CL1775-CI1778*CL1778</f>
        <v>-0.9259113307419129</v>
      </c>
      <c r="CQ1778" s="4">
        <f t="shared" ref="CQ1778" si="18901">(CF1778*CL1775+CG1778*CK1775+CH1778*CL1778+CI1778*CK1778)</f>
        <v>-0.41405677209115527</v>
      </c>
      <c r="CR1778" s="2">
        <f t="shared" ref="CR1778" si="18902">CF1778*CM1775+CH1778*CM1778-CG1778*CN1775-CI1778*CN1778</f>
        <v>-0.9259113307419129</v>
      </c>
      <c r="CS1778" s="3">
        <f t="shared" ref="CS1778" si="18903">(CF1778*CN1775+CG1778*CM1775+CH1778*CN1778+CI1778*CM1778)</f>
        <v>0</v>
      </c>
      <c r="CU1778" s="39">
        <f t="shared" ref="CU1778" si="18904">(180/PI())*ATAN(-1*(CQ1775/CP1775))</f>
        <v>-20.414508471238111</v>
      </c>
      <c r="CW1778" s="54">
        <f t="shared" ref="CW1778" si="18905">20*LOG(((1-(10^(CU1775/20)^2)*(1-((1-CW1775)/(1+CW1775))^2))^0.5))</f>
        <v>-28.611403641984083</v>
      </c>
    </row>
    <row r="1779" spans="1:101" ht="18" customHeight="1">
      <c r="E1779" s="20"/>
      <c r="F1779" s="20"/>
      <c r="G1779" s="20"/>
      <c r="H1779" s="20"/>
      <c r="I1779" s="20"/>
      <c r="J1779" s="20"/>
      <c r="K1779" s="20"/>
      <c r="L1779" s="20"/>
      <c r="M1779" s="20"/>
      <c r="N1779" s="20"/>
      <c r="O1779" s="20"/>
      <c r="P1779" s="20"/>
      <c r="Q1779" s="20"/>
      <c r="R1779" s="20"/>
      <c r="S1779" s="20"/>
      <c r="T1779" s="20"/>
      <c r="U1779" s="20"/>
      <c r="V1779" s="20"/>
      <c r="W1779" s="20"/>
      <c r="X1779" s="20"/>
      <c r="Y1779" s="20"/>
      <c r="Z1779" s="20"/>
      <c r="AA1779" s="20"/>
      <c r="AB1779" s="30"/>
      <c r="AC1779" s="20"/>
      <c r="AD1779" s="20"/>
      <c r="AE1779" s="20"/>
      <c r="AF1779" s="20"/>
      <c r="AG1779" s="20"/>
      <c r="AH1779" s="20"/>
      <c r="AI1779" s="20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  <c r="BA1779" s="20"/>
      <c r="BB1779" s="20"/>
      <c r="BC1779" s="20"/>
      <c r="BD1779" s="20"/>
      <c r="BE1779" s="20"/>
      <c r="BF1779" s="20"/>
      <c r="BG1779" s="20"/>
      <c r="BH1779" s="20"/>
      <c r="BI1779" s="20"/>
      <c r="BJ1779" s="20"/>
      <c r="BK1779" s="20"/>
      <c r="BL1779" s="20"/>
      <c r="BM1779" s="20"/>
      <c r="BN1779" s="20"/>
      <c r="BO1779" s="20"/>
      <c r="BP1779" s="20"/>
      <c r="BQ1779" s="20"/>
      <c r="BR1779" s="20"/>
      <c r="BS1779" s="20"/>
      <c r="BT1779" s="20"/>
      <c r="BU1779" s="20"/>
      <c r="BV1779" s="20"/>
      <c r="BW1779" s="20"/>
      <c r="BX1779" s="20"/>
      <c r="BY1779" s="20"/>
      <c r="BZ1779" s="20"/>
      <c r="CA1779" s="20"/>
      <c r="CB1779" s="20"/>
      <c r="CC1779" s="20"/>
      <c r="CD1779" s="20"/>
      <c r="CE1779" s="20"/>
      <c r="CF1779" s="20"/>
      <c r="CG1779" s="20"/>
      <c r="CH1779" s="20"/>
      <c r="CI1779" s="20"/>
      <c r="CJ1779" s="20"/>
      <c r="CK1779" s="20"/>
      <c r="CL1779" s="20"/>
    </row>
    <row r="1780" spans="1:101" ht="18" customHeight="1"/>
    <row r="1781" spans="1:101" ht="18" customHeight="1" thickBot="1">
      <c r="A1781" s="23"/>
      <c r="B1781" s="23"/>
      <c r="C1781" s="23"/>
      <c r="D1781" s="20" t="s">
        <v>15</v>
      </c>
      <c r="E1781" s="20"/>
      <c r="F1781" s="20"/>
      <c r="G1781" s="20"/>
      <c r="H1781" s="20"/>
      <c r="I1781" s="20" t="s">
        <v>16</v>
      </c>
      <c r="J1781" s="20"/>
      <c r="K1781" s="20"/>
      <c r="L1781" s="20"/>
      <c r="M1781" s="23"/>
      <c r="N1781" s="23"/>
      <c r="O1781" s="24" t="s">
        <v>17</v>
      </c>
      <c r="P1781" s="23"/>
      <c r="Q1781" s="23"/>
      <c r="R1781" s="23"/>
      <c r="S1781" s="20"/>
      <c r="T1781" s="20" t="s">
        <v>18</v>
      </c>
      <c r="U1781" s="23"/>
      <c r="V1781" s="23"/>
      <c r="W1781" s="23"/>
      <c r="X1781" s="23"/>
      <c r="Y1781" s="24" t="s">
        <v>19</v>
      </c>
      <c r="Z1781" s="23"/>
      <c r="AA1781" s="23"/>
      <c r="AB1781" s="23"/>
      <c r="AC1781" s="24" t="s">
        <v>20</v>
      </c>
      <c r="AD1781" s="20"/>
      <c r="AE1781" s="20"/>
      <c r="AF1781" s="20"/>
      <c r="AG1781" s="20"/>
      <c r="AH1781" s="23"/>
      <c r="AI1781" s="24" t="s">
        <v>21</v>
      </c>
      <c r="AJ1781" s="23"/>
      <c r="AK1781" s="23"/>
      <c r="AL1781" s="20"/>
      <c r="AM1781" s="24" t="s">
        <v>31</v>
      </c>
      <c r="AN1781" s="20"/>
      <c r="AO1781" s="23"/>
      <c r="AP1781" s="23"/>
      <c r="AQ1781" s="23"/>
      <c r="AR1781" s="23"/>
      <c r="AS1781" s="24" t="s">
        <v>91</v>
      </c>
      <c r="AT1781" s="23"/>
      <c r="AU1781" s="23"/>
      <c r="AV1781" s="23"/>
      <c r="AW1781" s="24" t="s">
        <v>32</v>
      </c>
      <c r="AX1781" s="20"/>
      <c r="AY1781" s="20"/>
      <c r="AZ1781" s="20"/>
      <c r="BA1781" s="20"/>
      <c r="BB1781" s="23"/>
      <c r="BC1781" s="24" t="s">
        <v>22</v>
      </c>
      <c r="BD1781" s="23"/>
      <c r="BE1781" s="23"/>
      <c r="BF1781" s="23"/>
      <c r="BG1781" s="24" t="s">
        <v>33</v>
      </c>
      <c r="BH1781" s="20"/>
      <c r="BI1781" s="23"/>
      <c r="BJ1781" s="23"/>
      <c r="BK1781" s="23"/>
      <c r="BL1781" s="23"/>
      <c r="BM1781" s="24" t="s">
        <v>34</v>
      </c>
      <c r="BN1781" s="23"/>
      <c r="BO1781" s="23"/>
      <c r="BP1781" s="23"/>
      <c r="BQ1781" s="24" t="s">
        <v>89</v>
      </c>
      <c r="BR1781" s="20"/>
      <c r="BS1781" s="20"/>
      <c r="BT1781" s="20"/>
      <c r="BU1781" s="20"/>
      <c r="BV1781" s="23"/>
      <c r="BW1781" s="24" t="s">
        <v>35</v>
      </c>
      <c r="BX1781" s="23"/>
      <c r="BY1781" s="23"/>
      <c r="BZ1781" s="23"/>
      <c r="CA1781" s="24" t="s">
        <v>90</v>
      </c>
      <c r="CB1781" s="20"/>
      <c r="CC1781" s="23"/>
      <c r="CD1781" s="23"/>
      <c r="CE1781" s="23"/>
      <c r="CF1781" s="23"/>
      <c r="CG1781" s="24" t="s">
        <v>92</v>
      </c>
      <c r="CH1781" s="23"/>
      <c r="CI1781" s="23"/>
      <c r="CJ1781" s="23"/>
      <c r="CK1781" s="24" t="s">
        <v>36</v>
      </c>
      <c r="CL1781" s="24"/>
      <c r="CM1781" s="23"/>
      <c r="CN1781" s="23"/>
      <c r="CO1781" s="23"/>
      <c r="CP1781" s="23"/>
      <c r="CQ1781" s="24" t="s">
        <v>93</v>
      </c>
      <c r="CR1781" s="23"/>
      <c r="CS1781" s="23"/>
    </row>
    <row r="1782" spans="1:101" ht="18" customHeight="1" thickBot="1">
      <c r="A1782" s="23"/>
      <c r="B1782" s="33"/>
      <c r="C1782" s="23"/>
      <c r="D1782" s="7" t="s">
        <v>2</v>
      </c>
      <c r="E1782" s="8"/>
      <c r="F1782" s="8" t="s">
        <v>3</v>
      </c>
      <c r="G1782" s="9"/>
      <c r="H1782" s="10"/>
      <c r="I1782" s="7" t="s">
        <v>4</v>
      </c>
      <c r="J1782" s="8"/>
      <c r="K1782" s="8" t="s">
        <v>5</v>
      </c>
      <c r="L1782" s="9"/>
      <c r="M1782" s="23"/>
      <c r="N1782" s="251" t="s">
        <v>79</v>
      </c>
      <c r="O1782" s="252"/>
      <c r="P1782" s="253" t="s">
        <v>80</v>
      </c>
      <c r="Q1782" s="254"/>
      <c r="R1782" s="23"/>
      <c r="S1782" s="7" t="s">
        <v>11</v>
      </c>
      <c r="T1782" s="8"/>
      <c r="U1782" s="8" t="s">
        <v>12</v>
      </c>
      <c r="V1782" s="9"/>
      <c r="W1782" s="20"/>
      <c r="X1782" s="251" t="s">
        <v>79</v>
      </c>
      <c r="Y1782" s="252"/>
      <c r="Z1782" s="253" t="s">
        <v>80</v>
      </c>
      <c r="AA1782" s="254"/>
      <c r="AB1782" s="20"/>
      <c r="AC1782" s="7" t="s">
        <v>4</v>
      </c>
      <c r="AD1782" s="8"/>
      <c r="AE1782" s="8" t="s">
        <v>5</v>
      </c>
      <c r="AF1782" s="9"/>
      <c r="AG1782" s="20"/>
      <c r="AH1782" s="251" t="s">
        <v>0</v>
      </c>
      <c r="AI1782" s="252"/>
      <c r="AJ1782" s="253" t="s">
        <v>1</v>
      </c>
      <c r="AK1782" s="254"/>
      <c r="AL1782" s="20"/>
      <c r="AM1782" s="7" t="s">
        <v>11</v>
      </c>
      <c r="AN1782" s="8"/>
      <c r="AO1782" s="8" t="s">
        <v>12</v>
      </c>
      <c r="AP1782" s="9"/>
      <c r="AQ1782" s="23"/>
      <c r="AR1782" s="251" t="s">
        <v>0</v>
      </c>
      <c r="AS1782" s="252"/>
      <c r="AT1782" s="253" t="s">
        <v>1</v>
      </c>
      <c r="AU1782" s="254"/>
      <c r="AV1782" s="36"/>
      <c r="AW1782" s="7" t="s">
        <v>4</v>
      </c>
      <c r="AX1782" s="8"/>
      <c r="AY1782" s="8" t="s">
        <v>5</v>
      </c>
      <c r="AZ1782" s="9"/>
      <c r="BA1782" s="20"/>
      <c r="BB1782" s="251" t="s">
        <v>0</v>
      </c>
      <c r="BC1782" s="252"/>
      <c r="BD1782" s="253" t="s">
        <v>1</v>
      </c>
      <c r="BE1782" s="254"/>
      <c r="BF1782" s="36"/>
      <c r="BG1782" s="7" t="s">
        <v>11</v>
      </c>
      <c r="BH1782" s="8"/>
      <c r="BI1782" s="8" t="s">
        <v>12</v>
      </c>
      <c r="BJ1782" s="9"/>
      <c r="BK1782" s="36"/>
      <c r="BL1782" s="251" t="s">
        <v>0</v>
      </c>
      <c r="BM1782" s="252"/>
      <c r="BN1782" s="253" t="s">
        <v>1</v>
      </c>
      <c r="BO1782" s="254"/>
      <c r="BP1782" s="36"/>
      <c r="BQ1782" s="7" t="s">
        <v>4</v>
      </c>
      <c r="BR1782" s="8"/>
      <c r="BS1782" s="8" t="s">
        <v>5</v>
      </c>
      <c r="BT1782" s="9"/>
      <c r="BU1782" s="20"/>
      <c r="BV1782" s="251" t="s">
        <v>0</v>
      </c>
      <c r="BW1782" s="252"/>
      <c r="BX1782" s="253" t="s">
        <v>1</v>
      </c>
      <c r="BY1782" s="254"/>
      <c r="BZ1782" s="36"/>
      <c r="CA1782" s="7" t="s">
        <v>11</v>
      </c>
      <c r="CB1782" s="8"/>
      <c r="CC1782" s="8" t="s">
        <v>12</v>
      </c>
      <c r="CD1782" s="9"/>
      <c r="CE1782" s="36"/>
      <c r="CF1782" s="251" t="s">
        <v>0</v>
      </c>
      <c r="CG1782" s="252"/>
      <c r="CH1782" s="253" t="s">
        <v>1</v>
      </c>
      <c r="CI1782" s="254"/>
      <c r="CJ1782" s="23"/>
      <c r="CK1782" s="7" t="s">
        <v>23</v>
      </c>
      <c r="CL1782" s="8"/>
      <c r="CM1782" s="8" t="s">
        <v>24</v>
      </c>
      <c r="CN1782" s="9"/>
      <c r="CO1782" s="23"/>
      <c r="CP1782" s="251" t="s">
        <v>0</v>
      </c>
      <c r="CQ1782" s="252"/>
      <c r="CR1782" s="253" t="s">
        <v>1</v>
      </c>
      <c r="CS1782" s="254"/>
      <c r="CU1782" s="26" t="s">
        <v>25</v>
      </c>
      <c r="CW1782" s="50" t="s">
        <v>44</v>
      </c>
    </row>
    <row r="1783" spans="1:101" ht="18" customHeight="1" thickTop="1" thickBot="1">
      <c r="B1783" s="34">
        <v>2.68</v>
      </c>
      <c r="D1783" s="11">
        <v>1</v>
      </c>
      <c r="E1783" s="12">
        <v>0</v>
      </c>
      <c r="F1783" s="13">
        <v>0</v>
      </c>
      <c r="G1783" s="40">
        <f t="shared" ref="G1783" si="18906">-1/($E$4*$B1783)</f>
        <v>-0.39198899922072583</v>
      </c>
      <c r="H1783" s="10"/>
      <c r="I1783" s="11">
        <v>1</v>
      </c>
      <c r="J1783" s="12">
        <v>0</v>
      </c>
      <c r="K1783" s="13">
        <v>0</v>
      </c>
      <c r="L1783" s="14">
        <v>0</v>
      </c>
      <c r="N1783" s="1">
        <f t="shared" ref="N1783" si="18907">D1783*I1783+F1783*I1786-E1783*J1783-G1783*J1786</f>
        <v>0.78619419390727674</v>
      </c>
      <c r="O1783" s="4">
        <f t="shared" ref="O1783" si="18908">(D1783*J1783+E1783*I1783+F1783*J1786+G1783*I1786)</f>
        <v>0</v>
      </c>
      <c r="P1783" s="2">
        <f t="shared" ref="P1783" si="18909">D1783*K1783+F1783*K1786-E1783*L1783-G1783*L1786</f>
        <v>0</v>
      </c>
      <c r="Q1783" s="3">
        <f t="shared" ref="Q1783" si="18910">(D1783*L1783+E1783*K1783+F1783*L1786+G1783*K1786)</f>
        <v>-0.39198899922072583</v>
      </c>
      <c r="S1783" s="11">
        <v>1</v>
      </c>
      <c r="T1783" s="12">
        <v>0</v>
      </c>
      <c r="U1783" s="13">
        <v>0</v>
      </c>
      <c r="V1783" s="40">
        <f t="shared" ref="V1783" si="18911">-1/($T$4*$B1783)</f>
        <v>-0.74896493046609591</v>
      </c>
      <c r="W1783" s="20"/>
      <c r="X1783" s="1">
        <f t="shared" ref="X1783" si="18912">N1783*S1783+P1783*S1786-O1783*T1783-Q1783*T1786</f>
        <v>0.78619419390727674</v>
      </c>
      <c r="Y1783" s="4">
        <f t="shared" ref="Y1783" si="18913">(N1783*T1783+O1783*S1783+P1783*T1786+Q1783*S1786)</f>
        <v>0</v>
      </c>
      <c r="Z1783" s="2">
        <f t="shared" ref="Z1783" si="18914">N1783*U1783+P1783*U1786-O1783*V1783-Q1783*V1786</f>
        <v>0</v>
      </c>
      <c r="AA1783" s="3">
        <f t="shared" ref="AA1783" si="18915">(N1783*V1783+O1783*U1783+P1783*V1786+Q1783*U1786)</f>
        <v>-0.9808208789933377</v>
      </c>
      <c r="AB1783" s="20"/>
      <c r="AC1783" s="11">
        <v>1</v>
      </c>
      <c r="AD1783" s="12">
        <v>0</v>
      </c>
      <c r="AE1783" s="13">
        <v>0</v>
      </c>
      <c r="AF1783" s="14">
        <v>0</v>
      </c>
      <c r="AG1783" s="20"/>
      <c r="AH1783" s="1">
        <f t="shared" ref="AH1783" si="18916">X1783*AC1783+Z1783*AC1786-Y1783*AD1783-AA1783*AD1786</f>
        <v>0.1750085894936374</v>
      </c>
      <c r="AI1783" s="4">
        <f t="shared" ref="AI1783" si="18917">(X1783*AD1783+Y1783*AC1783+Z1783*AD1786+AA1783*AC1786)</f>
        <v>0</v>
      </c>
      <c r="AJ1783" s="2">
        <f t="shared" ref="AJ1783" si="18918">X1783*AE1783+Z1783*AE1786-Y1783*AF1783-AA1783*AF1786</f>
        <v>0</v>
      </c>
      <c r="AK1783" s="3">
        <f t="shared" ref="AK1783" si="18919">(X1783*AF1783+Y1783*AE1783+Z1783*AF1786+AA1783*AE1786)</f>
        <v>-0.9808208789933377</v>
      </c>
      <c r="AL1783" s="20"/>
      <c r="AM1783" s="11">
        <v>1</v>
      </c>
      <c r="AN1783" s="12">
        <v>0</v>
      </c>
      <c r="AO1783" s="13">
        <v>0</v>
      </c>
      <c r="AP1783" s="40">
        <f t="shared" ref="AP1783" si="18920">-1/($AN$4*$B1783)</f>
        <v>-0.77833610420986421</v>
      </c>
      <c r="AR1783" s="1">
        <f t="shared" ref="AR1783" si="18921">AH1783*AM1783+AJ1783*AM1786-AI1783*AN1783-AK1783*AN1786</f>
        <v>0.1750085894936374</v>
      </c>
      <c r="AS1783" s="4">
        <f t="shared" ref="AS1783" si="18922">(AH1783*AN1783+AI1783*AM1783+AJ1783*AN1786+AK1783*AM1786)</f>
        <v>0</v>
      </c>
      <c r="AT1783" s="2">
        <f t="shared" ref="AT1783" si="18923">AH1783*AO1783+AJ1783*AO1786-AI1783*AP1783-AK1783*AP1786</f>
        <v>0</v>
      </c>
      <c r="AU1783" s="3">
        <f t="shared" ref="AU1783" si="18924">(AH1783*AP1783+AI1783*AO1783+AJ1783*AP1786+AK1783*AO1786)</f>
        <v>-1.1170363827430787</v>
      </c>
      <c r="AV1783" s="20"/>
      <c r="AW1783" s="11">
        <v>1</v>
      </c>
      <c r="AX1783" s="12">
        <v>0</v>
      </c>
      <c r="AY1783" s="13">
        <v>0</v>
      </c>
      <c r="AZ1783" s="14">
        <v>0</v>
      </c>
      <c r="BA1783" s="20"/>
      <c r="BB1783" s="1">
        <f t="shared" ref="BB1783" si="18925">AR1783*AW1783+AT1783*AW1786-AS1783*AX1783-AU1783*AX1786</f>
        <v>-0.5210579108846557</v>
      </c>
      <c r="BC1783" s="4">
        <f t="shared" ref="BC1783" si="18926">(AR1783*AX1783+AS1783*AW1783+AT1783*AX1786+AU1783*AW1786)</f>
        <v>0</v>
      </c>
      <c r="BD1783" s="2">
        <f t="shared" ref="BD1783" si="18927">AR1783*AY1783+AT1783*AY1786-AS1783*AZ1783-AU1783*AZ1786</f>
        <v>0</v>
      </c>
      <c r="BE1783" s="3">
        <f t="shared" ref="BE1783" si="18928">(AR1783*AZ1783+AS1783*AY1783+AT1783*AZ1786+AU1783*AY1786)</f>
        <v>-1.1170363827430787</v>
      </c>
      <c r="BF1783" s="20"/>
      <c r="BG1783" s="11">
        <v>1</v>
      </c>
      <c r="BH1783" s="12">
        <v>0</v>
      </c>
      <c r="BI1783" s="13">
        <v>0</v>
      </c>
      <c r="BJ1783" s="40">
        <f t="shared" ref="BJ1783" si="18929">-1/($BH$4*$B1783)</f>
        <v>-0.74896493046609591</v>
      </c>
      <c r="BK1783" s="20"/>
      <c r="BL1783" s="1">
        <f t="shared" ref="BL1783" si="18930">BB1783*BG1783+BD1783*BG1786-BC1783*BH1783-BE1783*BH1786</f>
        <v>-0.5210579108846557</v>
      </c>
      <c r="BM1783" s="4">
        <f t="shared" ref="BM1783" si="18931">(BB1783*BH1783+BC1783*BG1783+BD1783*BH1786+BE1783*BG1786)</f>
        <v>0</v>
      </c>
      <c r="BN1783" s="2">
        <f t="shared" ref="BN1783" si="18932">BB1783*BI1783+BD1783*BI1786-BC1783*BJ1783-BE1783*BJ1786</f>
        <v>0</v>
      </c>
      <c r="BO1783" s="3">
        <f t="shared" ref="BO1783" si="18933">(BB1783*BJ1783+BC1783*BI1783+BD1783*BJ1786+BE1783*BI1786)</f>
        <v>-0.72678228074854334</v>
      </c>
      <c r="BP1783" s="20"/>
      <c r="BQ1783" s="11">
        <v>1</v>
      </c>
      <c r="BR1783" s="12">
        <v>0</v>
      </c>
      <c r="BS1783" s="13">
        <v>0</v>
      </c>
      <c r="BT1783" s="14">
        <v>0</v>
      </c>
      <c r="BU1783" s="20"/>
      <c r="BV1783" s="1">
        <f t="shared" ref="BV1783" si="18934">BL1783*BQ1783+BN1783*BQ1786-BM1783*BR1783-BO1783*BR1786</f>
        <v>-0.91747278910385599</v>
      </c>
      <c r="BW1783" s="4">
        <f t="shared" ref="BW1783" si="18935">(BL1783*BR1783+BM1783*BQ1783+BN1783*BR1786+BO1783*BQ1786)</f>
        <v>0</v>
      </c>
      <c r="BX1783" s="2">
        <f t="shared" ref="BX1783" si="18936">BL1783*BS1783+BN1783*BS1786-BM1783*BT1783-BO1783*BT1786</f>
        <v>0</v>
      </c>
      <c r="BY1783" s="3">
        <f t="shared" ref="BY1783" si="18937">(BL1783*BT1783+BM1783*BS1783+BN1783*BT1786+BO1783*BS1786)</f>
        <v>-0.72678228074854334</v>
      </c>
      <c r="BZ1783" s="20"/>
      <c r="CA1783" s="11">
        <v>1</v>
      </c>
      <c r="CB1783" s="12">
        <v>0</v>
      </c>
      <c r="CC1783" s="13">
        <v>0</v>
      </c>
      <c r="CD1783" s="40">
        <f t="shared" ref="CD1783" si="18938">-1/($CB$4*$B1783)</f>
        <v>-0.39198899922072583</v>
      </c>
      <c r="CE1783" s="20"/>
      <c r="CF1783" s="1">
        <f t="shared" ref="CF1783" si="18939">BV1783*CA1783+BX1783*CA1786-BW1783*CB1783-BY1783*CB1786</f>
        <v>-0.91747278910385599</v>
      </c>
      <c r="CG1783" s="4">
        <f t="shared" ref="CG1783" si="18940">(BV1783*CB1783+BW1783*CA1783+BX1783*CB1786+BY1783*CA1786)</f>
        <v>0</v>
      </c>
      <c r="CH1783" s="2">
        <f t="shared" ref="CH1783" si="18941">BV1783*CC1783+BX1783*CC1786-BW1783*CD1783-BY1783*CD1786</f>
        <v>0</v>
      </c>
      <c r="CI1783" s="3">
        <f t="shared" ref="CI1783" si="18942">(BV1783*CD1783+BW1783*CC1783+BX1783*CD1786+BY1783*CC1786)</f>
        <v>-0.36714304033547479</v>
      </c>
      <c r="CJ1783" s="28"/>
      <c r="CK1783" s="11">
        <v>1</v>
      </c>
      <c r="CL1783" s="12">
        <v>0</v>
      </c>
      <c r="CM1783" s="13">
        <v>0</v>
      </c>
      <c r="CN1783" s="14">
        <v>0</v>
      </c>
      <c r="CP1783" s="1">
        <f t="shared" ref="CP1783" si="18943">CF1783*CK1783+CH1783*CK1786-CG1783*CL1783-CI1783*CL1786</f>
        <v>-0.91747278910385599</v>
      </c>
      <c r="CQ1783" s="4">
        <f t="shared" ref="CQ1783" si="18944">(CF1783*CL1783+CG1783*CK1783+CH1783*CL1786+CI1783*CK1786)</f>
        <v>-0.36714304033547479</v>
      </c>
      <c r="CR1783" s="2">
        <f t="shared" ref="CR1783" si="18945">CF1783*CM1783+CH1783*CM1786-CG1783*CN1783-CI1783*CN1786</f>
        <v>0</v>
      </c>
      <c r="CS1783" s="3">
        <f t="shared" ref="CS1783" si="18946">(CF1783*CN1783+CG1783*CM1783+CH1783*CN1786+CI1783*CM1786)</f>
        <v>-0.36714304033547479</v>
      </c>
      <c r="CU1783" s="29">
        <f t="shared" ref="CU1783" si="18947">20*LOG(((1+$CL$4)/$CL$4)/((CP1783+CP1786)^2+(CQ1783+CQ1786)^2)^0.5)</f>
        <v>-4.4269619961401201E-3</v>
      </c>
      <c r="CW1783" s="51">
        <f t="shared" ref="CW1783" si="18948">((CP1783^2+CQ1783^2)^0.5)/((CP1786^2+CQ1786^2)^0.5)</f>
        <v>0.97487794251024906</v>
      </c>
    </row>
    <row r="1784" spans="1:101" ht="18" customHeight="1" thickBot="1">
      <c r="D1784" s="11"/>
      <c r="E1784" s="13"/>
      <c r="F1784" s="13"/>
      <c r="G1784" s="15"/>
      <c r="H1784" s="10"/>
      <c r="I1784" s="11"/>
      <c r="J1784" s="13"/>
      <c r="K1784" s="13"/>
      <c r="L1784" s="15"/>
      <c r="N1784" s="5"/>
      <c r="Q1784" s="6"/>
      <c r="S1784" s="11"/>
      <c r="T1784" s="13"/>
      <c r="U1784" s="13"/>
      <c r="V1784" s="15"/>
      <c r="W1784" s="20"/>
      <c r="X1784" s="5"/>
      <c r="AA1784" s="6"/>
      <c r="AB1784" s="20"/>
      <c r="AC1784" s="11"/>
      <c r="AD1784" s="13"/>
      <c r="AE1784" s="13"/>
      <c r="AF1784" s="15"/>
      <c r="AG1784" s="20"/>
      <c r="AH1784" s="5"/>
      <c r="AK1784" s="6"/>
      <c r="AL1784" s="20"/>
      <c r="AM1784" s="11"/>
      <c r="AN1784" s="13"/>
      <c r="AO1784" s="13"/>
      <c r="AP1784" s="15"/>
      <c r="AR1784" s="5"/>
      <c r="AU1784" s="6"/>
      <c r="AW1784" s="11"/>
      <c r="AX1784" s="13"/>
      <c r="AY1784" s="13"/>
      <c r="AZ1784" s="15"/>
      <c r="BA1784" s="20"/>
      <c r="BB1784" s="5"/>
      <c r="BE1784" s="6"/>
      <c r="BG1784" s="11"/>
      <c r="BH1784" s="13"/>
      <c r="BI1784" s="13"/>
      <c r="BJ1784" s="15"/>
      <c r="BL1784" s="5"/>
      <c r="BO1784" s="6"/>
      <c r="BQ1784" s="11"/>
      <c r="BR1784" s="13"/>
      <c r="BS1784" s="13"/>
      <c r="BT1784" s="15"/>
      <c r="BU1784" s="20"/>
      <c r="BV1784" s="5"/>
      <c r="BY1784" s="6"/>
      <c r="CA1784" s="11"/>
      <c r="CB1784" s="13"/>
      <c r="CC1784" s="13"/>
      <c r="CD1784" s="15"/>
      <c r="CF1784" s="5"/>
      <c r="CI1784" s="6"/>
      <c r="CK1784" s="11"/>
      <c r="CL1784" s="13"/>
      <c r="CM1784" s="13"/>
      <c r="CN1784" s="15"/>
      <c r="CP1784" s="5"/>
      <c r="CS1784" s="6"/>
      <c r="CW1784" s="52"/>
    </row>
    <row r="1785" spans="1:101" ht="18" customHeight="1" thickBot="1">
      <c r="D1785" s="11" t="s">
        <v>6</v>
      </c>
      <c r="E1785" s="13"/>
      <c r="F1785" s="13" t="s">
        <v>7</v>
      </c>
      <c r="G1785" s="15"/>
      <c r="H1785" s="10"/>
      <c r="I1785" s="11" t="s">
        <v>8</v>
      </c>
      <c r="J1785" s="13"/>
      <c r="K1785" s="13" t="s">
        <v>9</v>
      </c>
      <c r="L1785" s="15"/>
      <c r="N1785" s="251" t="s">
        <v>26</v>
      </c>
      <c r="O1785" s="252"/>
      <c r="P1785" s="253" t="s">
        <v>27</v>
      </c>
      <c r="Q1785" s="254"/>
      <c r="S1785" s="11" t="s">
        <v>13</v>
      </c>
      <c r="T1785" s="13"/>
      <c r="U1785" s="13" t="s">
        <v>14</v>
      </c>
      <c r="V1785" s="15"/>
      <c r="W1785" s="20"/>
      <c r="X1785" s="251" t="s">
        <v>26</v>
      </c>
      <c r="Y1785" s="252"/>
      <c r="Z1785" s="253" t="s">
        <v>27</v>
      </c>
      <c r="AA1785" s="254"/>
      <c r="AB1785" s="20"/>
      <c r="AC1785" s="11" t="s">
        <v>8</v>
      </c>
      <c r="AD1785" s="13"/>
      <c r="AE1785" s="13" t="s">
        <v>9</v>
      </c>
      <c r="AF1785" s="15"/>
      <c r="AG1785" s="20"/>
      <c r="AH1785" s="251" t="s">
        <v>26</v>
      </c>
      <c r="AI1785" s="252"/>
      <c r="AJ1785" s="253" t="s">
        <v>27</v>
      </c>
      <c r="AK1785" s="254"/>
      <c r="AL1785" s="20"/>
      <c r="AM1785" s="11" t="s">
        <v>13</v>
      </c>
      <c r="AN1785" s="13"/>
      <c r="AO1785" s="13" t="s">
        <v>14</v>
      </c>
      <c r="AP1785" s="15"/>
      <c r="AR1785" s="251" t="s">
        <v>26</v>
      </c>
      <c r="AS1785" s="252"/>
      <c r="AT1785" s="253" t="s">
        <v>27</v>
      </c>
      <c r="AU1785" s="254"/>
      <c r="AV1785" s="36"/>
      <c r="AW1785" s="11" t="s">
        <v>8</v>
      </c>
      <c r="AX1785" s="13"/>
      <c r="AY1785" s="13" t="s">
        <v>9</v>
      </c>
      <c r="AZ1785" s="15"/>
      <c r="BA1785" s="20"/>
      <c r="BB1785" s="251" t="s">
        <v>26</v>
      </c>
      <c r="BC1785" s="252"/>
      <c r="BD1785" s="253" t="s">
        <v>27</v>
      </c>
      <c r="BE1785" s="254"/>
      <c r="BF1785" s="36"/>
      <c r="BG1785" s="11" t="s">
        <v>13</v>
      </c>
      <c r="BH1785" s="13"/>
      <c r="BI1785" s="13" t="s">
        <v>14</v>
      </c>
      <c r="BJ1785" s="15"/>
      <c r="BK1785" s="36"/>
      <c r="BL1785" s="251" t="s">
        <v>26</v>
      </c>
      <c r="BM1785" s="252"/>
      <c r="BN1785" s="253" t="s">
        <v>27</v>
      </c>
      <c r="BO1785" s="254"/>
      <c r="BP1785" s="36"/>
      <c r="BQ1785" s="11" t="s">
        <v>8</v>
      </c>
      <c r="BR1785" s="13"/>
      <c r="BS1785" s="13" t="s">
        <v>9</v>
      </c>
      <c r="BT1785" s="15"/>
      <c r="BU1785" s="20"/>
      <c r="BV1785" s="251" t="s">
        <v>26</v>
      </c>
      <c r="BW1785" s="252"/>
      <c r="BX1785" s="253" t="s">
        <v>27</v>
      </c>
      <c r="BY1785" s="254"/>
      <c r="BZ1785" s="36"/>
      <c r="CA1785" s="11" t="s">
        <v>13</v>
      </c>
      <c r="CB1785" s="13"/>
      <c r="CC1785" s="13" t="s">
        <v>14</v>
      </c>
      <c r="CD1785" s="15"/>
      <c r="CE1785" s="36"/>
      <c r="CF1785" s="251" t="s">
        <v>26</v>
      </c>
      <c r="CG1785" s="252"/>
      <c r="CH1785" s="253" t="s">
        <v>27</v>
      </c>
      <c r="CI1785" s="254"/>
      <c r="CK1785" s="11" t="s">
        <v>28</v>
      </c>
      <c r="CL1785" s="13"/>
      <c r="CM1785" s="13" t="s">
        <v>29</v>
      </c>
      <c r="CN1785" s="15"/>
      <c r="CP1785" s="251" t="s">
        <v>26</v>
      </c>
      <c r="CQ1785" s="252"/>
      <c r="CR1785" s="253" t="s">
        <v>27</v>
      </c>
      <c r="CS1785" s="254"/>
      <c r="CU1785" s="38" t="s">
        <v>37</v>
      </c>
      <c r="CW1785" s="53" t="s">
        <v>45</v>
      </c>
    </row>
    <row r="1786" spans="1:101" ht="18" customHeight="1" thickTop="1" thickBot="1">
      <c r="D1786" s="16">
        <v>0</v>
      </c>
      <c r="E1786" s="17">
        <v>0</v>
      </c>
      <c r="F1786" s="18">
        <v>1</v>
      </c>
      <c r="G1786" s="19">
        <v>0</v>
      </c>
      <c r="H1786" s="10"/>
      <c r="I1786" s="16">
        <v>0</v>
      </c>
      <c r="J1786" s="17">
        <f t="shared" ref="J1786" si="18949">-1/($J$4*$B1783)</f>
        <v>-0.54543828147669771</v>
      </c>
      <c r="K1786" s="18">
        <v>1</v>
      </c>
      <c r="L1786" s="19">
        <v>0</v>
      </c>
      <c r="N1786" s="1">
        <f t="shared" ref="N1786" si="18950">D1786*I1783+F1786*I1786-E1786*J1783-G1786*J1786</f>
        <v>0</v>
      </c>
      <c r="O1786" s="4">
        <f t="shared" ref="O1786" si="18951">(D1786*J1783+E1786*I1783+F1786*J1786+G1786*I1786)</f>
        <v>-0.54543828147669771</v>
      </c>
      <c r="P1786" s="2">
        <f t="shared" ref="P1786" si="18952">D1786*K1783+F1786*K1786-E1786*L1783-G1786*L1786</f>
        <v>1</v>
      </c>
      <c r="Q1786" s="3">
        <f t="shared" ref="Q1786" si="18953">(D1786*L1783+E1786*K1783+F1786*L1786+G1786*K1786)</f>
        <v>0</v>
      </c>
      <c r="S1786" s="16">
        <v>0</v>
      </c>
      <c r="T1786" s="17">
        <v>0</v>
      </c>
      <c r="U1786" s="18">
        <v>1</v>
      </c>
      <c r="V1786" s="19">
        <v>0</v>
      </c>
      <c r="W1786" s="20"/>
      <c r="X1786" s="1">
        <f t="shared" ref="X1786" si="18954">N1786*S1783+P1786*S1786-O1786*T1783-Q1786*T1786</f>
        <v>0</v>
      </c>
      <c r="Y1786" s="4">
        <f t="shared" ref="Y1786" si="18955">(N1786*T1783+O1786*S1783+P1786*T1786+Q1786*S1786)</f>
        <v>-0.54543828147669771</v>
      </c>
      <c r="Z1786" s="2">
        <f t="shared" ref="Z1786" si="18956">N1786*U1783+P1786*U1786-O1786*V1783-Q1786*V1786</f>
        <v>0.59148585544025822</v>
      </c>
      <c r="AA1786" s="3">
        <f t="shared" ref="AA1786" si="18957">(N1786*V1783+O1786*U1783+P1786*V1786+Q1786*U1786)</f>
        <v>0</v>
      </c>
      <c r="AB1786" s="20"/>
      <c r="AC1786" s="16">
        <v>0</v>
      </c>
      <c r="AD1786" s="17">
        <f t="shared" ref="AD1786" si="18958">-1/($AD$4*$B1783)</f>
        <v>-0.62313682090549261</v>
      </c>
      <c r="AE1786" s="18">
        <v>1</v>
      </c>
      <c r="AF1786" s="19">
        <v>0</v>
      </c>
      <c r="AG1786" s="20"/>
      <c r="AH1786" s="1">
        <f t="shared" ref="AH1786" si="18959">X1786*AC1783+Z1786*AC1786-Y1786*AD1783-AA1786*AD1786</f>
        <v>0</v>
      </c>
      <c r="AI1786" s="4">
        <f t="shared" ref="AI1786" si="18960">(X1786*AD1783+Y1786*AC1783+Z1786*AD1786+AA1786*AC1786)</f>
        <v>-0.91401489704630601</v>
      </c>
      <c r="AJ1786" s="2">
        <f t="shared" ref="AJ1786" si="18961">X1786*AE1783+Z1786*AE1786-Y1786*AF1783-AA1786*AF1786</f>
        <v>0.59148585544025822</v>
      </c>
      <c r="AK1786" s="3">
        <f t="shared" ref="AK1786" si="18962">(X1786*AF1783+Y1786*AE1783+Z1786*AF1786+AA1786*AE1786)</f>
        <v>0</v>
      </c>
      <c r="AL1786" s="20"/>
      <c r="AM1786" s="16">
        <v>0</v>
      </c>
      <c r="AN1786" s="17">
        <v>0</v>
      </c>
      <c r="AO1786" s="18">
        <v>1</v>
      </c>
      <c r="AP1786" s="19">
        <v>0</v>
      </c>
      <c r="AR1786" s="1">
        <f t="shared" ref="AR1786" si="18963">AH1786*AM1783+AJ1786*AM1786-AI1786*AN1783-AK1786*AN1786</f>
        <v>0</v>
      </c>
      <c r="AS1786" s="4">
        <f t="shared" ref="AS1786" si="18964">(AH1786*AN1783+AI1786*AM1783+AJ1786*AN1786+AK1786*AM1786)</f>
        <v>-0.91401489704630601</v>
      </c>
      <c r="AT1786" s="2">
        <f t="shared" ref="AT1786" si="18965">AH1786*AO1783+AJ1786*AO1786-AI1786*AP1783-AK1786*AP1786</f>
        <v>-0.11992493871654375</v>
      </c>
      <c r="AU1786" s="3">
        <f t="shared" ref="AU1786" si="18966">(AH1786*AP1783+AI1786*AO1783+AJ1786*AP1786+AK1786*AO1786)</f>
        <v>0</v>
      </c>
      <c r="AV1786" s="20"/>
      <c r="AW1786" s="16">
        <v>0</v>
      </c>
      <c r="AX1786" s="17">
        <f t="shared" ref="AX1786" si="18967">-1/($AX$4*$B1783)</f>
        <v>-0.62313682090549261</v>
      </c>
      <c r="AY1786" s="18">
        <v>1</v>
      </c>
      <c r="AZ1786" s="19">
        <v>0</v>
      </c>
      <c r="BA1786" s="20"/>
      <c r="BB1786" s="1">
        <f t="shared" ref="BB1786" si="18968">AR1786*AW1783+AT1786*AW1786-AS1786*AX1783-AU1786*AX1786</f>
        <v>0</v>
      </c>
      <c r="BC1786" s="4">
        <f t="shared" ref="BC1786" si="18969">(AR1786*AX1783+AS1786*AW1783+AT1786*AX1786+AU1786*AW1786)</f>
        <v>-0.83928525198719295</v>
      </c>
      <c r="BD1786" s="2">
        <f t="shared" ref="BD1786" si="18970">AR1786*AY1783+AT1786*AY1786-AS1786*AZ1783-AU1786*AZ1786</f>
        <v>-0.11992493871654375</v>
      </c>
      <c r="BE1786" s="3">
        <f t="shared" ref="BE1786" si="18971">(AR1786*AZ1783+AS1786*AY1783+AT1786*AZ1786+AU1786*AY1786)</f>
        <v>0</v>
      </c>
      <c r="BF1786" s="20"/>
      <c r="BG1786" s="16">
        <v>0</v>
      </c>
      <c r="BH1786" s="17">
        <v>0</v>
      </c>
      <c r="BI1786" s="18">
        <v>1</v>
      </c>
      <c r="BJ1786" s="19">
        <v>0</v>
      </c>
      <c r="BK1786" s="20"/>
      <c r="BL1786" s="1">
        <f t="shared" ref="BL1786" si="18972">BB1786*BG1783+BD1786*BG1786-BC1786*BH1783-BE1786*BH1786</f>
        <v>0</v>
      </c>
      <c r="BM1786" s="4">
        <f t="shared" ref="BM1786" si="18973">(BB1786*BH1783+BC1786*BG1783+BD1786*BH1786+BE1786*BG1786)</f>
        <v>-0.83928525198719295</v>
      </c>
      <c r="BN1786" s="2">
        <f t="shared" ref="BN1786" si="18974">BB1786*BI1783+BD1786*BI1786-BC1786*BJ1783-BE1786*BJ1786</f>
        <v>-0.74852015911235148</v>
      </c>
      <c r="BO1786" s="3">
        <f t="shared" ref="BO1786" si="18975">(BB1786*BJ1783+BC1786*BI1783+BD1786*BJ1786+BE1786*BI1786)</f>
        <v>0</v>
      </c>
      <c r="BP1786" s="20"/>
      <c r="BQ1786" s="16">
        <v>0</v>
      </c>
      <c r="BR1786" s="17">
        <f t="shared" ref="BR1786" si="18976">-1/($BR$4*$B1783)</f>
        <v>-0.54543828147669771</v>
      </c>
      <c r="BS1786" s="18">
        <v>1</v>
      </c>
      <c r="BT1786" s="19">
        <v>0</v>
      </c>
      <c r="BU1786" s="20"/>
      <c r="BV1786" s="1">
        <f t="shared" ref="BV1786" si="18977">BL1786*BQ1783+BN1786*BQ1786-BM1786*BR1783-BO1786*BR1786</f>
        <v>0</v>
      </c>
      <c r="BW1786" s="4">
        <f t="shared" ref="BW1786" si="18978">(BL1786*BR1783+BM1786*BQ1783+BN1786*BR1786+BO1786*BQ1786)</f>
        <v>-0.43101370275028761</v>
      </c>
      <c r="BX1786" s="2">
        <f t="shared" ref="BX1786" si="18979">BL1786*BS1783+BN1786*BS1786-BM1786*BT1783-BO1786*BT1786</f>
        <v>-0.74852015911235148</v>
      </c>
      <c r="BY1786" s="3">
        <f t="shared" ref="BY1786" si="18980">(BL1786*BT1783+BM1786*BS1783+BN1786*BT1786+BO1786*BS1786)</f>
        <v>0</v>
      </c>
      <c r="BZ1786" s="20"/>
      <c r="CA1786" s="16">
        <v>0</v>
      </c>
      <c r="CB1786" s="17">
        <v>0</v>
      </c>
      <c r="CC1786" s="18">
        <v>1</v>
      </c>
      <c r="CD1786" s="19">
        <v>0</v>
      </c>
      <c r="CE1786" s="20"/>
      <c r="CF1786" s="1">
        <f t="shared" ref="CF1786" si="18981">BV1786*CA1783+BX1786*CA1786-BW1786*CB1783-BY1786*CB1786</f>
        <v>0</v>
      </c>
      <c r="CG1786" s="4">
        <f t="shared" ref="CG1786" si="18982">(BV1786*CB1783+BW1786*CA1783+BX1786*CB1786+BY1786*CA1786)</f>
        <v>-0.43101370275028761</v>
      </c>
      <c r="CH1786" s="2">
        <f t="shared" ref="CH1786" si="18983">BV1786*CC1783+BX1786*CC1786-BW1786*CD1783-BY1786*CD1786</f>
        <v>-0.9174727891038561</v>
      </c>
      <c r="CI1786" s="3">
        <f t="shared" ref="CI1786" si="18984">(BV1786*CD1783+BW1786*CC1783+BX1786*CD1786+BY1786*CC1786)</f>
        <v>0</v>
      </c>
      <c r="CK1786" s="16">
        <f t="shared" ref="CK1786" si="18985">1/$CL$4</f>
        <v>1</v>
      </c>
      <c r="CL1786" s="17">
        <v>0</v>
      </c>
      <c r="CM1786" s="18">
        <v>1</v>
      </c>
      <c r="CN1786" s="19">
        <v>0</v>
      </c>
      <c r="CP1786" s="1">
        <f t="shared" ref="CP1786" si="18986">CF1786*CK1783+CH1786*CK1786-CG1786*CL1783-CI1786*CL1786</f>
        <v>-0.9174727891038561</v>
      </c>
      <c r="CQ1786" s="4">
        <f t="shared" ref="CQ1786" si="18987">(CF1786*CL1783+CG1786*CK1783+CH1786*CL1786+CI1786*CK1786)</f>
        <v>-0.43101370275028761</v>
      </c>
      <c r="CR1786" s="2">
        <f t="shared" ref="CR1786" si="18988">CF1786*CM1783+CH1786*CM1786-CG1786*CN1783-CI1786*CN1786</f>
        <v>-0.9174727891038561</v>
      </c>
      <c r="CS1786" s="3">
        <f t="shared" ref="CS1786" si="18989">(CF1786*CN1783+CG1786*CM1783+CH1786*CN1786+CI1786*CM1786)</f>
        <v>0</v>
      </c>
      <c r="CU1786" s="39">
        <f t="shared" ref="CU1786" si="18990">(180/PI())*ATAN(-1*(CQ1783/CP1783))</f>
        <v>-21.809695671294712</v>
      </c>
      <c r="CW1786" s="54">
        <f t="shared" ref="CW1786" si="18991">20*LOG(((1-(10^(CU1783/20)^2)*(1-((1-CW1783)/(1+CW1783))^2))^0.5))</f>
        <v>-29.279411496866512</v>
      </c>
    </row>
    <row r="1787" spans="1:101" ht="18" customHeight="1">
      <c r="E1787" s="20"/>
      <c r="F1787" s="20"/>
      <c r="G1787" s="20"/>
      <c r="H1787" s="20"/>
      <c r="I1787" s="20"/>
      <c r="J1787" s="20"/>
      <c r="K1787" s="20"/>
      <c r="L1787" s="20"/>
      <c r="M1787" s="20"/>
      <c r="N1787" s="20"/>
      <c r="O1787" s="20"/>
      <c r="P1787" s="20"/>
      <c r="Q1787" s="20"/>
      <c r="R1787" s="20"/>
      <c r="S1787" s="20"/>
      <c r="T1787" s="20"/>
      <c r="U1787" s="20"/>
      <c r="V1787" s="20"/>
      <c r="W1787" s="20"/>
      <c r="X1787" s="20"/>
      <c r="Y1787" s="20"/>
      <c r="Z1787" s="20"/>
      <c r="AA1787" s="20"/>
      <c r="AB1787" s="30"/>
      <c r="AC1787" s="20"/>
      <c r="AD1787" s="20"/>
      <c r="AE1787" s="20"/>
      <c r="AF1787" s="20"/>
      <c r="AG1787" s="20"/>
      <c r="AH1787" s="20"/>
      <c r="AI1787" s="20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  <c r="BA1787" s="20"/>
      <c r="BB1787" s="20"/>
      <c r="BC1787" s="20"/>
      <c r="BD1787" s="20"/>
      <c r="BE1787" s="20"/>
      <c r="BF1787" s="20"/>
      <c r="BG1787" s="20"/>
      <c r="BH1787" s="20"/>
      <c r="BI1787" s="20"/>
      <c r="BJ1787" s="20"/>
      <c r="BK1787" s="20"/>
      <c r="BL1787" s="20"/>
      <c r="BM1787" s="20"/>
      <c r="BN1787" s="20"/>
      <c r="BO1787" s="20"/>
      <c r="BP1787" s="20"/>
      <c r="BQ1787" s="20"/>
      <c r="BR1787" s="20"/>
      <c r="BS1787" s="20"/>
      <c r="BT1787" s="20"/>
      <c r="BU1787" s="20"/>
      <c r="BV1787" s="20"/>
      <c r="BW1787" s="20"/>
      <c r="BX1787" s="20"/>
      <c r="BY1787" s="20"/>
      <c r="BZ1787" s="20"/>
      <c r="CA1787" s="20"/>
      <c r="CB1787" s="20"/>
      <c r="CC1787" s="20"/>
      <c r="CD1787" s="20"/>
      <c r="CE1787" s="20"/>
      <c r="CF1787" s="20"/>
      <c r="CG1787" s="20"/>
      <c r="CH1787" s="20"/>
      <c r="CI1787" s="20"/>
      <c r="CJ1787" s="20"/>
      <c r="CK1787" s="20"/>
      <c r="CL1787" s="20"/>
    </row>
    <row r="1788" spans="1:101" ht="18" customHeight="1"/>
    <row r="1789" spans="1:101" ht="18" customHeight="1" thickBot="1">
      <c r="A1789" s="23"/>
      <c r="B1789" s="23"/>
      <c r="C1789" s="23"/>
      <c r="D1789" s="20" t="s">
        <v>15</v>
      </c>
      <c r="E1789" s="20"/>
      <c r="F1789" s="20"/>
      <c r="G1789" s="20"/>
      <c r="H1789" s="20"/>
      <c r="I1789" s="20" t="s">
        <v>16</v>
      </c>
      <c r="J1789" s="20"/>
      <c r="K1789" s="20"/>
      <c r="L1789" s="20"/>
      <c r="M1789" s="23"/>
      <c r="N1789" s="23"/>
      <c r="O1789" s="24" t="s">
        <v>17</v>
      </c>
      <c r="P1789" s="23"/>
      <c r="Q1789" s="23"/>
      <c r="R1789" s="23"/>
      <c r="S1789" s="20"/>
      <c r="T1789" s="20" t="s">
        <v>18</v>
      </c>
      <c r="U1789" s="23"/>
      <c r="V1789" s="23"/>
      <c r="W1789" s="23"/>
      <c r="X1789" s="23"/>
      <c r="Y1789" s="24" t="s">
        <v>19</v>
      </c>
      <c r="Z1789" s="23"/>
      <c r="AA1789" s="23"/>
      <c r="AB1789" s="23"/>
      <c r="AC1789" s="24" t="s">
        <v>20</v>
      </c>
      <c r="AD1789" s="20"/>
      <c r="AE1789" s="20"/>
      <c r="AF1789" s="20"/>
      <c r="AG1789" s="20"/>
      <c r="AH1789" s="23"/>
      <c r="AI1789" s="24" t="s">
        <v>21</v>
      </c>
      <c r="AJ1789" s="23"/>
      <c r="AK1789" s="23"/>
      <c r="AL1789" s="20"/>
      <c r="AM1789" s="24" t="s">
        <v>31</v>
      </c>
      <c r="AN1789" s="20"/>
      <c r="AO1789" s="23"/>
      <c r="AP1789" s="23"/>
      <c r="AQ1789" s="23"/>
      <c r="AR1789" s="23"/>
      <c r="AS1789" s="24" t="s">
        <v>91</v>
      </c>
      <c r="AT1789" s="23"/>
      <c r="AU1789" s="23"/>
      <c r="AV1789" s="23"/>
      <c r="AW1789" s="24" t="s">
        <v>32</v>
      </c>
      <c r="AX1789" s="20"/>
      <c r="AY1789" s="20"/>
      <c r="AZ1789" s="20"/>
      <c r="BA1789" s="20"/>
      <c r="BB1789" s="23"/>
      <c r="BC1789" s="24" t="s">
        <v>22</v>
      </c>
      <c r="BD1789" s="23"/>
      <c r="BE1789" s="23"/>
      <c r="BF1789" s="23"/>
      <c r="BG1789" s="24" t="s">
        <v>33</v>
      </c>
      <c r="BH1789" s="20"/>
      <c r="BI1789" s="23"/>
      <c r="BJ1789" s="23"/>
      <c r="BK1789" s="23"/>
      <c r="BL1789" s="23"/>
      <c r="BM1789" s="24" t="s">
        <v>34</v>
      </c>
      <c r="BN1789" s="23"/>
      <c r="BO1789" s="23"/>
      <c r="BP1789" s="23"/>
      <c r="BQ1789" s="24" t="s">
        <v>89</v>
      </c>
      <c r="BR1789" s="20"/>
      <c r="BS1789" s="20"/>
      <c r="BT1789" s="20"/>
      <c r="BU1789" s="20"/>
      <c r="BV1789" s="23"/>
      <c r="BW1789" s="24" t="s">
        <v>35</v>
      </c>
      <c r="BX1789" s="23"/>
      <c r="BY1789" s="23"/>
      <c r="BZ1789" s="23"/>
      <c r="CA1789" s="24" t="s">
        <v>90</v>
      </c>
      <c r="CB1789" s="20"/>
      <c r="CC1789" s="23"/>
      <c r="CD1789" s="23"/>
      <c r="CE1789" s="23"/>
      <c r="CF1789" s="23"/>
      <c r="CG1789" s="24" t="s">
        <v>92</v>
      </c>
      <c r="CH1789" s="23"/>
      <c r="CI1789" s="23"/>
      <c r="CJ1789" s="23"/>
      <c r="CK1789" s="24" t="s">
        <v>36</v>
      </c>
      <c r="CL1789" s="24"/>
      <c r="CM1789" s="23"/>
      <c r="CN1789" s="23"/>
      <c r="CO1789" s="23"/>
      <c r="CP1789" s="23"/>
      <c r="CQ1789" s="24" t="s">
        <v>93</v>
      </c>
      <c r="CR1789" s="23"/>
      <c r="CS1789" s="23"/>
    </row>
    <row r="1790" spans="1:101" ht="18" customHeight="1" thickBot="1">
      <c r="A1790" s="23"/>
      <c r="B1790" s="33"/>
      <c r="C1790" s="23"/>
      <c r="D1790" s="7" t="s">
        <v>2</v>
      </c>
      <c r="E1790" s="8"/>
      <c r="F1790" s="8" t="s">
        <v>3</v>
      </c>
      <c r="G1790" s="9"/>
      <c r="H1790" s="10"/>
      <c r="I1790" s="7" t="s">
        <v>4</v>
      </c>
      <c r="J1790" s="8"/>
      <c r="K1790" s="8" t="s">
        <v>5</v>
      </c>
      <c r="L1790" s="9"/>
      <c r="M1790" s="23"/>
      <c r="N1790" s="251" t="s">
        <v>79</v>
      </c>
      <c r="O1790" s="252"/>
      <c r="P1790" s="253" t="s">
        <v>80</v>
      </c>
      <c r="Q1790" s="254"/>
      <c r="R1790" s="23"/>
      <c r="S1790" s="7" t="s">
        <v>11</v>
      </c>
      <c r="T1790" s="8"/>
      <c r="U1790" s="8" t="s">
        <v>12</v>
      </c>
      <c r="V1790" s="9"/>
      <c r="W1790" s="20"/>
      <c r="X1790" s="251" t="s">
        <v>79</v>
      </c>
      <c r="Y1790" s="252"/>
      <c r="Z1790" s="253" t="s">
        <v>80</v>
      </c>
      <c r="AA1790" s="254"/>
      <c r="AB1790" s="20"/>
      <c r="AC1790" s="7" t="s">
        <v>4</v>
      </c>
      <c r="AD1790" s="8"/>
      <c r="AE1790" s="8" t="s">
        <v>5</v>
      </c>
      <c r="AF1790" s="9"/>
      <c r="AG1790" s="20"/>
      <c r="AH1790" s="251" t="s">
        <v>0</v>
      </c>
      <c r="AI1790" s="252"/>
      <c r="AJ1790" s="253" t="s">
        <v>1</v>
      </c>
      <c r="AK1790" s="254"/>
      <c r="AL1790" s="20"/>
      <c r="AM1790" s="7" t="s">
        <v>11</v>
      </c>
      <c r="AN1790" s="8"/>
      <c r="AO1790" s="8" t="s">
        <v>12</v>
      </c>
      <c r="AP1790" s="9"/>
      <c r="AQ1790" s="23"/>
      <c r="AR1790" s="251" t="s">
        <v>0</v>
      </c>
      <c r="AS1790" s="252"/>
      <c r="AT1790" s="253" t="s">
        <v>1</v>
      </c>
      <c r="AU1790" s="254"/>
      <c r="AV1790" s="36"/>
      <c r="AW1790" s="7" t="s">
        <v>4</v>
      </c>
      <c r="AX1790" s="8"/>
      <c r="AY1790" s="8" t="s">
        <v>5</v>
      </c>
      <c r="AZ1790" s="9"/>
      <c r="BA1790" s="20"/>
      <c r="BB1790" s="251" t="s">
        <v>0</v>
      </c>
      <c r="BC1790" s="252"/>
      <c r="BD1790" s="253" t="s">
        <v>1</v>
      </c>
      <c r="BE1790" s="254"/>
      <c r="BF1790" s="36"/>
      <c r="BG1790" s="7" t="s">
        <v>11</v>
      </c>
      <c r="BH1790" s="8"/>
      <c r="BI1790" s="8" t="s">
        <v>12</v>
      </c>
      <c r="BJ1790" s="9"/>
      <c r="BK1790" s="36"/>
      <c r="BL1790" s="251" t="s">
        <v>0</v>
      </c>
      <c r="BM1790" s="252"/>
      <c r="BN1790" s="253" t="s">
        <v>1</v>
      </c>
      <c r="BO1790" s="254"/>
      <c r="BP1790" s="36"/>
      <c r="BQ1790" s="7" t="s">
        <v>4</v>
      </c>
      <c r="BR1790" s="8"/>
      <c r="BS1790" s="8" t="s">
        <v>5</v>
      </c>
      <c r="BT1790" s="9"/>
      <c r="BU1790" s="20"/>
      <c r="BV1790" s="251" t="s">
        <v>0</v>
      </c>
      <c r="BW1790" s="252"/>
      <c r="BX1790" s="253" t="s">
        <v>1</v>
      </c>
      <c r="BY1790" s="254"/>
      <c r="BZ1790" s="36"/>
      <c r="CA1790" s="7" t="s">
        <v>11</v>
      </c>
      <c r="CB1790" s="8"/>
      <c r="CC1790" s="8" t="s">
        <v>12</v>
      </c>
      <c r="CD1790" s="9"/>
      <c r="CE1790" s="36"/>
      <c r="CF1790" s="251" t="s">
        <v>0</v>
      </c>
      <c r="CG1790" s="252"/>
      <c r="CH1790" s="253" t="s">
        <v>1</v>
      </c>
      <c r="CI1790" s="254"/>
      <c r="CJ1790" s="23"/>
      <c r="CK1790" s="7" t="s">
        <v>23</v>
      </c>
      <c r="CL1790" s="8"/>
      <c r="CM1790" s="8" t="s">
        <v>24</v>
      </c>
      <c r="CN1790" s="9"/>
      <c r="CO1790" s="23"/>
      <c r="CP1790" s="251" t="s">
        <v>0</v>
      </c>
      <c r="CQ1790" s="252"/>
      <c r="CR1790" s="253" t="s">
        <v>1</v>
      </c>
      <c r="CS1790" s="254"/>
      <c r="CU1790" s="26" t="s">
        <v>25</v>
      </c>
      <c r="CW1790" s="50" t="s">
        <v>44</v>
      </c>
    </row>
    <row r="1791" spans="1:101" ht="18" customHeight="1" thickTop="1" thickBot="1">
      <c r="B1791" s="34">
        <v>2.7</v>
      </c>
      <c r="D1791" s="11">
        <v>1</v>
      </c>
      <c r="E1791" s="12">
        <v>0</v>
      </c>
      <c r="F1791" s="13">
        <v>0</v>
      </c>
      <c r="G1791" s="40">
        <f t="shared" ref="G1791" si="18992">-1/($E$4*$B1791)</f>
        <v>-0.38908537700427603</v>
      </c>
      <c r="H1791" s="10"/>
      <c r="I1791" s="11">
        <v>1</v>
      </c>
      <c r="J1791" s="12">
        <v>0</v>
      </c>
      <c r="K1791" s="13">
        <v>0</v>
      </c>
      <c r="L1791" s="14">
        <v>0</v>
      </c>
      <c r="N1791" s="1">
        <f t="shared" ref="N1791" si="18993">D1791*I1791+F1791*I1794-E1791*J1791-G1791*J1794</f>
        <v>0.78934995587374812</v>
      </c>
      <c r="O1791" s="4">
        <f t="shared" ref="O1791" si="18994">(D1791*J1791+E1791*I1791+F1791*J1794+G1791*I1794)</f>
        <v>0</v>
      </c>
      <c r="P1791" s="2">
        <f t="shared" ref="P1791" si="18995">D1791*K1791+F1791*K1794-E1791*L1791-G1791*L1794</f>
        <v>0</v>
      </c>
      <c r="Q1791" s="3">
        <f t="shared" ref="Q1791" si="18996">(D1791*L1791+E1791*K1791+F1791*L1794+G1791*K1794)</f>
        <v>-0.38908537700427603</v>
      </c>
      <c r="S1791" s="11">
        <v>1</v>
      </c>
      <c r="T1791" s="12">
        <v>0</v>
      </c>
      <c r="U1791" s="13">
        <v>0</v>
      </c>
      <c r="V1791" s="40">
        <f t="shared" ref="V1791" si="18997">-1/($T$4*$B1791)</f>
        <v>-0.74341704209227288</v>
      </c>
      <c r="W1791" s="20"/>
      <c r="X1791" s="1">
        <f t="shared" ref="X1791" si="18998">N1791*S1791+P1791*S1794-O1791*T1791-Q1791*T1794</f>
        <v>0.78934995587374812</v>
      </c>
      <c r="Y1791" s="4">
        <f t="shared" ref="Y1791" si="18999">(N1791*T1791+O1791*S1791+P1791*T1794+Q1791*S1794)</f>
        <v>0</v>
      </c>
      <c r="Z1791" s="2">
        <f t="shared" ref="Z1791" si="19000">N1791*U1791+P1791*U1794-O1791*V1791-Q1791*V1794</f>
        <v>0</v>
      </c>
      <c r="AA1791" s="3">
        <f t="shared" ref="AA1791" si="19001">(N1791*V1791+O1791*U1791+P1791*V1794+Q1791*U1794)</f>
        <v>-0.97590158637560398</v>
      </c>
      <c r="AB1791" s="20"/>
      <c r="AC1791" s="11">
        <v>1</v>
      </c>
      <c r="AD1791" s="12">
        <v>0</v>
      </c>
      <c r="AE1791" s="13">
        <v>0</v>
      </c>
      <c r="AF1791" s="14">
        <v>0</v>
      </c>
      <c r="AG1791" s="20"/>
      <c r="AH1791" s="1">
        <f t="shared" ref="AH1791" si="19002">X1791*AC1791+Z1791*AC1794-Y1791*AD1791-AA1791*AD1794</f>
        <v>0.18573433798636607</v>
      </c>
      <c r="AI1791" s="4">
        <f t="shared" ref="AI1791" si="19003">(X1791*AD1791+Y1791*AC1791+Z1791*AD1794+AA1791*AC1794)</f>
        <v>0</v>
      </c>
      <c r="AJ1791" s="2">
        <f t="shared" ref="AJ1791" si="19004">X1791*AE1791+Z1791*AE1794-Y1791*AF1791-AA1791*AF1794</f>
        <v>0</v>
      </c>
      <c r="AK1791" s="3">
        <f t="shared" ref="AK1791" si="19005">(X1791*AF1791+Y1791*AE1791+Z1791*AF1794+AA1791*AE1794)</f>
        <v>-0.97590158637560398</v>
      </c>
      <c r="AL1791" s="20"/>
      <c r="AM1791" s="11">
        <v>1</v>
      </c>
      <c r="AN1791" s="12">
        <v>0</v>
      </c>
      <c r="AO1791" s="13">
        <v>0</v>
      </c>
      <c r="AP1791" s="40">
        <f t="shared" ref="AP1791" si="19006">-1/($AN$4*$B1791)</f>
        <v>-0.77257065158608751</v>
      </c>
      <c r="AR1791" s="1">
        <f t="shared" ref="AR1791" si="19007">AH1791*AM1791+AJ1791*AM1794-AI1791*AN1791-AK1791*AN1794</f>
        <v>0.18573433798636607</v>
      </c>
      <c r="AS1791" s="4">
        <f t="shared" ref="AS1791" si="19008">(AH1791*AN1791+AI1791*AM1791+AJ1791*AN1794+AK1791*AM1794)</f>
        <v>0</v>
      </c>
      <c r="AT1791" s="2">
        <f t="shared" ref="AT1791" si="19009">AH1791*AO1791+AJ1791*AO1794-AI1791*AP1791-AK1791*AP1794</f>
        <v>0</v>
      </c>
      <c r="AU1791" s="3">
        <f t="shared" ref="AU1791" si="19010">(AH1791*AP1791+AI1791*AO1791+AJ1791*AP1794+AK1791*AO1794)</f>
        <v>-1.1193944848956414</v>
      </c>
      <c r="AV1791" s="20"/>
      <c r="AW1791" s="11">
        <v>1</v>
      </c>
      <c r="AX1791" s="12">
        <v>0</v>
      </c>
      <c r="AY1791" s="13">
        <v>0</v>
      </c>
      <c r="AZ1791" s="14">
        <v>0</v>
      </c>
      <c r="BA1791" s="20"/>
      <c r="BB1791" s="1">
        <f t="shared" ref="BB1791" si="19011">AR1791*AW1791+AT1791*AW1794-AS1791*AX1791-AU1791*AX1794</f>
        <v>-0.50663464992503771</v>
      </c>
      <c r="BC1791" s="4">
        <f t="shared" ref="BC1791" si="19012">(AR1791*AX1791+AS1791*AW1791+AT1791*AX1794+AU1791*AW1794)</f>
        <v>0</v>
      </c>
      <c r="BD1791" s="2">
        <f t="shared" ref="BD1791" si="19013">AR1791*AY1791+AT1791*AY1794-AS1791*AZ1791-AU1791*AZ1794</f>
        <v>0</v>
      </c>
      <c r="BE1791" s="3">
        <f t="shared" ref="BE1791" si="19014">(AR1791*AZ1791+AS1791*AY1791+AT1791*AZ1794+AU1791*AY1794)</f>
        <v>-1.1193944848956414</v>
      </c>
      <c r="BF1791" s="20"/>
      <c r="BG1791" s="11">
        <v>1</v>
      </c>
      <c r="BH1791" s="12">
        <v>0</v>
      </c>
      <c r="BI1791" s="13">
        <v>0</v>
      </c>
      <c r="BJ1791" s="40">
        <f t="shared" ref="BJ1791" si="19015">-1/($BH$4*$B1791)</f>
        <v>-0.74341704209227288</v>
      </c>
      <c r="BK1791" s="20"/>
      <c r="BL1791" s="1">
        <f t="shared" ref="BL1791" si="19016">BB1791*BG1791+BD1791*BG1794-BC1791*BH1791-BE1791*BH1794</f>
        <v>-0.50663464992503771</v>
      </c>
      <c r="BM1791" s="4">
        <f t="shared" ref="BM1791" si="19017">(BB1791*BH1791+BC1791*BG1791+BD1791*BH1794+BE1791*BG1794)</f>
        <v>0</v>
      </c>
      <c r="BN1791" s="2">
        <f t="shared" ref="BN1791" si="19018">BB1791*BI1791+BD1791*BI1794-BC1791*BJ1791-BE1791*BJ1794</f>
        <v>0</v>
      </c>
      <c r="BO1791" s="3">
        <f t="shared" ref="BO1791" si="19019">(BB1791*BJ1791+BC1791*BI1791+BD1791*BJ1794+BE1791*BI1794)</f>
        <v>-0.74275365202691579</v>
      </c>
      <c r="BP1791" s="20"/>
      <c r="BQ1791" s="11">
        <v>1</v>
      </c>
      <c r="BR1791" s="12">
        <v>0</v>
      </c>
      <c r="BS1791" s="13">
        <v>0</v>
      </c>
      <c r="BT1791" s="14">
        <v>0</v>
      </c>
      <c r="BU1791" s="20"/>
      <c r="BV1791" s="1">
        <f t="shared" ref="BV1791" si="19020">BL1791*BQ1791+BN1791*BQ1794-BM1791*BR1791-BO1791*BR1794</f>
        <v>-0.90875999007290198</v>
      </c>
      <c r="BW1791" s="4">
        <f t="shared" ref="BW1791" si="19021">(BL1791*BR1791+BM1791*BQ1791+BN1791*BR1794+BO1791*BQ1794)</f>
        <v>0</v>
      </c>
      <c r="BX1791" s="2">
        <f t="shared" ref="BX1791" si="19022">BL1791*BS1791+BN1791*BS1794-BM1791*BT1791-BO1791*BT1794</f>
        <v>0</v>
      </c>
      <c r="BY1791" s="3">
        <f t="shared" ref="BY1791" si="19023">(BL1791*BT1791+BM1791*BS1791+BN1791*BT1794+BO1791*BS1794)</f>
        <v>-0.74275365202691579</v>
      </c>
      <c r="BZ1791" s="20"/>
      <c r="CA1791" s="11">
        <v>1</v>
      </c>
      <c r="CB1791" s="12">
        <v>0</v>
      </c>
      <c r="CC1791" s="13">
        <v>0</v>
      </c>
      <c r="CD1791" s="40">
        <f t="shared" ref="CD1791" si="19024">-1/($CB$4*$B1791)</f>
        <v>-0.38908537700427603</v>
      </c>
      <c r="CE1791" s="20"/>
      <c r="CF1791" s="1">
        <f t="shared" ref="CF1791" si="19025">BV1791*CA1791+BX1791*CA1794-BW1791*CB1791-BY1791*CB1794</f>
        <v>-0.90875999007290198</v>
      </c>
      <c r="CG1791" s="4">
        <f t="shared" ref="CG1791" si="19026">(BV1791*CB1791+BW1791*CA1791+BX1791*CB1794+BY1791*CA1794)</f>
        <v>0</v>
      </c>
      <c r="CH1791" s="2">
        <f t="shared" ref="CH1791" si="19027">BV1791*CC1791+BX1791*CC1794-BW1791*CD1791-BY1791*CD1794</f>
        <v>0</v>
      </c>
      <c r="CI1791" s="3">
        <f t="shared" ref="CI1791" si="19028">(BV1791*CD1791+BW1791*CC1791+BX1791*CD1794+BY1791*CC1794)</f>
        <v>-0.38916842868299856</v>
      </c>
      <c r="CJ1791" s="28"/>
      <c r="CK1791" s="11">
        <v>1</v>
      </c>
      <c r="CL1791" s="12">
        <v>0</v>
      </c>
      <c r="CM1791" s="13">
        <v>0</v>
      </c>
      <c r="CN1791" s="14">
        <v>0</v>
      </c>
      <c r="CP1791" s="1">
        <f t="shared" ref="CP1791" si="19029">CF1791*CK1791+CH1791*CK1794-CG1791*CL1791-CI1791*CL1794</f>
        <v>-0.90875999007290198</v>
      </c>
      <c r="CQ1791" s="4">
        <f t="shared" ref="CQ1791" si="19030">(CF1791*CL1791+CG1791*CK1791+CH1791*CL1794+CI1791*CK1794)</f>
        <v>-0.38916842868299856</v>
      </c>
      <c r="CR1791" s="2">
        <f t="shared" ref="CR1791" si="19031">CF1791*CM1791+CH1791*CM1794-CG1791*CN1791-CI1791*CN1794</f>
        <v>0</v>
      </c>
      <c r="CS1791" s="3">
        <f t="shared" ref="CS1791" si="19032">(CF1791*CN1791+CG1791*CM1791+CH1791*CN1794+CI1791*CM1794)</f>
        <v>-0.38916842868299856</v>
      </c>
      <c r="CU1791" s="29">
        <f t="shared" ref="CU1791" si="19033">20*LOG(((1+$CL$4)/$CL$4)/((CP1791+CP1794)^2+(CQ1791+CQ1794)^2)^0.5)</f>
        <v>-3.6935087886976279E-3</v>
      </c>
      <c r="CW1791" s="51">
        <f t="shared" ref="CW1791" si="19034">((CP1791^2+CQ1791^2)^0.5)/((CP1794^2+CQ1794^2)^0.5)</f>
        <v>0.9759262821436635</v>
      </c>
    </row>
    <row r="1792" spans="1:101" ht="18" customHeight="1" thickBot="1">
      <c r="D1792" s="11"/>
      <c r="E1792" s="13"/>
      <c r="F1792" s="13"/>
      <c r="G1792" s="15"/>
      <c r="H1792" s="10"/>
      <c r="I1792" s="11"/>
      <c r="J1792" s="13"/>
      <c r="K1792" s="13"/>
      <c r="L1792" s="15"/>
      <c r="N1792" s="5"/>
      <c r="Q1792" s="6"/>
      <c r="S1792" s="11"/>
      <c r="T1792" s="13"/>
      <c r="U1792" s="13"/>
      <c r="V1792" s="15"/>
      <c r="W1792" s="20"/>
      <c r="X1792" s="5"/>
      <c r="AA1792" s="6"/>
      <c r="AB1792" s="20"/>
      <c r="AC1792" s="11"/>
      <c r="AD1792" s="13"/>
      <c r="AE1792" s="13"/>
      <c r="AF1792" s="15"/>
      <c r="AG1792" s="20"/>
      <c r="AH1792" s="5"/>
      <c r="AK1792" s="6"/>
      <c r="AL1792" s="20"/>
      <c r="AM1792" s="11"/>
      <c r="AN1792" s="13"/>
      <c r="AO1792" s="13"/>
      <c r="AP1792" s="15"/>
      <c r="AR1792" s="5"/>
      <c r="AU1792" s="6"/>
      <c r="AW1792" s="11"/>
      <c r="AX1792" s="13"/>
      <c r="AY1792" s="13"/>
      <c r="AZ1792" s="15"/>
      <c r="BA1792" s="20"/>
      <c r="BB1792" s="5"/>
      <c r="BE1792" s="6"/>
      <c r="BG1792" s="11"/>
      <c r="BH1792" s="13"/>
      <c r="BI1792" s="13"/>
      <c r="BJ1792" s="15"/>
      <c r="BL1792" s="5"/>
      <c r="BO1792" s="6"/>
      <c r="BQ1792" s="11"/>
      <c r="BR1792" s="13"/>
      <c r="BS1792" s="13"/>
      <c r="BT1792" s="15"/>
      <c r="BU1792" s="20"/>
      <c r="BV1792" s="5"/>
      <c r="BY1792" s="6"/>
      <c r="CA1792" s="11"/>
      <c r="CB1792" s="13"/>
      <c r="CC1792" s="13"/>
      <c r="CD1792" s="15"/>
      <c r="CF1792" s="5"/>
      <c r="CI1792" s="6"/>
      <c r="CK1792" s="11"/>
      <c r="CL1792" s="13"/>
      <c r="CM1792" s="13"/>
      <c r="CN1792" s="15"/>
      <c r="CP1792" s="5"/>
      <c r="CS1792" s="6"/>
      <c r="CW1792" s="52"/>
    </row>
    <row r="1793" spans="1:101" ht="18" customHeight="1" thickBot="1">
      <c r="D1793" s="11" t="s">
        <v>6</v>
      </c>
      <c r="E1793" s="13"/>
      <c r="F1793" s="13" t="s">
        <v>7</v>
      </c>
      <c r="G1793" s="15"/>
      <c r="H1793" s="10"/>
      <c r="I1793" s="11" t="s">
        <v>8</v>
      </c>
      <c r="J1793" s="13"/>
      <c r="K1793" s="13" t="s">
        <v>9</v>
      </c>
      <c r="L1793" s="15"/>
      <c r="N1793" s="251" t="s">
        <v>26</v>
      </c>
      <c r="O1793" s="252"/>
      <c r="P1793" s="253" t="s">
        <v>27</v>
      </c>
      <c r="Q1793" s="254"/>
      <c r="S1793" s="11" t="s">
        <v>13</v>
      </c>
      <c r="T1793" s="13"/>
      <c r="U1793" s="13" t="s">
        <v>14</v>
      </c>
      <c r="V1793" s="15"/>
      <c r="W1793" s="20"/>
      <c r="X1793" s="251" t="s">
        <v>26</v>
      </c>
      <c r="Y1793" s="252"/>
      <c r="Z1793" s="253" t="s">
        <v>27</v>
      </c>
      <c r="AA1793" s="254"/>
      <c r="AB1793" s="20"/>
      <c r="AC1793" s="11" t="s">
        <v>8</v>
      </c>
      <c r="AD1793" s="13"/>
      <c r="AE1793" s="13" t="s">
        <v>9</v>
      </c>
      <c r="AF1793" s="15"/>
      <c r="AG1793" s="20"/>
      <c r="AH1793" s="251" t="s">
        <v>26</v>
      </c>
      <c r="AI1793" s="252"/>
      <c r="AJ1793" s="253" t="s">
        <v>27</v>
      </c>
      <c r="AK1793" s="254"/>
      <c r="AL1793" s="20"/>
      <c r="AM1793" s="11" t="s">
        <v>13</v>
      </c>
      <c r="AN1793" s="13"/>
      <c r="AO1793" s="13" t="s">
        <v>14</v>
      </c>
      <c r="AP1793" s="15"/>
      <c r="AR1793" s="251" t="s">
        <v>26</v>
      </c>
      <c r="AS1793" s="252"/>
      <c r="AT1793" s="253" t="s">
        <v>27</v>
      </c>
      <c r="AU1793" s="254"/>
      <c r="AV1793" s="36"/>
      <c r="AW1793" s="11" t="s">
        <v>8</v>
      </c>
      <c r="AX1793" s="13"/>
      <c r="AY1793" s="13" t="s">
        <v>9</v>
      </c>
      <c r="AZ1793" s="15"/>
      <c r="BA1793" s="20"/>
      <c r="BB1793" s="251" t="s">
        <v>26</v>
      </c>
      <c r="BC1793" s="252"/>
      <c r="BD1793" s="253" t="s">
        <v>27</v>
      </c>
      <c r="BE1793" s="254"/>
      <c r="BF1793" s="36"/>
      <c r="BG1793" s="11" t="s">
        <v>13</v>
      </c>
      <c r="BH1793" s="13"/>
      <c r="BI1793" s="13" t="s">
        <v>14</v>
      </c>
      <c r="BJ1793" s="15"/>
      <c r="BK1793" s="36"/>
      <c r="BL1793" s="251" t="s">
        <v>26</v>
      </c>
      <c r="BM1793" s="252"/>
      <c r="BN1793" s="253" t="s">
        <v>27</v>
      </c>
      <c r="BO1793" s="254"/>
      <c r="BP1793" s="36"/>
      <c r="BQ1793" s="11" t="s">
        <v>8</v>
      </c>
      <c r="BR1793" s="13"/>
      <c r="BS1793" s="13" t="s">
        <v>9</v>
      </c>
      <c r="BT1793" s="15"/>
      <c r="BU1793" s="20"/>
      <c r="BV1793" s="251" t="s">
        <v>26</v>
      </c>
      <c r="BW1793" s="252"/>
      <c r="BX1793" s="253" t="s">
        <v>27</v>
      </c>
      <c r="BY1793" s="254"/>
      <c r="BZ1793" s="36"/>
      <c r="CA1793" s="11" t="s">
        <v>13</v>
      </c>
      <c r="CB1793" s="13"/>
      <c r="CC1793" s="13" t="s">
        <v>14</v>
      </c>
      <c r="CD1793" s="15"/>
      <c r="CE1793" s="36"/>
      <c r="CF1793" s="251" t="s">
        <v>26</v>
      </c>
      <c r="CG1793" s="252"/>
      <c r="CH1793" s="253" t="s">
        <v>27</v>
      </c>
      <c r="CI1793" s="254"/>
      <c r="CK1793" s="11" t="s">
        <v>28</v>
      </c>
      <c r="CL1793" s="13"/>
      <c r="CM1793" s="13" t="s">
        <v>29</v>
      </c>
      <c r="CN1793" s="15"/>
      <c r="CP1793" s="251" t="s">
        <v>26</v>
      </c>
      <c r="CQ1793" s="252"/>
      <c r="CR1793" s="253" t="s">
        <v>27</v>
      </c>
      <c r="CS1793" s="254"/>
      <c r="CU1793" s="38" t="s">
        <v>37</v>
      </c>
      <c r="CW1793" s="53" t="s">
        <v>45</v>
      </c>
    </row>
    <row r="1794" spans="1:101" ht="18" customHeight="1" thickTop="1" thickBot="1">
      <c r="D1794" s="16">
        <v>0</v>
      </c>
      <c r="E1794" s="17">
        <v>0</v>
      </c>
      <c r="F1794" s="18">
        <v>1</v>
      </c>
      <c r="G1794" s="19">
        <v>0</v>
      </c>
      <c r="H1794" s="10"/>
      <c r="I1794" s="16">
        <v>0</v>
      </c>
      <c r="J1794" s="17">
        <f t="shared" ref="J1794" si="19035">-1/($J$4*$B1791)</f>
        <v>-0.54139799791020371</v>
      </c>
      <c r="K1794" s="18">
        <v>1</v>
      </c>
      <c r="L1794" s="19">
        <v>0</v>
      </c>
      <c r="N1794" s="1">
        <f t="shared" ref="N1794" si="19036">D1794*I1791+F1794*I1794-E1794*J1791-G1794*J1794</f>
        <v>0</v>
      </c>
      <c r="O1794" s="4">
        <f t="shared" ref="O1794" si="19037">(D1794*J1791+E1794*I1791+F1794*J1794+G1794*I1794)</f>
        <v>-0.54139799791020371</v>
      </c>
      <c r="P1794" s="2">
        <f t="shared" ref="P1794" si="19038">D1794*K1791+F1794*K1794-E1794*L1791-G1794*L1794</f>
        <v>1</v>
      </c>
      <c r="Q1794" s="3">
        <f t="shared" ref="Q1794" si="19039">(D1794*L1791+E1794*K1791+F1794*L1794+G1794*K1794)</f>
        <v>0</v>
      </c>
      <c r="S1794" s="16">
        <v>0</v>
      </c>
      <c r="T1794" s="17">
        <v>0</v>
      </c>
      <c r="U1794" s="18">
        <v>1</v>
      </c>
      <c r="V1794" s="19">
        <v>0</v>
      </c>
      <c r="W1794" s="20"/>
      <c r="X1794" s="1">
        <f t="shared" ref="X1794" si="19040">N1794*S1791+P1794*S1794-O1794*T1791-Q1794*T1794</f>
        <v>0</v>
      </c>
      <c r="Y1794" s="4">
        <f t="shared" ref="Y1794" si="19041">(N1794*T1791+O1794*S1791+P1794*T1794+Q1794*S1794)</f>
        <v>-0.54139799791020371</v>
      </c>
      <c r="Z1794" s="2">
        <f t="shared" ref="Z1794" si="19042">N1794*U1791+P1794*U1794-O1794*V1791-Q1794*V1794</f>
        <v>0.59751550179891777</v>
      </c>
      <c r="AA1794" s="3">
        <f t="shared" ref="AA1794" si="19043">(N1794*V1791+O1794*U1791+P1794*V1794+Q1794*U1794)</f>
        <v>0</v>
      </c>
      <c r="AB1794" s="20"/>
      <c r="AC1794" s="16">
        <v>0</v>
      </c>
      <c r="AD1794" s="17">
        <f t="shared" ref="AD1794" si="19044">-1/($AD$4*$B1791)</f>
        <v>-0.61852099260248883</v>
      </c>
      <c r="AE1794" s="18">
        <v>1</v>
      </c>
      <c r="AF1794" s="19">
        <v>0</v>
      </c>
      <c r="AG1794" s="20"/>
      <c r="AH1794" s="1">
        <f t="shared" ref="AH1794" si="19045">X1794*AC1791+Z1794*AC1794-Y1794*AD1791-AA1794*AD1794</f>
        <v>0</v>
      </c>
      <c r="AI1794" s="4">
        <f t="shared" ref="AI1794" si="19046">(X1794*AD1791+Y1794*AC1791+Z1794*AD1794+AA1794*AC1794)</f>
        <v>-0.91097387917824446</v>
      </c>
      <c r="AJ1794" s="2">
        <f t="shared" ref="AJ1794" si="19047">X1794*AE1791+Z1794*AE1794-Y1794*AF1791-AA1794*AF1794</f>
        <v>0.59751550179891777</v>
      </c>
      <c r="AK1794" s="3">
        <f t="shared" ref="AK1794" si="19048">(X1794*AF1791+Y1794*AE1791+Z1794*AF1794+AA1794*AE1794)</f>
        <v>0</v>
      </c>
      <c r="AL1794" s="20"/>
      <c r="AM1794" s="16">
        <v>0</v>
      </c>
      <c r="AN1794" s="17">
        <v>0</v>
      </c>
      <c r="AO1794" s="18">
        <v>1</v>
      </c>
      <c r="AP1794" s="19">
        <v>0</v>
      </c>
      <c r="AR1794" s="1">
        <f t="shared" ref="AR1794" si="19049">AH1794*AM1791+AJ1794*AM1794-AI1794*AN1791-AK1794*AN1794</f>
        <v>0</v>
      </c>
      <c r="AS1794" s="4">
        <f t="shared" ref="AS1794" si="19050">(AH1794*AN1791+AI1794*AM1791+AJ1794*AN1794+AK1794*AM1794)</f>
        <v>-0.91097387917824446</v>
      </c>
      <c r="AT1794" s="2">
        <f t="shared" ref="AT1794" si="19051">AH1794*AO1791+AJ1794*AO1794-AI1794*AP1791-AK1794*AP1794</f>
        <v>-0.10627618161572427</v>
      </c>
      <c r="AU1794" s="3">
        <f t="shared" ref="AU1794" si="19052">(AH1794*AP1791+AI1794*AO1791+AJ1794*AP1794+AK1794*AO1794)</f>
        <v>0</v>
      </c>
      <c r="AV1794" s="20"/>
      <c r="AW1794" s="16">
        <v>0</v>
      </c>
      <c r="AX1794" s="17">
        <f t="shared" ref="AX1794" si="19053">-1/($AX$4*$B1791)</f>
        <v>-0.61852099260248883</v>
      </c>
      <c r="AY1794" s="18">
        <v>1</v>
      </c>
      <c r="AZ1794" s="19">
        <v>0</v>
      </c>
      <c r="BA1794" s="20"/>
      <c r="BB1794" s="1">
        <f t="shared" ref="BB1794" si="19054">AR1794*AW1791+AT1794*AW1794-AS1794*AX1791-AU1794*AX1794</f>
        <v>0</v>
      </c>
      <c r="BC1794" s="4">
        <f t="shared" ref="BC1794" si="19055">(AR1794*AX1791+AS1794*AW1791+AT1794*AX1794+AU1794*AW1794)</f>
        <v>-0.84523982983528434</v>
      </c>
      <c r="BD1794" s="2">
        <f t="shared" ref="BD1794" si="19056">AR1794*AY1791+AT1794*AY1794-AS1794*AZ1791-AU1794*AZ1794</f>
        <v>-0.10627618161572427</v>
      </c>
      <c r="BE1794" s="3">
        <f t="shared" ref="BE1794" si="19057">(AR1794*AZ1791+AS1794*AY1791+AT1794*AZ1794+AU1794*AY1794)</f>
        <v>0</v>
      </c>
      <c r="BF1794" s="20"/>
      <c r="BG1794" s="16">
        <v>0</v>
      </c>
      <c r="BH1794" s="17">
        <v>0</v>
      </c>
      <c r="BI1794" s="18">
        <v>1</v>
      </c>
      <c r="BJ1794" s="19">
        <v>0</v>
      </c>
      <c r="BK1794" s="20"/>
      <c r="BL1794" s="1">
        <f t="shared" ref="BL1794" si="19058">BB1794*BG1791+BD1794*BG1794-BC1794*BH1791-BE1794*BH1794</f>
        <v>0</v>
      </c>
      <c r="BM1794" s="4">
        <f t="shared" ref="BM1794" si="19059">(BB1794*BH1791+BC1794*BG1791+BD1794*BH1794+BE1794*BG1794)</f>
        <v>-0.84523982983528434</v>
      </c>
      <c r="BN1794" s="2">
        <f t="shared" ref="BN1794" si="19060">BB1794*BI1791+BD1794*BI1794-BC1794*BJ1791-BE1794*BJ1794</f>
        <v>-0.73464187577044737</v>
      </c>
      <c r="BO1794" s="3">
        <f t="shared" ref="BO1794" si="19061">(BB1794*BJ1791+BC1794*BI1791+BD1794*BJ1794+BE1794*BI1794)</f>
        <v>0</v>
      </c>
      <c r="BP1794" s="20"/>
      <c r="BQ1794" s="16">
        <v>0</v>
      </c>
      <c r="BR1794" s="17">
        <f t="shared" ref="BR1794" si="19062">-1/($BR$4*$B1791)</f>
        <v>-0.54139799791020371</v>
      </c>
      <c r="BS1794" s="18">
        <v>1</v>
      </c>
      <c r="BT1794" s="19">
        <v>0</v>
      </c>
      <c r="BU1794" s="20"/>
      <c r="BV1794" s="1">
        <f t="shared" ref="BV1794" si="19063">BL1794*BQ1791+BN1794*BQ1794-BM1794*BR1791-BO1794*BR1794</f>
        <v>0</v>
      </c>
      <c r="BW1794" s="4">
        <f t="shared" ref="BW1794" si="19064">(BL1794*BR1791+BM1794*BQ1791+BN1794*BR1794+BO1794*BQ1794)</f>
        <v>-0.44750618911216755</v>
      </c>
      <c r="BX1794" s="2">
        <f t="shared" ref="BX1794" si="19065">BL1794*BS1791+BN1794*BS1794-BM1794*BT1791-BO1794*BT1794</f>
        <v>-0.73464187577044737</v>
      </c>
      <c r="BY1794" s="3">
        <f t="shared" ref="BY1794" si="19066">(BL1794*BT1791+BM1794*BS1791+BN1794*BT1794+BO1794*BS1794)</f>
        <v>0</v>
      </c>
      <c r="BZ1794" s="20"/>
      <c r="CA1794" s="16">
        <v>0</v>
      </c>
      <c r="CB1794" s="17">
        <v>0</v>
      </c>
      <c r="CC1794" s="18">
        <v>1</v>
      </c>
      <c r="CD1794" s="19">
        <v>0</v>
      </c>
      <c r="CE1794" s="20"/>
      <c r="CF1794" s="1">
        <f t="shared" ref="CF1794" si="19067">BV1794*CA1791+BX1794*CA1794-BW1794*CB1791-BY1794*CB1794</f>
        <v>0</v>
      </c>
      <c r="CG1794" s="4">
        <f t="shared" ref="CG1794" si="19068">(BV1794*CB1791+BW1794*CA1791+BX1794*CB1794+BY1794*CA1794)</f>
        <v>-0.44750618911216755</v>
      </c>
      <c r="CH1794" s="2">
        <f t="shared" ref="CH1794" si="19069">BV1794*CC1791+BX1794*CC1794-BW1794*CD1791-BY1794*CD1794</f>
        <v>-0.90875999007290198</v>
      </c>
      <c r="CI1794" s="3">
        <f t="shared" ref="CI1794" si="19070">(BV1794*CD1791+BW1794*CC1791+BX1794*CD1794+BY1794*CC1794)</f>
        <v>0</v>
      </c>
      <c r="CK1794" s="16">
        <f t="shared" ref="CK1794" si="19071">1/$CL$4</f>
        <v>1</v>
      </c>
      <c r="CL1794" s="17">
        <v>0</v>
      </c>
      <c r="CM1794" s="18">
        <v>1</v>
      </c>
      <c r="CN1794" s="19">
        <v>0</v>
      </c>
      <c r="CP1794" s="1">
        <f t="shared" ref="CP1794" si="19072">CF1794*CK1791+CH1794*CK1794-CG1794*CL1791-CI1794*CL1794</f>
        <v>-0.90875999007290198</v>
      </c>
      <c r="CQ1794" s="4">
        <f t="shared" ref="CQ1794" si="19073">(CF1794*CL1791+CG1794*CK1791+CH1794*CL1794+CI1794*CK1794)</f>
        <v>-0.44750618911216755</v>
      </c>
      <c r="CR1794" s="2">
        <f t="shared" ref="CR1794" si="19074">CF1794*CM1791+CH1794*CM1794-CG1794*CN1791-CI1794*CN1794</f>
        <v>-0.90875999007290198</v>
      </c>
      <c r="CS1794" s="3">
        <f t="shared" ref="CS1794" si="19075">(CF1794*CN1791+CG1794*CM1791+CH1794*CN1794+CI1794*CM1794)</f>
        <v>0</v>
      </c>
      <c r="CU1794" s="39">
        <f t="shared" ref="CU1794" si="19076">(180/PI())*ATAN(-1*(CQ1791/CP1791))</f>
        <v>-23.182601740489041</v>
      </c>
      <c r="CW1794" s="54">
        <f t="shared" ref="CW1794" si="19077">20*LOG(((1-(10^(CU1791/20)^2)*(1-((1-CW1791)/(1+CW1791))^2))^0.5))</f>
        <v>-30.006901993889482</v>
      </c>
    </row>
    <row r="1795" spans="1:101" ht="18" customHeight="1">
      <c r="E1795" s="20"/>
      <c r="F1795" s="20"/>
      <c r="G1795" s="20"/>
      <c r="H1795" s="20"/>
      <c r="I1795" s="20"/>
      <c r="J1795" s="20"/>
      <c r="K1795" s="20"/>
      <c r="L1795" s="20"/>
      <c r="M1795" s="20"/>
      <c r="N1795" s="20"/>
      <c r="O1795" s="20"/>
      <c r="P1795" s="20"/>
      <c r="Q1795" s="20"/>
      <c r="R1795" s="20"/>
      <c r="S1795" s="20"/>
      <c r="T1795" s="20"/>
      <c r="U1795" s="20"/>
      <c r="V1795" s="20"/>
      <c r="W1795" s="20"/>
      <c r="X1795" s="20"/>
      <c r="Y1795" s="20"/>
      <c r="Z1795" s="20"/>
      <c r="AA1795" s="20"/>
      <c r="AB1795" s="30"/>
      <c r="AC1795" s="20"/>
      <c r="AD1795" s="20"/>
      <c r="AE1795" s="20"/>
      <c r="AF1795" s="20"/>
      <c r="AG1795" s="20"/>
      <c r="AH1795" s="20"/>
      <c r="AI1795" s="20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  <c r="BA1795" s="20"/>
      <c r="BB1795" s="20"/>
      <c r="BC1795" s="20"/>
      <c r="BD1795" s="20"/>
      <c r="BE1795" s="20"/>
      <c r="BF1795" s="20"/>
      <c r="BG1795" s="20"/>
      <c r="BH1795" s="20"/>
      <c r="BI1795" s="20"/>
      <c r="BJ1795" s="20"/>
      <c r="BK1795" s="20"/>
      <c r="BL1795" s="20"/>
      <c r="BM1795" s="20"/>
      <c r="BN1795" s="20"/>
      <c r="BO1795" s="20"/>
      <c r="BP1795" s="20"/>
      <c r="BQ1795" s="20"/>
      <c r="BR1795" s="20"/>
      <c r="BS1795" s="20"/>
      <c r="BT1795" s="20"/>
      <c r="BU1795" s="20"/>
      <c r="BV1795" s="20"/>
      <c r="BW1795" s="20"/>
      <c r="BX1795" s="20"/>
      <c r="BY1795" s="20"/>
      <c r="BZ1795" s="20"/>
      <c r="CA1795" s="20"/>
      <c r="CB1795" s="20"/>
      <c r="CC1795" s="20"/>
      <c r="CD1795" s="20"/>
      <c r="CE1795" s="20"/>
      <c r="CF1795" s="20"/>
      <c r="CG1795" s="20"/>
      <c r="CH1795" s="20"/>
      <c r="CI1795" s="20"/>
      <c r="CJ1795" s="20"/>
      <c r="CK1795" s="20"/>
      <c r="CL1795" s="20"/>
    </row>
    <row r="1796" spans="1:101" ht="18" customHeight="1"/>
    <row r="1797" spans="1:101" ht="18" customHeight="1" thickBot="1">
      <c r="A1797" s="23"/>
      <c r="B1797" s="23"/>
      <c r="C1797" s="23"/>
      <c r="D1797" s="20" t="s">
        <v>15</v>
      </c>
      <c r="E1797" s="20"/>
      <c r="F1797" s="20"/>
      <c r="G1797" s="20"/>
      <c r="H1797" s="20"/>
      <c r="I1797" s="20" t="s">
        <v>16</v>
      </c>
      <c r="J1797" s="20"/>
      <c r="K1797" s="20"/>
      <c r="L1797" s="20"/>
      <c r="M1797" s="23"/>
      <c r="N1797" s="23"/>
      <c r="O1797" s="24" t="s">
        <v>17</v>
      </c>
      <c r="P1797" s="23"/>
      <c r="Q1797" s="23"/>
      <c r="R1797" s="23"/>
      <c r="S1797" s="20"/>
      <c r="T1797" s="20" t="s">
        <v>18</v>
      </c>
      <c r="U1797" s="23"/>
      <c r="V1797" s="23"/>
      <c r="W1797" s="23"/>
      <c r="X1797" s="23"/>
      <c r="Y1797" s="24" t="s">
        <v>19</v>
      </c>
      <c r="Z1797" s="23"/>
      <c r="AA1797" s="23"/>
      <c r="AB1797" s="23"/>
      <c r="AC1797" s="24" t="s">
        <v>20</v>
      </c>
      <c r="AD1797" s="20"/>
      <c r="AE1797" s="20"/>
      <c r="AF1797" s="20"/>
      <c r="AG1797" s="20"/>
      <c r="AH1797" s="23"/>
      <c r="AI1797" s="24" t="s">
        <v>21</v>
      </c>
      <c r="AJ1797" s="23"/>
      <c r="AK1797" s="23"/>
      <c r="AL1797" s="20"/>
      <c r="AM1797" s="24" t="s">
        <v>31</v>
      </c>
      <c r="AN1797" s="20"/>
      <c r="AO1797" s="23"/>
      <c r="AP1797" s="23"/>
      <c r="AQ1797" s="23"/>
      <c r="AR1797" s="23"/>
      <c r="AS1797" s="24" t="s">
        <v>91</v>
      </c>
      <c r="AT1797" s="23"/>
      <c r="AU1797" s="23"/>
      <c r="AV1797" s="23"/>
      <c r="AW1797" s="24" t="s">
        <v>32</v>
      </c>
      <c r="AX1797" s="20"/>
      <c r="AY1797" s="20"/>
      <c r="AZ1797" s="20"/>
      <c r="BA1797" s="20"/>
      <c r="BB1797" s="23"/>
      <c r="BC1797" s="24" t="s">
        <v>22</v>
      </c>
      <c r="BD1797" s="23"/>
      <c r="BE1797" s="23"/>
      <c r="BF1797" s="23"/>
      <c r="BG1797" s="24" t="s">
        <v>33</v>
      </c>
      <c r="BH1797" s="20"/>
      <c r="BI1797" s="23"/>
      <c r="BJ1797" s="23"/>
      <c r="BK1797" s="23"/>
      <c r="BL1797" s="23"/>
      <c r="BM1797" s="24" t="s">
        <v>34</v>
      </c>
      <c r="BN1797" s="23"/>
      <c r="BO1797" s="23"/>
      <c r="BP1797" s="23"/>
      <c r="BQ1797" s="24" t="s">
        <v>89</v>
      </c>
      <c r="BR1797" s="20"/>
      <c r="BS1797" s="20"/>
      <c r="BT1797" s="20"/>
      <c r="BU1797" s="20"/>
      <c r="BV1797" s="23"/>
      <c r="BW1797" s="24" t="s">
        <v>35</v>
      </c>
      <c r="BX1797" s="23"/>
      <c r="BY1797" s="23"/>
      <c r="BZ1797" s="23"/>
      <c r="CA1797" s="24" t="s">
        <v>90</v>
      </c>
      <c r="CB1797" s="20"/>
      <c r="CC1797" s="23"/>
      <c r="CD1797" s="23"/>
      <c r="CE1797" s="23"/>
      <c r="CF1797" s="23"/>
      <c r="CG1797" s="24" t="s">
        <v>92</v>
      </c>
      <c r="CH1797" s="23"/>
      <c r="CI1797" s="23"/>
      <c r="CJ1797" s="23"/>
      <c r="CK1797" s="24" t="s">
        <v>36</v>
      </c>
      <c r="CL1797" s="24"/>
      <c r="CM1797" s="23"/>
      <c r="CN1797" s="23"/>
      <c r="CO1797" s="23"/>
      <c r="CP1797" s="23"/>
      <c r="CQ1797" s="24" t="s">
        <v>93</v>
      </c>
      <c r="CR1797" s="23"/>
      <c r="CS1797" s="23"/>
    </row>
    <row r="1798" spans="1:101" ht="18" customHeight="1" thickBot="1">
      <c r="A1798" s="23"/>
      <c r="B1798" s="33"/>
      <c r="C1798" s="23"/>
      <c r="D1798" s="7" t="s">
        <v>2</v>
      </c>
      <c r="E1798" s="8"/>
      <c r="F1798" s="8" t="s">
        <v>3</v>
      </c>
      <c r="G1798" s="9"/>
      <c r="H1798" s="10"/>
      <c r="I1798" s="7" t="s">
        <v>4</v>
      </c>
      <c r="J1798" s="8"/>
      <c r="K1798" s="8" t="s">
        <v>5</v>
      </c>
      <c r="L1798" s="9"/>
      <c r="M1798" s="23"/>
      <c r="N1798" s="251" t="s">
        <v>79</v>
      </c>
      <c r="O1798" s="252"/>
      <c r="P1798" s="253" t="s">
        <v>80</v>
      </c>
      <c r="Q1798" s="254"/>
      <c r="R1798" s="23"/>
      <c r="S1798" s="7" t="s">
        <v>11</v>
      </c>
      <c r="T1798" s="8"/>
      <c r="U1798" s="8" t="s">
        <v>12</v>
      </c>
      <c r="V1798" s="9"/>
      <c r="W1798" s="20"/>
      <c r="X1798" s="251" t="s">
        <v>79</v>
      </c>
      <c r="Y1798" s="252"/>
      <c r="Z1798" s="253" t="s">
        <v>80</v>
      </c>
      <c r="AA1798" s="254"/>
      <c r="AB1798" s="20"/>
      <c r="AC1798" s="7" t="s">
        <v>4</v>
      </c>
      <c r="AD1798" s="8"/>
      <c r="AE1798" s="8" t="s">
        <v>5</v>
      </c>
      <c r="AF1798" s="9"/>
      <c r="AG1798" s="20"/>
      <c r="AH1798" s="251" t="s">
        <v>0</v>
      </c>
      <c r="AI1798" s="252"/>
      <c r="AJ1798" s="253" t="s">
        <v>1</v>
      </c>
      <c r="AK1798" s="254"/>
      <c r="AL1798" s="20"/>
      <c r="AM1798" s="7" t="s">
        <v>11</v>
      </c>
      <c r="AN1798" s="8"/>
      <c r="AO1798" s="8" t="s">
        <v>12</v>
      </c>
      <c r="AP1798" s="9"/>
      <c r="AQ1798" s="23"/>
      <c r="AR1798" s="251" t="s">
        <v>0</v>
      </c>
      <c r="AS1798" s="252"/>
      <c r="AT1798" s="253" t="s">
        <v>1</v>
      </c>
      <c r="AU1798" s="254"/>
      <c r="AV1798" s="36"/>
      <c r="AW1798" s="7" t="s">
        <v>4</v>
      </c>
      <c r="AX1798" s="8"/>
      <c r="AY1798" s="8" t="s">
        <v>5</v>
      </c>
      <c r="AZ1798" s="9"/>
      <c r="BA1798" s="20"/>
      <c r="BB1798" s="251" t="s">
        <v>0</v>
      </c>
      <c r="BC1798" s="252"/>
      <c r="BD1798" s="253" t="s">
        <v>1</v>
      </c>
      <c r="BE1798" s="254"/>
      <c r="BF1798" s="36"/>
      <c r="BG1798" s="7" t="s">
        <v>11</v>
      </c>
      <c r="BH1798" s="8"/>
      <c r="BI1798" s="8" t="s">
        <v>12</v>
      </c>
      <c r="BJ1798" s="9"/>
      <c r="BK1798" s="36"/>
      <c r="BL1798" s="251" t="s">
        <v>0</v>
      </c>
      <c r="BM1798" s="252"/>
      <c r="BN1798" s="253" t="s">
        <v>1</v>
      </c>
      <c r="BO1798" s="254"/>
      <c r="BP1798" s="36"/>
      <c r="BQ1798" s="7" t="s">
        <v>4</v>
      </c>
      <c r="BR1798" s="8"/>
      <c r="BS1798" s="8" t="s">
        <v>5</v>
      </c>
      <c r="BT1798" s="9"/>
      <c r="BU1798" s="20"/>
      <c r="BV1798" s="251" t="s">
        <v>0</v>
      </c>
      <c r="BW1798" s="252"/>
      <c r="BX1798" s="253" t="s">
        <v>1</v>
      </c>
      <c r="BY1798" s="254"/>
      <c r="BZ1798" s="36"/>
      <c r="CA1798" s="7" t="s">
        <v>11</v>
      </c>
      <c r="CB1798" s="8"/>
      <c r="CC1798" s="8" t="s">
        <v>12</v>
      </c>
      <c r="CD1798" s="9"/>
      <c r="CE1798" s="36"/>
      <c r="CF1798" s="251" t="s">
        <v>0</v>
      </c>
      <c r="CG1798" s="252"/>
      <c r="CH1798" s="253" t="s">
        <v>1</v>
      </c>
      <c r="CI1798" s="254"/>
      <c r="CJ1798" s="23"/>
      <c r="CK1798" s="7" t="s">
        <v>23</v>
      </c>
      <c r="CL1798" s="8"/>
      <c r="CM1798" s="8" t="s">
        <v>24</v>
      </c>
      <c r="CN1798" s="9"/>
      <c r="CO1798" s="23"/>
      <c r="CP1798" s="251" t="s">
        <v>0</v>
      </c>
      <c r="CQ1798" s="252"/>
      <c r="CR1798" s="253" t="s">
        <v>1</v>
      </c>
      <c r="CS1798" s="254"/>
      <c r="CU1798" s="26" t="s">
        <v>25</v>
      </c>
      <c r="CW1798" s="50" t="s">
        <v>44</v>
      </c>
    </row>
    <row r="1799" spans="1:101" ht="18" customHeight="1" thickTop="1" thickBot="1">
      <c r="B1799" s="34">
        <v>2.72</v>
      </c>
      <c r="D1799" s="11">
        <v>1</v>
      </c>
      <c r="E1799" s="12">
        <v>0</v>
      </c>
      <c r="F1799" s="13">
        <v>0</v>
      </c>
      <c r="G1799" s="40">
        <f t="shared" ref="G1799" si="19078">-1/($E$4*$B1799)</f>
        <v>-0.38622445511453873</v>
      </c>
      <c r="H1799" s="10"/>
      <c r="I1799" s="11">
        <v>1</v>
      </c>
      <c r="J1799" s="12">
        <v>0</v>
      </c>
      <c r="K1799" s="13">
        <v>0</v>
      </c>
      <c r="L1799" s="14">
        <v>0</v>
      </c>
      <c r="N1799" s="1">
        <f t="shared" ref="N1799" si="19079">D1799*I1799+F1799*I1802-E1799*J1799-G1799*J1802</f>
        <v>0.79243636168896303</v>
      </c>
      <c r="O1799" s="4">
        <f t="shared" ref="O1799" si="19080">(D1799*J1799+E1799*I1799+F1799*J1802+G1799*I1802)</f>
        <v>0</v>
      </c>
      <c r="P1799" s="2">
        <f t="shared" ref="P1799" si="19081">D1799*K1799+F1799*K1802-E1799*L1799-G1799*L1802</f>
        <v>0</v>
      </c>
      <c r="Q1799" s="3">
        <f t="shared" ref="Q1799" si="19082">(D1799*L1799+E1799*K1799+F1799*L1802+G1799*K1802)</f>
        <v>-0.38622445511453873</v>
      </c>
      <c r="S1799" s="11">
        <v>1</v>
      </c>
      <c r="T1799" s="12">
        <v>0</v>
      </c>
      <c r="U1799" s="13">
        <v>0</v>
      </c>
      <c r="V1799" s="40">
        <f t="shared" ref="V1799" si="19083">-1/($T$4*$B1799)</f>
        <v>-0.73795074031218266</v>
      </c>
      <c r="W1799" s="20"/>
      <c r="X1799" s="1">
        <f t="shared" ref="X1799" si="19084">N1799*S1799+P1799*S1802-O1799*T1799-Q1799*T1802</f>
        <v>0.79243636168896303</v>
      </c>
      <c r="Y1799" s="4">
        <f t="shared" ref="Y1799" si="19085">(N1799*T1799+O1799*S1799+P1799*T1802+Q1799*S1802)</f>
        <v>0</v>
      </c>
      <c r="Z1799" s="2">
        <f t="shared" ref="Z1799" si="19086">N1799*U1799+P1799*U1802-O1799*V1799-Q1799*V1802</f>
        <v>0</v>
      </c>
      <c r="AA1799" s="3">
        <f t="shared" ref="AA1799" si="19087">(N1799*V1799+O1799*U1799+P1799*V1802+Q1799*U1802)</f>
        <v>-0.9710034548732015</v>
      </c>
      <c r="AB1799" s="20"/>
      <c r="AC1799" s="11">
        <v>1</v>
      </c>
      <c r="AD1799" s="12">
        <v>0</v>
      </c>
      <c r="AE1799" s="13">
        <v>0</v>
      </c>
      <c r="AF1799" s="14">
        <v>0</v>
      </c>
      <c r="AG1799" s="20"/>
      <c r="AH1799" s="1">
        <f t="shared" ref="AH1799" si="19088">X1799*AC1799+Z1799*AC1802-Y1799*AD1799-AA1799*AD1802</f>
        <v>0.19626641464217254</v>
      </c>
      <c r="AI1799" s="4">
        <f t="shared" ref="AI1799" si="19089">(X1799*AD1799+Y1799*AC1799+Z1799*AD1802+AA1799*AC1802)</f>
        <v>0</v>
      </c>
      <c r="AJ1799" s="2">
        <f t="shared" ref="AJ1799" si="19090">X1799*AE1799+Z1799*AE1802-Y1799*AF1799-AA1799*AF1802</f>
        <v>0</v>
      </c>
      <c r="AK1799" s="3">
        <f t="shared" ref="AK1799" si="19091">(X1799*AF1799+Y1799*AE1799+Z1799*AF1802+AA1799*AE1802)</f>
        <v>-0.9710034548732015</v>
      </c>
      <c r="AL1799" s="20"/>
      <c r="AM1799" s="11">
        <v>1</v>
      </c>
      <c r="AN1799" s="12">
        <v>0</v>
      </c>
      <c r="AO1799" s="13">
        <v>0</v>
      </c>
      <c r="AP1799" s="40">
        <f t="shared" ref="AP1799" si="19092">-1/($AN$4*$B1799)</f>
        <v>-0.76688998503030748</v>
      </c>
      <c r="AR1799" s="1">
        <f t="shared" ref="AR1799" si="19093">AH1799*AM1799+AJ1799*AM1802-AI1799*AN1799-AK1799*AN1802</f>
        <v>0.19626641464217254</v>
      </c>
      <c r="AS1799" s="4">
        <f t="shared" ref="AS1799" si="19094">(AH1799*AN1799+AI1799*AM1799+AJ1799*AN1802+AK1799*AM1802)</f>
        <v>0</v>
      </c>
      <c r="AT1799" s="2">
        <f t="shared" ref="AT1799" si="19095">AH1799*AO1799+AJ1799*AO1802-AI1799*AP1799-AK1799*AP1802</f>
        <v>0</v>
      </c>
      <c r="AU1799" s="3">
        <f t="shared" ref="AU1799" si="19096">(AH1799*AP1799+AI1799*AO1799+AJ1799*AP1802+AK1799*AO1802)</f>
        <v>-1.1215182026600894</v>
      </c>
      <c r="AV1799" s="20"/>
      <c r="AW1799" s="11">
        <v>1</v>
      </c>
      <c r="AX1799" s="12">
        <v>0</v>
      </c>
      <c r="AY1799" s="13">
        <v>0</v>
      </c>
      <c r="AZ1799" s="14">
        <v>0</v>
      </c>
      <c r="BA1799" s="20"/>
      <c r="BB1799" s="1">
        <f t="shared" ref="BB1799" si="19097">AR1799*AW1799+AT1799*AW1802-AS1799*AX1799-AU1799*AX1802</f>
        <v>-0.492315530289412</v>
      </c>
      <c r="BC1799" s="4">
        <f t="shared" ref="BC1799" si="19098">(AR1799*AX1799+AS1799*AW1799+AT1799*AX1802+AU1799*AW1802)</f>
        <v>0</v>
      </c>
      <c r="BD1799" s="2">
        <f t="shared" ref="BD1799" si="19099">AR1799*AY1799+AT1799*AY1802-AS1799*AZ1799-AU1799*AZ1802</f>
        <v>0</v>
      </c>
      <c r="BE1799" s="3">
        <f t="shared" ref="BE1799" si="19100">(AR1799*AZ1799+AS1799*AY1799+AT1799*AZ1802+AU1799*AY1802)</f>
        <v>-1.1215182026600894</v>
      </c>
      <c r="BF1799" s="20"/>
      <c r="BG1799" s="11">
        <v>1</v>
      </c>
      <c r="BH1799" s="12">
        <v>0</v>
      </c>
      <c r="BI1799" s="13">
        <v>0</v>
      </c>
      <c r="BJ1799" s="40">
        <f t="shared" ref="BJ1799" si="19101">-1/($BH$4*$B1799)</f>
        <v>-0.73795074031218266</v>
      </c>
      <c r="BK1799" s="20"/>
      <c r="BL1799" s="1">
        <f t="shared" ref="BL1799" si="19102">BB1799*BG1799+BD1799*BG1802-BC1799*BH1799-BE1799*BH1802</f>
        <v>-0.492315530289412</v>
      </c>
      <c r="BM1799" s="4">
        <f t="shared" ref="BM1799" si="19103">(BB1799*BH1799+BC1799*BG1799+BD1799*BH1802+BE1799*BG1802)</f>
        <v>0</v>
      </c>
      <c r="BN1799" s="2">
        <f t="shared" ref="BN1799" si="19104">BB1799*BI1799+BD1799*BI1802-BC1799*BJ1799-BE1799*BJ1802</f>
        <v>0</v>
      </c>
      <c r="BO1799" s="3">
        <f t="shared" ref="BO1799" si="19105">(BB1799*BJ1799+BC1799*BI1799+BD1799*BJ1802+BE1799*BI1802)</f>
        <v>-0.7582135926158331</v>
      </c>
      <c r="BP1799" s="20"/>
      <c r="BQ1799" s="11">
        <v>1</v>
      </c>
      <c r="BR1799" s="12">
        <v>0</v>
      </c>
      <c r="BS1799" s="13">
        <v>0</v>
      </c>
      <c r="BT1799" s="14">
        <v>0</v>
      </c>
      <c r="BU1799" s="20"/>
      <c r="BV1799" s="1">
        <f t="shared" ref="BV1799" si="19106">BL1799*BQ1799+BN1799*BQ1802-BM1799*BR1799-BO1799*BR1802</f>
        <v>-0.89979250337117311</v>
      </c>
      <c r="BW1799" s="4">
        <f t="shared" ref="BW1799" si="19107">(BL1799*BR1799+BM1799*BQ1799+BN1799*BR1802+BO1799*BQ1802)</f>
        <v>0</v>
      </c>
      <c r="BX1799" s="2">
        <f t="shared" ref="BX1799" si="19108">BL1799*BS1799+BN1799*BS1802-BM1799*BT1799-BO1799*BT1802</f>
        <v>0</v>
      </c>
      <c r="BY1799" s="3">
        <f t="shared" ref="BY1799" si="19109">(BL1799*BT1799+BM1799*BS1799+BN1799*BT1802+BO1799*BS1802)</f>
        <v>-0.7582135926158331</v>
      </c>
      <c r="BZ1799" s="20"/>
      <c r="CA1799" s="11">
        <v>1</v>
      </c>
      <c r="CB1799" s="12">
        <v>0</v>
      </c>
      <c r="CC1799" s="13">
        <v>0</v>
      </c>
      <c r="CD1799" s="40">
        <f t="shared" ref="CD1799" si="19110">-1/($CB$4*$B1799)</f>
        <v>-0.38622445511453873</v>
      </c>
      <c r="CE1799" s="20"/>
      <c r="CF1799" s="1">
        <f t="shared" ref="CF1799" si="19111">BV1799*CA1799+BX1799*CA1802-BW1799*CB1799-BY1799*CB1802</f>
        <v>-0.89979250337117311</v>
      </c>
      <c r="CG1799" s="4">
        <f t="shared" ref="CG1799" si="19112">(BV1799*CB1799+BW1799*CA1799+BX1799*CB1802+BY1799*CA1802)</f>
        <v>0</v>
      </c>
      <c r="CH1799" s="2">
        <f t="shared" ref="CH1799" si="19113">BV1799*CC1799+BX1799*CC1802-BW1799*CD1799-BY1799*CD1802</f>
        <v>0</v>
      </c>
      <c r="CI1799" s="3">
        <f t="shared" ref="CI1799" si="19114">(BV1799*CD1799+BW1799*CC1799+BX1799*CD1802+BY1799*CC1802)</f>
        <v>-0.41069172328515502</v>
      </c>
      <c r="CJ1799" s="28"/>
      <c r="CK1799" s="11">
        <v>1</v>
      </c>
      <c r="CL1799" s="12">
        <v>0</v>
      </c>
      <c r="CM1799" s="13">
        <v>0</v>
      </c>
      <c r="CN1799" s="14">
        <v>0</v>
      </c>
      <c r="CP1799" s="1">
        <f t="shared" ref="CP1799" si="19115">CF1799*CK1799+CH1799*CK1802-CG1799*CL1799-CI1799*CL1802</f>
        <v>-0.89979250337117311</v>
      </c>
      <c r="CQ1799" s="4">
        <f t="shared" ref="CQ1799" si="19116">(CF1799*CL1799+CG1799*CK1799+CH1799*CL1802+CI1799*CK1802)</f>
        <v>-0.41069172328515502</v>
      </c>
      <c r="CR1799" s="2">
        <f t="shared" ref="CR1799" si="19117">CF1799*CM1799+CH1799*CM1802-CG1799*CN1799-CI1799*CN1802</f>
        <v>0</v>
      </c>
      <c r="CS1799" s="3">
        <f t="shared" ref="CS1799" si="19118">(CF1799*CN1799+CG1799*CM1799+CH1799*CN1802+CI1799*CM1802)</f>
        <v>-0.41069172328515502</v>
      </c>
      <c r="CU1799" s="29">
        <f t="shared" ref="CU1799" si="19119">20*LOG(((1+$CL$4)/$CL$4)/((CP1799+CP1802)^2+(CQ1799+CQ1802)^2)^0.5)</f>
        <v>-3.0317318687456424E-3</v>
      </c>
      <c r="CW1799" s="51">
        <f t="shared" ref="CW1799" si="19120">((CP1799^2+CQ1799^2)^0.5)/((CP1802^2+CQ1802^2)^0.5)</f>
        <v>0.97718989144744584</v>
      </c>
    </row>
    <row r="1800" spans="1:101" ht="18" customHeight="1" thickBot="1">
      <c r="D1800" s="11"/>
      <c r="E1800" s="13"/>
      <c r="F1800" s="13"/>
      <c r="G1800" s="15"/>
      <c r="H1800" s="10"/>
      <c r="I1800" s="11"/>
      <c r="J1800" s="13"/>
      <c r="K1800" s="13"/>
      <c r="L1800" s="15"/>
      <c r="N1800" s="5"/>
      <c r="Q1800" s="6"/>
      <c r="S1800" s="11"/>
      <c r="T1800" s="13"/>
      <c r="U1800" s="13"/>
      <c r="V1800" s="15"/>
      <c r="W1800" s="20"/>
      <c r="X1800" s="5"/>
      <c r="AA1800" s="6"/>
      <c r="AB1800" s="20"/>
      <c r="AC1800" s="11"/>
      <c r="AD1800" s="13"/>
      <c r="AE1800" s="13"/>
      <c r="AF1800" s="15"/>
      <c r="AG1800" s="20"/>
      <c r="AH1800" s="5"/>
      <c r="AK1800" s="6"/>
      <c r="AL1800" s="20"/>
      <c r="AM1800" s="11"/>
      <c r="AN1800" s="13"/>
      <c r="AO1800" s="13"/>
      <c r="AP1800" s="15"/>
      <c r="AR1800" s="5"/>
      <c r="AU1800" s="6"/>
      <c r="AW1800" s="11"/>
      <c r="AX1800" s="13"/>
      <c r="AY1800" s="13"/>
      <c r="AZ1800" s="15"/>
      <c r="BA1800" s="20"/>
      <c r="BB1800" s="5"/>
      <c r="BE1800" s="6"/>
      <c r="BG1800" s="11"/>
      <c r="BH1800" s="13"/>
      <c r="BI1800" s="13"/>
      <c r="BJ1800" s="15"/>
      <c r="BL1800" s="5"/>
      <c r="BO1800" s="6"/>
      <c r="BQ1800" s="11"/>
      <c r="BR1800" s="13"/>
      <c r="BS1800" s="13"/>
      <c r="BT1800" s="15"/>
      <c r="BU1800" s="20"/>
      <c r="BV1800" s="5"/>
      <c r="BY1800" s="6"/>
      <c r="CA1800" s="11"/>
      <c r="CB1800" s="13"/>
      <c r="CC1800" s="13"/>
      <c r="CD1800" s="15"/>
      <c r="CF1800" s="5"/>
      <c r="CI1800" s="6"/>
      <c r="CK1800" s="11"/>
      <c r="CL1800" s="13"/>
      <c r="CM1800" s="13"/>
      <c r="CN1800" s="15"/>
      <c r="CP1800" s="5"/>
      <c r="CS1800" s="6"/>
      <c r="CW1800" s="52"/>
    </row>
    <row r="1801" spans="1:101" ht="18" customHeight="1" thickBot="1">
      <c r="D1801" s="11" t="s">
        <v>6</v>
      </c>
      <c r="E1801" s="13"/>
      <c r="F1801" s="13" t="s">
        <v>7</v>
      </c>
      <c r="G1801" s="15"/>
      <c r="H1801" s="10"/>
      <c r="I1801" s="11" t="s">
        <v>8</v>
      </c>
      <c r="J1801" s="13"/>
      <c r="K1801" s="13" t="s">
        <v>9</v>
      </c>
      <c r="L1801" s="15"/>
      <c r="N1801" s="251" t="s">
        <v>26</v>
      </c>
      <c r="O1801" s="252"/>
      <c r="P1801" s="253" t="s">
        <v>27</v>
      </c>
      <c r="Q1801" s="254"/>
      <c r="S1801" s="11" t="s">
        <v>13</v>
      </c>
      <c r="T1801" s="13"/>
      <c r="U1801" s="13" t="s">
        <v>14</v>
      </c>
      <c r="V1801" s="15"/>
      <c r="W1801" s="20"/>
      <c r="X1801" s="251" t="s">
        <v>26</v>
      </c>
      <c r="Y1801" s="252"/>
      <c r="Z1801" s="253" t="s">
        <v>27</v>
      </c>
      <c r="AA1801" s="254"/>
      <c r="AB1801" s="20"/>
      <c r="AC1801" s="11" t="s">
        <v>8</v>
      </c>
      <c r="AD1801" s="13"/>
      <c r="AE1801" s="13" t="s">
        <v>9</v>
      </c>
      <c r="AF1801" s="15"/>
      <c r="AG1801" s="20"/>
      <c r="AH1801" s="251" t="s">
        <v>26</v>
      </c>
      <c r="AI1801" s="252"/>
      <c r="AJ1801" s="253" t="s">
        <v>27</v>
      </c>
      <c r="AK1801" s="254"/>
      <c r="AL1801" s="20"/>
      <c r="AM1801" s="11" t="s">
        <v>13</v>
      </c>
      <c r="AN1801" s="13"/>
      <c r="AO1801" s="13" t="s">
        <v>14</v>
      </c>
      <c r="AP1801" s="15"/>
      <c r="AR1801" s="251" t="s">
        <v>26</v>
      </c>
      <c r="AS1801" s="252"/>
      <c r="AT1801" s="253" t="s">
        <v>27</v>
      </c>
      <c r="AU1801" s="254"/>
      <c r="AV1801" s="36"/>
      <c r="AW1801" s="11" t="s">
        <v>8</v>
      </c>
      <c r="AX1801" s="13"/>
      <c r="AY1801" s="13" t="s">
        <v>9</v>
      </c>
      <c r="AZ1801" s="15"/>
      <c r="BA1801" s="20"/>
      <c r="BB1801" s="251" t="s">
        <v>26</v>
      </c>
      <c r="BC1801" s="252"/>
      <c r="BD1801" s="253" t="s">
        <v>27</v>
      </c>
      <c r="BE1801" s="254"/>
      <c r="BF1801" s="36"/>
      <c r="BG1801" s="11" t="s">
        <v>13</v>
      </c>
      <c r="BH1801" s="13"/>
      <c r="BI1801" s="13" t="s">
        <v>14</v>
      </c>
      <c r="BJ1801" s="15"/>
      <c r="BK1801" s="36"/>
      <c r="BL1801" s="251" t="s">
        <v>26</v>
      </c>
      <c r="BM1801" s="252"/>
      <c r="BN1801" s="253" t="s">
        <v>27</v>
      </c>
      <c r="BO1801" s="254"/>
      <c r="BP1801" s="36"/>
      <c r="BQ1801" s="11" t="s">
        <v>8</v>
      </c>
      <c r="BR1801" s="13"/>
      <c r="BS1801" s="13" t="s">
        <v>9</v>
      </c>
      <c r="BT1801" s="15"/>
      <c r="BU1801" s="20"/>
      <c r="BV1801" s="251" t="s">
        <v>26</v>
      </c>
      <c r="BW1801" s="252"/>
      <c r="BX1801" s="253" t="s">
        <v>27</v>
      </c>
      <c r="BY1801" s="254"/>
      <c r="BZ1801" s="36"/>
      <c r="CA1801" s="11" t="s">
        <v>13</v>
      </c>
      <c r="CB1801" s="13"/>
      <c r="CC1801" s="13" t="s">
        <v>14</v>
      </c>
      <c r="CD1801" s="15"/>
      <c r="CE1801" s="36"/>
      <c r="CF1801" s="251" t="s">
        <v>26</v>
      </c>
      <c r="CG1801" s="252"/>
      <c r="CH1801" s="253" t="s">
        <v>27</v>
      </c>
      <c r="CI1801" s="254"/>
      <c r="CK1801" s="11" t="s">
        <v>28</v>
      </c>
      <c r="CL1801" s="13"/>
      <c r="CM1801" s="13" t="s">
        <v>29</v>
      </c>
      <c r="CN1801" s="15"/>
      <c r="CP1801" s="251" t="s">
        <v>26</v>
      </c>
      <c r="CQ1801" s="252"/>
      <c r="CR1801" s="253" t="s">
        <v>27</v>
      </c>
      <c r="CS1801" s="254"/>
      <c r="CU1801" s="38" t="s">
        <v>37</v>
      </c>
      <c r="CW1801" s="53" t="s">
        <v>45</v>
      </c>
    </row>
    <row r="1802" spans="1:101" ht="18" customHeight="1" thickTop="1" thickBot="1">
      <c r="D1802" s="16">
        <v>0</v>
      </c>
      <c r="E1802" s="17">
        <v>0</v>
      </c>
      <c r="F1802" s="18">
        <v>1</v>
      </c>
      <c r="G1802" s="19">
        <v>0</v>
      </c>
      <c r="H1802" s="10"/>
      <c r="I1802" s="16">
        <v>0</v>
      </c>
      <c r="J1802" s="17">
        <f t="shared" ref="J1802" si="19121">-1/($J$4*$B1799)</f>
        <v>-0.53741713027851101</v>
      </c>
      <c r="K1802" s="18">
        <v>1</v>
      </c>
      <c r="L1802" s="19">
        <v>0</v>
      </c>
      <c r="N1802" s="1">
        <f t="shared" ref="N1802" si="19122">D1802*I1799+F1802*I1802-E1802*J1799-G1802*J1802</f>
        <v>0</v>
      </c>
      <c r="O1802" s="4">
        <f t="shared" ref="O1802" si="19123">(D1802*J1799+E1802*I1799+F1802*J1802+G1802*I1802)</f>
        <v>-0.53741713027851101</v>
      </c>
      <c r="P1802" s="2">
        <f t="shared" ref="P1802" si="19124">D1802*K1799+F1802*K1802-E1802*L1799-G1802*L1802</f>
        <v>1</v>
      </c>
      <c r="Q1802" s="3">
        <f t="shared" ref="Q1802" si="19125">(D1802*L1799+E1802*K1799+F1802*L1802+G1802*K1802)</f>
        <v>0</v>
      </c>
      <c r="S1802" s="16">
        <v>0</v>
      </c>
      <c r="T1802" s="17">
        <v>0</v>
      </c>
      <c r="U1802" s="18">
        <v>1</v>
      </c>
      <c r="V1802" s="19">
        <v>0</v>
      </c>
      <c r="W1802" s="20"/>
      <c r="X1802" s="1">
        <f t="shared" ref="X1802" si="19126">N1802*S1799+P1802*S1802-O1802*T1799-Q1802*T1802</f>
        <v>0</v>
      </c>
      <c r="Y1802" s="4">
        <f t="shared" ref="Y1802" si="19127">(N1802*T1799+O1802*S1799+P1802*T1802+Q1802*S1802)</f>
        <v>-0.53741713027851101</v>
      </c>
      <c r="Z1802" s="2">
        <f t="shared" ref="Z1802" si="19128">N1802*U1799+P1802*U1802-O1802*V1799-Q1802*V1802</f>
        <v>0.60341263085452401</v>
      </c>
      <c r="AA1802" s="3">
        <f t="shared" ref="AA1802" si="19129">(N1802*V1799+O1802*U1799+P1802*V1802+Q1802*U1802)</f>
        <v>0</v>
      </c>
      <c r="AB1802" s="20"/>
      <c r="AC1802" s="16">
        <v>0</v>
      </c>
      <c r="AD1802" s="17">
        <f t="shared" ref="AD1802" si="19130">-1/($AD$4*$B1799)</f>
        <v>-0.61397304412747056</v>
      </c>
      <c r="AE1802" s="18">
        <v>1</v>
      </c>
      <c r="AF1802" s="19">
        <v>0</v>
      </c>
      <c r="AG1802" s="20"/>
      <c r="AH1802" s="1">
        <f t="shared" ref="AH1802" si="19131">X1802*AC1799+Z1802*AC1802-Y1802*AD1799-AA1802*AD1802</f>
        <v>0</v>
      </c>
      <c r="AI1802" s="4">
        <f t="shared" ref="AI1802" si="19132">(X1802*AD1799+Y1802*AC1799+Z1802*AD1802+AA1802*AC1802)</f>
        <v>-0.90789622010922877</v>
      </c>
      <c r="AJ1802" s="2">
        <f t="shared" ref="AJ1802" si="19133">X1802*AE1799+Z1802*AE1802-Y1802*AF1799-AA1802*AF1802</f>
        <v>0.60341263085452401</v>
      </c>
      <c r="AK1802" s="3">
        <f t="shared" ref="AK1802" si="19134">(X1802*AF1799+Y1802*AE1799+Z1802*AF1802+AA1802*AE1802)</f>
        <v>0</v>
      </c>
      <c r="AL1802" s="20"/>
      <c r="AM1802" s="16">
        <v>0</v>
      </c>
      <c r="AN1802" s="17">
        <v>0</v>
      </c>
      <c r="AO1802" s="18">
        <v>1</v>
      </c>
      <c r="AP1802" s="19">
        <v>0</v>
      </c>
      <c r="AR1802" s="1">
        <f t="shared" ref="AR1802" si="19135">AH1802*AM1799+AJ1802*AM1802-AI1802*AN1799-AK1802*AN1802</f>
        <v>0</v>
      </c>
      <c r="AS1802" s="4">
        <f t="shared" ref="AS1802" si="19136">(AH1802*AN1799+AI1802*AM1799+AJ1802*AN1802+AK1802*AM1802)</f>
        <v>-0.90789622010922877</v>
      </c>
      <c r="AT1802" s="2">
        <f t="shared" ref="AT1802" si="19137">AH1802*AO1799+AJ1802*AO1802-AI1802*AP1799-AK1802*AP1802</f>
        <v>-9.2843887794115232E-2</v>
      </c>
      <c r="AU1802" s="3">
        <f t="shared" ref="AU1802" si="19138">(AH1802*AP1799+AI1802*AO1799+AJ1802*AP1802+AK1802*AO1802)</f>
        <v>0</v>
      </c>
      <c r="AV1802" s="20"/>
      <c r="AW1802" s="16">
        <v>0</v>
      </c>
      <c r="AX1802" s="17">
        <f t="shared" ref="AX1802" si="19139">-1/($AX$4*$B1799)</f>
        <v>-0.61397304412747056</v>
      </c>
      <c r="AY1802" s="18">
        <v>1</v>
      </c>
      <c r="AZ1802" s="19">
        <v>0</v>
      </c>
      <c r="BA1802" s="20"/>
      <c r="BB1802" s="1">
        <f t="shared" ref="BB1802" si="19140">AR1802*AW1799+AT1802*AW1802-AS1802*AX1799-AU1802*AX1802</f>
        <v>0</v>
      </c>
      <c r="BC1802" s="4">
        <f t="shared" ref="BC1802" si="19141">(AR1802*AX1799+AS1802*AW1799+AT1802*AX1802+AU1802*AW1802)</f>
        <v>-0.85089257569164656</v>
      </c>
      <c r="BD1802" s="2">
        <f t="shared" ref="BD1802" si="19142">AR1802*AY1799+AT1802*AY1802-AS1802*AZ1799-AU1802*AZ1802</f>
        <v>-9.2843887794115232E-2</v>
      </c>
      <c r="BE1802" s="3">
        <f t="shared" ref="BE1802" si="19143">(AR1802*AZ1799+AS1802*AY1799+AT1802*AZ1802+AU1802*AY1802)</f>
        <v>0</v>
      </c>
      <c r="BF1802" s="20"/>
      <c r="BG1802" s="16">
        <v>0</v>
      </c>
      <c r="BH1802" s="17">
        <v>0</v>
      </c>
      <c r="BI1802" s="18">
        <v>1</v>
      </c>
      <c r="BJ1802" s="19">
        <v>0</v>
      </c>
      <c r="BK1802" s="20"/>
      <c r="BL1802" s="1">
        <f t="shared" ref="BL1802" si="19144">BB1802*BG1799+BD1802*BG1802-BC1802*BH1799-BE1802*BH1802</f>
        <v>0</v>
      </c>
      <c r="BM1802" s="4">
        <f t="shared" ref="BM1802" si="19145">(BB1802*BH1799+BC1802*BG1799+BD1802*BH1802+BE1802*BG1802)</f>
        <v>-0.85089257569164656</v>
      </c>
      <c r="BN1802" s="2">
        <f t="shared" ref="BN1802" si="19146">BB1802*BI1799+BD1802*BI1802-BC1802*BJ1799-BE1802*BJ1802</f>
        <v>-0.72076069395190578</v>
      </c>
      <c r="BO1802" s="3">
        <f t="shared" ref="BO1802" si="19147">(BB1802*BJ1799+BC1802*BI1799+BD1802*BJ1802+BE1802*BI1802)</f>
        <v>0</v>
      </c>
      <c r="BP1802" s="20"/>
      <c r="BQ1802" s="16">
        <v>0</v>
      </c>
      <c r="BR1802" s="17">
        <f t="shared" ref="BR1802" si="19148">-1/($BR$4*$B1799)</f>
        <v>-0.53741713027851101</v>
      </c>
      <c r="BS1802" s="18">
        <v>1</v>
      </c>
      <c r="BT1802" s="19">
        <v>0</v>
      </c>
      <c r="BU1802" s="20"/>
      <c r="BV1802" s="1">
        <f t="shared" ref="BV1802" si="19149">BL1802*BQ1799+BN1802*BQ1802-BM1802*BR1799-BO1802*BR1802</f>
        <v>0</v>
      </c>
      <c r="BW1802" s="4">
        <f t="shared" ref="BW1802" si="19150">(BL1802*BR1799+BM1802*BQ1799+BN1802*BR1802+BO1802*BQ1802)</f>
        <v>-0.46354343193046521</v>
      </c>
      <c r="BX1802" s="2">
        <f t="shared" ref="BX1802" si="19151">BL1802*BS1799+BN1802*BS1802-BM1802*BT1799-BO1802*BT1802</f>
        <v>-0.72076069395190578</v>
      </c>
      <c r="BY1802" s="3">
        <f t="shared" ref="BY1802" si="19152">(BL1802*BT1799+BM1802*BS1799+BN1802*BT1802+BO1802*BS1802)</f>
        <v>0</v>
      </c>
      <c r="BZ1802" s="20"/>
      <c r="CA1802" s="16">
        <v>0</v>
      </c>
      <c r="CB1802" s="17">
        <v>0</v>
      </c>
      <c r="CC1802" s="18">
        <v>1</v>
      </c>
      <c r="CD1802" s="19">
        <v>0</v>
      </c>
      <c r="CE1802" s="20"/>
      <c r="CF1802" s="1">
        <f t="shared" ref="CF1802" si="19153">BV1802*CA1799+BX1802*CA1802-BW1802*CB1799-BY1802*CB1802</f>
        <v>0</v>
      </c>
      <c r="CG1802" s="4">
        <f t="shared" ref="CG1802" si="19154">(BV1802*CB1799+BW1802*CA1799+BX1802*CB1802+BY1802*CA1802)</f>
        <v>-0.46354343193046521</v>
      </c>
      <c r="CH1802" s="2">
        <f t="shared" ref="CH1802" si="19155">BV1802*CC1799+BX1802*CC1802-BW1802*CD1799-BY1802*CD1802</f>
        <v>-0.899792503371173</v>
      </c>
      <c r="CI1802" s="3">
        <f t="shared" ref="CI1802" si="19156">(BV1802*CD1799+BW1802*CC1799+BX1802*CD1802+BY1802*CC1802)</f>
        <v>0</v>
      </c>
      <c r="CK1802" s="16">
        <f t="shared" ref="CK1802" si="19157">1/$CL$4</f>
        <v>1</v>
      </c>
      <c r="CL1802" s="17">
        <v>0</v>
      </c>
      <c r="CM1802" s="18">
        <v>1</v>
      </c>
      <c r="CN1802" s="19">
        <v>0</v>
      </c>
      <c r="CP1802" s="1">
        <f t="shared" ref="CP1802" si="19158">CF1802*CK1799+CH1802*CK1802-CG1802*CL1799-CI1802*CL1802</f>
        <v>-0.899792503371173</v>
      </c>
      <c r="CQ1802" s="4">
        <f t="shared" ref="CQ1802" si="19159">(CF1802*CL1799+CG1802*CK1799+CH1802*CL1802+CI1802*CK1802)</f>
        <v>-0.46354343193046521</v>
      </c>
      <c r="CR1802" s="2">
        <f t="shared" ref="CR1802" si="19160">CF1802*CM1799+CH1802*CM1802-CG1802*CN1799-CI1802*CN1802</f>
        <v>-0.899792503371173</v>
      </c>
      <c r="CS1802" s="3">
        <f t="shared" ref="CS1802" si="19161">(CF1802*CN1799+CG1802*CM1799+CH1802*CN1802+CI1802*CM1802)</f>
        <v>0</v>
      </c>
      <c r="CU1802" s="39">
        <f t="shared" ref="CU1802" si="19162">(180/PI())*ATAN(-1*(CQ1799/CP1799))</f>
        <v>-24.533348610205334</v>
      </c>
      <c r="CW1802" s="54">
        <f t="shared" ref="CW1802" si="19163">20*LOG(((1-(10^(CU1799/20)^2)*(1-((1-CW1799)/(1+CW1799))^2))^0.5))</f>
        <v>-30.804829083265794</v>
      </c>
    </row>
    <row r="1803" spans="1:101" ht="18" customHeight="1">
      <c r="E1803" s="20"/>
      <c r="F1803" s="20"/>
      <c r="G1803" s="20"/>
      <c r="H1803" s="20"/>
      <c r="I1803" s="20"/>
      <c r="J1803" s="20"/>
      <c r="K1803" s="20"/>
      <c r="L1803" s="20"/>
      <c r="M1803" s="20"/>
      <c r="N1803" s="20"/>
      <c r="O1803" s="20"/>
      <c r="P1803" s="20"/>
      <c r="Q1803" s="20"/>
      <c r="R1803" s="20"/>
      <c r="S1803" s="20"/>
      <c r="T1803" s="20"/>
      <c r="U1803" s="20"/>
      <c r="V1803" s="20"/>
      <c r="W1803" s="20"/>
      <c r="X1803" s="20"/>
      <c r="Y1803" s="20"/>
      <c r="Z1803" s="20"/>
      <c r="AA1803" s="20"/>
      <c r="AB1803" s="30"/>
      <c r="AC1803" s="20"/>
      <c r="AD1803" s="20"/>
      <c r="AE1803" s="20"/>
      <c r="AF1803" s="20"/>
      <c r="AG1803" s="20"/>
      <c r="AH1803" s="20"/>
      <c r="AI1803" s="20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  <c r="BA1803" s="20"/>
      <c r="BB1803" s="20"/>
      <c r="BC1803" s="20"/>
      <c r="BD1803" s="20"/>
      <c r="BE1803" s="20"/>
      <c r="BF1803" s="20"/>
      <c r="BG1803" s="20"/>
      <c r="BH1803" s="20"/>
      <c r="BI1803" s="20"/>
      <c r="BJ1803" s="20"/>
      <c r="BK1803" s="20"/>
      <c r="BL1803" s="20"/>
      <c r="BM1803" s="20"/>
      <c r="BN1803" s="20"/>
      <c r="BO1803" s="20"/>
      <c r="BP1803" s="20"/>
      <c r="BQ1803" s="20"/>
      <c r="BR1803" s="20"/>
      <c r="BS1803" s="20"/>
      <c r="BT1803" s="20"/>
      <c r="BU1803" s="20"/>
      <c r="BV1803" s="20"/>
      <c r="BW1803" s="20"/>
      <c r="BX1803" s="20"/>
      <c r="BY1803" s="20"/>
      <c r="BZ1803" s="20"/>
      <c r="CA1803" s="20"/>
      <c r="CB1803" s="20"/>
      <c r="CC1803" s="20"/>
      <c r="CD1803" s="20"/>
      <c r="CE1803" s="20"/>
      <c r="CF1803" s="20"/>
      <c r="CG1803" s="20"/>
      <c r="CH1803" s="20"/>
      <c r="CI1803" s="20"/>
      <c r="CJ1803" s="20"/>
      <c r="CK1803" s="20"/>
      <c r="CL1803" s="20"/>
    </row>
    <row r="1804" spans="1:101" ht="18" customHeight="1"/>
    <row r="1805" spans="1:101" ht="18" customHeight="1" thickBot="1">
      <c r="A1805" s="23"/>
      <c r="B1805" s="23"/>
      <c r="C1805" s="23"/>
      <c r="D1805" s="20" t="s">
        <v>15</v>
      </c>
      <c r="E1805" s="20"/>
      <c r="F1805" s="20"/>
      <c r="G1805" s="20"/>
      <c r="H1805" s="20"/>
      <c r="I1805" s="20" t="s">
        <v>16</v>
      </c>
      <c r="J1805" s="20"/>
      <c r="K1805" s="20"/>
      <c r="L1805" s="20"/>
      <c r="M1805" s="23"/>
      <c r="N1805" s="23"/>
      <c r="O1805" s="24" t="s">
        <v>17</v>
      </c>
      <c r="P1805" s="23"/>
      <c r="Q1805" s="23"/>
      <c r="R1805" s="23"/>
      <c r="S1805" s="20"/>
      <c r="T1805" s="20" t="s">
        <v>18</v>
      </c>
      <c r="U1805" s="23"/>
      <c r="V1805" s="23"/>
      <c r="W1805" s="23"/>
      <c r="X1805" s="23"/>
      <c r="Y1805" s="24" t="s">
        <v>19</v>
      </c>
      <c r="Z1805" s="23"/>
      <c r="AA1805" s="23"/>
      <c r="AB1805" s="23"/>
      <c r="AC1805" s="24" t="s">
        <v>20</v>
      </c>
      <c r="AD1805" s="20"/>
      <c r="AE1805" s="20"/>
      <c r="AF1805" s="20"/>
      <c r="AG1805" s="20"/>
      <c r="AH1805" s="23"/>
      <c r="AI1805" s="24" t="s">
        <v>21</v>
      </c>
      <c r="AJ1805" s="23"/>
      <c r="AK1805" s="23"/>
      <c r="AL1805" s="20"/>
      <c r="AM1805" s="24" t="s">
        <v>31</v>
      </c>
      <c r="AN1805" s="20"/>
      <c r="AO1805" s="23"/>
      <c r="AP1805" s="23"/>
      <c r="AQ1805" s="23"/>
      <c r="AR1805" s="23"/>
      <c r="AS1805" s="24" t="s">
        <v>91</v>
      </c>
      <c r="AT1805" s="23"/>
      <c r="AU1805" s="23"/>
      <c r="AV1805" s="23"/>
      <c r="AW1805" s="24" t="s">
        <v>32</v>
      </c>
      <c r="AX1805" s="20"/>
      <c r="AY1805" s="20"/>
      <c r="AZ1805" s="20"/>
      <c r="BA1805" s="20"/>
      <c r="BB1805" s="23"/>
      <c r="BC1805" s="24" t="s">
        <v>22</v>
      </c>
      <c r="BD1805" s="23"/>
      <c r="BE1805" s="23"/>
      <c r="BF1805" s="23"/>
      <c r="BG1805" s="24" t="s">
        <v>33</v>
      </c>
      <c r="BH1805" s="20"/>
      <c r="BI1805" s="23"/>
      <c r="BJ1805" s="23"/>
      <c r="BK1805" s="23"/>
      <c r="BL1805" s="23"/>
      <c r="BM1805" s="24" t="s">
        <v>34</v>
      </c>
      <c r="BN1805" s="23"/>
      <c r="BO1805" s="23"/>
      <c r="BP1805" s="23"/>
      <c r="BQ1805" s="24" t="s">
        <v>89</v>
      </c>
      <c r="BR1805" s="20"/>
      <c r="BS1805" s="20"/>
      <c r="BT1805" s="20"/>
      <c r="BU1805" s="20"/>
      <c r="BV1805" s="23"/>
      <c r="BW1805" s="24" t="s">
        <v>35</v>
      </c>
      <c r="BX1805" s="23"/>
      <c r="BY1805" s="23"/>
      <c r="BZ1805" s="23"/>
      <c r="CA1805" s="24" t="s">
        <v>90</v>
      </c>
      <c r="CB1805" s="20"/>
      <c r="CC1805" s="23"/>
      <c r="CD1805" s="23"/>
      <c r="CE1805" s="23"/>
      <c r="CF1805" s="23"/>
      <c r="CG1805" s="24" t="s">
        <v>92</v>
      </c>
      <c r="CH1805" s="23"/>
      <c r="CI1805" s="23"/>
      <c r="CJ1805" s="23"/>
      <c r="CK1805" s="24" t="s">
        <v>36</v>
      </c>
      <c r="CL1805" s="24"/>
      <c r="CM1805" s="23"/>
      <c r="CN1805" s="23"/>
      <c r="CO1805" s="23"/>
      <c r="CP1805" s="23"/>
      <c r="CQ1805" s="24" t="s">
        <v>93</v>
      </c>
      <c r="CR1805" s="23"/>
      <c r="CS1805" s="23"/>
    </row>
    <row r="1806" spans="1:101" ht="18" customHeight="1" thickBot="1">
      <c r="A1806" s="23"/>
      <c r="B1806" s="33"/>
      <c r="C1806" s="23"/>
      <c r="D1806" s="7" t="s">
        <v>2</v>
      </c>
      <c r="E1806" s="8"/>
      <c r="F1806" s="8" t="s">
        <v>3</v>
      </c>
      <c r="G1806" s="9"/>
      <c r="H1806" s="10"/>
      <c r="I1806" s="7" t="s">
        <v>4</v>
      </c>
      <c r="J1806" s="8"/>
      <c r="K1806" s="8" t="s">
        <v>5</v>
      </c>
      <c r="L1806" s="9"/>
      <c r="M1806" s="23"/>
      <c r="N1806" s="251" t="s">
        <v>79</v>
      </c>
      <c r="O1806" s="252"/>
      <c r="P1806" s="253" t="s">
        <v>80</v>
      </c>
      <c r="Q1806" s="254"/>
      <c r="R1806" s="23"/>
      <c r="S1806" s="7" t="s">
        <v>11</v>
      </c>
      <c r="T1806" s="8"/>
      <c r="U1806" s="8" t="s">
        <v>12</v>
      </c>
      <c r="V1806" s="9"/>
      <c r="W1806" s="20"/>
      <c r="X1806" s="251" t="s">
        <v>79</v>
      </c>
      <c r="Y1806" s="252"/>
      <c r="Z1806" s="253" t="s">
        <v>80</v>
      </c>
      <c r="AA1806" s="254"/>
      <c r="AB1806" s="20"/>
      <c r="AC1806" s="7" t="s">
        <v>4</v>
      </c>
      <c r="AD1806" s="8"/>
      <c r="AE1806" s="8" t="s">
        <v>5</v>
      </c>
      <c r="AF1806" s="9"/>
      <c r="AG1806" s="20"/>
      <c r="AH1806" s="251" t="s">
        <v>0</v>
      </c>
      <c r="AI1806" s="252"/>
      <c r="AJ1806" s="253" t="s">
        <v>1</v>
      </c>
      <c r="AK1806" s="254"/>
      <c r="AL1806" s="20"/>
      <c r="AM1806" s="7" t="s">
        <v>11</v>
      </c>
      <c r="AN1806" s="8"/>
      <c r="AO1806" s="8" t="s">
        <v>12</v>
      </c>
      <c r="AP1806" s="9"/>
      <c r="AQ1806" s="23"/>
      <c r="AR1806" s="251" t="s">
        <v>0</v>
      </c>
      <c r="AS1806" s="252"/>
      <c r="AT1806" s="253" t="s">
        <v>1</v>
      </c>
      <c r="AU1806" s="254"/>
      <c r="AV1806" s="36"/>
      <c r="AW1806" s="7" t="s">
        <v>4</v>
      </c>
      <c r="AX1806" s="8"/>
      <c r="AY1806" s="8" t="s">
        <v>5</v>
      </c>
      <c r="AZ1806" s="9"/>
      <c r="BA1806" s="20"/>
      <c r="BB1806" s="251" t="s">
        <v>0</v>
      </c>
      <c r="BC1806" s="252"/>
      <c r="BD1806" s="253" t="s">
        <v>1</v>
      </c>
      <c r="BE1806" s="254"/>
      <c r="BF1806" s="36"/>
      <c r="BG1806" s="7" t="s">
        <v>11</v>
      </c>
      <c r="BH1806" s="8"/>
      <c r="BI1806" s="8" t="s">
        <v>12</v>
      </c>
      <c r="BJ1806" s="9"/>
      <c r="BK1806" s="36"/>
      <c r="BL1806" s="251" t="s">
        <v>0</v>
      </c>
      <c r="BM1806" s="252"/>
      <c r="BN1806" s="253" t="s">
        <v>1</v>
      </c>
      <c r="BO1806" s="254"/>
      <c r="BP1806" s="36"/>
      <c r="BQ1806" s="7" t="s">
        <v>4</v>
      </c>
      <c r="BR1806" s="8"/>
      <c r="BS1806" s="8" t="s">
        <v>5</v>
      </c>
      <c r="BT1806" s="9"/>
      <c r="BU1806" s="20"/>
      <c r="BV1806" s="251" t="s">
        <v>0</v>
      </c>
      <c r="BW1806" s="252"/>
      <c r="BX1806" s="253" t="s">
        <v>1</v>
      </c>
      <c r="BY1806" s="254"/>
      <c r="BZ1806" s="36"/>
      <c r="CA1806" s="7" t="s">
        <v>11</v>
      </c>
      <c r="CB1806" s="8"/>
      <c r="CC1806" s="8" t="s">
        <v>12</v>
      </c>
      <c r="CD1806" s="9"/>
      <c r="CE1806" s="36"/>
      <c r="CF1806" s="251" t="s">
        <v>0</v>
      </c>
      <c r="CG1806" s="252"/>
      <c r="CH1806" s="253" t="s">
        <v>1</v>
      </c>
      <c r="CI1806" s="254"/>
      <c r="CJ1806" s="23"/>
      <c r="CK1806" s="7" t="s">
        <v>23</v>
      </c>
      <c r="CL1806" s="8"/>
      <c r="CM1806" s="8" t="s">
        <v>24</v>
      </c>
      <c r="CN1806" s="9"/>
      <c r="CO1806" s="23"/>
      <c r="CP1806" s="251" t="s">
        <v>0</v>
      </c>
      <c r="CQ1806" s="252"/>
      <c r="CR1806" s="253" t="s">
        <v>1</v>
      </c>
      <c r="CS1806" s="254"/>
      <c r="CU1806" s="26" t="s">
        <v>25</v>
      </c>
      <c r="CW1806" s="50" t="s">
        <v>44</v>
      </c>
    </row>
    <row r="1807" spans="1:101" ht="18" customHeight="1" thickTop="1" thickBot="1">
      <c r="B1807" s="34">
        <v>2.74</v>
      </c>
      <c r="D1807" s="11">
        <v>1</v>
      </c>
      <c r="E1807" s="12">
        <v>0</v>
      </c>
      <c r="F1807" s="13">
        <v>0</v>
      </c>
      <c r="G1807" s="40">
        <f t="shared" ref="G1807" si="19164">-1/($E$4*$B1807)</f>
        <v>-0.38340529850786326</v>
      </c>
      <c r="H1807" s="10"/>
      <c r="I1807" s="11">
        <v>1</v>
      </c>
      <c r="J1807" s="12">
        <v>0</v>
      </c>
      <c r="K1807" s="13">
        <v>0</v>
      </c>
      <c r="L1807" s="14">
        <v>0</v>
      </c>
      <c r="N1807" s="1">
        <f t="shared" ref="N1807" si="19165">D1807*I1807+F1807*I1810-E1807*J1807-G1807*J1810</f>
        <v>0.7954554289412894</v>
      </c>
      <c r="O1807" s="4">
        <f t="shared" ref="O1807" si="19166">(D1807*J1807+E1807*I1807+F1807*J1810+G1807*I1810)</f>
        <v>0</v>
      </c>
      <c r="P1807" s="2">
        <f t="shared" ref="P1807" si="19167">D1807*K1807+F1807*K1810-E1807*L1807-G1807*L1810</f>
        <v>0</v>
      </c>
      <c r="Q1807" s="3">
        <f t="shared" ref="Q1807" si="19168">(D1807*L1807+E1807*K1807+F1807*L1810+G1807*K1810)</f>
        <v>-0.38340529850786326</v>
      </c>
      <c r="S1807" s="11">
        <v>1</v>
      </c>
      <c r="T1807" s="12">
        <v>0</v>
      </c>
      <c r="U1807" s="13">
        <v>0</v>
      </c>
      <c r="V1807" s="40">
        <f t="shared" ref="V1807" si="19169">-1/($T$4*$B1807)</f>
        <v>-0.73256423855807917</v>
      </c>
      <c r="W1807" s="20"/>
      <c r="X1807" s="1">
        <f t="shared" ref="X1807" si="19170">N1807*S1807+P1807*S1810-O1807*T1807-Q1807*T1810</f>
        <v>0.7954554289412894</v>
      </c>
      <c r="Y1807" s="4">
        <f t="shared" ref="Y1807" si="19171">(N1807*T1807+O1807*S1807+P1807*T1810+Q1807*S1810)</f>
        <v>0</v>
      </c>
      <c r="Z1807" s="2">
        <f t="shared" ref="Z1807" si="19172">N1807*U1807+P1807*U1810-O1807*V1807-Q1807*V1810</f>
        <v>0</v>
      </c>
      <c r="AA1807" s="3">
        <f t="shared" ref="AA1807" si="19173">(N1807*V1807+O1807*U1807+P1807*V1810+Q1807*U1810)</f>
        <v>-0.96612749911712914</v>
      </c>
      <c r="AB1807" s="20"/>
      <c r="AC1807" s="11">
        <v>1</v>
      </c>
      <c r="AD1807" s="12">
        <v>0</v>
      </c>
      <c r="AE1807" s="13">
        <v>0</v>
      </c>
      <c r="AF1807" s="14">
        <v>0</v>
      </c>
      <c r="AG1807" s="20"/>
      <c r="AH1807" s="1">
        <f t="shared" ref="AH1807" si="19174">X1807*AC1807+Z1807*AC1810-Y1807*AD1807-AA1807*AD1810</f>
        <v>0.20660894088175852</v>
      </c>
      <c r="AI1807" s="4">
        <f t="shared" ref="AI1807" si="19175">(X1807*AD1807+Y1807*AC1807+Z1807*AD1810+AA1807*AC1810)</f>
        <v>0</v>
      </c>
      <c r="AJ1807" s="2">
        <f t="shared" ref="AJ1807" si="19176">X1807*AE1807+Z1807*AE1810-Y1807*AF1807-AA1807*AF1810</f>
        <v>0</v>
      </c>
      <c r="AK1807" s="3">
        <f t="shared" ref="AK1807" si="19177">(X1807*AF1807+Y1807*AE1807+Z1807*AF1810+AA1807*AE1810)</f>
        <v>-0.96612749911712914</v>
      </c>
      <c r="AL1807" s="20"/>
      <c r="AM1807" s="11">
        <v>1</v>
      </c>
      <c r="AN1807" s="12">
        <v>0</v>
      </c>
      <c r="AO1807" s="13">
        <v>0</v>
      </c>
      <c r="AP1807" s="40">
        <f t="shared" ref="AP1807" si="19178">-1/($AN$4*$B1807)</f>
        <v>-0.76129224791329786</v>
      </c>
      <c r="AR1807" s="1">
        <f t="shared" ref="AR1807" si="19179">AH1807*AM1807+AJ1807*AM1810-AI1807*AN1807-AK1807*AN1810</f>
        <v>0.20660894088175852</v>
      </c>
      <c r="AS1807" s="4">
        <f t="shared" ref="AS1807" si="19180">(AH1807*AN1807+AI1807*AM1807+AJ1807*AN1810+AK1807*AM1810)</f>
        <v>0</v>
      </c>
      <c r="AT1807" s="2">
        <f t="shared" ref="AT1807" si="19181">AH1807*AO1807+AJ1807*AO1810-AI1807*AP1807-AK1807*AP1810</f>
        <v>0</v>
      </c>
      <c r="AU1807" s="3">
        <f t="shared" ref="AU1807" si="19182">(AH1807*AP1807+AI1807*AO1807+AJ1807*AP1810+AK1807*AO1810)</f>
        <v>-1.1234172841599888</v>
      </c>
      <c r="AV1807" s="20"/>
      <c r="AW1807" s="11">
        <v>1</v>
      </c>
      <c r="AX1807" s="12">
        <v>0</v>
      </c>
      <c r="AY1807" s="13">
        <v>0</v>
      </c>
      <c r="AZ1807" s="14">
        <v>0</v>
      </c>
      <c r="BA1807" s="20"/>
      <c r="BB1807" s="1">
        <f t="shared" ref="BB1807" si="19183">AR1807*AW1807+AT1807*AW1810-AS1807*AX1807-AU1807*AX1810</f>
        <v>-0.47810433247760542</v>
      </c>
      <c r="BC1807" s="4">
        <f t="shared" ref="BC1807" si="19184">(AR1807*AX1807+AS1807*AW1807+AT1807*AX1810+AU1807*AW1810)</f>
        <v>0</v>
      </c>
      <c r="BD1807" s="2">
        <f t="shared" ref="BD1807" si="19185">AR1807*AY1807+AT1807*AY1810-AS1807*AZ1807-AU1807*AZ1810</f>
        <v>0</v>
      </c>
      <c r="BE1807" s="3">
        <f t="shared" ref="BE1807" si="19186">(AR1807*AZ1807+AS1807*AY1807+AT1807*AZ1810+AU1807*AY1810)</f>
        <v>-1.1234172841599888</v>
      </c>
      <c r="BF1807" s="20"/>
      <c r="BG1807" s="11">
        <v>1</v>
      </c>
      <c r="BH1807" s="12">
        <v>0</v>
      </c>
      <c r="BI1807" s="13">
        <v>0</v>
      </c>
      <c r="BJ1807" s="40">
        <f t="shared" ref="BJ1807" si="19187">-1/($BH$4*$B1807)</f>
        <v>-0.73256423855807917</v>
      </c>
      <c r="BK1807" s="20"/>
      <c r="BL1807" s="1">
        <f t="shared" ref="BL1807" si="19188">BB1807*BG1807+BD1807*BG1810-BC1807*BH1807-BE1807*BH1810</f>
        <v>-0.47810433247760542</v>
      </c>
      <c r="BM1807" s="4">
        <f t="shared" ref="BM1807" si="19189">(BB1807*BH1807+BC1807*BG1807+BD1807*BH1810+BE1807*BG1810)</f>
        <v>0</v>
      </c>
      <c r="BN1807" s="2">
        <f t="shared" ref="BN1807" si="19190">BB1807*BI1807+BD1807*BI1810-BC1807*BJ1807-BE1807*BJ1810</f>
        <v>0</v>
      </c>
      <c r="BO1807" s="3">
        <f t="shared" ref="BO1807" si="19191">(BB1807*BJ1807+BC1807*BI1807+BD1807*BJ1810+BE1807*BI1810)</f>
        <v>-0.77317514788721309</v>
      </c>
      <c r="BP1807" s="20"/>
      <c r="BQ1807" s="11">
        <v>1</v>
      </c>
      <c r="BR1807" s="12">
        <v>0</v>
      </c>
      <c r="BS1807" s="13">
        <v>0</v>
      </c>
      <c r="BT1807" s="14">
        <v>0</v>
      </c>
      <c r="BU1807" s="20"/>
      <c r="BV1807" s="1">
        <f t="shared" ref="BV1807" si="19192">BL1807*BQ1807+BN1807*BQ1810-BM1807*BR1807-BO1807*BR1810</f>
        <v>-0.8905889267002951</v>
      </c>
      <c r="BW1807" s="4">
        <f t="shared" ref="BW1807" si="19193">(BL1807*BR1807+BM1807*BQ1807+BN1807*BR1810+BO1807*BQ1810)</f>
        <v>0</v>
      </c>
      <c r="BX1807" s="2">
        <f t="shared" ref="BX1807" si="19194">BL1807*BS1807+BN1807*BS1810-BM1807*BT1807-BO1807*BT1810</f>
        <v>0</v>
      </c>
      <c r="BY1807" s="3">
        <f t="shared" ref="BY1807" si="19195">(BL1807*BT1807+BM1807*BS1807+BN1807*BT1810+BO1807*BS1810)</f>
        <v>-0.77317514788721309</v>
      </c>
      <c r="BZ1807" s="20"/>
      <c r="CA1807" s="11">
        <v>1</v>
      </c>
      <c r="CB1807" s="12">
        <v>0</v>
      </c>
      <c r="CC1807" s="13">
        <v>0</v>
      </c>
      <c r="CD1807" s="40">
        <f t="shared" ref="CD1807" si="19196">-1/($CB$4*$B1807)</f>
        <v>-0.38340529850786326</v>
      </c>
      <c r="CE1807" s="20"/>
      <c r="CF1807" s="1">
        <f t="shared" ref="CF1807" si="19197">BV1807*CA1807+BX1807*CA1810-BW1807*CB1807-BY1807*CB1810</f>
        <v>-0.8905889267002951</v>
      </c>
      <c r="CG1807" s="4">
        <f t="shared" ref="CG1807" si="19198">(BV1807*CB1807+BW1807*CA1807+BX1807*CB1810+BY1807*CA1810)</f>
        <v>0</v>
      </c>
      <c r="CH1807" s="2">
        <f t="shared" ref="CH1807" si="19199">BV1807*CC1807+BX1807*CC1810-BW1807*CD1807-BY1807*CD1810</f>
        <v>0</v>
      </c>
      <c r="CI1807" s="3">
        <f t="shared" ref="CI1807" si="19200">(BV1807*CD1807+BW1807*CC1807+BX1807*CD1810+BY1807*CC1810)</f>
        <v>-0.4317186345978889</v>
      </c>
      <c r="CJ1807" s="28"/>
      <c r="CK1807" s="11">
        <v>1</v>
      </c>
      <c r="CL1807" s="12">
        <v>0</v>
      </c>
      <c r="CM1807" s="13">
        <v>0</v>
      </c>
      <c r="CN1807" s="14">
        <v>0</v>
      </c>
      <c r="CP1807" s="1">
        <f t="shared" ref="CP1807" si="19201">CF1807*CK1807+CH1807*CK1810-CG1807*CL1807-CI1807*CL1810</f>
        <v>-0.8905889267002951</v>
      </c>
      <c r="CQ1807" s="4">
        <f t="shared" ref="CQ1807" si="19202">(CF1807*CL1807+CG1807*CK1807+CH1807*CL1810+CI1807*CK1810)</f>
        <v>-0.4317186345978889</v>
      </c>
      <c r="CR1807" s="2">
        <f t="shared" ref="CR1807" si="19203">CF1807*CM1807+CH1807*CM1810-CG1807*CN1807-CI1807*CN1810</f>
        <v>0</v>
      </c>
      <c r="CS1807" s="3">
        <f t="shared" ref="CS1807" si="19204">(CF1807*CN1807+CG1807*CM1807+CH1807*CN1810+CI1807*CM1810)</f>
        <v>-0.4317186345978889</v>
      </c>
      <c r="CU1807" s="29">
        <f t="shared" ref="CU1807" si="19205">20*LOG(((1+$CL$4)/$CL$4)/((CP1807+CP1810)^2+(CQ1807+CQ1810)^2)^0.5)</f>
        <v>-2.440353233807183E-3</v>
      </c>
      <c r="CW1807" s="51">
        <f t="shared" ref="CW1807" si="19206">((CP1807^2+CQ1807^2)^0.5)/((CP1810^2+CQ1810^2)^0.5)</f>
        <v>0.97865742362356789</v>
      </c>
    </row>
    <row r="1808" spans="1:101" ht="18" customHeight="1" thickBot="1">
      <c r="D1808" s="11"/>
      <c r="E1808" s="13"/>
      <c r="F1808" s="13"/>
      <c r="G1808" s="15"/>
      <c r="H1808" s="10"/>
      <c r="I1808" s="11"/>
      <c r="J1808" s="13"/>
      <c r="K1808" s="13"/>
      <c r="L1808" s="15"/>
      <c r="N1808" s="5"/>
      <c r="Q1808" s="6"/>
      <c r="S1808" s="11"/>
      <c r="T1808" s="13"/>
      <c r="U1808" s="13"/>
      <c r="V1808" s="15"/>
      <c r="W1808" s="20"/>
      <c r="X1808" s="5"/>
      <c r="AA1808" s="6"/>
      <c r="AB1808" s="20"/>
      <c r="AC1808" s="11"/>
      <c r="AD1808" s="13"/>
      <c r="AE1808" s="13"/>
      <c r="AF1808" s="15"/>
      <c r="AG1808" s="20"/>
      <c r="AH1808" s="5"/>
      <c r="AK1808" s="6"/>
      <c r="AL1808" s="20"/>
      <c r="AM1808" s="11"/>
      <c r="AN1808" s="13"/>
      <c r="AO1808" s="13"/>
      <c r="AP1808" s="15"/>
      <c r="AR1808" s="5"/>
      <c r="AU1808" s="6"/>
      <c r="AW1808" s="11"/>
      <c r="AX1808" s="13"/>
      <c r="AY1808" s="13"/>
      <c r="AZ1808" s="15"/>
      <c r="BA1808" s="20"/>
      <c r="BB1808" s="5"/>
      <c r="BE1808" s="6"/>
      <c r="BG1808" s="11"/>
      <c r="BH1808" s="13"/>
      <c r="BI1808" s="13"/>
      <c r="BJ1808" s="15"/>
      <c r="BL1808" s="5"/>
      <c r="BO1808" s="6"/>
      <c r="BQ1808" s="11"/>
      <c r="BR1808" s="13"/>
      <c r="BS1808" s="13"/>
      <c r="BT1808" s="15"/>
      <c r="BU1808" s="20"/>
      <c r="BV1808" s="5"/>
      <c r="BY1808" s="6"/>
      <c r="CA1808" s="11"/>
      <c r="CB1808" s="13"/>
      <c r="CC1808" s="13"/>
      <c r="CD1808" s="15"/>
      <c r="CF1808" s="5"/>
      <c r="CI1808" s="6"/>
      <c r="CK1808" s="11"/>
      <c r="CL1808" s="13"/>
      <c r="CM1808" s="13"/>
      <c r="CN1808" s="15"/>
      <c r="CP1808" s="5"/>
      <c r="CS1808" s="6"/>
      <c r="CW1808" s="52"/>
    </row>
    <row r="1809" spans="1:101" ht="18" customHeight="1" thickBot="1">
      <c r="D1809" s="11" t="s">
        <v>6</v>
      </c>
      <c r="E1809" s="13"/>
      <c r="F1809" s="13" t="s">
        <v>7</v>
      </c>
      <c r="G1809" s="15"/>
      <c r="H1809" s="10"/>
      <c r="I1809" s="11" t="s">
        <v>8</v>
      </c>
      <c r="J1809" s="13"/>
      <c r="K1809" s="13" t="s">
        <v>9</v>
      </c>
      <c r="L1809" s="15"/>
      <c r="N1809" s="251" t="s">
        <v>26</v>
      </c>
      <c r="O1809" s="252"/>
      <c r="P1809" s="253" t="s">
        <v>27</v>
      </c>
      <c r="Q1809" s="254"/>
      <c r="S1809" s="11" t="s">
        <v>13</v>
      </c>
      <c r="T1809" s="13"/>
      <c r="U1809" s="13" t="s">
        <v>14</v>
      </c>
      <c r="V1809" s="15"/>
      <c r="W1809" s="20"/>
      <c r="X1809" s="251" t="s">
        <v>26</v>
      </c>
      <c r="Y1809" s="252"/>
      <c r="Z1809" s="253" t="s">
        <v>27</v>
      </c>
      <c r="AA1809" s="254"/>
      <c r="AB1809" s="20"/>
      <c r="AC1809" s="11" t="s">
        <v>8</v>
      </c>
      <c r="AD1809" s="13"/>
      <c r="AE1809" s="13" t="s">
        <v>9</v>
      </c>
      <c r="AF1809" s="15"/>
      <c r="AG1809" s="20"/>
      <c r="AH1809" s="251" t="s">
        <v>26</v>
      </c>
      <c r="AI1809" s="252"/>
      <c r="AJ1809" s="253" t="s">
        <v>27</v>
      </c>
      <c r="AK1809" s="254"/>
      <c r="AL1809" s="20"/>
      <c r="AM1809" s="11" t="s">
        <v>13</v>
      </c>
      <c r="AN1809" s="13"/>
      <c r="AO1809" s="13" t="s">
        <v>14</v>
      </c>
      <c r="AP1809" s="15"/>
      <c r="AR1809" s="251" t="s">
        <v>26</v>
      </c>
      <c r="AS1809" s="252"/>
      <c r="AT1809" s="253" t="s">
        <v>27</v>
      </c>
      <c r="AU1809" s="254"/>
      <c r="AV1809" s="36"/>
      <c r="AW1809" s="11" t="s">
        <v>8</v>
      </c>
      <c r="AX1809" s="13"/>
      <c r="AY1809" s="13" t="s">
        <v>9</v>
      </c>
      <c r="AZ1809" s="15"/>
      <c r="BA1809" s="20"/>
      <c r="BB1809" s="251" t="s">
        <v>26</v>
      </c>
      <c r="BC1809" s="252"/>
      <c r="BD1809" s="253" t="s">
        <v>27</v>
      </c>
      <c r="BE1809" s="254"/>
      <c r="BF1809" s="36"/>
      <c r="BG1809" s="11" t="s">
        <v>13</v>
      </c>
      <c r="BH1809" s="13"/>
      <c r="BI1809" s="13" t="s">
        <v>14</v>
      </c>
      <c r="BJ1809" s="15"/>
      <c r="BK1809" s="36"/>
      <c r="BL1809" s="251" t="s">
        <v>26</v>
      </c>
      <c r="BM1809" s="252"/>
      <c r="BN1809" s="253" t="s">
        <v>27</v>
      </c>
      <c r="BO1809" s="254"/>
      <c r="BP1809" s="36"/>
      <c r="BQ1809" s="11" t="s">
        <v>8</v>
      </c>
      <c r="BR1809" s="13"/>
      <c r="BS1809" s="13" t="s">
        <v>9</v>
      </c>
      <c r="BT1809" s="15"/>
      <c r="BU1809" s="20"/>
      <c r="BV1809" s="251" t="s">
        <v>26</v>
      </c>
      <c r="BW1809" s="252"/>
      <c r="BX1809" s="253" t="s">
        <v>27</v>
      </c>
      <c r="BY1809" s="254"/>
      <c r="BZ1809" s="36"/>
      <c r="CA1809" s="11" t="s">
        <v>13</v>
      </c>
      <c r="CB1809" s="13"/>
      <c r="CC1809" s="13" t="s">
        <v>14</v>
      </c>
      <c r="CD1809" s="15"/>
      <c r="CE1809" s="36"/>
      <c r="CF1809" s="251" t="s">
        <v>26</v>
      </c>
      <c r="CG1809" s="252"/>
      <c r="CH1809" s="253" t="s">
        <v>27</v>
      </c>
      <c r="CI1809" s="254"/>
      <c r="CK1809" s="11" t="s">
        <v>28</v>
      </c>
      <c r="CL1809" s="13"/>
      <c r="CM1809" s="13" t="s">
        <v>29</v>
      </c>
      <c r="CN1809" s="15"/>
      <c r="CP1809" s="251" t="s">
        <v>26</v>
      </c>
      <c r="CQ1809" s="252"/>
      <c r="CR1809" s="253" t="s">
        <v>27</v>
      </c>
      <c r="CS1809" s="254"/>
      <c r="CU1809" s="38" t="s">
        <v>37</v>
      </c>
      <c r="CW1809" s="53" t="s">
        <v>45</v>
      </c>
    </row>
    <row r="1810" spans="1:101" ht="18" customHeight="1" thickTop="1" thickBot="1">
      <c r="D1810" s="16">
        <v>0</v>
      </c>
      <c r="E1810" s="17">
        <v>0</v>
      </c>
      <c r="F1810" s="18">
        <v>1</v>
      </c>
      <c r="G1810" s="19">
        <v>0</v>
      </c>
      <c r="H1810" s="10"/>
      <c r="I1810" s="16">
        <v>0</v>
      </c>
      <c r="J1810" s="17">
        <f t="shared" ref="J1810" si="19207">-1/($J$4*$B1807)</f>
        <v>-0.53349437750275541</v>
      </c>
      <c r="K1810" s="18">
        <v>1</v>
      </c>
      <c r="L1810" s="19">
        <v>0</v>
      </c>
      <c r="N1810" s="1">
        <f t="shared" ref="N1810" si="19208">D1810*I1807+F1810*I1810-E1810*J1807-G1810*J1810</f>
        <v>0</v>
      </c>
      <c r="O1810" s="4">
        <f t="shared" ref="O1810" si="19209">(D1810*J1807+E1810*I1807+F1810*J1810+G1810*I1810)</f>
        <v>-0.53349437750275541</v>
      </c>
      <c r="P1810" s="2">
        <f t="shared" ref="P1810" si="19210">D1810*K1807+F1810*K1810-E1810*L1807-G1810*L1810</f>
        <v>1</v>
      </c>
      <c r="Q1810" s="3">
        <f t="shared" ref="Q1810" si="19211">(D1810*L1807+E1810*K1807+F1810*L1810+G1810*K1810)</f>
        <v>0</v>
      </c>
      <c r="S1810" s="16">
        <v>0</v>
      </c>
      <c r="T1810" s="17">
        <v>0</v>
      </c>
      <c r="U1810" s="18">
        <v>1</v>
      </c>
      <c r="V1810" s="19">
        <v>0</v>
      </c>
      <c r="W1810" s="20"/>
      <c r="X1810" s="1">
        <f t="shared" ref="X1810" si="19212">N1810*S1807+P1810*S1810-O1810*T1807-Q1810*T1810</f>
        <v>0</v>
      </c>
      <c r="Y1810" s="4">
        <f t="shared" ref="Y1810" si="19213">(N1810*T1807+O1810*S1807+P1810*T1810+Q1810*S1810)</f>
        <v>-0.53349437750275541</v>
      </c>
      <c r="Z1810" s="2">
        <f t="shared" ref="Z1810" si="19214">N1810*U1807+P1810*U1810-O1810*V1807-Q1810*V1810</f>
        <v>0.60918109756967753</v>
      </c>
      <c r="AA1810" s="3">
        <f t="shared" ref="AA1810" si="19215">(N1810*V1807+O1810*U1807+P1810*V1810+Q1810*U1810)</f>
        <v>0</v>
      </c>
      <c r="AB1810" s="20"/>
      <c r="AC1810" s="16">
        <v>0</v>
      </c>
      <c r="AD1810" s="17">
        <f t="shared" ref="AD1810" si="19216">-1/($AD$4*$B1807)</f>
        <v>-0.60949148906084671</v>
      </c>
      <c r="AE1810" s="18">
        <v>1</v>
      </c>
      <c r="AF1810" s="19">
        <v>0</v>
      </c>
      <c r="AG1810" s="20"/>
      <c r="AH1810" s="1">
        <f t="shared" ref="AH1810" si="19217">X1810*AC1807+Z1810*AC1810-Y1810*AD1807-AA1810*AD1810</f>
        <v>0</v>
      </c>
      <c r="AI1810" s="4">
        <f t="shared" ref="AI1810" si="19218">(X1810*AD1807+Y1810*AC1807+Z1810*AD1810+AA1810*AC1810)</f>
        <v>-0.9047850717682191</v>
      </c>
      <c r="AJ1810" s="2">
        <f t="shared" ref="AJ1810" si="19219">X1810*AE1807+Z1810*AE1810-Y1810*AF1807-AA1810*AF1810</f>
        <v>0.60918109756967753</v>
      </c>
      <c r="AK1810" s="3">
        <f t="shared" ref="AK1810" si="19220">(X1810*AF1807+Y1810*AE1807+Z1810*AF1810+AA1810*AE1810)</f>
        <v>0</v>
      </c>
      <c r="AL1810" s="20"/>
      <c r="AM1810" s="16">
        <v>0</v>
      </c>
      <c r="AN1810" s="17">
        <v>0</v>
      </c>
      <c r="AO1810" s="18">
        <v>1</v>
      </c>
      <c r="AP1810" s="19">
        <v>0</v>
      </c>
      <c r="AR1810" s="1">
        <f t="shared" ref="AR1810" si="19221">AH1810*AM1807+AJ1810*AM1810-AI1810*AN1807-AK1810*AN1810</f>
        <v>0</v>
      </c>
      <c r="AS1810" s="4">
        <f t="shared" ref="AS1810" si="19222">(AH1810*AN1807+AI1810*AM1807+AJ1810*AN1810+AK1810*AM1810)</f>
        <v>-0.9047850717682191</v>
      </c>
      <c r="AT1810" s="2">
        <f t="shared" ref="AT1810" si="19223">AH1810*AO1807+AJ1810*AO1810-AI1810*AP1807-AK1810*AP1810</f>
        <v>-7.9624763595144477E-2</v>
      </c>
      <c r="AU1810" s="3">
        <f t="shared" ref="AU1810" si="19224">(AH1810*AP1807+AI1810*AO1807+AJ1810*AP1810+AK1810*AO1810)</f>
        <v>0</v>
      </c>
      <c r="AV1810" s="20"/>
      <c r="AW1810" s="16">
        <v>0</v>
      </c>
      <c r="AX1810" s="17">
        <f t="shared" ref="AX1810" si="19225">-1/($AX$4*$B1807)</f>
        <v>-0.60949148906084671</v>
      </c>
      <c r="AY1810" s="18">
        <v>1</v>
      </c>
      <c r="AZ1810" s="19">
        <v>0</v>
      </c>
      <c r="BA1810" s="20"/>
      <c r="BB1810" s="1">
        <f t="shared" ref="BB1810" si="19226">AR1810*AW1807+AT1810*AW1810-AS1810*AX1807-AU1810*AX1810</f>
        <v>0</v>
      </c>
      <c r="BC1810" s="4">
        <f t="shared" ref="BC1810" si="19227">(AR1810*AX1807+AS1810*AW1807+AT1810*AX1810+AU1810*AW1810)</f>
        <v>-0.85625445603849659</v>
      </c>
      <c r="BD1810" s="2">
        <f t="shared" ref="BD1810" si="19228">AR1810*AY1807+AT1810*AY1810-AS1810*AZ1807-AU1810*AZ1810</f>
        <v>-7.9624763595144477E-2</v>
      </c>
      <c r="BE1810" s="3">
        <f t="shared" ref="BE1810" si="19229">(AR1810*AZ1807+AS1810*AY1807+AT1810*AZ1810+AU1810*AY1810)</f>
        <v>0</v>
      </c>
      <c r="BF1810" s="20"/>
      <c r="BG1810" s="16">
        <v>0</v>
      </c>
      <c r="BH1810" s="17">
        <v>0</v>
      </c>
      <c r="BI1810" s="18">
        <v>1</v>
      </c>
      <c r="BJ1810" s="19">
        <v>0</v>
      </c>
      <c r="BK1810" s="20"/>
      <c r="BL1810" s="1">
        <f t="shared" ref="BL1810" si="19230">BB1810*BG1807+BD1810*BG1810-BC1810*BH1807-BE1810*BH1810</f>
        <v>0</v>
      </c>
      <c r="BM1810" s="4">
        <f t="shared" ref="BM1810" si="19231">(BB1810*BH1807+BC1810*BG1807+BD1810*BH1810+BE1810*BG1810)</f>
        <v>-0.85625445603849659</v>
      </c>
      <c r="BN1810" s="2">
        <f t="shared" ref="BN1810" si="19232">BB1810*BI1807+BD1810*BI1810-BC1810*BJ1807-BE1810*BJ1810</f>
        <v>-0.70688615719494796</v>
      </c>
      <c r="BO1810" s="3">
        <f t="shared" ref="BO1810" si="19233">(BB1810*BJ1807+BC1810*BI1807+BD1810*BJ1810+BE1810*BI1810)</f>
        <v>0</v>
      </c>
      <c r="BP1810" s="20"/>
      <c r="BQ1810" s="16">
        <v>0</v>
      </c>
      <c r="BR1810" s="17">
        <f t="shared" ref="BR1810" si="19234">-1/($BR$4*$B1807)</f>
        <v>-0.53349437750275541</v>
      </c>
      <c r="BS1810" s="18">
        <v>1</v>
      </c>
      <c r="BT1810" s="19">
        <v>0</v>
      </c>
      <c r="BU1810" s="20"/>
      <c r="BV1810" s="1">
        <f t="shared" ref="BV1810" si="19235">BL1810*BQ1807+BN1810*BQ1810-BM1810*BR1807-BO1810*BR1810</f>
        <v>0</v>
      </c>
      <c r="BW1810" s="4">
        <f t="shared" ref="BW1810" si="19236">(BL1810*BR1807+BM1810*BQ1807+BN1810*BR1810+BO1810*BQ1810)</f>
        <v>-0.47913466564046292</v>
      </c>
      <c r="BX1810" s="2">
        <f t="shared" ref="BX1810" si="19237">BL1810*BS1807+BN1810*BS1810-BM1810*BT1807-BO1810*BT1810</f>
        <v>-0.70688615719494796</v>
      </c>
      <c r="BY1810" s="3">
        <f t="shared" ref="BY1810" si="19238">(BL1810*BT1807+BM1810*BS1807+BN1810*BT1810+BO1810*BS1810)</f>
        <v>0</v>
      </c>
      <c r="BZ1810" s="20"/>
      <c r="CA1810" s="16">
        <v>0</v>
      </c>
      <c r="CB1810" s="17">
        <v>0</v>
      </c>
      <c r="CC1810" s="18">
        <v>1</v>
      </c>
      <c r="CD1810" s="19">
        <v>0</v>
      </c>
      <c r="CE1810" s="20"/>
      <c r="CF1810" s="1">
        <f t="shared" ref="CF1810" si="19239">BV1810*CA1807+BX1810*CA1810-BW1810*CB1807-BY1810*CB1810</f>
        <v>0</v>
      </c>
      <c r="CG1810" s="4">
        <f t="shared" ref="CG1810" si="19240">(BV1810*CB1807+BW1810*CA1807+BX1810*CB1810+BY1810*CA1810)</f>
        <v>-0.47913466564046292</v>
      </c>
      <c r="CH1810" s="2">
        <f t="shared" ref="CH1810" si="19241">BV1810*CC1807+BX1810*CC1810-BW1810*CD1807-BY1810*CD1810</f>
        <v>-0.89058892670029488</v>
      </c>
      <c r="CI1810" s="3">
        <f t="shared" ref="CI1810" si="19242">(BV1810*CD1807+BW1810*CC1807+BX1810*CD1810+BY1810*CC1810)</f>
        <v>0</v>
      </c>
      <c r="CK1810" s="16">
        <f t="shared" ref="CK1810" si="19243">1/$CL$4</f>
        <v>1</v>
      </c>
      <c r="CL1810" s="17">
        <v>0</v>
      </c>
      <c r="CM1810" s="18">
        <v>1</v>
      </c>
      <c r="CN1810" s="19">
        <v>0</v>
      </c>
      <c r="CP1810" s="1">
        <f t="shared" ref="CP1810" si="19244">CF1810*CK1807+CH1810*CK1810-CG1810*CL1807-CI1810*CL1810</f>
        <v>-0.89058892670029488</v>
      </c>
      <c r="CQ1810" s="4">
        <f t="shared" ref="CQ1810" si="19245">(CF1810*CL1807+CG1810*CK1807+CH1810*CL1810+CI1810*CK1810)</f>
        <v>-0.47913466564046292</v>
      </c>
      <c r="CR1810" s="2">
        <f t="shared" ref="CR1810" si="19246">CF1810*CM1807+CH1810*CM1810-CG1810*CN1807-CI1810*CN1810</f>
        <v>-0.89058892670029488</v>
      </c>
      <c r="CS1810" s="3">
        <f t="shared" ref="CS1810" si="19247">(CF1810*CN1807+CG1810*CM1807+CH1810*CN1810+CI1810*CM1810)</f>
        <v>0</v>
      </c>
      <c r="CU1810" s="39">
        <f t="shared" ref="CU1810" si="19248">(180/PI())*ATAN(-1*(CQ1807/CP1807))</f>
        <v>-25.862082316966287</v>
      </c>
      <c r="CW1810" s="54">
        <f t="shared" ref="CW1810" si="19249">20*LOG(((1-(10^(CU1807/20)^2)*(1-((1-CW1807)/(1+CW1807))^2))^0.5))</f>
        <v>-31.687477795020342</v>
      </c>
    </row>
    <row r="1811" spans="1:101" ht="18" customHeight="1">
      <c r="E1811" s="20"/>
      <c r="F1811" s="20"/>
      <c r="G1811" s="20"/>
      <c r="H1811" s="20"/>
      <c r="I1811" s="20"/>
      <c r="J1811" s="20"/>
      <c r="K1811" s="20"/>
      <c r="L1811" s="20"/>
      <c r="M1811" s="20"/>
      <c r="N1811" s="20"/>
      <c r="O1811" s="20"/>
      <c r="P1811" s="20"/>
      <c r="Q1811" s="20"/>
      <c r="R1811" s="20"/>
      <c r="S1811" s="20"/>
      <c r="T1811" s="20"/>
      <c r="U1811" s="20"/>
      <c r="V1811" s="20"/>
      <c r="W1811" s="20"/>
      <c r="X1811" s="20"/>
      <c r="Y1811" s="20"/>
      <c r="Z1811" s="20"/>
      <c r="AA1811" s="20"/>
      <c r="AB1811" s="30"/>
      <c r="AC1811" s="20"/>
      <c r="AD1811" s="20"/>
      <c r="AE1811" s="20"/>
      <c r="AF1811" s="20"/>
      <c r="AG1811" s="20"/>
      <c r="AH1811" s="20"/>
      <c r="AI1811" s="20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  <c r="BA1811" s="20"/>
      <c r="BB1811" s="20"/>
      <c r="BC1811" s="20"/>
      <c r="BD1811" s="20"/>
      <c r="BE1811" s="20"/>
      <c r="BF1811" s="20"/>
      <c r="BG1811" s="20"/>
      <c r="BH1811" s="20"/>
      <c r="BI1811" s="20"/>
      <c r="BJ1811" s="20"/>
      <c r="BK1811" s="20"/>
      <c r="BL1811" s="20"/>
      <c r="BM1811" s="20"/>
      <c r="BN1811" s="20"/>
      <c r="BO1811" s="20"/>
      <c r="BP1811" s="20"/>
      <c r="BQ1811" s="20"/>
      <c r="BR1811" s="20"/>
      <c r="BS1811" s="20"/>
      <c r="BT1811" s="20"/>
      <c r="BU1811" s="20"/>
      <c r="BV1811" s="20"/>
      <c r="BW1811" s="20"/>
      <c r="BX1811" s="20"/>
      <c r="BY1811" s="20"/>
      <c r="BZ1811" s="20"/>
      <c r="CA1811" s="20"/>
      <c r="CB1811" s="20"/>
      <c r="CC1811" s="20"/>
      <c r="CD1811" s="20"/>
      <c r="CE1811" s="20"/>
      <c r="CF1811" s="20"/>
      <c r="CG1811" s="20"/>
      <c r="CH1811" s="20"/>
      <c r="CI1811" s="20"/>
      <c r="CJ1811" s="20"/>
      <c r="CK1811" s="20"/>
      <c r="CL1811" s="20"/>
    </row>
    <row r="1812" spans="1:101" ht="18" customHeight="1"/>
    <row r="1813" spans="1:101" ht="18" customHeight="1" thickBot="1">
      <c r="A1813" s="23"/>
      <c r="B1813" s="23"/>
      <c r="C1813" s="23"/>
      <c r="D1813" s="20" t="s">
        <v>15</v>
      </c>
      <c r="E1813" s="20"/>
      <c r="F1813" s="20"/>
      <c r="G1813" s="20"/>
      <c r="H1813" s="20"/>
      <c r="I1813" s="20" t="s">
        <v>16</v>
      </c>
      <c r="J1813" s="20"/>
      <c r="K1813" s="20"/>
      <c r="L1813" s="20"/>
      <c r="M1813" s="23"/>
      <c r="N1813" s="23"/>
      <c r="O1813" s="24" t="s">
        <v>17</v>
      </c>
      <c r="P1813" s="23"/>
      <c r="Q1813" s="23"/>
      <c r="R1813" s="23"/>
      <c r="S1813" s="20"/>
      <c r="T1813" s="20" t="s">
        <v>18</v>
      </c>
      <c r="U1813" s="23"/>
      <c r="V1813" s="23"/>
      <c r="W1813" s="23"/>
      <c r="X1813" s="23"/>
      <c r="Y1813" s="24" t="s">
        <v>19</v>
      </c>
      <c r="Z1813" s="23"/>
      <c r="AA1813" s="23"/>
      <c r="AB1813" s="23"/>
      <c r="AC1813" s="24" t="s">
        <v>20</v>
      </c>
      <c r="AD1813" s="20"/>
      <c r="AE1813" s="20"/>
      <c r="AF1813" s="20"/>
      <c r="AG1813" s="20"/>
      <c r="AH1813" s="23"/>
      <c r="AI1813" s="24" t="s">
        <v>21</v>
      </c>
      <c r="AJ1813" s="23"/>
      <c r="AK1813" s="23"/>
      <c r="AL1813" s="20"/>
      <c r="AM1813" s="24" t="s">
        <v>31</v>
      </c>
      <c r="AN1813" s="20"/>
      <c r="AO1813" s="23"/>
      <c r="AP1813" s="23"/>
      <c r="AQ1813" s="23"/>
      <c r="AR1813" s="23"/>
      <c r="AS1813" s="24" t="s">
        <v>91</v>
      </c>
      <c r="AT1813" s="23"/>
      <c r="AU1813" s="23"/>
      <c r="AV1813" s="23"/>
      <c r="AW1813" s="24" t="s">
        <v>32</v>
      </c>
      <c r="AX1813" s="20"/>
      <c r="AY1813" s="20"/>
      <c r="AZ1813" s="20"/>
      <c r="BA1813" s="20"/>
      <c r="BB1813" s="23"/>
      <c r="BC1813" s="24" t="s">
        <v>22</v>
      </c>
      <c r="BD1813" s="23"/>
      <c r="BE1813" s="23"/>
      <c r="BF1813" s="23"/>
      <c r="BG1813" s="24" t="s">
        <v>33</v>
      </c>
      <c r="BH1813" s="20"/>
      <c r="BI1813" s="23"/>
      <c r="BJ1813" s="23"/>
      <c r="BK1813" s="23"/>
      <c r="BL1813" s="23"/>
      <c r="BM1813" s="24" t="s">
        <v>34</v>
      </c>
      <c r="BN1813" s="23"/>
      <c r="BO1813" s="23"/>
      <c r="BP1813" s="23"/>
      <c r="BQ1813" s="24" t="s">
        <v>89</v>
      </c>
      <c r="BR1813" s="20"/>
      <c r="BS1813" s="20"/>
      <c r="BT1813" s="20"/>
      <c r="BU1813" s="20"/>
      <c r="BV1813" s="23"/>
      <c r="BW1813" s="24" t="s">
        <v>35</v>
      </c>
      <c r="BX1813" s="23"/>
      <c r="BY1813" s="23"/>
      <c r="BZ1813" s="23"/>
      <c r="CA1813" s="24" t="s">
        <v>90</v>
      </c>
      <c r="CB1813" s="20"/>
      <c r="CC1813" s="23"/>
      <c r="CD1813" s="23"/>
      <c r="CE1813" s="23"/>
      <c r="CF1813" s="23"/>
      <c r="CG1813" s="24" t="s">
        <v>92</v>
      </c>
      <c r="CH1813" s="23"/>
      <c r="CI1813" s="23"/>
      <c r="CJ1813" s="23"/>
      <c r="CK1813" s="24" t="s">
        <v>36</v>
      </c>
      <c r="CL1813" s="24"/>
      <c r="CM1813" s="23"/>
      <c r="CN1813" s="23"/>
      <c r="CO1813" s="23"/>
      <c r="CP1813" s="23"/>
      <c r="CQ1813" s="24" t="s">
        <v>93</v>
      </c>
      <c r="CR1813" s="23"/>
      <c r="CS1813" s="23"/>
    </row>
    <row r="1814" spans="1:101" ht="18" customHeight="1" thickBot="1">
      <c r="A1814" s="23"/>
      <c r="B1814" s="33"/>
      <c r="C1814" s="23"/>
      <c r="D1814" s="7" t="s">
        <v>2</v>
      </c>
      <c r="E1814" s="8"/>
      <c r="F1814" s="8" t="s">
        <v>3</v>
      </c>
      <c r="G1814" s="9"/>
      <c r="H1814" s="10"/>
      <c r="I1814" s="7" t="s">
        <v>4</v>
      </c>
      <c r="J1814" s="8"/>
      <c r="K1814" s="8" t="s">
        <v>5</v>
      </c>
      <c r="L1814" s="9"/>
      <c r="M1814" s="23"/>
      <c r="N1814" s="251" t="s">
        <v>79</v>
      </c>
      <c r="O1814" s="252"/>
      <c r="P1814" s="253" t="s">
        <v>80</v>
      </c>
      <c r="Q1814" s="254"/>
      <c r="R1814" s="23"/>
      <c r="S1814" s="7" t="s">
        <v>11</v>
      </c>
      <c r="T1814" s="8"/>
      <c r="U1814" s="8" t="s">
        <v>12</v>
      </c>
      <c r="V1814" s="9"/>
      <c r="W1814" s="20"/>
      <c r="X1814" s="251" t="s">
        <v>79</v>
      </c>
      <c r="Y1814" s="252"/>
      <c r="Z1814" s="253" t="s">
        <v>80</v>
      </c>
      <c r="AA1814" s="254"/>
      <c r="AB1814" s="20"/>
      <c r="AC1814" s="7" t="s">
        <v>4</v>
      </c>
      <c r="AD1814" s="8"/>
      <c r="AE1814" s="8" t="s">
        <v>5</v>
      </c>
      <c r="AF1814" s="9"/>
      <c r="AG1814" s="20"/>
      <c r="AH1814" s="251" t="s">
        <v>0</v>
      </c>
      <c r="AI1814" s="252"/>
      <c r="AJ1814" s="253" t="s">
        <v>1</v>
      </c>
      <c r="AK1814" s="254"/>
      <c r="AL1814" s="20"/>
      <c r="AM1814" s="7" t="s">
        <v>11</v>
      </c>
      <c r="AN1814" s="8"/>
      <c r="AO1814" s="8" t="s">
        <v>12</v>
      </c>
      <c r="AP1814" s="9"/>
      <c r="AQ1814" s="23"/>
      <c r="AR1814" s="251" t="s">
        <v>0</v>
      </c>
      <c r="AS1814" s="252"/>
      <c r="AT1814" s="253" t="s">
        <v>1</v>
      </c>
      <c r="AU1814" s="254"/>
      <c r="AV1814" s="36"/>
      <c r="AW1814" s="7" t="s">
        <v>4</v>
      </c>
      <c r="AX1814" s="8"/>
      <c r="AY1814" s="8" t="s">
        <v>5</v>
      </c>
      <c r="AZ1814" s="9"/>
      <c r="BA1814" s="20"/>
      <c r="BB1814" s="251" t="s">
        <v>0</v>
      </c>
      <c r="BC1814" s="252"/>
      <c r="BD1814" s="253" t="s">
        <v>1</v>
      </c>
      <c r="BE1814" s="254"/>
      <c r="BF1814" s="36"/>
      <c r="BG1814" s="7" t="s">
        <v>11</v>
      </c>
      <c r="BH1814" s="8"/>
      <c r="BI1814" s="8" t="s">
        <v>12</v>
      </c>
      <c r="BJ1814" s="9"/>
      <c r="BK1814" s="36"/>
      <c r="BL1814" s="251" t="s">
        <v>0</v>
      </c>
      <c r="BM1814" s="252"/>
      <c r="BN1814" s="253" t="s">
        <v>1</v>
      </c>
      <c r="BO1814" s="254"/>
      <c r="BP1814" s="36"/>
      <c r="BQ1814" s="7" t="s">
        <v>4</v>
      </c>
      <c r="BR1814" s="8"/>
      <c r="BS1814" s="8" t="s">
        <v>5</v>
      </c>
      <c r="BT1814" s="9"/>
      <c r="BU1814" s="20"/>
      <c r="BV1814" s="251" t="s">
        <v>0</v>
      </c>
      <c r="BW1814" s="252"/>
      <c r="BX1814" s="253" t="s">
        <v>1</v>
      </c>
      <c r="BY1814" s="254"/>
      <c r="BZ1814" s="36"/>
      <c r="CA1814" s="7" t="s">
        <v>11</v>
      </c>
      <c r="CB1814" s="8"/>
      <c r="CC1814" s="8" t="s">
        <v>12</v>
      </c>
      <c r="CD1814" s="9"/>
      <c r="CE1814" s="36"/>
      <c r="CF1814" s="251" t="s">
        <v>0</v>
      </c>
      <c r="CG1814" s="252"/>
      <c r="CH1814" s="253" t="s">
        <v>1</v>
      </c>
      <c r="CI1814" s="254"/>
      <c r="CJ1814" s="23"/>
      <c r="CK1814" s="7" t="s">
        <v>23</v>
      </c>
      <c r="CL1814" s="8"/>
      <c r="CM1814" s="8" t="s">
        <v>24</v>
      </c>
      <c r="CN1814" s="9"/>
      <c r="CO1814" s="23"/>
      <c r="CP1814" s="251" t="s">
        <v>0</v>
      </c>
      <c r="CQ1814" s="252"/>
      <c r="CR1814" s="253" t="s">
        <v>1</v>
      </c>
      <c r="CS1814" s="254"/>
      <c r="CU1814" s="26" t="s">
        <v>25</v>
      </c>
      <c r="CW1814" s="50" t="s">
        <v>44</v>
      </c>
    </row>
    <row r="1815" spans="1:101" ht="18" customHeight="1" thickTop="1" thickBot="1">
      <c r="B1815" s="34">
        <v>2.76</v>
      </c>
      <c r="D1815" s="11">
        <v>1</v>
      </c>
      <c r="E1815" s="12">
        <v>0</v>
      </c>
      <c r="F1815" s="13">
        <v>0</v>
      </c>
      <c r="G1815" s="40">
        <f t="shared" ref="G1815" si="19250">-1/($E$4*$B1815)</f>
        <v>-0.38062699924331356</v>
      </c>
      <c r="H1815" s="10"/>
      <c r="I1815" s="11">
        <v>1</v>
      </c>
      <c r="J1815" s="12">
        <v>0</v>
      </c>
      <c r="K1815" s="13">
        <v>0</v>
      </c>
      <c r="L1815" s="14">
        <v>0</v>
      </c>
      <c r="N1815" s="1">
        <f t="shared" ref="N1815" si="19251">D1815*I1815+F1815*I1818-E1815*J1815-G1815*J1818</f>
        <v>0.7984091023839035</v>
      </c>
      <c r="O1815" s="4">
        <f t="shared" ref="O1815" si="19252">(D1815*J1815+E1815*I1815+F1815*J1818+G1815*I1818)</f>
        <v>0</v>
      </c>
      <c r="P1815" s="2">
        <f t="shared" ref="P1815" si="19253">D1815*K1815+F1815*K1818-E1815*L1815-G1815*L1818</f>
        <v>0</v>
      </c>
      <c r="Q1815" s="3">
        <f t="shared" ref="Q1815" si="19254">(D1815*L1815+E1815*K1815+F1815*L1818+G1815*K1818)</f>
        <v>-0.38062699924331356</v>
      </c>
      <c r="S1815" s="11">
        <v>1</v>
      </c>
      <c r="T1815" s="12">
        <v>0</v>
      </c>
      <c r="U1815" s="13">
        <v>0</v>
      </c>
      <c r="V1815" s="40">
        <f t="shared" ref="V1815" si="19255">-1/($T$4*$B1815)</f>
        <v>-0.72725580204678886</v>
      </c>
      <c r="W1815" s="20"/>
      <c r="X1815" s="1">
        <f t="shared" ref="X1815" si="19256">N1815*S1815+P1815*S1818-O1815*T1815-Q1815*T1818</f>
        <v>0.7984091023839035</v>
      </c>
      <c r="Y1815" s="4">
        <f t="shared" ref="Y1815" si="19257">(N1815*T1815+O1815*S1815+P1815*T1818+Q1815*S1818)</f>
        <v>0</v>
      </c>
      <c r="Z1815" s="2">
        <f t="shared" ref="Z1815" si="19258">N1815*U1815+P1815*U1818-O1815*V1815-Q1815*V1818</f>
        <v>0</v>
      </c>
      <c r="AA1815" s="3">
        <f t="shared" ref="AA1815" si="19259">(N1815*V1815+O1815*U1815+P1815*V1818+Q1815*U1818)</f>
        <v>-0.96127465135897605</v>
      </c>
      <c r="AB1815" s="20"/>
      <c r="AC1815" s="11">
        <v>1</v>
      </c>
      <c r="AD1815" s="12">
        <v>0</v>
      </c>
      <c r="AE1815" s="13">
        <v>0</v>
      </c>
      <c r="AF1815" s="14">
        <v>0</v>
      </c>
      <c r="AG1815" s="20"/>
      <c r="AH1815" s="1">
        <f t="shared" ref="AH1815" si="19260">X1815*AC1815+Z1815*AC1818-Y1815*AD1815-AA1815*AD1818</f>
        <v>0.21676595415569833</v>
      </c>
      <c r="AI1815" s="4">
        <f t="shared" ref="AI1815" si="19261">(X1815*AD1815+Y1815*AC1815+Z1815*AD1818+AA1815*AC1818)</f>
        <v>0</v>
      </c>
      <c r="AJ1815" s="2">
        <f t="shared" ref="AJ1815" si="19262">X1815*AE1815+Z1815*AE1818-Y1815*AF1815-AA1815*AF1818</f>
        <v>0</v>
      </c>
      <c r="AK1815" s="3">
        <f t="shared" ref="AK1815" si="19263">(X1815*AF1815+Y1815*AE1815+Z1815*AF1818+AA1815*AE1818)</f>
        <v>-0.96127465135897605</v>
      </c>
      <c r="AL1815" s="20"/>
      <c r="AM1815" s="11">
        <v>1</v>
      </c>
      <c r="AN1815" s="12">
        <v>0</v>
      </c>
      <c r="AO1815" s="13">
        <v>0</v>
      </c>
      <c r="AP1815" s="40">
        <f t="shared" ref="AP1815" si="19264">-1/($AN$4*$B1815)</f>
        <v>-0.75577563742117271</v>
      </c>
      <c r="AR1815" s="1">
        <f t="shared" ref="AR1815" si="19265">AH1815*AM1815+AJ1815*AM1818-AI1815*AN1815-AK1815*AN1818</f>
        <v>0.21676595415569833</v>
      </c>
      <c r="AS1815" s="4">
        <f t="shared" ref="AS1815" si="19266">(AH1815*AN1815+AI1815*AM1815+AJ1815*AN1818+AK1815*AM1818)</f>
        <v>0</v>
      </c>
      <c r="AT1815" s="2">
        <f t="shared" ref="AT1815" si="19267">AH1815*AO1815+AJ1815*AO1818-AI1815*AP1815-AK1815*AP1818</f>
        <v>0</v>
      </c>
      <c r="AU1815" s="3">
        <f t="shared" ref="AU1815" si="19268">(AH1815*AP1815+AI1815*AO1815+AJ1815*AP1818+AK1815*AO1818)</f>
        <v>-1.1251010785322078</v>
      </c>
      <c r="AV1815" s="20"/>
      <c r="AW1815" s="11">
        <v>1</v>
      </c>
      <c r="AX1815" s="12">
        <v>0</v>
      </c>
      <c r="AY1815" s="13">
        <v>0</v>
      </c>
      <c r="AZ1815" s="14">
        <v>0</v>
      </c>
      <c r="BA1815" s="20"/>
      <c r="BB1815" s="1">
        <f t="shared" ref="BB1815" si="19269">AR1815*AW1815+AT1815*AW1818-AS1815*AX1815-AU1815*AX1818</f>
        <v>-0.46400445050156769</v>
      </c>
      <c r="BC1815" s="4">
        <f t="shared" ref="BC1815" si="19270">(AR1815*AX1815+AS1815*AW1815+AT1815*AX1818+AU1815*AW1818)</f>
        <v>0</v>
      </c>
      <c r="BD1815" s="2">
        <f t="shared" ref="BD1815" si="19271">AR1815*AY1815+AT1815*AY1818-AS1815*AZ1815-AU1815*AZ1818</f>
        <v>0</v>
      </c>
      <c r="BE1815" s="3">
        <f t="shared" ref="BE1815" si="19272">(AR1815*AZ1815+AS1815*AY1815+AT1815*AZ1818+AU1815*AY1818)</f>
        <v>-1.1251010785322078</v>
      </c>
      <c r="BF1815" s="20"/>
      <c r="BG1815" s="11">
        <v>1</v>
      </c>
      <c r="BH1815" s="12">
        <v>0</v>
      </c>
      <c r="BI1815" s="13">
        <v>0</v>
      </c>
      <c r="BJ1815" s="40">
        <f t="shared" ref="BJ1815" si="19273">-1/($BH$4*$B1815)</f>
        <v>-0.72725580204678886</v>
      </c>
      <c r="BK1815" s="20"/>
      <c r="BL1815" s="1">
        <f t="shared" ref="BL1815" si="19274">BB1815*BG1815+BD1815*BG1818-BC1815*BH1815-BE1815*BH1818</f>
        <v>-0.46400445050156769</v>
      </c>
      <c r="BM1815" s="4">
        <f t="shared" ref="BM1815" si="19275">(BB1815*BH1815+BC1815*BG1815+BD1815*BH1818+BE1815*BG1818)</f>
        <v>0</v>
      </c>
      <c r="BN1815" s="2">
        <f t="shared" ref="BN1815" si="19276">BB1815*BI1815+BD1815*BI1818-BC1815*BJ1815-BE1815*BJ1818</f>
        <v>0</v>
      </c>
      <c r="BO1815" s="3">
        <f t="shared" ref="BO1815" si="19277">(BB1815*BJ1815+BC1815*BI1815+BD1815*BJ1818+BE1815*BI1818)</f>
        <v>-0.78765114972941053</v>
      </c>
      <c r="BP1815" s="20"/>
      <c r="BQ1815" s="11">
        <v>1</v>
      </c>
      <c r="BR1815" s="12">
        <v>0</v>
      </c>
      <c r="BS1815" s="13">
        <v>0</v>
      </c>
      <c r="BT1815" s="14">
        <v>0</v>
      </c>
      <c r="BU1815" s="20"/>
      <c r="BV1815" s="1">
        <f t="shared" ref="BV1815" si="19278">BL1815*BQ1815+BN1815*BQ1818-BM1815*BR1815-BO1815*BR1818</f>
        <v>-0.88116692872293256</v>
      </c>
      <c r="BW1815" s="4">
        <f t="shared" ref="BW1815" si="19279">(BL1815*BR1815+BM1815*BQ1815+BN1815*BR1818+BO1815*BQ1818)</f>
        <v>0</v>
      </c>
      <c r="BX1815" s="2">
        <f t="shared" ref="BX1815" si="19280">BL1815*BS1815+BN1815*BS1818-BM1815*BT1815-BO1815*BT1818</f>
        <v>0</v>
      </c>
      <c r="BY1815" s="3">
        <f t="shared" ref="BY1815" si="19281">(BL1815*BT1815+BM1815*BS1815+BN1815*BT1818+BO1815*BS1818)</f>
        <v>-0.78765114972941053</v>
      </c>
      <c r="BZ1815" s="20"/>
      <c r="CA1815" s="11">
        <v>1</v>
      </c>
      <c r="CB1815" s="12">
        <v>0</v>
      </c>
      <c r="CC1815" s="13">
        <v>0</v>
      </c>
      <c r="CD1815" s="40">
        <f t="shared" ref="CD1815" si="19282">-1/($CB$4*$B1815)</f>
        <v>-0.38062699924331356</v>
      </c>
      <c r="CE1815" s="20"/>
      <c r="CF1815" s="1">
        <f t="shared" ref="CF1815" si="19283">BV1815*CA1815+BX1815*CA1818-BW1815*CB1815-BY1815*CB1818</f>
        <v>-0.88116692872293256</v>
      </c>
      <c r="CG1815" s="4">
        <f t="shared" ref="CG1815" si="19284">(BV1815*CB1815+BW1815*CA1815+BX1815*CB1818+BY1815*CA1818)</f>
        <v>0</v>
      </c>
      <c r="CH1815" s="2">
        <f t="shared" ref="CH1815" si="19285">BV1815*CC1815+BX1815*CC1818-BW1815*CD1815-BY1815*CD1818</f>
        <v>0</v>
      </c>
      <c r="CI1815" s="3">
        <f t="shared" ref="CI1815" si="19286">(BV1815*CD1815+BW1815*CC1815+BX1815*CD1818+BY1815*CC1818)</f>
        <v>-0.45225522581715394</v>
      </c>
      <c r="CJ1815" s="28"/>
      <c r="CK1815" s="11">
        <v>1</v>
      </c>
      <c r="CL1815" s="12">
        <v>0</v>
      </c>
      <c r="CM1815" s="13">
        <v>0</v>
      </c>
      <c r="CN1815" s="14">
        <v>0</v>
      </c>
      <c r="CP1815" s="1">
        <f t="shared" ref="CP1815" si="19287">CF1815*CK1815+CH1815*CK1818-CG1815*CL1815-CI1815*CL1818</f>
        <v>-0.88116692872293256</v>
      </c>
      <c r="CQ1815" s="4">
        <f t="shared" ref="CQ1815" si="19288">(CF1815*CL1815+CG1815*CK1815+CH1815*CL1818+CI1815*CK1818)</f>
        <v>-0.45225522581715394</v>
      </c>
      <c r="CR1815" s="2">
        <f t="shared" ref="CR1815" si="19289">CF1815*CM1815+CH1815*CM1818-CG1815*CN1815-CI1815*CN1818</f>
        <v>0</v>
      </c>
      <c r="CS1815" s="3">
        <f t="shared" ref="CS1815" si="19290">(CF1815*CN1815+CG1815*CM1815+CH1815*CN1818+CI1815*CM1818)</f>
        <v>-0.45225522581715394</v>
      </c>
      <c r="CU1815" s="29">
        <f t="shared" ref="CU1815" si="19291">20*LOG(((1+$CL$4)/$CL$4)/((CP1815+CP1818)^2+(CQ1815+CQ1818)^2)^0.5)</f>
        <v>-1.9179088128375254E-3</v>
      </c>
      <c r="CW1815" s="51">
        <f t="shared" ref="CW1815" si="19292">((CP1815^2+CQ1815^2)^0.5)/((CP1818^2+CQ1818^2)^0.5)</f>
        <v>0.9803177372027172</v>
      </c>
    </row>
    <row r="1816" spans="1:101" ht="18" customHeight="1" thickBot="1">
      <c r="D1816" s="11"/>
      <c r="E1816" s="13"/>
      <c r="F1816" s="13"/>
      <c r="G1816" s="15"/>
      <c r="H1816" s="10"/>
      <c r="I1816" s="11"/>
      <c r="J1816" s="13"/>
      <c r="K1816" s="13"/>
      <c r="L1816" s="15"/>
      <c r="N1816" s="5"/>
      <c r="Q1816" s="6"/>
      <c r="S1816" s="11"/>
      <c r="T1816" s="13"/>
      <c r="U1816" s="13"/>
      <c r="V1816" s="15"/>
      <c r="W1816" s="20"/>
      <c r="X1816" s="5"/>
      <c r="AA1816" s="6"/>
      <c r="AB1816" s="20"/>
      <c r="AC1816" s="11"/>
      <c r="AD1816" s="13"/>
      <c r="AE1816" s="13"/>
      <c r="AF1816" s="15"/>
      <c r="AG1816" s="20"/>
      <c r="AH1816" s="5"/>
      <c r="AK1816" s="6"/>
      <c r="AL1816" s="20"/>
      <c r="AM1816" s="11"/>
      <c r="AN1816" s="13"/>
      <c r="AO1816" s="13"/>
      <c r="AP1816" s="15"/>
      <c r="AR1816" s="5"/>
      <c r="AU1816" s="6"/>
      <c r="AW1816" s="11"/>
      <c r="AX1816" s="13"/>
      <c r="AY1816" s="13"/>
      <c r="AZ1816" s="15"/>
      <c r="BA1816" s="20"/>
      <c r="BB1816" s="5"/>
      <c r="BE1816" s="6"/>
      <c r="BG1816" s="11"/>
      <c r="BH1816" s="13"/>
      <c r="BI1816" s="13"/>
      <c r="BJ1816" s="15"/>
      <c r="BL1816" s="5"/>
      <c r="BO1816" s="6"/>
      <c r="BQ1816" s="11"/>
      <c r="BR1816" s="13"/>
      <c r="BS1816" s="13"/>
      <c r="BT1816" s="15"/>
      <c r="BU1816" s="20"/>
      <c r="BV1816" s="5"/>
      <c r="BY1816" s="6"/>
      <c r="CA1816" s="11"/>
      <c r="CB1816" s="13"/>
      <c r="CC1816" s="13"/>
      <c r="CD1816" s="15"/>
      <c r="CF1816" s="5"/>
      <c r="CI1816" s="6"/>
      <c r="CK1816" s="11"/>
      <c r="CL1816" s="13"/>
      <c r="CM1816" s="13"/>
      <c r="CN1816" s="15"/>
      <c r="CP1816" s="5"/>
      <c r="CS1816" s="6"/>
      <c r="CW1816" s="52"/>
    </row>
    <row r="1817" spans="1:101" ht="18" customHeight="1" thickBot="1">
      <c r="D1817" s="11" t="s">
        <v>6</v>
      </c>
      <c r="E1817" s="13"/>
      <c r="F1817" s="13" t="s">
        <v>7</v>
      </c>
      <c r="G1817" s="15"/>
      <c r="H1817" s="10"/>
      <c r="I1817" s="11" t="s">
        <v>8</v>
      </c>
      <c r="J1817" s="13"/>
      <c r="K1817" s="13" t="s">
        <v>9</v>
      </c>
      <c r="L1817" s="15"/>
      <c r="N1817" s="251" t="s">
        <v>26</v>
      </c>
      <c r="O1817" s="252"/>
      <c r="P1817" s="253" t="s">
        <v>27</v>
      </c>
      <c r="Q1817" s="254"/>
      <c r="S1817" s="11" t="s">
        <v>13</v>
      </c>
      <c r="T1817" s="13"/>
      <c r="U1817" s="13" t="s">
        <v>14</v>
      </c>
      <c r="V1817" s="15"/>
      <c r="W1817" s="20"/>
      <c r="X1817" s="251" t="s">
        <v>26</v>
      </c>
      <c r="Y1817" s="252"/>
      <c r="Z1817" s="253" t="s">
        <v>27</v>
      </c>
      <c r="AA1817" s="254"/>
      <c r="AB1817" s="20"/>
      <c r="AC1817" s="11" t="s">
        <v>8</v>
      </c>
      <c r="AD1817" s="13"/>
      <c r="AE1817" s="13" t="s">
        <v>9</v>
      </c>
      <c r="AF1817" s="15"/>
      <c r="AG1817" s="20"/>
      <c r="AH1817" s="251" t="s">
        <v>26</v>
      </c>
      <c r="AI1817" s="252"/>
      <c r="AJ1817" s="253" t="s">
        <v>27</v>
      </c>
      <c r="AK1817" s="254"/>
      <c r="AL1817" s="20"/>
      <c r="AM1817" s="11" t="s">
        <v>13</v>
      </c>
      <c r="AN1817" s="13"/>
      <c r="AO1817" s="13" t="s">
        <v>14</v>
      </c>
      <c r="AP1817" s="15"/>
      <c r="AR1817" s="251" t="s">
        <v>26</v>
      </c>
      <c r="AS1817" s="252"/>
      <c r="AT1817" s="253" t="s">
        <v>27</v>
      </c>
      <c r="AU1817" s="254"/>
      <c r="AV1817" s="36"/>
      <c r="AW1817" s="11" t="s">
        <v>8</v>
      </c>
      <c r="AX1817" s="13"/>
      <c r="AY1817" s="13" t="s">
        <v>9</v>
      </c>
      <c r="AZ1817" s="15"/>
      <c r="BA1817" s="20"/>
      <c r="BB1817" s="251" t="s">
        <v>26</v>
      </c>
      <c r="BC1817" s="252"/>
      <c r="BD1817" s="253" t="s">
        <v>27</v>
      </c>
      <c r="BE1817" s="254"/>
      <c r="BF1817" s="36"/>
      <c r="BG1817" s="11" t="s">
        <v>13</v>
      </c>
      <c r="BH1817" s="13"/>
      <c r="BI1817" s="13" t="s">
        <v>14</v>
      </c>
      <c r="BJ1817" s="15"/>
      <c r="BK1817" s="36"/>
      <c r="BL1817" s="251" t="s">
        <v>26</v>
      </c>
      <c r="BM1817" s="252"/>
      <c r="BN1817" s="253" t="s">
        <v>27</v>
      </c>
      <c r="BO1817" s="254"/>
      <c r="BP1817" s="36"/>
      <c r="BQ1817" s="11" t="s">
        <v>8</v>
      </c>
      <c r="BR1817" s="13"/>
      <c r="BS1817" s="13" t="s">
        <v>9</v>
      </c>
      <c r="BT1817" s="15"/>
      <c r="BU1817" s="20"/>
      <c r="BV1817" s="251" t="s">
        <v>26</v>
      </c>
      <c r="BW1817" s="252"/>
      <c r="BX1817" s="253" t="s">
        <v>27</v>
      </c>
      <c r="BY1817" s="254"/>
      <c r="BZ1817" s="36"/>
      <c r="CA1817" s="11" t="s">
        <v>13</v>
      </c>
      <c r="CB1817" s="13"/>
      <c r="CC1817" s="13" t="s">
        <v>14</v>
      </c>
      <c r="CD1817" s="15"/>
      <c r="CE1817" s="36"/>
      <c r="CF1817" s="251" t="s">
        <v>26</v>
      </c>
      <c r="CG1817" s="252"/>
      <c r="CH1817" s="253" t="s">
        <v>27</v>
      </c>
      <c r="CI1817" s="254"/>
      <c r="CK1817" s="11" t="s">
        <v>28</v>
      </c>
      <c r="CL1817" s="13"/>
      <c r="CM1817" s="13" t="s">
        <v>29</v>
      </c>
      <c r="CN1817" s="15"/>
      <c r="CP1817" s="251" t="s">
        <v>26</v>
      </c>
      <c r="CQ1817" s="252"/>
      <c r="CR1817" s="253" t="s">
        <v>27</v>
      </c>
      <c r="CS1817" s="254"/>
      <c r="CU1817" s="38" t="s">
        <v>37</v>
      </c>
      <c r="CW1817" s="53" t="s">
        <v>45</v>
      </c>
    </row>
    <row r="1818" spans="1:101" ht="18" customHeight="1" thickTop="1" thickBot="1">
      <c r="D1818" s="16">
        <v>0</v>
      </c>
      <c r="E1818" s="17">
        <v>0</v>
      </c>
      <c r="F1818" s="18">
        <v>1</v>
      </c>
      <c r="G1818" s="19">
        <v>0</v>
      </c>
      <c r="H1818" s="10"/>
      <c r="I1818" s="16">
        <v>0</v>
      </c>
      <c r="J1818" s="17">
        <f t="shared" ref="J1818" si="19293">-1/($J$4*$B1815)</f>
        <v>-0.52962847621650366</v>
      </c>
      <c r="K1818" s="18">
        <v>1</v>
      </c>
      <c r="L1818" s="19">
        <v>0</v>
      </c>
      <c r="N1818" s="1">
        <f t="shared" ref="N1818" si="19294">D1818*I1815+F1818*I1818-E1818*J1815-G1818*J1818</f>
        <v>0</v>
      </c>
      <c r="O1818" s="4">
        <f t="shared" ref="O1818" si="19295">(D1818*J1815+E1818*I1815+F1818*J1818+G1818*I1818)</f>
        <v>-0.52962847621650366</v>
      </c>
      <c r="P1818" s="2">
        <f t="shared" ref="P1818" si="19296">D1818*K1815+F1818*K1818-E1818*L1815-G1818*L1818</f>
        <v>1</v>
      </c>
      <c r="Q1818" s="3">
        <f t="shared" ref="Q1818" si="19297">(D1818*L1815+E1818*K1815+F1818*L1818+G1818*K1818)</f>
        <v>0</v>
      </c>
      <c r="S1818" s="16">
        <v>0</v>
      </c>
      <c r="T1818" s="17">
        <v>0</v>
      </c>
      <c r="U1818" s="18">
        <v>1</v>
      </c>
      <c r="V1818" s="19">
        <v>0</v>
      </c>
      <c r="W1818" s="20"/>
      <c r="X1818" s="1">
        <f t="shared" ref="X1818" si="19298">N1818*S1815+P1818*S1818-O1818*T1815-Q1818*T1818</f>
        <v>0</v>
      </c>
      <c r="Y1818" s="4">
        <f t="shared" ref="Y1818" si="19299">(N1818*T1815+O1818*S1815+P1818*T1818+Q1818*S1818)</f>
        <v>-0.52962847621650366</v>
      </c>
      <c r="Z1818" s="2">
        <f t="shared" ref="Z1818" si="19300">N1818*U1815+P1818*U1818-O1818*V1815-Q1818*V1818</f>
        <v>0.61482461774234798</v>
      </c>
      <c r="AA1818" s="3">
        <f t="shared" ref="AA1818" si="19301">(N1818*V1815+O1818*U1815+P1818*V1818+Q1818*U1818)</f>
        <v>0</v>
      </c>
      <c r="AB1818" s="20"/>
      <c r="AC1818" s="16">
        <v>0</v>
      </c>
      <c r="AD1818" s="17">
        <f t="shared" ref="AD1818" si="19302">-1/($AD$4*$B1815)</f>
        <v>-0.6050748840676522</v>
      </c>
      <c r="AE1818" s="18">
        <v>1</v>
      </c>
      <c r="AF1818" s="19">
        <v>0</v>
      </c>
      <c r="AG1818" s="20"/>
      <c r="AH1818" s="1">
        <f t="shared" ref="AH1818" si="19303">X1818*AC1815+Z1818*AC1818-Y1818*AD1815-AA1818*AD1818</f>
        <v>0</v>
      </c>
      <c r="AI1818" s="4">
        <f t="shared" ref="AI1818" si="19304">(X1818*AD1815+Y1818*AC1815+Z1818*AD1818+AA1818*AC1818)</f>
        <v>-0.90164341051889352</v>
      </c>
      <c r="AJ1818" s="2">
        <f t="shared" ref="AJ1818" si="19305">X1818*AE1815+Z1818*AE1818-Y1818*AF1815-AA1818*AF1818</f>
        <v>0.61482461774234798</v>
      </c>
      <c r="AK1818" s="3">
        <f t="shared" ref="AK1818" si="19306">(X1818*AF1815+Y1818*AE1815+Z1818*AF1818+AA1818*AE1818)</f>
        <v>0</v>
      </c>
      <c r="AL1818" s="20"/>
      <c r="AM1818" s="16">
        <v>0</v>
      </c>
      <c r="AN1818" s="17">
        <v>0</v>
      </c>
      <c r="AO1818" s="18">
        <v>1</v>
      </c>
      <c r="AP1818" s="19">
        <v>0</v>
      </c>
      <c r="AR1818" s="1">
        <f t="shared" ref="AR1818" si="19307">AH1818*AM1815+AJ1818*AM1818-AI1818*AN1815-AK1818*AN1818</f>
        <v>0</v>
      </c>
      <c r="AS1818" s="4">
        <f t="shared" ref="AS1818" si="19308">(AH1818*AN1815+AI1818*AM1815+AJ1818*AN1818+AK1818*AM1818)</f>
        <v>-0.90164341051889352</v>
      </c>
      <c r="AT1818" s="2">
        <f t="shared" ref="AT1818" si="19309">AH1818*AO1815+AJ1818*AO1818-AI1818*AP1815-AK1818*AP1818</f>
        <v>-6.6615505569168842E-2</v>
      </c>
      <c r="AU1818" s="3">
        <f t="shared" ref="AU1818" si="19310">(AH1818*AP1815+AI1818*AO1815+AJ1818*AP1818+AK1818*AO1818)</f>
        <v>0</v>
      </c>
      <c r="AV1818" s="20"/>
      <c r="AW1818" s="16">
        <v>0</v>
      </c>
      <c r="AX1818" s="17">
        <f t="shared" ref="AX1818" si="19311">-1/($AX$4*$B1815)</f>
        <v>-0.6050748840676522</v>
      </c>
      <c r="AY1818" s="18">
        <v>1</v>
      </c>
      <c r="AZ1818" s="19">
        <v>0</v>
      </c>
      <c r="BA1818" s="20"/>
      <c r="BB1818" s="1">
        <f t="shared" ref="BB1818" si="19312">AR1818*AW1815+AT1818*AW1818-AS1818*AX1815-AU1818*AX1818</f>
        <v>0</v>
      </c>
      <c r="BC1818" s="4">
        <f t="shared" ref="BC1818" si="19313">(AR1818*AX1815+AS1818*AW1815+AT1818*AX1818+AU1818*AW1818)</f>
        <v>-0.86133604120952068</v>
      </c>
      <c r="BD1818" s="2">
        <f t="shared" ref="BD1818" si="19314">AR1818*AY1815+AT1818*AY1818-AS1818*AZ1815-AU1818*AZ1818</f>
        <v>-6.6615505569168842E-2</v>
      </c>
      <c r="BE1818" s="3">
        <f t="shared" ref="BE1818" si="19315">(AR1818*AZ1815+AS1818*AY1815+AT1818*AZ1818+AU1818*AY1818)</f>
        <v>0</v>
      </c>
      <c r="BF1818" s="20"/>
      <c r="BG1818" s="16">
        <v>0</v>
      </c>
      <c r="BH1818" s="17">
        <v>0</v>
      </c>
      <c r="BI1818" s="18">
        <v>1</v>
      </c>
      <c r="BJ1818" s="19">
        <v>0</v>
      </c>
      <c r="BK1818" s="20"/>
      <c r="BL1818" s="1">
        <f t="shared" ref="BL1818" si="19316">BB1818*BG1815+BD1818*BG1818-BC1818*BH1815-BE1818*BH1818</f>
        <v>0</v>
      </c>
      <c r="BM1818" s="4">
        <f t="shared" ref="BM1818" si="19317">(BB1818*BH1815+BC1818*BG1815+BD1818*BH1818+BE1818*BG1818)</f>
        <v>-0.86133604120952068</v>
      </c>
      <c r="BN1818" s="2">
        <f t="shared" ref="BN1818" si="19318">BB1818*BI1815+BD1818*BI1818-BC1818*BJ1815-BE1818*BJ1818</f>
        <v>-0.69302713905080482</v>
      </c>
      <c r="BO1818" s="3">
        <f t="shared" ref="BO1818" si="19319">(BB1818*BJ1815+BC1818*BI1815+BD1818*BJ1818+BE1818*BI1818)</f>
        <v>0</v>
      </c>
      <c r="BP1818" s="20"/>
      <c r="BQ1818" s="16">
        <v>0</v>
      </c>
      <c r="BR1818" s="17">
        <f t="shared" ref="BR1818" si="19320">-1/($BR$4*$B1815)</f>
        <v>-0.52962847621650366</v>
      </c>
      <c r="BS1818" s="18">
        <v>1</v>
      </c>
      <c r="BT1818" s="19">
        <v>0</v>
      </c>
      <c r="BU1818" s="20"/>
      <c r="BV1818" s="1">
        <f t="shared" ref="BV1818" si="19321">BL1818*BQ1815+BN1818*BQ1818-BM1818*BR1815-BO1818*BR1818</f>
        <v>0</v>
      </c>
      <c r="BW1818" s="4">
        <f t="shared" ref="BW1818" si="19322">(BL1818*BR1815+BM1818*BQ1815+BN1818*BR1818+BO1818*BQ1818)</f>
        <v>-0.49428913357735993</v>
      </c>
      <c r="BX1818" s="2">
        <f t="shared" ref="BX1818" si="19323">BL1818*BS1815+BN1818*BS1818-BM1818*BT1815-BO1818*BT1818</f>
        <v>-0.69302713905080482</v>
      </c>
      <c r="BY1818" s="3">
        <f t="shared" ref="BY1818" si="19324">(BL1818*BT1815+BM1818*BS1815+BN1818*BT1818+BO1818*BS1818)</f>
        <v>0</v>
      </c>
      <c r="BZ1818" s="20"/>
      <c r="CA1818" s="16">
        <v>0</v>
      </c>
      <c r="CB1818" s="17">
        <v>0</v>
      </c>
      <c r="CC1818" s="18">
        <v>1</v>
      </c>
      <c r="CD1818" s="19">
        <v>0</v>
      </c>
      <c r="CE1818" s="20"/>
      <c r="CF1818" s="1">
        <f t="shared" ref="CF1818" si="19325">BV1818*CA1815+BX1818*CA1818-BW1818*CB1815-BY1818*CB1818</f>
        <v>0</v>
      </c>
      <c r="CG1818" s="4">
        <f t="shared" ref="CG1818" si="19326">(BV1818*CB1815+BW1818*CA1815+BX1818*CB1818+BY1818*CA1818)</f>
        <v>-0.49428913357735993</v>
      </c>
      <c r="CH1818" s="2">
        <f t="shared" ref="CH1818" si="19327">BV1818*CC1815+BX1818*CC1818-BW1818*CD1815-BY1818*CD1818</f>
        <v>-0.88116692872293267</v>
      </c>
      <c r="CI1818" s="3">
        <f t="shared" ref="CI1818" si="19328">(BV1818*CD1815+BW1818*CC1815+BX1818*CD1818+BY1818*CC1818)</f>
        <v>0</v>
      </c>
      <c r="CK1818" s="16">
        <f t="shared" ref="CK1818" si="19329">1/$CL$4</f>
        <v>1</v>
      </c>
      <c r="CL1818" s="17">
        <v>0</v>
      </c>
      <c r="CM1818" s="18">
        <v>1</v>
      </c>
      <c r="CN1818" s="19">
        <v>0</v>
      </c>
      <c r="CP1818" s="1">
        <f t="shared" ref="CP1818" si="19330">CF1818*CK1815+CH1818*CK1818-CG1818*CL1815-CI1818*CL1818</f>
        <v>-0.88116692872293267</v>
      </c>
      <c r="CQ1818" s="4">
        <f t="shared" ref="CQ1818" si="19331">(CF1818*CL1815+CG1818*CK1815+CH1818*CL1818+CI1818*CK1818)</f>
        <v>-0.49428913357735993</v>
      </c>
      <c r="CR1818" s="2">
        <f t="shared" ref="CR1818" si="19332">CF1818*CM1815+CH1818*CM1818-CG1818*CN1815-CI1818*CN1818</f>
        <v>-0.88116692872293267</v>
      </c>
      <c r="CS1818" s="3">
        <f t="shared" ref="CS1818" si="19333">(CF1818*CN1815+CG1818*CM1815+CH1818*CN1818+CI1818*CM1818)</f>
        <v>0</v>
      </c>
      <c r="CU1818" s="39">
        <f t="shared" ref="CU1818" si="19334">(180/PI())*ATAN(-1*(CQ1815/CP1815))</f>
        <v>-27.168971705703093</v>
      </c>
      <c r="CW1818" s="54">
        <f t="shared" ref="CW1818" si="19335">20*LOG(((1-(10^(CU1815/20)^2)*(1-((1-CW1815)/(1+CW1815))^2))^0.5))</f>
        <v>-32.674001783365235</v>
      </c>
    </row>
    <row r="1819" spans="1:101" ht="18" customHeight="1">
      <c r="E1819" s="20"/>
      <c r="F1819" s="20"/>
      <c r="G1819" s="20"/>
      <c r="H1819" s="20"/>
      <c r="I1819" s="20"/>
      <c r="J1819" s="20"/>
      <c r="K1819" s="20"/>
      <c r="L1819" s="20"/>
      <c r="M1819" s="20"/>
      <c r="N1819" s="20"/>
      <c r="O1819" s="20"/>
      <c r="P1819" s="20"/>
      <c r="Q1819" s="20"/>
      <c r="R1819" s="20"/>
      <c r="S1819" s="20"/>
      <c r="T1819" s="20"/>
      <c r="U1819" s="20"/>
      <c r="V1819" s="20"/>
      <c r="W1819" s="20"/>
      <c r="X1819" s="20"/>
      <c r="Y1819" s="20"/>
      <c r="Z1819" s="20"/>
      <c r="AA1819" s="20"/>
      <c r="AB1819" s="30"/>
      <c r="AC1819" s="20"/>
      <c r="AD1819" s="20"/>
      <c r="AE1819" s="20"/>
      <c r="AF1819" s="20"/>
      <c r="AG1819" s="20"/>
      <c r="AH1819" s="20"/>
      <c r="AI1819" s="20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  <c r="BA1819" s="20"/>
      <c r="BB1819" s="20"/>
      <c r="BC1819" s="20"/>
      <c r="BD1819" s="20"/>
      <c r="BE1819" s="20"/>
      <c r="BF1819" s="20"/>
      <c r="BG1819" s="20"/>
      <c r="BH1819" s="20"/>
      <c r="BI1819" s="20"/>
      <c r="BJ1819" s="20"/>
      <c r="BK1819" s="20"/>
      <c r="BL1819" s="20"/>
      <c r="BM1819" s="20"/>
      <c r="BN1819" s="20"/>
      <c r="BO1819" s="20"/>
      <c r="BP1819" s="20"/>
      <c r="BQ1819" s="20"/>
      <c r="BR1819" s="20"/>
      <c r="BS1819" s="20"/>
      <c r="BT1819" s="20"/>
      <c r="BU1819" s="20"/>
      <c r="BV1819" s="20"/>
      <c r="BW1819" s="20"/>
      <c r="BX1819" s="20"/>
      <c r="BY1819" s="20"/>
      <c r="BZ1819" s="20"/>
      <c r="CA1819" s="20"/>
      <c r="CB1819" s="20"/>
      <c r="CC1819" s="20"/>
      <c r="CD1819" s="20"/>
      <c r="CE1819" s="20"/>
      <c r="CF1819" s="20"/>
      <c r="CG1819" s="20"/>
      <c r="CH1819" s="20"/>
      <c r="CI1819" s="20"/>
      <c r="CJ1819" s="20"/>
      <c r="CK1819" s="20"/>
      <c r="CL1819" s="20"/>
    </row>
    <row r="1820" spans="1:101" ht="18" customHeight="1"/>
    <row r="1821" spans="1:101" ht="18" customHeight="1" thickBot="1">
      <c r="A1821" s="23"/>
      <c r="B1821" s="23"/>
      <c r="C1821" s="23"/>
      <c r="D1821" s="20" t="s">
        <v>15</v>
      </c>
      <c r="E1821" s="20"/>
      <c r="F1821" s="20"/>
      <c r="G1821" s="20"/>
      <c r="H1821" s="20"/>
      <c r="I1821" s="20" t="s">
        <v>16</v>
      </c>
      <c r="J1821" s="20"/>
      <c r="K1821" s="20"/>
      <c r="L1821" s="20"/>
      <c r="M1821" s="23"/>
      <c r="N1821" s="23"/>
      <c r="O1821" s="24" t="s">
        <v>17</v>
      </c>
      <c r="P1821" s="23"/>
      <c r="Q1821" s="23"/>
      <c r="R1821" s="23"/>
      <c r="S1821" s="20"/>
      <c r="T1821" s="20" t="s">
        <v>18</v>
      </c>
      <c r="U1821" s="23"/>
      <c r="V1821" s="23"/>
      <c r="W1821" s="23"/>
      <c r="X1821" s="23"/>
      <c r="Y1821" s="24" t="s">
        <v>19</v>
      </c>
      <c r="Z1821" s="23"/>
      <c r="AA1821" s="23"/>
      <c r="AB1821" s="23"/>
      <c r="AC1821" s="24" t="s">
        <v>20</v>
      </c>
      <c r="AD1821" s="20"/>
      <c r="AE1821" s="20"/>
      <c r="AF1821" s="20"/>
      <c r="AG1821" s="20"/>
      <c r="AH1821" s="23"/>
      <c r="AI1821" s="24" t="s">
        <v>21</v>
      </c>
      <c r="AJ1821" s="23"/>
      <c r="AK1821" s="23"/>
      <c r="AL1821" s="20"/>
      <c r="AM1821" s="24" t="s">
        <v>31</v>
      </c>
      <c r="AN1821" s="20"/>
      <c r="AO1821" s="23"/>
      <c r="AP1821" s="23"/>
      <c r="AQ1821" s="23"/>
      <c r="AR1821" s="23"/>
      <c r="AS1821" s="24" t="s">
        <v>91</v>
      </c>
      <c r="AT1821" s="23"/>
      <c r="AU1821" s="23"/>
      <c r="AV1821" s="23"/>
      <c r="AW1821" s="24" t="s">
        <v>32</v>
      </c>
      <c r="AX1821" s="20"/>
      <c r="AY1821" s="20"/>
      <c r="AZ1821" s="20"/>
      <c r="BA1821" s="20"/>
      <c r="BB1821" s="23"/>
      <c r="BC1821" s="24" t="s">
        <v>22</v>
      </c>
      <c r="BD1821" s="23"/>
      <c r="BE1821" s="23"/>
      <c r="BF1821" s="23"/>
      <c r="BG1821" s="24" t="s">
        <v>33</v>
      </c>
      <c r="BH1821" s="20"/>
      <c r="BI1821" s="23"/>
      <c r="BJ1821" s="23"/>
      <c r="BK1821" s="23"/>
      <c r="BL1821" s="23"/>
      <c r="BM1821" s="24" t="s">
        <v>34</v>
      </c>
      <c r="BN1821" s="23"/>
      <c r="BO1821" s="23"/>
      <c r="BP1821" s="23"/>
      <c r="BQ1821" s="24" t="s">
        <v>89</v>
      </c>
      <c r="BR1821" s="20"/>
      <c r="BS1821" s="20"/>
      <c r="BT1821" s="20"/>
      <c r="BU1821" s="20"/>
      <c r="BV1821" s="23"/>
      <c r="BW1821" s="24" t="s">
        <v>35</v>
      </c>
      <c r="BX1821" s="23"/>
      <c r="BY1821" s="23"/>
      <c r="BZ1821" s="23"/>
      <c r="CA1821" s="24" t="s">
        <v>90</v>
      </c>
      <c r="CB1821" s="20"/>
      <c r="CC1821" s="23"/>
      <c r="CD1821" s="23"/>
      <c r="CE1821" s="23"/>
      <c r="CF1821" s="23"/>
      <c r="CG1821" s="24" t="s">
        <v>92</v>
      </c>
      <c r="CH1821" s="23"/>
      <c r="CI1821" s="23"/>
      <c r="CJ1821" s="23"/>
      <c r="CK1821" s="24" t="s">
        <v>36</v>
      </c>
      <c r="CL1821" s="24"/>
      <c r="CM1821" s="23"/>
      <c r="CN1821" s="23"/>
      <c r="CO1821" s="23"/>
      <c r="CP1821" s="23"/>
      <c r="CQ1821" s="24" t="s">
        <v>93</v>
      </c>
      <c r="CR1821" s="23"/>
      <c r="CS1821" s="23"/>
    </row>
    <row r="1822" spans="1:101" ht="18" customHeight="1" thickBot="1">
      <c r="A1822" s="23"/>
      <c r="B1822" s="33"/>
      <c r="C1822" s="23"/>
      <c r="D1822" s="7" t="s">
        <v>2</v>
      </c>
      <c r="E1822" s="8"/>
      <c r="F1822" s="8" t="s">
        <v>3</v>
      </c>
      <c r="G1822" s="9"/>
      <c r="H1822" s="10"/>
      <c r="I1822" s="7" t="s">
        <v>4</v>
      </c>
      <c r="J1822" s="8"/>
      <c r="K1822" s="8" t="s">
        <v>5</v>
      </c>
      <c r="L1822" s="9"/>
      <c r="M1822" s="23"/>
      <c r="N1822" s="251" t="s">
        <v>79</v>
      </c>
      <c r="O1822" s="252"/>
      <c r="P1822" s="253" t="s">
        <v>80</v>
      </c>
      <c r="Q1822" s="254"/>
      <c r="R1822" s="23"/>
      <c r="S1822" s="7" t="s">
        <v>11</v>
      </c>
      <c r="T1822" s="8"/>
      <c r="U1822" s="8" t="s">
        <v>12</v>
      </c>
      <c r="V1822" s="9"/>
      <c r="W1822" s="20"/>
      <c r="X1822" s="251" t="s">
        <v>79</v>
      </c>
      <c r="Y1822" s="252"/>
      <c r="Z1822" s="253" t="s">
        <v>80</v>
      </c>
      <c r="AA1822" s="254"/>
      <c r="AB1822" s="20"/>
      <c r="AC1822" s="7" t="s">
        <v>4</v>
      </c>
      <c r="AD1822" s="8"/>
      <c r="AE1822" s="8" t="s">
        <v>5</v>
      </c>
      <c r="AF1822" s="9"/>
      <c r="AG1822" s="20"/>
      <c r="AH1822" s="251" t="s">
        <v>0</v>
      </c>
      <c r="AI1822" s="252"/>
      <c r="AJ1822" s="253" t="s">
        <v>1</v>
      </c>
      <c r="AK1822" s="254"/>
      <c r="AL1822" s="20"/>
      <c r="AM1822" s="7" t="s">
        <v>11</v>
      </c>
      <c r="AN1822" s="8"/>
      <c r="AO1822" s="8" t="s">
        <v>12</v>
      </c>
      <c r="AP1822" s="9"/>
      <c r="AQ1822" s="23"/>
      <c r="AR1822" s="251" t="s">
        <v>0</v>
      </c>
      <c r="AS1822" s="252"/>
      <c r="AT1822" s="253" t="s">
        <v>1</v>
      </c>
      <c r="AU1822" s="254"/>
      <c r="AV1822" s="36"/>
      <c r="AW1822" s="7" t="s">
        <v>4</v>
      </c>
      <c r="AX1822" s="8"/>
      <c r="AY1822" s="8" t="s">
        <v>5</v>
      </c>
      <c r="AZ1822" s="9"/>
      <c r="BA1822" s="20"/>
      <c r="BB1822" s="251" t="s">
        <v>0</v>
      </c>
      <c r="BC1822" s="252"/>
      <c r="BD1822" s="253" t="s">
        <v>1</v>
      </c>
      <c r="BE1822" s="254"/>
      <c r="BF1822" s="36"/>
      <c r="BG1822" s="7" t="s">
        <v>11</v>
      </c>
      <c r="BH1822" s="8"/>
      <c r="BI1822" s="8" t="s">
        <v>12</v>
      </c>
      <c r="BJ1822" s="9"/>
      <c r="BK1822" s="36"/>
      <c r="BL1822" s="251" t="s">
        <v>0</v>
      </c>
      <c r="BM1822" s="252"/>
      <c r="BN1822" s="253" t="s">
        <v>1</v>
      </c>
      <c r="BO1822" s="254"/>
      <c r="BP1822" s="36"/>
      <c r="BQ1822" s="7" t="s">
        <v>4</v>
      </c>
      <c r="BR1822" s="8"/>
      <c r="BS1822" s="8" t="s">
        <v>5</v>
      </c>
      <c r="BT1822" s="9"/>
      <c r="BU1822" s="20"/>
      <c r="BV1822" s="251" t="s">
        <v>0</v>
      </c>
      <c r="BW1822" s="252"/>
      <c r="BX1822" s="253" t="s">
        <v>1</v>
      </c>
      <c r="BY1822" s="254"/>
      <c r="BZ1822" s="36"/>
      <c r="CA1822" s="7" t="s">
        <v>11</v>
      </c>
      <c r="CB1822" s="8"/>
      <c r="CC1822" s="8" t="s">
        <v>12</v>
      </c>
      <c r="CD1822" s="9"/>
      <c r="CE1822" s="36"/>
      <c r="CF1822" s="251" t="s">
        <v>0</v>
      </c>
      <c r="CG1822" s="252"/>
      <c r="CH1822" s="253" t="s">
        <v>1</v>
      </c>
      <c r="CI1822" s="254"/>
      <c r="CJ1822" s="23"/>
      <c r="CK1822" s="7" t="s">
        <v>23</v>
      </c>
      <c r="CL1822" s="8"/>
      <c r="CM1822" s="8" t="s">
        <v>24</v>
      </c>
      <c r="CN1822" s="9"/>
      <c r="CO1822" s="23"/>
      <c r="CP1822" s="251" t="s">
        <v>0</v>
      </c>
      <c r="CQ1822" s="252"/>
      <c r="CR1822" s="253" t="s">
        <v>1</v>
      </c>
      <c r="CS1822" s="254"/>
      <c r="CU1822" s="26" t="s">
        <v>25</v>
      </c>
      <c r="CW1822" s="50" t="s">
        <v>44</v>
      </c>
    </row>
    <row r="1823" spans="1:101" ht="18" customHeight="1" thickTop="1" thickBot="1">
      <c r="B1823" s="34">
        <v>2.78</v>
      </c>
      <c r="D1823" s="11">
        <v>1</v>
      </c>
      <c r="E1823" s="12">
        <v>0</v>
      </c>
      <c r="F1823" s="13">
        <v>0</v>
      </c>
      <c r="G1823" s="40">
        <f t="shared" ref="G1823" si="19336">-1/($E$4*$B1823)</f>
        <v>-0.37788867550775013</v>
      </c>
      <c r="H1823" s="10"/>
      <c r="I1823" s="11">
        <v>1</v>
      </c>
      <c r="J1823" s="12">
        <v>0</v>
      </c>
      <c r="K1823" s="13">
        <v>0</v>
      </c>
      <c r="L1823" s="14">
        <v>0</v>
      </c>
      <c r="N1823" s="1">
        <f t="shared" ref="N1823" si="19337">D1823*I1823+F1823*I1826-E1823*J1823-G1823*J1826</f>
        <v>0.80129925706739091</v>
      </c>
      <c r="O1823" s="4">
        <f t="shared" ref="O1823" si="19338">(D1823*J1823+E1823*I1823+F1823*J1826+G1823*I1826)</f>
        <v>0</v>
      </c>
      <c r="P1823" s="2">
        <f t="shared" ref="P1823" si="19339">D1823*K1823+F1823*K1826-E1823*L1823-G1823*L1826</f>
        <v>0</v>
      </c>
      <c r="Q1823" s="3">
        <f t="shared" ref="Q1823" si="19340">(D1823*L1823+E1823*K1823+F1823*L1826+G1823*K1826)</f>
        <v>-0.37788867550775013</v>
      </c>
      <c r="S1823" s="11">
        <v>1</v>
      </c>
      <c r="T1823" s="12">
        <v>0</v>
      </c>
      <c r="U1823" s="13">
        <v>0</v>
      </c>
      <c r="V1823" s="40">
        <f t="shared" ref="V1823" si="19341">-1/($T$4*$B1823)</f>
        <v>-0.72202374591695573</v>
      </c>
      <c r="W1823" s="20"/>
      <c r="X1823" s="1">
        <f t="shared" ref="X1823" si="19342">N1823*S1823+P1823*S1826-O1823*T1823-Q1823*T1826</f>
        <v>0.80129925706739091</v>
      </c>
      <c r="Y1823" s="4">
        <f t="shared" ref="Y1823" si="19343">(N1823*T1823+O1823*S1823+P1823*T1826+Q1823*S1826)</f>
        <v>0</v>
      </c>
      <c r="Z1823" s="2">
        <f t="shared" ref="Z1823" si="19344">N1823*U1823+P1823*U1826-O1823*V1823-Q1823*V1826</f>
        <v>0</v>
      </c>
      <c r="AA1823" s="3">
        <f t="shared" ref="AA1823" si="19345">(N1823*V1823+O1823*U1823+P1823*V1826+Q1823*U1826)</f>
        <v>-0.95644576669602133</v>
      </c>
      <c r="AB1823" s="20"/>
      <c r="AC1823" s="11">
        <v>1</v>
      </c>
      <c r="AD1823" s="12">
        <v>0</v>
      </c>
      <c r="AE1823" s="13">
        <v>0</v>
      </c>
      <c r="AF1823" s="14">
        <v>0</v>
      </c>
      <c r="AG1823" s="20"/>
      <c r="AH1823" s="1">
        <f t="shared" ref="AH1823" si="19346">X1823*AC1823+Z1823*AC1826-Y1823*AD1823-AA1823*AD1826</f>
        <v>0.22674140833874579</v>
      </c>
      <c r="AI1823" s="4">
        <f t="shared" ref="AI1823" si="19347">(X1823*AD1823+Y1823*AC1823+Z1823*AD1826+AA1823*AC1826)</f>
        <v>0</v>
      </c>
      <c r="AJ1823" s="2">
        <f t="shared" ref="AJ1823" si="19348">X1823*AE1823+Z1823*AE1826-Y1823*AF1823-AA1823*AF1826</f>
        <v>0</v>
      </c>
      <c r="AK1823" s="3">
        <f t="shared" ref="AK1823" si="19349">(X1823*AF1823+Y1823*AE1823+Z1823*AF1826+AA1823*AE1826)</f>
        <v>-0.95644576669602133</v>
      </c>
      <c r="AL1823" s="20"/>
      <c r="AM1823" s="11">
        <v>1</v>
      </c>
      <c r="AN1823" s="12">
        <v>0</v>
      </c>
      <c r="AO1823" s="13">
        <v>0</v>
      </c>
      <c r="AP1823" s="40">
        <f t="shared" ref="AP1823" si="19350">-1/($AN$4*$B1823)</f>
        <v>-0.75033840261958151</v>
      </c>
      <c r="AR1823" s="1">
        <f t="shared" ref="AR1823" si="19351">AH1823*AM1823+AJ1823*AM1826-AI1823*AN1823-AK1823*AN1826</f>
        <v>0.22674140833874579</v>
      </c>
      <c r="AS1823" s="4">
        <f t="shared" ref="AS1823" si="19352">(AH1823*AN1823+AI1823*AM1823+AJ1823*AN1826+AK1823*AM1826)</f>
        <v>0</v>
      </c>
      <c r="AT1823" s="2">
        <f t="shared" ref="AT1823" si="19353">AH1823*AO1823+AJ1823*AO1826-AI1823*AP1823-AK1823*AP1826</f>
        <v>0</v>
      </c>
      <c r="AU1823" s="3">
        <f t="shared" ref="AU1823" si="19354">(AH1823*AP1823+AI1823*AO1823+AJ1823*AP1826+AK1823*AO1826)</f>
        <v>-1.1265785528366301</v>
      </c>
      <c r="AV1823" s="20"/>
      <c r="AW1823" s="11">
        <v>1</v>
      </c>
      <c r="AX1823" s="12">
        <v>0</v>
      </c>
      <c r="AY1823" s="13">
        <v>0</v>
      </c>
      <c r="AZ1823" s="14">
        <v>0</v>
      </c>
      <c r="BA1823" s="20"/>
      <c r="BB1823" s="1">
        <f t="shared" ref="BB1823" si="19355">AR1823*AW1823+AT1823*AW1826-AS1823*AX1823-AU1823*AX1826</f>
        <v>-0.45001891857204823</v>
      </c>
      <c r="BC1823" s="4">
        <f t="shared" ref="BC1823" si="19356">(AR1823*AX1823+AS1823*AW1823+AT1823*AX1826+AU1823*AW1826)</f>
        <v>0</v>
      </c>
      <c r="BD1823" s="2">
        <f t="shared" ref="BD1823" si="19357">AR1823*AY1823+AT1823*AY1826-AS1823*AZ1823-AU1823*AZ1826</f>
        <v>0</v>
      </c>
      <c r="BE1823" s="3">
        <f t="shared" ref="BE1823" si="19358">(AR1823*AZ1823+AS1823*AY1823+AT1823*AZ1826+AU1823*AY1826)</f>
        <v>-1.1265785528366301</v>
      </c>
      <c r="BF1823" s="20"/>
      <c r="BG1823" s="11">
        <v>1</v>
      </c>
      <c r="BH1823" s="12">
        <v>0</v>
      </c>
      <c r="BI1823" s="13">
        <v>0</v>
      </c>
      <c r="BJ1823" s="40">
        <f t="shared" ref="BJ1823" si="19359">-1/($BH$4*$B1823)</f>
        <v>-0.72202374591695573</v>
      </c>
      <c r="BK1823" s="20"/>
      <c r="BL1823" s="1">
        <f t="shared" ref="BL1823" si="19360">BB1823*BG1823+BD1823*BG1826-BC1823*BH1823-BE1823*BH1826</f>
        <v>-0.45001891857204823</v>
      </c>
      <c r="BM1823" s="4">
        <f t="shared" ref="BM1823" si="19361">(BB1823*BH1823+BC1823*BG1823+BD1823*BH1826+BE1823*BG1826)</f>
        <v>0</v>
      </c>
      <c r="BN1823" s="2">
        <f t="shared" ref="BN1823" si="19362">BB1823*BI1823+BD1823*BI1826-BC1823*BJ1823-BE1823*BJ1826</f>
        <v>0</v>
      </c>
      <c r="BO1823" s="3">
        <f t="shared" ref="BO1823" si="19363">(BB1823*BJ1823+BC1823*BI1823+BD1823*BJ1826+BE1823*BI1826)</f>
        <v>-0.80165420751574235</v>
      </c>
      <c r="BP1823" s="20"/>
      <c r="BQ1823" s="11">
        <v>1</v>
      </c>
      <c r="BR1823" s="12">
        <v>0</v>
      </c>
      <c r="BS1823" s="13">
        <v>0</v>
      </c>
      <c r="BT1823" s="14">
        <v>0</v>
      </c>
      <c r="BU1823" s="20"/>
      <c r="BV1823" s="1">
        <f t="shared" ref="BV1823" si="19364">BL1823*BQ1823+BN1823*BQ1826-BM1823*BR1823-BO1823*BR1826</f>
        <v>-0.87154329051677759</v>
      </c>
      <c r="BW1823" s="4">
        <f t="shared" ref="BW1823" si="19365">(BL1823*BR1823+BM1823*BQ1823+BN1823*BR1826+BO1823*BQ1826)</f>
        <v>0</v>
      </c>
      <c r="BX1823" s="2">
        <f t="shared" ref="BX1823" si="19366">BL1823*BS1823+BN1823*BS1826-BM1823*BT1823-BO1823*BT1826</f>
        <v>0</v>
      </c>
      <c r="BY1823" s="3">
        <f t="shared" ref="BY1823" si="19367">(BL1823*BT1823+BM1823*BS1823+BN1823*BT1826+BO1823*BS1826)</f>
        <v>-0.80165420751574235</v>
      </c>
      <c r="BZ1823" s="20"/>
      <c r="CA1823" s="11">
        <v>1</v>
      </c>
      <c r="CB1823" s="12">
        <v>0</v>
      </c>
      <c r="CC1823" s="13">
        <v>0</v>
      </c>
      <c r="CD1823" s="40">
        <f t="shared" ref="CD1823" si="19368">-1/($CB$4*$B1823)</f>
        <v>-0.37788867550775013</v>
      </c>
      <c r="CE1823" s="20"/>
      <c r="CF1823" s="1">
        <f t="shared" ref="CF1823" si="19369">BV1823*CA1823+BX1823*CA1826-BW1823*CB1823-BY1823*CB1826</f>
        <v>-0.87154329051677759</v>
      </c>
      <c r="CG1823" s="4">
        <f t="shared" ref="CG1823" si="19370">(BV1823*CB1823+BW1823*CA1823+BX1823*CB1826+BY1823*CA1826)</f>
        <v>0</v>
      </c>
      <c r="CH1823" s="2">
        <f t="shared" ref="CH1823" si="19371">BV1823*CC1823+BX1823*CC1826-BW1823*CD1823-BY1823*CD1826</f>
        <v>0</v>
      </c>
      <c r="CI1823" s="3">
        <f t="shared" ref="CI1823" si="19372">(BV1823*CD1823+BW1823*CC1823+BX1823*CD1826+BY1823*CC1826)</f>
        <v>-0.47230786781469097</v>
      </c>
      <c r="CJ1823" s="28"/>
      <c r="CK1823" s="11">
        <v>1</v>
      </c>
      <c r="CL1823" s="12">
        <v>0</v>
      </c>
      <c r="CM1823" s="13">
        <v>0</v>
      </c>
      <c r="CN1823" s="14">
        <v>0</v>
      </c>
      <c r="CP1823" s="1">
        <f t="shared" ref="CP1823" si="19373">CF1823*CK1823+CH1823*CK1826-CG1823*CL1823-CI1823*CL1826</f>
        <v>-0.87154329051677759</v>
      </c>
      <c r="CQ1823" s="4">
        <f t="shared" ref="CQ1823" si="19374">(CF1823*CL1823+CG1823*CK1823+CH1823*CL1826+CI1823*CK1826)</f>
        <v>-0.47230786781469097</v>
      </c>
      <c r="CR1823" s="2">
        <f t="shared" ref="CR1823" si="19375">CF1823*CM1823+CH1823*CM1826-CG1823*CN1823-CI1823*CN1826</f>
        <v>0</v>
      </c>
      <c r="CS1823" s="3">
        <f t="shared" ref="CS1823" si="19376">(CF1823*CN1823+CG1823*CM1823+CH1823*CN1826+CI1823*CM1826)</f>
        <v>-0.47230786781469097</v>
      </c>
      <c r="CU1823" s="29">
        <f t="shared" ref="CU1823" si="19377">20*LOG(((1+$CL$4)/$CL$4)/((CP1823+CP1826)^2+(CQ1823+CQ1826)^2)^0.5)</f>
        <v>-1.4627742671343598E-3</v>
      </c>
      <c r="CW1823" s="51">
        <f t="shared" ref="CW1823" si="19378">((CP1823^2+CQ1823^2)^0.5)/((CP1826^2+CQ1826^2)^0.5)</f>
        <v>0.98215991869353481</v>
      </c>
    </row>
    <row r="1824" spans="1:101" ht="18" customHeight="1" thickBot="1">
      <c r="D1824" s="11"/>
      <c r="E1824" s="13"/>
      <c r="F1824" s="13"/>
      <c r="G1824" s="15"/>
      <c r="H1824" s="10"/>
      <c r="I1824" s="11"/>
      <c r="J1824" s="13"/>
      <c r="K1824" s="13"/>
      <c r="L1824" s="15"/>
      <c r="N1824" s="5"/>
      <c r="Q1824" s="6"/>
      <c r="S1824" s="11"/>
      <c r="T1824" s="13"/>
      <c r="U1824" s="13"/>
      <c r="V1824" s="15"/>
      <c r="W1824" s="20"/>
      <c r="X1824" s="5"/>
      <c r="AA1824" s="6"/>
      <c r="AB1824" s="20"/>
      <c r="AC1824" s="11"/>
      <c r="AD1824" s="13"/>
      <c r="AE1824" s="13"/>
      <c r="AF1824" s="15"/>
      <c r="AG1824" s="20"/>
      <c r="AH1824" s="5"/>
      <c r="AK1824" s="6"/>
      <c r="AL1824" s="20"/>
      <c r="AM1824" s="11"/>
      <c r="AN1824" s="13"/>
      <c r="AO1824" s="13"/>
      <c r="AP1824" s="15"/>
      <c r="AR1824" s="5"/>
      <c r="AU1824" s="6"/>
      <c r="AW1824" s="11"/>
      <c r="AX1824" s="13"/>
      <c r="AY1824" s="13"/>
      <c r="AZ1824" s="15"/>
      <c r="BA1824" s="20"/>
      <c r="BB1824" s="5"/>
      <c r="BE1824" s="6"/>
      <c r="BG1824" s="11"/>
      <c r="BH1824" s="13"/>
      <c r="BI1824" s="13"/>
      <c r="BJ1824" s="15"/>
      <c r="BL1824" s="5"/>
      <c r="BO1824" s="6"/>
      <c r="BQ1824" s="11"/>
      <c r="BR1824" s="13"/>
      <c r="BS1824" s="13"/>
      <c r="BT1824" s="15"/>
      <c r="BU1824" s="20"/>
      <c r="BV1824" s="5"/>
      <c r="BY1824" s="6"/>
      <c r="CA1824" s="11"/>
      <c r="CB1824" s="13"/>
      <c r="CC1824" s="13"/>
      <c r="CD1824" s="15"/>
      <c r="CF1824" s="5"/>
      <c r="CI1824" s="6"/>
      <c r="CK1824" s="11"/>
      <c r="CL1824" s="13"/>
      <c r="CM1824" s="13"/>
      <c r="CN1824" s="15"/>
      <c r="CP1824" s="5"/>
      <c r="CS1824" s="6"/>
      <c r="CW1824" s="52"/>
    </row>
    <row r="1825" spans="1:101" ht="18" customHeight="1" thickBot="1">
      <c r="D1825" s="11" t="s">
        <v>6</v>
      </c>
      <c r="E1825" s="13"/>
      <c r="F1825" s="13" t="s">
        <v>7</v>
      </c>
      <c r="G1825" s="15"/>
      <c r="H1825" s="10"/>
      <c r="I1825" s="11" t="s">
        <v>8</v>
      </c>
      <c r="J1825" s="13"/>
      <c r="K1825" s="13" t="s">
        <v>9</v>
      </c>
      <c r="L1825" s="15"/>
      <c r="N1825" s="251" t="s">
        <v>26</v>
      </c>
      <c r="O1825" s="252"/>
      <c r="P1825" s="253" t="s">
        <v>27</v>
      </c>
      <c r="Q1825" s="254"/>
      <c r="S1825" s="11" t="s">
        <v>13</v>
      </c>
      <c r="T1825" s="13"/>
      <c r="U1825" s="13" t="s">
        <v>14</v>
      </c>
      <c r="V1825" s="15"/>
      <c r="W1825" s="20"/>
      <c r="X1825" s="251" t="s">
        <v>26</v>
      </c>
      <c r="Y1825" s="252"/>
      <c r="Z1825" s="253" t="s">
        <v>27</v>
      </c>
      <c r="AA1825" s="254"/>
      <c r="AB1825" s="20"/>
      <c r="AC1825" s="11" t="s">
        <v>8</v>
      </c>
      <c r="AD1825" s="13"/>
      <c r="AE1825" s="13" t="s">
        <v>9</v>
      </c>
      <c r="AF1825" s="15"/>
      <c r="AG1825" s="20"/>
      <c r="AH1825" s="251" t="s">
        <v>26</v>
      </c>
      <c r="AI1825" s="252"/>
      <c r="AJ1825" s="253" t="s">
        <v>27</v>
      </c>
      <c r="AK1825" s="254"/>
      <c r="AL1825" s="20"/>
      <c r="AM1825" s="11" t="s">
        <v>13</v>
      </c>
      <c r="AN1825" s="13"/>
      <c r="AO1825" s="13" t="s">
        <v>14</v>
      </c>
      <c r="AP1825" s="15"/>
      <c r="AR1825" s="251" t="s">
        <v>26</v>
      </c>
      <c r="AS1825" s="252"/>
      <c r="AT1825" s="253" t="s">
        <v>27</v>
      </c>
      <c r="AU1825" s="254"/>
      <c r="AV1825" s="36"/>
      <c r="AW1825" s="11" t="s">
        <v>8</v>
      </c>
      <c r="AX1825" s="13"/>
      <c r="AY1825" s="13" t="s">
        <v>9</v>
      </c>
      <c r="AZ1825" s="15"/>
      <c r="BA1825" s="20"/>
      <c r="BB1825" s="251" t="s">
        <v>26</v>
      </c>
      <c r="BC1825" s="252"/>
      <c r="BD1825" s="253" t="s">
        <v>27</v>
      </c>
      <c r="BE1825" s="254"/>
      <c r="BF1825" s="36"/>
      <c r="BG1825" s="11" t="s">
        <v>13</v>
      </c>
      <c r="BH1825" s="13"/>
      <c r="BI1825" s="13" t="s">
        <v>14</v>
      </c>
      <c r="BJ1825" s="15"/>
      <c r="BK1825" s="36"/>
      <c r="BL1825" s="251" t="s">
        <v>26</v>
      </c>
      <c r="BM1825" s="252"/>
      <c r="BN1825" s="253" t="s">
        <v>27</v>
      </c>
      <c r="BO1825" s="254"/>
      <c r="BP1825" s="36"/>
      <c r="BQ1825" s="11" t="s">
        <v>8</v>
      </c>
      <c r="BR1825" s="13"/>
      <c r="BS1825" s="13" t="s">
        <v>9</v>
      </c>
      <c r="BT1825" s="15"/>
      <c r="BU1825" s="20"/>
      <c r="BV1825" s="251" t="s">
        <v>26</v>
      </c>
      <c r="BW1825" s="252"/>
      <c r="BX1825" s="253" t="s">
        <v>27</v>
      </c>
      <c r="BY1825" s="254"/>
      <c r="BZ1825" s="36"/>
      <c r="CA1825" s="11" t="s">
        <v>13</v>
      </c>
      <c r="CB1825" s="13"/>
      <c r="CC1825" s="13" t="s">
        <v>14</v>
      </c>
      <c r="CD1825" s="15"/>
      <c r="CE1825" s="36"/>
      <c r="CF1825" s="251" t="s">
        <v>26</v>
      </c>
      <c r="CG1825" s="252"/>
      <c r="CH1825" s="253" t="s">
        <v>27</v>
      </c>
      <c r="CI1825" s="254"/>
      <c r="CK1825" s="11" t="s">
        <v>28</v>
      </c>
      <c r="CL1825" s="13"/>
      <c r="CM1825" s="13" t="s">
        <v>29</v>
      </c>
      <c r="CN1825" s="15"/>
      <c r="CP1825" s="251" t="s">
        <v>26</v>
      </c>
      <c r="CQ1825" s="252"/>
      <c r="CR1825" s="253" t="s">
        <v>27</v>
      </c>
      <c r="CS1825" s="254"/>
      <c r="CU1825" s="38" t="s">
        <v>37</v>
      </c>
      <c r="CW1825" s="53" t="s">
        <v>45</v>
      </c>
    </row>
    <row r="1826" spans="1:101" ht="18" customHeight="1" thickTop="1" thickBot="1">
      <c r="D1826" s="16">
        <v>0</v>
      </c>
      <c r="E1826" s="17">
        <v>0</v>
      </c>
      <c r="F1826" s="18">
        <v>1</v>
      </c>
      <c r="G1826" s="19">
        <v>0</v>
      </c>
      <c r="H1826" s="10"/>
      <c r="I1826" s="16">
        <v>0</v>
      </c>
      <c r="J1826" s="17">
        <f t="shared" ref="J1826" si="19379">-1/($J$4*$B1823)</f>
        <v>-0.52581819940919072</v>
      </c>
      <c r="K1826" s="18">
        <v>1</v>
      </c>
      <c r="L1826" s="19">
        <v>0</v>
      </c>
      <c r="N1826" s="1">
        <f t="shared" ref="N1826" si="19380">D1826*I1823+F1826*I1826-E1826*J1823-G1826*J1826</f>
        <v>0</v>
      </c>
      <c r="O1826" s="4">
        <f t="shared" ref="O1826" si="19381">(D1826*J1823+E1826*I1823+F1826*J1826+G1826*I1826)</f>
        <v>-0.52581819940919072</v>
      </c>
      <c r="P1826" s="2">
        <f t="shared" ref="P1826" si="19382">D1826*K1823+F1826*K1826-E1826*L1823-G1826*L1826</f>
        <v>1</v>
      </c>
      <c r="Q1826" s="3">
        <f t="shared" ref="Q1826" si="19383">(D1826*L1823+E1826*K1823+F1826*L1826+G1826*K1826)</f>
        <v>0</v>
      </c>
      <c r="S1826" s="16">
        <v>0</v>
      </c>
      <c r="T1826" s="17">
        <v>0</v>
      </c>
      <c r="U1826" s="18">
        <v>1</v>
      </c>
      <c r="V1826" s="19">
        <v>0</v>
      </c>
      <c r="W1826" s="20"/>
      <c r="X1826" s="1">
        <f t="shared" ref="X1826" si="19384">N1826*S1823+P1826*S1826-O1826*T1823-Q1826*T1826</f>
        <v>0</v>
      </c>
      <c r="Y1826" s="4">
        <f t="shared" ref="Y1826" si="19385">(N1826*T1823+O1826*S1823+P1826*T1826+Q1826*S1826)</f>
        <v>-0.52581819940919072</v>
      </c>
      <c r="Z1826" s="2">
        <f t="shared" ref="Z1826" si="19386">N1826*U1823+P1826*U1826-O1826*V1823-Q1826*V1826</f>
        <v>0.62034677399126736</v>
      </c>
      <c r="AA1826" s="3">
        <f t="shared" ref="AA1826" si="19387">(N1826*V1823+O1826*U1823+P1826*V1826+Q1826*U1826)</f>
        <v>0</v>
      </c>
      <c r="AB1826" s="20"/>
      <c r="AC1826" s="16">
        <v>0</v>
      </c>
      <c r="AD1826" s="17">
        <f t="shared" ref="AD1826" si="19388">-1/($AD$4*$B1823)</f>
        <v>-0.60072182734774104</v>
      </c>
      <c r="AE1826" s="18">
        <v>1</v>
      </c>
      <c r="AF1826" s="19">
        <v>0</v>
      </c>
      <c r="AG1826" s="20"/>
      <c r="AH1826" s="1">
        <f t="shared" ref="AH1826" si="19389">X1826*AC1823+Z1826*AC1826-Y1826*AD1823-AA1826*AD1826</f>
        <v>0</v>
      </c>
      <c r="AI1826" s="4">
        <f t="shared" ref="AI1826" si="19390">(X1826*AD1823+Y1826*AC1823+Z1826*AD1826+AA1826*AC1826)</f>
        <v>-0.89847404707050105</v>
      </c>
      <c r="AJ1826" s="2">
        <f t="shared" ref="AJ1826" si="19391">X1826*AE1823+Z1826*AE1826-Y1826*AF1823-AA1826*AF1826</f>
        <v>0.62034677399126736</v>
      </c>
      <c r="AK1826" s="3">
        <f t="shared" ref="AK1826" si="19392">(X1826*AF1823+Y1826*AE1823+Z1826*AF1826+AA1826*AE1826)</f>
        <v>0</v>
      </c>
      <c r="AL1826" s="20"/>
      <c r="AM1826" s="16">
        <v>0</v>
      </c>
      <c r="AN1826" s="17">
        <v>0</v>
      </c>
      <c r="AO1826" s="18">
        <v>1</v>
      </c>
      <c r="AP1826" s="19">
        <v>0</v>
      </c>
      <c r="AR1826" s="1">
        <f t="shared" ref="AR1826" si="19393">AH1826*AM1823+AJ1826*AM1826-AI1826*AN1823-AK1826*AN1826</f>
        <v>0</v>
      </c>
      <c r="AS1826" s="4">
        <f t="shared" ref="AS1826" si="19394">(AH1826*AN1823+AI1826*AM1823+AJ1826*AN1826+AK1826*AM1826)</f>
        <v>-0.89847404707050105</v>
      </c>
      <c r="AT1826" s="2">
        <f t="shared" ref="AT1826" si="19395">AH1826*AO1823+AJ1826*AO1826-AI1826*AP1823-AK1826*AP1826</f>
        <v>-5.3812807282763053E-2</v>
      </c>
      <c r="AU1826" s="3">
        <f t="shared" ref="AU1826" si="19396">(AH1826*AP1823+AI1826*AO1823+AJ1826*AP1826+AK1826*AO1826)</f>
        <v>0</v>
      </c>
      <c r="AV1826" s="20"/>
      <c r="AW1826" s="16">
        <v>0</v>
      </c>
      <c r="AX1826" s="17">
        <f t="shared" ref="AX1826" si="19397">-1/($AX$4*$B1823)</f>
        <v>-0.60072182734774104</v>
      </c>
      <c r="AY1826" s="18">
        <v>1</v>
      </c>
      <c r="AZ1826" s="19">
        <v>0</v>
      </c>
      <c r="BA1826" s="20"/>
      <c r="BB1826" s="1">
        <f t="shared" ref="BB1826" si="19398">AR1826*AW1823+AT1826*AW1826-AS1826*AX1823-AU1826*AX1826</f>
        <v>0</v>
      </c>
      <c r="BC1826" s="4">
        <f t="shared" ref="BC1826" si="19399">(AR1826*AX1823+AS1826*AW1823+AT1826*AX1826+AU1826*AW1826)</f>
        <v>-0.86614751914488775</v>
      </c>
      <c r="BD1826" s="2">
        <f t="shared" ref="BD1826" si="19400">AR1826*AY1823+AT1826*AY1826-AS1826*AZ1823-AU1826*AZ1826</f>
        <v>-5.3812807282763053E-2</v>
      </c>
      <c r="BE1826" s="3">
        <f t="shared" ref="BE1826" si="19401">(AR1826*AZ1823+AS1826*AY1823+AT1826*AZ1826+AU1826*AY1826)</f>
        <v>0</v>
      </c>
      <c r="BF1826" s="20"/>
      <c r="BG1826" s="16">
        <v>0</v>
      </c>
      <c r="BH1826" s="17">
        <v>0</v>
      </c>
      <c r="BI1826" s="18">
        <v>1</v>
      </c>
      <c r="BJ1826" s="19">
        <v>0</v>
      </c>
      <c r="BK1826" s="20"/>
      <c r="BL1826" s="1">
        <f t="shared" ref="BL1826" si="19402">BB1826*BG1823+BD1826*BG1826-BC1826*BH1823-BE1826*BH1826</f>
        <v>0</v>
      </c>
      <c r="BM1826" s="4">
        <f t="shared" ref="BM1826" si="19403">(BB1826*BH1823+BC1826*BG1823+BD1826*BH1826+BE1826*BG1826)</f>
        <v>-0.86614751914488775</v>
      </c>
      <c r="BN1826" s="2">
        <f t="shared" ref="BN1826" si="19404">BB1826*BI1823+BD1826*BI1826-BC1826*BJ1823-BE1826*BJ1826</f>
        <v>-0.67919188357243299</v>
      </c>
      <c r="BO1826" s="3">
        <f t="shared" ref="BO1826" si="19405">(BB1826*BJ1823+BC1826*BI1823+BD1826*BJ1826+BE1826*BI1826)</f>
        <v>0</v>
      </c>
      <c r="BP1826" s="20"/>
      <c r="BQ1826" s="16">
        <v>0</v>
      </c>
      <c r="BR1826" s="17">
        <f t="shared" ref="BR1826" si="19406">-1/($BR$4*$B1823)</f>
        <v>-0.52581819940919072</v>
      </c>
      <c r="BS1826" s="18">
        <v>1</v>
      </c>
      <c r="BT1826" s="19">
        <v>0</v>
      </c>
      <c r="BU1826" s="20"/>
      <c r="BV1826" s="1">
        <f t="shared" ref="BV1826" si="19407">BL1826*BQ1823+BN1826*BQ1826-BM1826*BR1823-BO1826*BR1826</f>
        <v>0</v>
      </c>
      <c r="BW1826" s="4">
        <f t="shared" ref="BW1826" si="19408">(BL1826*BR1823+BM1826*BQ1823+BN1826*BR1826+BO1826*BQ1826)</f>
        <v>-0.50901606587149439</v>
      </c>
      <c r="BX1826" s="2">
        <f t="shared" ref="BX1826" si="19409">BL1826*BS1823+BN1826*BS1826-BM1826*BT1823-BO1826*BT1826</f>
        <v>-0.67919188357243299</v>
      </c>
      <c r="BY1826" s="3">
        <f t="shared" ref="BY1826" si="19410">(BL1826*BT1823+BM1826*BS1823+BN1826*BT1826+BO1826*BS1826)</f>
        <v>0</v>
      </c>
      <c r="BZ1826" s="20"/>
      <c r="CA1826" s="16">
        <v>0</v>
      </c>
      <c r="CB1826" s="17">
        <v>0</v>
      </c>
      <c r="CC1826" s="18">
        <v>1</v>
      </c>
      <c r="CD1826" s="19">
        <v>0</v>
      </c>
      <c r="CE1826" s="20"/>
      <c r="CF1826" s="1">
        <f t="shared" ref="CF1826" si="19411">BV1826*CA1823+BX1826*CA1826-BW1826*CB1823-BY1826*CB1826</f>
        <v>0</v>
      </c>
      <c r="CG1826" s="4">
        <f t="shared" ref="CG1826" si="19412">(BV1826*CB1823+BW1826*CA1823+BX1826*CB1826+BY1826*CA1826)</f>
        <v>-0.50901606587149439</v>
      </c>
      <c r="CH1826" s="2">
        <f t="shared" ref="CH1826" si="19413">BV1826*CC1823+BX1826*CC1826-BW1826*CD1823-BY1826*CD1826</f>
        <v>-0.8715432905167777</v>
      </c>
      <c r="CI1826" s="3">
        <f t="shared" ref="CI1826" si="19414">(BV1826*CD1823+BW1826*CC1823+BX1826*CD1826+BY1826*CC1826)</f>
        <v>0</v>
      </c>
      <c r="CK1826" s="16">
        <f t="shared" ref="CK1826" si="19415">1/$CL$4</f>
        <v>1</v>
      </c>
      <c r="CL1826" s="17">
        <v>0</v>
      </c>
      <c r="CM1826" s="18">
        <v>1</v>
      </c>
      <c r="CN1826" s="19">
        <v>0</v>
      </c>
      <c r="CP1826" s="1">
        <f t="shared" ref="CP1826" si="19416">CF1826*CK1823+CH1826*CK1826-CG1826*CL1823-CI1826*CL1826</f>
        <v>-0.8715432905167777</v>
      </c>
      <c r="CQ1826" s="4">
        <f t="shared" ref="CQ1826" si="19417">(CF1826*CL1823+CG1826*CK1823+CH1826*CL1826+CI1826*CK1826)</f>
        <v>-0.50901606587149439</v>
      </c>
      <c r="CR1826" s="2">
        <f t="shared" ref="CR1826" si="19418">CF1826*CM1823+CH1826*CM1826-CG1826*CN1823-CI1826*CN1826</f>
        <v>-0.8715432905167777</v>
      </c>
      <c r="CS1826" s="3">
        <f t="shared" ref="CS1826" si="19419">(CF1826*CN1823+CG1826*CM1823+CH1826*CN1826+CI1826*CM1826)</f>
        <v>0</v>
      </c>
      <c r="CU1826" s="39">
        <f t="shared" ref="CU1826" si="19420">(180/PI())*ATAN(-1*(CQ1823/CP1823))</f>
        <v>-28.454207027921278</v>
      </c>
      <c r="CW1826" s="54">
        <f t="shared" ref="CW1826" si="19421">20*LOG(((1-(10^(CU1823/20)^2)*(1-((1-CW1823)/(1+CW1823))^2))^0.5))</f>
        <v>-33.790959576537901</v>
      </c>
    </row>
    <row r="1827" spans="1:101" ht="18" customHeight="1">
      <c r="E1827" s="20"/>
      <c r="F1827" s="20"/>
      <c r="G1827" s="20"/>
      <c r="H1827" s="20"/>
      <c r="I1827" s="20"/>
      <c r="J1827" s="20"/>
      <c r="K1827" s="20"/>
      <c r="L1827" s="20"/>
      <c r="M1827" s="20"/>
      <c r="N1827" s="20"/>
      <c r="O1827" s="20"/>
      <c r="P1827" s="20"/>
      <c r="Q1827" s="20"/>
      <c r="R1827" s="20"/>
      <c r="S1827" s="20"/>
      <c r="T1827" s="20"/>
      <c r="U1827" s="20"/>
      <c r="V1827" s="20"/>
      <c r="W1827" s="20"/>
      <c r="X1827" s="20"/>
      <c r="Y1827" s="20"/>
      <c r="Z1827" s="20"/>
      <c r="AA1827" s="20"/>
      <c r="AB1827" s="30"/>
      <c r="AC1827" s="20"/>
      <c r="AD1827" s="20"/>
      <c r="AE1827" s="20"/>
      <c r="AF1827" s="20"/>
      <c r="AG1827" s="20"/>
      <c r="AH1827" s="20"/>
      <c r="AI1827" s="20"/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  <c r="BA1827" s="20"/>
      <c r="BB1827" s="20"/>
      <c r="BC1827" s="20"/>
      <c r="BD1827" s="20"/>
      <c r="BE1827" s="20"/>
      <c r="BF1827" s="20"/>
      <c r="BG1827" s="20"/>
      <c r="BH1827" s="20"/>
      <c r="BI1827" s="20"/>
      <c r="BJ1827" s="20"/>
      <c r="BK1827" s="20"/>
      <c r="BL1827" s="20"/>
      <c r="BM1827" s="20"/>
      <c r="BN1827" s="20"/>
      <c r="BO1827" s="20"/>
      <c r="BP1827" s="20"/>
      <c r="BQ1827" s="20"/>
      <c r="BR1827" s="20"/>
      <c r="BS1827" s="20"/>
      <c r="BT1827" s="20"/>
      <c r="BU1827" s="20"/>
      <c r="BV1827" s="20"/>
      <c r="BW1827" s="20"/>
      <c r="BX1827" s="20"/>
      <c r="BY1827" s="20"/>
      <c r="BZ1827" s="20"/>
      <c r="CA1827" s="20"/>
      <c r="CB1827" s="20"/>
      <c r="CC1827" s="20"/>
      <c r="CD1827" s="20"/>
      <c r="CE1827" s="20"/>
      <c r="CF1827" s="20"/>
      <c r="CG1827" s="20"/>
      <c r="CH1827" s="20"/>
      <c r="CI1827" s="20"/>
      <c r="CJ1827" s="20"/>
      <c r="CK1827" s="20"/>
      <c r="CL1827" s="20"/>
    </row>
    <row r="1828" spans="1:101" ht="18" customHeight="1"/>
    <row r="1829" spans="1:101" ht="18" customHeight="1" thickBot="1">
      <c r="A1829" s="23"/>
      <c r="B1829" s="23"/>
      <c r="C1829" s="23"/>
      <c r="D1829" s="20" t="s">
        <v>15</v>
      </c>
      <c r="E1829" s="20"/>
      <c r="F1829" s="20"/>
      <c r="G1829" s="20"/>
      <c r="H1829" s="20"/>
      <c r="I1829" s="20" t="s">
        <v>16</v>
      </c>
      <c r="J1829" s="20"/>
      <c r="K1829" s="20"/>
      <c r="L1829" s="20"/>
      <c r="M1829" s="23"/>
      <c r="N1829" s="23"/>
      <c r="O1829" s="24" t="s">
        <v>17</v>
      </c>
      <c r="P1829" s="23"/>
      <c r="Q1829" s="23"/>
      <c r="R1829" s="23"/>
      <c r="S1829" s="20"/>
      <c r="T1829" s="20" t="s">
        <v>18</v>
      </c>
      <c r="U1829" s="23"/>
      <c r="V1829" s="23"/>
      <c r="W1829" s="23"/>
      <c r="X1829" s="23"/>
      <c r="Y1829" s="24" t="s">
        <v>19</v>
      </c>
      <c r="Z1829" s="23"/>
      <c r="AA1829" s="23"/>
      <c r="AB1829" s="23"/>
      <c r="AC1829" s="24" t="s">
        <v>20</v>
      </c>
      <c r="AD1829" s="20"/>
      <c r="AE1829" s="20"/>
      <c r="AF1829" s="20"/>
      <c r="AG1829" s="20"/>
      <c r="AH1829" s="23"/>
      <c r="AI1829" s="24" t="s">
        <v>21</v>
      </c>
      <c r="AJ1829" s="23"/>
      <c r="AK1829" s="23"/>
      <c r="AL1829" s="20"/>
      <c r="AM1829" s="24" t="s">
        <v>31</v>
      </c>
      <c r="AN1829" s="20"/>
      <c r="AO1829" s="23"/>
      <c r="AP1829" s="23"/>
      <c r="AQ1829" s="23"/>
      <c r="AR1829" s="23"/>
      <c r="AS1829" s="24" t="s">
        <v>91</v>
      </c>
      <c r="AT1829" s="23"/>
      <c r="AU1829" s="23"/>
      <c r="AV1829" s="23"/>
      <c r="AW1829" s="24" t="s">
        <v>32</v>
      </c>
      <c r="AX1829" s="20"/>
      <c r="AY1829" s="20"/>
      <c r="AZ1829" s="20"/>
      <c r="BA1829" s="20"/>
      <c r="BB1829" s="23"/>
      <c r="BC1829" s="24" t="s">
        <v>22</v>
      </c>
      <c r="BD1829" s="23"/>
      <c r="BE1829" s="23"/>
      <c r="BF1829" s="23"/>
      <c r="BG1829" s="24" t="s">
        <v>33</v>
      </c>
      <c r="BH1829" s="20"/>
      <c r="BI1829" s="23"/>
      <c r="BJ1829" s="23"/>
      <c r="BK1829" s="23"/>
      <c r="BL1829" s="23"/>
      <c r="BM1829" s="24" t="s">
        <v>34</v>
      </c>
      <c r="BN1829" s="23"/>
      <c r="BO1829" s="23"/>
      <c r="BP1829" s="23"/>
      <c r="BQ1829" s="24" t="s">
        <v>89</v>
      </c>
      <c r="BR1829" s="20"/>
      <c r="BS1829" s="20"/>
      <c r="BT1829" s="20"/>
      <c r="BU1829" s="20"/>
      <c r="BV1829" s="23"/>
      <c r="BW1829" s="24" t="s">
        <v>35</v>
      </c>
      <c r="BX1829" s="23"/>
      <c r="BY1829" s="23"/>
      <c r="BZ1829" s="23"/>
      <c r="CA1829" s="24" t="s">
        <v>90</v>
      </c>
      <c r="CB1829" s="20"/>
      <c r="CC1829" s="23"/>
      <c r="CD1829" s="23"/>
      <c r="CE1829" s="23"/>
      <c r="CF1829" s="23"/>
      <c r="CG1829" s="24" t="s">
        <v>92</v>
      </c>
      <c r="CH1829" s="23"/>
      <c r="CI1829" s="23"/>
      <c r="CJ1829" s="23"/>
      <c r="CK1829" s="24" t="s">
        <v>36</v>
      </c>
      <c r="CL1829" s="24"/>
      <c r="CM1829" s="23"/>
      <c r="CN1829" s="23"/>
      <c r="CO1829" s="23"/>
      <c r="CP1829" s="23"/>
      <c r="CQ1829" s="24" t="s">
        <v>93</v>
      </c>
      <c r="CR1829" s="23"/>
      <c r="CS1829" s="23"/>
    </row>
    <row r="1830" spans="1:101" ht="18" customHeight="1" thickBot="1">
      <c r="A1830" s="23"/>
      <c r="B1830" s="33"/>
      <c r="C1830" s="23"/>
      <c r="D1830" s="7" t="s">
        <v>2</v>
      </c>
      <c r="E1830" s="8"/>
      <c r="F1830" s="8" t="s">
        <v>3</v>
      </c>
      <c r="G1830" s="9"/>
      <c r="H1830" s="10"/>
      <c r="I1830" s="7" t="s">
        <v>4</v>
      </c>
      <c r="J1830" s="8"/>
      <c r="K1830" s="8" t="s">
        <v>5</v>
      </c>
      <c r="L1830" s="9"/>
      <c r="M1830" s="23"/>
      <c r="N1830" s="251" t="s">
        <v>79</v>
      </c>
      <c r="O1830" s="252"/>
      <c r="P1830" s="253" t="s">
        <v>80</v>
      </c>
      <c r="Q1830" s="254"/>
      <c r="R1830" s="23"/>
      <c r="S1830" s="7" t="s">
        <v>11</v>
      </c>
      <c r="T1830" s="8"/>
      <c r="U1830" s="8" t="s">
        <v>12</v>
      </c>
      <c r="V1830" s="9"/>
      <c r="W1830" s="20"/>
      <c r="X1830" s="251" t="s">
        <v>79</v>
      </c>
      <c r="Y1830" s="252"/>
      <c r="Z1830" s="253" t="s">
        <v>80</v>
      </c>
      <c r="AA1830" s="254"/>
      <c r="AB1830" s="20"/>
      <c r="AC1830" s="7" t="s">
        <v>4</v>
      </c>
      <c r="AD1830" s="8"/>
      <c r="AE1830" s="8" t="s">
        <v>5</v>
      </c>
      <c r="AF1830" s="9"/>
      <c r="AG1830" s="20"/>
      <c r="AH1830" s="251" t="s">
        <v>0</v>
      </c>
      <c r="AI1830" s="252"/>
      <c r="AJ1830" s="253" t="s">
        <v>1</v>
      </c>
      <c r="AK1830" s="254"/>
      <c r="AL1830" s="20"/>
      <c r="AM1830" s="7" t="s">
        <v>11</v>
      </c>
      <c r="AN1830" s="8"/>
      <c r="AO1830" s="8" t="s">
        <v>12</v>
      </c>
      <c r="AP1830" s="9"/>
      <c r="AQ1830" s="23"/>
      <c r="AR1830" s="251" t="s">
        <v>0</v>
      </c>
      <c r="AS1830" s="252"/>
      <c r="AT1830" s="253" t="s">
        <v>1</v>
      </c>
      <c r="AU1830" s="254"/>
      <c r="AV1830" s="36"/>
      <c r="AW1830" s="7" t="s">
        <v>4</v>
      </c>
      <c r="AX1830" s="8"/>
      <c r="AY1830" s="8" t="s">
        <v>5</v>
      </c>
      <c r="AZ1830" s="9"/>
      <c r="BA1830" s="20"/>
      <c r="BB1830" s="251" t="s">
        <v>0</v>
      </c>
      <c r="BC1830" s="252"/>
      <c r="BD1830" s="253" t="s">
        <v>1</v>
      </c>
      <c r="BE1830" s="254"/>
      <c r="BF1830" s="36"/>
      <c r="BG1830" s="7" t="s">
        <v>11</v>
      </c>
      <c r="BH1830" s="8"/>
      <c r="BI1830" s="8" t="s">
        <v>12</v>
      </c>
      <c r="BJ1830" s="9"/>
      <c r="BK1830" s="36"/>
      <c r="BL1830" s="251" t="s">
        <v>0</v>
      </c>
      <c r="BM1830" s="252"/>
      <c r="BN1830" s="253" t="s">
        <v>1</v>
      </c>
      <c r="BO1830" s="254"/>
      <c r="BP1830" s="36"/>
      <c r="BQ1830" s="7" t="s">
        <v>4</v>
      </c>
      <c r="BR1830" s="8"/>
      <c r="BS1830" s="8" t="s">
        <v>5</v>
      </c>
      <c r="BT1830" s="9"/>
      <c r="BU1830" s="20"/>
      <c r="BV1830" s="251" t="s">
        <v>0</v>
      </c>
      <c r="BW1830" s="252"/>
      <c r="BX1830" s="253" t="s">
        <v>1</v>
      </c>
      <c r="BY1830" s="254"/>
      <c r="BZ1830" s="36"/>
      <c r="CA1830" s="7" t="s">
        <v>11</v>
      </c>
      <c r="CB1830" s="8"/>
      <c r="CC1830" s="8" t="s">
        <v>12</v>
      </c>
      <c r="CD1830" s="9"/>
      <c r="CE1830" s="36"/>
      <c r="CF1830" s="251" t="s">
        <v>0</v>
      </c>
      <c r="CG1830" s="252"/>
      <c r="CH1830" s="253" t="s">
        <v>1</v>
      </c>
      <c r="CI1830" s="254"/>
      <c r="CJ1830" s="23"/>
      <c r="CK1830" s="7" t="s">
        <v>23</v>
      </c>
      <c r="CL1830" s="8"/>
      <c r="CM1830" s="8" t="s">
        <v>24</v>
      </c>
      <c r="CN1830" s="9"/>
      <c r="CO1830" s="23"/>
      <c r="CP1830" s="251" t="s">
        <v>0</v>
      </c>
      <c r="CQ1830" s="252"/>
      <c r="CR1830" s="253" t="s">
        <v>1</v>
      </c>
      <c r="CS1830" s="254"/>
      <c r="CU1830" s="26" t="s">
        <v>25</v>
      </c>
      <c r="CW1830" s="50" t="s">
        <v>44</v>
      </c>
    </row>
    <row r="1831" spans="1:101" ht="18" customHeight="1" thickTop="1" thickBot="1">
      <c r="B1831" s="34">
        <v>2.8</v>
      </c>
      <c r="D1831" s="11">
        <v>1</v>
      </c>
      <c r="E1831" s="12">
        <v>0</v>
      </c>
      <c r="F1831" s="13">
        <v>0</v>
      </c>
      <c r="G1831" s="40">
        <f t="shared" ref="G1831" si="19422">-1/($E$4*$B1831)</f>
        <v>-0.37518947068269476</v>
      </c>
      <c r="H1831" s="10"/>
      <c r="I1831" s="11">
        <v>1</v>
      </c>
      <c r="J1831" s="12">
        <v>0</v>
      </c>
      <c r="K1831" s="13">
        <v>0</v>
      </c>
      <c r="L1831" s="14">
        <v>0</v>
      </c>
      <c r="N1831" s="1">
        <f t="shared" ref="N1831" si="19423">D1831*I1831+F1831*I1834-E1831*J1831-G1831*J1834</f>
        <v>0.80412770131627864</v>
      </c>
      <c r="O1831" s="4">
        <f t="shared" ref="O1831" si="19424">(D1831*J1831+E1831*I1831+F1831*J1834+G1831*I1834)</f>
        <v>0</v>
      </c>
      <c r="P1831" s="2">
        <f t="shared" ref="P1831" si="19425">D1831*K1831+F1831*K1834-E1831*L1831-G1831*L1834</f>
        <v>0</v>
      </c>
      <c r="Q1831" s="3">
        <f t="shared" ref="Q1831" si="19426">(D1831*L1831+E1831*K1831+F1831*L1834+G1831*K1834)</f>
        <v>-0.37518947068269476</v>
      </c>
      <c r="S1831" s="11">
        <v>1</v>
      </c>
      <c r="T1831" s="12">
        <v>0</v>
      </c>
      <c r="U1831" s="13">
        <v>0</v>
      </c>
      <c r="V1831" s="40">
        <f t="shared" ref="V1831" si="19427">-1/($T$4*$B1831)</f>
        <v>-0.71686643344612044</v>
      </c>
      <c r="W1831" s="20"/>
      <c r="X1831" s="1">
        <f t="shared" ref="X1831" si="19428">N1831*S1831+P1831*S1834-O1831*T1831-Q1831*T1834</f>
        <v>0.80412770131627864</v>
      </c>
      <c r="Y1831" s="4">
        <f t="shared" ref="Y1831" si="19429">(N1831*T1831+O1831*S1831+P1831*T1834+Q1831*S1834)</f>
        <v>0</v>
      </c>
      <c r="Z1831" s="2">
        <f t="shared" ref="Z1831" si="19430">N1831*U1831+P1831*U1834-O1831*V1831-Q1831*V1834</f>
        <v>0</v>
      </c>
      <c r="AA1831" s="3">
        <f t="shared" ref="AA1831" si="19431">(N1831*V1831+O1831*U1831+P1831*V1834+Q1831*U1834)</f>
        <v>-0.95164162796052265</v>
      </c>
      <c r="AB1831" s="20"/>
      <c r="AC1831" s="11">
        <v>1</v>
      </c>
      <c r="AD1831" s="12">
        <v>0</v>
      </c>
      <c r="AE1831" s="13">
        <v>0</v>
      </c>
      <c r="AF1831" s="14">
        <v>0</v>
      </c>
      <c r="AG1831" s="20"/>
      <c r="AH1831" s="1">
        <f t="shared" ref="AH1831" si="19432">X1831*AC1831+Z1831*AC1834-Y1831*AD1831-AA1831*AD1834</f>
        <v>0.23653917428571591</v>
      </c>
      <c r="AI1831" s="4">
        <f t="shared" ref="AI1831" si="19433">(X1831*AD1831+Y1831*AC1831+Z1831*AD1834+AA1831*AC1834)</f>
        <v>0</v>
      </c>
      <c r="AJ1831" s="2">
        <f t="shared" ref="AJ1831" si="19434">X1831*AE1831+Z1831*AE1834-Y1831*AF1831-AA1831*AF1834</f>
        <v>0</v>
      </c>
      <c r="AK1831" s="3">
        <f t="shared" ref="AK1831" si="19435">(X1831*AF1831+Y1831*AE1831+Z1831*AF1834+AA1831*AE1834)</f>
        <v>-0.95164162796052265</v>
      </c>
      <c r="AL1831" s="20"/>
      <c r="AM1831" s="11">
        <v>1</v>
      </c>
      <c r="AN1831" s="12">
        <v>0</v>
      </c>
      <c r="AO1831" s="13">
        <v>0</v>
      </c>
      <c r="AP1831" s="40">
        <f t="shared" ref="AP1831" si="19436">-1/($AN$4*$B1831)</f>
        <v>-0.74497884260087011</v>
      </c>
      <c r="AR1831" s="1">
        <f t="shared" ref="AR1831" si="19437">AH1831*AM1831+AJ1831*AM1834-AI1831*AN1831-AK1831*AN1834</f>
        <v>0.23653917428571591</v>
      </c>
      <c r="AS1831" s="4">
        <f t="shared" ref="AS1831" si="19438">(AH1831*AN1831+AI1831*AM1831+AJ1831*AN1834+AK1831*AM1834)</f>
        <v>0</v>
      </c>
      <c r="AT1831" s="2">
        <f t="shared" ref="AT1831" si="19439">AH1831*AO1831+AJ1831*AO1834-AI1831*AP1831-AK1831*AP1834</f>
        <v>0</v>
      </c>
      <c r="AU1831" s="3">
        <f t="shared" ref="AU1831" si="19440">(AH1831*AP1831+AI1831*AO1831+AJ1831*AP1834+AK1831*AO1834)</f>
        <v>-1.1278583082496607</v>
      </c>
      <c r="AV1831" s="20"/>
      <c r="AW1831" s="11">
        <v>1</v>
      </c>
      <c r="AX1831" s="12">
        <v>0</v>
      </c>
      <c r="AY1831" s="13">
        <v>0</v>
      </c>
      <c r="AZ1831" s="14">
        <v>0</v>
      </c>
      <c r="BA1831" s="20"/>
      <c r="BB1831" s="1">
        <f t="shared" ref="BB1831" si="19441">AR1831*AW1831+AT1831*AW1834-AS1831*AX1831-AU1831*AX1834</f>
        <v>-0.43615043603591586</v>
      </c>
      <c r="BC1831" s="4">
        <f t="shared" ref="BC1831" si="19442">(AR1831*AX1831+AS1831*AW1831+AT1831*AX1834+AU1831*AW1834)</f>
        <v>0</v>
      </c>
      <c r="BD1831" s="2">
        <f t="shared" ref="BD1831" si="19443">AR1831*AY1831+AT1831*AY1834-AS1831*AZ1831-AU1831*AZ1834</f>
        <v>0</v>
      </c>
      <c r="BE1831" s="3">
        <f t="shared" ref="BE1831" si="19444">(AR1831*AZ1831+AS1831*AY1831+AT1831*AZ1834+AU1831*AY1834)</f>
        <v>-1.1278583082496607</v>
      </c>
      <c r="BF1831" s="20"/>
      <c r="BG1831" s="11">
        <v>1</v>
      </c>
      <c r="BH1831" s="12">
        <v>0</v>
      </c>
      <c r="BI1831" s="13">
        <v>0</v>
      </c>
      <c r="BJ1831" s="40">
        <f t="shared" ref="BJ1831" si="19445">-1/($BH$4*$B1831)</f>
        <v>-0.71686643344612044</v>
      </c>
      <c r="BK1831" s="20"/>
      <c r="BL1831" s="1">
        <f t="shared" ref="BL1831" si="19446">BB1831*BG1831+BD1831*BG1834-BC1831*BH1831-BE1831*BH1834</f>
        <v>-0.43615043603591586</v>
      </c>
      <c r="BM1831" s="4">
        <f t="shared" ref="BM1831" si="19447">(BB1831*BH1831+BC1831*BG1831+BD1831*BH1834+BE1831*BG1834)</f>
        <v>0</v>
      </c>
      <c r="BN1831" s="2">
        <f t="shared" ref="BN1831" si="19448">BB1831*BI1831+BD1831*BI1834-BC1831*BJ1831-BE1831*BJ1834</f>
        <v>0</v>
      </c>
      <c r="BO1831" s="3">
        <f t="shared" ref="BO1831" si="19449">(BB1831*BJ1831+BC1831*BI1831+BD1831*BJ1834+BE1831*BI1834)</f>
        <v>-0.8151967007226234</v>
      </c>
      <c r="BP1831" s="20"/>
      <c r="BQ1831" s="11">
        <v>1</v>
      </c>
      <c r="BR1831" s="12">
        <v>0</v>
      </c>
      <c r="BS1831" s="13">
        <v>0</v>
      </c>
      <c r="BT1831" s="14">
        <v>0</v>
      </c>
      <c r="BU1831" s="20"/>
      <c r="BV1831" s="1">
        <f t="shared" ref="BV1831" si="19450">BL1831*BQ1831+BN1831*BQ1834-BM1831*BR1831-BO1831*BR1834</f>
        <v>-0.86173394550749649</v>
      </c>
      <c r="BW1831" s="4">
        <f t="shared" ref="BW1831" si="19451">(BL1831*BR1831+BM1831*BQ1831+BN1831*BR1834+BO1831*BQ1834)</f>
        <v>0</v>
      </c>
      <c r="BX1831" s="2">
        <f t="shared" ref="BX1831" si="19452">BL1831*BS1831+BN1831*BS1834-BM1831*BT1831-BO1831*BT1834</f>
        <v>0</v>
      </c>
      <c r="BY1831" s="3">
        <f t="shared" ref="BY1831" si="19453">(BL1831*BT1831+BM1831*BS1831+BN1831*BT1834+BO1831*BS1834)</f>
        <v>-0.8151967007226234</v>
      </c>
      <c r="BZ1831" s="20"/>
      <c r="CA1831" s="11">
        <v>1</v>
      </c>
      <c r="CB1831" s="12">
        <v>0</v>
      </c>
      <c r="CC1831" s="13">
        <v>0</v>
      </c>
      <c r="CD1831" s="40">
        <f t="shared" ref="CD1831" si="19454">-1/($CB$4*$B1831)</f>
        <v>-0.37518947068269476</v>
      </c>
      <c r="CE1831" s="20"/>
      <c r="CF1831" s="1">
        <f t="shared" ref="CF1831" si="19455">BV1831*CA1831+BX1831*CA1834-BW1831*CB1831-BY1831*CB1834</f>
        <v>-0.86173394550749649</v>
      </c>
      <c r="CG1831" s="4">
        <f t="shared" ref="CG1831" si="19456">(BV1831*CB1831+BW1831*CA1831+BX1831*CB1834+BY1831*CA1834)</f>
        <v>0</v>
      </c>
      <c r="CH1831" s="2">
        <f t="shared" ref="CH1831" si="19457">BV1831*CC1831+BX1831*CC1834-BW1831*CD1831-BY1831*CD1834</f>
        <v>0</v>
      </c>
      <c r="CI1831" s="3">
        <f t="shared" ref="CI1831" si="19458">(BV1831*CD1831+BW1831*CC1831+BX1831*CD1834+BY1831*CC1834)</f>
        <v>-0.49188319783835566</v>
      </c>
      <c r="CJ1831" s="28"/>
      <c r="CK1831" s="11">
        <v>1</v>
      </c>
      <c r="CL1831" s="12">
        <v>0</v>
      </c>
      <c r="CM1831" s="13">
        <v>0</v>
      </c>
      <c r="CN1831" s="14">
        <v>0</v>
      </c>
      <c r="CP1831" s="1">
        <f t="shared" ref="CP1831" si="19459">CF1831*CK1831+CH1831*CK1834-CG1831*CL1831-CI1831*CL1834</f>
        <v>-0.86173394550749649</v>
      </c>
      <c r="CQ1831" s="4">
        <f t="shared" ref="CQ1831" si="19460">(CF1831*CL1831+CG1831*CK1831+CH1831*CL1834+CI1831*CK1834)</f>
        <v>-0.49188319783835566</v>
      </c>
      <c r="CR1831" s="2">
        <f t="shared" ref="CR1831" si="19461">CF1831*CM1831+CH1831*CM1834-CG1831*CN1831-CI1831*CN1834</f>
        <v>0</v>
      </c>
      <c r="CS1831" s="3">
        <f t="shared" ref="CS1831" si="19462">(CF1831*CN1831+CG1831*CM1831+CH1831*CN1834+CI1831*CM1834)</f>
        <v>-0.49188319783835566</v>
      </c>
      <c r="CU1831" s="29">
        <f t="shared" ref="CU1831" si="19463">20*LOG(((1+$CL$4)/$CL$4)/((CP1831+CP1834)^2+(CQ1831+CQ1834)^2)^0.5)</f>
        <v>-1.0731887763981377E-3</v>
      </c>
      <c r="CW1831" s="51">
        <f t="shared" ref="CW1831" si="19464">((CP1831^2+CQ1831^2)^0.5)/((CP1834^2+CQ1834^2)^0.5)</f>
        <v>0.98417330141090609</v>
      </c>
    </row>
    <row r="1832" spans="1:101" ht="18" customHeight="1" thickBot="1">
      <c r="D1832" s="11"/>
      <c r="E1832" s="13"/>
      <c r="F1832" s="13"/>
      <c r="G1832" s="15"/>
      <c r="H1832" s="10"/>
      <c r="I1832" s="11"/>
      <c r="J1832" s="13"/>
      <c r="K1832" s="13"/>
      <c r="L1832" s="15"/>
      <c r="N1832" s="5"/>
      <c r="Q1832" s="6"/>
      <c r="S1832" s="11"/>
      <c r="T1832" s="13"/>
      <c r="U1832" s="13"/>
      <c r="V1832" s="15"/>
      <c r="W1832" s="20"/>
      <c r="X1832" s="5"/>
      <c r="AA1832" s="6"/>
      <c r="AB1832" s="20"/>
      <c r="AC1832" s="11"/>
      <c r="AD1832" s="13"/>
      <c r="AE1832" s="13"/>
      <c r="AF1832" s="15"/>
      <c r="AG1832" s="20"/>
      <c r="AH1832" s="5"/>
      <c r="AK1832" s="6"/>
      <c r="AL1832" s="20"/>
      <c r="AM1832" s="11"/>
      <c r="AN1832" s="13"/>
      <c r="AO1832" s="13"/>
      <c r="AP1832" s="15"/>
      <c r="AR1832" s="5"/>
      <c r="AU1832" s="6"/>
      <c r="AW1832" s="11"/>
      <c r="AX1832" s="13"/>
      <c r="AY1832" s="13"/>
      <c r="AZ1832" s="15"/>
      <c r="BA1832" s="20"/>
      <c r="BB1832" s="5"/>
      <c r="BE1832" s="6"/>
      <c r="BG1832" s="11"/>
      <c r="BH1832" s="13"/>
      <c r="BI1832" s="13"/>
      <c r="BJ1832" s="15"/>
      <c r="BL1832" s="5"/>
      <c r="BO1832" s="6"/>
      <c r="BQ1832" s="11"/>
      <c r="BR1832" s="13"/>
      <c r="BS1832" s="13"/>
      <c r="BT1832" s="15"/>
      <c r="BU1832" s="20"/>
      <c r="BV1832" s="5"/>
      <c r="BY1832" s="6"/>
      <c r="CA1832" s="11"/>
      <c r="CB1832" s="13"/>
      <c r="CC1832" s="13"/>
      <c r="CD1832" s="15"/>
      <c r="CF1832" s="5"/>
      <c r="CI1832" s="6"/>
      <c r="CK1832" s="11"/>
      <c r="CL1832" s="13"/>
      <c r="CM1832" s="13"/>
      <c r="CN1832" s="15"/>
      <c r="CP1832" s="5"/>
      <c r="CS1832" s="6"/>
      <c r="CW1832" s="52"/>
    </row>
    <row r="1833" spans="1:101" ht="18" customHeight="1" thickBot="1">
      <c r="D1833" s="11" t="s">
        <v>6</v>
      </c>
      <c r="E1833" s="13"/>
      <c r="F1833" s="13" t="s">
        <v>7</v>
      </c>
      <c r="G1833" s="15"/>
      <c r="H1833" s="10"/>
      <c r="I1833" s="11" t="s">
        <v>8</v>
      </c>
      <c r="J1833" s="13"/>
      <c r="K1833" s="13" t="s">
        <v>9</v>
      </c>
      <c r="L1833" s="15"/>
      <c r="N1833" s="251" t="s">
        <v>26</v>
      </c>
      <c r="O1833" s="252"/>
      <c r="P1833" s="253" t="s">
        <v>27</v>
      </c>
      <c r="Q1833" s="254"/>
      <c r="S1833" s="11" t="s">
        <v>13</v>
      </c>
      <c r="T1833" s="13"/>
      <c r="U1833" s="13" t="s">
        <v>14</v>
      </c>
      <c r="V1833" s="15"/>
      <c r="W1833" s="20"/>
      <c r="X1833" s="251" t="s">
        <v>26</v>
      </c>
      <c r="Y1833" s="252"/>
      <c r="Z1833" s="253" t="s">
        <v>27</v>
      </c>
      <c r="AA1833" s="254"/>
      <c r="AB1833" s="20"/>
      <c r="AC1833" s="11" t="s">
        <v>8</v>
      </c>
      <c r="AD1833" s="13"/>
      <c r="AE1833" s="13" t="s">
        <v>9</v>
      </c>
      <c r="AF1833" s="15"/>
      <c r="AG1833" s="20"/>
      <c r="AH1833" s="251" t="s">
        <v>26</v>
      </c>
      <c r="AI1833" s="252"/>
      <c r="AJ1833" s="253" t="s">
        <v>27</v>
      </c>
      <c r="AK1833" s="254"/>
      <c r="AL1833" s="20"/>
      <c r="AM1833" s="11" t="s">
        <v>13</v>
      </c>
      <c r="AN1833" s="13"/>
      <c r="AO1833" s="13" t="s">
        <v>14</v>
      </c>
      <c r="AP1833" s="15"/>
      <c r="AR1833" s="251" t="s">
        <v>26</v>
      </c>
      <c r="AS1833" s="252"/>
      <c r="AT1833" s="253" t="s">
        <v>27</v>
      </c>
      <c r="AU1833" s="254"/>
      <c r="AV1833" s="36"/>
      <c r="AW1833" s="11" t="s">
        <v>8</v>
      </c>
      <c r="AX1833" s="13"/>
      <c r="AY1833" s="13" t="s">
        <v>9</v>
      </c>
      <c r="AZ1833" s="15"/>
      <c r="BA1833" s="20"/>
      <c r="BB1833" s="251" t="s">
        <v>26</v>
      </c>
      <c r="BC1833" s="252"/>
      <c r="BD1833" s="253" t="s">
        <v>27</v>
      </c>
      <c r="BE1833" s="254"/>
      <c r="BF1833" s="36"/>
      <c r="BG1833" s="11" t="s">
        <v>13</v>
      </c>
      <c r="BH1833" s="13"/>
      <c r="BI1833" s="13" t="s">
        <v>14</v>
      </c>
      <c r="BJ1833" s="15"/>
      <c r="BK1833" s="36"/>
      <c r="BL1833" s="251" t="s">
        <v>26</v>
      </c>
      <c r="BM1833" s="252"/>
      <c r="BN1833" s="253" t="s">
        <v>27</v>
      </c>
      <c r="BO1833" s="254"/>
      <c r="BP1833" s="36"/>
      <c r="BQ1833" s="11" t="s">
        <v>8</v>
      </c>
      <c r="BR1833" s="13"/>
      <c r="BS1833" s="13" t="s">
        <v>9</v>
      </c>
      <c r="BT1833" s="15"/>
      <c r="BU1833" s="20"/>
      <c r="BV1833" s="251" t="s">
        <v>26</v>
      </c>
      <c r="BW1833" s="252"/>
      <c r="BX1833" s="253" t="s">
        <v>27</v>
      </c>
      <c r="BY1833" s="254"/>
      <c r="BZ1833" s="36"/>
      <c r="CA1833" s="11" t="s">
        <v>13</v>
      </c>
      <c r="CB1833" s="13"/>
      <c r="CC1833" s="13" t="s">
        <v>14</v>
      </c>
      <c r="CD1833" s="15"/>
      <c r="CE1833" s="36"/>
      <c r="CF1833" s="251" t="s">
        <v>26</v>
      </c>
      <c r="CG1833" s="252"/>
      <c r="CH1833" s="253" t="s">
        <v>27</v>
      </c>
      <c r="CI1833" s="254"/>
      <c r="CK1833" s="11" t="s">
        <v>28</v>
      </c>
      <c r="CL1833" s="13"/>
      <c r="CM1833" s="13" t="s">
        <v>29</v>
      </c>
      <c r="CN1833" s="15"/>
      <c r="CP1833" s="251" t="s">
        <v>26</v>
      </c>
      <c r="CQ1833" s="252"/>
      <c r="CR1833" s="253" t="s">
        <v>27</v>
      </c>
      <c r="CS1833" s="254"/>
      <c r="CU1833" s="38" t="s">
        <v>37</v>
      </c>
      <c r="CW1833" s="53" t="s">
        <v>45</v>
      </c>
    </row>
    <row r="1834" spans="1:101" ht="18" customHeight="1" thickTop="1" thickBot="1">
      <c r="D1834" s="16">
        <v>0</v>
      </c>
      <c r="E1834" s="17">
        <v>0</v>
      </c>
      <c r="F1834" s="18">
        <v>1</v>
      </c>
      <c r="G1834" s="19">
        <v>0</v>
      </c>
      <c r="H1834" s="10"/>
      <c r="I1834" s="16">
        <v>0</v>
      </c>
      <c r="J1834" s="17">
        <f t="shared" ref="J1834" si="19465">-1/($J$4*$B1831)</f>
        <v>-0.52206235512769639</v>
      </c>
      <c r="K1834" s="18">
        <v>1</v>
      </c>
      <c r="L1834" s="19">
        <v>0</v>
      </c>
      <c r="N1834" s="1">
        <f t="shared" ref="N1834" si="19466">D1834*I1831+F1834*I1834-E1834*J1831-G1834*J1834</f>
        <v>0</v>
      </c>
      <c r="O1834" s="4">
        <f t="shared" ref="O1834" si="19467">(D1834*J1831+E1834*I1831+F1834*J1834+G1834*I1834)</f>
        <v>-0.52206235512769639</v>
      </c>
      <c r="P1834" s="2">
        <f t="shared" ref="P1834" si="19468">D1834*K1831+F1834*K1834-E1834*L1831-G1834*L1834</f>
        <v>1</v>
      </c>
      <c r="Q1834" s="3">
        <f t="shared" ref="Q1834" si="19469">(D1834*L1831+E1834*K1831+F1834*L1834+G1834*K1834)</f>
        <v>0</v>
      </c>
      <c r="S1834" s="16">
        <v>0</v>
      </c>
      <c r="T1834" s="17">
        <v>0</v>
      </c>
      <c r="U1834" s="18">
        <v>1</v>
      </c>
      <c r="V1834" s="19">
        <v>0</v>
      </c>
      <c r="W1834" s="20"/>
      <c r="X1834" s="1">
        <f t="shared" ref="X1834" si="19470">N1834*S1831+P1834*S1834-O1834*T1831-Q1834*T1834</f>
        <v>0</v>
      </c>
      <c r="Y1834" s="4">
        <f t="shared" ref="Y1834" si="19471">(N1834*T1831+O1834*S1831+P1834*T1834+Q1834*S1834)</f>
        <v>-0.52206235512769639</v>
      </c>
      <c r="Z1834" s="2">
        <f t="shared" ref="Z1834" si="19472">N1834*U1831+P1834*U1834-O1834*V1831-Q1834*V1834</f>
        <v>0.62575102144312633</v>
      </c>
      <c r="AA1834" s="3">
        <f t="shared" ref="AA1834" si="19473">(N1834*V1831+O1834*U1831+P1834*V1834+Q1834*U1834)</f>
        <v>0</v>
      </c>
      <c r="AB1834" s="20"/>
      <c r="AC1834" s="16">
        <v>0</v>
      </c>
      <c r="AD1834" s="17">
        <f t="shared" ref="AD1834" si="19474">-1/($AD$4*$B1831)</f>
        <v>-0.59643095715240002</v>
      </c>
      <c r="AE1834" s="18">
        <v>1</v>
      </c>
      <c r="AF1834" s="19">
        <v>0</v>
      </c>
      <c r="AG1834" s="20"/>
      <c r="AH1834" s="1">
        <f t="shared" ref="AH1834" si="19475">X1834*AC1831+Z1834*AC1834-Y1834*AD1831-AA1834*AD1834</f>
        <v>0</v>
      </c>
      <c r="AI1834" s="4">
        <f t="shared" ref="AI1834" si="19476">(X1834*AD1831+Y1834*AC1831+Z1834*AD1834+AA1834*AC1834)</f>
        <v>-0.89527963578611214</v>
      </c>
      <c r="AJ1834" s="2">
        <f t="shared" ref="AJ1834" si="19477">X1834*AE1831+Z1834*AE1834-Y1834*AF1831-AA1834*AF1834</f>
        <v>0.62575102144312633</v>
      </c>
      <c r="AK1834" s="3">
        <f t="shared" ref="AK1834" si="19478">(X1834*AF1831+Y1834*AE1831+Z1834*AF1834+AA1834*AE1834)</f>
        <v>0</v>
      </c>
      <c r="AL1834" s="20"/>
      <c r="AM1834" s="16">
        <v>0</v>
      </c>
      <c r="AN1834" s="17">
        <v>0</v>
      </c>
      <c r="AO1834" s="18">
        <v>1</v>
      </c>
      <c r="AP1834" s="19">
        <v>0</v>
      </c>
      <c r="AR1834" s="1">
        <f t="shared" ref="AR1834" si="19479">AH1834*AM1831+AJ1834*AM1834-AI1834*AN1831-AK1834*AN1834</f>
        <v>0</v>
      </c>
      <c r="AS1834" s="4">
        <f t="shared" ref="AS1834" si="19480">(AH1834*AN1831+AI1834*AM1831+AJ1834*AN1834+AK1834*AM1834)</f>
        <v>-0.89527963578611214</v>
      </c>
      <c r="AT1834" s="2">
        <f t="shared" ref="AT1834" si="19481">AH1834*AO1831+AJ1834*AO1834-AI1834*AP1831-AK1834*AP1834</f>
        <v>-4.1213365428940052E-2</v>
      </c>
      <c r="AU1834" s="3">
        <f t="shared" ref="AU1834" si="19482">(AH1834*AP1831+AI1834*AO1831+AJ1834*AP1834+AK1834*AO1834)</f>
        <v>0</v>
      </c>
      <c r="AV1834" s="20"/>
      <c r="AW1834" s="16">
        <v>0</v>
      </c>
      <c r="AX1834" s="17">
        <f t="shared" ref="AX1834" si="19483">-1/($AX$4*$B1831)</f>
        <v>-0.59643095715240002</v>
      </c>
      <c r="AY1834" s="18">
        <v>1</v>
      </c>
      <c r="AZ1834" s="19">
        <v>0</v>
      </c>
      <c r="BA1834" s="20"/>
      <c r="BB1834" s="1">
        <f t="shared" ref="BB1834" si="19484">AR1834*AW1831+AT1834*AW1834-AS1834*AX1831-AU1834*AX1834</f>
        <v>0</v>
      </c>
      <c r="BC1834" s="4">
        <f t="shared" ref="BC1834" si="19485">(AR1834*AX1831+AS1834*AW1831+AT1834*AX1834+AU1834*AW1834)</f>
        <v>-0.87069870879585776</v>
      </c>
      <c r="BD1834" s="2">
        <f t="shared" ref="BD1834" si="19486">AR1834*AY1831+AT1834*AY1834-AS1834*AZ1831-AU1834*AZ1834</f>
        <v>-4.1213365428940052E-2</v>
      </c>
      <c r="BE1834" s="3">
        <f t="shared" ref="BE1834" si="19487">(AR1834*AZ1831+AS1834*AY1831+AT1834*AZ1834+AU1834*AY1834)</f>
        <v>0</v>
      </c>
      <c r="BF1834" s="20"/>
      <c r="BG1834" s="16">
        <v>0</v>
      </c>
      <c r="BH1834" s="17">
        <v>0</v>
      </c>
      <c r="BI1834" s="18">
        <v>1</v>
      </c>
      <c r="BJ1834" s="19">
        <v>0</v>
      </c>
      <c r="BK1834" s="20"/>
      <c r="BL1834" s="1">
        <f t="shared" ref="BL1834" si="19488">BB1834*BG1831+BD1834*BG1834-BC1834*BH1831-BE1834*BH1834</f>
        <v>0</v>
      </c>
      <c r="BM1834" s="4">
        <f t="shared" ref="BM1834" si="19489">(BB1834*BH1831+BC1834*BG1831+BD1834*BH1834+BE1834*BG1834)</f>
        <v>-0.87069870879585776</v>
      </c>
      <c r="BN1834" s="2">
        <f t="shared" ref="BN1834" si="19490">BB1834*BI1831+BD1834*BI1834-BC1834*BJ1831-BE1834*BJ1834</f>
        <v>-0.66538804340956881</v>
      </c>
      <c r="BO1834" s="3">
        <f t="shared" ref="BO1834" si="19491">(BB1834*BJ1831+BC1834*BI1831+BD1834*BJ1834+BE1834*BI1834)</f>
        <v>0</v>
      </c>
      <c r="BP1834" s="20"/>
      <c r="BQ1834" s="16">
        <v>0</v>
      </c>
      <c r="BR1834" s="17">
        <f t="shared" ref="BR1834" si="19492">-1/($BR$4*$B1831)</f>
        <v>-0.52206235512769639</v>
      </c>
      <c r="BS1834" s="18">
        <v>1</v>
      </c>
      <c r="BT1834" s="19">
        <v>0</v>
      </c>
      <c r="BU1834" s="20"/>
      <c r="BV1834" s="1">
        <f t="shared" ref="BV1834" si="19493">BL1834*BQ1831+BN1834*BQ1834-BM1834*BR1831-BO1834*BR1834</f>
        <v>0</v>
      </c>
      <c r="BW1834" s="4">
        <f t="shared" ref="BW1834" si="19494">(BL1834*BR1831+BM1834*BQ1831+BN1834*BR1834+BO1834*BQ1834)</f>
        <v>-0.52332465977964837</v>
      </c>
      <c r="BX1834" s="2">
        <f t="shared" ref="BX1834" si="19495">BL1834*BS1831+BN1834*BS1834-BM1834*BT1831-BO1834*BT1834</f>
        <v>-0.66538804340956881</v>
      </c>
      <c r="BY1834" s="3">
        <f t="shared" ref="BY1834" si="19496">(BL1834*BT1831+BM1834*BS1831+BN1834*BT1834+BO1834*BS1834)</f>
        <v>0</v>
      </c>
      <c r="BZ1834" s="20"/>
      <c r="CA1834" s="16">
        <v>0</v>
      </c>
      <c r="CB1834" s="17">
        <v>0</v>
      </c>
      <c r="CC1834" s="18">
        <v>1</v>
      </c>
      <c r="CD1834" s="19">
        <v>0</v>
      </c>
      <c r="CE1834" s="20"/>
      <c r="CF1834" s="1">
        <f t="shared" ref="CF1834" si="19497">BV1834*CA1831+BX1834*CA1834-BW1834*CB1831-BY1834*CB1834</f>
        <v>0</v>
      </c>
      <c r="CG1834" s="4">
        <f t="shared" ref="CG1834" si="19498">(BV1834*CB1831+BW1834*CA1831+BX1834*CB1834+BY1834*CA1834)</f>
        <v>-0.52332465977964837</v>
      </c>
      <c r="CH1834" s="2">
        <f t="shared" ref="CH1834" si="19499">BV1834*CC1831+BX1834*CC1834-BW1834*CD1831-BY1834*CD1834</f>
        <v>-0.86173394550749638</v>
      </c>
      <c r="CI1834" s="3">
        <f t="shared" ref="CI1834" si="19500">(BV1834*CD1831+BW1834*CC1831+BX1834*CD1834+BY1834*CC1834)</f>
        <v>0</v>
      </c>
      <c r="CK1834" s="16">
        <f t="shared" ref="CK1834" si="19501">1/$CL$4</f>
        <v>1</v>
      </c>
      <c r="CL1834" s="17">
        <v>0</v>
      </c>
      <c r="CM1834" s="18">
        <v>1</v>
      </c>
      <c r="CN1834" s="19">
        <v>0</v>
      </c>
      <c r="CP1834" s="1">
        <f t="shared" ref="CP1834" si="19502">CF1834*CK1831+CH1834*CK1834-CG1834*CL1831-CI1834*CL1834</f>
        <v>-0.86173394550749638</v>
      </c>
      <c r="CQ1834" s="4">
        <f t="shared" ref="CQ1834" si="19503">(CF1834*CL1831+CG1834*CK1831+CH1834*CL1834+CI1834*CK1834)</f>
        <v>-0.52332465977964837</v>
      </c>
      <c r="CR1834" s="2">
        <f t="shared" ref="CR1834" si="19504">CF1834*CM1831+CH1834*CM1834-CG1834*CN1831-CI1834*CN1834</f>
        <v>-0.86173394550749638</v>
      </c>
      <c r="CS1834" s="3">
        <f t="shared" ref="CS1834" si="19505">(CF1834*CN1831+CG1834*CM1831+CH1834*CN1834+CI1834*CM1834)</f>
        <v>0</v>
      </c>
      <c r="CU1834" s="39">
        <f t="shared" ref="CU1834" si="19506">(180/PI())*ATAN(-1*(CQ1831/CP1831))</f>
        <v>-29.717998464351652</v>
      </c>
      <c r="CW1834" s="54">
        <f t="shared" ref="CW1834" si="19507">20*LOG(((1-(10^(CU1831/20)^2)*(1-((1-CW1831)/(1+CW1831))^2))^0.5))</f>
        <v>-35.0767458392368</v>
      </c>
    </row>
    <row r="1835" spans="1:101" ht="18" customHeight="1">
      <c r="E1835" s="20"/>
      <c r="F1835" s="20"/>
      <c r="G1835" s="20"/>
      <c r="H1835" s="20"/>
      <c r="I1835" s="20"/>
      <c r="J1835" s="20"/>
      <c r="K1835" s="20"/>
      <c r="L1835" s="20"/>
      <c r="M1835" s="20"/>
      <c r="N1835" s="20"/>
      <c r="O1835" s="20"/>
      <c r="P1835" s="20"/>
      <c r="Q1835" s="20"/>
      <c r="R1835" s="20"/>
      <c r="S1835" s="20"/>
      <c r="T1835" s="20"/>
      <c r="U1835" s="20"/>
      <c r="V1835" s="20"/>
      <c r="W1835" s="20"/>
      <c r="X1835" s="20"/>
      <c r="Y1835" s="20"/>
      <c r="Z1835" s="20"/>
      <c r="AA1835" s="20"/>
      <c r="AB1835" s="30"/>
      <c r="AC1835" s="20"/>
      <c r="AD1835" s="20"/>
      <c r="AE1835" s="20"/>
      <c r="AF1835" s="20"/>
      <c r="AG1835" s="20"/>
      <c r="AH1835" s="20"/>
      <c r="AI1835" s="20"/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  <c r="BA1835" s="20"/>
      <c r="BB1835" s="20"/>
      <c r="BC1835" s="20"/>
      <c r="BD1835" s="20"/>
      <c r="BE1835" s="20"/>
      <c r="BF1835" s="20"/>
      <c r="BG1835" s="20"/>
      <c r="BH1835" s="20"/>
      <c r="BI1835" s="20"/>
      <c r="BJ1835" s="20"/>
      <c r="BK1835" s="20"/>
      <c r="BL1835" s="20"/>
      <c r="BM1835" s="20"/>
      <c r="BN1835" s="20"/>
      <c r="BO1835" s="20"/>
      <c r="BP1835" s="20"/>
      <c r="BQ1835" s="20"/>
      <c r="BR1835" s="20"/>
      <c r="BS1835" s="20"/>
      <c r="BT1835" s="20"/>
      <c r="BU1835" s="20"/>
      <c r="BV1835" s="20"/>
      <c r="BW1835" s="20"/>
      <c r="BX1835" s="20"/>
      <c r="BY1835" s="20"/>
      <c r="BZ1835" s="20"/>
      <c r="CA1835" s="20"/>
      <c r="CB1835" s="20"/>
      <c r="CC1835" s="20"/>
      <c r="CD1835" s="20"/>
      <c r="CE1835" s="20"/>
      <c r="CF1835" s="20"/>
      <c r="CG1835" s="20"/>
      <c r="CH1835" s="20"/>
      <c r="CI1835" s="20"/>
      <c r="CJ1835" s="20"/>
      <c r="CK1835" s="20"/>
      <c r="CL1835" s="20"/>
    </row>
    <row r="1836" spans="1:101" ht="18" customHeight="1"/>
    <row r="1837" spans="1:101" ht="18" customHeight="1" thickBot="1">
      <c r="A1837" s="23"/>
      <c r="B1837" s="23"/>
      <c r="C1837" s="23"/>
      <c r="D1837" s="20" t="s">
        <v>15</v>
      </c>
      <c r="E1837" s="20"/>
      <c r="F1837" s="20"/>
      <c r="G1837" s="20"/>
      <c r="H1837" s="20"/>
      <c r="I1837" s="20" t="s">
        <v>16</v>
      </c>
      <c r="J1837" s="20"/>
      <c r="K1837" s="20"/>
      <c r="L1837" s="20"/>
      <c r="M1837" s="23"/>
      <c r="N1837" s="23"/>
      <c r="O1837" s="24" t="s">
        <v>17</v>
      </c>
      <c r="P1837" s="23"/>
      <c r="Q1837" s="23"/>
      <c r="R1837" s="23"/>
      <c r="S1837" s="20"/>
      <c r="T1837" s="20" t="s">
        <v>18</v>
      </c>
      <c r="U1837" s="23"/>
      <c r="V1837" s="23"/>
      <c r="W1837" s="23"/>
      <c r="X1837" s="23"/>
      <c r="Y1837" s="24" t="s">
        <v>19</v>
      </c>
      <c r="Z1837" s="23"/>
      <c r="AA1837" s="23"/>
      <c r="AB1837" s="23"/>
      <c r="AC1837" s="24" t="s">
        <v>20</v>
      </c>
      <c r="AD1837" s="20"/>
      <c r="AE1837" s="20"/>
      <c r="AF1837" s="20"/>
      <c r="AG1837" s="20"/>
      <c r="AH1837" s="23"/>
      <c r="AI1837" s="24" t="s">
        <v>21</v>
      </c>
      <c r="AJ1837" s="23"/>
      <c r="AK1837" s="23"/>
      <c r="AL1837" s="20"/>
      <c r="AM1837" s="24" t="s">
        <v>31</v>
      </c>
      <c r="AN1837" s="20"/>
      <c r="AO1837" s="23"/>
      <c r="AP1837" s="23"/>
      <c r="AQ1837" s="23"/>
      <c r="AR1837" s="23"/>
      <c r="AS1837" s="24" t="s">
        <v>91</v>
      </c>
      <c r="AT1837" s="23"/>
      <c r="AU1837" s="23"/>
      <c r="AV1837" s="23"/>
      <c r="AW1837" s="24" t="s">
        <v>32</v>
      </c>
      <c r="AX1837" s="20"/>
      <c r="AY1837" s="20"/>
      <c r="AZ1837" s="20"/>
      <c r="BA1837" s="20"/>
      <c r="BB1837" s="23"/>
      <c r="BC1837" s="24" t="s">
        <v>22</v>
      </c>
      <c r="BD1837" s="23"/>
      <c r="BE1837" s="23"/>
      <c r="BF1837" s="23"/>
      <c r="BG1837" s="24" t="s">
        <v>33</v>
      </c>
      <c r="BH1837" s="20"/>
      <c r="BI1837" s="23"/>
      <c r="BJ1837" s="23"/>
      <c r="BK1837" s="23"/>
      <c r="BL1837" s="23"/>
      <c r="BM1837" s="24" t="s">
        <v>34</v>
      </c>
      <c r="BN1837" s="23"/>
      <c r="BO1837" s="23"/>
      <c r="BP1837" s="23"/>
      <c r="BQ1837" s="24" t="s">
        <v>89</v>
      </c>
      <c r="BR1837" s="20"/>
      <c r="BS1837" s="20"/>
      <c r="BT1837" s="20"/>
      <c r="BU1837" s="20"/>
      <c r="BV1837" s="23"/>
      <c r="BW1837" s="24" t="s">
        <v>35</v>
      </c>
      <c r="BX1837" s="23"/>
      <c r="BY1837" s="23"/>
      <c r="BZ1837" s="23"/>
      <c r="CA1837" s="24" t="s">
        <v>90</v>
      </c>
      <c r="CB1837" s="20"/>
      <c r="CC1837" s="23"/>
      <c r="CD1837" s="23"/>
      <c r="CE1837" s="23"/>
      <c r="CF1837" s="23"/>
      <c r="CG1837" s="24" t="s">
        <v>92</v>
      </c>
      <c r="CH1837" s="23"/>
      <c r="CI1837" s="23"/>
      <c r="CJ1837" s="23"/>
      <c r="CK1837" s="24" t="s">
        <v>36</v>
      </c>
      <c r="CL1837" s="24"/>
      <c r="CM1837" s="23"/>
      <c r="CN1837" s="23"/>
      <c r="CO1837" s="23"/>
      <c r="CP1837" s="23"/>
      <c r="CQ1837" s="24" t="s">
        <v>93</v>
      </c>
      <c r="CR1837" s="23"/>
      <c r="CS1837" s="23"/>
    </row>
    <row r="1838" spans="1:101" ht="18" customHeight="1" thickBot="1">
      <c r="A1838" s="23"/>
      <c r="B1838" s="33"/>
      <c r="C1838" s="23"/>
      <c r="D1838" s="7" t="s">
        <v>2</v>
      </c>
      <c r="E1838" s="8"/>
      <c r="F1838" s="8" t="s">
        <v>3</v>
      </c>
      <c r="G1838" s="9"/>
      <c r="H1838" s="10"/>
      <c r="I1838" s="7" t="s">
        <v>4</v>
      </c>
      <c r="J1838" s="8"/>
      <c r="K1838" s="8" t="s">
        <v>5</v>
      </c>
      <c r="L1838" s="9"/>
      <c r="M1838" s="23"/>
      <c r="N1838" s="251" t="s">
        <v>79</v>
      </c>
      <c r="O1838" s="252"/>
      <c r="P1838" s="253" t="s">
        <v>80</v>
      </c>
      <c r="Q1838" s="254"/>
      <c r="R1838" s="23"/>
      <c r="S1838" s="7" t="s">
        <v>11</v>
      </c>
      <c r="T1838" s="8"/>
      <c r="U1838" s="8" t="s">
        <v>12</v>
      </c>
      <c r="V1838" s="9"/>
      <c r="W1838" s="20"/>
      <c r="X1838" s="251" t="s">
        <v>79</v>
      </c>
      <c r="Y1838" s="252"/>
      <c r="Z1838" s="253" t="s">
        <v>80</v>
      </c>
      <c r="AA1838" s="254"/>
      <c r="AB1838" s="20"/>
      <c r="AC1838" s="7" t="s">
        <v>4</v>
      </c>
      <c r="AD1838" s="8"/>
      <c r="AE1838" s="8" t="s">
        <v>5</v>
      </c>
      <c r="AF1838" s="9"/>
      <c r="AG1838" s="20"/>
      <c r="AH1838" s="251" t="s">
        <v>0</v>
      </c>
      <c r="AI1838" s="252"/>
      <c r="AJ1838" s="253" t="s">
        <v>1</v>
      </c>
      <c r="AK1838" s="254"/>
      <c r="AL1838" s="20"/>
      <c r="AM1838" s="7" t="s">
        <v>11</v>
      </c>
      <c r="AN1838" s="8"/>
      <c r="AO1838" s="8" t="s">
        <v>12</v>
      </c>
      <c r="AP1838" s="9"/>
      <c r="AQ1838" s="23"/>
      <c r="AR1838" s="251" t="s">
        <v>0</v>
      </c>
      <c r="AS1838" s="252"/>
      <c r="AT1838" s="253" t="s">
        <v>1</v>
      </c>
      <c r="AU1838" s="254"/>
      <c r="AV1838" s="36"/>
      <c r="AW1838" s="7" t="s">
        <v>4</v>
      </c>
      <c r="AX1838" s="8"/>
      <c r="AY1838" s="8" t="s">
        <v>5</v>
      </c>
      <c r="AZ1838" s="9"/>
      <c r="BA1838" s="20"/>
      <c r="BB1838" s="251" t="s">
        <v>0</v>
      </c>
      <c r="BC1838" s="252"/>
      <c r="BD1838" s="253" t="s">
        <v>1</v>
      </c>
      <c r="BE1838" s="254"/>
      <c r="BF1838" s="36"/>
      <c r="BG1838" s="7" t="s">
        <v>11</v>
      </c>
      <c r="BH1838" s="8"/>
      <c r="BI1838" s="8" t="s">
        <v>12</v>
      </c>
      <c r="BJ1838" s="9"/>
      <c r="BK1838" s="36"/>
      <c r="BL1838" s="251" t="s">
        <v>0</v>
      </c>
      <c r="BM1838" s="252"/>
      <c r="BN1838" s="253" t="s">
        <v>1</v>
      </c>
      <c r="BO1838" s="254"/>
      <c r="BP1838" s="36"/>
      <c r="BQ1838" s="7" t="s">
        <v>4</v>
      </c>
      <c r="BR1838" s="8"/>
      <c r="BS1838" s="8" t="s">
        <v>5</v>
      </c>
      <c r="BT1838" s="9"/>
      <c r="BU1838" s="20"/>
      <c r="BV1838" s="251" t="s">
        <v>0</v>
      </c>
      <c r="BW1838" s="252"/>
      <c r="BX1838" s="253" t="s">
        <v>1</v>
      </c>
      <c r="BY1838" s="254"/>
      <c r="BZ1838" s="36"/>
      <c r="CA1838" s="7" t="s">
        <v>11</v>
      </c>
      <c r="CB1838" s="8"/>
      <c r="CC1838" s="8" t="s">
        <v>12</v>
      </c>
      <c r="CD1838" s="9"/>
      <c r="CE1838" s="36"/>
      <c r="CF1838" s="251" t="s">
        <v>0</v>
      </c>
      <c r="CG1838" s="252"/>
      <c r="CH1838" s="253" t="s">
        <v>1</v>
      </c>
      <c r="CI1838" s="254"/>
      <c r="CJ1838" s="23"/>
      <c r="CK1838" s="7" t="s">
        <v>23</v>
      </c>
      <c r="CL1838" s="8"/>
      <c r="CM1838" s="8" t="s">
        <v>24</v>
      </c>
      <c r="CN1838" s="9"/>
      <c r="CO1838" s="23"/>
      <c r="CP1838" s="251" t="s">
        <v>0</v>
      </c>
      <c r="CQ1838" s="252"/>
      <c r="CR1838" s="253" t="s">
        <v>1</v>
      </c>
      <c r="CS1838" s="254"/>
      <c r="CU1838" s="26" t="s">
        <v>25</v>
      </c>
      <c r="CW1838" s="50" t="s">
        <v>44</v>
      </c>
    </row>
    <row r="1839" spans="1:101" ht="18" customHeight="1" thickTop="1" thickBot="1">
      <c r="B1839" s="34">
        <v>2.82</v>
      </c>
      <c r="D1839" s="11">
        <v>1</v>
      </c>
      <c r="E1839" s="12">
        <v>0</v>
      </c>
      <c r="F1839" s="13">
        <v>0</v>
      </c>
      <c r="G1839" s="40">
        <f t="shared" ref="G1839" si="19508">-1/($E$4*$B1839)</f>
        <v>-0.37252855245090266</v>
      </c>
      <c r="H1839" s="10"/>
      <c r="I1839" s="11">
        <v>1</v>
      </c>
      <c r="J1839" s="12">
        <v>0</v>
      </c>
      <c r="K1839" s="13">
        <v>0</v>
      </c>
      <c r="L1839" s="14">
        <v>0</v>
      </c>
      <c r="N1839" s="1">
        <f t="shared" ref="N1839" si="19509">D1839*I1839+F1839*I1842-E1839*J1839-G1839*J1842</f>
        <v>0.80689617955832504</v>
      </c>
      <c r="O1839" s="4">
        <f t="shared" ref="O1839" si="19510">(D1839*J1839+E1839*I1839+F1839*J1842+G1839*I1842)</f>
        <v>0</v>
      </c>
      <c r="P1839" s="2">
        <f t="shared" ref="P1839" si="19511">D1839*K1839+F1839*K1842-E1839*L1839-G1839*L1842</f>
        <v>0</v>
      </c>
      <c r="Q1839" s="3">
        <f t="shared" ref="Q1839" si="19512">(D1839*L1839+E1839*K1839+F1839*L1842+G1839*K1842)</f>
        <v>-0.37252855245090266</v>
      </c>
      <c r="S1839" s="11">
        <v>1</v>
      </c>
      <c r="T1839" s="12">
        <v>0</v>
      </c>
      <c r="U1839" s="13">
        <v>0</v>
      </c>
      <c r="V1839" s="40">
        <f t="shared" ref="V1839" si="19513">-1/($T$4*$B1839)</f>
        <v>-0.7117822743436657</v>
      </c>
      <c r="W1839" s="20"/>
      <c r="X1839" s="1">
        <f t="shared" ref="X1839" si="19514">N1839*S1839+P1839*S1842-O1839*T1839-Q1839*T1842</f>
        <v>0.80689617955832504</v>
      </c>
      <c r="Y1839" s="4">
        <f t="shared" ref="Y1839" si="19515">(N1839*T1839+O1839*S1839+P1839*T1842+Q1839*S1842)</f>
        <v>0</v>
      </c>
      <c r="Z1839" s="2">
        <f t="shared" ref="Z1839" si="19516">N1839*U1839+P1839*U1842-O1839*V1839-Q1839*V1842</f>
        <v>0</v>
      </c>
      <c r="AA1839" s="3">
        <f t="shared" ref="AA1839" si="19517">(N1839*V1839+O1839*U1839+P1839*V1842+Q1839*U1842)</f>
        <v>-0.94686295029614209</v>
      </c>
      <c r="AB1839" s="20"/>
      <c r="AC1839" s="11">
        <v>1</v>
      </c>
      <c r="AD1839" s="12">
        <v>0</v>
      </c>
      <c r="AE1839" s="13">
        <v>0</v>
      </c>
      <c r="AF1839" s="14">
        <v>0</v>
      </c>
      <c r="AG1839" s="20"/>
      <c r="AH1839" s="1">
        <f t="shared" ref="AH1839" si="19518">X1839*AC1839+Z1839*AC1842-Y1839*AD1839-AA1839*AD1842</f>
        <v>0.24616304052840821</v>
      </c>
      <c r="AI1839" s="4">
        <f t="shared" ref="AI1839" si="19519">(X1839*AD1839+Y1839*AC1839+Z1839*AD1842+AA1839*AC1842)</f>
        <v>0</v>
      </c>
      <c r="AJ1839" s="2">
        <f t="shared" ref="AJ1839" si="19520">X1839*AE1839+Z1839*AE1842-Y1839*AF1839-AA1839*AF1842</f>
        <v>0</v>
      </c>
      <c r="AK1839" s="3">
        <f t="shared" ref="AK1839" si="19521">(X1839*AF1839+Y1839*AE1839+Z1839*AF1842+AA1839*AE1842)</f>
        <v>-0.94686295029614209</v>
      </c>
      <c r="AL1839" s="20"/>
      <c r="AM1839" s="11">
        <v>1</v>
      </c>
      <c r="AN1839" s="12">
        <v>0</v>
      </c>
      <c r="AO1839" s="13">
        <v>0</v>
      </c>
      <c r="AP1839" s="40">
        <f t="shared" ref="AP1839" si="19522">-1/($AN$4*$B1839)</f>
        <v>-0.73969530471008393</v>
      </c>
      <c r="AR1839" s="1">
        <f t="shared" ref="AR1839" si="19523">AH1839*AM1839+AJ1839*AM1842-AI1839*AN1839-AK1839*AN1842</f>
        <v>0.24616304052840821</v>
      </c>
      <c r="AS1839" s="4">
        <f t="shared" ref="AS1839" si="19524">(AH1839*AN1839+AI1839*AM1839+AJ1839*AN1842+AK1839*AM1842)</f>
        <v>0</v>
      </c>
      <c r="AT1839" s="2">
        <f t="shared" ref="AT1839" si="19525">AH1839*AO1839+AJ1839*AO1842-AI1839*AP1839-AK1839*AP1842</f>
        <v>0</v>
      </c>
      <c r="AU1839" s="3">
        <f t="shared" ref="AU1839" si="19526">(AH1839*AP1839+AI1839*AO1839+AJ1839*AP1842+AK1839*AO1842)</f>
        <v>-1.1289485955681637</v>
      </c>
      <c r="AV1839" s="20"/>
      <c r="AW1839" s="11">
        <v>1</v>
      </c>
      <c r="AX1839" s="12">
        <v>0</v>
      </c>
      <c r="AY1839" s="13">
        <v>0</v>
      </c>
      <c r="AZ1839" s="14">
        <v>0</v>
      </c>
      <c r="BA1839" s="20"/>
      <c r="BB1839" s="1">
        <f t="shared" ref="BB1839" si="19527">AR1839*AW1839+AT1839*AW1842-AS1839*AX1839-AU1839*AX1842</f>
        <v>-0.42240139067925753</v>
      </c>
      <c r="BC1839" s="4">
        <f t="shared" ref="BC1839" si="19528">(AR1839*AX1839+AS1839*AW1839+AT1839*AX1842+AU1839*AW1842)</f>
        <v>0</v>
      </c>
      <c r="BD1839" s="2">
        <f t="shared" ref="BD1839" si="19529">AR1839*AY1839+AT1839*AY1842-AS1839*AZ1839-AU1839*AZ1842</f>
        <v>0</v>
      </c>
      <c r="BE1839" s="3">
        <f t="shared" ref="BE1839" si="19530">(AR1839*AZ1839+AS1839*AY1839+AT1839*AZ1842+AU1839*AY1842)</f>
        <v>-1.1289485955681637</v>
      </c>
      <c r="BF1839" s="20"/>
      <c r="BG1839" s="11">
        <v>1</v>
      </c>
      <c r="BH1839" s="12">
        <v>0</v>
      </c>
      <c r="BI1839" s="13">
        <v>0</v>
      </c>
      <c r="BJ1839" s="40">
        <f t="shared" ref="BJ1839" si="19531">-1/($BH$4*$B1839)</f>
        <v>-0.7117822743436657</v>
      </c>
      <c r="BK1839" s="20"/>
      <c r="BL1839" s="1">
        <f t="shared" ref="BL1839" si="19532">BB1839*BG1839+BD1839*BG1842-BC1839*BH1839-BE1839*BH1842</f>
        <v>-0.42240139067925753</v>
      </c>
      <c r="BM1839" s="4">
        <f t="shared" ref="BM1839" si="19533">(BB1839*BH1839+BC1839*BG1839+BD1839*BH1842+BE1839*BG1842)</f>
        <v>0</v>
      </c>
      <c r="BN1839" s="2">
        <f t="shared" ref="BN1839" si="19534">BB1839*BI1839+BD1839*BI1842-BC1839*BJ1839-BE1839*BJ1842</f>
        <v>0</v>
      </c>
      <c r="BO1839" s="3">
        <f t="shared" ref="BO1839" si="19535">(BB1839*BJ1839+BC1839*BI1839+BD1839*BJ1842+BE1839*BI1842)</f>
        <v>-0.82829077302455456</v>
      </c>
      <c r="BP1839" s="20"/>
      <c r="BQ1839" s="11">
        <v>1</v>
      </c>
      <c r="BR1839" s="12">
        <v>0</v>
      </c>
      <c r="BS1839" s="13">
        <v>0</v>
      </c>
      <c r="BT1839" s="14">
        <v>0</v>
      </c>
      <c r="BU1839" s="20"/>
      <c r="BV1839" s="1">
        <f t="shared" ref="BV1839" si="19536">BL1839*BQ1839+BN1839*BQ1842-BM1839*BR1839-BO1839*BR1842</f>
        <v>-0.85175401789488503</v>
      </c>
      <c r="BW1839" s="4">
        <f t="shared" ref="BW1839" si="19537">(BL1839*BR1839+BM1839*BQ1839+BN1839*BR1842+BO1839*BQ1842)</f>
        <v>0</v>
      </c>
      <c r="BX1839" s="2">
        <f t="shared" ref="BX1839" si="19538">BL1839*BS1839+BN1839*BS1842-BM1839*BT1839-BO1839*BT1842</f>
        <v>0</v>
      </c>
      <c r="BY1839" s="3">
        <f t="shared" ref="BY1839" si="19539">(BL1839*BT1839+BM1839*BS1839+BN1839*BT1842+BO1839*BS1842)</f>
        <v>-0.82829077302455456</v>
      </c>
      <c r="BZ1839" s="20"/>
      <c r="CA1839" s="11">
        <v>1</v>
      </c>
      <c r="CB1839" s="12">
        <v>0</v>
      </c>
      <c r="CC1839" s="13">
        <v>0</v>
      </c>
      <c r="CD1839" s="40">
        <f t="shared" ref="CD1839" si="19540">-1/($CB$4*$B1839)</f>
        <v>-0.37252855245090266</v>
      </c>
      <c r="CE1839" s="20"/>
      <c r="CF1839" s="1">
        <f t="shared" ref="CF1839" si="19541">BV1839*CA1839+BX1839*CA1842-BW1839*CB1839-BY1839*CB1842</f>
        <v>-0.85175401789488503</v>
      </c>
      <c r="CG1839" s="4">
        <f t="shared" ref="CG1839" si="19542">(BV1839*CB1839+BW1839*CA1839+BX1839*CB1842+BY1839*CA1842)</f>
        <v>0</v>
      </c>
      <c r="CH1839" s="2">
        <f t="shared" ref="CH1839" si="19543">BV1839*CC1839+BX1839*CC1842-BW1839*CD1839-BY1839*CD1842</f>
        <v>0</v>
      </c>
      <c r="CI1839" s="3">
        <f t="shared" ref="CI1839" si="19544">(BV1839*CD1839+BW1839*CC1839+BX1839*CD1842+BY1839*CC1842)</f>
        <v>-0.51098808169393273</v>
      </c>
      <c r="CJ1839" s="28"/>
      <c r="CK1839" s="11">
        <v>1</v>
      </c>
      <c r="CL1839" s="12">
        <v>0</v>
      </c>
      <c r="CM1839" s="13">
        <v>0</v>
      </c>
      <c r="CN1839" s="14">
        <v>0</v>
      </c>
      <c r="CP1839" s="1">
        <f t="shared" ref="CP1839" si="19545">CF1839*CK1839+CH1839*CK1842-CG1839*CL1839-CI1839*CL1842</f>
        <v>-0.85175401789488503</v>
      </c>
      <c r="CQ1839" s="4">
        <f t="shared" ref="CQ1839" si="19546">(CF1839*CL1839+CG1839*CK1839+CH1839*CL1842+CI1839*CK1842)</f>
        <v>-0.51098808169393273</v>
      </c>
      <c r="CR1839" s="2">
        <f t="shared" ref="CR1839" si="19547">CF1839*CM1839+CH1839*CM1842-CG1839*CN1839-CI1839*CN1842</f>
        <v>0</v>
      </c>
      <c r="CS1839" s="3">
        <f t="shared" ref="CS1839" si="19548">(CF1839*CN1839+CG1839*CM1839+CH1839*CN1842+CI1839*CM1842)</f>
        <v>-0.51098808169393273</v>
      </c>
      <c r="CU1839" s="29">
        <f t="shared" ref="CU1839" si="19549">20*LOG(((1+$CL$4)/$CL$4)/((CP1839+CP1842)^2+(CQ1839+CQ1842)^2)^0.5)</f>
        <v>-7.4727689705954303E-4</v>
      </c>
      <c r="CW1839" s="51">
        <f t="shared" ref="CW1839" si="19550">((CP1839^2+CQ1839^2)^0.5)/((CP1842^2+CQ1842^2)^0.5)</f>
        <v>0.9863474808980498</v>
      </c>
    </row>
    <row r="1840" spans="1:101" ht="18" customHeight="1" thickBot="1">
      <c r="D1840" s="11"/>
      <c r="E1840" s="13"/>
      <c r="F1840" s="13"/>
      <c r="G1840" s="15"/>
      <c r="H1840" s="10"/>
      <c r="I1840" s="11"/>
      <c r="J1840" s="13"/>
      <c r="K1840" s="13"/>
      <c r="L1840" s="15"/>
      <c r="N1840" s="5"/>
      <c r="Q1840" s="6"/>
      <c r="S1840" s="11"/>
      <c r="T1840" s="13"/>
      <c r="U1840" s="13"/>
      <c r="V1840" s="15"/>
      <c r="W1840" s="20"/>
      <c r="X1840" s="5"/>
      <c r="AA1840" s="6"/>
      <c r="AB1840" s="20"/>
      <c r="AC1840" s="11"/>
      <c r="AD1840" s="13"/>
      <c r="AE1840" s="13"/>
      <c r="AF1840" s="15"/>
      <c r="AG1840" s="20"/>
      <c r="AH1840" s="5"/>
      <c r="AK1840" s="6"/>
      <c r="AL1840" s="20"/>
      <c r="AM1840" s="11"/>
      <c r="AN1840" s="13"/>
      <c r="AO1840" s="13"/>
      <c r="AP1840" s="15"/>
      <c r="AR1840" s="5"/>
      <c r="AU1840" s="6"/>
      <c r="AW1840" s="11"/>
      <c r="AX1840" s="13"/>
      <c r="AY1840" s="13"/>
      <c r="AZ1840" s="15"/>
      <c r="BA1840" s="20"/>
      <c r="BB1840" s="5"/>
      <c r="BE1840" s="6"/>
      <c r="BG1840" s="11"/>
      <c r="BH1840" s="13"/>
      <c r="BI1840" s="13"/>
      <c r="BJ1840" s="15"/>
      <c r="BL1840" s="5"/>
      <c r="BO1840" s="6"/>
      <c r="BQ1840" s="11"/>
      <c r="BR1840" s="13"/>
      <c r="BS1840" s="13"/>
      <c r="BT1840" s="15"/>
      <c r="BU1840" s="20"/>
      <c r="BV1840" s="5"/>
      <c r="BY1840" s="6"/>
      <c r="CA1840" s="11"/>
      <c r="CB1840" s="13"/>
      <c r="CC1840" s="13"/>
      <c r="CD1840" s="15"/>
      <c r="CF1840" s="5"/>
      <c r="CI1840" s="6"/>
      <c r="CK1840" s="11"/>
      <c r="CL1840" s="13"/>
      <c r="CM1840" s="13"/>
      <c r="CN1840" s="15"/>
      <c r="CP1840" s="5"/>
      <c r="CS1840" s="6"/>
      <c r="CW1840" s="52"/>
    </row>
    <row r="1841" spans="1:101" ht="18" customHeight="1" thickBot="1">
      <c r="D1841" s="11" t="s">
        <v>6</v>
      </c>
      <c r="E1841" s="13"/>
      <c r="F1841" s="13" t="s">
        <v>7</v>
      </c>
      <c r="G1841" s="15"/>
      <c r="H1841" s="10"/>
      <c r="I1841" s="11" t="s">
        <v>8</v>
      </c>
      <c r="J1841" s="13"/>
      <c r="K1841" s="13" t="s">
        <v>9</v>
      </c>
      <c r="L1841" s="15"/>
      <c r="N1841" s="251" t="s">
        <v>26</v>
      </c>
      <c r="O1841" s="252"/>
      <c r="P1841" s="253" t="s">
        <v>27</v>
      </c>
      <c r="Q1841" s="254"/>
      <c r="S1841" s="11" t="s">
        <v>13</v>
      </c>
      <c r="T1841" s="13"/>
      <c r="U1841" s="13" t="s">
        <v>14</v>
      </c>
      <c r="V1841" s="15"/>
      <c r="W1841" s="20"/>
      <c r="X1841" s="251" t="s">
        <v>26</v>
      </c>
      <c r="Y1841" s="252"/>
      <c r="Z1841" s="253" t="s">
        <v>27</v>
      </c>
      <c r="AA1841" s="254"/>
      <c r="AB1841" s="20"/>
      <c r="AC1841" s="11" t="s">
        <v>8</v>
      </c>
      <c r="AD1841" s="13"/>
      <c r="AE1841" s="13" t="s">
        <v>9</v>
      </c>
      <c r="AF1841" s="15"/>
      <c r="AG1841" s="20"/>
      <c r="AH1841" s="251" t="s">
        <v>26</v>
      </c>
      <c r="AI1841" s="252"/>
      <c r="AJ1841" s="253" t="s">
        <v>27</v>
      </c>
      <c r="AK1841" s="254"/>
      <c r="AL1841" s="20"/>
      <c r="AM1841" s="11" t="s">
        <v>13</v>
      </c>
      <c r="AN1841" s="13"/>
      <c r="AO1841" s="13" t="s">
        <v>14</v>
      </c>
      <c r="AP1841" s="15"/>
      <c r="AR1841" s="251" t="s">
        <v>26</v>
      </c>
      <c r="AS1841" s="252"/>
      <c r="AT1841" s="253" t="s">
        <v>27</v>
      </c>
      <c r="AU1841" s="254"/>
      <c r="AV1841" s="36"/>
      <c r="AW1841" s="11" t="s">
        <v>8</v>
      </c>
      <c r="AX1841" s="13"/>
      <c r="AY1841" s="13" t="s">
        <v>9</v>
      </c>
      <c r="AZ1841" s="15"/>
      <c r="BA1841" s="20"/>
      <c r="BB1841" s="251" t="s">
        <v>26</v>
      </c>
      <c r="BC1841" s="252"/>
      <c r="BD1841" s="253" t="s">
        <v>27</v>
      </c>
      <c r="BE1841" s="254"/>
      <c r="BF1841" s="36"/>
      <c r="BG1841" s="11" t="s">
        <v>13</v>
      </c>
      <c r="BH1841" s="13"/>
      <c r="BI1841" s="13" t="s">
        <v>14</v>
      </c>
      <c r="BJ1841" s="15"/>
      <c r="BK1841" s="36"/>
      <c r="BL1841" s="251" t="s">
        <v>26</v>
      </c>
      <c r="BM1841" s="252"/>
      <c r="BN1841" s="253" t="s">
        <v>27</v>
      </c>
      <c r="BO1841" s="254"/>
      <c r="BP1841" s="36"/>
      <c r="BQ1841" s="11" t="s">
        <v>8</v>
      </c>
      <c r="BR1841" s="13"/>
      <c r="BS1841" s="13" t="s">
        <v>9</v>
      </c>
      <c r="BT1841" s="15"/>
      <c r="BU1841" s="20"/>
      <c r="BV1841" s="251" t="s">
        <v>26</v>
      </c>
      <c r="BW1841" s="252"/>
      <c r="BX1841" s="253" t="s">
        <v>27</v>
      </c>
      <c r="BY1841" s="254"/>
      <c r="BZ1841" s="36"/>
      <c r="CA1841" s="11" t="s">
        <v>13</v>
      </c>
      <c r="CB1841" s="13"/>
      <c r="CC1841" s="13" t="s">
        <v>14</v>
      </c>
      <c r="CD1841" s="15"/>
      <c r="CE1841" s="36"/>
      <c r="CF1841" s="251" t="s">
        <v>26</v>
      </c>
      <c r="CG1841" s="252"/>
      <c r="CH1841" s="253" t="s">
        <v>27</v>
      </c>
      <c r="CI1841" s="254"/>
      <c r="CK1841" s="11" t="s">
        <v>28</v>
      </c>
      <c r="CL1841" s="13"/>
      <c r="CM1841" s="13" t="s">
        <v>29</v>
      </c>
      <c r="CN1841" s="15"/>
      <c r="CP1841" s="251" t="s">
        <v>26</v>
      </c>
      <c r="CQ1841" s="252"/>
      <c r="CR1841" s="253" t="s">
        <v>27</v>
      </c>
      <c r="CS1841" s="254"/>
      <c r="CU1841" s="38" t="s">
        <v>37</v>
      </c>
      <c r="CW1841" s="53" t="s">
        <v>45</v>
      </c>
    </row>
    <row r="1842" spans="1:101" ht="18" customHeight="1" thickTop="1" thickBot="1">
      <c r="D1842" s="16">
        <v>0</v>
      </c>
      <c r="E1842" s="17">
        <v>0</v>
      </c>
      <c r="F1842" s="18">
        <v>1</v>
      </c>
      <c r="G1842" s="19">
        <v>0</v>
      </c>
      <c r="H1842" s="10"/>
      <c r="I1842" s="16">
        <v>0</v>
      </c>
      <c r="J1842" s="17">
        <f t="shared" ref="J1842" si="19551">-1/($J$4*$B1839)</f>
        <v>-0.51835978523317372</v>
      </c>
      <c r="K1842" s="18">
        <v>1</v>
      </c>
      <c r="L1842" s="19">
        <v>0</v>
      </c>
      <c r="N1842" s="1">
        <f t="shared" ref="N1842" si="19552">D1842*I1839+F1842*I1842-E1842*J1839-G1842*J1842</f>
        <v>0</v>
      </c>
      <c r="O1842" s="4">
        <f t="shared" ref="O1842" si="19553">(D1842*J1839+E1842*I1839+F1842*J1842+G1842*I1842)</f>
        <v>-0.51835978523317372</v>
      </c>
      <c r="P1842" s="2">
        <f t="shared" ref="P1842" si="19554">D1842*K1839+F1842*K1842-E1842*L1839-G1842*L1842</f>
        <v>1</v>
      </c>
      <c r="Q1842" s="3">
        <f t="shared" ref="Q1842" si="19555">(D1842*L1839+E1842*K1839+F1842*L1842+G1842*K1842)</f>
        <v>0</v>
      </c>
      <c r="S1842" s="16">
        <v>0</v>
      </c>
      <c r="T1842" s="17">
        <v>0</v>
      </c>
      <c r="U1842" s="18">
        <v>1</v>
      </c>
      <c r="V1842" s="19">
        <v>0</v>
      </c>
      <c r="W1842" s="20"/>
      <c r="X1842" s="1">
        <f t="shared" ref="X1842" si="19556">N1842*S1839+P1842*S1842-O1842*T1839-Q1842*T1842</f>
        <v>0</v>
      </c>
      <c r="Y1842" s="4">
        <f t="shared" ref="Y1842" si="19557">(N1842*T1839+O1842*S1839+P1842*T1842+Q1842*S1842)</f>
        <v>-0.51835978523317372</v>
      </c>
      <c r="Z1842" s="2">
        <f t="shared" ref="Z1842" si="19558">N1842*U1839+P1842*U1842-O1842*V1839-Q1842*V1842</f>
        <v>0.63104069313843758</v>
      </c>
      <c r="AA1842" s="3">
        <f t="shared" ref="AA1842" si="19559">(N1842*V1839+O1842*U1839+P1842*V1842+Q1842*U1842)</f>
        <v>0</v>
      </c>
      <c r="AB1842" s="20"/>
      <c r="AC1842" s="16">
        <v>0</v>
      </c>
      <c r="AD1842" s="17">
        <f t="shared" ref="AD1842" si="19560">-1/($AD$4*$B1839)</f>
        <v>-0.59220095036408515</v>
      </c>
      <c r="AE1842" s="18">
        <v>1</v>
      </c>
      <c r="AF1842" s="19">
        <v>0</v>
      </c>
      <c r="AG1842" s="20"/>
      <c r="AH1842" s="1">
        <f t="shared" ref="AH1842" si="19561">X1842*AC1839+Z1842*AC1842-Y1842*AD1839-AA1842*AD1842</f>
        <v>0</v>
      </c>
      <c r="AI1842" s="4">
        <f t="shared" ref="AI1842" si="19562">(X1842*AD1839+Y1842*AC1839+Z1842*AD1842+AA1842*AC1842)</f>
        <v>-0.89206268342816752</v>
      </c>
      <c r="AJ1842" s="2">
        <f t="shared" ref="AJ1842" si="19563">X1842*AE1839+Z1842*AE1842-Y1842*AF1839-AA1842*AF1842</f>
        <v>0.63104069313843758</v>
      </c>
      <c r="AK1842" s="3">
        <f t="shared" ref="AK1842" si="19564">(X1842*AF1839+Y1842*AE1839+Z1842*AF1842+AA1842*AE1842)</f>
        <v>0</v>
      </c>
      <c r="AL1842" s="20"/>
      <c r="AM1842" s="16">
        <v>0</v>
      </c>
      <c r="AN1842" s="17">
        <v>0</v>
      </c>
      <c r="AO1842" s="18">
        <v>1</v>
      </c>
      <c r="AP1842" s="19">
        <v>0</v>
      </c>
      <c r="AR1842" s="1">
        <f t="shared" ref="AR1842" si="19565">AH1842*AM1839+AJ1842*AM1842-AI1842*AN1839-AK1842*AN1842</f>
        <v>0</v>
      </c>
      <c r="AS1842" s="4">
        <f t="shared" ref="AS1842" si="19566">(AH1842*AN1839+AI1842*AM1839+AJ1842*AN1842+AK1842*AM1842)</f>
        <v>-0.89206268342816752</v>
      </c>
      <c r="AT1842" s="2">
        <f t="shared" ref="AT1842" si="19567">AH1842*AO1839+AJ1842*AO1842-AI1842*AP1839-AK1842*AP1842</f>
        <v>-2.8813885300455921E-2</v>
      </c>
      <c r="AU1842" s="3">
        <f t="shared" ref="AU1842" si="19568">(AH1842*AP1839+AI1842*AO1839+AJ1842*AP1842+AK1842*AO1842)</f>
        <v>0</v>
      </c>
      <c r="AV1842" s="20"/>
      <c r="AW1842" s="16">
        <v>0</v>
      </c>
      <c r="AX1842" s="17">
        <f t="shared" ref="AX1842" si="19569">-1/($AX$4*$B1839)</f>
        <v>-0.59220095036408515</v>
      </c>
      <c r="AY1842" s="18">
        <v>1</v>
      </c>
      <c r="AZ1842" s="19">
        <v>0</v>
      </c>
      <c r="BA1842" s="20"/>
      <c r="BB1842" s="1">
        <f t="shared" ref="BB1842" si="19570">AR1842*AW1839+AT1842*AW1842-AS1842*AX1839-AU1842*AX1842</f>
        <v>0</v>
      </c>
      <c r="BC1842" s="4">
        <f t="shared" ref="BC1842" si="19571">(AR1842*AX1839+AS1842*AW1839+AT1842*AX1842+AU1842*AW1842)</f>
        <v>-0.87499907316955583</v>
      </c>
      <c r="BD1842" s="2">
        <f t="shared" ref="BD1842" si="19572">AR1842*AY1839+AT1842*AY1842-AS1842*AZ1839-AU1842*AZ1842</f>
        <v>-2.8813885300455921E-2</v>
      </c>
      <c r="BE1842" s="3">
        <f t="shared" ref="BE1842" si="19573">(AR1842*AZ1839+AS1842*AY1839+AT1842*AZ1842+AU1842*AY1842)</f>
        <v>0</v>
      </c>
      <c r="BF1842" s="20"/>
      <c r="BG1842" s="16">
        <v>0</v>
      </c>
      <c r="BH1842" s="17">
        <v>0</v>
      </c>
      <c r="BI1842" s="18">
        <v>1</v>
      </c>
      <c r="BJ1842" s="19">
        <v>0</v>
      </c>
      <c r="BK1842" s="20"/>
      <c r="BL1842" s="1">
        <f t="shared" ref="BL1842" si="19574">BB1842*BG1839+BD1842*BG1842-BC1842*BH1839-BE1842*BH1842</f>
        <v>0</v>
      </c>
      <c r="BM1842" s="4">
        <f t="shared" ref="BM1842" si="19575">(BB1842*BH1839+BC1842*BG1839+BD1842*BH1842+BE1842*BG1842)</f>
        <v>-0.87499907316955583</v>
      </c>
      <c r="BN1842" s="2">
        <f t="shared" ref="BN1842" si="19576">BB1842*BI1839+BD1842*BI1842-BC1842*BJ1839-BE1842*BJ1842</f>
        <v>-0.65162271564968188</v>
      </c>
      <c r="BO1842" s="3">
        <f t="shared" ref="BO1842" si="19577">(BB1842*BJ1839+BC1842*BI1839+BD1842*BJ1842+BE1842*BI1842)</f>
        <v>0</v>
      </c>
      <c r="BP1842" s="20"/>
      <c r="BQ1842" s="16">
        <v>0</v>
      </c>
      <c r="BR1842" s="17">
        <f t="shared" ref="BR1842" si="19578">-1/($BR$4*$B1839)</f>
        <v>-0.51835978523317372</v>
      </c>
      <c r="BS1842" s="18">
        <v>1</v>
      </c>
      <c r="BT1842" s="19">
        <v>0</v>
      </c>
      <c r="BU1842" s="20"/>
      <c r="BV1842" s="1">
        <f t="shared" ref="BV1842" si="19579">BL1842*BQ1839+BN1842*BQ1842-BM1842*BR1839-BO1842*BR1842</f>
        <v>0</v>
      </c>
      <c r="BW1842" s="4">
        <f t="shared" ref="BW1842" si="19580">(BL1842*BR1839+BM1842*BQ1839+BN1842*BR1842+BO1842*BQ1842)</f>
        <v>-0.53722406223232932</v>
      </c>
      <c r="BX1842" s="2">
        <f t="shared" ref="BX1842" si="19581">BL1842*BS1839+BN1842*BS1842-BM1842*BT1839-BO1842*BT1842</f>
        <v>-0.65162271564968188</v>
      </c>
      <c r="BY1842" s="3">
        <f t="shared" ref="BY1842" si="19582">(BL1842*BT1839+BM1842*BS1839+BN1842*BT1842+BO1842*BS1842)</f>
        <v>0</v>
      </c>
      <c r="BZ1842" s="20"/>
      <c r="CA1842" s="16">
        <v>0</v>
      </c>
      <c r="CB1842" s="17">
        <v>0</v>
      </c>
      <c r="CC1842" s="18">
        <v>1</v>
      </c>
      <c r="CD1842" s="19">
        <v>0</v>
      </c>
      <c r="CE1842" s="20"/>
      <c r="CF1842" s="1">
        <f t="shared" ref="CF1842" si="19583">BV1842*CA1839+BX1842*CA1842-BW1842*CB1839-BY1842*CB1842</f>
        <v>0</v>
      </c>
      <c r="CG1842" s="4">
        <f t="shared" ref="CG1842" si="19584">(BV1842*CB1839+BW1842*CA1839+BX1842*CB1842+BY1842*CA1842)</f>
        <v>-0.53722406223232932</v>
      </c>
      <c r="CH1842" s="2">
        <f t="shared" ref="CH1842" si="19585">BV1842*CC1839+BX1842*CC1842-BW1842*CD1839-BY1842*CD1842</f>
        <v>-0.85175401789488514</v>
      </c>
      <c r="CI1842" s="3">
        <f t="shared" ref="CI1842" si="19586">(BV1842*CD1839+BW1842*CC1839+BX1842*CD1842+BY1842*CC1842)</f>
        <v>0</v>
      </c>
      <c r="CK1842" s="16">
        <f t="shared" ref="CK1842" si="19587">1/$CL$4</f>
        <v>1</v>
      </c>
      <c r="CL1842" s="17">
        <v>0</v>
      </c>
      <c r="CM1842" s="18">
        <v>1</v>
      </c>
      <c r="CN1842" s="19">
        <v>0</v>
      </c>
      <c r="CP1842" s="1">
        <f t="shared" ref="CP1842" si="19588">CF1842*CK1839+CH1842*CK1842-CG1842*CL1839-CI1842*CL1842</f>
        <v>-0.85175401789488514</v>
      </c>
      <c r="CQ1842" s="4">
        <f t="shared" ref="CQ1842" si="19589">(CF1842*CL1839+CG1842*CK1839+CH1842*CL1842+CI1842*CK1842)</f>
        <v>-0.53722406223232932</v>
      </c>
      <c r="CR1842" s="2">
        <f t="shared" ref="CR1842" si="19590">CF1842*CM1839+CH1842*CM1842-CG1842*CN1839-CI1842*CN1842</f>
        <v>-0.85175401789488514</v>
      </c>
      <c r="CS1842" s="3">
        <f t="shared" ref="CS1842" si="19591">(CF1842*CN1839+CG1842*CM1839+CH1842*CN1842+CI1842*CM1842)</f>
        <v>0</v>
      </c>
      <c r="CU1842" s="39">
        <f t="shared" ref="CU1842" si="19592">(180/PI())*ATAN(-1*(CQ1839/CP1839))</f>
        <v>-30.960574598608321</v>
      </c>
      <c r="CW1842" s="54">
        <f t="shared" ref="CW1842" si="19593">20*LOG(((1-(10^(CU1839/20)^2)*(1-((1-CW1839)/(1+CW1839))^2))^0.5))</f>
        <v>-36.589920555769318</v>
      </c>
    </row>
    <row r="1843" spans="1:101" ht="18" customHeight="1">
      <c r="E1843" s="20"/>
      <c r="F1843" s="20"/>
      <c r="G1843" s="20"/>
      <c r="H1843" s="20"/>
      <c r="I1843" s="20"/>
      <c r="J1843" s="20"/>
      <c r="K1843" s="20"/>
      <c r="L1843" s="20"/>
      <c r="M1843" s="20"/>
      <c r="N1843" s="20"/>
      <c r="O1843" s="20"/>
      <c r="P1843" s="20"/>
      <c r="Q1843" s="20"/>
      <c r="R1843" s="20"/>
      <c r="S1843" s="20"/>
      <c r="T1843" s="20"/>
      <c r="U1843" s="20"/>
      <c r="V1843" s="20"/>
      <c r="W1843" s="20"/>
      <c r="X1843" s="20"/>
      <c r="Y1843" s="20"/>
      <c r="Z1843" s="20"/>
      <c r="AA1843" s="20"/>
      <c r="AB1843" s="30"/>
      <c r="AC1843" s="20"/>
      <c r="AD1843" s="20"/>
      <c r="AE1843" s="20"/>
      <c r="AF1843" s="20"/>
      <c r="AG1843" s="20"/>
      <c r="AH1843" s="20"/>
      <c r="AI1843" s="20"/>
      <c r="AJ1843" s="20"/>
      <c r="AK1843" s="20"/>
      <c r="AL1843" s="20"/>
      <c r="AM1843" s="20"/>
      <c r="AN1843" s="20"/>
      <c r="AO1843" s="20"/>
      <c r="AP1843" s="20"/>
      <c r="AQ1843" s="20"/>
      <c r="AR1843" s="20"/>
      <c r="AS1843" s="20"/>
      <c r="AT1843" s="20"/>
      <c r="AU1843" s="20"/>
      <c r="AV1843" s="20"/>
      <c r="AW1843" s="20"/>
      <c r="AX1843" s="20"/>
      <c r="AY1843" s="20"/>
      <c r="AZ1843" s="20"/>
      <c r="BA1843" s="20"/>
      <c r="BB1843" s="20"/>
      <c r="BC1843" s="20"/>
      <c r="BD1843" s="20"/>
      <c r="BE1843" s="20"/>
      <c r="BF1843" s="20"/>
      <c r="BG1843" s="20"/>
      <c r="BH1843" s="20"/>
      <c r="BI1843" s="20"/>
      <c r="BJ1843" s="20"/>
      <c r="BK1843" s="20"/>
      <c r="BL1843" s="20"/>
      <c r="BM1843" s="20"/>
      <c r="BN1843" s="20"/>
      <c r="BO1843" s="20"/>
      <c r="BP1843" s="20"/>
      <c r="BQ1843" s="20"/>
      <c r="BR1843" s="20"/>
      <c r="BS1843" s="20"/>
      <c r="BT1843" s="20"/>
      <c r="BU1843" s="20"/>
      <c r="BV1843" s="20"/>
      <c r="BW1843" s="20"/>
      <c r="BX1843" s="20"/>
      <c r="BY1843" s="20"/>
      <c r="BZ1843" s="20"/>
      <c r="CA1843" s="20"/>
      <c r="CB1843" s="20"/>
      <c r="CC1843" s="20"/>
      <c r="CD1843" s="20"/>
      <c r="CE1843" s="20"/>
      <c r="CF1843" s="20"/>
      <c r="CG1843" s="20"/>
      <c r="CH1843" s="20"/>
      <c r="CI1843" s="20"/>
      <c r="CJ1843" s="20"/>
      <c r="CK1843" s="20"/>
      <c r="CL1843" s="20"/>
    </row>
    <row r="1844" spans="1:101" ht="18" customHeight="1"/>
    <row r="1845" spans="1:101" ht="18" customHeight="1" thickBot="1">
      <c r="A1845" s="23"/>
      <c r="B1845" s="23"/>
      <c r="C1845" s="23"/>
      <c r="D1845" s="20" t="s">
        <v>15</v>
      </c>
      <c r="E1845" s="20"/>
      <c r="F1845" s="20"/>
      <c r="G1845" s="20"/>
      <c r="H1845" s="20"/>
      <c r="I1845" s="20" t="s">
        <v>16</v>
      </c>
      <c r="J1845" s="20"/>
      <c r="K1845" s="20"/>
      <c r="L1845" s="20"/>
      <c r="M1845" s="23"/>
      <c r="N1845" s="23"/>
      <c r="O1845" s="24" t="s">
        <v>17</v>
      </c>
      <c r="P1845" s="23"/>
      <c r="Q1845" s="23"/>
      <c r="R1845" s="23"/>
      <c r="S1845" s="20"/>
      <c r="T1845" s="20" t="s">
        <v>18</v>
      </c>
      <c r="U1845" s="23"/>
      <c r="V1845" s="23"/>
      <c r="W1845" s="23"/>
      <c r="X1845" s="23"/>
      <c r="Y1845" s="24" t="s">
        <v>19</v>
      </c>
      <c r="Z1845" s="23"/>
      <c r="AA1845" s="23"/>
      <c r="AB1845" s="23"/>
      <c r="AC1845" s="24" t="s">
        <v>20</v>
      </c>
      <c r="AD1845" s="20"/>
      <c r="AE1845" s="20"/>
      <c r="AF1845" s="20"/>
      <c r="AG1845" s="20"/>
      <c r="AH1845" s="23"/>
      <c r="AI1845" s="24" t="s">
        <v>21</v>
      </c>
      <c r="AJ1845" s="23"/>
      <c r="AK1845" s="23"/>
      <c r="AL1845" s="20"/>
      <c r="AM1845" s="24" t="s">
        <v>31</v>
      </c>
      <c r="AN1845" s="20"/>
      <c r="AO1845" s="23"/>
      <c r="AP1845" s="23"/>
      <c r="AQ1845" s="23"/>
      <c r="AR1845" s="23"/>
      <c r="AS1845" s="24" t="s">
        <v>91</v>
      </c>
      <c r="AT1845" s="23"/>
      <c r="AU1845" s="23"/>
      <c r="AV1845" s="23"/>
      <c r="AW1845" s="24" t="s">
        <v>32</v>
      </c>
      <c r="AX1845" s="20"/>
      <c r="AY1845" s="20"/>
      <c r="AZ1845" s="20"/>
      <c r="BA1845" s="20"/>
      <c r="BB1845" s="23"/>
      <c r="BC1845" s="24" t="s">
        <v>22</v>
      </c>
      <c r="BD1845" s="23"/>
      <c r="BE1845" s="23"/>
      <c r="BF1845" s="23"/>
      <c r="BG1845" s="24" t="s">
        <v>33</v>
      </c>
      <c r="BH1845" s="20"/>
      <c r="BI1845" s="23"/>
      <c r="BJ1845" s="23"/>
      <c r="BK1845" s="23"/>
      <c r="BL1845" s="23"/>
      <c r="BM1845" s="24" t="s">
        <v>34</v>
      </c>
      <c r="BN1845" s="23"/>
      <c r="BO1845" s="23"/>
      <c r="BP1845" s="23"/>
      <c r="BQ1845" s="24" t="s">
        <v>89</v>
      </c>
      <c r="BR1845" s="20"/>
      <c r="BS1845" s="20"/>
      <c r="BT1845" s="20"/>
      <c r="BU1845" s="20"/>
      <c r="BV1845" s="23"/>
      <c r="BW1845" s="24" t="s">
        <v>35</v>
      </c>
      <c r="BX1845" s="23"/>
      <c r="BY1845" s="23"/>
      <c r="BZ1845" s="23"/>
      <c r="CA1845" s="24" t="s">
        <v>90</v>
      </c>
      <c r="CB1845" s="20"/>
      <c r="CC1845" s="23"/>
      <c r="CD1845" s="23"/>
      <c r="CE1845" s="23"/>
      <c r="CF1845" s="23"/>
      <c r="CG1845" s="24" t="s">
        <v>92</v>
      </c>
      <c r="CH1845" s="23"/>
      <c r="CI1845" s="23"/>
      <c r="CJ1845" s="23"/>
      <c r="CK1845" s="24" t="s">
        <v>36</v>
      </c>
      <c r="CL1845" s="24"/>
      <c r="CM1845" s="23"/>
      <c r="CN1845" s="23"/>
      <c r="CO1845" s="23"/>
      <c r="CP1845" s="23"/>
      <c r="CQ1845" s="24" t="s">
        <v>93</v>
      </c>
      <c r="CR1845" s="23"/>
      <c r="CS1845" s="23"/>
    </row>
    <row r="1846" spans="1:101" ht="18" customHeight="1" thickBot="1">
      <c r="A1846" s="23"/>
      <c r="B1846" s="33"/>
      <c r="C1846" s="23"/>
      <c r="D1846" s="7" t="s">
        <v>2</v>
      </c>
      <c r="E1846" s="8"/>
      <c r="F1846" s="8" t="s">
        <v>3</v>
      </c>
      <c r="G1846" s="9"/>
      <c r="H1846" s="10"/>
      <c r="I1846" s="7" t="s">
        <v>4</v>
      </c>
      <c r="J1846" s="8"/>
      <c r="K1846" s="8" t="s">
        <v>5</v>
      </c>
      <c r="L1846" s="9"/>
      <c r="M1846" s="23"/>
      <c r="N1846" s="251" t="s">
        <v>79</v>
      </c>
      <c r="O1846" s="252"/>
      <c r="P1846" s="253" t="s">
        <v>80</v>
      </c>
      <c r="Q1846" s="254"/>
      <c r="R1846" s="23"/>
      <c r="S1846" s="7" t="s">
        <v>11</v>
      </c>
      <c r="T1846" s="8"/>
      <c r="U1846" s="8" t="s">
        <v>12</v>
      </c>
      <c r="V1846" s="9"/>
      <c r="W1846" s="20"/>
      <c r="X1846" s="251" t="s">
        <v>79</v>
      </c>
      <c r="Y1846" s="252"/>
      <c r="Z1846" s="253" t="s">
        <v>80</v>
      </c>
      <c r="AA1846" s="254"/>
      <c r="AB1846" s="20"/>
      <c r="AC1846" s="7" t="s">
        <v>4</v>
      </c>
      <c r="AD1846" s="8"/>
      <c r="AE1846" s="8" t="s">
        <v>5</v>
      </c>
      <c r="AF1846" s="9"/>
      <c r="AG1846" s="20"/>
      <c r="AH1846" s="251" t="s">
        <v>0</v>
      </c>
      <c r="AI1846" s="252"/>
      <c r="AJ1846" s="253" t="s">
        <v>1</v>
      </c>
      <c r="AK1846" s="254"/>
      <c r="AL1846" s="20"/>
      <c r="AM1846" s="7" t="s">
        <v>11</v>
      </c>
      <c r="AN1846" s="8"/>
      <c r="AO1846" s="8" t="s">
        <v>12</v>
      </c>
      <c r="AP1846" s="9"/>
      <c r="AQ1846" s="23"/>
      <c r="AR1846" s="251" t="s">
        <v>0</v>
      </c>
      <c r="AS1846" s="252"/>
      <c r="AT1846" s="253" t="s">
        <v>1</v>
      </c>
      <c r="AU1846" s="254"/>
      <c r="AV1846" s="36"/>
      <c r="AW1846" s="7" t="s">
        <v>4</v>
      </c>
      <c r="AX1846" s="8"/>
      <c r="AY1846" s="8" t="s">
        <v>5</v>
      </c>
      <c r="AZ1846" s="9"/>
      <c r="BA1846" s="20"/>
      <c r="BB1846" s="251" t="s">
        <v>0</v>
      </c>
      <c r="BC1846" s="252"/>
      <c r="BD1846" s="253" t="s">
        <v>1</v>
      </c>
      <c r="BE1846" s="254"/>
      <c r="BF1846" s="36"/>
      <c r="BG1846" s="7" t="s">
        <v>11</v>
      </c>
      <c r="BH1846" s="8"/>
      <c r="BI1846" s="8" t="s">
        <v>12</v>
      </c>
      <c r="BJ1846" s="9"/>
      <c r="BK1846" s="36"/>
      <c r="BL1846" s="251" t="s">
        <v>0</v>
      </c>
      <c r="BM1846" s="252"/>
      <c r="BN1846" s="253" t="s">
        <v>1</v>
      </c>
      <c r="BO1846" s="254"/>
      <c r="BP1846" s="36"/>
      <c r="BQ1846" s="7" t="s">
        <v>4</v>
      </c>
      <c r="BR1846" s="8"/>
      <c r="BS1846" s="8" t="s">
        <v>5</v>
      </c>
      <c r="BT1846" s="9"/>
      <c r="BU1846" s="20"/>
      <c r="BV1846" s="251" t="s">
        <v>0</v>
      </c>
      <c r="BW1846" s="252"/>
      <c r="BX1846" s="253" t="s">
        <v>1</v>
      </c>
      <c r="BY1846" s="254"/>
      <c r="BZ1846" s="36"/>
      <c r="CA1846" s="7" t="s">
        <v>11</v>
      </c>
      <c r="CB1846" s="8"/>
      <c r="CC1846" s="8" t="s">
        <v>12</v>
      </c>
      <c r="CD1846" s="9"/>
      <c r="CE1846" s="36"/>
      <c r="CF1846" s="251" t="s">
        <v>0</v>
      </c>
      <c r="CG1846" s="252"/>
      <c r="CH1846" s="253" t="s">
        <v>1</v>
      </c>
      <c r="CI1846" s="254"/>
      <c r="CJ1846" s="23"/>
      <c r="CK1846" s="7" t="s">
        <v>23</v>
      </c>
      <c r="CL1846" s="8"/>
      <c r="CM1846" s="8" t="s">
        <v>24</v>
      </c>
      <c r="CN1846" s="9"/>
      <c r="CO1846" s="23"/>
      <c r="CP1846" s="251" t="s">
        <v>0</v>
      </c>
      <c r="CQ1846" s="252"/>
      <c r="CR1846" s="253" t="s">
        <v>1</v>
      </c>
      <c r="CS1846" s="254"/>
      <c r="CU1846" s="26" t="s">
        <v>25</v>
      </c>
      <c r="CW1846" s="50" t="s">
        <v>44</v>
      </c>
    </row>
    <row r="1847" spans="1:101" ht="18" customHeight="1" thickTop="1" thickBot="1">
      <c r="B1847" s="34">
        <v>2.84</v>
      </c>
      <c r="D1847" s="11">
        <v>1</v>
      </c>
      <c r="E1847" s="12">
        <v>0</v>
      </c>
      <c r="F1847" s="13">
        <v>0</v>
      </c>
      <c r="G1847" s="40">
        <f t="shared" ref="G1847" si="19594">-1/($E$4*$B1847)</f>
        <v>-0.36990511194068504</v>
      </c>
      <c r="H1847" s="10"/>
      <c r="I1847" s="11">
        <v>1</v>
      </c>
      <c r="J1847" s="12">
        <v>0</v>
      </c>
      <c r="K1847" s="13">
        <v>0</v>
      </c>
      <c r="L1847" s="14">
        <v>0</v>
      </c>
      <c r="N1847" s="1">
        <f t="shared" ref="N1847" si="19595">D1847*I1847+F1847*I1850-E1847*J1847-G1847*J1850</f>
        <v>0.80960637501483135</v>
      </c>
      <c r="O1847" s="4">
        <f t="shared" ref="O1847" si="19596">(D1847*J1847+E1847*I1847+F1847*J1850+G1847*I1850)</f>
        <v>0</v>
      </c>
      <c r="P1847" s="2">
        <f t="shared" ref="P1847" si="19597">D1847*K1847+F1847*K1850-E1847*L1847-G1847*L1850</f>
        <v>0</v>
      </c>
      <c r="Q1847" s="3">
        <f t="shared" ref="Q1847" si="19598">(D1847*L1847+E1847*K1847+F1847*L1850+G1847*K1850)</f>
        <v>-0.36990511194068504</v>
      </c>
      <c r="S1847" s="11">
        <v>1</v>
      </c>
      <c r="T1847" s="12">
        <v>0</v>
      </c>
      <c r="U1847" s="13">
        <v>0</v>
      </c>
      <c r="V1847" s="40">
        <f t="shared" ref="V1847" si="19599">-1/($T$4*$B1847)</f>
        <v>-0.70676972311589326</v>
      </c>
      <c r="W1847" s="20"/>
      <c r="X1847" s="1">
        <f t="shared" ref="X1847" si="19600">N1847*S1847+P1847*S1850-O1847*T1847-Q1847*T1850</f>
        <v>0.80960637501483135</v>
      </c>
      <c r="Y1847" s="4">
        <f t="shared" ref="Y1847" si="19601">(N1847*T1847+O1847*S1847+P1847*T1850+Q1847*S1850)</f>
        <v>0</v>
      </c>
      <c r="Z1847" s="2">
        <f t="shared" ref="Z1847" si="19602">N1847*U1847+P1847*U1850-O1847*V1847-Q1847*V1850</f>
        <v>0</v>
      </c>
      <c r="AA1847" s="3">
        <f t="shared" ref="AA1847" si="19603">(N1847*V1847+O1847*U1847+P1847*V1850+Q1847*U1850)</f>
        <v>-0.94211038544277947</v>
      </c>
      <c r="AB1847" s="20"/>
      <c r="AC1847" s="11">
        <v>1</v>
      </c>
      <c r="AD1847" s="12">
        <v>0</v>
      </c>
      <c r="AE1847" s="13">
        <v>0</v>
      </c>
      <c r="AF1847" s="14">
        <v>0</v>
      </c>
      <c r="AG1847" s="20"/>
      <c r="AH1847" s="1">
        <f t="shared" ref="AH1847" si="19604">X1847*AC1847+Z1847*AC1850-Y1847*AD1847-AA1847*AD1850</f>
        <v>0.25561671409511666</v>
      </c>
      <c r="AI1847" s="4">
        <f t="shared" ref="AI1847" si="19605">(X1847*AD1847+Y1847*AC1847+Z1847*AD1850+AA1847*AC1850)</f>
        <v>0</v>
      </c>
      <c r="AJ1847" s="2">
        <f t="shared" ref="AJ1847" si="19606">X1847*AE1847+Z1847*AE1850-Y1847*AF1847-AA1847*AF1850</f>
        <v>0</v>
      </c>
      <c r="AK1847" s="3">
        <f t="shared" ref="AK1847" si="19607">(X1847*AF1847+Y1847*AE1847+Z1847*AF1850+AA1847*AE1850)</f>
        <v>-0.94211038544277947</v>
      </c>
      <c r="AL1847" s="20"/>
      <c r="AM1847" s="11">
        <v>1</v>
      </c>
      <c r="AN1847" s="12">
        <v>0</v>
      </c>
      <c r="AO1847" s="13">
        <v>0</v>
      </c>
      <c r="AP1847" s="40">
        <f t="shared" ref="AP1847" si="19608">-1/($AN$4*$B1847)</f>
        <v>-0.73448618284592837</v>
      </c>
      <c r="AR1847" s="1">
        <f t="shared" ref="AR1847" si="19609">AH1847*AM1847+AJ1847*AM1850-AI1847*AN1847-AK1847*AN1850</f>
        <v>0.25561671409511666</v>
      </c>
      <c r="AS1847" s="4">
        <f t="shared" ref="AS1847" si="19610">(AH1847*AN1847+AI1847*AM1847+AJ1847*AN1850+AK1847*AM1850)</f>
        <v>0</v>
      </c>
      <c r="AT1847" s="2">
        <f t="shared" ref="AT1847" si="19611">AH1847*AO1847+AJ1847*AO1850-AI1847*AP1847-AK1847*AP1850</f>
        <v>0</v>
      </c>
      <c r="AU1847" s="3">
        <f t="shared" ref="AU1847" si="19612">(AH1847*AP1847+AI1847*AO1847+AJ1847*AP1850+AK1847*AO1850)</f>
        <v>-1.1298573300501207</v>
      </c>
      <c r="AV1847" s="20"/>
      <c r="AW1847" s="11">
        <v>1</v>
      </c>
      <c r="AX1847" s="12">
        <v>0</v>
      </c>
      <c r="AY1847" s="13">
        <v>0</v>
      </c>
      <c r="AZ1847" s="14">
        <v>0</v>
      </c>
      <c r="BA1847" s="20"/>
      <c r="BB1847" s="1">
        <f t="shared" ref="BB1847" si="19613">AR1847*AW1847+AT1847*AW1850-AS1847*AX1847-AU1847*AX1850</f>
        <v>-0.40877388050377639</v>
      </c>
      <c r="BC1847" s="4">
        <f t="shared" ref="BC1847" si="19614">(AR1847*AX1847+AS1847*AW1847+AT1847*AX1850+AU1847*AW1850)</f>
        <v>0</v>
      </c>
      <c r="BD1847" s="2">
        <f t="shared" ref="BD1847" si="19615">AR1847*AY1847+AT1847*AY1850-AS1847*AZ1847-AU1847*AZ1850</f>
        <v>0</v>
      </c>
      <c r="BE1847" s="3">
        <f t="shared" ref="BE1847" si="19616">(AR1847*AZ1847+AS1847*AY1847+AT1847*AZ1850+AU1847*AY1850)</f>
        <v>-1.1298573300501207</v>
      </c>
      <c r="BF1847" s="20"/>
      <c r="BG1847" s="11">
        <v>1</v>
      </c>
      <c r="BH1847" s="12">
        <v>0</v>
      </c>
      <c r="BI1847" s="13">
        <v>0</v>
      </c>
      <c r="BJ1847" s="40">
        <f t="shared" ref="BJ1847" si="19617">-1/($BH$4*$B1847)</f>
        <v>-0.70676972311589326</v>
      </c>
      <c r="BK1847" s="20"/>
      <c r="BL1847" s="1">
        <f t="shared" ref="BL1847" si="19618">BB1847*BG1847+BD1847*BG1850-BC1847*BH1847-BE1847*BH1850</f>
        <v>-0.40877388050377639</v>
      </c>
      <c r="BM1847" s="4">
        <f t="shared" ref="BM1847" si="19619">(BB1847*BH1847+BC1847*BG1847+BD1847*BH1850+BE1847*BG1850)</f>
        <v>0</v>
      </c>
      <c r="BN1847" s="2">
        <f t="shared" ref="BN1847" si="19620">BB1847*BI1847+BD1847*BI1850-BC1847*BJ1847-BE1847*BJ1850</f>
        <v>0</v>
      </c>
      <c r="BO1847" s="3">
        <f t="shared" ref="BO1847" si="19621">(BB1847*BJ1847+BC1847*BI1847+BD1847*BJ1850+BE1847*BI1850)</f>
        <v>-0.84094832770945738</v>
      </c>
      <c r="BP1847" s="20"/>
      <c r="BQ1847" s="11">
        <v>1</v>
      </c>
      <c r="BR1847" s="12">
        <v>0</v>
      </c>
      <c r="BS1847" s="13">
        <v>0</v>
      </c>
      <c r="BT1847" s="14">
        <v>0</v>
      </c>
      <c r="BU1847" s="20"/>
      <c r="BV1847" s="1">
        <f t="shared" ref="BV1847" si="19622">BL1847*BQ1847+BN1847*BQ1850-BM1847*BR1847-BO1847*BR1850</f>
        <v>-0.84161785959291446</v>
      </c>
      <c r="BW1847" s="4">
        <f t="shared" ref="BW1847" si="19623">(BL1847*BR1847+BM1847*BQ1847+BN1847*BR1850+BO1847*BQ1850)</f>
        <v>0</v>
      </c>
      <c r="BX1847" s="2">
        <f t="shared" ref="BX1847" si="19624">BL1847*BS1847+BN1847*BS1850-BM1847*BT1847-BO1847*BT1850</f>
        <v>0</v>
      </c>
      <c r="BY1847" s="3">
        <f t="shared" ref="BY1847" si="19625">(BL1847*BT1847+BM1847*BS1847+BN1847*BT1850+BO1847*BS1850)</f>
        <v>-0.84094832770945738</v>
      </c>
      <c r="BZ1847" s="20"/>
      <c r="CA1847" s="11">
        <v>1</v>
      </c>
      <c r="CB1847" s="12">
        <v>0</v>
      </c>
      <c r="CC1847" s="13">
        <v>0</v>
      </c>
      <c r="CD1847" s="40">
        <f t="shared" ref="CD1847" si="19626">-1/($CB$4*$B1847)</f>
        <v>-0.36990511194068504</v>
      </c>
      <c r="CE1847" s="20"/>
      <c r="CF1847" s="1">
        <f t="shared" ref="CF1847" si="19627">BV1847*CA1847+BX1847*CA1850-BW1847*CB1847-BY1847*CB1850</f>
        <v>-0.84161785959291446</v>
      </c>
      <c r="CG1847" s="4">
        <f t="shared" ref="CG1847" si="19628">(BV1847*CB1847+BW1847*CA1847+BX1847*CB1850+BY1847*CA1850)</f>
        <v>0</v>
      </c>
      <c r="CH1847" s="2">
        <f t="shared" ref="CH1847" si="19629">BV1847*CC1847+BX1847*CC1850-BW1847*CD1847-BY1847*CD1850</f>
        <v>0</v>
      </c>
      <c r="CI1847" s="3">
        <f t="shared" ref="CI1847" si="19630">(BV1847*CD1847+BW1847*CC1847+BX1847*CD1850+BY1847*CC1850)</f>
        <v>-0.52962957914546061</v>
      </c>
      <c r="CJ1847" s="28"/>
      <c r="CK1847" s="11">
        <v>1</v>
      </c>
      <c r="CL1847" s="12">
        <v>0</v>
      </c>
      <c r="CM1847" s="13">
        <v>0</v>
      </c>
      <c r="CN1847" s="14">
        <v>0</v>
      </c>
      <c r="CP1847" s="1">
        <f t="shared" ref="CP1847" si="19631">CF1847*CK1847+CH1847*CK1850-CG1847*CL1847-CI1847*CL1850</f>
        <v>-0.84161785959291446</v>
      </c>
      <c r="CQ1847" s="4">
        <f t="shared" ref="CQ1847" si="19632">(CF1847*CL1847+CG1847*CK1847+CH1847*CL1850+CI1847*CK1850)</f>
        <v>-0.52962957914546061</v>
      </c>
      <c r="CR1847" s="2">
        <f t="shared" ref="CR1847" si="19633">CF1847*CM1847+CH1847*CM1850-CG1847*CN1847-CI1847*CN1850</f>
        <v>0</v>
      </c>
      <c r="CS1847" s="3">
        <f t="shared" ref="CS1847" si="19634">(CF1847*CN1847+CG1847*CM1847+CH1847*CN1850+CI1847*CM1850)</f>
        <v>-0.52962957914546061</v>
      </c>
      <c r="CU1847" s="29">
        <f t="shared" ref="CU1847" si="19635">20*LOG(((1+$CL$4)/$CL$4)/((CP1847+CP1850)^2+(CQ1847+CQ1850)^2)^0.5)</f>
        <v>-4.830685847781131E-4</v>
      </c>
      <c r="CW1847" s="51">
        <f t="shared" ref="CW1847" si="19636">((CP1847^2+CQ1847^2)^0.5)/((CP1850^2+CQ1850^2)^0.5)</f>
        <v>0.98867232731700894</v>
      </c>
    </row>
    <row r="1848" spans="1:101" ht="18" customHeight="1" thickBot="1">
      <c r="D1848" s="11"/>
      <c r="E1848" s="13"/>
      <c r="F1848" s="13"/>
      <c r="G1848" s="15"/>
      <c r="H1848" s="10"/>
      <c r="I1848" s="11"/>
      <c r="J1848" s="13"/>
      <c r="K1848" s="13"/>
      <c r="L1848" s="15"/>
      <c r="N1848" s="5"/>
      <c r="Q1848" s="6"/>
      <c r="S1848" s="11"/>
      <c r="T1848" s="13"/>
      <c r="U1848" s="13"/>
      <c r="V1848" s="15"/>
      <c r="W1848" s="20"/>
      <c r="X1848" s="5"/>
      <c r="AA1848" s="6"/>
      <c r="AB1848" s="20"/>
      <c r="AC1848" s="11"/>
      <c r="AD1848" s="13"/>
      <c r="AE1848" s="13"/>
      <c r="AF1848" s="15"/>
      <c r="AG1848" s="20"/>
      <c r="AH1848" s="5"/>
      <c r="AK1848" s="6"/>
      <c r="AL1848" s="20"/>
      <c r="AM1848" s="11"/>
      <c r="AN1848" s="13"/>
      <c r="AO1848" s="13"/>
      <c r="AP1848" s="15"/>
      <c r="AR1848" s="5"/>
      <c r="AU1848" s="6"/>
      <c r="AW1848" s="11"/>
      <c r="AX1848" s="13"/>
      <c r="AY1848" s="13"/>
      <c r="AZ1848" s="15"/>
      <c r="BA1848" s="20"/>
      <c r="BB1848" s="5"/>
      <c r="BE1848" s="6"/>
      <c r="BG1848" s="11"/>
      <c r="BH1848" s="13"/>
      <c r="BI1848" s="13"/>
      <c r="BJ1848" s="15"/>
      <c r="BL1848" s="5"/>
      <c r="BO1848" s="6"/>
      <c r="BQ1848" s="11"/>
      <c r="BR1848" s="13"/>
      <c r="BS1848" s="13"/>
      <c r="BT1848" s="15"/>
      <c r="BU1848" s="20"/>
      <c r="BV1848" s="5"/>
      <c r="BY1848" s="6"/>
      <c r="CA1848" s="11"/>
      <c r="CB1848" s="13"/>
      <c r="CC1848" s="13"/>
      <c r="CD1848" s="15"/>
      <c r="CF1848" s="5"/>
      <c r="CI1848" s="6"/>
      <c r="CK1848" s="11"/>
      <c r="CL1848" s="13"/>
      <c r="CM1848" s="13"/>
      <c r="CN1848" s="15"/>
      <c r="CP1848" s="5"/>
      <c r="CS1848" s="6"/>
      <c r="CW1848" s="52"/>
    </row>
    <row r="1849" spans="1:101" ht="18" customHeight="1" thickBot="1">
      <c r="D1849" s="11" t="s">
        <v>6</v>
      </c>
      <c r="E1849" s="13"/>
      <c r="F1849" s="13" t="s">
        <v>7</v>
      </c>
      <c r="G1849" s="15"/>
      <c r="H1849" s="10"/>
      <c r="I1849" s="11" t="s">
        <v>8</v>
      </c>
      <c r="J1849" s="13"/>
      <c r="K1849" s="13" t="s">
        <v>9</v>
      </c>
      <c r="L1849" s="15"/>
      <c r="N1849" s="251" t="s">
        <v>26</v>
      </c>
      <c r="O1849" s="252"/>
      <c r="P1849" s="253" t="s">
        <v>27</v>
      </c>
      <c r="Q1849" s="254"/>
      <c r="S1849" s="11" t="s">
        <v>13</v>
      </c>
      <c r="T1849" s="13"/>
      <c r="U1849" s="13" t="s">
        <v>14</v>
      </c>
      <c r="V1849" s="15"/>
      <c r="W1849" s="20"/>
      <c r="X1849" s="251" t="s">
        <v>26</v>
      </c>
      <c r="Y1849" s="252"/>
      <c r="Z1849" s="253" t="s">
        <v>27</v>
      </c>
      <c r="AA1849" s="254"/>
      <c r="AB1849" s="20"/>
      <c r="AC1849" s="11" t="s">
        <v>8</v>
      </c>
      <c r="AD1849" s="13"/>
      <c r="AE1849" s="13" t="s">
        <v>9</v>
      </c>
      <c r="AF1849" s="15"/>
      <c r="AG1849" s="20"/>
      <c r="AH1849" s="251" t="s">
        <v>26</v>
      </c>
      <c r="AI1849" s="252"/>
      <c r="AJ1849" s="253" t="s">
        <v>27</v>
      </c>
      <c r="AK1849" s="254"/>
      <c r="AL1849" s="20"/>
      <c r="AM1849" s="11" t="s">
        <v>13</v>
      </c>
      <c r="AN1849" s="13"/>
      <c r="AO1849" s="13" t="s">
        <v>14</v>
      </c>
      <c r="AP1849" s="15"/>
      <c r="AR1849" s="251" t="s">
        <v>26</v>
      </c>
      <c r="AS1849" s="252"/>
      <c r="AT1849" s="253" t="s">
        <v>27</v>
      </c>
      <c r="AU1849" s="254"/>
      <c r="AV1849" s="36"/>
      <c r="AW1849" s="11" t="s">
        <v>8</v>
      </c>
      <c r="AX1849" s="13"/>
      <c r="AY1849" s="13" t="s">
        <v>9</v>
      </c>
      <c r="AZ1849" s="15"/>
      <c r="BA1849" s="20"/>
      <c r="BB1849" s="251" t="s">
        <v>26</v>
      </c>
      <c r="BC1849" s="252"/>
      <c r="BD1849" s="253" t="s">
        <v>27</v>
      </c>
      <c r="BE1849" s="254"/>
      <c r="BF1849" s="36"/>
      <c r="BG1849" s="11" t="s">
        <v>13</v>
      </c>
      <c r="BH1849" s="13"/>
      <c r="BI1849" s="13" t="s">
        <v>14</v>
      </c>
      <c r="BJ1849" s="15"/>
      <c r="BK1849" s="36"/>
      <c r="BL1849" s="251" t="s">
        <v>26</v>
      </c>
      <c r="BM1849" s="252"/>
      <c r="BN1849" s="253" t="s">
        <v>27</v>
      </c>
      <c r="BO1849" s="254"/>
      <c r="BP1849" s="36"/>
      <c r="BQ1849" s="11" t="s">
        <v>8</v>
      </c>
      <c r="BR1849" s="13"/>
      <c r="BS1849" s="13" t="s">
        <v>9</v>
      </c>
      <c r="BT1849" s="15"/>
      <c r="BU1849" s="20"/>
      <c r="BV1849" s="251" t="s">
        <v>26</v>
      </c>
      <c r="BW1849" s="252"/>
      <c r="BX1849" s="253" t="s">
        <v>27</v>
      </c>
      <c r="BY1849" s="254"/>
      <c r="BZ1849" s="36"/>
      <c r="CA1849" s="11" t="s">
        <v>13</v>
      </c>
      <c r="CB1849" s="13"/>
      <c r="CC1849" s="13" t="s">
        <v>14</v>
      </c>
      <c r="CD1849" s="15"/>
      <c r="CE1849" s="36"/>
      <c r="CF1849" s="251" t="s">
        <v>26</v>
      </c>
      <c r="CG1849" s="252"/>
      <c r="CH1849" s="253" t="s">
        <v>27</v>
      </c>
      <c r="CI1849" s="254"/>
      <c r="CK1849" s="11" t="s">
        <v>28</v>
      </c>
      <c r="CL1849" s="13"/>
      <c r="CM1849" s="13" t="s">
        <v>29</v>
      </c>
      <c r="CN1849" s="15"/>
      <c r="CP1849" s="251" t="s">
        <v>26</v>
      </c>
      <c r="CQ1849" s="252"/>
      <c r="CR1849" s="253" t="s">
        <v>27</v>
      </c>
      <c r="CS1849" s="254"/>
      <c r="CU1849" s="38" t="s">
        <v>37</v>
      </c>
      <c r="CW1849" s="53" t="s">
        <v>45</v>
      </c>
    </row>
    <row r="1850" spans="1:101" ht="18" customHeight="1" thickTop="1" thickBot="1">
      <c r="D1850" s="16">
        <v>0</v>
      </c>
      <c r="E1850" s="17">
        <v>0</v>
      </c>
      <c r="F1850" s="18">
        <v>1</v>
      </c>
      <c r="G1850" s="19">
        <v>0</v>
      </c>
      <c r="H1850" s="10"/>
      <c r="I1850" s="16">
        <v>0</v>
      </c>
      <c r="J1850" s="17">
        <f t="shared" ref="J1850" si="19637">-1/($J$4*$B1847)</f>
        <v>-0.51470936421040492</v>
      </c>
      <c r="K1850" s="18">
        <v>1</v>
      </c>
      <c r="L1850" s="19">
        <v>0</v>
      </c>
      <c r="N1850" s="1">
        <f t="shared" ref="N1850" si="19638">D1850*I1847+F1850*I1850-E1850*J1847-G1850*J1850</f>
        <v>0</v>
      </c>
      <c r="O1850" s="4">
        <f t="shared" ref="O1850" si="19639">(D1850*J1847+E1850*I1847+F1850*J1850+G1850*I1850)</f>
        <v>-0.51470936421040492</v>
      </c>
      <c r="P1850" s="2">
        <f t="shared" ref="P1850" si="19640">D1850*K1847+F1850*K1850-E1850*L1847-G1850*L1850</f>
        <v>1</v>
      </c>
      <c r="Q1850" s="3">
        <f t="shared" ref="Q1850" si="19641">(D1850*L1847+E1850*K1847+F1850*L1850+G1850*K1850)</f>
        <v>0</v>
      </c>
      <c r="S1850" s="16">
        <v>0</v>
      </c>
      <c r="T1850" s="17">
        <v>0</v>
      </c>
      <c r="U1850" s="18">
        <v>1</v>
      </c>
      <c r="V1850" s="19">
        <v>0</v>
      </c>
      <c r="W1850" s="20"/>
      <c r="X1850" s="1">
        <f t="shared" ref="X1850" si="19642">N1850*S1847+P1850*S1850-O1850*T1847-Q1850*T1850</f>
        <v>0</v>
      </c>
      <c r="Y1850" s="4">
        <f t="shared" ref="Y1850" si="19643">(N1850*T1847+O1850*S1847+P1850*T1850+Q1850*S1850)</f>
        <v>-0.51470936421040492</v>
      </c>
      <c r="Z1850" s="2">
        <f t="shared" ref="Z1850" si="19644">N1850*U1847+P1850*U1850-O1850*V1847-Q1850*V1850</f>
        <v>0.63621900517185459</v>
      </c>
      <c r="AA1850" s="3">
        <f t="shared" ref="AA1850" si="19645">(N1850*V1847+O1850*U1847+P1850*V1850+Q1850*U1850)</f>
        <v>0</v>
      </c>
      <c r="AB1850" s="20"/>
      <c r="AC1850" s="16">
        <v>0</v>
      </c>
      <c r="AD1850" s="17">
        <f t="shared" ref="AD1850" si="19646">-1/($AD$4*$B1847)</f>
        <v>-0.58803052113616905</v>
      </c>
      <c r="AE1850" s="18">
        <v>1</v>
      </c>
      <c r="AF1850" s="19">
        <v>0</v>
      </c>
      <c r="AG1850" s="20"/>
      <c r="AH1850" s="1">
        <f t="shared" ref="AH1850" si="19647">X1850*AC1847+Z1850*AC1850-Y1850*AD1847-AA1850*AD1850</f>
        <v>0</v>
      </c>
      <c r="AI1850" s="4">
        <f t="shared" ref="AI1850" si="19648">(X1850*AD1847+Y1850*AC1847+Z1850*AD1850+AA1850*AC1850)</f>
        <v>-0.88882555737834568</v>
      </c>
      <c r="AJ1850" s="2">
        <f t="shared" ref="AJ1850" si="19649">X1850*AE1847+Z1850*AE1850-Y1850*AF1847-AA1850*AF1850</f>
        <v>0.63621900517185459</v>
      </c>
      <c r="AK1850" s="3">
        <f t="shared" ref="AK1850" si="19650">(X1850*AF1847+Y1850*AE1847+Z1850*AF1850+AA1850*AE1850)</f>
        <v>0</v>
      </c>
      <c r="AL1850" s="20"/>
      <c r="AM1850" s="16">
        <v>0</v>
      </c>
      <c r="AN1850" s="17">
        <v>0</v>
      </c>
      <c r="AO1850" s="18">
        <v>1</v>
      </c>
      <c r="AP1850" s="19">
        <v>0</v>
      </c>
      <c r="AR1850" s="1">
        <f t="shared" ref="AR1850" si="19651">AH1850*AM1847+AJ1850*AM1850-AI1850*AN1847-AK1850*AN1850</f>
        <v>0</v>
      </c>
      <c r="AS1850" s="4">
        <f t="shared" ref="AS1850" si="19652">(AH1850*AN1847+AI1850*AM1847+AJ1850*AN1850+AK1850*AM1850)</f>
        <v>-0.88882555737834568</v>
      </c>
      <c r="AT1850" s="2">
        <f t="shared" ref="AT1850" si="19653">AH1850*AO1847+AJ1850*AO1850-AI1850*AP1847-AK1850*AP1850</f>
        <v>-1.6611085682871174E-2</v>
      </c>
      <c r="AU1850" s="3">
        <f t="shared" ref="AU1850" si="19654">(AH1850*AP1847+AI1850*AO1847+AJ1850*AP1850+AK1850*AO1850)</f>
        <v>0</v>
      </c>
      <c r="AV1850" s="20"/>
      <c r="AW1850" s="16">
        <v>0</v>
      </c>
      <c r="AX1850" s="17">
        <f t="shared" ref="AX1850" si="19655">-1/($AX$4*$B1847)</f>
        <v>-0.58803052113616905</v>
      </c>
      <c r="AY1850" s="18">
        <v>1</v>
      </c>
      <c r="AZ1850" s="19">
        <v>0</v>
      </c>
      <c r="BA1850" s="20"/>
      <c r="BB1850" s="1">
        <f t="shared" ref="BB1850" si="19656">AR1850*AW1847+AT1850*AW1850-AS1850*AX1847-AU1850*AX1850</f>
        <v>0</v>
      </c>
      <c r="BC1850" s="4">
        <f t="shared" ref="BC1850" si="19657">(AR1850*AX1847+AS1850*AW1847+AT1850*AX1850+AU1850*AW1850)</f>
        <v>-0.87905773200760939</v>
      </c>
      <c r="BD1850" s="2">
        <f t="shared" ref="BD1850" si="19658">AR1850*AY1847+AT1850*AY1850-AS1850*AZ1847-AU1850*AZ1850</f>
        <v>-1.6611085682871174E-2</v>
      </c>
      <c r="BE1850" s="3">
        <f t="shared" ref="BE1850" si="19659">(AR1850*AZ1847+AS1850*AY1847+AT1850*AZ1850+AU1850*AY1850)</f>
        <v>0</v>
      </c>
      <c r="BF1850" s="20"/>
      <c r="BG1850" s="16">
        <v>0</v>
      </c>
      <c r="BH1850" s="17">
        <v>0</v>
      </c>
      <c r="BI1850" s="18">
        <v>1</v>
      </c>
      <c r="BJ1850" s="19">
        <v>0</v>
      </c>
      <c r="BK1850" s="20"/>
      <c r="BL1850" s="1">
        <f t="shared" ref="BL1850" si="19660">BB1850*BG1847+BD1850*BG1850-BC1850*BH1847-BE1850*BH1850</f>
        <v>0</v>
      </c>
      <c r="BM1850" s="4">
        <f t="shared" ref="BM1850" si="19661">(BB1850*BH1847+BC1850*BG1847+BD1850*BH1850+BE1850*BG1850)</f>
        <v>-0.87905773200760939</v>
      </c>
      <c r="BN1850" s="2">
        <f t="shared" ref="BN1850" si="19662">BB1850*BI1847+BD1850*BI1850-BC1850*BJ1847-BE1850*BJ1850</f>
        <v>-0.63790247553677437</v>
      </c>
      <c r="BO1850" s="3">
        <f t="shared" ref="BO1850" si="19663">(BB1850*BJ1847+BC1850*BI1847+BD1850*BJ1850+BE1850*BI1850)</f>
        <v>0</v>
      </c>
      <c r="BP1850" s="20"/>
      <c r="BQ1850" s="16">
        <v>0</v>
      </c>
      <c r="BR1850" s="17">
        <f t="shared" ref="BR1850" si="19664">-1/($BR$4*$B1847)</f>
        <v>-0.51470936421040492</v>
      </c>
      <c r="BS1850" s="18">
        <v>1</v>
      </c>
      <c r="BT1850" s="19">
        <v>0</v>
      </c>
      <c r="BU1850" s="20"/>
      <c r="BV1850" s="1">
        <f t="shared" ref="BV1850" si="19665">BL1850*BQ1847+BN1850*BQ1850-BM1850*BR1847-BO1850*BR1850</f>
        <v>0</v>
      </c>
      <c r="BW1850" s="4">
        <f t="shared" ref="BW1850" si="19666">(BL1850*BR1847+BM1850*BQ1847+BN1850*BR1850+BO1850*BQ1850)</f>
        <v>-0.55072335439583286</v>
      </c>
      <c r="BX1850" s="2">
        <f t="shared" ref="BX1850" si="19667">BL1850*BS1847+BN1850*BS1850-BM1850*BT1847-BO1850*BT1850</f>
        <v>-0.63790247553677437</v>
      </c>
      <c r="BY1850" s="3">
        <f t="shared" ref="BY1850" si="19668">(BL1850*BT1847+BM1850*BS1847+BN1850*BT1850+BO1850*BS1850)</f>
        <v>0</v>
      </c>
      <c r="BZ1850" s="20"/>
      <c r="CA1850" s="16">
        <v>0</v>
      </c>
      <c r="CB1850" s="17">
        <v>0</v>
      </c>
      <c r="CC1850" s="18">
        <v>1</v>
      </c>
      <c r="CD1850" s="19">
        <v>0</v>
      </c>
      <c r="CE1850" s="20"/>
      <c r="CF1850" s="1">
        <f t="shared" ref="CF1850" si="19669">BV1850*CA1847+BX1850*CA1850-BW1850*CB1847-BY1850*CB1850</f>
        <v>0</v>
      </c>
      <c r="CG1850" s="4">
        <f t="shared" ref="CG1850" si="19670">(BV1850*CB1847+BW1850*CA1847+BX1850*CB1850+BY1850*CA1850)</f>
        <v>-0.55072335439583286</v>
      </c>
      <c r="CH1850" s="2">
        <f t="shared" ref="CH1850" si="19671">BV1850*CC1847+BX1850*CC1850-BW1850*CD1847-BY1850*CD1850</f>
        <v>-0.84161785959291446</v>
      </c>
      <c r="CI1850" s="3">
        <f t="shared" ref="CI1850" si="19672">(BV1850*CD1847+BW1850*CC1847+BX1850*CD1850+BY1850*CC1850)</f>
        <v>0</v>
      </c>
      <c r="CK1850" s="16">
        <f t="shared" ref="CK1850" si="19673">1/$CL$4</f>
        <v>1</v>
      </c>
      <c r="CL1850" s="17">
        <v>0</v>
      </c>
      <c r="CM1850" s="18">
        <v>1</v>
      </c>
      <c r="CN1850" s="19">
        <v>0</v>
      </c>
      <c r="CP1850" s="1">
        <f t="shared" ref="CP1850" si="19674">CF1850*CK1847+CH1850*CK1850-CG1850*CL1847-CI1850*CL1850</f>
        <v>-0.84161785959291446</v>
      </c>
      <c r="CQ1850" s="4">
        <f t="shared" ref="CQ1850" si="19675">(CF1850*CL1847+CG1850*CK1847+CH1850*CL1850+CI1850*CK1850)</f>
        <v>-0.55072335439583286</v>
      </c>
      <c r="CR1850" s="2">
        <f t="shared" ref="CR1850" si="19676">CF1850*CM1847+CH1850*CM1850-CG1850*CN1847-CI1850*CN1850</f>
        <v>-0.84161785959291446</v>
      </c>
      <c r="CS1850" s="3">
        <f t="shared" ref="CS1850" si="19677">(CF1850*CN1847+CG1850*CM1847+CH1850*CN1850+CI1850*CM1850)</f>
        <v>0</v>
      </c>
      <c r="CU1850" s="39">
        <f t="shared" ref="CU1850" si="19678">(180/PI())*ATAN(-1*(CQ1847/CP1847))</f>
        <v>-32.182180865334743</v>
      </c>
      <c r="CW1850" s="54">
        <f t="shared" ref="CW1850" si="19679">20*LOG(((1-(10^(CU1847/20)^2)*(1-((1-CW1847)/(1+CW1847))^2))^0.5))</f>
        <v>-38.426448171238583</v>
      </c>
    </row>
    <row r="1851" spans="1:101" ht="18" customHeight="1">
      <c r="E1851" s="20"/>
      <c r="F1851" s="20"/>
      <c r="G1851" s="20"/>
      <c r="H1851" s="20"/>
      <c r="I1851" s="20"/>
      <c r="J1851" s="20"/>
      <c r="K1851" s="20"/>
      <c r="L1851" s="20"/>
      <c r="M1851" s="20"/>
      <c r="N1851" s="20"/>
      <c r="O1851" s="20"/>
      <c r="P1851" s="20"/>
      <c r="Q1851" s="20"/>
      <c r="R1851" s="20"/>
      <c r="S1851" s="20"/>
      <c r="T1851" s="20"/>
      <c r="U1851" s="20"/>
      <c r="V1851" s="20"/>
      <c r="W1851" s="20"/>
      <c r="X1851" s="20"/>
      <c r="Y1851" s="20"/>
      <c r="Z1851" s="20"/>
      <c r="AA1851" s="20"/>
      <c r="AB1851" s="30"/>
      <c r="AC1851" s="20"/>
      <c r="AD1851" s="20"/>
      <c r="AE1851" s="20"/>
      <c r="AF1851" s="20"/>
      <c r="AG1851" s="20"/>
      <c r="AH1851" s="20"/>
      <c r="AI1851" s="20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  <c r="BA1851" s="20"/>
      <c r="BB1851" s="20"/>
      <c r="BC1851" s="20"/>
      <c r="BD1851" s="20"/>
      <c r="BE1851" s="20"/>
      <c r="BF1851" s="20"/>
      <c r="BG1851" s="20"/>
      <c r="BH1851" s="20"/>
      <c r="BI1851" s="20"/>
      <c r="BJ1851" s="20"/>
      <c r="BK1851" s="20"/>
      <c r="BL1851" s="20"/>
      <c r="BM1851" s="20"/>
      <c r="BN1851" s="20"/>
      <c r="BO1851" s="20"/>
      <c r="BP1851" s="20"/>
      <c r="BQ1851" s="20"/>
      <c r="BR1851" s="20"/>
      <c r="BS1851" s="20"/>
      <c r="BT1851" s="20"/>
      <c r="BU1851" s="20"/>
      <c r="BV1851" s="20"/>
      <c r="BW1851" s="20"/>
      <c r="BX1851" s="20"/>
      <c r="BY1851" s="20"/>
      <c r="BZ1851" s="20"/>
      <c r="CA1851" s="20"/>
      <c r="CB1851" s="20"/>
      <c r="CC1851" s="20"/>
      <c r="CD1851" s="20"/>
      <c r="CE1851" s="20"/>
      <c r="CF1851" s="20"/>
      <c r="CG1851" s="20"/>
      <c r="CH1851" s="20"/>
      <c r="CI1851" s="20"/>
      <c r="CJ1851" s="20"/>
      <c r="CK1851" s="20"/>
      <c r="CL1851" s="20"/>
    </row>
    <row r="1852" spans="1:101" ht="18" customHeight="1"/>
    <row r="1853" spans="1:101" ht="18" customHeight="1" thickBot="1">
      <c r="A1853" s="23"/>
      <c r="B1853" s="23"/>
      <c r="C1853" s="23"/>
      <c r="D1853" s="20" t="s">
        <v>15</v>
      </c>
      <c r="E1853" s="20"/>
      <c r="F1853" s="20"/>
      <c r="G1853" s="20"/>
      <c r="H1853" s="20"/>
      <c r="I1853" s="20" t="s">
        <v>16</v>
      </c>
      <c r="J1853" s="20"/>
      <c r="K1853" s="20"/>
      <c r="L1853" s="20"/>
      <c r="M1853" s="23"/>
      <c r="N1853" s="23"/>
      <c r="O1853" s="24" t="s">
        <v>17</v>
      </c>
      <c r="P1853" s="23"/>
      <c r="Q1853" s="23"/>
      <c r="R1853" s="23"/>
      <c r="S1853" s="20"/>
      <c r="T1853" s="20" t="s">
        <v>18</v>
      </c>
      <c r="U1853" s="23"/>
      <c r="V1853" s="23"/>
      <c r="W1853" s="23"/>
      <c r="X1853" s="23"/>
      <c r="Y1853" s="24" t="s">
        <v>19</v>
      </c>
      <c r="Z1853" s="23"/>
      <c r="AA1853" s="23"/>
      <c r="AB1853" s="23"/>
      <c r="AC1853" s="24" t="s">
        <v>20</v>
      </c>
      <c r="AD1853" s="20"/>
      <c r="AE1853" s="20"/>
      <c r="AF1853" s="20"/>
      <c r="AG1853" s="20"/>
      <c r="AH1853" s="23"/>
      <c r="AI1853" s="24" t="s">
        <v>21</v>
      </c>
      <c r="AJ1853" s="23"/>
      <c r="AK1853" s="23"/>
      <c r="AL1853" s="20"/>
      <c r="AM1853" s="24" t="s">
        <v>31</v>
      </c>
      <c r="AN1853" s="20"/>
      <c r="AO1853" s="23"/>
      <c r="AP1853" s="23"/>
      <c r="AQ1853" s="23"/>
      <c r="AR1853" s="23"/>
      <c r="AS1853" s="24" t="s">
        <v>91</v>
      </c>
      <c r="AT1853" s="23"/>
      <c r="AU1853" s="23"/>
      <c r="AV1853" s="23"/>
      <c r="AW1853" s="24" t="s">
        <v>32</v>
      </c>
      <c r="AX1853" s="20"/>
      <c r="AY1853" s="20"/>
      <c r="AZ1853" s="20"/>
      <c r="BA1853" s="20"/>
      <c r="BB1853" s="23"/>
      <c r="BC1853" s="24" t="s">
        <v>22</v>
      </c>
      <c r="BD1853" s="23"/>
      <c r="BE1853" s="23"/>
      <c r="BF1853" s="23"/>
      <c r="BG1853" s="24" t="s">
        <v>33</v>
      </c>
      <c r="BH1853" s="20"/>
      <c r="BI1853" s="23"/>
      <c r="BJ1853" s="23"/>
      <c r="BK1853" s="23"/>
      <c r="BL1853" s="23"/>
      <c r="BM1853" s="24" t="s">
        <v>34</v>
      </c>
      <c r="BN1853" s="23"/>
      <c r="BO1853" s="23"/>
      <c r="BP1853" s="23"/>
      <c r="BQ1853" s="24" t="s">
        <v>89</v>
      </c>
      <c r="BR1853" s="20"/>
      <c r="BS1853" s="20"/>
      <c r="BT1853" s="20"/>
      <c r="BU1853" s="20"/>
      <c r="BV1853" s="23"/>
      <c r="BW1853" s="24" t="s">
        <v>35</v>
      </c>
      <c r="BX1853" s="23"/>
      <c r="BY1853" s="23"/>
      <c r="BZ1853" s="23"/>
      <c r="CA1853" s="24" t="s">
        <v>90</v>
      </c>
      <c r="CB1853" s="20"/>
      <c r="CC1853" s="23"/>
      <c r="CD1853" s="23"/>
      <c r="CE1853" s="23"/>
      <c r="CF1853" s="23"/>
      <c r="CG1853" s="24" t="s">
        <v>92</v>
      </c>
      <c r="CH1853" s="23"/>
      <c r="CI1853" s="23"/>
      <c r="CJ1853" s="23"/>
      <c r="CK1853" s="24" t="s">
        <v>36</v>
      </c>
      <c r="CL1853" s="24"/>
      <c r="CM1853" s="23"/>
      <c r="CN1853" s="23"/>
      <c r="CO1853" s="23"/>
      <c r="CP1853" s="23"/>
      <c r="CQ1853" s="24" t="s">
        <v>93</v>
      </c>
      <c r="CR1853" s="23"/>
      <c r="CS1853" s="23"/>
    </row>
    <row r="1854" spans="1:101" ht="18" customHeight="1" thickBot="1">
      <c r="A1854" s="23"/>
      <c r="B1854" s="33"/>
      <c r="C1854" s="23"/>
      <c r="D1854" s="7" t="s">
        <v>2</v>
      </c>
      <c r="E1854" s="8"/>
      <c r="F1854" s="8" t="s">
        <v>3</v>
      </c>
      <c r="G1854" s="9"/>
      <c r="H1854" s="10"/>
      <c r="I1854" s="7" t="s">
        <v>4</v>
      </c>
      <c r="J1854" s="8"/>
      <c r="K1854" s="8" t="s">
        <v>5</v>
      </c>
      <c r="L1854" s="9"/>
      <c r="M1854" s="23"/>
      <c r="N1854" s="251" t="s">
        <v>79</v>
      </c>
      <c r="O1854" s="252"/>
      <c r="P1854" s="253" t="s">
        <v>80</v>
      </c>
      <c r="Q1854" s="254"/>
      <c r="R1854" s="23"/>
      <c r="S1854" s="7" t="s">
        <v>11</v>
      </c>
      <c r="T1854" s="8"/>
      <c r="U1854" s="8" t="s">
        <v>12</v>
      </c>
      <c r="V1854" s="9"/>
      <c r="W1854" s="20"/>
      <c r="X1854" s="251" t="s">
        <v>79</v>
      </c>
      <c r="Y1854" s="252"/>
      <c r="Z1854" s="253" t="s">
        <v>80</v>
      </c>
      <c r="AA1854" s="254"/>
      <c r="AB1854" s="20"/>
      <c r="AC1854" s="7" t="s">
        <v>4</v>
      </c>
      <c r="AD1854" s="8"/>
      <c r="AE1854" s="8" t="s">
        <v>5</v>
      </c>
      <c r="AF1854" s="9"/>
      <c r="AG1854" s="20"/>
      <c r="AH1854" s="251" t="s">
        <v>0</v>
      </c>
      <c r="AI1854" s="252"/>
      <c r="AJ1854" s="253" t="s">
        <v>1</v>
      </c>
      <c r="AK1854" s="254"/>
      <c r="AL1854" s="20"/>
      <c r="AM1854" s="7" t="s">
        <v>11</v>
      </c>
      <c r="AN1854" s="8"/>
      <c r="AO1854" s="8" t="s">
        <v>12</v>
      </c>
      <c r="AP1854" s="9"/>
      <c r="AQ1854" s="23"/>
      <c r="AR1854" s="251" t="s">
        <v>0</v>
      </c>
      <c r="AS1854" s="252"/>
      <c r="AT1854" s="253" t="s">
        <v>1</v>
      </c>
      <c r="AU1854" s="254"/>
      <c r="AV1854" s="36"/>
      <c r="AW1854" s="7" t="s">
        <v>4</v>
      </c>
      <c r="AX1854" s="8"/>
      <c r="AY1854" s="8" t="s">
        <v>5</v>
      </c>
      <c r="AZ1854" s="9"/>
      <c r="BA1854" s="20"/>
      <c r="BB1854" s="251" t="s">
        <v>0</v>
      </c>
      <c r="BC1854" s="252"/>
      <c r="BD1854" s="253" t="s">
        <v>1</v>
      </c>
      <c r="BE1854" s="254"/>
      <c r="BF1854" s="36"/>
      <c r="BG1854" s="7" t="s">
        <v>11</v>
      </c>
      <c r="BH1854" s="8"/>
      <c r="BI1854" s="8" t="s">
        <v>12</v>
      </c>
      <c r="BJ1854" s="9"/>
      <c r="BK1854" s="36"/>
      <c r="BL1854" s="251" t="s">
        <v>0</v>
      </c>
      <c r="BM1854" s="252"/>
      <c r="BN1854" s="253" t="s">
        <v>1</v>
      </c>
      <c r="BO1854" s="254"/>
      <c r="BP1854" s="36"/>
      <c r="BQ1854" s="7" t="s">
        <v>4</v>
      </c>
      <c r="BR1854" s="8"/>
      <c r="BS1854" s="8" t="s">
        <v>5</v>
      </c>
      <c r="BT1854" s="9"/>
      <c r="BU1854" s="20"/>
      <c r="BV1854" s="251" t="s">
        <v>0</v>
      </c>
      <c r="BW1854" s="252"/>
      <c r="BX1854" s="253" t="s">
        <v>1</v>
      </c>
      <c r="BY1854" s="254"/>
      <c r="BZ1854" s="36"/>
      <c r="CA1854" s="7" t="s">
        <v>11</v>
      </c>
      <c r="CB1854" s="8"/>
      <c r="CC1854" s="8" t="s">
        <v>12</v>
      </c>
      <c r="CD1854" s="9"/>
      <c r="CE1854" s="36"/>
      <c r="CF1854" s="251" t="s">
        <v>0</v>
      </c>
      <c r="CG1854" s="252"/>
      <c r="CH1854" s="253" t="s">
        <v>1</v>
      </c>
      <c r="CI1854" s="254"/>
      <c r="CJ1854" s="23"/>
      <c r="CK1854" s="7" t="s">
        <v>23</v>
      </c>
      <c r="CL1854" s="8"/>
      <c r="CM1854" s="8" t="s">
        <v>24</v>
      </c>
      <c r="CN1854" s="9"/>
      <c r="CO1854" s="23"/>
      <c r="CP1854" s="251" t="s">
        <v>0</v>
      </c>
      <c r="CQ1854" s="252"/>
      <c r="CR1854" s="253" t="s">
        <v>1</v>
      </c>
      <c r="CS1854" s="254"/>
      <c r="CU1854" s="26" t="s">
        <v>25</v>
      </c>
      <c r="CW1854" s="50" t="s">
        <v>44</v>
      </c>
    </row>
    <row r="1855" spans="1:101" ht="18" customHeight="1" thickTop="1" thickBot="1">
      <c r="B1855" s="34">
        <v>2.86</v>
      </c>
      <c r="D1855" s="11">
        <v>1</v>
      </c>
      <c r="E1855" s="12">
        <v>0</v>
      </c>
      <c r="F1855" s="13">
        <v>0</v>
      </c>
      <c r="G1855" s="40">
        <f t="shared" ref="G1855" si="19680">-1/($E$4*$B1855)</f>
        <v>-0.36731836290613473</v>
      </c>
      <c r="H1855" s="10"/>
      <c r="I1855" s="11">
        <v>1</v>
      </c>
      <c r="J1855" s="12">
        <v>0</v>
      </c>
      <c r="K1855" s="13">
        <v>0</v>
      </c>
      <c r="L1855" s="14">
        <v>0</v>
      </c>
      <c r="N1855" s="1">
        <f t="shared" ref="N1855" si="19681">D1855*I1855+F1855*I1858-E1855*J1855-G1855*J1858</f>
        <v>0.81225991225972227</v>
      </c>
      <c r="O1855" s="4">
        <f t="shared" ref="O1855" si="19682">(D1855*J1855+E1855*I1855+F1855*J1858+G1855*I1858)</f>
        <v>0</v>
      </c>
      <c r="P1855" s="2">
        <f t="shared" ref="P1855" si="19683">D1855*K1855+F1855*K1858-E1855*L1855-G1855*L1858</f>
        <v>0</v>
      </c>
      <c r="Q1855" s="3">
        <f t="shared" ref="Q1855" si="19684">(D1855*L1855+E1855*K1855+F1855*L1858+G1855*K1858)</f>
        <v>-0.36731836290613473</v>
      </c>
      <c r="S1855" s="11">
        <v>1</v>
      </c>
      <c r="T1855" s="12">
        <v>0</v>
      </c>
      <c r="U1855" s="13">
        <v>0</v>
      </c>
      <c r="V1855" s="40">
        <f t="shared" ref="V1855" si="19685">-1/($T$4*$B1855)</f>
        <v>-0.70182727749969831</v>
      </c>
      <c r="W1855" s="20"/>
      <c r="X1855" s="1">
        <f t="shared" ref="X1855" si="19686">N1855*S1855+P1855*S1858-O1855*T1855-Q1855*T1858</f>
        <v>0.81225991225972227</v>
      </c>
      <c r="Y1855" s="4">
        <f t="shared" ref="Y1855" si="19687">(N1855*T1855+O1855*S1855+P1855*T1858+Q1855*S1858)</f>
        <v>0</v>
      </c>
      <c r="Z1855" s="2">
        <f t="shared" ref="Z1855" si="19688">N1855*U1855+P1855*U1858-O1855*V1855-Q1855*V1858</f>
        <v>0</v>
      </c>
      <c r="AA1855" s="3">
        <f t="shared" ref="AA1855" si="19689">(N1855*V1855+O1855*U1855+P1855*V1858+Q1855*U1858)</f>
        <v>-0.93738452574951947</v>
      </c>
      <c r="AB1855" s="20"/>
      <c r="AC1855" s="11">
        <v>1</v>
      </c>
      <c r="AD1855" s="12">
        <v>0</v>
      </c>
      <c r="AE1855" s="13">
        <v>0</v>
      </c>
      <c r="AF1855" s="14">
        <v>0</v>
      </c>
      <c r="AG1855" s="20"/>
      <c r="AH1855" s="1">
        <f t="shared" ref="AH1855" si="19690">X1855*AC1855+Z1855*AC1858-Y1855*AD1855-AA1855*AD1858</f>
        <v>0.26490382143616398</v>
      </c>
      <c r="AI1855" s="4">
        <f t="shared" ref="AI1855" si="19691">(X1855*AD1855+Y1855*AC1855+Z1855*AD1858+AA1855*AC1858)</f>
        <v>0</v>
      </c>
      <c r="AJ1855" s="2">
        <f t="shared" ref="AJ1855" si="19692">X1855*AE1855+Z1855*AE1858-Y1855*AF1855-AA1855*AF1858</f>
        <v>0</v>
      </c>
      <c r="AK1855" s="3">
        <f t="shared" ref="AK1855" si="19693">(X1855*AF1855+Y1855*AE1855+Z1855*AF1858+AA1855*AE1858)</f>
        <v>-0.93738452574951947</v>
      </c>
      <c r="AL1855" s="20"/>
      <c r="AM1855" s="11">
        <v>1</v>
      </c>
      <c r="AN1855" s="12">
        <v>0</v>
      </c>
      <c r="AO1855" s="13">
        <v>0</v>
      </c>
      <c r="AP1855" s="40">
        <f t="shared" ref="AP1855" si="19694">-1/($AN$4*$B1855)</f>
        <v>-0.72934991583301978</v>
      </c>
      <c r="AR1855" s="1">
        <f t="shared" ref="AR1855" si="19695">AH1855*AM1855+AJ1855*AM1858-AI1855*AN1855-AK1855*AN1858</f>
        <v>0.26490382143616398</v>
      </c>
      <c r="AS1855" s="4">
        <f t="shared" ref="AS1855" si="19696">(AH1855*AN1855+AI1855*AM1855+AJ1855*AN1858+AK1855*AM1858)</f>
        <v>0</v>
      </c>
      <c r="AT1855" s="2">
        <f t="shared" ref="AT1855" si="19697">AH1855*AO1855+AJ1855*AO1858-AI1855*AP1855-AK1855*AP1858</f>
        <v>0</v>
      </c>
      <c r="AU1855" s="3">
        <f t="shared" ref="AU1855" si="19698">(AH1855*AP1855+AI1855*AO1855+AJ1855*AP1858+AK1855*AO1858)</f>
        <v>-1.130592105617831</v>
      </c>
      <c r="AV1855" s="20"/>
      <c r="AW1855" s="11">
        <v>1</v>
      </c>
      <c r="AX1855" s="12">
        <v>0</v>
      </c>
      <c r="AY1855" s="13">
        <v>0</v>
      </c>
      <c r="AZ1855" s="14">
        <v>0</v>
      </c>
      <c r="BA1855" s="20"/>
      <c r="BB1855" s="1">
        <f t="shared" ref="BB1855" si="19699">AR1855*AW1855+AT1855*AW1858-AS1855*AX1855-AU1855*AX1858</f>
        <v>-0.3952697340768615</v>
      </c>
      <c r="BC1855" s="4">
        <f t="shared" ref="BC1855" si="19700">(AR1855*AX1855+AS1855*AW1855+AT1855*AX1858+AU1855*AW1858)</f>
        <v>0</v>
      </c>
      <c r="BD1855" s="2">
        <f t="shared" ref="BD1855" si="19701">AR1855*AY1855+AT1855*AY1858-AS1855*AZ1855-AU1855*AZ1858</f>
        <v>0</v>
      </c>
      <c r="BE1855" s="3">
        <f t="shared" ref="BE1855" si="19702">(AR1855*AZ1855+AS1855*AY1855+AT1855*AZ1858+AU1855*AY1858)</f>
        <v>-1.130592105617831</v>
      </c>
      <c r="BF1855" s="20"/>
      <c r="BG1855" s="11">
        <v>1</v>
      </c>
      <c r="BH1855" s="12">
        <v>0</v>
      </c>
      <c r="BI1855" s="13">
        <v>0</v>
      </c>
      <c r="BJ1855" s="40">
        <f t="shared" ref="BJ1855" si="19703">-1/($BH$4*$B1855)</f>
        <v>-0.70182727749969831</v>
      </c>
      <c r="BK1855" s="20"/>
      <c r="BL1855" s="1">
        <f t="shared" ref="BL1855" si="19704">BB1855*BG1855+BD1855*BG1858-BC1855*BH1855-BE1855*BH1858</f>
        <v>-0.3952697340768615</v>
      </c>
      <c r="BM1855" s="4">
        <f t="shared" ref="BM1855" si="19705">(BB1855*BH1855+BC1855*BG1855+BD1855*BH1858+BE1855*BG1858)</f>
        <v>0</v>
      </c>
      <c r="BN1855" s="2">
        <f t="shared" ref="BN1855" si="19706">BB1855*BI1855+BD1855*BI1858-BC1855*BJ1855-BE1855*BJ1858</f>
        <v>0</v>
      </c>
      <c r="BO1855" s="3">
        <f t="shared" ref="BO1855" si="19707">(BB1855*BJ1855+BC1855*BI1855+BD1855*BJ1858+BE1855*BI1858)</f>
        <v>-0.85318102427263753</v>
      </c>
      <c r="BP1855" s="20"/>
      <c r="BQ1855" s="11">
        <v>1</v>
      </c>
      <c r="BR1855" s="12">
        <v>0</v>
      </c>
      <c r="BS1855" s="13">
        <v>0</v>
      </c>
      <c r="BT1855" s="14">
        <v>0</v>
      </c>
      <c r="BU1855" s="20"/>
      <c r="BV1855" s="1">
        <f t="shared" ref="BV1855" si="19708">BL1855*BQ1855+BN1855*BQ1858-BM1855*BR1855-BO1855*BR1858</f>
        <v>-0.83133908570962167</v>
      </c>
      <c r="BW1855" s="4">
        <f t="shared" ref="BW1855" si="19709">(BL1855*BR1855+BM1855*BQ1855+BN1855*BR1858+BO1855*BQ1858)</f>
        <v>0</v>
      </c>
      <c r="BX1855" s="2">
        <f t="shared" ref="BX1855" si="19710">BL1855*BS1855+BN1855*BS1858-BM1855*BT1855-BO1855*BT1858</f>
        <v>0</v>
      </c>
      <c r="BY1855" s="3">
        <f t="shared" ref="BY1855" si="19711">(BL1855*BT1855+BM1855*BS1855+BN1855*BT1858+BO1855*BS1858)</f>
        <v>-0.85318102427263753</v>
      </c>
      <c r="BZ1855" s="20"/>
      <c r="CA1855" s="11">
        <v>1</v>
      </c>
      <c r="CB1855" s="12">
        <v>0</v>
      </c>
      <c r="CC1855" s="13">
        <v>0</v>
      </c>
      <c r="CD1855" s="40">
        <f t="shared" ref="CD1855" si="19712">-1/($CB$4*$B1855)</f>
        <v>-0.36731836290613473</v>
      </c>
      <c r="CE1855" s="20"/>
      <c r="CF1855" s="1">
        <f t="shared" ref="CF1855" si="19713">BV1855*CA1855+BX1855*CA1858-BW1855*CB1855-BY1855*CB1858</f>
        <v>-0.83133908570962167</v>
      </c>
      <c r="CG1855" s="4">
        <f t="shared" ref="CG1855" si="19714">(BV1855*CB1855+BW1855*CA1855+BX1855*CB1858+BY1855*CA1858)</f>
        <v>0</v>
      </c>
      <c r="CH1855" s="2">
        <f t="shared" ref="CH1855" si="19715">BV1855*CC1855+BX1855*CC1858-BW1855*CD1855-BY1855*CD1858</f>
        <v>0</v>
      </c>
      <c r="CI1855" s="3">
        <f t="shared" ref="CI1855" si="19716">(BV1855*CD1855+BW1855*CC1855+BX1855*CD1858+BY1855*CC1858)</f>
        <v>-0.54781491228989654</v>
      </c>
      <c r="CJ1855" s="28"/>
      <c r="CK1855" s="11">
        <v>1</v>
      </c>
      <c r="CL1855" s="12">
        <v>0</v>
      </c>
      <c r="CM1855" s="13">
        <v>0</v>
      </c>
      <c r="CN1855" s="14">
        <v>0</v>
      </c>
      <c r="CP1855" s="1">
        <f t="shared" ref="CP1855" si="19717">CF1855*CK1855+CH1855*CK1858-CG1855*CL1855-CI1855*CL1858</f>
        <v>-0.83133908570962167</v>
      </c>
      <c r="CQ1855" s="4">
        <f t="shared" ref="CQ1855" si="19718">(CF1855*CL1855+CG1855*CK1855+CH1855*CL1858+CI1855*CK1858)</f>
        <v>-0.54781491228989654</v>
      </c>
      <c r="CR1855" s="2">
        <f t="shared" ref="CR1855" si="19719">CF1855*CM1855+CH1855*CM1858-CG1855*CN1855-CI1855*CN1858</f>
        <v>0</v>
      </c>
      <c r="CS1855" s="3">
        <f t="shared" ref="CS1855" si="19720">(CF1855*CN1855+CG1855*CM1855+CH1855*CN1858+CI1855*CM1858)</f>
        <v>-0.54781491228989654</v>
      </c>
      <c r="CU1855" s="29">
        <f t="shared" ref="CU1855" si="19721">20*LOG(((1+$CL$4)/$CL$4)/((CP1855+CP1858)^2+(CQ1855+CQ1858)^2)^0.5)</f>
        <v>-2.7851747613865898E-4</v>
      </c>
      <c r="CW1855" s="51">
        <f t="shared" ref="CW1855" si="19722">((CP1855^2+CQ1855^2)^0.5)/((CP1858^2+CQ1858^2)^0.5)</f>
        <v>0.99113799514617962</v>
      </c>
    </row>
    <row r="1856" spans="1:101" ht="18" customHeight="1" thickBot="1">
      <c r="D1856" s="11"/>
      <c r="E1856" s="13"/>
      <c r="F1856" s="13"/>
      <c r="G1856" s="15"/>
      <c r="H1856" s="10"/>
      <c r="I1856" s="11"/>
      <c r="J1856" s="13"/>
      <c r="K1856" s="13"/>
      <c r="L1856" s="15"/>
      <c r="N1856" s="5"/>
      <c r="Q1856" s="6"/>
      <c r="S1856" s="11"/>
      <c r="T1856" s="13"/>
      <c r="U1856" s="13"/>
      <c r="V1856" s="15"/>
      <c r="W1856" s="20"/>
      <c r="X1856" s="5"/>
      <c r="AA1856" s="6"/>
      <c r="AB1856" s="20"/>
      <c r="AC1856" s="11"/>
      <c r="AD1856" s="13"/>
      <c r="AE1856" s="13"/>
      <c r="AF1856" s="15"/>
      <c r="AG1856" s="20"/>
      <c r="AH1856" s="5"/>
      <c r="AK1856" s="6"/>
      <c r="AL1856" s="20"/>
      <c r="AM1856" s="11"/>
      <c r="AN1856" s="13"/>
      <c r="AO1856" s="13"/>
      <c r="AP1856" s="15"/>
      <c r="AR1856" s="5"/>
      <c r="AU1856" s="6"/>
      <c r="AW1856" s="11"/>
      <c r="AX1856" s="13"/>
      <c r="AY1856" s="13"/>
      <c r="AZ1856" s="15"/>
      <c r="BA1856" s="20"/>
      <c r="BB1856" s="5"/>
      <c r="BE1856" s="6"/>
      <c r="BG1856" s="11"/>
      <c r="BH1856" s="13"/>
      <c r="BI1856" s="13"/>
      <c r="BJ1856" s="15"/>
      <c r="BL1856" s="5"/>
      <c r="BO1856" s="6"/>
      <c r="BQ1856" s="11"/>
      <c r="BR1856" s="13"/>
      <c r="BS1856" s="13"/>
      <c r="BT1856" s="15"/>
      <c r="BU1856" s="20"/>
      <c r="BV1856" s="5"/>
      <c r="BY1856" s="6"/>
      <c r="CA1856" s="11"/>
      <c r="CB1856" s="13"/>
      <c r="CC1856" s="13"/>
      <c r="CD1856" s="15"/>
      <c r="CF1856" s="5"/>
      <c r="CI1856" s="6"/>
      <c r="CK1856" s="11"/>
      <c r="CL1856" s="13"/>
      <c r="CM1856" s="13"/>
      <c r="CN1856" s="15"/>
      <c r="CP1856" s="5"/>
      <c r="CS1856" s="6"/>
      <c r="CW1856" s="52"/>
    </row>
    <row r="1857" spans="1:101" ht="18" customHeight="1" thickBot="1">
      <c r="D1857" s="11" t="s">
        <v>6</v>
      </c>
      <c r="E1857" s="13"/>
      <c r="F1857" s="13" t="s">
        <v>7</v>
      </c>
      <c r="G1857" s="15"/>
      <c r="H1857" s="10"/>
      <c r="I1857" s="11" t="s">
        <v>8</v>
      </c>
      <c r="J1857" s="13"/>
      <c r="K1857" s="13" t="s">
        <v>9</v>
      </c>
      <c r="L1857" s="15"/>
      <c r="N1857" s="251" t="s">
        <v>26</v>
      </c>
      <c r="O1857" s="252"/>
      <c r="P1857" s="253" t="s">
        <v>27</v>
      </c>
      <c r="Q1857" s="254"/>
      <c r="S1857" s="11" t="s">
        <v>13</v>
      </c>
      <c r="T1857" s="13"/>
      <c r="U1857" s="13" t="s">
        <v>14</v>
      </c>
      <c r="V1857" s="15"/>
      <c r="W1857" s="20"/>
      <c r="X1857" s="251" t="s">
        <v>26</v>
      </c>
      <c r="Y1857" s="252"/>
      <c r="Z1857" s="253" t="s">
        <v>27</v>
      </c>
      <c r="AA1857" s="254"/>
      <c r="AB1857" s="20"/>
      <c r="AC1857" s="11" t="s">
        <v>8</v>
      </c>
      <c r="AD1857" s="13"/>
      <c r="AE1857" s="13" t="s">
        <v>9</v>
      </c>
      <c r="AF1857" s="15"/>
      <c r="AG1857" s="20"/>
      <c r="AH1857" s="251" t="s">
        <v>26</v>
      </c>
      <c r="AI1857" s="252"/>
      <c r="AJ1857" s="253" t="s">
        <v>27</v>
      </c>
      <c r="AK1857" s="254"/>
      <c r="AL1857" s="20"/>
      <c r="AM1857" s="11" t="s">
        <v>13</v>
      </c>
      <c r="AN1857" s="13"/>
      <c r="AO1857" s="13" t="s">
        <v>14</v>
      </c>
      <c r="AP1857" s="15"/>
      <c r="AR1857" s="251" t="s">
        <v>26</v>
      </c>
      <c r="AS1857" s="252"/>
      <c r="AT1857" s="253" t="s">
        <v>27</v>
      </c>
      <c r="AU1857" s="254"/>
      <c r="AV1857" s="36"/>
      <c r="AW1857" s="11" t="s">
        <v>8</v>
      </c>
      <c r="AX1857" s="13"/>
      <c r="AY1857" s="13" t="s">
        <v>9</v>
      </c>
      <c r="AZ1857" s="15"/>
      <c r="BA1857" s="20"/>
      <c r="BB1857" s="251" t="s">
        <v>26</v>
      </c>
      <c r="BC1857" s="252"/>
      <c r="BD1857" s="253" t="s">
        <v>27</v>
      </c>
      <c r="BE1857" s="254"/>
      <c r="BF1857" s="36"/>
      <c r="BG1857" s="11" t="s">
        <v>13</v>
      </c>
      <c r="BH1857" s="13"/>
      <c r="BI1857" s="13" t="s">
        <v>14</v>
      </c>
      <c r="BJ1857" s="15"/>
      <c r="BK1857" s="36"/>
      <c r="BL1857" s="251" t="s">
        <v>26</v>
      </c>
      <c r="BM1857" s="252"/>
      <c r="BN1857" s="253" t="s">
        <v>27</v>
      </c>
      <c r="BO1857" s="254"/>
      <c r="BP1857" s="36"/>
      <c r="BQ1857" s="11" t="s">
        <v>8</v>
      </c>
      <c r="BR1857" s="13"/>
      <c r="BS1857" s="13" t="s">
        <v>9</v>
      </c>
      <c r="BT1857" s="15"/>
      <c r="BU1857" s="20"/>
      <c r="BV1857" s="251" t="s">
        <v>26</v>
      </c>
      <c r="BW1857" s="252"/>
      <c r="BX1857" s="253" t="s">
        <v>27</v>
      </c>
      <c r="BY1857" s="254"/>
      <c r="BZ1857" s="36"/>
      <c r="CA1857" s="11" t="s">
        <v>13</v>
      </c>
      <c r="CB1857" s="13"/>
      <c r="CC1857" s="13" t="s">
        <v>14</v>
      </c>
      <c r="CD1857" s="15"/>
      <c r="CE1857" s="36"/>
      <c r="CF1857" s="251" t="s">
        <v>26</v>
      </c>
      <c r="CG1857" s="252"/>
      <c r="CH1857" s="253" t="s">
        <v>27</v>
      </c>
      <c r="CI1857" s="254"/>
      <c r="CK1857" s="11" t="s">
        <v>28</v>
      </c>
      <c r="CL1857" s="13"/>
      <c r="CM1857" s="13" t="s">
        <v>29</v>
      </c>
      <c r="CN1857" s="15"/>
      <c r="CP1857" s="251" t="s">
        <v>26</v>
      </c>
      <c r="CQ1857" s="252"/>
      <c r="CR1857" s="253" t="s">
        <v>27</v>
      </c>
      <c r="CS1857" s="254"/>
      <c r="CU1857" s="38" t="s">
        <v>37</v>
      </c>
      <c r="CW1857" s="53" t="s">
        <v>45</v>
      </c>
    </row>
    <row r="1858" spans="1:101" ht="18" customHeight="1" thickTop="1" thickBot="1">
      <c r="D1858" s="16">
        <v>0</v>
      </c>
      <c r="E1858" s="17">
        <v>0</v>
      </c>
      <c r="F1858" s="18">
        <v>1</v>
      </c>
      <c r="G1858" s="19">
        <v>0</v>
      </c>
      <c r="H1858" s="10"/>
      <c r="I1858" s="16">
        <v>0</v>
      </c>
      <c r="J1858" s="17">
        <f t="shared" ref="J1858" si="19723">-1/($J$4*$B1855)</f>
        <v>-0.51110999802711543</v>
      </c>
      <c r="K1858" s="18">
        <v>1</v>
      </c>
      <c r="L1858" s="19">
        <v>0</v>
      </c>
      <c r="N1858" s="1">
        <f t="shared" ref="N1858" si="19724">D1858*I1855+F1858*I1858-E1858*J1855-G1858*J1858</f>
        <v>0</v>
      </c>
      <c r="O1858" s="4">
        <f t="shared" ref="O1858" si="19725">(D1858*J1855+E1858*I1855+F1858*J1858+G1858*I1858)</f>
        <v>-0.51110999802711543</v>
      </c>
      <c r="P1858" s="2">
        <f t="shared" ref="P1858" si="19726">D1858*K1855+F1858*K1858-E1858*L1855-G1858*L1858</f>
        <v>1</v>
      </c>
      <c r="Q1858" s="3">
        <f t="shared" ref="Q1858" si="19727">(D1858*L1855+E1858*K1855+F1858*L1858+G1858*K1858)</f>
        <v>0</v>
      </c>
      <c r="S1858" s="16">
        <v>0</v>
      </c>
      <c r="T1858" s="17">
        <v>0</v>
      </c>
      <c r="U1858" s="18">
        <v>1</v>
      </c>
      <c r="V1858" s="19">
        <v>0</v>
      </c>
      <c r="W1858" s="20"/>
      <c r="X1858" s="1">
        <f t="shared" ref="X1858" si="19728">N1858*S1855+P1858*S1858-O1858*T1855-Q1858*T1858</f>
        <v>0</v>
      </c>
      <c r="Y1858" s="4">
        <f t="shared" ref="Y1858" si="19729">(N1858*T1855+O1858*S1855+P1858*T1858+Q1858*S1858)</f>
        <v>-0.51110999802711543</v>
      </c>
      <c r="Z1858" s="2">
        <f t="shared" ref="Z1858" si="19730">N1858*U1855+P1858*U1858-O1858*V1855-Q1858*V1858</f>
        <v>0.64128906158175347</v>
      </c>
      <c r="AA1858" s="3">
        <f t="shared" ref="AA1858" si="19731">(N1858*V1855+O1858*U1855+P1858*V1858+Q1858*U1858)</f>
        <v>0</v>
      </c>
      <c r="AB1858" s="20"/>
      <c r="AC1858" s="16">
        <v>0</v>
      </c>
      <c r="AD1858" s="17">
        <f t="shared" ref="AD1858" si="19732">-1/($AD$4*$B1855)</f>
        <v>-0.58391841958976232</v>
      </c>
      <c r="AE1858" s="18">
        <v>1</v>
      </c>
      <c r="AF1858" s="19">
        <v>0</v>
      </c>
      <c r="AG1858" s="20"/>
      <c r="AH1858" s="1">
        <f t="shared" ref="AH1858" si="19733">X1858*AC1855+Z1858*AC1858-Y1858*AD1855-AA1858*AD1858</f>
        <v>0</v>
      </c>
      <c r="AI1858" s="4">
        <f t="shared" ref="AI1858" si="19734">(X1858*AD1855+Y1858*AC1855+Z1858*AD1858+AA1858*AC1858)</f>
        <v>-0.88557049336613469</v>
      </c>
      <c r="AJ1858" s="2">
        <f t="shared" ref="AJ1858" si="19735">X1858*AE1855+Z1858*AE1858-Y1858*AF1855-AA1858*AF1858</f>
        <v>0.64128906158175347</v>
      </c>
      <c r="AK1858" s="3">
        <f t="shared" ref="AK1858" si="19736">(X1858*AF1855+Y1858*AE1855+Z1858*AF1858+AA1858*AE1858)</f>
        <v>0</v>
      </c>
      <c r="AL1858" s="20"/>
      <c r="AM1858" s="16">
        <v>0</v>
      </c>
      <c r="AN1858" s="17">
        <v>0</v>
      </c>
      <c r="AO1858" s="18">
        <v>1</v>
      </c>
      <c r="AP1858" s="19">
        <v>0</v>
      </c>
      <c r="AR1858" s="1">
        <f t="shared" ref="AR1858" si="19737">AH1858*AM1855+AJ1858*AM1858-AI1858*AN1855-AK1858*AN1858</f>
        <v>0</v>
      </c>
      <c r="AS1858" s="4">
        <f t="shared" ref="AS1858" si="19738">(AH1858*AN1855+AI1858*AM1855+AJ1858*AN1858+AK1858*AM1858)</f>
        <v>-0.88557049336613469</v>
      </c>
      <c r="AT1858" s="2">
        <f t="shared" ref="AT1858" si="19739">AH1858*AO1855+AJ1858*AO1858-AI1858*AP1855-AK1858*AP1858</f>
        <v>-4.6017032190426299E-3</v>
      </c>
      <c r="AU1858" s="3">
        <f t="shared" ref="AU1858" si="19740">(AH1858*AP1855+AI1858*AO1855+AJ1858*AP1858+AK1858*AO1858)</f>
        <v>0</v>
      </c>
      <c r="AV1858" s="20"/>
      <c r="AW1858" s="16">
        <v>0</v>
      </c>
      <c r="AX1858" s="17">
        <f t="shared" ref="AX1858" si="19741">-1/($AX$4*$B1855)</f>
        <v>-0.58391841958976232</v>
      </c>
      <c r="AY1858" s="18">
        <v>1</v>
      </c>
      <c r="AZ1858" s="19">
        <v>0</v>
      </c>
      <c r="BA1858" s="20"/>
      <c r="BB1858" s="1">
        <f t="shared" ref="BB1858" si="19742">AR1858*AW1855+AT1858*AW1858-AS1858*AX1855-AU1858*AX1858</f>
        <v>0</v>
      </c>
      <c r="BC1858" s="4">
        <f t="shared" ref="BC1858" si="19743">(AR1858*AX1855+AS1858*AW1855+AT1858*AX1858+AU1858*AW1858)</f>
        <v>-0.88288347409505019</v>
      </c>
      <c r="BD1858" s="2">
        <f t="shared" ref="BD1858" si="19744">AR1858*AY1855+AT1858*AY1858-AS1858*AZ1855-AU1858*AZ1858</f>
        <v>-4.6017032190426299E-3</v>
      </c>
      <c r="BE1858" s="3">
        <f t="shared" ref="BE1858" si="19745">(AR1858*AZ1855+AS1858*AY1855+AT1858*AZ1858+AU1858*AY1858)</f>
        <v>0</v>
      </c>
      <c r="BF1858" s="20"/>
      <c r="BG1858" s="16">
        <v>0</v>
      </c>
      <c r="BH1858" s="17">
        <v>0</v>
      </c>
      <c r="BI1858" s="18">
        <v>1</v>
      </c>
      <c r="BJ1858" s="19">
        <v>0</v>
      </c>
      <c r="BK1858" s="20"/>
      <c r="BL1858" s="1">
        <f t="shared" ref="BL1858" si="19746">BB1858*BG1855+BD1858*BG1858-BC1858*BH1855-BE1858*BH1858</f>
        <v>0</v>
      </c>
      <c r="BM1858" s="4">
        <f t="shared" ref="BM1858" si="19747">(BB1858*BH1855+BC1858*BG1855+BD1858*BH1858+BE1858*BG1858)</f>
        <v>-0.88288347409505019</v>
      </c>
      <c r="BN1858" s="2">
        <f t="shared" ref="BN1858" si="19748">BB1858*BI1855+BD1858*BI1858-BC1858*BJ1855-BE1858*BJ1858</f>
        <v>-0.62423340819264717</v>
      </c>
      <c r="BO1858" s="3">
        <f t="shared" ref="BO1858" si="19749">(BB1858*BJ1855+BC1858*BI1855+BD1858*BJ1858+BE1858*BI1858)</f>
        <v>0</v>
      </c>
      <c r="BP1858" s="20"/>
      <c r="BQ1858" s="16">
        <v>0</v>
      </c>
      <c r="BR1858" s="17">
        <f t="shared" ref="BR1858" si="19750">-1/($BR$4*$B1855)</f>
        <v>-0.51110999802711543</v>
      </c>
      <c r="BS1858" s="18">
        <v>1</v>
      </c>
      <c r="BT1858" s="19">
        <v>0</v>
      </c>
      <c r="BU1858" s="20"/>
      <c r="BV1858" s="1">
        <f t="shared" ref="BV1858" si="19751">BL1858*BQ1855+BN1858*BQ1858-BM1858*BR1855-BO1858*BR1858</f>
        <v>0</v>
      </c>
      <c r="BW1858" s="4">
        <f t="shared" ref="BW1858" si="19752">(BL1858*BR1855+BM1858*BQ1855+BN1858*BR1858+BO1858*BQ1858)</f>
        <v>-0.56383153806524677</v>
      </c>
      <c r="BX1858" s="2">
        <f t="shared" ref="BX1858" si="19753">BL1858*BS1855+BN1858*BS1858-BM1858*BT1855-BO1858*BT1858</f>
        <v>-0.62423340819264717</v>
      </c>
      <c r="BY1858" s="3">
        <f t="shared" ref="BY1858" si="19754">(BL1858*BT1855+BM1858*BS1855+BN1858*BT1858+BO1858*BS1858)</f>
        <v>0</v>
      </c>
      <c r="BZ1858" s="20"/>
      <c r="CA1858" s="16">
        <v>0</v>
      </c>
      <c r="CB1858" s="17">
        <v>0</v>
      </c>
      <c r="CC1858" s="18">
        <v>1</v>
      </c>
      <c r="CD1858" s="19">
        <v>0</v>
      </c>
      <c r="CE1858" s="20"/>
      <c r="CF1858" s="1">
        <f t="shared" ref="CF1858" si="19755">BV1858*CA1855+BX1858*CA1858-BW1858*CB1855-BY1858*CB1858</f>
        <v>0</v>
      </c>
      <c r="CG1858" s="4">
        <f t="shared" ref="CG1858" si="19756">(BV1858*CB1855+BW1858*CA1855+BX1858*CB1858+BY1858*CA1858)</f>
        <v>-0.56383153806524677</v>
      </c>
      <c r="CH1858" s="2">
        <f t="shared" ref="CH1858" si="19757">BV1858*CC1855+BX1858*CC1858-BW1858*CD1855-BY1858*CD1858</f>
        <v>-0.83133908570962156</v>
      </c>
      <c r="CI1858" s="3">
        <f t="shared" ref="CI1858" si="19758">(BV1858*CD1855+BW1858*CC1855+BX1858*CD1858+BY1858*CC1858)</f>
        <v>0</v>
      </c>
      <c r="CK1858" s="16">
        <f t="shared" ref="CK1858" si="19759">1/$CL$4</f>
        <v>1</v>
      </c>
      <c r="CL1858" s="17">
        <v>0</v>
      </c>
      <c r="CM1858" s="18">
        <v>1</v>
      </c>
      <c r="CN1858" s="19">
        <v>0</v>
      </c>
      <c r="CP1858" s="1">
        <f t="shared" ref="CP1858" si="19760">CF1858*CK1855+CH1858*CK1858-CG1858*CL1855-CI1858*CL1858</f>
        <v>-0.83133908570962156</v>
      </c>
      <c r="CQ1858" s="4">
        <f t="shared" ref="CQ1858" si="19761">(CF1858*CL1855+CG1858*CK1855+CH1858*CL1858+CI1858*CK1858)</f>
        <v>-0.56383153806524677</v>
      </c>
      <c r="CR1858" s="2">
        <f t="shared" ref="CR1858" si="19762">CF1858*CM1855+CH1858*CM1858-CG1858*CN1855-CI1858*CN1858</f>
        <v>-0.83133908570962156</v>
      </c>
      <c r="CS1858" s="3">
        <f t="shared" ref="CS1858" si="19763">(CF1858*CN1855+CG1858*CM1855+CH1858*CN1858+CI1858*CM1858)</f>
        <v>0</v>
      </c>
      <c r="CU1858" s="39">
        <f t="shared" ref="CU1858" si="19764">(180/PI())*ATAN(-1*(CQ1855/CP1855))</f>
        <v>-33.383077993360381</v>
      </c>
      <c r="CW1858" s="54">
        <f t="shared" ref="CW1858" si="19765">20*LOG(((1-(10^(CU1855/20)^2)*(1-((1-CW1855)/(1+CW1855))^2))^0.5))</f>
        <v>-40.760484574259408</v>
      </c>
    </row>
    <row r="1859" spans="1:101" ht="18" customHeight="1">
      <c r="E1859" s="20"/>
      <c r="F1859" s="20"/>
      <c r="G1859" s="20"/>
      <c r="H1859" s="20"/>
      <c r="I1859" s="20"/>
      <c r="J1859" s="20"/>
      <c r="K1859" s="20"/>
      <c r="L1859" s="20"/>
      <c r="M1859" s="20"/>
      <c r="N1859" s="20"/>
      <c r="O1859" s="20"/>
      <c r="P1859" s="20"/>
      <c r="Q1859" s="20"/>
      <c r="R1859" s="20"/>
      <c r="S1859" s="20"/>
      <c r="T1859" s="20"/>
      <c r="U1859" s="20"/>
      <c r="V1859" s="20"/>
      <c r="W1859" s="20"/>
      <c r="X1859" s="20"/>
      <c r="Y1859" s="20"/>
      <c r="Z1859" s="20"/>
      <c r="AA1859" s="20"/>
      <c r="AB1859" s="30"/>
      <c r="AC1859" s="20"/>
      <c r="AD1859" s="20"/>
      <c r="AE1859" s="20"/>
      <c r="AF1859" s="20"/>
      <c r="AG1859" s="20"/>
      <c r="AH1859" s="20"/>
      <c r="AI1859" s="20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  <c r="BA1859" s="20"/>
      <c r="BB1859" s="20"/>
      <c r="BC1859" s="20"/>
      <c r="BD1859" s="20"/>
      <c r="BE1859" s="20"/>
      <c r="BF1859" s="20"/>
      <c r="BG1859" s="20"/>
      <c r="BH1859" s="20"/>
      <c r="BI1859" s="20"/>
      <c r="BJ1859" s="20"/>
      <c r="BK1859" s="20"/>
      <c r="BL1859" s="20"/>
      <c r="BM1859" s="20"/>
      <c r="BN1859" s="20"/>
      <c r="BO1859" s="20"/>
      <c r="BP1859" s="20"/>
      <c r="BQ1859" s="20"/>
      <c r="BR1859" s="20"/>
      <c r="BS1859" s="20"/>
      <c r="BT1859" s="20"/>
      <c r="BU1859" s="20"/>
      <c r="BV1859" s="20"/>
      <c r="BW1859" s="20"/>
      <c r="BX1859" s="20"/>
      <c r="BY1859" s="20"/>
      <c r="BZ1859" s="20"/>
      <c r="CA1859" s="20"/>
      <c r="CB1859" s="20"/>
      <c r="CC1859" s="20"/>
      <c r="CD1859" s="20"/>
      <c r="CE1859" s="20"/>
      <c r="CF1859" s="20"/>
      <c r="CG1859" s="20"/>
      <c r="CH1859" s="20"/>
      <c r="CI1859" s="20"/>
      <c r="CJ1859" s="20"/>
      <c r="CK1859" s="20"/>
      <c r="CL1859" s="20"/>
    </row>
    <row r="1860" spans="1:101" ht="18" customHeight="1"/>
    <row r="1861" spans="1:101" ht="18" customHeight="1" thickBot="1">
      <c r="A1861" s="23"/>
      <c r="B1861" s="23"/>
      <c r="C1861" s="23"/>
      <c r="D1861" s="20" t="s">
        <v>15</v>
      </c>
      <c r="E1861" s="20"/>
      <c r="F1861" s="20"/>
      <c r="G1861" s="20"/>
      <c r="H1861" s="20"/>
      <c r="I1861" s="20" t="s">
        <v>16</v>
      </c>
      <c r="J1861" s="20"/>
      <c r="K1861" s="20"/>
      <c r="L1861" s="20"/>
      <c r="M1861" s="23"/>
      <c r="N1861" s="23"/>
      <c r="O1861" s="24" t="s">
        <v>17</v>
      </c>
      <c r="P1861" s="23"/>
      <c r="Q1861" s="23"/>
      <c r="R1861" s="23"/>
      <c r="S1861" s="20"/>
      <c r="T1861" s="20" t="s">
        <v>18</v>
      </c>
      <c r="U1861" s="23"/>
      <c r="V1861" s="23"/>
      <c r="W1861" s="23"/>
      <c r="X1861" s="23"/>
      <c r="Y1861" s="24" t="s">
        <v>19</v>
      </c>
      <c r="Z1861" s="23"/>
      <c r="AA1861" s="23"/>
      <c r="AB1861" s="23"/>
      <c r="AC1861" s="24" t="s">
        <v>20</v>
      </c>
      <c r="AD1861" s="20"/>
      <c r="AE1861" s="20"/>
      <c r="AF1861" s="20"/>
      <c r="AG1861" s="20"/>
      <c r="AH1861" s="23"/>
      <c r="AI1861" s="24" t="s">
        <v>21</v>
      </c>
      <c r="AJ1861" s="23"/>
      <c r="AK1861" s="23"/>
      <c r="AL1861" s="20"/>
      <c r="AM1861" s="24" t="s">
        <v>31</v>
      </c>
      <c r="AN1861" s="20"/>
      <c r="AO1861" s="23"/>
      <c r="AP1861" s="23"/>
      <c r="AQ1861" s="23"/>
      <c r="AR1861" s="23"/>
      <c r="AS1861" s="24" t="s">
        <v>91</v>
      </c>
      <c r="AT1861" s="23"/>
      <c r="AU1861" s="23"/>
      <c r="AV1861" s="23"/>
      <c r="AW1861" s="24" t="s">
        <v>32</v>
      </c>
      <c r="AX1861" s="20"/>
      <c r="AY1861" s="20"/>
      <c r="AZ1861" s="20"/>
      <c r="BA1861" s="20"/>
      <c r="BB1861" s="23"/>
      <c r="BC1861" s="24" t="s">
        <v>22</v>
      </c>
      <c r="BD1861" s="23"/>
      <c r="BE1861" s="23"/>
      <c r="BF1861" s="23"/>
      <c r="BG1861" s="24" t="s">
        <v>33</v>
      </c>
      <c r="BH1861" s="20"/>
      <c r="BI1861" s="23"/>
      <c r="BJ1861" s="23"/>
      <c r="BK1861" s="23"/>
      <c r="BL1861" s="23"/>
      <c r="BM1861" s="24" t="s">
        <v>34</v>
      </c>
      <c r="BN1861" s="23"/>
      <c r="BO1861" s="23"/>
      <c r="BP1861" s="23"/>
      <c r="BQ1861" s="24" t="s">
        <v>89</v>
      </c>
      <c r="BR1861" s="20"/>
      <c r="BS1861" s="20"/>
      <c r="BT1861" s="20"/>
      <c r="BU1861" s="20"/>
      <c r="BV1861" s="23"/>
      <c r="BW1861" s="24" t="s">
        <v>35</v>
      </c>
      <c r="BX1861" s="23"/>
      <c r="BY1861" s="23"/>
      <c r="BZ1861" s="23"/>
      <c r="CA1861" s="24" t="s">
        <v>90</v>
      </c>
      <c r="CB1861" s="20"/>
      <c r="CC1861" s="23"/>
      <c r="CD1861" s="23"/>
      <c r="CE1861" s="23"/>
      <c r="CF1861" s="23"/>
      <c r="CG1861" s="24" t="s">
        <v>92</v>
      </c>
      <c r="CH1861" s="23"/>
      <c r="CI1861" s="23"/>
      <c r="CJ1861" s="23"/>
      <c r="CK1861" s="24" t="s">
        <v>36</v>
      </c>
      <c r="CL1861" s="24"/>
      <c r="CM1861" s="23"/>
      <c r="CN1861" s="23"/>
      <c r="CO1861" s="23"/>
      <c r="CP1861" s="23"/>
      <c r="CQ1861" s="24" t="s">
        <v>93</v>
      </c>
      <c r="CR1861" s="23"/>
      <c r="CS1861" s="23"/>
    </row>
    <row r="1862" spans="1:101" ht="18" customHeight="1" thickBot="1">
      <c r="A1862" s="23"/>
      <c r="B1862" s="33"/>
      <c r="C1862" s="23"/>
      <c r="D1862" s="7" t="s">
        <v>2</v>
      </c>
      <c r="E1862" s="8"/>
      <c r="F1862" s="8" t="s">
        <v>3</v>
      </c>
      <c r="G1862" s="9"/>
      <c r="H1862" s="10"/>
      <c r="I1862" s="7" t="s">
        <v>4</v>
      </c>
      <c r="J1862" s="8"/>
      <c r="K1862" s="8" t="s">
        <v>5</v>
      </c>
      <c r="L1862" s="9"/>
      <c r="M1862" s="23"/>
      <c r="N1862" s="251" t="s">
        <v>79</v>
      </c>
      <c r="O1862" s="252"/>
      <c r="P1862" s="253" t="s">
        <v>80</v>
      </c>
      <c r="Q1862" s="254"/>
      <c r="R1862" s="23"/>
      <c r="S1862" s="7" t="s">
        <v>11</v>
      </c>
      <c r="T1862" s="8"/>
      <c r="U1862" s="8" t="s">
        <v>12</v>
      </c>
      <c r="V1862" s="9"/>
      <c r="W1862" s="20"/>
      <c r="X1862" s="251" t="s">
        <v>79</v>
      </c>
      <c r="Y1862" s="252"/>
      <c r="Z1862" s="253" t="s">
        <v>80</v>
      </c>
      <c r="AA1862" s="254"/>
      <c r="AB1862" s="20"/>
      <c r="AC1862" s="7" t="s">
        <v>4</v>
      </c>
      <c r="AD1862" s="8"/>
      <c r="AE1862" s="8" t="s">
        <v>5</v>
      </c>
      <c r="AF1862" s="9"/>
      <c r="AG1862" s="20"/>
      <c r="AH1862" s="251" t="s">
        <v>0</v>
      </c>
      <c r="AI1862" s="252"/>
      <c r="AJ1862" s="253" t="s">
        <v>1</v>
      </c>
      <c r="AK1862" s="254"/>
      <c r="AL1862" s="20"/>
      <c r="AM1862" s="7" t="s">
        <v>11</v>
      </c>
      <c r="AN1862" s="8"/>
      <c r="AO1862" s="8" t="s">
        <v>12</v>
      </c>
      <c r="AP1862" s="9"/>
      <c r="AQ1862" s="23"/>
      <c r="AR1862" s="251" t="s">
        <v>0</v>
      </c>
      <c r="AS1862" s="252"/>
      <c r="AT1862" s="253" t="s">
        <v>1</v>
      </c>
      <c r="AU1862" s="254"/>
      <c r="AV1862" s="36"/>
      <c r="AW1862" s="7" t="s">
        <v>4</v>
      </c>
      <c r="AX1862" s="8"/>
      <c r="AY1862" s="8" t="s">
        <v>5</v>
      </c>
      <c r="AZ1862" s="9"/>
      <c r="BA1862" s="20"/>
      <c r="BB1862" s="251" t="s">
        <v>0</v>
      </c>
      <c r="BC1862" s="252"/>
      <c r="BD1862" s="253" t="s">
        <v>1</v>
      </c>
      <c r="BE1862" s="254"/>
      <c r="BF1862" s="36"/>
      <c r="BG1862" s="7" t="s">
        <v>11</v>
      </c>
      <c r="BH1862" s="8"/>
      <c r="BI1862" s="8" t="s">
        <v>12</v>
      </c>
      <c r="BJ1862" s="9"/>
      <c r="BK1862" s="36"/>
      <c r="BL1862" s="251" t="s">
        <v>0</v>
      </c>
      <c r="BM1862" s="252"/>
      <c r="BN1862" s="253" t="s">
        <v>1</v>
      </c>
      <c r="BO1862" s="254"/>
      <c r="BP1862" s="36"/>
      <c r="BQ1862" s="7" t="s">
        <v>4</v>
      </c>
      <c r="BR1862" s="8"/>
      <c r="BS1862" s="8" t="s">
        <v>5</v>
      </c>
      <c r="BT1862" s="9"/>
      <c r="BU1862" s="20"/>
      <c r="BV1862" s="251" t="s">
        <v>0</v>
      </c>
      <c r="BW1862" s="252"/>
      <c r="BX1862" s="253" t="s">
        <v>1</v>
      </c>
      <c r="BY1862" s="254"/>
      <c r="BZ1862" s="36"/>
      <c r="CA1862" s="7" t="s">
        <v>11</v>
      </c>
      <c r="CB1862" s="8"/>
      <c r="CC1862" s="8" t="s">
        <v>12</v>
      </c>
      <c r="CD1862" s="9"/>
      <c r="CE1862" s="36"/>
      <c r="CF1862" s="251" t="s">
        <v>0</v>
      </c>
      <c r="CG1862" s="252"/>
      <c r="CH1862" s="253" t="s">
        <v>1</v>
      </c>
      <c r="CI1862" s="254"/>
      <c r="CJ1862" s="23"/>
      <c r="CK1862" s="7" t="s">
        <v>23</v>
      </c>
      <c r="CL1862" s="8"/>
      <c r="CM1862" s="8" t="s">
        <v>24</v>
      </c>
      <c r="CN1862" s="9"/>
      <c r="CO1862" s="23"/>
      <c r="CP1862" s="251" t="s">
        <v>0</v>
      </c>
      <c r="CQ1862" s="252"/>
      <c r="CR1862" s="253" t="s">
        <v>1</v>
      </c>
      <c r="CS1862" s="254"/>
      <c r="CU1862" s="26" t="s">
        <v>25</v>
      </c>
      <c r="CW1862" s="50" t="s">
        <v>44</v>
      </c>
    </row>
    <row r="1863" spans="1:101" ht="18" customHeight="1" thickTop="1" thickBot="1">
      <c r="B1863" s="34">
        <v>2.88</v>
      </c>
      <c r="D1863" s="11">
        <v>1</v>
      </c>
      <c r="E1863" s="12">
        <v>0</v>
      </c>
      <c r="F1863" s="13">
        <v>0</v>
      </c>
      <c r="G1863" s="40">
        <f t="shared" ref="G1863" si="19766">-1/($E$4*$B1863)</f>
        <v>-0.36476754094150882</v>
      </c>
      <c r="H1863" s="10"/>
      <c r="I1863" s="11">
        <v>1</v>
      </c>
      <c r="J1863" s="12">
        <v>0</v>
      </c>
      <c r="K1863" s="13">
        <v>0</v>
      </c>
      <c r="L1863" s="14">
        <v>0</v>
      </c>
      <c r="N1863" s="1">
        <f t="shared" ref="N1863" si="19767">D1863*I1863+F1863*I1866-E1863*J1863-G1863*J1866</f>
        <v>0.81485835965466147</v>
      </c>
      <c r="O1863" s="4">
        <f t="shared" ref="O1863" si="19768">(D1863*J1863+E1863*I1863+F1863*J1866+G1863*I1866)</f>
        <v>0</v>
      </c>
      <c r="P1863" s="2">
        <f t="shared" ref="P1863" si="19769">D1863*K1863+F1863*K1866-E1863*L1863-G1863*L1866</f>
        <v>0</v>
      </c>
      <c r="Q1863" s="3">
        <f t="shared" ref="Q1863" si="19770">(D1863*L1863+E1863*K1863+F1863*L1866+G1863*K1866)</f>
        <v>-0.36476754094150882</v>
      </c>
      <c r="S1863" s="11">
        <v>1</v>
      </c>
      <c r="T1863" s="12">
        <v>0</v>
      </c>
      <c r="U1863" s="13">
        <v>0</v>
      </c>
      <c r="V1863" s="40">
        <f t="shared" ref="V1863" si="19771">-1/($T$4*$B1863)</f>
        <v>-0.69695347696150589</v>
      </c>
      <c r="W1863" s="20"/>
      <c r="X1863" s="1">
        <f t="shared" ref="X1863" si="19772">N1863*S1863+P1863*S1866-O1863*T1863-Q1863*T1866</f>
        <v>0.81485835965466147</v>
      </c>
      <c r="Y1863" s="4">
        <f t="shared" ref="Y1863" si="19773">(N1863*T1863+O1863*S1863+P1863*T1866+Q1863*S1866)</f>
        <v>0</v>
      </c>
      <c r="Z1863" s="2">
        <f t="shared" ref="Z1863" si="19774">N1863*U1863+P1863*U1866-O1863*V1863-Q1863*V1866</f>
        <v>0</v>
      </c>
      <c r="AA1863" s="3">
        <f t="shared" ref="AA1863" si="19775">(N1863*V1863+O1863*U1863+P1863*V1866+Q1863*U1866)</f>
        <v>-0.93268590793397443</v>
      </c>
      <c r="AB1863" s="20"/>
      <c r="AC1863" s="11">
        <v>1</v>
      </c>
      <c r="AD1863" s="12">
        <v>0</v>
      </c>
      <c r="AE1863" s="13">
        <v>0</v>
      </c>
      <c r="AF1863" s="14">
        <v>0</v>
      </c>
      <c r="AG1863" s="20"/>
      <c r="AH1863" s="1">
        <f t="shared" ref="AH1863" si="19776">X1863*AC1863+Z1863*AC1866-Y1863*AD1863-AA1863*AD1866</f>
        <v>0.27402790944059063</v>
      </c>
      <c r="AI1863" s="4">
        <f t="shared" ref="AI1863" si="19777">(X1863*AD1863+Y1863*AC1863+Z1863*AD1866+AA1863*AC1866)</f>
        <v>0</v>
      </c>
      <c r="AJ1863" s="2">
        <f t="shared" ref="AJ1863" si="19778">X1863*AE1863+Z1863*AE1866-Y1863*AF1863-AA1863*AF1866</f>
        <v>0</v>
      </c>
      <c r="AK1863" s="3">
        <f t="shared" ref="AK1863" si="19779">(X1863*AF1863+Y1863*AE1863+Z1863*AF1866+AA1863*AE1866)</f>
        <v>-0.93268590793397443</v>
      </c>
      <c r="AL1863" s="20"/>
      <c r="AM1863" s="11">
        <v>1</v>
      </c>
      <c r="AN1863" s="12">
        <v>0</v>
      </c>
      <c r="AO1863" s="13">
        <v>0</v>
      </c>
      <c r="AP1863" s="40">
        <f t="shared" ref="AP1863" si="19780">-1/($AN$4*$B1863)</f>
        <v>-0.72428498586195711</v>
      </c>
      <c r="AR1863" s="1">
        <f t="shared" ref="AR1863" si="19781">AH1863*AM1863+AJ1863*AM1866-AI1863*AN1863-AK1863*AN1866</f>
        <v>0.27402790944059063</v>
      </c>
      <c r="AS1863" s="4">
        <f t="shared" ref="AS1863" si="19782">(AH1863*AN1863+AI1863*AM1863+AJ1863*AN1866+AK1863*AM1866)</f>
        <v>0</v>
      </c>
      <c r="AT1863" s="2">
        <f t="shared" ref="AT1863" si="19783">AH1863*AO1863+AJ1863*AO1866-AI1863*AP1863-AK1863*AP1866</f>
        <v>0</v>
      </c>
      <c r="AU1863" s="3">
        <f t="shared" ref="AU1863" si="19784">(AH1863*AP1863+AI1863*AO1863+AJ1863*AP1866+AK1863*AO1866)</f>
        <v>-1.1311602084489343</v>
      </c>
      <c r="AV1863" s="20"/>
      <c r="AW1863" s="11">
        <v>1</v>
      </c>
      <c r="AX1863" s="12">
        <v>0</v>
      </c>
      <c r="AY1863" s="13">
        <v>0</v>
      </c>
      <c r="AZ1863" s="14">
        <v>0</v>
      </c>
      <c r="BA1863" s="20"/>
      <c r="BB1863" s="1">
        <f t="shared" ref="BB1863" si="19785">AR1863*AW1863+AT1863*AW1866-AS1863*AX1863-AU1863*AX1866</f>
        <v>-0.38189052954904057</v>
      </c>
      <c r="BC1863" s="4">
        <f t="shared" ref="BC1863" si="19786">(AR1863*AX1863+AS1863*AW1863+AT1863*AX1866+AU1863*AW1866)</f>
        <v>0</v>
      </c>
      <c r="BD1863" s="2">
        <f t="shared" ref="BD1863" si="19787">AR1863*AY1863+AT1863*AY1866-AS1863*AZ1863-AU1863*AZ1866</f>
        <v>0</v>
      </c>
      <c r="BE1863" s="3">
        <f t="shared" ref="BE1863" si="19788">(AR1863*AZ1863+AS1863*AY1863+AT1863*AZ1866+AU1863*AY1866)</f>
        <v>-1.1311602084489343</v>
      </c>
      <c r="BF1863" s="20"/>
      <c r="BG1863" s="11">
        <v>1</v>
      </c>
      <c r="BH1863" s="12">
        <v>0</v>
      </c>
      <c r="BI1863" s="13">
        <v>0</v>
      </c>
      <c r="BJ1863" s="40">
        <f t="shared" ref="BJ1863" si="19789">-1/($BH$4*$B1863)</f>
        <v>-0.69695347696150589</v>
      </c>
      <c r="BK1863" s="20"/>
      <c r="BL1863" s="1">
        <f t="shared" ref="BL1863" si="19790">BB1863*BG1863+BD1863*BG1866-BC1863*BH1863-BE1863*BH1866</f>
        <v>-0.38189052954904057</v>
      </c>
      <c r="BM1863" s="4">
        <f t="shared" ref="BM1863" si="19791">(BB1863*BH1863+BC1863*BG1863+BD1863*BH1866+BE1863*BG1866)</f>
        <v>0</v>
      </c>
      <c r="BN1863" s="2">
        <f t="shared" ref="BN1863" si="19792">BB1863*BI1863+BD1863*BI1866-BC1863*BJ1863-BE1863*BJ1866</f>
        <v>0</v>
      </c>
      <c r="BO1863" s="3">
        <f t="shared" ref="BO1863" si="19793">(BB1863*BJ1863+BC1863*BI1863+BD1863*BJ1866+BE1863*BI1866)</f>
        <v>-0.86500027606105978</v>
      </c>
      <c r="BP1863" s="20"/>
      <c r="BQ1863" s="11">
        <v>1</v>
      </c>
      <c r="BR1863" s="12">
        <v>0</v>
      </c>
      <c r="BS1863" s="13">
        <v>0</v>
      </c>
      <c r="BT1863" s="14">
        <v>0</v>
      </c>
      <c r="BU1863" s="20"/>
      <c r="BV1863" s="1">
        <f t="shared" ref="BV1863" si="19794">BL1863*BQ1863+BN1863*BQ1866-BM1863*BR1863-BO1863*BR1866</f>
        <v>-0.82093060859706979</v>
      </c>
      <c r="BW1863" s="4">
        <f t="shared" ref="BW1863" si="19795">(BL1863*BR1863+BM1863*BQ1863+BN1863*BR1866+BO1863*BQ1866)</f>
        <v>0</v>
      </c>
      <c r="BX1863" s="2">
        <f t="shared" ref="BX1863" si="19796">BL1863*BS1863+BN1863*BS1866-BM1863*BT1863-BO1863*BT1866</f>
        <v>0</v>
      </c>
      <c r="BY1863" s="3">
        <f t="shared" ref="BY1863" si="19797">(BL1863*BT1863+BM1863*BS1863+BN1863*BT1866+BO1863*BS1866)</f>
        <v>-0.86500027606105978</v>
      </c>
      <c r="BZ1863" s="20"/>
      <c r="CA1863" s="11">
        <v>1</v>
      </c>
      <c r="CB1863" s="12">
        <v>0</v>
      </c>
      <c r="CC1863" s="13">
        <v>0</v>
      </c>
      <c r="CD1863" s="40">
        <f t="shared" ref="CD1863" si="19798">-1/($CB$4*$B1863)</f>
        <v>-0.36476754094150882</v>
      </c>
      <c r="CE1863" s="20"/>
      <c r="CF1863" s="1">
        <f t="shared" ref="CF1863" si="19799">BV1863*CA1863+BX1863*CA1866-BW1863*CB1863-BY1863*CB1866</f>
        <v>-0.82093060859706979</v>
      </c>
      <c r="CG1863" s="4">
        <f t="shared" ref="CG1863" si="19800">(BV1863*CB1863+BW1863*CA1863+BX1863*CB1866+BY1863*CA1866)</f>
        <v>0</v>
      </c>
      <c r="CH1863" s="2">
        <f t="shared" ref="CH1863" si="19801">BV1863*CC1863+BX1863*CC1866-BW1863*CD1863-BY1863*CD1866</f>
        <v>0</v>
      </c>
      <c r="CI1863" s="3">
        <f t="shared" ref="CI1863" si="19802">(BV1863*CD1863+BW1863*CC1863+BX1863*CD1866+BY1863*CC1866)</f>
        <v>-0.56555143667949037</v>
      </c>
      <c r="CJ1863" s="28"/>
      <c r="CK1863" s="11">
        <v>1</v>
      </c>
      <c r="CL1863" s="12">
        <v>0</v>
      </c>
      <c r="CM1863" s="13">
        <v>0</v>
      </c>
      <c r="CN1863" s="14">
        <v>0</v>
      </c>
      <c r="CP1863" s="1">
        <f t="shared" ref="CP1863" si="19803">CF1863*CK1863+CH1863*CK1866-CG1863*CL1863-CI1863*CL1866</f>
        <v>-0.82093060859706979</v>
      </c>
      <c r="CQ1863" s="4">
        <f t="shared" ref="CQ1863" si="19804">(CF1863*CL1863+CG1863*CK1863+CH1863*CL1866+CI1863*CK1866)</f>
        <v>-0.56555143667949037</v>
      </c>
      <c r="CR1863" s="2">
        <f t="shared" ref="CR1863" si="19805">CF1863*CM1863+CH1863*CM1866-CG1863*CN1863-CI1863*CN1866</f>
        <v>0</v>
      </c>
      <c r="CS1863" s="3">
        <f t="shared" ref="CS1863" si="19806">(CF1863*CN1863+CG1863*CM1863+CH1863*CN1866+CI1863*CM1866)</f>
        <v>-0.56555143667949037</v>
      </c>
      <c r="CU1863" s="29">
        <f t="shared" ref="CU1863" si="19807">20*LOG(((1+$CL$4)/$CL$4)/((CP1863+CP1866)^2+(CQ1863+CQ1866)^2)^0.5)</f>
        <v>-1.3151752586605488E-4</v>
      </c>
      <c r="CW1863" s="51">
        <f t="shared" ref="CW1863" si="19808">((CP1863^2+CQ1863^2)^0.5)/((CP1866^2+CQ1866^2)^0.5)</f>
        <v>0.99373493049115857</v>
      </c>
    </row>
    <row r="1864" spans="1:101" ht="18" customHeight="1" thickBot="1">
      <c r="D1864" s="11"/>
      <c r="E1864" s="13"/>
      <c r="F1864" s="13"/>
      <c r="G1864" s="15"/>
      <c r="H1864" s="10"/>
      <c r="I1864" s="11"/>
      <c r="J1864" s="13"/>
      <c r="K1864" s="13"/>
      <c r="L1864" s="15"/>
      <c r="N1864" s="5"/>
      <c r="Q1864" s="6"/>
      <c r="S1864" s="11"/>
      <c r="T1864" s="13"/>
      <c r="U1864" s="13"/>
      <c r="V1864" s="15"/>
      <c r="W1864" s="20"/>
      <c r="X1864" s="5"/>
      <c r="AA1864" s="6"/>
      <c r="AB1864" s="20"/>
      <c r="AC1864" s="11"/>
      <c r="AD1864" s="13"/>
      <c r="AE1864" s="13"/>
      <c r="AF1864" s="15"/>
      <c r="AG1864" s="20"/>
      <c r="AH1864" s="5"/>
      <c r="AK1864" s="6"/>
      <c r="AL1864" s="20"/>
      <c r="AM1864" s="11"/>
      <c r="AN1864" s="13"/>
      <c r="AO1864" s="13"/>
      <c r="AP1864" s="15"/>
      <c r="AR1864" s="5"/>
      <c r="AU1864" s="6"/>
      <c r="AW1864" s="11"/>
      <c r="AX1864" s="13"/>
      <c r="AY1864" s="13"/>
      <c r="AZ1864" s="15"/>
      <c r="BA1864" s="20"/>
      <c r="BB1864" s="5"/>
      <c r="BE1864" s="6"/>
      <c r="BG1864" s="11"/>
      <c r="BH1864" s="13"/>
      <c r="BI1864" s="13"/>
      <c r="BJ1864" s="15"/>
      <c r="BL1864" s="5"/>
      <c r="BO1864" s="6"/>
      <c r="BQ1864" s="11"/>
      <c r="BR1864" s="13"/>
      <c r="BS1864" s="13"/>
      <c r="BT1864" s="15"/>
      <c r="BU1864" s="20"/>
      <c r="BV1864" s="5"/>
      <c r="BY1864" s="6"/>
      <c r="CA1864" s="11"/>
      <c r="CB1864" s="13"/>
      <c r="CC1864" s="13"/>
      <c r="CD1864" s="15"/>
      <c r="CF1864" s="5"/>
      <c r="CI1864" s="6"/>
      <c r="CK1864" s="11"/>
      <c r="CL1864" s="13"/>
      <c r="CM1864" s="13"/>
      <c r="CN1864" s="15"/>
      <c r="CP1864" s="5"/>
      <c r="CS1864" s="6"/>
      <c r="CW1864" s="52"/>
    </row>
    <row r="1865" spans="1:101" ht="18" customHeight="1" thickBot="1">
      <c r="D1865" s="11" t="s">
        <v>6</v>
      </c>
      <c r="E1865" s="13"/>
      <c r="F1865" s="13" t="s">
        <v>7</v>
      </c>
      <c r="G1865" s="15"/>
      <c r="H1865" s="10"/>
      <c r="I1865" s="11" t="s">
        <v>8</v>
      </c>
      <c r="J1865" s="13"/>
      <c r="K1865" s="13" t="s">
        <v>9</v>
      </c>
      <c r="L1865" s="15"/>
      <c r="N1865" s="251" t="s">
        <v>26</v>
      </c>
      <c r="O1865" s="252"/>
      <c r="P1865" s="253" t="s">
        <v>27</v>
      </c>
      <c r="Q1865" s="254"/>
      <c r="S1865" s="11" t="s">
        <v>13</v>
      </c>
      <c r="T1865" s="13"/>
      <c r="U1865" s="13" t="s">
        <v>14</v>
      </c>
      <c r="V1865" s="15"/>
      <c r="W1865" s="20"/>
      <c r="X1865" s="251" t="s">
        <v>26</v>
      </c>
      <c r="Y1865" s="252"/>
      <c r="Z1865" s="253" t="s">
        <v>27</v>
      </c>
      <c r="AA1865" s="254"/>
      <c r="AB1865" s="20"/>
      <c r="AC1865" s="11" t="s">
        <v>8</v>
      </c>
      <c r="AD1865" s="13"/>
      <c r="AE1865" s="13" t="s">
        <v>9</v>
      </c>
      <c r="AF1865" s="15"/>
      <c r="AG1865" s="20"/>
      <c r="AH1865" s="251" t="s">
        <v>26</v>
      </c>
      <c r="AI1865" s="252"/>
      <c r="AJ1865" s="253" t="s">
        <v>27</v>
      </c>
      <c r="AK1865" s="254"/>
      <c r="AL1865" s="20"/>
      <c r="AM1865" s="11" t="s">
        <v>13</v>
      </c>
      <c r="AN1865" s="13"/>
      <c r="AO1865" s="13" t="s">
        <v>14</v>
      </c>
      <c r="AP1865" s="15"/>
      <c r="AR1865" s="251" t="s">
        <v>26</v>
      </c>
      <c r="AS1865" s="252"/>
      <c r="AT1865" s="253" t="s">
        <v>27</v>
      </c>
      <c r="AU1865" s="254"/>
      <c r="AV1865" s="36"/>
      <c r="AW1865" s="11" t="s">
        <v>8</v>
      </c>
      <c r="AX1865" s="13"/>
      <c r="AY1865" s="13" t="s">
        <v>9</v>
      </c>
      <c r="AZ1865" s="15"/>
      <c r="BA1865" s="20"/>
      <c r="BB1865" s="251" t="s">
        <v>26</v>
      </c>
      <c r="BC1865" s="252"/>
      <c r="BD1865" s="253" t="s">
        <v>27</v>
      </c>
      <c r="BE1865" s="254"/>
      <c r="BF1865" s="36"/>
      <c r="BG1865" s="11" t="s">
        <v>13</v>
      </c>
      <c r="BH1865" s="13"/>
      <c r="BI1865" s="13" t="s">
        <v>14</v>
      </c>
      <c r="BJ1865" s="15"/>
      <c r="BK1865" s="36"/>
      <c r="BL1865" s="251" t="s">
        <v>26</v>
      </c>
      <c r="BM1865" s="252"/>
      <c r="BN1865" s="253" t="s">
        <v>27</v>
      </c>
      <c r="BO1865" s="254"/>
      <c r="BP1865" s="36"/>
      <c r="BQ1865" s="11" t="s">
        <v>8</v>
      </c>
      <c r="BR1865" s="13"/>
      <c r="BS1865" s="13" t="s">
        <v>9</v>
      </c>
      <c r="BT1865" s="15"/>
      <c r="BU1865" s="20"/>
      <c r="BV1865" s="251" t="s">
        <v>26</v>
      </c>
      <c r="BW1865" s="252"/>
      <c r="BX1865" s="253" t="s">
        <v>27</v>
      </c>
      <c r="BY1865" s="254"/>
      <c r="BZ1865" s="36"/>
      <c r="CA1865" s="11" t="s">
        <v>13</v>
      </c>
      <c r="CB1865" s="13"/>
      <c r="CC1865" s="13" t="s">
        <v>14</v>
      </c>
      <c r="CD1865" s="15"/>
      <c r="CE1865" s="36"/>
      <c r="CF1865" s="251" t="s">
        <v>26</v>
      </c>
      <c r="CG1865" s="252"/>
      <c r="CH1865" s="253" t="s">
        <v>27</v>
      </c>
      <c r="CI1865" s="254"/>
      <c r="CK1865" s="11" t="s">
        <v>28</v>
      </c>
      <c r="CL1865" s="13"/>
      <c r="CM1865" s="13" t="s">
        <v>29</v>
      </c>
      <c r="CN1865" s="15"/>
      <c r="CP1865" s="251" t="s">
        <v>26</v>
      </c>
      <c r="CQ1865" s="252"/>
      <c r="CR1865" s="253" t="s">
        <v>27</v>
      </c>
      <c r="CS1865" s="254"/>
      <c r="CU1865" s="38" t="s">
        <v>37</v>
      </c>
      <c r="CW1865" s="53" t="s">
        <v>45</v>
      </c>
    </row>
    <row r="1866" spans="1:101" ht="18" customHeight="1" thickTop="1" thickBot="1">
      <c r="D1866" s="16">
        <v>0</v>
      </c>
      <c r="E1866" s="17">
        <v>0</v>
      </c>
      <c r="F1866" s="18">
        <v>1</v>
      </c>
      <c r="G1866" s="19">
        <v>0</v>
      </c>
      <c r="H1866" s="10"/>
      <c r="I1866" s="16">
        <v>0</v>
      </c>
      <c r="J1866" s="17">
        <f t="shared" ref="J1866" si="19809">-1/($J$4*$B1863)</f>
        <v>-0.50756062304081595</v>
      </c>
      <c r="K1866" s="18">
        <v>1</v>
      </c>
      <c r="L1866" s="19">
        <v>0</v>
      </c>
      <c r="N1866" s="1">
        <f t="shared" ref="N1866" si="19810">D1866*I1863+F1866*I1866-E1866*J1863-G1866*J1866</f>
        <v>0</v>
      </c>
      <c r="O1866" s="4">
        <f t="shared" ref="O1866" si="19811">(D1866*J1863+E1866*I1863+F1866*J1866+G1866*I1866)</f>
        <v>-0.50756062304081595</v>
      </c>
      <c r="P1866" s="2">
        <f t="shared" ref="P1866" si="19812">D1866*K1863+F1866*K1866-E1866*L1863-G1866*L1866</f>
        <v>1</v>
      </c>
      <c r="Q1866" s="3">
        <f t="shared" ref="Q1866" si="19813">(D1866*L1863+E1866*K1863+F1866*L1866+G1866*K1866)</f>
        <v>0</v>
      </c>
      <c r="S1866" s="16">
        <v>0</v>
      </c>
      <c r="T1866" s="17">
        <v>0</v>
      </c>
      <c r="U1866" s="18">
        <v>1</v>
      </c>
      <c r="V1866" s="19">
        <v>0</v>
      </c>
      <c r="W1866" s="20"/>
      <c r="X1866" s="1">
        <f t="shared" ref="X1866" si="19814">N1866*S1863+P1866*S1866-O1866*T1863-Q1866*T1866</f>
        <v>0</v>
      </c>
      <c r="Y1866" s="4">
        <f t="shared" ref="Y1866" si="19815">(N1866*T1863+O1866*S1863+P1866*T1866+Q1866*S1866)</f>
        <v>-0.50756062304081595</v>
      </c>
      <c r="Z1866" s="2">
        <f t="shared" ref="Z1866" si="19816">N1866*U1863+P1866*U1866-O1866*V1863-Q1866*V1866</f>
        <v>0.64625385900295518</v>
      </c>
      <c r="AA1866" s="3">
        <f t="shared" ref="AA1866" si="19817">(N1866*V1863+O1866*U1863+P1866*V1866+Q1866*U1866)</f>
        <v>0</v>
      </c>
      <c r="AB1866" s="20"/>
      <c r="AC1866" s="16">
        <v>0</v>
      </c>
      <c r="AD1866" s="17">
        <f t="shared" ref="AD1866" si="19818">-1/($AD$4*$B1863)</f>
        <v>-0.57986343056483347</v>
      </c>
      <c r="AE1866" s="18">
        <v>1</v>
      </c>
      <c r="AF1866" s="19">
        <v>0</v>
      </c>
      <c r="AG1866" s="20"/>
      <c r="AH1866" s="1">
        <f t="shared" ref="AH1866" si="19819">X1866*AC1863+Z1866*AC1866-Y1866*AD1863-AA1866*AD1866</f>
        <v>0</v>
      </c>
      <c r="AI1866" s="4">
        <f t="shared" ref="AI1866" si="19820">(X1866*AD1863+Y1866*AC1863+Z1866*AD1866+AA1866*AC1866)</f>
        <v>-0.88229960273803165</v>
      </c>
      <c r="AJ1866" s="2">
        <f t="shared" ref="AJ1866" si="19821">X1866*AE1863+Z1866*AE1866-Y1866*AF1863-AA1866*AF1866</f>
        <v>0.64625385900295518</v>
      </c>
      <c r="AK1866" s="3">
        <f t="shared" ref="AK1866" si="19822">(X1866*AF1863+Y1866*AE1863+Z1866*AF1866+AA1866*AE1866)</f>
        <v>0</v>
      </c>
      <c r="AL1866" s="20"/>
      <c r="AM1866" s="16">
        <v>0</v>
      </c>
      <c r="AN1866" s="17">
        <v>0</v>
      </c>
      <c r="AO1866" s="18">
        <v>1</v>
      </c>
      <c r="AP1866" s="19">
        <v>0</v>
      </c>
      <c r="AR1866" s="1">
        <f t="shared" ref="AR1866" si="19823">AH1866*AM1863+AJ1866*AM1866-AI1866*AN1863-AK1866*AN1866</f>
        <v>0</v>
      </c>
      <c r="AS1866" s="4">
        <f t="shared" ref="AS1866" si="19824">(AH1866*AN1863+AI1866*AM1863+AJ1866*AN1866+AK1866*AM1866)</f>
        <v>-0.88229960273803165</v>
      </c>
      <c r="AT1866" s="2">
        <f t="shared" ref="AT1866" si="19825">AH1866*AO1863+AJ1866*AO1866-AI1866*AP1863-AK1866*AP1866</f>
        <v>7.2175037078295867E-3</v>
      </c>
      <c r="AU1866" s="3">
        <f t="shared" ref="AU1866" si="19826">(AH1866*AP1863+AI1866*AO1863+AJ1866*AP1866+AK1866*AO1866)</f>
        <v>0</v>
      </c>
      <c r="AV1866" s="20"/>
      <c r="AW1866" s="16">
        <v>0</v>
      </c>
      <c r="AX1866" s="17">
        <f t="shared" ref="AX1866" si="19827">-1/($AX$4*$B1863)</f>
        <v>-0.57986343056483347</v>
      </c>
      <c r="AY1866" s="18">
        <v>1</v>
      </c>
      <c r="AZ1866" s="19">
        <v>0</v>
      </c>
      <c r="BA1866" s="20"/>
      <c r="BB1866" s="1">
        <f t="shared" ref="BB1866" si="19828">AR1866*AW1863+AT1866*AW1866-AS1866*AX1863-AU1866*AX1866</f>
        <v>0</v>
      </c>
      <c r="BC1866" s="4">
        <f t="shared" ref="BC1866" si="19829">(AR1866*AX1863+AS1866*AW1863+AT1866*AX1866+AU1866*AW1866)</f>
        <v>-0.8864847691981681</v>
      </c>
      <c r="BD1866" s="2">
        <f t="shared" ref="BD1866" si="19830">AR1866*AY1863+AT1866*AY1866-AS1866*AZ1863-AU1866*AZ1866</f>
        <v>7.2175037078295867E-3</v>
      </c>
      <c r="BE1866" s="3">
        <f t="shared" ref="BE1866" si="19831">(AR1866*AZ1863+AS1866*AY1863+AT1866*AZ1866+AU1866*AY1866)</f>
        <v>0</v>
      </c>
      <c r="BF1866" s="20"/>
      <c r="BG1866" s="16">
        <v>0</v>
      </c>
      <c r="BH1866" s="17">
        <v>0</v>
      </c>
      <c r="BI1866" s="18">
        <v>1</v>
      </c>
      <c r="BJ1866" s="19">
        <v>0</v>
      </c>
      <c r="BK1866" s="20"/>
      <c r="BL1866" s="1">
        <f t="shared" ref="BL1866" si="19832">BB1866*BG1863+BD1866*BG1866-BC1866*BH1863-BE1866*BH1866</f>
        <v>0</v>
      </c>
      <c r="BM1866" s="4">
        <f t="shared" ref="BM1866" si="19833">(BB1866*BH1863+BC1866*BG1863+BD1866*BH1866+BE1866*BG1866)</f>
        <v>-0.8864847691981681</v>
      </c>
      <c r="BN1866" s="2">
        <f t="shared" ref="BN1866" si="19834">BB1866*BI1863+BD1866*BI1866-BC1866*BJ1863-BE1866*BJ1866</f>
        <v>-0.61062113845825172</v>
      </c>
      <c r="BO1866" s="3">
        <f t="shared" ref="BO1866" si="19835">(BB1866*BJ1863+BC1866*BI1863+BD1866*BJ1866+BE1866*BI1866)</f>
        <v>0</v>
      </c>
      <c r="BP1866" s="20"/>
      <c r="BQ1866" s="16">
        <v>0</v>
      </c>
      <c r="BR1866" s="17">
        <f t="shared" ref="BR1866" si="19836">-1/($BR$4*$B1863)</f>
        <v>-0.50756062304081595</v>
      </c>
      <c r="BS1866" s="18">
        <v>1</v>
      </c>
      <c r="BT1866" s="19">
        <v>0</v>
      </c>
      <c r="BU1866" s="20"/>
      <c r="BV1866" s="1">
        <f t="shared" ref="BV1866" si="19837">BL1866*BQ1863+BN1866*BQ1866-BM1866*BR1863-BO1866*BR1866</f>
        <v>0</v>
      </c>
      <c r="BW1866" s="4">
        <f t="shared" ref="BW1866" si="19838">(BL1866*BR1863+BM1866*BQ1863+BN1866*BR1866+BO1866*BQ1866)</f>
        <v>-0.57655752372040547</v>
      </c>
      <c r="BX1866" s="2">
        <f t="shared" ref="BX1866" si="19839">BL1866*BS1863+BN1866*BS1866-BM1866*BT1863-BO1866*BT1866</f>
        <v>-0.61062113845825172</v>
      </c>
      <c r="BY1866" s="3">
        <f t="shared" ref="BY1866" si="19840">(BL1866*BT1863+BM1866*BS1863+BN1866*BT1866+BO1866*BS1866)</f>
        <v>0</v>
      </c>
      <c r="BZ1866" s="20"/>
      <c r="CA1866" s="16">
        <v>0</v>
      </c>
      <c r="CB1866" s="17">
        <v>0</v>
      </c>
      <c r="CC1866" s="18">
        <v>1</v>
      </c>
      <c r="CD1866" s="19">
        <v>0</v>
      </c>
      <c r="CE1866" s="20"/>
      <c r="CF1866" s="1">
        <f t="shared" ref="CF1866" si="19841">BV1866*CA1863+BX1866*CA1866-BW1866*CB1863-BY1866*CB1866</f>
        <v>0</v>
      </c>
      <c r="CG1866" s="4">
        <f t="shared" ref="CG1866" si="19842">(BV1866*CB1863+BW1866*CA1863+BX1866*CB1866+BY1866*CA1866)</f>
        <v>-0.57655752372040547</v>
      </c>
      <c r="CH1866" s="2">
        <f t="shared" ref="CH1866" si="19843">BV1866*CC1863+BX1866*CC1866-BW1866*CD1863-BY1866*CD1866</f>
        <v>-0.82093060859706968</v>
      </c>
      <c r="CI1866" s="3">
        <f t="shared" ref="CI1866" si="19844">(BV1866*CD1863+BW1866*CC1863+BX1866*CD1866+BY1866*CC1866)</f>
        <v>0</v>
      </c>
      <c r="CK1866" s="16">
        <f t="shared" ref="CK1866" si="19845">1/$CL$4</f>
        <v>1</v>
      </c>
      <c r="CL1866" s="17">
        <v>0</v>
      </c>
      <c r="CM1866" s="18">
        <v>1</v>
      </c>
      <c r="CN1866" s="19">
        <v>0</v>
      </c>
      <c r="CP1866" s="1">
        <f t="shared" ref="CP1866" si="19846">CF1866*CK1863+CH1866*CK1866-CG1866*CL1863-CI1866*CL1866</f>
        <v>-0.82093060859706968</v>
      </c>
      <c r="CQ1866" s="4">
        <f t="shared" ref="CQ1866" si="19847">(CF1866*CL1863+CG1866*CK1863+CH1866*CL1866+CI1866*CK1866)</f>
        <v>-0.57655752372040547</v>
      </c>
      <c r="CR1866" s="2">
        <f t="shared" ref="CR1866" si="19848">CF1866*CM1863+CH1866*CM1866-CG1866*CN1863-CI1866*CN1866</f>
        <v>-0.82093060859706968</v>
      </c>
      <c r="CS1866" s="3">
        <f t="shared" ref="CS1866" si="19849">(CF1866*CN1863+CG1866*CM1863+CH1866*CN1866+CI1866*CM1866)</f>
        <v>0</v>
      </c>
      <c r="CU1866" s="39">
        <f t="shared" ref="CU1866" si="19850">(180/PI())*ATAN(-1*(CQ1863/CP1863))</f>
        <v>-34.563540461554403</v>
      </c>
      <c r="CW1866" s="54">
        <f t="shared" ref="CW1866" si="19851">20*LOG(((1-(10^(CU1863/20)^2)*(1-((1-CW1863)/(1+CW1863))^2))^0.5))</f>
        <v>-43.962407544145854</v>
      </c>
    </row>
    <row r="1867" spans="1:101" ht="18" customHeight="1">
      <c r="E1867" s="20"/>
      <c r="F1867" s="20"/>
      <c r="G1867" s="20"/>
      <c r="H1867" s="20"/>
      <c r="I1867" s="20"/>
      <c r="J1867" s="20"/>
      <c r="K1867" s="20"/>
      <c r="L1867" s="20"/>
      <c r="M1867" s="20"/>
      <c r="N1867" s="20"/>
      <c r="O1867" s="20"/>
      <c r="P1867" s="20"/>
      <c r="Q1867" s="20"/>
      <c r="R1867" s="20"/>
      <c r="S1867" s="20"/>
      <c r="T1867" s="20"/>
      <c r="U1867" s="20"/>
      <c r="V1867" s="20"/>
      <c r="W1867" s="20"/>
      <c r="X1867" s="20"/>
      <c r="Y1867" s="20"/>
      <c r="Z1867" s="20"/>
      <c r="AA1867" s="20"/>
      <c r="AB1867" s="30"/>
      <c r="AC1867" s="20"/>
      <c r="AD1867" s="20"/>
      <c r="AE1867" s="20"/>
      <c r="AF1867" s="20"/>
      <c r="AG1867" s="20"/>
      <c r="AH1867" s="20"/>
      <c r="AI1867" s="20"/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  <c r="BA1867" s="20"/>
      <c r="BB1867" s="20"/>
      <c r="BC1867" s="20"/>
      <c r="BD1867" s="20"/>
      <c r="BE1867" s="20"/>
      <c r="BF1867" s="20"/>
      <c r="BG1867" s="20"/>
      <c r="BH1867" s="20"/>
      <c r="BI1867" s="20"/>
      <c r="BJ1867" s="20"/>
      <c r="BK1867" s="20"/>
      <c r="BL1867" s="20"/>
      <c r="BM1867" s="20"/>
      <c r="BN1867" s="20"/>
      <c r="BO1867" s="20"/>
      <c r="BP1867" s="20"/>
      <c r="BQ1867" s="20"/>
      <c r="BR1867" s="20"/>
      <c r="BS1867" s="20"/>
      <c r="BT1867" s="20"/>
      <c r="BU1867" s="20"/>
      <c r="BV1867" s="20"/>
      <c r="BW1867" s="20"/>
      <c r="BX1867" s="20"/>
      <c r="BY1867" s="20"/>
      <c r="BZ1867" s="20"/>
      <c r="CA1867" s="20"/>
      <c r="CB1867" s="20"/>
      <c r="CC1867" s="20"/>
      <c r="CD1867" s="20"/>
      <c r="CE1867" s="20"/>
      <c r="CF1867" s="20"/>
      <c r="CG1867" s="20"/>
      <c r="CH1867" s="20"/>
      <c r="CI1867" s="20"/>
      <c r="CJ1867" s="20"/>
      <c r="CK1867" s="20"/>
      <c r="CL1867" s="20"/>
    </row>
    <row r="1868" spans="1:101" ht="18" customHeight="1"/>
    <row r="1869" spans="1:101" ht="18" customHeight="1" thickBot="1">
      <c r="A1869" s="23"/>
      <c r="B1869" s="23"/>
      <c r="C1869" s="23"/>
      <c r="D1869" s="20" t="s">
        <v>15</v>
      </c>
      <c r="E1869" s="20"/>
      <c r="F1869" s="20"/>
      <c r="G1869" s="20"/>
      <c r="H1869" s="20"/>
      <c r="I1869" s="20" t="s">
        <v>16</v>
      </c>
      <c r="J1869" s="20"/>
      <c r="K1869" s="20"/>
      <c r="L1869" s="20"/>
      <c r="M1869" s="23"/>
      <c r="N1869" s="23"/>
      <c r="O1869" s="24" t="s">
        <v>17</v>
      </c>
      <c r="P1869" s="23"/>
      <c r="Q1869" s="23"/>
      <c r="R1869" s="23"/>
      <c r="S1869" s="20"/>
      <c r="T1869" s="20" t="s">
        <v>18</v>
      </c>
      <c r="U1869" s="23"/>
      <c r="V1869" s="23"/>
      <c r="W1869" s="23"/>
      <c r="X1869" s="23"/>
      <c r="Y1869" s="24" t="s">
        <v>19</v>
      </c>
      <c r="Z1869" s="23"/>
      <c r="AA1869" s="23"/>
      <c r="AB1869" s="23"/>
      <c r="AC1869" s="24" t="s">
        <v>20</v>
      </c>
      <c r="AD1869" s="20"/>
      <c r="AE1869" s="20"/>
      <c r="AF1869" s="20"/>
      <c r="AG1869" s="20"/>
      <c r="AH1869" s="23"/>
      <c r="AI1869" s="24" t="s">
        <v>21</v>
      </c>
      <c r="AJ1869" s="23"/>
      <c r="AK1869" s="23"/>
      <c r="AL1869" s="20"/>
      <c r="AM1869" s="24" t="s">
        <v>31</v>
      </c>
      <c r="AN1869" s="20"/>
      <c r="AO1869" s="23"/>
      <c r="AP1869" s="23"/>
      <c r="AQ1869" s="23"/>
      <c r="AR1869" s="23"/>
      <c r="AS1869" s="24" t="s">
        <v>91</v>
      </c>
      <c r="AT1869" s="23"/>
      <c r="AU1869" s="23"/>
      <c r="AV1869" s="23"/>
      <c r="AW1869" s="24" t="s">
        <v>32</v>
      </c>
      <c r="AX1869" s="20"/>
      <c r="AY1869" s="20"/>
      <c r="AZ1869" s="20"/>
      <c r="BA1869" s="20"/>
      <c r="BB1869" s="23"/>
      <c r="BC1869" s="24" t="s">
        <v>22</v>
      </c>
      <c r="BD1869" s="23"/>
      <c r="BE1869" s="23"/>
      <c r="BF1869" s="23"/>
      <c r="BG1869" s="24" t="s">
        <v>33</v>
      </c>
      <c r="BH1869" s="20"/>
      <c r="BI1869" s="23"/>
      <c r="BJ1869" s="23"/>
      <c r="BK1869" s="23"/>
      <c r="BL1869" s="23"/>
      <c r="BM1869" s="24" t="s">
        <v>34</v>
      </c>
      <c r="BN1869" s="23"/>
      <c r="BO1869" s="23"/>
      <c r="BP1869" s="23"/>
      <c r="BQ1869" s="24" t="s">
        <v>89</v>
      </c>
      <c r="BR1869" s="20"/>
      <c r="BS1869" s="20"/>
      <c r="BT1869" s="20"/>
      <c r="BU1869" s="20"/>
      <c r="BV1869" s="23"/>
      <c r="BW1869" s="24" t="s">
        <v>35</v>
      </c>
      <c r="BX1869" s="23"/>
      <c r="BY1869" s="23"/>
      <c r="BZ1869" s="23"/>
      <c r="CA1869" s="24" t="s">
        <v>90</v>
      </c>
      <c r="CB1869" s="20"/>
      <c r="CC1869" s="23"/>
      <c r="CD1869" s="23"/>
      <c r="CE1869" s="23"/>
      <c r="CF1869" s="23"/>
      <c r="CG1869" s="24" t="s">
        <v>92</v>
      </c>
      <c r="CH1869" s="23"/>
      <c r="CI1869" s="23"/>
      <c r="CJ1869" s="23"/>
      <c r="CK1869" s="24" t="s">
        <v>36</v>
      </c>
      <c r="CL1869" s="24"/>
      <c r="CM1869" s="23"/>
      <c r="CN1869" s="23"/>
      <c r="CO1869" s="23"/>
      <c r="CP1869" s="23"/>
      <c r="CQ1869" s="24" t="s">
        <v>93</v>
      </c>
      <c r="CR1869" s="23"/>
      <c r="CS1869" s="23"/>
    </row>
    <row r="1870" spans="1:101" ht="18" customHeight="1" thickBot="1">
      <c r="A1870" s="23"/>
      <c r="B1870" s="33"/>
      <c r="C1870" s="23"/>
      <c r="D1870" s="7" t="s">
        <v>2</v>
      </c>
      <c r="E1870" s="8"/>
      <c r="F1870" s="8" t="s">
        <v>3</v>
      </c>
      <c r="G1870" s="9"/>
      <c r="H1870" s="10"/>
      <c r="I1870" s="7" t="s">
        <v>4</v>
      </c>
      <c r="J1870" s="8"/>
      <c r="K1870" s="8" t="s">
        <v>5</v>
      </c>
      <c r="L1870" s="9"/>
      <c r="M1870" s="23"/>
      <c r="N1870" s="251" t="s">
        <v>79</v>
      </c>
      <c r="O1870" s="252"/>
      <c r="P1870" s="253" t="s">
        <v>80</v>
      </c>
      <c r="Q1870" s="254"/>
      <c r="R1870" s="23"/>
      <c r="S1870" s="7" t="s">
        <v>11</v>
      </c>
      <c r="T1870" s="8"/>
      <c r="U1870" s="8" t="s">
        <v>12</v>
      </c>
      <c r="V1870" s="9"/>
      <c r="W1870" s="20"/>
      <c r="X1870" s="251" t="s">
        <v>79</v>
      </c>
      <c r="Y1870" s="252"/>
      <c r="Z1870" s="253" t="s">
        <v>80</v>
      </c>
      <c r="AA1870" s="254"/>
      <c r="AB1870" s="20"/>
      <c r="AC1870" s="7" t="s">
        <v>4</v>
      </c>
      <c r="AD1870" s="8"/>
      <c r="AE1870" s="8" t="s">
        <v>5</v>
      </c>
      <c r="AF1870" s="9"/>
      <c r="AG1870" s="20"/>
      <c r="AH1870" s="251" t="s">
        <v>0</v>
      </c>
      <c r="AI1870" s="252"/>
      <c r="AJ1870" s="253" t="s">
        <v>1</v>
      </c>
      <c r="AK1870" s="254"/>
      <c r="AL1870" s="20"/>
      <c r="AM1870" s="7" t="s">
        <v>11</v>
      </c>
      <c r="AN1870" s="8"/>
      <c r="AO1870" s="8" t="s">
        <v>12</v>
      </c>
      <c r="AP1870" s="9"/>
      <c r="AQ1870" s="23"/>
      <c r="AR1870" s="251" t="s">
        <v>0</v>
      </c>
      <c r="AS1870" s="252"/>
      <c r="AT1870" s="253" t="s">
        <v>1</v>
      </c>
      <c r="AU1870" s="254"/>
      <c r="AV1870" s="36"/>
      <c r="AW1870" s="7" t="s">
        <v>4</v>
      </c>
      <c r="AX1870" s="8"/>
      <c r="AY1870" s="8" t="s">
        <v>5</v>
      </c>
      <c r="AZ1870" s="9"/>
      <c r="BA1870" s="20"/>
      <c r="BB1870" s="251" t="s">
        <v>0</v>
      </c>
      <c r="BC1870" s="252"/>
      <c r="BD1870" s="253" t="s">
        <v>1</v>
      </c>
      <c r="BE1870" s="254"/>
      <c r="BF1870" s="36"/>
      <c r="BG1870" s="7" t="s">
        <v>11</v>
      </c>
      <c r="BH1870" s="8"/>
      <c r="BI1870" s="8" t="s">
        <v>12</v>
      </c>
      <c r="BJ1870" s="9"/>
      <c r="BK1870" s="36"/>
      <c r="BL1870" s="251" t="s">
        <v>0</v>
      </c>
      <c r="BM1870" s="252"/>
      <c r="BN1870" s="253" t="s">
        <v>1</v>
      </c>
      <c r="BO1870" s="254"/>
      <c r="BP1870" s="36"/>
      <c r="BQ1870" s="7" t="s">
        <v>4</v>
      </c>
      <c r="BR1870" s="8"/>
      <c r="BS1870" s="8" t="s">
        <v>5</v>
      </c>
      <c r="BT1870" s="9"/>
      <c r="BU1870" s="20"/>
      <c r="BV1870" s="251" t="s">
        <v>0</v>
      </c>
      <c r="BW1870" s="252"/>
      <c r="BX1870" s="253" t="s">
        <v>1</v>
      </c>
      <c r="BY1870" s="254"/>
      <c r="BZ1870" s="36"/>
      <c r="CA1870" s="7" t="s">
        <v>11</v>
      </c>
      <c r="CB1870" s="8"/>
      <c r="CC1870" s="8" t="s">
        <v>12</v>
      </c>
      <c r="CD1870" s="9"/>
      <c r="CE1870" s="36"/>
      <c r="CF1870" s="251" t="s">
        <v>0</v>
      </c>
      <c r="CG1870" s="252"/>
      <c r="CH1870" s="253" t="s">
        <v>1</v>
      </c>
      <c r="CI1870" s="254"/>
      <c r="CJ1870" s="23"/>
      <c r="CK1870" s="7" t="s">
        <v>23</v>
      </c>
      <c r="CL1870" s="8"/>
      <c r="CM1870" s="8" t="s">
        <v>24</v>
      </c>
      <c r="CN1870" s="9"/>
      <c r="CO1870" s="23"/>
      <c r="CP1870" s="251" t="s">
        <v>0</v>
      </c>
      <c r="CQ1870" s="252"/>
      <c r="CR1870" s="253" t="s">
        <v>1</v>
      </c>
      <c r="CS1870" s="254"/>
      <c r="CU1870" s="26" t="s">
        <v>25</v>
      </c>
      <c r="CW1870" s="50" t="s">
        <v>44</v>
      </c>
    </row>
    <row r="1871" spans="1:101" ht="18" customHeight="1" thickTop="1" thickBot="1">
      <c r="B1871" s="34">
        <v>2.9</v>
      </c>
      <c r="D1871" s="11">
        <v>1</v>
      </c>
      <c r="E1871" s="12">
        <v>0</v>
      </c>
      <c r="F1871" s="13">
        <v>0</v>
      </c>
      <c r="G1871" s="40">
        <f t="shared" ref="G1871" si="19852">-1/($E$4*$B1871)</f>
        <v>-0.36225190272811908</v>
      </c>
      <c r="H1871" s="10"/>
      <c r="I1871" s="11">
        <v>1</v>
      </c>
      <c r="J1871" s="12">
        <v>0</v>
      </c>
      <c r="K1871" s="13">
        <v>0</v>
      </c>
      <c r="L1871" s="14">
        <v>0</v>
      </c>
      <c r="N1871" s="1">
        <f t="shared" ref="N1871" si="19853">D1871*I1871+F1871*I1874-E1871*J1871-G1871*J1874</f>
        <v>0.81740323166701834</v>
      </c>
      <c r="O1871" s="4">
        <f t="shared" ref="O1871" si="19854">(D1871*J1871+E1871*I1871+F1871*J1874+G1871*I1874)</f>
        <v>0</v>
      </c>
      <c r="P1871" s="2">
        <f t="shared" ref="P1871" si="19855">D1871*K1871+F1871*K1874-E1871*L1871-G1871*L1874</f>
        <v>0</v>
      </c>
      <c r="Q1871" s="3">
        <f t="shared" ref="Q1871" si="19856">(D1871*L1871+E1871*K1871+F1871*L1874+G1871*K1874)</f>
        <v>-0.36225190272811908</v>
      </c>
      <c r="S1871" s="11">
        <v>1</v>
      </c>
      <c r="T1871" s="12">
        <v>0</v>
      </c>
      <c r="U1871" s="13">
        <v>0</v>
      </c>
      <c r="V1871" s="40">
        <f t="shared" ref="V1871" si="19857">-1/($T$4*$B1871)</f>
        <v>-0.69214690125832312</v>
      </c>
      <c r="W1871" s="20"/>
      <c r="X1871" s="1">
        <f t="shared" ref="X1871" si="19858">N1871*S1871+P1871*S1874-O1871*T1871-Q1871*T1874</f>
        <v>0.81740323166701834</v>
      </c>
      <c r="Y1871" s="4">
        <f t="shared" ref="Y1871" si="19859">(N1871*T1871+O1871*S1871+P1871*T1874+Q1871*S1874)</f>
        <v>0</v>
      </c>
      <c r="Z1871" s="2">
        <f t="shared" ref="Z1871" si="19860">N1871*U1871+P1871*U1874-O1871*V1871-Q1871*V1874</f>
        <v>0</v>
      </c>
      <c r="AA1871" s="3">
        <f t="shared" ref="AA1871" si="19861">(N1871*V1871+O1871*U1871+P1871*V1874+Q1871*U1874)</f>
        <v>-0.92801501660498498</v>
      </c>
      <c r="AB1871" s="20"/>
      <c r="AC1871" s="11">
        <v>1</v>
      </c>
      <c r="AD1871" s="12">
        <v>0</v>
      </c>
      <c r="AE1871" s="13">
        <v>0</v>
      </c>
      <c r="AF1871" s="14">
        <v>0</v>
      </c>
      <c r="AG1871" s="20"/>
      <c r="AH1871" s="1">
        <f t="shared" ref="AH1871" si="19862">X1871*AC1871+Z1871*AC1874-Y1871*AD1871-AA1871*AD1874</f>
        <v>0.28299244653066224</v>
      </c>
      <c r="AI1871" s="4">
        <f t="shared" ref="AI1871" si="19863">(X1871*AD1871+Y1871*AC1871+Z1871*AD1874+AA1871*AC1874)</f>
        <v>0</v>
      </c>
      <c r="AJ1871" s="2">
        <f t="shared" ref="AJ1871" si="19864">X1871*AE1871+Z1871*AE1874-Y1871*AF1871-AA1871*AF1874</f>
        <v>0</v>
      </c>
      <c r="AK1871" s="3">
        <f t="shared" ref="AK1871" si="19865">(X1871*AF1871+Y1871*AE1871+Z1871*AF1874+AA1871*AE1874)</f>
        <v>-0.92801501660498498</v>
      </c>
      <c r="AL1871" s="20"/>
      <c r="AM1871" s="11">
        <v>1</v>
      </c>
      <c r="AN1871" s="12">
        <v>0</v>
      </c>
      <c r="AO1871" s="13">
        <v>0</v>
      </c>
      <c r="AP1871" s="40">
        <f t="shared" ref="AP1871" si="19866">-1/($AN$4*$B1871)</f>
        <v>-0.71928991699394362</v>
      </c>
      <c r="AR1871" s="1">
        <f t="shared" ref="AR1871" si="19867">AH1871*AM1871+AJ1871*AM1874-AI1871*AN1871-AK1871*AN1874</f>
        <v>0.28299244653066224</v>
      </c>
      <c r="AS1871" s="4">
        <f t="shared" ref="AS1871" si="19868">(AH1871*AN1871+AI1871*AM1871+AJ1871*AN1874+AK1871*AM1874)</f>
        <v>0</v>
      </c>
      <c r="AT1871" s="2">
        <f t="shared" ref="AT1871" si="19869">AH1871*AO1871+AJ1871*AO1874-AI1871*AP1871-AK1871*AP1874</f>
        <v>0</v>
      </c>
      <c r="AU1871" s="3">
        <f t="shared" ref="AU1871" si="19870">(AH1871*AP1871+AI1871*AO1871+AJ1871*AP1874+AK1871*AO1874)</f>
        <v>-1.1315686299799381</v>
      </c>
      <c r="AV1871" s="20"/>
      <c r="AW1871" s="11">
        <v>1</v>
      </c>
      <c r="AX1871" s="12">
        <v>0</v>
      </c>
      <c r="AY1871" s="13">
        <v>0</v>
      </c>
      <c r="AZ1871" s="14">
        <v>0</v>
      </c>
      <c r="BA1871" s="20"/>
      <c r="BB1871" s="1">
        <f t="shared" ref="BB1871" si="19871">AR1871*AW1871+AT1871*AW1874-AS1871*AX1871-AU1871*AX1874</f>
        <v>-0.36863761242629667</v>
      </c>
      <c r="BC1871" s="4">
        <f t="shared" ref="BC1871" si="19872">(AR1871*AX1871+AS1871*AW1871+AT1871*AX1874+AU1871*AW1874)</f>
        <v>0</v>
      </c>
      <c r="BD1871" s="2">
        <f t="shared" ref="BD1871" si="19873">AR1871*AY1871+AT1871*AY1874-AS1871*AZ1871-AU1871*AZ1874</f>
        <v>0</v>
      </c>
      <c r="BE1871" s="3">
        <f t="shared" ref="BE1871" si="19874">(AR1871*AZ1871+AS1871*AY1871+AT1871*AZ1874+AU1871*AY1874)</f>
        <v>-1.1315686299799381</v>
      </c>
      <c r="BF1871" s="20"/>
      <c r="BG1871" s="11">
        <v>1</v>
      </c>
      <c r="BH1871" s="12">
        <v>0</v>
      </c>
      <c r="BI1871" s="13">
        <v>0</v>
      </c>
      <c r="BJ1871" s="40">
        <f t="shared" ref="BJ1871" si="19875">-1/($BH$4*$B1871)</f>
        <v>-0.69214690125832312</v>
      </c>
      <c r="BK1871" s="20"/>
      <c r="BL1871" s="1">
        <f t="shared" ref="BL1871" si="19876">BB1871*BG1871+BD1871*BG1874-BC1871*BH1871-BE1871*BH1874</f>
        <v>-0.36863761242629667</v>
      </c>
      <c r="BM1871" s="4">
        <f t="shared" ref="BM1871" si="19877">(BB1871*BH1871+BC1871*BG1871+BD1871*BH1874+BE1871*BG1874)</f>
        <v>0</v>
      </c>
      <c r="BN1871" s="2">
        <f t="shared" ref="BN1871" si="19878">BB1871*BI1871+BD1871*BI1874-BC1871*BJ1871-BE1871*BJ1874</f>
        <v>0</v>
      </c>
      <c r="BO1871" s="3">
        <f t="shared" ref="BO1871" si="19879">(BB1871*BJ1871+BC1871*BI1871+BD1871*BJ1874+BE1871*BI1874)</f>
        <v>-0.87641724885181016</v>
      </c>
      <c r="BP1871" s="20"/>
      <c r="BQ1871" s="11">
        <v>1</v>
      </c>
      <c r="BR1871" s="12">
        <v>0</v>
      </c>
      <c r="BS1871" s="13">
        <v>0</v>
      </c>
      <c r="BT1871" s="14">
        <v>0</v>
      </c>
      <c r="BU1871" s="20"/>
      <c r="BV1871" s="1">
        <f t="shared" ref="BV1871" si="19880">BL1871*BQ1871+BN1871*BQ1874-BM1871*BR1871-BO1871*BR1874</f>
        <v>-0.81040467050502585</v>
      </c>
      <c r="BW1871" s="4">
        <f t="shared" ref="BW1871" si="19881">(BL1871*BR1871+BM1871*BQ1871+BN1871*BR1874+BO1871*BQ1874)</f>
        <v>0</v>
      </c>
      <c r="BX1871" s="2">
        <f t="shared" ref="BX1871" si="19882">BL1871*BS1871+BN1871*BS1874-BM1871*BT1871-BO1871*BT1874</f>
        <v>0</v>
      </c>
      <c r="BY1871" s="3">
        <f t="shared" ref="BY1871" si="19883">(BL1871*BT1871+BM1871*BS1871+BN1871*BT1874+BO1871*BS1874)</f>
        <v>-0.87641724885181016</v>
      </c>
      <c r="BZ1871" s="20"/>
      <c r="CA1871" s="11">
        <v>1</v>
      </c>
      <c r="CB1871" s="12">
        <v>0</v>
      </c>
      <c r="CC1871" s="13">
        <v>0</v>
      </c>
      <c r="CD1871" s="40">
        <f t="shared" ref="CD1871" si="19884">-1/($CB$4*$B1871)</f>
        <v>-0.36225190272811908</v>
      </c>
      <c r="CE1871" s="20"/>
      <c r="CF1871" s="1">
        <f t="shared" ref="CF1871" si="19885">BV1871*CA1871+BX1871*CA1874-BW1871*CB1871-BY1871*CB1874</f>
        <v>-0.81040467050502585</v>
      </c>
      <c r="CG1871" s="4">
        <f t="shared" ref="CG1871" si="19886">(BV1871*CB1871+BW1871*CA1871+BX1871*CB1874+BY1871*CA1874)</f>
        <v>0</v>
      </c>
      <c r="CH1871" s="2">
        <f t="shared" ref="CH1871" si="19887">BV1871*CC1871+BX1871*CC1874-BW1871*CD1871-BY1871*CD1874</f>
        <v>0</v>
      </c>
      <c r="CI1871" s="3">
        <f t="shared" ref="CI1871" si="19888">(BV1871*CD1871+BW1871*CC1871+BX1871*CD1874+BY1871*CC1874)</f>
        <v>-0.58284661498161017</v>
      </c>
      <c r="CJ1871" s="28"/>
      <c r="CK1871" s="11">
        <v>1</v>
      </c>
      <c r="CL1871" s="12">
        <v>0</v>
      </c>
      <c r="CM1871" s="13">
        <v>0</v>
      </c>
      <c r="CN1871" s="14">
        <v>0</v>
      </c>
      <c r="CP1871" s="1">
        <f t="shared" ref="CP1871" si="19889">CF1871*CK1871+CH1871*CK1874-CG1871*CL1871-CI1871*CL1874</f>
        <v>-0.81040467050502585</v>
      </c>
      <c r="CQ1871" s="4">
        <f t="shared" ref="CQ1871" si="19890">(CF1871*CL1871+CG1871*CK1871+CH1871*CL1874+CI1871*CK1874)</f>
        <v>-0.58284661498161017</v>
      </c>
      <c r="CR1871" s="2">
        <f t="shared" ref="CR1871" si="19891">CF1871*CM1871+CH1871*CM1874-CG1871*CN1871-CI1871*CN1874</f>
        <v>0</v>
      </c>
      <c r="CS1871" s="3">
        <f t="shared" ref="CS1871" si="19892">(CF1871*CN1871+CG1871*CM1871+CH1871*CN1874+CI1871*CM1874)</f>
        <v>-0.58284661498161017</v>
      </c>
      <c r="CU1871" s="29">
        <f t="shared" ref="CU1871" si="19893">20*LOG(((1+$CL$4)/$CL$4)/((CP1871+CP1874)^2+(CQ1871+CQ1874)^2)^0.5)</f>
        <v>-3.9918096143107594E-5</v>
      </c>
      <c r="CW1871" s="51">
        <f t="shared" ref="CW1871" si="19894">((CP1871^2+CQ1871^2)^0.5)/((CP1874^2+CQ1874^2)^0.5)</f>
        <v>0.99645387628593951</v>
      </c>
    </row>
    <row r="1872" spans="1:101" ht="18" customHeight="1" thickBot="1">
      <c r="D1872" s="11"/>
      <c r="E1872" s="13"/>
      <c r="F1872" s="13"/>
      <c r="G1872" s="15"/>
      <c r="H1872" s="10"/>
      <c r="I1872" s="11"/>
      <c r="J1872" s="13"/>
      <c r="K1872" s="13"/>
      <c r="L1872" s="15"/>
      <c r="N1872" s="5"/>
      <c r="Q1872" s="6"/>
      <c r="S1872" s="11"/>
      <c r="T1872" s="13"/>
      <c r="U1872" s="13"/>
      <c r="V1872" s="15"/>
      <c r="W1872" s="20"/>
      <c r="X1872" s="5"/>
      <c r="AA1872" s="6"/>
      <c r="AB1872" s="20"/>
      <c r="AC1872" s="11"/>
      <c r="AD1872" s="13"/>
      <c r="AE1872" s="13"/>
      <c r="AF1872" s="15"/>
      <c r="AG1872" s="20"/>
      <c r="AH1872" s="5"/>
      <c r="AK1872" s="6"/>
      <c r="AL1872" s="20"/>
      <c r="AM1872" s="11"/>
      <c r="AN1872" s="13"/>
      <c r="AO1872" s="13"/>
      <c r="AP1872" s="15"/>
      <c r="AR1872" s="5"/>
      <c r="AU1872" s="6"/>
      <c r="AW1872" s="11"/>
      <c r="AX1872" s="13"/>
      <c r="AY1872" s="13"/>
      <c r="AZ1872" s="15"/>
      <c r="BA1872" s="20"/>
      <c r="BB1872" s="5"/>
      <c r="BE1872" s="6"/>
      <c r="BG1872" s="11"/>
      <c r="BH1872" s="13"/>
      <c r="BI1872" s="13"/>
      <c r="BJ1872" s="15"/>
      <c r="BL1872" s="5"/>
      <c r="BO1872" s="6"/>
      <c r="BQ1872" s="11"/>
      <c r="BR1872" s="13"/>
      <c r="BS1872" s="13"/>
      <c r="BT1872" s="15"/>
      <c r="BU1872" s="20"/>
      <c r="BV1872" s="5"/>
      <c r="BY1872" s="6"/>
      <c r="CA1872" s="11"/>
      <c r="CB1872" s="13"/>
      <c r="CC1872" s="13"/>
      <c r="CD1872" s="15"/>
      <c r="CF1872" s="5"/>
      <c r="CI1872" s="6"/>
      <c r="CK1872" s="11"/>
      <c r="CL1872" s="13"/>
      <c r="CM1872" s="13"/>
      <c r="CN1872" s="15"/>
      <c r="CP1872" s="5"/>
      <c r="CS1872" s="6"/>
      <c r="CW1872" s="52"/>
    </row>
    <row r="1873" spans="1:101" ht="18" customHeight="1" thickBot="1">
      <c r="D1873" s="11" t="s">
        <v>6</v>
      </c>
      <c r="E1873" s="13"/>
      <c r="F1873" s="13" t="s">
        <v>7</v>
      </c>
      <c r="G1873" s="15"/>
      <c r="H1873" s="10"/>
      <c r="I1873" s="11" t="s">
        <v>8</v>
      </c>
      <c r="J1873" s="13"/>
      <c r="K1873" s="13" t="s">
        <v>9</v>
      </c>
      <c r="L1873" s="15"/>
      <c r="N1873" s="251" t="s">
        <v>26</v>
      </c>
      <c r="O1873" s="252"/>
      <c r="P1873" s="253" t="s">
        <v>27</v>
      </c>
      <c r="Q1873" s="254"/>
      <c r="S1873" s="11" t="s">
        <v>13</v>
      </c>
      <c r="T1873" s="13"/>
      <c r="U1873" s="13" t="s">
        <v>14</v>
      </c>
      <c r="V1873" s="15"/>
      <c r="W1873" s="20"/>
      <c r="X1873" s="251" t="s">
        <v>26</v>
      </c>
      <c r="Y1873" s="252"/>
      <c r="Z1873" s="253" t="s">
        <v>27</v>
      </c>
      <c r="AA1873" s="254"/>
      <c r="AB1873" s="20"/>
      <c r="AC1873" s="11" t="s">
        <v>8</v>
      </c>
      <c r="AD1873" s="13"/>
      <c r="AE1873" s="13" t="s">
        <v>9</v>
      </c>
      <c r="AF1873" s="15"/>
      <c r="AG1873" s="20"/>
      <c r="AH1873" s="251" t="s">
        <v>26</v>
      </c>
      <c r="AI1873" s="252"/>
      <c r="AJ1873" s="253" t="s">
        <v>27</v>
      </c>
      <c r="AK1873" s="254"/>
      <c r="AL1873" s="20"/>
      <c r="AM1873" s="11" t="s">
        <v>13</v>
      </c>
      <c r="AN1873" s="13"/>
      <c r="AO1873" s="13" t="s">
        <v>14</v>
      </c>
      <c r="AP1873" s="15"/>
      <c r="AR1873" s="251" t="s">
        <v>26</v>
      </c>
      <c r="AS1873" s="252"/>
      <c r="AT1873" s="253" t="s">
        <v>27</v>
      </c>
      <c r="AU1873" s="254"/>
      <c r="AV1873" s="36"/>
      <c r="AW1873" s="11" t="s">
        <v>8</v>
      </c>
      <c r="AX1873" s="13"/>
      <c r="AY1873" s="13" t="s">
        <v>9</v>
      </c>
      <c r="AZ1873" s="15"/>
      <c r="BA1873" s="20"/>
      <c r="BB1873" s="251" t="s">
        <v>26</v>
      </c>
      <c r="BC1873" s="252"/>
      <c r="BD1873" s="253" t="s">
        <v>27</v>
      </c>
      <c r="BE1873" s="254"/>
      <c r="BF1873" s="36"/>
      <c r="BG1873" s="11" t="s">
        <v>13</v>
      </c>
      <c r="BH1873" s="13"/>
      <c r="BI1873" s="13" t="s">
        <v>14</v>
      </c>
      <c r="BJ1873" s="15"/>
      <c r="BK1873" s="36"/>
      <c r="BL1873" s="251" t="s">
        <v>26</v>
      </c>
      <c r="BM1873" s="252"/>
      <c r="BN1873" s="253" t="s">
        <v>27</v>
      </c>
      <c r="BO1873" s="254"/>
      <c r="BP1873" s="36"/>
      <c r="BQ1873" s="11" t="s">
        <v>8</v>
      </c>
      <c r="BR1873" s="13"/>
      <c r="BS1873" s="13" t="s">
        <v>9</v>
      </c>
      <c r="BT1873" s="15"/>
      <c r="BU1873" s="20"/>
      <c r="BV1873" s="251" t="s">
        <v>26</v>
      </c>
      <c r="BW1873" s="252"/>
      <c r="BX1873" s="253" t="s">
        <v>27</v>
      </c>
      <c r="BY1873" s="254"/>
      <c r="BZ1873" s="36"/>
      <c r="CA1873" s="11" t="s">
        <v>13</v>
      </c>
      <c r="CB1873" s="13"/>
      <c r="CC1873" s="13" t="s">
        <v>14</v>
      </c>
      <c r="CD1873" s="15"/>
      <c r="CE1873" s="36"/>
      <c r="CF1873" s="251" t="s">
        <v>26</v>
      </c>
      <c r="CG1873" s="252"/>
      <c r="CH1873" s="253" t="s">
        <v>27</v>
      </c>
      <c r="CI1873" s="254"/>
      <c r="CK1873" s="11" t="s">
        <v>28</v>
      </c>
      <c r="CL1873" s="13"/>
      <c r="CM1873" s="13" t="s">
        <v>29</v>
      </c>
      <c r="CN1873" s="15"/>
      <c r="CP1873" s="251" t="s">
        <v>26</v>
      </c>
      <c r="CQ1873" s="252"/>
      <c r="CR1873" s="253" t="s">
        <v>27</v>
      </c>
      <c r="CS1873" s="254"/>
      <c r="CU1873" s="38" t="s">
        <v>37</v>
      </c>
      <c r="CW1873" s="53" t="s">
        <v>45</v>
      </c>
    </row>
    <row r="1874" spans="1:101" ht="18" customHeight="1" thickTop="1" thickBot="1">
      <c r="D1874" s="16">
        <v>0</v>
      </c>
      <c r="E1874" s="17">
        <v>0</v>
      </c>
      <c r="F1874" s="18">
        <v>1</v>
      </c>
      <c r="G1874" s="19">
        <v>0</v>
      </c>
      <c r="H1874" s="10"/>
      <c r="I1874" s="16">
        <v>0</v>
      </c>
      <c r="J1874" s="17">
        <f t="shared" ref="J1874" si="19895">-1/($J$4*$B1871)</f>
        <v>-0.50406020495087933</v>
      </c>
      <c r="K1874" s="18">
        <v>1</v>
      </c>
      <c r="L1874" s="19">
        <v>0</v>
      </c>
      <c r="N1874" s="1">
        <f t="shared" ref="N1874" si="19896">D1874*I1871+F1874*I1874-E1874*J1871-G1874*J1874</f>
        <v>0</v>
      </c>
      <c r="O1874" s="4">
        <f t="shared" ref="O1874" si="19897">(D1874*J1871+E1874*I1871+F1874*J1874+G1874*I1874)</f>
        <v>-0.50406020495087933</v>
      </c>
      <c r="P1874" s="2">
        <f t="shared" ref="P1874" si="19898">D1874*K1871+F1874*K1874-E1874*L1871-G1874*L1874</f>
        <v>1</v>
      </c>
      <c r="Q1874" s="3">
        <f t="shared" ref="Q1874" si="19899">(D1874*L1871+E1874*K1871+F1874*L1874+G1874*K1874)</f>
        <v>0</v>
      </c>
      <c r="S1874" s="16">
        <v>0</v>
      </c>
      <c r="T1874" s="17">
        <v>0</v>
      </c>
      <c r="U1874" s="18">
        <v>1</v>
      </c>
      <c r="V1874" s="19">
        <v>0</v>
      </c>
      <c r="W1874" s="20"/>
      <c r="X1874" s="1">
        <f t="shared" ref="X1874" si="19900">N1874*S1871+P1874*S1874-O1874*T1871-Q1874*T1874</f>
        <v>0</v>
      </c>
      <c r="Y1874" s="4">
        <f t="shared" ref="Y1874" si="19901">(N1874*T1871+O1874*S1871+P1874*T1874+Q1874*S1874)</f>
        <v>-0.50406020495087933</v>
      </c>
      <c r="Z1874" s="2">
        <f t="shared" ref="Z1874" si="19902">N1874*U1871+P1874*U1874-O1874*V1871-Q1874*V1874</f>
        <v>0.65111629109561364</v>
      </c>
      <c r="AA1874" s="3">
        <f t="shared" ref="AA1874" si="19903">(N1874*V1871+O1874*U1871+P1874*V1874+Q1874*U1874)</f>
        <v>0</v>
      </c>
      <c r="AB1874" s="20"/>
      <c r="AC1874" s="16">
        <v>0</v>
      </c>
      <c r="AD1874" s="17">
        <f t="shared" ref="AD1874" si="19904">-1/($AD$4*$B1871)</f>
        <v>-0.57586437242300703</v>
      </c>
      <c r="AE1874" s="18">
        <v>1</v>
      </c>
      <c r="AF1874" s="19">
        <v>0</v>
      </c>
      <c r="AG1874" s="20"/>
      <c r="AH1874" s="1">
        <f t="shared" ref="AH1874" si="19905">X1874*AC1871+Z1874*AC1874-Y1874*AD1871-AA1874*AD1874</f>
        <v>0</v>
      </c>
      <c r="AI1874" s="4">
        <f t="shared" ref="AI1874" si="19906">(X1874*AD1871+Y1874*AC1871+Z1874*AD1874+AA1874*AC1874)</f>
        <v>-0.87901487929705091</v>
      </c>
      <c r="AJ1874" s="2">
        <f t="shared" ref="AJ1874" si="19907">X1874*AE1871+Z1874*AE1874-Y1874*AF1871-AA1874*AF1874</f>
        <v>0.65111629109561364</v>
      </c>
      <c r="AK1874" s="3">
        <f t="shared" ref="AK1874" si="19908">(X1874*AF1871+Y1874*AE1871+Z1874*AF1874+AA1874*AE1874)</f>
        <v>0</v>
      </c>
      <c r="AL1874" s="20"/>
      <c r="AM1874" s="16">
        <v>0</v>
      </c>
      <c r="AN1874" s="17">
        <v>0</v>
      </c>
      <c r="AO1874" s="18">
        <v>1</v>
      </c>
      <c r="AP1874" s="19">
        <v>0</v>
      </c>
      <c r="AR1874" s="1">
        <f t="shared" ref="AR1874" si="19909">AH1874*AM1871+AJ1874*AM1874-AI1874*AN1871-AK1874*AN1874</f>
        <v>0</v>
      </c>
      <c r="AS1874" s="4">
        <f t="shared" ref="AS1874" si="19910">(AH1874*AN1871+AI1874*AM1871+AJ1874*AN1874+AK1874*AM1874)</f>
        <v>-0.87901487929705091</v>
      </c>
      <c r="AT1874" s="2">
        <f t="shared" ref="AT1874" si="19911">AH1874*AO1871+AJ1874*AO1874-AI1874*AP1871-AK1874*AP1874</f>
        <v>1.8849751529596559E-2</v>
      </c>
      <c r="AU1874" s="3">
        <f t="shared" ref="AU1874" si="19912">(AH1874*AP1871+AI1874*AO1871+AJ1874*AP1874+AK1874*AO1874)</f>
        <v>0</v>
      </c>
      <c r="AV1874" s="20"/>
      <c r="AW1874" s="16">
        <v>0</v>
      </c>
      <c r="AX1874" s="17">
        <f t="shared" ref="AX1874" si="19913">-1/($AX$4*$B1871)</f>
        <v>-0.57586437242300703</v>
      </c>
      <c r="AY1874" s="18">
        <v>1</v>
      </c>
      <c r="AZ1874" s="19">
        <v>0</v>
      </c>
      <c r="BA1874" s="20"/>
      <c r="BB1874" s="1">
        <f t="shared" ref="BB1874" si="19914">AR1874*AW1871+AT1874*AW1874-AS1874*AX1871-AU1874*AX1874</f>
        <v>0</v>
      </c>
      <c r="BC1874" s="4">
        <f t="shared" ref="BC1874" si="19915">(AR1874*AX1871+AS1874*AW1871+AT1874*AX1874+AU1874*AW1874)</f>
        <v>-0.88986977963197167</v>
      </c>
      <c r="BD1874" s="2">
        <f t="shared" ref="BD1874" si="19916">AR1874*AY1871+AT1874*AY1874-AS1874*AZ1871-AU1874*AZ1874</f>
        <v>1.8849751529596559E-2</v>
      </c>
      <c r="BE1874" s="3">
        <f t="shared" ref="BE1874" si="19917">(AR1874*AZ1871+AS1874*AY1871+AT1874*AZ1874+AU1874*AY1874)</f>
        <v>0</v>
      </c>
      <c r="BF1874" s="20"/>
      <c r="BG1874" s="16">
        <v>0</v>
      </c>
      <c r="BH1874" s="17">
        <v>0</v>
      </c>
      <c r="BI1874" s="18">
        <v>1</v>
      </c>
      <c r="BJ1874" s="19">
        <v>0</v>
      </c>
      <c r="BK1874" s="20"/>
      <c r="BL1874" s="1">
        <f t="shared" ref="BL1874" si="19918">BB1874*BG1871+BD1874*BG1874-BC1874*BH1871-BE1874*BH1874</f>
        <v>0</v>
      </c>
      <c r="BM1874" s="4">
        <f t="shared" ref="BM1874" si="19919">(BB1874*BH1871+BC1874*BG1871+BD1874*BH1874+BE1874*BG1874)</f>
        <v>-0.88986977963197167</v>
      </c>
      <c r="BN1874" s="2">
        <f t="shared" ref="BN1874" si="19920">BB1874*BI1871+BD1874*BI1874-BC1874*BJ1871-BE1874*BJ1874</f>
        <v>-0.59707085896609946</v>
      </c>
      <c r="BO1874" s="3">
        <f t="shared" ref="BO1874" si="19921">(BB1874*BJ1871+BC1874*BI1871+BD1874*BJ1874+BE1874*BI1874)</f>
        <v>0</v>
      </c>
      <c r="BP1874" s="20"/>
      <c r="BQ1874" s="16">
        <v>0</v>
      </c>
      <c r="BR1874" s="17">
        <f t="shared" ref="BR1874" si="19922">-1/($BR$4*$B1871)</f>
        <v>-0.50406020495087933</v>
      </c>
      <c r="BS1874" s="18">
        <v>1</v>
      </c>
      <c r="BT1874" s="19">
        <v>0</v>
      </c>
      <c r="BU1874" s="20"/>
      <c r="BV1874" s="1">
        <f t="shared" ref="BV1874" si="19923">BL1874*BQ1871+BN1874*BQ1874-BM1874*BR1871-BO1874*BR1874</f>
        <v>0</v>
      </c>
      <c r="BW1874" s="4">
        <f t="shared" ref="BW1874" si="19924">(BL1874*BR1871+BM1874*BQ1871+BN1874*BR1874+BO1874*BQ1874)</f>
        <v>-0.58891012009132204</v>
      </c>
      <c r="BX1874" s="2">
        <f t="shared" ref="BX1874" si="19925">BL1874*BS1871+BN1874*BS1874-BM1874*BT1871-BO1874*BT1874</f>
        <v>-0.59707085896609946</v>
      </c>
      <c r="BY1874" s="3">
        <f t="shared" ref="BY1874" si="19926">(BL1874*BT1871+BM1874*BS1871+BN1874*BT1874+BO1874*BS1874)</f>
        <v>0</v>
      </c>
      <c r="BZ1874" s="20"/>
      <c r="CA1874" s="16">
        <v>0</v>
      </c>
      <c r="CB1874" s="17">
        <v>0</v>
      </c>
      <c r="CC1874" s="18">
        <v>1</v>
      </c>
      <c r="CD1874" s="19">
        <v>0</v>
      </c>
      <c r="CE1874" s="20"/>
      <c r="CF1874" s="1">
        <f t="shared" ref="CF1874" si="19927">BV1874*CA1871+BX1874*CA1874-BW1874*CB1871-BY1874*CB1874</f>
        <v>0</v>
      </c>
      <c r="CG1874" s="4">
        <f t="shared" ref="CG1874" si="19928">(BV1874*CB1871+BW1874*CA1871+BX1874*CB1874+BY1874*CA1874)</f>
        <v>-0.58891012009132204</v>
      </c>
      <c r="CH1874" s="2">
        <f t="shared" ref="CH1874" si="19929">BV1874*CC1871+BX1874*CC1874-BW1874*CD1871-BY1874*CD1874</f>
        <v>-0.81040467050502596</v>
      </c>
      <c r="CI1874" s="3">
        <f t="shared" ref="CI1874" si="19930">(BV1874*CD1871+BW1874*CC1871+BX1874*CD1874+BY1874*CC1874)</f>
        <v>0</v>
      </c>
      <c r="CK1874" s="16">
        <f t="shared" ref="CK1874" si="19931">1/$CL$4</f>
        <v>1</v>
      </c>
      <c r="CL1874" s="17">
        <v>0</v>
      </c>
      <c r="CM1874" s="18">
        <v>1</v>
      </c>
      <c r="CN1874" s="19">
        <v>0</v>
      </c>
      <c r="CP1874" s="1">
        <f t="shared" ref="CP1874" si="19932">CF1874*CK1871+CH1874*CK1874-CG1874*CL1871-CI1874*CL1874</f>
        <v>-0.81040467050502596</v>
      </c>
      <c r="CQ1874" s="4">
        <f t="shared" ref="CQ1874" si="19933">(CF1874*CL1871+CG1874*CK1871+CH1874*CL1874+CI1874*CK1874)</f>
        <v>-0.58891012009132204</v>
      </c>
      <c r="CR1874" s="2">
        <f t="shared" ref="CR1874" si="19934">CF1874*CM1871+CH1874*CM1874-CG1874*CN1871-CI1874*CN1874</f>
        <v>-0.81040467050502596</v>
      </c>
      <c r="CS1874" s="3">
        <f t="shared" ref="CS1874" si="19935">(CF1874*CN1871+CG1874*CM1871+CH1874*CN1874+CI1874*CM1874)</f>
        <v>0</v>
      </c>
      <c r="CU1874" s="39">
        <f t="shared" ref="CU1874" si="19936">(180/PI())*ATAN(-1*(CQ1871/CP1871))</f>
        <v>-35.72385498238198</v>
      </c>
      <c r="CW1874" s="54">
        <f t="shared" ref="CW1874" si="19937">20*LOG(((1-(10^(CU1871/20)^2)*(1-((1-CW1871)/(1+CW1871))^2))^0.5))</f>
        <v>-49.084618988891428</v>
      </c>
    </row>
    <row r="1875" spans="1:101" ht="18" customHeight="1">
      <c r="E1875" s="20"/>
      <c r="F1875" s="20"/>
      <c r="G1875" s="20"/>
      <c r="H1875" s="20"/>
      <c r="I1875" s="20"/>
      <c r="J1875" s="20"/>
      <c r="K1875" s="20"/>
      <c r="L1875" s="20"/>
      <c r="M1875" s="20"/>
      <c r="N1875" s="20"/>
      <c r="O1875" s="20"/>
      <c r="P1875" s="20"/>
      <c r="Q1875" s="20"/>
      <c r="R1875" s="20"/>
      <c r="S1875" s="20"/>
      <c r="T1875" s="20"/>
      <c r="U1875" s="20"/>
      <c r="V1875" s="20"/>
      <c r="W1875" s="20"/>
      <c r="X1875" s="20"/>
      <c r="Y1875" s="20"/>
      <c r="Z1875" s="20"/>
      <c r="AA1875" s="20"/>
      <c r="AB1875" s="30"/>
      <c r="AC1875" s="20"/>
      <c r="AD1875" s="20"/>
      <c r="AE1875" s="20"/>
      <c r="AF1875" s="20"/>
      <c r="AG1875" s="20"/>
      <c r="AH1875" s="20"/>
      <c r="AI1875" s="20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  <c r="BA1875" s="20"/>
      <c r="BB1875" s="20"/>
      <c r="BC1875" s="20"/>
      <c r="BD1875" s="20"/>
      <c r="BE1875" s="20"/>
      <c r="BF1875" s="20"/>
      <c r="BG1875" s="20"/>
      <c r="BH1875" s="20"/>
      <c r="BI1875" s="20"/>
      <c r="BJ1875" s="20"/>
      <c r="BK1875" s="20"/>
      <c r="BL1875" s="20"/>
      <c r="BM1875" s="20"/>
      <c r="BN1875" s="20"/>
      <c r="BO1875" s="20"/>
      <c r="BP1875" s="20"/>
      <c r="BQ1875" s="20"/>
      <c r="BR1875" s="20"/>
      <c r="BS1875" s="20"/>
      <c r="BT1875" s="20"/>
      <c r="BU1875" s="20"/>
      <c r="BV1875" s="20"/>
      <c r="BW1875" s="20"/>
      <c r="BX1875" s="20"/>
      <c r="BY1875" s="20"/>
      <c r="BZ1875" s="20"/>
      <c r="CA1875" s="20"/>
      <c r="CB1875" s="20"/>
      <c r="CC1875" s="20"/>
      <c r="CD1875" s="20"/>
      <c r="CE1875" s="20"/>
      <c r="CF1875" s="20"/>
      <c r="CG1875" s="20"/>
      <c r="CH1875" s="20"/>
      <c r="CI1875" s="20"/>
      <c r="CJ1875" s="20"/>
      <c r="CK1875" s="20"/>
      <c r="CL1875" s="20"/>
    </row>
    <row r="1876" spans="1:101" ht="18" customHeight="1"/>
    <row r="1877" spans="1:101" ht="18" customHeight="1" thickBot="1">
      <c r="A1877" s="23"/>
      <c r="B1877" s="23"/>
      <c r="C1877" s="23"/>
      <c r="D1877" s="20" t="s">
        <v>15</v>
      </c>
      <c r="E1877" s="20"/>
      <c r="F1877" s="20"/>
      <c r="G1877" s="20"/>
      <c r="H1877" s="20"/>
      <c r="I1877" s="20" t="s">
        <v>16</v>
      </c>
      <c r="J1877" s="20"/>
      <c r="K1877" s="20"/>
      <c r="L1877" s="20"/>
      <c r="M1877" s="23"/>
      <c r="N1877" s="23"/>
      <c r="O1877" s="24" t="s">
        <v>17</v>
      </c>
      <c r="P1877" s="23"/>
      <c r="Q1877" s="23"/>
      <c r="R1877" s="23"/>
      <c r="S1877" s="20"/>
      <c r="T1877" s="20" t="s">
        <v>18</v>
      </c>
      <c r="U1877" s="23"/>
      <c r="V1877" s="23"/>
      <c r="W1877" s="23"/>
      <c r="X1877" s="23"/>
      <c r="Y1877" s="24" t="s">
        <v>19</v>
      </c>
      <c r="Z1877" s="23"/>
      <c r="AA1877" s="23"/>
      <c r="AB1877" s="23"/>
      <c r="AC1877" s="24" t="s">
        <v>20</v>
      </c>
      <c r="AD1877" s="20"/>
      <c r="AE1877" s="20"/>
      <c r="AF1877" s="20"/>
      <c r="AG1877" s="20"/>
      <c r="AH1877" s="23"/>
      <c r="AI1877" s="24" t="s">
        <v>21</v>
      </c>
      <c r="AJ1877" s="23"/>
      <c r="AK1877" s="23"/>
      <c r="AL1877" s="20"/>
      <c r="AM1877" s="24" t="s">
        <v>31</v>
      </c>
      <c r="AN1877" s="20"/>
      <c r="AO1877" s="23"/>
      <c r="AP1877" s="23"/>
      <c r="AQ1877" s="23"/>
      <c r="AR1877" s="23"/>
      <c r="AS1877" s="24" t="s">
        <v>91</v>
      </c>
      <c r="AT1877" s="23"/>
      <c r="AU1877" s="23"/>
      <c r="AV1877" s="23"/>
      <c r="AW1877" s="24" t="s">
        <v>32</v>
      </c>
      <c r="AX1877" s="20"/>
      <c r="AY1877" s="20"/>
      <c r="AZ1877" s="20"/>
      <c r="BA1877" s="20"/>
      <c r="BB1877" s="23"/>
      <c r="BC1877" s="24" t="s">
        <v>22</v>
      </c>
      <c r="BD1877" s="23"/>
      <c r="BE1877" s="23"/>
      <c r="BF1877" s="23"/>
      <c r="BG1877" s="24" t="s">
        <v>33</v>
      </c>
      <c r="BH1877" s="20"/>
      <c r="BI1877" s="23"/>
      <c r="BJ1877" s="23"/>
      <c r="BK1877" s="23"/>
      <c r="BL1877" s="23"/>
      <c r="BM1877" s="24" t="s">
        <v>34</v>
      </c>
      <c r="BN1877" s="23"/>
      <c r="BO1877" s="23"/>
      <c r="BP1877" s="23"/>
      <c r="BQ1877" s="24" t="s">
        <v>89</v>
      </c>
      <c r="BR1877" s="20"/>
      <c r="BS1877" s="20"/>
      <c r="BT1877" s="20"/>
      <c r="BU1877" s="20"/>
      <c r="BV1877" s="23"/>
      <c r="BW1877" s="24" t="s">
        <v>35</v>
      </c>
      <c r="BX1877" s="23"/>
      <c r="BY1877" s="23"/>
      <c r="BZ1877" s="23"/>
      <c r="CA1877" s="24" t="s">
        <v>90</v>
      </c>
      <c r="CB1877" s="20"/>
      <c r="CC1877" s="23"/>
      <c r="CD1877" s="23"/>
      <c r="CE1877" s="23"/>
      <c r="CF1877" s="23"/>
      <c r="CG1877" s="24" t="s">
        <v>92</v>
      </c>
      <c r="CH1877" s="23"/>
      <c r="CI1877" s="23"/>
      <c r="CJ1877" s="23"/>
      <c r="CK1877" s="24" t="s">
        <v>36</v>
      </c>
      <c r="CL1877" s="24"/>
      <c r="CM1877" s="23"/>
      <c r="CN1877" s="23"/>
      <c r="CO1877" s="23"/>
      <c r="CP1877" s="23"/>
      <c r="CQ1877" s="24" t="s">
        <v>93</v>
      </c>
      <c r="CR1877" s="23"/>
      <c r="CS1877" s="23"/>
    </row>
    <row r="1878" spans="1:101" ht="18" customHeight="1" thickBot="1">
      <c r="A1878" s="23"/>
      <c r="B1878" s="33"/>
      <c r="C1878" s="23"/>
      <c r="D1878" s="7" t="s">
        <v>2</v>
      </c>
      <c r="E1878" s="8"/>
      <c r="F1878" s="8" t="s">
        <v>3</v>
      </c>
      <c r="G1878" s="9"/>
      <c r="H1878" s="10"/>
      <c r="I1878" s="7" t="s">
        <v>4</v>
      </c>
      <c r="J1878" s="8"/>
      <c r="K1878" s="8" t="s">
        <v>5</v>
      </c>
      <c r="L1878" s="9"/>
      <c r="M1878" s="23"/>
      <c r="N1878" s="251" t="s">
        <v>79</v>
      </c>
      <c r="O1878" s="252"/>
      <c r="P1878" s="253" t="s">
        <v>80</v>
      </c>
      <c r="Q1878" s="254"/>
      <c r="R1878" s="23"/>
      <c r="S1878" s="7" t="s">
        <v>11</v>
      </c>
      <c r="T1878" s="8"/>
      <c r="U1878" s="8" t="s">
        <v>12</v>
      </c>
      <c r="V1878" s="9"/>
      <c r="W1878" s="20"/>
      <c r="X1878" s="251" t="s">
        <v>79</v>
      </c>
      <c r="Y1878" s="252"/>
      <c r="Z1878" s="253" t="s">
        <v>80</v>
      </c>
      <c r="AA1878" s="254"/>
      <c r="AB1878" s="20"/>
      <c r="AC1878" s="7" t="s">
        <v>4</v>
      </c>
      <c r="AD1878" s="8"/>
      <c r="AE1878" s="8" t="s">
        <v>5</v>
      </c>
      <c r="AF1878" s="9"/>
      <c r="AG1878" s="20"/>
      <c r="AH1878" s="251" t="s">
        <v>0</v>
      </c>
      <c r="AI1878" s="252"/>
      <c r="AJ1878" s="253" t="s">
        <v>1</v>
      </c>
      <c r="AK1878" s="254"/>
      <c r="AL1878" s="20"/>
      <c r="AM1878" s="7" t="s">
        <v>11</v>
      </c>
      <c r="AN1878" s="8"/>
      <c r="AO1878" s="8" t="s">
        <v>12</v>
      </c>
      <c r="AP1878" s="9"/>
      <c r="AQ1878" s="23"/>
      <c r="AR1878" s="251" t="s">
        <v>0</v>
      </c>
      <c r="AS1878" s="252"/>
      <c r="AT1878" s="253" t="s">
        <v>1</v>
      </c>
      <c r="AU1878" s="254"/>
      <c r="AV1878" s="36"/>
      <c r="AW1878" s="7" t="s">
        <v>4</v>
      </c>
      <c r="AX1878" s="8"/>
      <c r="AY1878" s="8" t="s">
        <v>5</v>
      </c>
      <c r="AZ1878" s="9"/>
      <c r="BA1878" s="20"/>
      <c r="BB1878" s="251" t="s">
        <v>0</v>
      </c>
      <c r="BC1878" s="252"/>
      <c r="BD1878" s="253" t="s">
        <v>1</v>
      </c>
      <c r="BE1878" s="254"/>
      <c r="BF1878" s="36"/>
      <c r="BG1878" s="7" t="s">
        <v>11</v>
      </c>
      <c r="BH1878" s="8"/>
      <c r="BI1878" s="8" t="s">
        <v>12</v>
      </c>
      <c r="BJ1878" s="9"/>
      <c r="BK1878" s="36"/>
      <c r="BL1878" s="251" t="s">
        <v>0</v>
      </c>
      <c r="BM1878" s="252"/>
      <c r="BN1878" s="253" t="s">
        <v>1</v>
      </c>
      <c r="BO1878" s="254"/>
      <c r="BP1878" s="36"/>
      <c r="BQ1878" s="7" t="s">
        <v>4</v>
      </c>
      <c r="BR1878" s="8"/>
      <c r="BS1878" s="8" t="s">
        <v>5</v>
      </c>
      <c r="BT1878" s="9"/>
      <c r="BU1878" s="20"/>
      <c r="BV1878" s="251" t="s">
        <v>0</v>
      </c>
      <c r="BW1878" s="252"/>
      <c r="BX1878" s="253" t="s">
        <v>1</v>
      </c>
      <c r="BY1878" s="254"/>
      <c r="BZ1878" s="36"/>
      <c r="CA1878" s="7" t="s">
        <v>11</v>
      </c>
      <c r="CB1878" s="8"/>
      <c r="CC1878" s="8" t="s">
        <v>12</v>
      </c>
      <c r="CD1878" s="9"/>
      <c r="CE1878" s="36"/>
      <c r="CF1878" s="251" t="s">
        <v>0</v>
      </c>
      <c r="CG1878" s="252"/>
      <c r="CH1878" s="253" t="s">
        <v>1</v>
      </c>
      <c r="CI1878" s="254"/>
      <c r="CJ1878" s="23"/>
      <c r="CK1878" s="7" t="s">
        <v>23</v>
      </c>
      <c r="CL1878" s="8"/>
      <c r="CM1878" s="8" t="s">
        <v>24</v>
      </c>
      <c r="CN1878" s="9"/>
      <c r="CO1878" s="23"/>
      <c r="CP1878" s="251" t="s">
        <v>0</v>
      </c>
      <c r="CQ1878" s="252"/>
      <c r="CR1878" s="253" t="s">
        <v>1</v>
      </c>
      <c r="CS1878" s="254"/>
      <c r="CU1878" s="26" t="s">
        <v>25</v>
      </c>
      <c r="CW1878" s="50" t="s">
        <v>44</v>
      </c>
    </row>
    <row r="1879" spans="1:101" ht="18" customHeight="1" thickTop="1" thickBot="1">
      <c r="B1879" s="34">
        <v>2.92</v>
      </c>
      <c r="D1879" s="11">
        <v>1</v>
      </c>
      <c r="E1879" s="12">
        <v>0</v>
      </c>
      <c r="F1879" s="13">
        <v>0</v>
      </c>
      <c r="G1879" s="40">
        <f t="shared" ref="G1879" si="19938">-1/($E$4*$B1879)</f>
        <v>-0.35977072531217308</v>
      </c>
      <c r="H1879" s="10"/>
      <c r="I1879" s="11">
        <v>1</v>
      </c>
      <c r="J1879" s="12">
        <v>0</v>
      </c>
      <c r="K1879" s="13">
        <v>0</v>
      </c>
      <c r="L1879" s="14">
        <v>0</v>
      </c>
      <c r="N1879" s="1">
        <f t="shared" ref="N1879" si="19939">D1879*I1879+F1879*I1882-E1879*J1879-G1879*J1882</f>
        <v>0.81989599107708111</v>
      </c>
      <c r="O1879" s="4">
        <f t="shared" ref="O1879" si="19940">(D1879*J1879+E1879*I1879+F1879*J1882+G1879*I1882)</f>
        <v>0</v>
      </c>
      <c r="P1879" s="2">
        <f t="shared" ref="P1879" si="19941">D1879*K1879+F1879*K1882-E1879*L1879-G1879*L1882</f>
        <v>0</v>
      </c>
      <c r="Q1879" s="3">
        <f t="shared" ref="Q1879" si="19942">(D1879*L1879+E1879*K1879+F1879*L1882+G1879*K1882)</f>
        <v>-0.35977072531217308</v>
      </c>
      <c r="S1879" s="11">
        <v>1</v>
      </c>
      <c r="T1879" s="12">
        <v>0</v>
      </c>
      <c r="U1879" s="13">
        <v>0</v>
      </c>
      <c r="V1879" s="40">
        <f t="shared" ref="V1879" si="19943">-1/($T$4*$B1879)</f>
        <v>-0.68740616905792373</v>
      </c>
      <c r="W1879" s="20"/>
      <c r="X1879" s="1">
        <f t="shared" ref="X1879" si="19944">N1879*S1879+P1879*S1882-O1879*T1879-Q1879*T1882</f>
        <v>0.81989599107708111</v>
      </c>
      <c r="Y1879" s="4">
        <f t="shared" ref="Y1879" si="19945">(N1879*T1879+O1879*S1879+P1879*T1882+Q1879*S1882)</f>
        <v>0</v>
      </c>
      <c r="Z1879" s="2">
        <f t="shared" ref="Z1879" si="19946">N1879*U1879+P1879*U1882-O1879*V1879-Q1879*V1882</f>
        <v>0</v>
      </c>
      <c r="AA1879" s="3">
        <f t="shared" ref="AA1879" si="19947">(N1879*V1879+O1879*U1879+P1879*V1882+Q1879*U1882)</f>
        <v>-0.92337228756441903</v>
      </c>
      <c r="AB1879" s="20"/>
      <c r="AC1879" s="11">
        <v>1</v>
      </c>
      <c r="AD1879" s="12">
        <v>0</v>
      </c>
      <c r="AE1879" s="13">
        <v>0</v>
      </c>
      <c r="AF1879" s="14">
        <v>0</v>
      </c>
      <c r="AG1879" s="20"/>
      <c r="AH1879" s="1">
        <f t="shared" ref="AH1879" si="19948">X1879*AC1879+Z1879*AC1882-Y1879*AD1879-AA1879*AD1882</f>
        <v>0.29180082382224104</v>
      </c>
      <c r="AI1879" s="4">
        <f t="shared" ref="AI1879" si="19949">(X1879*AD1879+Y1879*AC1879+Z1879*AD1882+AA1879*AC1882)</f>
        <v>0</v>
      </c>
      <c r="AJ1879" s="2">
        <f t="shared" ref="AJ1879" si="19950">X1879*AE1879+Z1879*AE1882-Y1879*AF1879-AA1879*AF1882</f>
        <v>0</v>
      </c>
      <c r="AK1879" s="3">
        <f t="shared" ref="AK1879" si="19951">(X1879*AF1879+Y1879*AE1879+Z1879*AF1882+AA1879*AE1882)</f>
        <v>-0.92337228756441903</v>
      </c>
      <c r="AL1879" s="20"/>
      <c r="AM1879" s="11">
        <v>1</v>
      </c>
      <c r="AN1879" s="12">
        <v>0</v>
      </c>
      <c r="AO1879" s="13">
        <v>0</v>
      </c>
      <c r="AP1879" s="40">
        <f t="shared" ref="AP1879" si="19952">-1/($AN$4*$B1879)</f>
        <v>-0.71436327372686181</v>
      </c>
      <c r="AR1879" s="1">
        <f t="shared" ref="AR1879" si="19953">AH1879*AM1879+AJ1879*AM1882-AI1879*AN1879-AK1879*AN1882</f>
        <v>0.29180082382224104</v>
      </c>
      <c r="AS1879" s="4">
        <f t="shared" ref="AS1879" si="19954">(AH1879*AN1879+AI1879*AM1879+AJ1879*AN1882+AK1879*AM1882)</f>
        <v>0</v>
      </c>
      <c r="AT1879" s="2">
        <f t="shared" ref="AT1879" si="19955">AH1879*AO1879+AJ1879*AO1882-AI1879*AP1879-AK1879*AP1882</f>
        <v>0</v>
      </c>
      <c r="AU1879" s="3">
        <f t="shared" ref="AU1879" si="19956">(AH1879*AP1879+AI1879*AO1879+AJ1879*AP1882+AK1879*AO1882)</f>
        <v>-1.1318240793462704</v>
      </c>
      <c r="AV1879" s="20"/>
      <c r="AW1879" s="11">
        <v>1</v>
      </c>
      <c r="AX1879" s="12">
        <v>0</v>
      </c>
      <c r="AY1879" s="13">
        <v>0</v>
      </c>
      <c r="AZ1879" s="14">
        <v>0</v>
      </c>
      <c r="BA1879" s="20"/>
      <c r="BB1879" s="1">
        <f t="shared" ref="BB1879" si="19957">AR1879*AW1879+AT1879*AW1882-AS1879*AX1879-AU1879*AX1882</f>
        <v>-0.35551211217891099</v>
      </c>
      <c r="BC1879" s="4">
        <f t="shared" ref="BC1879" si="19958">(AR1879*AX1879+AS1879*AW1879+AT1879*AX1882+AU1879*AW1882)</f>
        <v>0</v>
      </c>
      <c r="BD1879" s="2">
        <f t="shared" ref="BD1879" si="19959">AR1879*AY1879+AT1879*AY1882-AS1879*AZ1879-AU1879*AZ1882</f>
        <v>0</v>
      </c>
      <c r="BE1879" s="3">
        <f t="shared" ref="BE1879" si="19960">(AR1879*AZ1879+AS1879*AY1879+AT1879*AZ1882+AU1879*AY1882)</f>
        <v>-1.1318240793462704</v>
      </c>
      <c r="BF1879" s="20"/>
      <c r="BG1879" s="11">
        <v>1</v>
      </c>
      <c r="BH1879" s="12">
        <v>0</v>
      </c>
      <c r="BI1879" s="13">
        <v>0</v>
      </c>
      <c r="BJ1879" s="40">
        <f t="shared" ref="BJ1879" si="19961">-1/($BH$4*$B1879)</f>
        <v>-0.68740616905792373</v>
      </c>
      <c r="BK1879" s="20"/>
      <c r="BL1879" s="1">
        <f t="shared" ref="BL1879" si="19962">BB1879*BG1879+BD1879*BG1882-BC1879*BH1879-BE1879*BH1882</f>
        <v>-0.35551211217891099</v>
      </c>
      <c r="BM1879" s="4">
        <f t="shared" ref="BM1879" si="19963">(BB1879*BH1879+BC1879*BG1879+BD1879*BH1882+BE1879*BG1882)</f>
        <v>0</v>
      </c>
      <c r="BN1879" s="2">
        <f t="shared" ref="BN1879" si="19964">BB1879*BI1879+BD1879*BI1882-BC1879*BJ1879-BE1879*BJ1882</f>
        <v>0</v>
      </c>
      <c r="BO1879" s="3">
        <f t="shared" ref="BO1879" si="19965">(BB1879*BJ1879+BC1879*BI1879+BD1879*BJ1882+BE1879*BI1882)</f>
        <v>-0.88744286025967434</v>
      </c>
      <c r="BP1879" s="20"/>
      <c r="BQ1879" s="11">
        <v>1</v>
      </c>
      <c r="BR1879" s="12">
        <v>0</v>
      </c>
      <c r="BS1879" s="13">
        <v>0</v>
      </c>
      <c r="BT1879" s="14">
        <v>0</v>
      </c>
      <c r="BU1879" s="20"/>
      <c r="BV1879" s="1">
        <f t="shared" ref="BV1879" si="19966">BL1879*BQ1879+BN1879*BQ1882-BM1879*BR1879-BO1879*BR1882</f>
        <v>-0.79977287487466076</v>
      </c>
      <c r="BW1879" s="4">
        <f t="shared" ref="BW1879" si="19967">(BL1879*BR1879+BM1879*BQ1879+BN1879*BR1882+BO1879*BQ1882)</f>
        <v>0</v>
      </c>
      <c r="BX1879" s="2">
        <f t="shared" ref="BX1879" si="19968">BL1879*BS1879+BN1879*BS1882-BM1879*BT1879-BO1879*BT1882</f>
        <v>0</v>
      </c>
      <c r="BY1879" s="3">
        <f t="shared" ref="BY1879" si="19969">(BL1879*BT1879+BM1879*BS1879+BN1879*BT1882+BO1879*BS1882)</f>
        <v>-0.88744286025967434</v>
      </c>
      <c r="BZ1879" s="20"/>
      <c r="CA1879" s="11">
        <v>1</v>
      </c>
      <c r="CB1879" s="12">
        <v>0</v>
      </c>
      <c r="CC1879" s="13">
        <v>0</v>
      </c>
      <c r="CD1879" s="40">
        <f t="shared" ref="CD1879" si="19970">-1/($CB$4*$B1879)</f>
        <v>-0.35977072531217308</v>
      </c>
      <c r="CE1879" s="20"/>
      <c r="CF1879" s="1">
        <f t="shared" ref="CF1879" si="19971">BV1879*CA1879+BX1879*CA1882-BW1879*CB1879-BY1879*CB1882</f>
        <v>-0.79977287487466076</v>
      </c>
      <c r="CG1879" s="4">
        <f t="shared" ref="CG1879" si="19972">(BV1879*CB1879+BW1879*CA1879+BX1879*CB1882+BY1879*CA1882)</f>
        <v>0</v>
      </c>
      <c r="CH1879" s="2">
        <f t="shared" ref="CH1879" si="19973">BV1879*CC1879+BX1879*CC1882-BW1879*CD1879-BY1879*CD1882</f>
        <v>0</v>
      </c>
      <c r="CI1879" s="3">
        <f t="shared" ref="CI1879" si="19974">(BV1879*CD1879+BW1879*CC1879+BX1879*CD1882+BY1879*CC1882)</f>
        <v>-0.59970799298101585</v>
      </c>
      <c r="CJ1879" s="28"/>
      <c r="CK1879" s="11">
        <v>1</v>
      </c>
      <c r="CL1879" s="12">
        <v>0</v>
      </c>
      <c r="CM1879" s="13">
        <v>0</v>
      </c>
      <c r="CN1879" s="14">
        <v>0</v>
      </c>
      <c r="CP1879" s="1">
        <f t="shared" ref="CP1879" si="19975">CF1879*CK1879+CH1879*CK1882-CG1879*CL1879-CI1879*CL1882</f>
        <v>-0.79977287487466076</v>
      </c>
      <c r="CQ1879" s="4">
        <f t="shared" ref="CQ1879" si="19976">(CF1879*CL1879+CG1879*CK1879+CH1879*CL1882+CI1879*CK1882)</f>
        <v>-0.59970799298101585</v>
      </c>
      <c r="CR1879" s="2">
        <f t="shared" ref="CR1879" si="19977">CF1879*CM1879+CH1879*CM1882-CG1879*CN1879-CI1879*CN1882</f>
        <v>0</v>
      </c>
      <c r="CS1879" s="3">
        <f t="shared" ref="CS1879" si="19978">(CF1879*CN1879+CG1879*CM1879+CH1879*CN1882+CI1879*CM1882)</f>
        <v>-0.59970799298101585</v>
      </c>
      <c r="CU1879" s="29">
        <f t="shared" ref="CU1879" si="19979">20*LOG(((1+$CL$4)/$CL$4)/((CP1879+CP1882)^2+(CQ1879+CQ1882)^2)^0.5)</f>
        <v>-1.5375937490072711E-6</v>
      </c>
      <c r="CW1879" s="51">
        <f t="shared" ref="CW1879" si="19980">((CP1879^2+CQ1879^2)^0.5)/((CP1882^2+CQ1882^2)^0.5)</f>
        <v>0.99928587563496707</v>
      </c>
    </row>
    <row r="1880" spans="1:101" ht="18" customHeight="1" thickBot="1">
      <c r="D1880" s="11"/>
      <c r="E1880" s="13"/>
      <c r="F1880" s="13"/>
      <c r="G1880" s="15"/>
      <c r="H1880" s="10"/>
      <c r="I1880" s="11"/>
      <c r="J1880" s="13"/>
      <c r="K1880" s="13"/>
      <c r="L1880" s="15"/>
      <c r="N1880" s="5"/>
      <c r="Q1880" s="6"/>
      <c r="S1880" s="11"/>
      <c r="T1880" s="13"/>
      <c r="U1880" s="13"/>
      <c r="V1880" s="15"/>
      <c r="W1880" s="20"/>
      <c r="X1880" s="5"/>
      <c r="AA1880" s="6"/>
      <c r="AB1880" s="20"/>
      <c r="AC1880" s="11"/>
      <c r="AD1880" s="13"/>
      <c r="AE1880" s="13"/>
      <c r="AF1880" s="15"/>
      <c r="AG1880" s="20"/>
      <c r="AH1880" s="5"/>
      <c r="AK1880" s="6"/>
      <c r="AL1880" s="20"/>
      <c r="AM1880" s="11"/>
      <c r="AN1880" s="13"/>
      <c r="AO1880" s="13"/>
      <c r="AP1880" s="15"/>
      <c r="AR1880" s="5"/>
      <c r="AU1880" s="6"/>
      <c r="AW1880" s="11"/>
      <c r="AX1880" s="13"/>
      <c r="AY1880" s="13"/>
      <c r="AZ1880" s="15"/>
      <c r="BA1880" s="20"/>
      <c r="BB1880" s="5"/>
      <c r="BE1880" s="6"/>
      <c r="BG1880" s="11"/>
      <c r="BH1880" s="13"/>
      <c r="BI1880" s="13"/>
      <c r="BJ1880" s="15"/>
      <c r="BL1880" s="5"/>
      <c r="BO1880" s="6"/>
      <c r="BQ1880" s="11"/>
      <c r="BR1880" s="13"/>
      <c r="BS1880" s="13"/>
      <c r="BT1880" s="15"/>
      <c r="BU1880" s="20"/>
      <c r="BV1880" s="5"/>
      <c r="BY1880" s="6"/>
      <c r="CA1880" s="11"/>
      <c r="CB1880" s="13"/>
      <c r="CC1880" s="13"/>
      <c r="CD1880" s="15"/>
      <c r="CF1880" s="5"/>
      <c r="CI1880" s="6"/>
      <c r="CK1880" s="11"/>
      <c r="CL1880" s="13"/>
      <c r="CM1880" s="13"/>
      <c r="CN1880" s="15"/>
      <c r="CP1880" s="5"/>
      <c r="CS1880" s="6"/>
      <c r="CW1880" s="52"/>
    </row>
    <row r="1881" spans="1:101" ht="18" customHeight="1" thickBot="1">
      <c r="D1881" s="11" t="s">
        <v>6</v>
      </c>
      <c r="E1881" s="13"/>
      <c r="F1881" s="13" t="s">
        <v>7</v>
      </c>
      <c r="G1881" s="15"/>
      <c r="H1881" s="10"/>
      <c r="I1881" s="11" t="s">
        <v>8</v>
      </c>
      <c r="J1881" s="13"/>
      <c r="K1881" s="13" t="s">
        <v>9</v>
      </c>
      <c r="L1881" s="15"/>
      <c r="N1881" s="251" t="s">
        <v>26</v>
      </c>
      <c r="O1881" s="252"/>
      <c r="P1881" s="253" t="s">
        <v>27</v>
      </c>
      <c r="Q1881" s="254"/>
      <c r="S1881" s="11" t="s">
        <v>13</v>
      </c>
      <c r="T1881" s="13"/>
      <c r="U1881" s="13" t="s">
        <v>14</v>
      </c>
      <c r="V1881" s="15"/>
      <c r="W1881" s="20"/>
      <c r="X1881" s="251" t="s">
        <v>26</v>
      </c>
      <c r="Y1881" s="252"/>
      <c r="Z1881" s="253" t="s">
        <v>27</v>
      </c>
      <c r="AA1881" s="254"/>
      <c r="AB1881" s="20"/>
      <c r="AC1881" s="11" t="s">
        <v>8</v>
      </c>
      <c r="AD1881" s="13"/>
      <c r="AE1881" s="13" t="s">
        <v>9</v>
      </c>
      <c r="AF1881" s="15"/>
      <c r="AG1881" s="20"/>
      <c r="AH1881" s="251" t="s">
        <v>26</v>
      </c>
      <c r="AI1881" s="252"/>
      <c r="AJ1881" s="253" t="s">
        <v>27</v>
      </c>
      <c r="AK1881" s="254"/>
      <c r="AL1881" s="20"/>
      <c r="AM1881" s="11" t="s">
        <v>13</v>
      </c>
      <c r="AN1881" s="13"/>
      <c r="AO1881" s="13" t="s">
        <v>14</v>
      </c>
      <c r="AP1881" s="15"/>
      <c r="AR1881" s="251" t="s">
        <v>26</v>
      </c>
      <c r="AS1881" s="252"/>
      <c r="AT1881" s="253" t="s">
        <v>27</v>
      </c>
      <c r="AU1881" s="254"/>
      <c r="AV1881" s="36"/>
      <c r="AW1881" s="11" t="s">
        <v>8</v>
      </c>
      <c r="AX1881" s="13"/>
      <c r="AY1881" s="13" t="s">
        <v>9</v>
      </c>
      <c r="AZ1881" s="15"/>
      <c r="BA1881" s="20"/>
      <c r="BB1881" s="251" t="s">
        <v>26</v>
      </c>
      <c r="BC1881" s="252"/>
      <c r="BD1881" s="253" t="s">
        <v>27</v>
      </c>
      <c r="BE1881" s="254"/>
      <c r="BF1881" s="36"/>
      <c r="BG1881" s="11" t="s">
        <v>13</v>
      </c>
      <c r="BH1881" s="13"/>
      <c r="BI1881" s="13" t="s">
        <v>14</v>
      </c>
      <c r="BJ1881" s="15"/>
      <c r="BK1881" s="36"/>
      <c r="BL1881" s="251" t="s">
        <v>26</v>
      </c>
      <c r="BM1881" s="252"/>
      <c r="BN1881" s="253" t="s">
        <v>27</v>
      </c>
      <c r="BO1881" s="254"/>
      <c r="BP1881" s="36"/>
      <c r="BQ1881" s="11" t="s">
        <v>8</v>
      </c>
      <c r="BR1881" s="13"/>
      <c r="BS1881" s="13" t="s">
        <v>9</v>
      </c>
      <c r="BT1881" s="15"/>
      <c r="BU1881" s="20"/>
      <c r="BV1881" s="251" t="s">
        <v>26</v>
      </c>
      <c r="BW1881" s="252"/>
      <c r="BX1881" s="253" t="s">
        <v>27</v>
      </c>
      <c r="BY1881" s="254"/>
      <c r="BZ1881" s="36"/>
      <c r="CA1881" s="11" t="s">
        <v>13</v>
      </c>
      <c r="CB1881" s="13"/>
      <c r="CC1881" s="13" t="s">
        <v>14</v>
      </c>
      <c r="CD1881" s="15"/>
      <c r="CE1881" s="36"/>
      <c r="CF1881" s="251" t="s">
        <v>26</v>
      </c>
      <c r="CG1881" s="252"/>
      <c r="CH1881" s="253" t="s">
        <v>27</v>
      </c>
      <c r="CI1881" s="254"/>
      <c r="CK1881" s="11" t="s">
        <v>28</v>
      </c>
      <c r="CL1881" s="13"/>
      <c r="CM1881" s="13" t="s">
        <v>29</v>
      </c>
      <c r="CN1881" s="15"/>
      <c r="CP1881" s="251" t="s">
        <v>26</v>
      </c>
      <c r="CQ1881" s="252"/>
      <c r="CR1881" s="253" t="s">
        <v>27</v>
      </c>
      <c r="CS1881" s="254"/>
      <c r="CU1881" s="38" t="s">
        <v>37</v>
      </c>
      <c r="CW1881" s="53" t="s">
        <v>45</v>
      </c>
    </row>
    <row r="1882" spans="1:101" ht="18" customHeight="1" thickTop="1" thickBot="1">
      <c r="D1882" s="16">
        <v>0</v>
      </c>
      <c r="E1882" s="17">
        <v>0</v>
      </c>
      <c r="F1882" s="18">
        <v>1</v>
      </c>
      <c r="G1882" s="19">
        <v>0</v>
      </c>
      <c r="H1882" s="10"/>
      <c r="I1882" s="16">
        <v>0</v>
      </c>
      <c r="J1882" s="17">
        <f t="shared" ref="J1882" si="19981">-1/($J$4*$B1879)</f>
        <v>-0.50060773779368151</v>
      </c>
      <c r="K1882" s="18">
        <v>1</v>
      </c>
      <c r="L1882" s="19">
        <v>0</v>
      </c>
      <c r="N1882" s="1">
        <f t="shared" ref="N1882" si="19982">D1882*I1879+F1882*I1882-E1882*J1879-G1882*J1882</f>
        <v>0</v>
      </c>
      <c r="O1882" s="4">
        <f t="shared" ref="O1882" si="19983">(D1882*J1879+E1882*I1879+F1882*J1882+G1882*I1882)</f>
        <v>-0.50060773779368151</v>
      </c>
      <c r="P1882" s="2">
        <f t="shared" ref="P1882" si="19984">D1882*K1879+F1882*K1882-E1882*L1879-G1882*L1882</f>
        <v>1</v>
      </c>
      <c r="Q1882" s="3">
        <f t="shared" ref="Q1882" si="19985">(D1882*L1879+E1882*K1879+F1882*L1882+G1882*K1882)</f>
        <v>0</v>
      </c>
      <c r="S1882" s="16">
        <v>0</v>
      </c>
      <c r="T1882" s="17">
        <v>0</v>
      </c>
      <c r="U1882" s="18">
        <v>1</v>
      </c>
      <c r="V1882" s="19">
        <v>0</v>
      </c>
      <c r="W1882" s="20"/>
      <c r="X1882" s="1">
        <f t="shared" ref="X1882" si="19986">N1882*S1879+P1882*S1882-O1882*T1879-Q1882*T1882</f>
        <v>0</v>
      </c>
      <c r="Y1882" s="4">
        <f t="shared" ref="Y1882" si="19987">(N1882*T1879+O1882*S1879+P1882*T1882+Q1882*S1882)</f>
        <v>-0.50060773779368151</v>
      </c>
      <c r="Z1882" s="2">
        <f t="shared" ref="Z1882" si="19988">N1882*U1879+P1882*U1882-O1882*V1879-Q1882*V1882</f>
        <v>0.65587915276249187</v>
      </c>
      <c r="AA1882" s="3">
        <f t="shared" ref="AA1882" si="19989">(N1882*V1879+O1882*U1879+P1882*V1882+Q1882*U1882)</f>
        <v>0</v>
      </c>
      <c r="AB1882" s="20"/>
      <c r="AC1882" s="16">
        <v>0</v>
      </c>
      <c r="AD1882" s="17">
        <f t="shared" ref="AD1882" si="19990">-1/($AD$4*$B1879)</f>
        <v>-0.57192009589956161</v>
      </c>
      <c r="AE1882" s="18">
        <v>1</v>
      </c>
      <c r="AF1882" s="19">
        <v>0</v>
      </c>
      <c r="AG1882" s="20"/>
      <c r="AH1882" s="1">
        <f t="shared" ref="AH1882" si="19991">X1882*AC1879+Z1882*AC1882-Y1882*AD1879-AA1882*AD1882</f>
        <v>0</v>
      </c>
      <c r="AI1882" s="4">
        <f t="shared" ref="AI1882" si="19992">(X1882*AD1879+Y1882*AC1879+Z1882*AD1882+AA1882*AC1882)</f>
        <v>-0.87571820574012915</v>
      </c>
      <c r="AJ1882" s="2">
        <f t="shared" ref="AJ1882" si="19993">X1882*AE1879+Z1882*AE1882-Y1882*AF1879-AA1882*AF1882</f>
        <v>0.65587915276249187</v>
      </c>
      <c r="AK1882" s="3">
        <f t="shared" ref="AK1882" si="19994">(X1882*AF1879+Y1882*AE1879+Z1882*AF1882+AA1882*AE1882)</f>
        <v>0</v>
      </c>
      <c r="AL1882" s="20"/>
      <c r="AM1882" s="16">
        <v>0</v>
      </c>
      <c r="AN1882" s="17">
        <v>0</v>
      </c>
      <c r="AO1882" s="18">
        <v>1</v>
      </c>
      <c r="AP1882" s="19">
        <v>0</v>
      </c>
      <c r="AR1882" s="1">
        <f t="shared" ref="AR1882" si="19995">AH1882*AM1879+AJ1882*AM1882-AI1882*AN1879-AK1882*AN1882</f>
        <v>0</v>
      </c>
      <c r="AS1882" s="4">
        <f t="shared" ref="AS1882" si="19996">(AH1882*AN1879+AI1882*AM1879+AJ1882*AN1882+AK1882*AM1882)</f>
        <v>-0.87571820574012915</v>
      </c>
      <c r="AT1882" s="2">
        <f t="shared" ref="AT1882" si="19997">AH1882*AO1879+AJ1882*AO1882-AI1882*AP1879-AK1882*AP1882</f>
        <v>3.0298228447759645E-2</v>
      </c>
      <c r="AU1882" s="3">
        <f t="shared" ref="AU1882" si="19998">(AH1882*AP1879+AI1882*AO1879+AJ1882*AP1882+AK1882*AO1882)</f>
        <v>0</v>
      </c>
      <c r="AV1882" s="20"/>
      <c r="AW1882" s="16">
        <v>0</v>
      </c>
      <c r="AX1882" s="17">
        <f t="shared" ref="AX1882" si="19999">-1/($AX$4*$B1879)</f>
        <v>-0.57192009589956161</v>
      </c>
      <c r="AY1882" s="18">
        <v>1</v>
      </c>
      <c r="AZ1882" s="19">
        <v>0</v>
      </c>
      <c r="BA1882" s="20"/>
      <c r="BB1882" s="1">
        <f t="shared" ref="BB1882" si="20000">AR1882*AW1879+AT1882*AW1882-AS1882*AX1879-AU1882*AX1882</f>
        <v>0</v>
      </c>
      <c r="BC1882" s="4">
        <f t="shared" ref="BC1882" si="20001">(AR1882*AX1879+AS1882*AW1879+AT1882*AX1882+AU1882*AW1882)</f>
        <v>-0.89304637145955867</v>
      </c>
      <c r="BD1882" s="2">
        <f t="shared" ref="BD1882" si="20002">AR1882*AY1879+AT1882*AY1882-AS1882*AZ1879-AU1882*AZ1882</f>
        <v>3.0298228447759645E-2</v>
      </c>
      <c r="BE1882" s="3">
        <f t="shared" ref="BE1882" si="20003">(AR1882*AZ1879+AS1882*AY1879+AT1882*AZ1882+AU1882*AY1882)</f>
        <v>0</v>
      </c>
      <c r="BF1882" s="20"/>
      <c r="BG1882" s="16">
        <v>0</v>
      </c>
      <c r="BH1882" s="17">
        <v>0</v>
      </c>
      <c r="BI1882" s="18">
        <v>1</v>
      </c>
      <c r="BJ1882" s="19">
        <v>0</v>
      </c>
      <c r="BK1882" s="20"/>
      <c r="BL1882" s="1">
        <f t="shared" ref="BL1882" si="20004">BB1882*BG1879+BD1882*BG1882-BC1882*BH1879-BE1882*BH1882</f>
        <v>0</v>
      </c>
      <c r="BM1882" s="4">
        <f t="shared" ref="BM1882" si="20005">(BB1882*BH1879+BC1882*BG1879+BD1882*BH1882+BE1882*BG1882)</f>
        <v>-0.89304637145955867</v>
      </c>
      <c r="BN1882" s="2">
        <f t="shared" ref="BN1882" si="20006">BB1882*BI1879+BD1882*BI1882-BC1882*BJ1879-BE1882*BJ1882</f>
        <v>-0.58358735654833505</v>
      </c>
      <c r="BO1882" s="3">
        <f t="shared" ref="BO1882" si="20007">(BB1882*BJ1879+BC1882*BI1879+BD1882*BJ1882+BE1882*BI1882)</f>
        <v>0</v>
      </c>
      <c r="BP1882" s="20"/>
      <c r="BQ1882" s="16">
        <v>0</v>
      </c>
      <c r="BR1882" s="17">
        <f t="shared" ref="BR1882" si="20008">-1/($BR$4*$B1879)</f>
        <v>-0.50060773779368151</v>
      </c>
      <c r="BS1882" s="18">
        <v>1</v>
      </c>
      <c r="BT1882" s="19">
        <v>0</v>
      </c>
      <c r="BU1882" s="20"/>
      <c r="BV1882" s="1">
        <f t="shared" ref="BV1882" si="20009">BL1882*BQ1879+BN1882*BQ1882-BM1882*BR1879-BO1882*BR1882</f>
        <v>0</v>
      </c>
      <c r="BW1882" s="4">
        <f t="shared" ref="BW1882" si="20010">(BL1882*BR1879+BM1882*BQ1879+BN1882*BR1882+BO1882*BQ1882)</f>
        <v>-0.60089802509290202</v>
      </c>
      <c r="BX1882" s="2">
        <f t="shared" ref="BX1882" si="20011">BL1882*BS1879+BN1882*BS1882-BM1882*BT1879-BO1882*BT1882</f>
        <v>-0.58358735654833505</v>
      </c>
      <c r="BY1882" s="3">
        <f t="shared" ref="BY1882" si="20012">(BL1882*BT1879+BM1882*BS1879+BN1882*BT1882+BO1882*BS1882)</f>
        <v>0</v>
      </c>
      <c r="BZ1882" s="20"/>
      <c r="CA1882" s="16">
        <v>0</v>
      </c>
      <c r="CB1882" s="17">
        <v>0</v>
      </c>
      <c r="CC1882" s="18">
        <v>1</v>
      </c>
      <c r="CD1882" s="19">
        <v>0</v>
      </c>
      <c r="CE1882" s="20"/>
      <c r="CF1882" s="1">
        <f t="shared" ref="CF1882" si="20013">BV1882*CA1879+BX1882*CA1882-BW1882*CB1879-BY1882*CB1882</f>
        <v>0</v>
      </c>
      <c r="CG1882" s="4">
        <f t="shared" ref="CG1882" si="20014">(BV1882*CB1879+BW1882*CA1879+BX1882*CB1882+BY1882*CA1882)</f>
        <v>-0.60089802509290202</v>
      </c>
      <c r="CH1882" s="2">
        <f t="shared" ref="CH1882" si="20015">BV1882*CC1879+BX1882*CC1882-BW1882*CD1879-BY1882*CD1882</f>
        <v>-0.79977287487466076</v>
      </c>
      <c r="CI1882" s="3">
        <f t="shared" ref="CI1882" si="20016">(BV1882*CD1879+BW1882*CC1879+BX1882*CD1882+BY1882*CC1882)</f>
        <v>0</v>
      </c>
      <c r="CK1882" s="16">
        <f t="shared" ref="CK1882" si="20017">1/$CL$4</f>
        <v>1</v>
      </c>
      <c r="CL1882" s="17">
        <v>0</v>
      </c>
      <c r="CM1882" s="18">
        <v>1</v>
      </c>
      <c r="CN1882" s="19">
        <v>0</v>
      </c>
      <c r="CP1882" s="1">
        <f t="shared" ref="CP1882" si="20018">CF1882*CK1879+CH1882*CK1882-CG1882*CL1879-CI1882*CL1882</f>
        <v>-0.79977287487466076</v>
      </c>
      <c r="CQ1882" s="4">
        <f t="shared" ref="CQ1882" si="20019">(CF1882*CL1879+CG1882*CK1879+CH1882*CL1882+CI1882*CK1882)</f>
        <v>-0.60089802509290202</v>
      </c>
      <c r="CR1882" s="2">
        <f t="shared" ref="CR1882" si="20020">CF1882*CM1879+CH1882*CM1882-CG1882*CN1879-CI1882*CN1882</f>
        <v>-0.79977287487466076</v>
      </c>
      <c r="CS1882" s="3">
        <f t="shared" ref="CS1882" si="20021">(CF1882*CN1879+CG1882*CM1879+CH1882*CN1882+CI1882*CM1882)</f>
        <v>0</v>
      </c>
      <c r="CU1882" s="39">
        <f t="shared" ref="CU1882" si="20022">(180/PI())*ATAN(-1*(CQ1879/CP1879))</f>
        <v>-36.864319025669253</v>
      </c>
      <c r="CW1882" s="54">
        <f t="shared" ref="CW1882" si="20023">20*LOG(((1-(10^(CU1879/20)^2)*(1-((1-CW1879)/(1+CW1879))^2))^0.5))</f>
        <v>-63.172878816368126</v>
      </c>
    </row>
    <row r="1883" spans="1:101" ht="18" customHeight="1">
      <c r="E1883" s="20"/>
      <c r="F1883" s="20"/>
      <c r="G1883" s="20"/>
      <c r="H1883" s="20"/>
      <c r="I1883" s="20"/>
      <c r="J1883" s="20"/>
      <c r="K1883" s="20"/>
      <c r="L1883" s="20"/>
      <c r="M1883" s="20"/>
      <c r="N1883" s="20"/>
      <c r="O1883" s="20"/>
      <c r="P1883" s="20"/>
      <c r="Q1883" s="20"/>
      <c r="R1883" s="20"/>
      <c r="S1883" s="20"/>
      <c r="T1883" s="20"/>
      <c r="U1883" s="20"/>
      <c r="V1883" s="20"/>
      <c r="W1883" s="20"/>
      <c r="X1883" s="20"/>
      <c r="Y1883" s="20"/>
      <c r="Z1883" s="20"/>
      <c r="AA1883" s="20"/>
      <c r="AB1883" s="30"/>
      <c r="AC1883" s="20"/>
      <c r="AD1883" s="20"/>
      <c r="AE1883" s="20"/>
      <c r="AF1883" s="20"/>
      <c r="AG1883" s="20"/>
      <c r="AH1883" s="20"/>
      <c r="AI1883" s="20"/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  <c r="BA1883" s="20"/>
      <c r="BB1883" s="20"/>
      <c r="BC1883" s="20"/>
      <c r="BD1883" s="20"/>
      <c r="BE1883" s="20"/>
      <c r="BF1883" s="20"/>
      <c r="BG1883" s="20"/>
      <c r="BH1883" s="20"/>
      <c r="BI1883" s="20"/>
      <c r="BJ1883" s="20"/>
      <c r="BK1883" s="20"/>
      <c r="BL1883" s="20"/>
      <c r="BM1883" s="20"/>
      <c r="BN1883" s="20"/>
      <c r="BO1883" s="20"/>
      <c r="BP1883" s="20"/>
      <c r="BQ1883" s="20"/>
      <c r="BR1883" s="20"/>
      <c r="BS1883" s="20"/>
      <c r="BT1883" s="20"/>
      <c r="BU1883" s="20"/>
      <c r="BV1883" s="20"/>
      <c r="BW1883" s="20"/>
      <c r="BX1883" s="20"/>
      <c r="BY1883" s="20"/>
      <c r="BZ1883" s="20"/>
      <c r="CA1883" s="20"/>
      <c r="CB1883" s="20"/>
      <c r="CC1883" s="20"/>
      <c r="CD1883" s="20"/>
      <c r="CE1883" s="20"/>
      <c r="CF1883" s="20"/>
      <c r="CG1883" s="20"/>
      <c r="CH1883" s="20"/>
      <c r="CI1883" s="20"/>
      <c r="CJ1883" s="20"/>
      <c r="CK1883" s="20"/>
      <c r="CL1883" s="20"/>
    </row>
    <row r="1884" spans="1:101" ht="18" customHeight="1"/>
    <row r="1885" spans="1:101" ht="18" customHeight="1" thickBot="1">
      <c r="A1885" s="23"/>
      <c r="B1885" s="23"/>
      <c r="C1885" s="23"/>
      <c r="D1885" s="20" t="s">
        <v>15</v>
      </c>
      <c r="E1885" s="20"/>
      <c r="F1885" s="20"/>
      <c r="G1885" s="20"/>
      <c r="H1885" s="20"/>
      <c r="I1885" s="20" t="s">
        <v>16</v>
      </c>
      <c r="J1885" s="20"/>
      <c r="K1885" s="20"/>
      <c r="L1885" s="20"/>
      <c r="M1885" s="23"/>
      <c r="N1885" s="23"/>
      <c r="O1885" s="24" t="s">
        <v>17</v>
      </c>
      <c r="P1885" s="23"/>
      <c r="Q1885" s="23"/>
      <c r="R1885" s="23"/>
      <c r="S1885" s="20"/>
      <c r="T1885" s="20" t="s">
        <v>18</v>
      </c>
      <c r="U1885" s="23"/>
      <c r="V1885" s="23"/>
      <c r="W1885" s="23"/>
      <c r="X1885" s="23"/>
      <c r="Y1885" s="24" t="s">
        <v>19</v>
      </c>
      <c r="Z1885" s="23"/>
      <c r="AA1885" s="23"/>
      <c r="AB1885" s="23"/>
      <c r="AC1885" s="24" t="s">
        <v>20</v>
      </c>
      <c r="AD1885" s="20"/>
      <c r="AE1885" s="20"/>
      <c r="AF1885" s="20"/>
      <c r="AG1885" s="20"/>
      <c r="AH1885" s="23"/>
      <c r="AI1885" s="24" t="s">
        <v>21</v>
      </c>
      <c r="AJ1885" s="23"/>
      <c r="AK1885" s="23"/>
      <c r="AL1885" s="20"/>
      <c r="AM1885" s="24" t="s">
        <v>31</v>
      </c>
      <c r="AN1885" s="20"/>
      <c r="AO1885" s="23"/>
      <c r="AP1885" s="23"/>
      <c r="AQ1885" s="23"/>
      <c r="AR1885" s="23"/>
      <c r="AS1885" s="24" t="s">
        <v>91</v>
      </c>
      <c r="AT1885" s="23"/>
      <c r="AU1885" s="23"/>
      <c r="AV1885" s="23"/>
      <c r="AW1885" s="24" t="s">
        <v>32</v>
      </c>
      <c r="AX1885" s="20"/>
      <c r="AY1885" s="20"/>
      <c r="AZ1885" s="20"/>
      <c r="BA1885" s="20"/>
      <c r="BB1885" s="23"/>
      <c r="BC1885" s="24" t="s">
        <v>22</v>
      </c>
      <c r="BD1885" s="23"/>
      <c r="BE1885" s="23"/>
      <c r="BF1885" s="23"/>
      <c r="BG1885" s="24" t="s">
        <v>33</v>
      </c>
      <c r="BH1885" s="20"/>
      <c r="BI1885" s="23"/>
      <c r="BJ1885" s="23"/>
      <c r="BK1885" s="23"/>
      <c r="BL1885" s="23"/>
      <c r="BM1885" s="24" t="s">
        <v>34</v>
      </c>
      <c r="BN1885" s="23"/>
      <c r="BO1885" s="23"/>
      <c r="BP1885" s="23"/>
      <c r="BQ1885" s="24" t="s">
        <v>89</v>
      </c>
      <c r="BR1885" s="20"/>
      <c r="BS1885" s="20"/>
      <c r="BT1885" s="20"/>
      <c r="BU1885" s="20"/>
      <c r="BV1885" s="23"/>
      <c r="BW1885" s="24" t="s">
        <v>35</v>
      </c>
      <c r="BX1885" s="23"/>
      <c r="BY1885" s="23"/>
      <c r="BZ1885" s="23"/>
      <c r="CA1885" s="24" t="s">
        <v>90</v>
      </c>
      <c r="CB1885" s="20"/>
      <c r="CC1885" s="23"/>
      <c r="CD1885" s="23"/>
      <c r="CE1885" s="23"/>
      <c r="CF1885" s="23"/>
      <c r="CG1885" s="24" t="s">
        <v>92</v>
      </c>
      <c r="CH1885" s="23"/>
      <c r="CI1885" s="23"/>
      <c r="CJ1885" s="23"/>
      <c r="CK1885" s="24" t="s">
        <v>36</v>
      </c>
      <c r="CL1885" s="24"/>
      <c r="CM1885" s="23"/>
      <c r="CN1885" s="23"/>
      <c r="CO1885" s="23"/>
      <c r="CP1885" s="23"/>
      <c r="CQ1885" s="24" t="s">
        <v>93</v>
      </c>
      <c r="CR1885" s="23"/>
      <c r="CS1885" s="23"/>
    </row>
    <row r="1886" spans="1:101" ht="18" customHeight="1" thickBot="1">
      <c r="A1886" s="23"/>
      <c r="B1886" s="33"/>
      <c r="C1886" s="23"/>
      <c r="D1886" s="7" t="s">
        <v>2</v>
      </c>
      <c r="E1886" s="8"/>
      <c r="F1886" s="8" t="s">
        <v>3</v>
      </c>
      <c r="G1886" s="9"/>
      <c r="H1886" s="10"/>
      <c r="I1886" s="7" t="s">
        <v>4</v>
      </c>
      <c r="J1886" s="8"/>
      <c r="K1886" s="8" t="s">
        <v>5</v>
      </c>
      <c r="L1886" s="9"/>
      <c r="M1886" s="23"/>
      <c r="N1886" s="251" t="s">
        <v>79</v>
      </c>
      <c r="O1886" s="252"/>
      <c r="P1886" s="253" t="s">
        <v>80</v>
      </c>
      <c r="Q1886" s="254"/>
      <c r="R1886" s="23"/>
      <c r="S1886" s="7" t="s">
        <v>11</v>
      </c>
      <c r="T1886" s="8"/>
      <c r="U1886" s="8" t="s">
        <v>12</v>
      </c>
      <c r="V1886" s="9"/>
      <c r="W1886" s="20"/>
      <c r="X1886" s="251" t="s">
        <v>79</v>
      </c>
      <c r="Y1886" s="252"/>
      <c r="Z1886" s="253" t="s">
        <v>80</v>
      </c>
      <c r="AA1886" s="254"/>
      <c r="AB1886" s="20"/>
      <c r="AC1886" s="7" t="s">
        <v>4</v>
      </c>
      <c r="AD1886" s="8"/>
      <c r="AE1886" s="8" t="s">
        <v>5</v>
      </c>
      <c r="AF1886" s="9"/>
      <c r="AG1886" s="20"/>
      <c r="AH1886" s="251" t="s">
        <v>0</v>
      </c>
      <c r="AI1886" s="252"/>
      <c r="AJ1886" s="253" t="s">
        <v>1</v>
      </c>
      <c r="AK1886" s="254"/>
      <c r="AL1886" s="20"/>
      <c r="AM1886" s="7" t="s">
        <v>11</v>
      </c>
      <c r="AN1886" s="8"/>
      <c r="AO1886" s="8" t="s">
        <v>12</v>
      </c>
      <c r="AP1886" s="9"/>
      <c r="AQ1886" s="23"/>
      <c r="AR1886" s="251" t="s">
        <v>0</v>
      </c>
      <c r="AS1886" s="252"/>
      <c r="AT1886" s="253" t="s">
        <v>1</v>
      </c>
      <c r="AU1886" s="254"/>
      <c r="AV1886" s="36"/>
      <c r="AW1886" s="7" t="s">
        <v>4</v>
      </c>
      <c r="AX1886" s="8"/>
      <c r="AY1886" s="8" t="s">
        <v>5</v>
      </c>
      <c r="AZ1886" s="9"/>
      <c r="BA1886" s="20"/>
      <c r="BB1886" s="251" t="s">
        <v>0</v>
      </c>
      <c r="BC1886" s="252"/>
      <c r="BD1886" s="253" t="s">
        <v>1</v>
      </c>
      <c r="BE1886" s="254"/>
      <c r="BF1886" s="36"/>
      <c r="BG1886" s="7" t="s">
        <v>11</v>
      </c>
      <c r="BH1886" s="8"/>
      <c r="BI1886" s="8" t="s">
        <v>12</v>
      </c>
      <c r="BJ1886" s="9"/>
      <c r="BK1886" s="36"/>
      <c r="BL1886" s="251" t="s">
        <v>0</v>
      </c>
      <c r="BM1886" s="252"/>
      <c r="BN1886" s="253" t="s">
        <v>1</v>
      </c>
      <c r="BO1886" s="254"/>
      <c r="BP1886" s="36"/>
      <c r="BQ1886" s="7" t="s">
        <v>4</v>
      </c>
      <c r="BR1886" s="8"/>
      <c r="BS1886" s="8" t="s">
        <v>5</v>
      </c>
      <c r="BT1886" s="9"/>
      <c r="BU1886" s="20"/>
      <c r="BV1886" s="251" t="s">
        <v>0</v>
      </c>
      <c r="BW1886" s="252"/>
      <c r="BX1886" s="253" t="s">
        <v>1</v>
      </c>
      <c r="BY1886" s="254"/>
      <c r="BZ1886" s="36"/>
      <c r="CA1886" s="7" t="s">
        <v>11</v>
      </c>
      <c r="CB1886" s="8"/>
      <c r="CC1886" s="8" t="s">
        <v>12</v>
      </c>
      <c r="CD1886" s="9"/>
      <c r="CE1886" s="36"/>
      <c r="CF1886" s="251" t="s">
        <v>0</v>
      </c>
      <c r="CG1886" s="252"/>
      <c r="CH1886" s="253" t="s">
        <v>1</v>
      </c>
      <c r="CI1886" s="254"/>
      <c r="CJ1886" s="23"/>
      <c r="CK1886" s="7" t="s">
        <v>23</v>
      </c>
      <c r="CL1886" s="8"/>
      <c r="CM1886" s="8" t="s">
        <v>24</v>
      </c>
      <c r="CN1886" s="9"/>
      <c r="CO1886" s="23"/>
      <c r="CP1886" s="251" t="s">
        <v>0</v>
      </c>
      <c r="CQ1886" s="252"/>
      <c r="CR1886" s="253" t="s">
        <v>1</v>
      </c>
      <c r="CS1886" s="254"/>
      <c r="CU1886" s="26" t="s">
        <v>25</v>
      </c>
      <c r="CW1886" s="50" t="s">
        <v>44</v>
      </c>
    </row>
    <row r="1887" spans="1:101" ht="18" customHeight="1" thickTop="1" thickBot="1">
      <c r="B1887" s="34">
        <v>2.94</v>
      </c>
      <c r="D1887" s="11">
        <v>1</v>
      </c>
      <c r="E1887" s="12">
        <v>0</v>
      </c>
      <c r="F1887" s="13">
        <v>0</v>
      </c>
      <c r="G1887" s="40">
        <f t="shared" ref="G1887" si="20024">-1/($E$4*$B1887)</f>
        <v>-0.35732330541209029</v>
      </c>
      <c r="H1887" s="10"/>
      <c r="I1887" s="11">
        <v>1</v>
      </c>
      <c r="J1887" s="12">
        <v>0</v>
      </c>
      <c r="K1887" s="13">
        <v>0</v>
      </c>
      <c r="L1887" s="14">
        <v>0</v>
      </c>
      <c r="N1887" s="1">
        <f t="shared" ref="N1887" si="20025">D1887*I1887+F1887*I1890-E1887*J1887-G1887*J1890</f>
        <v>0.82233805108052471</v>
      </c>
      <c r="O1887" s="4">
        <f t="shared" ref="O1887" si="20026">(D1887*J1887+E1887*I1887+F1887*J1890+G1887*I1890)</f>
        <v>0</v>
      </c>
      <c r="P1887" s="2">
        <f t="shared" ref="P1887" si="20027">D1887*K1887+F1887*K1890-E1887*L1887-G1887*L1890</f>
        <v>0</v>
      </c>
      <c r="Q1887" s="3">
        <f t="shared" ref="Q1887" si="20028">(D1887*L1887+E1887*K1887+F1887*L1890+G1887*K1890)</f>
        <v>-0.35732330541209029</v>
      </c>
      <c r="S1887" s="11">
        <v>1</v>
      </c>
      <c r="T1887" s="12">
        <v>0</v>
      </c>
      <c r="U1887" s="13">
        <v>0</v>
      </c>
      <c r="V1887" s="40">
        <f t="shared" ref="V1887" si="20029">-1/($T$4*$B1887)</f>
        <v>-0.68272993661535275</v>
      </c>
      <c r="W1887" s="20"/>
      <c r="X1887" s="1">
        <f t="shared" ref="X1887" si="20030">N1887*S1887+P1887*S1890-O1887*T1887-Q1887*T1890</f>
        <v>0.82233805108052471</v>
      </c>
      <c r="Y1887" s="4">
        <f t="shared" ref="Y1887" si="20031">(N1887*T1887+O1887*S1887+P1887*T1890+Q1887*S1890)</f>
        <v>0</v>
      </c>
      <c r="Z1887" s="2">
        <f t="shared" ref="Z1887" si="20032">N1887*U1887+P1887*U1890-O1887*V1887-Q1887*V1890</f>
        <v>0</v>
      </c>
      <c r="AA1887" s="3">
        <f t="shared" ref="AA1887" si="20033">(N1887*V1887+O1887*U1887+P1887*V1890+Q1887*U1890)</f>
        <v>-0.91875811090268966</v>
      </c>
      <c r="AB1887" s="20"/>
      <c r="AC1887" s="11">
        <v>1</v>
      </c>
      <c r="AD1887" s="12">
        <v>0</v>
      </c>
      <c r="AE1887" s="13">
        <v>0</v>
      </c>
      <c r="AF1887" s="14">
        <v>0</v>
      </c>
      <c r="AG1887" s="20"/>
      <c r="AH1887" s="1">
        <f t="shared" ref="AH1887" si="20034">X1887*AC1887+Z1887*AC1890-Y1887*AD1887-AA1887*AD1890</f>
        <v>0.3004563563403132</v>
      </c>
      <c r="AI1887" s="4">
        <f t="shared" ref="AI1887" si="20035">(X1887*AD1887+Y1887*AC1887+Z1887*AD1890+AA1887*AC1890)</f>
        <v>0</v>
      </c>
      <c r="AJ1887" s="2">
        <f t="shared" ref="AJ1887" si="20036">X1887*AE1887+Z1887*AE1890-Y1887*AF1887-AA1887*AF1890</f>
        <v>0</v>
      </c>
      <c r="AK1887" s="3">
        <f t="shared" ref="AK1887" si="20037">(X1887*AF1887+Y1887*AE1887+Z1887*AF1890+AA1887*AE1890)</f>
        <v>-0.91875811090268966</v>
      </c>
      <c r="AL1887" s="20"/>
      <c r="AM1887" s="11">
        <v>1</v>
      </c>
      <c r="AN1887" s="12">
        <v>0</v>
      </c>
      <c r="AO1887" s="13">
        <v>0</v>
      </c>
      <c r="AP1887" s="40">
        <f t="shared" ref="AP1887" si="20038">-1/($AN$4*$B1887)</f>
        <v>-0.70950365961987638</v>
      </c>
      <c r="AR1887" s="1">
        <f t="shared" ref="AR1887" si="20039">AH1887*AM1887+AJ1887*AM1890-AI1887*AN1887-AK1887*AN1890</f>
        <v>0.3004563563403132</v>
      </c>
      <c r="AS1887" s="4">
        <f t="shared" ref="AS1887" si="20040">(AH1887*AN1887+AI1887*AM1887+AJ1887*AN1890+AK1887*AM1890)</f>
        <v>0</v>
      </c>
      <c r="AT1887" s="2">
        <f t="shared" ref="AT1887" si="20041">AH1887*AO1887+AJ1887*AO1890-AI1887*AP1887-AK1887*AP1890</f>
        <v>0</v>
      </c>
      <c r="AU1887" s="3">
        <f t="shared" ref="AU1887" si="20042">(AH1887*AP1887+AI1887*AO1887+AJ1887*AP1890+AK1887*AO1890)</f>
        <v>-1.1319329952821955</v>
      </c>
      <c r="AV1887" s="20"/>
      <c r="AW1887" s="11">
        <v>1</v>
      </c>
      <c r="AX1887" s="12">
        <v>0</v>
      </c>
      <c r="AY1887" s="13">
        <v>0</v>
      </c>
      <c r="AZ1887" s="14">
        <v>0</v>
      </c>
      <c r="BA1887" s="20"/>
      <c r="BB1887" s="1">
        <f t="shared" ref="BB1887" si="20043">AR1887*AW1887+AT1887*AW1890-AS1887*AX1887-AU1887*AX1890</f>
        <v>-0.34251495776306107</v>
      </c>
      <c r="BC1887" s="4">
        <f t="shared" ref="BC1887" si="20044">(AR1887*AX1887+AS1887*AW1887+AT1887*AX1890+AU1887*AW1890)</f>
        <v>0</v>
      </c>
      <c r="BD1887" s="2">
        <f t="shared" ref="BD1887" si="20045">AR1887*AY1887+AT1887*AY1890-AS1887*AZ1887-AU1887*AZ1890</f>
        <v>0</v>
      </c>
      <c r="BE1887" s="3">
        <f t="shared" ref="BE1887" si="20046">(AR1887*AZ1887+AS1887*AY1887+AT1887*AZ1890+AU1887*AY1890)</f>
        <v>-1.1319329952821955</v>
      </c>
      <c r="BF1887" s="20"/>
      <c r="BG1887" s="11">
        <v>1</v>
      </c>
      <c r="BH1887" s="12">
        <v>0</v>
      </c>
      <c r="BI1887" s="13">
        <v>0</v>
      </c>
      <c r="BJ1887" s="40">
        <f t="shared" ref="BJ1887" si="20047">-1/($BH$4*$B1887)</f>
        <v>-0.68272993661535275</v>
      </c>
      <c r="BK1887" s="20"/>
      <c r="BL1887" s="1">
        <f t="shared" ref="BL1887" si="20048">BB1887*BG1887+BD1887*BG1890-BC1887*BH1887-BE1887*BH1890</f>
        <v>-0.34251495776306107</v>
      </c>
      <c r="BM1887" s="4">
        <f t="shared" ref="BM1887" si="20049">(BB1887*BH1887+BC1887*BG1887+BD1887*BH1890+BE1887*BG1890)</f>
        <v>0</v>
      </c>
      <c r="BN1887" s="2">
        <f t="shared" ref="BN1887" si="20050">BB1887*BI1887+BD1887*BI1890-BC1887*BJ1887-BE1887*BJ1890</f>
        <v>0</v>
      </c>
      <c r="BO1887" s="3">
        <f t="shared" ref="BO1887" si="20051">(BB1887*BJ1887+BC1887*BI1887+BD1887*BJ1890+BE1887*BI1890)</f>
        <v>-0.89808777987881061</v>
      </c>
      <c r="BP1887" s="20"/>
      <c r="BQ1887" s="11">
        <v>1</v>
      </c>
      <c r="BR1887" s="12">
        <v>0</v>
      </c>
      <c r="BS1887" s="13">
        <v>0</v>
      </c>
      <c r="BT1887" s="14">
        <v>0</v>
      </c>
      <c r="BU1887" s="20"/>
      <c r="BV1887" s="1">
        <f t="shared" ref="BV1887" si="20052">BL1887*BQ1887+BN1887*BQ1890-BM1887*BR1887-BO1887*BR1890</f>
        <v>-0.78904621631061922</v>
      </c>
      <c r="BW1887" s="4">
        <f t="shared" ref="BW1887" si="20053">(BL1887*BR1887+BM1887*BQ1887+BN1887*BR1890+BO1887*BQ1890)</f>
        <v>0</v>
      </c>
      <c r="BX1887" s="2">
        <f t="shared" ref="BX1887" si="20054">BL1887*BS1887+BN1887*BS1890-BM1887*BT1887-BO1887*BT1890</f>
        <v>0</v>
      </c>
      <c r="BY1887" s="3">
        <f t="shared" ref="BY1887" si="20055">(BL1887*BT1887+BM1887*BS1887+BN1887*BT1890+BO1887*BS1890)</f>
        <v>-0.89808777987881061</v>
      </c>
      <c r="BZ1887" s="20"/>
      <c r="CA1887" s="11">
        <v>1</v>
      </c>
      <c r="CB1887" s="12">
        <v>0</v>
      </c>
      <c r="CC1887" s="13">
        <v>0</v>
      </c>
      <c r="CD1887" s="40">
        <f t="shared" ref="CD1887" si="20056">-1/($CB$4*$B1887)</f>
        <v>-0.35732330541209029</v>
      </c>
      <c r="CE1887" s="20"/>
      <c r="CF1887" s="1">
        <f t="shared" ref="CF1887" si="20057">BV1887*CA1887+BX1887*CA1890-BW1887*CB1887-BY1887*CB1890</f>
        <v>-0.78904621631061922</v>
      </c>
      <c r="CG1887" s="4">
        <f t="shared" ref="CG1887" si="20058">(BV1887*CB1887+BW1887*CA1887+BX1887*CB1890+BY1887*CA1890)</f>
        <v>0</v>
      </c>
      <c r="CH1887" s="2">
        <f t="shared" ref="CH1887" si="20059">BV1887*CC1887+BX1887*CC1890-BW1887*CD1887-BY1887*CD1890</f>
        <v>0</v>
      </c>
      <c r="CI1887" s="3">
        <f t="shared" ref="CI1887" si="20060">(BV1887*CD1887+BW1887*CC1887+BX1887*CD1890+BY1887*CC1890)</f>
        <v>-0.6161431777437969</v>
      </c>
      <c r="CJ1887" s="28"/>
      <c r="CK1887" s="11">
        <v>1</v>
      </c>
      <c r="CL1887" s="12">
        <v>0</v>
      </c>
      <c r="CM1887" s="13">
        <v>0</v>
      </c>
      <c r="CN1887" s="14">
        <v>0</v>
      </c>
      <c r="CP1887" s="1">
        <f t="shared" ref="CP1887" si="20061">CF1887*CK1887+CH1887*CK1890-CG1887*CL1887-CI1887*CL1890</f>
        <v>-0.78904621631061922</v>
      </c>
      <c r="CQ1887" s="4">
        <f t="shared" ref="CQ1887" si="20062">(CF1887*CL1887+CG1887*CK1887+CH1887*CL1890+CI1887*CK1890)</f>
        <v>-0.6161431777437969</v>
      </c>
      <c r="CR1887" s="2">
        <f t="shared" ref="CR1887" si="20063">CF1887*CM1887+CH1887*CM1890-CG1887*CN1887-CI1887*CN1890</f>
        <v>0</v>
      </c>
      <c r="CS1887" s="3">
        <f t="shared" ref="CS1887" si="20064">(CF1887*CN1887+CG1887*CM1887+CH1887*CN1890+CI1887*CM1890)</f>
        <v>-0.6161431777437969</v>
      </c>
      <c r="CU1887" s="29">
        <f t="shared" ref="CU1887" si="20065">20*LOG(((1+$CL$4)/$CL$4)/((CP1887+CP1890)^2+(CQ1887+CQ1890)^2)^0.5)</f>
        <v>-1.417574899043591E-5</v>
      </c>
      <c r="CW1887" s="51">
        <f t="shared" ref="CW1887" si="20066">((CP1887^2+CQ1887^2)^0.5)/((CP1890^2+CQ1890^2)^0.5)</f>
        <v>1.002222273522442</v>
      </c>
    </row>
    <row r="1888" spans="1:101" ht="18" customHeight="1" thickBot="1">
      <c r="D1888" s="11"/>
      <c r="E1888" s="13"/>
      <c r="F1888" s="13"/>
      <c r="G1888" s="15"/>
      <c r="H1888" s="10"/>
      <c r="I1888" s="11"/>
      <c r="J1888" s="13"/>
      <c r="K1888" s="13"/>
      <c r="L1888" s="15"/>
      <c r="N1888" s="5"/>
      <c r="Q1888" s="6"/>
      <c r="S1888" s="11"/>
      <c r="T1888" s="13"/>
      <c r="U1888" s="13"/>
      <c r="V1888" s="15"/>
      <c r="W1888" s="20"/>
      <c r="X1888" s="5"/>
      <c r="AA1888" s="6"/>
      <c r="AB1888" s="20"/>
      <c r="AC1888" s="11"/>
      <c r="AD1888" s="13"/>
      <c r="AE1888" s="13"/>
      <c r="AF1888" s="15"/>
      <c r="AG1888" s="20"/>
      <c r="AH1888" s="5"/>
      <c r="AK1888" s="6"/>
      <c r="AL1888" s="20"/>
      <c r="AM1888" s="11"/>
      <c r="AN1888" s="13"/>
      <c r="AO1888" s="13"/>
      <c r="AP1888" s="15"/>
      <c r="AR1888" s="5"/>
      <c r="AU1888" s="6"/>
      <c r="AW1888" s="11"/>
      <c r="AX1888" s="13"/>
      <c r="AY1888" s="13"/>
      <c r="AZ1888" s="15"/>
      <c r="BA1888" s="20"/>
      <c r="BB1888" s="5"/>
      <c r="BE1888" s="6"/>
      <c r="BG1888" s="11"/>
      <c r="BH1888" s="13"/>
      <c r="BI1888" s="13"/>
      <c r="BJ1888" s="15"/>
      <c r="BL1888" s="5"/>
      <c r="BO1888" s="6"/>
      <c r="BQ1888" s="11"/>
      <c r="BR1888" s="13"/>
      <c r="BS1888" s="13"/>
      <c r="BT1888" s="15"/>
      <c r="BU1888" s="20"/>
      <c r="BV1888" s="5"/>
      <c r="BY1888" s="6"/>
      <c r="CA1888" s="11"/>
      <c r="CB1888" s="13"/>
      <c r="CC1888" s="13"/>
      <c r="CD1888" s="15"/>
      <c r="CF1888" s="5"/>
      <c r="CI1888" s="6"/>
      <c r="CK1888" s="11"/>
      <c r="CL1888" s="13"/>
      <c r="CM1888" s="13"/>
      <c r="CN1888" s="15"/>
      <c r="CP1888" s="5"/>
      <c r="CS1888" s="6"/>
      <c r="CW1888" s="52"/>
    </row>
    <row r="1889" spans="1:101" ht="18" customHeight="1" thickBot="1">
      <c r="D1889" s="11" t="s">
        <v>6</v>
      </c>
      <c r="E1889" s="13"/>
      <c r="F1889" s="13" t="s">
        <v>7</v>
      </c>
      <c r="G1889" s="15"/>
      <c r="H1889" s="10"/>
      <c r="I1889" s="11" t="s">
        <v>8</v>
      </c>
      <c r="J1889" s="13"/>
      <c r="K1889" s="13" t="s">
        <v>9</v>
      </c>
      <c r="L1889" s="15"/>
      <c r="N1889" s="251" t="s">
        <v>26</v>
      </c>
      <c r="O1889" s="252"/>
      <c r="P1889" s="253" t="s">
        <v>27</v>
      </c>
      <c r="Q1889" s="254"/>
      <c r="S1889" s="11" t="s">
        <v>13</v>
      </c>
      <c r="T1889" s="13"/>
      <c r="U1889" s="13" t="s">
        <v>14</v>
      </c>
      <c r="V1889" s="15"/>
      <c r="W1889" s="20"/>
      <c r="X1889" s="251" t="s">
        <v>26</v>
      </c>
      <c r="Y1889" s="252"/>
      <c r="Z1889" s="253" t="s">
        <v>27</v>
      </c>
      <c r="AA1889" s="254"/>
      <c r="AB1889" s="20"/>
      <c r="AC1889" s="11" t="s">
        <v>8</v>
      </c>
      <c r="AD1889" s="13"/>
      <c r="AE1889" s="13" t="s">
        <v>9</v>
      </c>
      <c r="AF1889" s="15"/>
      <c r="AG1889" s="20"/>
      <c r="AH1889" s="251" t="s">
        <v>26</v>
      </c>
      <c r="AI1889" s="252"/>
      <c r="AJ1889" s="253" t="s">
        <v>27</v>
      </c>
      <c r="AK1889" s="254"/>
      <c r="AL1889" s="20"/>
      <c r="AM1889" s="11" t="s">
        <v>13</v>
      </c>
      <c r="AN1889" s="13"/>
      <c r="AO1889" s="13" t="s">
        <v>14</v>
      </c>
      <c r="AP1889" s="15"/>
      <c r="AR1889" s="251" t="s">
        <v>26</v>
      </c>
      <c r="AS1889" s="252"/>
      <c r="AT1889" s="253" t="s">
        <v>27</v>
      </c>
      <c r="AU1889" s="254"/>
      <c r="AV1889" s="36"/>
      <c r="AW1889" s="11" t="s">
        <v>8</v>
      </c>
      <c r="AX1889" s="13"/>
      <c r="AY1889" s="13" t="s">
        <v>9</v>
      </c>
      <c r="AZ1889" s="15"/>
      <c r="BA1889" s="20"/>
      <c r="BB1889" s="251" t="s">
        <v>26</v>
      </c>
      <c r="BC1889" s="252"/>
      <c r="BD1889" s="253" t="s">
        <v>27</v>
      </c>
      <c r="BE1889" s="254"/>
      <c r="BF1889" s="36"/>
      <c r="BG1889" s="11" t="s">
        <v>13</v>
      </c>
      <c r="BH1889" s="13"/>
      <c r="BI1889" s="13" t="s">
        <v>14</v>
      </c>
      <c r="BJ1889" s="15"/>
      <c r="BK1889" s="36"/>
      <c r="BL1889" s="251" t="s">
        <v>26</v>
      </c>
      <c r="BM1889" s="252"/>
      <c r="BN1889" s="253" t="s">
        <v>27</v>
      </c>
      <c r="BO1889" s="254"/>
      <c r="BP1889" s="36"/>
      <c r="BQ1889" s="11" t="s">
        <v>8</v>
      </c>
      <c r="BR1889" s="13"/>
      <c r="BS1889" s="13" t="s">
        <v>9</v>
      </c>
      <c r="BT1889" s="15"/>
      <c r="BU1889" s="20"/>
      <c r="BV1889" s="251" t="s">
        <v>26</v>
      </c>
      <c r="BW1889" s="252"/>
      <c r="BX1889" s="253" t="s">
        <v>27</v>
      </c>
      <c r="BY1889" s="254"/>
      <c r="BZ1889" s="36"/>
      <c r="CA1889" s="11" t="s">
        <v>13</v>
      </c>
      <c r="CB1889" s="13"/>
      <c r="CC1889" s="13" t="s">
        <v>14</v>
      </c>
      <c r="CD1889" s="15"/>
      <c r="CE1889" s="36"/>
      <c r="CF1889" s="251" t="s">
        <v>26</v>
      </c>
      <c r="CG1889" s="252"/>
      <c r="CH1889" s="253" t="s">
        <v>27</v>
      </c>
      <c r="CI1889" s="254"/>
      <c r="CK1889" s="11" t="s">
        <v>28</v>
      </c>
      <c r="CL1889" s="13"/>
      <c r="CM1889" s="13" t="s">
        <v>29</v>
      </c>
      <c r="CN1889" s="15"/>
      <c r="CP1889" s="251" t="s">
        <v>26</v>
      </c>
      <c r="CQ1889" s="252"/>
      <c r="CR1889" s="253" t="s">
        <v>27</v>
      </c>
      <c r="CS1889" s="254"/>
      <c r="CU1889" s="38" t="s">
        <v>37</v>
      </c>
      <c r="CW1889" s="53" t="s">
        <v>45</v>
      </c>
    </row>
    <row r="1890" spans="1:101" ht="18" customHeight="1" thickTop="1" thickBot="1">
      <c r="D1890" s="16">
        <v>0</v>
      </c>
      <c r="E1890" s="17">
        <v>0</v>
      </c>
      <c r="F1890" s="18">
        <v>1</v>
      </c>
      <c r="G1890" s="19">
        <v>0</v>
      </c>
      <c r="H1890" s="10"/>
      <c r="I1890" s="16">
        <v>0</v>
      </c>
      <c r="J1890" s="17">
        <f t="shared" ref="J1890" si="20067">-1/($J$4*$B1887)</f>
        <v>-0.49720224297875848</v>
      </c>
      <c r="K1890" s="18">
        <v>1</v>
      </c>
      <c r="L1890" s="19">
        <v>0</v>
      </c>
      <c r="N1890" s="1">
        <f t="shared" ref="N1890" si="20068">D1890*I1887+F1890*I1890-E1890*J1887-G1890*J1890</f>
        <v>0</v>
      </c>
      <c r="O1890" s="4">
        <f t="shared" ref="O1890" si="20069">(D1890*J1887+E1890*I1887+F1890*J1890+G1890*I1890)</f>
        <v>-0.49720224297875848</v>
      </c>
      <c r="P1890" s="2">
        <f t="shared" ref="P1890" si="20070">D1890*K1887+F1890*K1890-E1890*L1887-G1890*L1890</f>
        <v>1</v>
      </c>
      <c r="Q1890" s="3">
        <f t="shared" ref="Q1890" si="20071">(D1890*L1887+E1890*K1887+F1890*L1890+G1890*K1890)</f>
        <v>0</v>
      </c>
      <c r="S1890" s="16">
        <v>0</v>
      </c>
      <c r="T1890" s="17">
        <v>0</v>
      </c>
      <c r="U1890" s="18">
        <v>1</v>
      </c>
      <c r="V1890" s="19">
        <v>0</v>
      </c>
      <c r="W1890" s="20"/>
      <c r="X1890" s="1">
        <f t="shared" ref="X1890" si="20072">N1890*S1887+P1890*S1890-O1890*T1887-Q1890*T1890</f>
        <v>0</v>
      </c>
      <c r="Y1890" s="4">
        <f t="shared" ref="Y1890" si="20073">(N1890*T1887+O1890*S1887+P1890*T1890+Q1890*S1890)</f>
        <v>-0.49720224297875848</v>
      </c>
      <c r="Z1890" s="2">
        <f t="shared" ref="Z1890" si="20074">N1890*U1887+P1890*U1890-O1890*V1887-Q1890*V1890</f>
        <v>0.66054514416610099</v>
      </c>
      <c r="AA1890" s="3">
        <f t="shared" ref="AA1890" si="20075">(N1890*V1887+O1890*U1887+P1890*V1890+Q1890*U1890)</f>
        <v>0</v>
      </c>
      <c r="AB1890" s="20"/>
      <c r="AC1890" s="16">
        <v>0</v>
      </c>
      <c r="AD1890" s="17">
        <f t="shared" ref="AD1890" si="20076">-1/($AD$4*$B1887)</f>
        <v>-0.56802948300228573</v>
      </c>
      <c r="AE1890" s="18">
        <v>1</v>
      </c>
      <c r="AF1890" s="19">
        <v>0</v>
      </c>
      <c r="AG1890" s="20"/>
      <c r="AH1890" s="1">
        <f t="shared" ref="AH1890" si="20077">X1890*AC1887+Z1890*AC1890-Y1890*AD1887-AA1890*AD1890</f>
        <v>0</v>
      </c>
      <c r="AI1890" s="4">
        <f t="shared" ref="AI1890" si="20078">(X1890*AD1887+Y1890*AC1887+Z1890*AD1890+AA1890*AC1890)</f>
        <v>-0.87241135971909911</v>
      </c>
      <c r="AJ1890" s="2">
        <f t="shared" ref="AJ1890" si="20079">X1890*AE1887+Z1890*AE1890-Y1890*AF1887-AA1890*AF1890</f>
        <v>0.66054514416610099</v>
      </c>
      <c r="AK1890" s="3">
        <f t="shared" ref="AK1890" si="20080">(X1890*AF1887+Y1890*AE1887+Z1890*AF1890+AA1890*AE1890)</f>
        <v>0</v>
      </c>
      <c r="AL1890" s="20"/>
      <c r="AM1890" s="16">
        <v>0</v>
      </c>
      <c r="AN1890" s="17">
        <v>0</v>
      </c>
      <c r="AO1890" s="18">
        <v>1</v>
      </c>
      <c r="AP1890" s="19">
        <v>0</v>
      </c>
      <c r="AR1890" s="1">
        <f t="shared" ref="AR1890" si="20081">AH1890*AM1887+AJ1890*AM1890-AI1890*AN1887-AK1890*AN1890</f>
        <v>0</v>
      </c>
      <c r="AS1890" s="4">
        <f t="shared" ref="AS1890" si="20082">(AH1890*AN1887+AI1890*AM1887+AJ1890*AN1890+AK1890*AM1890)</f>
        <v>-0.87241135971909911</v>
      </c>
      <c r="AT1890" s="2">
        <f t="shared" ref="AT1890" si="20083">AH1890*AO1887+AJ1890*AO1890-AI1890*AP1887-AK1890*AP1890</f>
        <v>4.1566091751447765E-2</v>
      </c>
      <c r="AU1890" s="3">
        <f t="shared" ref="AU1890" si="20084">(AH1890*AP1887+AI1890*AO1887+AJ1890*AP1890+AK1890*AO1890)</f>
        <v>0</v>
      </c>
      <c r="AV1890" s="20"/>
      <c r="AW1890" s="16">
        <v>0</v>
      </c>
      <c r="AX1890" s="17">
        <f t="shared" ref="AX1890" si="20085">-1/($AX$4*$B1887)</f>
        <v>-0.56802948300228573</v>
      </c>
      <c r="AY1890" s="18">
        <v>1</v>
      </c>
      <c r="AZ1890" s="19">
        <v>0</v>
      </c>
      <c r="BA1890" s="20"/>
      <c r="BB1890" s="1">
        <f t="shared" ref="BB1890" si="20086">AR1890*AW1887+AT1890*AW1890-AS1890*AX1887-AU1890*AX1890</f>
        <v>0</v>
      </c>
      <c r="BC1890" s="4">
        <f t="shared" ref="BC1890" si="20087">(AR1890*AX1887+AS1890*AW1887+AT1890*AX1890+AU1890*AW1890)</f>
        <v>-0.89602212532709957</v>
      </c>
      <c r="BD1890" s="2">
        <f t="shared" ref="BD1890" si="20088">AR1890*AY1887+AT1890*AY1890-AS1890*AZ1887-AU1890*AZ1890</f>
        <v>4.1566091751447765E-2</v>
      </c>
      <c r="BE1890" s="3">
        <f t="shared" ref="BE1890" si="20089">(AR1890*AZ1887+AS1890*AY1887+AT1890*AZ1890+AU1890*AY1890)</f>
        <v>0</v>
      </c>
      <c r="BF1890" s="20"/>
      <c r="BG1890" s="16">
        <v>0</v>
      </c>
      <c r="BH1890" s="17">
        <v>0</v>
      </c>
      <c r="BI1890" s="18">
        <v>1</v>
      </c>
      <c r="BJ1890" s="19">
        <v>0</v>
      </c>
      <c r="BK1890" s="20"/>
      <c r="BL1890" s="1">
        <f t="shared" ref="BL1890" si="20090">BB1890*BG1887+BD1890*BG1890-BC1890*BH1887-BE1890*BH1890</f>
        <v>0</v>
      </c>
      <c r="BM1890" s="4">
        <f t="shared" ref="BM1890" si="20091">(BB1890*BH1887+BC1890*BG1887+BD1890*BH1890+BE1890*BG1890)</f>
        <v>-0.89602212532709957</v>
      </c>
      <c r="BN1890" s="2">
        <f t="shared" ref="BN1890" si="20092">BB1890*BI1887+BD1890*BI1890-BC1890*BJ1887-BE1890*BJ1890</f>
        <v>-0.57017503707907657</v>
      </c>
      <c r="BO1890" s="3">
        <f t="shared" ref="BO1890" si="20093">(BB1890*BJ1887+BC1890*BI1887+BD1890*BJ1890+BE1890*BI1890)</f>
        <v>0</v>
      </c>
      <c r="BP1890" s="20"/>
      <c r="BQ1890" s="16">
        <v>0</v>
      </c>
      <c r="BR1890" s="17">
        <f t="shared" ref="BR1890" si="20094">-1/($BR$4*$B1887)</f>
        <v>-0.49720224297875848</v>
      </c>
      <c r="BS1890" s="18">
        <v>1</v>
      </c>
      <c r="BT1890" s="19">
        <v>0</v>
      </c>
      <c r="BU1890" s="20"/>
      <c r="BV1890" s="1">
        <f t="shared" ref="BV1890" si="20095">BL1890*BQ1887+BN1890*BQ1890-BM1890*BR1887-BO1890*BR1890</f>
        <v>0</v>
      </c>
      <c r="BW1890" s="4">
        <f t="shared" ref="BW1890" si="20096">(BL1890*BR1887+BM1890*BQ1887+BN1890*BR1890+BO1890*BQ1890)</f>
        <v>-0.61252981800088591</v>
      </c>
      <c r="BX1890" s="2">
        <f t="shared" ref="BX1890" si="20097">BL1890*BS1887+BN1890*BS1890-BM1890*BT1887-BO1890*BT1890</f>
        <v>-0.57017503707907657</v>
      </c>
      <c r="BY1890" s="3">
        <f t="shared" ref="BY1890" si="20098">(BL1890*BT1887+BM1890*BS1887+BN1890*BT1890+BO1890*BS1890)</f>
        <v>0</v>
      </c>
      <c r="BZ1890" s="20"/>
      <c r="CA1890" s="16">
        <v>0</v>
      </c>
      <c r="CB1890" s="17">
        <v>0</v>
      </c>
      <c r="CC1890" s="18">
        <v>1</v>
      </c>
      <c r="CD1890" s="19">
        <v>0</v>
      </c>
      <c r="CE1890" s="20"/>
      <c r="CF1890" s="1">
        <f t="shared" ref="CF1890" si="20099">BV1890*CA1887+BX1890*CA1890-BW1890*CB1887-BY1890*CB1890</f>
        <v>0</v>
      </c>
      <c r="CG1890" s="4">
        <f t="shared" ref="CG1890" si="20100">(BV1890*CB1887+BW1890*CA1887+BX1890*CB1890+BY1890*CA1890)</f>
        <v>-0.61252981800088591</v>
      </c>
      <c r="CH1890" s="2">
        <f t="shared" ref="CH1890" si="20101">BV1890*CC1887+BX1890*CC1890-BW1890*CD1887-BY1890*CD1890</f>
        <v>-0.78904621631061922</v>
      </c>
      <c r="CI1890" s="3">
        <f t="shared" ref="CI1890" si="20102">(BV1890*CD1887+BW1890*CC1887+BX1890*CD1890+BY1890*CC1890)</f>
        <v>0</v>
      </c>
      <c r="CK1890" s="16">
        <f t="shared" ref="CK1890" si="20103">1/$CL$4</f>
        <v>1</v>
      </c>
      <c r="CL1890" s="17">
        <v>0</v>
      </c>
      <c r="CM1890" s="18">
        <v>1</v>
      </c>
      <c r="CN1890" s="19">
        <v>0</v>
      </c>
      <c r="CP1890" s="1">
        <f t="shared" ref="CP1890" si="20104">CF1890*CK1887+CH1890*CK1890-CG1890*CL1887-CI1890*CL1890</f>
        <v>-0.78904621631061922</v>
      </c>
      <c r="CQ1890" s="4">
        <f t="shared" ref="CQ1890" si="20105">(CF1890*CL1887+CG1890*CK1887+CH1890*CL1890+CI1890*CK1890)</f>
        <v>-0.61252981800088591</v>
      </c>
      <c r="CR1890" s="2">
        <f t="shared" ref="CR1890" si="20106">CF1890*CM1887+CH1890*CM1890-CG1890*CN1887-CI1890*CN1890</f>
        <v>-0.78904621631061922</v>
      </c>
      <c r="CS1890" s="3">
        <f t="shared" ref="CS1890" si="20107">(CF1890*CN1887+CG1890*CM1887+CH1890*CN1890+CI1890*CM1890)</f>
        <v>0</v>
      </c>
      <c r="CU1890" s="39">
        <f t="shared" ref="CU1890" si="20108">(180/PI())*ATAN(-1*(CQ1887/CP1887))</f>
        <v>-37.985239392778773</v>
      </c>
      <c r="CW1890" s="54">
        <f t="shared" ref="CW1890" si="20109">20*LOG(((1-(10^(CU1887/20)^2)*(1-((1-CW1887)/(1+CW1887))^2))^0.5))</f>
        <v>-53.471772447706272</v>
      </c>
    </row>
    <row r="1891" spans="1:101" ht="18" customHeight="1">
      <c r="E1891" s="20"/>
      <c r="F1891" s="20"/>
      <c r="G1891" s="20"/>
      <c r="H1891" s="20"/>
      <c r="I1891" s="20"/>
      <c r="J1891" s="20"/>
      <c r="K1891" s="20"/>
      <c r="L1891" s="20"/>
      <c r="M1891" s="20"/>
      <c r="N1891" s="20"/>
      <c r="O1891" s="20"/>
      <c r="P1891" s="20"/>
      <c r="Q1891" s="20"/>
      <c r="R1891" s="20"/>
      <c r="S1891" s="20"/>
      <c r="T1891" s="20"/>
      <c r="U1891" s="20"/>
      <c r="V1891" s="20"/>
      <c r="W1891" s="20"/>
      <c r="X1891" s="20"/>
      <c r="Y1891" s="20"/>
      <c r="Z1891" s="20"/>
      <c r="AA1891" s="20"/>
      <c r="AB1891" s="30"/>
      <c r="AC1891" s="20"/>
      <c r="AD1891" s="20"/>
      <c r="AE1891" s="20"/>
      <c r="AF1891" s="20"/>
      <c r="AG1891" s="20"/>
      <c r="AH1891" s="20"/>
      <c r="AI1891" s="20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  <c r="BA1891" s="20"/>
      <c r="BB1891" s="20"/>
      <c r="BC1891" s="20"/>
      <c r="BD1891" s="20"/>
      <c r="BE1891" s="20"/>
      <c r="BF1891" s="20"/>
      <c r="BG1891" s="20"/>
      <c r="BH1891" s="20"/>
      <c r="BI1891" s="20"/>
      <c r="BJ1891" s="20"/>
      <c r="BK1891" s="20"/>
      <c r="BL1891" s="20"/>
      <c r="BM1891" s="20"/>
      <c r="BN1891" s="20"/>
      <c r="BO1891" s="20"/>
      <c r="BP1891" s="20"/>
      <c r="BQ1891" s="20"/>
      <c r="BR1891" s="20"/>
      <c r="BS1891" s="20"/>
      <c r="BT1891" s="20"/>
      <c r="BU1891" s="20"/>
      <c r="BV1891" s="20"/>
      <c r="BW1891" s="20"/>
      <c r="BX1891" s="20"/>
      <c r="BY1891" s="20"/>
      <c r="BZ1891" s="20"/>
      <c r="CA1891" s="20"/>
      <c r="CB1891" s="20"/>
      <c r="CC1891" s="20"/>
      <c r="CD1891" s="20"/>
      <c r="CE1891" s="20"/>
      <c r="CF1891" s="20"/>
      <c r="CG1891" s="20"/>
      <c r="CH1891" s="20"/>
      <c r="CI1891" s="20"/>
      <c r="CJ1891" s="20"/>
      <c r="CK1891" s="20"/>
      <c r="CL1891" s="20"/>
    </row>
    <row r="1892" spans="1:101" ht="18" customHeight="1"/>
    <row r="1893" spans="1:101" ht="18" customHeight="1" thickBot="1">
      <c r="A1893" s="23"/>
      <c r="B1893" s="23"/>
      <c r="C1893" s="23"/>
      <c r="D1893" s="20" t="s">
        <v>15</v>
      </c>
      <c r="E1893" s="20"/>
      <c r="F1893" s="20"/>
      <c r="G1893" s="20"/>
      <c r="H1893" s="20"/>
      <c r="I1893" s="20" t="s">
        <v>16</v>
      </c>
      <c r="J1893" s="20"/>
      <c r="K1893" s="20"/>
      <c r="L1893" s="20"/>
      <c r="M1893" s="23"/>
      <c r="N1893" s="23"/>
      <c r="O1893" s="24" t="s">
        <v>17</v>
      </c>
      <c r="P1893" s="23"/>
      <c r="Q1893" s="23"/>
      <c r="R1893" s="23"/>
      <c r="S1893" s="20"/>
      <c r="T1893" s="20" t="s">
        <v>18</v>
      </c>
      <c r="U1893" s="23"/>
      <c r="V1893" s="23"/>
      <c r="W1893" s="23"/>
      <c r="X1893" s="23"/>
      <c r="Y1893" s="24" t="s">
        <v>19</v>
      </c>
      <c r="Z1893" s="23"/>
      <c r="AA1893" s="23"/>
      <c r="AB1893" s="23"/>
      <c r="AC1893" s="24" t="s">
        <v>20</v>
      </c>
      <c r="AD1893" s="20"/>
      <c r="AE1893" s="20"/>
      <c r="AF1893" s="20"/>
      <c r="AG1893" s="20"/>
      <c r="AH1893" s="23"/>
      <c r="AI1893" s="24" t="s">
        <v>21</v>
      </c>
      <c r="AJ1893" s="23"/>
      <c r="AK1893" s="23"/>
      <c r="AL1893" s="20"/>
      <c r="AM1893" s="24" t="s">
        <v>31</v>
      </c>
      <c r="AN1893" s="20"/>
      <c r="AO1893" s="23"/>
      <c r="AP1893" s="23"/>
      <c r="AQ1893" s="23"/>
      <c r="AR1893" s="23"/>
      <c r="AS1893" s="24" t="s">
        <v>91</v>
      </c>
      <c r="AT1893" s="23"/>
      <c r="AU1893" s="23"/>
      <c r="AV1893" s="23"/>
      <c r="AW1893" s="24" t="s">
        <v>32</v>
      </c>
      <c r="AX1893" s="20"/>
      <c r="AY1893" s="20"/>
      <c r="AZ1893" s="20"/>
      <c r="BA1893" s="20"/>
      <c r="BB1893" s="23"/>
      <c r="BC1893" s="24" t="s">
        <v>22</v>
      </c>
      <c r="BD1893" s="23"/>
      <c r="BE1893" s="23"/>
      <c r="BF1893" s="23"/>
      <c r="BG1893" s="24" t="s">
        <v>33</v>
      </c>
      <c r="BH1893" s="20"/>
      <c r="BI1893" s="23"/>
      <c r="BJ1893" s="23"/>
      <c r="BK1893" s="23"/>
      <c r="BL1893" s="23"/>
      <c r="BM1893" s="24" t="s">
        <v>34</v>
      </c>
      <c r="BN1893" s="23"/>
      <c r="BO1893" s="23"/>
      <c r="BP1893" s="23"/>
      <c r="BQ1893" s="24" t="s">
        <v>89</v>
      </c>
      <c r="BR1893" s="20"/>
      <c r="BS1893" s="20"/>
      <c r="BT1893" s="20"/>
      <c r="BU1893" s="20"/>
      <c r="BV1893" s="23"/>
      <c r="BW1893" s="24" t="s">
        <v>35</v>
      </c>
      <c r="BX1893" s="23"/>
      <c r="BY1893" s="23"/>
      <c r="BZ1893" s="23"/>
      <c r="CA1893" s="24" t="s">
        <v>90</v>
      </c>
      <c r="CB1893" s="20"/>
      <c r="CC1893" s="23"/>
      <c r="CD1893" s="23"/>
      <c r="CE1893" s="23"/>
      <c r="CF1893" s="23"/>
      <c r="CG1893" s="24" t="s">
        <v>92</v>
      </c>
      <c r="CH1893" s="23"/>
      <c r="CI1893" s="23"/>
      <c r="CJ1893" s="23"/>
      <c r="CK1893" s="24" t="s">
        <v>36</v>
      </c>
      <c r="CL1893" s="24"/>
      <c r="CM1893" s="23"/>
      <c r="CN1893" s="23"/>
      <c r="CO1893" s="23"/>
      <c r="CP1893" s="23"/>
      <c r="CQ1893" s="24" t="s">
        <v>93</v>
      </c>
      <c r="CR1893" s="23"/>
      <c r="CS1893" s="23"/>
    </row>
    <row r="1894" spans="1:101" ht="18" customHeight="1" thickBot="1">
      <c r="A1894" s="23"/>
      <c r="B1894" s="33"/>
      <c r="C1894" s="23"/>
      <c r="D1894" s="7" t="s">
        <v>2</v>
      </c>
      <c r="E1894" s="8"/>
      <c r="F1894" s="8" t="s">
        <v>3</v>
      </c>
      <c r="G1894" s="9"/>
      <c r="H1894" s="10"/>
      <c r="I1894" s="7" t="s">
        <v>4</v>
      </c>
      <c r="J1894" s="8"/>
      <c r="K1894" s="8" t="s">
        <v>5</v>
      </c>
      <c r="L1894" s="9"/>
      <c r="M1894" s="23"/>
      <c r="N1894" s="251" t="s">
        <v>79</v>
      </c>
      <c r="O1894" s="252"/>
      <c r="P1894" s="253" t="s">
        <v>80</v>
      </c>
      <c r="Q1894" s="254"/>
      <c r="R1894" s="23"/>
      <c r="S1894" s="7" t="s">
        <v>11</v>
      </c>
      <c r="T1894" s="8"/>
      <c r="U1894" s="8" t="s">
        <v>12</v>
      </c>
      <c r="V1894" s="9"/>
      <c r="W1894" s="20"/>
      <c r="X1894" s="251" t="s">
        <v>79</v>
      </c>
      <c r="Y1894" s="252"/>
      <c r="Z1894" s="253" t="s">
        <v>80</v>
      </c>
      <c r="AA1894" s="254"/>
      <c r="AB1894" s="20"/>
      <c r="AC1894" s="7" t="s">
        <v>4</v>
      </c>
      <c r="AD1894" s="8"/>
      <c r="AE1894" s="8" t="s">
        <v>5</v>
      </c>
      <c r="AF1894" s="9"/>
      <c r="AG1894" s="20"/>
      <c r="AH1894" s="251" t="s">
        <v>0</v>
      </c>
      <c r="AI1894" s="252"/>
      <c r="AJ1894" s="253" t="s">
        <v>1</v>
      </c>
      <c r="AK1894" s="254"/>
      <c r="AL1894" s="20"/>
      <c r="AM1894" s="7" t="s">
        <v>11</v>
      </c>
      <c r="AN1894" s="8"/>
      <c r="AO1894" s="8" t="s">
        <v>12</v>
      </c>
      <c r="AP1894" s="9"/>
      <c r="AQ1894" s="23"/>
      <c r="AR1894" s="251" t="s">
        <v>0</v>
      </c>
      <c r="AS1894" s="252"/>
      <c r="AT1894" s="253" t="s">
        <v>1</v>
      </c>
      <c r="AU1894" s="254"/>
      <c r="AV1894" s="36"/>
      <c r="AW1894" s="7" t="s">
        <v>4</v>
      </c>
      <c r="AX1894" s="8"/>
      <c r="AY1894" s="8" t="s">
        <v>5</v>
      </c>
      <c r="AZ1894" s="9"/>
      <c r="BA1894" s="20"/>
      <c r="BB1894" s="251" t="s">
        <v>0</v>
      </c>
      <c r="BC1894" s="252"/>
      <c r="BD1894" s="253" t="s">
        <v>1</v>
      </c>
      <c r="BE1894" s="254"/>
      <c r="BF1894" s="36"/>
      <c r="BG1894" s="7" t="s">
        <v>11</v>
      </c>
      <c r="BH1894" s="8"/>
      <c r="BI1894" s="8" t="s">
        <v>12</v>
      </c>
      <c r="BJ1894" s="9"/>
      <c r="BK1894" s="36"/>
      <c r="BL1894" s="251" t="s">
        <v>0</v>
      </c>
      <c r="BM1894" s="252"/>
      <c r="BN1894" s="253" t="s">
        <v>1</v>
      </c>
      <c r="BO1894" s="254"/>
      <c r="BP1894" s="36"/>
      <c r="BQ1894" s="7" t="s">
        <v>4</v>
      </c>
      <c r="BR1894" s="8"/>
      <c r="BS1894" s="8" t="s">
        <v>5</v>
      </c>
      <c r="BT1894" s="9"/>
      <c r="BU1894" s="20"/>
      <c r="BV1894" s="251" t="s">
        <v>0</v>
      </c>
      <c r="BW1894" s="252"/>
      <c r="BX1894" s="253" t="s">
        <v>1</v>
      </c>
      <c r="BY1894" s="254"/>
      <c r="BZ1894" s="36"/>
      <c r="CA1894" s="7" t="s">
        <v>11</v>
      </c>
      <c r="CB1894" s="8"/>
      <c r="CC1894" s="8" t="s">
        <v>12</v>
      </c>
      <c r="CD1894" s="9"/>
      <c r="CE1894" s="36"/>
      <c r="CF1894" s="251" t="s">
        <v>0</v>
      </c>
      <c r="CG1894" s="252"/>
      <c r="CH1894" s="253" t="s">
        <v>1</v>
      </c>
      <c r="CI1894" s="254"/>
      <c r="CJ1894" s="23"/>
      <c r="CK1894" s="7" t="s">
        <v>23</v>
      </c>
      <c r="CL1894" s="8"/>
      <c r="CM1894" s="8" t="s">
        <v>24</v>
      </c>
      <c r="CN1894" s="9"/>
      <c r="CO1894" s="23"/>
      <c r="CP1894" s="251" t="s">
        <v>0</v>
      </c>
      <c r="CQ1894" s="252"/>
      <c r="CR1894" s="253" t="s">
        <v>1</v>
      </c>
      <c r="CS1894" s="254"/>
      <c r="CU1894" s="26" t="s">
        <v>25</v>
      </c>
      <c r="CW1894" s="50" t="s">
        <v>44</v>
      </c>
    </row>
    <row r="1895" spans="1:101" ht="18" customHeight="1" thickTop="1" thickBot="1">
      <c r="B1895" s="34">
        <v>2.96</v>
      </c>
      <c r="D1895" s="11">
        <v>1</v>
      </c>
      <c r="E1895" s="12">
        <v>0</v>
      </c>
      <c r="F1895" s="13">
        <v>0</v>
      </c>
      <c r="G1895" s="40">
        <f t="shared" ref="G1895" si="20110">-1/($E$4*$B1895)</f>
        <v>-0.35490895875390044</v>
      </c>
      <c r="H1895" s="10"/>
      <c r="I1895" s="11">
        <v>1</v>
      </c>
      <c r="J1895" s="12">
        <v>0</v>
      </c>
      <c r="K1895" s="13">
        <v>0</v>
      </c>
      <c r="L1895" s="14">
        <v>0</v>
      </c>
      <c r="N1895" s="1">
        <f t="shared" ref="N1895" si="20111">D1895*I1895+F1895*I1898-E1895*J1895-G1895*J1898</f>
        <v>0.82473077729177591</v>
      </c>
      <c r="O1895" s="4">
        <f t="shared" ref="O1895" si="20112">(D1895*J1895+E1895*I1895+F1895*J1898+G1895*I1898)</f>
        <v>0</v>
      </c>
      <c r="P1895" s="2">
        <f t="shared" ref="P1895" si="20113">D1895*K1895+F1895*K1898-E1895*L1895-G1895*L1898</f>
        <v>0</v>
      </c>
      <c r="Q1895" s="3">
        <f t="shared" ref="Q1895" si="20114">(D1895*L1895+E1895*K1895+F1895*L1898+G1895*K1898)</f>
        <v>-0.35490895875390044</v>
      </c>
      <c r="S1895" s="11">
        <v>1</v>
      </c>
      <c r="T1895" s="12">
        <v>0</v>
      </c>
      <c r="U1895" s="13">
        <v>0</v>
      </c>
      <c r="V1895" s="40">
        <f t="shared" ref="V1895" si="20115">-1/($T$4*$B1895)</f>
        <v>-0.67811689650308682</v>
      </c>
      <c r="W1895" s="20"/>
      <c r="X1895" s="1">
        <f t="shared" ref="X1895" si="20116">N1895*S1895+P1895*S1898-O1895*T1895-Q1895*T1898</f>
        <v>0.82473077729177591</v>
      </c>
      <c r="Y1895" s="4">
        <f t="shared" ref="Y1895" si="20117">(N1895*T1895+O1895*S1895+P1895*T1898+Q1895*S1898)</f>
        <v>0</v>
      </c>
      <c r="Z1895" s="2">
        <f t="shared" ref="Z1895" si="20118">N1895*U1895+P1895*U1898-O1895*V1895-Q1895*V1898</f>
        <v>0</v>
      </c>
      <c r="AA1895" s="3">
        <f t="shared" ref="AA1895" si="20119">(N1895*V1895+O1895*U1895+P1895*V1898+Q1895*U1898)</f>
        <v>-0.914172833901578</v>
      </c>
      <c r="AB1895" s="20"/>
      <c r="AC1895" s="11">
        <v>1</v>
      </c>
      <c r="AD1895" s="12">
        <v>0</v>
      </c>
      <c r="AE1895" s="13">
        <v>0</v>
      </c>
      <c r="AF1895" s="14">
        <v>0</v>
      </c>
      <c r="AG1895" s="20"/>
      <c r="AH1895" s="1">
        <f t="shared" ref="AH1895" si="20120">X1895*AC1895+Z1895*AC1898-Y1895*AD1895-AA1895*AD1898</f>
        <v>0.30896228428008932</v>
      </c>
      <c r="AI1895" s="4">
        <f t="shared" ref="AI1895" si="20121">(X1895*AD1895+Y1895*AC1895+Z1895*AD1898+AA1895*AC1898)</f>
        <v>0</v>
      </c>
      <c r="AJ1895" s="2">
        <f t="shared" ref="AJ1895" si="20122">X1895*AE1895+Z1895*AE1898-Y1895*AF1895-AA1895*AF1898</f>
        <v>0</v>
      </c>
      <c r="AK1895" s="3">
        <f t="shared" ref="AK1895" si="20123">(X1895*AF1895+Y1895*AE1895+Z1895*AF1898+AA1895*AE1898)</f>
        <v>-0.914172833901578</v>
      </c>
      <c r="AL1895" s="20"/>
      <c r="AM1895" s="11">
        <v>1</v>
      </c>
      <c r="AN1895" s="12">
        <v>0</v>
      </c>
      <c r="AO1895" s="13">
        <v>0</v>
      </c>
      <c r="AP1895" s="40">
        <f t="shared" ref="AP1895" si="20124">-1/($AN$4*$B1895)</f>
        <v>-0.70470971597379606</v>
      </c>
      <c r="AR1895" s="1">
        <f t="shared" ref="AR1895" si="20125">AH1895*AM1895+AJ1895*AM1898-AI1895*AN1895-AK1895*AN1898</f>
        <v>0.30896228428008932</v>
      </c>
      <c r="AS1895" s="4">
        <f t="shared" ref="AS1895" si="20126">(AH1895*AN1895+AI1895*AM1895+AJ1895*AN1898+AK1895*AM1898)</f>
        <v>0</v>
      </c>
      <c r="AT1895" s="2">
        <f t="shared" ref="AT1895" si="20127">AH1895*AO1895+AJ1895*AO1898-AI1895*AP1895-AK1895*AP1898</f>
        <v>0</v>
      </c>
      <c r="AU1895" s="3">
        <f t="shared" ref="AU1895" si="20128">(AH1895*AP1895+AI1895*AO1895+AJ1895*AP1898+AK1895*AO1898)</f>
        <v>-1.131901557503215</v>
      </c>
      <c r="AV1895" s="20"/>
      <c r="AW1895" s="11">
        <v>1</v>
      </c>
      <c r="AX1895" s="12">
        <v>0</v>
      </c>
      <c r="AY1895" s="13">
        <v>0</v>
      </c>
      <c r="AZ1895" s="14">
        <v>0</v>
      </c>
      <c r="BA1895" s="20"/>
      <c r="BB1895" s="1">
        <f t="shared" ref="BB1895" si="20129">AR1895*AW1895+AT1895*AW1898-AS1895*AX1895-AU1895*AX1898</f>
        <v>-0.32964689212633547</v>
      </c>
      <c r="BC1895" s="4">
        <f t="shared" ref="BC1895" si="20130">(AR1895*AX1895+AS1895*AW1895+AT1895*AX1898+AU1895*AW1898)</f>
        <v>0</v>
      </c>
      <c r="BD1895" s="2">
        <f t="shared" ref="BD1895" si="20131">AR1895*AY1895+AT1895*AY1898-AS1895*AZ1895-AU1895*AZ1898</f>
        <v>0</v>
      </c>
      <c r="BE1895" s="3">
        <f t="shared" ref="BE1895" si="20132">(AR1895*AZ1895+AS1895*AY1895+AT1895*AZ1898+AU1895*AY1898)</f>
        <v>-1.131901557503215</v>
      </c>
      <c r="BF1895" s="20"/>
      <c r="BG1895" s="11">
        <v>1</v>
      </c>
      <c r="BH1895" s="12">
        <v>0</v>
      </c>
      <c r="BI1895" s="13">
        <v>0</v>
      </c>
      <c r="BJ1895" s="40">
        <f t="shared" ref="BJ1895" si="20133">-1/($BH$4*$B1895)</f>
        <v>-0.67811689650308682</v>
      </c>
      <c r="BK1895" s="20"/>
      <c r="BL1895" s="1">
        <f t="shared" ref="BL1895" si="20134">BB1895*BG1895+BD1895*BG1898-BC1895*BH1895-BE1895*BH1898</f>
        <v>-0.32964689212633547</v>
      </c>
      <c r="BM1895" s="4">
        <f t="shared" ref="BM1895" si="20135">(BB1895*BH1895+BC1895*BG1895+BD1895*BH1898+BE1895*BG1898)</f>
        <v>0</v>
      </c>
      <c r="BN1895" s="2">
        <f t="shared" ref="BN1895" si="20136">BB1895*BI1895+BD1895*BI1898-BC1895*BJ1895-BE1895*BJ1898</f>
        <v>0</v>
      </c>
      <c r="BO1895" s="3">
        <f t="shared" ref="BO1895" si="20137">(BB1895*BJ1895+BC1895*BI1895+BD1895*BJ1898+BE1895*BI1898)</f>
        <v>-0.90836243007261652</v>
      </c>
      <c r="BP1895" s="20"/>
      <c r="BQ1895" s="11">
        <v>1</v>
      </c>
      <c r="BR1895" s="12">
        <v>0</v>
      </c>
      <c r="BS1895" s="13">
        <v>0</v>
      </c>
      <c r="BT1895" s="14">
        <v>0</v>
      </c>
      <c r="BU1895" s="20"/>
      <c r="BV1895" s="1">
        <f t="shared" ref="BV1895" si="20138">BL1895*BQ1895+BN1895*BQ1898-BM1895*BR1895-BO1895*BR1898</f>
        <v>-0.77823510927128048</v>
      </c>
      <c r="BW1895" s="4">
        <f t="shared" ref="BW1895" si="20139">(BL1895*BR1895+BM1895*BQ1895+BN1895*BR1898+BO1895*BQ1898)</f>
        <v>0</v>
      </c>
      <c r="BX1895" s="2">
        <f t="shared" ref="BX1895" si="20140">BL1895*BS1895+BN1895*BS1898-BM1895*BT1895-BO1895*BT1898</f>
        <v>0</v>
      </c>
      <c r="BY1895" s="3">
        <f t="shared" ref="BY1895" si="20141">(BL1895*BT1895+BM1895*BS1895+BN1895*BT1898+BO1895*BS1898)</f>
        <v>-0.90836243007261652</v>
      </c>
      <c r="BZ1895" s="20"/>
      <c r="CA1895" s="11">
        <v>1</v>
      </c>
      <c r="CB1895" s="12">
        <v>0</v>
      </c>
      <c r="CC1895" s="13">
        <v>0</v>
      </c>
      <c r="CD1895" s="40">
        <f t="shared" ref="CD1895" si="20142">-1/($CB$4*$B1895)</f>
        <v>-0.35490895875390044</v>
      </c>
      <c r="CE1895" s="20"/>
      <c r="CF1895" s="1">
        <f t="shared" ref="CF1895" si="20143">BV1895*CA1895+BX1895*CA1898-BW1895*CB1895-BY1895*CB1898</f>
        <v>-0.77823510927128048</v>
      </c>
      <c r="CG1895" s="4">
        <f t="shared" ref="CG1895" si="20144">(BV1895*CB1895+BW1895*CA1895+BX1895*CB1898+BY1895*CA1898)</f>
        <v>0</v>
      </c>
      <c r="CH1895" s="2">
        <f t="shared" ref="CH1895" si="20145">BV1895*CC1895+BX1895*CC1898-BW1895*CD1895-BY1895*CD1898</f>
        <v>0</v>
      </c>
      <c r="CI1895" s="3">
        <f t="shared" ref="CI1895" si="20146">(BV1895*CD1895+BW1895*CC1895+BX1895*CD1898+BY1895*CC1898)</f>
        <v>-0.63215981777541841</v>
      </c>
      <c r="CJ1895" s="28"/>
      <c r="CK1895" s="11">
        <v>1</v>
      </c>
      <c r="CL1895" s="12">
        <v>0</v>
      </c>
      <c r="CM1895" s="13">
        <v>0</v>
      </c>
      <c r="CN1895" s="14">
        <v>0</v>
      </c>
      <c r="CP1895" s="1">
        <f t="shared" ref="CP1895" si="20147">CF1895*CK1895+CH1895*CK1898-CG1895*CL1895-CI1895*CL1898</f>
        <v>-0.77823510927128048</v>
      </c>
      <c r="CQ1895" s="4">
        <f t="shared" ref="CQ1895" si="20148">(CF1895*CL1895+CG1895*CK1895+CH1895*CL1898+CI1895*CK1898)</f>
        <v>-0.63215981777541841</v>
      </c>
      <c r="CR1895" s="2">
        <f t="shared" ref="CR1895" si="20149">CF1895*CM1895+CH1895*CM1898-CG1895*CN1895-CI1895*CN1898</f>
        <v>0</v>
      </c>
      <c r="CS1895" s="3">
        <f t="shared" ref="CS1895" si="20150">(CF1895*CN1895+CG1895*CM1895+CH1895*CN1898+CI1895*CM1898)</f>
        <v>-0.63215981777541841</v>
      </c>
      <c r="CU1895" s="29">
        <f t="shared" ref="CU1895" si="20151">20*LOG(((1+$CL$4)/$CL$4)/((CP1895+CP1898)^2+(CQ1895+CQ1898)^2)^0.5)</f>
        <v>-7.5624628113870248E-5</v>
      </c>
      <c r="CW1895" s="51">
        <f t="shared" ref="CW1895" si="20152">((CP1895^2+CQ1895^2)^0.5)/((CP1898^2+CQ1898^2)^0.5)</f>
        <v>1.0052547170932871</v>
      </c>
    </row>
    <row r="1896" spans="1:101" ht="18" customHeight="1" thickBot="1">
      <c r="D1896" s="11"/>
      <c r="E1896" s="13"/>
      <c r="F1896" s="13"/>
      <c r="G1896" s="15"/>
      <c r="H1896" s="10"/>
      <c r="I1896" s="11"/>
      <c r="J1896" s="13"/>
      <c r="K1896" s="13"/>
      <c r="L1896" s="15"/>
      <c r="N1896" s="5"/>
      <c r="Q1896" s="6"/>
      <c r="S1896" s="11"/>
      <c r="T1896" s="13"/>
      <c r="U1896" s="13"/>
      <c r="V1896" s="15"/>
      <c r="W1896" s="20"/>
      <c r="X1896" s="5"/>
      <c r="AA1896" s="6"/>
      <c r="AB1896" s="20"/>
      <c r="AC1896" s="11"/>
      <c r="AD1896" s="13"/>
      <c r="AE1896" s="13"/>
      <c r="AF1896" s="15"/>
      <c r="AG1896" s="20"/>
      <c r="AH1896" s="5"/>
      <c r="AK1896" s="6"/>
      <c r="AL1896" s="20"/>
      <c r="AM1896" s="11"/>
      <c r="AN1896" s="13"/>
      <c r="AO1896" s="13"/>
      <c r="AP1896" s="15"/>
      <c r="AR1896" s="5"/>
      <c r="AU1896" s="6"/>
      <c r="AW1896" s="11"/>
      <c r="AX1896" s="13"/>
      <c r="AY1896" s="13"/>
      <c r="AZ1896" s="15"/>
      <c r="BA1896" s="20"/>
      <c r="BB1896" s="5"/>
      <c r="BE1896" s="6"/>
      <c r="BG1896" s="11"/>
      <c r="BH1896" s="13"/>
      <c r="BI1896" s="13"/>
      <c r="BJ1896" s="15"/>
      <c r="BL1896" s="5"/>
      <c r="BO1896" s="6"/>
      <c r="BQ1896" s="11"/>
      <c r="BR1896" s="13"/>
      <c r="BS1896" s="13"/>
      <c r="BT1896" s="15"/>
      <c r="BU1896" s="20"/>
      <c r="BV1896" s="5"/>
      <c r="BY1896" s="6"/>
      <c r="CA1896" s="11"/>
      <c r="CB1896" s="13"/>
      <c r="CC1896" s="13"/>
      <c r="CD1896" s="15"/>
      <c r="CF1896" s="5"/>
      <c r="CI1896" s="6"/>
      <c r="CK1896" s="11"/>
      <c r="CL1896" s="13"/>
      <c r="CM1896" s="13"/>
      <c r="CN1896" s="15"/>
      <c r="CP1896" s="5"/>
      <c r="CS1896" s="6"/>
      <c r="CW1896" s="52"/>
    </row>
    <row r="1897" spans="1:101" ht="18" customHeight="1" thickBot="1">
      <c r="D1897" s="11" t="s">
        <v>6</v>
      </c>
      <c r="E1897" s="13"/>
      <c r="F1897" s="13" t="s">
        <v>7</v>
      </c>
      <c r="G1897" s="15"/>
      <c r="H1897" s="10"/>
      <c r="I1897" s="11" t="s">
        <v>8</v>
      </c>
      <c r="J1897" s="13"/>
      <c r="K1897" s="13" t="s">
        <v>9</v>
      </c>
      <c r="L1897" s="15"/>
      <c r="N1897" s="251" t="s">
        <v>26</v>
      </c>
      <c r="O1897" s="252"/>
      <c r="P1897" s="253" t="s">
        <v>27</v>
      </c>
      <c r="Q1897" s="254"/>
      <c r="S1897" s="11" t="s">
        <v>13</v>
      </c>
      <c r="T1897" s="13"/>
      <c r="U1897" s="13" t="s">
        <v>14</v>
      </c>
      <c r="V1897" s="15"/>
      <c r="W1897" s="20"/>
      <c r="X1897" s="251" t="s">
        <v>26</v>
      </c>
      <c r="Y1897" s="252"/>
      <c r="Z1897" s="253" t="s">
        <v>27</v>
      </c>
      <c r="AA1897" s="254"/>
      <c r="AB1897" s="20"/>
      <c r="AC1897" s="11" t="s">
        <v>8</v>
      </c>
      <c r="AD1897" s="13"/>
      <c r="AE1897" s="13" t="s">
        <v>9</v>
      </c>
      <c r="AF1897" s="15"/>
      <c r="AG1897" s="20"/>
      <c r="AH1897" s="251" t="s">
        <v>26</v>
      </c>
      <c r="AI1897" s="252"/>
      <c r="AJ1897" s="253" t="s">
        <v>27</v>
      </c>
      <c r="AK1897" s="254"/>
      <c r="AL1897" s="20"/>
      <c r="AM1897" s="11" t="s">
        <v>13</v>
      </c>
      <c r="AN1897" s="13"/>
      <c r="AO1897" s="13" t="s">
        <v>14</v>
      </c>
      <c r="AP1897" s="15"/>
      <c r="AR1897" s="251" t="s">
        <v>26</v>
      </c>
      <c r="AS1897" s="252"/>
      <c r="AT1897" s="253" t="s">
        <v>27</v>
      </c>
      <c r="AU1897" s="254"/>
      <c r="AV1897" s="36"/>
      <c r="AW1897" s="11" t="s">
        <v>8</v>
      </c>
      <c r="AX1897" s="13"/>
      <c r="AY1897" s="13" t="s">
        <v>9</v>
      </c>
      <c r="AZ1897" s="15"/>
      <c r="BA1897" s="20"/>
      <c r="BB1897" s="251" t="s">
        <v>26</v>
      </c>
      <c r="BC1897" s="252"/>
      <c r="BD1897" s="253" t="s">
        <v>27</v>
      </c>
      <c r="BE1897" s="254"/>
      <c r="BF1897" s="36"/>
      <c r="BG1897" s="11" t="s">
        <v>13</v>
      </c>
      <c r="BH1897" s="13"/>
      <c r="BI1897" s="13" t="s">
        <v>14</v>
      </c>
      <c r="BJ1897" s="15"/>
      <c r="BK1897" s="36"/>
      <c r="BL1897" s="251" t="s">
        <v>26</v>
      </c>
      <c r="BM1897" s="252"/>
      <c r="BN1897" s="253" t="s">
        <v>27</v>
      </c>
      <c r="BO1897" s="254"/>
      <c r="BP1897" s="36"/>
      <c r="BQ1897" s="11" t="s">
        <v>8</v>
      </c>
      <c r="BR1897" s="13"/>
      <c r="BS1897" s="13" t="s">
        <v>9</v>
      </c>
      <c r="BT1897" s="15"/>
      <c r="BU1897" s="20"/>
      <c r="BV1897" s="251" t="s">
        <v>26</v>
      </c>
      <c r="BW1897" s="252"/>
      <c r="BX1897" s="253" t="s">
        <v>27</v>
      </c>
      <c r="BY1897" s="254"/>
      <c r="BZ1897" s="36"/>
      <c r="CA1897" s="11" t="s">
        <v>13</v>
      </c>
      <c r="CB1897" s="13"/>
      <c r="CC1897" s="13" t="s">
        <v>14</v>
      </c>
      <c r="CD1897" s="15"/>
      <c r="CE1897" s="36"/>
      <c r="CF1897" s="251" t="s">
        <v>26</v>
      </c>
      <c r="CG1897" s="252"/>
      <c r="CH1897" s="253" t="s">
        <v>27</v>
      </c>
      <c r="CI1897" s="254"/>
      <c r="CK1897" s="11" t="s">
        <v>28</v>
      </c>
      <c r="CL1897" s="13"/>
      <c r="CM1897" s="13" t="s">
        <v>29</v>
      </c>
      <c r="CN1897" s="15"/>
      <c r="CP1897" s="251" t="s">
        <v>26</v>
      </c>
      <c r="CQ1897" s="252"/>
      <c r="CR1897" s="253" t="s">
        <v>27</v>
      </c>
      <c r="CS1897" s="254"/>
      <c r="CU1897" s="38" t="s">
        <v>37</v>
      </c>
      <c r="CW1897" s="53" t="s">
        <v>45</v>
      </c>
    </row>
    <row r="1898" spans="1:101" ht="18" customHeight="1" thickTop="1" thickBot="1">
      <c r="D1898" s="16">
        <v>0</v>
      </c>
      <c r="E1898" s="17">
        <v>0</v>
      </c>
      <c r="F1898" s="18">
        <v>1</v>
      </c>
      <c r="G1898" s="19">
        <v>0</v>
      </c>
      <c r="H1898" s="10"/>
      <c r="I1898" s="16">
        <v>0</v>
      </c>
      <c r="J1898" s="17">
        <f t="shared" ref="J1898" si="20153">-1/($J$4*$B1895)</f>
        <v>-0.49384276836403712</v>
      </c>
      <c r="K1898" s="18">
        <v>1</v>
      </c>
      <c r="L1898" s="19">
        <v>0</v>
      </c>
      <c r="N1898" s="1">
        <f t="shared" ref="N1898" si="20154">D1898*I1895+F1898*I1898-E1898*J1895-G1898*J1898</f>
        <v>0</v>
      </c>
      <c r="O1898" s="4">
        <f t="shared" ref="O1898" si="20155">(D1898*J1895+E1898*I1895+F1898*J1898+G1898*I1898)</f>
        <v>-0.49384276836403712</v>
      </c>
      <c r="P1898" s="2">
        <f t="shared" ref="P1898" si="20156">D1898*K1895+F1898*K1898-E1898*L1895-G1898*L1898</f>
        <v>1</v>
      </c>
      <c r="Q1898" s="3">
        <f t="shared" ref="Q1898" si="20157">(D1898*L1895+E1898*K1895+F1898*L1898+G1898*K1898)</f>
        <v>0</v>
      </c>
      <c r="S1898" s="16">
        <v>0</v>
      </c>
      <c r="T1898" s="17">
        <v>0</v>
      </c>
      <c r="U1898" s="18">
        <v>1</v>
      </c>
      <c r="V1898" s="19">
        <v>0</v>
      </c>
      <c r="W1898" s="20"/>
      <c r="X1898" s="1">
        <f t="shared" ref="X1898" si="20158">N1898*S1895+P1898*S1898-O1898*T1895-Q1898*T1898</f>
        <v>0</v>
      </c>
      <c r="Y1898" s="4">
        <f t="shared" ref="Y1898" si="20159">(N1898*T1895+O1898*S1895+P1898*T1898+Q1898*S1898)</f>
        <v>-0.49384276836403712</v>
      </c>
      <c r="Z1898" s="2">
        <f t="shared" ref="Z1898" si="20160">N1898*U1895+P1898*U1898-O1898*V1895-Q1898*V1898</f>
        <v>0.66511687455648638</v>
      </c>
      <c r="AA1898" s="3">
        <f t="shared" ref="AA1898" si="20161">(N1898*V1895+O1898*U1895+P1898*V1898+Q1898*U1898)</f>
        <v>0</v>
      </c>
      <c r="AB1898" s="20"/>
      <c r="AC1898" s="16">
        <v>0</v>
      </c>
      <c r="AD1898" s="17">
        <f t="shared" ref="AD1898" si="20162">-1/($AD$4*$B1895)</f>
        <v>-0.56419144595497295</v>
      </c>
      <c r="AE1898" s="18">
        <v>1</v>
      </c>
      <c r="AF1898" s="19">
        <v>0</v>
      </c>
      <c r="AG1898" s="20"/>
      <c r="AH1898" s="1">
        <f t="shared" ref="AH1898" si="20163">X1898*AC1895+Z1898*AC1898-Y1898*AD1895-AA1898*AD1898</f>
        <v>0</v>
      </c>
      <c r="AI1898" s="4">
        <f t="shared" ref="AI1898" si="20164">(X1898*AD1895+Y1898*AC1895+Z1898*AD1898+AA1898*AC1898)</f>
        <v>-0.86909601954911353</v>
      </c>
      <c r="AJ1898" s="2">
        <f t="shared" ref="AJ1898" si="20165">X1898*AE1895+Z1898*AE1898-Y1898*AF1895-AA1898*AF1898</f>
        <v>0.66511687455648638</v>
      </c>
      <c r="AK1898" s="3">
        <f t="shared" ref="AK1898" si="20166">(X1898*AF1895+Y1898*AE1895+Z1898*AF1898+AA1898*AE1898)</f>
        <v>0</v>
      </c>
      <c r="AL1898" s="20"/>
      <c r="AM1898" s="16">
        <v>0</v>
      </c>
      <c r="AN1898" s="17">
        <v>0</v>
      </c>
      <c r="AO1898" s="18">
        <v>1</v>
      </c>
      <c r="AP1898" s="19">
        <v>0</v>
      </c>
      <c r="AR1898" s="1">
        <f t="shared" ref="AR1898" si="20167">AH1898*AM1895+AJ1898*AM1898-AI1898*AN1895-AK1898*AN1898</f>
        <v>0</v>
      </c>
      <c r="AS1898" s="4">
        <f t="shared" ref="AS1898" si="20168">(AH1898*AN1895+AI1898*AM1895+AJ1898*AN1898+AK1898*AM1898)</f>
        <v>-0.86909601954911353</v>
      </c>
      <c r="AT1898" s="2">
        <f t="shared" ref="AT1898" si="20169">AH1898*AO1895+AJ1898*AO1898-AI1898*AP1895-AK1898*AP1898</f>
        <v>5.2656465466073832E-2</v>
      </c>
      <c r="AU1898" s="3">
        <f t="shared" ref="AU1898" si="20170">(AH1898*AP1895+AI1898*AO1895+AJ1898*AP1898+AK1898*AO1898)</f>
        <v>0</v>
      </c>
      <c r="AV1898" s="20"/>
      <c r="AW1898" s="16">
        <v>0</v>
      </c>
      <c r="AX1898" s="17">
        <f t="shared" ref="AX1898" si="20171">-1/($AX$4*$B1895)</f>
        <v>-0.56419144595497295</v>
      </c>
      <c r="AY1898" s="18">
        <v>1</v>
      </c>
      <c r="AZ1898" s="19">
        <v>0</v>
      </c>
      <c r="BA1898" s="20"/>
      <c r="BB1898" s="1">
        <f t="shared" ref="BB1898" si="20172">AR1898*AW1895+AT1898*AW1898-AS1898*AX1895-AU1898*AX1898</f>
        <v>0</v>
      </c>
      <c r="BC1898" s="4">
        <f t="shared" ref="BC1898" si="20173">(AR1898*AX1895+AS1898*AW1895+AT1898*AX1898+AU1898*AW1898)</f>
        <v>-0.89880434693929578</v>
      </c>
      <c r="BD1898" s="2">
        <f t="shared" ref="BD1898" si="20174">AR1898*AY1895+AT1898*AY1898-AS1898*AZ1895-AU1898*AZ1898</f>
        <v>5.2656465466073832E-2</v>
      </c>
      <c r="BE1898" s="3">
        <f t="shared" ref="BE1898" si="20175">(AR1898*AZ1895+AS1898*AY1895+AT1898*AZ1898+AU1898*AY1898)</f>
        <v>0</v>
      </c>
      <c r="BF1898" s="20"/>
      <c r="BG1898" s="16">
        <v>0</v>
      </c>
      <c r="BH1898" s="17">
        <v>0</v>
      </c>
      <c r="BI1898" s="18">
        <v>1</v>
      </c>
      <c r="BJ1898" s="19">
        <v>0</v>
      </c>
      <c r="BK1898" s="20"/>
      <c r="BL1898" s="1">
        <f t="shared" ref="BL1898" si="20176">BB1898*BG1895+BD1898*BG1898-BC1898*BH1895-BE1898*BH1898</f>
        <v>0</v>
      </c>
      <c r="BM1898" s="4">
        <f t="shared" ref="BM1898" si="20177">(BB1898*BH1895+BC1898*BG1895+BD1898*BH1898+BE1898*BG1898)</f>
        <v>-0.89880434693929578</v>
      </c>
      <c r="BN1898" s="2">
        <f t="shared" ref="BN1898" si="20178">BB1898*BI1895+BD1898*BI1898-BC1898*BJ1895-BE1898*BJ1898</f>
        <v>-0.55683794884388516</v>
      </c>
      <c r="BO1898" s="3">
        <f t="shared" ref="BO1898" si="20179">(BB1898*BJ1895+BC1898*BI1895+BD1898*BJ1898+BE1898*BI1898)</f>
        <v>0</v>
      </c>
      <c r="BP1898" s="20"/>
      <c r="BQ1898" s="16">
        <v>0</v>
      </c>
      <c r="BR1898" s="17">
        <f t="shared" ref="BR1898" si="20180">-1/($BR$4*$B1895)</f>
        <v>-0.49384276836403712</v>
      </c>
      <c r="BS1898" s="18">
        <v>1</v>
      </c>
      <c r="BT1898" s="19">
        <v>0</v>
      </c>
      <c r="BU1898" s="20"/>
      <c r="BV1898" s="1">
        <f t="shared" ref="BV1898" si="20181">BL1898*BQ1895+BN1898*BQ1898-BM1898*BR1895-BO1898*BR1898</f>
        <v>0</v>
      </c>
      <c r="BW1898" s="4">
        <f t="shared" ref="BW1898" si="20182">(BL1898*BR1895+BM1898*BQ1895+BN1898*BR1898+BO1898*BQ1898)</f>
        <v>-0.6238139527520794</v>
      </c>
      <c r="BX1898" s="2">
        <f t="shared" ref="BX1898" si="20183">BL1898*BS1895+BN1898*BS1898-BM1898*BT1895-BO1898*BT1898</f>
        <v>-0.55683794884388516</v>
      </c>
      <c r="BY1898" s="3">
        <f t="shared" ref="BY1898" si="20184">(BL1898*BT1895+BM1898*BS1895+BN1898*BT1898+BO1898*BS1898)</f>
        <v>0</v>
      </c>
      <c r="BZ1898" s="20"/>
      <c r="CA1898" s="16">
        <v>0</v>
      </c>
      <c r="CB1898" s="17">
        <v>0</v>
      </c>
      <c r="CC1898" s="18">
        <v>1</v>
      </c>
      <c r="CD1898" s="19">
        <v>0</v>
      </c>
      <c r="CE1898" s="20"/>
      <c r="CF1898" s="1">
        <f t="shared" ref="CF1898" si="20185">BV1898*CA1895+BX1898*CA1898-BW1898*CB1895-BY1898*CB1898</f>
        <v>0</v>
      </c>
      <c r="CG1898" s="4">
        <f t="shared" ref="CG1898" si="20186">(BV1898*CB1895+BW1898*CA1895+BX1898*CB1898+BY1898*CA1898)</f>
        <v>-0.6238139527520794</v>
      </c>
      <c r="CH1898" s="2">
        <f t="shared" ref="CH1898" si="20187">BV1898*CC1895+BX1898*CC1898-BW1898*CD1895-BY1898*CD1898</f>
        <v>-0.77823510927128048</v>
      </c>
      <c r="CI1898" s="3">
        <f t="shared" ref="CI1898" si="20188">(BV1898*CD1895+BW1898*CC1895+BX1898*CD1898+BY1898*CC1898)</f>
        <v>0</v>
      </c>
      <c r="CK1898" s="16">
        <f t="shared" ref="CK1898" si="20189">1/$CL$4</f>
        <v>1</v>
      </c>
      <c r="CL1898" s="17">
        <v>0</v>
      </c>
      <c r="CM1898" s="18">
        <v>1</v>
      </c>
      <c r="CN1898" s="19">
        <v>0</v>
      </c>
      <c r="CP1898" s="1">
        <f t="shared" ref="CP1898" si="20190">CF1898*CK1895+CH1898*CK1898-CG1898*CL1895-CI1898*CL1898</f>
        <v>-0.77823510927128048</v>
      </c>
      <c r="CQ1898" s="4">
        <f t="shared" ref="CQ1898" si="20191">(CF1898*CL1895+CG1898*CK1895+CH1898*CL1898+CI1898*CK1898)</f>
        <v>-0.6238139527520794</v>
      </c>
      <c r="CR1898" s="2">
        <f t="shared" ref="CR1898" si="20192">CF1898*CM1895+CH1898*CM1898-CG1898*CN1895-CI1898*CN1898</f>
        <v>-0.77823510927128048</v>
      </c>
      <c r="CS1898" s="3">
        <f t="shared" ref="CS1898" si="20193">(CF1898*CN1895+CG1898*CM1895+CH1898*CN1898+CI1898*CM1898)</f>
        <v>0</v>
      </c>
      <c r="CU1898" s="39">
        <f t="shared" ref="CU1898" si="20194">(180/PI())*ATAN(-1*(CQ1895/CP1895))</f>
        <v>-39.086930849299399</v>
      </c>
      <c r="CW1898" s="54">
        <f t="shared" ref="CW1898" si="20195">20*LOG(((1-(10^(CU1895/20)^2)*(1-((1-CW1895)/(1+CW1895))^2))^0.5))</f>
        <v>-46.147544485110842</v>
      </c>
    </row>
    <row r="1899" spans="1:101" ht="18" customHeight="1">
      <c r="E1899" s="20"/>
      <c r="F1899" s="20"/>
      <c r="G1899" s="20"/>
      <c r="H1899" s="20"/>
      <c r="I1899" s="20"/>
      <c r="J1899" s="20"/>
      <c r="K1899" s="20"/>
      <c r="L1899" s="20"/>
      <c r="M1899" s="20"/>
      <c r="N1899" s="20"/>
      <c r="O1899" s="20"/>
      <c r="P1899" s="20"/>
      <c r="Q1899" s="20"/>
      <c r="R1899" s="20"/>
      <c r="S1899" s="20"/>
      <c r="T1899" s="20"/>
      <c r="U1899" s="20"/>
      <c r="V1899" s="20"/>
      <c r="W1899" s="20"/>
      <c r="X1899" s="20"/>
      <c r="Y1899" s="20"/>
      <c r="Z1899" s="20"/>
      <c r="AA1899" s="20"/>
      <c r="AB1899" s="30"/>
      <c r="AC1899" s="20"/>
      <c r="AD1899" s="20"/>
      <c r="AE1899" s="20"/>
      <c r="AF1899" s="20"/>
      <c r="AG1899" s="20"/>
      <c r="AH1899" s="20"/>
      <c r="AI1899" s="20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  <c r="BA1899" s="20"/>
      <c r="BB1899" s="20"/>
      <c r="BC1899" s="20"/>
      <c r="BD1899" s="20"/>
      <c r="BE1899" s="20"/>
      <c r="BF1899" s="20"/>
      <c r="BG1899" s="20"/>
      <c r="BH1899" s="20"/>
      <c r="BI1899" s="20"/>
      <c r="BJ1899" s="20"/>
      <c r="BK1899" s="20"/>
      <c r="BL1899" s="20"/>
      <c r="BM1899" s="20"/>
      <c r="BN1899" s="20"/>
      <c r="BO1899" s="20"/>
      <c r="BP1899" s="20"/>
      <c r="BQ1899" s="20"/>
      <c r="BR1899" s="20"/>
      <c r="BS1899" s="20"/>
      <c r="BT1899" s="20"/>
      <c r="BU1899" s="20"/>
      <c r="BV1899" s="20"/>
      <c r="BW1899" s="20"/>
      <c r="BX1899" s="20"/>
      <c r="BY1899" s="20"/>
      <c r="BZ1899" s="20"/>
      <c r="CA1899" s="20"/>
      <c r="CB1899" s="20"/>
      <c r="CC1899" s="20"/>
      <c r="CD1899" s="20"/>
      <c r="CE1899" s="20"/>
      <c r="CF1899" s="20"/>
      <c r="CG1899" s="20"/>
      <c r="CH1899" s="20"/>
      <c r="CI1899" s="20"/>
      <c r="CJ1899" s="20"/>
      <c r="CK1899" s="20"/>
      <c r="CL1899" s="20"/>
    </row>
    <row r="1900" spans="1:101" ht="18" customHeight="1"/>
    <row r="1901" spans="1:101" ht="18" customHeight="1" thickBot="1">
      <c r="A1901" s="23"/>
      <c r="B1901" s="23"/>
      <c r="C1901" s="23"/>
      <c r="D1901" s="20" t="s">
        <v>15</v>
      </c>
      <c r="E1901" s="20"/>
      <c r="F1901" s="20"/>
      <c r="G1901" s="20"/>
      <c r="H1901" s="20"/>
      <c r="I1901" s="20" t="s">
        <v>16</v>
      </c>
      <c r="J1901" s="20"/>
      <c r="K1901" s="20"/>
      <c r="L1901" s="20"/>
      <c r="M1901" s="23"/>
      <c r="N1901" s="23"/>
      <c r="O1901" s="24" t="s">
        <v>17</v>
      </c>
      <c r="P1901" s="23"/>
      <c r="Q1901" s="23"/>
      <c r="R1901" s="23"/>
      <c r="S1901" s="20"/>
      <c r="T1901" s="20" t="s">
        <v>18</v>
      </c>
      <c r="U1901" s="23"/>
      <c r="V1901" s="23"/>
      <c r="W1901" s="23"/>
      <c r="X1901" s="23"/>
      <c r="Y1901" s="24" t="s">
        <v>19</v>
      </c>
      <c r="Z1901" s="23"/>
      <c r="AA1901" s="23"/>
      <c r="AB1901" s="23"/>
      <c r="AC1901" s="24" t="s">
        <v>20</v>
      </c>
      <c r="AD1901" s="20"/>
      <c r="AE1901" s="20"/>
      <c r="AF1901" s="20"/>
      <c r="AG1901" s="20"/>
      <c r="AH1901" s="23"/>
      <c r="AI1901" s="24" t="s">
        <v>21</v>
      </c>
      <c r="AJ1901" s="23"/>
      <c r="AK1901" s="23"/>
      <c r="AL1901" s="20"/>
      <c r="AM1901" s="24" t="s">
        <v>31</v>
      </c>
      <c r="AN1901" s="20"/>
      <c r="AO1901" s="23"/>
      <c r="AP1901" s="23"/>
      <c r="AQ1901" s="23"/>
      <c r="AR1901" s="23"/>
      <c r="AS1901" s="24" t="s">
        <v>91</v>
      </c>
      <c r="AT1901" s="23"/>
      <c r="AU1901" s="23"/>
      <c r="AV1901" s="23"/>
      <c r="AW1901" s="24" t="s">
        <v>32</v>
      </c>
      <c r="AX1901" s="20"/>
      <c r="AY1901" s="20"/>
      <c r="AZ1901" s="20"/>
      <c r="BA1901" s="20"/>
      <c r="BB1901" s="23"/>
      <c r="BC1901" s="24" t="s">
        <v>22</v>
      </c>
      <c r="BD1901" s="23"/>
      <c r="BE1901" s="23"/>
      <c r="BF1901" s="23"/>
      <c r="BG1901" s="24" t="s">
        <v>33</v>
      </c>
      <c r="BH1901" s="20"/>
      <c r="BI1901" s="23"/>
      <c r="BJ1901" s="23"/>
      <c r="BK1901" s="23"/>
      <c r="BL1901" s="23"/>
      <c r="BM1901" s="24" t="s">
        <v>34</v>
      </c>
      <c r="BN1901" s="23"/>
      <c r="BO1901" s="23"/>
      <c r="BP1901" s="23"/>
      <c r="BQ1901" s="24" t="s">
        <v>89</v>
      </c>
      <c r="BR1901" s="20"/>
      <c r="BS1901" s="20"/>
      <c r="BT1901" s="20"/>
      <c r="BU1901" s="20"/>
      <c r="BV1901" s="23"/>
      <c r="BW1901" s="24" t="s">
        <v>35</v>
      </c>
      <c r="BX1901" s="23"/>
      <c r="BY1901" s="23"/>
      <c r="BZ1901" s="23"/>
      <c r="CA1901" s="24" t="s">
        <v>90</v>
      </c>
      <c r="CB1901" s="20"/>
      <c r="CC1901" s="23"/>
      <c r="CD1901" s="23"/>
      <c r="CE1901" s="23"/>
      <c r="CF1901" s="23"/>
      <c r="CG1901" s="24" t="s">
        <v>92</v>
      </c>
      <c r="CH1901" s="23"/>
      <c r="CI1901" s="23"/>
      <c r="CJ1901" s="23"/>
      <c r="CK1901" s="24" t="s">
        <v>36</v>
      </c>
      <c r="CL1901" s="24"/>
      <c r="CM1901" s="23"/>
      <c r="CN1901" s="23"/>
      <c r="CO1901" s="23"/>
      <c r="CP1901" s="23"/>
      <c r="CQ1901" s="24" t="s">
        <v>93</v>
      </c>
      <c r="CR1901" s="23"/>
      <c r="CS1901" s="23"/>
    </row>
    <row r="1902" spans="1:101" ht="18" customHeight="1" thickBot="1">
      <c r="A1902" s="23"/>
      <c r="B1902" s="33"/>
      <c r="C1902" s="23"/>
      <c r="D1902" s="7" t="s">
        <v>2</v>
      </c>
      <c r="E1902" s="8"/>
      <c r="F1902" s="8" t="s">
        <v>3</v>
      </c>
      <c r="G1902" s="9"/>
      <c r="H1902" s="10"/>
      <c r="I1902" s="7" t="s">
        <v>4</v>
      </c>
      <c r="J1902" s="8"/>
      <c r="K1902" s="8" t="s">
        <v>5</v>
      </c>
      <c r="L1902" s="9"/>
      <c r="M1902" s="23"/>
      <c r="N1902" s="251" t="s">
        <v>79</v>
      </c>
      <c r="O1902" s="252"/>
      <c r="P1902" s="253" t="s">
        <v>80</v>
      </c>
      <c r="Q1902" s="254"/>
      <c r="R1902" s="23"/>
      <c r="S1902" s="7" t="s">
        <v>11</v>
      </c>
      <c r="T1902" s="8"/>
      <c r="U1902" s="8" t="s">
        <v>12</v>
      </c>
      <c r="V1902" s="9"/>
      <c r="W1902" s="20"/>
      <c r="X1902" s="251" t="s">
        <v>79</v>
      </c>
      <c r="Y1902" s="252"/>
      <c r="Z1902" s="253" t="s">
        <v>80</v>
      </c>
      <c r="AA1902" s="254"/>
      <c r="AB1902" s="20"/>
      <c r="AC1902" s="7" t="s">
        <v>4</v>
      </c>
      <c r="AD1902" s="8"/>
      <c r="AE1902" s="8" t="s">
        <v>5</v>
      </c>
      <c r="AF1902" s="9"/>
      <c r="AG1902" s="20"/>
      <c r="AH1902" s="251" t="s">
        <v>0</v>
      </c>
      <c r="AI1902" s="252"/>
      <c r="AJ1902" s="253" t="s">
        <v>1</v>
      </c>
      <c r="AK1902" s="254"/>
      <c r="AL1902" s="20"/>
      <c r="AM1902" s="7" t="s">
        <v>11</v>
      </c>
      <c r="AN1902" s="8"/>
      <c r="AO1902" s="8" t="s">
        <v>12</v>
      </c>
      <c r="AP1902" s="9"/>
      <c r="AQ1902" s="23"/>
      <c r="AR1902" s="251" t="s">
        <v>0</v>
      </c>
      <c r="AS1902" s="252"/>
      <c r="AT1902" s="253" t="s">
        <v>1</v>
      </c>
      <c r="AU1902" s="254"/>
      <c r="AV1902" s="36"/>
      <c r="AW1902" s="7" t="s">
        <v>4</v>
      </c>
      <c r="AX1902" s="8"/>
      <c r="AY1902" s="8" t="s">
        <v>5</v>
      </c>
      <c r="AZ1902" s="9"/>
      <c r="BA1902" s="20"/>
      <c r="BB1902" s="251" t="s">
        <v>0</v>
      </c>
      <c r="BC1902" s="252"/>
      <c r="BD1902" s="253" t="s">
        <v>1</v>
      </c>
      <c r="BE1902" s="254"/>
      <c r="BF1902" s="36"/>
      <c r="BG1902" s="7" t="s">
        <v>11</v>
      </c>
      <c r="BH1902" s="8"/>
      <c r="BI1902" s="8" t="s">
        <v>12</v>
      </c>
      <c r="BJ1902" s="9"/>
      <c r="BK1902" s="36"/>
      <c r="BL1902" s="251" t="s">
        <v>0</v>
      </c>
      <c r="BM1902" s="252"/>
      <c r="BN1902" s="253" t="s">
        <v>1</v>
      </c>
      <c r="BO1902" s="254"/>
      <c r="BP1902" s="36"/>
      <c r="BQ1902" s="7" t="s">
        <v>4</v>
      </c>
      <c r="BR1902" s="8"/>
      <c r="BS1902" s="8" t="s">
        <v>5</v>
      </c>
      <c r="BT1902" s="9"/>
      <c r="BU1902" s="20"/>
      <c r="BV1902" s="251" t="s">
        <v>0</v>
      </c>
      <c r="BW1902" s="252"/>
      <c r="BX1902" s="253" t="s">
        <v>1</v>
      </c>
      <c r="BY1902" s="254"/>
      <c r="BZ1902" s="36"/>
      <c r="CA1902" s="7" t="s">
        <v>11</v>
      </c>
      <c r="CB1902" s="8"/>
      <c r="CC1902" s="8" t="s">
        <v>12</v>
      </c>
      <c r="CD1902" s="9"/>
      <c r="CE1902" s="36"/>
      <c r="CF1902" s="251" t="s">
        <v>0</v>
      </c>
      <c r="CG1902" s="252"/>
      <c r="CH1902" s="253" t="s">
        <v>1</v>
      </c>
      <c r="CI1902" s="254"/>
      <c r="CJ1902" s="23"/>
      <c r="CK1902" s="7" t="s">
        <v>23</v>
      </c>
      <c r="CL1902" s="8"/>
      <c r="CM1902" s="8" t="s">
        <v>24</v>
      </c>
      <c r="CN1902" s="9"/>
      <c r="CO1902" s="23"/>
      <c r="CP1902" s="251" t="s">
        <v>0</v>
      </c>
      <c r="CQ1902" s="252"/>
      <c r="CR1902" s="253" t="s">
        <v>1</v>
      </c>
      <c r="CS1902" s="254"/>
      <c r="CU1902" s="26" t="s">
        <v>25</v>
      </c>
      <c r="CW1902" s="50" t="s">
        <v>44</v>
      </c>
    </row>
    <row r="1903" spans="1:101" ht="18" customHeight="1" thickTop="1" thickBot="1">
      <c r="B1903" s="34">
        <v>2.98</v>
      </c>
      <c r="D1903" s="11">
        <v>1</v>
      </c>
      <c r="E1903" s="12">
        <v>0</v>
      </c>
      <c r="F1903" s="13">
        <v>0</v>
      </c>
      <c r="G1903" s="40">
        <f t="shared" ref="G1903" si="20196">-1/($E$4*$B1903)</f>
        <v>-0.35252701943340448</v>
      </c>
      <c r="H1903" s="10"/>
      <c r="I1903" s="11">
        <v>1</v>
      </c>
      <c r="J1903" s="12">
        <v>0</v>
      </c>
      <c r="K1903" s="13">
        <v>0</v>
      </c>
      <c r="L1903" s="14">
        <v>0</v>
      </c>
      <c r="N1903" s="1">
        <f t="shared" ref="N1903" si="20197">D1903*I1903+F1903*I1906-E1903*J1903-G1903*J1906</f>
        <v>0.8270754896535768</v>
      </c>
      <c r="O1903" s="4">
        <f t="shared" ref="O1903" si="20198">(D1903*J1903+E1903*I1903+F1903*J1906+G1903*I1906)</f>
        <v>0</v>
      </c>
      <c r="P1903" s="2">
        <f t="shared" ref="P1903" si="20199">D1903*K1903+F1903*K1906-E1903*L1903-G1903*L1906</f>
        <v>0</v>
      </c>
      <c r="Q1903" s="3">
        <f t="shared" ref="Q1903" si="20200">(D1903*L1903+E1903*K1903+F1903*L1906+G1903*K1906)</f>
        <v>-0.35252701943340448</v>
      </c>
      <c r="S1903" s="11">
        <v>1</v>
      </c>
      <c r="T1903" s="12">
        <v>0</v>
      </c>
      <c r="U1903" s="13">
        <v>0</v>
      </c>
      <c r="V1903" s="40">
        <f t="shared" ref="V1903" si="20201">-1/($T$4*$B1903)</f>
        <v>-0.67356577639232784</v>
      </c>
      <c r="W1903" s="20"/>
      <c r="X1903" s="1">
        <f t="shared" ref="X1903" si="20202">N1903*S1903+P1903*S1906-O1903*T1903-Q1903*T1906</f>
        <v>0.8270754896535768</v>
      </c>
      <c r="Y1903" s="4">
        <f t="shared" ref="Y1903" si="20203">(N1903*T1903+O1903*S1903+P1903*T1906+Q1903*S1906)</f>
        <v>0</v>
      </c>
      <c r="Z1903" s="2">
        <f t="shared" ref="Z1903" si="20204">N1903*U1903+P1903*U1906-O1903*V1903-Q1903*V1906</f>
        <v>0</v>
      </c>
      <c r="AA1903" s="3">
        <f t="shared" ref="AA1903" si="20205">(N1903*V1903+O1903*U1903+P1903*V1906+Q1903*U1906)</f>
        <v>-0.90961676375698064</v>
      </c>
      <c r="AB1903" s="20"/>
      <c r="AC1903" s="11">
        <v>1</v>
      </c>
      <c r="AD1903" s="12">
        <v>0</v>
      </c>
      <c r="AE1903" s="13">
        <v>0</v>
      </c>
      <c r="AF1903" s="14">
        <v>0</v>
      </c>
      <c r="AG1903" s="20"/>
      <c r="AH1903" s="1">
        <f t="shared" ref="AH1903" si="20206">X1903*AC1903+Z1903*AC1906-Y1903*AD1903-AA1903*AD1906</f>
        <v>0.31732177430510544</v>
      </c>
      <c r="AI1903" s="4">
        <f t="shared" ref="AI1903" si="20207">(X1903*AD1903+Y1903*AC1903+Z1903*AD1906+AA1903*AC1906)</f>
        <v>0</v>
      </c>
      <c r="AJ1903" s="2">
        <f t="shared" ref="AJ1903" si="20208">X1903*AE1903+Z1903*AE1906-Y1903*AF1903-AA1903*AF1906</f>
        <v>0</v>
      </c>
      <c r="AK1903" s="3">
        <f t="shared" ref="AK1903" si="20209">(X1903*AF1903+Y1903*AE1903+Z1903*AF1906+AA1903*AE1906)</f>
        <v>-0.90961676375698064</v>
      </c>
      <c r="AL1903" s="20"/>
      <c r="AM1903" s="11">
        <v>1</v>
      </c>
      <c r="AN1903" s="12">
        <v>0</v>
      </c>
      <c r="AO1903" s="13">
        <v>0</v>
      </c>
      <c r="AP1903" s="40">
        <f t="shared" ref="AP1903" si="20210">-1/($AN$4*$B1903)</f>
        <v>-0.69998012056457593</v>
      </c>
      <c r="AR1903" s="1">
        <f t="shared" ref="AR1903" si="20211">AH1903*AM1903+AJ1903*AM1906-AI1903*AN1903-AK1903*AN1906</f>
        <v>0.31732177430510544</v>
      </c>
      <c r="AS1903" s="4">
        <f t="shared" ref="AS1903" si="20212">(AH1903*AN1903+AI1903*AM1903+AJ1903*AN1906+AK1903*AM1906)</f>
        <v>0</v>
      </c>
      <c r="AT1903" s="2">
        <f t="shared" ref="AT1903" si="20213">AH1903*AO1903+AJ1903*AO1906-AI1903*AP1903-AK1903*AP1906</f>
        <v>0</v>
      </c>
      <c r="AU1903" s="3">
        <f t="shared" ref="AU1903" si="20214">(AH1903*AP1903+AI1903*AO1903+AJ1903*AP1906+AK1903*AO1906)</f>
        <v>-1.1317356975928334</v>
      </c>
      <c r="AV1903" s="20"/>
      <c r="AW1903" s="11">
        <v>1</v>
      </c>
      <c r="AX1903" s="12">
        <v>0</v>
      </c>
      <c r="AY1903" s="13">
        <v>0</v>
      </c>
      <c r="AZ1903" s="14">
        <v>0</v>
      </c>
      <c r="BA1903" s="20"/>
      <c r="BB1903" s="1">
        <f t="shared" ref="BB1903" si="20215">AR1903*AW1903+AT1903*AW1906-AS1903*AX1903-AU1903*AX1906</f>
        <v>-0.31690848576359654</v>
      </c>
      <c r="BC1903" s="4">
        <f t="shared" ref="BC1903" si="20216">(AR1903*AX1903+AS1903*AW1903+AT1903*AX1906+AU1903*AW1906)</f>
        <v>0</v>
      </c>
      <c r="BD1903" s="2">
        <f t="shared" ref="BD1903" si="20217">AR1903*AY1903+AT1903*AY1906-AS1903*AZ1903-AU1903*AZ1906</f>
        <v>0</v>
      </c>
      <c r="BE1903" s="3">
        <f t="shared" ref="BE1903" si="20218">(AR1903*AZ1903+AS1903*AY1903+AT1903*AZ1906+AU1903*AY1906)</f>
        <v>-1.1317356975928334</v>
      </c>
      <c r="BF1903" s="20"/>
      <c r="BG1903" s="11">
        <v>1</v>
      </c>
      <c r="BH1903" s="12">
        <v>0</v>
      </c>
      <c r="BI1903" s="13">
        <v>0</v>
      </c>
      <c r="BJ1903" s="40">
        <f t="shared" ref="BJ1903" si="20219">-1/($BH$4*$B1903)</f>
        <v>-0.67356577639232784</v>
      </c>
      <c r="BK1903" s="20"/>
      <c r="BL1903" s="1">
        <f t="shared" ref="BL1903" si="20220">BB1903*BG1903+BD1903*BG1906-BC1903*BH1903-BE1903*BH1906</f>
        <v>-0.31690848576359654</v>
      </c>
      <c r="BM1903" s="4">
        <f t="shared" ref="BM1903" si="20221">(BB1903*BH1903+BC1903*BG1903+BD1903*BH1906+BE1903*BG1906)</f>
        <v>0</v>
      </c>
      <c r="BN1903" s="2">
        <f t="shared" ref="BN1903" si="20222">BB1903*BI1903+BD1903*BI1906-BC1903*BJ1903-BE1903*BJ1906</f>
        <v>0</v>
      </c>
      <c r="BO1903" s="3">
        <f t="shared" ref="BO1903" si="20223">(BB1903*BJ1903+BC1903*BI1903+BD1903*BJ1906+BE1903*BI1906)</f>
        <v>-0.91827698733415952</v>
      </c>
      <c r="BP1903" s="20"/>
      <c r="BQ1903" s="11">
        <v>1</v>
      </c>
      <c r="BR1903" s="12">
        <v>0</v>
      </c>
      <c r="BS1903" s="13">
        <v>0</v>
      </c>
      <c r="BT1903" s="14">
        <v>0</v>
      </c>
      <c r="BU1903" s="20"/>
      <c r="BV1903" s="1">
        <f t="shared" ref="BV1903" si="20224">BL1903*BQ1903+BN1903*BQ1906-BM1903*BR1903-BO1903*BR1906</f>
        <v>-0.76734941551804758</v>
      </c>
      <c r="BW1903" s="4">
        <f t="shared" ref="BW1903" si="20225">(BL1903*BR1903+BM1903*BQ1903+BN1903*BR1906+BO1903*BQ1906)</f>
        <v>0</v>
      </c>
      <c r="BX1903" s="2">
        <f t="shared" ref="BX1903" si="20226">BL1903*BS1903+BN1903*BS1906-BM1903*BT1903-BO1903*BT1906</f>
        <v>0</v>
      </c>
      <c r="BY1903" s="3">
        <f t="shared" ref="BY1903" si="20227">(BL1903*BT1903+BM1903*BS1903+BN1903*BT1906+BO1903*BS1906)</f>
        <v>-0.91827698733415952</v>
      </c>
      <c r="BZ1903" s="20"/>
      <c r="CA1903" s="11">
        <v>1</v>
      </c>
      <c r="CB1903" s="12">
        <v>0</v>
      </c>
      <c r="CC1903" s="13">
        <v>0</v>
      </c>
      <c r="CD1903" s="40">
        <f t="shared" ref="CD1903" si="20228">-1/($CB$4*$B1903)</f>
        <v>-0.35252701943340448</v>
      </c>
      <c r="CE1903" s="20"/>
      <c r="CF1903" s="1">
        <f t="shared" ref="CF1903" si="20229">BV1903*CA1903+BX1903*CA1906-BW1903*CB1903-BY1903*CB1906</f>
        <v>-0.76734941551804758</v>
      </c>
      <c r="CG1903" s="4">
        <f t="shared" ref="CG1903" si="20230">(BV1903*CB1903+BW1903*CA1903+BX1903*CB1906+BY1903*CA1906)</f>
        <v>0</v>
      </c>
      <c r="CH1903" s="2">
        <f t="shared" ref="CH1903" si="20231">BV1903*CC1903+BX1903*CC1906-BW1903*CD1903-BY1903*CD1906</f>
        <v>0</v>
      </c>
      <c r="CI1903" s="3">
        <f t="shared" ref="CI1903" si="20232">(BV1903*CD1903+BW1903*CC1903+BX1903*CD1906+BY1903*CC1906)</f>
        <v>-0.64776558501761716</v>
      </c>
      <c r="CJ1903" s="28"/>
      <c r="CK1903" s="11">
        <v>1</v>
      </c>
      <c r="CL1903" s="12">
        <v>0</v>
      </c>
      <c r="CM1903" s="13">
        <v>0</v>
      </c>
      <c r="CN1903" s="14">
        <v>0</v>
      </c>
      <c r="CP1903" s="1">
        <f t="shared" ref="CP1903" si="20233">CF1903*CK1903+CH1903*CK1906-CG1903*CL1903-CI1903*CL1906</f>
        <v>-0.76734941551804758</v>
      </c>
      <c r="CQ1903" s="4">
        <f t="shared" ref="CQ1903" si="20234">(CF1903*CL1903+CG1903*CK1903+CH1903*CL1906+CI1903*CK1906)</f>
        <v>-0.64776558501761716</v>
      </c>
      <c r="CR1903" s="2">
        <f t="shared" ref="CR1903" si="20235">CF1903*CM1903+CH1903*CM1906-CG1903*CN1903-CI1903*CN1906</f>
        <v>0</v>
      </c>
      <c r="CS1903" s="3">
        <f t="shared" ref="CS1903" si="20236">(CF1903*CN1903+CG1903*CM1903+CH1903*CN1906+CI1903*CM1906)</f>
        <v>-0.64776558501761716</v>
      </c>
      <c r="CU1903" s="29">
        <f t="shared" ref="CU1903" si="20237">20*LOG(((1+$CL$4)/$CL$4)/((CP1903+CP1906)^2+(CQ1903+CQ1906)^2)^0.5)</f>
        <v>-1.8367846785310245E-4</v>
      </c>
      <c r="CW1903" s="51">
        <f t="shared" ref="CW1903" si="20238">((CP1903^2+CQ1903^2)^0.5)/((CP1906^2+CQ1906^2)^0.5)</f>
        <v>1.0083751546900896</v>
      </c>
    </row>
    <row r="1904" spans="1:101" ht="18" customHeight="1" thickBot="1">
      <c r="D1904" s="11"/>
      <c r="E1904" s="13"/>
      <c r="F1904" s="13"/>
      <c r="G1904" s="15"/>
      <c r="H1904" s="10"/>
      <c r="I1904" s="11"/>
      <c r="J1904" s="13"/>
      <c r="K1904" s="13"/>
      <c r="L1904" s="15"/>
      <c r="N1904" s="5"/>
      <c r="Q1904" s="6"/>
      <c r="S1904" s="11"/>
      <c r="T1904" s="13"/>
      <c r="U1904" s="13"/>
      <c r="V1904" s="15"/>
      <c r="W1904" s="20"/>
      <c r="X1904" s="5"/>
      <c r="AA1904" s="6"/>
      <c r="AB1904" s="20"/>
      <c r="AC1904" s="11"/>
      <c r="AD1904" s="13"/>
      <c r="AE1904" s="13"/>
      <c r="AF1904" s="15"/>
      <c r="AG1904" s="20"/>
      <c r="AH1904" s="5"/>
      <c r="AK1904" s="6"/>
      <c r="AL1904" s="20"/>
      <c r="AM1904" s="11"/>
      <c r="AN1904" s="13"/>
      <c r="AO1904" s="13"/>
      <c r="AP1904" s="15"/>
      <c r="AR1904" s="5"/>
      <c r="AU1904" s="6"/>
      <c r="AW1904" s="11"/>
      <c r="AX1904" s="13"/>
      <c r="AY1904" s="13"/>
      <c r="AZ1904" s="15"/>
      <c r="BA1904" s="20"/>
      <c r="BB1904" s="5"/>
      <c r="BE1904" s="6"/>
      <c r="BG1904" s="11"/>
      <c r="BH1904" s="13"/>
      <c r="BI1904" s="13"/>
      <c r="BJ1904" s="15"/>
      <c r="BL1904" s="5"/>
      <c r="BO1904" s="6"/>
      <c r="BQ1904" s="11"/>
      <c r="BR1904" s="13"/>
      <c r="BS1904" s="13"/>
      <c r="BT1904" s="15"/>
      <c r="BU1904" s="20"/>
      <c r="BV1904" s="5"/>
      <c r="BY1904" s="6"/>
      <c r="CA1904" s="11"/>
      <c r="CB1904" s="13"/>
      <c r="CC1904" s="13"/>
      <c r="CD1904" s="15"/>
      <c r="CF1904" s="5"/>
      <c r="CI1904" s="6"/>
      <c r="CK1904" s="11"/>
      <c r="CL1904" s="13"/>
      <c r="CM1904" s="13"/>
      <c r="CN1904" s="15"/>
      <c r="CP1904" s="5"/>
      <c r="CS1904" s="6"/>
      <c r="CW1904" s="52"/>
    </row>
    <row r="1905" spans="1:101" ht="18" customHeight="1" thickBot="1">
      <c r="D1905" s="11" t="s">
        <v>6</v>
      </c>
      <c r="E1905" s="13"/>
      <c r="F1905" s="13" t="s">
        <v>7</v>
      </c>
      <c r="G1905" s="15"/>
      <c r="H1905" s="10"/>
      <c r="I1905" s="11" t="s">
        <v>8</v>
      </c>
      <c r="J1905" s="13"/>
      <c r="K1905" s="13" t="s">
        <v>9</v>
      </c>
      <c r="L1905" s="15"/>
      <c r="N1905" s="251" t="s">
        <v>26</v>
      </c>
      <c r="O1905" s="252"/>
      <c r="P1905" s="253" t="s">
        <v>27</v>
      </c>
      <c r="Q1905" s="254"/>
      <c r="S1905" s="11" t="s">
        <v>13</v>
      </c>
      <c r="T1905" s="13"/>
      <c r="U1905" s="13" t="s">
        <v>14</v>
      </c>
      <c r="V1905" s="15"/>
      <c r="W1905" s="20"/>
      <c r="X1905" s="251" t="s">
        <v>26</v>
      </c>
      <c r="Y1905" s="252"/>
      <c r="Z1905" s="253" t="s">
        <v>27</v>
      </c>
      <c r="AA1905" s="254"/>
      <c r="AB1905" s="20"/>
      <c r="AC1905" s="11" t="s">
        <v>8</v>
      </c>
      <c r="AD1905" s="13"/>
      <c r="AE1905" s="13" t="s">
        <v>9</v>
      </c>
      <c r="AF1905" s="15"/>
      <c r="AG1905" s="20"/>
      <c r="AH1905" s="251" t="s">
        <v>26</v>
      </c>
      <c r="AI1905" s="252"/>
      <c r="AJ1905" s="253" t="s">
        <v>27</v>
      </c>
      <c r="AK1905" s="254"/>
      <c r="AL1905" s="20"/>
      <c r="AM1905" s="11" t="s">
        <v>13</v>
      </c>
      <c r="AN1905" s="13"/>
      <c r="AO1905" s="13" t="s">
        <v>14</v>
      </c>
      <c r="AP1905" s="15"/>
      <c r="AR1905" s="251" t="s">
        <v>26</v>
      </c>
      <c r="AS1905" s="252"/>
      <c r="AT1905" s="253" t="s">
        <v>27</v>
      </c>
      <c r="AU1905" s="254"/>
      <c r="AV1905" s="36"/>
      <c r="AW1905" s="11" t="s">
        <v>8</v>
      </c>
      <c r="AX1905" s="13"/>
      <c r="AY1905" s="13" t="s">
        <v>9</v>
      </c>
      <c r="AZ1905" s="15"/>
      <c r="BA1905" s="20"/>
      <c r="BB1905" s="251" t="s">
        <v>26</v>
      </c>
      <c r="BC1905" s="252"/>
      <c r="BD1905" s="253" t="s">
        <v>27</v>
      </c>
      <c r="BE1905" s="254"/>
      <c r="BF1905" s="36"/>
      <c r="BG1905" s="11" t="s">
        <v>13</v>
      </c>
      <c r="BH1905" s="13"/>
      <c r="BI1905" s="13" t="s">
        <v>14</v>
      </c>
      <c r="BJ1905" s="15"/>
      <c r="BK1905" s="36"/>
      <c r="BL1905" s="251" t="s">
        <v>26</v>
      </c>
      <c r="BM1905" s="252"/>
      <c r="BN1905" s="253" t="s">
        <v>27</v>
      </c>
      <c r="BO1905" s="254"/>
      <c r="BP1905" s="36"/>
      <c r="BQ1905" s="11" t="s">
        <v>8</v>
      </c>
      <c r="BR1905" s="13"/>
      <c r="BS1905" s="13" t="s">
        <v>9</v>
      </c>
      <c r="BT1905" s="15"/>
      <c r="BU1905" s="20"/>
      <c r="BV1905" s="251" t="s">
        <v>26</v>
      </c>
      <c r="BW1905" s="252"/>
      <c r="BX1905" s="253" t="s">
        <v>27</v>
      </c>
      <c r="BY1905" s="254"/>
      <c r="BZ1905" s="36"/>
      <c r="CA1905" s="11" t="s">
        <v>13</v>
      </c>
      <c r="CB1905" s="13"/>
      <c r="CC1905" s="13" t="s">
        <v>14</v>
      </c>
      <c r="CD1905" s="15"/>
      <c r="CE1905" s="36"/>
      <c r="CF1905" s="251" t="s">
        <v>26</v>
      </c>
      <c r="CG1905" s="252"/>
      <c r="CH1905" s="253" t="s">
        <v>27</v>
      </c>
      <c r="CI1905" s="254"/>
      <c r="CK1905" s="11" t="s">
        <v>28</v>
      </c>
      <c r="CL1905" s="13"/>
      <c r="CM1905" s="13" t="s">
        <v>29</v>
      </c>
      <c r="CN1905" s="15"/>
      <c r="CP1905" s="251" t="s">
        <v>26</v>
      </c>
      <c r="CQ1905" s="252"/>
      <c r="CR1905" s="253" t="s">
        <v>27</v>
      </c>
      <c r="CS1905" s="254"/>
      <c r="CU1905" s="38" t="s">
        <v>37</v>
      </c>
      <c r="CW1905" s="53" t="s">
        <v>45</v>
      </c>
    </row>
    <row r="1906" spans="1:101" ht="18" customHeight="1" thickTop="1" thickBot="1">
      <c r="D1906" s="16">
        <v>0</v>
      </c>
      <c r="E1906" s="17">
        <v>0</v>
      </c>
      <c r="F1906" s="18">
        <v>1</v>
      </c>
      <c r="G1906" s="19">
        <v>0</v>
      </c>
      <c r="H1906" s="10"/>
      <c r="I1906" s="16">
        <v>0</v>
      </c>
      <c r="J1906" s="17">
        <f t="shared" ref="J1906" si="20239">-1/($J$4*$B1903)</f>
        <v>-0.4905283873683054</v>
      </c>
      <c r="K1906" s="18">
        <v>1</v>
      </c>
      <c r="L1906" s="19">
        <v>0</v>
      </c>
      <c r="N1906" s="1">
        <f t="shared" ref="N1906" si="20240">D1906*I1903+F1906*I1906-E1906*J1903-G1906*J1906</f>
        <v>0</v>
      </c>
      <c r="O1906" s="4">
        <f t="shared" ref="O1906" si="20241">(D1906*J1903+E1906*I1903+F1906*J1906+G1906*I1906)</f>
        <v>-0.4905283873683054</v>
      </c>
      <c r="P1906" s="2">
        <f t="shared" ref="P1906" si="20242">D1906*K1903+F1906*K1906-E1906*L1903-G1906*L1906</f>
        <v>1</v>
      </c>
      <c r="Q1906" s="3">
        <f t="shared" ref="Q1906" si="20243">(D1906*L1903+E1906*K1903+F1906*L1906+G1906*K1906)</f>
        <v>0</v>
      </c>
      <c r="S1906" s="16">
        <v>0</v>
      </c>
      <c r="T1906" s="17">
        <v>0</v>
      </c>
      <c r="U1906" s="18">
        <v>1</v>
      </c>
      <c r="V1906" s="19">
        <v>0</v>
      </c>
      <c r="W1906" s="20"/>
      <c r="X1906" s="1">
        <f t="shared" ref="X1906" si="20244">N1906*S1903+P1906*S1906-O1906*T1903-Q1906*T1906</f>
        <v>0</v>
      </c>
      <c r="Y1906" s="4">
        <f t="shared" ref="Y1906" si="20245">(N1906*T1903+O1906*S1903+P1906*T1906+Q1906*S1906)</f>
        <v>-0.4905283873683054</v>
      </c>
      <c r="Z1906" s="2">
        <f t="shared" ref="Z1906" si="20246">N1906*U1903+P1906*U1906-O1906*V1903-Q1906*V1906</f>
        <v>0.66959686591979084</v>
      </c>
      <c r="AA1906" s="3">
        <f t="shared" ref="AA1906" si="20247">(N1906*V1903+O1906*U1903+P1906*V1906+Q1906*U1906)</f>
        <v>0</v>
      </c>
      <c r="AB1906" s="20"/>
      <c r="AC1906" s="16">
        <v>0</v>
      </c>
      <c r="AD1906" s="17">
        <f t="shared" ref="AD1906" si="20248">-1/($AD$4*$B1903)</f>
        <v>-0.56040492618346316</v>
      </c>
      <c r="AE1906" s="18">
        <v>1</v>
      </c>
      <c r="AF1906" s="19">
        <v>0</v>
      </c>
      <c r="AG1906" s="20"/>
      <c r="AH1906" s="1">
        <f t="shared" ref="AH1906" si="20249">X1906*AC1903+Z1906*AC1906-Y1906*AD1903-AA1906*AD1906</f>
        <v>0</v>
      </c>
      <c r="AI1906" s="4">
        <f t="shared" ref="AI1906" si="20250">(X1906*AD1903+Y1906*AC1903+Z1906*AD1906+AA1906*AC1906)</f>
        <v>-0.865773769586764</v>
      </c>
      <c r="AJ1906" s="2">
        <f t="shared" ref="AJ1906" si="20251">X1906*AE1903+Z1906*AE1906-Y1906*AF1903-AA1906*AF1906</f>
        <v>0.66959686591979084</v>
      </c>
      <c r="AK1906" s="3">
        <f t="shared" ref="AK1906" si="20252">(X1906*AF1903+Y1906*AE1903+Z1906*AF1906+AA1906*AE1906)</f>
        <v>0</v>
      </c>
      <c r="AL1906" s="20"/>
      <c r="AM1906" s="16">
        <v>0</v>
      </c>
      <c r="AN1906" s="17">
        <v>0</v>
      </c>
      <c r="AO1906" s="18">
        <v>1</v>
      </c>
      <c r="AP1906" s="19">
        <v>0</v>
      </c>
      <c r="AR1906" s="1">
        <f t="shared" ref="AR1906" si="20253">AH1906*AM1903+AJ1906*AM1906-AI1906*AN1903-AK1906*AN1906</f>
        <v>0</v>
      </c>
      <c r="AS1906" s="4">
        <f t="shared" ref="AS1906" si="20254">(AH1906*AN1903+AI1906*AM1903+AJ1906*AN1906+AK1906*AM1906)</f>
        <v>-0.865773769586764</v>
      </c>
      <c r="AT1906" s="2">
        <f t="shared" ref="AT1906" si="20255">AH1906*AO1903+AJ1906*AO1906-AI1906*AP1903-AK1906*AP1906</f>
        <v>6.3572438302800349E-2</v>
      </c>
      <c r="AU1906" s="3">
        <f t="shared" ref="AU1906" si="20256">(AH1906*AP1903+AI1906*AO1903+AJ1906*AP1906+AK1906*AO1906)</f>
        <v>0</v>
      </c>
      <c r="AV1906" s="20"/>
      <c r="AW1906" s="16">
        <v>0</v>
      </c>
      <c r="AX1906" s="17">
        <f t="shared" ref="AX1906" si="20257">-1/($AX$4*$B1903)</f>
        <v>-0.56040492618346316</v>
      </c>
      <c r="AY1906" s="18">
        <v>1</v>
      </c>
      <c r="AZ1906" s="19">
        <v>0</v>
      </c>
      <c r="BA1906" s="20"/>
      <c r="BB1906" s="1">
        <f t="shared" ref="BB1906" si="20258">AR1906*AW1903+AT1906*AW1906-AS1906*AX1903-AU1906*AX1906</f>
        <v>0</v>
      </c>
      <c r="BC1906" s="4">
        <f t="shared" ref="BC1906" si="20259">(AR1906*AX1903+AS1906*AW1903+AT1906*AX1906+AU1906*AW1906)</f>
        <v>-0.90140007718114756</v>
      </c>
      <c r="BD1906" s="2">
        <f t="shared" ref="BD1906" si="20260">AR1906*AY1903+AT1906*AY1906-AS1906*AZ1903-AU1906*AZ1906</f>
        <v>6.3572438302800349E-2</v>
      </c>
      <c r="BE1906" s="3">
        <f t="shared" ref="BE1906" si="20261">(AR1906*AZ1903+AS1906*AY1903+AT1906*AZ1906+AU1906*AY1906)</f>
        <v>0</v>
      </c>
      <c r="BF1906" s="20"/>
      <c r="BG1906" s="16">
        <v>0</v>
      </c>
      <c r="BH1906" s="17">
        <v>0</v>
      </c>
      <c r="BI1906" s="18">
        <v>1</v>
      </c>
      <c r="BJ1906" s="19">
        <v>0</v>
      </c>
      <c r="BK1906" s="20"/>
      <c r="BL1906" s="1">
        <f t="shared" ref="BL1906" si="20262">BB1906*BG1903+BD1906*BG1906-BC1906*BH1903-BE1906*BH1906</f>
        <v>0</v>
      </c>
      <c r="BM1906" s="4">
        <f t="shared" ref="BM1906" si="20263">(BB1906*BH1903+BC1906*BG1903+BD1906*BH1906+BE1906*BG1906)</f>
        <v>-0.90140007718114756</v>
      </c>
      <c r="BN1906" s="2">
        <f t="shared" ref="BN1906" si="20264">BB1906*BI1903+BD1906*BI1906-BC1906*BJ1903-BE1906*BJ1906</f>
        <v>-0.5435798045238236</v>
      </c>
      <c r="BO1906" s="3">
        <f t="shared" ref="BO1906" si="20265">(BB1906*BJ1903+BC1906*BI1903+BD1906*BJ1906+BE1906*BI1906)</f>
        <v>0</v>
      </c>
      <c r="BP1906" s="20"/>
      <c r="BQ1906" s="16">
        <v>0</v>
      </c>
      <c r="BR1906" s="17">
        <f t="shared" ref="BR1906" si="20266">-1/($BR$4*$B1903)</f>
        <v>-0.4905283873683054</v>
      </c>
      <c r="BS1906" s="18">
        <v>1</v>
      </c>
      <c r="BT1906" s="19">
        <v>0</v>
      </c>
      <c r="BU1906" s="20"/>
      <c r="BV1906" s="1">
        <f t="shared" ref="BV1906" si="20267">BL1906*BQ1903+BN1906*BQ1906-BM1906*BR1903-BO1906*BR1906</f>
        <v>0</v>
      </c>
      <c r="BW1906" s="4">
        <f t="shared" ref="BW1906" si="20268">(BL1906*BR1903+BM1906*BQ1903+BN1906*BR1906+BO1906*BQ1906)</f>
        <v>-0.63475875226209766</v>
      </c>
      <c r="BX1906" s="2">
        <f t="shared" ref="BX1906" si="20269">BL1906*BS1903+BN1906*BS1906-BM1906*BT1903-BO1906*BT1906</f>
        <v>-0.5435798045238236</v>
      </c>
      <c r="BY1906" s="3">
        <f t="shared" ref="BY1906" si="20270">(BL1906*BT1903+BM1906*BS1903+BN1906*BT1906+BO1906*BS1906)</f>
        <v>0</v>
      </c>
      <c r="BZ1906" s="20"/>
      <c r="CA1906" s="16">
        <v>0</v>
      </c>
      <c r="CB1906" s="17">
        <v>0</v>
      </c>
      <c r="CC1906" s="18">
        <v>1</v>
      </c>
      <c r="CD1906" s="19">
        <v>0</v>
      </c>
      <c r="CE1906" s="20"/>
      <c r="CF1906" s="1">
        <f t="shared" ref="CF1906" si="20271">BV1906*CA1903+BX1906*CA1906-BW1906*CB1903-BY1906*CB1906</f>
        <v>0</v>
      </c>
      <c r="CG1906" s="4">
        <f t="shared" ref="CG1906" si="20272">(BV1906*CB1903+BW1906*CA1903+BX1906*CB1906+BY1906*CA1906)</f>
        <v>-0.63475875226209766</v>
      </c>
      <c r="CH1906" s="2">
        <f t="shared" ref="CH1906" si="20273">BV1906*CC1903+BX1906*CC1906-BW1906*CD1903-BY1906*CD1906</f>
        <v>-0.76734941551804769</v>
      </c>
      <c r="CI1906" s="3">
        <f t="shared" ref="CI1906" si="20274">(BV1906*CD1903+BW1906*CC1903+BX1906*CD1906+BY1906*CC1906)</f>
        <v>0</v>
      </c>
      <c r="CK1906" s="16">
        <f t="shared" ref="CK1906" si="20275">1/$CL$4</f>
        <v>1</v>
      </c>
      <c r="CL1906" s="17">
        <v>0</v>
      </c>
      <c r="CM1906" s="18">
        <v>1</v>
      </c>
      <c r="CN1906" s="19">
        <v>0</v>
      </c>
      <c r="CP1906" s="1">
        <f t="shared" ref="CP1906" si="20276">CF1906*CK1903+CH1906*CK1906-CG1906*CL1903-CI1906*CL1906</f>
        <v>-0.76734941551804769</v>
      </c>
      <c r="CQ1906" s="4">
        <f t="shared" ref="CQ1906" si="20277">(CF1906*CL1903+CG1906*CK1903+CH1906*CL1906+CI1906*CK1906)</f>
        <v>-0.63475875226209766</v>
      </c>
      <c r="CR1906" s="2">
        <f t="shared" ref="CR1906" si="20278">CF1906*CM1903+CH1906*CM1906-CG1906*CN1903-CI1906*CN1906</f>
        <v>-0.76734941551804769</v>
      </c>
      <c r="CS1906" s="3">
        <f t="shared" ref="CS1906" si="20279">(CF1906*CN1903+CG1906*CM1903+CH1906*CN1906+CI1906*CM1906)</f>
        <v>0</v>
      </c>
      <c r="CU1906" s="39">
        <f t="shared" ref="CU1906" si="20280">(180/PI())*ATAN(-1*(CQ1903/CP1903))</f>
        <v>-40.169714822464968</v>
      </c>
      <c r="CW1906" s="54">
        <f t="shared" ref="CW1906" si="20281">20*LOG(((1-(10^(CU1903/20)^2)*(1-((1-CW1903)/(1+CW1903))^2))^0.5))</f>
        <v>-42.241584020141431</v>
      </c>
    </row>
    <row r="1907" spans="1:101" ht="18" customHeight="1">
      <c r="E1907" s="20"/>
      <c r="F1907" s="20"/>
      <c r="G1907" s="20"/>
      <c r="H1907" s="20"/>
      <c r="I1907" s="20"/>
      <c r="J1907" s="20"/>
      <c r="K1907" s="20"/>
      <c r="L1907" s="20"/>
      <c r="M1907" s="20"/>
      <c r="N1907" s="20"/>
      <c r="O1907" s="20"/>
      <c r="P1907" s="20"/>
      <c r="Q1907" s="20"/>
      <c r="R1907" s="20"/>
      <c r="S1907" s="20"/>
      <c r="T1907" s="20"/>
      <c r="U1907" s="20"/>
      <c r="V1907" s="20"/>
      <c r="W1907" s="20"/>
      <c r="X1907" s="20"/>
      <c r="Y1907" s="20"/>
      <c r="Z1907" s="20"/>
      <c r="AA1907" s="20"/>
      <c r="AB1907" s="30"/>
      <c r="AC1907" s="20"/>
      <c r="AD1907" s="20"/>
      <c r="AE1907" s="20"/>
      <c r="AF1907" s="20"/>
      <c r="AG1907" s="20"/>
      <c r="AH1907" s="20"/>
      <c r="AI1907" s="20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  <c r="BA1907" s="20"/>
      <c r="BB1907" s="20"/>
      <c r="BC1907" s="20"/>
      <c r="BD1907" s="20"/>
      <c r="BE1907" s="20"/>
      <c r="BF1907" s="20"/>
      <c r="BG1907" s="20"/>
      <c r="BH1907" s="20"/>
      <c r="BI1907" s="20"/>
      <c r="BJ1907" s="20"/>
      <c r="BK1907" s="20"/>
      <c r="BL1907" s="20"/>
      <c r="BM1907" s="20"/>
      <c r="BN1907" s="20"/>
      <c r="BO1907" s="20"/>
      <c r="BP1907" s="20"/>
      <c r="BQ1907" s="20"/>
      <c r="BR1907" s="20"/>
      <c r="BS1907" s="20"/>
      <c r="BT1907" s="20"/>
      <c r="BU1907" s="20"/>
      <c r="BV1907" s="20"/>
      <c r="BW1907" s="20"/>
      <c r="BX1907" s="20"/>
      <c r="BY1907" s="20"/>
      <c r="BZ1907" s="20"/>
      <c r="CA1907" s="20"/>
      <c r="CB1907" s="20"/>
      <c r="CC1907" s="20"/>
      <c r="CD1907" s="20"/>
      <c r="CE1907" s="20"/>
      <c r="CF1907" s="20"/>
      <c r="CG1907" s="20"/>
      <c r="CH1907" s="20"/>
      <c r="CI1907" s="20"/>
      <c r="CJ1907" s="20"/>
      <c r="CK1907" s="20"/>
      <c r="CL1907" s="20"/>
    </row>
    <row r="1908" spans="1:101" ht="18" customHeight="1"/>
    <row r="1909" spans="1:101" ht="18" customHeight="1" thickBot="1">
      <c r="A1909" s="23"/>
      <c r="B1909" s="23"/>
      <c r="C1909" s="23"/>
      <c r="D1909" s="20" t="s">
        <v>15</v>
      </c>
      <c r="E1909" s="20"/>
      <c r="F1909" s="20"/>
      <c r="G1909" s="20"/>
      <c r="H1909" s="20"/>
      <c r="I1909" s="20" t="s">
        <v>16</v>
      </c>
      <c r="J1909" s="20"/>
      <c r="K1909" s="20"/>
      <c r="L1909" s="20"/>
      <c r="M1909" s="23"/>
      <c r="N1909" s="23"/>
      <c r="O1909" s="24" t="s">
        <v>17</v>
      </c>
      <c r="P1909" s="23"/>
      <c r="Q1909" s="23"/>
      <c r="R1909" s="23"/>
      <c r="S1909" s="20"/>
      <c r="T1909" s="20" t="s">
        <v>18</v>
      </c>
      <c r="U1909" s="23"/>
      <c r="V1909" s="23"/>
      <c r="W1909" s="23"/>
      <c r="X1909" s="23"/>
      <c r="Y1909" s="24" t="s">
        <v>19</v>
      </c>
      <c r="Z1909" s="23"/>
      <c r="AA1909" s="23"/>
      <c r="AB1909" s="23"/>
      <c r="AC1909" s="24" t="s">
        <v>20</v>
      </c>
      <c r="AD1909" s="20"/>
      <c r="AE1909" s="20"/>
      <c r="AF1909" s="20"/>
      <c r="AG1909" s="20"/>
      <c r="AH1909" s="23"/>
      <c r="AI1909" s="24" t="s">
        <v>21</v>
      </c>
      <c r="AJ1909" s="23"/>
      <c r="AK1909" s="23"/>
      <c r="AL1909" s="20"/>
      <c r="AM1909" s="24" t="s">
        <v>31</v>
      </c>
      <c r="AN1909" s="20"/>
      <c r="AO1909" s="23"/>
      <c r="AP1909" s="23"/>
      <c r="AQ1909" s="23"/>
      <c r="AR1909" s="23"/>
      <c r="AS1909" s="24" t="s">
        <v>91</v>
      </c>
      <c r="AT1909" s="23"/>
      <c r="AU1909" s="23"/>
      <c r="AV1909" s="23"/>
      <c r="AW1909" s="24" t="s">
        <v>32</v>
      </c>
      <c r="AX1909" s="20"/>
      <c r="AY1909" s="20"/>
      <c r="AZ1909" s="20"/>
      <c r="BA1909" s="20"/>
      <c r="BB1909" s="23"/>
      <c r="BC1909" s="24" t="s">
        <v>22</v>
      </c>
      <c r="BD1909" s="23"/>
      <c r="BE1909" s="23"/>
      <c r="BF1909" s="23"/>
      <c r="BG1909" s="24" t="s">
        <v>33</v>
      </c>
      <c r="BH1909" s="20"/>
      <c r="BI1909" s="23"/>
      <c r="BJ1909" s="23"/>
      <c r="BK1909" s="23"/>
      <c r="BL1909" s="23"/>
      <c r="BM1909" s="24" t="s">
        <v>34</v>
      </c>
      <c r="BN1909" s="23"/>
      <c r="BO1909" s="23"/>
      <c r="BP1909" s="23"/>
      <c r="BQ1909" s="24" t="s">
        <v>89</v>
      </c>
      <c r="BR1909" s="20"/>
      <c r="BS1909" s="20"/>
      <c r="BT1909" s="20"/>
      <c r="BU1909" s="20"/>
      <c r="BV1909" s="23"/>
      <c r="BW1909" s="24" t="s">
        <v>35</v>
      </c>
      <c r="BX1909" s="23"/>
      <c r="BY1909" s="23"/>
      <c r="BZ1909" s="23"/>
      <c r="CA1909" s="24" t="s">
        <v>90</v>
      </c>
      <c r="CB1909" s="20"/>
      <c r="CC1909" s="23"/>
      <c r="CD1909" s="23"/>
      <c r="CE1909" s="23"/>
      <c r="CF1909" s="23"/>
      <c r="CG1909" s="24" t="s">
        <v>92</v>
      </c>
      <c r="CH1909" s="23"/>
      <c r="CI1909" s="23"/>
      <c r="CJ1909" s="23"/>
      <c r="CK1909" s="24" t="s">
        <v>36</v>
      </c>
      <c r="CL1909" s="24"/>
      <c r="CM1909" s="23"/>
      <c r="CN1909" s="23"/>
      <c r="CO1909" s="23"/>
      <c r="CP1909" s="23"/>
      <c r="CQ1909" s="24" t="s">
        <v>93</v>
      </c>
      <c r="CR1909" s="23"/>
      <c r="CS1909" s="23"/>
    </row>
    <row r="1910" spans="1:101" ht="18" customHeight="1" thickBot="1">
      <c r="A1910" s="23"/>
      <c r="B1910" s="33"/>
      <c r="C1910" s="23"/>
      <c r="D1910" s="7" t="s">
        <v>2</v>
      </c>
      <c r="E1910" s="8"/>
      <c r="F1910" s="8" t="s">
        <v>3</v>
      </c>
      <c r="G1910" s="9"/>
      <c r="H1910" s="10"/>
      <c r="I1910" s="7" t="s">
        <v>4</v>
      </c>
      <c r="J1910" s="8"/>
      <c r="K1910" s="8" t="s">
        <v>5</v>
      </c>
      <c r="L1910" s="9"/>
      <c r="M1910" s="23"/>
      <c r="N1910" s="251" t="s">
        <v>79</v>
      </c>
      <c r="O1910" s="252"/>
      <c r="P1910" s="253" t="s">
        <v>80</v>
      </c>
      <c r="Q1910" s="254"/>
      <c r="R1910" s="23"/>
      <c r="S1910" s="7" t="s">
        <v>11</v>
      </c>
      <c r="T1910" s="8"/>
      <c r="U1910" s="8" t="s">
        <v>12</v>
      </c>
      <c r="V1910" s="9"/>
      <c r="W1910" s="20"/>
      <c r="X1910" s="251" t="s">
        <v>79</v>
      </c>
      <c r="Y1910" s="252"/>
      <c r="Z1910" s="253" t="s">
        <v>80</v>
      </c>
      <c r="AA1910" s="254"/>
      <c r="AB1910" s="20"/>
      <c r="AC1910" s="7" t="s">
        <v>4</v>
      </c>
      <c r="AD1910" s="8"/>
      <c r="AE1910" s="8" t="s">
        <v>5</v>
      </c>
      <c r="AF1910" s="9"/>
      <c r="AG1910" s="20"/>
      <c r="AH1910" s="251" t="s">
        <v>0</v>
      </c>
      <c r="AI1910" s="252"/>
      <c r="AJ1910" s="253" t="s">
        <v>1</v>
      </c>
      <c r="AK1910" s="254"/>
      <c r="AL1910" s="20"/>
      <c r="AM1910" s="7" t="s">
        <v>11</v>
      </c>
      <c r="AN1910" s="8"/>
      <c r="AO1910" s="8" t="s">
        <v>12</v>
      </c>
      <c r="AP1910" s="9"/>
      <c r="AQ1910" s="23"/>
      <c r="AR1910" s="251" t="s">
        <v>0</v>
      </c>
      <c r="AS1910" s="252"/>
      <c r="AT1910" s="253" t="s">
        <v>1</v>
      </c>
      <c r="AU1910" s="254"/>
      <c r="AV1910" s="36"/>
      <c r="AW1910" s="7" t="s">
        <v>4</v>
      </c>
      <c r="AX1910" s="8"/>
      <c r="AY1910" s="8" t="s">
        <v>5</v>
      </c>
      <c r="AZ1910" s="9"/>
      <c r="BA1910" s="20"/>
      <c r="BB1910" s="251" t="s">
        <v>0</v>
      </c>
      <c r="BC1910" s="252"/>
      <c r="BD1910" s="253" t="s">
        <v>1</v>
      </c>
      <c r="BE1910" s="254"/>
      <c r="BF1910" s="36"/>
      <c r="BG1910" s="7" t="s">
        <v>11</v>
      </c>
      <c r="BH1910" s="8"/>
      <c r="BI1910" s="8" t="s">
        <v>12</v>
      </c>
      <c r="BJ1910" s="9"/>
      <c r="BK1910" s="36"/>
      <c r="BL1910" s="251" t="s">
        <v>0</v>
      </c>
      <c r="BM1910" s="252"/>
      <c r="BN1910" s="253" t="s">
        <v>1</v>
      </c>
      <c r="BO1910" s="254"/>
      <c r="BP1910" s="36"/>
      <c r="BQ1910" s="7" t="s">
        <v>4</v>
      </c>
      <c r="BR1910" s="8"/>
      <c r="BS1910" s="8" t="s">
        <v>5</v>
      </c>
      <c r="BT1910" s="9"/>
      <c r="BU1910" s="20"/>
      <c r="BV1910" s="251" t="s">
        <v>0</v>
      </c>
      <c r="BW1910" s="252"/>
      <c r="BX1910" s="253" t="s">
        <v>1</v>
      </c>
      <c r="BY1910" s="254"/>
      <c r="BZ1910" s="36"/>
      <c r="CA1910" s="7" t="s">
        <v>11</v>
      </c>
      <c r="CB1910" s="8"/>
      <c r="CC1910" s="8" t="s">
        <v>12</v>
      </c>
      <c r="CD1910" s="9"/>
      <c r="CE1910" s="36"/>
      <c r="CF1910" s="251" t="s">
        <v>0</v>
      </c>
      <c r="CG1910" s="252"/>
      <c r="CH1910" s="253" t="s">
        <v>1</v>
      </c>
      <c r="CI1910" s="254"/>
      <c r="CJ1910" s="23"/>
      <c r="CK1910" s="7" t="s">
        <v>23</v>
      </c>
      <c r="CL1910" s="8"/>
      <c r="CM1910" s="8" t="s">
        <v>24</v>
      </c>
      <c r="CN1910" s="9"/>
      <c r="CO1910" s="23"/>
      <c r="CP1910" s="251" t="s">
        <v>0</v>
      </c>
      <c r="CQ1910" s="252"/>
      <c r="CR1910" s="253" t="s">
        <v>1</v>
      </c>
      <c r="CS1910" s="254"/>
      <c r="CU1910" s="26" t="s">
        <v>25</v>
      </c>
      <c r="CW1910" s="50" t="s">
        <v>44</v>
      </c>
    </row>
    <row r="1911" spans="1:101" ht="18" customHeight="1" thickTop="1" thickBot="1">
      <c r="B1911" s="34">
        <v>3</v>
      </c>
      <c r="D1911" s="11">
        <v>1</v>
      </c>
      <c r="E1911" s="12">
        <v>0</v>
      </c>
      <c r="F1911" s="13">
        <v>0</v>
      </c>
      <c r="G1911" s="40">
        <f t="shared" ref="G1911" si="20282">-1/($E$4*$B1911)</f>
        <v>-0.35017683930384846</v>
      </c>
      <c r="H1911" s="10"/>
      <c r="I1911" s="11">
        <v>1</v>
      </c>
      <c r="J1911" s="12">
        <v>0</v>
      </c>
      <c r="K1911" s="13">
        <v>0</v>
      </c>
      <c r="L1911" s="14">
        <v>0</v>
      </c>
      <c r="N1911" s="1">
        <f t="shared" ref="N1911" si="20283">D1911*I1911+F1911*I1914-E1911*J1911-G1911*J1914</f>
        <v>0.82937346425773595</v>
      </c>
      <c r="O1911" s="4">
        <f t="shared" ref="O1911" si="20284">(D1911*J1911+E1911*I1911+F1911*J1914+G1911*I1914)</f>
        <v>0</v>
      </c>
      <c r="P1911" s="2">
        <f t="shared" ref="P1911" si="20285">D1911*K1911+F1911*K1914-E1911*L1911-G1911*L1914</f>
        <v>0</v>
      </c>
      <c r="Q1911" s="3">
        <f t="shared" ref="Q1911" si="20286">(D1911*L1911+E1911*K1911+F1911*L1914+G1911*K1914)</f>
        <v>-0.35017683930384846</v>
      </c>
      <c r="S1911" s="11">
        <v>1</v>
      </c>
      <c r="T1911" s="12">
        <v>0</v>
      </c>
      <c r="U1911" s="13">
        <v>0</v>
      </c>
      <c r="V1911" s="40">
        <f t="shared" ref="V1911" si="20287">-1/($T$4*$B1911)</f>
        <v>-0.66907533788304563</v>
      </c>
      <c r="W1911" s="20"/>
      <c r="X1911" s="1">
        <f t="shared" ref="X1911" si="20288">N1911*S1911+P1911*S1914-O1911*T1911-Q1911*T1914</f>
        <v>0.82937346425773595</v>
      </c>
      <c r="Y1911" s="4">
        <f t="shared" ref="Y1911" si="20289">(N1911*T1911+O1911*S1911+P1911*T1914+Q1911*S1914)</f>
        <v>0</v>
      </c>
      <c r="Z1911" s="2">
        <f t="shared" ref="Z1911" si="20290">N1911*U1911+P1911*U1914-O1911*V1911-Q1911*V1914</f>
        <v>0</v>
      </c>
      <c r="AA1911" s="3">
        <f t="shared" ref="AA1911" si="20291">(N1911*V1911+O1911*U1911+P1911*V1914+Q1911*U1914)</f>
        <v>-0.90509017013332516</v>
      </c>
      <c r="AB1911" s="20"/>
      <c r="AC1911" s="11">
        <v>1</v>
      </c>
      <c r="AD1911" s="12">
        <v>0</v>
      </c>
      <c r="AE1911" s="13">
        <v>0</v>
      </c>
      <c r="AF1911" s="14">
        <v>0</v>
      </c>
      <c r="AG1911" s="20"/>
      <c r="AH1911" s="1">
        <f t="shared" ref="AH1911" si="20292">X1911*AC1911+Z1911*AC1914-Y1911*AD1911-AA1911*AD1914</f>
        <v>0.32553792087467814</v>
      </c>
      <c r="AI1911" s="4">
        <f t="shared" ref="AI1911" si="20293">(X1911*AD1911+Y1911*AC1911+Z1911*AD1914+AA1911*AC1914)</f>
        <v>0</v>
      </c>
      <c r="AJ1911" s="2">
        <f t="shared" ref="AJ1911" si="20294">X1911*AE1911+Z1911*AE1914-Y1911*AF1911-AA1911*AF1914</f>
        <v>0</v>
      </c>
      <c r="AK1911" s="3">
        <f t="shared" ref="AK1911" si="20295">(X1911*AF1911+Y1911*AE1911+Z1911*AF1914+AA1911*AE1914)</f>
        <v>-0.90509017013332516</v>
      </c>
      <c r="AL1911" s="20"/>
      <c r="AM1911" s="11">
        <v>1</v>
      </c>
      <c r="AN1911" s="12">
        <v>0</v>
      </c>
      <c r="AO1911" s="13">
        <v>0</v>
      </c>
      <c r="AP1911" s="40">
        <f t="shared" ref="AP1911" si="20296">-1/($AN$4*$B1911)</f>
        <v>-0.69531358642747887</v>
      </c>
      <c r="AR1911" s="1">
        <f t="shared" ref="AR1911" si="20297">AH1911*AM1911+AJ1911*AM1914-AI1911*AN1911-AK1911*AN1914</f>
        <v>0.32553792087467814</v>
      </c>
      <c r="AS1911" s="4">
        <f t="shared" ref="AS1911" si="20298">(AH1911*AN1911+AI1911*AM1911+AJ1911*AN1914+AK1911*AM1914)</f>
        <v>0</v>
      </c>
      <c r="AT1911" s="2">
        <f t="shared" ref="AT1911" si="20299">AH1911*AO1911+AJ1911*AO1914-AI1911*AP1911-AK1911*AP1914</f>
        <v>0</v>
      </c>
      <c r="AU1911" s="3">
        <f t="shared" ref="AU1911" si="20300">(AH1911*AP1911+AI1911*AO1911+AJ1911*AP1914+AK1911*AO1914)</f>
        <v>-1.1314411094148424</v>
      </c>
      <c r="AV1911" s="20"/>
      <c r="AW1911" s="11">
        <v>1</v>
      </c>
      <c r="AX1911" s="12">
        <v>0</v>
      </c>
      <c r="AY1911" s="13">
        <v>0</v>
      </c>
      <c r="AZ1911" s="14">
        <v>0</v>
      </c>
      <c r="BA1911" s="20"/>
      <c r="BB1911" s="1">
        <f t="shared" ref="BB1911" si="20301">AR1911*AW1911+AT1911*AW1914-AS1911*AX1911-AU1911*AX1914</f>
        <v>-0.30430014938519845</v>
      </c>
      <c r="BC1911" s="4">
        <f t="shared" ref="BC1911" si="20302">(AR1911*AX1911+AS1911*AW1911+AT1911*AX1914+AU1911*AW1914)</f>
        <v>0</v>
      </c>
      <c r="BD1911" s="2">
        <f t="shared" ref="BD1911" si="20303">AR1911*AY1911+AT1911*AY1914-AS1911*AZ1911-AU1911*AZ1914</f>
        <v>0</v>
      </c>
      <c r="BE1911" s="3">
        <f t="shared" ref="BE1911" si="20304">(AR1911*AZ1911+AS1911*AY1911+AT1911*AZ1914+AU1911*AY1914)</f>
        <v>-1.1314411094148424</v>
      </c>
      <c r="BF1911" s="20"/>
      <c r="BG1911" s="11">
        <v>1</v>
      </c>
      <c r="BH1911" s="12">
        <v>0</v>
      </c>
      <c r="BI1911" s="13">
        <v>0</v>
      </c>
      <c r="BJ1911" s="40">
        <f t="shared" ref="BJ1911" si="20305">-1/($BH$4*$B1911)</f>
        <v>-0.66907533788304563</v>
      </c>
      <c r="BK1911" s="20"/>
      <c r="BL1911" s="1">
        <f t="shared" ref="BL1911" si="20306">BB1911*BG1911+BD1911*BG1914-BC1911*BH1911-BE1911*BH1914</f>
        <v>-0.30430014938519845</v>
      </c>
      <c r="BM1911" s="4">
        <f t="shared" ref="BM1911" si="20307">(BB1911*BH1911+BC1911*BG1911+BD1911*BH1914+BE1911*BG1914)</f>
        <v>0</v>
      </c>
      <c r="BN1911" s="2">
        <f t="shared" ref="BN1911" si="20308">BB1911*BI1911+BD1911*BI1914-BC1911*BJ1911-BE1911*BJ1914</f>
        <v>0</v>
      </c>
      <c r="BO1911" s="3">
        <f t="shared" ref="BO1911" si="20309">(BB1911*BJ1911+BC1911*BI1911+BD1911*BJ1914+BE1911*BI1914)</f>
        <v>-0.92784138414707951</v>
      </c>
      <c r="BP1911" s="20"/>
      <c r="BQ1911" s="11">
        <v>1</v>
      </c>
      <c r="BR1911" s="12">
        <v>0</v>
      </c>
      <c r="BS1911" s="13">
        <v>0</v>
      </c>
      <c r="BT1911" s="14">
        <v>0</v>
      </c>
      <c r="BU1911" s="20"/>
      <c r="BV1911" s="1">
        <f t="shared" ref="BV1911" si="20310">BL1911*BQ1911+BN1911*BQ1914-BM1911*BR1911-BO1911*BR1914</f>
        <v>-0.75639847036511343</v>
      </c>
      <c r="BW1911" s="4">
        <f t="shared" ref="BW1911" si="20311">(BL1911*BR1911+BM1911*BQ1911+BN1911*BR1914+BO1911*BQ1914)</f>
        <v>0</v>
      </c>
      <c r="BX1911" s="2">
        <f t="shared" ref="BX1911" si="20312">BL1911*BS1911+BN1911*BS1914-BM1911*BT1911-BO1911*BT1914</f>
        <v>0</v>
      </c>
      <c r="BY1911" s="3">
        <f t="shared" ref="BY1911" si="20313">(BL1911*BT1911+BM1911*BS1911+BN1911*BT1914+BO1911*BS1914)</f>
        <v>-0.92784138414707951</v>
      </c>
      <c r="BZ1911" s="20"/>
      <c r="CA1911" s="11">
        <v>1</v>
      </c>
      <c r="CB1911" s="12">
        <v>0</v>
      </c>
      <c r="CC1911" s="13">
        <v>0</v>
      </c>
      <c r="CD1911" s="40">
        <f t="shared" ref="CD1911" si="20314">-1/($CB$4*$B1911)</f>
        <v>-0.35017683930384846</v>
      </c>
      <c r="CE1911" s="20"/>
      <c r="CF1911" s="1">
        <f t="shared" ref="CF1911" si="20315">BV1911*CA1911+BX1911*CA1914-BW1911*CB1911-BY1911*CB1914</f>
        <v>-0.75639847036511343</v>
      </c>
      <c r="CG1911" s="4">
        <f t="shared" ref="CG1911" si="20316">(BV1911*CB1911+BW1911*CA1911+BX1911*CB1914+BY1911*CA1914)</f>
        <v>0</v>
      </c>
      <c r="CH1911" s="2">
        <f t="shared" ref="CH1911" si="20317">BV1911*CC1911+BX1911*CC1914-BW1911*CD1911-BY1911*CD1914</f>
        <v>0</v>
      </c>
      <c r="CI1911" s="3">
        <f t="shared" ref="CI1911" si="20318">(BV1911*CD1911+BW1911*CC1911+BX1911*CD1914+BY1911*CC1914)</f>
        <v>-0.6629681585403584</v>
      </c>
      <c r="CJ1911" s="28"/>
      <c r="CK1911" s="11">
        <v>1</v>
      </c>
      <c r="CL1911" s="12">
        <v>0</v>
      </c>
      <c r="CM1911" s="13">
        <v>0</v>
      </c>
      <c r="CN1911" s="14">
        <v>0</v>
      </c>
      <c r="CP1911" s="1">
        <f t="shared" ref="CP1911" si="20319">CF1911*CK1911+CH1911*CK1914-CG1911*CL1911-CI1911*CL1914</f>
        <v>-0.75639847036511343</v>
      </c>
      <c r="CQ1911" s="4">
        <f t="shared" ref="CQ1911" si="20320">(CF1911*CL1911+CG1911*CK1911+CH1911*CL1914+CI1911*CK1914)</f>
        <v>-0.6629681585403584</v>
      </c>
      <c r="CR1911" s="2">
        <f t="shared" ref="CR1911" si="20321">CF1911*CM1911+CH1911*CM1914-CG1911*CN1911-CI1911*CN1914</f>
        <v>0</v>
      </c>
      <c r="CS1911" s="3">
        <f t="shared" ref="CS1911" si="20322">(CF1911*CN1911+CG1911*CM1911+CH1911*CN1914+CI1911*CM1914)</f>
        <v>-0.6629681585403584</v>
      </c>
      <c r="CU1911" s="29">
        <f t="shared" ref="CU1911" si="20323">20*LOG(((1+$CL$4)/$CL$4)/((CP1911+CP1914)^2+(CQ1911+CQ1914)^2)^0.5)</f>
        <v>-3.3614241762484616E-4</v>
      </c>
      <c r="CW1911" s="51">
        <f t="shared" ref="CW1911" si="20324">((CP1911^2+CQ1911^2)^0.5)/((CP1914^2+CQ1914^2)^0.5)</f>
        <v>1.0115758338120131</v>
      </c>
    </row>
    <row r="1912" spans="1:101" ht="18" customHeight="1" thickBot="1">
      <c r="D1912" s="11"/>
      <c r="E1912" s="13"/>
      <c r="F1912" s="13"/>
      <c r="G1912" s="15"/>
      <c r="H1912" s="10"/>
      <c r="I1912" s="11"/>
      <c r="J1912" s="13"/>
      <c r="K1912" s="13"/>
      <c r="L1912" s="15"/>
      <c r="N1912" s="5"/>
      <c r="Q1912" s="6"/>
      <c r="S1912" s="11"/>
      <c r="T1912" s="13"/>
      <c r="U1912" s="13"/>
      <c r="V1912" s="15"/>
      <c r="W1912" s="20"/>
      <c r="X1912" s="5"/>
      <c r="AA1912" s="6"/>
      <c r="AB1912" s="20"/>
      <c r="AC1912" s="11"/>
      <c r="AD1912" s="13"/>
      <c r="AE1912" s="13"/>
      <c r="AF1912" s="15"/>
      <c r="AG1912" s="20"/>
      <c r="AH1912" s="5"/>
      <c r="AK1912" s="6"/>
      <c r="AL1912" s="20"/>
      <c r="AM1912" s="11"/>
      <c r="AN1912" s="13"/>
      <c r="AO1912" s="13"/>
      <c r="AP1912" s="15"/>
      <c r="AR1912" s="5"/>
      <c r="AU1912" s="6"/>
      <c r="AW1912" s="11"/>
      <c r="AX1912" s="13"/>
      <c r="AY1912" s="13"/>
      <c r="AZ1912" s="15"/>
      <c r="BA1912" s="20"/>
      <c r="BB1912" s="5"/>
      <c r="BE1912" s="6"/>
      <c r="BG1912" s="11"/>
      <c r="BH1912" s="13"/>
      <c r="BI1912" s="13"/>
      <c r="BJ1912" s="15"/>
      <c r="BL1912" s="5"/>
      <c r="BO1912" s="6"/>
      <c r="BQ1912" s="11"/>
      <c r="BR1912" s="13"/>
      <c r="BS1912" s="13"/>
      <c r="BT1912" s="15"/>
      <c r="BU1912" s="20"/>
      <c r="BV1912" s="5"/>
      <c r="BY1912" s="6"/>
      <c r="CA1912" s="11"/>
      <c r="CB1912" s="13"/>
      <c r="CC1912" s="13"/>
      <c r="CD1912" s="15"/>
      <c r="CF1912" s="5"/>
      <c r="CI1912" s="6"/>
      <c r="CK1912" s="11"/>
      <c r="CL1912" s="13"/>
      <c r="CM1912" s="13"/>
      <c r="CN1912" s="15"/>
      <c r="CP1912" s="5"/>
      <c r="CS1912" s="6"/>
      <c r="CW1912" s="52"/>
    </row>
    <row r="1913" spans="1:101" ht="18" customHeight="1" thickBot="1">
      <c r="D1913" s="11" t="s">
        <v>6</v>
      </c>
      <c r="E1913" s="13"/>
      <c r="F1913" s="13" t="s">
        <v>7</v>
      </c>
      <c r="G1913" s="15"/>
      <c r="H1913" s="10"/>
      <c r="I1913" s="11" t="s">
        <v>8</v>
      </c>
      <c r="J1913" s="13"/>
      <c r="K1913" s="13" t="s">
        <v>9</v>
      </c>
      <c r="L1913" s="15"/>
      <c r="N1913" s="251" t="s">
        <v>26</v>
      </c>
      <c r="O1913" s="252"/>
      <c r="P1913" s="253" t="s">
        <v>27</v>
      </c>
      <c r="Q1913" s="254"/>
      <c r="S1913" s="11" t="s">
        <v>13</v>
      </c>
      <c r="T1913" s="13"/>
      <c r="U1913" s="13" t="s">
        <v>14</v>
      </c>
      <c r="V1913" s="15"/>
      <c r="W1913" s="20"/>
      <c r="X1913" s="251" t="s">
        <v>26</v>
      </c>
      <c r="Y1913" s="252"/>
      <c r="Z1913" s="253" t="s">
        <v>27</v>
      </c>
      <c r="AA1913" s="254"/>
      <c r="AB1913" s="20"/>
      <c r="AC1913" s="11" t="s">
        <v>8</v>
      </c>
      <c r="AD1913" s="13"/>
      <c r="AE1913" s="13" t="s">
        <v>9</v>
      </c>
      <c r="AF1913" s="15"/>
      <c r="AG1913" s="20"/>
      <c r="AH1913" s="251" t="s">
        <v>26</v>
      </c>
      <c r="AI1913" s="252"/>
      <c r="AJ1913" s="253" t="s">
        <v>27</v>
      </c>
      <c r="AK1913" s="254"/>
      <c r="AL1913" s="20"/>
      <c r="AM1913" s="11" t="s">
        <v>13</v>
      </c>
      <c r="AN1913" s="13"/>
      <c r="AO1913" s="13" t="s">
        <v>14</v>
      </c>
      <c r="AP1913" s="15"/>
      <c r="AR1913" s="251" t="s">
        <v>26</v>
      </c>
      <c r="AS1913" s="252"/>
      <c r="AT1913" s="253" t="s">
        <v>27</v>
      </c>
      <c r="AU1913" s="254"/>
      <c r="AV1913" s="36"/>
      <c r="AW1913" s="11" t="s">
        <v>8</v>
      </c>
      <c r="AX1913" s="13"/>
      <c r="AY1913" s="13" t="s">
        <v>9</v>
      </c>
      <c r="AZ1913" s="15"/>
      <c r="BA1913" s="20"/>
      <c r="BB1913" s="251" t="s">
        <v>26</v>
      </c>
      <c r="BC1913" s="252"/>
      <c r="BD1913" s="253" t="s">
        <v>27</v>
      </c>
      <c r="BE1913" s="254"/>
      <c r="BF1913" s="36"/>
      <c r="BG1913" s="11" t="s">
        <v>13</v>
      </c>
      <c r="BH1913" s="13"/>
      <c r="BI1913" s="13" t="s">
        <v>14</v>
      </c>
      <c r="BJ1913" s="15"/>
      <c r="BK1913" s="36"/>
      <c r="BL1913" s="251" t="s">
        <v>26</v>
      </c>
      <c r="BM1913" s="252"/>
      <c r="BN1913" s="253" t="s">
        <v>27</v>
      </c>
      <c r="BO1913" s="254"/>
      <c r="BP1913" s="36"/>
      <c r="BQ1913" s="11" t="s">
        <v>8</v>
      </c>
      <c r="BR1913" s="13"/>
      <c r="BS1913" s="13" t="s">
        <v>9</v>
      </c>
      <c r="BT1913" s="15"/>
      <c r="BU1913" s="20"/>
      <c r="BV1913" s="251" t="s">
        <v>26</v>
      </c>
      <c r="BW1913" s="252"/>
      <c r="BX1913" s="253" t="s">
        <v>27</v>
      </c>
      <c r="BY1913" s="254"/>
      <c r="BZ1913" s="36"/>
      <c r="CA1913" s="11" t="s">
        <v>13</v>
      </c>
      <c r="CB1913" s="13"/>
      <c r="CC1913" s="13" t="s">
        <v>14</v>
      </c>
      <c r="CD1913" s="15"/>
      <c r="CE1913" s="36"/>
      <c r="CF1913" s="251" t="s">
        <v>26</v>
      </c>
      <c r="CG1913" s="252"/>
      <c r="CH1913" s="253" t="s">
        <v>27</v>
      </c>
      <c r="CI1913" s="254"/>
      <c r="CK1913" s="11" t="s">
        <v>28</v>
      </c>
      <c r="CL1913" s="13"/>
      <c r="CM1913" s="13" t="s">
        <v>29</v>
      </c>
      <c r="CN1913" s="15"/>
      <c r="CP1913" s="251" t="s">
        <v>26</v>
      </c>
      <c r="CQ1913" s="252"/>
      <c r="CR1913" s="253" t="s">
        <v>27</v>
      </c>
      <c r="CS1913" s="254"/>
      <c r="CU1913" s="38" t="s">
        <v>37</v>
      </c>
      <c r="CW1913" s="53" t="s">
        <v>45</v>
      </c>
    </row>
    <row r="1914" spans="1:101" ht="18" customHeight="1" thickTop="1" thickBot="1">
      <c r="D1914" s="16">
        <v>0</v>
      </c>
      <c r="E1914" s="17">
        <v>0</v>
      </c>
      <c r="F1914" s="18">
        <v>1</v>
      </c>
      <c r="G1914" s="19">
        <v>0</v>
      </c>
      <c r="H1914" s="10"/>
      <c r="I1914" s="16">
        <v>0</v>
      </c>
      <c r="J1914" s="17">
        <f t="shared" ref="J1914" si="20325">-1/($J$4*$B1911)</f>
        <v>-0.48725819811918331</v>
      </c>
      <c r="K1914" s="18">
        <v>1</v>
      </c>
      <c r="L1914" s="19">
        <v>0</v>
      </c>
      <c r="N1914" s="1">
        <f t="shared" ref="N1914" si="20326">D1914*I1911+F1914*I1914-E1914*J1911-G1914*J1914</f>
        <v>0</v>
      </c>
      <c r="O1914" s="4">
        <f t="shared" ref="O1914" si="20327">(D1914*J1911+E1914*I1911+F1914*J1914+G1914*I1914)</f>
        <v>-0.48725819811918331</v>
      </c>
      <c r="P1914" s="2">
        <f t="shared" ref="P1914" si="20328">D1914*K1911+F1914*K1914-E1914*L1911-G1914*L1914</f>
        <v>1</v>
      </c>
      <c r="Q1914" s="3">
        <f t="shared" ref="Q1914" si="20329">(D1914*L1911+E1914*K1911+F1914*L1914+G1914*K1914)</f>
        <v>0</v>
      </c>
      <c r="S1914" s="16">
        <v>0</v>
      </c>
      <c r="T1914" s="17">
        <v>0</v>
      </c>
      <c r="U1914" s="18">
        <v>1</v>
      </c>
      <c r="V1914" s="19">
        <v>0</v>
      </c>
      <c r="W1914" s="20"/>
      <c r="X1914" s="1">
        <f t="shared" ref="X1914" si="20330">N1914*S1911+P1914*S1914-O1914*T1911-Q1914*T1914</f>
        <v>0</v>
      </c>
      <c r="Y1914" s="4">
        <f t="shared" ref="Y1914" si="20331">(N1914*T1911+O1914*S1911+P1914*T1914+Q1914*S1914)</f>
        <v>-0.48725819811918331</v>
      </c>
      <c r="Z1914" s="2">
        <f t="shared" ref="Z1914" si="20332">N1914*U1911+P1914*U1914-O1914*V1911-Q1914*V1914</f>
        <v>0.67398755645712338</v>
      </c>
      <c r="AA1914" s="3">
        <f t="shared" ref="AA1914" si="20333">(N1914*V1911+O1914*U1911+P1914*V1914+Q1914*U1914)</f>
        <v>0</v>
      </c>
      <c r="AB1914" s="20"/>
      <c r="AC1914" s="16">
        <v>0</v>
      </c>
      <c r="AD1914" s="17">
        <f t="shared" ref="AD1914" si="20334">-1/($AD$4*$B1911)</f>
        <v>-0.55666889334224001</v>
      </c>
      <c r="AE1914" s="18">
        <v>1</v>
      </c>
      <c r="AF1914" s="19">
        <v>0</v>
      </c>
      <c r="AG1914" s="20"/>
      <c r="AH1914" s="1">
        <f t="shared" ref="AH1914" si="20335">X1914*AC1911+Z1914*AC1914-Y1914*AD1911-AA1914*AD1914</f>
        <v>0</v>
      </c>
      <c r="AI1914" s="4">
        <f t="shared" ref="AI1914" si="20336">(X1914*AD1911+Y1914*AC1911+Z1914*AD1914+AA1914*AC1914)</f>
        <v>-0.86244610529861077</v>
      </c>
      <c r="AJ1914" s="2">
        <f t="shared" ref="AJ1914" si="20337">X1914*AE1911+Z1914*AE1914-Y1914*AF1911-AA1914*AF1914</f>
        <v>0.67398755645712338</v>
      </c>
      <c r="AK1914" s="3">
        <f t="shared" ref="AK1914" si="20338">(X1914*AF1911+Y1914*AE1911+Z1914*AF1914+AA1914*AE1914)</f>
        <v>0</v>
      </c>
      <c r="AL1914" s="20"/>
      <c r="AM1914" s="16">
        <v>0</v>
      </c>
      <c r="AN1914" s="17">
        <v>0</v>
      </c>
      <c r="AO1914" s="18">
        <v>1</v>
      </c>
      <c r="AP1914" s="19">
        <v>0</v>
      </c>
      <c r="AR1914" s="1">
        <f t="shared" ref="AR1914" si="20339">AH1914*AM1911+AJ1914*AM1914-AI1914*AN1911-AK1914*AN1914</f>
        <v>0</v>
      </c>
      <c r="AS1914" s="4">
        <f t="shared" ref="AS1914" si="20340">(AH1914*AN1911+AI1914*AM1911+AJ1914*AN1914+AK1914*AM1914)</f>
        <v>-0.86244610529861077</v>
      </c>
      <c r="AT1914" s="2">
        <f t="shared" ref="AT1914" si="20341">AH1914*AO1911+AJ1914*AO1914-AI1914*AP1911-AK1914*AP1914</f>
        <v>7.4317061881535196E-2</v>
      </c>
      <c r="AU1914" s="3">
        <f t="shared" ref="AU1914" si="20342">(AH1914*AP1911+AI1914*AO1911+AJ1914*AP1914+AK1914*AO1914)</f>
        <v>0</v>
      </c>
      <c r="AV1914" s="20"/>
      <c r="AW1914" s="16">
        <v>0</v>
      </c>
      <c r="AX1914" s="17">
        <f t="shared" ref="AX1914" si="20343">-1/($AX$4*$B1911)</f>
        <v>-0.55666889334224001</v>
      </c>
      <c r="AY1914" s="18">
        <v>1</v>
      </c>
      <c r="AZ1914" s="19">
        <v>0</v>
      </c>
      <c r="BA1914" s="20"/>
      <c r="BB1914" s="1">
        <f t="shared" ref="BB1914" si="20344">AR1914*AW1911+AT1914*AW1914-AS1914*AX1911-AU1914*AX1914</f>
        <v>0</v>
      </c>
      <c r="BC1914" s="4">
        <f t="shared" ref="BC1914" si="20345">(AR1914*AX1911+AS1914*AW1911+AT1914*AX1914+AU1914*AW1914)</f>
        <v>-0.90381610189265171</v>
      </c>
      <c r="BD1914" s="2">
        <f t="shared" ref="BD1914" si="20346">AR1914*AY1911+AT1914*AY1914-AS1914*AZ1911-AU1914*AZ1914</f>
        <v>7.4317061881535196E-2</v>
      </c>
      <c r="BE1914" s="3">
        <f t="shared" ref="BE1914" si="20347">(AR1914*AZ1911+AS1914*AY1911+AT1914*AZ1914+AU1914*AY1914)</f>
        <v>0</v>
      </c>
      <c r="BF1914" s="20"/>
      <c r="BG1914" s="16">
        <v>0</v>
      </c>
      <c r="BH1914" s="17">
        <v>0</v>
      </c>
      <c r="BI1914" s="18">
        <v>1</v>
      </c>
      <c r="BJ1914" s="19">
        <v>0</v>
      </c>
      <c r="BK1914" s="20"/>
      <c r="BL1914" s="1">
        <f t="shared" ref="BL1914" si="20348">BB1914*BG1911+BD1914*BG1914-BC1914*BH1911-BE1914*BH1914</f>
        <v>0</v>
      </c>
      <c r="BM1914" s="4">
        <f t="shared" ref="BM1914" si="20349">(BB1914*BH1911+BC1914*BG1911+BD1914*BH1914+BE1914*BG1914)</f>
        <v>-0.90381610189265171</v>
      </c>
      <c r="BN1914" s="2">
        <f t="shared" ref="BN1914" si="20350">BB1914*BI1911+BD1914*BI1914-BC1914*BJ1911-BE1914*BJ1914</f>
        <v>-0.530404001876428</v>
      </c>
      <c r="BO1914" s="3">
        <f t="shared" ref="BO1914" si="20351">(BB1914*BJ1911+BC1914*BI1911+BD1914*BJ1914+BE1914*BI1914)</f>
        <v>0</v>
      </c>
      <c r="BP1914" s="20"/>
      <c r="BQ1914" s="16">
        <v>0</v>
      </c>
      <c r="BR1914" s="17">
        <f t="shared" ref="BR1914" si="20352">-1/($BR$4*$B1911)</f>
        <v>-0.48725819811918331</v>
      </c>
      <c r="BS1914" s="18">
        <v>1</v>
      </c>
      <c r="BT1914" s="19">
        <v>0</v>
      </c>
      <c r="BU1914" s="20"/>
      <c r="BV1914" s="1">
        <f t="shared" ref="BV1914" si="20353">BL1914*BQ1911+BN1914*BQ1914-BM1914*BR1911-BO1914*BR1914</f>
        <v>0</v>
      </c>
      <c r="BW1914" s="4">
        <f t="shared" ref="BW1914" si="20354">(BL1914*BR1911+BM1914*BQ1911+BN1914*BR1914+BO1914*BQ1914)</f>
        <v>-0.64537240366313942</v>
      </c>
      <c r="BX1914" s="2">
        <f t="shared" ref="BX1914" si="20355">BL1914*BS1911+BN1914*BS1914-BM1914*BT1911-BO1914*BT1914</f>
        <v>-0.530404001876428</v>
      </c>
      <c r="BY1914" s="3">
        <f t="shared" ref="BY1914" si="20356">(BL1914*BT1911+BM1914*BS1911+BN1914*BT1914+BO1914*BS1914)</f>
        <v>0</v>
      </c>
      <c r="BZ1914" s="20"/>
      <c r="CA1914" s="16">
        <v>0</v>
      </c>
      <c r="CB1914" s="17">
        <v>0</v>
      </c>
      <c r="CC1914" s="18">
        <v>1</v>
      </c>
      <c r="CD1914" s="19">
        <v>0</v>
      </c>
      <c r="CE1914" s="20"/>
      <c r="CF1914" s="1">
        <f t="shared" ref="CF1914" si="20357">BV1914*CA1911+BX1914*CA1914-BW1914*CB1911-BY1914*CB1914</f>
        <v>0</v>
      </c>
      <c r="CG1914" s="4">
        <f t="shared" ref="CG1914" si="20358">(BV1914*CB1911+BW1914*CA1911+BX1914*CB1914+BY1914*CA1914)</f>
        <v>-0.64537240366313942</v>
      </c>
      <c r="CH1914" s="2">
        <f t="shared" ref="CH1914" si="20359">BV1914*CC1911+BX1914*CC1914-BW1914*CD1911-BY1914*CD1914</f>
        <v>-0.75639847036511365</v>
      </c>
      <c r="CI1914" s="3">
        <f t="shared" ref="CI1914" si="20360">(BV1914*CD1911+BW1914*CC1911+BX1914*CD1914+BY1914*CC1914)</f>
        <v>0</v>
      </c>
      <c r="CK1914" s="16">
        <f t="shared" ref="CK1914" si="20361">1/$CL$4</f>
        <v>1</v>
      </c>
      <c r="CL1914" s="17">
        <v>0</v>
      </c>
      <c r="CM1914" s="18">
        <v>1</v>
      </c>
      <c r="CN1914" s="19">
        <v>0</v>
      </c>
      <c r="CP1914" s="1">
        <f t="shared" ref="CP1914" si="20362">CF1914*CK1911+CH1914*CK1914-CG1914*CL1911-CI1914*CL1914</f>
        <v>-0.75639847036511365</v>
      </c>
      <c r="CQ1914" s="4">
        <f t="shared" ref="CQ1914" si="20363">(CF1914*CL1911+CG1914*CK1911+CH1914*CL1914+CI1914*CK1914)</f>
        <v>-0.64537240366313942</v>
      </c>
      <c r="CR1914" s="2">
        <f t="shared" ref="CR1914" si="20364">CF1914*CM1911+CH1914*CM1914-CG1914*CN1911-CI1914*CN1914</f>
        <v>-0.75639847036511365</v>
      </c>
      <c r="CS1914" s="3">
        <f t="shared" ref="CS1914" si="20365">(CF1914*CN1911+CG1914*CM1911+CH1914*CN1914+CI1914*CM1914)</f>
        <v>0</v>
      </c>
      <c r="CU1914" s="39">
        <f t="shared" ref="CU1914" si="20366">(180/PI())*ATAN(-1*(CQ1911/CP1911))</f>
        <v>-41.233918167835263</v>
      </c>
      <c r="CW1914" s="54">
        <f t="shared" ref="CW1914" si="20367">20*LOG(((1-(10^(CU1911/20)^2)*(1-((1-CW1911)/(1+CW1911))^2))^0.5))</f>
        <v>-39.565998888207034</v>
      </c>
    </row>
    <row r="1915" spans="1:101" ht="18" customHeight="1">
      <c r="E1915" s="20"/>
      <c r="F1915" s="20"/>
      <c r="G1915" s="20"/>
      <c r="H1915" s="20"/>
      <c r="I1915" s="20"/>
      <c r="J1915" s="20"/>
      <c r="K1915" s="20"/>
      <c r="L1915" s="20"/>
      <c r="M1915" s="20"/>
      <c r="N1915" s="20"/>
      <c r="O1915" s="20"/>
      <c r="P1915" s="20"/>
      <c r="Q1915" s="20"/>
      <c r="R1915" s="20"/>
      <c r="S1915" s="20"/>
      <c r="T1915" s="20"/>
      <c r="U1915" s="20"/>
      <c r="V1915" s="20"/>
      <c r="W1915" s="20"/>
      <c r="X1915" s="20"/>
      <c r="Y1915" s="20"/>
      <c r="Z1915" s="20"/>
      <c r="AA1915" s="20"/>
      <c r="AB1915" s="30"/>
      <c r="AC1915" s="20"/>
      <c r="AD1915" s="20"/>
      <c r="AE1915" s="20"/>
      <c r="AF1915" s="20"/>
      <c r="AG1915" s="20"/>
      <c r="AH1915" s="20"/>
      <c r="AI1915" s="20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  <c r="BA1915" s="20"/>
      <c r="BB1915" s="20"/>
      <c r="BC1915" s="20"/>
      <c r="BD1915" s="20"/>
      <c r="BE1915" s="20"/>
      <c r="BF1915" s="20"/>
      <c r="BG1915" s="20"/>
      <c r="BH1915" s="20"/>
      <c r="BI1915" s="20"/>
      <c r="BJ1915" s="20"/>
      <c r="BK1915" s="20"/>
      <c r="BL1915" s="20"/>
      <c r="BM1915" s="20"/>
      <c r="BN1915" s="20"/>
      <c r="BO1915" s="20"/>
      <c r="BP1915" s="20"/>
      <c r="BQ1915" s="20"/>
      <c r="BR1915" s="20"/>
      <c r="BS1915" s="20"/>
      <c r="BT1915" s="20"/>
      <c r="BU1915" s="20"/>
      <c r="BV1915" s="20"/>
      <c r="BW1915" s="20"/>
      <c r="BX1915" s="20"/>
      <c r="BY1915" s="20"/>
      <c r="BZ1915" s="20"/>
      <c r="CA1915" s="20"/>
      <c r="CB1915" s="20"/>
      <c r="CC1915" s="20"/>
      <c r="CD1915" s="20"/>
      <c r="CE1915" s="20"/>
      <c r="CF1915" s="20"/>
      <c r="CG1915" s="20"/>
      <c r="CH1915" s="20"/>
      <c r="CI1915" s="20"/>
      <c r="CJ1915" s="20"/>
      <c r="CK1915" s="20"/>
      <c r="CL1915" s="20"/>
    </row>
    <row r="1916" spans="1:101" ht="18" customHeight="1"/>
    <row r="1917" spans="1:101" ht="18" customHeight="1" thickBot="1">
      <c r="A1917" s="23"/>
      <c r="B1917" s="23"/>
      <c r="C1917" s="23"/>
      <c r="D1917" s="20" t="s">
        <v>15</v>
      </c>
      <c r="E1917" s="20"/>
      <c r="F1917" s="20"/>
      <c r="G1917" s="20"/>
      <c r="H1917" s="20"/>
      <c r="I1917" s="20" t="s">
        <v>16</v>
      </c>
      <c r="J1917" s="20"/>
      <c r="K1917" s="20"/>
      <c r="L1917" s="20"/>
      <c r="M1917" s="23"/>
      <c r="N1917" s="23"/>
      <c r="O1917" s="24" t="s">
        <v>17</v>
      </c>
      <c r="P1917" s="23"/>
      <c r="Q1917" s="23"/>
      <c r="R1917" s="23"/>
      <c r="S1917" s="20"/>
      <c r="T1917" s="20" t="s">
        <v>18</v>
      </c>
      <c r="U1917" s="23"/>
      <c r="V1917" s="23"/>
      <c r="W1917" s="23"/>
      <c r="X1917" s="23"/>
      <c r="Y1917" s="24" t="s">
        <v>19</v>
      </c>
      <c r="Z1917" s="23"/>
      <c r="AA1917" s="23"/>
      <c r="AB1917" s="23"/>
      <c r="AC1917" s="24" t="s">
        <v>20</v>
      </c>
      <c r="AD1917" s="20"/>
      <c r="AE1917" s="20"/>
      <c r="AF1917" s="20"/>
      <c r="AG1917" s="20"/>
      <c r="AH1917" s="23"/>
      <c r="AI1917" s="24" t="s">
        <v>21</v>
      </c>
      <c r="AJ1917" s="23"/>
      <c r="AK1917" s="23"/>
      <c r="AL1917" s="20"/>
      <c r="AM1917" s="24" t="s">
        <v>31</v>
      </c>
      <c r="AN1917" s="20"/>
      <c r="AO1917" s="23"/>
      <c r="AP1917" s="23"/>
      <c r="AQ1917" s="23"/>
      <c r="AR1917" s="23"/>
      <c r="AS1917" s="24" t="s">
        <v>91</v>
      </c>
      <c r="AT1917" s="23"/>
      <c r="AU1917" s="23"/>
      <c r="AV1917" s="23"/>
      <c r="AW1917" s="24" t="s">
        <v>32</v>
      </c>
      <c r="AX1917" s="20"/>
      <c r="AY1917" s="20"/>
      <c r="AZ1917" s="20"/>
      <c r="BA1917" s="20"/>
      <c r="BB1917" s="23"/>
      <c r="BC1917" s="24" t="s">
        <v>22</v>
      </c>
      <c r="BD1917" s="23"/>
      <c r="BE1917" s="23"/>
      <c r="BF1917" s="23"/>
      <c r="BG1917" s="24" t="s">
        <v>33</v>
      </c>
      <c r="BH1917" s="20"/>
      <c r="BI1917" s="23"/>
      <c r="BJ1917" s="23"/>
      <c r="BK1917" s="23"/>
      <c r="BL1917" s="23"/>
      <c r="BM1917" s="24" t="s">
        <v>34</v>
      </c>
      <c r="BN1917" s="23"/>
      <c r="BO1917" s="23"/>
      <c r="BP1917" s="23"/>
      <c r="BQ1917" s="24" t="s">
        <v>89</v>
      </c>
      <c r="BR1917" s="20"/>
      <c r="BS1917" s="20"/>
      <c r="BT1917" s="20"/>
      <c r="BU1917" s="20"/>
      <c r="BV1917" s="23"/>
      <c r="BW1917" s="24" t="s">
        <v>35</v>
      </c>
      <c r="BX1917" s="23"/>
      <c r="BY1917" s="23"/>
      <c r="BZ1917" s="23"/>
      <c r="CA1917" s="24" t="s">
        <v>90</v>
      </c>
      <c r="CB1917" s="20"/>
      <c r="CC1917" s="23"/>
      <c r="CD1917" s="23"/>
      <c r="CE1917" s="23"/>
      <c r="CF1917" s="23"/>
      <c r="CG1917" s="24" t="s">
        <v>92</v>
      </c>
      <c r="CH1917" s="23"/>
      <c r="CI1917" s="23"/>
      <c r="CJ1917" s="23"/>
      <c r="CK1917" s="24" t="s">
        <v>36</v>
      </c>
      <c r="CL1917" s="24"/>
      <c r="CM1917" s="23"/>
      <c r="CN1917" s="23"/>
      <c r="CO1917" s="23"/>
      <c r="CP1917" s="23"/>
      <c r="CQ1917" s="24" t="s">
        <v>93</v>
      </c>
      <c r="CR1917" s="23"/>
      <c r="CS1917" s="23"/>
    </row>
    <row r="1918" spans="1:101" ht="18" customHeight="1" thickBot="1">
      <c r="A1918" s="23"/>
      <c r="B1918" s="33"/>
      <c r="C1918" s="23"/>
      <c r="D1918" s="7" t="s">
        <v>2</v>
      </c>
      <c r="E1918" s="8"/>
      <c r="F1918" s="8" t="s">
        <v>3</v>
      </c>
      <c r="G1918" s="9"/>
      <c r="H1918" s="10"/>
      <c r="I1918" s="7" t="s">
        <v>4</v>
      </c>
      <c r="J1918" s="8"/>
      <c r="K1918" s="8" t="s">
        <v>5</v>
      </c>
      <c r="L1918" s="9"/>
      <c r="M1918" s="23"/>
      <c r="N1918" s="251" t="s">
        <v>79</v>
      </c>
      <c r="O1918" s="252"/>
      <c r="P1918" s="253" t="s">
        <v>80</v>
      </c>
      <c r="Q1918" s="254"/>
      <c r="R1918" s="23"/>
      <c r="S1918" s="7" t="s">
        <v>11</v>
      </c>
      <c r="T1918" s="8"/>
      <c r="U1918" s="8" t="s">
        <v>12</v>
      </c>
      <c r="V1918" s="9"/>
      <c r="W1918" s="20"/>
      <c r="X1918" s="251" t="s">
        <v>79</v>
      </c>
      <c r="Y1918" s="252"/>
      <c r="Z1918" s="253" t="s">
        <v>80</v>
      </c>
      <c r="AA1918" s="254"/>
      <c r="AB1918" s="20"/>
      <c r="AC1918" s="7" t="s">
        <v>4</v>
      </c>
      <c r="AD1918" s="8"/>
      <c r="AE1918" s="8" t="s">
        <v>5</v>
      </c>
      <c r="AF1918" s="9"/>
      <c r="AG1918" s="20"/>
      <c r="AH1918" s="251" t="s">
        <v>0</v>
      </c>
      <c r="AI1918" s="252"/>
      <c r="AJ1918" s="253" t="s">
        <v>1</v>
      </c>
      <c r="AK1918" s="254"/>
      <c r="AL1918" s="20"/>
      <c r="AM1918" s="7" t="s">
        <v>11</v>
      </c>
      <c r="AN1918" s="8"/>
      <c r="AO1918" s="8" t="s">
        <v>12</v>
      </c>
      <c r="AP1918" s="9"/>
      <c r="AQ1918" s="23"/>
      <c r="AR1918" s="251" t="s">
        <v>0</v>
      </c>
      <c r="AS1918" s="252"/>
      <c r="AT1918" s="253" t="s">
        <v>1</v>
      </c>
      <c r="AU1918" s="254"/>
      <c r="AV1918" s="36"/>
      <c r="AW1918" s="7" t="s">
        <v>4</v>
      </c>
      <c r="AX1918" s="8"/>
      <c r="AY1918" s="8" t="s">
        <v>5</v>
      </c>
      <c r="AZ1918" s="9"/>
      <c r="BA1918" s="20"/>
      <c r="BB1918" s="251" t="s">
        <v>0</v>
      </c>
      <c r="BC1918" s="252"/>
      <c r="BD1918" s="253" t="s">
        <v>1</v>
      </c>
      <c r="BE1918" s="254"/>
      <c r="BF1918" s="36"/>
      <c r="BG1918" s="7" t="s">
        <v>11</v>
      </c>
      <c r="BH1918" s="8"/>
      <c r="BI1918" s="8" t="s">
        <v>12</v>
      </c>
      <c r="BJ1918" s="9"/>
      <c r="BK1918" s="36"/>
      <c r="BL1918" s="251" t="s">
        <v>0</v>
      </c>
      <c r="BM1918" s="252"/>
      <c r="BN1918" s="253" t="s">
        <v>1</v>
      </c>
      <c r="BO1918" s="254"/>
      <c r="BP1918" s="36"/>
      <c r="BQ1918" s="7" t="s">
        <v>4</v>
      </c>
      <c r="BR1918" s="8"/>
      <c r="BS1918" s="8" t="s">
        <v>5</v>
      </c>
      <c r="BT1918" s="9"/>
      <c r="BU1918" s="20"/>
      <c r="BV1918" s="251" t="s">
        <v>0</v>
      </c>
      <c r="BW1918" s="252"/>
      <c r="BX1918" s="253" t="s">
        <v>1</v>
      </c>
      <c r="BY1918" s="254"/>
      <c r="BZ1918" s="36"/>
      <c r="CA1918" s="7" t="s">
        <v>11</v>
      </c>
      <c r="CB1918" s="8"/>
      <c r="CC1918" s="8" t="s">
        <v>12</v>
      </c>
      <c r="CD1918" s="9"/>
      <c r="CE1918" s="36"/>
      <c r="CF1918" s="251" t="s">
        <v>0</v>
      </c>
      <c r="CG1918" s="252"/>
      <c r="CH1918" s="253" t="s">
        <v>1</v>
      </c>
      <c r="CI1918" s="254"/>
      <c r="CJ1918" s="23"/>
      <c r="CK1918" s="7" t="s">
        <v>23</v>
      </c>
      <c r="CL1918" s="8"/>
      <c r="CM1918" s="8" t="s">
        <v>24</v>
      </c>
      <c r="CN1918" s="9"/>
      <c r="CO1918" s="23"/>
      <c r="CP1918" s="251" t="s">
        <v>0</v>
      </c>
      <c r="CQ1918" s="252"/>
      <c r="CR1918" s="253" t="s">
        <v>1</v>
      </c>
      <c r="CS1918" s="254"/>
      <c r="CU1918" s="26" t="s">
        <v>25</v>
      </c>
      <c r="CW1918" s="50" t="s">
        <v>44</v>
      </c>
    </row>
    <row r="1919" spans="1:101" ht="18" customHeight="1" thickTop="1" thickBot="1">
      <c r="B1919" s="34">
        <v>3.05</v>
      </c>
      <c r="D1919" s="11">
        <v>1</v>
      </c>
      <c r="E1919" s="12">
        <v>0</v>
      </c>
      <c r="F1919" s="13">
        <v>0</v>
      </c>
      <c r="G1919" s="40">
        <f t="shared" ref="G1919" si="20368">-1/($E$4*$B1919)</f>
        <v>-0.34443623538083457</v>
      </c>
      <c r="H1919" s="10"/>
      <c r="I1919" s="11">
        <v>1</v>
      </c>
      <c r="J1919" s="12">
        <v>0</v>
      </c>
      <c r="K1919" s="13">
        <v>0</v>
      </c>
      <c r="L1919" s="14">
        <v>0</v>
      </c>
      <c r="N1919" s="1">
        <f t="shared" ref="N1919" si="20369">D1919*I1919+F1919*I1922-E1919*J1919-G1919*J1922</f>
        <v>0.83492192188332426</v>
      </c>
      <c r="O1919" s="4">
        <f t="shared" ref="O1919" si="20370">(D1919*J1919+E1919*I1919+F1919*J1922+G1919*I1922)</f>
        <v>0</v>
      </c>
      <c r="P1919" s="2">
        <f t="shared" ref="P1919" si="20371">D1919*K1919+F1919*K1922-E1919*L1919-G1919*L1922</f>
        <v>0</v>
      </c>
      <c r="Q1919" s="3">
        <f t="shared" ref="Q1919" si="20372">(D1919*L1919+E1919*K1919+F1919*L1922+G1919*K1922)</f>
        <v>-0.34443623538083457</v>
      </c>
      <c r="S1919" s="11">
        <v>1</v>
      </c>
      <c r="T1919" s="12">
        <v>0</v>
      </c>
      <c r="U1919" s="13">
        <v>0</v>
      </c>
      <c r="V1919" s="40">
        <f t="shared" ref="V1919" si="20373">-1/($T$4*$B1919)</f>
        <v>-0.65810688972102849</v>
      </c>
      <c r="W1919" s="20"/>
      <c r="X1919" s="1">
        <f t="shared" ref="X1919" si="20374">N1919*S1919+P1919*S1922-O1919*T1919-Q1919*T1922</f>
        <v>0.83492192188332426</v>
      </c>
      <c r="Y1919" s="4">
        <f t="shared" ref="Y1919" si="20375">(N1919*T1919+O1919*S1919+P1919*T1922+Q1919*S1922)</f>
        <v>0</v>
      </c>
      <c r="Z1919" s="2">
        <f t="shared" ref="Z1919" si="20376">N1919*U1919+P1919*U1922-O1919*V1919-Q1919*V1922</f>
        <v>0</v>
      </c>
      <c r="AA1919" s="3">
        <f t="shared" ref="AA1919" si="20377">(N1919*V1919+O1919*U1919+P1919*V1922+Q1919*U1922)</f>
        <v>-0.89390410455137259</v>
      </c>
      <c r="AB1919" s="20"/>
      <c r="AC1919" s="11">
        <v>1</v>
      </c>
      <c r="AD1919" s="12">
        <v>0</v>
      </c>
      <c r="AE1919" s="13">
        <v>0</v>
      </c>
      <c r="AF1919" s="14">
        <v>0</v>
      </c>
      <c r="AG1919" s="20"/>
      <c r="AH1919" s="1">
        <f t="shared" ref="AH1919" si="20378">X1919*AC1919+Z1919*AC1922-Y1919*AD1919-AA1919*AD1922</f>
        <v>0.34547083142296492</v>
      </c>
      <c r="AI1919" s="4">
        <f t="shared" ref="AI1919" si="20379">(X1919*AD1919+Y1919*AC1919+Z1919*AD1922+AA1919*AC1922)</f>
        <v>0</v>
      </c>
      <c r="AJ1919" s="2">
        <f t="shared" ref="AJ1919" si="20380">X1919*AE1919+Z1919*AE1922-Y1919*AF1919-AA1919*AF1922</f>
        <v>0</v>
      </c>
      <c r="AK1919" s="3">
        <f t="shared" ref="AK1919" si="20381">(X1919*AF1919+Y1919*AE1919+Z1919*AF1922+AA1919*AE1922)</f>
        <v>-0.89390410455137259</v>
      </c>
      <c r="AL1919" s="20"/>
      <c r="AM1919" s="11">
        <v>1</v>
      </c>
      <c r="AN1919" s="12">
        <v>0</v>
      </c>
      <c r="AO1919" s="13">
        <v>0</v>
      </c>
      <c r="AP1919" s="40">
        <f t="shared" ref="AP1919" si="20382">-1/($AN$4*$B1919)</f>
        <v>-0.68391500304342179</v>
      </c>
      <c r="AR1919" s="1">
        <f t="shared" ref="AR1919" si="20383">AH1919*AM1919+AJ1919*AM1922-AI1919*AN1919-AK1919*AN1922</f>
        <v>0.34547083142296492</v>
      </c>
      <c r="AS1919" s="4">
        <f t="shared" ref="AS1919" si="20384">(AH1919*AN1919+AI1919*AM1919+AJ1919*AN1922+AK1919*AM1922)</f>
        <v>0</v>
      </c>
      <c r="AT1919" s="2">
        <f t="shared" ref="AT1919" si="20385">AH1919*AO1919+AJ1919*AO1922-AI1919*AP1919-AK1919*AP1922</f>
        <v>0</v>
      </c>
      <c r="AU1919" s="3">
        <f t="shared" ref="AU1919" si="20386">(AH1919*AP1919+AI1919*AO1919+AJ1919*AP1922+AK1919*AO1922)</f>
        <v>-1.1301767892754231</v>
      </c>
      <c r="AV1919" s="20"/>
      <c r="AW1919" s="11">
        <v>1</v>
      </c>
      <c r="AX1919" s="12">
        <v>0</v>
      </c>
      <c r="AY1919" s="13">
        <v>0</v>
      </c>
      <c r="AZ1919" s="14">
        <v>0</v>
      </c>
      <c r="BA1919" s="20"/>
      <c r="BB1919" s="1">
        <f t="shared" ref="BB1919" si="20387">AR1919*AW1919+AT1919*AW1922-AS1919*AX1919-AU1919*AX1922</f>
        <v>-0.27334975470854578</v>
      </c>
      <c r="BC1919" s="4">
        <f t="shared" ref="BC1919" si="20388">(AR1919*AX1919+AS1919*AW1919+AT1919*AX1922+AU1919*AW1922)</f>
        <v>0</v>
      </c>
      <c r="BD1919" s="2">
        <f t="shared" ref="BD1919" si="20389">AR1919*AY1919+AT1919*AY1922-AS1919*AZ1919-AU1919*AZ1922</f>
        <v>0</v>
      </c>
      <c r="BE1919" s="3">
        <f t="shared" ref="BE1919" si="20390">(AR1919*AZ1919+AS1919*AY1919+AT1919*AZ1922+AU1919*AY1922)</f>
        <v>-1.1301767892754231</v>
      </c>
      <c r="BF1919" s="20"/>
      <c r="BG1919" s="11">
        <v>1</v>
      </c>
      <c r="BH1919" s="12">
        <v>0</v>
      </c>
      <c r="BI1919" s="13">
        <v>0</v>
      </c>
      <c r="BJ1919" s="40">
        <f t="shared" ref="BJ1919" si="20391">-1/($BH$4*$B1919)</f>
        <v>-0.65810688972102849</v>
      </c>
      <c r="BK1919" s="20"/>
      <c r="BL1919" s="1">
        <f t="shared" ref="BL1919" si="20392">BB1919*BG1919+BD1919*BG1922-BC1919*BH1919-BE1919*BH1922</f>
        <v>-0.27334975470854578</v>
      </c>
      <c r="BM1919" s="4">
        <f t="shared" ref="BM1919" si="20393">(BB1919*BH1919+BC1919*BG1919+BD1919*BH1922+BE1919*BG1922)</f>
        <v>0</v>
      </c>
      <c r="BN1919" s="2">
        <f t="shared" ref="BN1919" si="20394">BB1919*BI1919+BD1919*BI1922-BC1919*BJ1919-BE1919*BJ1922</f>
        <v>0</v>
      </c>
      <c r="BO1919" s="3">
        <f t="shared" ref="BO1919" si="20395">(BB1919*BJ1919+BC1919*BI1919+BD1919*BJ1922+BE1919*BI1922)</f>
        <v>-0.95028343239817592</v>
      </c>
      <c r="BP1919" s="20"/>
      <c r="BQ1919" s="11">
        <v>1</v>
      </c>
      <c r="BR1919" s="12">
        <v>0</v>
      </c>
      <c r="BS1919" s="13">
        <v>0</v>
      </c>
      <c r="BT1919" s="14">
        <v>0</v>
      </c>
      <c r="BU1919" s="20"/>
      <c r="BV1919" s="1">
        <f t="shared" ref="BV1919" si="20396">BL1919*BQ1919+BN1919*BQ1922-BM1919*BR1919-BO1919*BR1922</f>
        <v>-0.72879243632118318</v>
      </c>
      <c r="BW1919" s="4">
        <f t="shared" ref="BW1919" si="20397">(BL1919*BR1919+BM1919*BQ1919+BN1919*BR1922+BO1919*BQ1922)</f>
        <v>0</v>
      </c>
      <c r="BX1919" s="2">
        <f t="shared" ref="BX1919" si="20398">BL1919*BS1919+BN1919*BS1922-BM1919*BT1919-BO1919*BT1922</f>
        <v>0</v>
      </c>
      <c r="BY1919" s="3">
        <f t="shared" ref="BY1919" si="20399">(BL1919*BT1919+BM1919*BS1919+BN1919*BT1922+BO1919*BS1922)</f>
        <v>-0.95028343239817592</v>
      </c>
      <c r="BZ1919" s="20"/>
      <c r="CA1919" s="11">
        <v>1</v>
      </c>
      <c r="CB1919" s="12">
        <v>0</v>
      </c>
      <c r="CC1919" s="13">
        <v>0</v>
      </c>
      <c r="CD1919" s="40">
        <f t="shared" ref="CD1919" si="20400">-1/($CB$4*$B1919)</f>
        <v>-0.34443623538083457</v>
      </c>
      <c r="CE1919" s="20"/>
      <c r="CF1919" s="1">
        <f t="shared" ref="CF1919" si="20401">BV1919*CA1919+BX1919*CA1922-BW1919*CB1919-BY1919*CB1922</f>
        <v>-0.72879243632118318</v>
      </c>
      <c r="CG1919" s="4">
        <f t="shared" ref="CG1919" si="20402">(BV1919*CB1919+BW1919*CA1919+BX1919*CB1922+BY1919*CA1922)</f>
        <v>0</v>
      </c>
      <c r="CH1919" s="2">
        <f t="shared" ref="CH1919" si="20403">BV1919*CC1919+BX1919*CC1922-BW1919*CD1919-BY1919*CD1922</f>
        <v>0</v>
      </c>
      <c r="CI1919" s="3">
        <f t="shared" ref="CI1919" si="20404">(BV1919*CD1919+BW1919*CC1919+BX1919*CD1922+BY1919*CC1922)</f>
        <v>-0.69926090925768092</v>
      </c>
      <c r="CJ1919" s="28"/>
      <c r="CK1919" s="11">
        <v>1</v>
      </c>
      <c r="CL1919" s="12">
        <v>0</v>
      </c>
      <c r="CM1919" s="13">
        <v>0</v>
      </c>
      <c r="CN1919" s="14">
        <v>0</v>
      </c>
      <c r="CP1919" s="1">
        <f t="shared" ref="CP1919" si="20405">CF1919*CK1919+CH1919*CK1922-CG1919*CL1919-CI1919*CL1922</f>
        <v>-0.72879243632118318</v>
      </c>
      <c r="CQ1919" s="4">
        <f t="shared" ref="CQ1919" si="20406">(CF1919*CL1919+CG1919*CK1919+CH1919*CL1922+CI1919*CK1922)</f>
        <v>-0.69926090925768092</v>
      </c>
      <c r="CR1919" s="2">
        <f t="shared" ref="CR1919" si="20407">CF1919*CM1919+CH1919*CM1922-CG1919*CN1919-CI1919*CN1922</f>
        <v>0</v>
      </c>
      <c r="CS1919" s="3">
        <f t="shared" ref="CS1919" si="20408">(CF1919*CN1919+CG1919*CM1919+CH1919*CN1922+CI1919*CM1922)</f>
        <v>-0.69926090925768092</v>
      </c>
      <c r="CU1919" s="29">
        <f t="shared" ref="CU1919" si="20409">20*LOG(((1+$CL$4)/$CL$4)/((CP1919+CP1922)^2+(CQ1919+CQ1922)^2)^0.5)</f>
        <v>-8.9737926361251855E-4</v>
      </c>
      <c r="CW1919" s="51">
        <f t="shared" ref="CW1919" si="20410">((CP1919^2+CQ1919^2)^0.5)/((CP1922^2+CQ1922^2)^0.5)</f>
        <v>1.0198803747783391</v>
      </c>
    </row>
    <row r="1920" spans="1:101" ht="18" customHeight="1" thickBot="1">
      <c r="D1920" s="11"/>
      <c r="E1920" s="13"/>
      <c r="F1920" s="13"/>
      <c r="G1920" s="15"/>
      <c r="H1920" s="10"/>
      <c r="I1920" s="11"/>
      <c r="J1920" s="13"/>
      <c r="K1920" s="13"/>
      <c r="L1920" s="15"/>
      <c r="N1920" s="5"/>
      <c r="Q1920" s="6"/>
      <c r="S1920" s="11"/>
      <c r="T1920" s="13"/>
      <c r="U1920" s="13"/>
      <c r="V1920" s="15"/>
      <c r="W1920" s="20"/>
      <c r="X1920" s="5"/>
      <c r="AA1920" s="6"/>
      <c r="AB1920" s="20"/>
      <c r="AC1920" s="11"/>
      <c r="AD1920" s="13"/>
      <c r="AE1920" s="13"/>
      <c r="AF1920" s="15"/>
      <c r="AG1920" s="20"/>
      <c r="AH1920" s="5"/>
      <c r="AK1920" s="6"/>
      <c r="AL1920" s="20"/>
      <c r="AM1920" s="11"/>
      <c r="AN1920" s="13"/>
      <c r="AO1920" s="13"/>
      <c r="AP1920" s="15"/>
      <c r="AR1920" s="5"/>
      <c r="AU1920" s="6"/>
      <c r="AW1920" s="11"/>
      <c r="AX1920" s="13"/>
      <c r="AY1920" s="13"/>
      <c r="AZ1920" s="15"/>
      <c r="BA1920" s="20"/>
      <c r="BB1920" s="5"/>
      <c r="BE1920" s="6"/>
      <c r="BG1920" s="11"/>
      <c r="BH1920" s="13"/>
      <c r="BI1920" s="13"/>
      <c r="BJ1920" s="15"/>
      <c r="BL1920" s="5"/>
      <c r="BO1920" s="6"/>
      <c r="BQ1920" s="11"/>
      <c r="BR1920" s="13"/>
      <c r="BS1920" s="13"/>
      <c r="BT1920" s="15"/>
      <c r="BU1920" s="20"/>
      <c r="BV1920" s="5"/>
      <c r="BY1920" s="6"/>
      <c r="CA1920" s="11"/>
      <c r="CB1920" s="13"/>
      <c r="CC1920" s="13"/>
      <c r="CD1920" s="15"/>
      <c r="CF1920" s="5"/>
      <c r="CI1920" s="6"/>
      <c r="CK1920" s="11"/>
      <c r="CL1920" s="13"/>
      <c r="CM1920" s="13"/>
      <c r="CN1920" s="15"/>
      <c r="CP1920" s="5"/>
      <c r="CS1920" s="6"/>
      <c r="CW1920" s="52"/>
    </row>
    <row r="1921" spans="1:101" ht="18" customHeight="1" thickBot="1">
      <c r="D1921" s="11" t="s">
        <v>6</v>
      </c>
      <c r="E1921" s="13"/>
      <c r="F1921" s="13" t="s">
        <v>7</v>
      </c>
      <c r="G1921" s="15"/>
      <c r="H1921" s="10"/>
      <c r="I1921" s="11" t="s">
        <v>8</v>
      </c>
      <c r="J1921" s="13"/>
      <c r="K1921" s="13" t="s">
        <v>9</v>
      </c>
      <c r="L1921" s="15"/>
      <c r="N1921" s="251" t="s">
        <v>26</v>
      </c>
      <c r="O1921" s="252"/>
      <c r="P1921" s="253" t="s">
        <v>27</v>
      </c>
      <c r="Q1921" s="254"/>
      <c r="S1921" s="11" t="s">
        <v>13</v>
      </c>
      <c r="T1921" s="13"/>
      <c r="U1921" s="13" t="s">
        <v>14</v>
      </c>
      <c r="V1921" s="15"/>
      <c r="W1921" s="20"/>
      <c r="X1921" s="251" t="s">
        <v>26</v>
      </c>
      <c r="Y1921" s="252"/>
      <c r="Z1921" s="253" t="s">
        <v>27</v>
      </c>
      <c r="AA1921" s="254"/>
      <c r="AB1921" s="20"/>
      <c r="AC1921" s="11" t="s">
        <v>8</v>
      </c>
      <c r="AD1921" s="13"/>
      <c r="AE1921" s="13" t="s">
        <v>9</v>
      </c>
      <c r="AF1921" s="15"/>
      <c r="AG1921" s="20"/>
      <c r="AH1921" s="251" t="s">
        <v>26</v>
      </c>
      <c r="AI1921" s="252"/>
      <c r="AJ1921" s="253" t="s">
        <v>27</v>
      </c>
      <c r="AK1921" s="254"/>
      <c r="AL1921" s="20"/>
      <c r="AM1921" s="11" t="s">
        <v>13</v>
      </c>
      <c r="AN1921" s="13"/>
      <c r="AO1921" s="13" t="s">
        <v>14</v>
      </c>
      <c r="AP1921" s="15"/>
      <c r="AR1921" s="251" t="s">
        <v>26</v>
      </c>
      <c r="AS1921" s="252"/>
      <c r="AT1921" s="253" t="s">
        <v>27</v>
      </c>
      <c r="AU1921" s="254"/>
      <c r="AV1921" s="36"/>
      <c r="AW1921" s="11" t="s">
        <v>8</v>
      </c>
      <c r="AX1921" s="13"/>
      <c r="AY1921" s="13" t="s">
        <v>9</v>
      </c>
      <c r="AZ1921" s="15"/>
      <c r="BA1921" s="20"/>
      <c r="BB1921" s="251" t="s">
        <v>26</v>
      </c>
      <c r="BC1921" s="252"/>
      <c r="BD1921" s="253" t="s">
        <v>27</v>
      </c>
      <c r="BE1921" s="254"/>
      <c r="BF1921" s="36"/>
      <c r="BG1921" s="11" t="s">
        <v>13</v>
      </c>
      <c r="BH1921" s="13"/>
      <c r="BI1921" s="13" t="s">
        <v>14</v>
      </c>
      <c r="BJ1921" s="15"/>
      <c r="BK1921" s="36"/>
      <c r="BL1921" s="251" t="s">
        <v>26</v>
      </c>
      <c r="BM1921" s="252"/>
      <c r="BN1921" s="253" t="s">
        <v>27</v>
      </c>
      <c r="BO1921" s="254"/>
      <c r="BP1921" s="36"/>
      <c r="BQ1921" s="11" t="s">
        <v>8</v>
      </c>
      <c r="BR1921" s="13"/>
      <c r="BS1921" s="13" t="s">
        <v>9</v>
      </c>
      <c r="BT1921" s="15"/>
      <c r="BU1921" s="20"/>
      <c r="BV1921" s="251" t="s">
        <v>26</v>
      </c>
      <c r="BW1921" s="252"/>
      <c r="BX1921" s="253" t="s">
        <v>27</v>
      </c>
      <c r="BY1921" s="254"/>
      <c r="BZ1921" s="36"/>
      <c r="CA1921" s="11" t="s">
        <v>13</v>
      </c>
      <c r="CB1921" s="13"/>
      <c r="CC1921" s="13" t="s">
        <v>14</v>
      </c>
      <c r="CD1921" s="15"/>
      <c r="CE1921" s="36"/>
      <c r="CF1921" s="251" t="s">
        <v>26</v>
      </c>
      <c r="CG1921" s="252"/>
      <c r="CH1921" s="253" t="s">
        <v>27</v>
      </c>
      <c r="CI1921" s="254"/>
      <c r="CK1921" s="11" t="s">
        <v>28</v>
      </c>
      <c r="CL1921" s="13"/>
      <c r="CM1921" s="13" t="s">
        <v>29</v>
      </c>
      <c r="CN1921" s="15"/>
      <c r="CP1921" s="251" t="s">
        <v>26</v>
      </c>
      <c r="CQ1921" s="252"/>
      <c r="CR1921" s="253" t="s">
        <v>27</v>
      </c>
      <c r="CS1921" s="254"/>
      <c r="CU1921" s="38" t="s">
        <v>37</v>
      </c>
      <c r="CW1921" s="53" t="s">
        <v>45</v>
      </c>
    </row>
    <row r="1922" spans="1:101" ht="18" customHeight="1" thickTop="1" thickBot="1">
      <c r="D1922" s="16">
        <v>0</v>
      </c>
      <c r="E1922" s="17">
        <v>0</v>
      </c>
      <c r="F1922" s="18">
        <v>1</v>
      </c>
      <c r="G1922" s="19">
        <v>0</v>
      </c>
      <c r="H1922" s="10"/>
      <c r="I1922" s="16">
        <v>0</v>
      </c>
      <c r="J1922" s="17">
        <f t="shared" ref="J1922" si="20411">-1/($J$4*$B1919)</f>
        <v>-0.47927035880575414</v>
      </c>
      <c r="K1922" s="18">
        <v>1</v>
      </c>
      <c r="L1922" s="19">
        <v>0</v>
      </c>
      <c r="N1922" s="1">
        <f t="shared" ref="N1922" si="20412">D1922*I1919+F1922*I1922-E1922*J1919-G1922*J1922</f>
        <v>0</v>
      </c>
      <c r="O1922" s="4">
        <f t="shared" ref="O1922" si="20413">(D1922*J1919+E1922*I1919+F1922*J1922+G1922*I1922)</f>
        <v>-0.47927035880575414</v>
      </c>
      <c r="P1922" s="2">
        <f t="shared" ref="P1922" si="20414">D1922*K1919+F1922*K1922-E1922*L1919-G1922*L1922</f>
        <v>1</v>
      </c>
      <c r="Q1922" s="3">
        <f t="shared" ref="Q1922" si="20415">(D1922*L1919+E1922*K1919+F1922*L1922+G1922*K1922)</f>
        <v>0</v>
      </c>
      <c r="S1922" s="16">
        <v>0</v>
      </c>
      <c r="T1922" s="17">
        <v>0</v>
      </c>
      <c r="U1922" s="18">
        <v>1</v>
      </c>
      <c r="V1922" s="19">
        <v>0</v>
      </c>
      <c r="W1922" s="20"/>
      <c r="X1922" s="1">
        <f t="shared" ref="X1922" si="20416">N1922*S1919+P1922*S1922-O1922*T1919-Q1922*T1922</f>
        <v>0</v>
      </c>
      <c r="Y1922" s="4">
        <f t="shared" ref="Y1922" si="20417">(N1922*T1919+O1922*S1919+P1922*T1922+Q1922*S1922)</f>
        <v>-0.47927035880575414</v>
      </c>
      <c r="Z1922" s="2">
        <f t="shared" ref="Z1922" si="20418">N1922*U1919+P1922*U1922-O1922*V1919-Q1922*V1922</f>
        <v>0.68458887483086373</v>
      </c>
      <c r="AA1922" s="3">
        <f t="shared" ref="AA1922" si="20419">(N1922*V1919+O1922*U1919+P1922*V1922+Q1922*U1922)</f>
        <v>0</v>
      </c>
      <c r="AB1922" s="20"/>
      <c r="AC1922" s="16">
        <v>0</v>
      </c>
      <c r="AD1922" s="17">
        <f t="shared" ref="AD1922" si="20420">-1/($AD$4*$B1919)</f>
        <v>-0.54754317377925255</v>
      </c>
      <c r="AE1922" s="18">
        <v>1</v>
      </c>
      <c r="AF1922" s="19">
        <v>0</v>
      </c>
      <c r="AG1922" s="20"/>
      <c r="AH1922" s="1">
        <f t="shared" ref="AH1922" si="20421">X1922*AC1919+Z1922*AC1922-Y1922*AD1919-AA1922*AD1922</f>
        <v>0</v>
      </c>
      <c r="AI1922" s="4">
        <f t="shared" ref="AI1922" si="20422">(X1922*AD1919+Y1922*AC1919+Z1922*AD1922+AA1922*AC1922)</f>
        <v>-0.85411232406461268</v>
      </c>
      <c r="AJ1922" s="2">
        <f t="shared" ref="AJ1922" si="20423">X1922*AE1919+Z1922*AE1922-Y1922*AF1919-AA1922*AF1922</f>
        <v>0.68458887483086373</v>
      </c>
      <c r="AK1922" s="3">
        <f t="shared" ref="AK1922" si="20424">(X1922*AF1919+Y1922*AE1919+Z1922*AF1922+AA1922*AE1922)</f>
        <v>0</v>
      </c>
      <c r="AL1922" s="20"/>
      <c r="AM1922" s="16">
        <v>0</v>
      </c>
      <c r="AN1922" s="17">
        <v>0</v>
      </c>
      <c r="AO1922" s="18">
        <v>1</v>
      </c>
      <c r="AP1922" s="19">
        <v>0</v>
      </c>
      <c r="AR1922" s="1">
        <f t="shared" ref="AR1922" si="20425">AH1922*AM1919+AJ1922*AM1922-AI1922*AN1919-AK1922*AN1922</f>
        <v>0</v>
      </c>
      <c r="AS1922" s="4">
        <f t="shared" ref="AS1922" si="20426">(AH1922*AN1919+AI1922*AM1919+AJ1922*AN1922+AK1922*AM1922)</f>
        <v>-0.85411232406461268</v>
      </c>
      <c r="AT1922" s="2">
        <f t="shared" ref="AT1922" si="20427">AH1922*AO1919+AJ1922*AO1922-AI1922*AP1919-AK1922*AP1922</f>
        <v>0.10044864211879012</v>
      </c>
      <c r="AU1922" s="3">
        <f t="shared" ref="AU1922" si="20428">(AH1922*AP1919+AI1922*AO1919+AJ1922*AP1922+AK1922*AO1922)</f>
        <v>0</v>
      </c>
      <c r="AV1922" s="20"/>
      <c r="AW1922" s="16">
        <v>0</v>
      </c>
      <c r="AX1922" s="17">
        <f t="shared" ref="AX1922" si="20429">-1/($AX$4*$B1919)</f>
        <v>-0.54754317377925255</v>
      </c>
      <c r="AY1922" s="18">
        <v>1</v>
      </c>
      <c r="AZ1922" s="19">
        <v>0</v>
      </c>
      <c r="BA1922" s="20"/>
      <c r="BB1922" s="1">
        <f t="shared" ref="BB1922" si="20430">AR1922*AW1919+AT1922*AW1922-AS1922*AX1919-AU1922*AX1922</f>
        <v>0</v>
      </c>
      <c r="BC1922" s="4">
        <f t="shared" ref="BC1922" si="20431">(AR1922*AX1919+AS1922*AW1919+AT1922*AX1922+AU1922*AW1922)</f>
        <v>-0.9091122923721513</v>
      </c>
      <c r="BD1922" s="2">
        <f t="shared" ref="BD1922" si="20432">AR1922*AY1919+AT1922*AY1922-AS1922*AZ1919-AU1922*AZ1922</f>
        <v>0.10044864211879012</v>
      </c>
      <c r="BE1922" s="3">
        <f t="shared" ref="BE1922" si="20433">(AR1922*AZ1919+AS1922*AY1919+AT1922*AZ1922+AU1922*AY1922)</f>
        <v>0</v>
      </c>
      <c r="BF1922" s="20"/>
      <c r="BG1922" s="16">
        <v>0</v>
      </c>
      <c r="BH1922" s="17">
        <v>0</v>
      </c>
      <c r="BI1922" s="18">
        <v>1</v>
      </c>
      <c r="BJ1922" s="19">
        <v>0</v>
      </c>
      <c r="BK1922" s="20"/>
      <c r="BL1922" s="1">
        <f t="shared" ref="BL1922" si="20434">BB1922*BG1919+BD1922*BG1922-BC1922*BH1919-BE1922*BH1922</f>
        <v>0</v>
      </c>
      <c r="BM1922" s="4">
        <f t="shared" ref="BM1922" si="20435">(BB1922*BH1919+BC1922*BG1919+BD1922*BH1922+BE1922*BG1922)</f>
        <v>-0.9091122923721513</v>
      </c>
      <c r="BN1922" s="2">
        <f t="shared" ref="BN1922" si="20436">BB1922*BI1919+BD1922*BI1922-BC1922*BJ1919-BE1922*BJ1922</f>
        <v>-0.4978444210214007</v>
      </c>
      <c r="BO1922" s="3">
        <f t="shared" ref="BO1922" si="20437">(BB1922*BJ1919+BC1922*BI1919+BD1922*BJ1922+BE1922*BI1922)</f>
        <v>0</v>
      </c>
      <c r="BP1922" s="20"/>
      <c r="BQ1922" s="16">
        <v>0</v>
      </c>
      <c r="BR1922" s="17">
        <f t="shared" ref="BR1922" si="20438">-1/($BR$4*$B1919)</f>
        <v>-0.47927035880575414</v>
      </c>
      <c r="BS1922" s="18">
        <v>1</v>
      </c>
      <c r="BT1922" s="19">
        <v>0</v>
      </c>
      <c r="BU1922" s="20"/>
      <c r="BV1922" s="1">
        <f t="shared" ref="BV1922" si="20439">BL1922*BQ1919+BN1922*BQ1922-BM1922*BR1919-BO1922*BR1922</f>
        <v>0</v>
      </c>
      <c r="BW1922" s="4">
        <f t="shared" ref="BW1922" si="20440">(BL1922*BR1919+BM1922*BQ1919+BN1922*BR1922+BO1922*BQ1922)</f>
        <v>-0.67051021807978173</v>
      </c>
      <c r="BX1922" s="2">
        <f t="shared" ref="BX1922" si="20441">BL1922*BS1919+BN1922*BS1922-BM1922*BT1919-BO1922*BT1922</f>
        <v>-0.4978444210214007</v>
      </c>
      <c r="BY1922" s="3">
        <f t="shared" ref="BY1922" si="20442">(BL1922*BT1919+BM1922*BS1919+BN1922*BT1922+BO1922*BS1922)</f>
        <v>0</v>
      </c>
      <c r="BZ1922" s="20"/>
      <c r="CA1922" s="16">
        <v>0</v>
      </c>
      <c r="CB1922" s="17">
        <v>0</v>
      </c>
      <c r="CC1922" s="18">
        <v>1</v>
      </c>
      <c r="CD1922" s="19">
        <v>0</v>
      </c>
      <c r="CE1922" s="20"/>
      <c r="CF1922" s="1">
        <f t="shared" ref="CF1922" si="20443">BV1922*CA1919+BX1922*CA1922-BW1922*CB1919-BY1922*CB1922</f>
        <v>0</v>
      </c>
      <c r="CG1922" s="4">
        <f t="shared" ref="CG1922" si="20444">(BV1922*CB1919+BW1922*CA1919+BX1922*CB1922+BY1922*CA1922)</f>
        <v>-0.67051021807978173</v>
      </c>
      <c r="CH1922" s="2">
        <f t="shared" ref="CH1922" si="20445">BV1922*CC1919+BX1922*CC1922-BW1922*CD1919-BY1922*CD1922</f>
        <v>-0.72879243632118307</v>
      </c>
      <c r="CI1922" s="3">
        <f t="shared" ref="CI1922" si="20446">(BV1922*CD1919+BW1922*CC1919+BX1922*CD1922+BY1922*CC1922)</f>
        <v>0</v>
      </c>
      <c r="CK1922" s="16">
        <f t="shared" ref="CK1922" si="20447">1/$CL$4</f>
        <v>1</v>
      </c>
      <c r="CL1922" s="17">
        <v>0</v>
      </c>
      <c r="CM1922" s="18">
        <v>1</v>
      </c>
      <c r="CN1922" s="19">
        <v>0</v>
      </c>
      <c r="CP1922" s="1">
        <f t="shared" ref="CP1922" si="20448">CF1922*CK1919+CH1922*CK1922-CG1922*CL1919-CI1922*CL1922</f>
        <v>-0.72879243632118307</v>
      </c>
      <c r="CQ1922" s="4">
        <f t="shared" ref="CQ1922" si="20449">(CF1922*CL1919+CG1922*CK1919+CH1922*CL1922+CI1922*CK1922)</f>
        <v>-0.67051021807978173</v>
      </c>
      <c r="CR1922" s="2">
        <f t="shared" ref="CR1922" si="20450">CF1922*CM1919+CH1922*CM1922-CG1922*CN1919-CI1922*CN1922</f>
        <v>-0.72879243632118307</v>
      </c>
      <c r="CS1922" s="3">
        <f t="shared" ref="CS1922" si="20451">(CF1922*CN1919+CG1922*CM1919+CH1922*CN1922+CI1922*CM1922)</f>
        <v>0</v>
      </c>
      <c r="CU1922" s="39">
        <f t="shared" ref="CU1922" si="20452">(180/PI())*ATAN(-1*(CQ1919/CP1919))</f>
        <v>-43.815316854688923</v>
      </c>
      <c r="CW1922" s="54">
        <f t="shared" ref="CW1922" si="20453">20*LOG(((1-(10^(CU1919/20)^2)*(1-((1-CW1919)/(1+CW1919))^2))^0.5))</f>
        <v>-35.178988977220932</v>
      </c>
    </row>
    <row r="1923" spans="1:101" ht="18" customHeight="1">
      <c r="E1923" s="20"/>
      <c r="F1923" s="20"/>
      <c r="G1923" s="20"/>
      <c r="H1923" s="20"/>
      <c r="I1923" s="20"/>
      <c r="J1923" s="20"/>
      <c r="K1923" s="20"/>
      <c r="L1923" s="20"/>
      <c r="M1923" s="20"/>
      <c r="N1923" s="20"/>
      <c r="O1923" s="20"/>
      <c r="P1923" s="20"/>
      <c r="Q1923" s="20"/>
      <c r="R1923" s="20"/>
      <c r="S1923" s="20"/>
      <c r="T1923" s="20"/>
      <c r="U1923" s="20"/>
      <c r="V1923" s="20"/>
      <c r="W1923" s="20"/>
      <c r="X1923" s="20"/>
      <c r="Y1923" s="20"/>
      <c r="Z1923" s="20"/>
      <c r="AA1923" s="20"/>
      <c r="AB1923" s="30"/>
      <c r="AC1923" s="20"/>
      <c r="AD1923" s="20"/>
      <c r="AE1923" s="20"/>
      <c r="AF1923" s="20"/>
      <c r="AG1923" s="20"/>
      <c r="AH1923" s="20"/>
      <c r="AI1923" s="20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  <c r="BA1923" s="20"/>
      <c r="BB1923" s="20"/>
      <c r="BC1923" s="20"/>
      <c r="BD1923" s="20"/>
      <c r="BE1923" s="20"/>
      <c r="BF1923" s="20"/>
      <c r="BG1923" s="20"/>
      <c r="BH1923" s="20"/>
      <c r="BI1923" s="20"/>
      <c r="BJ1923" s="20"/>
      <c r="BK1923" s="20"/>
      <c r="BL1923" s="20"/>
      <c r="BM1923" s="20"/>
      <c r="BN1923" s="20"/>
      <c r="BO1923" s="20"/>
      <c r="BP1923" s="20"/>
      <c r="BQ1923" s="20"/>
      <c r="BR1923" s="20"/>
      <c r="BS1923" s="20"/>
      <c r="BT1923" s="20"/>
      <c r="BU1923" s="20"/>
      <c r="BV1923" s="20"/>
      <c r="BW1923" s="20"/>
      <c r="BX1923" s="20"/>
      <c r="BY1923" s="20"/>
      <c r="BZ1923" s="20"/>
      <c r="CA1923" s="20"/>
      <c r="CB1923" s="20"/>
      <c r="CC1923" s="20"/>
      <c r="CD1923" s="20"/>
      <c r="CE1923" s="20"/>
      <c r="CF1923" s="20"/>
      <c r="CG1923" s="20"/>
      <c r="CH1923" s="20"/>
      <c r="CI1923" s="20"/>
      <c r="CJ1923" s="20"/>
      <c r="CK1923" s="20"/>
      <c r="CL1923" s="20"/>
    </row>
    <row r="1924" spans="1:101" ht="18" customHeight="1"/>
    <row r="1925" spans="1:101" ht="18" customHeight="1" thickBot="1">
      <c r="A1925" s="23"/>
      <c r="B1925" s="23"/>
      <c r="C1925" s="23"/>
      <c r="D1925" s="20" t="s">
        <v>15</v>
      </c>
      <c r="E1925" s="20"/>
      <c r="F1925" s="20"/>
      <c r="G1925" s="20"/>
      <c r="H1925" s="20"/>
      <c r="I1925" s="20" t="s">
        <v>16</v>
      </c>
      <c r="J1925" s="20"/>
      <c r="K1925" s="20"/>
      <c r="L1925" s="20"/>
      <c r="M1925" s="23"/>
      <c r="N1925" s="23"/>
      <c r="O1925" s="24" t="s">
        <v>17</v>
      </c>
      <c r="P1925" s="23"/>
      <c r="Q1925" s="23"/>
      <c r="R1925" s="23"/>
      <c r="S1925" s="20"/>
      <c r="T1925" s="20" t="s">
        <v>18</v>
      </c>
      <c r="U1925" s="23"/>
      <c r="V1925" s="23"/>
      <c r="W1925" s="23"/>
      <c r="X1925" s="23"/>
      <c r="Y1925" s="24" t="s">
        <v>19</v>
      </c>
      <c r="Z1925" s="23"/>
      <c r="AA1925" s="23"/>
      <c r="AB1925" s="23"/>
      <c r="AC1925" s="24" t="s">
        <v>20</v>
      </c>
      <c r="AD1925" s="20"/>
      <c r="AE1925" s="20"/>
      <c r="AF1925" s="20"/>
      <c r="AG1925" s="20"/>
      <c r="AH1925" s="23"/>
      <c r="AI1925" s="24" t="s">
        <v>21</v>
      </c>
      <c r="AJ1925" s="23"/>
      <c r="AK1925" s="23"/>
      <c r="AL1925" s="20"/>
      <c r="AM1925" s="24" t="s">
        <v>31</v>
      </c>
      <c r="AN1925" s="20"/>
      <c r="AO1925" s="23"/>
      <c r="AP1925" s="23"/>
      <c r="AQ1925" s="23"/>
      <c r="AR1925" s="23"/>
      <c r="AS1925" s="24" t="s">
        <v>91</v>
      </c>
      <c r="AT1925" s="23"/>
      <c r="AU1925" s="23"/>
      <c r="AV1925" s="23"/>
      <c r="AW1925" s="24" t="s">
        <v>32</v>
      </c>
      <c r="AX1925" s="20"/>
      <c r="AY1925" s="20"/>
      <c r="AZ1925" s="20"/>
      <c r="BA1925" s="20"/>
      <c r="BB1925" s="23"/>
      <c r="BC1925" s="24" t="s">
        <v>22</v>
      </c>
      <c r="BD1925" s="23"/>
      <c r="BE1925" s="23"/>
      <c r="BF1925" s="23"/>
      <c r="BG1925" s="24" t="s">
        <v>33</v>
      </c>
      <c r="BH1925" s="20"/>
      <c r="BI1925" s="23"/>
      <c r="BJ1925" s="23"/>
      <c r="BK1925" s="23"/>
      <c r="BL1925" s="23"/>
      <c r="BM1925" s="24" t="s">
        <v>34</v>
      </c>
      <c r="BN1925" s="23"/>
      <c r="BO1925" s="23"/>
      <c r="BP1925" s="23"/>
      <c r="BQ1925" s="24" t="s">
        <v>89</v>
      </c>
      <c r="BR1925" s="20"/>
      <c r="BS1925" s="20"/>
      <c r="BT1925" s="20"/>
      <c r="BU1925" s="20"/>
      <c r="BV1925" s="23"/>
      <c r="BW1925" s="24" t="s">
        <v>35</v>
      </c>
      <c r="BX1925" s="23"/>
      <c r="BY1925" s="23"/>
      <c r="BZ1925" s="23"/>
      <c r="CA1925" s="24" t="s">
        <v>90</v>
      </c>
      <c r="CB1925" s="20"/>
      <c r="CC1925" s="23"/>
      <c r="CD1925" s="23"/>
      <c r="CE1925" s="23"/>
      <c r="CF1925" s="23"/>
      <c r="CG1925" s="24" t="s">
        <v>92</v>
      </c>
      <c r="CH1925" s="23"/>
      <c r="CI1925" s="23"/>
      <c r="CJ1925" s="23"/>
      <c r="CK1925" s="24" t="s">
        <v>36</v>
      </c>
      <c r="CL1925" s="24"/>
      <c r="CM1925" s="23"/>
      <c r="CN1925" s="23"/>
      <c r="CO1925" s="23"/>
      <c r="CP1925" s="23"/>
      <c r="CQ1925" s="24" t="s">
        <v>93</v>
      </c>
      <c r="CR1925" s="23"/>
      <c r="CS1925" s="23"/>
    </row>
    <row r="1926" spans="1:101" ht="18" customHeight="1" thickBot="1">
      <c r="A1926" s="23"/>
      <c r="B1926" s="33"/>
      <c r="C1926" s="23"/>
      <c r="D1926" s="7" t="s">
        <v>2</v>
      </c>
      <c r="E1926" s="8"/>
      <c r="F1926" s="8" t="s">
        <v>3</v>
      </c>
      <c r="G1926" s="9"/>
      <c r="H1926" s="10"/>
      <c r="I1926" s="7" t="s">
        <v>4</v>
      </c>
      <c r="J1926" s="8"/>
      <c r="K1926" s="8" t="s">
        <v>5</v>
      </c>
      <c r="L1926" s="9"/>
      <c r="M1926" s="23"/>
      <c r="N1926" s="251" t="s">
        <v>79</v>
      </c>
      <c r="O1926" s="252"/>
      <c r="P1926" s="253" t="s">
        <v>80</v>
      </c>
      <c r="Q1926" s="254"/>
      <c r="R1926" s="23"/>
      <c r="S1926" s="7" t="s">
        <v>11</v>
      </c>
      <c r="T1926" s="8"/>
      <c r="U1926" s="8" t="s">
        <v>12</v>
      </c>
      <c r="V1926" s="9"/>
      <c r="W1926" s="20"/>
      <c r="X1926" s="251" t="s">
        <v>79</v>
      </c>
      <c r="Y1926" s="252"/>
      <c r="Z1926" s="253" t="s">
        <v>80</v>
      </c>
      <c r="AA1926" s="254"/>
      <c r="AB1926" s="20"/>
      <c r="AC1926" s="7" t="s">
        <v>4</v>
      </c>
      <c r="AD1926" s="8"/>
      <c r="AE1926" s="8" t="s">
        <v>5</v>
      </c>
      <c r="AF1926" s="9"/>
      <c r="AG1926" s="20"/>
      <c r="AH1926" s="251" t="s">
        <v>0</v>
      </c>
      <c r="AI1926" s="252"/>
      <c r="AJ1926" s="253" t="s">
        <v>1</v>
      </c>
      <c r="AK1926" s="254"/>
      <c r="AL1926" s="20"/>
      <c r="AM1926" s="7" t="s">
        <v>11</v>
      </c>
      <c r="AN1926" s="8"/>
      <c r="AO1926" s="8" t="s">
        <v>12</v>
      </c>
      <c r="AP1926" s="9"/>
      <c r="AQ1926" s="23"/>
      <c r="AR1926" s="251" t="s">
        <v>0</v>
      </c>
      <c r="AS1926" s="252"/>
      <c r="AT1926" s="253" t="s">
        <v>1</v>
      </c>
      <c r="AU1926" s="254"/>
      <c r="AV1926" s="36"/>
      <c r="AW1926" s="7" t="s">
        <v>4</v>
      </c>
      <c r="AX1926" s="8"/>
      <c r="AY1926" s="8" t="s">
        <v>5</v>
      </c>
      <c r="AZ1926" s="9"/>
      <c r="BA1926" s="20"/>
      <c r="BB1926" s="251" t="s">
        <v>0</v>
      </c>
      <c r="BC1926" s="252"/>
      <c r="BD1926" s="253" t="s">
        <v>1</v>
      </c>
      <c r="BE1926" s="254"/>
      <c r="BF1926" s="36"/>
      <c r="BG1926" s="7" t="s">
        <v>11</v>
      </c>
      <c r="BH1926" s="8"/>
      <c r="BI1926" s="8" t="s">
        <v>12</v>
      </c>
      <c r="BJ1926" s="9"/>
      <c r="BK1926" s="36"/>
      <c r="BL1926" s="251" t="s">
        <v>0</v>
      </c>
      <c r="BM1926" s="252"/>
      <c r="BN1926" s="253" t="s">
        <v>1</v>
      </c>
      <c r="BO1926" s="254"/>
      <c r="BP1926" s="36"/>
      <c r="BQ1926" s="7" t="s">
        <v>4</v>
      </c>
      <c r="BR1926" s="8"/>
      <c r="BS1926" s="8" t="s">
        <v>5</v>
      </c>
      <c r="BT1926" s="9"/>
      <c r="BU1926" s="20"/>
      <c r="BV1926" s="251" t="s">
        <v>0</v>
      </c>
      <c r="BW1926" s="252"/>
      <c r="BX1926" s="253" t="s">
        <v>1</v>
      </c>
      <c r="BY1926" s="254"/>
      <c r="BZ1926" s="36"/>
      <c r="CA1926" s="7" t="s">
        <v>11</v>
      </c>
      <c r="CB1926" s="8"/>
      <c r="CC1926" s="8" t="s">
        <v>12</v>
      </c>
      <c r="CD1926" s="9"/>
      <c r="CE1926" s="36"/>
      <c r="CF1926" s="251" t="s">
        <v>0</v>
      </c>
      <c r="CG1926" s="252"/>
      <c r="CH1926" s="253" t="s">
        <v>1</v>
      </c>
      <c r="CI1926" s="254"/>
      <c r="CJ1926" s="23"/>
      <c r="CK1926" s="7" t="s">
        <v>23</v>
      </c>
      <c r="CL1926" s="8"/>
      <c r="CM1926" s="8" t="s">
        <v>24</v>
      </c>
      <c r="CN1926" s="9"/>
      <c r="CO1926" s="23"/>
      <c r="CP1926" s="251" t="s">
        <v>0</v>
      </c>
      <c r="CQ1926" s="252"/>
      <c r="CR1926" s="253" t="s">
        <v>1</v>
      </c>
      <c r="CS1926" s="254"/>
      <c r="CU1926" s="26" t="s">
        <v>25</v>
      </c>
      <c r="CW1926" s="50" t="s">
        <v>44</v>
      </c>
    </row>
    <row r="1927" spans="1:101" ht="18" customHeight="1" thickTop="1" thickBot="1">
      <c r="B1927" s="34">
        <v>3.1</v>
      </c>
      <c r="D1927" s="11">
        <v>1</v>
      </c>
      <c r="E1927" s="12">
        <v>0</v>
      </c>
      <c r="F1927" s="13">
        <v>0</v>
      </c>
      <c r="G1927" s="40">
        <f t="shared" ref="G1927" si="20454">-1/($E$4*$B1927)</f>
        <v>-0.33888081222953076</v>
      </c>
      <c r="H1927" s="10"/>
      <c r="I1927" s="11">
        <v>1</v>
      </c>
      <c r="J1927" s="12">
        <v>0</v>
      </c>
      <c r="K1927" s="13">
        <v>0</v>
      </c>
      <c r="L1927" s="14">
        <v>0</v>
      </c>
      <c r="N1927" s="1">
        <f t="shared" ref="N1927" si="20455">D1927*I1927+F1927*I1930-E1927*J1927-G1927*J1930</f>
        <v>0.8402040768282647</v>
      </c>
      <c r="O1927" s="4">
        <f t="shared" ref="O1927" si="20456">(D1927*J1927+E1927*I1927+F1927*J1930+G1927*I1930)</f>
        <v>0</v>
      </c>
      <c r="P1927" s="2">
        <f t="shared" ref="P1927" si="20457">D1927*K1927+F1927*K1930-E1927*L1927-G1927*L1930</f>
        <v>0</v>
      </c>
      <c r="Q1927" s="3">
        <f t="shared" ref="Q1927" si="20458">(D1927*L1927+E1927*K1927+F1927*L1930+G1927*K1930)</f>
        <v>-0.33888081222953076</v>
      </c>
      <c r="S1927" s="11">
        <v>1</v>
      </c>
      <c r="T1927" s="12">
        <v>0</v>
      </c>
      <c r="U1927" s="13">
        <v>0</v>
      </c>
      <c r="V1927" s="40">
        <f t="shared" ref="V1927" si="20459">-1/($T$4*$B1927)</f>
        <v>-0.64749226246746361</v>
      </c>
      <c r="W1927" s="20"/>
      <c r="X1927" s="1">
        <f t="shared" ref="X1927" si="20460">N1927*S1927+P1927*S1930-O1927*T1927-Q1927*T1930</f>
        <v>0.8402040768282647</v>
      </c>
      <c r="Y1927" s="4">
        <f t="shared" ref="Y1927" si="20461">(N1927*T1927+O1927*S1927+P1927*T1930+Q1927*S1930)</f>
        <v>0</v>
      </c>
      <c r="Z1927" s="2">
        <f t="shared" ref="Z1927" si="20462">N1927*U1927+P1927*U1930-O1927*V1927-Q1927*V1930</f>
        <v>0</v>
      </c>
      <c r="AA1927" s="3">
        <f t="shared" ref="AA1927" si="20463">(N1927*V1927+O1927*U1927+P1927*V1930+Q1927*U1930)</f>
        <v>-0.88290645086945041</v>
      </c>
      <c r="AB1927" s="20"/>
      <c r="AC1927" s="11">
        <v>1</v>
      </c>
      <c r="AD1927" s="12">
        <v>0</v>
      </c>
      <c r="AE1927" s="13">
        <v>0</v>
      </c>
      <c r="AF1927" s="14">
        <v>0</v>
      </c>
      <c r="AG1927" s="20"/>
      <c r="AH1927" s="1">
        <f t="shared" ref="AH1927" si="20464">X1927*AC1927+Z1927*AC1930-Y1927*AD1927-AA1927*AD1930</f>
        <v>0.36457192496030821</v>
      </c>
      <c r="AI1927" s="4">
        <f t="shared" ref="AI1927" si="20465">(X1927*AD1927+Y1927*AC1927+Z1927*AD1930+AA1927*AC1930)</f>
        <v>0</v>
      </c>
      <c r="AJ1927" s="2">
        <f t="shared" ref="AJ1927" si="20466">X1927*AE1927+Z1927*AE1930-Y1927*AF1927-AA1927*AF1930</f>
        <v>0</v>
      </c>
      <c r="AK1927" s="3">
        <f t="shared" ref="AK1927" si="20467">(X1927*AF1927+Y1927*AE1927+Z1927*AF1930+AA1927*AE1930)</f>
        <v>-0.88290645086945041</v>
      </c>
      <c r="AL1927" s="20"/>
      <c r="AM1927" s="11">
        <v>1</v>
      </c>
      <c r="AN1927" s="12">
        <v>0</v>
      </c>
      <c r="AO1927" s="13">
        <v>0</v>
      </c>
      <c r="AP1927" s="40">
        <f t="shared" ref="AP1927" si="20468">-1/($AN$4*$B1927)</f>
        <v>-0.67288411589756014</v>
      </c>
      <c r="AR1927" s="1">
        <f t="shared" ref="AR1927" si="20469">AH1927*AM1927+AJ1927*AM1930-AI1927*AN1927-AK1927*AN1930</f>
        <v>0.36457192496030821</v>
      </c>
      <c r="AS1927" s="4">
        <f t="shared" ref="AS1927" si="20470">(AH1927*AN1927+AI1927*AM1927+AJ1927*AN1930+AK1927*AM1930)</f>
        <v>0</v>
      </c>
      <c r="AT1927" s="2">
        <f t="shared" ref="AT1927" si="20471">AH1927*AO1927+AJ1927*AO1930-AI1927*AP1927-AK1927*AP1930</f>
        <v>0</v>
      </c>
      <c r="AU1927" s="3">
        <f t="shared" ref="AU1927" si="20472">(AH1927*AP1927+AI1927*AO1927+AJ1927*AP1930+AK1927*AO1930)</f>
        <v>-1.1282211082774389</v>
      </c>
      <c r="AV1927" s="20"/>
      <c r="AW1927" s="11">
        <v>1</v>
      </c>
      <c r="AX1927" s="12">
        <v>0</v>
      </c>
      <c r="AY1927" s="13">
        <v>0</v>
      </c>
      <c r="AZ1927" s="14">
        <v>0</v>
      </c>
      <c r="BA1927" s="20"/>
      <c r="BB1927" s="1">
        <f t="shared" ref="BB1927" si="20473">AR1927*AW1927+AT1927*AW1930-AS1927*AX1927-AU1927*AX1930</f>
        <v>-0.24321413548177961</v>
      </c>
      <c r="BC1927" s="4">
        <f t="shared" ref="BC1927" si="20474">(AR1927*AX1927+AS1927*AW1927+AT1927*AX1930+AU1927*AW1930)</f>
        <v>0</v>
      </c>
      <c r="BD1927" s="2">
        <f t="shared" ref="BD1927" si="20475">AR1927*AY1927+AT1927*AY1930-AS1927*AZ1927-AU1927*AZ1930</f>
        <v>0</v>
      </c>
      <c r="BE1927" s="3">
        <f t="shared" ref="BE1927" si="20476">(AR1927*AZ1927+AS1927*AY1927+AT1927*AZ1930+AU1927*AY1930)</f>
        <v>-1.1282211082774389</v>
      </c>
      <c r="BF1927" s="20"/>
      <c r="BG1927" s="11">
        <v>1</v>
      </c>
      <c r="BH1927" s="12">
        <v>0</v>
      </c>
      <c r="BI1927" s="13">
        <v>0</v>
      </c>
      <c r="BJ1927" s="40">
        <f t="shared" ref="BJ1927" si="20477">-1/($BH$4*$B1927)</f>
        <v>-0.64749226246746361</v>
      </c>
      <c r="BK1927" s="20"/>
      <c r="BL1927" s="1">
        <f t="shared" ref="BL1927" si="20478">BB1927*BG1927+BD1927*BG1930-BC1927*BH1927-BE1927*BH1930</f>
        <v>-0.24321413548177961</v>
      </c>
      <c r="BM1927" s="4">
        <f t="shared" ref="BM1927" si="20479">(BB1927*BH1927+BC1927*BG1927+BD1927*BH1930+BE1927*BG1930)</f>
        <v>0</v>
      </c>
      <c r="BN1927" s="2">
        <f t="shared" ref="BN1927" si="20480">BB1927*BI1927+BD1927*BI1930-BC1927*BJ1927-BE1927*BJ1930</f>
        <v>0</v>
      </c>
      <c r="BO1927" s="3">
        <f t="shared" ref="BO1927" si="20481">(BB1927*BJ1927+BC1927*BI1927+BD1927*BJ1930+BE1927*BI1930)</f>
        <v>-0.9707418374302732</v>
      </c>
      <c r="BP1927" s="20"/>
      <c r="BQ1927" s="11">
        <v>1</v>
      </c>
      <c r="BR1927" s="12">
        <v>0</v>
      </c>
      <c r="BS1927" s="13">
        <v>0</v>
      </c>
      <c r="BT1927" s="14">
        <v>0</v>
      </c>
      <c r="BU1927" s="20"/>
      <c r="BV1927" s="1">
        <f t="shared" ref="BV1927" si="20482">BL1927*BQ1927+BN1927*BQ1930-BM1927*BR1927-BO1927*BR1930</f>
        <v>-0.70095792762227649</v>
      </c>
      <c r="BW1927" s="4">
        <f t="shared" ref="BW1927" si="20483">(BL1927*BR1927+BM1927*BQ1927+BN1927*BR1930+BO1927*BQ1930)</f>
        <v>0</v>
      </c>
      <c r="BX1927" s="2">
        <f t="shared" ref="BX1927" si="20484">BL1927*BS1927+BN1927*BS1930-BM1927*BT1927-BO1927*BT1930</f>
        <v>0</v>
      </c>
      <c r="BY1927" s="3">
        <f t="shared" ref="BY1927" si="20485">(BL1927*BT1927+BM1927*BS1927+BN1927*BT1930+BO1927*BS1930)</f>
        <v>-0.9707418374302732</v>
      </c>
      <c r="BZ1927" s="20"/>
      <c r="CA1927" s="11">
        <v>1</v>
      </c>
      <c r="CB1927" s="12">
        <v>0</v>
      </c>
      <c r="CC1927" s="13">
        <v>0</v>
      </c>
      <c r="CD1927" s="40">
        <f t="shared" ref="CD1927" si="20486">-1/($CB$4*$B1927)</f>
        <v>-0.33888081222953076</v>
      </c>
      <c r="CE1927" s="20"/>
      <c r="CF1927" s="1">
        <f t="shared" ref="CF1927" si="20487">BV1927*CA1927+BX1927*CA1930-BW1927*CB1927-BY1927*CB1930</f>
        <v>-0.70095792762227649</v>
      </c>
      <c r="CG1927" s="4">
        <f t="shared" ref="CG1927" si="20488">(BV1927*CB1927+BW1927*CA1927+BX1927*CB1930+BY1927*CA1930)</f>
        <v>0</v>
      </c>
      <c r="CH1927" s="2">
        <f t="shared" ref="CH1927" si="20489">BV1927*CC1927+BX1927*CC1930-BW1927*CD1927-BY1927*CD1930</f>
        <v>0</v>
      </c>
      <c r="CI1927" s="3">
        <f t="shared" ref="CI1927" si="20490">(BV1927*CD1927+BW1927*CC1927+BX1927*CD1930+BY1927*CC1930)</f>
        <v>-0.73320064557890752</v>
      </c>
      <c r="CJ1927" s="28"/>
      <c r="CK1927" s="11">
        <v>1</v>
      </c>
      <c r="CL1927" s="12">
        <v>0</v>
      </c>
      <c r="CM1927" s="13">
        <v>0</v>
      </c>
      <c r="CN1927" s="14">
        <v>0</v>
      </c>
      <c r="CP1927" s="1">
        <f t="shared" ref="CP1927" si="20491">CF1927*CK1927+CH1927*CK1930-CG1927*CL1927-CI1927*CL1930</f>
        <v>-0.70095792762227649</v>
      </c>
      <c r="CQ1927" s="4">
        <f t="shared" ref="CQ1927" si="20492">(CF1927*CL1927+CG1927*CK1927+CH1927*CL1930+CI1927*CK1930)</f>
        <v>-0.73320064557890752</v>
      </c>
      <c r="CR1927" s="2">
        <f t="shared" ref="CR1927" si="20493">CF1927*CM1927+CH1927*CM1930-CG1927*CN1927-CI1927*CN1930</f>
        <v>0</v>
      </c>
      <c r="CS1927" s="3">
        <f t="shared" ref="CS1927" si="20494">(CF1927*CN1927+CG1927*CM1927+CH1927*CN1930+CI1927*CM1930)</f>
        <v>-0.73320064557890752</v>
      </c>
      <c r="CU1927" s="29">
        <f t="shared" ref="CU1927" si="20495">20*LOG(((1+$CL$4)/$CL$4)/((CP1927+CP1930)^2+(CQ1927+CQ1930)^2)^0.5)</f>
        <v>-1.6894564350348714E-3</v>
      </c>
      <c r="CW1927" s="51">
        <f t="shared" ref="CW1927" si="20496">((CP1927^2+CQ1927^2)^0.5)/((CP1930^2+CQ1930^2)^0.5)</f>
        <v>1.0285320189393552</v>
      </c>
    </row>
    <row r="1928" spans="1:101" ht="18" customHeight="1" thickBot="1">
      <c r="D1928" s="11"/>
      <c r="E1928" s="13"/>
      <c r="F1928" s="13"/>
      <c r="G1928" s="15"/>
      <c r="H1928" s="10"/>
      <c r="I1928" s="11"/>
      <c r="J1928" s="13"/>
      <c r="K1928" s="13"/>
      <c r="L1928" s="15"/>
      <c r="N1928" s="5"/>
      <c r="Q1928" s="6"/>
      <c r="S1928" s="11"/>
      <c r="T1928" s="13"/>
      <c r="U1928" s="13"/>
      <c r="V1928" s="15"/>
      <c r="W1928" s="20"/>
      <c r="X1928" s="5"/>
      <c r="AA1928" s="6"/>
      <c r="AB1928" s="20"/>
      <c r="AC1928" s="11"/>
      <c r="AD1928" s="13"/>
      <c r="AE1928" s="13"/>
      <c r="AF1928" s="15"/>
      <c r="AG1928" s="20"/>
      <c r="AH1928" s="5"/>
      <c r="AK1928" s="6"/>
      <c r="AL1928" s="20"/>
      <c r="AM1928" s="11"/>
      <c r="AN1928" s="13"/>
      <c r="AO1928" s="13"/>
      <c r="AP1928" s="15"/>
      <c r="AR1928" s="5"/>
      <c r="AU1928" s="6"/>
      <c r="AW1928" s="11"/>
      <c r="AX1928" s="13"/>
      <c r="AY1928" s="13"/>
      <c r="AZ1928" s="15"/>
      <c r="BA1928" s="20"/>
      <c r="BB1928" s="5"/>
      <c r="BE1928" s="6"/>
      <c r="BG1928" s="11"/>
      <c r="BH1928" s="13"/>
      <c r="BI1928" s="13"/>
      <c r="BJ1928" s="15"/>
      <c r="BL1928" s="5"/>
      <c r="BO1928" s="6"/>
      <c r="BQ1928" s="11"/>
      <c r="BR1928" s="13"/>
      <c r="BS1928" s="13"/>
      <c r="BT1928" s="15"/>
      <c r="BU1928" s="20"/>
      <c r="BV1928" s="5"/>
      <c r="BY1928" s="6"/>
      <c r="CA1928" s="11"/>
      <c r="CB1928" s="13"/>
      <c r="CC1928" s="13"/>
      <c r="CD1928" s="15"/>
      <c r="CF1928" s="5"/>
      <c r="CI1928" s="6"/>
      <c r="CK1928" s="11"/>
      <c r="CL1928" s="13"/>
      <c r="CM1928" s="13"/>
      <c r="CN1928" s="15"/>
      <c r="CP1928" s="5"/>
      <c r="CS1928" s="6"/>
      <c r="CW1928" s="52"/>
    </row>
    <row r="1929" spans="1:101" ht="18" customHeight="1" thickBot="1">
      <c r="D1929" s="11" t="s">
        <v>6</v>
      </c>
      <c r="E1929" s="13"/>
      <c r="F1929" s="13" t="s">
        <v>7</v>
      </c>
      <c r="G1929" s="15"/>
      <c r="H1929" s="10"/>
      <c r="I1929" s="11" t="s">
        <v>8</v>
      </c>
      <c r="J1929" s="13"/>
      <c r="K1929" s="13" t="s">
        <v>9</v>
      </c>
      <c r="L1929" s="15"/>
      <c r="N1929" s="251" t="s">
        <v>26</v>
      </c>
      <c r="O1929" s="252"/>
      <c r="P1929" s="253" t="s">
        <v>27</v>
      </c>
      <c r="Q1929" s="254"/>
      <c r="S1929" s="11" t="s">
        <v>13</v>
      </c>
      <c r="T1929" s="13"/>
      <c r="U1929" s="13" t="s">
        <v>14</v>
      </c>
      <c r="V1929" s="15"/>
      <c r="W1929" s="20"/>
      <c r="X1929" s="251" t="s">
        <v>26</v>
      </c>
      <c r="Y1929" s="252"/>
      <c r="Z1929" s="253" t="s">
        <v>27</v>
      </c>
      <c r="AA1929" s="254"/>
      <c r="AB1929" s="20"/>
      <c r="AC1929" s="11" t="s">
        <v>8</v>
      </c>
      <c r="AD1929" s="13"/>
      <c r="AE1929" s="13" t="s">
        <v>9</v>
      </c>
      <c r="AF1929" s="15"/>
      <c r="AG1929" s="20"/>
      <c r="AH1929" s="251" t="s">
        <v>26</v>
      </c>
      <c r="AI1929" s="252"/>
      <c r="AJ1929" s="253" t="s">
        <v>27</v>
      </c>
      <c r="AK1929" s="254"/>
      <c r="AL1929" s="20"/>
      <c r="AM1929" s="11" t="s">
        <v>13</v>
      </c>
      <c r="AN1929" s="13"/>
      <c r="AO1929" s="13" t="s">
        <v>14</v>
      </c>
      <c r="AP1929" s="15"/>
      <c r="AR1929" s="251" t="s">
        <v>26</v>
      </c>
      <c r="AS1929" s="252"/>
      <c r="AT1929" s="253" t="s">
        <v>27</v>
      </c>
      <c r="AU1929" s="254"/>
      <c r="AV1929" s="36"/>
      <c r="AW1929" s="11" t="s">
        <v>8</v>
      </c>
      <c r="AX1929" s="13"/>
      <c r="AY1929" s="13" t="s">
        <v>9</v>
      </c>
      <c r="AZ1929" s="15"/>
      <c r="BA1929" s="20"/>
      <c r="BB1929" s="251" t="s">
        <v>26</v>
      </c>
      <c r="BC1929" s="252"/>
      <c r="BD1929" s="253" t="s">
        <v>27</v>
      </c>
      <c r="BE1929" s="254"/>
      <c r="BF1929" s="36"/>
      <c r="BG1929" s="11" t="s">
        <v>13</v>
      </c>
      <c r="BH1929" s="13"/>
      <c r="BI1929" s="13" t="s">
        <v>14</v>
      </c>
      <c r="BJ1929" s="15"/>
      <c r="BK1929" s="36"/>
      <c r="BL1929" s="251" t="s">
        <v>26</v>
      </c>
      <c r="BM1929" s="252"/>
      <c r="BN1929" s="253" t="s">
        <v>27</v>
      </c>
      <c r="BO1929" s="254"/>
      <c r="BP1929" s="36"/>
      <c r="BQ1929" s="11" t="s">
        <v>8</v>
      </c>
      <c r="BR1929" s="13"/>
      <c r="BS1929" s="13" t="s">
        <v>9</v>
      </c>
      <c r="BT1929" s="15"/>
      <c r="BU1929" s="20"/>
      <c r="BV1929" s="251" t="s">
        <v>26</v>
      </c>
      <c r="BW1929" s="252"/>
      <c r="BX1929" s="253" t="s">
        <v>27</v>
      </c>
      <c r="BY1929" s="254"/>
      <c r="BZ1929" s="36"/>
      <c r="CA1929" s="11" t="s">
        <v>13</v>
      </c>
      <c r="CB1929" s="13"/>
      <c r="CC1929" s="13" t="s">
        <v>14</v>
      </c>
      <c r="CD1929" s="15"/>
      <c r="CE1929" s="36"/>
      <c r="CF1929" s="251" t="s">
        <v>26</v>
      </c>
      <c r="CG1929" s="252"/>
      <c r="CH1929" s="253" t="s">
        <v>27</v>
      </c>
      <c r="CI1929" s="254"/>
      <c r="CK1929" s="11" t="s">
        <v>28</v>
      </c>
      <c r="CL1929" s="13"/>
      <c r="CM1929" s="13" t="s">
        <v>29</v>
      </c>
      <c r="CN1929" s="15"/>
      <c r="CP1929" s="251" t="s">
        <v>26</v>
      </c>
      <c r="CQ1929" s="252"/>
      <c r="CR1929" s="253" t="s">
        <v>27</v>
      </c>
      <c r="CS1929" s="254"/>
      <c r="CU1929" s="38" t="s">
        <v>37</v>
      </c>
      <c r="CW1929" s="53" t="s">
        <v>45</v>
      </c>
    </row>
    <row r="1930" spans="1:101" ht="18" customHeight="1" thickTop="1" thickBot="1">
      <c r="D1930" s="16">
        <v>0</v>
      </c>
      <c r="E1930" s="17">
        <v>0</v>
      </c>
      <c r="F1930" s="18">
        <v>1</v>
      </c>
      <c r="G1930" s="19">
        <v>0</v>
      </c>
      <c r="H1930" s="10"/>
      <c r="I1930" s="16">
        <v>0</v>
      </c>
      <c r="J1930" s="17">
        <f t="shared" ref="J1930" si="20497">-1/($J$4*$B1927)</f>
        <v>-0.47154019172824191</v>
      </c>
      <c r="K1930" s="18">
        <v>1</v>
      </c>
      <c r="L1930" s="19">
        <v>0</v>
      </c>
      <c r="N1930" s="1">
        <f t="shared" ref="N1930" si="20498">D1930*I1927+F1930*I1930-E1930*J1927-G1930*J1930</f>
        <v>0</v>
      </c>
      <c r="O1930" s="4">
        <f t="shared" ref="O1930" si="20499">(D1930*J1927+E1930*I1927+F1930*J1930+G1930*I1930)</f>
        <v>-0.47154019172824191</v>
      </c>
      <c r="P1930" s="2">
        <f t="shared" ref="P1930" si="20500">D1930*K1927+F1930*K1930-E1930*L1927-G1930*L1930</f>
        <v>1</v>
      </c>
      <c r="Q1930" s="3">
        <f t="shared" ref="Q1930" si="20501">(D1930*L1927+E1930*K1927+F1930*L1930+G1930*K1930)</f>
        <v>0</v>
      </c>
      <c r="S1930" s="16">
        <v>0</v>
      </c>
      <c r="T1930" s="17">
        <v>0</v>
      </c>
      <c r="U1930" s="18">
        <v>1</v>
      </c>
      <c r="V1930" s="19">
        <v>0</v>
      </c>
      <c r="W1930" s="20"/>
      <c r="X1930" s="1">
        <f t="shared" ref="X1930" si="20502">N1930*S1927+P1930*S1930-O1930*T1927-Q1930*T1930</f>
        <v>0</v>
      </c>
      <c r="Y1930" s="4">
        <f t="shared" ref="Y1930" si="20503">(N1930*T1927+O1930*S1927+P1930*T1930+Q1930*S1930)</f>
        <v>-0.47154019172824191</v>
      </c>
      <c r="Z1930" s="2">
        <f t="shared" ref="Z1930" si="20504">N1930*U1927+P1930*U1930-O1930*V1927-Q1930*V1930</f>
        <v>0.69468137441353905</v>
      </c>
      <c r="AA1930" s="3">
        <f t="shared" ref="AA1930" si="20505">(N1930*V1927+O1930*U1927+P1930*V1930+Q1930*U1930)</f>
        <v>0</v>
      </c>
      <c r="AB1930" s="20"/>
      <c r="AC1930" s="16">
        <v>0</v>
      </c>
      <c r="AD1930" s="17">
        <f t="shared" ref="AD1930" si="20506">-1/($AD$4*$B1927)</f>
        <v>-0.53871183226668384</v>
      </c>
      <c r="AE1930" s="18">
        <v>1</v>
      </c>
      <c r="AF1930" s="19">
        <v>0</v>
      </c>
      <c r="AG1930" s="20"/>
      <c r="AH1930" s="1">
        <f t="shared" ref="AH1930" si="20507">X1930*AC1927+Z1930*AC1930-Y1930*AD1927-AA1930*AD1930</f>
        <v>0</v>
      </c>
      <c r="AI1930" s="4">
        <f t="shared" ref="AI1930" si="20508">(X1930*AD1927+Y1930*AC1927+Z1930*AD1930+AA1930*AC1930)</f>
        <v>-0.84577326778009776</v>
      </c>
      <c r="AJ1930" s="2">
        <f t="shared" ref="AJ1930" si="20509">X1930*AE1927+Z1930*AE1930-Y1930*AF1927-AA1930*AF1930</f>
        <v>0.69468137441353905</v>
      </c>
      <c r="AK1930" s="3">
        <f t="shared" ref="AK1930" si="20510">(X1930*AF1927+Y1930*AE1927+Z1930*AF1930+AA1930*AE1930)</f>
        <v>0</v>
      </c>
      <c r="AL1930" s="20"/>
      <c r="AM1930" s="16">
        <v>0</v>
      </c>
      <c r="AN1930" s="17">
        <v>0</v>
      </c>
      <c r="AO1930" s="18">
        <v>1</v>
      </c>
      <c r="AP1930" s="19">
        <v>0</v>
      </c>
      <c r="AR1930" s="1">
        <f t="shared" ref="AR1930" si="20511">AH1930*AM1927+AJ1930*AM1930-AI1930*AN1927-AK1930*AN1930</f>
        <v>0</v>
      </c>
      <c r="AS1930" s="4">
        <f t="shared" ref="AS1930" si="20512">(AH1930*AN1927+AI1930*AM1927+AJ1930*AN1930+AK1930*AM1930)</f>
        <v>-0.84577326778009776</v>
      </c>
      <c r="AT1930" s="2">
        <f t="shared" ref="AT1930" si="20513">AH1930*AO1927+AJ1930*AO1930-AI1930*AP1927-AK1930*AP1930</f>
        <v>0.12557397687353755</v>
      </c>
      <c r="AU1930" s="3">
        <f t="shared" ref="AU1930" si="20514">(AH1930*AP1927+AI1930*AO1927+AJ1930*AP1930+AK1930*AO1930)</f>
        <v>0</v>
      </c>
      <c r="AV1930" s="20"/>
      <c r="AW1930" s="16">
        <v>0</v>
      </c>
      <c r="AX1930" s="17">
        <f t="shared" ref="AX1930" si="20515">-1/($AX$4*$B1927)</f>
        <v>-0.53871183226668384</v>
      </c>
      <c r="AY1930" s="18">
        <v>1</v>
      </c>
      <c r="AZ1930" s="19">
        <v>0</v>
      </c>
      <c r="BA1930" s="20"/>
      <c r="BB1930" s="1">
        <f t="shared" ref="BB1930" si="20516">AR1930*AW1927+AT1930*AW1930-AS1930*AX1927-AU1930*AX1930</f>
        <v>0</v>
      </c>
      <c r="BC1930" s="4">
        <f t="shared" ref="BC1930" si="20517">(AR1930*AX1927+AS1930*AW1927+AT1930*AX1930+AU1930*AW1930)</f>
        <v>-0.91342145494665539</v>
      </c>
      <c r="BD1930" s="2">
        <f t="shared" ref="BD1930" si="20518">AR1930*AY1927+AT1930*AY1930-AS1930*AZ1927-AU1930*AZ1930</f>
        <v>0.12557397687353755</v>
      </c>
      <c r="BE1930" s="3">
        <f t="shared" ref="BE1930" si="20519">(AR1930*AZ1927+AS1930*AY1927+AT1930*AZ1930+AU1930*AY1930)</f>
        <v>0</v>
      </c>
      <c r="BF1930" s="20"/>
      <c r="BG1930" s="16">
        <v>0</v>
      </c>
      <c r="BH1930" s="17">
        <v>0</v>
      </c>
      <c r="BI1930" s="18">
        <v>1</v>
      </c>
      <c r="BJ1930" s="19">
        <v>0</v>
      </c>
      <c r="BK1930" s="20"/>
      <c r="BL1930" s="1">
        <f t="shared" ref="BL1930" si="20520">BB1930*BG1927+BD1930*BG1930-BC1930*BH1927-BE1930*BH1930</f>
        <v>0</v>
      </c>
      <c r="BM1930" s="4">
        <f t="shared" ref="BM1930" si="20521">(BB1930*BH1927+BC1930*BG1927+BD1930*BH1930+BE1930*BG1930)</f>
        <v>-0.91342145494665539</v>
      </c>
      <c r="BN1930" s="2">
        <f t="shared" ref="BN1930" si="20522">BB1930*BI1927+BD1930*BI1930-BC1930*BJ1927-BE1930*BJ1930</f>
        <v>-0.46585934757619474</v>
      </c>
      <c r="BO1930" s="3">
        <f t="shared" ref="BO1930" si="20523">(BB1930*BJ1927+BC1930*BI1927+BD1930*BJ1930+BE1930*BI1930)</f>
        <v>0</v>
      </c>
      <c r="BP1930" s="20"/>
      <c r="BQ1930" s="16">
        <v>0</v>
      </c>
      <c r="BR1930" s="17">
        <f t="shared" ref="BR1930" si="20524">-1/($BR$4*$B1927)</f>
        <v>-0.47154019172824191</v>
      </c>
      <c r="BS1930" s="18">
        <v>1</v>
      </c>
      <c r="BT1930" s="19">
        <v>0</v>
      </c>
      <c r="BU1930" s="20"/>
      <c r="BV1930" s="1">
        <f t="shared" ref="BV1930" si="20525">BL1930*BQ1927+BN1930*BQ1930-BM1930*BR1927-BO1930*BR1930</f>
        <v>0</v>
      </c>
      <c r="BW1930" s="4">
        <f t="shared" ref="BW1930" si="20526">(BL1930*BR1927+BM1930*BQ1927+BN1930*BR1930+BO1930*BQ1930)</f>
        <v>-0.69375004887218283</v>
      </c>
      <c r="BX1930" s="2">
        <f t="shared" ref="BX1930" si="20527">BL1930*BS1927+BN1930*BS1930-BM1930*BT1927-BO1930*BT1930</f>
        <v>-0.46585934757619474</v>
      </c>
      <c r="BY1930" s="3">
        <f t="shared" ref="BY1930" si="20528">(BL1930*BT1927+BM1930*BS1927+BN1930*BT1930+BO1930*BS1930)</f>
        <v>0</v>
      </c>
      <c r="BZ1930" s="20"/>
      <c r="CA1930" s="16">
        <v>0</v>
      </c>
      <c r="CB1930" s="17">
        <v>0</v>
      </c>
      <c r="CC1930" s="18">
        <v>1</v>
      </c>
      <c r="CD1930" s="19">
        <v>0</v>
      </c>
      <c r="CE1930" s="20"/>
      <c r="CF1930" s="1">
        <f t="shared" ref="CF1930" si="20529">BV1930*CA1927+BX1930*CA1930-BW1930*CB1927-BY1930*CB1930</f>
        <v>0</v>
      </c>
      <c r="CG1930" s="4">
        <f t="shared" ref="CG1930" si="20530">(BV1930*CB1927+BW1930*CA1927+BX1930*CB1930+BY1930*CA1930)</f>
        <v>-0.69375004887218283</v>
      </c>
      <c r="CH1930" s="2">
        <f t="shared" ref="CH1930" si="20531">BV1930*CC1927+BX1930*CC1930-BW1930*CD1927-BY1930*CD1930</f>
        <v>-0.70095792762227671</v>
      </c>
      <c r="CI1930" s="3">
        <f t="shared" ref="CI1930" si="20532">(BV1930*CD1927+BW1930*CC1927+BX1930*CD1930+BY1930*CC1930)</f>
        <v>0</v>
      </c>
      <c r="CK1930" s="16">
        <f t="shared" ref="CK1930" si="20533">1/$CL$4</f>
        <v>1</v>
      </c>
      <c r="CL1930" s="17">
        <v>0</v>
      </c>
      <c r="CM1930" s="18">
        <v>1</v>
      </c>
      <c r="CN1930" s="19">
        <v>0</v>
      </c>
      <c r="CP1930" s="1">
        <f t="shared" ref="CP1930" si="20534">CF1930*CK1927+CH1930*CK1930-CG1930*CL1927-CI1930*CL1930</f>
        <v>-0.70095792762227671</v>
      </c>
      <c r="CQ1930" s="4">
        <f t="shared" ref="CQ1930" si="20535">(CF1930*CL1927+CG1930*CK1927+CH1930*CL1930+CI1930*CK1930)</f>
        <v>-0.69375004887218283</v>
      </c>
      <c r="CR1930" s="2">
        <f t="shared" ref="CR1930" si="20536">CF1930*CM1927+CH1930*CM1930-CG1930*CN1927-CI1930*CN1930</f>
        <v>-0.70095792762227671</v>
      </c>
      <c r="CS1930" s="3">
        <f t="shared" ref="CS1930" si="20537">(CF1930*CN1927+CG1930*CM1927+CH1930*CN1930+CI1930*CM1930)</f>
        <v>0</v>
      </c>
      <c r="CU1930" s="39">
        <f t="shared" ref="CU1930" si="20538">(180/PI())*ATAN(-1*(CQ1927/CP1927))</f>
        <v>-46.287905356573432</v>
      </c>
      <c r="CW1930" s="54">
        <f t="shared" ref="CW1930" si="20539">20*LOG(((1-(10^(CU1927/20)^2)*(1-((1-CW1927)/(1+CW1927))^2))^0.5))</f>
        <v>-32.315888895219537</v>
      </c>
    </row>
    <row r="1931" spans="1:101" ht="18" customHeight="1">
      <c r="E1931" s="20"/>
      <c r="F1931" s="20"/>
      <c r="G1931" s="20"/>
      <c r="H1931" s="20"/>
      <c r="I1931" s="20"/>
      <c r="J1931" s="20"/>
      <c r="K1931" s="20"/>
      <c r="L1931" s="20"/>
      <c r="M1931" s="20"/>
      <c r="N1931" s="20"/>
      <c r="O1931" s="20"/>
      <c r="P1931" s="20"/>
      <c r="Q1931" s="20"/>
      <c r="R1931" s="20"/>
      <c r="S1931" s="20"/>
      <c r="T1931" s="20"/>
      <c r="U1931" s="20"/>
      <c r="V1931" s="20"/>
      <c r="W1931" s="20"/>
      <c r="X1931" s="20"/>
      <c r="Y1931" s="20"/>
      <c r="Z1931" s="20"/>
      <c r="AA1931" s="20"/>
      <c r="AB1931" s="30"/>
      <c r="AC1931" s="20"/>
      <c r="AD1931" s="20"/>
      <c r="AE1931" s="20"/>
      <c r="AF1931" s="20"/>
      <c r="AG1931" s="20"/>
      <c r="AH1931" s="20"/>
      <c r="AI1931" s="20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  <c r="BA1931" s="20"/>
      <c r="BB1931" s="20"/>
      <c r="BC1931" s="20"/>
      <c r="BD1931" s="20"/>
      <c r="BE1931" s="20"/>
      <c r="BF1931" s="20"/>
      <c r="BG1931" s="20"/>
      <c r="BH1931" s="20"/>
      <c r="BI1931" s="20"/>
      <c r="BJ1931" s="20"/>
      <c r="BK1931" s="20"/>
      <c r="BL1931" s="20"/>
      <c r="BM1931" s="20"/>
      <c r="BN1931" s="20"/>
      <c r="BO1931" s="20"/>
      <c r="BP1931" s="20"/>
      <c r="BQ1931" s="20"/>
      <c r="BR1931" s="20"/>
      <c r="BS1931" s="20"/>
      <c r="BT1931" s="20"/>
      <c r="BU1931" s="20"/>
      <c r="BV1931" s="20"/>
      <c r="BW1931" s="20"/>
      <c r="BX1931" s="20"/>
      <c r="BY1931" s="20"/>
      <c r="BZ1931" s="20"/>
      <c r="CA1931" s="20"/>
      <c r="CB1931" s="20"/>
      <c r="CC1931" s="20"/>
      <c r="CD1931" s="20"/>
      <c r="CE1931" s="20"/>
      <c r="CF1931" s="20"/>
      <c r="CG1931" s="20"/>
      <c r="CH1931" s="20"/>
      <c r="CI1931" s="20"/>
      <c r="CJ1931" s="20"/>
      <c r="CK1931" s="20"/>
      <c r="CL1931" s="20"/>
    </row>
    <row r="1932" spans="1:101" ht="18" customHeight="1"/>
    <row r="1933" spans="1:101" ht="18" customHeight="1" thickBot="1">
      <c r="A1933" s="23"/>
      <c r="B1933" s="23"/>
      <c r="C1933" s="23"/>
      <c r="D1933" s="20" t="s">
        <v>15</v>
      </c>
      <c r="E1933" s="20"/>
      <c r="F1933" s="20"/>
      <c r="G1933" s="20"/>
      <c r="H1933" s="20"/>
      <c r="I1933" s="20" t="s">
        <v>16</v>
      </c>
      <c r="J1933" s="20"/>
      <c r="K1933" s="20"/>
      <c r="L1933" s="20"/>
      <c r="M1933" s="23"/>
      <c r="N1933" s="23"/>
      <c r="O1933" s="24" t="s">
        <v>17</v>
      </c>
      <c r="P1933" s="23"/>
      <c r="Q1933" s="23"/>
      <c r="R1933" s="23"/>
      <c r="S1933" s="20"/>
      <c r="T1933" s="20" t="s">
        <v>18</v>
      </c>
      <c r="U1933" s="23"/>
      <c r="V1933" s="23"/>
      <c r="W1933" s="23"/>
      <c r="X1933" s="23"/>
      <c r="Y1933" s="24" t="s">
        <v>19</v>
      </c>
      <c r="Z1933" s="23"/>
      <c r="AA1933" s="23"/>
      <c r="AB1933" s="23"/>
      <c r="AC1933" s="24" t="s">
        <v>20</v>
      </c>
      <c r="AD1933" s="20"/>
      <c r="AE1933" s="20"/>
      <c r="AF1933" s="20"/>
      <c r="AG1933" s="20"/>
      <c r="AH1933" s="23"/>
      <c r="AI1933" s="24" t="s">
        <v>21</v>
      </c>
      <c r="AJ1933" s="23"/>
      <c r="AK1933" s="23"/>
      <c r="AL1933" s="20"/>
      <c r="AM1933" s="24" t="s">
        <v>31</v>
      </c>
      <c r="AN1933" s="20"/>
      <c r="AO1933" s="23"/>
      <c r="AP1933" s="23"/>
      <c r="AQ1933" s="23"/>
      <c r="AR1933" s="23"/>
      <c r="AS1933" s="24" t="s">
        <v>91</v>
      </c>
      <c r="AT1933" s="23"/>
      <c r="AU1933" s="23"/>
      <c r="AV1933" s="23"/>
      <c r="AW1933" s="24" t="s">
        <v>32</v>
      </c>
      <c r="AX1933" s="20"/>
      <c r="AY1933" s="20"/>
      <c r="AZ1933" s="20"/>
      <c r="BA1933" s="20"/>
      <c r="BB1933" s="23"/>
      <c r="BC1933" s="24" t="s">
        <v>22</v>
      </c>
      <c r="BD1933" s="23"/>
      <c r="BE1933" s="23"/>
      <c r="BF1933" s="23"/>
      <c r="BG1933" s="24" t="s">
        <v>33</v>
      </c>
      <c r="BH1933" s="20"/>
      <c r="BI1933" s="23"/>
      <c r="BJ1933" s="23"/>
      <c r="BK1933" s="23"/>
      <c r="BL1933" s="23"/>
      <c r="BM1933" s="24" t="s">
        <v>34</v>
      </c>
      <c r="BN1933" s="23"/>
      <c r="BO1933" s="23"/>
      <c r="BP1933" s="23"/>
      <c r="BQ1933" s="24" t="s">
        <v>89</v>
      </c>
      <c r="BR1933" s="20"/>
      <c r="BS1933" s="20"/>
      <c r="BT1933" s="20"/>
      <c r="BU1933" s="20"/>
      <c r="BV1933" s="23"/>
      <c r="BW1933" s="24" t="s">
        <v>35</v>
      </c>
      <c r="BX1933" s="23"/>
      <c r="BY1933" s="23"/>
      <c r="BZ1933" s="23"/>
      <c r="CA1933" s="24" t="s">
        <v>90</v>
      </c>
      <c r="CB1933" s="20"/>
      <c r="CC1933" s="23"/>
      <c r="CD1933" s="23"/>
      <c r="CE1933" s="23"/>
      <c r="CF1933" s="23"/>
      <c r="CG1933" s="24" t="s">
        <v>92</v>
      </c>
      <c r="CH1933" s="23"/>
      <c r="CI1933" s="23"/>
      <c r="CJ1933" s="23"/>
      <c r="CK1933" s="24" t="s">
        <v>36</v>
      </c>
      <c r="CL1933" s="24"/>
      <c r="CM1933" s="23"/>
      <c r="CN1933" s="23"/>
      <c r="CO1933" s="23"/>
      <c r="CP1933" s="23"/>
      <c r="CQ1933" s="24" t="s">
        <v>93</v>
      </c>
      <c r="CR1933" s="23"/>
      <c r="CS1933" s="23"/>
    </row>
    <row r="1934" spans="1:101" ht="18" customHeight="1" thickBot="1">
      <c r="A1934" s="23"/>
      <c r="B1934" s="33"/>
      <c r="C1934" s="23"/>
      <c r="D1934" s="7" t="s">
        <v>2</v>
      </c>
      <c r="E1934" s="8"/>
      <c r="F1934" s="8" t="s">
        <v>3</v>
      </c>
      <c r="G1934" s="9"/>
      <c r="H1934" s="10"/>
      <c r="I1934" s="7" t="s">
        <v>4</v>
      </c>
      <c r="J1934" s="8"/>
      <c r="K1934" s="8" t="s">
        <v>5</v>
      </c>
      <c r="L1934" s="9"/>
      <c r="M1934" s="23"/>
      <c r="N1934" s="251" t="s">
        <v>79</v>
      </c>
      <c r="O1934" s="252"/>
      <c r="P1934" s="253" t="s">
        <v>80</v>
      </c>
      <c r="Q1934" s="254"/>
      <c r="R1934" s="23"/>
      <c r="S1934" s="7" t="s">
        <v>11</v>
      </c>
      <c r="T1934" s="8"/>
      <c r="U1934" s="8" t="s">
        <v>12</v>
      </c>
      <c r="V1934" s="9"/>
      <c r="W1934" s="20"/>
      <c r="X1934" s="251" t="s">
        <v>79</v>
      </c>
      <c r="Y1934" s="252"/>
      <c r="Z1934" s="253" t="s">
        <v>80</v>
      </c>
      <c r="AA1934" s="254"/>
      <c r="AB1934" s="20"/>
      <c r="AC1934" s="7" t="s">
        <v>4</v>
      </c>
      <c r="AD1934" s="8"/>
      <c r="AE1934" s="8" t="s">
        <v>5</v>
      </c>
      <c r="AF1934" s="9"/>
      <c r="AG1934" s="20"/>
      <c r="AH1934" s="251" t="s">
        <v>0</v>
      </c>
      <c r="AI1934" s="252"/>
      <c r="AJ1934" s="253" t="s">
        <v>1</v>
      </c>
      <c r="AK1934" s="254"/>
      <c r="AL1934" s="20"/>
      <c r="AM1934" s="7" t="s">
        <v>11</v>
      </c>
      <c r="AN1934" s="8"/>
      <c r="AO1934" s="8" t="s">
        <v>12</v>
      </c>
      <c r="AP1934" s="9"/>
      <c r="AQ1934" s="23"/>
      <c r="AR1934" s="251" t="s">
        <v>0</v>
      </c>
      <c r="AS1934" s="252"/>
      <c r="AT1934" s="253" t="s">
        <v>1</v>
      </c>
      <c r="AU1934" s="254"/>
      <c r="AV1934" s="36"/>
      <c r="AW1934" s="7" t="s">
        <v>4</v>
      </c>
      <c r="AX1934" s="8"/>
      <c r="AY1934" s="8" t="s">
        <v>5</v>
      </c>
      <c r="AZ1934" s="9"/>
      <c r="BA1934" s="20"/>
      <c r="BB1934" s="251" t="s">
        <v>0</v>
      </c>
      <c r="BC1934" s="252"/>
      <c r="BD1934" s="253" t="s">
        <v>1</v>
      </c>
      <c r="BE1934" s="254"/>
      <c r="BF1934" s="36"/>
      <c r="BG1934" s="7" t="s">
        <v>11</v>
      </c>
      <c r="BH1934" s="8"/>
      <c r="BI1934" s="8" t="s">
        <v>12</v>
      </c>
      <c r="BJ1934" s="9"/>
      <c r="BK1934" s="36"/>
      <c r="BL1934" s="251" t="s">
        <v>0</v>
      </c>
      <c r="BM1934" s="252"/>
      <c r="BN1934" s="253" t="s">
        <v>1</v>
      </c>
      <c r="BO1934" s="254"/>
      <c r="BP1934" s="36"/>
      <c r="BQ1934" s="7" t="s">
        <v>4</v>
      </c>
      <c r="BR1934" s="8"/>
      <c r="BS1934" s="8" t="s">
        <v>5</v>
      </c>
      <c r="BT1934" s="9"/>
      <c r="BU1934" s="20"/>
      <c r="BV1934" s="251" t="s">
        <v>0</v>
      </c>
      <c r="BW1934" s="252"/>
      <c r="BX1934" s="253" t="s">
        <v>1</v>
      </c>
      <c r="BY1934" s="254"/>
      <c r="BZ1934" s="36"/>
      <c r="CA1934" s="7" t="s">
        <v>11</v>
      </c>
      <c r="CB1934" s="8"/>
      <c r="CC1934" s="8" t="s">
        <v>12</v>
      </c>
      <c r="CD1934" s="9"/>
      <c r="CE1934" s="36"/>
      <c r="CF1934" s="251" t="s">
        <v>0</v>
      </c>
      <c r="CG1934" s="252"/>
      <c r="CH1934" s="253" t="s">
        <v>1</v>
      </c>
      <c r="CI1934" s="254"/>
      <c r="CJ1934" s="23"/>
      <c r="CK1934" s="7" t="s">
        <v>23</v>
      </c>
      <c r="CL1934" s="8"/>
      <c r="CM1934" s="8" t="s">
        <v>24</v>
      </c>
      <c r="CN1934" s="9"/>
      <c r="CO1934" s="23"/>
      <c r="CP1934" s="251" t="s">
        <v>0</v>
      </c>
      <c r="CQ1934" s="252"/>
      <c r="CR1934" s="253" t="s">
        <v>1</v>
      </c>
      <c r="CS1934" s="254"/>
      <c r="CU1934" s="26" t="s">
        <v>25</v>
      </c>
      <c r="CW1934" s="50" t="s">
        <v>44</v>
      </c>
    </row>
    <row r="1935" spans="1:101" ht="18" customHeight="1" thickTop="1" thickBot="1">
      <c r="B1935" s="34">
        <v>3.15</v>
      </c>
      <c r="D1935" s="11">
        <v>1</v>
      </c>
      <c r="E1935" s="12">
        <v>0</v>
      </c>
      <c r="F1935" s="13">
        <v>0</v>
      </c>
      <c r="G1935" s="40">
        <f t="shared" ref="G1935" si="20540">-1/($E$4*$B1935)</f>
        <v>-0.33350175171795093</v>
      </c>
      <c r="H1935" s="10"/>
      <c r="I1935" s="11">
        <v>1</v>
      </c>
      <c r="J1935" s="12">
        <v>0</v>
      </c>
      <c r="K1935" s="13">
        <v>0</v>
      </c>
      <c r="L1935" s="14">
        <v>0</v>
      </c>
      <c r="N1935" s="1">
        <f t="shared" ref="N1935" si="20541">D1935*I1935+F1935*I1938-E1935*J1935-G1935*J1938</f>
        <v>0.84523670227459047</v>
      </c>
      <c r="O1935" s="4">
        <f t="shared" ref="O1935" si="20542">(D1935*J1935+E1935*I1935+F1935*J1938+G1935*I1938)</f>
        <v>0</v>
      </c>
      <c r="P1935" s="2">
        <f t="shared" ref="P1935" si="20543">D1935*K1935+F1935*K1938-E1935*L1935-G1935*L1938</f>
        <v>0</v>
      </c>
      <c r="Q1935" s="3">
        <f t="shared" ref="Q1935" si="20544">(D1935*L1935+E1935*K1935+F1935*L1938+G1935*K1938)</f>
        <v>-0.33350175171795093</v>
      </c>
      <c r="S1935" s="11">
        <v>1</v>
      </c>
      <c r="T1935" s="12">
        <v>0</v>
      </c>
      <c r="U1935" s="13">
        <v>0</v>
      </c>
      <c r="V1935" s="40">
        <f t="shared" ref="V1935" si="20545">-1/($T$4*$B1935)</f>
        <v>-0.63721460750766257</v>
      </c>
      <c r="W1935" s="20"/>
      <c r="X1935" s="1">
        <f t="shared" ref="X1935" si="20546">N1935*S1935+P1935*S1938-O1935*T1935-Q1935*T1938</f>
        <v>0.84523670227459047</v>
      </c>
      <c r="Y1935" s="4">
        <f t="shared" ref="Y1935" si="20547">(N1935*T1935+O1935*S1935+P1935*T1938+Q1935*S1938)</f>
        <v>0</v>
      </c>
      <c r="Z1935" s="2">
        <f t="shared" ref="Z1935" si="20548">N1935*U1935+P1935*U1938-O1935*V1935-Q1935*V1938</f>
        <v>0</v>
      </c>
      <c r="AA1935" s="3">
        <f t="shared" ref="AA1935" si="20549">(N1935*V1935+O1935*U1935+P1935*V1938+Q1935*U1938)</f>
        <v>-0.87209892520892518</v>
      </c>
      <c r="AB1935" s="20"/>
      <c r="AC1935" s="11">
        <v>1</v>
      </c>
      <c r="AD1935" s="12">
        <v>0</v>
      </c>
      <c r="AE1935" s="13">
        <v>0</v>
      </c>
      <c r="AF1935" s="14">
        <v>0</v>
      </c>
      <c r="AG1935" s="20"/>
      <c r="AH1935" s="1">
        <f t="shared" ref="AH1935" si="20550">X1935*AC1935+Z1935*AC1938-Y1935*AD1935-AA1935*AD1938</f>
        <v>0.38288399410220059</v>
      </c>
      <c r="AI1935" s="4">
        <f t="shared" ref="AI1935" si="20551">(X1935*AD1935+Y1935*AC1935+Z1935*AD1938+AA1935*AC1938)</f>
        <v>0</v>
      </c>
      <c r="AJ1935" s="2">
        <f t="shared" ref="AJ1935" si="20552">X1935*AE1935+Z1935*AE1938-Y1935*AF1935-AA1935*AF1938</f>
        <v>0</v>
      </c>
      <c r="AK1935" s="3">
        <f t="shared" ref="AK1935" si="20553">(X1935*AF1935+Y1935*AE1935+Z1935*AF1938+AA1935*AE1938)</f>
        <v>-0.87209892520892518</v>
      </c>
      <c r="AL1935" s="20"/>
      <c r="AM1935" s="11">
        <v>1</v>
      </c>
      <c r="AN1935" s="12">
        <v>0</v>
      </c>
      <c r="AO1935" s="13">
        <v>0</v>
      </c>
      <c r="AP1935" s="40">
        <f t="shared" ref="AP1935" si="20554">-1/($AN$4*$B1935)</f>
        <v>-0.66220341564521801</v>
      </c>
      <c r="AR1935" s="1">
        <f t="shared" ref="AR1935" si="20555">AH1935*AM1935+AJ1935*AM1938-AI1935*AN1935-AK1935*AN1938</f>
        <v>0.38288399410220059</v>
      </c>
      <c r="AS1935" s="4">
        <f t="shared" ref="AS1935" si="20556">(AH1935*AN1935+AI1935*AM1935+AJ1935*AN1938+AK1935*AM1938)</f>
        <v>0</v>
      </c>
      <c r="AT1935" s="2">
        <f t="shared" ref="AT1935" si="20557">AH1935*AO1935+AJ1935*AO1938-AI1935*AP1935-AK1935*AP1938</f>
        <v>0</v>
      </c>
      <c r="AU1935" s="3">
        <f t="shared" ref="AU1935" si="20558">(AH1935*AP1935+AI1935*AO1935+AJ1935*AP1938+AK1935*AO1938)</f>
        <v>-1.1256460138992859</v>
      </c>
      <c r="AV1935" s="20"/>
      <c r="AW1935" s="11">
        <v>1</v>
      </c>
      <c r="AX1935" s="12">
        <v>0</v>
      </c>
      <c r="AY1935" s="13">
        <v>0</v>
      </c>
      <c r="AZ1935" s="14">
        <v>0</v>
      </c>
      <c r="BA1935" s="20"/>
      <c r="BB1935" s="1">
        <f t="shared" ref="BB1935" si="20559">AR1935*AW1935+AT1935*AW1938-AS1935*AX1935-AU1935*AX1938</f>
        <v>-0.21388945432867484</v>
      </c>
      <c r="BC1935" s="4">
        <f t="shared" ref="BC1935" si="20560">(AR1935*AX1935+AS1935*AW1935+AT1935*AX1938+AU1935*AW1938)</f>
        <v>0</v>
      </c>
      <c r="BD1935" s="2">
        <f t="shared" ref="BD1935" si="20561">AR1935*AY1935+AT1935*AY1938-AS1935*AZ1935-AU1935*AZ1938</f>
        <v>0</v>
      </c>
      <c r="BE1935" s="3">
        <f t="shared" ref="BE1935" si="20562">(AR1935*AZ1935+AS1935*AY1935+AT1935*AZ1938+AU1935*AY1938)</f>
        <v>-1.1256460138992859</v>
      </c>
      <c r="BF1935" s="20"/>
      <c r="BG1935" s="11">
        <v>1</v>
      </c>
      <c r="BH1935" s="12">
        <v>0</v>
      </c>
      <c r="BI1935" s="13">
        <v>0</v>
      </c>
      <c r="BJ1935" s="40">
        <f t="shared" ref="BJ1935" si="20563">-1/($BH$4*$B1935)</f>
        <v>-0.63721460750766257</v>
      </c>
      <c r="BK1935" s="20"/>
      <c r="BL1935" s="1">
        <f t="shared" ref="BL1935" si="20564">BB1935*BG1935+BD1935*BG1938-BC1935*BH1935-BE1935*BH1938</f>
        <v>-0.21388945432867484</v>
      </c>
      <c r="BM1935" s="4">
        <f t="shared" ref="BM1935" si="20565">(BB1935*BH1935+BC1935*BG1935+BD1935*BH1938+BE1935*BG1938)</f>
        <v>0</v>
      </c>
      <c r="BN1935" s="2">
        <f t="shared" ref="BN1935" si="20566">BB1935*BI1935+BD1935*BI1938-BC1935*BJ1935-BE1935*BJ1938</f>
        <v>0</v>
      </c>
      <c r="BO1935" s="3">
        <f t="shared" ref="BO1935" si="20567">(BB1935*BJ1935+BC1935*BI1935+BD1935*BJ1938+BE1935*BI1938)</f>
        <v>-0.98935252920921124</v>
      </c>
      <c r="BP1935" s="20"/>
      <c r="BQ1935" s="11">
        <v>1</v>
      </c>
      <c r="BR1935" s="12">
        <v>0</v>
      </c>
      <c r="BS1935" s="13">
        <v>0</v>
      </c>
      <c r="BT1935" s="14">
        <v>0</v>
      </c>
      <c r="BU1935" s="20"/>
      <c r="BV1935" s="1">
        <f t="shared" ref="BV1935" si="20568">BL1935*BQ1935+BN1935*BQ1938-BM1935*BR1935-BO1935*BR1938</f>
        <v>-0.67300386450690053</v>
      </c>
      <c r="BW1935" s="4">
        <f t="shared" ref="BW1935" si="20569">(BL1935*BR1935+BM1935*BQ1935+BN1935*BR1938+BO1935*BQ1938)</f>
        <v>0</v>
      </c>
      <c r="BX1935" s="2">
        <f t="shared" ref="BX1935" si="20570">BL1935*BS1935+BN1935*BS1938-BM1935*BT1935-BO1935*BT1938</f>
        <v>0</v>
      </c>
      <c r="BY1935" s="3">
        <f t="shared" ref="BY1935" si="20571">(BL1935*BT1935+BM1935*BS1935+BN1935*BT1938+BO1935*BS1938)</f>
        <v>-0.98935252920921124</v>
      </c>
      <c r="BZ1935" s="20"/>
      <c r="CA1935" s="11">
        <v>1</v>
      </c>
      <c r="CB1935" s="12">
        <v>0</v>
      </c>
      <c r="CC1935" s="13">
        <v>0</v>
      </c>
      <c r="CD1935" s="40">
        <f t="shared" ref="CD1935" si="20572">-1/($CB$4*$B1935)</f>
        <v>-0.33350175171795093</v>
      </c>
      <c r="CE1935" s="20"/>
      <c r="CF1935" s="1">
        <f t="shared" ref="CF1935" si="20573">BV1935*CA1935+BX1935*CA1938-BW1935*CB1935-BY1935*CB1938</f>
        <v>-0.67300386450690053</v>
      </c>
      <c r="CG1935" s="4">
        <f t="shared" ref="CG1935" si="20574">(BV1935*CB1935+BW1935*CA1935+BX1935*CB1938+BY1935*CA1938)</f>
        <v>0</v>
      </c>
      <c r="CH1935" s="2">
        <f t="shared" ref="CH1935" si="20575">BV1935*CC1935+BX1935*CC1938-BW1935*CD1935-BY1935*CD1938</f>
        <v>0</v>
      </c>
      <c r="CI1935" s="3">
        <f t="shared" ref="CI1935" si="20576">(BV1935*CD1935+BW1935*CC1935+BX1935*CD1938+BY1935*CC1938)</f>
        <v>-0.7649045614832094</v>
      </c>
      <c r="CJ1935" s="28"/>
      <c r="CK1935" s="11">
        <v>1</v>
      </c>
      <c r="CL1935" s="12">
        <v>0</v>
      </c>
      <c r="CM1935" s="13">
        <v>0</v>
      </c>
      <c r="CN1935" s="14">
        <v>0</v>
      </c>
      <c r="CP1935" s="1">
        <f t="shared" ref="CP1935" si="20577">CF1935*CK1935+CH1935*CK1938-CG1935*CL1935-CI1935*CL1938</f>
        <v>-0.67300386450690053</v>
      </c>
      <c r="CQ1935" s="4">
        <f t="shared" ref="CQ1935" si="20578">(CF1935*CL1935+CG1935*CK1935+CH1935*CL1938+CI1935*CK1938)</f>
        <v>-0.7649045614832094</v>
      </c>
      <c r="CR1935" s="2">
        <f t="shared" ref="CR1935" si="20579">CF1935*CM1935+CH1935*CM1938-CG1935*CN1935-CI1935*CN1938</f>
        <v>0</v>
      </c>
      <c r="CS1935" s="3">
        <f t="shared" ref="CS1935" si="20580">(CF1935*CN1935+CG1935*CM1935+CH1935*CN1938+CI1935*CM1938)</f>
        <v>-0.7649045614832094</v>
      </c>
      <c r="CU1935" s="29">
        <f t="shared" ref="CU1935" si="20581">20*LOG(((1+$CL$4)/$CL$4)/((CP1935+CP1938)^2+(CQ1935+CQ1938)^2)^0.5)</f>
        <v>-2.6806764940580253E-3</v>
      </c>
      <c r="CW1935" s="51">
        <f t="shared" ref="CW1935" si="20582">((CP1935^2+CQ1935^2)^0.5)/((CP1938^2+CQ1938^2)^0.5)</f>
        <v>1.0374330963946641</v>
      </c>
    </row>
    <row r="1936" spans="1:101" ht="18" customHeight="1" thickBot="1">
      <c r="D1936" s="11"/>
      <c r="E1936" s="13"/>
      <c r="F1936" s="13"/>
      <c r="G1936" s="15"/>
      <c r="H1936" s="10"/>
      <c r="I1936" s="11"/>
      <c r="J1936" s="13"/>
      <c r="K1936" s="13"/>
      <c r="L1936" s="15"/>
      <c r="N1936" s="5"/>
      <c r="Q1936" s="6"/>
      <c r="S1936" s="11"/>
      <c r="T1936" s="13"/>
      <c r="U1936" s="13"/>
      <c r="V1936" s="15"/>
      <c r="W1936" s="20"/>
      <c r="X1936" s="5"/>
      <c r="AA1936" s="6"/>
      <c r="AB1936" s="20"/>
      <c r="AC1936" s="11"/>
      <c r="AD1936" s="13"/>
      <c r="AE1936" s="13"/>
      <c r="AF1936" s="15"/>
      <c r="AG1936" s="20"/>
      <c r="AH1936" s="5"/>
      <c r="AK1936" s="6"/>
      <c r="AL1936" s="20"/>
      <c r="AM1936" s="11"/>
      <c r="AN1936" s="13"/>
      <c r="AO1936" s="13"/>
      <c r="AP1936" s="15"/>
      <c r="AR1936" s="5"/>
      <c r="AU1936" s="6"/>
      <c r="AW1936" s="11"/>
      <c r="AX1936" s="13"/>
      <c r="AY1936" s="13"/>
      <c r="AZ1936" s="15"/>
      <c r="BA1936" s="20"/>
      <c r="BB1936" s="5"/>
      <c r="BE1936" s="6"/>
      <c r="BG1936" s="11"/>
      <c r="BH1936" s="13"/>
      <c r="BI1936" s="13"/>
      <c r="BJ1936" s="15"/>
      <c r="BL1936" s="5"/>
      <c r="BO1936" s="6"/>
      <c r="BQ1936" s="11"/>
      <c r="BR1936" s="13"/>
      <c r="BS1936" s="13"/>
      <c r="BT1936" s="15"/>
      <c r="BU1936" s="20"/>
      <c r="BV1936" s="5"/>
      <c r="BY1936" s="6"/>
      <c r="CA1936" s="11"/>
      <c r="CB1936" s="13"/>
      <c r="CC1936" s="13"/>
      <c r="CD1936" s="15"/>
      <c r="CF1936" s="5"/>
      <c r="CI1936" s="6"/>
      <c r="CK1936" s="11"/>
      <c r="CL1936" s="13"/>
      <c r="CM1936" s="13"/>
      <c r="CN1936" s="15"/>
      <c r="CP1936" s="5"/>
      <c r="CS1936" s="6"/>
      <c r="CW1936" s="52"/>
    </row>
    <row r="1937" spans="1:101" ht="18" customHeight="1" thickBot="1">
      <c r="D1937" s="11" t="s">
        <v>6</v>
      </c>
      <c r="E1937" s="13"/>
      <c r="F1937" s="13" t="s">
        <v>7</v>
      </c>
      <c r="G1937" s="15"/>
      <c r="H1937" s="10"/>
      <c r="I1937" s="11" t="s">
        <v>8</v>
      </c>
      <c r="J1937" s="13"/>
      <c r="K1937" s="13" t="s">
        <v>9</v>
      </c>
      <c r="L1937" s="15"/>
      <c r="N1937" s="251" t="s">
        <v>26</v>
      </c>
      <c r="O1937" s="252"/>
      <c r="P1937" s="253" t="s">
        <v>27</v>
      </c>
      <c r="Q1937" s="254"/>
      <c r="S1937" s="11" t="s">
        <v>13</v>
      </c>
      <c r="T1937" s="13"/>
      <c r="U1937" s="13" t="s">
        <v>14</v>
      </c>
      <c r="V1937" s="15"/>
      <c r="W1937" s="20"/>
      <c r="X1937" s="251" t="s">
        <v>26</v>
      </c>
      <c r="Y1937" s="252"/>
      <c r="Z1937" s="253" t="s">
        <v>27</v>
      </c>
      <c r="AA1937" s="254"/>
      <c r="AB1937" s="20"/>
      <c r="AC1937" s="11" t="s">
        <v>8</v>
      </c>
      <c r="AD1937" s="13"/>
      <c r="AE1937" s="13" t="s">
        <v>9</v>
      </c>
      <c r="AF1937" s="15"/>
      <c r="AG1937" s="20"/>
      <c r="AH1937" s="251" t="s">
        <v>26</v>
      </c>
      <c r="AI1937" s="252"/>
      <c r="AJ1937" s="253" t="s">
        <v>27</v>
      </c>
      <c r="AK1937" s="254"/>
      <c r="AL1937" s="20"/>
      <c r="AM1937" s="11" t="s">
        <v>13</v>
      </c>
      <c r="AN1937" s="13"/>
      <c r="AO1937" s="13" t="s">
        <v>14</v>
      </c>
      <c r="AP1937" s="15"/>
      <c r="AR1937" s="251" t="s">
        <v>26</v>
      </c>
      <c r="AS1937" s="252"/>
      <c r="AT1937" s="253" t="s">
        <v>27</v>
      </c>
      <c r="AU1937" s="254"/>
      <c r="AV1937" s="36"/>
      <c r="AW1937" s="11" t="s">
        <v>8</v>
      </c>
      <c r="AX1937" s="13"/>
      <c r="AY1937" s="13" t="s">
        <v>9</v>
      </c>
      <c r="AZ1937" s="15"/>
      <c r="BA1937" s="20"/>
      <c r="BB1937" s="251" t="s">
        <v>26</v>
      </c>
      <c r="BC1937" s="252"/>
      <c r="BD1937" s="253" t="s">
        <v>27</v>
      </c>
      <c r="BE1937" s="254"/>
      <c r="BF1937" s="36"/>
      <c r="BG1937" s="11" t="s">
        <v>13</v>
      </c>
      <c r="BH1937" s="13"/>
      <c r="BI1937" s="13" t="s">
        <v>14</v>
      </c>
      <c r="BJ1937" s="15"/>
      <c r="BK1937" s="36"/>
      <c r="BL1937" s="251" t="s">
        <v>26</v>
      </c>
      <c r="BM1937" s="252"/>
      <c r="BN1937" s="253" t="s">
        <v>27</v>
      </c>
      <c r="BO1937" s="254"/>
      <c r="BP1937" s="36"/>
      <c r="BQ1937" s="11" t="s">
        <v>8</v>
      </c>
      <c r="BR1937" s="13"/>
      <c r="BS1937" s="13" t="s">
        <v>9</v>
      </c>
      <c r="BT1937" s="15"/>
      <c r="BU1937" s="20"/>
      <c r="BV1937" s="251" t="s">
        <v>26</v>
      </c>
      <c r="BW1937" s="252"/>
      <c r="BX1937" s="253" t="s">
        <v>27</v>
      </c>
      <c r="BY1937" s="254"/>
      <c r="BZ1937" s="36"/>
      <c r="CA1937" s="11" t="s">
        <v>13</v>
      </c>
      <c r="CB1937" s="13"/>
      <c r="CC1937" s="13" t="s">
        <v>14</v>
      </c>
      <c r="CD1937" s="15"/>
      <c r="CE1937" s="36"/>
      <c r="CF1937" s="251" t="s">
        <v>26</v>
      </c>
      <c r="CG1937" s="252"/>
      <c r="CH1937" s="253" t="s">
        <v>27</v>
      </c>
      <c r="CI1937" s="254"/>
      <c r="CK1937" s="11" t="s">
        <v>28</v>
      </c>
      <c r="CL1937" s="13"/>
      <c r="CM1937" s="13" t="s">
        <v>29</v>
      </c>
      <c r="CN1937" s="15"/>
      <c r="CP1937" s="251" t="s">
        <v>26</v>
      </c>
      <c r="CQ1937" s="252"/>
      <c r="CR1937" s="253" t="s">
        <v>27</v>
      </c>
      <c r="CS1937" s="254"/>
      <c r="CU1937" s="38" t="s">
        <v>37</v>
      </c>
      <c r="CW1937" s="53" t="s">
        <v>45</v>
      </c>
    </row>
    <row r="1938" spans="1:101" ht="18" customHeight="1" thickTop="1" thickBot="1">
      <c r="D1938" s="16">
        <v>0</v>
      </c>
      <c r="E1938" s="17">
        <v>0</v>
      </c>
      <c r="F1938" s="18">
        <v>1</v>
      </c>
      <c r="G1938" s="19">
        <v>0</v>
      </c>
      <c r="H1938" s="10"/>
      <c r="I1938" s="16">
        <v>0</v>
      </c>
      <c r="J1938" s="17">
        <f t="shared" ref="J1938" si="20583">-1/($J$4*$B1935)</f>
        <v>-0.46405542678017464</v>
      </c>
      <c r="K1938" s="18">
        <v>1</v>
      </c>
      <c r="L1938" s="19">
        <v>0</v>
      </c>
      <c r="N1938" s="1">
        <f t="shared" ref="N1938" si="20584">D1938*I1935+F1938*I1938-E1938*J1935-G1938*J1938</f>
        <v>0</v>
      </c>
      <c r="O1938" s="4">
        <f t="shared" ref="O1938" si="20585">(D1938*J1935+E1938*I1935+F1938*J1938+G1938*I1938)</f>
        <v>-0.46405542678017464</v>
      </c>
      <c r="P1938" s="2">
        <f t="shared" ref="P1938" si="20586">D1938*K1935+F1938*K1938-E1938*L1935-G1938*L1938</f>
        <v>1</v>
      </c>
      <c r="Q1938" s="3">
        <f t="shared" ref="Q1938" si="20587">(D1938*L1935+E1938*K1935+F1938*L1938+G1938*K1938)</f>
        <v>0</v>
      </c>
      <c r="S1938" s="16">
        <v>0</v>
      </c>
      <c r="T1938" s="17">
        <v>0</v>
      </c>
      <c r="U1938" s="18">
        <v>1</v>
      </c>
      <c r="V1938" s="19">
        <v>0</v>
      </c>
      <c r="W1938" s="20"/>
      <c r="X1938" s="1">
        <f t="shared" ref="X1938" si="20588">N1938*S1935+P1938*S1938-O1938*T1935-Q1938*T1938</f>
        <v>0</v>
      </c>
      <c r="Y1938" s="4">
        <f t="shared" ref="Y1938" si="20589">(N1938*T1935+O1938*S1935+P1938*T1938+Q1938*S1938)</f>
        <v>-0.46405542678017464</v>
      </c>
      <c r="Z1938" s="2">
        <f t="shared" ref="Z1938" si="20590">N1938*U1935+P1938*U1938-O1938*V1935-Q1938*V1938</f>
        <v>0.70429710336247009</v>
      </c>
      <c r="AA1938" s="3">
        <f t="shared" ref="AA1938" si="20591">(N1938*V1935+O1938*U1935+P1938*V1938+Q1938*U1938)</f>
        <v>0</v>
      </c>
      <c r="AB1938" s="20"/>
      <c r="AC1938" s="16">
        <v>0</v>
      </c>
      <c r="AD1938" s="17">
        <f t="shared" ref="AD1938" si="20592">-1/($AD$4*$B1935)</f>
        <v>-0.53016085080213338</v>
      </c>
      <c r="AE1938" s="18">
        <v>1</v>
      </c>
      <c r="AF1938" s="19">
        <v>0</v>
      </c>
      <c r="AG1938" s="20"/>
      <c r="AH1938" s="1">
        <f t="shared" ref="AH1938" si="20593">X1938*AC1935+Z1938*AC1938-Y1938*AD1935-AA1938*AD1938</f>
        <v>0</v>
      </c>
      <c r="AI1938" s="4">
        <f t="shared" ref="AI1938" si="20594">(X1938*AD1935+Y1938*AC1935+Z1938*AD1938+AA1938*AC1938)</f>
        <v>-0.83744617831629986</v>
      </c>
      <c r="AJ1938" s="2">
        <f t="shared" ref="AJ1938" si="20595">X1938*AE1935+Z1938*AE1938-Y1938*AF1935-AA1938*AF1938</f>
        <v>0.70429710336247009</v>
      </c>
      <c r="AK1938" s="3">
        <f t="shared" ref="AK1938" si="20596">(X1938*AF1935+Y1938*AE1935+Z1938*AF1938+AA1938*AE1938)</f>
        <v>0</v>
      </c>
      <c r="AL1938" s="20"/>
      <c r="AM1938" s="16">
        <v>0</v>
      </c>
      <c r="AN1938" s="17">
        <v>0</v>
      </c>
      <c r="AO1938" s="18">
        <v>1</v>
      </c>
      <c r="AP1938" s="19">
        <v>0</v>
      </c>
      <c r="AR1938" s="1">
        <f t="shared" ref="AR1938" si="20597">AH1938*AM1935+AJ1938*AM1938-AI1938*AN1935-AK1938*AN1938</f>
        <v>0</v>
      </c>
      <c r="AS1938" s="4">
        <f t="shared" ref="AS1938" si="20598">(AH1938*AN1935+AI1938*AM1935+AJ1938*AN1938+AK1938*AM1938)</f>
        <v>-0.83744617831629986</v>
      </c>
      <c r="AT1938" s="2">
        <f t="shared" ref="AT1938" si="20599">AH1938*AO1935+AJ1938*AO1938-AI1938*AP1935-AK1938*AP1938</f>
        <v>0.14973738366238198</v>
      </c>
      <c r="AU1938" s="3">
        <f t="shared" ref="AU1938" si="20600">(AH1938*AP1935+AI1938*AO1935+AJ1938*AP1938+AK1938*AO1938)</f>
        <v>0</v>
      </c>
      <c r="AV1938" s="20"/>
      <c r="AW1938" s="16">
        <v>0</v>
      </c>
      <c r="AX1938" s="17">
        <f t="shared" ref="AX1938" si="20601">-1/($AX$4*$B1935)</f>
        <v>-0.53016085080213338</v>
      </c>
      <c r="AY1938" s="18">
        <v>1</v>
      </c>
      <c r="AZ1938" s="19">
        <v>0</v>
      </c>
      <c r="BA1938" s="20"/>
      <c r="BB1938" s="1">
        <f t="shared" ref="BB1938" si="20602">AR1938*AW1935+AT1938*AW1938-AS1938*AX1935-AU1938*AX1938</f>
        <v>0</v>
      </c>
      <c r="BC1938" s="4">
        <f t="shared" ref="BC1938" si="20603">(AR1938*AX1935+AS1938*AW1935+AT1938*AX1938+AU1938*AW1938)</f>
        <v>-0.91683107703563371</v>
      </c>
      <c r="BD1938" s="2">
        <f t="shared" ref="BD1938" si="20604">AR1938*AY1935+AT1938*AY1938-AS1938*AZ1935-AU1938*AZ1938</f>
        <v>0.14973738366238198</v>
      </c>
      <c r="BE1938" s="3">
        <f t="shared" ref="BE1938" si="20605">(AR1938*AZ1935+AS1938*AY1935+AT1938*AZ1938+AU1938*AY1938)</f>
        <v>0</v>
      </c>
      <c r="BF1938" s="20"/>
      <c r="BG1938" s="16">
        <v>0</v>
      </c>
      <c r="BH1938" s="17">
        <v>0</v>
      </c>
      <c r="BI1938" s="18">
        <v>1</v>
      </c>
      <c r="BJ1938" s="19">
        <v>0</v>
      </c>
      <c r="BK1938" s="20"/>
      <c r="BL1938" s="1">
        <f t="shared" ref="BL1938" si="20606">BB1938*BG1935+BD1938*BG1938-BC1938*BH1935-BE1938*BH1938</f>
        <v>0</v>
      </c>
      <c r="BM1938" s="4">
        <f t="shared" ref="BM1938" si="20607">(BB1938*BH1935+BC1938*BG1935+BD1938*BH1938+BE1938*BG1938)</f>
        <v>-0.91683107703563371</v>
      </c>
      <c r="BN1938" s="2">
        <f t="shared" ref="BN1938" si="20608">BB1938*BI1935+BD1938*BI1938-BC1938*BJ1935-BE1938*BJ1938</f>
        <v>-0.43448077124170692</v>
      </c>
      <c r="BO1938" s="3">
        <f t="shared" ref="BO1938" si="20609">(BB1938*BJ1935+BC1938*BI1935+BD1938*BJ1938+BE1938*BI1938)</f>
        <v>0</v>
      </c>
      <c r="BP1938" s="20"/>
      <c r="BQ1938" s="16">
        <v>0</v>
      </c>
      <c r="BR1938" s="17">
        <f t="shared" ref="BR1938" si="20610">-1/($BR$4*$B1935)</f>
        <v>-0.46405542678017464</v>
      </c>
      <c r="BS1938" s="18">
        <v>1</v>
      </c>
      <c r="BT1938" s="19">
        <v>0</v>
      </c>
      <c r="BU1938" s="20"/>
      <c r="BV1938" s="1">
        <f t="shared" ref="BV1938" si="20611">BL1938*BQ1935+BN1938*BQ1938-BM1938*BR1935-BO1938*BR1938</f>
        <v>0</v>
      </c>
      <c r="BW1938" s="4">
        <f t="shared" ref="BW1938" si="20612">(BL1938*BR1935+BM1938*BQ1935+BN1938*BR1938+BO1938*BQ1938)</f>
        <v>-0.71520791730928401</v>
      </c>
      <c r="BX1938" s="2">
        <f t="shared" ref="BX1938" si="20613">BL1938*BS1935+BN1938*BS1938-BM1938*BT1935-BO1938*BT1938</f>
        <v>-0.43448077124170692</v>
      </c>
      <c r="BY1938" s="3">
        <f t="shared" ref="BY1938" si="20614">(BL1938*BT1935+BM1938*BS1935+BN1938*BT1938+BO1938*BS1938)</f>
        <v>0</v>
      </c>
      <c r="BZ1938" s="20"/>
      <c r="CA1938" s="16">
        <v>0</v>
      </c>
      <c r="CB1938" s="17">
        <v>0</v>
      </c>
      <c r="CC1938" s="18">
        <v>1</v>
      </c>
      <c r="CD1938" s="19">
        <v>0</v>
      </c>
      <c r="CE1938" s="20"/>
      <c r="CF1938" s="1">
        <f t="shared" ref="CF1938" si="20615">BV1938*CA1935+BX1938*CA1938-BW1938*CB1935-BY1938*CB1938</f>
        <v>0</v>
      </c>
      <c r="CG1938" s="4">
        <f t="shared" ref="CG1938" si="20616">(BV1938*CB1935+BW1938*CA1935+BX1938*CB1938+BY1938*CA1938)</f>
        <v>-0.71520791730928401</v>
      </c>
      <c r="CH1938" s="2">
        <f t="shared" ref="CH1938" si="20617">BV1938*CC1935+BX1938*CC1938-BW1938*CD1935-BY1938*CD1938</f>
        <v>-0.67300386450690053</v>
      </c>
      <c r="CI1938" s="3">
        <f t="shared" ref="CI1938" si="20618">(BV1938*CD1935+BW1938*CC1935+BX1938*CD1938+BY1938*CC1938)</f>
        <v>0</v>
      </c>
      <c r="CK1938" s="16">
        <f t="shared" ref="CK1938" si="20619">1/$CL$4</f>
        <v>1</v>
      </c>
      <c r="CL1938" s="17">
        <v>0</v>
      </c>
      <c r="CM1938" s="18">
        <v>1</v>
      </c>
      <c r="CN1938" s="19">
        <v>0</v>
      </c>
      <c r="CP1938" s="1">
        <f t="shared" ref="CP1938" si="20620">CF1938*CK1935+CH1938*CK1938-CG1938*CL1935-CI1938*CL1938</f>
        <v>-0.67300386450690053</v>
      </c>
      <c r="CQ1938" s="4">
        <f t="shared" ref="CQ1938" si="20621">(CF1938*CL1935+CG1938*CK1935+CH1938*CL1938+CI1938*CK1938)</f>
        <v>-0.71520791730928401</v>
      </c>
      <c r="CR1938" s="2">
        <f t="shared" ref="CR1938" si="20622">CF1938*CM1935+CH1938*CM1938-CG1938*CN1935-CI1938*CN1938</f>
        <v>-0.67300386450690053</v>
      </c>
      <c r="CS1938" s="3">
        <f t="shared" ref="CS1938" si="20623">(CF1938*CN1935+CG1938*CM1935+CH1938*CN1938+CI1938*CM1938)</f>
        <v>0</v>
      </c>
      <c r="CU1938" s="39">
        <f t="shared" ref="CU1938" si="20624">(180/PI())*ATAN(-1*(CQ1935/CP1935))</f>
        <v>-48.656957487812193</v>
      </c>
      <c r="CW1938" s="54">
        <f t="shared" ref="CW1938" si="20625">20*LOG(((1-(10^(CU1935/20)^2)*(1-((1-CW1935)/(1+CW1935))^2))^0.5))</f>
        <v>-30.202672871745936</v>
      </c>
    </row>
    <row r="1939" spans="1:101" ht="18" customHeight="1">
      <c r="E1939" s="20"/>
      <c r="F1939" s="20"/>
      <c r="G1939" s="20"/>
      <c r="H1939" s="20"/>
      <c r="I1939" s="20"/>
      <c r="J1939" s="20"/>
      <c r="K1939" s="20"/>
      <c r="L1939" s="20"/>
      <c r="M1939" s="20"/>
      <c r="N1939" s="20"/>
      <c r="O1939" s="20"/>
      <c r="P1939" s="20"/>
      <c r="Q1939" s="20"/>
      <c r="R1939" s="20"/>
      <c r="S1939" s="20"/>
      <c r="T1939" s="20"/>
      <c r="U1939" s="20"/>
      <c r="V1939" s="20"/>
      <c r="W1939" s="20"/>
      <c r="X1939" s="20"/>
      <c r="Y1939" s="20"/>
      <c r="Z1939" s="20"/>
      <c r="AA1939" s="20"/>
      <c r="AB1939" s="30"/>
      <c r="AC1939" s="20"/>
      <c r="AD1939" s="20"/>
      <c r="AE1939" s="20"/>
      <c r="AF1939" s="20"/>
      <c r="AG1939" s="20"/>
      <c r="AH1939" s="20"/>
      <c r="AI1939" s="20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  <c r="BA1939" s="20"/>
      <c r="BB1939" s="20"/>
      <c r="BC1939" s="20"/>
      <c r="BD1939" s="20"/>
      <c r="BE1939" s="20"/>
      <c r="BF1939" s="20"/>
      <c r="BG1939" s="20"/>
      <c r="BH1939" s="20"/>
      <c r="BI1939" s="20"/>
      <c r="BJ1939" s="20"/>
      <c r="BK1939" s="20"/>
      <c r="BL1939" s="20"/>
      <c r="BM1939" s="20"/>
      <c r="BN1939" s="20"/>
      <c r="BO1939" s="20"/>
      <c r="BP1939" s="20"/>
      <c r="BQ1939" s="20"/>
      <c r="BR1939" s="20"/>
      <c r="BS1939" s="20"/>
      <c r="BT1939" s="20"/>
      <c r="BU1939" s="20"/>
      <c r="BV1939" s="20"/>
      <c r="BW1939" s="20"/>
      <c r="BX1939" s="20"/>
      <c r="BY1939" s="20"/>
      <c r="BZ1939" s="20"/>
      <c r="CA1939" s="20"/>
      <c r="CB1939" s="20"/>
      <c r="CC1939" s="20"/>
      <c r="CD1939" s="20"/>
      <c r="CE1939" s="20"/>
      <c r="CF1939" s="20"/>
      <c r="CG1939" s="20"/>
      <c r="CH1939" s="20"/>
      <c r="CI1939" s="20"/>
      <c r="CJ1939" s="20"/>
      <c r="CK1939" s="20"/>
      <c r="CL1939" s="20"/>
    </row>
    <row r="1940" spans="1:101" ht="18" customHeight="1"/>
    <row r="1941" spans="1:101" ht="18" customHeight="1" thickBot="1">
      <c r="A1941" s="23"/>
      <c r="B1941" s="23"/>
      <c r="C1941" s="23"/>
      <c r="D1941" s="20" t="s">
        <v>15</v>
      </c>
      <c r="E1941" s="20"/>
      <c r="F1941" s="20"/>
      <c r="G1941" s="20"/>
      <c r="H1941" s="20"/>
      <c r="I1941" s="20" t="s">
        <v>16</v>
      </c>
      <c r="J1941" s="20"/>
      <c r="K1941" s="20"/>
      <c r="L1941" s="20"/>
      <c r="M1941" s="23"/>
      <c r="N1941" s="23"/>
      <c r="O1941" s="24" t="s">
        <v>17</v>
      </c>
      <c r="P1941" s="23"/>
      <c r="Q1941" s="23"/>
      <c r="R1941" s="23"/>
      <c r="S1941" s="20"/>
      <c r="T1941" s="20" t="s">
        <v>18</v>
      </c>
      <c r="U1941" s="23"/>
      <c r="V1941" s="23"/>
      <c r="W1941" s="23"/>
      <c r="X1941" s="23"/>
      <c r="Y1941" s="24" t="s">
        <v>19</v>
      </c>
      <c r="Z1941" s="23"/>
      <c r="AA1941" s="23"/>
      <c r="AB1941" s="23"/>
      <c r="AC1941" s="24" t="s">
        <v>20</v>
      </c>
      <c r="AD1941" s="20"/>
      <c r="AE1941" s="20"/>
      <c r="AF1941" s="20"/>
      <c r="AG1941" s="20"/>
      <c r="AH1941" s="23"/>
      <c r="AI1941" s="24" t="s">
        <v>21</v>
      </c>
      <c r="AJ1941" s="23"/>
      <c r="AK1941" s="23"/>
      <c r="AL1941" s="20"/>
      <c r="AM1941" s="24" t="s">
        <v>31</v>
      </c>
      <c r="AN1941" s="20"/>
      <c r="AO1941" s="23"/>
      <c r="AP1941" s="23"/>
      <c r="AQ1941" s="23"/>
      <c r="AR1941" s="23"/>
      <c r="AS1941" s="24" t="s">
        <v>91</v>
      </c>
      <c r="AT1941" s="23"/>
      <c r="AU1941" s="23"/>
      <c r="AV1941" s="23"/>
      <c r="AW1941" s="24" t="s">
        <v>32</v>
      </c>
      <c r="AX1941" s="20"/>
      <c r="AY1941" s="20"/>
      <c r="AZ1941" s="20"/>
      <c r="BA1941" s="20"/>
      <c r="BB1941" s="23"/>
      <c r="BC1941" s="24" t="s">
        <v>22</v>
      </c>
      <c r="BD1941" s="23"/>
      <c r="BE1941" s="23"/>
      <c r="BF1941" s="23"/>
      <c r="BG1941" s="24" t="s">
        <v>33</v>
      </c>
      <c r="BH1941" s="20"/>
      <c r="BI1941" s="23"/>
      <c r="BJ1941" s="23"/>
      <c r="BK1941" s="23"/>
      <c r="BL1941" s="23"/>
      <c r="BM1941" s="24" t="s">
        <v>34</v>
      </c>
      <c r="BN1941" s="23"/>
      <c r="BO1941" s="23"/>
      <c r="BP1941" s="23"/>
      <c r="BQ1941" s="24" t="s">
        <v>89</v>
      </c>
      <c r="BR1941" s="20"/>
      <c r="BS1941" s="20"/>
      <c r="BT1941" s="20"/>
      <c r="BU1941" s="20"/>
      <c r="BV1941" s="23"/>
      <c r="BW1941" s="24" t="s">
        <v>35</v>
      </c>
      <c r="BX1941" s="23"/>
      <c r="BY1941" s="23"/>
      <c r="BZ1941" s="23"/>
      <c r="CA1941" s="24" t="s">
        <v>90</v>
      </c>
      <c r="CB1941" s="20"/>
      <c r="CC1941" s="23"/>
      <c r="CD1941" s="23"/>
      <c r="CE1941" s="23"/>
      <c r="CF1941" s="23"/>
      <c r="CG1941" s="24" t="s">
        <v>92</v>
      </c>
      <c r="CH1941" s="23"/>
      <c r="CI1941" s="23"/>
      <c r="CJ1941" s="23"/>
      <c r="CK1941" s="24" t="s">
        <v>36</v>
      </c>
      <c r="CL1941" s="24"/>
      <c r="CM1941" s="23"/>
      <c r="CN1941" s="23"/>
      <c r="CO1941" s="23"/>
      <c r="CP1941" s="23"/>
      <c r="CQ1941" s="24" t="s">
        <v>93</v>
      </c>
      <c r="CR1941" s="23"/>
      <c r="CS1941" s="23"/>
    </row>
    <row r="1942" spans="1:101" ht="18" customHeight="1" thickBot="1">
      <c r="A1942" s="23"/>
      <c r="B1942" s="33"/>
      <c r="C1942" s="23"/>
      <c r="D1942" s="7" t="s">
        <v>2</v>
      </c>
      <c r="E1942" s="8"/>
      <c r="F1942" s="8" t="s">
        <v>3</v>
      </c>
      <c r="G1942" s="9"/>
      <c r="H1942" s="10"/>
      <c r="I1942" s="7" t="s">
        <v>4</v>
      </c>
      <c r="J1942" s="8"/>
      <c r="K1942" s="8" t="s">
        <v>5</v>
      </c>
      <c r="L1942" s="9"/>
      <c r="M1942" s="23"/>
      <c r="N1942" s="251" t="s">
        <v>79</v>
      </c>
      <c r="O1942" s="252"/>
      <c r="P1942" s="253" t="s">
        <v>80</v>
      </c>
      <c r="Q1942" s="254"/>
      <c r="R1942" s="23"/>
      <c r="S1942" s="7" t="s">
        <v>11</v>
      </c>
      <c r="T1942" s="8"/>
      <c r="U1942" s="8" t="s">
        <v>12</v>
      </c>
      <c r="V1942" s="9"/>
      <c r="W1942" s="20"/>
      <c r="X1942" s="251" t="s">
        <v>79</v>
      </c>
      <c r="Y1942" s="252"/>
      <c r="Z1942" s="253" t="s">
        <v>80</v>
      </c>
      <c r="AA1942" s="254"/>
      <c r="AB1942" s="20"/>
      <c r="AC1942" s="7" t="s">
        <v>4</v>
      </c>
      <c r="AD1942" s="8"/>
      <c r="AE1942" s="8" t="s">
        <v>5</v>
      </c>
      <c r="AF1942" s="9"/>
      <c r="AG1942" s="20"/>
      <c r="AH1942" s="251" t="s">
        <v>0</v>
      </c>
      <c r="AI1942" s="252"/>
      <c r="AJ1942" s="253" t="s">
        <v>1</v>
      </c>
      <c r="AK1942" s="254"/>
      <c r="AL1942" s="20"/>
      <c r="AM1942" s="7" t="s">
        <v>11</v>
      </c>
      <c r="AN1942" s="8"/>
      <c r="AO1942" s="8" t="s">
        <v>12</v>
      </c>
      <c r="AP1942" s="9"/>
      <c r="AQ1942" s="23"/>
      <c r="AR1942" s="251" t="s">
        <v>0</v>
      </c>
      <c r="AS1942" s="252"/>
      <c r="AT1942" s="253" t="s">
        <v>1</v>
      </c>
      <c r="AU1942" s="254"/>
      <c r="AV1942" s="36"/>
      <c r="AW1942" s="7" t="s">
        <v>4</v>
      </c>
      <c r="AX1942" s="8"/>
      <c r="AY1942" s="8" t="s">
        <v>5</v>
      </c>
      <c r="AZ1942" s="9"/>
      <c r="BA1942" s="20"/>
      <c r="BB1942" s="251" t="s">
        <v>0</v>
      </c>
      <c r="BC1942" s="252"/>
      <c r="BD1942" s="253" t="s">
        <v>1</v>
      </c>
      <c r="BE1942" s="254"/>
      <c r="BF1942" s="36"/>
      <c r="BG1942" s="7" t="s">
        <v>11</v>
      </c>
      <c r="BH1942" s="8"/>
      <c r="BI1942" s="8" t="s">
        <v>12</v>
      </c>
      <c r="BJ1942" s="9"/>
      <c r="BK1942" s="36"/>
      <c r="BL1942" s="251" t="s">
        <v>0</v>
      </c>
      <c r="BM1942" s="252"/>
      <c r="BN1942" s="253" t="s">
        <v>1</v>
      </c>
      <c r="BO1942" s="254"/>
      <c r="BP1942" s="36"/>
      <c r="BQ1942" s="7" t="s">
        <v>4</v>
      </c>
      <c r="BR1942" s="8"/>
      <c r="BS1942" s="8" t="s">
        <v>5</v>
      </c>
      <c r="BT1942" s="9"/>
      <c r="BU1942" s="20"/>
      <c r="BV1942" s="251" t="s">
        <v>0</v>
      </c>
      <c r="BW1942" s="252"/>
      <c r="BX1942" s="253" t="s">
        <v>1</v>
      </c>
      <c r="BY1942" s="254"/>
      <c r="BZ1942" s="36"/>
      <c r="CA1942" s="7" t="s">
        <v>11</v>
      </c>
      <c r="CB1942" s="8"/>
      <c r="CC1942" s="8" t="s">
        <v>12</v>
      </c>
      <c r="CD1942" s="9"/>
      <c r="CE1942" s="36"/>
      <c r="CF1942" s="251" t="s">
        <v>0</v>
      </c>
      <c r="CG1942" s="252"/>
      <c r="CH1942" s="253" t="s">
        <v>1</v>
      </c>
      <c r="CI1942" s="254"/>
      <c r="CJ1942" s="23"/>
      <c r="CK1942" s="7" t="s">
        <v>23</v>
      </c>
      <c r="CL1942" s="8"/>
      <c r="CM1942" s="8" t="s">
        <v>24</v>
      </c>
      <c r="CN1942" s="9"/>
      <c r="CO1942" s="23"/>
      <c r="CP1942" s="251" t="s">
        <v>0</v>
      </c>
      <c r="CQ1942" s="252"/>
      <c r="CR1942" s="253" t="s">
        <v>1</v>
      </c>
      <c r="CS1942" s="254"/>
      <c r="CU1942" s="26" t="s">
        <v>25</v>
      </c>
      <c r="CW1942" s="50" t="s">
        <v>44</v>
      </c>
    </row>
    <row r="1943" spans="1:101" ht="18" customHeight="1" thickTop="1" thickBot="1">
      <c r="B1943" s="34">
        <v>3.2</v>
      </c>
      <c r="D1943" s="11">
        <v>1</v>
      </c>
      <c r="E1943" s="12">
        <v>0</v>
      </c>
      <c r="F1943" s="13">
        <v>0</v>
      </c>
      <c r="G1943" s="40">
        <f t="shared" ref="G1943" si="20626">-1/($E$4*$B1943)</f>
        <v>-0.32829078684735791</v>
      </c>
      <c r="H1943" s="10"/>
      <c r="I1943" s="11">
        <v>1</v>
      </c>
      <c r="J1943" s="12">
        <v>0</v>
      </c>
      <c r="K1943" s="13">
        <v>0</v>
      </c>
      <c r="L1943" s="14">
        <v>0</v>
      </c>
      <c r="N1943" s="1">
        <f t="shared" ref="N1943" si="20627">D1943*I1943+F1943*I1946-E1943*J1943-G1943*J1946</f>
        <v>0.85003527132027579</v>
      </c>
      <c r="O1943" s="4">
        <f t="shared" ref="O1943" si="20628">(D1943*J1943+E1943*I1943+F1943*J1946+G1943*I1946)</f>
        <v>0</v>
      </c>
      <c r="P1943" s="2">
        <f t="shared" ref="P1943" si="20629">D1943*K1943+F1943*K1946-E1943*L1943-G1943*L1946</f>
        <v>0</v>
      </c>
      <c r="Q1943" s="3">
        <f t="shared" ref="Q1943" si="20630">(D1943*L1943+E1943*K1943+F1943*L1946+G1943*K1946)</f>
        <v>-0.32829078684735791</v>
      </c>
      <c r="S1943" s="11">
        <v>1</v>
      </c>
      <c r="T1943" s="12">
        <v>0</v>
      </c>
      <c r="U1943" s="13">
        <v>0</v>
      </c>
      <c r="V1943" s="40">
        <f t="shared" ref="V1943" si="20631">-1/($T$4*$B1943)</f>
        <v>-0.62725812926535529</v>
      </c>
      <c r="W1943" s="20"/>
      <c r="X1943" s="1">
        <f t="shared" ref="X1943" si="20632">N1943*S1943+P1943*S1946-O1943*T1943-Q1943*T1946</f>
        <v>0.85003527132027579</v>
      </c>
      <c r="Y1943" s="4">
        <f t="shared" ref="Y1943" si="20633">(N1943*T1943+O1943*S1943+P1943*T1946+Q1943*S1946)</f>
        <v>0</v>
      </c>
      <c r="Z1943" s="2">
        <f t="shared" ref="Z1943" si="20634">N1943*U1943+P1943*U1946-O1943*V1943-Q1943*V1946</f>
        <v>0</v>
      </c>
      <c r="AA1943" s="3">
        <f t="shared" ref="AA1943" si="20635">(N1943*V1943+O1943*U1943+P1943*V1946+Q1943*U1946)</f>
        <v>-0.86148232094528276</v>
      </c>
      <c r="AB1943" s="20"/>
      <c r="AC1943" s="11">
        <v>1</v>
      </c>
      <c r="AD1943" s="12">
        <v>0</v>
      </c>
      <c r="AE1943" s="13">
        <v>0</v>
      </c>
      <c r="AF1943" s="14">
        <v>0</v>
      </c>
      <c r="AG1943" s="20"/>
      <c r="AH1943" s="1">
        <f t="shared" ref="AH1943" si="20636">X1943*AC1943+Z1943*AC1946-Y1943*AD1943-AA1943*AD1946</f>
        <v>0.40044738672541796</v>
      </c>
      <c r="AI1943" s="4">
        <f t="shared" ref="AI1943" si="20637">(X1943*AD1943+Y1943*AC1943+Z1943*AD1946+AA1943*AC1946)</f>
        <v>0</v>
      </c>
      <c r="AJ1943" s="2">
        <f t="shared" ref="AJ1943" si="20638">X1943*AE1943+Z1943*AE1946-Y1943*AF1943-AA1943*AF1946</f>
        <v>0</v>
      </c>
      <c r="AK1943" s="3">
        <f t="shared" ref="AK1943" si="20639">(X1943*AF1943+Y1943*AE1943+Z1943*AF1946+AA1943*AE1946)</f>
        <v>-0.86148232094528276</v>
      </c>
      <c r="AL1943" s="20"/>
      <c r="AM1943" s="11">
        <v>1</v>
      </c>
      <c r="AN1943" s="12">
        <v>0</v>
      </c>
      <c r="AO1943" s="13">
        <v>0</v>
      </c>
      <c r="AP1943" s="40">
        <f t="shared" ref="AP1943" si="20640">-1/($AN$4*$B1943)</f>
        <v>-0.65185648727576129</v>
      </c>
      <c r="AR1943" s="1">
        <f t="shared" ref="AR1943" si="20641">AH1943*AM1943+AJ1943*AM1946-AI1943*AN1943-AK1943*AN1946</f>
        <v>0.40044738672541796</v>
      </c>
      <c r="AS1943" s="4">
        <f t="shared" ref="AS1943" si="20642">(AH1943*AN1943+AI1943*AM1943+AJ1943*AN1946+AK1943*AM1946)</f>
        <v>0</v>
      </c>
      <c r="AT1943" s="2">
        <f t="shared" ref="AT1943" si="20643">AH1943*AO1943+AJ1943*AO1946-AI1943*AP1943-AK1943*AP1946</f>
        <v>0</v>
      </c>
      <c r="AU1943" s="3">
        <f t="shared" ref="AU1943" si="20644">(AH1943*AP1943+AI1943*AO1943+AJ1943*AP1946+AK1943*AO1946)</f>
        <v>-1.122516547794872</v>
      </c>
      <c r="AV1943" s="20"/>
      <c r="AW1943" s="11">
        <v>1</v>
      </c>
      <c r="AX1943" s="12">
        <v>0</v>
      </c>
      <c r="AY1943" s="13">
        <v>0</v>
      </c>
      <c r="AZ1943" s="14">
        <v>0</v>
      </c>
      <c r="BA1943" s="20"/>
      <c r="BB1943" s="1">
        <f t="shared" ref="BB1943" si="20645">AR1943*AW1943+AT1943*AW1946-AS1943*AX1943-AU1943*AX1946</f>
        <v>-0.18536827991769739</v>
      </c>
      <c r="BC1943" s="4">
        <f t="shared" ref="BC1943" si="20646">(AR1943*AX1943+AS1943*AW1943+AT1943*AX1946+AU1943*AW1946)</f>
        <v>0</v>
      </c>
      <c r="BD1943" s="2">
        <f t="shared" ref="BD1943" si="20647">AR1943*AY1943+AT1943*AY1946-AS1943*AZ1943-AU1943*AZ1946</f>
        <v>0</v>
      </c>
      <c r="BE1943" s="3">
        <f t="shared" ref="BE1943" si="20648">(AR1943*AZ1943+AS1943*AY1943+AT1943*AZ1946+AU1943*AY1946)</f>
        <v>-1.122516547794872</v>
      </c>
      <c r="BF1943" s="20"/>
      <c r="BG1943" s="11">
        <v>1</v>
      </c>
      <c r="BH1943" s="12">
        <v>0</v>
      </c>
      <c r="BI1943" s="13">
        <v>0</v>
      </c>
      <c r="BJ1943" s="40">
        <f t="shared" ref="BJ1943" si="20649">-1/($BH$4*$B1943)</f>
        <v>-0.62725812926535529</v>
      </c>
      <c r="BK1943" s="20"/>
      <c r="BL1943" s="1">
        <f t="shared" ref="BL1943" si="20650">BB1943*BG1943+BD1943*BG1946-BC1943*BH1943-BE1943*BH1946</f>
        <v>-0.18536827991769739</v>
      </c>
      <c r="BM1943" s="4">
        <f t="shared" ref="BM1943" si="20651">(BB1943*BH1943+BC1943*BG1943+BD1943*BH1946+BE1943*BG1946)</f>
        <v>0</v>
      </c>
      <c r="BN1943" s="2">
        <f t="shared" ref="BN1943" si="20652">BB1943*BI1943+BD1943*BI1946-BC1943*BJ1943-BE1943*BJ1946</f>
        <v>0</v>
      </c>
      <c r="BO1943" s="3">
        <f t="shared" ref="BO1943" si="20653">(BB1943*BJ1943+BC1943*BI1943+BD1943*BJ1946+BE1943*BI1946)</f>
        <v>-1.0062427873085604</v>
      </c>
      <c r="BP1943" s="20"/>
      <c r="BQ1943" s="11">
        <v>1</v>
      </c>
      <c r="BR1943" s="12">
        <v>0</v>
      </c>
      <c r="BS1943" s="13">
        <v>0</v>
      </c>
      <c r="BT1943" s="14">
        <v>0</v>
      </c>
      <c r="BU1943" s="20"/>
      <c r="BV1943" s="1">
        <f t="shared" ref="BV1943" si="20654">BL1943*BQ1943+BN1943*BQ1946-BM1943*BR1943-BO1943*BR1946</f>
        <v>-0.64502457436869154</v>
      </c>
      <c r="BW1943" s="4">
        <f t="shared" ref="BW1943" si="20655">(BL1943*BR1943+BM1943*BQ1943+BN1943*BR1946+BO1943*BQ1946)</f>
        <v>0</v>
      </c>
      <c r="BX1943" s="2">
        <f t="shared" ref="BX1943" si="20656">BL1943*BS1943+BN1943*BS1946-BM1943*BT1943-BO1943*BT1946</f>
        <v>0</v>
      </c>
      <c r="BY1943" s="3">
        <f t="shared" ref="BY1943" si="20657">(BL1943*BT1943+BM1943*BS1943+BN1943*BT1946+BO1943*BS1946)</f>
        <v>-1.0062427873085604</v>
      </c>
      <c r="BZ1943" s="20"/>
      <c r="CA1943" s="11">
        <v>1</v>
      </c>
      <c r="CB1943" s="12">
        <v>0</v>
      </c>
      <c r="CC1943" s="13">
        <v>0</v>
      </c>
      <c r="CD1943" s="40">
        <f t="shared" ref="CD1943" si="20658">-1/($CB$4*$B1943)</f>
        <v>-0.32829078684735791</v>
      </c>
      <c r="CE1943" s="20"/>
      <c r="CF1943" s="1">
        <f t="shared" ref="CF1943" si="20659">BV1943*CA1943+BX1943*CA1946-BW1943*CB1943-BY1943*CB1946</f>
        <v>-0.64502457436869154</v>
      </c>
      <c r="CG1943" s="4">
        <f t="shared" ref="CG1943" si="20660">(BV1943*CB1943+BW1943*CA1943+BX1943*CB1946+BY1943*CA1946)</f>
        <v>0</v>
      </c>
      <c r="CH1943" s="2">
        <f t="shared" ref="CH1943" si="20661">BV1943*CC1943+BX1943*CC1946-BW1943*CD1943-BY1943*CD1946</f>
        <v>0</v>
      </c>
      <c r="CI1943" s="3">
        <f t="shared" ref="CI1943" si="20662">(BV1943*CD1943+BW1943*CC1943+BX1943*CD1946+BY1943*CC1946)</f>
        <v>-0.79448716225318061</v>
      </c>
      <c r="CJ1943" s="28"/>
      <c r="CK1943" s="11">
        <v>1</v>
      </c>
      <c r="CL1943" s="12">
        <v>0</v>
      </c>
      <c r="CM1943" s="13">
        <v>0</v>
      </c>
      <c r="CN1943" s="14">
        <v>0</v>
      </c>
      <c r="CP1943" s="1">
        <f t="shared" ref="CP1943" si="20663">CF1943*CK1943+CH1943*CK1946-CG1943*CL1943-CI1943*CL1946</f>
        <v>-0.64502457436869154</v>
      </c>
      <c r="CQ1943" s="4">
        <f t="shared" ref="CQ1943" si="20664">(CF1943*CL1943+CG1943*CK1943+CH1943*CL1946+CI1943*CK1946)</f>
        <v>-0.79448716225318061</v>
      </c>
      <c r="CR1943" s="2">
        <f t="shared" ref="CR1943" si="20665">CF1943*CM1943+CH1943*CM1946-CG1943*CN1943-CI1943*CN1946</f>
        <v>0</v>
      </c>
      <c r="CS1943" s="3">
        <f t="shared" ref="CS1943" si="20666">(CF1943*CN1943+CG1943*CM1943+CH1943*CN1946+CI1943*CM1946)</f>
        <v>-0.79448716225318061</v>
      </c>
      <c r="CU1943" s="29">
        <f t="shared" ref="CU1943" si="20667">20*LOG(((1+$CL$4)/$CL$4)/((CP1943+CP1946)^2+(CQ1943+CQ1946)^2)^0.5)</f>
        <v>-3.8411948041497395E-3</v>
      </c>
      <c r="CW1943" s="51">
        <f t="shared" ref="CW1943" si="20668">((CP1943^2+CQ1943^2)^0.5)/((CP1946^2+CQ1946^2)^0.5)</f>
        <v>1.0464962975516734</v>
      </c>
    </row>
    <row r="1944" spans="1:101" ht="18" customHeight="1" thickBot="1">
      <c r="D1944" s="11"/>
      <c r="E1944" s="13"/>
      <c r="F1944" s="13"/>
      <c r="G1944" s="15"/>
      <c r="H1944" s="10"/>
      <c r="I1944" s="11"/>
      <c r="J1944" s="13"/>
      <c r="K1944" s="13"/>
      <c r="L1944" s="15"/>
      <c r="N1944" s="5"/>
      <c r="Q1944" s="6"/>
      <c r="S1944" s="11"/>
      <c r="T1944" s="13"/>
      <c r="U1944" s="13"/>
      <c r="V1944" s="15"/>
      <c r="W1944" s="20"/>
      <c r="X1944" s="5"/>
      <c r="AA1944" s="6"/>
      <c r="AB1944" s="20"/>
      <c r="AC1944" s="11"/>
      <c r="AD1944" s="13"/>
      <c r="AE1944" s="13"/>
      <c r="AF1944" s="15"/>
      <c r="AG1944" s="20"/>
      <c r="AH1944" s="5"/>
      <c r="AK1944" s="6"/>
      <c r="AL1944" s="20"/>
      <c r="AM1944" s="11"/>
      <c r="AN1944" s="13"/>
      <c r="AO1944" s="13"/>
      <c r="AP1944" s="15"/>
      <c r="AR1944" s="5"/>
      <c r="AU1944" s="6"/>
      <c r="AW1944" s="11"/>
      <c r="AX1944" s="13"/>
      <c r="AY1944" s="13"/>
      <c r="AZ1944" s="15"/>
      <c r="BA1944" s="20"/>
      <c r="BB1944" s="5"/>
      <c r="BE1944" s="6"/>
      <c r="BG1944" s="11"/>
      <c r="BH1944" s="13"/>
      <c r="BI1944" s="13"/>
      <c r="BJ1944" s="15"/>
      <c r="BL1944" s="5"/>
      <c r="BO1944" s="6"/>
      <c r="BQ1944" s="11"/>
      <c r="BR1944" s="13"/>
      <c r="BS1944" s="13"/>
      <c r="BT1944" s="15"/>
      <c r="BU1944" s="20"/>
      <c r="BV1944" s="5"/>
      <c r="BY1944" s="6"/>
      <c r="CA1944" s="11"/>
      <c r="CB1944" s="13"/>
      <c r="CC1944" s="13"/>
      <c r="CD1944" s="15"/>
      <c r="CF1944" s="5"/>
      <c r="CI1944" s="6"/>
      <c r="CK1944" s="11"/>
      <c r="CL1944" s="13"/>
      <c r="CM1944" s="13"/>
      <c r="CN1944" s="15"/>
      <c r="CP1944" s="5"/>
      <c r="CS1944" s="6"/>
      <c r="CW1944" s="52"/>
    </row>
    <row r="1945" spans="1:101" ht="18" customHeight="1" thickBot="1">
      <c r="D1945" s="11" t="s">
        <v>6</v>
      </c>
      <c r="E1945" s="13"/>
      <c r="F1945" s="13" t="s">
        <v>7</v>
      </c>
      <c r="G1945" s="15"/>
      <c r="H1945" s="10"/>
      <c r="I1945" s="11" t="s">
        <v>8</v>
      </c>
      <c r="J1945" s="13"/>
      <c r="K1945" s="13" t="s">
        <v>9</v>
      </c>
      <c r="L1945" s="15"/>
      <c r="N1945" s="251" t="s">
        <v>26</v>
      </c>
      <c r="O1945" s="252"/>
      <c r="P1945" s="253" t="s">
        <v>27</v>
      </c>
      <c r="Q1945" s="254"/>
      <c r="S1945" s="11" t="s">
        <v>13</v>
      </c>
      <c r="T1945" s="13"/>
      <c r="U1945" s="13" t="s">
        <v>14</v>
      </c>
      <c r="V1945" s="15"/>
      <c r="W1945" s="20"/>
      <c r="X1945" s="251" t="s">
        <v>26</v>
      </c>
      <c r="Y1945" s="252"/>
      <c r="Z1945" s="253" t="s">
        <v>27</v>
      </c>
      <c r="AA1945" s="254"/>
      <c r="AB1945" s="20"/>
      <c r="AC1945" s="11" t="s">
        <v>8</v>
      </c>
      <c r="AD1945" s="13"/>
      <c r="AE1945" s="13" t="s">
        <v>9</v>
      </c>
      <c r="AF1945" s="15"/>
      <c r="AG1945" s="20"/>
      <c r="AH1945" s="251" t="s">
        <v>26</v>
      </c>
      <c r="AI1945" s="252"/>
      <c r="AJ1945" s="253" t="s">
        <v>27</v>
      </c>
      <c r="AK1945" s="254"/>
      <c r="AL1945" s="20"/>
      <c r="AM1945" s="11" t="s">
        <v>13</v>
      </c>
      <c r="AN1945" s="13"/>
      <c r="AO1945" s="13" t="s">
        <v>14</v>
      </c>
      <c r="AP1945" s="15"/>
      <c r="AR1945" s="251" t="s">
        <v>26</v>
      </c>
      <c r="AS1945" s="252"/>
      <c r="AT1945" s="253" t="s">
        <v>27</v>
      </c>
      <c r="AU1945" s="254"/>
      <c r="AV1945" s="36"/>
      <c r="AW1945" s="11" t="s">
        <v>8</v>
      </c>
      <c r="AX1945" s="13"/>
      <c r="AY1945" s="13" t="s">
        <v>9</v>
      </c>
      <c r="AZ1945" s="15"/>
      <c r="BA1945" s="20"/>
      <c r="BB1945" s="251" t="s">
        <v>26</v>
      </c>
      <c r="BC1945" s="252"/>
      <c r="BD1945" s="253" t="s">
        <v>27</v>
      </c>
      <c r="BE1945" s="254"/>
      <c r="BF1945" s="36"/>
      <c r="BG1945" s="11" t="s">
        <v>13</v>
      </c>
      <c r="BH1945" s="13"/>
      <c r="BI1945" s="13" t="s">
        <v>14</v>
      </c>
      <c r="BJ1945" s="15"/>
      <c r="BK1945" s="36"/>
      <c r="BL1945" s="251" t="s">
        <v>26</v>
      </c>
      <c r="BM1945" s="252"/>
      <c r="BN1945" s="253" t="s">
        <v>27</v>
      </c>
      <c r="BO1945" s="254"/>
      <c r="BP1945" s="36"/>
      <c r="BQ1945" s="11" t="s">
        <v>8</v>
      </c>
      <c r="BR1945" s="13"/>
      <c r="BS1945" s="13" t="s">
        <v>9</v>
      </c>
      <c r="BT1945" s="15"/>
      <c r="BU1945" s="20"/>
      <c r="BV1945" s="251" t="s">
        <v>26</v>
      </c>
      <c r="BW1945" s="252"/>
      <c r="BX1945" s="253" t="s">
        <v>27</v>
      </c>
      <c r="BY1945" s="254"/>
      <c r="BZ1945" s="36"/>
      <c r="CA1945" s="11" t="s">
        <v>13</v>
      </c>
      <c r="CB1945" s="13"/>
      <c r="CC1945" s="13" t="s">
        <v>14</v>
      </c>
      <c r="CD1945" s="15"/>
      <c r="CE1945" s="36"/>
      <c r="CF1945" s="251" t="s">
        <v>26</v>
      </c>
      <c r="CG1945" s="252"/>
      <c r="CH1945" s="253" t="s">
        <v>27</v>
      </c>
      <c r="CI1945" s="254"/>
      <c r="CK1945" s="11" t="s">
        <v>28</v>
      </c>
      <c r="CL1945" s="13"/>
      <c r="CM1945" s="13" t="s">
        <v>29</v>
      </c>
      <c r="CN1945" s="15"/>
      <c r="CP1945" s="251" t="s">
        <v>26</v>
      </c>
      <c r="CQ1945" s="252"/>
      <c r="CR1945" s="253" t="s">
        <v>27</v>
      </c>
      <c r="CS1945" s="254"/>
      <c r="CU1945" s="38" t="s">
        <v>37</v>
      </c>
      <c r="CW1945" s="53" t="s">
        <v>45</v>
      </c>
    </row>
    <row r="1946" spans="1:101" ht="18" customHeight="1" thickTop="1" thickBot="1">
      <c r="D1946" s="16">
        <v>0</v>
      </c>
      <c r="E1946" s="17">
        <v>0</v>
      </c>
      <c r="F1946" s="18">
        <v>1</v>
      </c>
      <c r="G1946" s="19">
        <v>0</v>
      </c>
      <c r="H1946" s="10"/>
      <c r="I1946" s="16">
        <v>0</v>
      </c>
      <c r="J1946" s="17">
        <f t="shared" ref="J1946" si="20669">-1/($J$4*$B1943)</f>
        <v>-0.45680456073673431</v>
      </c>
      <c r="K1946" s="18">
        <v>1</v>
      </c>
      <c r="L1946" s="19">
        <v>0</v>
      </c>
      <c r="N1946" s="1">
        <f t="shared" ref="N1946" si="20670">D1946*I1943+F1946*I1946-E1946*J1943-G1946*J1946</f>
        <v>0</v>
      </c>
      <c r="O1946" s="4">
        <f t="shared" ref="O1946" si="20671">(D1946*J1943+E1946*I1943+F1946*J1946+G1946*I1946)</f>
        <v>-0.45680456073673431</v>
      </c>
      <c r="P1946" s="2">
        <f t="shared" ref="P1946" si="20672">D1946*K1943+F1946*K1946-E1946*L1943-G1946*L1946</f>
        <v>1</v>
      </c>
      <c r="Q1946" s="3">
        <f t="shared" ref="Q1946" si="20673">(D1946*L1943+E1946*K1943+F1946*L1946+G1946*K1946)</f>
        <v>0</v>
      </c>
      <c r="S1946" s="16">
        <v>0</v>
      </c>
      <c r="T1946" s="17">
        <v>0</v>
      </c>
      <c r="U1946" s="18">
        <v>1</v>
      </c>
      <c r="V1946" s="19">
        <v>0</v>
      </c>
      <c r="W1946" s="20"/>
      <c r="X1946" s="1">
        <f t="shared" ref="X1946" si="20674">N1946*S1943+P1946*S1946-O1946*T1943-Q1946*T1946</f>
        <v>0</v>
      </c>
      <c r="Y1946" s="4">
        <f t="shared" ref="Y1946" si="20675">(N1946*T1943+O1946*S1943+P1946*T1946+Q1946*S1946)</f>
        <v>-0.45680456073673431</v>
      </c>
      <c r="Z1946" s="2">
        <f t="shared" ref="Z1946" si="20676">N1946*U1943+P1946*U1946-O1946*V1943-Q1946*V1946</f>
        <v>0.7134656257923937</v>
      </c>
      <c r="AA1946" s="3">
        <f t="shared" ref="AA1946" si="20677">(N1946*V1943+O1946*U1943+P1946*V1946+Q1946*U1946)</f>
        <v>0</v>
      </c>
      <c r="AB1946" s="20"/>
      <c r="AC1946" s="16">
        <v>0</v>
      </c>
      <c r="AD1946" s="17">
        <f t="shared" ref="AD1946" si="20678">-1/($AD$4*$B1943)</f>
        <v>-0.52187708750835005</v>
      </c>
      <c r="AE1946" s="18">
        <v>1</v>
      </c>
      <c r="AF1946" s="19">
        <v>0</v>
      </c>
      <c r="AG1946" s="20"/>
      <c r="AH1946" s="1">
        <f t="shared" ref="AH1946" si="20679">X1946*AC1943+Z1946*AC1946-Y1946*AD1943-AA1946*AD1946</f>
        <v>0</v>
      </c>
      <c r="AI1946" s="4">
        <f t="shared" ref="AI1946" si="20680">(X1946*AD1943+Y1946*AC1943+Z1946*AD1946+AA1946*AC1946)</f>
        <v>-0.82914592356259109</v>
      </c>
      <c r="AJ1946" s="2">
        <f t="shared" ref="AJ1946" si="20681">X1946*AE1943+Z1946*AE1946-Y1946*AF1943-AA1946*AF1946</f>
        <v>0.7134656257923937</v>
      </c>
      <c r="AK1946" s="3">
        <f t="shared" ref="AK1946" si="20682">(X1946*AF1943+Y1946*AE1943+Z1946*AF1946+AA1946*AE1946)</f>
        <v>0</v>
      </c>
      <c r="AL1946" s="20"/>
      <c r="AM1946" s="16">
        <v>0</v>
      </c>
      <c r="AN1946" s="17">
        <v>0</v>
      </c>
      <c r="AO1946" s="18">
        <v>1</v>
      </c>
      <c r="AP1946" s="19">
        <v>0</v>
      </c>
      <c r="AR1946" s="1">
        <f t="shared" ref="AR1946" si="20683">AH1946*AM1943+AJ1946*AM1946-AI1946*AN1943-AK1946*AN1946</f>
        <v>0</v>
      </c>
      <c r="AS1946" s="4">
        <f t="shared" ref="AS1946" si="20684">(AH1946*AN1943+AI1946*AM1943+AJ1946*AN1946+AK1946*AM1946)</f>
        <v>-0.82914592356259109</v>
      </c>
      <c r="AT1946" s="2">
        <f t="shared" ref="AT1946" si="20685">AH1946*AO1943+AJ1946*AO1946-AI1946*AP1943-AK1946*AP1946</f>
        <v>0.17298147661986618</v>
      </c>
      <c r="AU1946" s="3">
        <f t="shared" ref="AU1946" si="20686">(AH1946*AP1943+AI1946*AO1943+AJ1946*AP1946+AK1946*AO1946)</f>
        <v>0</v>
      </c>
      <c r="AV1946" s="20"/>
      <c r="AW1946" s="16">
        <v>0</v>
      </c>
      <c r="AX1946" s="17">
        <f t="shared" ref="AX1946" si="20687">-1/($AX$4*$B1943)</f>
        <v>-0.52187708750835005</v>
      </c>
      <c r="AY1946" s="18">
        <v>1</v>
      </c>
      <c r="AZ1946" s="19">
        <v>0</v>
      </c>
      <c r="BA1946" s="20"/>
      <c r="BB1946" s="1">
        <f t="shared" ref="BB1946" si="20688">AR1946*AW1943+AT1946*AW1946-AS1946*AX1943-AU1946*AX1946</f>
        <v>0</v>
      </c>
      <c r="BC1946" s="4">
        <f t="shared" ref="BC1946" si="20689">(AR1946*AX1943+AS1946*AW1943+AT1946*AX1946+AU1946*AW1946)</f>
        <v>-0.91942099277386058</v>
      </c>
      <c r="BD1946" s="2">
        <f t="shared" ref="BD1946" si="20690">AR1946*AY1943+AT1946*AY1946-AS1946*AZ1943-AU1946*AZ1946</f>
        <v>0.17298147661986618</v>
      </c>
      <c r="BE1946" s="3">
        <f t="shared" ref="BE1946" si="20691">(AR1946*AZ1943+AS1946*AY1943+AT1946*AZ1946+AU1946*AY1946)</f>
        <v>0</v>
      </c>
      <c r="BF1946" s="20"/>
      <c r="BG1946" s="16">
        <v>0</v>
      </c>
      <c r="BH1946" s="17">
        <v>0</v>
      </c>
      <c r="BI1946" s="18">
        <v>1</v>
      </c>
      <c r="BJ1946" s="19">
        <v>0</v>
      </c>
      <c r="BK1946" s="20"/>
      <c r="BL1946" s="1">
        <f t="shared" ref="BL1946" si="20692">BB1946*BG1943+BD1946*BG1946-BC1946*BH1943-BE1946*BH1946</f>
        <v>0</v>
      </c>
      <c r="BM1946" s="4">
        <f t="shared" ref="BM1946" si="20693">(BB1946*BH1943+BC1946*BG1943+BD1946*BH1946+BE1946*BG1946)</f>
        <v>-0.91942099277386058</v>
      </c>
      <c r="BN1946" s="2">
        <f t="shared" ref="BN1946" si="20694">BB1946*BI1943+BD1946*BI1946-BC1946*BJ1943-BE1946*BJ1946</f>
        <v>-0.40373281531476135</v>
      </c>
      <c r="BO1946" s="3">
        <f t="shared" ref="BO1946" si="20695">(BB1946*BJ1943+BC1946*BI1943+BD1946*BJ1946+BE1946*BI1946)</f>
        <v>0</v>
      </c>
      <c r="BP1946" s="20"/>
      <c r="BQ1946" s="16">
        <v>0</v>
      </c>
      <c r="BR1946" s="17">
        <f t="shared" ref="BR1946" si="20696">-1/($BR$4*$B1943)</f>
        <v>-0.45680456073673431</v>
      </c>
      <c r="BS1946" s="18">
        <v>1</v>
      </c>
      <c r="BT1946" s="19">
        <v>0</v>
      </c>
      <c r="BU1946" s="20"/>
      <c r="BV1946" s="1">
        <f t="shared" ref="BV1946" si="20697">BL1946*BQ1943+BN1946*BQ1946-BM1946*BR1943-BO1946*BR1946</f>
        <v>0</v>
      </c>
      <c r="BW1946" s="4">
        <f t="shared" ref="BW1946" si="20698">(BL1946*BR1943+BM1946*BQ1943+BN1946*BR1946+BO1946*BQ1946)</f>
        <v>-0.73499400141899596</v>
      </c>
      <c r="BX1946" s="2">
        <f t="shared" ref="BX1946" si="20699">BL1946*BS1943+BN1946*BS1946-BM1946*BT1943-BO1946*BT1946</f>
        <v>-0.40373281531476135</v>
      </c>
      <c r="BY1946" s="3">
        <f t="shared" ref="BY1946" si="20700">(BL1946*BT1943+BM1946*BS1943+BN1946*BT1946+BO1946*BS1946)</f>
        <v>0</v>
      </c>
      <c r="BZ1946" s="20"/>
      <c r="CA1946" s="16">
        <v>0</v>
      </c>
      <c r="CB1946" s="17">
        <v>0</v>
      </c>
      <c r="CC1946" s="18">
        <v>1</v>
      </c>
      <c r="CD1946" s="19">
        <v>0</v>
      </c>
      <c r="CE1946" s="20"/>
      <c r="CF1946" s="1">
        <f t="shared" ref="CF1946" si="20701">BV1946*CA1943+BX1946*CA1946-BW1946*CB1943-BY1946*CB1946</f>
        <v>0</v>
      </c>
      <c r="CG1946" s="4">
        <f t="shared" ref="CG1946" si="20702">(BV1946*CB1943+BW1946*CA1943+BX1946*CB1946+BY1946*CA1946)</f>
        <v>-0.73499400141899596</v>
      </c>
      <c r="CH1946" s="2">
        <f t="shared" ref="CH1946" si="20703">BV1946*CC1943+BX1946*CC1946-BW1946*CD1943-BY1946*CD1946</f>
        <v>-0.64502457436869165</v>
      </c>
      <c r="CI1946" s="3">
        <f t="shared" ref="CI1946" si="20704">(BV1946*CD1943+BW1946*CC1943+BX1946*CD1946+BY1946*CC1946)</f>
        <v>0</v>
      </c>
      <c r="CK1946" s="16">
        <f t="shared" ref="CK1946" si="20705">1/$CL$4</f>
        <v>1</v>
      </c>
      <c r="CL1946" s="17">
        <v>0</v>
      </c>
      <c r="CM1946" s="18">
        <v>1</v>
      </c>
      <c r="CN1946" s="19">
        <v>0</v>
      </c>
      <c r="CP1946" s="1">
        <f t="shared" ref="CP1946" si="20706">CF1946*CK1943+CH1946*CK1946-CG1946*CL1943-CI1946*CL1946</f>
        <v>-0.64502457436869165</v>
      </c>
      <c r="CQ1946" s="4">
        <f t="shared" ref="CQ1946" si="20707">(CF1946*CL1943+CG1946*CK1943+CH1946*CL1946+CI1946*CK1946)</f>
        <v>-0.73499400141899596</v>
      </c>
      <c r="CR1946" s="2">
        <f t="shared" ref="CR1946" si="20708">CF1946*CM1943+CH1946*CM1946-CG1946*CN1943-CI1946*CN1946</f>
        <v>-0.64502457436869165</v>
      </c>
      <c r="CS1946" s="3">
        <f t="shared" ref="CS1946" si="20709">(CF1946*CN1943+CG1946*CM1943+CH1946*CN1946+CI1946*CM1946)</f>
        <v>0</v>
      </c>
      <c r="CU1946" s="39">
        <f t="shared" ref="CU1946" si="20710">(180/PI())*ATAN(-1*(CQ1943/CP1943))</f>
        <v>-50.927704435086312</v>
      </c>
      <c r="CW1946" s="54">
        <f t="shared" ref="CW1946" si="20711">20*LOG(((1-(10^(CU1943/20)^2)*(1-((1-CW1943)/(1+CW1943))^2))^0.5))</f>
        <v>-28.539288535397031</v>
      </c>
    </row>
    <row r="1947" spans="1:101" ht="18" customHeight="1">
      <c r="E1947" s="20"/>
      <c r="F1947" s="20"/>
      <c r="G1947" s="20"/>
      <c r="H1947" s="20"/>
      <c r="I1947" s="20"/>
      <c r="J1947" s="20"/>
      <c r="K1947" s="20"/>
      <c r="L1947" s="20"/>
      <c r="M1947" s="20"/>
      <c r="N1947" s="20"/>
      <c r="O1947" s="20"/>
      <c r="P1947" s="20"/>
      <c r="Q1947" s="20"/>
      <c r="R1947" s="20"/>
      <c r="S1947" s="20"/>
      <c r="T1947" s="20"/>
      <c r="U1947" s="20"/>
      <c r="V1947" s="20"/>
      <c r="W1947" s="20"/>
      <c r="X1947" s="20"/>
      <c r="Y1947" s="20"/>
      <c r="Z1947" s="20"/>
      <c r="AA1947" s="20"/>
      <c r="AB1947" s="30"/>
      <c r="AC1947" s="20"/>
      <c r="AD1947" s="20"/>
      <c r="AE1947" s="20"/>
      <c r="AF1947" s="20"/>
      <c r="AG1947" s="20"/>
      <c r="AH1947" s="20"/>
      <c r="AI1947" s="20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  <c r="BA1947" s="20"/>
      <c r="BB1947" s="20"/>
      <c r="BC1947" s="20"/>
      <c r="BD1947" s="20"/>
      <c r="BE1947" s="20"/>
      <c r="BF1947" s="20"/>
      <c r="BG1947" s="20"/>
      <c r="BH1947" s="20"/>
      <c r="BI1947" s="20"/>
      <c r="BJ1947" s="20"/>
      <c r="BK1947" s="20"/>
      <c r="BL1947" s="20"/>
      <c r="BM1947" s="20"/>
      <c r="BN1947" s="20"/>
      <c r="BO1947" s="20"/>
      <c r="BP1947" s="20"/>
      <c r="BQ1947" s="20"/>
      <c r="BR1947" s="20"/>
      <c r="BS1947" s="20"/>
      <c r="BT1947" s="20"/>
      <c r="BU1947" s="20"/>
      <c r="BV1947" s="20"/>
      <c r="BW1947" s="20"/>
      <c r="BX1947" s="20"/>
      <c r="BY1947" s="20"/>
      <c r="BZ1947" s="20"/>
      <c r="CA1947" s="20"/>
      <c r="CB1947" s="20"/>
      <c r="CC1947" s="20"/>
      <c r="CD1947" s="20"/>
      <c r="CE1947" s="20"/>
      <c r="CF1947" s="20"/>
      <c r="CG1947" s="20"/>
      <c r="CH1947" s="20"/>
      <c r="CI1947" s="20"/>
      <c r="CJ1947" s="20"/>
      <c r="CK1947" s="20"/>
      <c r="CL1947" s="20"/>
    </row>
    <row r="1948" spans="1:101" ht="18" customHeight="1"/>
    <row r="1949" spans="1:101" ht="18" customHeight="1" thickBot="1">
      <c r="A1949" s="23"/>
      <c r="B1949" s="23"/>
      <c r="C1949" s="23"/>
      <c r="D1949" s="20" t="s">
        <v>15</v>
      </c>
      <c r="E1949" s="20"/>
      <c r="F1949" s="20"/>
      <c r="G1949" s="20"/>
      <c r="H1949" s="20"/>
      <c r="I1949" s="20" t="s">
        <v>16</v>
      </c>
      <c r="J1949" s="20"/>
      <c r="K1949" s="20"/>
      <c r="L1949" s="20"/>
      <c r="M1949" s="23"/>
      <c r="N1949" s="23"/>
      <c r="O1949" s="24" t="s">
        <v>17</v>
      </c>
      <c r="P1949" s="23"/>
      <c r="Q1949" s="23"/>
      <c r="R1949" s="23"/>
      <c r="S1949" s="20"/>
      <c r="T1949" s="20" t="s">
        <v>18</v>
      </c>
      <c r="U1949" s="23"/>
      <c r="V1949" s="23"/>
      <c r="W1949" s="23"/>
      <c r="X1949" s="23"/>
      <c r="Y1949" s="24" t="s">
        <v>19</v>
      </c>
      <c r="Z1949" s="23"/>
      <c r="AA1949" s="23"/>
      <c r="AB1949" s="23"/>
      <c r="AC1949" s="24" t="s">
        <v>20</v>
      </c>
      <c r="AD1949" s="20"/>
      <c r="AE1949" s="20"/>
      <c r="AF1949" s="20"/>
      <c r="AG1949" s="20"/>
      <c r="AH1949" s="23"/>
      <c r="AI1949" s="24" t="s">
        <v>21</v>
      </c>
      <c r="AJ1949" s="23"/>
      <c r="AK1949" s="23"/>
      <c r="AL1949" s="20"/>
      <c r="AM1949" s="24" t="s">
        <v>31</v>
      </c>
      <c r="AN1949" s="20"/>
      <c r="AO1949" s="23"/>
      <c r="AP1949" s="23"/>
      <c r="AQ1949" s="23"/>
      <c r="AR1949" s="23"/>
      <c r="AS1949" s="24" t="s">
        <v>91</v>
      </c>
      <c r="AT1949" s="23"/>
      <c r="AU1949" s="23"/>
      <c r="AV1949" s="23"/>
      <c r="AW1949" s="24" t="s">
        <v>32</v>
      </c>
      <c r="AX1949" s="20"/>
      <c r="AY1949" s="20"/>
      <c r="AZ1949" s="20"/>
      <c r="BA1949" s="20"/>
      <c r="BB1949" s="23"/>
      <c r="BC1949" s="24" t="s">
        <v>22</v>
      </c>
      <c r="BD1949" s="23"/>
      <c r="BE1949" s="23"/>
      <c r="BF1949" s="23"/>
      <c r="BG1949" s="24" t="s">
        <v>33</v>
      </c>
      <c r="BH1949" s="20"/>
      <c r="BI1949" s="23"/>
      <c r="BJ1949" s="23"/>
      <c r="BK1949" s="23"/>
      <c r="BL1949" s="23"/>
      <c r="BM1949" s="24" t="s">
        <v>34</v>
      </c>
      <c r="BN1949" s="23"/>
      <c r="BO1949" s="23"/>
      <c r="BP1949" s="23"/>
      <c r="BQ1949" s="24" t="s">
        <v>89</v>
      </c>
      <c r="BR1949" s="20"/>
      <c r="BS1949" s="20"/>
      <c r="BT1949" s="20"/>
      <c r="BU1949" s="20"/>
      <c r="BV1949" s="23"/>
      <c r="BW1949" s="24" t="s">
        <v>35</v>
      </c>
      <c r="BX1949" s="23"/>
      <c r="BY1949" s="23"/>
      <c r="BZ1949" s="23"/>
      <c r="CA1949" s="24" t="s">
        <v>90</v>
      </c>
      <c r="CB1949" s="20"/>
      <c r="CC1949" s="23"/>
      <c r="CD1949" s="23"/>
      <c r="CE1949" s="23"/>
      <c r="CF1949" s="23"/>
      <c r="CG1949" s="24" t="s">
        <v>92</v>
      </c>
      <c r="CH1949" s="23"/>
      <c r="CI1949" s="23"/>
      <c r="CJ1949" s="23"/>
      <c r="CK1949" s="24" t="s">
        <v>36</v>
      </c>
      <c r="CL1949" s="24"/>
      <c r="CM1949" s="23"/>
      <c r="CN1949" s="23"/>
      <c r="CO1949" s="23"/>
      <c r="CP1949" s="23"/>
      <c r="CQ1949" s="24" t="s">
        <v>93</v>
      </c>
      <c r="CR1949" s="23"/>
      <c r="CS1949" s="23"/>
    </row>
    <row r="1950" spans="1:101" ht="18" customHeight="1" thickBot="1">
      <c r="A1950" s="23"/>
      <c r="B1950" s="33"/>
      <c r="C1950" s="23"/>
      <c r="D1950" s="7" t="s">
        <v>2</v>
      </c>
      <c r="E1950" s="8"/>
      <c r="F1950" s="8" t="s">
        <v>3</v>
      </c>
      <c r="G1950" s="9"/>
      <c r="H1950" s="10"/>
      <c r="I1950" s="7" t="s">
        <v>4</v>
      </c>
      <c r="J1950" s="8"/>
      <c r="K1950" s="8" t="s">
        <v>5</v>
      </c>
      <c r="L1950" s="9"/>
      <c r="M1950" s="23"/>
      <c r="N1950" s="251" t="s">
        <v>79</v>
      </c>
      <c r="O1950" s="252"/>
      <c r="P1950" s="253" t="s">
        <v>80</v>
      </c>
      <c r="Q1950" s="254"/>
      <c r="R1950" s="23"/>
      <c r="S1950" s="7" t="s">
        <v>11</v>
      </c>
      <c r="T1950" s="8"/>
      <c r="U1950" s="8" t="s">
        <v>12</v>
      </c>
      <c r="V1950" s="9"/>
      <c r="W1950" s="20"/>
      <c r="X1950" s="251" t="s">
        <v>79</v>
      </c>
      <c r="Y1950" s="252"/>
      <c r="Z1950" s="253" t="s">
        <v>80</v>
      </c>
      <c r="AA1950" s="254"/>
      <c r="AB1950" s="20"/>
      <c r="AC1950" s="7" t="s">
        <v>4</v>
      </c>
      <c r="AD1950" s="8"/>
      <c r="AE1950" s="8" t="s">
        <v>5</v>
      </c>
      <c r="AF1950" s="9"/>
      <c r="AG1950" s="20"/>
      <c r="AH1950" s="251" t="s">
        <v>0</v>
      </c>
      <c r="AI1950" s="252"/>
      <c r="AJ1950" s="253" t="s">
        <v>1</v>
      </c>
      <c r="AK1950" s="254"/>
      <c r="AL1950" s="20"/>
      <c r="AM1950" s="7" t="s">
        <v>11</v>
      </c>
      <c r="AN1950" s="8"/>
      <c r="AO1950" s="8" t="s">
        <v>12</v>
      </c>
      <c r="AP1950" s="9"/>
      <c r="AQ1950" s="23"/>
      <c r="AR1950" s="251" t="s">
        <v>0</v>
      </c>
      <c r="AS1950" s="252"/>
      <c r="AT1950" s="253" t="s">
        <v>1</v>
      </c>
      <c r="AU1950" s="254"/>
      <c r="AV1950" s="36"/>
      <c r="AW1950" s="7" t="s">
        <v>4</v>
      </c>
      <c r="AX1950" s="8"/>
      <c r="AY1950" s="8" t="s">
        <v>5</v>
      </c>
      <c r="AZ1950" s="9"/>
      <c r="BA1950" s="20"/>
      <c r="BB1950" s="251" t="s">
        <v>0</v>
      </c>
      <c r="BC1950" s="252"/>
      <c r="BD1950" s="253" t="s">
        <v>1</v>
      </c>
      <c r="BE1950" s="254"/>
      <c r="BF1950" s="36"/>
      <c r="BG1950" s="7" t="s">
        <v>11</v>
      </c>
      <c r="BH1950" s="8"/>
      <c r="BI1950" s="8" t="s">
        <v>12</v>
      </c>
      <c r="BJ1950" s="9"/>
      <c r="BK1950" s="36"/>
      <c r="BL1950" s="251" t="s">
        <v>0</v>
      </c>
      <c r="BM1950" s="252"/>
      <c r="BN1950" s="253" t="s">
        <v>1</v>
      </c>
      <c r="BO1950" s="254"/>
      <c r="BP1950" s="36"/>
      <c r="BQ1950" s="7" t="s">
        <v>4</v>
      </c>
      <c r="BR1950" s="8"/>
      <c r="BS1950" s="8" t="s">
        <v>5</v>
      </c>
      <c r="BT1950" s="9"/>
      <c r="BU1950" s="20"/>
      <c r="BV1950" s="251" t="s">
        <v>0</v>
      </c>
      <c r="BW1950" s="252"/>
      <c r="BX1950" s="253" t="s">
        <v>1</v>
      </c>
      <c r="BY1950" s="254"/>
      <c r="BZ1950" s="36"/>
      <c r="CA1950" s="7" t="s">
        <v>11</v>
      </c>
      <c r="CB1950" s="8"/>
      <c r="CC1950" s="8" t="s">
        <v>12</v>
      </c>
      <c r="CD1950" s="9"/>
      <c r="CE1950" s="36"/>
      <c r="CF1950" s="251" t="s">
        <v>0</v>
      </c>
      <c r="CG1950" s="252"/>
      <c r="CH1950" s="253" t="s">
        <v>1</v>
      </c>
      <c r="CI1950" s="254"/>
      <c r="CJ1950" s="23"/>
      <c r="CK1950" s="7" t="s">
        <v>23</v>
      </c>
      <c r="CL1950" s="8"/>
      <c r="CM1950" s="8" t="s">
        <v>24</v>
      </c>
      <c r="CN1950" s="9"/>
      <c r="CO1950" s="23"/>
      <c r="CP1950" s="251" t="s">
        <v>0</v>
      </c>
      <c r="CQ1950" s="252"/>
      <c r="CR1950" s="253" t="s">
        <v>1</v>
      </c>
      <c r="CS1950" s="254"/>
      <c r="CU1950" s="26" t="s">
        <v>25</v>
      </c>
      <c r="CW1950" s="50" t="s">
        <v>44</v>
      </c>
    </row>
    <row r="1951" spans="1:101" ht="18" customHeight="1" thickTop="1" thickBot="1">
      <c r="B1951" s="34">
        <v>3.25</v>
      </c>
      <c r="D1951" s="11">
        <v>1</v>
      </c>
      <c r="E1951" s="12">
        <v>0</v>
      </c>
      <c r="F1951" s="13">
        <v>0</v>
      </c>
      <c r="G1951" s="40">
        <f t="shared" ref="G1951" si="20712">-1/($E$4*$B1951)</f>
        <v>-0.32324015935739858</v>
      </c>
      <c r="H1951" s="10"/>
      <c r="I1951" s="11">
        <v>1</v>
      </c>
      <c r="J1951" s="12">
        <v>0</v>
      </c>
      <c r="K1951" s="13">
        <v>0</v>
      </c>
      <c r="L1951" s="14">
        <v>0</v>
      </c>
      <c r="N1951" s="1">
        <f t="shared" ref="N1951" si="20713">D1951*I1951+F1951*I1954-E1951*J1951-G1951*J1954</f>
        <v>0.85461407605392892</v>
      </c>
      <c r="O1951" s="4">
        <f t="shared" ref="O1951" si="20714">(D1951*J1951+E1951*I1951+F1951*J1954+G1951*I1954)</f>
        <v>0</v>
      </c>
      <c r="P1951" s="2">
        <f t="shared" ref="P1951" si="20715">D1951*K1951+F1951*K1954-E1951*L1951-G1951*L1954</f>
        <v>0</v>
      </c>
      <c r="Q1951" s="3">
        <f t="shared" ref="Q1951" si="20716">(D1951*L1951+E1951*K1951+F1951*L1954+G1951*K1954)</f>
        <v>-0.32324015935739858</v>
      </c>
      <c r="S1951" s="11">
        <v>1</v>
      </c>
      <c r="T1951" s="12">
        <v>0</v>
      </c>
      <c r="U1951" s="13">
        <v>0</v>
      </c>
      <c r="V1951" s="40">
        <f t="shared" ref="V1951" si="20717">-1/($T$4*$B1951)</f>
        <v>-0.61760800419973449</v>
      </c>
      <c r="W1951" s="20"/>
      <c r="X1951" s="1">
        <f t="shared" ref="X1951" si="20718">N1951*S1951+P1951*S1954-O1951*T1951-Q1951*T1954</f>
        <v>0.85461407605392892</v>
      </c>
      <c r="Y1951" s="4">
        <f t="shared" ref="Y1951" si="20719">(N1951*T1951+O1951*S1951+P1951*T1954+Q1951*S1954)</f>
        <v>0</v>
      </c>
      <c r="Z1951" s="2">
        <f t="shared" ref="Z1951" si="20720">N1951*U1951+P1951*U1954-O1951*V1951-Q1951*V1954</f>
        <v>0</v>
      </c>
      <c r="AA1951" s="3">
        <f t="shared" ref="AA1951" si="20721">(N1951*V1951+O1951*U1951+P1951*V1954+Q1951*U1954)</f>
        <v>-0.85105665323006574</v>
      </c>
      <c r="AB1951" s="20"/>
      <c r="AC1951" s="11">
        <v>1</v>
      </c>
      <c r="AD1951" s="12">
        <v>0</v>
      </c>
      <c r="AE1951" s="13">
        <v>0</v>
      </c>
      <c r="AF1951" s="14">
        <v>0</v>
      </c>
      <c r="AG1951" s="20"/>
      <c r="AH1951" s="1">
        <f t="shared" ref="AH1951" si="20722">X1951*AC1951+Z1951*AC1954-Y1951*AD1951-AA1951*AD1954</f>
        <v>0.41730013883073086</v>
      </c>
      <c r="AI1951" s="4">
        <f t="shared" ref="AI1951" si="20723">(X1951*AD1951+Y1951*AC1951+Z1951*AD1954+AA1951*AC1954)</f>
        <v>0</v>
      </c>
      <c r="AJ1951" s="2">
        <f t="shared" ref="AJ1951" si="20724">X1951*AE1951+Z1951*AE1954-Y1951*AF1951-AA1951*AF1954</f>
        <v>0</v>
      </c>
      <c r="AK1951" s="3">
        <f t="shared" ref="AK1951" si="20725">(X1951*AF1951+Y1951*AE1951+Z1951*AF1954+AA1951*AE1954)</f>
        <v>-0.85105665323006574</v>
      </c>
      <c r="AL1951" s="20"/>
      <c r="AM1951" s="11">
        <v>1</v>
      </c>
      <c r="AN1951" s="12">
        <v>0</v>
      </c>
      <c r="AO1951" s="13">
        <v>0</v>
      </c>
      <c r="AP1951" s="40">
        <f t="shared" ref="AP1951" si="20726">-1/($AN$4*$B1951)</f>
        <v>-0.64182792593305737</v>
      </c>
      <c r="AR1951" s="1">
        <f t="shared" ref="AR1951" si="20727">AH1951*AM1951+AJ1951*AM1954-AI1951*AN1951-AK1951*AN1954</f>
        <v>0.41730013883073086</v>
      </c>
      <c r="AS1951" s="4">
        <f t="shared" ref="AS1951" si="20728">(AH1951*AN1951+AI1951*AM1951+AJ1951*AN1954+AK1951*AM1954)</f>
        <v>0</v>
      </c>
      <c r="AT1951" s="2">
        <f t="shared" ref="AT1951" si="20729">AH1951*AO1951+AJ1951*AO1954-AI1951*AP1951-AK1951*AP1954</f>
        <v>0</v>
      </c>
      <c r="AU1951" s="3">
        <f t="shared" ref="AU1951" si="20730">(AH1951*AP1951+AI1951*AO1951+AJ1951*AP1954+AK1951*AO1954)</f>
        <v>-1.1188915358273706</v>
      </c>
      <c r="AV1951" s="20"/>
      <c r="AW1951" s="11">
        <v>1</v>
      </c>
      <c r="AX1951" s="12">
        <v>0</v>
      </c>
      <c r="AY1951" s="13">
        <v>0</v>
      </c>
      <c r="AZ1951" s="14">
        <v>0</v>
      </c>
      <c r="BA1951" s="20"/>
      <c r="BB1951" s="1">
        <f t="shared" ref="BB1951" si="20731">AR1951*AW1951+AT1951*AW1954-AS1951*AX1951-AU1951*AX1954</f>
        <v>-0.15764027318682755</v>
      </c>
      <c r="BC1951" s="4">
        <f t="shared" ref="BC1951" si="20732">(AR1951*AX1951+AS1951*AW1951+AT1951*AX1954+AU1951*AW1954)</f>
        <v>0</v>
      </c>
      <c r="BD1951" s="2">
        <f t="shared" ref="BD1951" si="20733">AR1951*AY1951+AT1951*AY1954-AS1951*AZ1951-AU1951*AZ1954</f>
        <v>0</v>
      </c>
      <c r="BE1951" s="3">
        <f t="shared" ref="BE1951" si="20734">(AR1951*AZ1951+AS1951*AY1951+AT1951*AZ1954+AU1951*AY1954)</f>
        <v>-1.1188915358273706</v>
      </c>
      <c r="BF1951" s="20"/>
      <c r="BG1951" s="11">
        <v>1</v>
      </c>
      <c r="BH1951" s="12">
        <v>0</v>
      </c>
      <c r="BI1951" s="13">
        <v>0</v>
      </c>
      <c r="BJ1951" s="40">
        <f t="shared" ref="BJ1951" si="20735">-1/($BH$4*$B1951)</f>
        <v>-0.61760800419973449</v>
      </c>
      <c r="BK1951" s="20"/>
      <c r="BL1951" s="1">
        <f t="shared" ref="BL1951" si="20736">BB1951*BG1951+BD1951*BG1954-BC1951*BH1951-BE1951*BH1954</f>
        <v>-0.15764027318682755</v>
      </c>
      <c r="BM1951" s="4">
        <f t="shared" ref="BM1951" si="20737">(BB1951*BH1951+BC1951*BG1951+BD1951*BH1954+BE1951*BG1954)</f>
        <v>0</v>
      </c>
      <c r="BN1951" s="2">
        <f t="shared" ref="BN1951" si="20738">BB1951*BI1951+BD1951*BI1954-BC1951*BJ1951-BE1951*BJ1954</f>
        <v>0</v>
      </c>
      <c r="BO1951" s="3">
        <f t="shared" ref="BO1951" si="20739">(BB1951*BJ1951+BC1951*BI1951+BD1951*BJ1954+BE1951*BI1954)</f>
        <v>-1.0215316413229532</v>
      </c>
      <c r="BP1951" s="20"/>
      <c r="BQ1951" s="11">
        <v>1</v>
      </c>
      <c r="BR1951" s="12">
        <v>0</v>
      </c>
      <c r="BS1951" s="13">
        <v>0</v>
      </c>
      <c r="BT1951" s="14">
        <v>0</v>
      </c>
      <c r="BU1951" s="20"/>
      <c r="BV1951" s="1">
        <f t="shared" ref="BV1951" si="20740">BL1951*BQ1951+BN1951*BQ1954-BM1951*BR1951-BO1951*BR1954</f>
        <v>-0.61710150414629283</v>
      </c>
      <c r="BW1951" s="4">
        <f t="shared" ref="BW1951" si="20741">(BL1951*BR1951+BM1951*BQ1951+BN1951*BR1954+BO1951*BQ1954)</f>
        <v>0</v>
      </c>
      <c r="BX1951" s="2">
        <f t="shared" ref="BX1951" si="20742">BL1951*BS1951+BN1951*BS1954-BM1951*BT1951-BO1951*BT1954</f>
        <v>0</v>
      </c>
      <c r="BY1951" s="3">
        <f t="shared" ref="BY1951" si="20743">(BL1951*BT1951+BM1951*BS1951+BN1951*BT1954+BO1951*BS1954)</f>
        <v>-1.0215316413229532</v>
      </c>
      <c r="BZ1951" s="20"/>
      <c r="CA1951" s="11">
        <v>1</v>
      </c>
      <c r="CB1951" s="12">
        <v>0</v>
      </c>
      <c r="CC1951" s="13">
        <v>0</v>
      </c>
      <c r="CD1951" s="40">
        <f t="shared" ref="CD1951" si="20744">-1/($CB$4*$B1951)</f>
        <v>-0.32324015935739858</v>
      </c>
      <c r="CE1951" s="20"/>
      <c r="CF1951" s="1">
        <f t="shared" ref="CF1951" si="20745">BV1951*CA1951+BX1951*CA1954-BW1951*CB1951-BY1951*CB1954</f>
        <v>-0.61710150414629283</v>
      </c>
      <c r="CG1951" s="4">
        <f t="shared" ref="CG1951" si="20746">(BV1951*CB1951+BW1951*CA1951+BX1951*CB1954+BY1951*CA1954)</f>
        <v>0</v>
      </c>
      <c r="CH1951" s="2">
        <f t="shared" ref="CH1951" si="20747">BV1951*CC1951+BX1951*CC1954-BW1951*CD1951-BY1951*CD1954</f>
        <v>0</v>
      </c>
      <c r="CI1951" s="3">
        <f t="shared" ref="CI1951" si="20748">(BV1951*CD1951+BW1951*CC1951+BX1951*CD1954+BY1951*CC1954)</f>
        <v>-0.82205965278301507</v>
      </c>
      <c r="CJ1951" s="28"/>
      <c r="CK1951" s="11">
        <v>1</v>
      </c>
      <c r="CL1951" s="12">
        <v>0</v>
      </c>
      <c r="CM1951" s="13">
        <v>0</v>
      </c>
      <c r="CN1951" s="14">
        <v>0</v>
      </c>
      <c r="CP1951" s="1">
        <f t="shared" ref="CP1951" si="20749">CF1951*CK1951+CH1951*CK1954-CG1951*CL1951-CI1951*CL1954</f>
        <v>-0.61710150414629283</v>
      </c>
      <c r="CQ1951" s="4">
        <f t="shared" ref="CQ1951" si="20750">(CF1951*CL1951+CG1951*CK1951+CH1951*CL1954+CI1951*CK1954)</f>
        <v>-0.82205965278301507</v>
      </c>
      <c r="CR1951" s="2">
        <f t="shared" ref="CR1951" si="20751">CF1951*CM1951+CH1951*CM1954-CG1951*CN1951-CI1951*CN1954</f>
        <v>0</v>
      </c>
      <c r="CS1951" s="3">
        <f t="shared" ref="CS1951" si="20752">(CF1951*CN1951+CG1951*CM1951+CH1951*CN1954+CI1951*CM1954)</f>
        <v>-0.82205965278301507</v>
      </c>
      <c r="CU1951" s="29">
        <f t="shared" ref="CU1951" si="20753">20*LOG(((1+$CL$4)/$CL$4)/((CP1951+CP1954)^2+(CQ1951+CQ1954)^2)^0.5)</f>
        <v>-5.1432442199309657E-3</v>
      </c>
      <c r="CW1951" s="51">
        <f t="shared" ref="CW1951" si="20754">((CP1951^2+CQ1951^2)^0.5)/((CP1954^2+CQ1954^2)^0.5)</f>
        <v>1.0556440367469153</v>
      </c>
    </row>
    <row r="1952" spans="1:101" ht="18" customHeight="1" thickBot="1">
      <c r="D1952" s="11"/>
      <c r="E1952" s="13"/>
      <c r="F1952" s="13"/>
      <c r="G1952" s="15"/>
      <c r="H1952" s="10"/>
      <c r="I1952" s="11"/>
      <c r="J1952" s="13"/>
      <c r="K1952" s="13"/>
      <c r="L1952" s="15"/>
      <c r="N1952" s="5"/>
      <c r="Q1952" s="6"/>
      <c r="S1952" s="11"/>
      <c r="T1952" s="13"/>
      <c r="U1952" s="13"/>
      <c r="V1952" s="15"/>
      <c r="W1952" s="20"/>
      <c r="X1952" s="5"/>
      <c r="AA1952" s="6"/>
      <c r="AB1952" s="20"/>
      <c r="AC1952" s="11"/>
      <c r="AD1952" s="13"/>
      <c r="AE1952" s="13"/>
      <c r="AF1952" s="15"/>
      <c r="AG1952" s="20"/>
      <c r="AH1952" s="5"/>
      <c r="AK1952" s="6"/>
      <c r="AL1952" s="20"/>
      <c r="AM1952" s="11"/>
      <c r="AN1952" s="13"/>
      <c r="AO1952" s="13"/>
      <c r="AP1952" s="15"/>
      <c r="AR1952" s="5"/>
      <c r="AU1952" s="6"/>
      <c r="AW1952" s="11"/>
      <c r="AX1952" s="13"/>
      <c r="AY1952" s="13"/>
      <c r="AZ1952" s="15"/>
      <c r="BA1952" s="20"/>
      <c r="BB1952" s="5"/>
      <c r="BE1952" s="6"/>
      <c r="BG1952" s="11"/>
      <c r="BH1952" s="13"/>
      <c r="BI1952" s="13"/>
      <c r="BJ1952" s="15"/>
      <c r="BL1952" s="5"/>
      <c r="BO1952" s="6"/>
      <c r="BQ1952" s="11"/>
      <c r="BR1952" s="13"/>
      <c r="BS1952" s="13"/>
      <c r="BT1952" s="15"/>
      <c r="BU1952" s="20"/>
      <c r="BV1952" s="5"/>
      <c r="BY1952" s="6"/>
      <c r="CA1952" s="11"/>
      <c r="CB1952" s="13"/>
      <c r="CC1952" s="13"/>
      <c r="CD1952" s="15"/>
      <c r="CF1952" s="5"/>
      <c r="CI1952" s="6"/>
      <c r="CK1952" s="11"/>
      <c r="CL1952" s="13"/>
      <c r="CM1952" s="13"/>
      <c r="CN1952" s="15"/>
      <c r="CP1952" s="5"/>
      <c r="CS1952" s="6"/>
      <c r="CW1952" s="52"/>
    </row>
    <row r="1953" spans="1:101" ht="18" customHeight="1" thickBot="1">
      <c r="D1953" s="11" t="s">
        <v>6</v>
      </c>
      <c r="E1953" s="13"/>
      <c r="F1953" s="13" t="s">
        <v>7</v>
      </c>
      <c r="G1953" s="15"/>
      <c r="H1953" s="10"/>
      <c r="I1953" s="11" t="s">
        <v>8</v>
      </c>
      <c r="J1953" s="13"/>
      <c r="K1953" s="13" t="s">
        <v>9</v>
      </c>
      <c r="L1953" s="15"/>
      <c r="N1953" s="251" t="s">
        <v>26</v>
      </c>
      <c r="O1953" s="252"/>
      <c r="P1953" s="253" t="s">
        <v>27</v>
      </c>
      <c r="Q1953" s="254"/>
      <c r="S1953" s="11" t="s">
        <v>13</v>
      </c>
      <c r="T1953" s="13"/>
      <c r="U1953" s="13" t="s">
        <v>14</v>
      </c>
      <c r="V1953" s="15"/>
      <c r="W1953" s="20"/>
      <c r="X1953" s="251" t="s">
        <v>26</v>
      </c>
      <c r="Y1953" s="252"/>
      <c r="Z1953" s="253" t="s">
        <v>27</v>
      </c>
      <c r="AA1953" s="254"/>
      <c r="AB1953" s="20"/>
      <c r="AC1953" s="11" t="s">
        <v>8</v>
      </c>
      <c r="AD1953" s="13"/>
      <c r="AE1953" s="13" t="s">
        <v>9</v>
      </c>
      <c r="AF1953" s="15"/>
      <c r="AG1953" s="20"/>
      <c r="AH1953" s="251" t="s">
        <v>26</v>
      </c>
      <c r="AI1953" s="252"/>
      <c r="AJ1953" s="253" t="s">
        <v>27</v>
      </c>
      <c r="AK1953" s="254"/>
      <c r="AL1953" s="20"/>
      <c r="AM1953" s="11" t="s">
        <v>13</v>
      </c>
      <c r="AN1953" s="13"/>
      <c r="AO1953" s="13" t="s">
        <v>14</v>
      </c>
      <c r="AP1953" s="15"/>
      <c r="AR1953" s="251" t="s">
        <v>26</v>
      </c>
      <c r="AS1953" s="252"/>
      <c r="AT1953" s="253" t="s">
        <v>27</v>
      </c>
      <c r="AU1953" s="254"/>
      <c r="AV1953" s="36"/>
      <c r="AW1953" s="11" t="s">
        <v>8</v>
      </c>
      <c r="AX1953" s="13"/>
      <c r="AY1953" s="13" t="s">
        <v>9</v>
      </c>
      <c r="AZ1953" s="15"/>
      <c r="BA1953" s="20"/>
      <c r="BB1953" s="251" t="s">
        <v>26</v>
      </c>
      <c r="BC1953" s="252"/>
      <c r="BD1953" s="253" t="s">
        <v>27</v>
      </c>
      <c r="BE1953" s="254"/>
      <c r="BF1953" s="36"/>
      <c r="BG1953" s="11" t="s">
        <v>13</v>
      </c>
      <c r="BH1953" s="13"/>
      <c r="BI1953" s="13" t="s">
        <v>14</v>
      </c>
      <c r="BJ1953" s="15"/>
      <c r="BK1953" s="36"/>
      <c r="BL1953" s="251" t="s">
        <v>26</v>
      </c>
      <c r="BM1953" s="252"/>
      <c r="BN1953" s="253" t="s">
        <v>27</v>
      </c>
      <c r="BO1953" s="254"/>
      <c r="BP1953" s="36"/>
      <c r="BQ1953" s="11" t="s">
        <v>8</v>
      </c>
      <c r="BR1953" s="13"/>
      <c r="BS1953" s="13" t="s">
        <v>9</v>
      </c>
      <c r="BT1953" s="15"/>
      <c r="BU1953" s="20"/>
      <c r="BV1953" s="251" t="s">
        <v>26</v>
      </c>
      <c r="BW1953" s="252"/>
      <c r="BX1953" s="253" t="s">
        <v>27</v>
      </c>
      <c r="BY1953" s="254"/>
      <c r="BZ1953" s="36"/>
      <c r="CA1953" s="11" t="s">
        <v>13</v>
      </c>
      <c r="CB1953" s="13"/>
      <c r="CC1953" s="13" t="s">
        <v>14</v>
      </c>
      <c r="CD1953" s="15"/>
      <c r="CE1953" s="36"/>
      <c r="CF1953" s="251" t="s">
        <v>26</v>
      </c>
      <c r="CG1953" s="252"/>
      <c r="CH1953" s="253" t="s">
        <v>27</v>
      </c>
      <c r="CI1953" s="254"/>
      <c r="CK1953" s="11" t="s">
        <v>28</v>
      </c>
      <c r="CL1953" s="13"/>
      <c r="CM1953" s="13" t="s">
        <v>29</v>
      </c>
      <c r="CN1953" s="15"/>
      <c r="CP1953" s="251" t="s">
        <v>26</v>
      </c>
      <c r="CQ1953" s="252"/>
      <c r="CR1953" s="253" t="s">
        <v>27</v>
      </c>
      <c r="CS1953" s="254"/>
      <c r="CU1953" s="38" t="s">
        <v>37</v>
      </c>
      <c r="CW1953" s="53" t="s">
        <v>45</v>
      </c>
    </row>
    <row r="1954" spans="1:101" ht="18" customHeight="1" thickTop="1" thickBot="1">
      <c r="D1954" s="16">
        <v>0</v>
      </c>
      <c r="E1954" s="17">
        <v>0</v>
      </c>
      <c r="F1954" s="18">
        <v>1</v>
      </c>
      <c r="G1954" s="19">
        <v>0</v>
      </c>
      <c r="H1954" s="10"/>
      <c r="I1954" s="16">
        <v>0</v>
      </c>
      <c r="J1954" s="17">
        <f t="shared" ref="J1954" si="20755">-1/($J$4*$B1951)</f>
        <v>-0.44977679826386158</v>
      </c>
      <c r="K1954" s="18">
        <v>1</v>
      </c>
      <c r="L1954" s="19">
        <v>0</v>
      </c>
      <c r="N1954" s="1">
        <f t="shared" ref="N1954" si="20756">D1954*I1951+F1954*I1954-E1954*J1951-G1954*J1954</f>
        <v>0</v>
      </c>
      <c r="O1954" s="4">
        <f t="shared" ref="O1954" si="20757">(D1954*J1951+E1954*I1951+F1954*J1954+G1954*I1954)</f>
        <v>-0.44977679826386158</v>
      </c>
      <c r="P1954" s="2">
        <f t="shared" ref="P1954" si="20758">D1954*K1951+F1954*K1954-E1954*L1951-G1954*L1954</f>
        <v>1</v>
      </c>
      <c r="Q1954" s="3">
        <f t="shared" ref="Q1954" si="20759">(D1954*L1951+E1954*K1951+F1954*L1954+G1954*K1954)</f>
        <v>0</v>
      </c>
      <c r="S1954" s="16">
        <v>0</v>
      </c>
      <c r="T1954" s="17">
        <v>0</v>
      </c>
      <c r="U1954" s="18">
        <v>1</v>
      </c>
      <c r="V1954" s="19">
        <v>0</v>
      </c>
      <c r="W1954" s="20"/>
      <c r="X1954" s="1">
        <f t="shared" ref="X1954" si="20760">N1954*S1951+P1954*S1954-O1954*T1951-Q1954*T1954</f>
        <v>0</v>
      </c>
      <c r="Y1954" s="4">
        <f t="shared" ref="Y1954" si="20761">(N1954*T1951+O1954*S1951+P1954*T1954+Q1954*S1954)</f>
        <v>-0.44977679826386158</v>
      </c>
      <c r="Z1954" s="2">
        <f t="shared" ref="Z1954" si="20762">N1954*U1951+P1954*U1954-O1954*V1951-Q1954*V1954</f>
        <v>0.72221424928890987</v>
      </c>
      <c r="AA1954" s="3">
        <f t="shared" ref="AA1954" si="20763">(N1954*V1951+O1954*U1951+P1954*V1954+Q1954*U1954)</f>
        <v>0</v>
      </c>
      <c r="AB1954" s="20"/>
      <c r="AC1954" s="16">
        <v>0</v>
      </c>
      <c r="AD1954" s="17">
        <f t="shared" ref="AD1954" si="20764">-1/($AD$4*$B1951)</f>
        <v>-0.51384820923899077</v>
      </c>
      <c r="AE1954" s="18">
        <v>1</v>
      </c>
      <c r="AF1954" s="19">
        <v>0</v>
      </c>
      <c r="AG1954" s="20"/>
      <c r="AH1954" s="1">
        <f t="shared" ref="AH1954" si="20765">X1954*AC1951+Z1954*AC1954-Y1954*AD1951-AA1954*AD1954</f>
        <v>0</v>
      </c>
      <c r="AI1954" s="4">
        <f t="shared" ref="AI1954" si="20766">(X1954*AD1951+Y1954*AC1951+Z1954*AD1954+AA1954*AC1954)</f>
        <v>-0.82088529694784995</v>
      </c>
      <c r="AJ1954" s="2">
        <f t="shared" ref="AJ1954" si="20767">X1954*AE1951+Z1954*AE1954-Y1954*AF1951-AA1954*AF1954</f>
        <v>0.72221424928890987</v>
      </c>
      <c r="AK1954" s="3">
        <f t="shared" ref="AK1954" si="20768">(X1954*AF1951+Y1954*AE1951+Z1954*AF1954+AA1954*AE1954)</f>
        <v>0</v>
      </c>
      <c r="AL1954" s="20"/>
      <c r="AM1954" s="16">
        <v>0</v>
      </c>
      <c r="AN1954" s="17">
        <v>0</v>
      </c>
      <c r="AO1954" s="18">
        <v>1</v>
      </c>
      <c r="AP1954" s="19">
        <v>0</v>
      </c>
      <c r="AR1954" s="1">
        <f t="shared" ref="AR1954" si="20769">AH1954*AM1951+AJ1954*AM1954-AI1954*AN1951-AK1954*AN1954</f>
        <v>0</v>
      </c>
      <c r="AS1954" s="4">
        <f t="shared" ref="AS1954" si="20770">(AH1954*AN1951+AI1954*AM1951+AJ1954*AN1954+AK1954*AM1954)</f>
        <v>-0.82088529694784995</v>
      </c>
      <c r="AT1954" s="2">
        <f t="shared" ref="AT1954" si="20771">AH1954*AO1951+AJ1954*AO1954-AI1954*AP1951-AK1954*AP1954</f>
        <v>0.1953471417199294</v>
      </c>
      <c r="AU1954" s="3">
        <f t="shared" ref="AU1954" si="20772">(AH1954*AP1951+AI1954*AO1951+AJ1954*AP1954+AK1954*AO1954)</f>
        <v>0</v>
      </c>
      <c r="AV1954" s="20"/>
      <c r="AW1954" s="16">
        <v>0</v>
      </c>
      <c r="AX1954" s="17">
        <f t="shared" ref="AX1954" si="20773">-1/($AX$4*$B1951)</f>
        <v>-0.51384820923899077</v>
      </c>
      <c r="AY1954" s="18">
        <v>1</v>
      </c>
      <c r="AZ1954" s="19">
        <v>0</v>
      </c>
      <c r="BA1954" s="20"/>
      <c r="BB1954" s="1">
        <f t="shared" ref="BB1954" si="20774">AR1954*AW1951+AT1954*AW1954-AS1954*AX1951-AU1954*AX1954</f>
        <v>0</v>
      </c>
      <c r="BC1954" s="4">
        <f t="shared" ref="BC1954" si="20775">(AR1954*AX1951+AS1954*AW1951+AT1954*AX1954+AU1954*AW1954)</f>
        <v>-0.92126407590059101</v>
      </c>
      <c r="BD1954" s="2">
        <f t="shared" ref="BD1954" si="20776">AR1954*AY1951+AT1954*AY1954-AS1954*AZ1951-AU1954*AZ1954</f>
        <v>0.1953471417199294</v>
      </c>
      <c r="BE1954" s="3">
        <f t="shared" ref="BE1954" si="20777">(AR1954*AZ1951+AS1954*AY1951+AT1954*AZ1954+AU1954*AY1954)</f>
        <v>0</v>
      </c>
      <c r="BF1954" s="20"/>
      <c r="BG1954" s="16">
        <v>0</v>
      </c>
      <c r="BH1954" s="17">
        <v>0</v>
      </c>
      <c r="BI1954" s="18">
        <v>1</v>
      </c>
      <c r="BJ1954" s="19">
        <v>0</v>
      </c>
      <c r="BK1954" s="20"/>
      <c r="BL1954" s="1">
        <f t="shared" ref="BL1954" si="20778">BB1954*BG1951+BD1954*BG1954-BC1954*BH1951-BE1954*BH1954</f>
        <v>0</v>
      </c>
      <c r="BM1954" s="4">
        <f t="shared" ref="BM1954" si="20779">(BB1954*BH1951+BC1954*BG1951+BD1954*BH1954+BE1954*BG1954)</f>
        <v>-0.92126407590059101</v>
      </c>
      <c r="BN1954" s="2">
        <f t="shared" ref="BN1954" si="20780">BB1954*BI1951+BD1954*BI1954-BC1954*BJ1951-BE1954*BJ1954</f>
        <v>-0.37363292553794736</v>
      </c>
      <c r="BO1954" s="3">
        <f t="shared" ref="BO1954" si="20781">(BB1954*BJ1951+BC1954*BI1951+BD1954*BJ1954+BE1954*BI1954)</f>
        <v>0</v>
      </c>
      <c r="BP1954" s="20"/>
      <c r="BQ1954" s="16">
        <v>0</v>
      </c>
      <c r="BR1954" s="17">
        <f t="shared" ref="BR1954" si="20782">-1/($BR$4*$B1951)</f>
        <v>-0.44977679826386158</v>
      </c>
      <c r="BS1954" s="18">
        <v>1</v>
      </c>
      <c r="BT1954" s="19">
        <v>0</v>
      </c>
      <c r="BU1954" s="20"/>
      <c r="BV1954" s="1">
        <f t="shared" ref="BV1954" si="20783">BL1954*BQ1951+BN1954*BQ1954-BM1954*BR1951-BO1954*BR1954</f>
        <v>0</v>
      </c>
      <c r="BW1954" s="4">
        <f t="shared" ref="BW1954" si="20784">(BL1954*BR1951+BM1954*BQ1951+BN1954*BR1954+BO1954*BQ1954)</f>
        <v>-0.75321265492617329</v>
      </c>
      <c r="BX1954" s="2">
        <f t="shared" ref="BX1954" si="20785">BL1954*BS1951+BN1954*BS1954-BM1954*BT1951-BO1954*BT1954</f>
        <v>-0.37363292553794736</v>
      </c>
      <c r="BY1954" s="3">
        <f t="shared" ref="BY1954" si="20786">(BL1954*BT1951+BM1954*BS1951+BN1954*BT1954+BO1954*BS1954)</f>
        <v>0</v>
      </c>
      <c r="BZ1954" s="20"/>
      <c r="CA1954" s="16">
        <v>0</v>
      </c>
      <c r="CB1954" s="17">
        <v>0</v>
      </c>
      <c r="CC1954" s="18">
        <v>1</v>
      </c>
      <c r="CD1954" s="19">
        <v>0</v>
      </c>
      <c r="CE1954" s="20"/>
      <c r="CF1954" s="1">
        <f t="shared" ref="CF1954" si="20787">BV1954*CA1951+BX1954*CA1954-BW1954*CB1951-BY1954*CB1954</f>
        <v>0</v>
      </c>
      <c r="CG1954" s="4">
        <f t="shared" ref="CG1954" si="20788">(BV1954*CB1951+BW1954*CA1951+BX1954*CB1954+BY1954*CA1954)</f>
        <v>-0.75321265492617329</v>
      </c>
      <c r="CH1954" s="2">
        <f t="shared" ref="CH1954" si="20789">BV1954*CC1951+BX1954*CC1954-BW1954*CD1951-BY1954*CD1954</f>
        <v>-0.61710150414629283</v>
      </c>
      <c r="CI1954" s="3">
        <f t="shared" ref="CI1954" si="20790">(BV1954*CD1951+BW1954*CC1951+BX1954*CD1954+BY1954*CC1954)</f>
        <v>0</v>
      </c>
      <c r="CK1954" s="16">
        <f t="shared" ref="CK1954" si="20791">1/$CL$4</f>
        <v>1</v>
      </c>
      <c r="CL1954" s="17">
        <v>0</v>
      </c>
      <c r="CM1954" s="18">
        <v>1</v>
      </c>
      <c r="CN1954" s="19">
        <v>0</v>
      </c>
      <c r="CP1954" s="1">
        <f t="shared" ref="CP1954" si="20792">CF1954*CK1951+CH1954*CK1954-CG1954*CL1951-CI1954*CL1954</f>
        <v>-0.61710150414629283</v>
      </c>
      <c r="CQ1954" s="4">
        <f t="shared" ref="CQ1954" si="20793">(CF1954*CL1951+CG1954*CK1951+CH1954*CL1954+CI1954*CK1954)</f>
        <v>-0.75321265492617329</v>
      </c>
      <c r="CR1954" s="2">
        <f t="shared" ref="CR1954" si="20794">CF1954*CM1951+CH1954*CM1954-CG1954*CN1951-CI1954*CN1954</f>
        <v>-0.61710150414629283</v>
      </c>
      <c r="CS1954" s="3">
        <f t="shared" ref="CS1954" si="20795">(CF1954*CN1951+CG1954*CM1951+CH1954*CN1954+CI1954*CM1954)</f>
        <v>0</v>
      </c>
      <c r="CU1954" s="39">
        <f t="shared" ref="CU1954" si="20796">(180/PI())*ATAN(-1*(CQ1951/CP1951))</f>
        <v>-53.105275044294849</v>
      </c>
      <c r="CW1954" s="54">
        <f t="shared" ref="CW1954" si="20797">20*LOG(((1-(10^(CU1951/20)^2)*(1-((1-CW1951)/(1+CW1951))^2))^0.5))</f>
        <v>-27.177329787566013</v>
      </c>
    </row>
    <row r="1955" spans="1:101" ht="18" customHeight="1">
      <c r="E1955" s="20"/>
      <c r="F1955" s="20"/>
      <c r="G1955" s="20"/>
      <c r="H1955" s="20"/>
      <c r="I1955" s="20"/>
      <c r="J1955" s="20"/>
      <c r="K1955" s="20"/>
      <c r="L1955" s="20"/>
      <c r="M1955" s="20"/>
      <c r="N1955" s="20"/>
      <c r="O1955" s="20"/>
      <c r="P1955" s="20"/>
      <c r="Q1955" s="20"/>
      <c r="R1955" s="20"/>
      <c r="S1955" s="20"/>
      <c r="T1955" s="20"/>
      <c r="U1955" s="20"/>
      <c r="V1955" s="20"/>
      <c r="W1955" s="20"/>
      <c r="X1955" s="20"/>
      <c r="Y1955" s="20"/>
      <c r="Z1955" s="20"/>
      <c r="AA1955" s="20"/>
      <c r="AB1955" s="30"/>
      <c r="AC1955" s="20"/>
      <c r="AD1955" s="20"/>
      <c r="AE1955" s="20"/>
      <c r="AF1955" s="20"/>
      <c r="AG1955" s="20"/>
      <c r="AH1955" s="20"/>
      <c r="AI1955" s="20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  <c r="BA1955" s="20"/>
      <c r="BB1955" s="20"/>
      <c r="BC1955" s="20"/>
      <c r="BD1955" s="20"/>
      <c r="BE1955" s="20"/>
      <c r="BF1955" s="20"/>
      <c r="BG1955" s="20"/>
      <c r="BH1955" s="20"/>
      <c r="BI1955" s="20"/>
      <c r="BJ1955" s="20"/>
      <c r="BK1955" s="20"/>
      <c r="BL1955" s="20"/>
      <c r="BM1955" s="20"/>
      <c r="BN1955" s="20"/>
      <c r="BO1955" s="20"/>
      <c r="BP1955" s="20"/>
      <c r="BQ1955" s="20"/>
      <c r="BR1955" s="20"/>
      <c r="BS1955" s="20"/>
      <c r="BT1955" s="20"/>
      <c r="BU1955" s="20"/>
      <c r="BV1955" s="20"/>
      <c r="BW1955" s="20"/>
      <c r="BX1955" s="20"/>
      <c r="BY1955" s="20"/>
      <c r="BZ1955" s="20"/>
      <c r="CA1955" s="20"/>
      <c r="CB1955" s="20"/>
      <c r="CC1955" s="20"/>
      <c r="CD1955" s="20"/>
      <c r="CE1955" s="20"/>
      <c r="CF1955" s="20"/>
      <c r="CG1955" s="20"/>
      <c r="CH1955" s="20"/>
      <c r="CI1955" s="20"/>
      <c r="CJ1955" s="20"/>
      <c r="CK1955" s="20"/>
      <c r="CL1955" s="20"/>
    </row>
    <row r="1956" spans="1:101" ht="18" customHeight="1"/>
    <row r="1957" spans="1:101" ht="18" customHeight="1" thickBot="1">
      <c r="A1957" s="23"/>
      <c r="B1957" s="23"/>
      <c r="C1957" s="23"/>
      <c r="D1957" s="20" t="s">
        <v>15</v>
      </c>
      <c r="E1957" s="20"/>
      <c r="F1957" s="20"/>
      <c r="G1957" s="20"/>
      <c r="H1957" s="20"/>
      <c r="I1957" s="20" t="s">
        <v>16</v>
      </c>
      <c r="J1957" s="20"/>
      <c r="K1957" s="20"/>
      <c r="L1957" s="20"/>
      <c r="M1957" s="23"/>
      <c r="N1957" s="23"/>
      <c r="O1957" s="24" t="s">
        <v>17</v>
      </c>
      <c r="P1957" s="23"/>
      <c r="Q1957" s="23"/>
      <c r="R1957" s="23"/>
      <c r="S1957" s="20"/>
      <c r="T1957" s="20" t="s">
        <v>18</v>
      </c>
      <c r="U1957" s="23"/>
      <c r="V1957" s="23"/>
      <c r="W1957" s="23"/>
      <c r="X1957" s="23"/>
      <c r="Y1957" s="24" t="s">
        <v>19</v>
      </c>
      <c r="Z1957" s="23"/>
      <c r="AA1957" s="23"/>
      <c r="AB1957" s="23"/>
      <c r="AC1957" s="24" t="s">
        <v>20</v>
      </c>
      <c r="AD1957" s="20"/>
      <c r="AE1957" s="20"/>
      <c r="AF1957" s="20"/>
      <c r="AG1957" s="20"/>
      <c r="AH1957" s="23"/>
      <c r="AI1957" s="24" t="s">
        <v>21</v>
      </c>
      <c r="AJ1957" s="23"/>
      <c r="AK1957" s="23"/>
      <c r="AL1957" s="20"/>
      <c r="AM1957" s="24" t="s">
        <v>31</v>
      </c>
      <c r="AN1957" s="20"/>
      <c r="AO1957" s="23"/>
      <c r="AP1957" s="23"/>
      <c r="AQ1957" s="23"/>
      <c r="AR1957" s="23"/>
      <c r="AS1957" s="24" t="s">
        <v>91</v>
      </c>
      <c r="AT1957" s="23"/>
      <c r="AU1957" s="23"/>
      <c r="AV1957" s="23"/>
      <c r="AW1957" s="24" t="s">
        <v>32</v>
      </c>
      <c r="AX1957" s="20"/>
      <c r="AY1957" s="20"/>
      <c r="AZ1957" s="20"/>
      <c r="BA1957" s="20"/>
      <c r="BB1957" s="23"/>
      <c r="BC1957" s="24" t="s">
        <v>22</v>
      </c>
      <c r="BD1957" s="23"/>
      <c r="BE1957" s="23"/>
      <c r="BF1957" s="23"/>
      <c r="BG1957" s="24" t="s">
        <v>33</v>
      </c>
      <c r="BH1957" s="20"/>
      <c r="BI1957" s="23"/>
      <c r="BJ1957" s="23"/>
      <c r="BK1957" s="23"/>
      <c r="BL1957" s="23"/>
      <c r="BM1957" s="24" t="s">
        <v>34</v>
      </c>
      <c r="BN1957" s="23"/>
      <c r="BO1957" s="23"/>
      <c r="BP1957" s="23"/>
      <c r="BQ1957" s="24" t="s">
        <v>89</v>
      </c>
      <c r="BR1957" s="20"/>
      <c r="BS1957" s="20"/>
      <c r="BT1957" s="20"/>
      <c r="BU1957" s="20"/>
      <c r="BV1957" s="23"/>
      <c r="BW1957" s="24" t="s">
        <v>35</v>
      </c>
      <c r="BX1957" s="23"/>
      <c r="BY1957" s="23"/>
      <c r="BZ1957" s="23"/>
      <c r="CA1957" s="24" t="s">
        <v>90</v>
      </c>
      <c r="CB1957" s="20"/>
      <c r="CC1957" s="23"/>
      <c r="CD1957" s="23"/>
      <c r="CE1957" s="23"/>
      <c r="CF1957" s="23"/>
      <c r="CG1957" s="24" t="s">
        <v>92</v>
      </c>
      <c r="CH1957" s="23"/>
      <c r="CI1957" s="23"/>
      <c r="CJ1957" s="23"/>
      <c r="CK1957" s="24" t="s">
        <v>36</v>
      </c>
      <c r="CL1957" s="24"/>
      <c r="CM1957" s="23"/>
      <c r="CN1957" s="23"/>
      <c r="CO1957" s="23"/>
      <c r="CP1957" s="23"/>
      <c r="CQ1957" s="24" t="s">
        <v>93</v>
      </c>
      <c r="CR1957" s="23"/>
      <c r="CS1957" s="23"/>
    </row>
    <row r="1958" spans="1:101" ht="18" customHeight="1" thickBot="1">
      <c r="A1958" s="23"/>
      <c r="B1958" s="33"/>
      <c r="C1958" s="23"/>
      <c r="D1958" s="7" t="s">
        <v>2</v>
      </c>
      <c r="E1958" s="8"/>
      <c r="F1958" s="8" t="s">
        <v>3</v>
      </c>
      <c r="G1958" s="9"/>
      <c r="H1958" s="10"/>
      <c r="I1958" s="7" t="s">
        <v>4</v>
      </c>
      <c r="J1958" s="8"/>
      <c r="K1958" s="8" t="s">
        <v>5</v>
      </c>
      <c r="L1958" s="9"/>
      <c r="M1958" s="23"/>
      <c r="N1958" s="251" t="s">
        <v>79</v>
      </c>
      <c r="O1958" s="252"/>
      <c r="P1958" s="253" t="s">
        <v>80</v>
      </c>
      <c r="Q1958" s="254"/>
      <c r="R1958" s="23"/>
      <c r="S1958" s="7" t="s">
        <v>11</v>
      </c>
      <c r="T1958" s="8"/>
      <c r="U1958" s="8" t="s">
        <v>12</v>
      </c>
      <c r="V1958" s="9"/>
      <c r="W1958" s="20"/>
      <c r="X1958" s="251" t="s">
        <v>79</v>
      </c>
      <c r="Y1958" s="252"/>
      <c r="Z1958" s="253" t="s">
        <v>80</v>
      </c>
      <c r="AA1958" s="254"/>
      <c r="AB1958" s="20"/>
      <c r="AC1958" s="7" t="s">
        <v>4</v>
      </c>
      <c r="AD1958" s="8"/>
      <c r="AE1958" s="8" t="s">
        <v>5</v>
      </c>
      <c r="AF1958" s="9"/>
      <c r="AG1958" s="20"/>
      <c r="AH1958" s="251" t="s">
        <v>0</v>
      </c>
      <c r="AI1958" s="252"/>
      <c r="AJ1958" s="253" t="s">
        <v>1</v>
      </c>
      <c r="AK1958" s="254"/>
      <c r="AL1958" s="20"/>
      <c r="AM1958" s="7" t="s">
        <v>11</v>
      </c>
      <c r="AN1958" s="8"/>
      <c r="AO1958" s="8" t="s">
        <v>12</v>
      </c>
      <c r="AP1958" s="9"/>
      <c r="AQ1958" s="23"/>
      <c r="AR1958" s="251" t="s">
        <v>0</v>
      </c>
      <c r="AS1958" s="252"/>
      <c r="AT1958" s="253" t="s">
        <v>1</v>
      </c>
      <c r="AU1958" s="254"/>
      <c r="AV1958" s="36"/>
      <c r="AW1958" s="7" t="s">
        <v>4</v>
      </c>
      <c r="AX1958" s="8"/>
      <c r="AY1958" s="8" t="s">
        <v>5</v>
      </c>
      <c r="AZ1958" s="9"/>
      <c r="BA1958" s="20"/>
      <c r="BB1958" s="251" t="s">
        <v>0</v>
      </c>
      <c r="BC1958" s="252"/>
      <c r="BD1958" s="253" t="s">
        <v>1</v>
      </c>
      <c r="BE1958" s="254"/>
      <c r="BF1958" s="36"/>
      <c r="BG1958" s="7" t="s">
        <v>11</v>
      </c>
      <c r="BH1958" s="8"/>
      <c r="BI1958" s="8" t="s">
        <v>12</v>
      </c>
      <c r="BJ1958" s="9"/>
      <c r="BK1958" s="36"/>
      <c r="BL1958" s="251" t="s">
        <v>0</v>
      </c>
      <c r="BM1958" s="252"/>
      <c r="BN1958" s="253" t="s">
        <v>1</v>
      </c>
      <c r="BO1958" s="254"/>
      <c r="BP1958" s="36"/>
      <c r="BQ1958" s="7" t="s">
        <v>4</v>
      </c>
      <c r="BR1958" s="8"/>
      <c r="BS1958" s="8" t="s">
        <v>5</v>
      </c>
      <c r="BT1958" s="9"/>
      <c r="BU1958" s="20"/>
      <c r="BV1958" s="251" t="s">
        <v>0</v>
      </c>
      <c r="BW1958" s="252"/>
      <c r="BX1958" s="253" t="s">
        <v>1</v>
      </c>
      <c r="BY1958" s="254"/>
      <c r="BZ1958" s="36"/>
      <c r="CA1958" s="7" t="s">
        <v>11</v>
      </c>
      <c r="CB1958" s="8"/>
      <c r="CC1958" s="8" t="s">
        <v>12</v>
      </c>
      <c r="CD1958" s="9"/>
      <c r="CE1958" s="36"/>
      <c r="CF1958" s="251" t="s">
        <v>0</v>
      </c>
      <c r="CG1958" s="252"/>
      <c r="CH1958" s="253" t="s">
        <v>1</v>
      </c>
      <c r="CI1958" s="254"/>
      <c r="CJ1958" s="23"/>
      <c r="CK1958" s="7" t="s">
        <v>23</v>
      </c>
      <c r="CL1958" s="8"/>
      <c r="CM1958" s="8" t="s">
        <v>24</v>
      </c>
      <c r="CN1958" s="9"/>
      <c r="CO1958" s="23"/>
      <c r="CP1958" s="251" t="s">
        <v>0</v>
      </c>
      <c r="CQ1958" s="252"/>
      <c r="CR1958" s="253" t="s">
        <v>1</v>
      </c>
      <c r="CS1958" s="254"/>
      <c r="CU1958" s="26" t="s">
        <v>25</v>
      </c>
      <c r="CW1958" s="50" t="s">
        <v>44</v>
      </c>
    </row>
    <row r="1959" spans="1:101" ht="18" customHeight="1" thickTop="1" thickBot="1">
      <c r="B1959" s="34">
        <v>3.3</v>
      </c>
      <c r="D1959" s="11">
        <v>1</v>
      </c>
      <c r="E1959" s="12">
        <v>0</v>
      </c>
      <c r="F1959" s="13">
        <v>0</v>
      </c>
      <c r="G1959" s="40">
        <f t="shared" ref="G1959" si="20798">-1/($E$4*$B1959)</f>
        <v>-0.31834258118531683</v>
      </c>
      <c r="H1959" s="10"/>
      <c r="I1959" s="11">
        <v>1</v>
      </c>
      <c r="J1959" s="12">
        <v>0</v>
      </c>
      <c r="K1959" s="13">
        <v>0</v>
      </c>
      <c r="L1959" s="14">
        <v>0</v>
      </c>
      <c r="N1959" s="1">
        <f t="shared" ref="N1959" si="20799">D1959*I1959+F1959*I1962-E1959*J1959-G1959*J1962</f>
        <v>0.85898633409730241</v>
      </c>
      <c r="O1959" s="4">
        <f t="shared" ref="O1959" si="20800">(D1959*J1959+E1959*I1959+F1959*J1962+G1959*I1962)</f>
        <v>0</v>
      </c>
      <c r="P1959" s="2">
        <f t="shared" ref="P1959" si="20801">D1959*K1959+F1959*K1962-E1959*L1959-G1959*L1962</f>
        <v>0</v>
      </c>
      <c r="Q1959" s="3">
        <f t="shared" ref="Q1959" si="20802">(D1959*L1959+E1959*K1959+F1959*L1962+G1959*K1962)</f>
        <v>-0.31834258118531683</v>
      </c>
      <c r="S1959" s="11">
        <v>1</v>
      </c>
      <c r="T1959" s="12">
        <v>0</v>
      </c>
      <c r="U1959" s="13">
        <v>0</v>
      </c>
      <c r="V1959" s="40">
        <f t="shared" ref="V1959" si="20803">-1/($T$4*$B1959)</f>
        <v>-0.60825030716640516</v>
      </c>
      <c r="W1959" s="20"/>
      <c r="X1959" s="1">
        <f t="shared" ref="X1959" si="20804">N1959*S1959+P1959*S1962-O1959*T1959-Q1959*T1962</f>
        <v>0.85898633409730241</v>
      </c>
      <c r="Y1959" s="4">
        <f t="shared" ref="Y1959" si="20805">(N1959*T1959+O1959*S1959+P1959*T1962+Q1959*S1962)</f>
        <v>0</v>
      </c>
      <c r="Z1959" s="2">
        <f t="shared" ref="Z1959" si="20806">N1959*U1959+P1959*U1962-O1959*V1959-Q1959*V1962</f>
        <v>0</v>
      </c>
      <c r="AA1959" s="3">
        <f t="shared" ref="AA1959" si="20807">(N1959*V1959+O1959*U1959+P1959*V1962+Q1959*U1962)</f>
        <v>-0.84082128275174539</v>
      </c>
      <c r="AB1959" s="20"/>
      <c r="AC1959" s="11">
        <v>1</v>
      </c>
      <c r="AD1959" s="12">
        <v>0</v>
      </c>
      <c r="AE1959" s="13">
        <v>0</v>
      </c>
      <c r="AF1959" s="14">
        <v>0</v>
      </c>
      <c r="AG1959" s="20"/>
      <c r="AH1959" s="1">
        <f t="shared" ref="AH1959" si="20808">X1959*AC1959+Z1959*AC1962-Y1959*AD1959-AA1959*AD1962</f>
        <v>0.43347810412637805</v>
      </c>
      <c r="AI1959" s="4">
        <f t="shared" ref="AI1959" si="20809">(X1959*AD1959+Y1959*AC1959+Z1959*AD1962+AA1959*AC1962)</f>
        <v>0</v>
      </c>
      <c r="AJ1959" s="2">
        <f t="shared" ref="AJ1959" si="20810">X1959*AE1959+Z1959*AE1962-Y1959*AF1959-AA1959*AF1962</f>
        <v>0</v>
      </c>
      <c r="AK1959" s="3">
        <f t="shared" ref="AK1959" si="20811">(X1959*AF1959+Y1959*AE1959+Z1959*AF1962+AA1959*AE1962)</f>
        <v>-0.84082128275174539</v>
      </c>
      <c r="AL1959" s="20"/>
      <c r="AM1959" s="11">
        <v>1</v>
      </c>
      <c r="AN1959" s="12">
        <v>0</v>
      </c>
      <c r="AO1959" s="13">
        <v>0</v>
      </c>
      <c r="AP1959" s="40">
        <f t="shared" ref="AP1959" si="20812">-1/($AN$4*$B1959)</f>
        <v>-0.63210326038861708</v>
      </c>
      <c r="AR1959" s="1">
        <f t="shared" ref="AR1959" si="20813">AH1959*AM1959+AJ1959*AM1962-AI1959*AN1959-AK1959*AN1962</f>
        <v>0.43347810412637805</v>
      </c>
      <c r="AS1959" s="4">
        <f t="shared" ref="AS1959" si="20814">(AH1959*AN1959+AI1959*AM1959+AJ1959*AN1962+AK1959*AM1962)</f>
        <v>0</v>
      </c>
      <c r="AT1959" s="2">
        <f t="shared" ref="AT1959" si="20815">AH1959*AO1959+AJ1959*AO1962-AI1959*AP1959-AK1959*AP1962</f>
        <v>0</v>
      </c>
      <c r="AU1959" s="3">
        <f t="shared" ref="AU1959" si="20816">(AH1959*AP1959+AI1959*AO1959+AJ1959*AP1962+AK1959*AO1962)</f>
        <v>-1.1148242056771054</v>
      </c>
      <c r="AV1959" s="20"/>
      <c r="AW1959" s="11">
        <v>1</v>
      </c>
      <c r="AX1959" s="12">
        <v>0</v>
      </c>
      <c r="AY1959" s="13">
        <v>0</v>
      </c>
      <c r="AZ1959" s="14">
        <v>0</v>
      </c>
      <c r="BA1959" s="20"/>
      <c r="BB1959" s="1">
        <f t="shared" ref="BB1959" si="20817">AR1959*AW1959+AT1959*AW1962-AS1959*AX1959-AU1959*AX1962</f>
        <v>-0.13069276573309113</v>
      </c>
      <c r="BC1959" s="4">
        <f t="shared" ref="BC1959" si="20818">(AR1959*AX1959+AS1959*AW1959+AT1959*AX1962+AU1959*AW1962)</f>
        <v>0</v>
      </c>
      <c r="BD1959" s="2">
        <f t="shared" ref="BD1959" si="20819">AR1959*AY1959+AT1959*AY1962-AS1959*AZ1959-AU1959*AZ1962</f>
        <v>0</v>
      </c>
      <c r="BE1959" s="3">
        <f t="shared" ref="BE1959" si="20820">(AR1959*AZ1959+AS1959*AY1959+AT1959*AZ1962+AU1959*AY1962)</f>
        <v>-1.1148242056771054</v>
      </c>
      <c r="BF1959" s="20"/>
      <c r="BG1959" s="11">
        <v>1</v>
      </c>
      <c r="BH1959" s="12">
        <v>0</v>
      </c>
      <c r="BI1959" s="13">
        <v>0</v>
      </c>
      <c r="BJ1959" s="40">
        <f t="shared" ref="BJ1959" si="20821">-1/($BH$4*$B1959)</f>
        <v>-0.60825030716640516</v>
      </c>
      <c r="BK1959" s="20"/>
      <c r="BL1959" s="1">
        <f t="shared" ref="BL1959" si="20822">BB1959*BG1959+BD1959*BG1962-BC1959*BH1959-BE1959*BH1962</f>
        <v>-0.13069276573309113</v>
      </c>
      <c r="BM1959" s="4">
        <f t="shared" ref="BM1959" si="20823">(BB1959*BH1959+BC1959*BG1959+BD1959*BH1962+BE1959*BG1962)</f>
        <v>0</v>
      </c>
      <c r="BN1959" s="2">
        <f t="shared" ref="BN1959" si="20824">BB1959*BI1959+BD1959*BI1962-BC1959*BJ1959-BE1959*BJ1962</f>
        <v>0</v>
      </c>
      <c r="BO1959" s="3">
        <f t="shared" ref="BO1959" si="20825">(BB1959*BJ1959+BC1959*BI1959+BD1959*BJ1962+BE1959*BI1962)</f>
        <v>-1.0353302907755257</v>
      </c>
      <c r="BP1959" s="20"/>
      <c r="BQ1959" s="11">
        <v>1</v>
      </c>
      <c r="BR1959" s="12">
        <v>0</v>
      </c>
      <c r="BS1959" s="13">
        <v>0</v>
      </c>
      <c r="BT1959" s="14">
        <v>0</v>
      </c>
      <c r="BU1959" s="20"/>
      <c r="BV1959" s="1">
        <f t="shared" ref="BV1959" si="20826">BL1959*BQ1959+BN1959*BQ1962-BM1959*BR1959-BO1959*BR1962</f>
        <v>-0.58930474022535728</v>
      </c>
      <c r="BW1959" s="4">
        <f t="shared" ref="BW1959" si="20827">(BL1959*BR1959+BM1959*BQ1959+BN1959*BR1962+BO1959*BQ1962)</f>
        <v>0</v>
      </c>
      <c r="BX1959" s="2">
        <f t="shared" ref="BX1959" si="20828">BL1959*BS1959+BN1959*BS1962-BM1959*BT1959-BO1959*BT1962</f>
        <v>0</v>
      </c>
      <c r="BY1959" s="3">
        <f t="shared" ref="BY1959" si="20829">(BL1959*BT1959+BM1959*BS1959+BN1959*BT1962+BO1959*BS1962)</f>
        <v>-1.0353302907755257</v>
      </c>
      <c r="BZ1959" s="20"/>
      <c r="CA1959" s="11">
        <v>1</v>
      </c>
      <c r="CB1959" s="12">
        <v>0</v>
      </c>
      <c r="CC1959" s="13">
        <v>0</v>
      </c>
      <c r="CD1959" s="40">
        <f t="shared" ref="CD1959" si="20830">-1/($CB$4*$B1959)</f>
        <v>-0.31834258118531683</v>
      </c>
      <c r="CE1959" s="20"/>
      <c r="CF1959" s="1">
        <f t="shared" ref="CF1959" si="20831">BV1959*CA1959+BX1959*CA1962-BW1959*CB1959-BY1959*CB1962</f>
        <v>-0.58930474022535728</v>
      </c>
      <c r="CG1959" s="4">
        <f t="shared" ref="CG1959" si="20832">(BV1959*CB1959+BW1959*CA1959+BX1959*CB1962+BY1959*CA1962)</f>
        <v>0</v>
      </c>
      <c r="CH1959" s="2">
        <f t="shared" ref="CH1959" si="20833">BV1959*CC1959+BX1959*CC1962-BW1959*CD1959-BY1959*CD1962</f>
        <v>0</v>
      </c>
      <c r="CI1959" s="3">
        <f t="shared" ref="CI1959" si="20834">(BV1959*CD1959+BW1959*CC1959+BX1959*CD1962+BY1959*CC1962)</f>
        <v>-0.84772949866744285</v>
      </c>
      <c r="CJ1959" s="28"/>
      <c r="CK1959" s="11">
        <v>1</v>
      </c>
      <c r="CL1959" s="12">
        <v>0</v>
      </c>
      <c r="CM1959" s="13">
        <v>0</v>
      </c>
      <c r="CN1959" s="14">
        <v>0</v>
      </c>
      <c r="CP1959" s="1">
        <f t="shared" ref="CP1959" si="20835">CF1959*CK1959+CH1959*CK1962-CG1959*CL1959-CI1959*CL1962</f>
        <v>-0.58930474022535728</v>
      </c>
      <c r="CQ1959" s="4">
        <f t="shared" ref="CQ1959" si="20836">(CF1959*CL1959+CG1959*CK1959+CH1959*CL1962+CI1959*CK1962)</f>
        <v>-0.84772949866744285</v>
      </c>
      <c r="CR1959" s="2">
        <f t="shared" ref="CR1959" si="20837">CF1959*CM1959+CH1959*CM1962-CG1959*CN1959-CI1959*CN1962</f>
        <v>0</v>
      </c>
      <c r="CS1959" s="3">
        <f t="shared" ref="CS1959" si="20838">(CF1959*CN1959+CG1959*CM1959+CH1959*CN1962+CI1959*CM1962)</f>
        <v>-0.84772949866744285</v>
      </c>
      <c r="CU1959" s="29">
        <f t="shared" ref="CU1959" si="20839">20*LOG(((1+$CL$4)/$CL$4)/((CP1959+CP1962)^2+(CQ1959+CQ1962)^2)^0.5)</f>
        <v>-6.5612548230692229E-3</v>
      </c>
      <c r="CW1959" s="51">
        <f t="shared" ref="CW1959" si="20840">((CP1959^2+CQ1959^2)^0.5)/((CP1962^2+CQ1962^2)^0.5)</f>
        <v>1.0648077861056935</v>
      </c>
    </row>
    <row r="1960" spans="1:101" ht="18" customHeight="1" thickBot="1">
      <c r="D1960" s="11"/>
      <c r="E1960" s="13"/>
      <c r="F1960" s="13"/>
      <c r="G1960" s="15"/>
      <c r="H1960" s="10"/>
      <c r="I1960" s="11"/>
      <c r="J1960" s="13"/>
      <c r="K1960" s="13"/>
      <c r="L1960" s="15"/>
      <c r="N1960" s="5"/>
      <c r="Q1960" s="6"/>
      <c r="S1960" s="11"/>
      <c r="T1960" s="13"/>
      <c r="U1960" s="13"/>
      <c r="V1960" s="15"/>
      <c r="W1960" s="20"/>
      <c r="X1960" s="5"/>
      <c r="AA1960" s="6"/>
      <c r="AB1960" s="20"/>
      <c r="AC1960" s="11"/>
      <c r="AD1960" s="13"/>
      <c r="AE1960" s="13"/>
      <c r="AF1960" s="15"/>
      <c r="AG1960" s="20"/>
      <c r="AH1960" s="5"/>
      <c r="AK1960" s="6"/>
      <c r="AL1960" s="20"/>
      <c r="AM1960" s="11"/>
      <c r="AN1960" s="13"/>
      <c r="AO1960" s="13"/>
      <c r="AP1960" s="15"/>
      <c r="AR1960" s="5"/>
      <c r="AU1960" s="6"/>
      <c r="AW1960" s="11"/>
      <c r="AX1960" s="13"/>
      <c r="AY1960" s="13"/>
      <c r="AZ1960" s="15"/>
      <c r="BA1960" s="20"/>
      <c r="BB1960" s="5"/>
      <c r="BE1960" s="6"/>
      <c r="BG1960" s="11"/>
      <c r="BH1960" s="13"/>
      <c r="BI1960" s="13"/>
      <c r="BJ1960" s="15"/>
      <c r="BL1960" s="5"/>
      <c r="BO1960" s="6"/>
      <c r="BQ1960" s="11"/>
      <c r="BR1960" s="13"/>
      <c r="BS1960" s="13"/>
      <c r="BT1960" s="15"/>
      <c r="BU1960" s="20"/>
      <c r="BV1960" s="5"/>
      <c r="BY1960" s="6"/>
      <c r="CA1960" s="11"/>
      <c r="CB1960" s="13"/>
      <c r="CC1960" s="13"/>
      <c r="CD1960" s="15"/>
      <c r="CF1960" s="5"/>
      <c r="CI1960" s="6"/>
      <c r="CK1960" s="11"/>
      <c r="CL1960" s="13"/>
      <c r="CM1960" s="13"/>
      <c r="CN1960" s="15"/>
      <c r="CP1960" s="5"/>
      <c r="CS1960" s="6"/>
      <c r="CW1960" s="52"/>
    </row>
    <row r="1961" spans="1:101" ht="18" customHeight="1" thickBot="1">
      <c r="D1961" s="11" t="s">
        <v>6</v>
      </c>
      <c r="E1961" s="13"/>
      <c r="F1961" s="13" t="s">
        <v>7</v>
      </c>
      <c r="G1961" s="15"/>
      <c r="H1961" s="10"/>
      <c r="I1961" s="11" t="s">
        <v>8</v>
      </c>
      <c r="J1961" s="13"/>
      <c r="K1961" s="13" t="s">
        <v>9</v>
      </c>
      <c r="L1961" s="15"/>
      <c r="N1961" s="251" t="s">
        <v>26</v>
      </c>
      <c r="O1961" s="252"/>
      <c r="P1961" s="253" t="s">
        <v>27</v>
      </c>
      <c r="Q1961" s="254"/>
      <c r="S1961" s="11" t="s">
        <v>13</v>
      </c>
      <c r="T1961" s="13"/>
      <c r="U1961" s="13" t="s">
        <v>14</v>
      </c>
      <c r="V1961" s="15"/>
      <c r="W1961" s="20"/>
      <c r="X1961" s="251" t="s">
        <v>26</v>
      </c>
      <c r="Y1961" s="252"/>
      <c r="Z1961" s="253" t="s">
        <v>27</v>
      </c>
      <c r="AA1961" s="254"/>
      <c r="AB1961" s="20"/>
      <c r="AC1961" s="11" t="s">
        <v>8</v>
      </c>
      <c r="AD1961" s="13"/>
      <c r="AE1961" s="13" t="s">
        <v>9</v>
      </c>
      <c r="AF1961" s="15"/>
      <c r="AG1961" s="20"/>
      <c r="AH1961" s="251" t="s">
        <v>26</v>
      </c>
      <c r="AI1961" s="252"/>
      <c r="AJ1961" s="253" t="s">
        <v>27</v>
      </c>
      <c r="AK1961" s="254"/>
      <c r="AL1961" s="20"/>
      <c r="AM1961" s="11" t="s">
        <v>13</v>
      </c>
      <c r="AN1961" s="13"/>
      <c r="AO1961" s="13" t="s">
        <v>14</v>
      </c>
      <c r="AP1961" s="15"/>
      <c r="AR1961" s="251" t="s">
        <v>26</v>
      </c>
      <c r="AS1961" s="252"/>
      <c r="AT1961" s="253" t="s">
        <v>27</v>
      </c>
      <c r="AU1961" s="254"/>
      <c r="AV1961" s="36"/>
      <c r="AW1961" s="11" t="s">
        <v>8</v>
      </c>
      <c r="AX1961" s="13"/>
      <c r="AY1961" s="13" t="s">
        <v>9</v>
      </c>
      <c r="AZ1961" s="15"/>
      <c r="BA1961" s="20"/>
      <c r="BB1961" s="251" t="s">
        <v>26</v>
      </c>
      <c r="BC1961" s="252"/>
      <c r="BD1961" s="253" t="s">
        <v>27</v>
      </c>
      <c r="BE1961" s="254"/>
      <c r="BF1961" s="36"/>
      <c r="BG1961" s="11" t="s">
        <v>13</v>
      </c>
      <c r="BH1961" s="13"/>
      <c r="BI1961" s="13" t="s">
        <v>14</v>
      </c>
      <c r="BJ1961" s="15"/>
      <c r="BK1961" s="36"/>
      <c r="BL1961" s="251" t="s">
        <v>26</v>
      </c>
      <c r="BM1961" s="252"/>
      <c r="BN1961" s="253" t="s">
        <v>27</v>
      </c>
      <c r="BO1961" s="254"/>
      <c r="BP1961" s="36"/>
      <c r="BQ1961" s="11" t="s">
        <v>8</v>
      </c>
      <c r="BR1961" s="13"/>
      <c r="BS1961" s="13" t="s">
        <v>9</v>
      </c>
      <c r="BT1961" s="15"/>
      <c r="BU1961" s="20"/>
      <c r="BV1961" s="251" t="s">
        <v>26</v>
      </c>
      <c r="BW1961" s="252"/>
      <c r="BX1961" s="253" t="s">
        <v>27</v>
      </c>
      <c r="BY1961" s="254"/>
      <c r="BZ1961" s="36"/>
      <c r="CA1961" s="11" t="s">
        <v>13</v>
      </c>
      <c r="CB1961" s="13"/>
      <c r="CC1961" s="13" t="s">
        <v>14</v>
      </c>
      <c r="CD1961" s="15"/>
      <c r="CE1961" s="36"/>
      <c r="CF1961" s="251" t="s">
        <v>26</v>
      </c>
      <c r="CG1961" s="252"/>
      <c r="CH1961" s="253" t="s">
        <v>27</v>
      </c>
      <c r="CI1961" s="254"/>
      <c r="CK1961" s="11" t="s">
        <v>28</v>
      </c>
      <c r="CL1961" s="13"/>
      <c r="CM1961" s="13" t="s">
        <v>29</v>
      </c>
      <c r="CN1961" s="15"/>
      <c r="CP1961" s="251" t="s">
        <v>26</v>
      </c>
      <c r="CQ1961" s="252"/>
      <c r="CR1961" s="253" t="s">
        <v>27</v>
      </c>
      <c r="CS1961" s="254"/>
      <c r="CU1961" s="38" t="s">
        <v>37</v>
      </c>
      <c r="CW1961" s="53" t="s">
        <v>45</v>
      </c>
    </row>
    <row r="1962" spans="1:101" ht="18" customHeight="1" thickTop="1" thickBot="1">
      <c r="D1962" s="16">
        <v>0</v>
      </c>
      <c r="E1962" s="17">
        <v>0</v>
      </c>
      <c r="F1962" s="18">
        <v>1</v>
      </c>
      <c r="G1962" s="19">
        <v>0</v>
      </c>
      <c r="H1962" s="10"/>
      <c r="I1962" s="16">
        <v>0</v>
      </c>
      <c r="J1962" s="17">
        <f t="shared" ref="J1962" si="20841">-1/($J$4*$B1959)</f>
        <v>-0.44296199829016669</v>
      </c>
      <c r="K1962" s="18">
        <v>1</v>
      </c>
      <c r="L1962" s="19">
        <v>0</v>
      </c>
      <c r="N1962" s="1">
        <f t="shared" ref="N1962" si="20842">D1962*I1959+F1962*I1962-E1962*J1959-G1962*J1962</f>
        <v>0</v>
      </c>
      <c r="O1962" s="4">
        <f t="shared" ref="O1962" si="20843">(D1962*J1959+E1962*I1959+F1962*J1962+G1962*I1962)</f>
        <v>-0.44296199829016669</v>
      </c>
      <c r="P1962" s="2">
        <f t="shared" ref="P1962" si="20844">D1962*K1959+F1962*K1962-E1962*L1959-G1962*L1962</f>
        <v>1</v>
      </c>
      <c r="Q1962" s="3">
        <f t="shared" ref="Q1962" si="20845">(D1962*L1959+E1962*K1959+F1962*L1962+G1962*K1962)</f>
        <v>0</v>
      </c>
      <c r="S1962" s="16">
        <v>0</v>
      </c>
      <c r="T1962" s="17">
        <v>0</v>
      </c>
      <c r="U1962" s="18">
        <v>1</v>
      </c>
      <c r="V1962" s="19">
        <v>0</v>
      </c>
      <c r="W1962" s="20"/>
      <c r="X1962" s="1">
        <f t="shared" ref="X1962" si="20846">N1962*S1959+P1962*S1962-O1962*T1959-Q1962*T1962</f>
        <v>0</v>
      </c>
      <c r="Y1962" s="4">
        <f t="shared" ref="Y1962" si="20847">(N1962*T1959+O1962*S1959+P1962*T1962+Q1962*S1962)</f>
        <v>-0.44296199829016669</v>
      </c>
      <c r="Z1962" s="2">
        <f t="shared" ref="Z1962" si="20848">N1962*U1959+P1962*U1962-O1962*V1959-Q1962*V1962</f>
        <v>0.73056822847696146</v>
      </c>
      <c r="AA1962" s="3">
        <f t="shared" ref="AA1962" si="20849">(N1962*V1959+O1962*U1959+P1962*V1962+Q1962*U1962)</f>
        <v>0</v>
      </c>
      <c r="AB1962" s="20"/>
      <c r="AC1962" s="16">
        <v>0</v>
      </c>
      <c r="AD1962" s="17">
        <f t="shared" ref="AD1962" si="20850">-1/($AD$4*$B1959)</f>
        <v>-0.5060626303111273</v>
      </c>
      <c r="AE1962" s="18">
        <v>1</v>
      </c>
      <c r="AF1962" s="19">
        <v>0</v>
      </c>
      <c r="AG1962" s="20"/>
      <c r="AH1962" s="1">
        <f t="shared" ref="AH1962" si="20851">X1962*AC1959+Z1962*AC1962-Y1962*AD1959-AA1962*AD1962</f>
        <v>0</v>
      </c>
      <c r="AI1962" s="4">
        <f t="shared" ref="AI1962" si="20852">(X1962*AD1959+Y1962*AC1959+Z1962*AD1962+AA1962*AC1962)</f>
        <v>-0.81267527761495839</v>
      </c>
      <c r="AJ1962" s="2">
        <f t="shared" ref="AJ1962" si="20853">X1962*AE1959+Z1962*AE1962-Y1962*AF1959-AA1962*AF1962</f>
        <v>0.73056822847696146</v>
      </c>
      <c r="AK1962" s="3">
        <f t="shared" ref="AK1962" si="20854">(X1962*AF1959+Y1962*AE1959+Z1962*AF1962+AA1962*AE1962)</f>
        <v>0</v>
      </c>
      <c r="AL1962" s="20"/>
      <c r="AM1962" s="16">
        <v>0</v>
      </c>
      <c r="AN1962" s="17">
        <v>0</v>
      </c>
      <c r="AO1962" s="18">
        <v>1</v>
      </c>
      <c r="AP1962" s="19">
        <v>0</v>
      </c>
      <c r="AR1962" s="1">
        <f t="shared" ref="AR1962" si="20855">AH1962*AM1959+AJ1962*AM1962-AI1962*AN1959-AK1962*AN1962</f>
        <v>0</v>
      </c>
      <c r="AS1962" s="4">
        <f t="shared" ref="AS1962" si="20856">(AH1962*AN1959+AI1962*AM1959+AJ1962*AN1962+AK1962*AM1962)</f>
        <v>-0.81267527761495839</v>
      </c>
      <c r="AT1962" s="2">
        <f t="shared" ref="AT1962" si="20857">AH1962*AO1959+AJ1962*AO1962-AI1962*AP1959-AK1962*AP1962</f>
        <v>0.21687353585932179</v>
      </c>
      <c r="AU1962" s="3">
        <f t="shared" ref="AU1962" si="20858">(AH1962*AP1959+AI1962*AO1959+AJ1962*AP1962+AK1962*AO1962)</f>
        <v>0</v>
      </c>
      <c r="AV1962" s="20"/>
      <c r="AW1962" s="16">
        <v>0</v>
      </c>
      <c r="AX1962" s="17">
        <f t="shared" ref="AX1962" si="20859">-1/($AX$4*$B1959)</f>
        <v>-0.5060626303111273</v>
      </c>
      <c r="AY1962" s="18">
        <v>1</v>
      </c>
      <c r="AZ1962" s="19">
        <v>0</v>
      </c>
      <c r="BA1962" s="20"/>
      <c r="BB1962" s="1">
        <f t="shared" ref="BB1962" si="20860">AR1962*AW1959+AT1962*AW1962-AS1962*AX1959-AU1962*AX1962</f>
        <v>0</v>
      </c>
      <c r="BC1962" s="4">
        <f t="shared" ref="BC1962" si="20861">(AR1962*AX1959+AS1962*AW1959+AT1962*AX1962+AU1962*AW1962)</f>
        <v>-0.92242686961680131</v>
      </c>
      <c r="BD1962" s="2">
        <f t="shared" ref="BD1962" si="20862">AR1962*AY1959+AT1962*AY1962-AS1962*AZ1959-AU1962*AZ1962</f>
        <v>0.21687353585932179</v>
      </c>
      <c r="BE1962" s="3">
        <f t="shared" ref="BE1962" si="20863">(AR1962*AZ1959+AS1962*AY1959+AT1962*AZ1962+AU1962*AY1962)</f>
        <v>0</v>
      </c>
      <c r="BF1962" s="20"/>
      <c r="BG1962" s="16">
        <v>0</v>
      </c>
      <c r="BH1962" s="17">
        <v>0</v>
      </c>
      <c r="BI1962" s="18">
        <v>1</v>
      </c>
      <c r="BJ1962" s="19">
        <v>0</v>
      </c>
      <c r="BK1962" s="20"/>
      <c r="BL1962" s="1">
        <f t="shared" ref="BL1962" si="20864">BB1962*BG1959+BD1962*BG1962-BC1962*BH1959-BE1962*BH1962</f>
        <v>0</v>
      </c>
      <c r="BM1962" s="4">
        <f t="shared" ref="BM1962" si="20865">(BB1962*BH1959+BC1962*BG1959+BD1962*BH1962+BE1962*BG1962)</f>
        <v>-0.92242686961680131</v>
      </c>
      <c r="BN1962" s="2">
        <f t="shared" ref="BN1962" si="20866">BB1962*BI1959+BD1962*BI1962-BC1962*BJ1959-BE1962*BJ1962</f>
        <v>-0.34419289092364314</v>
      </c>
      <c r="BO1962" s="3">
        <f t="shared" ref="BO1962" si="20867">(BB1962*BJ1959+BC1962*BI1959+BD1962*BJ1962+BE1962*BI1962)</f>
        <v>0</v>
      </c>
      <c r="BP1962" s="20"/>
      <c r="BQ1962" s="16">
        <v>0</v>
      </c>
      <c r="BR1962" s="17">
        <f t="shared" ref="BR1962" si="20868">-1/($BR$4*$B1959)</f>
        <v>-0.44296199829016669</v>
      </c>
      <c r="BS1962" s="18">
        <v>1</v>
      </c>
      <c r="BT1962" s="19">
        <v>0</v>
      </c>
      <c r="BU1962" s="20"/>
      <c r="BV1962" s="1">
        <f t="shared" ref="BV1962" si="20869">BL1962*BQ1959+BN1962*BQ1962-BM1962*BR1959-BO1962*BR1962</f>
        <v>0</v>
      </c>
      <c r="BW1962" s="4">
        <f t="shared" ref="BW1962" si="20870">(BL1962*BR1959+BM1962*BQ1959+BN1962*BR1962+BO1962*BQ1962)</f>
        <v>-0.76996249885599499</v>
      </c>
      <c r="BX1962" s="2">
        <f t="shared" ref="BX1962" si="20871">BL1962*BS1959+BN1962*BS1962-BM1962*BT1959-BO1962*BT1962</f>
        <v>-0.34419289092364314</v>
      </c>
      <c r="BY1962" s="3">
        <f t="shared" ref="BY1962" si="20872">(BL1962*BT1959+BM1962*BS1959+BN1962*BT1962+BO1962*BS1962)</f>
        <v>0</v>
      </c>
      <c r="BZ1962" s="20"/>
      <c r="CA1962" s="16">
        <v>0</v>
      </c>
      <c r="CB1962" s="17">
        <v>0</v>
      </c>
      <c r="CC1962" s="18">
        <v>1</v>
      </c>
      <c r="CD1962" s="19">
        <v>0</v>
      </c>
      <c r="CE1962" s="20"/>
      <c r="CF1962" s="1">
        <f t="shared" ref="CF1962" si="20873">BV1962*CA1959+BX1962*CA1962-BW1962*CB1959-BY1962*CB1962</f>
        <v>0</v>
      </c>
      <c r="CG1962" s="4">
        <f t="shared" ref="CG1962" si="20874">(BV1962*CB1959+BW1962*CA1959+BX1962*CB1962+BY1962*CA1962)</f>
        <v>-0.76996249885599499</v>
      </c>
      <c r="CH1962" s="2">
        <f t="shared" ref="CH1962" si="20875">BV1962*CC1959+BX1962*CC1962-BW1962*CD1959-BY1962*CD1962</f>
        <v>-0.58930474022535717</v>
      </c>
      <c r="CI1962" s="3">
        <f t="shared" ref="CI1962" si="20876">(BV1962*CD1959+BW1962*CC1959+BX1962*CD1962+BY1962*CC1962)</f>
        <v>0</v>
      </c>
      <c r="CK1962" s="16">
        <f t="shared" ref="CK1962" si="20877">1/$CL$4</f>
        <v>1</v>
      </c>
      <c r="CL1962" s="17">
        <v>0</v>
      </c>
      <c r="CM1962" s="18">
        <v>1</v>
      </c>
      <c r="CN1962" s="19">
        <v>0</v>
      </c>
      <c r="CP1962" s="1">
        <f t="shared" ref="CP1962" si="20878">CF1962*CK1959+CH1962*CK1962-CG1962*CL1959-CI1962*CL1962</f>
        <v>-0.58930474022535717</v>
      </c>
      <c r="CQ1962" s="4">
        <f t="shared" ref="CQ1962" si="20879">(CF1962*CL1959+CG1962*CK1959+CH1962*CL1962+CI1962*CK1962)</f>
        <v>-0.76996249885599499</v>
      </c>
      <c r="CR1962" s="2">
        <f t="shared" ref="CR1962" si="20880">CF1962*CM1959+CH1962*CM1962-CG1962*CN1959-CI1962*CN1962</f>
        <v>-0.58930474022535717</v>
      </c>
      <c r="CS1962" s="3">
        <f t="shared" ref="CS1962" si="20881">(CF1962*CN1959+CG1962*CM1959+CH1962*CN1962+CI1962*CM1962)</f>
        <v>0</v>
      </c>
      <c r="CU1962" s="39">
        <f t="shared" ref="CU1962" si="20882">(180/PI())*ATAN(-1*(CQ1959/CP1959))</f>
        <v>-55.194650506633778</v>
      </c>
      <c r="CW1962" s="54">
        <f t="shared" ref="CW1962" si="20883">20*LOG(((1-(10^(CU1959/20)^2)*(1-((1-CW1959)/(1+CW1959))^2))^0.5))</f>
        <v>-26.032271263319235</v>
      </c>
    </row>
    <row r="1963" spans="1:101" ht="18" customHeight="1">
      <c r="E1963" s="20"/>
      <c r="F1963" s="20"/>
      <c r="G1963" s="20"/>
      <c r="H1963" s="20"/>
      <c r="I1963" s="20"/>
      <c r="J1963" s="20"/>
      <c r="K1963" s="20"/>
      <c r="L1963" s="20"/>
      <c r="M1963" s="20"/>
      <c r="N1963" s="20"/>
      <c r="O1963" s="20"/>
      <c r="P1963" s="20"/>
      <c r="Q1963" s="20"/>
      <c r="R1963" s="20"/>
      <c r="S1963" s="20"/>
      <c r="T1963" s="20"/>
      <c r="U1963" s="20"/>
      <c r="V1963" s="20"/>
      <c r="W1963" s="20"/>
      <c r="X1963" s="20"/>
      <c r="Y1963" s="20"/>
      <c r="Z1963" s="20"/>
      <c r="AA1963" s="20"/>
      <c r="AB1963" s="30"/>
      <c r="AC1963" s="20"/>
      <c r="AD1963" s="20"/>
      <c r="AE1963" s="20"/>
      <c r="AF1963" s="20"/>
      <c r="AG1963" s="20"/>
      <c r="AH1963" s="20"/>
      <c r="AI1963" s="20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  <c r="BA1963" s="20"/>
      <c r="BB1963" s="20"/>
      <c r="BC1963" s="20"/>
      <c r="BD1963" s="20"/>
      <c r="BE1963" s="20"/>
      <c r="BF1963" s="20"/>
      <c r="BG1963" s="20"/>
      <c r="BH1963" s="20"/>
      <c r="BI1963" s="20"/>
      <c r="BJ1963" s="20"/>
      <c r="BK1963" s="20"/>
      <c r="BL1963" s="20"/>
      <c r="BM1963" s="20"/>
      <c r="BN1963" s="20"/>
      <c r="BO1963" s="20"/>
      <c r="BP1963" s="20"/>
      <c r="BQ1963" s="20"/>
      <c r="BR1963" s="20"/>
      <c r="BS1963" s="20"/>
      <c r="BT1963" s="20"/>
      <c r="BU1963" s="20"/>
      <c r="BV1963" s="20"/>
      <c r="BW1963" s="20"/>
      <c r="BX1963" s="20"/>
      <c r="BY1963" s="20"/>
      <c r="BZ1963" s="20"/>
      <c r="CA1963" s="20"/>
      <c r="CB1963" s="20"/>
      <c r="CC1963" s="20"/>
      <c r="CD1963" s="20"/>
      <c r="CE1963" s="20"/>
      <c r="CF1963" s="20"/>
      <c r="CG1963" s="20"/>
      <c r="CH1963" s="20"/>
      <c r="CI1963" s="20"/>
      <c r="CJ1963" s="20"/>
      <c r="CK1963" s="20"/>
      <c r="CL1963" s="20"/>
    </row>
    <row r="1964" spans="1:101" ht="18" customHeight="1"/>
    <row r="1965" spans="1:101" ht="18" customHeight="1" thickBot="1">
      <c r="A1965" s="23"/>
      <c r="B1965" s="23"/>
      <c r="C1965" s="23"/>
      <c r="D1965" s="20" t="s">
        <v>15</v>
      </c>
      <c r="E1965" s="20"/>
      <c r="F1965" s="20"/>
      <c r="G1965" s="20"/>
      <c r="H1965" s="20"/>
      <c r="I1965" s="20" t="s">
        <v>16</v>
      </c>
      <c r="J1965" s="20"/>
      <c r="K1965" s="20"/>
      <c r="L1965" s="20"/>
      <c r="M1965" s="23"/>
      <c r="N1965" s="23"/>
      <c r="O1965" s="24" t="s">
        <v>17</v>
      </c>
      <c r="P1965" s="23"/>
      <c r="Q1965" s="23"/>
      <c r="R1965" s="23"/>
      <c r="S1965" s="20"/>
      <c r="T1965" s="20" t="s">
        <v>18</v>
      </c>
      <c r="U1965" s="23"/>
      <c r="V1965" s="23"/>
      <c r="W1965" s="23"/>
      <c r="X1965" s="23"/>
      <c r="Y1965" s="24" t="s">
        <v>19</v>
      </c>
      <c r="Z1965" s="23"/>
      <c r="AA1965" s="23"/>
      <c r="AB1965" s="23"/>
      <c r="AC1965" s="24" t="s">
        <v>20</v>
      </c>
      <c r="AD1965" s="20"/>
      <c r="AE1965" s="20"/>
      <c r="AF1965" s="20"/>
      <c r="AG1965" s="20"/>
      <c r="AH1965" s="23"/>
      <c r="AI1965" s="24" t="s">
        <v>21</v>
      </c>
      <c r="AJ1965" s="23"/>
      <c r="AK1965" s="23"/>
      <c r="AL1965" s="20"/>
      <c r="AM1965" s="24" t="s">
        <v>31</v>
      </c>
      <c r="AN1965" s="20"/>
      <c r="AO1965" s="23"/>
      <c r="AP1965" s="23"/>
      <c r="AQ1965" s="23"/>
      <c r="AR1965" s="23"/>
      <c r="AS1965" s="24" t="s">
        <v>91</v>
      </c>
      <c r="AT1965" s="23"/>
      <c r="AU1965" s="23"/>
      <c r="AV1965" s="23"/>
      <c r="AW1965" s="24" t="s">
        <v>32</v>
      </c>
      <c r="AX1965" s="20"/>
      <c r="AY1965" s="20"/>
      <c r="AZ1965" s="20"/>
      <c r="BA1965" s="20"/>
      <c r="BB1965" s="23"/>
      <c r="BC1965" s="24" t="s">
        <v>22</v>
      </c>
      <c r="BD1965" s="23"/>
      <c r="BE1965" s="23"/>
      <c r="BF1965" s="23"/>
      <c r="BG1965" s="24" t="s">
        <v>33</v>
      </c>
      <c r="BH1965" s="20"/>
      <c r="BI1965" s="23"/>
      <c r="BJ1965" s="23"/>
      <c r="BK1965" s="23"/>
      <c r="BL1965" s="23"/>
      <c r="BM1965" s="24" t="s">
        <v>34</v>
      </c>
      <c r="BN1965" s="23"/>
      <c r="BO1965" s="23"/>
      <c r="BP1965" s="23"/>
      <c r="BQ1965" s="24" t="s">
        <v>89</v>
      </c>
      <c r="BR1965" s="20"/>
      <c r="BS1965" s="20"/>
      <c r="BT1965" s="20"/>
      <c r="BU1965" s="20"/>
      <c r="BV1965" s="23"/>
      <c r="BW1965" s="24" t="s">
        <v>35</v>
      </c>
      <c r="BX1965" s="23"/>
      <c r="BY1965" s="23"/>
      <c r="BZ1965" s="23"/>
      <c r="CA1965" s="24" t="s">
        <v>90</v>
      </c>
      <c r="CB1965" s="20"/>
      <c r="CC1965" s="23"/>
      <c r="CD1965" s="23"/>
      <c r="CE1965" s="23"/>
      <c r="CF1965" s="23"/>
      <c r="CG1965" s="24" t="s">
        <v>92</v>
      </c>
      <c r="CH1965" s="23"/>
      <c r="CI1965" s="23"/>
      <c r="CJ1965" s="23"/>
      <c r="CK1965" s="24" t="s">
        <v>36</v>
      </c>
      <c r="CL1965" s="24"/>
      <c r="CM1965" s="23"/>
      <c r="CN1965" s="23"/>
      <c r="CO1965" s="23"/>
      <c r="CP1965" s="23"/>
      <c r="CQ1965" s="24" t="s">
        <v>93</v>
      </c>
      <c r="CR1965" s="23"/>
      <c r="CS1965" s="23"/>
    </row>
    <row r="1966" spans="1:101" ht="18" customHeight="1" thickBot="1">
      <c r="A1966" s="23"/>
      <c r="B1966" s="33"/>
      <c r="C1966" s="23"/>
      <c r="D1966" s="7" t="s">
        <v>2</v>
      </c>
      <c r="E1966" s="8"/>
      <c r="F1966" s="8" t="s">
        <v>3</v>
      </c>
      <c r="G1966" s="9"/>
      <c r="H1966" s="10"/>
      <c r="I1966" s="7" t="s">
        <v>4</v>
      </c>
      <c r="J1966" s="8"/>
      <c r="K1966" s="8" t="s">
        <v>5</v>
      </c>
      <c r="L1966" s="9"/>
      <c r="M1966" s="23"/>
      <c r="N1966" s="251" t="s">
        <v>79</v>
      </c>
      <c r="O1966" s="252"/>
      <c r="P1966" s="253" t="s">
        <v>80</v>
      </c>
      <c r="Q1966" s="254"/>
      <c r="R1966" s="23"/>
      <c r="S1966" s="7" t="s">
        <v>11</v>
      </c>
      <c r="T1966" s="8"/>
      <c r="U1966" s="8" t="s">
        <v>12</v>
      </c>
      <c r="V1966" s="9"/>
      <c r="W1966" s="20"/>
      <c r="X1966" s="251" t="s">
        <v>79</v>
      </c>
      <c r="Y1966" s="252"/>
      <c r="Z1966" s="253" t="s">
        <v>80</v>
      </c>
      <c r="AA1966" s="254"/>
      <c r="AB1966" s="20"/>
      <c r="AC1966" s="7" t="s">
        <v>4</v>
      </c>
      <c r="AD1966" s="8"/>
      <c r="AE1966" s="8" t="s">
        <v>5</v>
      </c>
      <c r="AF1966" s="9"/>
      <c r="AG1966" s="20"/>
      <c r="AH1966" s="251" t="s">
        <v>0</v>
      </c>
      <c r="AI1966" s="252"/>
      <c r="AJ1966" s="253" t="s">
        <v>1</v>
      </c>
      <c r="AK1966" s="254"/>
      <c r="AL1966" s="20"/>
      <c r="AM1966" s="7" t="s">
        <v>11</v>
      </c>
      <c r="AN1966" s="8"/>
      <c r="AO1966" s="8" t="s">
        <v>12</v>
      </c>
      <c r="AP1966" s="9"/>
      <c r="AQ1966" s="23"/>
      <c r="AR1966" s="251" t="s">
        <v>0</v>
      </c>
      <c r="AS1966" s="252"/>
      <c r="AT1966" s="253" t="s">
        <v>1</v>
      </c>
      <c r="AU1966" s="254"/>
      <c r="AV1966" s="36"/>
      <c r="AW1966" s="7" t="s">
        <v>4</v>
      </c>
      <c r="AX1966" s="8"/>
      <c r="AY1966" s="8" t="s">
        <v>5</v>
      </c>
      <c r="AZ1966" s="9"/>
      <c r="BA1966" s="20"/>
      <c r="BB1966" s="251" t="s">
        <v>0</v>
      </c>
      <c r="BC1966" s="252"/>
      <c r="BD1966" s="253" t="s">
        <v>1</v>
      </c>
      <c r="BE1966" s="254"/>
      <c r="BF1966" s="36"/>
      <c r="BG1966" s="7" t="s">
        <v>11</v>
      </c>
      <c r="BH1966" s="8"/>
      <c r="BI1966" s="8" t="s">
        <v>12</v>
      </c>
      <c r="BJ1966" s="9"/>
      <c r="BK1966" s="36"/>
      <c r="BL1966" s="251" t="s">
        <v>0</v>
      </c>
      <c r="BM1966" s="252"/>
      <c r="BN1966" s="253" t="s">
        <v>1</v>
      </c>
      <c r="BO1966" s="254"/>
      <c r="BP1966" s="36"/>
      <c r="BQ1966" s="7" t="s">
        <v>4</v>
      </c>
      <c r="BR1966" s="8"/>
      <c r="BS1966" s="8" t="s">
        <v>5</v>
      </c>
      <c r="BT1966" s="9"/>
      <c r="BU1966" s="20"/>
      <c r="BV1966" s="251" t="s">
        <v>0</v>
      </c>
      <c r="BW1966" s="252"/>
      <c r="BX1966" s="253" t="s">
        <v>1</v>
      </c>
      <c r="BY1966" s="254"/>
      <c r="BZ1966" s="36"/>
      <c r="CA1966" s="7" t="s">
        <v>11</v>
      </c>
      <c r="CB1966" s="8"/>
      <c r="CC1966" s="8" t="s">
        <v>12</v>
      </c>
      <c r="CD1966" s="9"/>
      <c r="CE1966" s="36"/>
      <c r="CF1966" s="251" t="s">
        <v>0</v>
      </c>
      <c r="CG1966" s="252"/>
      <c r="CH1966" s="253" t="s">
        <v>1</v>
      </c>
      <c r="CI1966" s="254"/>
      <c r="CJ1966" s="23"/>
      <c r="CK1966" s="7" t="s">
        <v>23</v>
      </c>
      <c r="CL1966" s="8"/>
      <c r="CM1966" s="8" t="s">
        <v>24</v>
      </c>
      <c r="CN1966" s="9"/>
      <c r="CO1966" s="23"/>
      <c r="CP1966" s="251" t="s">
        <v>0</v>
      </c>
      <c r="CQ1966" s="252"/>
      <c r="CR1966" s="253" t="s">
        <v>1</v>
      </c>
      <c r="CS1966" s="254"/>
      <c r="CU1966" s="26" t="s">
        <v>25</v>
      </c>
      <c r="CW1966" s="50" t="s">
        <v>44</v>
      </c>
    </row>
    <row r="1967" spans="1:101" ht="18" customHeight="1" thickTop="1" thickBot="1">
      <c r="B1967" s="34">
        <v>3.35</v>
      </c>
      <c r="D1967" s="11">
        <v>1</v>
      </c>
      <c r="E1967" s="12">
        <v>0</v>
      </c>
      <c r="F1967" s="13">
        <v>0</v>
      </c>
      <c r="G1967" s="40">
        <f t="shared" ref="G1967" si="20884">-1/($E$4*$B1967)</f>
        <v>-0.3135911993765807</v>
      </c>
      <c r="H1967" s="10"/>
      <c r="I1967" s="11">
        <v>1</v>
      </c>
      <c r="J1967" s="12">
        <v>0</v>
      </c>
      <c r="K1967" s="13">
        <v>0</v>
      </c>
      <c r="L1967" s="14">
        <v>0</v>
      </c>
      <c r="N1967" s="1">
        <f t="shared" ref="N1967" si="20885">D1967*I1967+F1967*I1970-E1967*J1967-G1967*J1970</f>
        <v>0.86316428410065704</v>
      </c>
      <c r="O1967" s="4">
        <f t="shared" ref="O1967" si="20886">(D1967*J1967+E1967*I1967+F1967*J1970+G1967*I1970)</f>
        <v>0</v>
      </c>
      <c r="P1967" s="2">
        <f t="shared" ref="P1967" si="20887">D1967*K1967+F1967*K1970-E1967*L1967-G1967*L1970</f>
        <v>0</v>
      </c>
      <c r="Q1967" s="3">
        <f t="shared" ref="Q1967" si="20888">(D1967*L1967+E1967*K1967+F1967*L1970+G1967*K1970)</f>
        <v>-0.3135911993765807</v>
      </c>
      <c r="S1967" s="11">
        <v>1</v>
      </c>
      <c r="T1967" s="12">
        <v>0</v>
      </c>
      <c r="U1967" s="13">
        <v>0</v>
      </c>
      <c r="V1967" s="40">
        <f t="shared" ref="V1967" si="20889">-1/($T$4*$B1967)</f>
        <v>-0.59917194437287669</v>
      </c>
      <c r="W1967" s="20"/>
      <c r="X1967" s="1">
        <f t="shared" ref="X1967" si="20890">N1967*S1967+P1967*S1970-O1967*T1967-Q1967*T1970</f>
        <v>0.86316428410065704</v>
      </c>
      <c r="Y1967" s="4">
        <f t="shared" ref="Y1967" si="20891">(N1967*T1967+O1967*S1967+P1967*T1970+Q1967*S1970)</f>
        <v>0</v>
      </c>
      <c r="Z1967" s="2">
        <f t="shared" ref="Z1967" si="20892">N1967*U1967+P1967*U1970-O1967*V1967-Q1967*V1970</f>
        <v>0</v>
      </c>
      <c r="AA1967" s="3">
        <f t="shared" ref="AA1967" si="20893">(N1967*V1967+O1967*U1967+P1967*V1970+Q1967*U1970)</f>
        <v>-0.83077502179439344</v>
      </c>
      <c r="AB1967" s="20"/>
      <c r="AC1967" s="11">
        <v>1</v>
      </c>
      <c r="AD1967" s="12">
        <v>0</v>
      </c>
      <c r="AE1967" s="13">
        <v>0</v>
      </c>
      <c r="AF1967" s="14">
        <v>0</v>
      </c>
      <c r="AG1967" s="20"/>
      <c r="AH1967" s="1">
        <f t="shared" ref="AH1967" si="20894">X1967*AC1967+Z1967*AC1970-Y1967*AD1967-AA1967*AD1970</f>
        <v>0.44901507932573731</v>
      </c>
      <c r="AI1967" s="4">
        <f t="shared" ref="AI1967" si="20895">(X1967*AD1967+Y1967*AC1967+Z1967*AD1970+AA1967*AC1970)</f>
        <v>0</v>
      </c>
      <c r="AJ1967" s="2">
        <f t="shared" ref="AJ1967" si="20896">X1967*AE1967+Z1967*AE1970-Y1967*AF1967-AA1967*AF1970</f>
        <v>0</v>
      </c>
      <c r="AK1967" s="3">
        <f t="shared" ref="AK1967" si="20897">(X1967*AF1967+Y1967*AE1967+Z1967*AF1970+AA1967*AE1970)</f>
        <v>-0.83077502179439344</v>
      </c>
      <c r="AL1967" s="20"/>
      <c r="AM1967" s="11">
        <v>1</v>
      </c>
      <c r="AN1967" s="12">
        <v>0</v>
      </c>
      <c r="AO1967" s="13">
        <v>0</v>
      </c>
      <c r="AP1967" s="40">
        <f t="shared" ref="AP1967" si="20898">-1/($AN$4*$B1967)</f>
        <v>-0.62266888336789139</v>
      </c>
      <c r="AR1967" s="1">
        <f t="shared" ref="AR1967" si="20899">AH1967*AM1967+AJ1967*AM1970-AI1967*AN1967-AK1967*AN1970</f>
        <v>0.44901507932573731</v>
      </c>
      <c r="AS1967" s="4">
        <f t="shared" ref="AS1967" si="20900">(AH1967*AN1967+AI1967*AM1967+AJ1967*AN1970+AK1967*AM1970)</f>
        <v>0</v>
      </c>
      <c r="AT1967" s="2">
        <f t="shared" ref="AT1967" si="20901">AH1967*AO1967+AJ1967*AO1970-AI1967*AP1967-AK1967*AP1970</f>
        <v>0</v>
      </c>
      <c r="AU1967" s="3">
        <f t="shared" ref="AU1967" si="20902">(AH1967*AP1967+AI1967*AO1967+AJ1967*AP1970+AK1967*AO1970)</f>
        <v>-1.1103627398534954</v>
      </c>
      <c r="AV1967" s="20"/>
      <c r="AW1967" s="11">
        <v>1</v>
      </c>
      <c r="AX1967" s="12">
        <v>0</v>
      </c>
      <c r="AY1967" s="13">
        <v>0</v>
      </c>
      <c r="AZ1967" s="14">
        <v>0</v>
      </c>
      <c r="BA1967" s="20"/>
      <c r="BB1967" s="1">
        <f t="shared" ref="BB1967" si="20903">AR1967*AW1967+AT1967*AW1970-AS1967*AX1967-AU1967*AX1970</f>
        <v>-0.10451124688563834</v>
      </c>
      <c r="BC1967" s="4">
        <f t="shared" ref="BC1967" si="20904">(AR1967*AX1967+AS1967*AW1967+AT1967*AX1970+AU1967*AW1970)</f>
        <v>0</v>
      </c>
      <c r="BD1967" s="2">
        <f t="shared" ref="BD1967" si="20905">AR1967*AY1967+AT1967*AY1970-AS1967*AZ1967-AU1967*AZ1970</f>
        <v>0</v>
      </c>
      <c r="BE1967" s="3">
        <f t="shared" ref="BE1967" si="20906">(AR1967*AZ1967+AS1967*AY1967+AT1967*AZ1970+AU1967*AY1970)</f>
        <v>-1.1103627398534954</v>
      </c>
      <c r="BF1967" s="20"/>
      <c r="BG1967" s="11">
        <v>1</v>
      </c>
      <c r="BH1967" s="12">
        <v>0</v>
      </c>
      <c r="BI1967" s="13">
        <v>0</v>
      </c>
      <c r="BJ1967" s="40">
        <f t="shared" ref="BJ1967" si="20907">-1/($BH$4*$B1967)</f>
        <v>-0.59917194437287669</v>
      </c>
      <c r="BK1967" s="20"/>
      <c r="BL1967" s="1">
        <f t="shared" ref="BL1967" si="20908">BB1967*BG1967+BD1967*BG1970-BC1967*BH1967-BE1967*BH1970</f>
        <v>-0.10451124688563834</v>
      </c>
      <c r="BM1967" s="4">
        <f t="shared" ref="BM1967" si="20909">(BB1967*BH1967+BC1967*BG1967+BD1967*BH1970+BE1967*BG1970)</f>
        <v>0</v>
      </c>
      <c r="BN1967" s="2">
        <f t="shared" ref="BN1967" si="20910">BB1967*BI1967+BD1967*BI1970-BC1967*BJ1967-BE1967*BJ1970</f>
        <v>0</v>
      </c>
      <c r="BO1967" s="3">
        <f t="shared" ref="BO1967" si="20911">(BB1967*BJ1967+BC1967*BI1967+BD1967*BJ1970+BE1967*BI1970)</f>
        <v>-1.0477425328481937</v>
      </c>
      <c r="BP1967" s="20"/>
      <c r="BQ1967" s="11">
        <v>1</v>
      </c>
      <c r="BR1967" s="12">
        <v>0</v>
      </c>
      <c r="BS1967" s="13">
        <v>0</v>
      </c>
      <c r="BT1967" s="14">
        <v>0</v>
      </c>
      <c r="BU1967" s="20"/>
      <c r="BV1967" s="1">
        <f t="shared" ref="BV1967" si="20912">BL1967*BQ1967+BN1967*BQ1970-BM1967*BR1967-BO1967*BR1970</f>
        <v>-0.56169435612304741</v>
      </c>
      <c r="BW1967" s="4">
        <f t="shared" ref="BW1967" si="20913">(BL1967*BR1967+BM1967*BQ1967+BN1967*BR1970+BO1967*BQ1970)</f>
        <v>0</v>
      </c>
      <c r="BX1967" s="2">
        <f t="shared" ref="BX1967" si="20914">BL1967*BS1967+BN1967*BS1970-BM1967*BT1967-BO1967*BT1970</f>
        <v>0</v>
      </c>
      <c r="BY1967" s="3">
        <f t="shared" ref="BY1967" si="20915">(BL1967*BT1967+BM1967*BS1967+BN1967*BT1970+BO1967*BS1970)</f>
        <v>-1.0477425328481937</v>
      </c>
      <c r="BZ1967" s="20"/>
      <c r="CA1967" s="11">
        <v>1</v>
      </c>
      <c r="CB1967" s="12">
        <v>0</v>
      </c>
      <c r="CC1967" s="13">
        <v>0</v>
      </c>
      <c r="CD1967" s="40">
        <f t="shared" ref="CD1967" si="20916">-1/($CB$4*$B1967)</f>
        <v>-0.3135911993765807</v>
      </c>
      <c r="CE1967" s="20"/>
      <c r="CF1967" s="1">
        <f t="shared" ref="CF1967" si="20917">BV1967*CA1967+BX1967*CA1970-BW1967*CB1967-BY1967*CB1970</f>
        <v>-0.56169435612304741</v>
      </c>
      <c r="CG1967" s="4">
        <f t="shared" ref="CG1967" si="20918">(BV1967*CB1967+BW1967*CA1967+BX1967*CB1970+BY1967*CA1970)</f>
        <v>0</v>
      </c>
      <c r="CH1967" s="2">
        <f t="shared" ref="CH1967" si="20919">BV1967*CC1967+BX1967*CC1970-BW1967*CD1967-BY1967*CD1970</f>
        <v>0</v>
      </c>
      <c r="CI1967" s="3">
        <f t="shared" ref="CI1967" si="20920">(BV1967*CD1967+BW1967*CC1967+BX1967*CD1970+BY1967*CC1970)</f>
        <v>-0.87160012602851111</v>
      </c>
      <c r="CJ1967" s="28"/>
      <c r="CK1967" s="11">
        <v>1</v>
      </c>
      <c r="CL1967" s="12">
        <v>0</v>
      </c>
      <c r="CM1967" s="13">
        <v>0</v>
      </c>
      <c r="CN1967" s="14">
        <v>0</v>
      </c>
      <c r="CP1967" s="1">
        <f t="shared" ref="CP1967" si="20921">CF1967*CK1967+CH1967*CK1970-CG1967*CL1967-CI1967*CL1970</f>
        <v>-0.56169435612304741</v>
      </c>
      <c r="CQ1967" s="4">
        <f t="shared" ref="CQ1967" si="20922">(CF1967*CL1967+CG1967*CK1967+CH1967*CL1970+CI1967*CK1970)</f>
        <v>-0.87160012602851111</v>
      </c>
      <c r="CR1967" s="2">
        <f t="shared" ref="CR1967" si="20923">CF1967*CM1967+CH1967*CM1970-CG1967*CN1967-CI1967*CN1970</f>
        <v>0</v>
      </c>
      <c r="CS1967" s="3">
        <f t="shared" ref="CS1967" si="20924">(CF1967*CN1967+CG1967*CM1967+CH1967*CN1970+CI1967*CM1970)</f>
        <v>-0.87160012602851111</v>
      </c>
      <c r="CU1967" s="29">
        <f t="shared" ref="CU1967" si="20925">20*LOG(((1+$CL$4)/$CL$4)/((CP1967+CP1970)^2+(CQ1967+CQ1970)^2)^0.5)</f>
        <v>-8.0718933012324263E-3</v>
      </c>
      <c r="CW1967" s="51">
        <f t="shared" ref="CW1967" si="20926">((CP1967^2+CQ1967^2)^0.5)/((CP1970^2+CQ1970^2)^0.5)</f>
        <v>1.0739274031639638</v>
      </c>
    </row>
    <row r="1968" spans="1:101" ht="18" customHeight="1" thickBot="1">
      <c r="D1968" s="11"/>
      <c r="E1968" s="13"/>
      <c r="F1968" s="13"/>
      <c r="G1968" s="15"/>
      <c r="H1968" s="10"/>
      <c r="I1968" s="11"/>
      <c r="J1968" s="13"/>
      <c r="K1968" s="13"/>
      <c r="L1968" s="15"/>
      <c r="N1968" s="5"/>
      <c r="Q1968" s="6"/>
      <c r="S1968" s="11"/>
      <c r="T1968" s="13"/>
      <c r="U1968" s="13"/>
      <c r="V1968" s="15"/>
      <c r="W1968" s="20"/>
      <c r="X1968" s="5"/>
      <c r="AA1968" s="6"/>
      <c r="AB1968" s="20"/>
      <c r="AC1968" s="11"/>
      <c r="AD1968" s="13"/>
      <c r="AE1968" s="13"/>
      <c r="AF1968" s="15"/>
      <c r="AG1968" s="20"/>
      <c r="AH1968" s="5"/>
      <c r="AK1968" s="6"/>
      <c r="AL1968" s="20"/>
      <c r="AM1968" s="11"/>
      <c r="AN1968" s="13"/>
      <c r="AO1968" s="13"/>
      <c r="AP1968" s="15"/>
      <c r="AR1968" s="5"/>
      <c r="AU1968" s="6"/>
      <c r="AW1968" s="11"/>
      <c r="AX1968" s="13"/>
      <c r="AY1968" s="13"/>
      <c r="AZ1968" s="15"/>
      <c r="BA1968" s="20"/>
      <c r="BB1968" s="5"/>
      <c r="BE1968" s="6"/>
      <c r="BG1968" s="11"/>
      <c r="BH1968" s="13"/>
      <c r="BI1968" s="13"/>
      <c r="BJ1968" s="15"/>
      <c r="BL1968" s="5"/>
      <c r="BO1968" s="6"/>
      <c r="BQ1968" s="11"/>
      <c r="BR1968" s="13"/>
      <c r="BS1968" s="13"/>
      <c r="BT1968" s="15"/>
      <c r="BU1968" s="20"/>
      <c r="BV1968" s="5"/>
      <c r="BY1968" s="6"/>
      <c r="CA1968" s="11"/>
      <c r="CB1968" s="13"/>
      <c r="CC1968" s="13"/>
      <c r="CD1968" s="15"/>
      <c r="CF1968" s="5"/>
      <c r="CI1968" s="6"/>
      <c r="CK1968" s="11"/>
      <c r="CL1968" s="13"/>
      <c r="CM1968" s="13"/>
      <c r="CN1968" s="15"/>
      <c r="CP1968" s="5"/>
      <c r="CS1968" s="6"/>
      <c r="CW1968" s="52"/>
    </row>
    <row r="1969" spans="1:101" ht="18" customHeight="1" thickBot="1">
      <c r="D1969" s="11" t="s">
        <v>6</v>
      </c>
      <c r="E1969" s="13"/>
      <c r="F1969" s="13" t="s">
        <v>7</v>
      </c>
      <c r="G1969" s="15"/>
      <c r="H1969" s="10"/>
      <c r="I1969" s="11" t="s">
        <v>8</v>
      </c>
      <c r="J1969" s="13"/>
      <c r="K1969" s="13" t="s">
        <v>9</v>
      </c>
      <c r="L1969" s="15"/>
      <c r="N1969" s="251" t="s">
        <v>26</v>
      </c>
      <c r="O1969" s="252"/>
      <c r="P1969" s="253" t="s">
        <v>27</v>
      </c>
      <c r="Q1969" s="254"/>
      <c r="S1969" s="11" t="s">
        <v>13</v>
      </c>
      <c r="T1969" s="13"/>
      <c r="U1969" s="13" t="s">
        <v>14</v>
      </c>
      <c r="V1969" s="15"/>
      <c r="W1969" s="20"/>
      <c r="X1969" s="251" t="s">
        <v>26</v>
      </c>
      <c r="Y1969" s="252"/>
      <c r="Z1969" s="253" t="s">
        <v>27</v>
      </c>
      <c r="AA1969" s="254"/>
      <c r="AB1969" s="20"/>
      <c r="AC1969" s="11" t="s">
        <v>8</v>
      </c>
      <c r="AD1969" s="13"/>
      <c r="AE1969" s="13" t="s">
        <v>9</v>
      </c>
      <c r="AF1969" s="15"/>
      <c r="AG1969" s="20"/>
      <c r="AH1969" s="251" t="s">
        <v>26</v>
      </c>
      <c r="AI1969" s="252"/>
      <c r="AJ1969" s="253" t="s">
        <v>27</v>
      </c>
      <c r="AK1969" s="254"/>
      <c r="AL1969" s="20"/>
      <c r="AM1969" s="11" t="s">
        <v>13</v>
      </c>
      <c r="AN1969" s="13"/>
      <c r="AO1969" s="13" t="s">
        <v>14</v>
      </c>
      <c r="AP1969" s="15"/>
      <c r="AR1969" s="251" t="s">
        <v>26</v>
      </c>
      <c r="AS1969" s="252"/>
      <c r="AT1969" s="253" t="s">
        <v>27</v>
      </c>
      <c r="AU1969" s="254"/>
      <c r="AV1969" s="36"/>
      <c r="AW1969" s="11" t="s">
        <v>8</v>
      </c>
      <c r="AX1969" s="13"/>
      <c r="AY1969" s="13" t="s">
        <v>9</v>
      </c>
      <c r="AZ1969" s="15"/>
      <c r="BA1969" s="20"/>
      <c r="BB1969" s="251" t="s">
        <v>26</v>
      </c>
      <c r="BC1969" s="252"/>
      <c r="BD1969" s="253" t="s">
        <v>27</v>
      </c>
      <c r="BE1969" s="254"/>
      <c r="BF1969" s="36"/>
      <c r="BG1969" s="11" t="s">
        <v>13</v>
      </c>
      <c r="BH1969" s="13"/>
      <c r="BI1969" s="13" t="s">
        <v>14</v>
      </c>
      <c r="BJ1969" s="15"/>
      <c r="BK1969" s="36"/>
      <c r="BL1969" s="251" t="s">
        <v>26</v>
      </c>
      <c r="BM1969" s="252"/>
      <c r="BN1969" s="253" t="s">
        <v>27</v>
      </c>
      <c r="BO1969" s="254"/>
      <c r="BP1969" s="36"/>
      <c r="BQ1969" s="11" t="s">
        <v>8</v>
      </c>
      <c r="BR1969" s="13"/>
      <c r="BS1969" s="13" t="s">
        <v>9</v>
      </c>
      <c r="BT1969" s="15"/>
      <c r="BU1969" s="20"/>
      <c r="BV1969" s="251" t="s">
        <v>26</v>
      </c>
      <c r="BW1969" s="252"/>
      <c r="BX1969" s="253" t="s">
        <v>27</v>
      </c>
      <c r="BY1969" s="254"/>
      <c r="BZ1969" s="36"/>
      <c r="CA1969" s="11" t="s">
        <v>13</v>
      </c>
      <c r="CB1969" s="13"/>
      <c r="CC1969" s="13" t="s">
        <v>14</v>
      </c>
      <c r="CD1969" s="15"/>
      <c r="CE1969" s="36"/>
      <c r="CF1969" s="251" t="s">
        <v>26</v>
      </c>
      <c r="CG1969" s="252"/>
      <c r="CH1969" s="253" t="s">
        <v>27</v>
      </c>
      <c r="CI1969" s="254"/>
      <c r="CK1969" s="11" t="s">
        <v>28</v>
      </c>
      <c r="CL1969" s="13"/>
      <c r="CM1969" s="13" t="s">
        <v>29</v>
      </c>
      <c r="CN1969" s="15"/>
      <c r="CP1969" s="251" t="s">
        <v>26</v>
      </c>
      <c r="CQ1969" s="252"/>
      <c r="CR1969" s="253" t="s">
        <v>27</v>
      </c>
      <c r="CS1969" s="254"/>
      <c r="CU1969" s="38" t="s">
        <v>37</v>
      </c>
      <c r="CW1969" s="53" t="s">
        <v>45</v>
      </c>
    </row>
    <row r="1970" spans="1:101" ht="18" customHeight="1" thickTop="1" thickBot="1">
      <c r="D1970" s="16">
        <v>0</v>
      </c>
      <c r="E1970" s="17">
        <v>0</v>
      </c>
      <c r="F1970" s="18">
        <v>1</v>
      </c>
      <c r="G1970" s="19">
        <v>0</v>
      </c>
      <c r="H1970" s="10"/>
      <c r="I1970" s="16">
        <v>0</v>
      </c>
      <c r="J1970" s="17">
        <f t="shared" ref="J1970" si="20927">-1/($J$4*$B1967)</f>
        <v>-0.4363506251813582</v>
      </c>
      <c r="K1970" s="18">
        <v>1</v>
      </c>
      <c r="L1970" s="19">
        <v>0</v>
      </c>
      <c r="N1970" s="1">
        <f t="shared" ref="N1970" si="20928">D1970*I1967+F1970*I1970-E1970*J1967-G1970*J1970</f>
        <v>0</v>
      </c>
      <c r="O1970" s="4">
        <f t="shared" ref="O1970" si="20929">(D1970*J1967+E1970*I1967+F1970*J1970+G1970*I1970)</f>
        <v>-0.4363506251813582</v>
      </c>
      <c r="P1970" s="2">
        <f t="shared" ref="P1970" si="20930">D1970*K1967+F1970*K1970-E1970*L1967-G1970*L1970</f>
        <v>1</v>
      </c>
      <c r="Q1970" s="3">
        <f t="shared" ref="Q1970" si="20931">(D1970*L1967+E1970*K1967+F1970*L1970+G1970*K1970)</f>
        <v>0</v>
      </c>
      <c r="S1970" s="16">
        <v>0</v>
      </c>
      <c r="T1970" s="17">
        <v>0</v>
      </c>
      <c r="U1970" s="18">
        <v>1</v>
      </c>
      <c r="V1970" s="19">
        <v>0</v>
      </c>
      <c r="W1970" s="20"/>
      <c r="X1970" s="1">
        <f t="shared" ref="X1970" si="20932">N1970*S1967+P1970*S1970-O1970*T1967-Q1970*T1970</f>
        <v>0</v>
      </c>
      <c r="Y1970" s="4">
        <f t="shared" ref="Y1970" si="20933">(N1970*T1967+O1970*S1967+P1970*T1970+Q1970*S1970)</f>
        <v>-0.4363506251813582</v>
      </c>
      <c r="Z1970" s="2">
        <f t="shared" ref="Z1970" si="20934">N1970*U1967+P1970*U1970-O1970*V1967-Q1970*V1970</f>
        <v>0.73855094748176531</v>
      </c>
      <c r="AA1970" s="3">
        <f t="shared" ref="AA1970" si="20935">(N1970*V1967+O1970*U1967+P1970*V1970+Q1970*U1970)</f>
        <v>0</v>
      </c>
      <c r="AB1970" s="20"/>
      <c r="AC1970" s="16">
        <v>0</v>
      </c>
      <c r="AD1970" s="17">
        <f t="shared" ref="AD1970" si="20936">-1/($AD$4*$B1967)</f>
        <v>-0.49850945672439406</v>
      </c>
      <c r="AE1970" s="18">
        <v>1</v>
      </c>
      <c r="AF1970" s="19">
        <v>0</v>
      </c>
      <c r="AG1970" s="20"/>
      <c r="AH1970" s="1">
        <f t="shared" ref="AH1970" si="20937">X1970*AC1967+Z1970*AC1970-Y1970*AD1967-AA1970*AD1970</f>
        <v>0</v>
      </c>
      <c r="AI1970" s="4">
        <f t="shared" ref="AI1970" si="20938">(X1970*AD1967+Y1970*AC1967+Z1970*AD1970+AA1970*AC1970)</f>
        <v>-0.80452525677377951</v>
      </c>
      <c r="AJ1970" s="2">
        <f t="shared" ref="AJ1970" si="20939">X1970*AE1967+Z1970*AE1970-Y1970*AF1967-AA1970*AF1970</f>
        <v>0.73855094748176531</v>
      </c>
      <c r="AK1970" s="3">
        <f t="shared" ref="AK1970" si="20940">(X1970*AF1967+Y1970*AE1967+Z1970*AF1970+AA1970*AE1970)</f>
        <v>0</v>
      </c>
      <c r="AL1970" s="20"/>
      <c r="AM1970" s="16">
        <v>0</v>
      </c>
      <c r="AN1970" s="17">
        <v>0</v>
      </c>
      <c r="AO1970" s="18">
        <v>1</v>
      </c>
      <c r="AP1970" s="19">
        <v>0</v>
      </c>
      <c r="AR1970" s="1">
        <f t="shared" ref="AR1970" si="20941">AH1970*AM1967+AJ1970*AM1970-AI1970*AN1967-AK1970*AN1970</f>
        <v>0</v>
      </c>
      <c r="AS1970" s="4">
        <f t="shared" ref="AS1970" si="20942">(AH1970*AN1967+AI1970*AM1967+AJ1970*AN1970+AK1970*AM1970)</f>
        <v>-0.80452525677377951</v>
      </c>
      <c r="AT1970" s="2">
        <f t="shared" ref="AT1970" si="20943">AH1970*AO1967+AJ1970*AO1970-AI1970*AP1967-AK1970*AP1970</f>
        <v>0.23759810420516991</v>
      </c>
      <c r="AU1970" s="3">
        <f t="shared" ref="AU1970" si="20944">(AH1970*AP1967+AI1970*AO1967+AJ1970*AP1970+AK1970*AO1970)</f>
        <v>0</v>
      </c>
      <c r="AV1970" s="20"/>
      <c r="AW1970" s="16">
        <v>0</v>
      </c>
      <c r="AX1970" s="17">
        <f t="shared" ref="AX1970" si="20945">-1/($AX$4*$B1967)</f>
        <v>-0.49850945672439406</v>
      </c>
      <c r="AY1970" s="18">
        <v>1</v>
      </c>
      <c r="AZ1970" s="19">
        <v>0</v>
      </c>
      <c r="BA1970" s="20"/>
      <c r="BB1970" s="1">
        <f t="shared" ref="BB1970" si="20946">AR1970*AW1967+AT1970*AW1970-AS1970*AX1967-AU1970*AX1970</f>
        <v>0</v>
      </c>
      <c r="BC1970" s="4">
        <f t="shared" ref="BC1970" si="20947">(AR1970*AX1967+AS1970*AW1967+AT1970*AX1970+AU1970*AW1970)</f>
        <v>-0.92297015861984477</v>
      </c>
      <c r="BD1970" s="2">
        <f t="shared" ref="BD1970" si="20948">AR1970*AY1967+AT1970*AY1970-AS1970*AZ1967-AU1970*AZ1970</f>
        <v>0.23759810420516991</v>
      </c>
      <c r="BE1970" s="3">
        <f t="shared" ref="BE1970" si="20949">(AR1970*AZ1967+AS1970*AY1967+AT1970*AZ1970+AU1970*AY1970)</f>
        <v>0</v>
      </c>
      <c r="BF1970" s="20"/>
      <c r="BG1970" s="16">
        <v>0</v>
      </c>
      <c r="BH1970" s="17">
        <v>0</v>
      </c>
      <c r="BI1970" s="18">
        <v>1</v>
      </c>
      <c r="BJ1970" s="19">
        <v>0</v>
      </c>
      <c r="BK1970" s="20"/>
      <c r="BL1970" s="1">
        <f t="shared" ref="BL1970" si="20950">BB1970*BG1967+BD1970*BG1970-BC1970*BH1967-BE1970*BH1970</f>
        <v>0</v>
      </c>
      <c r="BM1970" s="4">
        <f t="shared" ref="BM1970" si="20951">(BB1970*BH1967+BC1970*BG1967+BD1970*BH1970+BE1970*BG1970)</f>
        <v>-0.92297015861984477</v>
      </c>
      <c r="BN1970" s="2">
        <f t="shared" ref="BN1970" si="20952">BB1970*BI1967+BD1970*BI1970-BC1970*BJ1967-BE1970*BJ1970</f>
        <v>-0.31541972033322485</v>
      </c>
      <c r="BO1970" s="3">
        <f t="shared" ref="BO1970" si="20953">(BB1970*BJ1967+BC1970*BI1967+BD1970*BJ1970+BE1970*BI1970)</f>
        <v>0</v>
      </c>
      <c r="BP1970" s="20"/>
      <c r="BQ1970" s="16">
        <v>0</v>
      </c>
      <c r="BR1970" s="17">
        <f t="shared" ref="BR1970" si="20954">-1/($BR$4*$B1967)</f>
        <v>-0.4363506251813582</v>
      </c>
      <c r="BS1970" s="18">
        <v>1</v>
      </c>
      <c r="BT1970" s="19">
        <v>0</v>
      </c>
      <c r="BU1970" s="20"/>
      <c r="BV1970" s="1">
        <f t="shared" ref="BV1970" si="20955">BL1970*BQ1967+BN1970*BQ1970-BM1970*BR1967-BO1970*BR1970</f>
        <v>0</v>
      </c>
      <c r="BW1970" s="4">
        <f t="shared" ref="BW1970" si="20956">(BL1970*BR1967+BM1970*BQ1967+BN1970*BR1970+BO1970*BQ1970)</f>
        <v>-0.78533656645791294</v>
      </c>
      <c r="BX1970" s="2">
        <f t="shared" ref="BX1970" si="20957">BL1970*BS1967+BN1970*BS1970-BM1970*BT1967-BO1970*BT1970</f>
        <v>-0.31541972033322485</v>
      </c>
      <c r="BY1970" s="3">
        <f t="shared" ref="BY1970" si="20958">(BL1970*BT1967+BM1970*BS1967+BN1970*BT1970+BO1970*BS1970)</f>
        <v>0</v>
      </c>
      <c r="BZ1970" s="20"/>
      <c r="CA1970" s="16">
        <v>0</v>
      </c>
      <c r="CB1970" s="17">
        <v>0</v>
      </c>
      <c r="CC1970" s="18">
        <v>1</v>
      </c>
      <c r="CD1970" s="19">
        <v>0</v>
      </c>
      <c r="CE1970" s="20"/>
      <c r="CF1970" s="1">
        <f t="shared" ref="CF1970" si="20959">BV1970*CA1967+BX1970*CA1970-BW1970*CB1967-BY1970*CB1970</f>
        <v>0</v>
      </c>
      <c r="CG1970" s="4">
        <f t="shared" ref="CG1970" si="20960">(BV1970*CB1967+BW1970*CA1967+BX1970*CB1970+BY1970*CA1970)</f>
        <v>-0.78533656645791294</v>
      </c>
      <c r="CH1970" s="2">
        <f t="shared" ref="CH1970" si="20961">BV1970*CC1967+BX1970*CC1970-BW1970*CD1967-BY1970*CD1970</f>
        <v>-0.56169435612304752</v>
      </c>
      <c r="CI1970" s="3">
        <f t="shared" ref="CI1970" si="20962">(BV1970*CD1967+BW1970*CC1967+BX1970*CD1970+BY1970*CC1970)</f>
        <v>0</v>
      </c>
      <c r="CK1970" s="16">
        <f t="shared" ref="CK1970" si="20963">1/$CL$4</f>
        <v>1</v>
      </c>
      <c r="CL1970" s="17">
        <v>0</v>
      </c>
      <c r="CM1970" s="18">
        <v>1</v>
      </c>
      <c r="CN1970" s="19">
        <v>0</v>
      </c>
      <c r="CP1970" s="1">
        <f t="shared" ref="CP1970" si="20964">CF1970*CK1967+CH1970*CK1970-CG1970*CL1967-CI1970*CL1970</f>
        <v>-0.56169435612304752</v>
      </c>
      <c r="CQ1970" s="4">
        <f t="shared" ref="CQ1970" si="20965">(CF1970*CL1967+CG1970*CK1967+CH1970*CL1970+CI1970*CK1970)</f>
        <v>-0.78533656645791294</v>
      </c>
      <c r="CR1970" s="2">
        <f t="shared" ref="CR1970" si="20966">CF1970*CM1967+CH1970*CM1970-CG1970*CN1967-CI1970*CN1970</f>
        <v>-0.56169435612304752</v>
      </c>
      <c r="CS1970" s="3">
        <f t="shared" ref="CS1970" si="20967">(CF1970*CN1967+CG1970*CM1967+CH1970*CN1970+CI1970*CM1970)</f>
        <v>0</v>
      </c>
      <c r="CU1970" s="39">
        <f t="shared" ref="CU1970" si="20968">(180/PI())*ATAN(-1*(CQ1967/CP1967))</f>
        <v>-57.200631424322367</v>
      </c>
      <c r="CW1970" s="54">
        <f t="shared" ref="CW1970" si="20969">20*LOG(((1-(10^(CU1967/20)^2)*(1-((1-CW1967)/(1+CW1967))^2))^0.5))</f>
        <v>-25.051249303872154</v>
      </c>
    </row>
    <row r="1971" spans="1:101" ht="18" customHeight="1">
      <c r="E1971" s="20"/>
      <c r="F1971" s="20"/>
      <c r="G1971" s="20"/>
      <c r="H1971" s="20"/>
      <c r="I1971" s="20"/>
      <c r="J1971" s="20"/>
      <c r="K1971" s="20"/>
      <c r="L1971" s="20"/>
      <c r="M1971" s="20"/>
      <c r="N1971" s="20"/>
      <c r="O1971" s="20"/>
      <c r="P1971" s="20"/>
      <c r="Q1971" s="20"/>
      <c r="R1971" s="20"/>
      <c r="S1971" s="20"/>
      <c r="T1971" s="20"/>
      <c r="U1971" s="20"/>
      <c r="V1971" s="20"/>
      <c r="W1971" s="20"/>
      <c r="X1971" s="20"/>
      <c r="Y1971" s="20"/>
      <c r="Z1971" s="20"/>
      <c r="AA1971" s="20"/>
      <c r="AB1971" s="30"/>
      <c r="AC1971" s="20"/>
      <c r="AD1971" s="20"/>
      <c r="AE1971" s="20"/>
      <c r="AF1971" s="20"/>
      <c r="AG1971" s="20"/>
      <c r="AH1971" s="20"/>
      <c r="AI1971" s="20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  <c r="BA1971" s="20"/>
      <c r="BB1971" s="20"/>
      <c r="BC1971" s="20"/>
      <c r="BD1971" s="20"/>
      <c r="BE1971" s="20"/>
      <c r="BF1971" s="20"/>
      <c r="BG1971" s="20"/>
      <c r="BH1971" s="20"/>
      <c r="BI1971" s="20"/>
      <c r="BJ1971" s="20"/>
      <c r="BK1971" s="20"/>
      <c r="BL1971" s="20"/>
      <c r="BM1971" s="20"/>
      <c r="BN1971" s="20"/>
      <c r="BO1971" s="20"/>
      <c r="BP1971" s="20"/>
      <c r="BQ1971" s="20"/>
      <c r="BR1971" s="20"/>
      <c r="BS1971" s="20"/>
      <c r="BT1971" s="20"/>
      <c r="BU1971" s="20"/>
      <c r="BV1971" s="20"/>
      <c r="BW1971" s="20"/>
      <c r="BX1971" s="20"/>
      <c r="BY1971" s="20"/>
      <c r="BZ1971" s="20"/>
      <c r="CA1971" s="20"/>
      <c r="CB1971" s="20"/>
      <c r="CC1971" s="20"/>
      <c r="CD1971" s="20"/>
      <c r="CE1971" s="20"/>
      <c r="CF1971" s="20"/>
      <c r="CG1971" s="20"/>
      <c r="CH1971" s="20"/>
      <c r="CI1971" s="20"/>
      <c r="CJ1971" s="20"/>
      <c r="CK1971" s="20"/>
      <c r="CL1971" s="20"/>
    </row>
    <row r="1972" spans="1:101" ht="18" customHeight="1"/>
    <row r="1973" spans="1:101" ht="18" customHeight="1" thickBot="1">
      <c r="A1973" s="23"/>
      <c r="B1973" s="23"/>
      <c r="C1973" s="23"/>
      <c r="D1973" s="20" t="s">
        <v>15</v>
      </c>
      <c r="E1973" s="20"/>
      <c r="F1973" s="20"/>
      <c r="G1973" s="20"/>
      <c r="H1973" s="20"/>
      <c r="I1973" s="20" t="s">
        <v>16</v>
      </c>
      <c r="J1973" s="20"/>
      <c r="K1973" s="20"/>
      <c r="L1973" s="20"/>
      <c r="M1973" s="23"/>
      <c r="N1973" s="23"/>
      <c r="O1973" s="24" t="s">
        <v>17</v>
      </c>
      <c r="P1973" s="23"/>
      <c r="Q1973" s="23"/>
      <c r="R1973" s="23"/>
      <c r="S1973" s="20"/>
      <c r="T1973" s="20" t="s">
        <v>18</v>
      </c>
      <c r="U1973" s="23"/>
      <c r="V1973" s="23"/>
      <c r="W1973" s="23"/>
      <c r="X1973" s="23"/>
      <c r="Y1973" s="24" t="s">
        <v>19</v>
      </c>
      <c r="Z1973" s="23"/>
      <c r="AA1973" s="23"/>
      <c r="AB1973" s="23"/>
      <c r="AC1973" s="24" t="s">
        <v>20</v>
      </c>
      <c r="AD1973" s="20"/>
      <c r="AE1973" s="20"/>
      <c r="AF1973" s="20"/>
      <c r="AG1973" s="20"/>
      <c r="AH1973" s="23"/>
      <c r="AI1973" s="24" t="s">
        <v>21</v>
      </c>
      <c r="AJ1973" s="23"/>
      <c r="AK1973" s="23"/>
      <c r="AL1973" s="20"/>
      <c r="AM1973" s="24" t="s">
        <v>31</v>
      </c>
      <c r="AN1973" s="20"/>
      <c r="AO1973" s="23"/>
      <c r="AP1973" s="23"/>
      <c r="AQ1973" s="23"/>
      <c r="AR1973" s="23"/>
      <c r="AS1973" s="24" t="s">
        <v>91</v>
      </c>
      <c r="AT1973" s="23"/>
      <c r="AU1973" s="23"/>
      <c r="AV1973" s="23"/>
      <c r="AW1973" s="24" t="s">
        <v>32</v>
      </c>
      <c r="AX1973" s="20"/>
      <c r="AY1973" s="20"/>
      <c r="AZ1973" s="20"/>
      <c r="BA1973" s="20"/>
      <c r="BB1973" s="23"/>
      <c r="BC1973" s="24" t="s">
        <v>22</v>
      </c>
      <c r="BD1973" s="23"/>
      <c r="BE1973" s="23"/>
      <c r="BF1973" s="23"/>
      <c r="BG1973" s="24" t="s">
        <v>33</v>
      </c>
      <c r="BH1973" s="20"/>
      <c r="BI1973" s="23"/>
      <c r="BJ1973" s="23"/>
      <c r="BK1973" s="23"/>
      <c r="BL1973" s="23"/>
      <c r="BM1973" s="24" t="s">
        <v>34</v>
      </c>
      <c r="BN1973" s="23"/>
      <c r="BO1973" s="23"/>
      <c r="BP1973" s="23"/>
      <c r="BQ1973" s="24" t="s">
        <v>89</v>
      </c>
      <c r="BR1973" s="20"/>
      <c r="BS1973" s="20"/>
      <c r="BT1973" s="20"/>
      <c r="BU1973" s="20"/>
      <c r="BV1973" s="23"/>
      <c r="BW1973" s="24" t="s">
        <v>35</v>
      </c>
      <c r="BX1973" s="23"/>
      <c r="BY1973" s="23"/>
      <c r="BZ1973" s="23"/>
      <c r="CA1973" s="24" t="s">
        <v>90</v>
      </c>
      <c r="CB1973" s="20"/>
      <c r="CC1973" s="23"/>
      <c r="CD1973" s="23"/>
      <c r="CE1973" s="23"/>
      <c r="CF1973" s="23"/>
      <c r="CG1973" s="24" t="s">
        <v>92</v>
      </c>
      <c r="CH1973" s="23"/>
      <c r="CI1973" s="23"/>
      <c r="CJ1973" s="23"/>
      <c r="CK1973" s="24" t="s">
        <v>36</v>
      </c>
      <c r="CL1973" s="24"/>
      <c r="CM1973" s="23"/>
      <c r="CN1973" s="23"/>
      <c r="CO1973" s="23"/>
      <c r="CP1973" s="23"/>
      <c r="CQ1973" s="24" t="s">
        <v>93</v>
      </c>
      <c r="CR1973" s="23"/>
      <c r="CS1973" s="23"/>
    </row>
    <row r="1974" spans="1:101" ht="18" customHeight="1" thickBot="1">
      <c r="A1974" s="23"/>
      <c r="B1974" s="33"/>
      <c r="C1974" s="23"/>
      <c r="D1974" s="7" t="s">
        <v>2</v>
      </c>
      <c r="E1974" s="8"/>
      <c r="F1974" s="8" t="s">
        <v>3</v>
      </c>
      <c r="G1974" s="9"/>
      <c r="H1974" s="10"/>
      <c r="I1974" s="7" t="s">
        <v>4</v>
      </c>
      <c r="J1974" s="8"/>
      <c r="K1974" s="8" t="s">
        <v>5</v>
      </c>
      <c r="L1974" s="9"/>
      <c r="M1974" s="23"/>
      <c r="N1974" s="251" t="s">
        <v>79</v>
      </c>
      <c r="O1974" s="252"/>
      <c r="P1974" s="253" t="s">
        <v>80</v>
      </c>
      <c r="Q1974" s="254"/>
      <c r="R1974" s="23"/>
      <c r="S1974" s="7" t="s">
        <v>11</v>
      </c>
      <c r="T1974" s="8"/>
      <c r="U1974" s="8" t="s">
        <v>12</v>
      </c>
      <c r="V1974" s="9"/>
      <c r="W1974" s="20"/>
      <c r="X1974" s="251" t="s">
        <v>79</v>
      </c>
      <c r="Y1974" s="252"/>
      <c r="Z1974" s="253" t="s">
        <v>80</v>
      </c>
      <c r="AA1974" s="254"/>
      <c r="AB1974" s="20"/>
      <c r="AC1974" s="7" t="s">
        <v>4</v>
      </c>
      <c r="AD1974" s="8"/>
      <c r="AE1974" s="8" t="s">
        <v>5</v>
      </c>
      <c r="AF1974" s="9"/>
      <c r="AG1974" s="20"/>
      <c r="AH1974" s="251" t="s">
        <v>0</v>
      </c>
      <c r="AI1974" s="252"/>
      <c r="AJ1974" s="253" t="s">
        <v>1</v>
      </c>
      <c r="AK1974" s="254"/>
      <c r="AL1974" s="20"/>
      <c r="AM1974" s="7" t="s">
        <v>11</v>
      </c>
      <c r="AN1974" s="8"/>
      <c r="AO1974" s="8" t="s">
        <v>12</v>
      </c>
      <c r="AP1974" s="9"/>
      <c r="AQ1974" s="23"/>
      <c r="AR1974" s="251" t="s">
        <v>0</v>
      </c>
      <c r="AS1974" s="252"/>
      <c r="AT1974" s="253" t="s">
        <v>1</v>
      </c>
      <c r="AU1974" s="254"/>
      <c r="AV1974" s="36"/>
      <c r="AW1974" s="7" t="s">
        <v>4</v>
      </c>
      <c r="AX1974" s="8"/>
      <c r="AY1974" s="8" t="s">
        <v>5</v>
      </c>
      <c r="AZ1974" s="9"/>
      <c r="BA1974" s="20"/>
      <c r="BB1974" s="251" t="s">
        <v>0</v>
      </c>
      <c r="BC1974" s="252"/>
      <c r="BD1974" s="253" t="s">
        <v>1</v>
      </c>
      <c r="BE1974" s="254"/>
      <c r="BF1974" s="36"/>
      <c r="BG1974" s="7" t="s">
        <v>11</v>
      </c>
      <c r="BH1974" s="8"/>
      <c r="BI1974" s="8" t="s">
        <v>12</v>
      </c>
      <c r="BJ1974" s="9"/>
      <c r="BK1974" s="36"/>
      <c r="BL1974" s="251" t="s">
        <v>0</v>
      </c>
      <c r="BM1974" s="252"/>
      <c r="BN1974" s="253" t="s">
        <v>1</v>
      </c>
      <c r="BO1974" s="254"/>
      <c r="BP1974" s="36"/>
      <c r="BQ1974" s="7" t="s">
        <v>4</v>
      </c>
      <c r="BR1974" s="8"/>
      <c r="BS1974" s="8" t="s">
        <v>5</v>
      </c>
      <c r="BT1974" s="9"/>
      <c r="BU1974" s="20"/>
      <c r="BV1974" s="251" t="s">
        <v>0</v>
      </c>
      <c r="BW1974" s="252"/>
      <c r="BX1974" s="253" t="s">
        <v>1</v>
      </c>
      <c r="BY1974" s="254"/>
      <c r="BZ1974" s="36"/>
      <c r="CA1974" s="7" t="s">
        <v>11</v>
      </c>
      <c r="CB1974" s="8"/>
      <c r="CC1974" s="8" t="s">
        <v>12</v>
      </c>
      <c r="CD1974" s="9"/>
      <c r="CE1974" s="36"/>
      <c r="CF1974" s="251" t="s">
        <v>0</v>
      </c>
      <c r="CG1974" s="252"/>
      <c r="CH1974" s="253" t="s">
        <v>1</v>
      </c>
      <c r="CI1974" s="254"/>
      <c r="CJ1974" s="23"/>
      <c r="CK1974" s="7" t="s">
        <v>23</v>
      </c>
      <c r="CL1974" s="8"/>
      <c r="CM1974" s="8" t="s">
        <v>24</v>
      </c>
      <c r="CN1974" s="9"/>
      <c r="CO1974" s="23"/>
      <c r="CP1974" s="251" t="s">
        <v>0</v>
      </c>
      <c r="CQ1974" s="252"/>
      <c r="CR1974" s="253" t="s">
        <v>1</v>
      </c>
      <c r="CS1974" s="254"/>
      <c r="CU1974" s="26" t="s">
        <v>25</v>
      </c>
      <c r="CW1974" s="50" t="s">
        <v>44</v>
      </c>
    </row>
    <row r="1975" spans="1:101" ht="18" customHeight="1" thickTop="1" thickBot="1">
      <c r="B1975" s="34">
        <v>3.4</v>
      </c>
      <c r="D1975" s="11">
        <v>1</v>
      </c>
      <c r="E1975" s="12">
        <v>0</v>
      </c>
      <c r="F1975" s="13">
        <v>0</v>
      </c>
      <c r="G1975" s="40">
        <f t="shared" ref="G1975" si="20970">-1/($E$4*$B1975)</f>
        <v>-0.30897956409163102</v>
      </c>
      <c r="H1975" s="10"/>
      <c r="I1975" s="11">
        <v>1</v>
      </c>
      <c r="J1975" s="12">
        <v>0</v>
      </c>
      <c r="K1975" s="13">
        <v>0</v>
      </c>
      <c r="L1975" s="14">
        <v>0</v>
      </c>
      <c r="N1975" s="1">
        <f t="shared" ref="N1975" si="20971">D1975*I1975+F1975*I1978-E1975*J1975-G1975*J1978</f>
        <v>0.8671592714809363</v>
      </c>
      <c r="O1975" s="4">
        <f t="shared" ref="O1975" si="20972">(D1975*J1975+E1975*I1975+F1975*J1978+G1975*I1978)</f>
        <v>0</v>
      </c>
      <c r="P1975" s="2">
        <f t="shared" ref="P1975" si="20973">D1975*K1975+F1975*K1978-E1975*L1975-G1975*L1978</f>
        <v>0</v>
      </c>
      <c r="Q1975" s="3">
        <f t="shared" ref="Q1975" si="20974">(D1975*L1975+E1975*K1975+F1975*L1978+G1975*K1978)</f>
        <v>-0.30897956409163102</v>
      </c>
      <c r="S1975" s="11">
        <v>1</v>
      </c>
      <c r="T1975" s="12">
        <v>0</v>
      </c>
      <c r="U1975" s="13">
        <v>0</v>
      </c>
      <c r="V1975" s="40">
        <f t="shared" ref="V1975" si="20975">-1/($T$4*$B1975)</f>
        <v>-0.59036059224974624</v>
      </c>
      <c r="W1975" s="20"/>
      <c r="X1975" s="1">
        <f t="shared" ref="X1975" si="20976">N1975*S1975+P1975*S1978-O1975*T1975-Q1975*T1978</f>
        <v>0.8671592714809363</v>
      </c>
      <c r="Y1975" s="4">
        <f t="shared" ref="Y1975" si="20977">(N1975*T1975+O1975*S1975+P1975*T1978+Q1975*S1978)</f>
        <v>0</v>
      </c>
      <c r="Z1975" s="2">
        <f t="shared" ref="Z1975" si="20978">N1975*U1975+P1975*U1978-O1975*V1975-Q1975*V1978</f>
        <v>0</v>
      </c>
      <c r="AA1975" s="3">
        <f t="shared" ref="AA1975" si="20979">(N1975*V1975+O1975*U1975+P1975*V1978+Q1975*U1978)</f>
        <v>-0.82091622517797513</v>
      </c>
      <c r="AB1975" s="20"/>
      <c r="AC1975" s="11">
        <v>1</v>
      </c>
      <c r="AD1975" s="12">
        <v>0</v>
      </c>
      <c r="AE1975" s="13">
        <v>0</v>
      </c>
      <c r="AF1975" s="14">
        <v>0</v>
      </c>
      <c r="AG1975" s="20"/>
      <c r="AH1975" s="1">
        <f t="shared" ref="AH1975" si="20980">X1975*AC1975+Z1975*AC1978-Y1975*AD1975-AA1975*AD1978</f>
        <v>0.46394292448401347</v>
      </c>
      <c r="AI1975" s="4">
        <f t="shared" ref="AI1975" si="20981">(X1975*AD1975+Y1975*AC1975+Z1975*AD1978+AA1975*AC1978)</f>
        <v>0</v>
      </c>
      <c r="AJ1975" s="2">
        <f t="shared" ref="AJ1975" si="20982">X1975*AE1975+Z1975*AE1978-Y1975*AF1975-AA1975*AF1978</f>
        <v>0</v>
      </c>
      <c r="AK1975" s="3">
        <f t="shared" ref="AK1975" si="20983">(X1975*AF1975+Y1975*AE1975+Z1975*AF1978+AA1975*AE1978)</f>
        <v>-0.82091622517797513</v>
      </c>
      <c r="AL1975" s="20"/>
      <c r="AM1975" s="11">
        <v>1</v>
      </c>
      <c r="AN1975" s="12">
        <v>0</v>
      </c>
      <c r="AO1975" s="13">
        <v>0</v>
      </c>
      <c r="AP1975" s="40">
        <f t="shared" ref="AP1975" si="20984">-1/($AN$4*$B1975)</f>
        <v>-0.613511988024246</v>
      </c>
      <c r="AR1975" s="1">
        <f t="shared" ref="AR1975" si="20985">AH1975*AM1975+AJ1975*AM1978-AI1975*AN1975-AK1975*AN1978</f>
        <v>0.46394292448401347</v>
      </c>
      <c r="AS1975" s="4">
        <f t="shared" ref="AS1975" si="20986">(AH1975*AN1975+AI1975*AM1975+AJ1975*AN1978+AK1975*AM1978)</f>
        <v>0</v>
      </c>
      <c r="AT1975" s="2">
        <f t="shared" ref="AT1975" si="20987">AH1975*AO1975+AJ1975*AO1978-AI1975*AP1975-AK1975*AP1978</f>
        <v>0</v>
      </c>
      <c r="AU1975" s="3">
        <f t="shared" ref="AU1975" si="20988">(AH1975*AP1975+AI1975*AO1975+AJ1975*AP1978+AK1975*AO1978)</f>
        <v>-1.1055507711079449</v>
      </c>
      <c r="AV1975" s="20"/>
      <c r="AW1975" s="11">
        <v>1</v>
      </c>
      <c r="AX1975" s="12">
        <v>0</v>
      </c>
      <c r="AY1975" s="13">
        <v>0</v>
      </c>
      <c r="AZ1975" s="14">
        <v>0</v>
      </c>
      <c r="BA1975" s="20"/>
      <c r="BB1975" s="1">
        <f t="shared" ref="BB1975" si="20989">AR1975*AW1975+AT1975*AW1978-AS1975*AX1975-AU1975*AX1978</f>
        <v>-7.9079773415680454E-2</v>
      </c>
      <c r="BC1975" s="4">
        <f t="shared" ref="BC1975" si="20990">(AR1975*AX1975+AS1975*AW1975+AT1975*AX1978+AU1975*AW1978)</f>
        <v>0</v>
      </c>
      <c r="BD1975" s="2">
        <f t="shared" ref="BD1975" si="20991">AR1975*AY1975+AT1975*AY1978-AS1975*AZ1975-AU1975*AZ1978</f>
        <v>0</v>
      </c>
      <c r="BE1975" s="3">
        <f t="shared" ref="BE1975" si="20992">(AR1975*AZ1975+AS1975*AY1975+AT1975*AZ1978+AU1975*AY1978)</f>
        <v>-1.1055507711079449</v>
      </c>
      <c r="BF1975" s="20"/>
      <c r="BG1975" s="11">
        <v>1</v>
      </c>
      <c r="BH1975" s="12">
        <v>0</v>
      </c>
      <c r="BI1975" s="13">
        <v>0</v>
      </c>
      <c r="BJ1975" s="40">
        <f t="shared" ref="BJ1975" si="20993">-1/($BH$4*$B1975)</f>
        <v>-0.59036059224974624</v>
      </c>
      <c r="BK1975" s="20"/>
      <c r="BL1975" s="1">
        <f t="shared" ref="BL1975" si="20994">BB1975*BG1975+BD1975*BG1978-BC1975*BH1975-BE1975*BH1978</f>
        <v>-7.9079773415680454E-2</v>
      </c>
      <c r="BM1975" s="4">
        <f t="shared" ref="BM1975" si="20995">(BB1975*BH1975+BC1975*BG1975+BD1975*BH1978+BE1975*BG1978)</f>
        <v>0</v>
      </c>
      <c r="BN1975" s="2">
        <f t="shared" ref="BN1975" si="20996">BB1975*BI1975+BD1975*BI1978-BC1975*BJ1975-BE1975*BJ1978</f>
        <v>0</v>
      </c>
      <c r="BO1975" s="3">
        <f t="shared" ref="BO1975" si="20997">(BB1975*BJ1975+BC1975*BI1975+BD1975*BJ1978+BE1975*BI1978)</f>
        <v>-1.058865189239288</v>
      </c>
      <c r="BP1975" s="20"/>
      <c r="BQ1975" s="11">
        <v>1</v>
      </c>
      <c r="BR1975" s="12">
        <v>0</v>
      </c>
      <c r="BS1975" s="13">
        <v>0</v>
      </c>
      <c r="BT1975" s="14">
        <v>0</v>
      </c>
      <c r="BU1975" s="20"/>
      <c r="BV1975" s="1">
        <f t="shared" ref="BV1975" si="20998">BL1975*BQ1975+BN1975*BQ1978-BM1975*BR1975-BO1975*BR1978</f>
        <v>-0.53432160649791294</v>
      </c>
      <c r="BW1975" s="4">
        <f t="shared" ref="BW1975" si="20999">(BL1975*BR1975+BM1975*BQ1975+BN1975*BR1978+BO1975*BQ1978)</f>
        <v>0</v>
      </c>
      <c r="BX1975" s="2">
        <f t="shared" ref="BX1975" si="21000">BL1975*BS1975+BN1975*BS1978-BM1975*BT1975-BO1975*BT1978</f>
        <v>0</v>
      </c>
      <c r="BY1975" s="3">
        <f t="shared" ref="BY1975" si="21001">(BL1975*BT1975+BM1975*BS1975+BN1975*BT1978+BO1975*BS1978)</f>
        <v>-1.058865189239288</v>
      </c>
      <c r="BZ1975" s="20"/>
      <c r="CA1975" s="11">
        <v>1</v>
      </c>
      <c r="CB1975" s="12">
        <v>0</v>
      </c>
      <c r="CC1975" s="13">
        <v>0</v>
      </c>
      <c r="CD1975" s="40">
        <f t="shared" ref="CD1975" si="21002">-1/($CB$4*$B1975)</f>
        <v>-0.30897956409163102</v>
      </c>
      <c r="CE1975" s="20"/>
      <c r="CF1975" s="1">
        <f t="shared" ref="CF1975" si="21003">BV1975*CA1975+BX1975*CA1978-BW1975*CB1975-BY1975*CB1978</f>
        <v>-0.53432160649791294</v>
      </c>
      <c r="CG1975" s="4">
        <f t="shared" ref="CG1975" si="21004">(BV1975*CB1975+BW1975*CA1975+BX1975*CB1978+BY1975*CA1978)</f>
        <v>0</v>
      </c>
      <c r="CH1975" s="2">
        <f t="shared" ref="CH1975" si="21005">BV1975*CC1975+BX1975*CC1978-BW1975*CD1975-BY1975*CD1978</f>
        <v>0</v>
      </c>
      <c r="CI1975" s="3">
        <f t="shared" ref="CI1975" si="21006">(BV1975*CD1975+BW1975*CC1975+BX1975*CD1978+BY1975*CC1978)</f>
        <v>-0.89377073217882286</v>
      </c>
      <c r="CJ1975" s="28"/>
      <c r="CK1975" s="11">
        <v>1</v>
      </c>
      <c r="CL1975" s="12">
        <v>0</v>
      </c>
      <c r="CM1975" s="13">
        <v>0</v>
      </c>
      <c r="CN1975" s="14">
        <v>0</v>
      </c>
      <c r="CP1975" s="1">
        <f t="shared" ref="CP1975" si="21007">CF1975*CK1975+CH1975*CK1978-CG1975*CL1975-CI1975*CL1978</f>
        <v>-0.53432160649791294</v>
      </c>
      <c r="CQ1975" s="4">
        <f t="shared" ref="CQ1975" si="21008">(CF1975*CL1975+CG1975*CK1975+CH1975*CL1978+CI1975*CK1978)</f>
        <v>-0.89377073217882286</v>
      </c>
      <c r="CR1975" s="2">
        <f t="shared" ref="CR1975" si="21009">CF1975*CM1975+CH1975*CM1978-CG1975*CN1975-CI1975*CN1978</f>
        <v>0</v>
      </c>
      <c r="CS1975" s="3">
        <f t="shared" ref="CS1975" si="21010">(CF1975*CN1975+CG1975*CM1975+CH1975*CN1978+CI1975*CM1978)</f>
        <v>-0.89377073217882286</v>
      </c>
      <c r="CU1975" s="29">
        <f t="shared" ref="CU1975" si="21011">20*LOG(((1+$CL$4)/$CL$4)/((CP1975+CP1978)^2+(CQ1975+CQ1978)^2)^0.5)</f>
        <v>-9.6540421256145377E-3</v>
      </c>
      <c r="CW1975" s="51">
        <f t="shared" ref="CW1975" si="21012">((CP1975^2+CQ1975^2)^0.5)/((CP1978^2+CQ1978^2)^0.5)</f>
        <v>1.0829504685672011</v>
      </c>
    </row>
    <row r="1976" spans="1:101" ht="18" customHeight="1" thickBot="1">
      <c r="D1976" s="11"/>
      <c r="E1976" s="13"/>
      <c r="F1976" s="13"/>
      <c r="G1976" s="15"/>
      <c r="H1976" s="10"/>
      <c r="I1976" s="11"/>
      <c r="J1976" s="13"/>
      <c r="K1976" s="13"/>
      <c r="L1976" s="15"/>
      <c r="N1976" s="5"/>
      <c r="Q1976" s="6"/>
      <c r="S1976" s="11"/>
      <c r="T1976" s="13"/>
      <c r="U1976" s="13"/>
      <c r="V1976" s="15"/>
      <c r="W1976" s="20"/>
      <c r="X1976" s="5"/>
      <c r="AA1976" s="6"/>
      <c r="AB1976" s="20"/>
      <c r="AC1976" s="11"/>
      <c r="AD1976" s="13"/>
      <c r="AE1976" s="13"/>
      <c r="AF1976" s="15"/>
      <c r="AG1976" s="20"/>
      <c r="AH1976" s="5"/>
      <c r="AK1976" s="6"/>
      <c r="AL1976" s="20"/>
      <c r="AM1976" s="11"/>
      <c r="AN1976" s="13"/>
      <c r="AO1976" s="13"/>
      <c r="AP1976" s="15"/>
      <c r="AR1976" s="5"/>
      <c r="AU1976" s="6"/>
      <c r="AW1976" s="11"/>
      <c r="AX1976" s="13"/>
      <c r="AY1976" s="13"/>
      <c r="AZ1976" s="15"/>
      <c r="BA1976" s="20"/>
      <c r="BB1976" s="5"/>
      <c r="BE1976" s="6"/>
      <c r="BG1976" s="11"/>
      <c r="BH1976" s="13"/>
      <c r="BI1976" s="13"/>
      <c r="BJ1976" s="15"/>
      <c r="BL1976" s="5"/>
      <c r="BO1976" s="6"/>
      <c r="BQ1976" s="11"/>
      <c r="BR1976" s="13"/>
      <c r="BS1976" s="13"/>
      <c r="BT1976" s="15"/>
      <c r="BU1976" s="20"/>
      <c r="BV1976" s="5"/>
      <c r="BY1976" s="6"/>
      <c r="CA1976" s="11"/>
      <c r="CB1976" s="13"/>
      <c r="CC1976" s="13"/>
      <c r="CD1976" s="15"/>
      <c r="CF1976" s="5"/>
      <c r="CI1976" s="6"/>
      <c r="CK1976" s="11"/>
      <c r="CL1976" s="13"/>
      <c r="CM1976" s="13"/>
      <c r="CN1976" s="15"/>
      <c r="CP1976" s="5"/>
      <c r="CS1976" s="6"/>
      <c r="CW1976" s="52"/>
    </row>
    <row r="1977" spans="1:101" ht="18" customHeight="1" thickBot="1">
      <c r="D1977" s="11" t="s">
        <v>6</v>
      </c>
      <c r="E1977" s="13"/>
      <c r="F1977" s="13" t="s">
        <v>7</v>
      </c>
      <c r="G1977" s="15"/>
      <c r="H1977" s="10"/>
      <c r="I1977" s="11" t="s">
        <v>8</v>
      </c>
      <c r="J1977" s="13"/>
      <c r="K1977" s="13" t="s">
        <v>9</v>
      </c>
      <c r="L1977" s="15"/>
      <c r="N1977" s="251" t="s">
        <v>26</v>
      </c>
      <c r="O1977" s="252"/>
      <c r="P1977" s="253" t="s">
        <v>27</v>
      </c>
      <c r="Q1977" s="254"/>
      <c r="S1977" s="11" t="s">
        <v>13</v>
      </c>
      <c r="T1977" s="13"/>
      <c r="U1977" s="13" t="s">
        <v>14</v>
      </c>
      <c r="V1977" s="15"/>
      <c r="W1977" s="20"/>
      <c r="X1977" s="251" t="s">
        <v>26</v>
      </c>
      <c r="Y1977" s="252"/>
      <c r="Z1977" s="253" t="s">
        <v>27</v>
      </c>
      <c r="AA1977" s="254"/>
      <c r="AB1977" s="20"/>
      <c r="AC1977" s="11" t="s">
        <v>8</v>
      </c>
      <c r="AD1977" s="13"/>
      <c r="AE1977" s="13" t="s">
        <v>9</v>
      </c>
      <c r="AF1977" s="15"/>
      <c r="AG1977" s="20"/>
      <c r="AH1977" s="251" t="s">
        <v>26</v>
      </c>
      <c r="AI1977" s="252"/>
      <c r="AJ1977" s="253" t="s">
        <v>27</v>
      </c>
      <c r="AK1977" s="254"/>
      <c r="AL1977" s="20"/>
      <c r="AM1977" s="11" t="s">
        <v>13</v>
      </c>
      <c r="AN1977" s="13"/>
      <c r="AO1977" s="13" t="s">
        <v>14</v>
      </c>
      <c r="AP1977" s="15"/>
      <c r="AR1977" s="251" t="s">
        <v>26</v>
      </c>
      <c r="AS1977" s="252"/>
      <c r="AT1977" s="253" t="s">
        <v>27</v>
      </c>
      <c r="AU1977" s="254"/>
      <c r="AV1977" s="36"/>
      <c r="AW1977" s="11" t="s">
        <v>8</v>
      </c>
      <c r="AX1977" s="13"/>
      <c r="AY1977" s="13" t="s">
        <v>9</v>
      </c>
      <c r="AZ1977" s="15"/>
      <c r="BA1977" s="20"/>
      <c r="BB1977" s="251" t="s">
        <v>26</v>
      </c>
      <c r="BC1977" s="252"/>
      <c r="BD1977" s="253" t="s">
        <v>27</v>
      </c>
      <c r="BE1977" s="254"/>
      <c r="BF1977" s="36"/>
      <c r="BG1977" s="11" t="s">
        <v>13</v>
      </c>
      <c r="BH1977" s="13"/>
      <c r="BI1977" s="13" t="s">
        <v>14</v>
      </c>
      <c r="BJ1977" s="15"/>
      <c r="BK1977" s="36"/>
      <c r="BL1977" s="251" t="s">
        <v>26</v>
      </c>
      <c r="BM1977" s="252"/>
      <c r="BN1977" s="253" t="s">
        <v>27</v>
      </c>
      <c r="BO1977" s="254"/>
      <c r="BP1977" s="36"/>
      <c r="BQ1977" s="11" t="s">
        <v>8</v>
      </c>
      <c r="BR1977" s="13"/>
      <c r="BS1977" s="13" t="s">
        <v>9</v>
      </c>
      <c r="BT1977" s="15"/>
      <c r="BU1977" s="20"/>
      <c r="BV1977" s="251" t="s">
        <v>26</v>
      </c>
      <c r="BW1977" s="252"/>
      <c r="BX1977" s="253" t="s">
        <v>27</v>
      </c>
      <c r="BY1977" s="254"/>
      <c r="BZ1977" s="36"/>
      <c r="CA1977" s="11" t="s">
        <v>13</v>
      </c>
      <c r="CB1977" s="13"/>
      <c r="CC1977" s="13" t="s">
        <v>14</v>
      </c>
      <c r="CD1977" s="15"/>
      <c r="CE1977" s="36"/>
      <c r="CF1977" s="251" t="s">
        <v>26</v>
      </c>
      <c r="CG1977" s="252"/>
      <c r="CH1977" s="253" t="s">
        <v>27</v>
      </c>
      <c r="CI1977" s="254"/>
      <c r="CK1977" s="11" t="s">
        <v>28</v>
      </c>
      <c r="CL1977" s="13"/>
      <c r="CM1977" s="13" t="s">
        <v>29</v>
      </c>
      <c r="CN1977" s="15"/>
      <c r="CP1977" s="251" t="s">
        <v>26</v>
      </c>
      <c r="CQ1977" s="252"/>
      <c r="CR1977" s="253" t="s">
        <v>27</v>
      </c>
      <c r="CS1977" s="254"/>
      <c r="CU1977" s="38" t="s">
        <v>37</v>
      </c>
      <c r="CW1977" s="53" t="s">
        <v>45</v>
      </c>
    </row>
    <row r="1978" spans="1:101" ht="18" customHeight="1" thickTop="1" thickBot="1">
      <c r="D1978" s="16">
        <v>0</v>
      </c>
      <c r="E1978" s="17">
        <v>0</v>
      </c>
      <c r="F1978" s="18">
        <v>1</v>
      </c>
      <c r="G1978" s="19">
        <v>0</v>
      </c>
      <c r="H1978" s="10"/>
      <c r="I1978" s="16">
        <v>0</v>
      </c>
      <c r="J1978" s="17">
        <f t="shared" ref="J1978" si="21013">-1/($J$4*$B1975)</f>
        <v>-0.4299337042228088</v>
      </c>
      <c r="K1978" s="18">
        <v>1</v>
      </c>
      <c r="L1978" s="19">
        <v>0</v>
      </c>
      <c r="N1978" s="1">
        <f t="shared" ref="N1978" si="21014">D1978*I1975+F1978*I1978-E1978*J1975-G1978*J1978</f>
        <v>0</v>
      </c>
      <c r="O1978" s="4">
        <f t="shared" ref="O1978" si="21015">(D1978*J1975+E1978*I1975+F1978*J1978+G1978*I1978)</f>
        <v>-0.4299337042228088</v>
      </c>
      <c r="P1978" s="2">
        <f t="shared" ref="P1978" si="21016">D1978*K1975+F1978*K1978-E1978*L1975-G1978*L1978</f>
        <v>1</v>
      </c>
      <c r="Q1978" s="3">
        <f t="shared" ref="Q1978" si="21017">(D1978*L1975+E1978*K1975+F1978*L1978+G1978*K1978)</f>
        <v>0</v>
      </c>
      <c r="S1978" s="16">
        <v>0</v>
      </c>
      <c r="T1978" s="17">
        <v>0</v>
      </c>
      <c r="U1978" s="18">
        <v>1</v>
      </c>
      <c r="V1978" s="19">
        <v>0</v>
      </c>
      <c r="W1978" s="20"/>
      <c r="X1978" s="1">
        <f t="shared" ref="X1978" si="21018">N1978*S1975+P1978*S1978-O1978*T1975-Q1978*T1978</f>
        <v>0</v>
      </c>
      <c r="Y1978" s="4">
        <f t="shared" ref="Y1978" si="21019">(N1978*T1975+O1978*S1975+P1978*T1978+Q1978*S1978)</f>
        <v>-0.4299337042228088</v>
      </c>
      <c r="Z1978" s="2">
        <f t="shared" ref="Z1978" si="21020">N1978*U1975+P1978*U1978-O1978*V1975-Q1978*V1978</f>
        <v>0.74618408374689538</v>
      </c>
      <c r="AA1978" s="3">
        <f t="shared" ref="AA1978" si="21021">(N1978*V1975+O1978*U1975+P1978*V1978+Q1978*U1978)</f>
        <v>0</v>
      </c>
      <c r="AB1978" s="20"/>
      <c r="AC1978" s="16">
        <v>0</v>
      </c>
      <c r="AD1978" s="17">
        <f t="shared" ref="AD1978" si="21022">-1/($AD$4*$B1975)</f>
        <v>-0.49117843530197652</v>
      </c>
      <c r="AE1978" s="18">
        <v>1</v>
      </c>
      <c r="AF1978" s="19">
        <v>0</v>
      </c>
      <c r="AG1978" s="20"/>
      <c r="AH1978" s="1">
        <f t="shared" ref="AH1978" si="21023">X1978*AC1975+Z1978*AC1978-Y1978*AD1975-AA1978*AD1978</f>
        <v>0</v>
      </c>
      <c r="AI1978" s="4">
        <f t="shared" ref="AI1978" si="21024">(X1978*AD1975+Y1978*AC1975+Z1978*AD1978+AA1978*AC1978)</f>
        <v>-0.79644323492484781</v>
      </c>
      <c r="AJ1978" s="2">
        <f t="shared" ref="AJ1978" si="21025">X1978*AE1975+Z1978*AE1978-Y1978*AF1975-AA1978*AF1978</f>
        <v>0.74618408374689538</v>
      </c>
      <c r="AK1978" s="3">
        <f t="shared" ref="AK1978" si="21026">(X1978*AF1975+Y1978*AE1975+Z1978*AF1978+AA1978*AE1978)</f>
        <v>0</v>
      </c>
      <c r="AL1978" s="20"/>
      <c r="AM1978" s="16">
        <v>0</v>
      </c>
      <c r="AN1978" s="17">
        <v>0</v>
      </c>
      <c r="AO1978" s="18">
        <v>1</v>
      </c>
      <c r="AP1978" s="19">
        <v>0</v>
      </c>
      <c r="AR1978" s="1">
        <f t="shared" ref="AR1978" si="21027">AH1978*AM1975+AJ1978*AM1978-AI1978*AN1975-AK1978*AN1978</f>
        <v>0</v>
      </c>
      <c r="AS1978" s="4">
        <f t="shared" ref="AS1978" si="21028">(AH1978*AN1975+AI1978*AM1975+AJ1978*AN1978+AK1978*AM1978)</f>
        <v>-0.79644323492484781</v>
      </c>
      <c r="AT1978" s="2">
        <f t="shared" ref="AT1978" si="21029">AH1978*AO1975+AJ1978*AO1978-AI1978*AP1975-AK1978*AP1978</f>
        <v>0.25755661133969038</v>
      </c>
      <c r="AU1978" s="3">
        <f t="shared" ref="AU1978" si="21030">(AH1978*AP1975+AI1978*AO1975+AJ1978*AP1978+AK1978*AO1978)</f>
        <v>0</v>
      </c>
      <c r="AV1978" s="20"/>
      <c r="AW1978" s="16">
        <v>0</v>
      </c>
      <c r="AX1978" s="17">
        <f t="shared" ref="AX1978" si="21031">-1/($AX$4*$B1975)</f>
        <v>-0.49117843530197652</v>
      </c>
      <c r="AY1978" s="18">
        <v>1</v>
      </c>
      <c r="AZ1978" s="19">
        <v>0</v>
      </c>
      <c r="BA1978" s="20"/>
      <c r="BB1978" s="1">
        <f t="shared" ref="BB1978" si="21032">AR1978*AW1975+AT1978*AW1978-AS1978*AX1975-AU1978*AX1978</f>
        <v>0</v>
      </c>
      <c r="BC1978" s="4">
        <f t="shared" ref="BC1978" si="21033">(AR1978*AX1975+AS1978*AW1975+AT1978*AX1978+AU1978*AW1978)</f>
        <v>-0.9229494882843563</v>
      </c>
      <c r="BD1978" s="2">
        <f t="shared" ref="BD1978" si="21034">AR1978*AY1975+AT1978*AY1978-AS1978*AZ1975-AU1978*AZ1978</f>
        <v>0.25755661133969038</v>
      </c>
      <c r="BE1978" s="3">
        <f t="shared" ref="BE1978" si="21035">(AR1978*AZ1975+AS1978*AY1975+AT1978*AZ1978+AU1978*AY1978)</f>
        <v>0</v>
      </c>
      <c r="BF1978" s="20"/>
      <c r="BG1978" s="16">
        <v>0</v>
      </c>
      <c r="BH1978" s="17">
        <v>0</v>
      </c>
      <c r="BI1978" s="18">
        <v>1</v>
      </c>
      <c r="BJ1978" s="19">
        <v>0</v>
      </c>
      <c r="BK1978" s="20"/>
      <c r="BL1978" s="1">
        <f t="shared" ref="BL1978" si="21036">BB1978*BG1975+BD1978*BG1978-BC1978*BH1975-BE1978*BH1978</f>
        <v>0</v>
      </c>
      <c r="BM1978" s="4">
        <f t="shared" ref="BM1978" si="21037">(BB1978*BH1975+BC1978*BG1975+BD1978*BH1978+BE1978*BG1978)</f>
        <v>-0.9229494882843563</v>
      </c>
      <c r="BN1978" s="2">
        <f t="shared" ref="BN1978" si="21038">BB1978*BI1975+BD1978*BI1978-BC1978*BJ1975-BE1978*BJ1978</f>
        <v>-0.28731639518046242</v>
      </c>
      <c r="BO1978" s="3">
        <f t="shared" ref="BO1978" si="21039">(BB1978*BJ1975+BC1978*BI1975+BD1978*BJ1978+BE1978*BI1978)</f>
        <v>0</v>
      </c>
      <c r="BP1978" s="20"/>
      <c r="BQ1978" s="16">
        <v>0</v>
      </c>
      <c r="BR1978" s="17">
        <f t="shared" ref="BR1978" si="21040">-1/($BR$4*$B1975)</f>
        <v>-0.4299337042228088</v>
      </c>
      <c r="BS1978" s="18">
        <v>1</v>
      </c>
      <c r="BT1978" s="19">
        <v>0</v>
      </c>
      <c r="BU1978" s="20"/>
      <c r="BV1978" s="1">
        <f t="shared" ref="BV1978" si="21041">BL1978*BQ1975+BN1978*BQ1978-BM1978*BR1975-BO1978*BR1978</f>
        <v>0</v>
      </c>
      <c r="BW1978" s="4">
        <f t="shared" ref="BW1978" si="21042">(BL1978*BR1975+BM1978*BQ1975+BN1978*BR1978+BO1978*BQ1978)</f>
        <v>-0.79942248622047574</v>
      </c>
      <c r="BX1978" s="2">
        <f t="shared" ref="BX1978" si="21043">BL1978*BS1975+BN1978*BS1978-BM1978*BT1975-BO1978*BT1978</f>
        <v>-0.28731639518046242</v>
      </c>
      <c r="BY1978" s="3">
        <f t="shared" ref="BY1978" si="21044">(BL1978*BT1975+BM1978*BS1975+BN1978*BT1978+BO1978*BS1978)</f>
        <v>0</v>
      </c>
      <c r="BZ1978" s="20"/>
      <c r="CA1978" s="16">
        <v>0</v>
      </c>
      <c r="CB1978" s="17">
        <v>0</v>
      </c>
      <c r="CC1978" s="18">
        <v>1</v>
      </c>
      <c r="CD1978" s="19">
        <v>0</v>
      </c>
      <c r="CE1978" s="20"/>
      <c r="CF1978" s="1">
        <f t="shared" ref="CF1978" si="21045">BV1978*CA1975+BX1978*CA1978-BW1978*CB1975-BY1978*CB1978</f>
        <v>0</v>
      </c>
      <c r="CG1978" s="4">
        <f t="shared" ref="CG1978" si="21046">(BV1978*CB1975+BW1978*CA1975+BX1978*CB1978+BY1978*CA1978)</f>
        <v>-0.79942248622047574</v>
      </c>
      <c r="CH1978" s="2">
        <f t="shared" ref="CH1978" si="21047">BV1978*CC1975+BX1978*CC1978-BW1978*CD1975-BY1978*CD1978</f>
        <v>-0.53432160649791294</v>
      </c>
      <c r="CI1978" s="3">
        <f t="shared" ref="CI1978" si="21048">(BV1978*CD1975+BW1978*CC1975+BX1978*CD1978+BY1978*CC1978)</f>
        <v>0</v>
      </c>
      <c r="CK1978" s="16">
        <f t="shared" ref="CK1978" si="21049">1/$CL$4</f>
        <v>1</v>
      </c>
      <c r="CL1978" s="17">
        <v>0</v>
      </c>
      <c r="CM1978" s="18">
        <v>1</v>
      </c>
      <c r="CN1978" s="19">
        <v>0</v>
      </c>
      <c r="CP1978" s="1">
        <f t="shared" ref="CP1978" si="21050">CF1978*CK1975+CH1978*CK1978-CG1978*CL1975-CI1978*CL1978</f>
        <v>-0.53432160649791294</v>
      </c>
      <c r="CQ1978" s="4">
        <f t="shared" ref="CQ1978" si="21051">(CF1978*CL1975+CG1978*CK1975+CH1978*CL1978+CI1978*CK1978)</f>
        <v>-0.79942248622047574</v>
      </c>
      <c r="CR1978" s="2">
        <f t="shared" ref="CR1978" si="21052">CF1978*CM1975+CH1978*CM1978-CG1978*CN1975-CI1978*CN1978</f>
        <v>-0.53432160649791294</v>
      </c>
      <c r="CS1978" s="3">
        <f t="shared" ref="CS1978" si="21053">(CF1978*CN1975+CG1978*CM1975+CH1978*CN1978+CI1978*CM1978)</f>
        <v>0</v>
      </c>
      <c r="CU1978" s="39">
        <f t="shared" ref="CU1978" si="21054">(180/PI())*ATAN(-1*(CQ1975/CP1975))</f>
        <v>-59.127815238719037</v>
      </c>
      <c r="CW1978" s="54">
        <f t="shared" ref="CW1978" si="21055">20*LOG(((1-(10^(CU1975/20)^2)*(1-((1-CW1975)/(1+CW1975))^2))^0.5))</f>
        <v>-24.198908455788505</v>
      </c>
    </row>
    <row r="1979" spans="1:101" ht="18" customHeight="1">
      <c r="E1979" s="20"/>
      <c r="F1979" s="20"/>
      <c r="G1979" s="20"/>
      <c r="H1979" s="20"/>
      <c r="I1979" s="20"/>
      <c r="J1979" s="20"/>
      <c r="K1979" s="20"/>
      <c r="L1979" s="20"/>
      <c r="M1979" s="20"/>
      <c r="N1979" s="20"/>
      <c r="O1979" s="20"/>
      <c r="P1979" s="20"/>
      <c r="Q1979" s="20"/>
      <c r="R1979" s="20"/>
      <c r="S1979" s="20"/>
      <c r="T1979" s="20"/>
      <c r="U1979" s="20"/>
      <c r="V1979" s="20"/>
      <c r="W1979" s="20"/>
      <c r="X1979" s="20"/>
      <c r="Y1979" s="20"/>
      <c r="Z1979" s="20"/>
      <c r="AA1979" s="20"/>
      <c r="AB1979" s="30"/>
      <c r="AC1979" s="20"/>
      <c r="AD1979" s="20"/>
      <c r="AE1979" s="20"/>
      <c r="AF1979" s="20"/>
      <c r="AG1979" s="20"/>
      <c r="AH1979" s="20"/>
      <c r="AI1979" s="20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  <c r="BA1979" s="20"/>
      <c r="BB1979" s="20"/>
      <c r="BC1979" s="20"/>
      <c r="BD1979" s="20"/>
      <c r="BE1979" s="20"/>
      <c r="BF1979" s="20"/>
      <c r="BG1979" s="20"/>
      <c r="BH1979" s="20"/>
      <c r="BI1979" s="20"/>
      <c r="BJ1979" s="20"/>
      <c r="BK1979" s="20"/>
      <c r="BL1979" s="20"/>
      <c r="BM1979" s="20"/>
      <c r="BN1979" s="20"/>
      <c r="BO1979" s="20"/>
      <c r="BP1979" s="20"/>
      <c r="BQ1979" s="20"/>
      <c r="BR1979" s="20"/>
      <c r="BS1979" s="20"/>
      <c r="BT1979" s="20"/>
      <c r="BU1979" s="20"/>
      <c r="BV1979" s="20"/>
      <c r="BW1979" s="20"/>
      <c r="BX1979" s="20"/>
      <c r="BY1979" s="20"/>
      <c r="BZ1979" s="20"/>
      <c r="CA1979" s="20"/>
      <c r="CB1979" s="20"/>
      <c r="CC1979" s="20"/>
      <c r="CD1979" s="20"/>
      <c r="CE1979" s="20"/>
      <c r="CF1979" s="20"/>
      <c r="CG1979" s="20"/>
      <c r="CH1979" s="20"/>
      <c r="CI1979" s="20"/>
      <c r="CJ1979" s="20"/>
      <c r="CK1979" s="20"/>
      <c r="CL1979" s="20"/>
    </row>
    <row r="1980" spans="1:101" ht="18" customHeight="1"/>
    <row r="1981" spans="1:101" ht="18" customHeight="1" thickBot="1">
      <c r="A1981" s="23"/>
      <c r="B1981" s="23"/>
      <c r="C1981" s="23"/>
      <c r="D1981" s="20" t="s">
        <v>15</v>
      </c>
      <c r="E1981" s="20"/>
      <c r="F1981" s="20"/>
      <c r="G1981" s="20"/>
      <c r="H1981" s="20"/>
      <c r="I1981" s="20" t="s">
        <v>16</v>
      </c>
      <c r="J1981" s="20"/>
      <c r="K1981" s="20"/>
      <c r="L1981" s="20"/>
      <c r="M1981" s="23"/>
      <c r="N1981" s="23"/>
      <c r="O1981" s="24" t="s">
        <v>17</v>
      </c>
      <c r="P1981" s="23"/>
      <c r="Q1981" s="23"/>
      <c r="R1981" s="23"/>
      <c r="S1981" s="20"/>
      <c r="T1981" s="20" t="s">
        <v>18</v>
      </c>
      <c r="U1981" s="23"/>
      <c r="V1981" s="23"/>
      <c r="W1981" s="23"/>
      <c r="X1981" s="23"/>
      <c r="Y1981" s="24" t="s">
        <v>19</v>
      </c>
      <c r="Z1981" s="23"/>
      <c r="AA1981" s="23"/>
      <c r="AB1981" s="23"/>
      <c r="AC1981" s="24" t="s">
        <v>20</v>
      </c>
      <c r="AD1981" s="20"/>
      <c r="AE1981" s="20"/>
      <c r="AF1981" s="20"/>
      <c r="AG1981" s="20"/>
      <c r="AH1981" s="23"/>
      <c r="AI1981" s="24" t="s">
        <v>21</v>
      </c>
      <c r="AJ1981" s="23"/>
      <c r="AK1981" s="23"/>
      <c r="AL1981" s="20"/>
      <c r="AM1981" s="24" t="s">
        <v>31</v>
      </c>
      <c r="AN1981" s="20"/>
      <c r="AO1981" s="23"/>
      <c r="AP1981" s="23"/>
      <c r="AQ1981" s="23"/>
      <c r="AR1981" s="23"/>
      <c r="AS1981" s="24" t="s">
        <v>91</v>
      </c>
      <c r="AT1981" s="23"/>
      <c r="AU1981" s="23"/>
      <c r="AV1981" s="23"/>
      <c r="AW1981" s="24" t="s">
        <v>32</v>
      </c>
      <c r="AX1981" s="20"/>
      <c r="AY1981" s="20"/>
      <c r="AZ1981" s="20"/>
      <c r="BA1981" s="20"/>
      <c r="BB1981" s="23"/>
      <c r="BC1981" s="24" t="s">
        <v>22</v>
      </c>
      <c r="BD1981" s="23"/>
      <c r="BE1981" s="23"/>
      <c r="BF1981" s="23"/>
      <c r="BG1981" s="24" t="s">
        <v>33</v>
      </c>
      <c r="BH1981" s="20"/>
      <c r="BI1981" s="23"/>
      <c r="BJ1981" s="23"/>
      <c r="BK1981" s="23"/>
      <c r="BL1981" s="23"/>
      <c r="BM1981" s="24" t="s">
        <v>34</v>
      </c>
      <c r="BN1981" s="23"/>
      <c r="BO1981" s="23"/>
      <c r="BP1981" s="23"/>
      <c r="BQ1981" s="24" t="s">
        <v>89</v>
      </c>
      <c r="BR1981" s="20"/>
      <c r="BS1981" s="20"/>
      <c r="BT1981" s="20"/>
      <c r="BU1981" s="20"/>
      <c r="BV1981" s="23"/>
      <c r="BW1981" s="24" t="s">
        <v>35</v>
      </c>
      <c r="BX1981" s="23"/>
      <c r="BY1981" s="23"/>
      <c r="BZ1981" s="23"/>
      <c r="CA1981" s="24" t="s">
        <v>90</v>
      </c>
      <c r="CB1981" s="20"/>
      <c r="CC1981" s="23"/>
      <c r="CD1981" s="23"/>
      <c r="CE1981" s="23"/>
      <c r="CF1981" s="23"/>
      <c r="CG1981" s="24" t="s">
        <v>92</v>
      </c>
      <c r="CH1981" s="23"/>
      <c r="CI1981" s="23"/>
      <c r="CJ1981" s="23"/>
      <c r="CK1981" s="24" t="s">
        <v>36</v>
      </c>
      <c r="CL1981" s="24"/>
      <c r="CM1981" s="23"/>
      <c r="CN1981" s="23"/>
      <c r="CO1981" s="23"/>
      <c r="CP1981" s="23"/>
      <c r="CQ1981" s="24" t="s">
        <v>93</v>
      </c>
      <c r="CR1981" s="23"/>
      <c r="CS1981" s="23"/>
    </row>
    <row r="1982" spans="1:101" ht="18" customHeight="1" thickBot="1">
      <c r="A1982" s="23"/>
      <c r="B1982" s="33"/>
      <c r="C1982" s="23"/>
      <c r="D1982" s="7" t="s">
        <v>2</v>
      </c>
      <c r="E1982" s="8"/>
      <c r="F1982" s="8" t="s">
        <v>3</v>
      </c>
      <c r="G1982" s="9"/>
      <c r="H1982" s="10"/>
      <c r="I1982" s="7" t="s">
        <v>4</v>
      </c>
      <c r="J1982" s="8"/>
      <c r="K1982" s="8" t="s">
        <v>5</v>
      </c>
      <c r="L1982" s="9"/>
      <c r="M1982" s="23"/>
      <c r="N1982" s="251" t="s">
        <v>79</v>
      </c>
      <c r="O1982" s="252"/>
      <c r="P1982" s="253" t="s">
        <v>80</v>
      </c>
      <c r="Q1982" s="254"/>
      <c r="R1982" s="23"/>
      <c r="S1982" s="7" t="s">
        <v>11</v>
      </c>
      <c r="T1982" s="8"/>
      <c r="U1982" s="8" t="s">
        <v>12</v>
      </c>
      <c r="V1982" s="9"/>
      <c r="W1982" s="20"/>
      <c r="X1982" s="251" t="s">
        <v>79</v>
      </c>
      <c r="Y1982" s="252"/>
      <c r="Z1982" s="253" t="s">
        <v>80</v>
      </c>
      <c r="AA1982" s="254"/>
      <c r="AB1982" s="20"/>
      <c r="AC1982" s="7" t="s">
        <v>4</v>
      </c>
      <c r="AD1982" s="8"/>
      <c r="AE1982" s="8" t="s">
        <v>5</v>
      </c>
      <c r="AF1982" s="9"/>
      <c r="AG1982" s="20"/>
      <c r="AH1982" s="251" t="s">
        <v>0</v>
      </c>
      <c r="AI1982" s="252"/>
      <c r="AJ1982" s="253" t="s">
        <v>1</v>
      </c>
      <c r="AK1982" s="254"/>
      <c r="AL1982" s="20"/>
      <c r="AM1982" s="7" t="s">
        <v>11</v>
      </c>
      <c r="AN1982" s="8"/>
      <c r="AO1982" s="8" t="s">
        <v>12</v>
      </c>
      <c r="AP1982" s="9"/>
      <c r="AQ1982" s="23"/>
      <c r="AR1982" s="251" t="s">
        <v>0</v>
      </c>
      <c r="AS1982" s="252"/>
      <c r="AT1982" s="253" t="s">
        <v>1</v>
      </c>
      <c r="AU1982" s="254"/>
      <c r="AV1982" s="36"/>
      <c r="AW1982" s="7" t="s">
        <v>4</v>
      </c>
      <c r="AX1982" s="8"/>
      <c r="AY1982" s="8" t="s">
        <v>5</v>
      </c>
      <c r="AZ1982" s="9"/>
      <c r="BA1982" s="20"/>
      <c r="BB1982" s="251" t="s">
        <v>0</v>
      </c>
      <c r="BC1982" s="252"/>
      <c r="BD1982" s="253" t="s">
        <v>1</v>
      </c>
      <c r="BE1982" s="254"/>
      <c r="BF1982" s="36"/>
      <c r="BG1982" s="7" t="s">
        <v>11</v>
      </c>
      <c r="BH1982" s="8"/>
      <c r="BI1982" s="8" t="s">
        <v>12</v>
      </c>
      <c r="BJ1982" s="9"/>
      <c r="BK1982" s="36"/>
      <c r="BL1982" s="251" t="s">
        <v>0</v>
      </c>
      <c r="BM1982" s="252"/>
      <c r="BN1982" s="253" t="s">
        <v>1</v>
      </c>
      <c r="BO1982" s="254"/>
      <c r="BP1982" s="36"/>
      <c r="BQ1982" s="7" t="s">
        <v>4</v>
      </c>
      <c r="BR1982" s="8"/>
      <c r="BS1982" s="8" t="s">
        <v>5</v>
      </c>
      <c r="BT1982" s="9"/>
      <c r="BU1982" s="20"/>
      <c r="BV1982" s="251" t="s">
        <v>0</v>
      </c>
      <c r="BW1982" s="252"/>
      <c r="BX1982" s="253" t="s">
        <v>1</v>
      </c>
      <c r="BY1982" s="254"/>
      <c r="BZ1982" s="36"/>
      <c r="CA1982" s="7" t="s">
        <v>11</v>
      </c>
      <c r="CB1982" s="8"/>
      <c r="CC1982" s="8" t="s">
        <v>12</v>
      </c>
      <c r="CD1982" s="9"/>
      <c r="CE1982" s="36"/>
      <c r="CF1982" s="251" t="s">
        <v>0</v>
      </c>
      <c r="CG1982" s="252"/>
      <c r="CH1982" s="253" t="s">
        <v>1</v>
      </c>
      <c r="CI1982" s="254"/>
      <c r="CJ1982" s="23"/>
      <c r="CK1982" s="7" t="s">
        <v>23</v>
      </c>
      <c r="CL1982" s="8"/>
      <c r="CM1982" s="8" t="s">
        <v>24</v>
      </c>
      <c r="CN1982" s="9"/>
      <c r="CO1982" s="23"/>
      <c r="CP1982" s="251" t="s">
        <v>0</v>
      </c>
      <c r="CQ1982" s="252"/>
      <c r="CR1982" s="253" t="s">
        <v>1</v>
      </c>
      <c r="CS1982" s="254"/>
      <c r="CU1982" s="26" t="s">
        <v>25</v>
      </c>
      <c r="CW1982" s="50" t="s">
        <v>44</v>
      </c>
    </row>
    <row r="1983" spans="1:101" ht="18" customHeight="1" thickTop="1" thickBot="1">
      <c r="B1983" s="34">
        <v>3.45</v>
      </c>
      <c r="D1983" s="11">
        <v>1</v>
      </c>
      <c r="E1983" s="12">
        <v>0</v>
      </c>
      <c r="F1983" s="13">
        <v>0</v>
      </c>
      <c r="G1983" s="40">
        <f t="shared" ref="G1983" si="21056">-1/($E$4*$B1983)</f>
        <v>-0.30450159939465082</v>
      </c>
      <c r="H1983" s="10"/>
      <c r="I1983" s="11">
        <v>1</v>
      </c>
      <c r="J1983" s="12">
        <v>0</v>
      </c>
      <c r="K1983" s="13">
        <v>0</v>
      </c>
      <c r="L1983" s="14">
        <v>0</v>
      </c>
      <c r="N1983" s="1">
        <f t="shared" ref="N1983" si="21057">D1983*I1983+F1983*I1986-E1983*J1983-G1983*J1986</f>
        <v>0.87098182552569825</v>
      </c>
      <c r="O1983" s="4">
        <f t="shared" ref="O1983" si="21058">(D1983*J1983+E1983*I1983+F1983*J1986+G1983*I1986)</f>
        <v>0</v>
      </c>
      <c r="P1983" s="2">
        <f t="shared" ref="P1983" si="21059">D1983*K1983+F1983*K1986-E1983*L1983-G1983*L1986</f>
        <v>0</v>
      </c>
      <c r="Q1983" s="3">
        <f t="shared" ref="Q1983" si="21060">(D1983*L1983+E1983*K1983+F1983*L1986+G1983*K1986)</f>
        <v>-0.30450159939465082</v>
      </c>
      <c r="S1983" s="11">
        <v>1</v>
      </c>
      <c r="T1983" s="12">
        <v>0</v>
      </c>
      <c r="U1983" s="13">
        <v>0</v>
      </c>
      <c r="V1983" s="40">
        <f t="shared" ref="V1983" si="21061">-1/($T$4*$B1983)</f>
        <v>-0.58180464163743095</v>
      </c>
      <c r="W1983" s="20"/>
      <c r="X1983" s="1">
        <f t="shared" ref="X1983" si="21062">N1983*S1983+P1983*S1986-O1983*T1983-Q1983*T1986</f>
        <v>0.87098182552569825</v>
      </c>
      <c r="Y1983" s="4">
        <f t="shared" ref="Y1983" si="21063">(N1983*T1983+O1983*S1983+P1983*T1986+Q1983*S1986)</f>
        <v>0</v>
      </c>
      <c r="Z1983" s="2">
        <f t="shared" ref="Z1983" si="21064">N1983*U1983+P1983*U1986-O1983*V1983-Q1983*V1986</f>
        <v>0</v>
      </c>
      <c r="AA1983" s="3">
        <f t="shared" ref="AA1983" si="21065">(N1983*V1983+O1983*U1983+P1983*V1986+Q1983*U1986)</f>
        <v>-0.81124286826734515</v>
      </c>
      <c r="AB1983" s="20"/>
      <c r="AC1983" s="11">
        <v>1</v>
      </c>
      <c r="AD1983" s="12">
        <v>0</v>
      </c>
      <c r="AE1983" s="13">
        <v>0</v>
      </c>
      <c r="AF1983" s="14">
        <v>0</v>
      </c>
      <c r="AG1983" s="20"/>
      <c r="AH1983" s="1">
        <f t="shared" ref="AH1983" si="21066">X1983*AC1983+Z1983*AC1986-Y1983*AD1983-AA1983*AD1986</f>
        <v>0.47829167795163946</v>
      </c>
      <c r="AI1983" s="4">
        <f t="shared" ref="AI1983" si="21067">(X1983*AD1983+Y1983*AC1983+Z1983*AD1986+AA1983*AC1986)</f>
        <v>0</v>
      </c>
      <c r="AJ1983" s="2">
        <f t="shared" ref="AJ1983" si="21068">X1983*AE1983+Z1983*AE1986-Y1983*AF1983-AA1983*AF1986</f>
        <v>0</v>
      </c>
      <c r="AK1983" s="3">
        <f t="shared" ref="AK1983" si="21069">(X1983*AF1983+Y1983*AE1983+Z1983*AF1986+AA1983*AE1986)</f>
        <v>-0.81124286826734515</v>
      </c>
      <c r="AL1983" s="20"/>
      <c r="AM1983" s="11">
        <v>1</v>
      </c>
      <c r="AN1983" s="12">
        <v>0</v>
      </c>
      <c r="AO1983" s="13">
        <v>0</v>
      </c>
      <c r="AP1983" s="40">
        <f t="shared" ref="AP1983" si="21070">-1/($AN$4*$B1983)</f>
        <v>-0.60462050993693806</v>
      </c>
      <c r="AR1983" s="1">
        <f t="shared" ref="AR1983" si="21071">AH1983*AM1983+AJ1983*AM1986-AI1983*AN1983-AK1983*AN1986</f>
        <v>0.47829167795163946</v>
      </c>
      <c r="AS1983" s="4">
        <f t="shared" ref="AS1983" si="21072">(AH1983*AN1983+AI1983*AM1983+AJ1983*AN1986+AK1983*AM1986)</f>
        <v>0</v>
      </c>
      <c r="AT1983" s="2">
        <f t="shared" ref="AT1983" si="21073">AH1983*AO1983+AJ1983*AO1986-AI1983*AP1983-AK1983*AP1986</f>
        <v>0</v>
      </c>
      <c r="AU1983" s="3">
        <f t="shared" ref="AU1983" si="21074">(AH1983*AP1983+AI1983*AO1983+AJ1983*AP1986+AK1983*AO1986)</f>
        <v>-1.1004278264890592</v>
      </c>
      <c r="AV1983" s="20"/>
      <c r="AW1983" s="11">
        <v>1</v>
      </c>
      <c r="AX1983" s="12">
        <v>0</v>
      </c>
      <c r="AY1983" s="13">
        <v>0</v>
      </c>
      <c r="AZ1983" s="14">
        <v>0</v>
      </c>
      <c r="BA1983" s="20"/>
      <c r="BB1983" s="1">
        <f t="shared" ref="BB1983" si="21075">AR1983*AW1983+AT1983*AW1986-AS1983*AX1983-AU1983*AX1986</f>
        <v>-5.4381313678509346E-2</v>
      </c>
      <c r="BC1983" s="4">
        <f t="shared" ref="BC1983" si="21076">(AR1983*AX1983+AS1983*AW1983+AT1983*AX1986+AU1983*AW1986)</f>
        <v>0</v>
      </c>
      <c r="BD1983" s="2">
        <f t="shared" ref="BD1983" si="21077">AR1983*AY1983+AT1983*AY1986-AS1983*AZ1983-AU1983*AZ1986</f>
        <v>0</v>
      </c>
      <c r="BE1983" s="3">
        <f t="shared" ref="BE1983" si="21078">(AR1983*AZ1983+AS1983*AY1983+AT1983*AZ1986+AU1983*AY1986)</f>
        <v>-1.1004278264890592</v>
      </c>
      <c r="BF1983" s="20"/>
      <c r="BG1983" s="11">
        <v>1</v>
      </c>
      <c r="BH1983" s="12">
        <v>0</v>
      </c>
      <c r="BI1983" s="13">
        <v>0</v>
      </c>
      <c r="BJ1983" s="40">
        <f t="shared" ref="BJ1983" si="21079">-1/($BH$4*$B1983)</f>
        <v>-0.58180464163743095</v>
      </c>
      <c r="BK1983" s="20"/>
      <c r="BL1983" s="1">
        <f t="shared" ref="BL1983" si="21080">BB1983*BG1983+BD1983*BG1986-BC1983*BH1983-BE1983*BH1986</f>
        <v>-5.4381313678509346E-2</v>
      </c>
      <c r="BM1983" s="4">
        <f t="shared" ref="BM1983" si="21081">(BB1983*BH1983+BC1983*BG1983+BD1983*BH1986+BE1983*BG1986)</f>
        <v>0</v>
      </c>
      <c r="BN1983" s="2">
        <f t="shared" ref="BN1983" si="21082">BB1983*BI1983+BD1983*BI1986-BC1983*BJ1983-BE1983*BJ1986</f>
        <v>0</v>
      </c>
      <c r="BO1983" s="3">
        <f t="shared" ref="BO1983" si="21083">(BB1983*BJ1983+BC1983*BI1983+BD1983*BJ1986+BE1983*BI1986)</f>
        <v>-1.0687885257725613</v>
      </c>
      <c r="BP1983" s="20"/>
      <c r="BQ1983" s="11">
        <v>1</v>
      </c>
      <c r="BR1983" s="12">
        <v>0</v>
      </c>
      <c r="BS1983" s="13">
        <v>0</v>
      </c>
      <c r="BT1983" s="14">
        <v>0</v>
      </c>
      <c r="BU1983" s="20"/>
      <c r="BV1983" s="1">
        <f t="shared" ref="BV1983" si="21084">BL1983*BQ1983+BN1983*BQ1986-BM1983*BR1983-BO1983*BR1986</f>
        <v>-0.50722998432059341</v>
      </c>
      <c r="BW1983" s="4">
        <f t="shared" ref="BW1983" si="21085">(BL1983*BR1983+BM1983*BQ1983+BN1983*BR1986+BO1983*BQ1986)</f>
        <v>0</v>
      </c>
      <c r="BX1983" s="2">
        <f t="shared" ref="BX1983" si="21086">BL1983*BS1983+BN1983*BS1986-BM1983*BT1983-BO1983*BT1986</f>
        <v>0</v>
      </c>
      <c r="BY1983" s="3">
        <f t="shared" ref="BY1983" si="21087">(BL1983*BT1983+BM1983*BS1983+BN1983*BT1986+BO1983*BS1986)</f>
        <v>-1.0687885257725613</v>
      </c>
      <c r="BZ1983" s="20"/>
      <c r="CA1983" s="11">
        <v>1</v>
      </c>
      <c r="CB1983" s="12">
        <v>0</v>
      </c>
      <c r="CC1983" s="13">
        <v>0</v>
      </c>
      <c r="CD1983" s="40">
        <f t="shared" ref="CD1983" si="21088">-1/($CB$4*$B1983)</f>
        <v>-0.30450159939465082</v>
      </c>
      <c r="CE1983" s="20"/>
      <c r="CF1983" s="1">
        <f t="shared" ref="CF1983" si="21089">BV1983*CA1983+BX1983*CA1986-BW1983*CB1983-BY1983*CB1986</f>
        <v>-0.50722998432059341</v>
      </c>
      <c r="CG1983" s="4">
        <f t="shared" ref="CG1983" si="21090">(BV1983*CB1983+BW1983*CA1983+BX1983*CB1986+BY1983*CA1986)</f>
        <v>0</v>
      </c>
      <c r="CH1983" s="2">
        <f t="shared" ref="CH1983" si="21091">BV1983*CC1983+BX1983*CC1986-BW1983*CD1983-BY1983*CD1986</f>
        <v>0</v>
      </c>
      <c r="CI1983" s="3">
        <f t="shared" ref="CI1983" si="21092">(BV1983*CD1983+BW1983*CC1983+BX1983*CD1986+BY1983*CC1986)</f>
        <v>-0.91433618428601693</v>
      </c>
      <c r="CJ1983" s="28"/>
      <c r="CK1983" s="11">
        <v>1</v>
      </c>
      <c r="CL1983" s="12">
        <v>0</v>
      </c>
      <c r="CM1983" s="13">
        <v>0</v>
      </c>
      <c r="CN1983" s="14">
        <v>0</v>
      </c>
      <c r="CP1983" s="1">
        <f t="shared" ref="CP1983" si="21093">CF1983*CK1983+CH1983*CK1986-CG1983*CL1983-CI1983*CL1986</f>
        <v>-0.50722998432059341</v>
      </c>
      <c r="CQ1983" s="4">
        <f t="shared" ref="CQ1983" si="21094">(CF1983*CL1983+CG1983*CK1983+CH1983*CL1986+CI1983*CK1986)</f>
        <v>-0.91433618428601693</v>
      </c>
      <c r="CR1983" s="2">
        <f t="shared" ref="CR1983" si="21095">CF1983*CM1983+CH1983*CM1986-CG1983*CN1983-CI1983*CN1986</f>
        <v>0</v>
      </c>
      <c r="CS1983" s="3">
        <f t="shared" ref="CS1983" si="21096">(CF1983*CN1983+CG1983*CM1983+CH1983*CN1986+CI1983*CM1986)</f>
        <v>-0.91433618428601693</v>
      </c>
      <c r="CU1983" s="29">
        <f t="shared" ref="CU1983" si="21097">20*LOG(((1+$CL$4)/$CL$4)/((CP1983+CP1986)^2+(CQ1983+CQ1986)^2)^0.5)</f>
        <v>-1.1288734840282888E-2</v>
      </c>
      <c r="CW1983" s="51">
        <f t="shared" ref="CW1983" si="21098">((CP1983^2+CQ1983^2)^0.5)/((CP1986^2+CQ1986^2)^0.5)</f>
        <v>1.0918316447667225</v>
      </c>
    </row>
    <row r="1984" spans="1:101" ht="18" customHeight="1" thickBot="1">
      <c r="D1984" s="11"/>
      <c r="E1984" s="13"/>
      <c r="F1984" s="13"/>
      <c r="G1984" s="15"/>
      <c r="H1984" s="10"/>
      <c r="I1984" s="11"/>
      <c r="J1984" s="13"/>
      <c r="K1984" s="13"/>
      <c r="L1984" s="15"/>
      <c r="N1984" s="5"/>
      <c r="Q1984" s="6"/>
      <c r="S1984" s="11"/>
      <c r="T1984" s="13"/>
      <c r="U1984" s="13"/>
      <c r="V1984" s="15"/>
      <c r="W1984" s="20"/>
      <c r="X1984" s="5"/>
      <c r="AA1984" s="6"/>
      <c r="AB1984" s="20"/>
      <c r="AC1984" s="11"/>
      <c r="AD1984" s="13"/>
      <c r="AE1984" s="13"/>
      <c r="AF1984" s="15"/>
      <c r="AG1984" s="20"/>
      <c r="AH1984" s="5"/>
      <c r="AK1984" s="6"/>
      <c r="AL1984" s="20"/>
      <c r="AM1984" s="11"/>
      <c r="AN1984" s="13"/>
      <c r="AO1984" s="13"/>
      <c r="AP1984" s="15"/>
      <c r="AR1984" s="5"/>
      <c r="AU1984" s="6"/>
      <c r="AW1984" s="11"/>
      <c r="AX1984" s="13"/>
      <c r="AY1984" s="13"/>
      <c r="AZ1984" s="15"/>
      <c r="BA1984" s="20"/>
      <c r="BB1984" s="5"/>
      <c r="BE1984" s="6"/>
      <c r="BG1984" s="11"/>
      <c r="BH1984" s="13"/>
      <c r="BI1984" s="13"/>
      <c r="BJ1984" s="15"/>
      <c r="BL1984" s="5"/>
      <c r="BO1984" s="6"/>
      <c r="BQ1984" s="11"/>
      <c r="BR1984" s="13"/>
      <c r="BS1984" s="13"/>
      <c r="BT1984" s="15"/>
      <c r="BU1984" s="20"/>
      <c r="BV1984" s="5"/>
      <c r="BY1984" s="6"/>
      <c r="CA1984" s="11"/>
      <c r="CB1984" s="13"/>
      <c r="CC1984" s="13"/>
      <c r="CD1984" s="15"/>
      <c r="CF1984" s="5"/>
      <c r="CI1984" s="6"/>
      <c r="CK1984" s="11"/>
      <c r="CL1984" s="13"/>
      <c r="CM1984" s="13"/>
      <c r="CN1984" s="15"/>
      <c r="CP1984" s="5"/>
      <c r="CS1984" s="6"/>
      <c r="CW1984" s="52"/>
    </row>
    <row r="1985" spans="1:101" ht="18" customHeight="1" thickBot="1">
      <c r="D1985" s="11" t="s">
        <v>6</v>
      </c>
      <c r="E1985" s="13"/>
      <c r="F1985" s="13" t="s">
        <v>7</v>
      </c>
      <c r="G1985" s="15"/>
      <c r="H1985" s="10"/>
      <c r="I1985" s="11" t="s">
        <v>8</v>
      </c>
      <c r="J1985" s="13"/>
      <c r="K1985" s="13" t="s">
        <v>9</v>
      </c>
      <c r="L1985" s="15"/>
      <c r="N1985" s="251" t="s">
        <v>26</v>
      </c>
      <c r="O1985" s="252"/>
      <c r="P1985" s="253" t="s">
        <v>27</v>
      </c>
      <c r="Q1985" s="254"/>
      <c r="S1985" s="11" t="s">
        <v>13</v>
      </c>
      <c r="T1985" s="13"/>
      <c r="U1985" s="13" t="s">
        <v>14</v>
      </c>
      <c r="V1985" s="15"/>
      <c r="W1985" s="20"/>
      <c r="X1985" s="251" t="s">
        <v>26</v>
      </c>
      <c r="Y1985" s="252"/>
      <c r="Z1985" s="253" t="s">
        <v>27</v>
      </c>
      <c r="AA1985" s="254"/>
      <c r="AB1985" s="20"/>
      <c r="AC1985" s="11" t="s">
        <v>8</v>
      </c>
      <c r="AD1985" s="13"/>
      <c r="AE1985" s="13" t="s">
        <v>9</v>
      </c>
      <c r="AF1985" s="15"/>
      <c r="AG1985" s="20"/>
      <c r="AH1985" s="251" t="s">
        <v>26</v>
      </c>
      <c r="AI1985" s="252"/>
      <c r="AJ1985" s="253" t="s">
        <v>27</v>
      </c>
      <c r="AK1985" s="254"/>
      <c r="AL1985" s="20"/>
      <c r="AM1985" s="11" t="s">
        <v>13</v>
      </c>
      <c r="AN1985" s="13"/>
      <c r="AO1985" s="13" t="s">
        <v>14</v>
      </c>
      <c r="AP1985" s="15"/>
      <c r="AR1985" s="251" t="s">
        <v>26</v>
      </c>
      <c r="AS1985" s="252"/>
      <c r="AT1985" s="253" t="s">
        <v>27</v>
      </c>
      <c r="AU1985" s="254"/>
      <c r="AV1985" s="36"/>
      <c r="AW1985" s="11" t="s">
        <v>8</v>
      </c>
      <c r="AX1985" s="13"/>
      <c r="AY1985" s="13" t="s">
        <v>9</v>
      </c>
      <c r="AZ1985" s="15"/>
      <c r="BA1985" s="20"/>
      <c r="BB1985" s="251" t="s">
        <v>26</v>
      </c>
      <c r="BC1985" s="252"/>
      <c r="BD1985" s="253" t="s">
        <v>27</v>
      </c>
      <c r="BE1985" s="254"/>
      <c r="BF1985" s="36"/>
      <c r="BG1985" s="11" t="s">
        <v>13</v>
      </c>
      <c r="BH1985" s="13"/>
      <c r="BI1985" s="13" t="s">
        <v>14</v>
      </c>
      <c r="BJ1985" s="15"/>
      <c r="BK1985" s="36"/>
      <c r="BL1985" s="251" t="s">
        <v>26</v>
      </c>
      <c r="BM1985" s="252"/>
      <c r="BN1985" s="253" t="s">
        <v>27</v>
      </c>
      <c r="BO1985" s="254"/>
      <c r="BP1985" s="36"/>
      <c r="BQ1985" s="11" t="s">
        <v>8</v>
      </c>
      <c r="BR1985" s="13"/>
      <c r="BS1985" s="13" t="s">
        <v>9</v>
      </c>
      <c r="BT1985" s="15"/>
      <c r="BU1985" s="20"/>
      <c r="BV1985" s="251" t="s">
        <v>26</v>
      </c>
      <c r="BW1985" s="252"/>
      <c r="BX1985" s="253" t="s">
        <v>27</v>
      </c>
      <c r="BY1985" s="254"/>
      <c r="BZ1985" s="36"/>
      <c r="CA1985" s="11" t="s">
        <v>13</v>
      </c>
      <c r="CB1985" s="13"/>
      <c r="CC1985" s="13" t="s">
        <v>14</v>
      </c>
      <c r="CD1985" s="15"/>
      <c r="CE1985" s="36"/>
      <c r="CF1985" s="251" t="s">
        <v>26</v>
      </c>
      <c r="CG1985" s="252"/>
      <c r="CH1985" s="253" t="s">
        <v>27</v>
      </c>
      <c r="CI1985" s="254"/>
      <c r="CK1985" s="11" t="s">
        <v>28</v>
      </c>
      <c r="CL1985" s="13"/>
      <c r="CM1985" s="13" t="s">
        <v>29</v>
      </c>
      <c r="CN1985" s="15"/>
      <c r="CP1985" s="251" t="s">
        <v>26</v>
      </c>
      <c r="CQ1985" s="252"/>
      <c r="CR1985" s="253" t="s">
        <v>27</v>
      </c>
      <c r="CS1985" s="254"/>
      <c r="CU1985" s="38" t="s">
        <v>37</v>
      </c>
      <c r="CW1985" s="53" t="s">
        <v>45</v>
      </c>
    </row>
    <row r="1986" spans="1:101" ht="18" customHeight="1" thickTop="1" thickBot="1">
      <c r="D1986" s="16">
        <v>0</v>
      </c>
      <c r="E1986" s="17">
        <v>0</v>
      </c>
      <c r="F1986" s="18">
        <v>1</v>
      </c>
      <c r="G1986" s="19">
        <v>0</v>
      </c>
      <c r="H1986" s="10"/>
      <c r="I1986" s="16">
        <v>0</v>
      </c>
      <c r="J1986" s="17">
        <f t="shared" ref="J1986" si="21099">-1/($J$4*$B1983)</f>
        <v>-0.42370278097320291</v>
      </c>
      <c r="K1986" s="18">
        <v>1</v>
      </c>
      <c r="L1986" s="19">
        <v>0</v>
      </c>
      <c r="N1986" s="1">
        <f t="shared" ref="N1986" si="21100">D1986*I1983+F1986*I1986-E1986*J1983-G1986*J1986</f>
        <v>0</v>
      </c>
      <c r="O1986" s="4">
        <f t="shared" ref="O1986" si="21101">(D1986*J1983+E1986*I1983+F1986*J1986+G1986*I1986)</f>
        <v>-0.42370278097320291</v>
      </c>
      <c r="P1986" s="2">
        <f t="shared" ref="P1986" si="21102">D1986*K1983+F1986*K1986-E1986*L1983-G1986*L1986</f>
        <v>1</v>
      </c>
      <c r="Q1986" s="3">
        <f t="shared" ref="Q1986" si="21103">(D1986*L1983+E1986*K1983+F1986*L1986+G1986*K1986)</f>
        <v>0</v>
      </c>
      <c r="S1986" s="16">
        <v>0</v>
      </c>
      <c r="T1986" s="17">
        <v>0</v>
      </c>
      <c r="U1986" s="18">
        <v>1</v>
      </c>
      <c r="V1986" s="19">
        <v>0</v>
      </c>
      <c r="W1986" s="20"/>
      <c r="X1986" s="1">
        <f t="shared" ref="X1986" si="21104">N1986*S1983+P1986*S1986-O1986*T1983-Q1986*T1986</f>
        <v>0</v>
      </c>
      <c r="Y1986" s="4">
        <f t="shared" ref="Y1986" si="21105">(N1986*T1983+O1986*S1983+P1986*T1986+Q1986*S1986)</f>
        <v>-0.42370278097320291</v>
      </c>
      <c r="Z1986" s="2">
        <f t="shared" ref="Z1986" si="21106">N1986*U1983+P1986*U1986-O1986*V1983-Q1986*V1986</f>
        <v>0.75348775535510282</v>
      </c>
      <c r="AA1986" s="3">
        <f t="shared" ref="AA1986" si="21107">(N1986*V1983+O1986*U1983+P1986*V1986+Q1986*U1986)</f>
        <v>0</v>
      </c>
      <c r="AB1986" s="20"/>
      <c r="AC1986" s="16">
        <v>0</v>
      </c>
      <c r="AD1986" s="17">
        <f t="shared" ref="AD1986" si="21108">-1/($AD$4*$B1983)</f>
        <v>-0.48405990725412174</v>
      </c>
      <c r="AE1986" s="18">
        <v>1</v>
      </c>
      <c r="AF1986" s="19">
        <v>0</v>
      </c>
      <c r="AG1986" s="20"/>
      <c r="AH1986" s="1">
        <f t="shared" ref="AH1986" si="21109">X1986*AC1983+Z1986*AC1986-Y1986*AD1983-AA1986*AD1986</f>
        <v>0</v>
      </c>
      <c r="AI1986" s="4">
        <f t="shared" ref="AI1986" si="21110">(X1986*AD1983+Y1986*AC1983+Z1986*AD1986+AA1986*AC1986)</f>
        <v>-0.78843599394751029</v>
      </c>
      <c r="AJ1986" s="2">
        <f t="shared" ref="AJ1986" si="21111">X1986*AE1983+Z1986*AE1986-Y1986*AF1983-AA1986*AF1986</f>
        <v>0.75348775535510282</v>
      </c>
      <c r="AK1986" s="3">
        <f t="shared" ref="AK1986" si="21112">(X1986*AF1983+Y1986*AE1983+Z1986*AF1986+AA1986*AE1986)</f>
        <v>0</v>
      </c>
      <c r="AL1986" s="20"/>
      <c r="AM1986" s="16">
        <v>0</v>
      </c>
      <c r="AN1986" s="17">
        <v>0</v>
      </c>
      <c r="AO1986" s="18">
        <v>1</v>
      </c>
      <c r="AP1986" s="19">
        <v>0</v>
      </c>
      <c r="AR1986" s="1">
        <f t="shared" ref="AR1986" si="21113">AH1986*AM1983+AJ1986*AM1986-AI1986*AN1983-AK1986*AN1986</f>
        <v>0</v>
      </c>
      <c r="AS1986" s="4">
        <f t="shared" ref="AS1986" si="21114">(AH1986*AN1983+AI1986*AM1983+AJ1986*AN1986+AK1986*AM1986)</f>
        <v>-0.78843599394751029</v>
      </c>
      <c r="AT1986" s="2">
        <f t="shared" ref="AT1986" si="21115">AH1986*AO1983+AJ1986*AO1986-AI1986*AP1983-AK1986*AP1986</f>
        <v>0.27678318264192253</v>
      </c>
      <c r="AU1986" s="3">
        <f t="shared" ref="AU1986" si="21116">(AH1986*AP1983+AI1986*AO1983+AJ1986*AP1986+AK1986*AO1986)</f>
        <v>0</v>
      </c>
      <c r="AV1986" s="20"/>
      <c r="AW1986" s="16">
        <v>0</v>
      </c>
      <c r="AX1986" s="17">
        <f t="shared" ref="AX1986" si="21117">-1/($AX$4*$B1983)</f>
        <v>-0.48405990725412174</v>
      </c>
      <c r="AY1986" s="18">
        <v>1</v>
      </c>
      <c r="AZ1986" s="19">
        <v>0</v>
      </c>
      <c r="BA1986" s="20"/>
      <c r="BB1986" s="1">
        <f t="shared" ref="BB1986" si="21118">AR1986*AW1983+AT1986*AW1986-AS1986*AX1983-AU1986*AX1986</f>
        <v>0</v>
      </c>
      <c r="BC1986" s="4">
        <f t="shared" ref="BC1986" si="21119">(AR1986*AX1983+AS1986*AW1983+AT1986*AX1986+AU1986*AW1986)</f>
        <v>-0.92241563566665996</v>
      </c>
      <c r="BD1986" s="2">
        <f t="shared" ref="BD1986" si="21120">AR1986*AY1983+AT1986*AY1986-AS1986*AZ1983-AU1986*AZ1986</f>
        <v>0.27678318264192253</v>
      </c>
      <c r="BE1986" s="3">
        <f t="shared" ref="BE1986" si="21121">(AR1986*AZ1983+AS1986*AY1983+AT1986*AZ1986+AU1986*AY1986)</f>
        <v>0</v>
      </c>
      <c r="BF1986" s="20"/>
      <c r="BG1986" s="16">
        <v>0</v>
      </c>
      <c r="BH1986" s="17">
        <v>0</v>
      </c>
      <c r="BI1986" s="18">
        <v>1</v>
      </c>
      <c r="BJ1986" s="19">
        <v>0</v>
      </c>
      <c r="BK1986" s="20"/>
      <c r="BL1986" s="1">
        <f t="shared" ref="BL1986" si="21122">BB1986*BG1983+BD1986*BG1986-BC1986*BH1983-BE1986*BH1986</f>
        <v>0</v>
      </c>
      <c r="BM1986" s="4">
        <f t="shared" ref="BM1986" si="21123">(BB1986*BH1983+BC1986*BG1983+BD1986*BH1986+BE1986*BG1986)</f>
        <v>-0.92241563566665996</v>
      </c>
      <c r="BN1986" s="2">
        <f t="shared" ref="BN1986" si="21124">BB1986*BI1983+BD1986*BI1986-BC1986*BJ1983-BE1986*BJ1986</f>
        <v>-0.25988251570788162</v>
      </c>
      <c r="BO1986" s="3">
        <f t="shared" ref="BO1986" si="21125">(BB1986*BJ1983+BC1986*BI1983+BD1986*BJ1986+BE1986*BI1986)</f>
        <v>0</v>
      </c>
      <c r="BP1986" s="20"/>
      <c r="BQ1986" s="16">
        <v>0</v>
      </c>
      <c r="BR1986" s="17">
        <f t="shared" ref="BR1986" si="21126">-1/($BR$4*$B1983)</f>
        <v>-0.42370278097320291</v>
      </c>
      <c r="BS1986" s="18">
        <v>1</v>
      </c>
      <c r="BT1986" s="19">
        <v>0</v>
      </c>
      <c r="BU1986" s="20"/>
      <c r="BV1986" s="1">
        <f t="shared" ref="BV1986" si="21127">BL1986*BQ1983+BN1986*BQ1986-BM1986*BR1983-BO1986*BR1986</f>
        <v>0</v>
      </c>
      <c r="BW1986" s="4">
        <f t="shared" ref="BW1986" si="21128">(BL1986*BR1983+BM1986*BQ1983+BN1986*BR1986+BO1986*BQ1986)</f>
        <v>-0.81230269103491848</v>
      </c>
      <c r="BX1986" s="2">
        <f t="shared" ref="BX1986" si="21129">BL1986*BS1983+BN1986*BS1986-BM1986*BT1983-BO1986*BT1986</f>
        <v>-0.25988251570788162</v>
      </c>
      <c r="BY1986" s="3">
        <f t="shared" ref="BY1986" si="21130">(BL1986*BT1983+BM1986*BS1983+BN1986*BT1986+BO1986*BS1986)</f>
        <v>0</v>
      </c>
      <c r="BZ1986" s="20"/>
      <c r="CA1986" s="16">
        <v>0</v>
      </c>
      <c r="CB1986" s="17">
        <v>0</v>
      </c>
      <c r="CC1986" s="18">
        <v>1</v>
      </c>
      <c r="CD1986" s="19">
        <v>0</v>
      </c>
      <c r="CE1986" s="20"/>
      <c r="CF1986" s="1">
        <f t="shared" ref="CF1986" si="21131">BV1986*CA1983+BX1986*CA1986-BW1986*CB1983-BY1986*CB1986</f>
        <v>0</v>
      </c>
      <c r="CG1986" s="4">
        <f t="shared" ref="CG1986" si="21132">(BV1986*CB1983+BW1986*CA1983+BX1986*CB1986+BY1986*CA1986)</f>
        <v>-0.81230269103491848</v>
      </c>
      <c r="CH1986" s="2">
        <f t="shared" ref="CH1986" si="21133">BV1986*CC1983+BX1986*CC1986-BW1986*CD1983-BY1986*CD1986</f>
        <v>-0.50722998432059319</v>
      </c>
      <c r="CI1986" s="3">
        <f t="shared" ref="CI1986" si="21134">(BV1986*CD1983+BW1986*CC1983+BX1986*CD1986+BY1986*CC1986)</f>
        <v>0</v>
      </c>
      <c r="CK1986" s="16">
        <f t="shared" ref="CK1986" si="21135">1/$CL$4</f>
        <v>1</v>
      </c>
      <c r="CL1986" s="17">
        <v>0</v>
      </c>
      <c r="CM1986" s="18">
        <v>1</v>
      </c>
      <c r="CN1986" s="19">
        <v>0</v>
      </c>
      <c r="CP1986" s="1">
        <f t="shared" ref="CP1986" si="21136">CF1986*CK1983+CH1986*CK1986-CG1986*CL1983-CI1986*CL1986</f>
        <v>-0.50722998432059319</v>
      </c>
      <c r="CQ1986" s="4">
        <f t="shared" ref="CQ1986" si="21137">(CF1986*CL1983+CG1986*CK1983+CH1986*CL1986+CI1986*CK1986)</f>
        <v>-0.81230269103491848</v>
      </c>
      <c r="CR1986" s="2">
        <f t="shared" ref="CR1986" si="21138">CF1986*CM1983+CH1986*CM1986-CG1986*CN1983-CI1986*CN1986</f>
        <v>-0.50722998432059319</v>
      </c>
      <c r="CS1986" s="3">
        <f t="shared" ref="CS1986" si="21139">(CF1986*CN1983+CG1986*CM1983+CH1986*CN1986+CI1986*CM1986)</f>
        <v>0</v>
      </c>
      <c r="CU1986" s="39">
        <f t="shared" ref="CU1986" si="21140">(180/PI())*ATAN(-1*(CQ1983/CP1983))</f>
        <v>-60.980582130025347</v>
      </c>
      <c r="CW1986" s="54">
        <f t="shared" ref="CW1986" si="21141">20*LOG(((1-(10^(CU1983/20)^2)*(1-((1-CW1983)/(1+CW1983))^2))^0.5))</f>
        <v>-23.450375432110011</v>
      </c>
    </row>
    <row r="1987" spans="1:101" ht="18" customHeight="1">
      <c r="E1987" s="20"/>
      <c r="F1987" s="20"/>
      <c r="G1987" s="20"/>
      <c r="H1987" s="20"/>
      <c r="I1987" s="20"/>
      <c r="J1987" s="20"/>
      <c r="K1987" s="20"/>
      <c r="L1987" s="20"/>
      <c r="M1987" s="20"/>
      <c r="N1987" s="20"/>
      <c r="O1987" s="20"/>
      <c r="P1987" s="20"/>
      <c r="Q1987" s="20"/>
      <c r="R1987" s="20"/>
      <c r="S1987" s="20"/>
      <c r="T1987" s="20"/>
      <c r="U1987" s="20"/>
      <c r="V1987" s="20"/>
      <c r="W1987" s="20"/>
      <c r="X1987" s="20"/>
      <c r="Y1987" s="20"/>
      <c r="Z1987" s="20"/>
      <c r="AA1987" s="20"/>
      <c r="AB1987" s="30"/>
      <c r="AC1987" s="20"/>
      <c r="AD1987" s="20"/>
      <c r="AE1987" s="20"/>
      <c r="AF1987" s="20"/>
      <c r="AG1987" s="20"/>
      <c r="AH1987" s="20"/>
      <c r="AI1987" s="20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  <c r="BA1987" s="20"/>
      <c r="BB1987" s="20"/>
      <c r="BC1987" s="20"/>
      <c r="BD1987" s="20"/>
      <c r="BE1987" s="20"/>
      <c r="BF1987" s="20"/>
      <c r="BG1987" s="20"/>
      <c r="BH1987" s="20"/>
      <c r="BI1987" s="20"/>
      <c r="BJ1987" s="20"/>
      <c r="BK1987" s="20"/>
      <c r="BL1987" s="20"/>
      <c r="BM1987" s="20"/>
      <c r="BN1987" s="20"/>
      <c r="BO1987" s="20"/>
      <c r="BP1987" s="20"/>
      <c r="BQ1987" s="20"/>
      <c r="BR1987" s="20"/>
      <c r="BS1987" s="20"/>
      <c r="BT1987" s="20"/>
      <c r="BU1987" s="20"/>
      <c r="BV1987" s="20"/>
      <c r="BW1987" s="20"/>
      <c r="BX1987" s="20"/>
      <c r="BY1987" s="20"/>
      <c r="BZ1987" s="20"/>
      <c r="CA1987" s="20"/>
      <c r="CB1987" s="20"/>
      <c r="CC1987" s="20"/>
      <c r="CD1987" s="20"/>
      <c r="CE1987" s="20"/>
      <c r="CF1987" s="20"/>
      <c r="CG1987" s="20"/>
      <c r="CH1987" s="20"/>
      <c r="CI1987" s="20"/>
      <c r="CJ1987" s="20"/>
      <c r="CK1987" s="20"/>
      <c r="CL1987" s="20"/>
    </row>
    <row r="1988" spans="1:101" ht="18" customHeight="1"/>
    <row r="1989" spans="1:101" ht="18" customHeight="1" thickBot="1">
      <c r="A1989" s="23"/>
      <c r="B1989" s="23"/>
      <c r="C1989" s="23"/>
      <c r="D1989" s="20" t="s">
        <v>15</v>
      </c>
      <c r="E1989" s="20"/>
      <c r="F1989" s="20"/>
      <c r="G1989" s="20"/>
      <c r="H1989" s="20"/>
      <c r="I1989" s="20" t="s">
        <v>16</v>
      </c>
      <c r="J1989" s="20"/>
      <c r="K1989" s="20"/>
      <c r="L1989" s="20"/>
      <c r="M1989" s="23"/>
      <c r="N1989" s="23"/>
      <c r="O1989" s="24" t="s">
        <v>17</v>
      </c>
      <c r="P1989" s="23"/>
      <c r="Q1989" s="23"/>
      <c r="R1989" s="23"/>
      <c r="S1989" s="20"/>
      <c r="T1989" s="20" t="s">
        <v>18</v>
      </c>
      <c r="U1989" s="23"/>
      <c r="V1989" s="23"/>
      <c r="W1989" s="23"/>
      <c r="X1989" s="23"/>
      <c r="Y1989" s="24" t="s">
        <v>19</v>
      </c>
      <c r="Z1989" s="23"/>
      <c r="AA1989" s="23"/>
      <c r="AB1989" s="23"/>
      <c r="AC1989" s="24" t="s">
        <v>20</v>
      </c>
      <c r="AD1989" s="20"/>
      <c r="AE1989" s="20"/>
      <c r="AF1989" s="20"/>
      <c r="AG1989" s="20"/>
      <c r="AH1989" s="23"/>
      <c r="AI1989" s="24" t="s">
        <v>21</v>
      </c>
      <c r="AJ1989" s="23"/>
      <c r="AK1989" s="23"/>
      <c r="AL1989" s="20"/>
      <c r="AM1989" s="24" t="s">
        <v>31</v>
      </c>
      <c r="AN1989" s="20"/>
      <c r="AO1989" s="23"/>
      <c r="AP1989" s="23"/>
      <c r="AQ1989" s="23"/>
      <c r="AR1989" s="23"/>
      <c r="AS1989" s="24" t="s">
        <v>91</v>
      </c>
      <c r="AT1989" s="23"/>
      <c r="AU1989" s="23"/>
      <c r="AV1989" s="23"/>
      <c r="AW1989" s="24" t="s">
        <v>32</v>
      </c>
      <c r="AX1989" s="20"/>
      <c r="AY1989" s="20"/>
      <c r="AZ1989" s="20"/>
      <c r="BA1989" s="20"/>
      <c r="BB1989" s="23"/>
      <c r="BC1989" s="24" t="s">
        <v>22</v>
      </c>
      <c r="BD1989" s="23"/>
      <c r="BE1989" s="23"/>
      <c r="BF1989" s="23"/>
      <c r="BG1989" s="24" t="s">
        <v>33</v>
      </c>
      <c r="BH1989" s="20"/>
      <c r="BI1989" s="23"/>
      <c r="BJ1989" s="23"/>
      <c r="BK1989" s="23"/>
      <c r="BL1989" s="23"/>
      <c r="BM1989" s="24" t="s">
        <v>34</v>
      </c>
      <c r="BN1989" s="23"/>
      <c r="BO1989" s="23"/>
      <c r="BP1989" s="23"/>
      <c r="BQ1989" s="24" t="s">
        <v>89</v>
      </c>
      <c r="BR1989" s="20"/>
      <c r="BS1989" s="20"/>
      <c r="BT1989" s="20"/>
      <c r="BU1989" s="20"/>
      <c r="BV1989" s="23"/>
      <c r="BW1989" s="24" t="s">
        <v>35</v>
      </c>
      <c r="BX1989" s="23"/>
      <c r="BY1989" s="23"/>
      <c r="BZ1989" s="23"/>
      <c r="CA1989" s="24" t="s">
        <v>90</v>
      </c>
      <c r="CB1989" s="20"/>
      <c r="CC1989" s="23"/>
      <c r="CD1989" s="23"/>
      <c r="CE1989" s="23"/>
      <c r="CF1989" s="23"/>
      <c r="CG1989" s="24" t="s">
        <v>92</v>
      </c>
      <c r="CH1989" s="23"/>
      <c r="CI1989" s="23"/>
      <c r="CJ1989" s="23"/>
      <c r="CK1989" s="24" t="s">
        <v>36</v>
      </c>
      <c r="CL1989" s="24"/>
      <c r="CM1989" s="23"/>
      <c r="CN1989" s="23"/>
      <c r="CO1989" s="23"/>
      <c r="CP1989" s="23"/>
      <c r="CQ1989" s="24" t="s">
        <v>93</v>
      </c>
      <c r="CR1989" s="23"/>
      <c r="CS1989" s="23"/>
    </row>
    <row r="1990" spans="1:101" ht="18" customHeight="1" thickBot="1">
      <c r="A1990" s="23"/>
      <c r="B1990" s="33"/>
      <c r="C1990" s="23"/>
      <c r="D1990" s="7" t="s">
        <v>2</v>
      </c>
      <c r="E1990" s="8"/>
      <c r="F1990" s="8" t="s">
        <v>3</v>
      </c>
      <c r="G1990" s="9"/>
      <c r="H1990" s="10"/>
      <c r="I1990" s="7" t="s">
        <v>4</v>
      </c>
      <c r="J1990" s="8"/>
      <c r="K1990" s="8" t="s">
        <v>5</v>
      </c>
      <c r="L1990" s="9"/>
      <c r="M1990" s="23"/>
      <c r="N1990" s="251" t="s">
        <v>79</v>
      </c>
      <c r="O1990" s="252"/>
      <c r="P1990" s="253" t="s">
        <v>80</v>
      </c>
      <c r="Q1990" s="254"/>
      <c r="R1990" s="23"/>
      <c r="S1990" s="7" t="s">
        <v>11</v>
      </c>
      <c r="T1990" s="8"/>
      <c r="U1990" s="8" t="s">
        <v>12</v>
      </c>
      <c r="V1990" s="9"/>
      <c r="W1990" s="20"/>
      <c r="X1990" s="251" t="s">
        <v>79</v>
      </c>
      <c r="Y1990" s="252"/>
      <c r="Z1990" s="253" t="s">
        <v>80</v>
      </c>
      <c r="AA1990" s="254"/>
      <c r="AB1990" s="20"/>
      <c r="AC1990" s="7" t="s">
        <v>4</v>
      </c>
      <c r="AD1990" s="8"/>
      <c r="AE1990" s="8" t="s">
        <v>5</v>
      </c>
      <c r="AF1990" s="9"/>
      <c r="AG1990" s="20"/>
      <c r="AH1990" s="251" t="s">
        <v>0</v>
      </c>
      <c r="AI1990" s="252"/>
      <c r="AJ1990" s="253" t="s">
        <v>1</v>
      </c>
      <c r="AK1990" s="254"/>
      <c r="AL1990" s="20"/>
      <c r="AM1990" s="7" t="s">
        <v>11</v>
      </c>
      <c r="AN1990" s="8"/>
      <c r="AO1990" s="8" t="s">
        <v>12</v>
      </c>
      <c r="AP1990" s="9"/>
      <c r="AQ1990" s="23"/>
      <c r="AR1990" s="251" t="s">
        <v>0</v>
      </c>
      <c r="AS1990" s="252"/>
      <c r="AT1990" s="253" t="s">
        <v>1</v>
      </c>
      <c r="AU1990" s="254"/>
      <c r="AV1990" s="36"/>
      <c r="AW1990" s="7" t="s">
        <v>4</v>
      </c>
      <c r="AX1990" s="8"/>
      <c r="AY1990" s="8" t="s">
        <v>5</v>
      </c>
      <c r="AZ1990" s="9"/>
      <c r="BA1990" s="20"/>
      <c r="BB1990" s="251" t="s">
        <v>0</v>
      </c>
      <c r="BC1990" s="252"/>
      <c r="BD1990" s="253" t="s">
        <v>1</v>
      </c>
      <c r="BE1990" s="254"/>
      <c r="BF1990" s="36"/>
      <c r="BG1990" s="7" t="s">
        <v>11</v>
      </c>
      <c r="BH1990" s="8"/>
      <c r="BI1990" s="8" t="s">
        <v>12</v>
      </c>
      <c r="BJ1990" s="9"/>
      <c r="BK1990" s="36"/>
      <c r="BL1990" s="251" t="s">
        <v>0</v>
      </c>
      <c r="BM1990" s="252"/>
      <c r="BN1990" s="253" t="s">
        <v>1</v>
      </c>
      <c r="BO1990" s="254"/>
      <c r="BP1990" s="36"/>
      <c r="BQ1990" s="7" t="s">
        <v>4</v>
      </c>
      <c r="BR1990" s="8"/>
      <c r="BS1990" s="8" t="s">
        <v>5</v>
      </c>
      <c r="BT1990" s="9"/>
      <c r="BU1990" s="20"/>
      <c r="BV1990" s="251" t="s">
        <v>0</v>
      </c>
      <c r="BW1990" s="252"/>
      <c r="BX1990" s="253" t="s">
        <v>1</v>
      </c>
      <c r="BY1990" s="254"/>
      <c r="BZ1990" s="36"/>
      <c r="CA1990" s="7" t="s">
        <v>11</v>
      </c>
      <c r="CB1990" s="8"/>
      <c r="CC1990" s="8" t="s">
        <v>12</v>
      </c>
      <c r="CD1990" s="9"/>
      <c r="CE1990" s="36"/>
      <c r="CF1990" s="251" t="s">
        <v>0</v>
      </c>
      <c r="CG1990" s="252"/>
      <c r="CH1990" s="253" t="s">
        <v>1</v>
      </c>
      <c r="CI1990" s="254"/>
      <c r="CJ1990" s="23"/>
      <c r="CK1990" s="7" t="s">
        <v>23</v>
      </c>
      <c r="CL1990" s="8"/>
      <c r="CM1990" s="8" t="s">
        <v>24</v>
      </c>
      <c r="CN1990" s="9"/>
      <c r="CO1990" s="23"/>
      <c r="CP1990" s="251" t="s">
        <v>0</v>
      </c>
      <c r="CQ1990" s="252"/>
      <c r="CR1990" s="253" t="s">
        <v>1</v>
      </c>
      <c r="CS1990" s="254"/>
      <c r="CU1990" s="26" t="s">
        <v>25</v>
      </c>
      <c r="CW1990" s="50" t="s">
        <v>44</v>
      </c>
    </row>
    <row r="1991" spans="1:101" ht="18" customHeight="1" thickTop="1" thickBot="1">
      <c r="B1991" s="34">
        <v>3.5</v>
      </c>
      <c r="D1991" s="11">
        <v>1</v>
      </c>
      <c r="E1991" s="12">
        <v>0</v>
      </c>
      <c r="F1991" s="13">
        <v>0</v>
      </c>
      <c r="G1991" s="40">
        <f t="shared" ref="G1991" si="21142">-1/($E$4*$B1991)</f>
        <v>-0.30015157654615582</v>
      </c>
      <c r="H1991" s="10"/>
      <c r="I1991" s="11">
        <v>1</v>
      </c>
      <c r="J1991" s="12">
        <v>0</v>
      </c>
      <c r="K1991" s="13">
        <v>0</v>
      </c>
      <c r="L1991" s="14">
        <v>0</v>
      </c>
      <c r="N1991" s="1">
        <f t="shared" ref="N1991" si="21143">D1991*I1991+F1991*I1994-E1991*J1991-G1991*J1994</f>
        <v>0.87464172884241831</v>
      </c>
      <c r="O1991" s="4">
        <f t="shared" ref="O1991" si="21144">(D1991*J1991+E1991*I1991+F1991*J1994+G1991*I1994)</f>
        <v>0</v>
      </c>
      <c r="P1991" s="2">
        <f t="shared" ref="P1991" si="21145">D1991*K1991+F1991*K1994-E1991*L1991-G1991*L1994</f>
        <v>0</v>
      </c>
      <c r="Q1991" s="3">
        <f t="shared" ref="Q1991" si="21146">(D1991*L1991+E1991*K1991+F1991*L1994+G1991*K1994)</f>
        <v>-0.30015157654615582</v>
      </c>
      <c r="S1991" s="11">
        <v>1</v>
      </c>
      <c r="T1991" s="12">
        <v>0</v>
      </c>
      <c r="U1991" s="13">
        <v>0</v>
      </c>
      <c r="V1991" s="40">
        <f t="shared" ref="V1991" si="21147">-1/($T$4*$B1991)</f>
        <v>-0.57349314675689622</v>
      </c>
      <c r="W1991" s="20"/>
      <c r="X1991" s="1">
        <f t="shared" ref="X1991" si="21148">N1991*S1991+P1991*S1994-O1991*T1991-Q1991*T1994</f>
        <v>0.87464172884241831</v>
      </c>
      <c r="Y1991" s="4">
        <f t="shared" ref="Y1991" si="21149">(N1991*T1991+O1991*S1991+P1991*T1994+Q1991*S1994)</f>
        <v>0</v>
      </c>
      <c r="Z1991" s="2">
        <f t="shared" ref="Z1991" si="21150">N1991*U1991+P1991*U1994-O1991*V1991-Q1991*V1994</f>
        <v>0</v>
      </c>
      <c r="AA1991" s="3">
        <f t="shared" ref="AA1991" si="21151">(N1991*V1991+O1991*U1991+P1991*V1994+Q1991*U1994)</f>
        <v>-0.80175261390488628</v>
      </c>
      <c r="AB1991" s="20"/>
      <c r="AC1991" s="11">
        <v>1</v>
      </c>
      <c r="AD1991" s="12">
        <v>0</v>
      </c>
      <c r="AE1991" s="13">
        <v>0</v>
      </c>
      <c r="AF1991" s="14">
        <v>0</v>
      </c>
      <c r="AG1991" s="20"/>
      <c r="AH1991" s="1">
        <f t="shared" ref="AH1991" si="21152">X1991*AC1991+Z1991*AC1994-Y1991*AD1991-AA1991*AD1994</f>
        <v>0.49208966571383439</v>
      </c>
      <c r="AI1991" s="4">
        <f t="shared" ref="AI1991" si="21153">(X1991*AD1991+Y1991*AC1991+Z1991*AD1994+AA1991*AC1994)</f>
        <v>0</v>
      </c>
      <c r="AJ1991" s="2">
        <f t="shared" ref="AJ1991" si="21154">X1991*AE1991+Z1991*AE1994-Y1991*AF1991-AA1991*AF1994</f>
        <v>0</v>
      </c>
      <c r="AK1991" s="3">
        <f t="shared" ref="AK1991" si="21155">(X1991*AF1991+Y1991*AE1991+Z1991*AF1994+AA1991*AE1994)</f>
        <v>-0.80175261390488628</v>
      </c>
      <c r="AL1991" s="20"/>
      <c r="AM1991" s="11">
        <v>1</v>
      </c>
      <c r="AN1991" s="12">
        <v>0</v>
      </c>
      <c r="AO1991" s="13">
        <v>0</v>
      </c>
      <c r="AP1991" s="40">
        <f t="shared" ref="AP1991" si="21156">-1/($AN$4*$B1991)</f>
        <v>-0.59598307408069617</v>
      </c>
      <c r="AR1991" s="1">
        <f t="shared" ref="AR1991" si="21157">AH1991*AM1991+AJ1991*AM1994-AI1991*AN1991-AK1991*AN1994</f>
        <v>0.49208966571383439</v>
      </c>
      <c r="AS1991" s="4">
        <f t="shared" ref="AS1991" si="21158">(AH1991*AN1991+AI1991*AM1991+AJ1991*AN1994+AK1991*AM1994)</f>
        <v>0</v>
      </c>
      <c r="AT1991" s="2">
        <f t="shared" ref="AT1991" si="21159">AH1991*AO1991+AJ1991*AO1994-AI1991*AP1991-AK1991*AP1994</f>
        <v>0</v>
      </c>
      <c r="AU1991" s="3">
        <f t="shared" ref="AU1991" si="21160">(AH1991*AP1991+AI1991*AO1991+AJ1991*AP1994+AK1991*AO1994)</f>
        <v>-1.0950297256003594</v>
      </c>
      <c r="AV1991" s="20"/>
      <c r="AW1991" s="11">
        <v>1</v>
      </c>
      <c r="AX1991" s="12">
        <v>0</v>
      </c>
      <c r="AY1991" s="13">
        <v>0</v>
      </c>
      <c r="AZ1991" s="14">
        <v>0</v>
      </c>
      <c r="BA1991" s="20"/>
      <c r="BB1991" s="1">
        <f t="shared" ref="BB1991" si="21161">AR1991*AW1991+AT1991*AW1994-AS1991*AX1991-AU1991*AX1994</f>
        <v>-3.0398036166287445E-2</v>
      </c>
      <c r="BC1991" s="4">
        <f t="shared" ref="BC1991" si="21162">(AR1991*AX1991+AS1991*AW1991+AT1991*AX1994+AU1991*AW1994)</f>
        <v>0</v>
      </c>
      <c r="BD1991" s="2">
        <f t="shared" ref="BD1991" si="21163">AR1991*AY1991+AT1991*AY1994-AS1991*AZ1991-AU1991*AZ1994</f>
        <v>0</v>
      </c>
      <c r="BE1991" s="3">
        <f t="shared" ref="BE1991" si="21164">(AR1991*AZ1991+AS1991*AY1991+AT1991*AZ1994+AU1991*AY1994)</f>
        <v>-1.0950297256003594</v>
      </c>
      <c r="BF1991" s="20"/>
      <c r="BG1991" s="11">
        <v>1</v>
      </c>
      <c r="BH1991" s="12">
        <v>0</v>
      </c>
      <c r="BI1991" s="13">
        <v>0</v>
      </c>
      <c r="BJ1991" s="40">
        <f t="shared" ref="BJ1991" si="21165">-1/($BH$4*$B1991)</f>
        <v>-0.57349314675689622</v>
      </c>
      <c r="BK1991" s="20"/>
      <c r="BL1991" s="1">
        <f t="shared" ref="BL1991" si="21166">BB1991*BG1991+BD1991*BG1994-BC1991*BH1991-BE1991*BH1994</f>
        <v>-3.0398036166287445E-2</v>
      </c>
      <c r="BM1991" s="4">
        <f t="shared" ref="BM1991" si="21167">(BB1991*BH1991+BC1991*BG1991+BD1991*BH1994+BE1991*BG1994)</f>
        <v>0</v>
      </c>
      <c r="BN1991" s="2">
        <f t="shared" ref="BN1991" si="21168">BB1991*BI1991+BD1991*BI1994-BC1991*BJ1991-BE1991*BJ1994</f>
        <v>0</v>
      </c>
      <c r="BO1991" s="3">
        <f t="shared" ref="BO1991" si="21169">(BB1991*BJ1991+BC1991*BI1991+BD1991*BJ1994+BE1991*BI1994)</f>
        <v>-1.0775966601841254</v>
      </c>
      <c r="BP1991" s="20"/>
      <c r="BQ1991" s="11">
        <v>1</v>
      </c>
      <c r="BR1991" s="12">
        <v>0</v>
      </c>
      <c r="BS1991" s="13">
        <v>0</v>
      </c>
      <c r="BT1991" s="14">
        <v>0</v>
      </c>
      <c r="BU1991" s="20"/>
      <c r="BV1991" s="1">
        <f t="shared" ref="BV1991" si="21170">BL1991*BQ1991+BN1991*BQ1994-BM1991*BR1991-BO1991*BR1994</f>
        <v>-0.48045615640105904</v>
      </c>
      <c r="BW1991" s="4">
        <f t="shared" ref="BW1991" si="21171">(BL1991*BR1991+BM1991*BQ1991+BN1991*BR1994+BO1991*BQ1994)</f>
        <v>0</v>
      </c>
      <c r="BX1991" s="2">
        <f t="shared" ref="BX1991" si="21172">BL1991*BS1991+BN1991*BS1994-BM1991*BT1991-BO1991*BT1994</f>
        <v>0</v>
      </c>
      <c r="BY1991" s="3">
        <f t="shared" ref="BY1991" si="21173">(BL1991*BT1991+BM1991*BS1991+BN1991*BT1994+BO1991*BS1994)</f>
        <v>-1.0775966601841254</v>
      </c>
      <c r="BZ1991" s="20"/>
      <c r="CA1991" s="11">
        <v>1</v>
      </c>
      <c r="CB1991" s="12">
        <v>0</v>
      </c>
      <c r="CC1991" s="13">
        <v>0</v>
      </c>
      <c r="CD1991" s="40">
        <f t="shared" ref="CD1991" si="21174">-1/($CB$4*$B1991)</f>
        <v>-0.30015157654615582</v>
      </c>
      <c r="CE1991" s="20"/>
      <c r="CF1991" s="1">
        <f t="shared" ref="CF1991" si="21175">BV1991*CA1991+BX1991*CA1994-BW1991*CB1991-BY1991*CB1994</f>
        <v>-0.48045615640105904</v>
      </c>
      <c r="CG1991" s="4">
        <f t="shared" ref="CG1991" si="21176">(BV1991*CB1991+BW1991*CA1991+BX1991*CB1994+BY1991*CA1994)</f>
        <v>0</v>
      </c>
      <c r="CH1991" s="2">
        <f t="shared" ref="CH1991" si="21177">BV1991*CC1991+BX1991*CC1994-BW1991*CD1991-BY1991*CD1994</f>
        <v>0</v>
      </c>
      <c r="CI1991" s="3">
        <f t="shared" ref="CI1991" si="21178">(BV1991*CD1991+BW1991*CC1991+BX1991*CD1994+BY1991*CC1994)</f>
        <v>-0.93338698737904102</v>
      </c>
      <c r="CJ1991" s="28"/>
      <c r="CK1991" s="11">
        <v>1</v>
      </c>
      <c r="CL1991" s="12">
        <v>0</v>
      </c>
      <c r="CM1991" s="13">
        <v>0</v>
      </c>
      <c r="CN1991" s="14">
        <v>0</v>
      </c>
      <c r="CP1991" s="1">
        <f t="shared" ref="CP1991" si="21179">CF1991*CK1991+CH1991*CK1994-CG1991*CL1991-CI1991*CL1994</f>
        <v>-0.48045615640105904</v>
      </c>
      <c r="CQ1991" s="4">
        <f t="shared" ref="CQ1991" si="21180">(CF1991*CL1991+CG1991*CK1991+CH1991*CL1994+CI1991*CK1994)</f>
        <v>-0.93338698737904102</v>
      </c>
      <c r="CR1991" s="2">
        <f t="shared" ref="CR1991" si="21181">CF1991*CM1991+CH1991*CM1994-CG1991*CN1991-CI1991*CN1994</f>
        <v>0</v>
      </c>
      <c r="CS1991" s="3">
        <f t="shared" ref="CS1991" si="21182">(CF1991*CN1991+CG1991*CM1991+CH1991*CN1994+CI1991*CM1994)</f>
        <v>-0.93338698737904102</v>
      </c>
      <c r="CU1991" s="29">
        <f t="shared" ref="CU1991" si="21183">20*LOG(((1+$CL$4)/$CL$4)/((CP1991+CP1994)^2+(CQ1991+CQ1994)^2)^0.5)</f>
        <v>-1.2959060507937279E-2</v>
      </c>
      <c r="CW1991" s="51">
        <f t="shared" ref="CW1991" si="21184">((CP1991^2+CQ1991^2)^0.5)/((CP1994^2+CQ1994^2)^0.5)</f>
        <v>1.1005320626690636</v>
      </c>
    </row>
    <row r="1992" spans="1:101" ht="18" customHeight="1" thickBot="1">
      <c r="D1992" s="11"/>
      <c r="E1992" s="13"/>
      <c r="F1992" s="13"/>
      <c r="G1992" s="15"/>
      <c r="H1992" s="10"/>
      <c r="I1992" s="11"/>
      <c r="J1992" s="13"/>
      <c r="K1992" s="13"/>
      <c r="L1992" s="15"/>
      <c r="N1992" s="5"/>
      <c r="Q1992" s="6"/>
      <c r="S1992" s="11"/>
      <c r="T1992" s="13"/>
      <c r="U1992" s="13"/>
      <c r="V1992" s="15"/>
      <c r="W1992" s="20"/>
      <c r="X1992" s="5"/>
      <c r="AA1992" s="6"/>
      <c r="AB1992" s="20"/>
      <c r="AC1992" s="11"/>
      <c r="AD1992" s="13"/>
      <c r="AE1992" s="13"/>
      <c r="AF1992" s="15"/>
      <c r="AG1992" s="20"/>
      <c r="AH1992" s="5"/>
      <c r="AK1992" s="6"/>
      <c r="AL1992" s="20"/>
      <c r="AM1992" s="11"/>
      <c r="AN1992" s="13"/>
      <c r="AO1992" s="13"/>
      <c r="AP1992" s="15"/>
      <c r="AR1992" s="5"/>
      <c r="AU1992" s="6"/>
      <c r="AW1992" s="11"/>
      <c r="AX1992" s="13"/>
      <c r="AY1992" s="13"/>
      <c r="AZ1992" s="15"/>
      <c r="BA1992" s="20"/>
      <c r="BB1992" s="5"/>
      <c r="BE1992" s="6"/>
      <c r="BG1992" s="11"/>
      <c r="BH1992" s="13"/>
      <c r="BI1992" s="13"/>
      <c r="BJ1992" s="15"/>
      <c r="BL1992" s="5"/>
      <c r="BO1992" s="6"/>
      <c r="BQ1992" s="11"/>
      <c r="BR1992" s="13"/>
      <c r="BS1992" s="13"/>
      <c r="BT1992" s="15"/>
      <c r="BU1992" s="20"/>
      <c r="BV1992" s="5"/>
      <c r="BY1992" s="6"/>
      <c r="CA1992" s="11"/>
      <c r="CB1992" s="13"/>
      <c r="CC1992" s="13"/>
      <c r="CD1992" s="15"/>
      <c r="CF1992" s="5"/>
      <c r="CI1992" s="6"/>
      <c r="CK1992" s="11"/>
      <c r="CL1992" s="13"/>
      <c r="CM1992" s="13"/>
      <c r="CN1992" s="15"/>
      <c r="CP1992" s="5"/>
      <c r="CS1992" s="6"/>
      <c r="CW1992" s="52"/>
    </row>
    <row r="1993" spans="1:101" ht="18" customHeight="1" thickBot="1">
      <c r="D1993" s="11" t="s">
        <v>6</v>
      </c>
      <c r="E1993" s="13"/>
      <c r="F1993" s="13" t="s">
        <v>7</v>
      </c>
      <c r="G1993" s="15"/>
      <c r="H1993" s="10"/>
      <c r="I1993" s="11" t="s">
        <v>8</v>
      </c>
      <c r="J1993" s="13"/>
      <c r="K1993" s="13" t="s">
        <v>9</v>
      </c>
      <c r="L1993" s="15"/>
      <c r="N1993" s="251" t="s">
        <v>26</v>
      </c>
      <c r="O1993" s="252"/>
      <c r="P1993" s="253" t="s">
        <v>27</v>
      </c>
      <c r="Q1993" s="254"/>
      <c r="S1993" s="11" t="s">
        <v>13</v>
      </c>
      <c r="T1993" s="13"/>
      <c r="U1993" s="13" t="s">
        <v>14</v>
      </c>
      <c r="V1993" s="15"/>
      <c r="W1993" s="20"/>
      <c r="X1993" s="251" t="s">
        <v>26</v>
      </c>
      <c r="Y1993" s="252"/>
      <c r="Z1993" s="253" t="s">
        <v>27</v>
      </c>
      <c r="AA1993" s="254"/>
      <c r="AB1993" s="20"/>
      <c r="AC1993" s="11" t="s">
        <v>8</v>
      </c>
      <c r="AD1993" s="13"/>
      <c r="AE1993" s="13" t="s">
        <v>9</v>
      </c>
      <c r="AF1993" s="15"/>
      <c r="AG1993" s="20"/>
      <c r="AH1993" s="251" t="s">
        <v>26</v>
      </c>
      <c r="AI1993" s="252"/>
      <c r="AJ1993" s="253" t="s">
        <v>27</v>
      </c>
      <c r="AK1993" s="254"/>
      <c r="AL1993" s="20"/>
      <c r="AM1993" s="11" t="s">
        <v>13</v>
      </c>
      <c r="AN1993" s="13"/>
      <c r="AO1993" s="13" t="s">
        <v>14</v>
      </c>
      <c r="AP1993" s="15"/>
      <c r="AR1993" s="251" t="s">
        <v>26</v>
      </c>
      <c r="AS1993" s="252"/>
      <c r="AT1993" s="253" t="s">
        <v>27</v>
      </c>
      <c r="AU1993" s="254"/>
      <c r="AV1993" s="36"/>
      <c r="AW1993" s="11" t="s">
        <v>8</v>
      </c>
      <c r="AX1993" s="13"/>
      <c r="AY1993" s="13" t="s">
        <v>9</v>
      </c>
      <c r="AZ1993" s="15"/>
      <c r="BA1993" s="20"/>
      <c r="BB1993" s="251" t="s">
        <v>26</v>
      </c>
      <c r="BC1993" s="252"/>
      <c r="BD1993" s="253" t="s">
        <v>27</v>
      </c>
      <c r="BE1993" s="254"/>
      <c r="BF1993" s="36"/>
      <c r="BG1993" s="11" t="s">
        <v>13</v>
      </c>
      <c r="BH1993" s="13"/>
      <c r="BI1993" s="13" t="s">
        <v>14</v>
      </c>
      <c r="BJ1993" s="15"/>
      <c r="BK1993" s="36"/>
      <c r="BL1993" s="251" t="s">
        <v>26</v>
      </c>
      <c r="BM1993" s="252"/>
      <c r="BN1993" s="253" t="s">
        <v>27</v>
      </c>
      <c r="BO1993" s="254"/>
      <c r="BP1993" s="36"/>
      <c r="BQ1993" s="11" t="s">
        <v>8</v>
      </c>
      <c r="BR1993" s="13"/>
      <c r="BS1993" s="13" t="s">
        <v>9</v>
      </c>
      <c r="BT1993" s="15"/>
      <c r="BU1993" s="20"/>
      <c r="BV1993" s="251" t="s">
        <v>26</v>
      </c>
      <c r="BW1993" s="252"/>
      <c r="BX1993" s="253" t="s">
        <v>27</v>
      </c>
      <c r="BY1993" s="254"/>
      <c r="BZ1993" s="36"/>
      <c r="CA1993" s="11" t="s">
        <v>13</v>
      </c>
      <c r="CB1993" s="13"/>
      <c r="CC1993" s="13" t="s">
        <v>14</v>
      </c>
      <c r="CD1993" s="15"/>
      <c r="CE1993" s="36"/>
      <c r="CF1993" s="251" t="s">
        <v>26</v>
      </c>
      <c r="CG1993" s="252"/>
      <c r="CH1993" s="253" t="s">
        <v>27</v>
      </c>
      <c r="CI1993" s="254"/>
      <c r="CK1993" s="11" t="s">
        <v>28</v>
      </c>
      <c r="CL1993" s="13"/>
      <c r="CM1993" s="13" t="s">
        <v>29</v>
      </c>
      <c r="CN1993" s="15"/>
      <c r="CP1993" s="251" t="s">
        <v>26</v>
      </c>
      <c r="CQ1993" s="252"/>
      <c r="CR1993" s="253" t="s">
        <v>27</v>
      </c>
      <c r="CS1993" s="254"/>
      <c r="CU1993" s="38" t="s">
        <v>37</v>
      </c>
      <c r="CW1993" s="53" t="s">
        <v>45</v>
      </c>
    </row>
    <row r="1994" spans="1:101" ht="18" customHeight="1" thickTop="1" thickBot="1">
      <c r="D1994" s="16">
        <v>0</v>
      </c>
      <c r="E1994" s="17">
        <v>0</v>
      </c>
      <c r="F1994" s="18">
        <v>1</v>
      </c>
      <c r="G1994" s="19">
        <v>0</v>
      </c>
      <c r="H1994" s="10"/>
      <c r="I1994" s="16">
        <v>0</v>
      </c>
      <c r="J1994" s="17">
        <f t="shared" ref="J1994" si="21185">-1/($J$4*$B1991)</f>
        <v>-0.41764988410215714</v>
      </c>
      <c r="K1994" s="18">
        <v>1</v>
      </c>
      <c r="L1994" s="19">
        <v>0</v>
      </c>
      <c r="N1994" s="1">
        <f t="shared" ref="N1994" si="21186">D1994*I1991+F1994*I1994-E1994*J1991-G1994*J1994</f>
        <v>0</v>
      </c>
      <c r="O1994" s="4">
        <f t="shared" ref="O1994" si="21187">(D1994*J1991+E1994*I1991+F1994*J1994+G1994*I1994)</f>
        <v>-0.41764988410215714</v>
      </c>
      <c r="P1994" s="2">
        <f t="shared" ref="P1994" si="21188">D1994*K1991+F1994*K1994-E1994*L1991-G1994*L1994</f>
        <v>1</v>
      </c>
      <c r="Q1994" s="3">
        <f t="shared" ref="Q1994" si="21189">(D1994*L1991+E1994*K1991+F1994*L1994+G1994*K1994)</f>
        <v>0</v>
      </c>
      <c r="S1994" s="16">
        <v>0</v>
      </c>
      <c r="T1994" s="17">
        <v>0</v>
      </c>
      <c r="U1994" s="18">
        <v>1</v>
      </c>
      <c r="V1994" s="19">
        <v>0</v>
      </c>
      <c r="W1994" s="20"/>
      <c r="X1994" s="1">
        <f t="shared" ref="X1994" si="21190">N1994*S1991+P1994*S1994-O1994*T1991-Q1994*T1994</f>
        <v>0</v>
      </c>
      <c r="Y1994" s="4">
        <f t="shared" ref="Y1994" si="21191">(N1994*T1991+O1994*S1991+P1994*T1994+Q1994*S1994)</f>
        <v>-0.41764988410215714</v>
      </c>
      <c r="Z1994" s="2">
        <f t="shared" ref="Z1994" si="21192">N1994*U1991+P1994*U1994-O1994*V1991-Q1994*V1994</f>
        <v>0.76048065372360085</v>
      </c>
      <c r="AA1994" s="3">
        <f t="shared" ref="AA1994" si="21193">(N1994*V1991+O1994*U1991+P1994*V1994+Q1994*U1994)</f>
        <v>0</v>
      </c>
      <c r="AB1994" s="20"/>
      <c r="AC1994" s="16">
        <v>0</v>
      </c>
      <c r="AD1994" s="17">
        <f t="shared" ref="AD1994" si="21194">-1/($AD$4*$B1991)</f>
        <v>-0.47714476572191999</v>
      </c>
      <c r="AE1994" s="18">
        <v>1</v>
      </c>
      <c r="AF1994" s="19">
        <v>0</v>
      </c>
      <c r="AG1994" s="20"/>
      <c r="AH1994" s="1">
        <f t="shared" ref="AH1994" si="21195">X1994*AC1991+Z1994*AC1994-Y1994*AD1991-AA1994*AD1994</f>
        <v>0</v>
      </c>
      <c r="AI1994" s="4">
        <f t="shared" ref="AI1994" si="21196">(X1994*AD1991+Y1994*AC1991+Z1994*AD1994+AA1994*AC1994)</f>
        <v>-0.78050924745915728</v>
      </c>
      <c r="AJ1994" s="2">
        <f t="shared" ref="AJ1994" si="21197">X1994*AE1991+Z1994*AE1994-Y1994*AF1991-AA1994*AF1994</f>
        <v>0.76048065372360085</v>
      </c>
      <c r="AK1994" s="3">
        <f t="shared" ref="AK1994" si="21198">(X1994*AF1991+Y1994*AE1991+Z1994*AF1994+AA1994*AE1994)</f>
        <v>0</v>
      </c>
      <c r="AL1994" s="20"/>
      <c r="AM1994" s="16">
        <v>0</v>
      </c>
      <c r="AN1994" s="17">
        <v>0</v>
      </c>
      <c r="AO1994" s="18">
        <v>1</v>
      </c>
      <c r="AP1994" s="19">
        <v>0</v>
      </c>
      <c r="AR1994" s="1">
        <f t="shared" ref="AR1994" si="21199">AH1994*AM1991+AJ1994*AM1994-AI1994*AN1991-AK1994*AN1994</f>
        <v>0</v>
      </c>
      <c r="AS1994" s="4">
        <f t="shared" ref="AS1994" si="21200">(AH1994*AN1991+AI1994*AM1991+AJ1994*AN1994+AK1994*AM1994)</f>
        <v>-0.78050924745915728</v>
      </c>
      <c r="AT1994" s="2">
        <f t="shared" ref="AT1994" si="21201">AH1994*AO1991+AJ1994*AO1994-AI1994*AP1991-AK1994*AP1994</f>
        <v>0.2953103530744815</v>
      </c>
      <c r="AU1994" s="3">
        <f t="shared" ref="AU1994" si="21202">(AH1994*AP1991+AI1994*AO1991+AJ1994*AP1994+AK1994*AO1994)</f>
        <v>0</v>
      </c>
      <c r="AV1994" s="20"/>
      <c r="AW1994" s="16">
        <v>0</v>
      </c>
      <c r="AX1994" s="17">
        <f t="shared" ref="AX1994" si="21203">-1/($AX$4*$B1991)</f>
        <v>-0.47714476572191999</v>
      </c>
      <c r="AY1994" s="18">
        <v>1</v>
      </c>
      <c r="AZ1994" s="19">
        <v>0</v>
      </c>
      <c r="BA1994" s="20"/>
      <c r="BB1994" s="1">
        <f t="shared" ref="BB1994" si="21204">AR1994*AW1991+AT1994*AW1994-AS1994*AX1991-AU1994*AX1994</f>
        <v>0</v>
      </c>
      <c r="BC1994" s="4">
        <f t="shared" ref="BC1994" si="21205">(AR1994*AX1991+AS1994*AW1991+AT1994*AX1994+AU1994*AW1994)</f>
        <v>-0.9214150366921382</v>
      </c>
      <c r="BD1994" s="2">
        <f t="shared" ref="BD1994" si="21206">AR1994*AY1991+AT1994*AY1994-AS1994*AZ1991-AU1994*AZ1994</f>
        <v>0.2953103530744815</v>
      </c>
      <c r="BE1994" s="3">
        <f t="shared" ref="BE1994" si="21207">(AR1994*AZ1991+AS1994*AY1991+AT1994*AZ1994+AU1994*AY1994)</f>
        <v>0</v>
      </c>
      <c r="BF1994" s="20"/>
      <c r="BG1994" s="16">
        <v>0</v>
      </c>
      <c r="BH1994" s="17">
        <v>0</v>
      </c>
      <c r="BI1994" s="18">
        <v>1</v>
      </c>
      <c r="BJ1994" s="19">
        <v>0</v>
      </c>
      <c r="BK1994" s="20"/>
      <c r="BL1994" s="1">
        <f t="shared" ref="BL1994" si="21208">BB1994*BG1991+BD1994*BG1994-BC1994*BH1991-BE1994*BH1994</f>
        <v>0</v>
      </c>
      <c r="BM1994" s="4">
        <f t="shared" ref="BM1994" si="21209">(BB1994*BH1991+BC1994*BG1991+BD1994*BH1994+BE1994*BG1994)</f>
        <v>-0.9214150366921382</v>
      </c>
      <c r="BN1994" s="2">
        <f t="shared" ref="BN1994" si="21210">BB1994*BI1991+BD1994*BI1994-BC1994*BJ1991-BE1994*BJ1994</f>
        <v>-0.2331148557872138</v>
      </c>
      <c r="BO1994" s="3">
        <f t="shared" ref="BO1994" si="21211">(BB1994*BJ1991+BC1994*BI1991+BD1994*BJ1994+BE1994*BI1994)</f>
        <v>0</v>
      </c>
      <c r="BP1994" s="20"/>
      <c r="BQ1994" s="16">
        <v>0</v>
      </c>
      <c r="BR1994" s="17">
        <f t="shared" ref="BR1994" si="21212">-1/($BR$4*$B1991)</f>
        <v>-0.41764988410215714</v>
      </c>
      <c r="BS1994" s="18">
        <v>1</v>
      </c>
      <c r="BT1994" s="19">
        <v>0</v>
      </c>
      <c r="BU1994" s="20"/>
      <c r="BV1994" s="1">
        <f t="shared" ref="BV1994" si="21213">BL1994*BQ1991+BN1994*BQ1994-BM1994*BR1991-BO1994*BR1994</f>
        <v>0</v>
      </c>
      <c r="BW1994" s="4">
        <f t="shared" ref="BW1994" si="21214">(BL1994*BR1991+BM1994*BQ1991+BN1994*BR1994+BO1994*BQ1994)</f>
        <v>-0.82405464419011731</v>
      </c>
      <c r="BX1994" s="2">
        <f t="shared" ref="BX1994" si="21215">BL1994*BS1991+BN1994*BS1994-BM1994*BT1991-BO1994*BT1994</f>
        <v>-0.2331148557872138</v>
      </c>
      <c r="BY1994" s="3">
        <f t="shared" ref="BY1994" si="21216">(BL1994*BT1991+BM1994*BS1991+BN1994*BT1994+BO1994*BS1994)</f>
        <v>0</v>
      </c>
      <c r="BZ1994" s="20"/>
      <c r="CA1994" s="16">
        <v>0</v>
      </c>
      <c r="CB1994" s="17">
        <v>0</v>
      </c>
      <c r="CC1994" s="18">
        <v>1</v>
      </c>
      <c r="CD1994" s="19">
        <v>0</v>
      </c>
      <c r="CE1994" s="20"/>
      <c r="CF1994" s="1">
        <f t="shared" ref="CF1994" si="21217">BV1994*CA1991+BX1994*CA1994-BW1994*CB1991-BY1994*CB1994</f>
        <v>0</v>
      </c>
      <c r="CG1994" s="4">
        <f t="shared" ref="CG1994" si="21218">(BV1994*CB1991+BW1994*CA1991+BX1994*CB1994+BY1994*CA1994)</f>
        <v>-0.82405464419011731</v>
      </c>
      <c r="CH1994" s="2">
        <f t="shared" ref="CH1994" si="21219">BV1994*CC1991+BX1994*CC1994-BW1994*CD1991-BY1994*CD1994</f>
        <v>-0.48045615640105899</v>
      </c>
      <c r="CI1994" s="3">
        <f t="shared" ref="CI1994" si="21220">(BV1994*CD1991+BW1994*CC1991+BX1994*CD1994+BY1994*CC1994)</f>
        <v>0</v>
      </c>
      <c r="CK1994" s="16">
        <f t="shared" ref="CK1994" si="21221">1/$CL$4</f>
        <v>1</v>
      </c>
      <c r="CL1994" s="17">
        <v>0</v>
      </c>
      <c r="CM1994" s="18">
        <v>1</v>
      </c>
      <c r="CN1994" s="19">
        <v>0</v>
      </c>
      <c r="CP1994" s="1">
        <f t="shared" ref="CP1994" si="21222">CF1994*CK1991+CH1994*CK1994-CG1994*CL1991-CI1994*CL1994</f>
        <v>-0.48045615640105899</v>
      </c>
      <c r="CQ1994" s="4">
        <f t="shared" ref="CQ1994" si="21223">(CF1994*CL1991+CG1994*CK1991+CH1994*CL1994+CI1994*CK1994)</f>
        <v>-0.82405464419011731</v>
      </c>
      <c r="CR1994" s="2">
        <f t="shared" ref="CR1994" si="21224">CF1994*CM1991+CH1994*CM1994-CG1994*CN1991-CI1994*CN1994</f>
        <v>-0.48045615640105899</v>
      </c>
      <c r="CS1994" s="3">
        <f t="shared" ref="CS1994" si="21225">(CF1994*CN1991+CG1994*CM1991+CH1994*CN1994+CI1994*CM1994)</f>
        <v>0</v>
      </c>
      <c r="CU1994" s="39">
        <f t="shared" ref="CU1994" si="21226">(180/PI())*ATAN(-1*(CQ1991/CP1991))</f>
        <v>-62.763087691810405</v>
      </c>
      <c r="CW1994" s="54">
        <f t="shared" ref="CW1994" si="21227">20*LOG(((1-(10^(CU1991/20)^2)*(1-((1-CW1991)/(1+CW1991))^2))^0.5))</f>
        <v>-22.787444765233676</v>
      </c>
    </row>
    <row r="1995" spans="1:101" ht="18" customHeight="1">
      <c r="E1995" s="20"/>
      <c r="F1995" s="20"/>
      <c r="G1995" s="20"/>
      <c r="H1995" s="20"/>
      <c r="I1995" s="20"/>
      <c r="J1995" s="20"/>
      <c r="K1995" s="20"/>
      <c r="L1995" s="20"/>
      <c r="M1995" s="20"/>
      <c r="N1995" s="20"/>
      <c r="O1995" s="20"/>
      <c r="P1995" s="20"/>
      <c r="Q1995" s="20"/>
      <c r="R1995" s="20"/>
      <c r="S1995" s="20"/>
      <c r="T1995" s="20"/>
      <c r="U1995" s="20"/>
      <c r="V1995" s="20"/>
      <c r="W1995" s="20"/>
      <c r="X1995" s="20"/>
      <c r="Y1995" s="20"/>
      <c r="Z1995" s="20"/>
      <c r="AA1995" s="20"/>
      <c r="AB1995" s="30"/>
      <c r="AC1995" s="20"/>
      <c r="AD1995" s="20"/>
      <c r="AE1995" s="20"/>
      <c r="AF1995" s="20"/>
      <c r="AG1995" s="20"/>
      <c r="AH1995" s="20"/>
      <c r="AI1995" s="20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  <c r="BA1995" s="20"/>
      <c r="BB1995" s="20"/>
      <c r="BC1995" s="20"/>
      <c r="BD1995" s="20"/>
      <c r="BE1995" s="20"/>
      <c r="BF1995" s="20"/>
      <c r="BG1995" s="20"/>
      <c r="BH1995" s="20"/>
      <c r="BI1995" s="20"/>
      <c r="BJ1995" s="20"/>
      <c r="BK1995" s="20"/>
      <c r="BL1995" s="20"/>
      <c r="BM1995" s="20"/>
      <c r="BN1995" s="20"/>
      <c r="BO1995" s="20"/>
      <c r="BP1995" s="20"/>
      <c r="BQ1995" s="20"/>
      <c r="BR1995" s="20"/>
      <c r="BS1995" s="20"/>
      <c r="BT1995" s="20"/>
      <c r="BU1995" s="20"/>
      <c r="BV1995" s="20"/>
      <c r="BW1995" s="20"/>
      <c r="BX1995" s="20"/>
      <c r="BY1995" s="20"/>
      <c r="BZ1995" s="20"/>
      <c r="CA1995" s="20"/>
      <c r="CB1995" s="20"/>
      <c r="CC1995" s="20"/>
      <c r="CD1995" s="20"/>
      <c r="CE1995" s="20"/>
      <c r="CF1995" s="20"/>
      <c r="CG1995" s="20"/>
      <c r="CH1995" s="20"/>
      <c r="CI1995" s="20"/>
      <c r="CJ1995" s="20"/>
      <c r="CK1995" s="20"/>
      <c r="CL1995" s="20"/>
    </row>
    <row r="1996" spans="1:101" ht="18" customHeight="1"/>
    <row r="1997" spans="1:101" ht="18" customHeight="1" thickBot="1">
      <c r="A1997" s="23"/>
      <c r="B1997" s="23"/>
      <c r="C1997" s="23"/>
      <c r="D1997" s="20" t="s">
        <v>15</v>
      </c>
      <c r="E1997" s="20"/>
      <c r="F1997" s="20"/>
      <c r="G1997" s="20"/>
      <c r="H1997" s="20"/>
      <c r="I1997" s="20" t="s">
        <v>16</v>
      </c>
      <c r="J1997" s="20"/>
      <c r="K1997" s="20"/>
      <c r="L1997" s="20"/>
      <c r="M1997" s="23"/>
      <c r="N1997" s="23"/>
      <c r="O1997" s="24" t="s">
        <v>17</v>
      </c>
      <c r="P1997" s="23"/>
      <c r="Q1997" s="23"/>
      <c r="R1997" s="23"/>
      <c r="S1997" s="20"/>
      <c r="T1997" s="20" t="s">
        <v>18</v>
      </c>
      <c r="U1997" s="23"/>
      <c r="V1997" s="23"/>
      <c r="W1997" s="23"/>
      <c r="X1997" s="23"/>
      <c r="Y1997" s="24" t="s">
        <v>19</v>
      </c>
      <c r="Z1997" s="23"/>
      <c r="AA1997" s="23"/>
      <c r="AB1997" s="23"/>
      <c r="AC1997" s="24" t="s">
        <v>20</v>
      </c>
      <c r="AD1997" s="20"/>
      <c r="AE1997" s="20"/>
      <c r="AF1997" s="20"/>
      <c r="AG1997" s="20"/>
      <c r="AH1997" s="23"/>
      <c r="AI1997" s="24" t="s">
        <v>21</v>
      </c>
      <c r="AJ1997" s="23"/>
      <c r="AK1997" s="23"/>
      <c r="AL1997" s="20"/>
      <c r="AM1997" s="24" t="s">
        <v>31</v>
      </c>
      <c r="AN1997" s="20"/>
      <c r="AO1997" s="23"/>
      <c r="AP1997" s="23"/>
      <c r="AQ1997" s="23"/>
      <c r="AR1997" s="23"/>
      <c r="AS1997" s="24" t="s">
        <v>91</v>
      </c>
      <c r="AT1997" s="23"/>
      <c r="AU1997" s="23"/>
      <c r="AV1997" s="23"/>
      <c r="AW1997" s="24" t="s">
        <v>32</v>
      </c>
      <c r="AX1997" s="20"/>
      <c r="AY1997" s="20"/>
      <c r="AZ1997" s="20"/>
      <c r="BA1997" s="20"/>
      <c r="BB1997" s="23"/>
      <c r="BC1997" s="24" t="s">
        <v>22</v>
      </c>
      <c r="BD1997" s="23"/>
      <c r="BE1997" s="23"/>
      <c r="BF1997" s="23"/>
      <c r="BG1997" s="24" t="s">
        <v>33</v>
      </c>
      <c r="BH1997" s="20"/>
      <c r="BI1997" s="23"/>
      <c r="BJ1997" s="23"/>
      <c r="BK1997" s="23"/>
      <c r="BL1997" s="23"/>
      <c r="BM1997" s="24" t="s">
        <v>34</v>
      </c>
      <c r="BN1997" s="23"/>
      <c r="BO1997" s="23"/>
      <c r="BP1997" s="23"/>
      <c r="BQ1997" s="24" t="s">
        <v>89</v>
      </c>
      <c r="BR1997" s="20"/>
      <c r="BS1997" s="20"/>
      <c r="BT1997" s="20"/>
      <c r="BU1997" s="20"/>
      <c r="BV1997" s="23"/>
      <c r="BW1997" s="24" t="s">
        <v>35</v>
      </c>
      <c r="BX1997" s="23"/>
      <c r="BY1997" s="23"/>
      <c r="BZ1997" s="23"/>
      <c r="CA1997" s="24" t="s">
        <v>90</v>
      </c>
      <c r="CB1997" s="20"/>
      <c r="CC1997" s="23"/>
      <c r="CD1997" s="23"/>
      <c r="CE1997" s="23"/>
      <c r="CF1997" s="23"/>
      <c r="CG1997" s="24" t="s">
        <v>92</v>
      </c>
      <c r="CH1997" s="23"/>
      <c r="CI1997" s="23"/>
      <c r="CJ1997" s="23"/>
      <c r="CK1997" s="24" t="s">
        <v>36</v>
      </c>
      <c r="CL1997" s="24"/>
      <c r="CM1997" s="23"/>
      <c r="CN1997" s="23"/>
      <c r="CO1997" s="23"/>
      <c r="CP1997" s="23"/>
      <c r="CQ1997" s="24" t="s">
        <v>93</v>
      </c>
      <c r="CR1997" s="23"/>
      <c r="CS1997" s="23"/>
    </row>
    <row r="1998" spans="1:101" ht="18" customHeight="1" thickBot="1">
      <c r="A1998" s="23"/>
      <c r="B1998" s="33"/>
      <c r="C1998" s="23"/>
      <c r="D1998" s="7" t="s">
        <v>2</v>
      </c>
      <c r="E1998" s="8"/>
      <c r="F1998" s="8" t="s">
        <v>3</v>
      </c>
      <c r="G1998" s="9"/>
      <c r="H1998" s="10"/>
      <c r="I1998" s="7" t="s">
        <v>4</v>
      </c>
      <c r="J1998" s="8"/>
      <c r="K1998" s="8" t="s">
        <v>5</v>
      </c>
      <c r="L1998" s="9"/>
      <c r="M1998" s="23"/>
      <c r="N1998" s="251" t="s">
        <v>79</v>
      </c>
      <c r="O1998" s="252"/>
      <c r="P1998" s="253" t="s">
        <v>80</v>
      </c>
      <c r="Q1998" s="254"/>
      <c r="R1998" s="23"/>
      <c r="S1998" s="7" t="s">
        <v>11</v>
      </c>
      <c r="T1998" s="8"/>
      <c r="U1998" s="8" t="s">
        <v>12</v>
      </c>
      <c r="V1998" s="9"/>
      <c r="W1998" s="20"/>
      <c r="X1998" s="251" t="s">
        <v>79</v>
      </c>
      <c r="Y1998" s="252"/>
      <c r="Z1998" s="253" t="s">
        <v>80</v>
      </c>
      <c r="AA1998" s="254"/>
      <c r="AB1998" s="20"/>
      <c r="AC1998" s="7" t="s">
        <v>4</v>
      </c>
      <c r="AD1998" s="8"/>
      <c r="AE1998" s="8" t="s">
        <v>5</v>
      </c>
      <c r="AF1998" s="9"/>
      <c r="AG1998" s="20"/>
      <c r="AH1998" s="251" t="s">
        <v>0</v>
      </c>
      <c r="AI1998" s="252"/>
      <c r="AJ1998" s="253" t="s">
        <v>1</v>
      </c>
      <c r="AK1998" s="254"/>
      <c r="AL1998" s="20"/>
      <c r="AM1998" s="7" t="s">
        <v>11</v>
      </c>
      <c r="AN1998" s="8"/>
      <c r="AO1998" s="8" t="s">
        <v>12</v>
      </c>
      <c r="AP1998" s="9"/>
      <c r="AQ1998" s="23"/>
      <c r="AR1998" s="251" t="s">
        <v>0</v>
      </c>
      <c r="AS1998" s="252"/>
      <c r="AT1998" s="253" t="s">
        <v>1</v>
      </c>
      <c r="AU1998" s="254"/>
      <c r="AV1998" s="36"/>
      <c r="AW1998" s="7" t="s">
        <v>4</v>
      </c>
      <c r="AX1998" s="8"/>
      <c r="AY1998" s="8" t="s">
        <v>5</v>
      </c>
      <c r="AZ1998" s="9"/>
      <c r="BA1998" s="20"/>
      <c r="BB1998" s="251" t="s">
        <v>0</v>
      </c>
      <c r="BC1998" s="252"/>
      <c r="BD1998" s="253" t="s">
        <v>1</v>
      </c>
      <c r="BE1998" s="254"/>
      <c r="BF1998" s="36"/>
      <c r="BG1998" s="7" t="s">
        <v>11</v>
      </c>
      <c r="BH1998" s="8"/>
      <c r="BI1998" s="8" t="s">
        <v>12</v>
      </c>
      <c r="BJ1998" s="9"/>
      <c r="BK1998" s="36"/>
      <c r="BL1998" s="251" t="s">
        <v>0</v>
      </c>
      <c r="BM1998" s="252"/>
      <c r="BN1998" s="253" t="s">
        <v>1</v>
      </c>
      <c r="BO1998" s="254"/>
      <c r="BP1998" s="36"/>
      <c r="BQ1998" s="7" t="s">
        <v>4</v>
      </c>
      <c r="BR1998" s="8"/>
      <c r="BS1998" s="8" t="s">
        <v>5</v>
      </c>
      <c r="BT1998" s="9"/>
      <c r="BU1998" s="20"/>
      <c r="BV1998" s="251" t="s">
        <v>0</v>
      </c>
      <c r="BW1998" s="252"/>
      <c r="BX1998" s="253" t="s">
        <v>1</v>
      </c>
      <c r="BY1998" s="254"/>
      <c r="BZ1998" s="36"/>
      <c r="CA1998" s="7" t="s">
        <v>11</v>
      </c>
      <c r="CB1998" s="8"/>
      <c r="CC1998" s="8" t="s">
        <v>12</v>
      </c>
      <c r="CD1998" s="9"/>
      <c r="CE1998" s="36"/>
      <c r="CF1998" s="251" t="s">
        <v>0</v>
      </c>
      <c r="CG1998" s="252"/>
      <c r="CH1998" s="253" t="s">
        <v>1</v>
      </c>
      <c r="CI1998" s="254"/>
      <c r="CJ1998" s="23"/>
      <c r="CK1998" s="7" t="s">
        <v>23</v>
      </c>
      <c r="CL1998" s="8"/>
      <c r="CM1998" s="8" t="s">
        <v>24</v>
      </c>
      <c r="CN1998" s="9"/>
      <c r="CO1998" s="23"/>
      <c r="CP1998" s="251" t="s">
        <v>0</v>
      </c>
      <c r="CQ1998" s="252"/>
      <c r="CR1998" s="253" t="s">
        <v>1</v>
      </c>
      <c r="CS1998" s="254"/>
      <c r="CU1998" s="26" t="s">
        <v>25</v>
      </c>
      <c r="CW1998" s="50" t="s">
        <v>44</v>
      </c>
    </row>
    <row r="1999" spans="1:101" ht="18" customHeight="1" thickTop="1" thickBot="1">
      <c r="B1999" s="34">
        <v>3.55</v>
      </c>
      <c r="D1999" s="11">
        <v>1</v>
      </c>
      <c r="E1999" s="12">
        <v>0</v>
      </c>
      <c r="F1999" s="13">
        <v>0</v>
      </c>
      <c r="G1999" s="40">
        <f t="shared" ref="G1999" si="21228">-1/($E$4*$B1999)</f>
        <v>-0.29592408955254801</v>
      </c>
      <c r="H1999" s="10"/>
      <c r="I1999" s="11">
        <v>1</v>
      </c>
      <c r="J1999" s="12">
        <v>0</v>
      </c>
      <c r="K1999" s="13">
        <v>0</v>
      </c>
      <c r="L1999" s="14">
        <v>0</v>
      </c>
      <c r="N1999" s="1">
        <f t="shared" ref="N1999" si="21229">D1999*I1999+F1999*I2002-E1999*J1999-G1999*J2002</f>
        <v>0.87814808000949207</v>
      </c>
      <c r="O1999" s="4">
        <f t="shared" ref="O1999" si="21230">(D1999*J1999+E1999*I1999+F1999*J2002+G1999*I2002)</f>
        <v>0</v>
      </c>
      <c r="P1999" s="2">
        <f t="shared" ref="P1999" si="21231">D1999*K1999+F1999*K2002-E1999*L1999-G1999*L2002</f>
        <v>0</v>
      </c>
      <c r="Q1999" s="3">
        <f t="shared" ref="Q1999" si="21232">(D1999*L1999+E1999*K1999+F1999*L2002+G1999*K2002)</f>
        <v>-0.29592408955254801</v>
      </c>
      <c r="S1999" s="11">
        <v>1</v>
      </c>
      <c r="T1999" s="12">
        <v>0</v>
      </c>
      <c r="U1999" s="13">
        <v>0</v>
      </c>
      <c r="V1999" s="40">
        <f t="shared" ref="V1999" si="21233">-1/($T$4*$B1999)</f>
        <v>-0.56541577849271474</v>
      </c>
      <c r="W1999" s="20"/>
      <c r="X1999" s="1">
        <f t="shared" ref="X1999" si="21234">N1999*S1999+P1999*S2002-O1999*T1999-Q1999*T2002</f>
        <v>0.87814808000949207</v>
      </c>
      <c r="Y1999" s="4">
        <f t="shared" ref="Y1999" si="21235">(N1999*T1999+O1999*S1999+P1999*T2002+Q1999*S2002)</f>
        <v>0</v>
      </c>
      <c r="Z1999" s="2">
        <f t="shared" ref="Z1999" si="21236">N1999*U1999+P1999*U2002-O1999*V1999-Q1999*V2002</f>
        <v>0</v>
      </c>
      <c r="AA1999" s="3">
        <f t="shared" ref="AA1999" si="21237">(N1999*V1999+O1999*U1999+P1999*V2002+Q1999*U2002)</f>
        <v>-0.79244286984299772</v>
      </c>
      <c r="AB1999" s="20"/>
      <c r="AC1999" s="11">
        <v>1</v>
      </c>
      <c r="AD1999" s="12">
        <v>0</v>
      </c>
      <c r="AE1999" s="13">
        <v>0</v>
      </c>
      <c r="AF1999" s="14">
        <v>0</v>
      </c>
      <c r="AG1999" s="20"/>
      <c r="AH1999" s="1">
        <f t="shared" ref="AH1999" si="21238">X1999*AC1999+Z1999*AC2002-Y1999*AD1999-AA1999*AD2002</f>
        <v>0.50536360502995659</v>
      </c>
      <c r="AI1999" s="4">
        <f t="shared" ref="AI1999" si="21239">(X1999*AD1999+Y1999*AC1999+Z1999*AD2002+AA1999*AC2002)</f>
        <v>0</v>
      </c>
      <c r="AJ1999" s="2">
        <f t="shared" ref="AJ1999" si="21240">X1999*AE1999+Z1999*AE2002-Y1999*AF1999-AA1999*AF2002</f>
        <v>0</v>
      </c>
      <c r="AK1999" s="3">
        <f t="shared" ref="AK1999" si="21241">(X1999*AF1999+Y1999*AE1999+Z1999*AF2002+AA1999*AE2002)</f>
        <v>-0.79244286984299772</v>
      </c>
      <c r="AL1999" s="20"/>
      <c r="AM1999" s="11">
        <v>1</v>
      </c>
      <c r="AN1999" s="12">
        <v>0</v>
      </c>
      <c r="AO1999" s="13">
        <v>0</v>
      </c>
      <c r="AP1999" s="40">
        <f t="shared" ref="AP1999" si="21242">-1/($AN$4*$B1999)</f>
        <v>-0.58758894627674263</v>
      </c>
      <c r="AR1999" s="1">
        <f t="shared" ref="AR1999" si="21243">AH1999*AM1999+AJ1999*AM2002-AI1999*AN1999-AK1999*AN2002</f>
        <v>0.50536360502995659</v>
      </c>
      <c r="AS1999" s="4">
        <f t="shared" ref="AS1999" si="21244">(AH1999*AN1999+AI1999*AM1999+AJ1999*AN2002+AK1999*AM2002)</f>
        <v>0</v>
      </c>
      <c r="AT1999" s="2">
        <f t="shared" ref="AT1999" si="21245">AH1999*AO1999+AJ1999*AO2002-AI1999*AP1999-AK1999*AP2002</f>
        <v>0</v>
      </c>
      <c r="AU1999" s="3">
        <f t="shared" ref="AU1999" si="21246">(AH1999*AP1999+AI1999*AO1999+AJ1999*AP2002+AK1999*AO2002)</f>
        <v>-1.0893889380091659</v>
      </c>
      <c r="AV1999" s="20"/>
      <c r="AW1999" s="11">
        <v>1</v>
      </c>
      <c r="AX1999" s="12">
        <v>0</v>
      </c>
      <c r="AY1999" s="13">
        <v>0</v>
      </c>
      <c r="AZ1999" s="14">
        <v>0</v>
      </c>
      <c r="BA1999" s="20"/>
      <c r="BB1999" s="1">
        <f t="shared" ref="BB1999" si="21247">AR1999*AW1999+AT1999*AW2002-AS1999*AX1999-AU1999*AX2002</f>
        <v>-7.1115509200495586E-3</v>
      </c>
      <c r="BC1999" s="4">
        <f t="shared" ref="BC1999" si="21248">(AR1999*AX1999+AS1999*AW1999+AT1999*AX2002+AU1999*AW2002)</f>
        <v>0</v>
      </c>
      <c r="BD1999" s="2">
        <f t="shared" ref="BD1999" si="21249">AR1999*AY1999+AT1999*AY2002-AS1999*AZ1999-AU1999*AZ2002</f>
        <v>0</v>
      </c>
      <c r="BE1999" s="3">
        <f t="shared" ref="BE1999" si="21250">(AR1999*AZ1999+AS1999*AY1999+AT1999*AZ2002+AU1999*AY2002)</f>
        <v>-1.0893889380091659</v>
      </c>
      <c r="BF1999" s="20"/>
      <c r="BG1999" s="11">
        <v>1</v>
      </c>
      <c r="BH1999" s="12">
        <v>0</v>
      </c>
      <c r="BI1999" s="13">
        <v>0</v>
      </c>
      <c r="BJ1999" s="40">
        <f t="shared" ref="BJ1999" si="21251">-1/($BH$4*$B1999)</f>
        <v>-0.56541577849271474</v>
      </c>
      <c r="BK1999" s="20"/>
      <c r="BL1999" s="1">
        <f t="shared" ref="BL1999" si="21252">BB1999*BG1999+BD1999*BG2002-BC1999*BH1999-BE1999*BH2002</f>
        <v>-7.1115509200495586E-3</v>
      </c>
      <c r="BM1999" s="4">
        <f t="shared" ref="BM1999" si="21253">(BB1999*BH1999+BC1999*BG1999+BD1999*BH2002+BE1999*BG2002)</f>
        <v>0</v>
      </c>
      <c r="BN1999" s="2">
        <f t="shared" ref="BN1999" si="21254">BB1999*BI1999+BD1999*BI2002-BC1999*BJ1999-BE1999*BJ2002</f>
        <v>0</v>
      </c>
      <c r="BO1999" s="3">
        <f t="shared" ref="BO1999" si="21255">(BB1999*BJ1999+BC1999*BI1999+BD1999*BJ2002+BE1999*BI2002)</f>
        <v>-1.0853679549094155</v>
      </c>
      <c r="BP1999" s="20"/>
      <c r="BQ1999" s="11">
        <v>1</v>
      </c>
      <c r="BR1999" s="12">
        <v>0</v>
      </c>
      <c r="BS1999" s="13">
        <v>0</v>
      </c>
      <c r="BT1999" s="14">
        <v>0</v>
      </c>
      <c r="BU1999" s="20"/>
      <c r="BV1999" s="1">
        <f t="shared" ref="BV1999" si="21256">BL1999*BQ1999+BN1999*BQ2002-BM1999*BR1999-BO1999*BR2002</f>
        <v>-0.45403079092466769</v>
      </c>
      <c r="BW1999" s="4">
        <f t="shared" ref="BW1999" si="21257">(BL1999*BR1999+BM1999*BQ1999+BN1999*BR2002+BO1999*BQ2002)</f>
        <v>0</v>
      </c>
      <c r="BX1999" s="2">
        <f t="shared" ref="BX1999" si="21258">BL1999*BS1999+BN1999*BS2002-BM1999*BT1999-BO1999*BT2002</f>
        <v>0</v>
      </c>
      <c r="BY1999" s="3">
        <f t="shared" ref="BY1999" si="21259">(BL1999*BT1999+BM1999*BS1999+BN1999*BT2002+BO1999*BS2002)</f>
        <v>-1.0853679549094155</v>
      </c>
      <c r="BZ1999" s="20"/>
      <c r="CA1999" s="11">
        <v>1</v>
      </c>
      <c r="CB1999" s="12">
        <v>0</v>
      </c>
      <c r="CC1999" s="13">
        <v>0</v>
      </c>
      <c r="CD1999" s="40">
        <f t="shared" ref="CD1999" si="21260">-1/($CB$4*$B1999)</f>
        <v>-0.29592408955254801</v>
      </c>
      <c r="CE1999" s="20"/>
      <c r="CF1999" s="1">
        <f t="shared" ref="CF1999" si="21261">BV1999*CA1999+BX1999*CA2002-BW1999*CB1999-BY1999*CB2002</f>
        <v>-0.45403079092466769</v>
      </c>
      <c r="CG1999" s="4">
        <f t="shared" ref="CG1999" si="21262">(BV1999*CB1999+BW1999*CA1999+BX1999*CB2002+BY1999*CA2002)</f>
        <v>0</v>
      </c>
      <c r="CH1999" s="2">
        <f t="shared" ref="CH1999" si="21263">BV1999*CC1999+BX1999*CC2002-BW1999*CD1999-BY1999*CD2002</f>
        <v>0</v>
      </c>
      <c r="CI1999" s="3">
        <f t="shared" ref="CI1999" si="21264">(BV1999*CD1999+BW1999*CC1999+BX1999*CD2002+BY1999*CC2002)</f>
        <v>-0.95100930647620996</v>
      </c>
      <c r="CJ1999" s="28"/>
      <c r="CK1999" s="11">
        <v>1</v>
      </c>
      <c r="CL1999" s="12">
        <v>0</v>
      </c>
      <c r="CM1999" s="13">
        <v>0</v>
      </c>
      <c r="CN1999" s="14">
        <v>0</v>
      </c>
      <c r="CP1999" s="1">
        <f t="shared" ref="CP1999" si="21265">CF1999*CK1999+CH1999*CK2002-CG1999*CL1999-CI1999*CL2002</f>
        <v>-0.45403079092466769</v>
      </c>
      <c r="CQ1999" s="4">
        <f t="shared" ref="CQ1999" si="21266">(CF1999*CL1999+CG1999*CK1999+CH1999*CL2002+CI1999*CK2002)</f>
        <v>-0.95100930647620996</v>
      </c>
      <c r="CR1999" s="2">
        <f t="shared" ref="CR1999" si="21267">CF1999*CM1999+CH1999*CM2002-CG1999*CN1999-CI1999*CN2002</f>
        <v>0</v>
      </c>
      <c r="CS1999" s="3">
        <f t="shared" ref="CS1999" si="21268">(CF1999*CN1999+CG1999*CM1999+CH1999*CN2002+CI1999*CM2002)</f>
        <v>-0.95100930647620996</v>
      </c>
      <c r="CU1999" s="29">
        <f t="shared" ref="CU1999" si="21269">20*LOG(((1+$CL$4)/$CL$4)/((CP1999+CP2002)^2+(CQ1999+CQ2002)^2)^0.5)</f>
        <v>-1.4650047614522089E-2</v>
      </c>
      <c r="CW1999" s="51">
        <f t="shared" ref="CW1999" si="21270">((CP1999^2+CQ1999^2)^0.5)/((CP2002^2+CQ2002^2)^0.5)</f>
        <v>1.1090187403355174</v>
      </c>
    </row>
    <row r="2000" spans="1:101" ht="18" customHeight="1" thickBot="1">
      <c r="D2000" s="11"/>
      <c r="E2000" s="13"/>
      <c r="F2000" s="13"/>
      <c r="G2000" s="15"/>
      <c r="H2000" s="10"/>
      <c r="I2000" s="11"/>
      <c r="J2000" s="13"/>
      <c r="K2000" s="13"/>
      <c r="L2000" s="15"/>
      <c r="N2000" s="5"/>
      <c r="Q2000" s="6"/>
      <c r="S2000" s="11"/>
      <c r="T2000" s="13"/>
      <c r="U2000" s="13"/>
      <c r="V2000" s="15"/>
      <c r="W2000" s="20"/>
      <c r="X2000" s="5"/>
      <c r="AA2000" s="6"/>
      <c r="AB2000" s="20"/>
      <c r="AC2000" s="11"/>
      <c r="AD2000" s="13"/>
      <c r="AE2000" s="13"/>
      <c r="AF2000" s="15"/>
      <c r="AG2000" s="20"/>
      <c r="AH2000" s="5"/>
      <c r="AK2000" s="6"/>
      <c r="AL2000" s="20"/>
      <c r="AM2000" s="11"/>
      <c r="AN2000" s="13"/>
      <c r="AO2000" s="13"/>
      <c r="AP2000" s="15"/>
      <c r="AR2000" s="5"/>
      <c r="AU2000" s="6"/>
      <c r="AW2000" s="11"/>
      <c r="AX2000" s="13"/>
      <c r="AY2000" s="13"/>
      <c r="AZ2000" s="15"/>
      <c r="BA2000" s="20"/>
      <c r="BB2000" s="5"/>
      <c r="BE2000" s="6"/>
      <c r="BG2000" s="11"/>
      <c r="BH2000" s="13"/>
      <c r="BI2000" s="13"/>
      <c r="BJ2000" s="15"/>
      <c r="BL2000" s="5"/>
      <c r="BO2000" s="6"/>
      <c r="BQ2000" s="11"/>
      <c r="BR2000" s="13"/>
      <c r="BS2000" s="13"/>
      <c r="BT2000" s="15"/>
      <c r="BU2000" s="20"/>
      <c r="BV2000" s="5"/>
      <c r="BY2000" s="6"/>
      <c r="CA2000" s="11"/>
      <c r="CB2000" s="13"/>
      <c r="CC2000" s="13"/>
      <c r="CD2000" s="15"/>
      <c r="CF2000" s="5"/>
      <c r="CI2000" s="6"/>
      <c r="CK2000" s="11"/>
      <c r="CL2000" s="13"/>
      <c r="CM2000" s="13"/>
      <c r="CN2000" s="15"/>
      <c r="CP2000" s="5"/>
      <c r="CS2000" s="6"/>
      <c r="CW2000" s="52"/>
    </row>
    <row r="2001" spans="1:101" ht="18" customHeight="1" thickBot="1">
      <c r="D2001" s="11" t="s">
        <v>6</v>
      </c>
      <c r="E2001" s="13"/>
      <c r="F2001" s="13" t="s">
        <v>7</v>
      </c>
      <c r="G2001" s="15"/>
      <c r="H2001" s="10"/>
      <c r="I2001" s="11" t="s">
        <v>8</v>
      </c>
      <c r="J2001" s="13"/>
      <c r="K2001" s="13" t="s">
        <v>9</v>
      </c>
      <c r="L2001" s="15"/>
      <c r="N2001" s="251" t="s">
        <v>26</v>
      </c>
      <c r="O2001" s="252"/>
      <c r="P2001" s="253" t="s">
        <v>27</v>
      </c>
      <c r="Q2001" s="254"/>
      <c r="S2001" s="11" t="s">
        <v>13</v>
      </c>
      <c r="T2001" s="13"/>
      <c r="U2001" s="13" t="s">
        <v>14</v>
      </c>
      <c r="V2001" s="15"/>
      <c r="W2001" s="20"/>
      <c r="X2001" s="251" t="s">
        <v>26</v>
      </c>
      <c r="Y2001" s="252"/>
      <c r="Z2001" s="253" t="s">
        <v>27</v>
      </c>
      <c r="AA2001" s="254"/>
      <c r="AB2001" s="20"/>
      <c r="AC2001" s="11" t="s">
        <v>8</v>
      </c>
      <c r="AD2001" s="13"/>
      <c r="AE2001" s="13" t="s">
        <v>9</v>
      </c>
      <c r="AF2001" s="15"/>
      <c r="AG2001" s="20"/>
      <c r="AH2001" s="251" t="s">
        <v>26</v>
      </c>
      <c r="AI2001" s="252"/>
      <c r="AJ2001" s="253" t="s">
        <v>27</v>
      </c>
      <c r="AK2001" s="254"/>
      <c r="AL2001" s="20"/>
      <c r="AM2001" s="11" t="s">
        <v>13</v>
      </c>
      <c r="AN2001" s="13"/>
      <c r="AO2001" s="13" t="s">
        <v>14</v>
      </c>
      <c r="AP2001" s="15"/>
      <c r="AR2001" s="251" t="s">
        <v>26</v>
      </c>
      <c r="AS2001" s="252"/>
      <c r="AT2001" s="253" t="s">
        <v>27</v>
      </c>
      <c r="AU2001" s="254"/>
      <c r="AV2001" s="36"/>
      <c r="AW2001" s="11" t="s">
        <v>8</v>
      </c>
      <c r="AX2001" s="13"/>
      <c r="AY2001" s="13" t="s">
        <v>9</v>
      </c>
      <c r="AZ2001" s="15"/>
      <c r="BA2001" s="20"/>
      <c r="BB2001" s="251" t="s">
        <v>26</v>
      </c>
      <c r="BC2001" s="252"/>
      <c r="BD2001" s="253" t="s">
        <v>27</v>
      </c>
      <c r="BE2001" s="254"/>
      <c r="BF2001" s="36"/>
      <c r="BG2001" s="11" t="s">
        <v>13</v>
      </c>
      <c r="BH2001" s="13"/>
      <c r="BI2001" s="13" t="s">
        <v>14</v>
      </c>
      <c r="BJ2001" s="15"/>
      <c r="BK2001" s="36"/>
      <c r="BL2001" s="251" t="s">
        <v>26</v>
      </c>
      <c r="BM2001" s="252"/>
      <c r="BN2001" s="253" t="s">
        <v>27</v>
      </c>
      <c r="BO2001" s="254"/>
      <c r="BP2001" s="36"/>
      <c r="BQ2001" s="11" t="s">
        <v>8</v>
      </c>
      <c r="BR2001" s="13"/>
      <c r="BS2001" s="13" t="s">
        <v>9</v>
      </c>
      <c r="BT2001" s="15"/>
      <c r="BU2001" s="20"/>
      <c r="BV2001" s="251" t="s">
        <v>26</v>
      </c>
      <c r="BW2001" s="252"/>
      <c r="BX2001" s="253" t="s">
        <v>27</v>
      </c>
      <c r="BY2001" s="254"/>
      <c r="BZ2001" s="36"/>
      <c r="CA2001" s="11" t="s">
        <v>13</v>
      </c>
      <c r="CB2001" s="13"/>
      <c r="CC2001" s="13" t="s">
        <v>14</v>
      </c>
      <c r="CD2001" s="15"/>
      <c r="CE2001" s="36"/>
      <c r="CF2001" s="251" t="s">
        <v>26</v>
      </c>
      <c r="CG2001" s="252"/>
      <c r="CH2001" s="253" t="s">
        <v>27</v>
      </c>
      <c r="CI2001" s="254"/>
      <c r="CK2001" s="11" t="s">
        <v>28</v>
      </c>
      <c r="CL2001" s="13"/>
      <c r="CM2001" s="13" t="s">
        <v>29</v>
      </c>
      <c r="CN2001" s="15"/>
      <c r="CP2001" s="251" t="s">
        <v>26</v>
      </c>
      <c r="CQ2001" s="252"/>
      <c r="CR2001" s="253" t="s">
        <v>27</v>
      </c>
      <c r="CS2001" s="254"/>
      <c r="CU2001" s="38" t="s">
        <v>37</v>
      </c>
      <c r="CW2001" s="53" t="s">
        <v>45</v>
      </c>
    </row>
    <row r="2002" spans="1:101" ht="18" customHeight="1" thickTop="1" thickBot="1">
      <c r="D2002" s="16">
        <v>0</v>
      </c>
      <c r="E2002" s="17">
        <v>0</v>
      </c>
      <c r="F2002" s="18">
        <v>1</v>
      </c>
      <c r="G2002" s="19">
        <v>0</v>
      </c>
      <c r="H2002" s="10"/>
      <c r="I2002" s="16">
        <v>0</v>
      </c>
      <c r="J2002" s="17">
        <f t="shared" ref="J2002" si="21271">-1/($J$4*$B1999)</f>
        <v>-0.41176749136832391</v>
      </c>
      <c r="K2002" s="18">
        <v>1</v>
      </c>
      <c r="L2002" s="19">
        <v>0</v>
      </c>
      <c r="N2002" s="1">
        <f t="shared" ref="N2002" si="21272">D2002*I1999+F2002*I2002-E2002*J1999-G2002*J2002</f>
        <v>0</v>
      </c>
      <c r="O2002" s="4">
        <f t="shared" ref="O2002" si="21273">(D2002*J1999+E2002*I1999+F2002*J2002+G2002*I2002)</f>
        <v>-0.41176749136832391</v>
      </c>
      <c r="P2002" s="2">
        <f t="shared" ref="P2002" si="21274">D2002*K1999+F2002*K2002-E2002*L1999-G2002*L2002</f>
        <v>1</v>
      </c>
      <c r="Q2002" s="3">
        <f t="shared" ref="Q2002" si="21275">(D2002*L1999+E2002*K1999+F2002*L2002+G2002*K2002)</f>
        <v>0</v>
      </c>
      <c r="S2002" s="16">
        <v>0</v>
      </c>
      <c r="T2002" s="17">
        <v>0</v>
      </c>
      <c r="U2002" s="18">
        <v>1</v>
      </c>
      <c r="V2002" s="19">
        <v>0</v>
      </c>
      <c r="W2002" s="20"/>
      <c r="X2002" s="1">
        <f t="shared" ref="X2002" si="21276">N2002*S1999+P2002*S2002-O2002*T1999-Q2002*T2002</f>
        <v>0</v>
      </c>
      <c r="Y2002" s="4">
        <f t="shared" ref="Y2002" si="21277">(N2002*T1999+O2002*S1999+P2002*T2002+Q2002*S2002)</f>
        <v>-0.41176749136832391</v>
      </c>
      <c r="Z2002" s="2">
        <f t="shared" ref="Z2002" si="21278">N2002*U1999+P2002*U2002-O2002*V1999-Q2002*V2002</f>
        <v>0.76718016330998695</v>
      </c>
      <c r="AA2002" s="3">
        <f t="shared" ref="AA2002" si="21279">(N2002*V1999+O2002*U1999+P2002*V2002+Q2002*U2002)</f>
        <v>0</v>
      </c>
      <c r="AB2002" s="20"/>
      <c r="AC2002" s="16">
        <v>0</v>
      </c>
      <c r="AD2002" s="17">
        <f t="shared" ref="AD2002" si="21280">-1/($AD$4*$B1999)</f>
        <v>-0.47042441690893527</v>
      </c>
      <c r="AE2002" s="18">
        <v>1</v>
      </c>
      <c r="AF2002" s="19">
        <v>0</v>
      </c>
      <c r="AG2002" s="20"/>
      <c r="AH2002" s="1">
        <f t="shared" ref="AH2002" si="21281">X2002*AC1999+Z2002*AC2002-Y2002*AD1999-AA2002*AD2002</f>
        <v>0</v>
      </c>
      <c r="AI2002" s="4">
        <f t="shared" ref="AI2002" si="21282">(X2002*AD1999+Y2002*AC1999+Z2002*AD2002+AA2002*AC2002)</f>
        <v>-0.77266777235752626</v>
      </c>
      <c r="AJ2002" s="2">
        <f t="shared" ref="AJ2002" si="21283">X2002*AE1999+Z2002*AE2002-Y2002*AF1999-AA2002*AF2002</f>
        <v>0.76718016330998695</v>
      </c>
      <c r="AK2002" s="3">
        <f t="shared" ref="AK2002" si="21284">(X2002*AF1999+Y2002*AE1999+Z2002*AF2002+AA2002*AE2002)</f>
        <v>0</v>
      </c>
      <c r="AL2002" s="20"/>
      <c r="AM2002" s="16">
        <v>0</v>
      </c>
      <c r="AN2002" s="17">
        <v>0</v>
      </c>
      <c r="AO2002" s="18">
        <v>1</v>
      </c>
      <c r="AP2002" s="19">
        <v>0</v>
      </c>
      <c r="AR2002" s="1">
        <f t="shared" ref="AR2002" si="21285">AH2002*AM1999+AJ2002*AM2002-AI2002*AN1999-AK2002*AN2002</f>
        <v>0</v>
      </c>
      <c r="AS2002" s="4">
        <f t="shared" ref="AS2002" si="21286">(AH2002*AN1999+AI2002*AM1999+AJ2002*AN2002+AK2002*AM2002)</f>
        <v>-0.77266777235752626</v>
      </c>
      <c r="AT2002" s="2">
        <f t="shared" ref="AT2002" si="21287">AH2002*AO1999+AJ2002*AO2002-AI2002*AP1999-AK2002*AP2002</f>
        <v>0.31316912112843004</v>
      </c>
      <c r="AU2002" s="3">
        <f t="shared" ref="AU2002" si="21288">(AH2002*AP1999+AI2002*AO1999+AJ2002*AP2002+AK2002*AO2002)</f>
        <v>0</v>
      </c>
      <c r="AV2002" s="20"/>
      <c r="AW2002" s="16">
        <v>0</v>
      </c>
      <c r="AX2002" s="17">
        <f t="shared" ref="AX2002" si="21289">-1/($AX$4*$B1999)</f>
        <v>-0.47042441690893527</v>
      </c>
      <c r="AY2002" s="18">
        <v>1</v>
      </c>
      <c r="AZ2002" s="19">
        <v>0</v>
      </c>
      <c r="BA2002" s="20"/>
      <c r="BB2002" s="1">
        <f t="shared" ref="BB2002" si="21290">AR2002*AW1999+AT2002*AW2002-AS2002*AX1999-AU2002*AX2002</f>
        <v>0</v>
      </c>
      <c r="BC2002" s="4">
        <f t="shared" ref="BC2002" si="21291">(AR2002*AX1999+AS2002*AW1999+AT2002*AX2002+AU2002*AW2002)</f>
        <v>-0.91999017355825163</v>
      </c>
      <c r="BD2002" s="2">
        <f t="shared" ref="BD2002" si="21292">AR2002*AY1999+AT2002*AY2002-AS2002*AZ1999-AU2002*AZ2002</f>
        <v>0.31316912112843004</v>
      </c>
      <c r="BE2002" s="3">
        <f t="shared" ref="BE2002" si="21293">(AR2002*AZ1999+AS2002*AY1999+AT2002*AZ2002+AU2002*AY2002)</f>
        <v>0</v>
      </c>
      <c r="BF2002" s="20"/>
      <c r="BG2002" s="16">
        <v>0</v>
      </c>
      <c r="BH2002" s="17">
        <v>0</v>
      </c>
      <c r="BI2002" s="18">
        <v>1</v>
      </c>
      <c r="BJ2002" s="19">
        <v>0</v>
      </c>
      <c r="BK2002" s="20"/>
      <c r="BL2002" s="1">
        <f t="shared" ref="BL2002" si="21294">BB2002*BG1999+BD2002*BG2002-BC2002*BH1999-BE2002*BH2002</f>
        <v>0</v>
      </c>
      <c r="BM2002" s="4">
        <f t="shared" ref="BM2002" si="21295">(BB2002*BH1999+BC2002*BG1999+BD2002*BH2002+BE2002*BG2002)</f>
        <v>-0.91999017355825163</v>
      </c>
      <c r="BN2002" s="2">
        <f t="shared" ref="BN2002" si="21296">BB2002*BI1999+BD2002*BI2002-BC2002*BJ1999-BE2002*BJ2002</f>
        <v>-0.20700783905965653</v>
      </c>
      <c r="BO2002" s="3">
        <f t="shared" ref="BO2002" si="21297">(BB2002*BJ1999+BC2002*BI1999+BD2002*BJ2002+BE2002*BI2002)</f>
        <v>0</v>
      </c>
      <c r="BP2002" s="20"/>
      <c r="BQ2002" s="16">
        <v>0</v>
      </c>
      <c r="BR2002" s="17">
        <f t="shared" ref="BR2002" si="21298">-1/($BR$4*$B1999)</f>
        <v>-0.41176749136832391</v>
      </c>
      <c r="BS2002" s="18">
        <v>1</v>
      </c>
      <c r="BT2002" s="19">
        <v>0</v>
      </c>
      <c r="BU2002" s="20"/>
      <c r="BV2002" s="1">
        <f t="shared" ref="BV2002" si="21299">BL2002*BQ1999+BN2002*BQ2002-BM2002*BR1999-BO2002*BR2002</f>
        <v>0</v>
      </c>
      <c r="BW2002" s="4">
        <f t="shared" ref="BW2002" si="21300">(BL2002*BR1999+BM2002*BQ1999+BN2002*BR2002+BO2002*BQ2002)</f>
        <v>-0.83475107497507917</v>
      </c>
      <c r="BX2002" s="2">
        <f t="shared" ref="BX2002" si="21301">BL2002*BS1999+BN2002*BS2002-BM2002*BT1999-BO2002*BT2002</f>
        <v>-0.20700783905965653</v>
      </c>
      <c r="BY2002" s="3">
        <f t="shared" ref="BY2002" si="21302">(BL2002*BT1999+BM2002*BS1999+BN2002*BT2002+BO2002*BS2002)</f>
        <v>0</v>
      </c>
      <c r="BZ2002" s="20"/>
      <c r="CA2002" s="16">
        <v>0</v>
      </c>
      <c r="CB2002" s="17">
        <v>0</v>
      </c>
      <c r="CC2002" s="18">
        <v>1</v>
      </c>
      <c r="CD2002" s="19">
        <v>0</v>
      </c>
      <c r="CE2002" s="20"/>
      <c r="CF2002" s="1">
        <f t="shared" ref="CF2002" si="21303">BV2002*CA1999+BX2002*CA2002-BW2002*CB1999-BY2002*CB2002</f>
        <v>0</v>
      </c>
      <c r="CG2002" s="4">
        <f t="shared" ref="CG2002" si="21304">(BV2002*CB1999+BW2002*CA1999+BX2002*CB2002+BY2002*CA2002)</f>
        <v>-0.83475107497507917</v>
      </c>
      <c r="CH2002" s="2">
        <f t="shared" ref="CH2002" si="21305">BV2002*CC1999+BX2002*CC2002-BW2002*CD1999-BY2002*CD2002</f>
        <v>-0.45403079092466758</v>
      </c>
      <c r="CI2002" s="3">
        <f t="shared" ref="CI2002" si="21306">(BV2002*CD1999+BW2002*CC1999+BX2002*CD2002+BY2002*CC2002)</f>
        <v>0</v>
      </c>
      <c r="CK2002" s="16">
        <f t="shared" ref="CK2002" si="21307">1/$CL$4</f>
        <v>1</v>
      </c>
      <c r="CL2002" s="17">
        <v>0</v>
      </c>
      <c r="CM2002" s="18">
        <v>1</v>
      </c>
      <c r="CN2002" s="19">
        <v>0</v>
      </c>
      <c r="CP2002" s="1">
        <f t="shared" ref="CP2002" si="21308">CF2002*CK1999+CH2002*CK2002-CG2002*CL1999-CI2002*CL2002</f>
        <v>-0.45403079092466758</v>
      </c>
      <c r="CQ2002" s="4">
        <f t="shared" ref="CQ2002" si="21309">(CF2002*CL1999+CG2002*CK1999+CH2002*CL2002+CI2002*CK2002)</f>
        <v>-0.83475107497507917</v>
      </c>
      <c r="CR2002" s="2">
        <f t="shared" ref="CR2002" si="21310">CF2002*CM1999+CH2002*CM2002-CG2002*CN1999-CI2002*CN2002</f>
        <v>-0.45403079092466758</v>
      </c>
      <c r="CS2002" s="3">
        <f t="shared" ref="CS2002" si="21311">(CF2002*CN1999+CG2002*CM1999+CH2002*CN2002+CI2002*CM2002)</f>
        <v>0</v>
      </c>
      <c r="CU2002" s="39">
        <f t="shared" ref="CU2002" si="21312">(180/PI())*ATAN(-1*(CQ1999/CP1999))</f>
        <v>-64.479260906007738</v>
      </c>
      <c r="CW2002" s="54">
        <f t="shared" ref="CW2002" si="21313">20*LOG(((1-(10^(CU1999/20)^2)*(1-((1-CW1999)/(1+CW1999))^2))^0.5))</f>
        <v>-22.196360728949532</v>
      </c>
    </row>
    <row r="2003" spans="1:101" ht="18" customHeight="1">
      <c r="E2003" s="20"/>
      <c r="F2003" s="20"/>
      <c r="G2003" s="20"/>
      <c r="H2003" s="20"/>
      <c r="I2003" s="20"/>
      <c r="J2003" s="20"/>
      <c r="K2003" s="20"/>
      <c r="L2003" s="20"/>
      <c r="M2003" s="20"/>
      <c r="N2003" s="20"/>
      <c r="O2003" s="20"/>
      <c r="P2003" s="20"/>
      <c r="Q2003" s="20"/>
      <c r="R2003" s="20"/>
      <c r="S2003" s="20"/>
      <c r="T2003" s="20"/>
      <c r="U2003" s="20"/>
      <c r="V2003" s="20"/>
      <c r="W2003" s="20"/>
      <c r="X2003" s="20"/>
      <c r="Y2003" s="20"/>
      <c r="Z2003" s="20"/>
      <c r="AA2003" s="20"/>
      <c r="AB2003" s="30"/>
      <c r="AC2003" s="20"/>
      <c r="AD2003" s="20"/>
      <c r="AE2003" s="20"/>
      <c r="AF2003" s="20"/>
      <c r="AG2003" s="20"/>
      <c r="AH2003" s="20"/>
      <c r="AI2003" s="20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  <c r="BA2003" s="20"/>
      <c r="BB2003" s="20"/>
      <c r="BC2003" s="20"/>
      <c r="BD2003" s="20"/>
      <c r="BE2003" s="20"/>
      <c r="BF2003" s="20"/>
      <c r="BG2003" s="20"/>
      <c r="BH2003" s="20"/>
      <c r="BI2003" s="20"/>
      <c r="BJ2003" s="20"/>
      <c r="BK2003" s="20"/>
      <c r="BL2003" s="20"/>
      <c r="BM2003" s="20"/>
      <c r="BN2003" s="20"/>
      <c r="BO2003" s="20"/>
      <c r="BP2003" s="20"/>
      <c r="BQ2003" s="20"/>
      <c r="BR2003" s="20"/>
      <c r="BS2003" s="20"/>
      <c r="BT2003" s="20"/>
      <c r="BU2003" s="20"/>
      <c r="BV2003" s="20"/>
      <c r="BW2003" s="20"/>
      <c r="BX2003" s="20"/>
      <c r="BY2003" s="20"/>
      <c r="BZ2003" s="20"/>
      <c r="CA2003" s="20"/>
      <c r="CB2003" s="20"/>
      <c r="CC2003" s="20"/>
      <c r="CD2003" s="20"/>
      <c r="CE2003" s="20"/>
      <c r="CF2003" s="20"/>
      <c r="CG2003" s="20"/>
      <c r="CH2003" s="20"/>
      <c r="CI2003" s="20"/>
      <c r="CJ2003" s="20"/>
      <c r="CK2003" s="20"/>
      <c r="CL2003" s="20"/>
    </row>
    <row r="2004" spans="1:101" ht="18" customHeight="1"/>
    <row r="2005" spans="1:101" ht="18" customHeight="1" thickBot="1">
      <c r="A2005" s="23"/>
      <c r="B2005" s="23"/>
      <c r="C2005" s="23"/>
      <c r="D2005" s="20" t="s">
        <v>15</v>
      </c>
      <c r="E2005" s="20"/>
      <c r="F2005" s="20"/>
      <c r="G2005" s="20"/>
      <c r="H2005" s="20"/>
      <c r="I2005" s="20" t="s">
        <v>16</v>
      </c>
      <c r="J2005" s="20"/>
      <c r="K2005" s="20"/>
      <c r="L2005" s="20"/>
      <c r="M2005" s="23"/>
      <c r="N2005" s="23"/>
      <c r="O2005" s="24" t="s">
        <v>17</v>
      </c>
      <c r="P2005" s="23"/>
      <c r="Q2005" s="23"/>
      <c r="R2005" s="23"/>
      <c r="S2005" s="20"/>
      <c r="T2005" s="20" t="s">
        <v>18</v>
      </c>
      <c r="U2005" s="23"/>
      <c r="V2005" s="23"/>
      <c r="W2005" s="23"/>
      <c r="X2005" s="23"/>
      <c r="Y2005" s="24" t="s">
        <v>19</v>
      </c>
      <c r="Z2005" s="23"/>
      <c r="AA2005" s="23"/>
      <c r="AB2005" s="23"/>
      <c r="AC2005" s="24" t="s">
        <v>20</v>
      </c>
      <c r="AD2005" s="20"/>
      <c r="AE2005" s="20"/>
      <c r="AF2005" s="20"/>
      <c r="AG2005" s="20"/>
      <c r="AH2005" s="23"/>
      <c r="AI2005" s="24" t="s">
        <v>21</v>
      </c>
      <c r="AJ2005" s="23"/>
      <c r="AK2005" s="23"/>
      <c r="AL2005" s="20"/>
      <c r="AM2005" s="24" t="s">
        <v>31</v>
      </c>
      <c r="AN2005" s="20"/>
      <c r="AO2005" s="23"/>
      <c r="AP2005" s="23"/>
      <c r="AQ2005" s="23"/>
      <c r="AR2005" s="23"/>
      <c r="AS2005" s="24" t="s">
        <v>91</v>
      </c>
      <c r="AT2005" s="23"/>
      <c r="AU2005" s="23"/>
      <c r="AV2005" s="23"/>
      <c r="AW2005" s="24" t="s">
        <v>32</v>
      </c>
      <c r="AX2005" s="20"/>
      <c r="AY2005" s="20"/>
      <c r="AZ2005" s="20"/>
      <c r="BA2005" s="20"/>
      <c r="BB2005" s="23"/>
      <c r="BC2005" s="24" t="s">
        <v>22</v>
      </c>
      <c r="BD2005" s="23"/>
      <c r="BE2005" s="23"/>
      <c r="BF2005" s="23"/>
      <c r="BG2005" s="24" t="s">
        <v>33</v>
      </c>
      <c r="BH2005" s="20"/>
      <c r="BI2005" s="23"/>
      <c r="BJ2005" s="23"/>
      <c r="BK2005" s="23"/>
      <c r="BL2005" s="23"/>
      <c r="BM2005" s="24" t="s">
        <v>34</v>
      </c>
      <c r="BN2005" s="23"/>
      <c r="BO2005" s="23"/>
      <c r="BP2005" s="23"/>
      <c r="BQ2005" s="24" t="s">
        <v>89</v>
      </c>
      <c r="BR2005" s="20"/>
      <c r="BS2005" s="20"/>
      <c r="BT2005" s="20"/>
      <c r="BU2005" s="20"/>
      <c r="BV2005" s="23"/>
      <c r="BW2005" s="24" t="s">
        <v>35</v>
      </c>
      <c r="BX2005" s="23"/>
      <c r="BY2005" s="23"/>
      <c r="BZ2005" s="23"/>
      <c r="CA2005" s="24" t="s">
        <v>90</v>
      </c>
      <c r="CB2005" s="20"/>
      <c r="CC2005" s="23"/>
      <c r="CD2005" s="23"/>
      <c r="CE2005" s="23"/>
      <c r="CF2005" s="23"/>
      <c r="CG2005" s="24" t="s">
        <v>92</v>
      </c>
      <c r="CH2005" s="23"/>
      <c r="CI2005" s="23"/>
      <c r="CJ2005" s="23"/>
      <c r="CK2005" s="24" t="s">
        <v>36</v>
      </c>
      <c r="CL2005" s="24"/>
      <c r="CM2005" s="23"/>
      <c r="CN2005" s="23"/>
      <c r="CO2005" s="23"/>
      <c r="CP2005" s="23"/>
      <c r="CQ2005" s="24" t="s">
        <v>93</v>
      </c>
      <c r="CR2005" s="23"/>
      <c r="CS2005" s="23"/>
    </row>
    <row r="2006" spans="1:101" ht="18" customHeight="1" thickBot="1">
      <c r="A2006" s="23"/>
      <c r="B2006" s="33"/>
      <c r="C2006" s="23"/>
      <c r="D2006" s="7" t="s">
        <v>2</v>
      </c>
      <c r="E2006" s="8"/>
      <c r="F2006" s="8" t="s">
        <v>3</v>
      </c>
      <c r="G2006" s="9"/>
      <c r="H2006" s="10"/>
      <c r="I2006" s="7" t="s">
        <v>4</v>
      </c>
      <c r="J2006" s="8"/>
      <c r="K2006" s="8" t="s">
        <v>5</v>
      </c>
      <c r="L2006" s="9"/>
      <c r="M2006" s="23"/>
      <c r="N2006" s="251" t="s">
        <v>79</v>
      </c>
      <c r="O2006" s="252"/>
      <c r="P2006" s="253" t="s">
        <v>80</v>
      </c>
      <c r="Q2006" s="254"/>
      <c r="R2006" s="23"/>
      <c r="S2006" s="7" t="s">
        <v>11</v>
      </c>
      <c r="T2006" s="8"/>
      <c r="U2006" s="8" t="s">
        <v>12</v>
      </c>
      <c r="V2006" s="9"/>
      <c r="W2006" s="20"/>
      <c r="X2006" s="251" t="s">
        <v>79</v>
      </c>
      <c r="Y2006" s="252"/>
      <c r="Z2006" s="253" t="s">
        <v>80</v>
      </c>
      <c r="AA2006" s="254"/>
      <c r="AB2006" s="20"/>
      <c r="AC2006" s="7" t="s">
        <v>4</v>
      </c>
      <c r="AD2006" s="8"/>
      <c r="AE2006" s="8" t="s">
        <v>5</v>
      </c>
      <c r="AF2006" s="9"/>
      <c r="AG2006" s="20"/>
      <c r="AH2006" s="251" t="s">
        <v>0</v>
      </c>
      <c r="AI2006" s="252"/>
      <c r="AJ2006" s="253" t="s">
        <v>1</v>
      </c>
      <c r="AK2006" s="254"/>
      <c r="AL2006" s="20"/>
      <c r="AM2006" s="7" t="s">
        <v>11</v>
      </c>
      <c r="AN2006" s="8"/>
      <c r="AO2006" s="8" t="s">
        <v>12</v>
      </c>
      <c r="AP2006" s="9"/>
      <c r="AQ2006" s="23"/>
      <c r="AR2006" s="251" t="s">
        <v>0</v>
      </c>
      <c r="AS2006" s="252"/>
      <c r="AT2006" s="253" t="s">
        <v>1</v>
      </c>
      <c r="AU2006" s="254"/>
      <c r="AV2006" s="36"/>
      <c r="AW2006" s="7" t="s">
        <v>4</v>
      </c>
      <c r="AX2006" s="8"/>
      <c r="AY2006" s="8" t="s">
        <v>5</v>
      </c>
      <c r="AZ2006" s="9"/>
      <c r="BA2006" s="20"/>
      <c r="BB2006" s="251" t="s">
        <v>0</v>
      </c>
      <c r="BC2006" s="252"/>
      <c r="BD2006" s="253" t="s">
        <v>1</v>
      </c>
      <c r="BE2006" s="254"/>
      <c r="BF2006" s="36"/>
      <c r="BG2006" s="7" t="s">
        <v>11</v>
      </c>
      <c r="BH2006" s="8"/>
      <c r="BI2006" s="8" t="s">
        <v>12</v>
      </c>
      <c r="BJ2006" s="9"/>
      <c r="BK2006" s="36"/>
      <c r="BL2006" s="251" t="s">
        <v>0</v>
      </c>
      <c r="BM2006" s="252"/>
      <c r="BN2006" s="253" t="s">
        <v>1</v>
      </c>
      <c r="BO2006" s="254"/>
      <c r="BP2006" s="36"/>
      <c r="BQ2006" s="7" t="s">
        <v>4</v>
      </c>
      <c r="BR2006" s="8"/>
      <c r="BS2006" s="8" t="s">
        <v>5</v>
      </c>
      <c r="BT2006" s="9"/>
      <c r="BU2006" s="20"/>
      <c r="BV2006" s="251" t="s">
        <v>0</v>
      </c>
      <c r="BW2006" s="252"/>
      <c r="BX2006" s="253" t="s">
        <v>1</v>
      </c>
      <c r="BY2006" s="254"/>
      <c r="BZ2006" s="36"/>
      <c r="CA2006" s="7" t="s">
        <v>11</v>
      </c>
      <c r="CB2006" s="8"/>
      <c r="CC2006" s="8" t="s">
        <v>12</v>
      </c>
      <c r="CD2006" s="9"/>
      <c r="CE2006" s="36"/>
      <c r="CF2006" s="251" t="s">
        <v>0</v>
      </c>
      <c r="CG2006" s="252"/>
      <c r="CH2006" s="253" t="s">
        <v>1</v>
      </c>
      <c r="CI2006" s="254"/>
      <c r="CJ2006" s="23"/>
      <c r="CK2006" s="7" t="s">
        <v>23</v>
      </c>
      <c r="CL2006" s="8"/>
      <c r="CM2006" s="8" t="s">
        <v>24</v>
      </c>
      <c r="CN2006" s="9"/>
      <c r="CO2006" s="23"/>
      <c r="CP2006" s="251" t="s">
        <v>0</v>
      </c>
      <c r="CQ2006" s="252"/>
      <c r="CR2006" s="253" t="s">
        <v>1</v>
      </c>
      <c r="CS2006" s="254"/>
      <c r="CU2006" s="26" t="s">
        <v>25</v>
      </c>
      <c r="CW2006" s="50" t="s">
        <v>44</v>
      </c>
    </row>
    <row r="2007" spans="1:101" ht="18" customHeight="1" thickTop="1" thickBot="1">
      <c r="B2007" s="34">
        <v>3.6</v>
      </c>
      <c r="D2007" s="11">
        <v>1</v>
      </c>
      <c r="E2007" s="12">
        <v>0</v>
      </c>
      <c r="F2007" s="13">
        <v>0</v>
      </c>
      <c r="G2007" s="40">
        <f t="shared" ref="G2007" si="21314">-1/($E$4*$B2007)</f>
        <v>-0.29181403275320705</v>
      </c>
      <c r="H2007" s="10"/>
      <c r="I2007" s="11">
        <v>1</v>
      </c>
      <c r="J2007" s="12">
        <v>0</v>
      </c>
      <c r="K2007" s="13">
        <v>0</v>
      </c>
      <c r="L2007" s="14">
        <v>0</v>
      </c>
      <c r="N2007" s="1">
        <f t="shared" ref="N2007" si="21315">D2007*I2007+F2007*I2010-E2007*J2007-G2007*J2010</f>
        <v>0.88150935017898335</v>
      </c>
      <c r="O2007" s="4">
        <f t="shared" ref="O2007" si="21316">(D2007*J2007+E2007*I2007+F2007*J2010+G2007*I2010)</f>
        <v>0</v>
      </c>
      <c r="P2007" s="2">
        <f t="shared" ref="P2007" si="21317">D2007*K2007+F2007*K2010-E2007*L2007-G2007*L2010</f>
        <v>0</v>
      </c>
      <c r="Q2007" s="3">
        <f t="shared" ref="Q2007" si="21318">(D2007*L2007+E2007*K2007+F2007*L2010+G2007*K2010)</f>
        <v>-0.29181403275320705</v>
      </c>
      <c r="S2007" s="11">
        <v>1</v>
      </c>
      <c r="T2007" s="12">
        <v>0</v>
      </c>
      <c r="U2007" s="13">
        <v>0</v>
      </c>
      <c r="V2007" s="40">
        <f t="shared" ref="V2007" si="21319">-1/($T$4*$B2007)</f>
        <v>-0.55756278156920469</v>
      </c>
      <c r="W2007" s="20"/>
      <c r="X2007" s="1">
        <f t="shared" ref="X2007" si="21320">N2007*S2007+P2007*S2010-O2007*T2007-Q2007*T2010</f>
        <v>0.88150935017898335</v>
      </c>
      <c r="Y2007" s="4">
        <f t="shared" ref="Y2007" si="21321">(N2007*T2007+O2007*S2007+P2007*T2010+Q2007*S2010)</f>
        <v>0</v>
      </c>
      <c r="Z2007" s="2">
        <f t="shared" ref="Z2007" si="21322">N2007*U2007+P2007*U2010-O2007*V2007-Q2007*V2010</f>
        <v>0</v>
      </c>
      <c r="AA2007" s="3">
        <f t="shared" ref="AA2007" si="21323">(N2007*V2007+O2007*U2007+P2007*V2010+Q2007*U2010)</f>
        <v>-0.78331083801826318</v>
      </c>
      <c r="AB2007" s="20"/>
      <c r="AC2007" s="11">
        <v>1</v>
      </c>
      <c r="AD2007" s="12">
        <v>0</v>
      </c>
      <c r="AE2007" s="13">
        <v>0</v>
      </c>
      <c r="AF2007" s="14">
        <v>0</v>
      </c>
      <c r="AG2007" s="20"/>
      <c r="AH2007" s="1">
        <f t="shared" ref="AH2007" si="21324">X2007*AC2007+Z2007*AC2010-Y2007*AD2007-AA2007*AD2010</f>
        <v>0.51813870239347581</v>
      </c>
      <c r="AI2007" s="4">
        <f t="shared" ref="AI2007" si="21325">(X2007*AD2007+Y2007*AC2007+Z2007*AD2010+AA2007*AC2010)</f>
        <v>0</v>
      </c>
      <c r="AJ2007" s="2">
        <f t="shared" ref="AJ2007" si="21326">X2007*AE2007+Z2007*AE2010-Y2007*AF2007-AA2007*AF2010</f>
        <v>0</v>
      </c>
      <c r="AK2007" s="3">
        <f t="shared" ref="AK2007" si="21327">(X2007*AF2007+Y2007*AE2007+Z2007*AF2010+AA2007*AE2010)</f>
        <v>-0.78331083801826318</v>
      </c>
      <c r="AL2007" s="20"/>
      <c r="AM2007" s="11">
        <v>1</v>
      </c>
      <c r="AN2007" s="12">
        <v>0</v>
      </c>
      <c r="AO2007" s="13">
        <v>0</v>
      </c>
      <c r="AP2007" s="40">
        <f t="shared" ref="AP2007" si="21328">-1/($AN$4*$B2007)</f>
        <v>-0.57942798868956569</v>
      </c>
      <c r="AR2007" s="1">
        <f t="shared" ref="AR2007" si="21329">AH2007*AM2007+AJ2007*AM2010-AI2007*AN2007-AK2007*AN2010</f>
        <v>0.51813870239347581</v>
      </c>
      <c r="AS2007" s="4">
        <f t="shared" ref="AS2007" si="21330">(AH2007*AN2007+AI2007*AM2007+AJ2007*AN2010+AK2007*AM2010)</f>
        <v>0</v>
      </c>
      <c r="AT2007" s="2">
        <f t="shared" ref="AT2007" si="21331">AH2007*AO2007+AJ2007*AO2010-AI2007*AP2007-AK2007*AP2010</f>
        <v>0</v>
      </c>
      <c r="AU2007" s="3">
        <f t="shared" ref="AU2007" si="21332">(AH2007*AP2007+AI2007*AO2007+AJ2007*AP2010+AK2007*AO2010)</f>
        <v>-1.0835349042083364</v>
      </c>
      <c r="AV2007" s="20"/>
      <c r="AW2007" s="11">
        <v>1</v>
      </c>
      <c r="AX2007" s="12">
        <v>0</v>
      </c>
      <c r="AY2007" s="13">
        <v>0</v>
      </c>
      <c r="AZ2007" s="14">
        <v>0</v>
      </c>
      <c r="BA2007" s="20"/>
      <c r="BB2007" s="1">
        <f t="shared" ref="BB2007" si="21333">AR2007*AW2007+AT2007*AW2010-AS2007*AX2007-AU2007*AX2010</f>
        <v>1.5496889040688688E-2</v>
      </c>
      <c r="BC2007" s="4">
        <f t="shared" ref="BC2007" si="21334">(AR2007*AX2007+AS2007*AW2007+AT2007*AX2010+AU2007*AW2010)</f>
        <v>0</v>
      </c>
      <c r="BD2007" s="2">
        <f t="shared" ref="BD2007" si="21335">AR2007*AY2007+AT2007*AY2010-AS2007*AZ2007-AU2007*AZ2010</f>
        <v>0</v>
      </c>
      <c r="BE2007" s="3">
        <f t="shared" ref="BE2007" si="21336">(AR2007*AZ2007+AS2007*AY2007+AT2007*AZ2010+AU2007*AY2010)</f>
        <v>-1.0835349042083364</v>
      </c>
      <c r="BF2007" s="20"/>
      <c r="BG2007" s="11">
        <v>1</v>
      </c>
      <c r="BH2007" s="12">
        <v>0</v>
      </c>
      <c r="BI2007" s="13">
        <v>0</v>
      </c>
      <c r="BJ2007" s="40">
        <f t="shared" ref="BJ2007" si="21337">-1/($BH$4*$B2007)</f>
        <v>-0.55756278156920469</v>
      </c>
      <c r="BK2007" s="20"/>
      <c r="BL2007" s="1">
        <f t="shared" ref="BL2007" si="21338">BB2007*BG2007+BD2007*BG2010-BC2007*BH2007-BE2007*BH2010</f>
        <v>1.5496889040688688E-2</v>
      </c>
      <c r="BM2007" s="4">
        <f t="shared" ref="BM2007" si="21339">(BB2007*BH2007+BC2007*BG2007+BD2007*BH2010+BE2007*BG2010)</f>
        <v>0</v>
      </c>
      <c r="BN2007" s="2">
        <f t="shared" ref="BN2007" si="21340">BB2007*BI2007+BD2007*BI2010-BC2007*BJ2007-BE2007*BJ2010</f>
        <v>0</v>
      </c>
      <c r="BO2007" s="3">
        <f t="shared" ref="BO2007" si="21341">(BB2007*BJ2007+BC2007*BI2007+BD2007*BJ2010+BE2007*BI2010)</f>
        <v>-1.0921753927675322</v>
      </c>
      <c r="BP2007" s="20"/>
      <c r="BQ2007" s="11">
        <v>1</v>
      </c>
      <c r="BR2007" s="12">
        <v>0</v>
      </c>
      <c r="BS2007" s="13">
        <v>0</v>
      </c>
      <c r="BT2007" s="14">
        <v>0</v>
      </c>
      <c r="BU2007" s="20"/>
      <c r="BV2007" s="1">
        <f t="shared" ref="BV2007" si="21342">BL2007*BQ2007+BN2007*BQ2010-BM2007*BR2007-BO2007*BR2010</f>
        <v>-0.42797928921766049</v>
      </c>
      <c r="BW2007" s="4">
        <f t="shared" ref="BW2007" si="21343">(BL2007*BR2007+BM2007*BQ2007+BN2007*BR2010+BO2007*BQ2010)</f>
        <v>0</v>
      </c>
      <c r="BX2007" s="2">
        <f t="shared" ref="BX2007" si="21344">BL2007*BS2007+BN2007*BS2010-BM2007*BT2007-BO2007*BT2010</f>
        <v>0</v>
      </c>
      <c r="BY2007" s="3">
        <f t="shared" ref="BY2007" si="21345">(BL2007*BT2007+BM2007*BS2007+BN2007*BT2010+BO2007*BS2010)</f>
        <v>-1.0921753927675322</v>
      </c>
      <c r="BZ2007" s="20"/>
      <c r="CA2007" s="11">
        <v>1</v>
      </c>
      <c r="CB2007" s="12">
        <v>0</v>
      </c>
      <c r="CC2007" s="13">
        <v>0</v>
      </c>
      <c r="CD2007" s="40">
        <f t="shared" ref="CD2007" si="21346">-1/($CB$4*$B2007)</f>
        <v>-0.29181403275320705</v>
      </c>
      <c r="CE2007" s="20"/>
      <c r="CF2007" s="1">
        <f t="shared" ref="CF2007" si="21347">BV2007*CA2007+BX2007*CA2010-BW2007*CB2007-BY2007*CB2010</f>
        <v>-0.42797928921766049</v>
      </c>
      <c r="CG2007" s="4">
        <f t="shared" ref="CG2007" si="21348">(BV2007*CB2007+BW2007*CA2007+BX2007*CB2010+BY2007*CA2010)</f>
        <v>0</v>
      </c>
      <c r="CH2007" s="2">
        <f t="shared" ref="CH2007" si="21349">BV2007*CC2007+BX2007*CC2010-BW2007*CD2007-BY2007*CD2010</f>
        <v>0</v>
      </c>
      <c r="CI2007" s="3">
        <f t="shared" ref="CI2007" si="21350">(BV2007*CD2007+BW2007*CC2007+BX2007*CD2010+BY2007*CC2010)</f>
        <v>-0.9672850304460755</v>
      </c>
      <c r="CJ2007" s="28"/>
      <c r="CK2007" s="11">
        <v>1</v>
      </c>
      <c r="CL2007" s="12">
        <v>0</v>
      </c>
      <c r="CM2007" s="13">
        <v>0</v>
      </c>
      <c r="CN2007" s="14">
        <v>0</v>
      </c>
      <c r="CP2007" s="1">
        <f t="shared" ref="CP2007" si="21351">CF2007*CK2007+CH2007*CK2010-CG2007*CL2007-CI2007*CL2010</f>
        <v>-0.42797928921766049</v>
      </c>
      <c r="CQ2007" s="4">
        <f t="shared" ref="CQ2007" si="21352">(CF2007*CL2007+CG2007*CK2007+CH2007*CL2010+CI2007*CK2010)</f>
        <v>-0.9672850304460755</v>
      </c>
      <c r="CR2007" s="2">
        <f t="shared" ref="CR2007" si="21353">CF2007*CM2007+CH2007*CM2010-CG2007*CN2007-CI2007*CN2010</f>
        <v>0</v>
      </c>
      <c r="CS2007" s="3">
        <f t="shared" ref="CS2007" si="21354">(CF2007*CN2007+CG2007*CM2007+CH2007*CN2010+CI2007*CM2010)</f>
        <v>-0.9672850304460755</v>
      </c>
      <c r="CU2007" s="29">
        <f t="shared" ref="CU2007" si="21355">20*LOG(((1+$CL$4)/$CL$4)/((CP2007+CP2010)^2+(CQ2007+CQ2010)^2)^0.5)</f>
        <v>-1.634853546264483E-2</v>
      </c>
      <c r="CW2007" s="51">
        <f t="shared" ref="CW2007" si="21356">((CP2007^2+CQ2007^2)^0.5)/((CP2010^2+CQ2010^2)^0.5)</f>
        <v>1.1172640358115118</v>
      </c>
    </row>
    <row r="2008" spans="1:101" ht="18" customHeight="1" thickBot="1">
      <c r="D2008" s="11"/>
      <c r="E2008" s="13"/>
      <c r="F2008" s="13"/>
      <c r="G2008" s="15"/>
      <c r="H2008" s="10"/>
      <c r="I2008" s="11"/>
      <c r="J2008" s="13"/>
      <c r="K2008" s="13"/>
      <c r="L2008" s="15"/>
      <c r="N2008" s="5"/>
      <c r="Q2008" s="6"/>
      <c r="S2008" s="11"/>
      <c r="T2008" s="13"/>
      <c r="U2008" s="13"/>
      <c r="V2008" s="15"/>
      <c r="W2008" s="20"/>
      <c r="X2008" s="5"/>
      <c r="AA2008" s="6"/>
      <c r="AB2008" s="20"/>
      <c r="AC2008" s="11"/>
      <c r="AD2008" s="13"/>
      <c r="AE2008" s="13"/>
      <c r="AF2008" s="15"/>
      <c r="AG2008" s="20"/>
      <c r="AH2008" s="5"/>
      <c r="AK2008" s="6"/>
      <c r="AL2008" s="20"/>
      <c r="AM2008" s="11"/>
      <c r="AN2008" s="13"/>
      <c r="AO2008" s="13"/>
      <c r="AP2008" s="15"/>
      <c r="AR2008" s="5"/>
      <c r="AU2008" s="6"/>
      <c r="AW2008" s="11"/>
      <c r="AX2008" s="13"/>
      <c r="AY2008" s="13"/>
      <c r="AZ2008" s="15"/>
      <c r="BA2008" s="20"/>
      <c r="BB2008" s="5"/>
      <c r="BE2008" s="6"/>
      <c r="BG2008" s="11"/>
      <c r="BH2008" s="13"/>
      <c r="BI2008" s="13"/>
      <c r="BJ2008" s="15"/>
      <c r="BL2008" s="5"/>
      <c r="BO2008" s="6"/>
      <c r="BQ2008" s="11"/>
      <c r="BR2008" s="13"/>
      <c r="BS2008" s="13"/>
      <c r="BT2008" s="15"/>
      <c r="BU2008" s="20"/>
      <c r="BV2008" s="5"/>
      <c r="BY2008" s="6"/>
      <c r="CA2008" s="11"/>
      <c r="CB2008" s="13"/>
      <c r="CC2008" s="13"/>
      <c r="CD2008" s="15"/>
      <c r="CF2008" s="5"/>
      <c r="CI2008" s="6"/>
      <c r="CK2008" s="11"/>
      <c r="CL2008" s="13"/>
      <c r="CM2008" s="13"/>
      <c r="CN2008" s="15"/>
      <c r="CP2008" s="5"/>
      <c r="CS2008" s="6"/>
      <c r="CW2008" s="52"/>
    </row>
    <row r="2009" spans="1:101" ht="18" customHeight="1" thickBot="1">
      <c r="D2009" s="11" t="s">
        <v>6</v>
      </c>
      <c r="E2009" s="13"/>
      <c r="F2009" s="13" t="s">
        <v>7</v>
      </c>
      <c r="G2009" s="15"/>
      <c r="H2009" s="10"/>
      <c r="I2009" s="11" t="s">
        <v>8</v>
      </c>
      <c r="J2009" s="13"/>
      <c r="K2009" s="13" t="s">
        <v>9</v>
      </c>
      <c r="L2009" s="15"/>
      <c r="N2009" s="251" t="s">
        <v>26</v>
      </c>
      <c r="O2009" s="252"/>
      <c r="P2009" s="253" t="s">
        <v>27</v>
      </c>
      <c r="Q2009" s="254"/>
      <c r="S2009" s="11" t="s">
        <v>13</v>
      </c>
      <c r="T2009" s="13"/>
      <c r="U2009" s="13" t="s">
        <v>14</v>
      </c>
      <c r="V2009" s="15"/>
      <c r="W2009" s="20"/>
      <c r="X2009" s="251" t="s">
        <v>26</v>
      </c>
      <c r="Y2009" s="252"/>
      <c r="Z2009" s="253" t="s">
        <v>27</v>
      </c>
      <c r="AA2009" s="254"/>
      <c r="AB2009" s="20"/>
      <c r="AC2009" s="11" t="s">
        <v>8</v>
      </c>
      <c r="AD2009" s="13"/>
      <c r="AE2009" s="13" t="s">
        <v>9</v>
      </c>
      <c r="AF2009" s="15"/>
      <c r="AG2009" s="20"/>
      <c r="AH2009" s="251" t="s">
        <v>26</v>
      </c>
      <c r="AI2009" s="252"/>
      <c r="AJ2009" s="253" t="s">
        <v>27</v>
      </c>
      <c r="AK2009" s="254"/>
      <c r="AL2009" s="20"/>
      <c r="AM2009" s="11" t="s">
        <v>13</v>
      </c>
      <c r="AN2009" s="13"/>
      <c r="AO2009" s="13" t="s">
        <v>14</v>
      </c>
      <c r="AP2009" s="15"/>
      <c r="AR2009" s="251" t="s">
        <v>26</v>
      </c>
      <c r="AS2009" s="252"/>
      <c r="AT2009" s="253" t="s">
        <v>27</v>
      </c>
      <c r="AU2009" s="254"/>
      <c r="AV2009" s="36"/>
      <c r="AW2009" s="11" t="s">
        <v>8</v>
      </c>
      <c r="AX2009" s="13"/>
      <c r="AY2009" s="13" t="s">
        <v>9</v>
      </c>
      <c r="AZ2009" s="15"/>
      <c r="BA2009" s="20"/>
      <c r="BB2009" s="251" t="s">
        <v>26</v>
      </c>
      <c r="BC2009" s="252"/>
      <c r="BD2009" s="253" t="s">
        <v>27</v>
      </c>
      <c r="BE2009" s="254"/>
      <c r="BF2009" s="36"/>
      <c r="BG2009" s="11" t="s">
        <v>13</v>
      </c>
      <c r="BH2009" s="13"/>
      <c r="BI2009" s="13" t="s">
        <v>14</v>
      </c>
      <c r="BJ2009" s="15"/>
      <c r="BK2009" s="36"/>
      <c r="BL2009" s="251" t="s">
        <v>26</v>
      </c>
      <c r="BM2009" s="252"/>
      <c r="BN2009" s="253" t="s">
        <v>27</v>
      </c>
      <c r="BO2009" s="254"/>
      <c r="BP2009" s="36"/>
      <c r="BQ2009" s="11" t="s">
        <v>8</v>
      </c>
      <c r="BR2009" s="13"/>
      <c r="BS2009" s="13" t="s">
        <v>9</v>
      </c>
      <c r="BT2009" s="15"/>
      <c r="BU2009" s="20"/>
      <c r="BV2009" s="251" t="s">
        <v>26</v>
      </c>
      <c r="BW2009" s="252"/>
      <c r="BX2009" s="253" t="s">
        <v>27</v>
      </c>
      <c r="BY2009" s="254"/>
      <c r="BZ2009" s="36"/>
      <c r="CA2009" s="11" t="s">
        <v>13</v>
      </c>
      <c r="CB2009" s="13"/>
      <c r="CC2009" s="13" t="s">
        <v>14</v>
      </c>
      <c r="CD2009" s="15"/>
      <c r="CE2009" s="36"/>
      <c r="CF2009" s="251" t="s">
        <v>26</v>
      </c>
      <c r="CG2009" s="252"/>
      <c r="CH2009" s="253" t="s">
        <v>27</v>
      </c>
      <c r="CI2009" s="254"/>
      <c r="CK2009" s="11" t="s">
        <v>28</v>
      </c>
      <c r="CL2009" s="13"/>
      <c r="CM2009" s="13" t="s">
        <v>29</v>
      </c>
      <c r="CN2009" s="15"/>
      <c r="CP2009" s="251" t="s">
        <v>26</v>
      </c>
      <c r="CQ2009" s="252"/>
      <c r="CR2009" s="253" t="s">
        <v>27</v>
      </c>
      <c r="CS2009" s="254"/>
      <c r="CU2009" s="38" t="s">
        <v>37</v>
      </c>
      <c r="CW2009" s="53" t="s">
        <v>45</v>
      </c>
    </row>
    <row r="2010" spans="1:101" ht="18" customHeight="1" thickTop="1" thickBot="1">
      <c r="D2010" s="16">
        <v>0</v>
      </c>
      <c r="E2010" s="17">
        <v>0</v>
      </c>
      <c r="F2010" s="18">
        <v>1</v>
      </c>
      <c r="G2010" s="19">
        <v>0</v>
      </c>
      <c r="H2010" s="10"/>
      <c r="I2010" s="16">
        <v>0</v>
      </c>
      <c r="J2010" s="17">
        <f t="shared" ref="J2010" si="21357">-1/($J$4*$B2007)</f>
        <v>-0.40604849843265273</v>
      </c>
      <c r="K2010" s="18">
        <v>1</v>
      </c>
      <c r="L2010" s="19">
        <v>0</v>
      </c>
      <c r="N2010" s="1">
        <f t="shared" ref="N2010" si="21358">D2010*I2007+F2010*I2010-E2010*J2007-G2010*J2010</f>
        <v>0</v>
      </c>
      <c r="O2010" s="4">
        <f t="shared" ref="O2010" si="21359">(D2010*J2007+E2010*I2007+F2010*J2010+G2010*I2010)</f>
        <v>-0.40604849843265273</v>
      </c>
      <c r="P2010" s="2">
        <f t="shared" ref="P2010" si="21360">D2010*K2007+F2010*K2010-E2010*L2007-G2010*L2010</f>
        <v>1</v>
      </c>
      <c r="Q2010" s="3">
        <f t="shared" ref="Q2010" si="21361">(D2010*L2007+E2010*K2007+F2010*L2010+G2010*K2010)</f>
        <v>0</v>
      </c>
      <c r="S2010" s="16">
        <v>0</v>
      </c>
      <c r="T2010" s="17">
        <v>0</v>
      </c>
      <c r="U2010" s="18">
        <v>1</v>
      </c>
      <c r="V2010" s="19">
        <v>0</v>
      </c>
      <c r="W2010" s="20"/>
      <c r="X2010" s="1">
        <f t="shared" ref="X2010" si="21362">N2010*S2007+P2010*S2010-O2010*T2007-Q2010*T2010</f>
        <v>0</v>
      </c>
      <c r="Y2010" s="4">
        <f t="shared" ref="Y2010" si="21363">(N2010*T2007+O2010*S2007+P2010*T2010+Q2010*S2010)</f>
        <v>-0.40604849843265273</v>
      </c>
      <c r="Z2010" s="2">
        <f t="shared" ref="Z2010" si="21364">N2010*U2007+P2010*U2010-O2010*V2007-Q2010*V2010</f>
        <v>0.77360246976189129</v>
      </c>
      <c r="AA2010" s="3">
        <f t="shared" ref="AA2010" si="21365">(N2010*V2007+O2010*U2007+P2010*V2010+Q2010*U2010)</f>
        <v>0</v>
      </c>
      <c r="AB2010" s="20"/>
      <c r="AC2010" s="16">
        <v>0</v>
      </c>
      <c r="AD2010" s="17">
        <f t="shared" ref="AD2010" si="21366">-1/($AD$4*$B2007)</f>
        <v>-0.46389074445186662</v>
      </c>
      <c r="AE2010" s="18">
        <v>1</v>
      </c>
      <c r="AF2010" s="19">
        <v>0</v>
      </c>
      <c r="AG2010" s="20"/>
      <c r="AH2010" s="1">
        <f t="shared" ref="AH2010" si="21367">X2010*AC2007+Z2010*AC2010-Y2010*AD2007-AA2010*AD2010</f>
        <v>0</v>
      </c>
      <c r="AI2010" s="4">
        <f t="shared" ref="AI2010" si="21368">(X2010*AD2007+Y2010*AC2007+Z2010*AD2010+AA2010*AC2010)</f>
        <v>-0.76491552404029917</v>
      </c>
      <c r="AJ2010" s="2">
        <f t="shared" ref="AJ2010" si="21369">X2010*AE2007+Z2010*AE2010-Y2010*AF2007-AA2010*AF2010</f>
        <v>0.77360246976189129</v>
      </c>
      <c r="AK2010" s="3">
        <f t="shared" ref="AK2010" si="21370">(X2010*AF2007+Y2010*AE2007+Z2010*AF2010+AA2010*AE2010)</f>
        <v>0</v>
      </c>
      <c r="AL2010" s="20"/>
      <c r="AM2010" s="16">
        <v>0</v>
      </c>
      <c r="AN2010" s="17">
        <v>0</v>
      </c>
      <c r="AO2010" s="18">
        <v>1</v>
      </c>
      <c r="AP2010" s="19">
        <v>0</v>
      </c>
      <c r="AR2010" s="1">
        <f t="shared" ref="AR2010" si="21371">AH2010*AM2007+AJ2010*AM2010-AI2010*AN2007-AK2010*AN2010</f>
        <v>0</v>
      </c>
      <c r="AS2010" s="4">
        <f t="shared" ref="AS2010" si="21372">(AH2010*AN2007+AI2010*AM2007+AJ2010*AN2010+AK2010*AM2010)</f>
        <v>-0.76491552404029917</v>
      </c>
      <c r="AT2010" s="2">
        <f t="shared" ref="AT2010" si="21373">AH2010*AO2007+AJ2010*AO2010-AI2010*AP2007-AK2010*AP2010</f>
        <v>0.33038900614979561</v>
      </c>
      <c r="AU2010" s="3">
        <f t="shared" ref="AU2010" si="21374">(AH2010*AP2007+AI2010*AO2007+AJ2010*AP2010+AK2010*AO2010)</f>
        <v>0</v>
      </c>
      <c r="AV2010" s="20"/>
      <c r="AW2010" s="16">
        <v>0</v>
      </c>
      <c r="AX2010" s="17">
        <f t="shared" ref="AX2010" si="21375">-1/($AX$4*$B2007)</f>
        <v>-0.46389074445186662</v>
      </c>
      <c r="AY2010" s="18">
        <v>1</v>
      </c>
      <c r="AZ2010" s="19">
        <v>0</v>
      </c>
      <c r="BA2010" s="20"/>
      <c r="BB2010" s="1">
        <f t="shared" ref="BB2010" si="21376">AR2010*AW2007+AT2010*AW2010-AS2010*AX2007-AU2010*AX2010</f>
        <v>0</v>
      </c>
      <c r="BC2010" s="4">
        <f t="shared" ref="BC2010" si="21377">(AR2010*AX2007+AS2010*AW2007+AT2010*AX2010+AU2010*AW2010)</f>
        <v>-0.91817992606184018</v>
      </c>
      <c r="BD2010" s="2">
        <f t="shared" ref="BD2010" si="21378">AR2010*AY2007+AT2010*AY2010-AS2010*AZ2007-AU2010*AZ2010</f>
        <v>0.33038900614979561</v>
      </c>
      <c r="BE2010" s="3">
        <f t="shared" ref="BE2010" si="21379">(AR2010*AZ2007+AS2010*AY2007+AT2010*AZ2010+AU2010*AY2010)</f>
        <v>0</v>
      </c>
      <c r="BF2010" s="20"/>
      <c r="BG2010" s="16">
        <v>0</v>
      </c>
      <c r="BH2010" s="17">
        <v>0</v>
      </c>
      <c r="BI2010" s="18">
        <v>1</v>
      </c>
      <c r="BJ2010" s="19">
        <v>0</v>
      </c>
      <c r="BK2010" s="20"/>
      <c r="BL2010" s="1">
        <f t="shared" ref="BL2010" si="21380">BB2010*BG2007+BD2010*BG2010-BC2010*BH2007-BE2010*BH2010</f>
        <v>0</v>
      </c>
      <c r="BM2010" s="4">
        <f t="shared" ref="BM2010" si="21381">(BB2010*BH2007+BC2010*BG2007+BD2010*BH2010+BE2010*BG2010)</f>
        <v>-0.91817992606184018</v>
      </c>
      <c r="BN2010" s="2">
        <f t="shared" ref="BN2010" si="21382">BB2010*BI2007+BD2010*BI2010-BC2010*BJ2007-BE2010*BJ2010</f>
        <v>-0.18155394740625075</v>
      </c>
      <c r="BO2010" s="3">
        <f t="shared" ref="BO2010" si="21383">(BB2010*BJ2007+BC2010*BI2007+BD2010*BJ2010+BE2010*BI2010)</f>
        <v>0</v>
      </c>
      <c r="BP2010" s="20"/>
      <c r="BQ2010" s="16">
        <v>0</v>
      </c>
      <c r="BR2010" s="17">
        <f t="shared" ref="BR2010" si="21384">-1/($BR$4*$B2007)</f>
        <v>-0.40604849843265273</v>
      </c>
      <c r="BS2010" s="18">
        <v>1</v>
      </c>
      <c r="BT2010" s="19">
        <v>0</v>
      </c>
      <c r="BU2010" s="20"/>
      <c r="BV2010" s="1">
        <f t="shared" ref="BV2010" si="21385">BL2010*BQ2007+BN2010*BQ2010-BM2010*BR2007-BO2010*BR2010</f>
        <v>0</v>
      </c>
      <c r="BW2010" s="4">
        <f t="shared" ref="BW2010" si="21386">(BL2010*BR2007+BM2010*BQ2007+BN2010*BR2010+BO2010*BQ2010)</f>
        <v>-0.84446021833301121</v>
      </c>
      <c r="BX2010" s="2">
        <f t="shared" ref="BX2010" si="21387">BL2010*BS2007+BN2010*BS2010-BM2010*BT2007-BO2010*BT2010</f>
        <v>-0.18155394740625075</v>
      </c>
      <c r="BY2010" s="3">
        <f t="shared" ref="BY2010" si="21388">(BL2010*BT2007+BM2010*BS2007+BN2010*BT2010+BO2010*BS2010)</f>
        <v>0</v>
      </c>
      <c r="BZ2010" s="20"/>
      <c r="CA2010" s="16">
        <v>0</v>
      </c>
      <c r="CB2010" s="17">
        <v>0</v>
      </c>
      <c r="CC2010" s="18">
        <v>1</v>
      </c>
      <c r="CD2010" s="19">
        <v>0</v>
      </c>
      <c r="CE2010" s="20"/>
      <c r="CF2010" s="1">
        <f t="shared" ref="CF2010" si="21389">BV2010*CA2007+BX2010*CA2010-BW2010*CB2007-BY2010*CB2010</f>
        <v>0</v>
      </c>
      <c r="CG2010" s="4">
        <f t="shared" ref="CG2010" si="21390">(BV2010*CB2007+BW2010*CA2007+BX2010*CB2010+BY2010*CA2010)</f>
        <v>-0.84446021833301121</v>
      </c>
      <c r="CH2010" s="2">
        <f t="shared" ref="CH2010" si="21391">BV2010*CC2007+BX2010*CC2010-BW2010*CD2007-BY2010*CD2010</f>
        <v>-0.42797928921766049</v>
      </c>
      <c r="CI2010" s="3">
        <f t="shared" ref="CI2010" si="21392">(BV2010*CD2007+BW2010*CC2007+BX2010*CD2010+BY2010*CC2010)</f>
        <v>0</v>
      </c>
      <c r="CK2010" s="16">
        <f t="shared" ref="CK2010" si="21393">1/$CL$4</f>
        <v>1</v>
      </c>
      <c r="CL2010" s="17">
        <v>0</v>
      </c>
      <c r="CM2010" s="18">
        <v>1</v>
      </c>
      <c r="CN2010" s="19">
        <v>0</v>
      </c>
      <c r="CP2010" s="1">
        <f t="shared" ref="CP2010" si="21394">CF2010*CK2007+CH2010*CK2010-CG2010*CL2007-CI2010*CL2010</f>
        <v>-0.42797928921766049</v>
      </c>
      <c r="CQ2010" s="4">
        <f t="shared" ref="CQ2010" si="21395">(CF2010*CL2007+CG2010*CK2007+CH2010*CL2010+CI2010*CK2010)</f>
        <v>-0.84446021833301121</v>
      </c>
      <c r="CR2010" s="2">
        <f t="shared" ref="CR2010" si="21396">CF2010*CM2007+CH2010*CM2010-CG2010*CN2007-CI2010*CN2010</f>
        <v>-0.42797928921766049</v>
      </c>
      <c r="CS2010" s="3">
        <f t="shared" ref="CS2010" si="21397">(CF2010*CN2007+CG2010*CM2007+CH2010*CN2010+CI2010*CM2010)</f>
        <v>0</v>
      </c>
      <c r="CU2010" s="39">
        <f t="shared" ref="CU2010" si="21398">(180/PI())*ATAN(-1*(CQ2007/CP2007))</f>
        <v>-66.132806169285715</v>
      </c>
      <c r="CW2010" s="54">
        <f t="shared" ref="CW2010" si="21399">20*LOG(((1-(10^(CU2007/20)^2)*(1-((1-CW2007)/(1+CW2007))^2))^0.5))</f>
        <v>-21.666455052500496</v>
      </c>
    </row>
    <row r="2011" spans="1:101" ht="18" customHeight="1">
      <c r="E2011" s="20"/>
      <c r="F2011" s="20"/>
      <c r="G2011" s="20"/>
      <c r="H2011" s="20"/>
      <c r="I2011" s="20"/>
      <c r="J2011" s="20"/>
      <c r="K2011" s="20"/>
      <c r="L2011" s="20"/>
      <c r="M2011" s="20"/>
      <c r="N2011" s="20"/>
      <c r="O2011" s="20"/>
      <c r="P2011" s="20"/>
      <c r="Q2011" s="20"/>
      <c r="R2011" s="20"/>
      <c r="S2011" s="20"/>
      <c r="T2011" s="20"/>
      <c r="U2011" s="20"/>
      <c r="V2011" s="20"/>
      <c r="W2011" s="20"/>
      <c r="X2011" s="20"/>
      <c r="Y2011" s="20"/>
      <c r="Z2011" s="20"/>
      <c r="AA2011" s="20"/>
      <c r="AB2011" s="30"/>
      <c r="AC2011" s="20"/>
      <c r="AD2011" s="20"/>
      <c r="AE2011" s="20"/>
      <c r="AF2011" s="20"/>
      <c r="AG2011" s="20"/>
      <c r="AH2011" s="20"/>
      <c r="AI2011" s="20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  <c r="BA2011" s="20"/>
      <c r="BB2011" s="20"/>
      <c r="BC2011" s="20"/>
      <c r="BD2011" s="20"/>
      <c r="BE2011" s="20"/>
      <c r="BF2011" s="20"/>
      <c r="BG2011" s="20"/>
      <c r="BH2011" s="20"/>
      <c r="BI2011" s="20"/>
      <c r="BJ2011" s="20"/>
      <c r="BK2011" s="20"/>
      <c r="BL2011" s="20"/>
      <c r="BM2011" s="20"/>
      <c r="BN2011" s="20"/>
      <c r="BO2011" s="20"/>
      <c r="BP2011" s="20"/>
      <c r="BQ2011" s="20"/>
      <c r="BR2011" s="20"/>
      <c r="BS2011" s="20"/>
      <c r="BT2011" s="20"/>
      <c r="BU2011" s="20"/>
      <c r="BV2011" s="20"/>
      <c r="BW2011" s="20"/>
      <c r="BX2011" s="20"/>
      <c r="BY2011" s="20"/>
      <c r="BZ2011" s="20"/>
      <c r="CA2011" s="20"/>
      <c r="CB2011" s="20"/>
      <c r="CC2011" s="20"/>
      <c r="CD2011" s="20"/>
      <c r="CE2011" s="20"/>
      <c r="CF2011" s="20"/>
      <c r="CG2011" s="20"/>
      <c r="CH2011" s="20"/>
      <c r="CI2011" s="20"/>
      <c r="CJ2011" s="20"/>
      <c r="CK2011" s="20"/>
      <c r="CL2011" s="20"/>
    </row>
    <row r="2012" spans="1:101" ht="18" customHeight="1"/>
    <row r="2013" spans="1:101" ht="18" customHeight="1" thickBot="1">
      <c r="A2013" s="23"/>
      <c r="B2013" s="23"/>
      <c r="C2013" s="23"/>
      <c r="D2013" s="20" t="s">
        <v>15</v>
      </c>
      <c r="E2013" s="20"/>
      <c r="F2013" s="20"/>
      <c r="G2013" s="20"/>
      <c r="H2013" s="20"/>
      <c r="I2013" s="20" t="s">
        <v>16</v>
      </c>
      <c r="J2013" s="20"/>
      <c r="K2013" s="20"/>
      <c r="L2013" s="20"/>
      <c r="M2013" s="23"/>
      <c r="N2013" s="23"/>
      <c r="O2013" s="24" t="s">
        <v>17</v>
      </c>
      <c r="P2013" s="23"/>
      <c r="Q2013" s="23"/>
      <c r="R2013" s="23"/>
      <c r="S2013" s="20"/>
      <c r="T2013" s="20" t="s">
        <v>18</v>
      </c>
      <c r="U2013" s="23"/>
      <c r="V2013" s="23"/>
      <c r="W2013" s="23"/>
      <c r="X2013" s="23"/>
      <c r="Y2013" s="24" t="s">
        <v>19</v>
      </c>
      <c r="Z2013" s="23"/>
      <c r="AA2013" s="23"/>
      <c r="AB2013" s="23"/>
      <c r="AC2013" s="24" t="s">
        <v>20</v>
      </c>
      <c r="AD2013" s="20"/>
      <c r="AE2013" s="20"/>
      <c r="AF2013" s="20"/>
      <c r="AG2013" s="20"/>
      <c r="AH2013" s="23"/>
      <c r="AI2013" s="24" t="s">
        <v>21</v>
      </c>
      <c r="AJ2013" s="23"/>
      <c r="AK2013" s="23"/>
      <c r="AL2013" s="20"/>
      <c r="AM2013" s="24" t="s">
        <v>31</v>
      </c>
      <c r="AN2013" s="20"/>
      <c r="AO2013" s="23"/>
      <c r="AP2013" s="23"/>
      <c r="AQ2013" s="23"/>
      <c r="AR2013" s="23"/>
      <c r="AS2013" s="24" t="s">
        <v>91</v>
      </c>
      <c r="AT2013" s="23"/>
      <c r="AU2013" s="23"/>
      <c r="AV2013" s="23"/>
      <c r="AW2013" s="24" t="s">
        <v>32</v>
      </c>
      <c r="AX2013" s="20"/>
      <c r="AY2013" s="20"/>
      <c r="AZ2013" s="20"/>
      <c r="BA2013" s="20"/>
      <c r="BB2013" s="23"/>
      <c r="BC2013" s="24" t="s">
        <v>22</v>
      </c>
      <c r="BD2013" s="23"/>
      <c r="BE2013" s="23"/>
      <c r="BF2013" s="23"/>
      <c r="BG2013" s="24" t="s">
        <v>33</v>
      </c>
      <c r="BH2013" s="20"/>
      <c r="BI2013" s="23"/>
      <c r="BJ2013" s="23"/>
      <c r="BK2013" s="23"/>
      <c r="BL2013" s="23"/>
      <c r="BM2013" s="24" t="s">
        <v>34</v>
      </c>
      <c r="BN2013" s="23"/>
      <c r="BO2013" s="23"/>
      <c r="BP2013" s="23"/>
      <c r="BQ2013" s="24" t="s">
        <v>89</v>
      </c>
      <c r="BR2013" s="20"/>
      <c r="BS2013" s="20"/>
      <c r="BT2013" s="20"/>
      <c r="BU2013" s="20"/>
      <c r="BV2013" s="23"/>
      <c r="BW2013" s="24" t="s">
        <v>35</v>
      </c>
      <c r="BX2013" s="23"/>
      <c r="BY2013" s="23"/>
      <c r="BZ2013" s="23"/>
      <c r="CA2013" s="24" t="s">
        <v>90</v>
      </c>
      <c r="CB2013" s="20"/>
      <c r="CC2013" s="23"/>
      <c r="CD2013" s="23"/>
      <c r="CE2013" s="23"/>
      <c r="CF2013" s="23"/>
      <c r="CG2013" s="24" t="s">
        <v>92</v>
      </c>
      <c r="CH2013" s="23"/>
      <c r="CI2013" s="23"/>
      <c r="CJ2013" s="23"/>
      <c r="CK2013" s="24" t="s">
        <v>36</v>
      </c>
      <c r="CL2013" s="24"/>
      <c r="CM2013" s="23"/>
      <c r="CN2013" s="23"/>
      <c r="CO2013" s="23"/>
      <c r="CP2013" s="23"/>
      <c r="CQ2013" s="24" t="s">
        <v>93</v>
      </c>
      <c r="CR2013" s="23"/>
      <c r="CS2013" s="23"/>
    </row>
    <row r="2014" spans="1:101" ht="18" customHeight="1" thickBot="1">
      <c r="A2014" s="23"/>
      <c r="B2014" s="33"/>
      <c r="C2014" s="23"/>
      <c r="D2014" s="7" t="s">
        <v>2</v>
      </c>
      <c r="E2014" s="8"/>
      <c r="F2014" s="8" t="s">
        <v>3</v>
      </c>
      <c r="G2014" s="9"/>
      <c r="H2014" s="10"/>
      <c r="I2014" s="7" t="s">
        <v>4</v>
      </c>
      <c r="J2014" s="8"/>
      <c r="K2014" s="8" t="s">
        <v>5</v>
      </c>
      <c r="L2014" s="9"/>
      <c r="M2014" s="23"/>
      <c r="N2014" s="251" t="s">
        <v>79</v>
      </c>
      <c r="O2014" s="252"/>
      <c r="P2014" s="253" t="s">
        <v>80</v>
      </c>
      <c r="Q2014" s="254"/>
      <c r="R2014" s="23"/>
      <c r="S2014" s="7" t="s">
        <v>11</v>
      </c>
      <c r="T2014" s="8"/>
      <c r="U2014" s="8" t="s">
        <v>12</v>
      </c>
      <c r="V2014" s="9"/>
      <c r="W2014" s="20"/>
      <c r="X2014" s="251" t="s">
        <v>79</v>
      </c>
      <c r="Y2014" s="252"/>
      <c r="Z2014" s="253" t="s">
        <v>80</v>
      </c>
      <c r="AA2014" s="254"/>
      <c r="AB2014" s="20"/>
      <c r="AC2014" s="7" t="s">
        <v>4</v>
      </c>
      <c r="AD2014" s="8"/>
      <c r="AE2014" s="8" t="s">
        <v>5</v>
      </c>
      <c r="AF2014" s="9"/>
      <c r="AG2014" s="20"/>
      <c r="AH2014" s="251" t="s">
        <v>0</v>
      </c>
      <c r="AI2014" s="252"/>
      <c r="AJ2014" s="253" t="s">
        <v>1</v>
      </c>
      <c r="AK2014" s="254"/>
      <c r="AL2014" s="20"/>
      <c r="AM2014" s="7" t="s">
        <v>11</v>
      </c>
      <c r="AN2014" s="8"/>
      <c r="AO2014" s="8" t="s">
        <v>12</v>
      </c>
      <c r="AP2014" s="9"/>
      <c r="AQ2014" s="23"/>
      <c r="AR2014" s="251" t="s">
        <v>0</v>
      </c>
      <c r="AS2014" s="252"/>
      <c r="AT2014" s="253" t="s">
        <v>1</v>
      </c>
      <c r="AU2014" s="254"/>
      <c r="AV2014" s="36"/>
      <c r="AW2014" s="7" t="s">
        <v>4</v>
      </c>
      <c r="AX2014" s="8"/>
      <c r="AY2014" s="8" t="s">
        <v>5</v>
      </c>
      <c r="AZ2014" s="9"/>
      <c r="BA2014" s="20"/>
      <c r="BB2014" s="251" t="s">
        <v>0</v>
      </c>
      <c r="BC2014" s="252"/>
      <c r="BD2014" s="253" t="s">
        <v>1</v>
      </c>
      <c r="BE2014" s="254"/>
      <c r="BF2014" s="36"/>
      <c r="BG2014" s="7" t="s">
        <v>11</v>
      </c>
      <c r="BH2014" s="8"/>
      <c r="BI2014" s="8" t="s">
        <v>12</v>
      </c>
      <c r="BJ2014" s="9"/>
      <c r="BK2014" s="36"/>
      <c r="BL2014" s="251" t="s">
        <v>0</v>
      </c>
      <c r="BM2014" s="252"/>
      <c r="BN2014" s="253" t="s">
        <v>1</v>
      </c>
      <c r="BO2014" s="254"/>
      <c r="BP2014" s="36"/>
      <c r="BQ2014" s="7" t="s">
        <v>4</v>
      </c>
      <c r="BR2014" s="8"/>
      <c r="BS2014" s="8" t="s">
        <v>5</v>
      </c>
      <c r="BT2014" s="9"/>
      <c r="BU2014" s="20"/>
      <c r="BV2014" s="251" t="s">
        <v>0</v>
      </c>
      <c r="BW2014" s="252"/>
      <c r="BX2014" s="253" t="s">
        <v>1</v>
      </c>
      <c r="BY2014" s="254"/>
      <c r="BZ2014" s="36"/>
      <c r="CA2014" s="7" t="s">
        <v>11</v>
      </c>
      <c r="CB2014" s="8"/>
      <c r="CC2014" s="8" t="s">
        <v>12</v>
      </c>
      <c r="CD2014" s="9"/>
      <c r="CE2014" s="36"/>
      <c r="CF2014" s="251" t="s">
        <v>0</v>
      </c>
      <c r="CG2014" s="252"/>
      <c r="CH2014" s="253" t="s">
        <v>1</v>
      </c>
      <c r="CI2014" s="254"/>
      <c r="CJ2014" s="23"/>
      <c r="CK2014" s="7" t="s">
        <v>23</v>
      </c>
      <c r="CL2014" s="8"/>
      <c r="CM2014" s="8" t="s">
        <v>24</v>
      </c>
      <c r="CN2014" s="9"/>
      <c r="CO2014" s="23"/>
      <c r="CP2014" s="251" t="s">
        <v>0</v>
      </c>
      <c r="CQ2014" s="252"/>
      <c r="CR2014" s="253" t="s">
        <v>1</v>
      </c>
      <c r="CS2014" s="254"/>
      <c r="CU2014" s="26" t="s">
        <v>25</v>
      </c>
      <c r="CW2014" s="50" t="s">
        <v>44</v>
      </c>
    </row>
    <row r="2015" spans="1:101" ht="18" customHeight="1" thickTop="1" thickBot="1">
      <c r="B2015" s="34">
        <v>3.65</v>
      </c>
      <c r="D2015" s="11">
        <v>1</v>
      </c>
      <c r="E2015" s="12">
        <v>0</v>
      </c>
      <c r="F2015" s="13">
        <v>0</v>
      </c>
      <c r="G2015" s="40">
        <f t="shared" ref="G2015" si="21400">-1/($E$4*$B2015)</f>
        <v>-0.2878165802497385</v>
      </c>
      <c r="H2015" s="10"/>
      <c r="I2015" s="11">
        <v>1</v>
      </c>
      <c r="J2015" s="12">
        <v>0</v>
      </c>
      <c r="K2015" s="13">
        <v>0</v>
      </c>
      <c r="L2015" s="14">
        <v>0</v>
      </c>
      <c r="N2015" s="1">
        <f t="shared" ref="N2015" si="21401">D2015*I2015+F2015*I2018-E2015*J2015-G2015*J2018</f>
        <v>0.88473343428933182</v>
      </c>
      <c r="O2015" s="4">
        <f t="shared" ref="O2015" si="21402">(D2015*J2015+E2015*I2015+F2015*J2018+G2015*I2018)</f>
        <v>0</v>
      </c>
      <c r="P2015" s="2">
        <f t="shared" ref="P2015" si="21403">D2015*K2015+F2015*K2018-E2015*L2015-G2015*L2018</f>
        <v>0</v>
      </c>
      <c r="Q2015" s="3">
        <f t="shared" ref="Q2015" si="21404">(D2015*L2015+E2015*K2015+F2015*L2018+G2015*K2018)</f>
        <v>-0.2878165802497385</v>
      </c>
      <c r="S2015" s="11">
        <v>1</v>
      </c>
      <c r="T2015" s="12">
        <v>0</v>
      </c>
      <c r="U2015" s="13">
        <v>0</v>
      </c>
      <c r="V2015" s="40">
        <f t="shared" ref="V2015" si="21405">-1/($T$4*$B2015)</f>
        <v>-0.5499249352463389</v>
      </c>
      <c r="W2015" s="20"/>
      <c r="X2015" s="1">
        <f t="shared" ref="X2015" si="21406">N2015*S2015+P2015*S2018-O2015*T2015-Q2015*T2018</f>
        <v>0.88473343428933182</v>
      </c>
      <c r="Y2015" s="4">
        <f t="shared" ref="Y2015" si="21407">(N2015*T2015+O2015*S2015+P2015*T2018+Q2015*S2018)</f>
        <v>0</v>
      </c>
      <c r="Z2015" s="2">
        <f t="shared" ref="Z2015" si="21408">N2015*U2015+P2015*U2018-O2015*V2015-Q2015*V2018</f>
        <v>0</v>
      </c>
      <c r="AA2015" s="3">
        <f t="shared" ref="AA2015" si="21409">(N2015*V2015+O2015*U2015+P2015*V2018+Q2015*U2018)</f>
        <v>-0.77435355681157025</v>
      </c>
      <c r="AB2015" s="20"/>
      <c r="AC2015" s="11">
        <v>1</v>
      </c>
      <c r="AD2015" s="12">
        <v>0</v>
      </c>
      <c r="AE2015" s="13">
        <v>0</v>
      </c>
      <c r="AF2015" s="14">
        <v>0</v>
      </c>
      <c r="AG2015" s="20"/>
      <c r="AH2015" s="1">
        <f t="shared" ref="AH2015" si="21410">X2015*AC2015+Z2015*AC2018-Y2015*AD2015-AA2015*AD2018</f>
        <v>0.53043874591185991</v>
      </c>
      <c r="AI2015" s="4">
        <f t="shared" ref="AI2015" si="21411">(X2015*AD2015+Y2015*AC2015+Z2015*AD2018+AA2015*AC2018)</f>
        <v>0</v>
      </c>
      <c r="AJ2015" s="2">
        <f t="shared" ref="AJ2015" si="21412">X2015*AE2015+Z2015*AE2018-Y2015*AF2015-AA2015*AF2018</f>
        <v>0</v>
      </c>
      <c r="AK2015" s="3">
        <f t="shared" ref="AK2015" si="21413">(X2015*AF2015+Y2015*AE2015+Z2015*AF2018+AA2015*AE2018)</f>
        <v>-0.77435355681157025</v>
      </c>
      <c r="AL2015" s="20"/>
      <c r="AM2015" s="11">
        <v>1</v>
      </c>
      <c r="AN2015" s="12">
        <v>0</v>
      </c>
      <c r="AO2015" s="13">
        <v>0</v>
      </c>
      <c r="AP2015" s="40">
        <f t="shared" ref="AP2015" si="21414">-1/($AN$4*$B2015)</f>
        <v>-0.57149061898148945</v>
      </c>
      <c r="AR2015" s="1">
        <f t="shared" ref="AR2015" si="21415">AH2015*AM2015+AJ2015*AM2018-AI2015*AN2015-AK2015*AN2018</f>
        <v>0.53043874591185991</v>
      </c>
      <c r="AS2015" s="4">
        <f t="shared" ref="AS2015" si="21416">(AH2015*AN2015+AI2015*AM2015+AJ2015*AN2018+AK2015*AM2018)</f>
        <v>0</v>
      </c>
      <c r="AT2015" s="2">
        <f t="shared" ref="AT2015" si="21417">AH2015*AO2015+AJ2015*AO2018-AI2015*AP2015-AK2015*AP2018</f>
        <v>0</v>
      </c>
      <c r="AU2015" s="3">
        <f t="shared" ref="AU2015" si="21418">(AH2015*AP2015+AI2015*AO2015+AJ2015*AP2018+AK2015*AO2018)</f>
        <v>-1.0774943240445041</v>
      </c>
      <c r="AV2015" s="20"/>
      <c r="AW2015" s="11">
        <v>1</v>
      </c>
      <c r="AX2015" s="12">
        <v>0</v>
      </c>
      <c r="AY2015" s="13">
        <v>0</v>
      </c>
      <c r="AZ2015" s="14">
        <v>0</v>
      </c>
      <c r="BA2015" s="20"/>
      <c r="BB2015" s="1">
        <f t="shared" ref="BB2015" si="21419">AR2015*AW2015+AT2015*AW2018-AS2015*AX2015-AU2015*AX2018</f>
        <v>3.7446220200847036E-2</v>
      </c>
      <c r="BC2015" s="4">
        <f t="shared" ref="BC2015" si="21420">(AR2015*AX2015+AS2015*AW2015+AT2015*AX2018+AU2015*AW2018)</f>
        <v>0</v>
      </c>
      <c r="BD2015" s="2">
        <f t="shared" ref="BD2015" si="21421">AR2015*AY2015+AT2015*AY2018-AS2015*AZ2015-AU2015*AZ2018</f>
        <v>0</v>
      </c>
      <c r="BE2015" s="3">
        <f t="shared" ref="BE2015" si="21422">(AR2015*AZ2015+AS2015*AY2015+AT2015*AZ2018+AU2015*AY2018)</f>
        <v>-1.0774943240445041</v>
      </c>
      <c r="BF2015" s="20"/>
      <c r="BG2015" s="11">
        <v>1</v>
      </c>
      <c r="BH2015" s="12">
        <v>0</v>
      </c>
      <c r="BI2015" s="13">
        <v>0</v>
      </c>
      <c r="BJ2015" s="40">
        <f t="shared" ref="BJ2015" si="21423">-1/($BH$4*$B2015)</f>
        <v>-0.5499249352463389</v>
      </c>
      <c r="BK2015" s="20"/>
      <c r="BL2015" s="1">
        <f t="shared" ref="BL2015" si="21424">BB2015*BG2015+BD2015*BG2018-BC2015*BH2015-BE2015*BH2018</f>
        <v>3.7446220200847036E-2</v>
      </c>
      <c r="BM2015" s="4">
        <f t="shared" ref="BM2015" si="21425">(BB2015*BH2015+BC2015*BG2015+BD2015*BH2018+BE2015*BG2018)</f>
        <v>0</v>
      </c>
      <c r="BN2015" s="2">
        <f t="shared" ref="BN2015" si="21426">BB2015*BI2015+BD2015*BI2018-BC2015*BJ2015-BE2015*BJ2018</f>
        <v>0</v>
      </c>
      <c r="BO2015" s="3">
        <f t="shared" ref="BO2015" si="21427">(BB2015*BJ2015+BC2015*BI2015+BD2015*BJ2018+BE2015*BI2018)</f>
        <v>-1.098086934263675</v>
      </c>
      <c r="BP2015" s="20"/>
      <c r="BQ2015" s="11">
        <v>1</v>
      </c>
      <c r="BR2015" s="12">
        <v>0</v>
      </c>
      <c r="BS2015" s="13">
        <v>0</v>
      </c>
      <c r="BT2015" s="14">
        <v>0</v>
      </c>
      <c r="BU2015" s="20"/>
      <c r="BV2015" s="1">
        <f t="shared" ref="BV2015" si="21428">BL2015*BQ2015+BN2015*BQ2018-BM2015*BR2015-BO2015*BR2018</f>
        <v>-0.40232243264918294</v>
      </c>
      <c r="BW2015" s="4">
        <f t="shared" ref="BW2015" si="21429">(BL2015*BR2015+BM2015*BQ2015+BN2015*BR2018+BO2015*BQ2018)</f>
        <v>0</v>
      </c>
      <c r="BX2015" s="2">
        <f t="shared" ref="BX2015" si="21430">BL2015*BS2015+BN2015*BS2018-BM2015*BT2015-BO2015*BT2018</f>
        <v>0</v>
      </c>
      <c r="BY2015" s="3">
        <f t="shared" ref="BY2015" si="21431">(BL2015*BT2015+BM2015*BS2015+BN2015*BT2018+BO2015*BS2018)</f>
        <v>-1.098086934263675</v>
      </c>
      <c r="BZ2015" s="20"/>
      <c r="CA2015" s="11">
        <v>1</v>
      </c>
      <c r="CB2015" s="12">
        <v>0</v>
      </c>
      <c r="CC2015" s="13">
        <v>0</v>
      </c>
      <c r="CD2015" s="40">
        <f t="shared" ref="CD2015" si="21432">-1/($CB$4*$B2015)</f>
        <v>-0.2878165802497385</v>
      </c>
      <c r="CE2015" s="20"/>
      <c r="CF2015" s="1">
        <f t="shared" ref="CF2015" si="21433">BV2015*CA2015+BX2015*CA2018-BW2015*CB2015-BY2015*CB2018</f>
        <v>-0.40232243264918294</v>
      </c>
      <c r="CG2015" s="4">
        <f t="shared" ref="CG2015" si="21434">(BV2015*CB2015+BW2015*CA2015+BX2015*CB2018+BY2015*CA2018)</f>
        <v>0</v>
      </c>
      <c r="CH2015" s="2">
        <f t="shared" ref="CH2015" si="21435">BV2015*CC2015+BX2015*CC2018-BW2015*CD2015-BY2015*CD2018</f>
        <v>0</v>
      </c>
      <c r="CI2015" s="3">
        <f t="shared" ref="CI2015" si="21436">(BV2015*CD2015+BW2015*CC2015+BX2015*CD2018+BY2015*CC2018)</f>
        <v>-0.98229186754083142</v>
      </c>
      <c r="CJ2015" s="28"/>
      <c r="CK2015" s="11">
        <v>1</v>
      </c>
      <c r="CL2015" s="12">
        <v>0</v>
      </c>
      <c r="CM2015" s="13">
        <v>0</v>
      </c>
      <c r="CN2015" s="14">
        <v>0</v>
      </c>
      <c r="CP2015" s="1">
        <f t="shared" ref="CP2015" si="21437">CF2015*CK2015+CH2015*CK2018-CG2015*CL2015-CI2015*CL2018</f>
        <v>-0.40232243264918294</v>
      </c>
      <c r="CQ2015" s="4">
        <f t="shared" ref="CQ2015" si="21438">(CF2015*CL2015+CG2015*CK2015+CH2015*CL2018+CI2015*CK2018)</f>
        <v>-0.98229186754083142</v>
      </c>
      <c r="CR2015" s="2">
        <f t="shared" ref="CR2015" si="21439">CF2015*CM2015+CH2015*CM2018-CG2015*CN2015-CI2015*CN2018</f>
        <v>0</v>
      </c>
      <c r="CS2015" s="3">
        <f t="shared" ref="CS2015" si="21440">(CF2015*CN2015+CG2015*CM2015+CH2015*CN2018+CI2015*CM2018)</f>
        <v>-0.98229186754083142</v>
      </c>
      <c r="CU2015" s="29">
        <f t="shared" ref="CU2015" si="21441">20*LOG(((1+$CL$4)/$CL$4)/((CP2015+CP2018)^2+(CQ2015+CQ2018)^2)^0.5)</f>
        <v>-1.8043039220554506E-2</v>
      </c>
      <c r="CW2015" s="51">
        <f t="shared" ref="CW2015" si="21442">((CP2015^2+CQ2015^2)^0.5)/((CP2018^2+CQ2018^2)^0.5)</f>
        <v>1.1252451347757848</v>
      </c>
    </row>
    <row r="2016" spans="1:101" ht="18" customHeight="1" thickBot="1">
      <c r="D2016" s="11"/>
      <c r="E2016" s="13"/>
      <c r="F2016" s="13"/>
      <c r="G2016" s="15"/>
      <c r="H2016" s="10"/>
      <c r="I2016" s="11"/>
      <c r="J2016" s="13"/>
      <c r="K2016" s="13"/>
      <c r="L2016" s="15"/>
      <c r="N2016" s="5"/>
      <c r="Q2016" s="6"/>
      <c r="S2016" s="11"/>
      <c r="T2016" s="13"/>
      <c r="U2016" s="13"/>
      <c r="V2016" s="15"/>
      <c r="W2016" s="20"/>
      <c r="X2016" s="5"/>
      <c r="AA2016" s="6"/>
      <c r="AB2016" s="20"/>
      <c r="AC2016" s="11"/>
      <c r="AD2016" s="13"/>
      <c r="AE2016" s="13"/>
      <c r="AF2016" s="15"/>
      <c r="AG2016" s="20"/>
      <c r="AH2016" s="5"/>
      <c r="AK2016" s="6"/>
      <c r="AL2016" s="20"/>
      <c r="AM2016" s="11"/>
      <c r="AN2016" s="13"/>
      <c r="AO2016" s="13"/>
      <c r="AP2016" s="15"/>
      <c r="AR2016" s="5"/>
      <c r="AU2016" s="6"/>
      <c r="AW2016" s="11"/>
      <c r="AX2016" s="13"/>
      <c r="AY2016" s="13"/>
      <c r="AZ2016" s="15"/>
      <c r="BA2016" s="20"/>
      <c r="BB2016" s="5"/>
      <c r="BE2016" s="6"/>
      <c r="BG2016" s="11"/>
      <c r="BH2016" s="13"/>
      <c r="BI2016" s="13"/>
      <c r="BJ2016" s="15"/>
      <c r="BL2016" s="5"/>
      <c r="BO2016" s="6"/>
      <c r="BQ2016" s="11"/>
      <c r="BR2016" s="13"/>
      <c r="BS2016" s="13"/>
      <c r="BT2016" s="15"/>
      <c r="BU2016" s="20"/>
      <c r="BV2016" s="5"/>
      <c r="BY2016" s="6"/>
      <c r="CA2016" s="11"/>
      <c r="CB2016" s="13"/>
      <c r="CC2016" s="13"/>
      <c r="CD2016" s="15"/>
      <c r="CF2016" s="5"/>
      <c r="CI2016" s="6"/>
      <c r="CK2016" s="11"/>
      <c r="CL2016" s="13"/>
      <c r="CM2016" s="13"/>
      <c r="CN2016" s="15"/>
      <c r="CP2016" s="5"/>
      <c r="CS2016" s="6"/>
      <c r="CW2016" s="52"/>
    </row>
    <row r="2017" spans="1:101" ht="18" customHeight="1" thickBot="1">
      <c r="D2017" s="11" t="s">
        <v>6</v>
      </c>
      <c r="E2017" s="13"/>
      <c r="F2017" s="13" t="s">
        <v>7</v>
      </c>
      <c r="G2017" s="15"/>
      <c r="H2017" s="10"/>
      <c r="I2017" s="11" t="s">
        <v>8</v>
      </c>
      <c r="J2017" s="13"/>
      <c r="K2017" s="13" t="s">
        <v>9</v>
      </c>
      <c r="L2017" s="15"/>
      <c r="N2017" s="251" t="s">
        <v>26</v>
      </c>
      <c r="O2017" s="252"/>
      <c r="P2017" s="253" t="s">
        <v>27</v>
      </c>
      <c r="Q2017" s="254"/>
      <c r="S2017" s="11" t="s">
        <v>13</v>
      </c>
      <c r="T2017" s="13"/>
      <c r="U2017" s="13" t="s">
        <v>14</v>
      </c>
      <c r="V2017" s="15"/>
      <c r="W2017" s="20"/>
      <c r="X2017" s="251" t="s">
        <v>26</v>
      </c>
      <c r="Y2017" s="252"/>
      <c r="Z2017" s="253" t="s">
        <v>27</v>
      </c>
      <c r="AA2017" s="254"/>
      <c r="AB2017" s="20"/>
      <c r="AC2017" s="11" t="s">
        <v>8</v>
      </c>
      <c r="AD2017" s="13"/>
      <c r="AE2017" s="13" t="s">
        <v>9</v>
      </c>
      <c r="AF2017" s="15"/>
      <c r="AG2017" s="20"/>
      <c r="AH2017" s="251" t="s">
        <v>26</v>
      </c>
      <c r="AI2017" s="252"/>
      <c r="AJ2017" s="253" t="s">
        <v>27</v>
      </c>
      <c r="AK2017" s="254"/>
      <c r="AL2017" s="20"/>
      <c r="AM2017" s="11" t="s">
        <v>13</v>
      </c>
      <c r="AN2017" s="13"/>
      <c r="AO2017" s="13" t="s">
        <v>14</v>
      </c>
      <c r="AP2017" s="15"/>
      <c r="AR2017" s="251" t="s">
        <v>26</v>
      </c>
      <c r="AS2017" s="252"/>
      <c r="AT2017" s="253" t="s">
        <v>27</v>
      </c>
      <c r="AU2017" s="254"/>
      <c r="AV2017" s="36"/>
      <c r="AW2017" s="11" t="s">
        <v>8</v>
      </c>
      <c r="AX2017" s="13"/>
      <c r="AY2017" s="13" t="s">
        <v>9</v>
      </c>
      <c r="AZ2017" s="15"/>
      <c r="BA2017" s="20"/>
      <c r="BB2017" s="251" t="s">
        <v>26</v>
      </c>
      <c r="BC2017" s="252"/>
      <c r="BD2017" s="253" t="s">
        <v>27</v>
      </c>
      <c r="BE2017" s="254"/>
      <c r="BF2017" s="36"/>
      <c r="BG2017" s="11" t="s">
        <v>13</v>
      </c>
      <c r="BH2017" s="13"/>
      <c r="BI2017" s="13" t="s">
        <v>14</v>
      </c>
      <c r="BJ2017" s="15"/>
      <c r="BK2017" s="36"/>
      <c r="BL2017" s="251" t="s">
        <v>26</v>
      </c>
      <c r="BM2017" s="252"/>
      <c r="BN2017" s="253" t="s">
        <v>27</v>
      </c>
      <c r="BO2017" s="254"/>
      <c r="BP2017" s="36"/>
      <c r="BQ2017" s="11" t="s">
        <v>8</v>
      </c>
      <c r="BR2017" s="13"/>
      <c r="BS2017" s="13" t="s">
        <v>9</v>
      </c>
      <c r="BT2017" s="15"/>
      <c r="BU2017" s="20"/>
      <c r="BV2017" s="251" t="s">
        <v>26</v>
      </c>
      <c r="BW2017" s="252"/>
      <c r="BX2017" s="253" t="s">
        <v>27</v>
      </c>
      <c r="BY2017" s="254"/>
      <c r="BZ2017" s="36"/>
      <c r="CA2017" s="11" t="s">
        <v>13</v>
      </c>
      <c r="CB2017" s="13"/>
      <c r="CC2017" s="13" t="s">
        <v>14</v>
      </c>
      <c r="CD2017" s="15"/>
      <c r="CE2017" s="36"/>
      <c r="CF2017" s="251" t="s">
        <v>26</v>
      </c>
      <c r="CG2017" s="252"/>
      <c r="CH2017" s="253" t="s">
        <v>27</v>
      </c>
      <c r="CI2017" s="254"/>
      <c r="CK2017" s="11" t="s">
        <v>28</v>
      </c>
      <c r="CL2017" s="13"/>
      <c r="CM2017" s="13" t="s">
        <v>29</v>
      </c>
      <c r="CN2017" s="15"/>
      <c r="CP2017" s="251" t="s">
        <v>26</v>
      </c>
      <c r="CQ2017" s="252"/>
      <c r="CR2017" s="253" t="s">
        <v>27</v>
      </c>
      <c r="CS2017" s="254"/>
      <c r="CU2017" s="38" t="s">
        <v>37</v>
      </c>
      <c r="CW2017" s="53" t="s">
        <v>45</v>
      </c>
    </row>
    <row r="2018" spans="1:101" ht="18" customHeight="1" thickTop="1" thickBot="1">
      <c r="D2018" s="16">
        <v>0</v>
      </c>
      <c r="E2018" s="17">
        <v>0</v>
      </c>
      <c r="F2018" s="18">
        <v>1</v>
      </c>
      <c r="G2018" s="19">
        <v>0</v>
      </c>
      <c r="H2018" s="10"/>
      <c r="I2018" s="16">
        <v>0</v>
      </c>
      <c r="J2018" s="17">
        <f t="shared" ref="J2018" si="21443">-1/($J$4*$B2015)</f>
        <v>-0.40048619023494525</v>
      </c>
      <c r="K2018" s="18">
        <v>1</v>
      </c>
      <c r="L2018" s="19">
        <v>0</v>
      </c>
      <c r="N2018" s="1">
        <f t="shared" ref="N2018" si="21444">D2018*I2015+F2018*I2018-E2018*J2015-G2018*J2018</f>
        <v>0</v>
      </c>
      <c r="O2018" s="4">
        <f t="shared" ref="O2018" si="21445">(D2018*J2015+E2018*I2015+F2018*J2018+G2018*I2018)</f>
        <v>-0.40048619023494525</v>
      </c>
      <c r="P2018" s="2">
        <f t="shared" ref="P2018" si="21446">D2018*K2015+F2018*K2018-E2018*L2015-G2018*L2018</f>
        <v>1</v>
      </c>
      <c r="Q2018" s="3">
        <f t="shared" ref="Q2018" si="21447">(D2018*L2015+E2018*K2015+F2018*L2018+G2018*K2018)</f>
        <v>0</v>
      </c>
      <c r="S2018" s="16">
        <v>0</v>
      </c>
      <c r="T2018" s="17">
        <v>0</v>
      </c>
      <c r="U2018" s="18">
        <v>1</v>
      </c>
      <c r="V2018" s="19">
        <v>0</v>
      </c>
      <c r="W2018" s="20"/>
      <c r="X2018" s="1">
        <f t="shared" ref="X2018" si="21448">N2018*S2015+P2018*S2018-O2018*T2015-Q2018*T2018</f>
        <v>0</v>
      </c>
      <c r="Y2018" s="4">
        <f t="shared" ref="Y2018" si="21449">(N2018*T2015+O2018*S2015+P2018*T2018+Q2018*S2018)</f>
        <v>-0.40048619023494525</v>
      </c>
      <c r="Z2018" s="2">
        <f t="shared" ref="Z2018" si="21450">N2018*U2015+P2018*U2018-O2018*V2015-Q2018*V2018</f>
        <v>0.7797626577679948</v>
      </c>
      <c r="AA2018" s="3">
        <f t="shared" ref="AA2018" si="21451">(N2018*V2015+O2018*U2015+P2018*V2018+Q2018*U2018)</f>
        <v>0</v>
      </c>
      <c r="AB2018" s="20"/>
      <c r="AC2018" s="16">
        <v>0</v>
      </c>
      <c r="AD2018" s="17">
        <f t="shared" ref="AD2018" si="21452">-1/($AD$4*$B2015)</f>
        <v>-0.4575360767196493</v>
      </c>
      <c r="AE2018" s="18">
        <v>1</v>
      </c>
      <c r="AF2018" s="19">
        <v>0</v>
      </c>
      <c r="AG2018" s="20"/>
      <c r="AH2018" s="1">
        <f t="shared" ref="AH2018" si="21453">X2018*AC2015+Z2018*AC2018-Y2018*AD2015-AA2018*AD2018</f>
        <v>0</v>
      </c>
      <c r="AI2018" s="4">
        <f t="shared" ref="AI2018" si="21454">(X2018*AD2015+Y2018*AC2015+Z2018*AD2018+AA2018*AC2018)</f>
        <v>-0.75725573744260011</v>
      </c>
      <c r="AJ2018" s="2">
        <f t="shared" ref="AJ2018" si="21455">X2018*AE2015+Z2018*AE2018-Y2018*AF2015-AA2018*AF2018</f>
        <v>0.7797626577679948</v>
      </c>
      <c r="AK2018" s="3">
        <f t="shared" ref="AK2018" si="21456">(X2018*AF2015+Y2018*AE2015+Z2018*AF2018+AA2018*AE2018)</f>
        <v>0</v>
      </c>
      <c r="AL2018" s="20"/>
      <c r="AM2018" s="16">
        <v>0</v>
      </c>
      <c r="AN2018" s="17">
        <v>0</v>
      </c>
      <c r="AO2018" s="18">
        <v>1</v>
      </c>
      <c r="AP2018" s="19">
        <v>0</v>
      </c>
      <c r="AR2018" s="1">
        <f t="shared" ref="AR2018" si="21457">AH2018*AM2015+AJ2018*AM2018-AI2018*AN2015-AK2018*AN2018</f>
        <v>0</v>
      </c>
      <c r="AS2018" s="4">
        <f t="shared" ref="AS2018" si="21458">(AH2018*AN2015+AI2018*AM2015+AJ2018*AN2018+AK2018*AM2018)</f>
        <v>-0.75725573744260011</v>
      </c>
      <c r="AT2018" s="2">
        <f t="shared" ref="AT2018" si="21459">AH2018*AO2015+AJ2018*AO2018-AI2018*AP2015-AK2018*AP2018</f>
        <v>0.34699810764963901</v>
      </c>
      <c r="AU2018" s="3">
        <f t="shared" ref="AU2018" si="21460">(AH2018*AP2015+AI2018*AO2015+AJ2018*AP2018+AK2018*AO2018)</f>
        <v>0</v>
      </c>
      <c r="AV2018" s="20"/>
      <c r="AW2018" s="16">
        <v>0</v>
      </c>
      <c r="AX2018" s="17">
        <f t="shared" ref="AX2018" si="21461">-1/($AX$4*$B2015)</f>
        <v>-0.4575360767196493</v>
      </c>
      <c r="AY2018" s="18">
        <v>1</v>
      </c>
      <c r="AZ2018" s="19">
        <v>0</v>
      </c>
      <c r="BA2018" s="20"/>
      <c r="BB2018" s="1">
        <f t="shared" ref="BB2018" si="21462">AR2018*AW2015+AT2018*AW2018-AS2018*AX2015-AU2018*AX2018</f>
        <v>0</v>
      </c>
      <c r="BC2018" s="4">
        <f t="shared" ref="BC2018" si="21463">(AR2018*AX2015+AS2018*AW2015+AT2018*AX2018+AU2018*AW2018)</f>
        <v>-0.91601989024575847</v>
      </c>
      <c r="BD2018" s="2">
        <f t="shared" ref="BD2018" si="21464">AR2018*AY2015+AT2018*AY2018-AS2018*AZ2015-AU2018*AZ2018</f>
        <v>0.34699810764963901</v>
      </c>
      <c r="BE2018" s="3">
        <f t="shared" ref="BE2018" si="21465">(AR2018*AZ2015+AS2018*AY2015+AT2018*AZ2018+AU2018*AY2018)</f>
        <v>0</v>
      </c>
      <c r="BF2018" s="20"/>
      <c r="BG2018" s="16">
        <v>0</v>
      </c>
      <c r="BH2018" s="17">
        <v>0</v>
      </c>
      <c r="BI2018" s="18">
        <v>1</v>
      </c>
      <c r="BJ2018" s="19">
        <v>0</v>
      </c>
      <c r="BK2018" s="20"/>
      <c r="BL2018" s="1">
        <f t="shared" ref="BL2018" si="21466">BB2018*BG2015+BD2018*BG2018-BC2018*BH2015-BE2018*BH2018</f>
        <v>0</v>
      </c>
      <c r="BM2018" s="4">
        <f t="shared" ref="BM2018" si="21467">(BB2018*BH2015+BC2018*BG2015+BD2018*BH2018+BE2018*BG2018)</f>
        <v>-0.91601989024575847</v>
      </c>
      <c r="BN2018" s="2">
        <f t="shared" ref="BN2018" si="21468">BB2018*BI2015+BD2018*BI2018-BC2018*BJ2015-BE2018*BJ2018</f>
        <v>-0.15674407117811817</v>
      </c>
      <c r="BO2018" s="3">
        <f t="shared" ref="BO2018" si="21469">(BB2018*BJ2015+BC2018*BI2015+BD2018*BJ2018+BE2018*BI2018)</f>
        <v>0</v>
      </c>
      <c r="BP2018" s="20"/>
      <c r="BQ2018" s="16">
        <v>0</v>
      </c>
      <c r="BR2018" s="17">
        <f t="shared" ref="BR2018" si="21470">-1/($BR$4*$B2015)</f>
        <v>-0.40048619023494525</v>
      </c>
      <c r="BS2018" s="18">
        <v>1</v>
      </c>
      <c r="BT2018" s="19">
        <v>0</v>
      </c>
      <c r="BU2018" s="20"/>
      <c r="BV2018" s="1">
        <f t="shared" ref="BV2018" si="21471">BL2018*BQ2015+BN2018*BQ2018-BM2018*BR2015-BO2018*BR2018</f>
        <v>0</v>
      </c>
      <c r="BW2018" s="4">
        <f t="shared" ref="BW2018" si="21472">(BL2018*BR2015+BM2018*BQ2015+BN2018*BR2018+BO2018*BQ2018)</f>
        <v>-0.85324605433771883</v>
      </c>
      <c r="BX2018" s="2">
        <f t="shared" ref="BX2018" si="21473">BL2018*BS2015+BN2018*BS2018-BM2018*BT2015-BO2018*BT2018</f>
        <v>-0.15674407117811817</v>
      </c>
      <c r="BY2018" s="3">
        <f t="shared" ref="BY2018" si="21474">(BL2018*BT2015+BM2018*BS2015+BN2018*BT2018+BO2018*BS2018)</f>
        <v>0</v>
      </c>
      <c r="BZ2018" s="20"/>
      <c r="CA2018" s="16">
        <v>0</v>
      </c>
      <c r="CB2018" s="17">
        <v>0</v>
      </c>
      <c r="CC2018" s="18">
        <v>1</v>
      </c>
      <c r="CD2018" s="19">
        <v>0</v>
      </c>
      <c r="CE2018" s="20"/>
      <c r="CF2018" s="1">
        <f t="shared" ref="CF2018" si="21475">BV2018*CA2015+BX2018*CA2018-BW2018*CB2015-BY2018*CB2018</f>
        <v>0</v>
      </c>
      <c r="CG2018" s="4">
        <f t="shared" ref="CG2018" si="21476">(BV2018*CB2015+BW2018*CA2015+BX2018*CB2018+BY2018*CA2018)</f>
        <v>-0.85324605433771883</v>
      </c>
      <c r="CH2018" s="2">
        <f t="shared" ref="CH2018" si="21477">BV2018*CC2015+BX2018*CC2018-BW2018*CD2015-BY2018*CD2018</f>
        <v>-0.40232243264918299</v>
      </c>
      <c r="CI2018" s="3">
        <f t="shared" ref="CI2018" si="21478">(BV2018*CD2015+BW2018*CC2015+BX2018*CD2018+BY2018*CC2018)</f>
        <v>0</v>
      </c>
      <c r="CK2018" s="16">
        <f t="shared" ref="CK2018" si="21479">1/$CL$4</f>
        <v>1</v>
      </c>
      <c r="CL2018" s="17">
        <v>0</v>
      </c>
      <c r="CM2018" s="18">
        <v>1</v>
      </c>
      <c r="CN2018" s="19">
        <v>0</v>
      </c>
      <c r="CP2018" s="1">
        <f t="shared" ref="CP2018" si="21480">CF2018*CK2015+CH2018*CK2018-CG2018*CL2015-CI2018*CL2018</f>
        <v>-0.40232243264918299</v>
      </c>
      <c r="CQ2018" s="4">
        <f t="shared" ref="CQ2018" si="21481">(CF2018*CL2015+CG2018*CK2015+CH2018*CL2018+CI2018*CK2018)</f>
        <v>-0.85324605433771883</v>
      </c>
      <c r="CR2018" s="2">
        <f t="shared" ref="CR2018" si="21482">CF2018*CM2015+CH2018*CM2018-CG2018*CN2015-CI2018*CN2018</f>
        <v>-0.40232243264918299</v>
      </c>
      <c r="CS2018" s="3">
        <f t="shared" ref="CS2018" si="21483">(CF2018*CN2015+CG2018*CM2015+CH2018*CN2018+CI2018*CM2018)</f>
        <v>0</v>
      </c>
      <c r="CU2018" s="39">
        <f t="shared" ref="CU2018" si="21484">(180/PI())*ATAN(-1*(CQ2015/CP2015))</f>
        <v>-67.727208334339522</v>
      </c>
      <c r="CW2018" s="54">
        <f t="shared" ref="CW2018" si="21485">20*LOG(((1-(10^(CU2015/20)^2)*(1-((1-CW2015)/(1+CW2015))^2))^0.5))</f>
        <v>-21.189272054151125</v>
      </c>
    </row>
    <row r="2019" spans="1:101" ht="18" customHeight="1">
      <c r="E2019" s="20"/>
      <c r="F2019" s="20"/>
      <c r="G2019" s="20"/>
      <c r="H2019" s="20"/>
      <c r="I2019" s="20"/>
      <c r="J2019" s="20"/>
      <c r="K2019" s="20"/>
      <c r="L2019" s="20"/>
      <c r="M2019" s="20"/>
      <c r="N2019" s="20"/>
      <c r="O2019" s="20"/>
      <c r="P2019" s="20"/>
      <c r="Q2019" s="20"/>
      <c r="R2019" s="20"/>
      <c r="S2019" s="20"/>
      <c r="T2019" s="20"/>
      <c r="U2019" s="20"/>
      <c r="V2019" s="20"/>
      <c r="W2019" s="20"/>
      <c r="X2019" s="20"/>
      <c r="Y2019" s="20"/>
      <c r="Z2019" s="20"/>
      <c r="AA2019" s="20"/>
      <c r="AB2019" s="30"/>
      <c r="AC2019" s="20"/>
      <c r="AD2019" s="20"/>
      <c r="AE2019" s="20"/>
      <c r="AF2019" s="20"/>
      <c r="AG2019" s="20"/>
      <c r="AH2019" s="20"/>
      <c r="AI2019" s="20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  <c r="BA2019" s="20"/>
      <c r="BB2019" s="20"/>
      <c r="BC2019" s="20"/>
      <c r="BD2019" s="20"/>
      <c r="BE2019" s="20"/>
      <c r="BF2019" s="20"/>
      <c r="BG2019" s="20"/>
      <c r="BH2019" s="20"/>
      <c r="BI2019" s="20"/>
      <c r="BJ2019" s="20"/>
      <c r="BK2019" s="20"/>
      <c r="BL2019" s="20"/>
      <c r="BM2019" s="20"/>
      <c r="BN2019" s="20"/>
      <c r="BO2019" s="20"/>
      <c r="BP2019" s="20"/>
      <c r="BQ2019" s="20"/>
      <c r="BR2019" s="20"/>
      <c r="BS2019" s="20"/>
      <c r="BT2019" s="20"/>
      <c r="BU2019" s="20"/>
      <c r="BV2019" s="20"/>
      <c r="BW2019" s="20"/>
      <c r="BX2019" s="20"/>
      <c r="BY2019" s="20"/>
      <c r="BZ2019" s="20"/>
      <c r="CA2019" s="20"/>
      <c r="CB2019" s="20"/>
      <c r="CC2019" s="20"/>
      <c r="CD2019" s="20"/>
      <c r="CE2019" s="20"/>
      <c r="CF2019" s="20"/>
      <c r="CG2019" s="20"/>
      <c r="CH2019" s="20"/>
      <c r="CI2019" s="20"/>
      <c r="CJ2019" s="20"/>
      <c r="CK2019" s="20"/>
      <c r="CL2019" s="20"/>
    </row>
    <row r="2020" spans="1:101" ht="18" customHeight="1"/>
    <row r="2021" spans="1:101" ht="18" customHeight="1" thickBot="1">
      <c r="A2021" s="23"/>
      <c r="B2021" s="23"/>
      <c r="C2021" s="23"/>
      <c r="D2021" s="20" t="s">
        <v>15</v>
      </c>
      <c r="E2021" s="20"/>
      <c r="F2021" s="20"/>
      <c r="G2021" s="20"/>
      <c r="H2021" s="20"/>
      <c r="I2021" s="20" t="s">
        <v>16</v>
      </c>
      <c r="J2021" s="20"/>
      <c r="K2021" s="20"/>
      <c r="L2021" s="20"/>
      <c r="M2021" s="23"/>
      <c r="N2021" s="23"/>
      <c r="O2021" s="24" t="s">
        <v>17</v>
      </c>
      <c r="P2021" s="23"/>
      <c r="Q2021" s="23"/>
      <c r="R2021" s="23"/>
      <c r="S2021" s="20"/>
      <c r="T2021" s="20" t="s">
        <v>18</v>
      </c>
      <c r="U2021" s="23"/>
      <c r="V2021" s="23"/>
      <c r="W2021" s="23"/>
      <c r="X2021" s="23"/>
      <c r="Y2021" s="24" t="s">
        <v>19</v>
      </c>
      <c r="Z2021" s="23"/>
      <c r="AA2021" s="23"/>
      <c r="AB2021" s="23"/>
      <c r="AC2021" s="24" t="s">
        <v>20</v>
      </c>
      <c r="AD2021" s="20"/>
      <c r="AE2021" s="20"/>
      <c r="AF2021" s="20"/>
      <c r="AG2021" s="20"/>
      <c r="AH2021" s="23"/>
      <c r="AI2021" s="24" t="s">
        <v>21</v>
      </c>
      <c r="AJ2021" s="23"/>
      <c r="AK2021" s="23"/>
      <c r="AL2021" s="20"/>
      <c r="AM2021" s="24" t="s">
        <v>31</v>
      </c>
      <c r="AN2021" s="20"/>
      <c r="AO2021" s="23"/>
      <c r="AP2021" s="23"/>
      <c r="AQ2021" s="23"/>
      <c r="AR2021" s="23"/>
      <c r="AS2021" s="24" t="s">
        <v>91</v>
      </c>
      <c r="AT2021" s="23"/>
      <c r="AU2021" s="23"/>
      <c r="AV2021" s="23"/>
      <c r="AW2021" s="24" t="s">
        <v>32</v>
      </c>
      <c r="AX2021" s="20"/>
      <c r="AY2021" s="20"/>
      <c r="AZ2021" s="20"/>
      <c r="BA2021" s="20"/>
      <c r="BB2021" s="23"/>
      <c r="BC2021" s="24" t="s">
        <v>22</v>
      </c>
      <c r="BD2021" s="23"/>
      <c r="BE2021" s="23"/>
      <c r="BF2021" s="23"/>
      <c r="BG2021" s="24" t="s">
        <v>33</v>
      </c>
      <c r="BH2021" s="20"/>
      <c r="BI2021" s="23"/>
      <c r="BJ2021" s="23"/>
      <c r="BK2021" s="23"/>
      <c r="BL2021" s="23"/>
      <c r="BM2021" s="24" t="s">
        <v>34</v>
      </c>
      <c r="BN2021" s="23"/>
      <c r="BO2021" s="23"/>
      <c r="BP2021" s="23"/>
      <c r="BQ2021" s="24" t="s">
        <v>89</v>
      </c>
      <c r="BR2021" s="20"/>
      <c r="BS2021" s="20"/>
      <c r="BT2021" s="20"/>
      <c r="BU2021" s="20"/>
      <c r="BV2021" s="23"/>
      <c r="BW2021" s="24" t="s">
        <v>35</v>
      </c>
      <c r="BX2021" s="23"/>
      <c r="BY2021" s="23"/>
      <c r="BZ2021" s="23"/>
      <c r="CA2021" s="24" t="s">
        <v>90</v>
      </c>
      <c r="CB2021" s="20"/>
      <c r="CC2021" s="23"/>
      <c r="CD2021" s="23"/>
      <c r="CE2021" s="23"/>
      <c r="CF2021" s="23"/>
      <c r="CG2021" s="24" t="s">
        <v>92</v>
      </c>
      <c r="CH2021" s="23"/>
      <c r="CI2021" s="23"/>
      <c r="CJ2021" s="23"/>
      <c r="CK2021" s="24" t="s">
        <v>36</v>
      </c>
      <c r="CL2021" s="24"/>
      <c r="CM2021" s="23"/>
      <c r="CN2021" s="23"/>
      <c r="CO2021" s="23"/>
      <c r="CP2021" s="23"/>
      <c r="CQ2021" s="24" t="s">
        <v>93</v>
      </c>
      <c r="CR2021" s="23"/>
      <c r="CS2021" s="23"/>
    </row>
    <row r="2022" spans="1:101" ht="18" customHeight="1" thickBot="1">
      <c r="A2022" s="23"/>
      <c r="B2022" s="33"/>
      <c r="C2022" s="23"/>
      <c r="D2022" s="7" t="s">
        <v>2</v>
      </c>
      <c r="E2022" s="8"/>
      <c r="F2022" s="8" t="s">
        <v>3</v>
      </c>
      <c r="G2022" s="9"/>
      <c r="H2022" s="10"/>
      <c r="I2022" s="7" t="s">
        <v>4</v>
      </c>
      <c r="J2022" s="8"/>
      <c r="K2022" s="8" t="s">
        <v>5</v>
      </c>
      <c r="L2022" s="9"/>
      <c r="M2022" s="23"/>
      <c r="N2022" s="251" t="s">
        <v>79</v>
      </c>
      <c r="O2022" s="252"/>
      <c r="P2022" s="253" t="s">
        <v>80</v>
      </c>
      <c r="Q2022" s="254"/>
      <c r="R2022" s="23"/>
      <c r="S2022" s="7" t="s">
        <v>11</v>
      </c>
      <c r="T2022" s="8"/>
      <c r="U2022" s="8" t="s">
        <v>12</v>
      </c>
      <c r="V2022" s="9"/>
      <c r="W2022" s="20"/>
      <c r="X2022" s="251" t="s">
        <v>79</v>
      </c>
      <c r="Y2022" s="252"/>
      <c r="Z2022" s="253" t="s">
        <v>80</v>
      </c>
      <c r="AA2022" s="254"/>
      <c r="AB2022" s="20"/>
      <c r="AC2022" s="7" t="s">
        <v>4</v>
      </c>
      <c r="AD2022" s="8"/>
      <c r="AE2022" s="8" t="s">
        <v>5</v>
      </c>
      <c r="AF2022" s="9"/>
      <c r="AG2022" s="20"/>
      <c r="AH2022" s="251" t="s">
        <v>0</v>
      </c>
      <c r="AI2022" s="252"/>
      <c r="AJ2022" s="253" t="s">
        <v>1</v>
      </c>
      <c r="AK2022" s="254"/>
      <c r="AL2022" s="20"/>
      <c r="AM2022" s="7" t="s">
        <v>11</v>
      </c>
      <c r="AN2022" s="8"/>
      <c r="AO2022" s="8" t="s">
        <v>12</v>
      </c>
      <c r="AP2022" s="9"/>
      <c r="AQ2022" s="23"/>
      <c r="AR2022" s="251" t="s">
        <v>0</v>
      </c>
      <c r="AS2022" s="252"/>
      <c r="AT2022" s="253" t="s">
        <v>1</v>
      </c>
      <c r="AU2022" s="254"/>
      <c r="AV2022" s="36"/>
      <c r="AW2022" s="7" t="s">
        <v>4</v>
      </c>
      <c r="AX2022" s="8"/>
      <c r="AY2022" s="8" t="s">
        <v>5</v>
      </c>
      <c r="AZ2022" s="9"/>
      <c r="BA2022" s="20"/>
      <c r="BB2022" s="251" t="s">
        <v>0</v>
      </c>
      <c r="BC2022" s="252"/>
      <c r="BD2022" s="253" t="s">
        <v>1</v>
      </c>
      <c r="BE2022" s="254"/>
      <c r="BF2022" s="36"/>
      <c r="BG2022" s="7" t="s">
        <v>11</v>
      </c>
      <c r="BH2022" s="8"/>
      <c r="BI2022" s="8" t="s">
        <v>12</v>
      </c>
      <c r="BJ2022" s="9"/>
      <c r="BK2022" s="36"/>
      <c r="BL2022" s="251" t="s">
        <v>0</v>
      </c>
      <c r="BM2022" s="252"/>
      <c r="BN2022" s="253" t="s">
        <v>1</v>
      </c>
      <c r="BO2022" s="254"/>
      <c r="BP2022" s="36"/>
      <c r="BQ2022" s="7" t="s">
        <v>4</v>
      </c>
      <c r="BR2022" s="8"/>
      <c r="BS2022" s="8" t="s">
        <v>5</v>
      </c>
      <c r="BT2022" s="9"/>
      <c r="BU2022" s="20"/>
      <c r="BV2022" s="251" t="s">
        <v>0</v>
      </c>
      <c r="BW2022" s="252"/>
      <c r="BX2022" s="253" t="s">
        <v>1</v>
      </c>
      <c r="BY2022" s="254"/>
      <c r="BZ2022" s="36"/>
      <c r="CA2022" s="7" t="s">
        <v>11</v>
      </c>
      <c r="CB2022" s="8"/>
      <c r="CC2022" s="8" t="s">
        <v>12</v>
      </c>
      <c r="CD2022" s="9"/>
      <c r="CE2022" s="36"/>
      <c r="CF2022" s="251" t="s">
        <v>0</v>
      </c>
      <c r="CG2022" s="252"/>
      <c r="CH2022" s="253" t="s">
        <v>1</v>
      </c>
      <c r="CI2022" s="254"/>
      <c r="CJ2022" s="23"/>
      <c r="CK2022" s="7" t="s">
        <v>23</v>
      </c>
      <c r="CL2022" s="8"/>
      <c r="CM2022" s="8" t="s">
        <v>24</v>
      </c>
      <c r="CN2022" s="9"/>
      <c r="CO2022" s="23"/>
      <c r="CP2022" s="251" t="s">
        <v>0</v>
      </c>
      <c r="CQ2022" s="252"/>
      <c r="CR2022" s="253" t="s">
        <v>1</v>
      </c>
      <c r="CS2022" s="254"/>
      <c r="CU2022" s="26" t="s">
        <v>25</v>
      </c>
      <c r="CW2022" s="50" t="s">
        <v>44</v>
      </c>
    </row>
    <row r="2023" spans="1:101" ht="18" customHeight="1" thickTop="1" thickBot="1">
      <c r="B2023" s="34">
        <v>3.7</v>
      </c>
      <c r="D2023" s="11">
        <v>1</v>
      </c>
      <c r="E2023" s="12">
        <v>0</v>
      </c>
      <c r="F2023" s="13">
        <v>0</v>
      </c>
      <c r="G2023" s="40">
        <f t="shared" ref="G2023" si="21486">-1/($E$4*$B2023)</f>
        <v>-0.28392716700312037</v>
      </c>
      <c r="H2023" s="10"/>
      <c r="I2023" s="11">
        <v>1</v>
      </c>
      <c r="J2023" s="12">
        <v>0</v>
      </c>
      <c r="K2023" s="13">
        <v>0</v>
      </c>
      <c r="L2023" s="14">
        <v>0</v>
      </c>
      <c r="N2023" s="1">
        <f t="shared" ref="N2023" si="21487">D2023*I2023+F2023*I2026-E2023*J2023-G2023*J2026</f>
        <v>0.88782769746673662</v>
      </c>
      <c r="O2023" s="4">
        <f t="shared" ref="O2023" si="21488">(D2023*J2023+E2023*I2023+F2023*J2026+G2023*I2026)</f>
        <v>0</v>
      </c>
      <c r="P2023" s="2">
        <f t="shared" ref="P2023" si="21489">D2023*K2023+F2023*K2026-E2023*L2023-G2023*L2026</f>
        <v>0</v>
      </c>
      <c r="Q2023" s="3">
        <f t="shared" ref="Q2023" si="21490">(D2023*L2023+E2023*K2023+F2023*L2026+G2023*K2026)</f>
        <v>-0.28392716700312037</v>
      </c>
      <c r="S2023" s="11">
        <v>1</v>
      </c>
      <c r="T2023" s="12">
        <v>0</v>
      </c>
      <c r="U2023" s="13">
        <v>0</v>
      </c>
      <c r="V2023" s="40">
        <f t="shared" ref="V2023" si="21491">-1/($T$4*$B2023)</f>
        <v>-0.54249351720246941</v>
      </c>
      <c r="W2023" s="20"/>
      <c r="X2023" s="1">
        <f t="shared" ref="X2023" si="21492">N2023*S2023+P2023*S2026-O2023*T2023-Q2023*T2026</f>
        <v>0.88782769746673662</v>
      </c>
      <c r="Y2023" s="4">
        <f t="shared" ref="Y2023" si="21493">(N2023*T2023+O2023*S2023+P2023*T2026+Q2023*S2026)</f>
        <v>0</v>
      </c>
      <c r="Z2023" s="2">
        <f t="shared" ref="Z2023" si="21494">N2023*U2023+P2023*U2026-O2023*V2023-Q2023*V2026</f>
        <v>0</v>
      </c>
      <c r="AA2023" s="3">
        <f t="shared" ref="AA2023" si="21495">(N2023*V2023+O2023*U2023+P2023*V2026+Q2023*U2026)</f>
        <v>-0.7655679372716202</v>
      </c>
      <c r="AB2023" s="20"/>
      <c r="AC2023" s="11">
        <v>1</v>
      </c>
      <c r="AD2023" s="12">
        <v>0</v>
      </c>
      <c r="AE2023" s="13">
        <v>0</v>
      </c>
      <c r="AF2023" s="14">
        <v>0</v>
      </c>
      <c r="AG2023" s="20"/>
      <c r="AH2023" s="1">
        <f t="shared" ref="AH2023" si="21496">X2023*AC2023+Z2023*AC2026-Y2023*AD2023-AA2023*AD2026</f>
        <v>0.54228619226190344</v>
      </c>
      <c r="AI2023" s="4">
        <f t="shared" ref="AI2023" si="21497">(X2023*AD2023+Y2023*AC2023+Z2023*AD2026+AA2023*AC2026)</f>
        <v>0</v>
      </c>
      <c r="AJ2023" s="2">
        <f t="shared" ref="AJ2023" si="21498">X2023*AE2023+Z2023*AE2026-Y2023*AF2023-AA2023*AF2026</f>
        <v>0</v>
      </c>
      <c r="AK2023" s="3">
        <f t="shared" ref="AK2023" si="21499">(X2023*AF2023+Y2023*AE2023+Z2023*AF2026+AA2023*AE2026)</f>
        <v>-0.7655679372716202</v>
      </c>
      <c r="AL2023" s="20"/>
      <c r="AM2023" s="11">
        <v>1</v>
      </c>
      <c r="AN2023" s="12">
        <v>0</v>
      </c>
      <c r="AO2023" s="13">
        <v>0</v>
      </c>
      <c r="AP2023" s="40">
        <f t="shared" ref="AP2023" si="21500">-1/($AN$4*$B2023)</f>
        <v>-0.56376777277903678</v>
      </c>
      <c r="AR2023" s="1">
        <f t="shared" ref="AR2023" si="21501">AH2023*AM2023+AJ2023*AM2026-AI2023*AN2023-AK2023*AN2026</f>
        <v>0.54228619226190344</v>
      </c>
      <c r="AS2023" s="4">
        <f t="shared" ref="AS2023" si="21502">(AH2023*AN2023+AI2023*AM2023+AJ2023*AN2026+AK2023*AM2026)</f>
        <v>0</v>
      </c>
      <c r="AT2023" s="2">
        <f t="shared" ref="AT2023" si="21503">AH2023*AO2023+AJ2023*AO2026-AI2023*AP2023-AK2023*AP2026</f>
        <v>0</v>
      </c>
      <c r="AU2023" s="3">
        <f t="shared" ref="AU2023" si="21504">(AH2023*AP2023+AI2023*AO2023+AJ2023*AP2026+AK2023*AO2026)</f>
        <v>-1.071291416091938</v>
      </c>
      <c r="AV2023" s="20"/>
      <c r="AW2023" s="11">
        <v>1</v>
      </c>
      <c r="AX2023" s="12">
        <v>0</v>
      </c>
      <c r="AY2023" s="13">
        <v>0</v>
      </c>
      <c r="AZ2023" s="14">
        <v>0</v>
      </c>
      <c r="BA2023" s="20"/>
      <c r="BB2023" s="1">
        <f t="shared" ref="BB2023" si="21505">AR2023*AW2023+AT2023*AW2026-AS2023*AX2023-AU2023*AX2026</f>
        <v>5.8755429794654535E-2</v>
      </c>
      <c r="BC2023" s="4">
        <f t="shared" ref="BC2023" si="21506">(AR2023*AX2023+AS2023*AW2023+AT2023*AX2026+AU2023*AW2026)</f>
        <v>0</v>
      </c>
      <c r="BD2023" s="2">
        <f t="shared" ref="BD2023" si="21507">AR2023*AY2023+AT2023*AY2026-AS2023*AZ2023-AU2023*AZ2026</f>
        <v>0</v>
      </c>
      <c r="BE2023" s="3">
        <f t="shared" ref="BE2023" si="21508">(AR2023*AZ2023+AS2023*AY2023+AT2023*AZ2026+AU2023*AY2026)</f>
        <v>-1.071291416091938</v>
      </c>
      <c r="BF2023" s="20"/>
      <c r="BG2023" s="11">
        <v>1</v>
      </c>
      <c r="BH2023" s="12">
        <v>0</v>
      </c>
      <c r="BI2023" s="13">
        <v>0</v>
      </c>
      <c r="BJ2023" s="40">
        <f t="shared" ref="BJ2023" si="21509">-1/($BH$4*$B2023)</f>
        <v>-0.54249351720246941</v>
      </c>
      <c r="BK2023" s="20"/>
      <c r="BL2023" s="1">
        <f t="shared" ref="BL2023" si="21510">BB2023*BG2023+BD2023*BG2026-BC2023*BH2023-BE2023*BH2026</f>
        <v>5.8755429794654535E-2</v>
      </c>
      <c r="BM2023" s="4">
        <f t="shared" ref="BM2023" si="21511">(BB2023*BH2023+BC2023*BG2023+BD2023*BH2026+BE2023*BG2026)</f>
        <v>0</v>
      </c>
      <c r="BN2023" s="2">
        <f t="shared" ref="BN2023" si="21512">BB2023*BI2023+BD2023*BI2026-BC2023*BJ2023-BE2023*BJ2026</f>
        <v>0</v>
      </c>
      <c r="BO2023" s="3">
        <f t="shared" ref="BO2023" si="21513">(BB2023*BJ2023+BC2023*BI2023+BD2023*BJ2026+BE2023*BI2026)</f>
        <v>-1.1031658558559829</v>
      </c>
      <c r="BP2023" s="20"/>
      <c r="BQ2023" s="11">
        <v>1</v>
      </c>
      <c r="BR2023" s="12">
        <v>0</v>
      </c>
      <c r="BS2023" s="13">
        <v>0</v>
      </c>
      <c r="BT2023" s="14">
        <v>0</v>
      </c>
      <c r="BU2023" s="20"/>
      <c r="BV2023" s="1">
        <f t="shared" ref="BV2023" si="21514">BL2023*BQ2023+BN2023*BQ2026-BM2023*BR2023-BO2023*BR2026</f>
        <v>-0.3770769543818262</v>
      </c>
      <c r="BW2023" s="4">
        <f t="shared" ref="BW2023" si="21515">(BL2023*BR2023+BM2023*BQ2023+BN2023*BR2026+BO2023*BQ2026)</f>
        <v>0</v>
      </c>
      <c r="BX2023" s="2">
        <f t="shared" ref="BX2023" si="21516">BL2023*BS2023+BN2023*BS2026-BM2023*BT2023-BO2023*BT2026</f>
        <v>0</v>
      </c>
      <c r="BY2023" s="3">
        <f t="shared" ref="BY2023" si="21517">(BL2023*BT2023+BM2023*BS2023+BN2023*BT2026+BO2023*BS2026)</f>
        <v>-1.1031658558559829</v>
      </c>
      <c r="BZ2023" s="20"/>
      <c r="CA2023" s="11">
        <v>1</v>
      </c>
      <c r="CB2023" s="12">
        <v>0</v>
      </c>
      <c r="CC2023" s="13">
        <v>0</v>
      </c>
      <c r="CD2023" s="40">
        <f t="shared" ref="CD2023" si="21518">-1/($CB$4*$B2023)</f>
        <v>-0.28392716700312037</v>
      </c>
      <c r="CE2023" s="20"/>
      <c r="CF2023" s="1">
        <f t="shared" ref="CF2023" si="21519">BV2023*CA2023+BX2023*CA2026-BW2023*CB2023-BY2023*CB2026</f>
        <v>-0.3770769543818262</v>
      </c>
      <c r="CG2023" s="4">
        <f t="shared" ref="CG2023" si="21520">(BV2023*CB2023+BW2023*CA2023+BX2023*CB2026+BY2023*CA2026)</f>
        <v>0</v>
      </c>
      <c r="CH2023" s="2">
        <f t="shared" ref="CH2023" si="21521">BV2023*CC2023+BX2023*CC2026-BW2023*CD2023-BY2023*CD2026</f>
        <v>0</v>
      </c>
      <c r="CI2023" s="3">
        <f t="shared" ref="CI2023" si="21522">(BV2023*CD2023+BW2023*CC2023+BX2023*CD2026+BY2023*CC2026)</f>
        <v>-0.99610346445618614</v>
      </c>
      <c r="CJ2023" s="28"/>
      <c r="CK2023" s="11">
        <v>1</v>
      </c>
      <c r="CL2023" s="12">
        <v>0</v>
      </c>
      <c r="CM2023" s="13">
        <v>0</v>
      </c>
      <c r="CN2023" s="14">
        <v>0</v>
      </c>
      <c r="CP2023" s="1">
        <f t="shared" ref="CP2023" si="21523">CF2023*CK2023+CH2023*CK2026-CG2023*CL2023-CI2023*CL2026</f>
        <v>-0.3770769543818262</v>
      </c>
      <c r="CQ2023" s="4">
        <f t="shared" ref="CQ2023" si="21524">(CF2023*CL2023+CG2023*CK2023+CH2023*CL2026+CI2023*CK2026)</f>
        <v>-0.99610346445618614</v>
      </c>
      <c r="CR2023" s="2">
        <f t="shared" ref="CR2023" si="21525">CF2023*CM2023+CH2023*CM2026-CG2023*CN2023-CI2023*CN2026</f>
        <v>0</v>
      </c>
      <c r="CS2023" s="3">
        <f t="shared" ref="CS2023" si="21526">(CF2023*CN2023+CG2023*CM2023+CH2023*CN2026+CI2023*CM2026)</f>
        <v>-0.99610346445618614</v>
      </c>
      <c r="CU2023" s="29">
        <f t="shared" ref="CU2023" si="21527">20*LOG(((1+$CL$4)/$CL$4)/((CP2023+CP2026)^2+(CQ2023+CQ2026)^2)^0.5)</f>
        <v>-1.9723613281696781E-2</v>
      </c>
      <c r="CW2023" s="51">
        <f t="shared" ref="CW2023" si="21528">((CP2023^2+CQ2023^2)^0.5)/((CP2026^2+CQ2026^2)^0.5)</f>
        <v>1.1329435727692414</v>
      </c>
    </row>
    <row r="2024" spans="1:101" ht="18" customHeight="1" thickBot="1">
      <c r="D2024" s="11"/>
      <c r="E2024" s="13"/>
      <c r="F2024" s="13"/>
      <c r="G2024" s="15"/>
      <c r="H2024" s="10"/>
      <c r="I2024" s="11"/>
      <c r="J2024" s="13"/>
      <c r="K2024" s="13"/>
      <c r="L2024" s="15"/>
      <c r="N2024" s="5"/>
      <c r="Q2024" s="6"/>
      <c r="S2024" s="11"/>
      <c r="T2024" s="13"/>
      <c r="U2024" s="13"/>
      <c r="V2024" s="15"/>
      <c r="W2024" s="20"/>
      <c r="X2024" s="5"/>
      <c r="AA2024" s="6"/>
      <c r="AB2024" s="20"/>
      <c r="AC2024" s="11"/>
      <c r="AD2024" s="13"/>
      <c r="AE2024" s="13"/>
      <c r="AF2024" s="15"/>
      <c r="AG2024" s="20"/>
      <c r="AH2024" s="5"/>
      <c r="AK2024" s="6"/>
      <c r="AL2024" s="20"/>
      <c r="AM2024" s="11"/>
      <c r="AN2024" s="13"/>
      <c r="AO2024" s="13"/>
      <c r="AP2024" s="15"/>
      <c r="AR2024" s="5"/>
      <c r="AU2024" s="6"/>
      <c r="AW2024" s="11"/>
      <c r="AX2024" s="13"/>
      <c r="AY2024" s="13"/>
      <c r="AZ2024" s="15"/>
      <c r="BA2024" s="20"/>
      <c r="BB2024" s="5"/>
      <c r="BE2024" s="6"/>
      <c r="BG2024" s="11"/>
      <c r="BH2024" s="13"/>
      <c r="BI2024" s="13"/>
      <c r="BJ2024" s="15"/>
      <c r="BL2024" s="5"/>
      <c r="BO2024" s="6"/>
      <c r="BQ2024" s="11"/>
      <c r="BR2024" s="13"/>
      <c r="BS2024" s="13"/>
      <c r="BT2024" s="15"/>
      <c r="BU2024" s="20"/>
      <c r="BV2024" s="5"/>
      <c r="BY2024" s="6"/>
      <c r="CA2024" s="11"/>
      <c r="CB2024" s="13"/>
      <c r="CC2024" s="13"/>
      <c r="CD2024" s="15"/>
      <c r="CF2024" s="5"/>
      <c r="CI2024" s="6"/>
      <c r="CK2024" s="11"/>
      <c r="CL2024" s="13"/>
      <c r="CM2024" s="13"/>
      <c r="CN2024" s="15"/>
      <c r="CP2024" s="5"/>
      <c r="CS2024" s="6"/>
      <c r="CW2024" s="52"/>
    </row>
    <row r="2025" spans="1:101" ht="18" customHeight="1" thickBot="1">
      <c r="D2025" s="11" t="s">
        <v>6</v>
      </c>
      <c r="E2025" s="13"/>
      <c r="F2025" s="13" t="s">
        <v>7</v>
      </c>
      <c r="G2025" s="15"/>
      <c r="H2025" s="10"/>
      <c r="I2025" s="11" t="s">
        <v>8</v>
      </c>
      <c r="J2025" s="13"/>
      <c r="K2025" s="13" t="s">
        <v>9</v>
      </c>
      <c r="L2025" s="15"/>
      <c r="N2025" s="251" t="s">
        <v>26</v>
      </c>
      <c r="O2025" s="252"/>
      <c r="P2025" s="253" t="s">
        <v>27</v>
      </c>
      <c r="Q2025" s="254"/>
      <c r="S2025" s="11" t="s">
        <v>13</v>
      </c>
      <c r="T2025" s="13"/>
      <c r="U2025" s="13" t="s">
        <v>14</v>
      </c>
      <c r="V2025" s="15"/>
      <c r="W2025" s="20"/>
      <c r="X2025" s="251" t="s">
        <v>26</v>
      </c>
      <c r="Y2025" s="252"/>
      <c r="Z2025" s="253" t="s">
        <v>27</v>
      </c>
      <c r="AA2025" s="254"/>
      <c r="AB2025" s="20"/>
      <c r="AC2025" s="11" t="s">
        <v>8</v>
      </c>
      <c r="AD2025" s="13"/>
      <c r="AE2025" s="13" t="s">
        <v>9</v>
      </c>
      <c r="AF2025" s="15"/>
      <c r="AG2025" s="20"/>
      <c r="AH2025" s="251" t="s">
        <v>26</v>
      </c>
      <c r="AI2025" s="252"/>
      <c r="AJ2025" s="253" t="s">
        <v>27</v>
      </c>
      <c r="AK2025" s="254"/>
      <c r="AL2025" s="20"/>
      <c r="AM2025" s="11" t="s">
        <v>13</v>
      </c>
      <c r="AN2025" s="13"/>
      <c r="AO2025" s="13" t="s">
        <v>14</v>
      </c>
      <c r="AP2025" s="15"/>
      <c r="AR2025" s="251" t="s">
        <v>26</v>
      </c>
      <c r="AS2025" s="252"/>
      <c r="AT2025" s="253" t="s">
        <v>27</v>
      </c>
      <c r="AU2025" s="254"/>
      <c r="AV2025" s="36"/>
      <c r="AW2025" s="11" t="s">
        <v>8</v>
      </c>
      <c r="AX2025" s="13"/>
      <c r="AY2025" s="13" t="s">
        <v>9</v>
      </c>
      <c r="AZ2025" s="15"/>
      <c r="BA2025" s="20"/>
      <c r="BB2025" s="251" t="s">
        <v>26</v>
      </c>
      <c r="BC2025" s="252"/>
      <c r="BD2025" s="253" t="s">
        <v>27</v>
      </c>
      <c r="BE2025" s="254"/>
      <c r="BF2025" s="36"/>
      <c r="BG2025" s="11" t="s">
        <v>13</v>
      </c>
      <c r="BH2025" s="13"/>
      <c r="BI2025" s="13" t="s">
        <v>14</v>
      </c>
      <c r="BJ2025" s="15"/>
      <c r="BK2025" s="36"/>
      <c r="BL2025" s="251" t="s">
        <v>26</v>
      </c>
      <c r="BM2025" s="252"/>
      <c r="BN2025" s="253" t="s">
        <v>27</v>
      </c>
      <c r="BO2025" s="254"/>
      <c r="BP2025" s="36"/>
      <c r="BQ2025" s="11" t="s">
        <v>8</v>
      </c>
      <c r="BR2025" s="13"/>
      <c r="BS2025" s="13" t="s">
        <v>9</v>
      </c>
      <c r="BT2025" s="15"/>
      <c r="BU2025" s="20"/>
      <c r="BV2025" s="251" t="s">
        <v>26</v>
      </c>
      <c r="BW2025" s="252"/>
      <c r="BX2025" s="253" t="s">
        <v>27</v>
      </c>
      <c r="BY2025" s="254"/>
      <c r="BZ2025" s="36"/>
      <c r="CA2025" s="11" t="s">
        <v>13</v>
      </c>
      <c r="CB2025" s="13"/>
      <c r="CC2025" s="13" t="s">
        <v>14</v>
      </c>
      <c r="CD2025" s="15"/>
      <c r="CE2025" s="36"/>
      <c r="CF2025" s="251" t="s">
        <v>26</v>
      </c>
      <c r="CG2025" s="252"/>
      <c r="CH2025" s="253" t="s">
        <v>27</v>
      </c>
      <c r="CI2025" s="254"/>
      <c r="CK2025" s="11" t="s">
        <v>28</v>
      </c>
      <c r="CL2025" s="13"/>
      <c r="CM2025" s="13" t="s">
        <v>29</v>
      </c>
      <c r="CN2025" s="15"/>
      <c r="CP2025" s="251" t="s">
        <v>26</v>
      </c>
      <c r="CQ2025" s="252"/>
      <c r="CR2025" s="253" t="s">
        <v>27</v>
      </c>
      <c r="CS2025" s="254"/>
      <c r="CU2025" s="38" t="s">
        <v>37</v>
      </c>
      <c r="CW2025" s="53" t="s">
        <v>45</v>
      </c>
    </row>
    <row r="2026" spans="1:101" ht="18" customHeight="1" thickTop="1" thickBot="1">
      <c r="D2026" s="16">
        <v>0</v>
      </c>
      <c r="E2026" s="17">
        <v>0</v>
      </c>
      <c r="F2026" s="18">
        <v>1</v>
      </c>
      <c r="G2026" s="19">
        <v>0</v>
      </c>
      <c r="H2026" s="10"/>
      <c r="I2026" s="16">
        <v>0</v>
      </c>
      <c r="J2026" s="17">
        <f t="shared" ref="J2026" si="21529">-1/($J$4*$B2023)</f>
        <v>-0.39507421469122966</v>
      </c>
      <c r="K2026" s="18">
        <v>1</v>
      </c>
      <c r="L2026" s="19">
        <v>0</v>
      </c>
      <c r="N2026" s="1">
        <f t="shared" ref="N2026" si="21530">D2026*I2023+F2026*I2026-E2026*J2023-G2026*J2026</f>
        <v>0</v>
      </c>
      <c r="O2026" s="4">
        <f t="shared" ref="O2026" si="21531">(D2026*J2023+E2026*I2023+F2026*J2026+G2026*I2026)</f>
        <v>-0.39507421469122966</v>
      </c>
      <c r="P2026" s="2">
        <f t="shared" ref="P2026" si="21532">D2026*K2023+F2026*K2026-E2026*L2023-G2026*L2026</f>
        <v>1</v>
      </c>
      <c r="Q2026" s="3">
        <f t="shared" ref="Q2026" si="21533">(D2026*L2023+E2026*K2023+F2026*L2026+G2026*K2026)</f>
        <v>0</v>
      </c>
      <c r="S2026" s="16">
        <v>0</v>
      </c>
      <c r="T2026" s="17">
        <v>0</v>
      </c>
      <c r="U2026" s="18">
        <v>1</v>
      </c>
      <c r="V2026" s="19">
        <v>0</v>
      </c>
      <c r="W2026" s="20"/>
      <c r="X2026" s="1">
        <f t="shared" ref="X2026" si="21534">N2026*S2023+P2026*S2026-O2026*T2023-Q2026*T2026</f>
        <v>0</v>
      </c>
      <c r="Y2026" s="4">
        <f t="shared" ref="Y2026" si="21535">(N2026*T2023+O2026*S2023+P2026*T2026+Q2026*S2026)</f>
        <v>-0.39507421469122966</v>
      </c>
      <c r="Z2026" s="2">
        <f t="shared" ref="Z2026" si="21536">N2026*U2023+P2026*U2026-O2026*V2023-Q2026*V2026</f>
        <v>0.78567479971615128</v>
      </c>
      <c r="AA2026" s="3">
        <f t="shared" ref="AA2026" si="21537">(N2026*V2023+O2026*U2023+P2026*V2026+Q2026*U2026)</f>
        <v>0</v>
      </c>
      <c r="AB2026" s="20"/>
      <c r="AC2026" s="16">
        <v>0</v>
      </c>
      <c r="AD2026" s="17">
        <f t="shared" ref="AD2026" si="21538">-1/($AD$4*$B2023)</f>
        <v>-0.45135315676397841</v>
      </c>
      <c r="AE2026" s="18">
        <v>1</v>
      </c>
      <c r="AF2026" s="19">
        <v>0</v>
      </c>
      <c r="AG2026" s="20"/>
      <c r="AH2026" s="1">
        <f t="shared" ref="AH2026" si="21539">X2026*AC2023+Z2026*AC2026-Y2026*AD2023-AA2026*AD2026</f>
        <v>0</v>
      </c>
      <c r="AI2026" s="4">
        <f t="shared" ref="AI2026" si="21540">(X2026*AD2023+Y2026*AC2023+Z2026*AD2026+AA2026*AC2026)</f>
        <v>-0.74969101573302099</v>
      </c>
      <c r="AJ2026" s="2">
        <f t="shared" ref="AJ2026" si="21541">X2026*AE2023+Z2026*AE2026-Y2026*AF2023-AA2026*AF2026</f>
        <v>0.78567479971615128</v>
      </c>
      <c r="AK2026" s="3">
        <f t="shared" ref="AK2026" si="21542">(X2026*AF2023+Y2026*AE2023+Z2026*AF2026+AA2026*AE2026)</f>
        <v>0</v>
      </c>
      <c r="AL2026" s="20"/>
      <c r="AM2026" s="16">
        <v>0</v>
      </c>
      <c r="AN2026" s="17">
        <v>0</v>
      </c>
      <c r="AO2026" s="18">
        <v>1</v>
      </c>
      <c r="AP2026" s="19">
        <v>0</v>
      </c>
      <c r="AR2026" s="1">
        <f t="shared" ref="AR2026" si="21543">AH2026*AM2023+AJ2026*AM2026-AI2026*AN2023-AK2026*AN2026</f>
        <v>0</v>
      </c>
      <c r="AS2026" s="4">
        <f t="shared" ref="AS2026" si="21544">(AH2026*AN2023+AI2026*AM2023+AJ2026*AN2026+AK2026*AM2026)</f>
        <v>-0.74969101573302099</v>
      </c>
      <c r="AT2026" s="2">
        <f t="shared" ref="AT2026" si="21545">AH2026*AO2023+AJ2026*AO2026-AI2026*AP2023-AK2026*AP2026</f>
        <v>0.36302316550389224</v>
      </c>
      <c r="AU2026" s="3">
        <f t="shared" ref="AU2026" si="21546">(AH2026*AP2023+AI2026*AO2023+AJ2026*AP2026+AK2026*AO2026)</f>
        <v>0</v>
      </c>
      <c r="AV2026" s="20"/>
      <c r="AW2026" s="16">
        <v>0</v>
      </c>
      <c r="AX2026" s="17">
        <f t="shared" ref="AX2026" si="21547">-1/($AX$4*$B2023)</f>
        <v>-0.45135315676397841</v>
      </c>
      <c r="AY2026" s="18">
        <v>1</v>
      </c>
      <c r="AZ2026" s="19">
        <v>0</v>
      </c>
      <c r="BA2026" s="20"/>
      <c r="BB2026" s="1">
        <f t="shared" ref="BB2026" si="21548">AR2026*AW2023+AT2026*AW2026-AS2026*AX2023-AU2026*AX2026</f>
        <v>0</v>
      </c>
      <c r="BC2026" s="4">
        <f t="shared" ref="BC2026" si="21549">(AR2026*AX2023+AS2026*AW2023+AT2026*AX2026+AU2026*AW2026)</f>
        <v>-0.91354266746165491</v>
      </c>
      <c r="BD2026" s="2">
        <f t="shared" ref="BD2026" si="21550">AR2026*AY2023+AT2026*AY2026-AS2026*AZ2023-AU2026*AZ2026</f>
        <v>0.36302316550389224</v>
      </c>
      <c r="BE2026" s="3">
        <f t="shared" ref="BE2026" si="21551">(AR2026*AZ2023+AS2026*AY2023+AT2026*AZ2026+AU2026*AY2026)</f>
        <v>0</v>
      </c>
      <c r="BF2026" s="20"/>
      <c r="BG2026" s="16">
        <v>0</v>
      </c>
      <c r="BH2026" s="17">
        <v>0</v>
      </c>
      <c r="BI2026" s="18">
        <v>1</v>
      </c>
      <c r="BJ2026" s="19">
        <v>0</v>
      </c>
      <c r="BK2026" s="20"/>
      <c r="BL2026" s="1">
        <f t="shared" ref="BL2026" si="21552">BB2026*BG2023+BD2026*BG2026-BC2026*BH2023-BE2026*BH2026</f>
        <v>0</v>
      </c>
      <c r="BM2026" s="4">
        <f t="shared" ref="BM2026" si="21553">(BB2026*BH2023+BC2026*BG2023+BD2026*BH2026+BE2026*BG2026)</f>
        <v>-0.91354266746165491</v>
      </c>
      <c r="BN2026" s="2">
        <f t="shared" ref="BN2026" si="21554">BB2026*BI2023+BD2026*BI2026-BC2026*BJ2023-BE2026*BJ2026</f>
        <v>-0.13256780928190681</v>
      </c>
      <c r="BO2026" s="3">
        <f t="shared" ref="BO2026" si="21555">(BB2026*BJ2023+BC2026*BI2023+BD2026*BJ2026+BE2026*BI2026)</f>
        <v>0</v>
      </c>
      <c r="BP2026" s="20"/>
      <c r="BQ2026" s="16">
        <v>0</v>
      </c>
      <c r="BR2026" s="17">
        <f t="shared" ref="BR2026" si="21556">-1/($BR$4*$B2023)</f>
        <v>-0.39507421469122966</v>
      </c>
      <c r="BS2026" s="18">
        <v>1</v>
      </c>
      <c r="BT2026" s="19">
        <v>0</v>
      </c>
      <c r="BU2026" s="20"/>
      <c r="BV2026" s="1">
        <f t="shared" ref="BV2026" si="21557">BL2026*BQ2023+BN2026*BQ2026-BM2026*BR2023-BO2026*BR2026</f>
        <v>0</v>
      </c>
      <c r="BW2026" s="4">
        <f t="shared" ref="BW2026" si="21558">(BL2026*BR2023+BM2026*BQ2023+BN2026*BR2026+BO2026*BQ2026)</f>
        <v>-0.86116854431626888</v>
      </c>
      <c r="BX2026" s="2">
        <f t="shared" ref="BX2026" si="21559">BL2026*BS2023+BN2026*BS2026-BM2026*BT2023-BO2026*BT2026</f>
        <v>-0.13256780928190681</v>
      </c>
      <c r="BY2026" s="3">
        <f t="shared" ref="BY2026" si="21560">(BL2026*BT2023+BM2026*BS2023+BN2026*BT2026+BO2026*BS2026)</f>
        <v>0</v>
      </c>
      <c r="BZ2026" s="20"/>
      <c r="CA2026" s="16">
        <v>0</v>
      </c>
      <c r="CB2026" s="17">
        <v>0</v>
      </c>
      <c r="CC2026" s="18">
        <v>1</v>
      </c>
      <c r="CD2026" s="19">
        <v>0</v>
      </c>
      <c r="CE2026" s="20"/>
      <c r="CF2026" s="1">
        <f t="shared" ref="CF2026" si="21561">BV2026*CA2023+BX2026*CA2026-BW2026*CB2023-BY2026*CB2026</f>
        <v>0</v>
      </c>
      <c r="CG2026" s="4">
        <f t="shared" ref="CG2026" si="21562">(BV2026*CB2023+BW2026*CA2023+BX2026*CB2026+BY2026*CA2026)</f>
        <v>-0.86116854431626888</v>
      </c>
      <c r="CH2026" s="2">
        <f t="shared" ref="CH2026" si="21563">BV2026*CC2023+BX2026*CC2026-BW2026*CD2023-BY2026*CD2026</f>
        <v>-0.37707695438182615</v>
      </c>
      <c r="CI2026" s="3">
        <f t="shared" ref="CI2026" si="21564">(BV2026*CD2023+BW2026*CC2023+BX2026*CD2026+BY2026*CC2026)</f>
        <v>0</v>
      </c>
      <c r="CK2026" s="16">
        <f t="shared" ref="CK2026" si="21565">1/$CL$4</f>
        <v>1</v>
      </c>
      <c r="CL2026" s="17">
        <v>0</v>
      </c>
      <c r="CM2026" s="18">
        <v>1</v>
      </c>
      <c r="CN2026" s="19">
        <v>0</v>
      </c>
      <c r="CP2026" s="1">
        <f t="shared" ref="CP2026" si="21566">CF2026*CK2023+CH2026*CK2026-CG2026*CL2023-CI2026*CL2026</f>
        <v>-0.37707695438182615</v>
      </c>
      <c r="CQ2026" s="4">
        <f t="shared" ref="CQ2026" si="21567">(CF2026*CL2023+CG2026*CK2023+CH2026*CL2026+CI2026*CK2026)</f>
        <v>-0.86116854431626888</v>
      </c>
      <c r="CR2026" s="2">
        <f t="shared" ref="CR2026" si="21568">CF2026*CM2023+CH2026*CM2026-CG2026*CN2023-CI2026*CN2026</f>
        <v>-0.37707695438182615</v>
      </c>
      <c r="CS2026" s="3">
        <f t="shared" ref="CS2026" si="21569">(CF2026*CN2023+CG2026*CM2023+CH2026*CN2026+CI2026*CM2026)</f>
        <v>0</v>
      </c>
      <c r="CU2026" s="39">
        <f t="shared" ref="CU2026" si="21570">(180/PI())*ATAN(-1*(CQ2023/CP2023))</f>
        <v>-69.265739921407345</v>
      </c>
      <c r="CW2026" s="54">
        <f t="shared" ref="CW2026" si="21571">20*LOG(((1-(10^(CU2023/20)^2)*(1-((1-CW2023)/(1+CW2023))^2))^0.5))</f>
        <v>-20.757985495731546</v>
      </c>
    </row>
    <row r="2027" spans="1:101" ht="18" customHeight="1">
      <c r="E2027" s="20"/>
      <c r="F2027" s="20"/>
      <c r="G2027" s="20"/>
      <c r="H2027" s="20"/>
      <c r="I2027" s="20"/>
      <c r="J2027" s="20"/>
      <c r="K2027" s="20"/>
      <c r="L2027" s="20"/>
      <c r="M2027" s="20"/>
      <c r="N2027" s="20"/>
      <c r="O2027" s="20"/>
      <c r="P2027" s="20"/>
      <c r="Q2027" s="20"/>
      <c r="R2027" s="20"/>
      <c r="S2027" s="20"/>
      <c r="T2027" s="20"/>
      <c r="U2027" s="20"/>
      <c r="V2027" s="20"/>
      <c r="W2027" s="20"/>
      <c r="X2027" s="20"/>
      <c r="Y2027" s="20"/>
      <c r="Z2027" s="20"/>
      <c r="AA2027" s="20"/>
      <c r="AB2027" s="30"/>
      <c r="AC2027" s="20"/>
      <c r="AD2027" s="20"/>
      <c r="AE2027" s="20"/>
      <c r="AF2027" s="20"/>
      <c r="AG2027" s="20"/>
      <c r="AH2027" s="20"/>
      <c r="AI2027" s="20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  <c r="BA2027" s="20"/>
      <c r="BB2027" s="20"/>
      <c r="BC2027" s="20"/>
      <c r="BD2027" s="20"/>
      <c r="BE2027" s="20"/>
      <c r="BF2027" s="20"/>
      <c r="BG2027" s="20"/>
      <c r="BH2027" s="20"/>
      <c r="BI2027" s="20"/>
      <c r="BJ2027" s="20"/>
      <c r="BK2027" s="20"/>
      <c r="BL2027" s="20"/>
      <c r="BM2027" s="20"/>
      <c r="BN2027" s="20"/>
      <c r="BO2027" s="20"/>
      <c r="BP2027" s="20"/>
      <c r="BQ2027" s="20"/>
      <c r="BR2027" s="20"/>
      <c r="BS2027" s="20"/>
      <c r="BT2027" s="20"/>
      <c r="BU2027" s="20"/>
      <c r="BV2027" s="20"/>
      <c r="BW2027" s="20"/>
      <c r="BX2027" s="20"/>
      <c r="BY2027" s="20"/>
      <c r="BZ2027" s="20"/>
      <c r="CA2027" s="20"/>
      <c r="CB2027" s="20"/>
      <c r="CC2027" s="20"/>
      <c r="CD2027" s="20"/>
      <c r="CE2027" s="20"/>
      <c r="CF2027" s="20"/>
      <c r="CG2027" s="20"/>
      <c r="CH2027" s="20"/>
      <c r="CI2027" s="20"/>
      <c r="CJ2027" s="20"/>
      <c r="CK2027" s="20"/>
      <c r="CL2027" s="20"/>
    </row>
    <row r="2028" spans="1:101" ht="18" customHeight="1"/>
    <row r="2029" spans="1:101" ht="18" customHeight="1" thickBot="1">
      <c r="A2029" s="23"/>
      <c r="B2029" s="23"/>
      <c r="C2029" s="23"/>
      <c r="D2029" s="20" t="s">
        <v>15</v>
      </c>
      <c r="E2029" s="20"/>
      <c r="F2029" s="20"/>
      <c r="G2029" s="20"/>
      <c r="H2029" s="20"/>
      <c r="I2029" s="20" t="s">
        <v>16</v>
      </c>
      <c r="J2029" s="20"/>
      <c r="K2029" s="20"/>
      <c r="L2029" s="20"/>
      <c r="M2029" s="23"/>
      <c r="N2029" s="23"/>
      <c r="O2029" s="24" t="s">
        <v>17</v>
      </c>
      <c r="P2029" s="23"/>
      <c r="Q2029" s="23"/>
      <c r="R2029" s="23"/>
      <c r="S2029" s="20"/>
      <c r="T2029" s="20" t="s">
        <v>18</v>
      </c>
      <c r="U2029" s="23"/>
      <c r="V2029" s="23"/>
      <c r="W2029" s="23"/>
      <c r="X2029" s="23"/>
      <c r="Y2029" s="24" t="s">
        <v>19</v>
      </c>
      <c r="Z2029" s="23"/>
      <c r="AA2029" s="23"/>
      <c r="AB2029" s="23"/>
      <c r="AC2029" s="24" t="s">
        <v>20</v>
      </c>
      <c r="AD2029" s="20"/>
      <c r="AE2029" s="20"/>
      <c r="AF2029" s="20"/>
      <c r="AG2029" s="20"/>
      <c r="AH2029" s="23"/>
      <c r="AI2029" s="24" t="s">
        <v>21</v>
      </c>
      <c r="AJ2029" s="23"/>
      <c r="AK2029" s="23"/>
      <c r="AL2029" s="20"/>
      <c r="AM2029" s="24" t="s">
        <v>31</v>
      </c>
      <c r="AN2029" s="20"/>
      <c r="AO2029" s="23"/>
      <c r="AP2029" s="23"/>
      <c r="AQ2029" s="23"/>
      <c r="AR2029" s="23"/>
      <c r="AS2029" s="24" t="s">
        <v>91</v>
      </c>
      <c r="AT2029" s="23"/>
      <c r="AU2029" s="23"/>
      <c r="AV2029" s="23"/>
      <c r="AW2029" s="24" t="s">
        <v>32</v>
      </c>
      <c r="AX2029" s="20"/>
      <c r="AY2029" s="20"/>
      <c r="AZ2029" s="20"/>
      <c r="BA2029" s="20"/>
      <c r="BB2029" s="23"/>
      <c r="BC2029" s="24" t="s">
        <v>22</v>
      </c>
      <c r="BD2029" s="23"/>
      <c r="BE2029" s="23"/>
      <c r="BF2029" s="23"/>
      <c r="BG2029" s="24" t="s">
        <v>33</v>
      </c>
      <c r="BH2029" s="20"/>
      <c r="BI2029" s="23"/>
      <c r="BJ2029" s="23"/>
      <c r="BK2029" s="23"/>
      <c r="BL2029" s="23"/>
      <c r="BM2029" s="24" t="s">
        <v>34</v>
      </c>
      <c r="BN2029" s="23"/>
      <c r="BO2029" s="23"/>
      <c r="BP2029" s="23"/>
      <c r="BQ2029" s="24" t="s">
        <v>89</v>
      </c>
      <c r="BR2029" s="20"/>
      <c r="BS2029" s="20"/>
      <c r="BT2029" s="20"/>
      <c r="BU2029" s="20"/>
      <c r="BV2029" s="23"/>
      <c r="BW2029" s="24" t="s">
        <v>35</v>
      </c>
      <c r="BX2029" s="23"/>
      <c r="BY2029" s="23"/>
      <c r="BZ2029" s="23"/>
      <c r="CA2029" s="24" t="s">
        <v>90</v>
      </c>
      <c r="CB2029" s="20"/>
      <c r="CC2029" s="23"/>
      <c r="CD2029" s="23"/>
      <c r="CE2029" s="23"/>
      <c r="CF2029" s="23"/>
      <c r="CG2029" s="24" t="s">
        <v>92</v>
      </c>
      <c r="CH2029" s="23"/>
      <c r="CI2029" s="23"/>
      <c r="CJ2029" s="23"/>
      <c r="CK2029" s="24" t="s">
        <v>36</v>
      </c>
      <c r="CL2029" s="24"/>
      <c r="CM2029" s="23"/>
      <c r="CN2029" s="23"/>
      <c r="CO2029" s="23"/>
      <c r="CP2029" s="23"/>
      <c r="CQ2029" s="24" t="s">
        <v>93</v>
      </c>
      <c r="CR2029" s="23"/>
      <c r="CS2029" s="23"/>
    </row>
    <row r="2030" spans="1:101" ht="18" customHeight="1" thickBot="1">
      <c r="A2030" s="23"/>
      <c r="B2030" s="33"/>
      <c r="C2030" s="23"/>
      <c r="D2030" s="7" t="s">
        <v>2</v>
      </c>
      <c r="E2030" s="8"/>
      <c r="F2030" s="8" t="s">
        <v>3</v>
      </c>
      <c r="G2030" s="9"/>
      <c r="H2030" s="10"/>
      <c r="I2030" s="7" t="s">
        <v>4</v>
      </c>
      <c r="J2030" s="8"/>
      <c r="K2030" s="8" t="s">
        <v>5</v>
      </c>
      <c r="L2030" s="9"/>
      <c r="M2030" s="23"/>
      <c r="N2030" s="251" t="s">
        <v>79</v>
      </c>
      <c r="O2030" s="252"/>
      <c r="P2030" s="253" t="s">
        <v>80</v>
      </c>
      <c r="Q2030" s="254"/>
      <c r="R2030" s="23"/>
      <c r="S2030" s="7" t="s">
        <v>11</v>
      </c>
      <c r="T2030" s="8"/>
      <c r="U2030" s="8" t="s">
        <v>12</v>
      </c>
      <c r="V2030" s="9"/>
      <c r="W2030" s="20"/>
      <c r="X2030" s="251" t="s">
        <v>79</v>
      </c>
      <c r="Y2030" s="252"/>
      <c r="Z2030" s="253" t="s">
        <v>80</v>
      </c>
      <c r="AA2030" s="254"/>
      <c r="AB2030" s="20"/>
      <c r="AC2030" s="7" t="s">
        <v>4</v>
      </c>
      <c r="AD2030" s="8"/>
      <c r="AE2030" s="8" t="s">
        <v>5</v>
      </c>
      <c r="AF2030" s="9"/>
      <c r="AG2030" s="20"/>
      <c r="AH2030" s="251" t="s">
        <v>0</v>
      </c>
      <c r="AI2030" s="252"/>
      <c r="AJ2030" s="253" t="s">
        <v>1</v>
      </c>
      <c r="AK2030" s="254"/>
      <c r="AL2030" s="20"/>
      <c r="AM2030" s="7" t="s">
        <v>11</v>
      </c>
      <c r="AN2030" s="8"/>
      <c r="AO2030" s="8" t="s">
        <v>12</v>
      </c>
      <c r="AP2030" s="9"/>
      <c r="AQ2030" s="23"/>
      <c r="AR2030" s="251" t="s">
        <v>0</v>
      </c>
      <c r="AS2030" s="252"/>
      <c r="AT2030" s="253" t="s">
        <v>1</v>
      </c>
      <c r="AU2030" s="254"/>
      <c r="AV2030" s="36"/>
      <c r="AW2030" s="7" t="s">
        <v>4</v>
      </c>
      <c r="AX2030" s="8"/>
      <c r="AY2030" s="8" t="s">
        <v>5</v>
      </c>
      <c r="AZ2030" s="9"/>
      <c r="BA2030" s="20"/>
      <c r="BB2030" s="251" t="s">
        <v>0</v>
      </c>
      <c r="BC2030" s="252"/>
      <c r="BD2030" s="253" t="s">
        <v>1</v>
      </c>
      <c r="BE2030" s="254"/>
      <c r="BF2030" s="36"/>
      <c r="BG2030" s="7" t="s">
        <v>11</v>
      </c>
      <c r="BH2030" s="8"/>
      <c r="BI2030" s="8" t="s">
        <v>12</v>
      </c>
      <c r="BJ2030" s="9"/>
      <c r="BK2030" s="36"/>
      <c r="BL2030" s="251" t="s">
        <v>0</v>
      </c>
      <c r="BM2030" s="252"/>
      <c r="BN2030" s="253" t="s">
        <v>1</v>
      </c>
      <c r="BO2030" s="254"/>
      <c r="BP2030" s="36"/>
      <c r="BQ2030" s="7" t="s">
        <v>4</v>
      </c>
      <c r="BR2030" s="8"/>
      <c r="BS2030" s="8" t="s">
        <v>5</v>
      </c>
      <c r="BT2030" s="9"/>
      <c r="BU2030" s="20"/>
      <c r="BV2030" s="251" t="s">
        <v>0</v>
      </c>
      <c r="BW2030" s="252"/>
      <c r="BX2030" s="253" t="s">
        <v>1</v>
      </c>
      <c r="BY2030" s="254"/>
      <c r="BZ2030" s="36"/>
      <c r="CA2030" s="7" t="s">
        <v>11</v>
      </c>
      <c r="CB2030" s="8"/>
      <c r="CC2030" s="8" t="s">
        <v>12</v>
      </c>
      <c r="CD2030" s="9"/>
      <c r="CE2030" s="36"/>
      <c r="CF2030" s="251" t="s">
        <v>0</v>
      </c>
      <c r="CG2030" s="252"/>
      <c r="CH2030" s="253" t="s">
        <v>1</v>
      </c>
      <c r="CI2030" s="254"/>
      <c r="CJ2030" s="23"/>
      <c r="CK2030" s="7" t="s">
        <v>23</v>
      </c>
      <c r="CL2030" s="8"/>
      <c r="CM2030" s="8" t="s">
        <v>24</v>
      </c>
      <c r="CN2030" s="9"/>
      <c r="CO2030" s="23"/>
      <c r="CP2030" s="251" t="s">
        <v>0</v>
      </c>
      <c r="CQ2030" s="252"/>
      <c r="CR2030" s="253" t="s">
        <v>1</v>
      </c>
      <c r="CS2030" s="254"/>
      <c r="CU2030" s="26" t="s">
        <v>25</v>
      </c>
      <c r="CW2030" s="50" t="s">
        <v>44</v>
      </c>
    </row>
    <row r="2031" spans="1:101" ht="18" customHeight="1" thickTop="1" thickBot="1">
      <c r="B2031" s="34">
        <v>3.75</v>
      </c>
      <c r="D2031" s="11">
        <v>1</v>
      </c>
      <c r="E2031" s="12">
        <v>0</v>
      </c>
      <c r="F2031" s="13">
        <v>0</v>
      </c>
      <c r="G2031" s="40">
        <f t="shared" ref="G2031" si="21572">-1/($E$4*$B2031)</f>
        <v>-0.28014147144307877</v>
      </c>
      <c r="H2031" s="10"/>
      <c r="I2031" s="11">
        <v>1</v>
      </c>
      <c r="J2031" s="12">
        <v>0</v>
      </c>
      <c r="K2031" s="13">
        <v>0</v>
      </c>
      <c r="L2031" s="14">
        <v>0</v>
      </c>
      <c r="N2031" s="1">
        <f t="shared" ref="N2031" si="21573">D2031*I2031+F2031*I2034-E2031*J2031-G2031*J2034</f>
        <v>0.89079901712495102</v>
      </c>
      <c r="O2031" s="4">
        <f t="shared" ref="O2031" si="21574">(D2031*J2031+E2031*I2031+F2031*J2034+G2031*I2034)</f>
        <v>0</v>
      </c>
      <c r="P2031" s="2">
        <f t="shared" ref="P2031" si="21575">D2031*K2031+F2031*K2034-E2031*L2031-G2031*L2034</f>
        <v>0</v>
      </c>
      <c r="Q2031" s="3">
        <f t="shared" ref="Q2031" si="21576">(D2031*L2031+E2031*K2031+F2031*L2034+G2031*K2034)</f>
        <v>-0.28014147144307877</v>
      </c>
      <c r="S2031" s="11">
        <v>1</v>
      </c>
      <c r="T2031" s="12">
        <v>0</v>
      </c>
      <c r="U2031" s="13">
        <v>0</v>
      </c>
      <c r="V2031" s="40">
        <f t="shared" ref="V2031" si="21577">-1/($T$4*$B2031)</f>
        <v>-0.53526027030643653</v>
      </c>
      <c r="W2031" s="20"/>
      <c r="X2031" s="1">
        <f t="shared" ref="X2031" si="21578">N2031*S2031+P2031*S2034-O2031*T2031-Q2031*T2034</f>
        <v>0.89079901712495102</v>
      </c>
      <c r="Y2031" s="4">
        <f t="shared" ref="Y2031" si="21579">(N2031*T2031+O2031*S2031+P2031*T2034+Q2031*S2034)</f>
        <v>0</v>
      </c>
      <c r="Z2031" s="2">
        <f t="shared" ref="Z2031" si="21580">N2031*U2031+P2031*U2034-O2031*V2031-Q2031*V2034</f>
        <v>0</v>
      </c>
      <c r="AA2031" s="3">
        <f t="shared" ref="AA2031" si="21581">(N2031*V2031+O2031*U2031+P2031*V2034+Q2031*U2034)</f>
        <v>-0.75695079413808797</v>
      </c>
      <c r="AB2031" s="20"/>
      <c r="AC2031" s="11">
        <v>1</v>
      </c>
      <c r="AD2031" s="12">
        <v>0</v>
      </c>
      <c r="AE2031" s="13">
        <v>0</v>
      </c>
      <c r="AF2031" s="14">
        <v>0</v>
      </c>
      <c r="AG2031" s="20"/>
      <c r="AH2031" s="1">
        <f t="shared" ref="AH2031" si="21582">X2031*AC2031+Z2031*AC2034-Y2031*AD2031-AA2031*AD2034</f>
        <v>0.55370224841504767</v>
      </c>
      <c r="AI2031" s="4">
        <f t="shared" ref="AI2031" si="21583">(X2031*AD2031+Y2031*AC2031+Z2031*AD2034+AA2031*AC2034)</f>
        <v>0</v>
      </c>
      <c r="AJ2031" s="2">
        <f t="shared" ref="AJ2031" si="21584">X2031*AE2031+Z2031*AE2034-Y2031*AF2031-AA2031*AF2034</f>
        <v>0</v>
      </c>
      <c r="AK2031" s="3">
        <f t="shared" ref="AK2031" si="21585">(X2031*AF2031+Y2031*AE2031+Z2031*AF2034+AA2031*AE2034)</f>
        <v>-0.75695079413808797</v>
      </c>
      <c r="AL2031" s="20"/>
      <c r="AM2031" s="11">
        <v>1</v>
      </c>
      <c r="AN2031" s="12">
        <v>0</v>
      </c>
      <c r="AO2031" s="13">
        <v>0</v>
      </c>
      <c r="AP2031" s="40">
        <f t="shared" ref="AP2031" si="21586">-1/($AN$4*$B2031)</f>
        <v>-0.55625086914198307</v>
      </c>
      <c r="AR2031" s="1">
        <f t="shared" ref="AR2031" si="21587">AH2031*AM2031+AJ2031*AM2034-AI2031*AN2031-AK2031*AN2034</f>
        <v>0.55370224841504767</v>
      </c>
      <c r="AS2031" s="4">
        <f t="shared" ref="AS2031" si="21588">(AH2031*AN2031+AI2031*AM2031+AJ2031*AN2034+AK2031*AM2034)</f>
        <v>0</v>
      </c>
      <c r="AT2031" s="2">
        <f t="shared" ref="AT2031" si="21589">AH2031*AO2031+AJ2031*AO2034-AI2031*AP2031-AK2031*AP2034</f>
        <v>0</v>
      </c>
      <c r="AU2031" s="3">
        <f t="shared" ref="AU2031" si="21590">(AH2031*AP2031+AI2031*AO2031+AJ2031*AP2034+AK2031*AO2034)</f>
        <v>-1.0649481510648284</v>
      </c>
      <c r="AV2031" s="20"/>
      <c r="AW2031" s="11">
        <v>1</v>
      </c>
      <c r="AX2031" s="12">
        <v>0</v>
      </c>
      <c r="AY2031" s="13">
        <v>0</v>
      </c>
      <c r="AZ2031" s="14">
        <v>0</v>
      </c>
      <c r="BA2031" s="20"/>
      <c r="BB2031" s="1">
        <f t="shared" ref="BB2031" si="21591">AR2031*AW2031+AT2031*AW2034-AS2031*AX2031-AU2031*AX2034</f>
        <v>7.9443441438949491E-2</v>
      </c>
      <c r="BC2031" s="4">
        <f t="shared" ref="BC2031" si="21592">(AR2031*AX2031+AS2031*AW2031+AT2031*AX2034+AU2031*AW2034)</f>
        <v>0</v>
      </c>
      <c r="BD2031" s="2">
        <f t="shared" ref="BD2031" si="21593">AR2031*AY2031+AT2031*AY2034-AS2031*AZ2031-AU2031*AZ2034</f>
        <v>0</v>
      </c>
      <c r="BE2031" s="3">
        <f t="shared" ref="BE2031" si="21594">(AR2031*AZ2031+AS2031*AY2031+AT2031*AZ2034+AU2031*AY2034)</f>
        <v>-1.0649481510648284</v>
      </c>
      <c r="BF2031" s="20"/>
      <c r="BG2031" s="11">
        <v>1</v>
      </c>
      <c r="BH2031" s="12">
        <v>0</v>
      </c>
      <c r="BI2031" s="13">
        <v>0</v>
      </c>
      <c r="BJ2031" s="40">
        <f t="shared" ref="BJ2031" si="21595">-1/($BH$4*$B2031)</f>
        <v>-0.53526027030643653</v>
      </c>
      <c r="BK2031" s="20"/>
      <c r="BL2031" s="1">
        <f t="shared" ref="BL2031" si="21596">BB2031*BG2031+BD2031*BG2034-BC2031*BH2031-BE2031*BH2034</f>
        <v>7.9443441438949491E-2</v>
      </c>
      <c r="BM2031" s="4">
        <f t="shared" ref="BM2031" si="21597">(BB2031*BH2031+BC2031*BG2031+BD2031*BH2034+BE2031*BG2034)</f>
        <v>0</v>
      </c>
      <c r="BN2031" s="2">
        <f t="shared" ref="BN2031" si="21598">BB2031*BI2031+BD2031*BI2034-BC2031*BJ2031-BE2031*BJ2034</f>
        <v>0</v>
      </c>
      <c r="BO2031" s="3">
        <f t="shared" ref="BO2031" si="21599">(BB2031*BJ2031+BC2031*BI2031+BD2031*BJ2034+BE2031*BI2034)</f>
        <v>-1.1074710690035141</v>
      </c>
      <c r="BP2031" s="20"/>
      <c r="BQ2031" s="11">
        <v>1</v>
      </c>
      <c r="BR2031" s="12">
        <v>0</v>
      </c>
      <c r="BS2031" s="13">
        <v>0</v>
      </c>
      <c r="BT2031" s="14">
        <v>0</v>
      </c>
      <c r="BU2031" s="20"/>
      <c r="BV2031" s="1">
        <f t="shared" ref="BV2031" si="21600">BL2031*BQ2031+BN2031*BQ2034-BM2031*BR2031-BO2031*BR2034</f>
        <v>-0.35225604460247295</v>
      </c>
      <c r="BW2031" s="4">
        <f t="shared" ref="BW2031" si="21601">(BL2031*BR2031+BM2031*BQ2031+BN2031*BR2034+BO2031*BQ2034)</f>
        <v>0</v>
      </c>
      <c r="BX2031" s="2">
        <f t="shared" ref="BX2031" si="21602">BL2031*BS2031+BN2031*BS2034-BM2031*BT2031-BO2031*BT2034</f>
        <v>0</v>
      </c>
      <c r="BY2031" s="3">
        <f t="shared" ref="BY2031" si="21603">(BL2031*BT2031+BM2031*BS2031+BN2031*BT2034+BO2031*BS2034)</f>
        <v>-1.1074710690035141</v>
      </c>
      <c r="BZ2031" s="20"/>
      <c r="CA2031" s="11">
        <v>1</v>
      </c>
      <c r="CB2031" s="12">
        <v>0</v>
      </c>
      <c r="CC2031" s="13">
        <v>0</v>
      </c>
      <c r="CD2031" s="40">
        <f t="shared" ref="CD2031" si="21604">-1/($CB$4*$B2031)</f>
        <v>-0.28014147144307877</v>
      </c>
      <c r="CE2031" s="20"/>
      <c r="CF2031" s="1">
        <f t="shared" ref="CF2031" si="21605">BV2031*CA2031+BX2031*CA2034-BW2031*CB2031-BY2031*CB2034</f>
        <v>-0.35225604460247295</v>
      </c>
      <c r="CG2031" s="4">
        <f t="shared" ref="CG2031" si="21606">(BV2031*CB2031+BW2031*CA2031+BX2031*CB2034+BY2031*CA2034)</f>
        <v>0</v>
      </c>
      <c r="CH2031" s="2">
        <f t="shared" ref="CH2031" si="21607">BV2031*CC2031+BX2031*CC2034-BW2031*CD2031-BY2031*CD2034</f>
        <v>0</v>
      </c>
      <c r="CI2031" s="3">
        <f t="shared" ref="CI2031" si="21608">(BV2031*CD2031+BW2031*CC2031+BX2031*CD2034+BY2031*CC2034)</f>
        <v>-1.0087895423438586</v>
      </c>
      <c r="CJ2031" s="28"/>
      <c r="CK2031" s="11">
        <v>1</v>
      </c>
      <c r="CL2031" s="12">
        <v>0</v>
      </c>
      <c r="CM2031" s="13">
        <v>0</v>
      </c>
      <c r="CN2031" s="14">
        <v>0</v>
      </c>
      <c r="CP2031" s="1">
        <f t="shared" ref="CP2031" si="21609">CF2031*CK2031+CH2031*CK2034-CG2031*CL2031-CI2031*CL2034</f>
        <v>-0.35225604460247295</v>
      </c>
      <c r="CQ2031" s="4">
        <f t="shared" ref="CQ2031" si="21610">(CF2031*CL2031+CG2031*CK2031+CH2031*CL2034+CI2031*CK2034)</f>
        <v>-1.0087895423438586</v>
      </c>
      <c r="CR2031" s="2">
        <f t="shared" ref="CR2031" si="21611">CF2031*CM2031+CH2031*CM2034-CG2031*CN2031-CI2031*CN2034</f>
        <v>0</v>
      </c>
      <c r="CS2031" s="3">
        <f t="shared" ref="CS2031" si="21612">(CF2031*CN2031+CG2031*CM2031+CH2031*CN2034+CI2031*CM2034)</f>
        <v>-1.0087895423438586</v>
      </c>
      <c r="CU2031" s="29">
        <f t="shared" ref="CU2031" si="21613">20*LOG(((1+$CL$4)/$CL$4)/((CP2031+CP2034)^2+(CQ2031+CQ2034)^2)^0.5)</f>
        <v>-2.1381716374553984E-2</v>
      </c>
      <c r="CW2031" s="51">
        <f t="shared" ref="CW2031" si="21614">((CP2031^2+CQ2031^2)^0.5)/((CP2034^2+CQ2034^2)^0.5)</f>
        <v>1.1403447911630589</v>
      </c>
    </row>
    <row r="2032" spans="1:101" ht="18" customHeight="1" thickBot="1">
      <c r="D2032" s="11"/>
      <c r="E2032" s="13"/>
      <c r="F2032" s="13"/>
      <c r="G2032" s="15"/>
      <c r="H2032" s="10"/>
      <c r="I2032" s="11"/>
      <c r="J2032" s="13"/>
      <c r="K2032" s="13"/>
      <c r="L2032" s="15"/>
      <c r="N2032" s="5"/>
      <c r="Q2032" s="6"/>
      <c r="S2032" s="11"/>
      <c r="T2032" s="13"/>
      <c r="U2032" s="13"/>
      <c r="V2032" s="15"/>
      <c r="W2032" s="20"/>
      <c r="X2032" s="5"/>
      <c r="AA2032" s="6"/>
      <c r="AB2032" s="20"/>
      <c r="AC2032" s="11"/>
      <c r="AD2032" s="13"/>
      <c r="AE2032" s="13"/>
      <c r="AF2032" s="15"/>
      <c r="AG2032" s="20"/>
      <c r="AH2032" s="5"/>
      <c r="AK2032" s="6"/>
      <c r="AL2032" s="20"/>
      <c r="AM2032" s="11"/>
      <c r="AN2032" s="13"/>
      <c r="AO2032" s="13"/>
      <c r="AP2032" s="15"/>
      <c r="AR2032" s="5"/>
      <c r="AU2032" s="6"/>
      <c r="AW2032" s="11"/>
      <c r="AX2032" s="13"/>
      <c r="AY2032" s="13"/>
      <c r="AZ2032" s="15"/>
      <c r="BA2032" s="20"/>
      <c r="BB2032" s="5"/>
      <c r="BE2032" s="6"/>
      <c r="BG2032" s="11"/>
      <c r="BH2032" s="13"/>
      <c r="BI2032" s="13"/>
      <c r="BJ2032" s="15"/>
      <c r="BL2032" s="5"/>
      <c r="BO2032" s="6"/>
      <c r="BQ2032" s="11"/>
      <c r="BR2032" s="13"/>
      <c r="BS2032" s="13"/>
      <c r="BT2032" s="15"/>
      <c r="BU2032" s="20"/>
      <c r="BV2032" s="5"/>
      <c r="BY2032" s="6"/>
      <c r="CA2032" s="11"/>
      <c r="CB2032" s="13"/>
      <c r="CC2032" s="13"/>
      <c r="CD2032" s="15"/>
      <c r="CF2032" s="5"/>
      <c r="CI2032" s="6"/>
      <c r="CK2032" s="11"/>
      <c r="CL2032" s="13"/>
      <c r="CM2032" s="13"/>
      <c r="CN2032" s="15"/>
      <c r="CP2032" s="5"/>
      <c r="CS2032" s="6"/>
      <c r="CW2032" s="52"/>
    </row>
    <row r="2033" spans="1:101" ht="18" customHeight="1" thickBot="1">
      <c r="D2033" s="11" t="s">
        <v>6</v>
      </c>
      <c r="E2033" s="13"/>
      <c r="F2033" s="13" t="s">
        <v>7</v>
      </c>
      <c r="G2033" s="15"/>
      <c r="H2033" s="10"/>
      <c r="I2033" s="11" t="s">
        <v>8</v>
      </c>
      <c r="J2033" s="13"/>
      <c r="K2033" s="13" t="s">
        <v>9</v>
      </c>
      <c r="L2033" s="15"/>
      <c r="N2033" s="251" t="s">
        <v>26</v>
      </c>
      <c r="O2033" s="252"/>
      <c r="P2033" s="253" t="s">
        <v>27</v>
      </c>
      <c r="Q2033" s="254"/>
      <c r="S2033" s="11" t="s">
        <v>13</v>
      </c>
      <c r="T2033" s="13"/>
      <c r="U2033" s="13" t="s">
        <v>14</v>
      </c>
      <c r="V2033" s="15"/>
      <c r="W2033" s="20"/>
      <c r="X2033" s="251" t="s">
        <v>26</v>
      </c>
      <c r="Y2033" s="252"/>
      <c r="Z2033" s="253" t="s">
        <v>27</v>
      </c>
      <c r="AA2033" s="254"/>
      <c r="AB2033" s="20"/>
      <c r="AC2033" s="11" t="s">
        <v>8</v>
      </c>
      <c r="AD2033" s="13"/>
      <c r="AE2033" s="13" t="s">
        <v>9</v>
      </c>
      <c r="AF2033" s="15"/>
      <c r="AG2033" s="20"/>
      <c r="AH2033" s="251" t="s">
        <v>26</v>
      </c>
      <c r="AI2033" s="252"/>
      <c r="AJ2033" s="253" t="s">
        <v>27</v>
      </c>
      <c r="AK2033" s="254"/>
      <c r="AL2033" s="20"/>
      <c r="AM2033" s="11" t="s">
        <v>13</v>
      </c>
      <c r="AN2033" s="13"/>
      <c r="AO2033" s="13" t="s">
        <v>14</v>
      </c>
      <c r="AP2033" s="15"/>
      <c r="AR2033" s="251" t="s">
        <v>26</v>
      </c>
      <c r="AS2033" s="252"/>
      <c r="AT2033" s="253" t="s">
        <v>27</v>
      </c>
      <c r="AU2033" s="254"/>
      <c r="AV2033" s="36"/>
      <c r="AW2033" s="11" t="s">
        <v>8</v>
      </c>
      <c r="AX2033" s="13"/>
      <c r="AY2033" s="13" t="s">
        <v>9</v>
      </c>
      <c r="AZ2033" s="15"/>
      <c r="BA2033" s="20"/>
      <c r="BB2033" s="251" t="s">
        <v>26</v>
      </c>
      <c r="BC2033" s="252"/>
      <c r="BD2033" s="253" t="s">
        <v>27</v>
      </c>
      <c r="BE2033" s="254"/>
      <c r="BF2033" s="36"/>
      <c r="BG2033" s="11" t="s">
        <v>13</v>
      </c>
      <c r="BH2033" s="13"/>
      <c r="BI2033" s="13" t="s">
        <v>14</v>
      </c>
      <c r="BJ2033" s="15"/>
      <c r="BK2033" s="36"/>
      <c r="BL2033" s="251" t="s">
        <v>26</v>
      </c>
      <c r="BM2033" s="252"/>
      <c r="BN2033" s="253" t="s">
        <v>27</v>
      </c>
      <c r="BO2033" s="254"/>
      <c r="BP2033" s="36"/>
      <c r="BQ2033" s="11" t="s">
        <v>8</v>
      </c>
      <c r="BR2033" s="13"/>
      <c r="BS2033" s="13" t="s">
        <v>9</v>
      </c>
      <c r="BT2033" s="15"/>
      <c r="BU2033" s="20"/>
      <c r="BV2033" s="251" t="s">
        <v>26</v>
      </c>
      <c r="BW2033" s="252"/>
      <c r="BX2033" s="253" t="s">
        <v>27</v>
      </c>
      <c r="BY2033" s="254"/>
      <c r="BZ2033" s="36"/>
      <c r="CA2033" s="11" t="s">
        <v>13</v>
      </c>
      <c r="CB2033" s="13"/>
      <c r="CC2033" s="13" t="s">
        <v>14</v>
      </c>
      <c r="CD2033" s="15"/>
      <c r="CE2033" s="36"/>
      <c r="CF2033" s="251" t="s">
        <v>26</v>
      </c>
      <c r="CG2033" s="252"/>
      <c r="CH2033" s="253" t="s">
        <v>27</v>
      </c>
      <c r="CI2033" s="254"/>
      <c r="CK2033" s="11" t="s">
        <v>28</v>
      </c>
      <c r="CL2033" s="13"/>
      <c r="CM2033" s="13" t="s">
        <v>29</v>
      </c>
      <c r="CN2033" s="15"/>
      <c r="CP2033" s="251" t="s">
        <v>26</v>
      </c>
      <c r="CQ2033" s="252"/>
      <c r="CR2033" s="253" t="s">
        <v>27</v>
      </c>
      <c r="CS2033" s="254"/>
      <c r="CU2033" s="38" t="s">
        <v>37</v>
      </c>
      <c r="CW2033" s="53" t="s">
        <v>45</v>
      </c>
    </row>
    <row r="2034" spans="1:101" ht="18" customHeight="1" thickTop="1" thickBot="1">
      <c r="D2034" s="16">
        <v>0</v>
      </c>
      <c r="E2034" s="17">
        <v>0</v>
      </c>
      <c r="F2034" s="18">
        <v>1</v>
      </c>
      <c r="G2034" s="19">
        <v>0</v>
      </c>
      <c r="H2034" s="10"/>
      <c r="I2034" s="16">
        <v>0</v>
      </c>
      <c r="J2034" s="17">
        <f t="shared" ref="J2034" si="21615">-1/($J$4*$B2031)</f>
        <v>-0.38980655849534668</v>
      </c>
      <c r="K2034" s="18">
        <v>1</v>
      </c>
      <c r="L2034" s="19">
        <v>0</v>
      </c>
      <c r="N2034" s="1">
        <f t="shared" ref="N2034" si="21616">D2034*I2031+F2034*I2034-E2034*J2031-G2034*J2034</f>
        <v>0</v>
      </c>
      <c r="O2034" s="4">
        <f t="shared" ref="O2034" si="21617">(D2034*J2031+E2034*I2031+F2034*J2034+G2034*I2034)</f>
        <v>-0.38980655849534668</v>
      </c>
      <c r="P2034" s="2">
        <f t="shared" ref="P2034" si="21618">D2034*K2031+F2034*K2034-E2034*L2031-G2034*L2034</f>
        <v>1</v>
      </c>
      <c r="Q2034" s="3">
        <f t="shared" ref="Q2034" si="21619">(D2034*L2031+E2034*K2031+F2034*L2034+G2034*K2034)</f>
        <v>0</v>
      </c>
      <c r="S2034" s="16">
        <v>0</v>
      </c>
      <c r="T2034" s="17">
        <v>0</v>
      </c>
      <c r="U2034" s="18">
        <v>1</v>
      </c>
      <c r="V2034" s="19">
        <v>0</v>
      </c>
      <c r="W2034" s="20"/>
      <c r="X2034" s="1">
        <f t="shared" ref="X2034" si="21620">N2034*S2031+P2034*S2034-O2034*T2031-Q2034*T2034</f>
        <v>0</v>
      </c>
      <c r="Y2034" s="4">
        <f t="shared" ref="Y2034" si="21621">(N2034*T2031+O2034*S2031+P2034*T2034+Q2034*S2034)</f>
        <v>-0.38980655849534668</v>
      </c>
      <c r="Z2034" s="2">
        <f t="shared" ref="Z2034" si="21622">N2034*U2031+P2034*U2034-O2034*V2031-Q2034*V2034</f>
        <v>0.791352036132559</v>
      </c>
      <c r="AA2034" s="3">
        <f t="shared" ref="AA2034" si="21623">(N2034*V2031+O2034*U2031+P2034*V2034+Q2034*U2034)</f>
        <v>0</v>
      </c>
      <c r="AB2034" s="20"/>
      <c r="AC2034" s="16">
        <v>0</v>
      </c>
      <c r="AD2034" s="17">
        <f t="shared" ref="AD2034" si="21624">-1/($AD$4*$B2031)</f>
        <v>-0.44533511467379205</v>
      </c>
      <c r="AE2034" s="18">
        <v>1</v>
      </c>
      <c r="AF2034" s="19">
        <v>0</v>
      </c>
      <c r="AG2034" s="20"/>
      <c r="AH2034" s="1">
        <f t="shared" ref="AH2034" si="21625">X2034*AC2031+Z2034*AC2034-Y2034*AD2031-AA2034*AD2034</f>
        <v>0</v>
      </c>
      <c r="AI2034" s="4">
        <f t="shared" ref="AI2034" si="21626">(X2034*AD2031+Y2034*AC2031+Z2034*AD2034+AA2034*AC2034)</f>
        <v>-0.74222340825377864</v>
      </c>
      <c r="AJ2034" s="2">
        <f t="shared" ref="AJ2034" si="21627">X2034*AE2031+Z2034*AE2034-Y2034*AF2031-AA2034*AF2034</f>
        <v>0.791352036132559</v>
      </c>
      <c r="AK2034" s="3">
        <f t="shared" ref="AK2034" si="21628">(X2034*AF2031+Y2034*AE2031+Z2034*AF2034+AA2034*AE2034)</f>
        <v>0</v>
      </c>
      <c r="AL2034" s="20"/>
      <c r="AM2034" s="16">
        <v>0</v>
      </c>
      <c r="AN2034" s="17">
        <v>0</v>
      </c>
      <c r="AO2034" s="18">
        <v>1</v>
      </c>
      <c r="AP2034" s="19">
        <v>0</v>
      </c>
      <c r="AR2034" s="1">
        <f t="shared" ref="AR2034" si="21629">AH2034*AM2031+AJ2034*AM2034-AI2034*AN2031-AK2034*AN2034</f>
        <v>0</v>
      </c>
      <c r="AS2034" s="4">
        <f t="shared" ref="AS2034" si="21630">(AH2034*AN2031+AI2034*AM2031+AJ2034*AN2034+AK2034*AM2034)</f>
        <v>-0.74222340825377864</v>
      </c>
      <c r="AT2034" s="2">
        <f t="shared" ref="AT2034" si="21631">AH2034*AO2031+AJ2034*AO2034-AI2034*AP2031-AK2034*AP2034</f>
        <v>0.37848962019386972</v>
      </c>
      <c r="AU2034" s="3">
        <f t="shared" ref="AU2034" si="21632">(AH2034*AP2031+AI2034*AO2031+AJ2034*AP2034+AK2034*AO2034)</f>
        <v>0</v>
      </c>
      <c r="AV2034" s="20"/>
      <c r="AW2034" s="16">
        <v>0</v>
      </c>
      <c r="AX2034" s="17">
        <f t="shared" ref="AX2034" si="21633">-1/($AX$4*$B2031)</f>
        <v>-0.44533511467379205</v>
      </c>
      <c r="AY2034" s="18">
        <v>1</v>
      </c>
      <c r="AZ2034" s="19">
        <v>0</v>
      </c>
      <c r="BA2034" s="20"/>
      <c r="BB2034" s="1">
        <f t="shared" ref="BB2034" si="21634">AR2034*AW2031+AT2034*AW2034-AS2034*AX2031-AU2034*AX2034</f>
        <v>0</v>
      </c>
      <c r="BC2034" s="4">
        <f t="shared" ref="BC2034" si="21635">(AR2034*AX2031+AS2034*AW2031+AT2034*AX2034+AU2034*AW2034)</f>
        <v>-0.91077812666565561</v>
      </c>
      <c r="BD2034" s="2">
        <f t="shared" ref="BD2034" si="21636">AR2034*AY2031+AT2034*AY2034-AS2034*AZ2031-AU2034*AZ2034</f>
        <v>0.37848962019386972</v>
      </c>
      <c r="BE2034" s="3">
        <f t="shared" ref="BE2034" si="21637">(AR2034*AZ2031+AS2034*AY2031+AT2034*AZ2034+AU2034*AY2034)</f>
        <v>0</v>
      </c>
      <c r="BF2034" s="20"/>
      <c r="BG2034" s="16">
        <v>0</v>
      </c>
      <c r="BH2034" s="17">
        <v>0</v>
      </c>
      <c r="BI2034" s="18">
        <v>1</v>
      </c>
      <c r="BJ2034" s="19">
        <v>0</v>
      </c>
      <c r="BK2034" s="20"/>
      <c r="BL2034" s="1">
        <f t="shared" ref="BL2034" si="21638">BB2034*BG2031+BD2034*BG2034-BC2034*BH2031-BE2034*BH2034</f>
        <v>0</v>
      </c>
      <c r="BM2034" s="4">
        <f t="shared" ref="BM2034" si="21639">(BB2034*BH2031+BC2034*BG2031+BD2034*BH2034+BE2034*BG2034)</f>
        <v>-0.91077812666565561</v>
      </c>
      <c r="BN2034" s="2">
        <f t="shared" ref="BN2034" si="21640">BB2034*BI2031+BD2034*BI2034-BC2034*BJ2031-BE2034*BJ2034</f>
        <v>-0.10901372607437898</v>
      </c>
      <c r="BO2034" s="3">
        <f t="shared" ref="BO2034" si="21641">(BB2034*BJ2031+BC2034*BI2031+BD2034*BJ2034+BE2034*BI2034)</f>
        <v>0</v>
      </c>
      <c r="BP2034" s="20"/>
      <c r="BQ2034" s="16">
        <v>0</v>
      </c>
      <c r="BR2034" s="17">
        <f t="shared" ref="BR2034" si="21642">-1/($BR$4*$B2031)</f>
        <v>-0.38980655849534668</v>
      </c>
      <c r="BS2034" s="18">
        <v>1</v>
      </c>
      <c r="BT2034" s="19">
        <v>0</v>
      </c>
      <c r="BU2034" s="20"/>
      <c r="BV2034" s="1">
        <f t="shared" ref="BV2034" si="21643">BL2034*BQ2031+BN2034*BQ2034-BM2034*BR2031-BO2034*BR2034</f>
        <v>0</v>
      </c>
      <c r="BW2034" s="4">
        <f t="shared" ref="BW2034" si="21644">(BL2034*BR2031+BM2034*BQ2031+BN2034*BR2034+BO2034*BQ2034)</f>
        <v>-0.86828386127584745</v>
      </c>
      <c r="BX2034" s="2">
        <f t="shared" ref="BX2034" si="21645">BL2034*BS2031+BN2034*BS2034-BM2034*BT2031-BO2034*BT2034</f>
        <v>-0.10901372607437898</v>
      </c>
      <c r="BY2034" s="3">
        <f t="shared" ref="BY2034" si="21646">(BL2034*BT2031+BM2034*BS2031+BN2034*BT2034+BO2034*BS2034)</f>
        <v>0</v>
      </c>
      <c r="BZ2034" s="20"/>
      <c r="CA2034" s="16">
        <v>0</v>
      </c>
      <c r="CB2034" s="17">
        <v>0</v>
      </c>
      <c r="CC2034" s="18">
        <v>1</v>
      </c>
      <c r="CD2034" s="19">
        <v>0</v>
      </c>
      <c r="CE2034" s="20"/>
      <c r="CF2034" s="1">
        <f t="shared" ref="CF2034" si="21647">BV2034*CA2031+BX2034*CA2034-BW2034*CB2031-BY2034*CB2034</f>
        <v>0</v>
      </c>
      <c r="CG2034" s="4">
        <f t="shared" ref="CG2034" si="21648">(BV2034*CB2031+BW2034*CA2031+BX2034*CB2034+BY2034*CA2034)</f>
        <v>-0.86828386127584745</v>
      </c>
      <c r="CH2034" s="2">
        <f t="shared" ref="CH2034" si="21649">BV2034*CC2031+BX2034*CC2034-BW2034*CD2031-BY2034*CD2034</f>
        <v>-0.35225604460247295</v>
      </c>
      <c r="CI2034" s="3">
        <f t="shared" ref="CI2034" si="21650">(BV2034*CD2031+BW2034*CC2031+BX2034*CD2034+BY2034*CC2034)</f>
        <v>0</v>
      </c>
      <c r="CK2034" s="16">
        <f t="shared" ref="CK2034" si="21651">1/$CL$4</f>
        <v>1</v>
      </c>
      <c r="CL2034" s="17">
        <v>0</v>
      </c>
      <c r="CM2034" s="18">
        <v>1</v>
      </c>
      <c r="CN2034" s="19">
        <v>0</v>
      </c>
      <c r="CP2034" s="1">
        <f t="shared" ref="CP2034" si="21652">CF2034*CK2031+CH2034*CK2034-CG2034*CL2031-CI2034*CL2034</f>
        <v>-0.35225604460247295</v>
      </c>
      <c r="CQ2034" s="4">
        <f t="shared" ref="CQ2034" si="21653">(CF2034*CL2031+CG2034*CK2031+CH2034*CL2034+CI2034*CK2034)</f>
        <v>-0.86828386127584745</v>
      </c>
      <c r="CR2034" s="2">
        <f t="shared" ref="CR2034" si="21654">CF2034*CM2031+CH2034*CM2034-CG2034*CN2031-CI2034*CN2034</f>
        <v>-0.35225604460247295</v>
      </c>
      <c r="CS2034" s="3">
        <f t="shared" ref="CS2034" si="21655">(CF2034*CN2031+CG2034*CM2031+CH2034*CN2034+CI2034*CM2034)</f>
        <v>0</v>
      </c>
      <c r="CU2034" s="39">
        <f t="shared" ref="CU2034" si="21656">(180/PI())*ATAN(-1*(CQ2031/CP2031))</f>
        <v>-70.751469822674139</v>
      </c>
      <c r="CW2034" s="54">
        <f t="shared" ref="CW2034" si="21657">20*LOG(((1-(10^(CU2031/20)^2)*(1-((1-CW2031)/(1+CW2031))^2))^0.5))</f>
        <v>-20.366997423292879</v>
      </c>
    </row>
    <row r="2035" spans="1:101" ht="18" customHeight="1">
      <c r="E2035" s="20"/>
      <c r="F2035" s="20"/>
      <c r="G2035" s="20"/>
      <c r="H2035" s="20"/>
      <c r="I2035" s="20"/>
      <c r="J2035" s="20"/>
      <c r="K2035" s="20"/>
      <c r="L2035" s="20"/>
      <c r="M2035" s="20"/>
      <c r="N2035" s="20"/>
      <c r="O2035" s="20"/>
      <c r="P2035" s="20"/>
      <c r="Q2035" s="20"/>
      <c r="R2035" s="20"/>
      <c r="S2035" s="20"/>
      <c r="T2035" s="20"/>
      <c r="U2035" s="20"/>
      <c r="V2035" s="20"/>
      <c r="W2035" s="20"/>
      <c r="X2035" s="20"/>
      <c r="Y2035" s="20"/>
      <c r="Z2035" s="20"/>
      <c r="AA2035" s="20"/>
      <c r="AB2035" s="30"/>
      <c r="AC2035" s="20"/>
      <c r="AD2035" s="20"/>
      <c r="AE2035" s="20"/>
      <c r="AF2035" s="20"/>
      <c r="AG2035" s="20"/>
      <c r="AH2035" s="20"/>
      <c r="AI2035" s="20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  <c r="BA2035" s="20"/>
      <c r="BB2035" s="20"/>
      <c r="BC2035" s="20"/>
      <c r="BD2035" s="20"/>
      <c r="BE2035" s="20"/>
      <c r="BF2035" s="20"/>
      <c r="BG2035" s="20"/>
      <c r="BH2035" s="20"/>
      <c r="BI2035" s="20"/>
      <c r="BJ2035" s="20"/>
      <c r="BK2035" s="20"/>
      <c r="BL2035" s="20"/>
      <c r="BM2035" s="20"/>
      <c r="BN2035" s="20"/>
      <c r="BO2035" s="20"/>
      <c r="BP2035" s="20"/>
      <c r="BQ2035" s="20"/>
      <c r="BR2035" s="20"/>
      <c r="BS2035" s="20"/>
      <c r="BT2035" s="20"/>
      <c r="BU2035" s="20"/>
      <c r="BV2035" s="20"/>
      <c r="BW2035" s="20"/>
      <c r="BX2035" s="20"/>
      <c r="BY2035" s="20"/>
      <c r="BZ2035" s="20"/>
      <c r="CA2035" s="20"/>
      <c r="CB2035" s="20"/>
      <c r="CC2035" s="20"/>
      <c r="CD2035" s="20"/>
      <c r="CE2035" s="20"/>
      <c r="CF2035" s="20"/>
      <c r="CG2035" s="20"/>
      <c r="CH2035" s="20"/>
      <c r="CI2035" s="20"/>
      <c r="CJ2035" s="20"/>
      <c r="CK2035" s="20"/>
      <c r="CL2035" s="20"/>
    </row>
    <row r="2036" spans="1:101" ht="18" customHeight="1"/>
    <row r="2037" spans="1:101" ht="18" customHeight="1" thickBot="1">
      <c r="A2037" s="23"/>
      <c r="B2037" s="23"/>
      <c r="C2037" s="23"/>
      <c r="D2037" s="20" t="s">
        <v>15</v>
      </c>
      <c r="E2037" s="20"/>
      <c r="F2037" s="20"/>
      <c r="G2037" s="20"/>
      <c r="H2037" s="20"/>
      <c r="I2037" s="20" t="s">
        <v>16</v>
      </c>
      <c r="J2037" s="20"/>
      <c r="K2037" s="20"/>
      <c r="L2037" s="20"/>
      <c r="M2037" s="23"/>
      <c r="N2037" s="23"/>
      <c r="O2037" s="24" t="s">
        <v>17</v>
      </c>
      <c r="P2037" s="23"/>
      <c r="Q2037" s="23"/>
      <c r="R2037" s="23"/>
      <c r="S2037" s="20"/>
      <c r="T2037" s="20" t="s">
        <v>18</v>
      </c>
      <c r="U2037" s="23"/>
      <c r="V2037" s="23"/>
      <c r="W2037" s="23"/>
      <c r="X2037" s="23"/>
      <c r="Y2037" s="24" t="s">
        <v>19</v>
      </c>
      <c r="Z2037" s="23"/>
      <c r="AA2037" s="23"/>
      <c r="AB2037" s="23"/>
      <c r="AC2037" s="24" t="s">
        <v>20</v>
      </c>
      <c r="AD2037" s="20"/>
      <c r="AE2037" s="20"/>
      <c r="AF2037" s="20"/>
      <c r="AG2037" s="20"/>
      <c r="AH2037" s="23"/>
      <c r="AI2037" s="24" t="s">
        <v>21</v>
      </c>
      <c r="AJ2037" s="23"/>
      <c r="AK2037" s="23"/>
      <c r="AL2037" s="20"/>
      <c r="AM2037" s="24" t="s">
        <v>31</v>
      </c>
      <c r="AN2037" s="20"/>
      <c r="AO2037" s="23"/>
      <c r="AP2037" s="23"/>
      <c r="AQ2037" s="23"/>
      <c r="AR2037" s="23"/>
      <c r="AS2037" s="24" t="s">
        <v>91</v>
      </c>
      <c r="AT2037" s="23"/>
      <c r="AU2037" s="23"/>
      <c r="AV2037" s="23"/>
      <c r="AW2037" s="24" t="s">
        <v>32</v>
      </c>
      <c r="AX2037" s="20"/>
      <c r="AY2037" s="20"/>
      <c r="AZ2037" s="20"/>
      <c r="BA2037" s="20"/>
      <c r="BB2037" s="23"/>
      <c r="BC2037" s="24" t="s">
        <v>22</v>
      </c>
      <c r="BD2037" s="23"/>
      <c r="BE2037" s="23"/>
      <c r="BF2037" s="23"/>
      <c r="BG2037" s="24" t="s">
        <v>33</v>
      </c>
      <c r="BH2037" s="20"/>
      <c r="BI2037" s="23"/>
      <c r="BJ2037" s="23"/>
      <c r="BK2037" s="23"/>
      <c r="BL2037" s="23"/>
      <c r="BM2037" s="24" t="s">
        <v>34</v>
      </c>
      <c r="BN2037" s="23"/>
      <c r="BO2037" s="23"/>
      <c r="BP2037" s="23"/>
      <c r="BQ2037" s="24" t="s">
        <v>89</v>
      </c>
      <c r="BR2037" s="20"/>
      <c r="BS2037" s="20"/>
      <c r="BT2037" s="20"/>
      <c r="BU2037" s="20"/>
      <c r="BV2037" s="23"/>
      <c r="BW2037" s="24" t="s">
        <v>35</v>
      </c>
      <c r="BX2037" s="23"/>
      <c r="BY2037" s="23"/>
      <c r="BZ2037" s="23"/>
      <c r="CA2037" s="24" t="s">
        <v>90</v>
      </c>
      <c r="CB2037" s="20"/>
      <c r="CC2037" s="23"/>
      <c r="CD2037" s="23"/>
      <c r="CE2037" s="23"/>
      <c r="CF2037" s="23"/>
      <c r="CG2037" s="24" t="s">
        <v>92</v>
      </c>
      <c r="CH2037" s="23"/>
      <c r="CI2037" s="23"/>
      <c r="CJ2037" s="23"/>
      <c r="CK2037" s="24" t="s">
        <v>36</v>
      </c>
      <c r="CL2037" s="24"/>
      <c r="CM2037" s="23"/>
      <c r="CN2037" s="23"/>
      <c r="CO2037" s="23"/>
      <c r="CP2037" s="23"/>
      <c r="CQ2037" s="24" t="s">
        <v>93</v>
      </c>
      <c r="CR2037" s="23"/>
      <c r="CS2037" s="23"/>
    </row>
    <row r="2038" spans="1:101" ht="18" customHeight="1" thickBot="1">
      <c r="A2038" s="23"/>
      <c r="B2038" s="33"/>
      <c r="C2038" s="23"/>
      <c r="D2038" s="7" t="s">
        <v>2</v>
      </c>
      <c r="E2038" s="8"/>
      <c r="F2038" s="8" t="s">
        <v>3</v>
      </c>
      <c r="G2038" s="9"/>
      <c r="H2038" s="10"/>
      <c r="I2038" s="7" t="s">
        <v>4</v>
      </c>
      <c r="J2038" s="8"/>
      <c r="K2038" s="8" t="s">
        <v>5</v>
      </c>
      <c r="L2038" s="9"/>
      <c r="M2038" s="23"/>
      <c r="N2038" s="251" t="s">
        <v>79</v>
      </c>
      <c r="O2038" s="252"/>
      <c r="P2038" s="253" t="s">
        <v>80</v>
      </c>
      <c r="Q2038" s="254"/>
      <c r="R2038" s="23"/>
      <c r="S2038" s="7" t="s">
        <v>11</v>
      </c>
      <c r="T2038" s="8"/>
      <c r="U2038" s="8" t="s">
        <v>12</v>
      </c>
      <c r="V2038" s="9"/>
      <c r="W2038" s="20"/>
      <c r="X2038" s="251" t="s">
        <v>79</v>
      </c>
      <c r="Y2038" s="252"/>
      <c r="Z2038" s="253" t="s">
        <v>80</v>
      </c>
      <c r="AA2038" s="254"/>
      <c r="AB2038" s="20"/>
      <c r="AC2038" s="7" t="s">
        <v>4</v>
      </c>
      <c r="AD2038" s="8"/>
      <c r="AE2038" s="8" t="s">
        <v>5</v>
      </c>
      <c r="AF2038" s="9"/>
      <c r="AG2038" s="20"/>
      <c r="AH2038" s="251" t="s">
        <v>0</v>
      </c>
      <c r="AI2038" s="252"/>
      <c r="AJ2038" s="253" t="s">
        <v>1</v>
      </c>
      <c r="AK2038" s="254"/>
      <c r="AL2038" s="20"/>
      <c r="AM2038" s="7" t="s">
        <v>11</v>
      </c>
      <c r="AN2038" s="8"/>
      <c r="AO2038" s="8" t="s">
        <v>12</v>
      </c>
      <c r="AP2038" s="9"/>
      <c r="AQ2038" s="23"/>
      <c r="AR2038" s="251" t="s">
        <v>0</v>
      </c>
      <c r="AS2038" s="252"/>
      <c r="AT2038" s="253" t="s">
        <v>1</v>
      </c>
      <c r="AU2038" s="254"/>
      <c r="AV2038" s="36"/>
      <c r="AW2038" s="7" t="s">
        <v>4</v>
      </c>
      <c r="AX2038" s="8"/>
      <c r="AY2038" s="8" t="s">
        <v>5</v>
      </c>
      <c r="AZ2038" s="9"/>
      <c r="BA2038" s="20"/>
      <c r="BB2038" s="251" t="s">
        <v>0</v>
      </c>
      <c r="BC2038" s="252"/>
      <c r="BD2038" s="253" t="s">
        <v>1</v>
      </c>
      <c r="BE2038" s="254"/>
      <c r="BF2038" s="36"/>
      <c r="BG2038" s="7" t="s">
        <v>11</v>
      </c>
      <c r="BH2038" s="8"/>
      <c r="BI2038" s="8" t="s">
        <v>12</v>
      </c>
      <c r="BJ2038" s="9"/>
      <c r="BK2038" s="36"/>
      <c r="BL2038" s="251" t="s">
        <v>0</v>
      </c>
      <c r="BM2038" s="252"/>
      <c r="BN2038" s="253" t="s">
        <v>1</v>
      </c>
      <c r="BO2038" s="254"/>
      <c r="BP2038" s="36"/>
      <c r="BQ2038" s="7" t="s">
        <v>4</v>
      </c>
      <c r="BR2038" s="8"/>
      <c r="BS2038" s="8" t="s">
        <v>5</v>
      </c>
      <c r="BT2038" s="9"/>
      <c r="BU2038" s="20"/>
      <c r="BV2038" s="251" t="s">
        <v>0</v>
      </c>
      <c r="BW2038" s="252"/>
      <c r="BX2038" s="253" t="s">
        <v>1</v>
      </c>
      <c r="BY2038" s="254"/>
      <c r="BZ2038" s="36"/>
      <c r="CA2038" s="7" t="s">
        <v>11</v>
      </c>
      <c r="CB2038" s="8"/>
      <c r="CC2038" s="8" t="s">
        <v>12</v>
      </c>
      <c r="CD2038" s="9"/>
      <c r="CE2038" s="36"/>
      <c r="CF2038" s="251" t="s">
        <v>0</v>
      </c>
      <c r="CG2038" s="252"/>
      <c r="CH2038" s="253" t="s">
        <v>1</v>
      </c>
      <c r="CI2038" s="254"/>
      <c r="CJ2038" s="23"/>
      <c r="CK2038" s="7" t="s">
        <v>23</v>
      </c>
      <c r="CL2038" s="8"/>
      <c r="CM2038" s="8" t="s">
        <v>24</v>
      </c>
      <c r="CN2038" s="9"/>
      <c r="CO2038" s="23"/>
      <c r="CP2038" s="251" t="s">
        <v>0</v>
      </c>
      <c r="CQ2038" s="252"/>
      <c r="CR2038" s="253" t="s">
        <v>1</v>
      </c>
      <c r="CS2038" s="254"/>
      <c r="CU2038" s="26" t="s">
        <v>25</v>
      </c>
      <c r="CW2038" s="50" t="s">
        <v>44</v>
      </c>
    </row>
    <row r="2039" spans="1:101" ht="18" customHeight="1" thickTop="1" thickBot="1">
      <c r="B2039" s="34">
        <v>3.8</v>
      </c>
      <c r="D2039" s="11">
        <v>1</v>
      </c>
      <c r="E2039" s="12">
        <v>0</v>
      </c>
      <c r="F2039" s="13">
        <v>0</v>
      </c>
      <c r="G2039" s="40">
        <f t="shared" ref="G2039" si="21658">-1/($E$4*$B2039)</f>
        <v>-0.2764553994504067</v>
      </c>
      <c r="H2039" s="10"/>
      <c r="I2039" s="11">
        <v>1</v>
      </c>
      <c r="J2039" s="12">
        <v>0</v>
      </c>
      <c r="K2039" s="13">
        <v>0</v>
      </c>
      <c r="L2039" s="14">
        <v>0</v>
      </c>
      <c r="N2039" s="1">
        <f t="shared" ref="N2039" si="21659">D2039*I2039+F2039*I2042-E2039*J2039-G2039*J2042</f>
        <v>0.89365382121327031</v>
      </c>
      <c r="O2039" s="4">
        <f t="shared" ref="O2039" si="21660">(D2039*J2039+E2039*I2039+F2039*J2042+G2039*I2042)</f>
        <v>0</v>
      </c>
      <c r="P2039" s="2">
        <f t="shared" ref="P2039" si="21661">D2039*K2039+F2039*K2042-E2039*L2039-G2039*L2042</f>
        <v>0</v>
      </c>
      <c r="Q2039" s="3">
        <f t="shared" ref="Q2039" si="21662">(D2039*L2039+E2039*K2039+F2039*L2042+G2039*K2042)</f>
        <v>-0.2764553994504067</v>
      </c>
      <c r="S2039" s="11">
        <v>1</v>
      </c>
      <c r="T2039" s="12">
        <v>0</v>
      </c>
      <c r="U2039" s="13">
        <v>0</v>
      </c>
      <c r="V2039" s="40">
        <f t="shared" ref="V2039" si="21663">-1/($T$4*$B2039)</f>
        <v>-0.52821737201293084</v>
      </c>
      <c r="W2039" s="20"/>
      <c r="X2039" s="1">
        <f t="shared" ref="X2039" si="21664">N2039*S2039+P2039*S2042-O2039*T2039-Q2039*T2042</f>
        <v>0.89365382121327031</v>
      </c>
      <c r="Y2039" s="4">
        <f t="shared" ref="Y2039" si="21665">(N2039*T2039+O2039*S2039+P2039*T2042+Q2039*S2042)</f>
        <v>0</v>
      </c>
      <c r="Z2039" s="2">
        <f t="shared" ref="Z2039" si="21666">N2039*U2039+P2039*U2042-O2039*V2039-Q2039*V2042</f>
        <v>0</v>
      </c>
      <c r="AA2039" s="3">
        <f t="shared" ref="AA2039" si="21667">(N2039*V2039+O2039*U2039+P2039*V2042+Q2039*U2042)</f>
        <v>-0.74849887238099388</v>
      </c>
      <c r="AB2039" s="20"/>
      <c r="AC2039" s="11">
        <v>1</v>
      </c>
      <c r="AD2039" s="12">
        <v>0</v>
      </c>
      <c r="AE2039" s="13">
        <v>0</v>
      </c>
      <c r="AF2039" s="14">
        <v>0</v>
      </c>
      <c r="AG2039" s="20"/>
      <c r="AH2039" s="1">
        <f t="shared" ref="AH2039" si="21668">X2039*AC2039+Z2039*AC2042-Y2039*AD2039-AA2039*AD2042</f>
        <v>0.56470694835307889</v>
      </c>
      <c r="AI2039" s="4">
        <f t="shared" ref="AI2039" si="21669">(X2039*AD2039+Y2039*AC2039+Z2039*AD2042+AA2039*AC2042)</f>
        <v>0</v>
      </c>
      <c r="AJ2039" s="2">
        <f t="shared" ref="AJ2039" si="21670">X2039*AE2039+Z2039*AE2042-Y2039*AF2039-AA2039*AF2042</f>
        <v>0</v>
      </c>
      <c r="AK2039" s="3">
        <f t="shared" ref="AK2039" si="21671">(X2039*AF2039+Y2039*AE2039+Z2039*AF2042+AA2039*AE2042)</f>
        <v>-0.74849887238099388</v>
      </c>
      <c r="AL2039" s="20"/>
      <c r="AM2039" s="11">
        <v>1</v>
      </c>
      <c r="AN2039" s="12">
        <v>0</v>
      </c>
      <c r="AO2039" s="13">
        <v>0</v>
      </c>
      <c r="AP2039" s="40">
        <f t="shared" ref="AP2039" si="21672">-1/($AN$4*$B2039)</f>
        <v>-0.54893177875853594</v>
      </c>
      <c r="AR2039" s="1">
        <f t="shared" ref="AR2039" si="21673">AH2039*AM2039+AJ2039*AM2042-AI2039*AN2039-AK2039*AN2042</f>
        <v>0.56470694835307889</v>
      </c>
      <c r="AS2039" s="4">
        <f t="shared" ref="AS2039" si="21674">(AH2039*AN2039+AI2039*AM2039+AJ2039*AN2042+AK2039*AM2042)</f>
        <v>0</v>
      </c>
      <c r="AT2039" s="2">
        <f t="shared" ref="AT2039" si="21675">AH2039*AO2039+AJ2039*AO2042-AI2039*AP2039-AK2039*AP2042</f>
        <v>0</v>
      </c>
      <c r="AU2039" s="3">
        <f t="shared" ref="AU2039" si="21676">(AH2039*AP2039+AI2039*AO2039+AJ2039*AP2042+AK2039*AO2042)</f>
        <v>-1.0584844620177543</v>
      </c>
      <c r="AV2039" s="20"/>
      <c r="AW2039" s="11">
        <v>1</v>
      </c>
      <c r="AX2039" s="12">
        <v>0</v>
      </c>
      <c r="AY2039" s="13">
        <v>0</v>
      </c>
      <c r="AZ2039" s="14">
        <v>0</v>
      </c>
      <c r="BA2039" s="20"/>
      <c r="BB2039" s="1">
        <f t="shared" ref="BB2039" si="21677">AR2039*AW2039+AT2039*AW2042-AS2039*AX2039-AU2039*AX2042</f>
        <v>9.95290214388318E-2</v>
      </c>
      <c r="BC2039" s="4">
        <f t="shared" ref="BC2039" si="21678">(AR2039*AX2039+AS2039*AW2039+AT2039*AX2042+AU2039*AW2042)</f>
        <v>0</v>
      </c>
      <c r="BD2039" s="2">
        <f t="shared" ref="BD2039" si="21679">AR2039*AY2039+AT2039*AY2042-AS2039*AZ2039-AU2039*AZ2042</f>
        <v>0</v>
      </c>
      <c r="BE2039" s="3">
        <f t="shared" ref="BE2039" si="21680">(AR2039*AZ2039+AS2039*AY2039+AT2039*AZ2042+AU2039*AY2042)</f>
        <v>-1.0584844620177543</v>
      </c>
      <c r="BF2039" s="20"/>
      <c r="BG2039" s="11">
        <v>1</v>
      </c>
      <c r="BH2039" s="12">
        <v>0</v>
      </c>
      <c r="BI2039" s="13">
        <v>0</v>
      </c>
      <c r="BJ2039" s="40">
        <f t="shared" ref="BJ2039" si="21681">-1/($BH$4*$B2039)</f>
        <v>-0.52821737201293084</v>
      </c>
      <c r="BK2039" s="20"/>
      <c r="BL2039" s="1">
        <f t="shared" ref="BL2039" si="21682">BB2039*BG2039+BD2039*BG2042-BC2039*BH2039-BE2039*BH2042</f>
        <v>9.95290214388318E-2</v>
      </c>
      <c r="BM2039" s="4">
        <f t="shared" ref="BM2039" si="21683">(BB2039*BH2039+BC2039*BG2039+BD2039*BH2042+BE2039*BG2042)</f>
        <v>0</v>
      </c>
      <c r="BN2039" s="2">
        <f t="shared" ref="BN2039" si="21684">BB2039*BI2039+BD2039*BI2042-BC2039*BJ2039-BE2039*BJ2042</f>
        <v>0</v>
      </c>
      <c r="BO2039" s="3">
        <f t="shared" ref="BO2039" si="21685">(BB2039*BJ2039+BC2039*BI2039+BD2039*BJ2042+BE2039*BI2042)</f>
        <v>-1.1110574201611927</v>
      </c>
      <c r="BP2039" s="20"/>
      <c r="BQ2039" s="11">
        <v>1</v>
      </c>
      <c r="BR2039" s="12">
        <v>0</v>
      </c>
      <c r="BS2039" s="13">
        <v>0</v>
      </c>
      <c r="BT2039" s="14">
        <v>0</v>
      </c>
      <c r="BU2039" s="20"/>
      <c r="BV2039" s="1">
        <f t="shared" ref="BV2039" si="21686">BL2039*BQ2039+BN2039*BQ2042-BM2039*BR2039-BO2039*BR2042</f>
        <v>-0.32786979689381912</v>
      </c>
      <c r="BW2039" s="4">
        <f t="shared" ref="BW2039" si="21687">(BL2039*BR2039+BM2039*BQ2039+BN2039*BR2042+BO2039*BQ2042)</f>
        <v>0</v>
      </c>
      <c r="BX2039" s="2">
        <f t="shared" ref="BX2039" si="21688">BL2039*BS2039+BN2039*BS2042-BM2039*BT2039-BO2039*BT2042</f>
        <v>0</v>
      </c>
      <c r="BY2039" s="3">
        <f t="shared" ref="BY2039" si="21689">(BL2039*BT2039+BM2039*BS2039+BN2039*BT2042+BO2039*BS2042)</f>
        <v>-1.1110574201611927</v>
      </c>
      <c r="BZ2039" s="20"/>
      <c r="CA2039" s="11">
        <v>1</v>
      </c>
      <c r="CB2039" s="12">
        <v>0</v>
      </c>
      <c r="CC2039" s="13">
        <v>0</v>
      </c>
      <c r="CD2039" s="40">
        <f t="shared" ref="CD2039" si="21690">-1/($CB$4*$B2039)</f>
        <v>-0.2764553994504067</v>
      </c>
      <c r="CE2039" s="20"/>
      <c r="CF2039" s="1">
        <f t="shared" ref="CF2039" si="21691">BV2039*CA2039+BX2039*CA2042-BW2039*CB2039-BY2039*CB2042</f>
        <v>-0.32786979689381912</v>
      </c>
      <c r="CG2039" s="4">
        <f t="shared" ref="CG2039" si="21692">(BV2039*CB2039+BW2039*CA2039+BX2039*CB2042+BY2039*CA2042)</f>
        <v>0</v>
      </c>
      <c r="CH2039" s="2">
        <f t="shared" ref="CH2039" si="21693">BV2039*CC2039+BX2039*CC2042-BW2039*CD2039-BY2039*CD2042</f>
        <v>0</v>
      </c>
      <c r="CI2039" s="3">
        <f t="shared" ref="CI2039" si="21694">(BV2039*CD2039+BW2039*CC2039+BX2039*CD2042+BY2039*CC2042)</f>
        <v>-1.0204160444931882</v>
      </c>
      <c r="CJ2039" s="28"/>
      <c r="CK2039" s="11">
        <v>1</v>
      </c>
      <c r="CL2039" s="12">
        <v>0</v>
      </c>
      <c r="CM2039" s="13">
        <v>0</v>
      </c>
      <c r="CN2039" s="14">
        <v>0</v>
      </c>
      <c r="CP2039" s="1">
        <f t="shared" ref="CP2039" si="21695">CF2039*CK2039+CH2039*CK2042-CG2039*CL2039-CI2039*CL2042</f>
        <v>-0.32786979689381912</v>
      </c>
      <c r="CQ2039" s="4">
        <f t="shared" ref="CQ2039" si="21696">(CF2039*CL2039+CG2039*CK2039+CH2039*CL2042+CI2039*CK2042)</f>
        <v>-1.0204160444931882</v>
      </c>
      <c r="CR2039" s="2">
        <f t="shared" ref="CR2039" si="21697">CF2039*CM2039+CH2039*CM2042-CG2039*CN2039-CI2039*CN2042</f>
        <v>0</v>
      </c>
      <c r="CS2039" s="3">
        <f t="shared" ref="CS2039" si="21698">(CF2039*CN2039+CG2039*CM2039+CH2039*CN2042+CI2039*CM2042)</f>
        <v>-1.0204160444931882</v>
      </c>
      <c r="CU2039" s="29">
        <f t="shared" ref="CU2039" si="21699">20*LOG(((1+$CL$4)/$CL$4)/((CP2039+CP2042)^2+(CQ2039+CQ2042)^2)^0.5)</f>
        <v>-2.3010080895609235E-2</v>
      </c>
      <c r="CW2039" s="51">
        <f t="shared" ref="CW2039" si="21700">((CP2039^2+CQ2039^2)^0.5)/((CP2042^2+CQ2042^2)^0.5)</f>
        <v>1.1474377256568911</v>
      </c>
    </row>
    <row r="2040" spans="1:101" ht="18" customHeight="1" thickBot="1">
      <c r="D2040" s="11"/>
      <c r="E2040" s="13"/>
      <c r="F2040" s="13"/>
      <c r="G2040" s="15"/>
      <c r="H2040" s="10"/>
      <c r="I2040" s="11"/>
      <c r="J2040" s="13"/>
      <c r="K2040" s="13"/>
      <c r="L2040" s="15"/>
      <c r="N2040" s="5"/>
      <c r="Q2040" s="6"/>
      <c r="S2040" s="11"/>
      <c r="T2040" s="13"/>
      <c r="U2040" s="13"/>
      <c r="V2040" s="15"/>
      <c r="W2040" s="20"/>
      <c r="X2040" s="5"/>
      <c r="AA2040" s="6"/>
      <c r="AB2040" s="20"/>
      <c r="AC2040" s="11"/>
      <c r="AD2040" s="13"/>
      <c r="AE2040" s="13"/>
      <c r="AF2040" s="15"/>
      <c r="AG2040" s="20"/>
      <c r="AH2040" s="5"/>
      <c r="AK2040" s="6"/>
      <c r="AL2040" s="20"/>
      <c r="AM2040" s="11"/>
      <c r="AN2040" s="13"/>
      <c r="AO2040" s="13"/>
      <c r="AP2040" s="15"/>
      <c r="AR2040" s="5"/>
      <c r="AU2040" s="6"/>
      <c r="AW2040" s="11"/>
      <c r="AX2040" s="13"/>
      <c r="AY2040" s="13"/>
      <c r="AZ2040" s="15"/>
      <c r="BA2040" s="20"/>
      <c r="BB2040" s="5"/>
      <c r="BE2040" s="6"/>
      <c r="BG2040" s="11"/>
      <c r="BH2040" s="13"/>
      <c r="BI2040" s="13"/>
      <c r="BJ2040" s="15"/>
      <c r="BL2040" s="5"/>
      <c r="BO2040" s="6"/>
      <c r="BQ2040" s="11"/>
      <c r="BR2040" s="13"/>
      <c r="BS2040" s="13"/>
      <c r="BT2040" s="15"/>
      <c r="BU2040" s="20"/>
      <c r="BV2040" s="5"/>
      <c r="BY2040" s="6"/>
      <c r="CA2040" s="11"/>
      <c r="CB2040" s="13"/>
      <c r="CC2040" s="13"/>
      <c r="CD2040" s="15"/>
      <c r="CF2040" s="5"/>
      <c r="CI2040" s="6"/>
      <c r="CK2040" s="11"/>
      <c r="CL2040" s="13"/>
      <c r="CM2040" s="13"/>
      <c r="CN2040" s="15"/>
      <c r="CP2040" s="5"/>
      <c r="CS2040" s="6"/>
      <c r="CW2040" s="52"/>
    </row>
    <row r="2041" spans="1:101" ht="18" customHeight="1" thickBot="1">
      <c r="D2041" s="11" t="s">
        <v>6</v>
      </c>
      <c r="E2041" s="13"/>
      <c r="F2041" s="13" t="s">
        <v>7</v>
      </c>
      <c r="G2041" s="15"/>
      <c r="H2041" s="10"/>
      <c r="I2041" s="11" t="s">
        <v>8</v>
      </c>
      <c r="J2041" s="13"/>
      <c r="K2041" s="13" t="s">
        <v>9</v>
      </c>
      <c r="L2041" s="15"/>
      <c r="N2041" s="251" t="s">
        <v>26</v>
      </c>
      <c r="O2041" s="252"/>
      <c r="P2041" s="253" t="s">
        <v>27</v>
      </c>
      <c r="Q2041" s="254"/>
      <c r="S2041" s="11" t="s">
        <v>13</v>
      </c>
      <c r="T2041" s="13"/>
      <c r="U2041" s="13" t="s">
        <v>14</v>
      </c>
      <c r="V2041" s="15"/>
      <c r="W2041" s="20"/>
      <c r="X2041" s="251" t="s">
        <v>26</v>
      </c>
      <c r="Y2041" s="252"/>
      <c r="Z2041" s="253" t="s">
        <v>27</v>
      </c>
      <c r="AA2041" s="254"/>
      <c r="AB2041" s="20"/>
      <c r="AC2041" s="11" t="s">
        <v>8</v>
      </c>
      <c r="AD2041" s="13"/>
      <c r="AE2041" s="13" t="s">
        <v>9</v>
      </c>
      <c r="AF2041" s="15"/>
      <c r="AG2041" s="20"/>
      <c r="AH2041" s="251" t="s">
        <v>26</v>
      </c>
      <c r="AI2041" s="252"/>
      <c r="AJ2041" s="253" t="s">
        <v>27</v>
      </c>
      <c r="AK2041" s="254"/>
      <c r="AL2041" s="20"/>
      <c r="AM2041" s="11" t="s">
        <v>13</v>
      </c>
      <c r="AN2041" s="13"/>
      <c r="AO2041" s="13" t="s">
        <v>14</v>
      </c>
      <c r="AP2041" s="15"/>
      <c r="AR2041" s="251" t="s">
        <v>26</v>
      </c>
      <c r="AS2041" s="252"/>
      <c r="AT2041" s="253" t="s">
        <v>27</v>
      </c>
      <c r="AU2041" s="254"/>
      <c r="AV2041" s="36"/>
      <c r="AW2041" s="11" t="s">
        <v>8</v>
      </c>
      <c r="AX2041" s="13"/>
      <c r="AY2041" s="13" t="s">
        <v>9</v>
      </c>
      <c r="AZ2041" s="15"/>
      <c r="BA2041" s="20"/>
      <c r="BB2041" s="251" t="s">
        <v>26</v>
      </c>
      <c r="BC2041" s="252"/>
      <c r="BD2041" s="253" t="s">
        <v>27</v>
      </c>
      <c r="BE2041" s="254"/>
      <c r="BF2041" s="36"/>
      <c r="BG2041" s="11" t="s">
        <v>13</v>
      </c>
      <c r="BH2041" s="13"/>
      <c r="BI2041" s="13" t="s">
        <v>14</v>
      </c>
      <c r="BJ2041" s="15"/>
      <c r="BK2041" s="36"/>
      <c r="BL2041" s="251" t="s">
        <v>26</v>
      </c>
      <c r="BM2041" s="252"/>
      <c r="BN2041" s="253" t="s">
        <v>27</v>
      </c>
      <c r="BO2041" s="254"/>
      <c r="BP2041" s="36"/>
      <c r="BQ2041" s="11" t="s">
        <v>8</v>
      </c>
      <c r="BR2041" s="13"/>
      <c r="BS2041" s="13" t="s">
        <v>9</v>
      </c>
      <c r="BT2041" s="15"/>
      <c r="BU2041" s="20"/>
      <c r="BV2041" s="251" t="s">
        <v>26</v>
      </c>
      <c r="BW2041" s="252"/>
      <c r="BX2041" s="253" t="s">
        <v>27</v>
      </c>
      <c r="BY2041" s="254"/>
      <c r="BZ2041" s="36"/>
      <c r="CA2041" s="11" t="s">
        <v>13</v>
      </c>
      <c r="CB2041" s="13"/>
      <c r="CC2041" s="13" t="s">
        <v>14</v>
      </c>
      <c r="CD2041" s="15"/>
      <c r="CE2041" s="36"/>
      <c r="CF2041" s="251" t="s">
        <v>26</v>
      </c>
      <c r="CG2041" s="252"/>
      <c r="CH2041" s="253" t="s">
        <v>27</v>
      </c>
      <c r="CI2041" s="254"/>
      <c r="CK2041" s="11" t="s">
        <v>28</v>
      </c>
      <c r="CL2041" s="13"/>
      <c r="CM2041" s="13" t="s">
        <v>29</v>
      </c>
      <c r="CN2041" s="15"/>
      <c r="CP2041" s="251" t="s">
        <v>26</v>
      </c>
      <c r="CQ2041" s="252"/>
      <c r="CR2041" s="253" t="s">
        <v>27</v>
      </c>
      <c r="CS2041" s="254"/>
      <c r="CU2041" s="38" t="s">
        <v>37</v>
      </c>
      <c r="CW2041" s="53" t="s">
        <v>45</v>
      </c>
    </row>
    <row r="2042" spans="1:101" ht="18" customHeight="1" thickTop="1" thickBot="1">
      <c r="D2042" s="16">
        <v>0</v>
      </c>
      <c r="E2042" s="17">
        <v>0</v>
      </c>
      <c r="F2042" s="18">
        <v>1</v>
      </c>
      <c r="G2042" s="19">
        <v>0</v>
      </c>
      <c r="H2042" s="10"/>
      <c r="I2042" s="16">
        <v>0</v>
      </c>
      <c r="J2042" s="17">
        <f t="shared" ref="J2042" si="21701">-1/($J$4*$B2039)</f>
        <v>-0.3846775248309342</v>
      </c>
      <c r="K2042" s="18">
        <v>1</v>
      </c>
      <c r="L2042" s="19">
        <v>0</v>
      </c>
      <c r="N2042" s="1">
        <f t="shared" ref="N2042" si="21702">D2042*I2039+F2042*I2042-E2042*J2039-G2042*J2042</f>
        <v>0</v>
      </c>
      <c r="O2042" s="4">
        <f t="shared" ref="O2042" si="21703">(D2042*J2039+E2042*I2039+F2042*J2042+G2042*I2042)</f>
        <v>-0.3846775248309342</v>
      </c>
      <c r="P2042" s="2">
        <f t="shared" ref="P2042" si="21704">D2042*K2039+F2042*K2042-E2042*L2039-G2042*L2042</f>
        <v>1</v>
      </c>
      <c r="Q2042" s="3">
        <f t="shared" ref="Q2042" si="21705">(D2042*L2039+E2042*K2039+F2042*L2042+G2042*K2042)</f>
        <v>0</v>
      </c>
      <c r="S2042" s="16">
        <v>0</v>
      </c>
      <c r="T2042" s="17">
        <v>0</v>
      </c>
      <c r="U2042" s="18">
        <v>1</v>
      </c>
      <c r="V2042" s="19">
        <v>0</v>
      </c>
      <c r="W2042" s="20"/>
      <c r="X2042" s="1">
        <f t="shared" ref="X2042" si="21706">N2042*S2039+P2042*S2042-O2042*T2039-Q2042*T2042</f>
        <v>0</v>
      </c>
      <c r="Y2042" s="4">
        <f t="shared" ref="Y2042" si="21707">(N2042*T2039+O2042*S2039+P2042*T2042+Q2042*S2042)</f>
        <v>-0.3846775248309342</v>
      </c>
      <c r="Z2042" s="2">
        <f t="shared" ref="Z2042" si="21708">N2042*U2039+P2042*U2042-O2042*V2039-Q2042*V2042</f>
        <v>0.79680664876136498</v>
      </c>
      <c r="AA2042" s="3">
        <f t="shared" ref="AA2042" si="21709">(N2042*V2039+O2042*U2039+P2042*V2042+Q2042*U2042)</f>
        <v>0</v>
      </c>
      <c r="AB2042" s="20"/>
      <c r="AC2042" s="16">
        <v>0</v>
      </c>
      <c r="AD2042" s="17">
        <f t="shared" ref="AD2042" si="21710">-1/($AD$4*$B2039)</f>
        <v>-0.43947544211229483</v>
      </c>
      <c r="AE2042" s="18">
        <v>1</v>
      </c>
      <c r="AF2042" s="19">
        <v>0</v>
      </c>
      <c r="AG2042" s="20"/>
      <c r="AH2042" s="1">
        <f t="shared" ref="AH2042" si="21711">X2042*AC2039+Z2042*AC2042-Y2042*AD2039-AA2042*AD2042</f>
        <v>0</v>
      </c>
      <c r="AI2042" s="4">
        <f t="shared" ref="AI2042" si="21712">(X2042*AD2039+Y2042*AC2039+Z2042*AD2042+AA2042*AC2042)</f>
        <v>-0.73485447907335111</v>
      </c>
      <c r="AJ2042" s="2">
        <f t="shared" ref="AJ2042" si="21713">X2042*AE2039+Z2042*AE2042-Y2042*AF2039-AA2042*AF2042</f>
        <v>0.79680664876136498</v>
      </c>
      <c r="AK2042" s="3">
        <f t="shared" ref="AK2042" si="21714">(X2042*AF2039+Y2042*AE2039+Z2042*AF2042+AA2042*AE2042)</f>
        <v>0</v>
      </c>
      <c r="AL2042" s="20"/>
      <c r="AM2042" s="16">
        <v>0</v>
      </c>
      <c r="AN2042" s="17">
        <v>0</v>
      </c>
      <c r="AO2042" s="18">
        <v>1</v>
      </c>
      <c r="AP2042" s="19">
        <v>0</v>
      </c>
      <c r="AR2042" s="1">
        <f t="shared" ref="AR2042" si="21715">AH2042*AM2039+AJ2042*AM2042-AI2042*AN2039-AK2042*AN2042</f>
        <v>0</v>
      </c>
      <c r="AS2042" s="4">
        <f t="shared" ref="AS2042" si="21716">(AH2042*AN2039+AI2042*AM2039+AJ2042*AN2042+AK2042*AM2042)</f>
        <v>-0.73485447907335111</v>
      </c>
      <c r="AT2042" s="2">
        <f t="shared" ref="AT2042" si="21717">AH2042*AO2039+AJ2042*AO2042-AI2042*AP2039-AK2042*AP2042</f>
        <v>0.39342167243495302</v>
      </c>
      <c r="AU2042" s="3">
        <f t="shared" ref="AU2042" si="21718">(AH2042*AP2039+AI2042*AO2039+AJ2042*AP2042+AK2042*AO2042)</f>
        <v>0</v>
      </c>
      <c r="AV2042" s="20"/>
      <c r="AW2042" s="16">
        <v>0</v>
      </c>
      <c r="AX2042" s="17">
        <f t="shared" ref="AX2042" si="21719">-1/($AX$4*$B2039)</f>
        <v>-0.43947544211229483</v>
      </c>
      <c r="AY2042" s="18">
        <v>1</v>
      </c>
      <c r="AZ2042" s="19">
        <v>0</v>
      </c>
      <c r="BA2042" s="20"/>
      <c r="BB2042" s="1">
        <f t="shared" ref="BB2042" si="21720">AR2042*AW2039+AT2042*AW2042-AS2042*AX2039-AU2042*AX2042</f>
        <v>0</v>
      </c>
      <c r="BC2042" s="4">
        <f t="shared" ref="BC2042" si="21721">(AR2042*AX2039+AS2042*AW2039+AT2042*AX2042+AU2042*AW2042)</f>
        <v>-0.90775364250326052</v>
      </c>
      <c r="BD2042" s="2">
        <f t="shared" ref="BD2042" si="21722">AR2042*AY2039+AT2042*AY2042-AS2042*AZ2039-AU2042*AZ2042</f>
        <v>0.39342167243495302</v>
      </c>
      <c r="BE2042" s="3">
        <f t="shared" ref="BE2042" si="21723">(AR2042*AZ2039+AS2042*AY2039+AT2042*AZ2042+AU2042*AY2042)</f>
        <v>0</v>
      </c>
      <c r="BF2042" s="20"/>
      <c r="BG2042" s="16">
        <v>0</v>
      </c>
      <c r="BH2042" s="17">
        <v>0</v>
      </c>
      <c r="BI2042" s="18">
        <v>1</v>
      </c>
      <c r="BJ2042" s="19">
        <v>0</v>
      </c>
      <c r="BK2042" s="20"/>
      <c r="BL2042" s="1">
        <f t="shared" ref="BL2042" si="21724">BB2042*BG2039+BD2042*BG2042-BC2042*BH2039-BE2042*BH2042</f>
        <v>0</v>
      </c>
      <c r="BM2042" s="4">
        <f t="shared" ref="BM2042" si="21725">(BB2042*BH2039+BC2042*BG2039+BD2042*BH2042+BE2042*BG2042)</f>
        <v>-0.90775364250326052</v>
      </c>
      <c r="BN2042" s="2">
        <f t="shared" ref="BN2042" si="21726">BB2042*BI2039+BD2042*BI2042-BC2042*BJ2039-BE2042*BJ2042</f>
        <v>-8.6069571043284776E-2</v>
      </c>
      <c r="BO2042" s="3">
        <f t="shared" ref="BO2042" si="21727">(BB2042*BJ2039+BC2042*BI2039+BD2042*BJ2042+BE2042*BI2042)</f>
        <v>0</v>
      </c>
      <c r="BP2042" s="20"/>
      <c r="BQ2042" s="16">
        <v>0</v>
      </c>
      <c r="BR2042" s="17">
        <f t="shared" ref="BR2042" si="21728">-1/($BR$4*$B2039)</f>
        <v>-0.3846775248309342</v>
      </c>
      <c r="BS2042" s="18">
        <v>1</v>
      </c>
      <c r="BT2042" s="19">
        <v>0</v>
      </c>
      <c r="BU2042" s="20"/>
      <c r="BV2042" s="1">
        <f t="shared" ref="BV2042" si="21729">BL2042*BQ2039+BN2042*BQ2042-BM2042*BR2039-BO2042*BR2042</f>
        <v>0</v>
      </c>
      <c r="BW2042" s="4">
        <f t="shared" ref="BW2042" si="21730">(BL2042*BR2039+BM2042*BQ2039+BN2042*BR2042+BO2042*BQ2042)</f>
        <v>-0.87464461295106943</v>
      </c>
      <c r="BX2042" s="2">
        <f t="shared" ref="BX2042" si="21731">BL2042*BS2039+BN2042*BS2042-BM2042*BT2039-BO2042*BT2042</f>
        <v>-8.6069571043284776E-2</v>
      </c>
      <c r="BY2042" s="3">
        <f t="shared" ref="BY2042" si="21732">(BL2042*BT2039+BM2042*BS2039+BN2042*BT2042+BO2042*BS2042)</f>
        <v>0</v>
      </c>
      <c r="BZ2042" s="20"/>
      <c r="CA2042" s="16">
        <v>0</v>
      </c>
      <c r="CB2042" s="17">
        <v>0</v>
      </c>
      <c r="CC2042" s="18">
        <v>1</v>
      </c>
      <c r="CD2042" s="19">
        <v>0</v>
      </c>
      <c r="CE2042" s="20"/>
      <c r="CF2042" s="1">
        <f t="shared" ref="CF2042" si="21733">BV2042*CA2039+BX2042*CA2042-BW2042*CB2039-BY2042*CB2042</f>
        <v>0</v>
      </c>
      <c r="CG2042" s="4">
        <f t="shared" ref="CG2042" si="21734">(BV2042*CB2039+BW2042*CA2039+BX2042*CB2042+BY2042*CA2042)</f>
        <v>-0.87464461295106943</v>
      </c>
      <c r="CH2042" s="2">
        <f t="shared" ref="CH2042" si="21735">BV2042*CC2039+BX2042*CC2042-BW2042*CD2039-BY2042*CD2042</f>
        <v>-0.32786979689381901</v>
      </c>
      <c r="CI2042" s="3">
        <f t="shared" ref="CI2042" si="21736">(BV2042*CD2039+BW2042*CC2039+BX2042*CD2042+BY2042*CC2042)</f>
        <v>0</v>
      </c>
      <c r="CK2042" s="16">
        <f t="shared" ref="CK2042" si="21737">1/$CL$4</f>
        <v>1</v>
      </c>
      <c r="CL2042" s="17">
        <v>0</v>
      </c>
      <c r="CM2042" s="18">
        <v>1</v>
      </c>
      <c r="CN2042" s="19">
        <v>0</v>
      </c>
      <c r="CP2042" s="1">
        <f t="shared" ref="CP2042" si="21738">CF2042*CK2039+CH2042*CK2042-CG2042*CL2039-CI2042*CL2042</f>
        <v>-0.32786979689381901</v>
      </c>
      <c r="CQ2042" s="4">
        <f t="shared" ref="CQ2042" si="21739">(CF2042*CL2039+CG2042*CK2039+CH2042*CL2042+CI2042*CK2042)</f>
        <v>-0.87464461295106943</v>
      </c>
      <c r="CR2042" s="2">
        <f t="shared" ref="CR2042" si="21740">CF2042*CM2039+CH2042*CM2042-CG2042*CN2039-CI2042*CN2042</f>
        <v>-0.32786979689381901</v>
      </c>
      <c r="CS2042" s="3">
        <f t="shared" ref="CS2042" si="21741">(CF2042*CN2039+CG2042*CM2039+CH2042*CN2042+CI2042*CM2042)</f>
        <v>0</v>
      </c>
      <c r="CU2042" s="39">
        <f t="shared" ref="CU2042" si="21742">(180/PI())*ATAN(-1*(CQ2039/CP2039))</f>
        <v>-72.187272964746754</v>
      </c>
      <c r="CW2042" s="54">
        <f t="shared" ref="CW2042" si="21743">20*LOG(((1-(10^(CU2039/20)^2)*(1-((1-CW2039)/(1+CW2039))^2))^0.5))</f>
        <v>-20.011654610809995</v>
      </c>
    </row>
    <row r="2043" spans="1:101" ht="18" customHeight="1">
      <c r="E2043" s="20"/>
      <c r="F2043" s="20"/>
      <c r="G2043" s="20"/>
      <c r="H2043" s="20"/>
      <c r="I2043" s="20"/>
      <c r="J2043" s="20"/>
      <c r="K2043" s="20"/>
      <c r="L2043" s="20"/>
      <c r="M2043" s="20"/>
      <c r="N2043" s="20"/>
      <c r="O2043" s="20"/>
      <c r="P2043" s="20"/>
      <c r="Q2043" s="20"/>
      <c r="R2043" s="20"/>
      <c r="S2043" s="20"/>
      <c r="T2043" s="20"/>
      <c r="U2043" s="20"/>
      <c r="V2043" s="20"/>
      <c r="W2043" s="20"/>
      <c r="X2043" s="20"/>
      <c r="Y2043" s="20"/>
      <c r="Z2043" s="20"/>
      <c r="AA2043" s="20"/>
      <c r="AB2043" s="30"/>
      <c r="AC2043" s="20"/>
      <c r="AD2043" s="20"/>
      <c r="AE2043" s="20"/>
      <c r="AF2043" s="20"/>
      <c r="AG2043" s="20"/>
      <c r="AH2043" s="20"/>
      <c r="AI2043" s="20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  <c r="BA2043" s="20"/>
      <c r="BB2043" s="20"/>
      <c r="BC2043" s="20"/>
      <c r="BD2043" s="20"/>
      <c r="BE2043" s="20"/>
      <c r="BF2043" s="20"/>
      <c r="BG2043" s="20"/>
      <c r="BH2043" s="20"/>
      <c r="BI2043" s="20"/>
      <c r="BJ2043" s="20"/>
      <c r="BK2043" s="20"/>
      <c r="BL2043" s="20"/>
      <c r="BM2043" s="20"/>
      <c r="BN2043" s="20"/>
      <c r="BO2043" s="20"/>
      <c r="BP2043" s="20"/>
      <c r="BQ2043" s="20"/>
      <c r="BR2043" s="20"/>
      <c r="BS2043" s="20"/>
      <c r="BT2043" s="20"/>
      <c r="BU2043" s="20"/>
      <c r="BV2043" s="20"/>
      <c r="BW2043" s="20"/>
      <c r="BX2043" s="20"/>
      <c r="BY2043" s="20"/>
      <c r="BZ2043" s="20"/>
      <c r="CA2043" s="20"/>
      <c r="CB2043" s="20"/>
      <c r="CC2043" s="20"/>
      <c r="CD2043" s="20"/>
      <c r="CE2043" s="20"/>
      <c r="CF2043" s="20"/>
      <c r="CG2043" s="20"/>
      <c r="CH2043" s="20"/>
      <c r="CI2043" s="20"/>
      <c r="CJ2043" s="20"/>
      <c r="CK2043" s="20"/>
      <c r="CL2043" s="20"/>
    </row>
    <row r="2044" spans="1:101" ht="18" customHeight="1"/>
    <row r="2045" spans="1:101" ht="18" customHeight="1" thickBot="1">
      <c r="A2045" s="23"/>
      <c r="B2045" s="23"/>
      <c r="C2045" s="23"/>
      <c r="D2045" s="20" t="s">
        <v>15</v>
      </c>
      <c r="E2045" s="20"/>
      <c r="F2045" s="20"/>
      <c r="G2045" s="20"/>
      <c r="H2045" s="20"/>
      <c r="I2045" s="20" t="s">
        <v>16</v>
      </c>
      <c r="J2045" s="20"/>
      <c r="K2045" s="20"/>
      <c r="L2045" s="20"/>
      <c r="M2045" s="23"/>
      <c r="N2045" s="23"/>
      <c r="O2045" s="24" t="s">
        <v>17</v>
      </c>
      <c r="P2045" s="23"/>
      <c r="Q2045" s="23"/>
      <c r="R2045" s="23"/>
      <c r="S2045" s="20"/>
      <c r="T2045" s="20" t="s">
        <v>18</v>
      </c>
      <c r="U2045" s="23"/>
      <c r="V2045" s="23"/>
      <c r="W2045" s="23"/>
      <c r="X2045" s="23"/>
      <c r="Y2045" s="24" t="s">
        <v>19</v>
      </c>
      <c r="Z2045" s="23"/>
      <c r="AA2045" s="23"/>
      <c r="AB2045" s="23"/>
      <c r="AC2045" s="24" t="s">
        <v>20</v>
      </c>
      <c r="AD2045" s="20"/>
      <c r="AE2045" s="20"/>
      <c r="AF2045" s="20"/>
      <c r="AG2045" s="20"/>
      <c r="AH2045" s="23"/>
      <c r="AI2045" s="24" t="s">
        <v>21</v>
      </c>
      <c r="AJ2045" s="23"/>
      <c r="AK2045" s="23"/>
      <c r="AL2045" s="20"/>
      <c r="AM2045" s="24" t="s">
        <v>31</v>
      </c>
      <c r="AN2045" s="20"/>
      <c r="AO2045" s="23"/>
      <c r="AP2045" s="23"/>
      <c r="AQ2045" s="23"/>
      <c r="AR2045" s="23"/>
      <c r="AS2045" s="24" t="s">
        <v>91</v>
      </c>
      <c r="AT2045" s="23"/>
      <c r="AU2045" s="23"/>
      <c r="AV2045" s="23"/>
      <c r="AW2045" s="24" t="s">
        <v>32</v>
      </c>
      <c r="AX2045" s="20"/>
      <c r="AY2045" s="20"/>
      <c r="AZ2045" s="20"/>
      <c r="BA2045" s="20"/>
      <c r="BB2045" s="23"/>
      <c r="BC2045" s="24" t="s">
        <v>22</v>
      </c>
      <c r="BD2045" s="23"/>
      <c r="BE2045" s="23"/>
      <c r="BF2045" s="23"/>
      <c r="BG2045" s="24" t="s">
        <v>33</v>
      </c>
      <c r="BH2045" s="20"/>
      <c r="BI2045" s="23"/>
      <c r="BJ2045" s="23"/>
      <c r="BK2045" s="23"/>
      <c r="BL2045" s="23"/>
      <c r="BM2045" s="24" t="s">
        <v>34</v>
      </c>
      <c r="BN2045" s="23"/>
      <c r="BO2045" s="23"/>
      <c r="BP2045" s="23"/>
      <c r="BQ2045" s="24" t="s">
        <v>89</v>
      </c>
      <c r="BR2045" s="20"/>
      <c r="BS2045" s="20"/>
      <c r="BT2045" s="20"/>
      <c r="BU2045" s="20"/>
      <c r="BV2045" s="23"/>
      <c r="BW2045" s="24" t="s">
        <v>35</v>
      </c>
      <c r="BX2045" s="23"/>
      <c r="BY2045" s="23"/>
      <c r="BZ2045" s="23"/>
      <c r="CA2045" s="24" t="s">
        <v>90</v>
      </c>
      <c r="CB2045" s="20"/>
      <c r="CC2045" s="23"/>
      <c r="CD2045" s="23"/>
      <c r="CE2045" s="23"/>
      <c r="CF2045" s="23"/>
      <c r="CG2045" s="24" t="s">
        <v>92</v>
      </c>
      <c r="CH2045" s="23"/>
      <c r="CI2045" s="23"/>
      <c r="CJ2045" s="23"/>
      <c r="CK2045" s="24" t="s">
        <v>36</v>
      </c>
      <c r="CL2045" s="24"/>
      <c r="CM2045" s="23"/>
      <c r="CN2045" s="23"/>
      <c r="CO2045" s="23"/>
      <c r="CP2045" s="23"/>
      <c r="CQ2045" s="24" t="s">
        <v>93</v>
      </c>
      <c r="CR2045" s="23"/>
      <c r="CS2045" s="23"/>
    </row>
    <row r="2046" spans="1:101" ht="18" customHeight="1" thickBot="1">
      <c r="A2046" s="23"/>
      <c r="B2046" s="33"/>
      <c r="C2046" s="23"/>
      <c r="D2046" s="7" t="s">
        <v>2</v>
      </c>
      <c r="E2046" s="8"/>
      <c r="F2046" s="8" t="s">
        <v>3</v>
      </c>
      <c r="G2046" s="9"/>
      <c r="H2046" s="10"/>
      <c r="I2046" s="7" t="s">
        <v>4</v>
      </c>
      <c r="J2046" s="8"/>
      <c r="K2046" s="8" t="s">
        <v>5</v>
      </c>
      <c r="L2046" s="9"/>
      <c r="M2046" s="23"/>
      <c r="N2046" s="251" t="s">
        <v>79</v>
      </c>
      <c r="O2046" s="252"/>
      <c r="P2046" s="253" t="s">
        <v>80</v>
      </c>
      <c r="Q2046" s="254"/>
      <c r="R2046" s="23"/>
      <c r="S2046" s="7" t="s">
        <v>11</v>
      </c>
      <c r="T2046" s="8"/>
      <c r="U2046" s="8" t="s">
        <v>12</v>
      </c>
      <c r="V2046" s="9"/>
      <c r="W2046" s="20"/>
      <c r="X2046" s="251" t="s">
        <v>79</v>
      </c>
      <c r="Y2046" s="252"/>
      <c r="Z2046" s="253" t="s">
        <v>80</v>
      </c>
      <c r="AA2046" s="254"/>
      <c r="AB2046" s="20"/>
      <c r="AC2046" s="7" t="s">
        <v>4</v>
      </c>
      <c r="AD2046" s="8"/>
      <c r="AE2046" s="8" t="s">
        <v>5</v>
      </c>
      <c r="AF2046" s="9"/>
      <c r="AG2046" s="20"/>
      <c r="AH2046" s="251" t="s">
        <v>0</v>
      </c>
      <c r="AI2046" s="252"/>
      <c r="AJ2046" s="253" t="s">
        <v>1</v>
      </c>
      <c r="AK2046" s="254"/>
      <c r="AL2046" s="20"/>
      <c r="AM2046" s="7" t="s">
        <v>11</v>
      </c>
      <c r="AN2046" s="8"/>
      <c r="AO2046" s="8" t="s">
        <v>12</v>
      </c>
      <c r="AP2046" s="9"/>
      <c r="AQ2046" s="23"/>
      <c r="AR2046" s="251" t="s">
        <v>0</v>
      </c>
      <c r="AS2046" s="252"/>
      <c r="AT2046" s="253" t="s">
        <v>1</v>
      </c>
      <c r="AU2046" s="254"/>
      <c r="AV2046" s="36"/>
      <c r="AW2046" s="7" t="s">
        <v>4</v>
      </c>
      <c r="AX2046" s="8"/>
      <c r="AY2046" s="8" t="s">
        <v>5</v>
      </c>
      <c r="AZ2046" s="9"/>
      <c r="BA2046" s="20"/>
      <c r="BB2046" s="251" t="s">
        <v>0</v>
      </c>
      <c r="BC2046" s="252"/>
      <c r="BD2046" s="253" t="s">
        <v>1</v>
      </c>
      <c r="BE2046" s="254"/>
      <c r="BF2046" s="36"/>
      <c r="BG2046" s="7" t="s">
        <v>11</v>
      </c>
      <c r="BH2046" s="8"/>
      <c r="BI2046" s="8" t="s">
        <v>12</v>
      </c>
      <c r="BJ2046" s="9"/>
      <c r="BK2046" s="36"/>
      <c r="BL2046" s="251" t="s">
        <v>0</v>
      </c>
      <c r="BM2046" s="252"/>
      <c r="BN2046" s="253" t="s">
        <v>1</v>
      </c>
      <c r="BO2046" s="254"/>
      <c r="BP2046" s="36"/>
      <c r="BQ2046" s="7" t="s">
        <v>4</v>
      </c>
      <c r="BR2046" s="8"/>
      <c r="BS2046" s="8" t="s">
        <v>5</v>
      </c>
      <c r="BT2046" s="9"/>
      <c r="BU2046" s="20"/>
      <c r="BV2046" s="251" t="s">
        <v>0</v>
      </c>
      <c r="BW2046" s="252"/>
      <c r="BX2046" s="253" t="s">
        <v>1</v>
      </c>
      <c r="BY2046" s="254"/>
      <c r="BZ2046" s="36"/>
      <c r="CA2046" s="7" t="s">
        <v>11</v>
      </c>
      <c r="CB2046" s="8"/>
      <c r="CC2046" s="8" t="s">
        <v>12</v>
      </c>
      <c r="CD2046" s="9"/>
      <c r="CE2046" s="36"/>
      <c r="CF2046" s="251" t="s">
        <v>0</v>
      </c>
      <c r="CG2046" s="252"/>
      <c r="CH2046" s="253" t="s">
        <v>1</v>
      </c>
      <c r="CI2046" s="254"/>
      <c r="CJ2046" s="23"/>
      <c r="CK2046" s="7" t="s">
        <v>23</v>
      </c>
      <c r="CL2046" s="8"/>
      <c r="CM2046" s="8" t="s">
        <v>24</v>
      </c>
      <c r="CN2046" s="9"/>
      <c r="CO2046" s="23"/>
      <c r="CP2046" s="251" t="s">
        <v>0</v>
      </c>
      <c r="CQ2046" s="252"/>
      <c r="CR2046" s="253" t="s">
        <v>1</v>
      </c>
      <c r="CS2046" s="254"/>
      <c r="CU2046" s="26" t="s">
        <v>25</v>
      </c>
      <c r="CW2046" s="50" t="s">
        <v>44</v>
      </c>
    </row>
    <row r="2047" spans="1:101" ht="18" customHeight="1" thickTop="1" thickBot="1">
      <c r="B2047" s="34">
        <v>3.85</v>
      </c>
      <c r="D2047" s="11">
        <v>1</v>
      </c>
      <c r="E2047" s="12">
        <v>0</v>
      </c>
      <c r="F2047" s="13">
        <v>0</v>
      </c>
      <c r="G2047" s="40">
        <f t="shared" ref="G2047" si="21744">-1/($E$4*$B2047)</f>
        <v>-0.27286506958741436</v>
      </c>
      <c r="H2047" s="10"/>
      <c r="I2047" s="11">
        <v>1</v>
      </c>
      <c r="J2047" s="12">
        <v>0</v>
      </c>
      <c r="K2047" s="13">
        <v>0</v>
      </c>
      <c r="L2047" s="14">
        <v>0</v>
      </c>
      <c r="N2047" s="1">
        <f t="shared" ref="N2047" si="21745">D2047*I2047+F2047*I2050-E2047*J2047-G2047*J2050</f>
        <v>0.896398123010263</v>
      </c>
      <c r="O2047" s="4">
        <f t="shared" ref="O2047" si="21746">(D2047*J2047+E2047*I2047+F2047*J2050+G2047*I2050)</f>
        <v>0</v>
      </c>
      <c r="P2047" s="2">
        <f t="shared" ref="P2047" si="21747">D2047*K2047+F2047*K2050-E2047*L2047-G2047*L2050</f>
        <v>0</v>
      </c>
      <c r="Q2047" s="3">
        <f t="shared" ref="Q2047" si="21748">(D2047*L2047+E2047*K2047+F2047*L2050+G2047*K2050)</f>
        <v>-0.27286506958741436</v>
      </c>
      <c r="S2047" s="11">
        <v>1</v>
      </c>
      <c r="T2047" s="12">
        <v>0</v>
      </c>
      <c r="U2047" s="13">
        <v>0</v>
      </c>
      <c r="V2047" s="40">
        <f t="shared" ref="V2047" si="21749">-1/($T$4*$B2047)</f>
        <v>-0.52135740614263293</v>
      </c>
      <c r="W2047" s="20"/>
      <c r="X2047" s="1">
        <f t="shared" ref="X2047" si="21750">N2047*S2047+P2047*S2050-O2047*T2047-Q2047*T2050</f>
        <v>0.896398123010263</v>
      </c>
      <c r="Y2047" s="4">
        <f t="shared" ref="Y2047" si="21751">(N2047*T2047+O2047*S2047+P2047*T2050+Q2047*S2050)</f>
        <v>0</v>
      </c>
      <c r="Z2047" s="2">
        <f t="shared" ref="Z2047" si="21752">N2047*U2047+P2047*U2050-O2047*V2047-Q2047*V2050</f>
        <v>0</v>
      </c>
      <c r="AA2047" s="3">
        <f t="shared" ref="AA2047" si="21753">(N2047*V2047+O2047*U2047+P2047*V2050+Q2047*U2050)</f>
        <v>-0.74020886987116985</v>
      </c>
      <c r="AB2047" s="20"/>
      <c r="AC2047" s="11">
        <v>1</v>
      </c>
      <c r="AD2047" s="12">
        <v>0</v>
      </c>
      <c r="AE2047" s="13">
        <v>0</v>
      </c>
      <c r="AF2047" s="14">
        <v>0</v>
      </c>
      <c r="AG2047" s="20"/>
      <c r="AH2047" s="1">
        <f t="shared" ref="AH2047" si="21754">X2047*AC2047+Z2047*AC2050-Y2047*AD2047-AA2047*AD2050</f>
        <v>0.57531922501029342</v>
      </c>
      <c r="AI2047" s="4">
        <f t="shared" ref="AI2047" si="21755">(X2047*AD2047+Y2047*AC2047+Z2047*AD2050+AA2047*AC2050)</f>
        <v>0</v>
      </c>
      <c r="AJ2047" s="2">
        <f t="shared" ref="AJ2047" si="21756">X2047*AE2047+Z2047*AE2050-Y2047*AF2047-AA2047*AF2050</f>
        <v>0</v>
      </c>
      <c r="AK2047" s="3">
        <f t="shared" ref="AK2047" si="21757">(X2047*AF2047+Y2047*AE2047+Z2047*AF2050+AA2047*AE2050)</f>
        <v>-0.74020886987116985</v>
      </c>
      <c r="AL2047" s="20"/>
      <c r="AM2047" s="11">
        <v>1</v>
      </c>
      <c r="AN2047" s="12">
        <v>0</v>
      </c>
      <c r="AO2047" s="13">
        <v>0</v>
      </c>
      <c r="AP2047" s="40">
        <f t="shared" ref="AP2047" si="21758">-1/($AN$4*$B2047)</f>
        <v>-0.54180279461881464</v>
      </c>
      <c r="AR2047" s="1">
        <f t="shared" ref="AR2047" si="21759">AH2047*AM2047+AJ2047*AM2050-AI2047*AN2047-AK2047*AN2050</f>
        <v>0.57531922501029342</v>
      </c>
      <c r="AS2047" s="4">
        <f t="shared" ref="AS2047" si="21760">(AH2047*AN2047+AI2047*AM2047+AJ2047*AN2050+AK2047*AM2050)</f>
        <v>0</v>
      </c>
      <c r="AT2047" s="2">
        <f t="shared" ref="AT2047" si="21761">AH2047*AO2047+AJ2047*AO2050-AI2047*AP2047-AK2047*AP2050</f>
        <v>0</v>
      </c>
      <c r="AU2047" s="3">
        <f t="shared" ref="AU2047" si="21762">(AH2047*AP2047+AI2047*AO2047+AJ2047*AP2050+AK2047*AO2050)</f>
        <v>-1.0519184337796774</v>
      </c>
      <c r="AV2047" s="20"/>
      <c r="AW2047" s="11">
        <v>1</v>
      </c>
      <c r="AX2047" s="12">
        <v>0</v>
      </c>
      <c r="AY2047" s="13">
        <v>0</v>
      </c>
      <c r="AZ2047" s="14">
        <v>0</v>
      </c>
      <c r="BA2047" s="20"/>
      <c r="BB2047" s="1">
        <f t="shared" ref="BB2047" si="21763">AR2047*AW2047+AT2047*AW2050-AS2047*AX2047-AU2047*AX2050</f>
        <v>0.11903070260631771</v>
      </c>
      <c r="BC2047" s="4">
        <f t="shared" ref="BC2047" si="21764">(AR2047*AX2047+AS2047*AW2047+AT2047*AX2050+AU2047*AW2050)</f>
        <v>0</v>
      </c>
      <c r="BD2047" s="2">
        <f t="shared" ref="BD2047" si="21765">AR2047*AY2047+AT2047*AY2050-AS2047*AZ2047-AU2047*AZ2050</f>
        <v>0</v>
      </c>
      <c r="BE2047" s="3">
        <f t="shared" ref="BE2047" si="21766">(AR2047*AZ2047+AS2047*AY2047+AT2047*AZ2050+AU2047*AY2050)</f>
        <v>-1.0519184337796774</v>
      </c>
      <c r="BF2047" s="20"/>
      <c r="BG2047" s="11">
        <v>1</v>
      </c>
      <c r="BH2047" s="12">
        <v>0</v>
      </c>
      <c r="BI2047" s="13">
        <v>0</v>
      </c>
      <c r="BJ2047" s="40">
        <f t="shared" ref="BJ2047" si="21767">-1/($BH$4*$B2047)</f>
        <v>-0.52135740614263293</v>
      </c>
      <c r="BK2047" s="20"/>
      <c r="BL2047" s="1">
        <f t="shared" ref="BL2047" si="21768">BB2047*BG2047+BD2047*BG2050-BC2047*BH2047-BE2047*BH2050</f>
        <v>0.11903070260631771</v>
      </c>
      <c r="BM2047" s="4">
        <f t="shared" ref="BM2047" si="21769">(BB2047*BH2047+BC2047*BG2047+BD2047*BH2050+BE2047*BG2050)</f>
        <v>0</v>
      </c>
      <c r="BN2047" s="2">
        <f t="shared" ref="BN2047" si="21770">BB2047*BI2047+BD2047*BI2050-BC2047*BJ2047-BE2047*BJ2050</f>
        <v>0</v>
      </c>
      <c r="BO2047" s="3">
        <f t="shared" ref="BO2047" si="21771">(BB2047*BJ2047+BC2047*BI2047+BD2047*BJ2050+BE2047*BI2050)</f>
        <v>-1.1139759721418423</v>
      </c>
      <c r="BP2047" s="20"/>
      <c r="BQ2047" s="11">
        <v>1</v>
      </c>
      <c r="BR2047" s="12">
        <v>0</v>
      </c>
      <c r="BS2047" s="13">
        <v>0</v>
      </c>
      <c r="BT2047" s="14">
        <v>0</v>
      </c>
      <c r="BU2047" s="20"/>
      <c r="BV2047" s="1">
        <f t="shared" ref="BV2047" si="21772">BL2047*BQ2047+BN2047*BQ2050-BM2047*BR2047-BO2047*BR2050</f>
        <v>-0.3039256025369807</v>
      </c>
      <c r="BW2047" s="4">
        <f t="shared" ref="BW2047" si="21773">(BL2047*BR2047+BM2047*BQ2047+BN2047*BR2050+BO2047*BQ2050)</f>
        <v>0</v>
      </c>
      <c r="BX2047" s="2">
        <f t="shared" ref="BX2047" si="21774">BL2047*BS2047+BN2047*BS2050-BM2047*BT2047-BO2047*BT2050</f>
        <v>0</v>
      </c>
      <c r="BY2047" s="3">
        <f t="shared" ref="BY2047" si="21775">(BL2047*BT2047+BM2047*BS2047+BN2047*BT2050+BO2047*BS2050)</f>
        <v>-1.1139759721418423</v>
      </c>
      <c r="BZ2047" s="20"/>
      <c r="CA2047" s="11">
        <v>1</v>
      </c>
      <c r="CB2047" s="12">
        <v>0</v>
      </c>
      <c r="CC2047" s="13">
        <v>0</v>
      </c>
      <c r="CD2047" s="40">
        <f t="shared" ref="CD2047" si="21776">-1/($CB$4*$B2047)</f>
        <v>-0.27286506958741436</v>
      </c>
      <c r="CE2047" s="20"/>
      <c r="CF2047" s="1">
        <f t="shared" ref="CF2047" si="21777">BV2047*CA2047+BX2047*CA2050-BW2047*CB2047-BY2047*CB2050</f>
        <v>-0.3039256025369807</v>
      </c>
      <c r="CG2047" s="4">
        <f t="shared" ref="CG2047" si="21778">(BV2047*CB2047+BW2047*CA2047+BX2047*CB2050+BY2047*CA2050)</f>
        <v>0</v>
      </c>
      <c r="CH2047" s="2">
        <f t="shared" ref="CH2047" si="21779">BV2047*CC2047+BX2047*CC2050-BW2047*CD2047-BY2047*CD2050</f>
        <v>0</v>
      </c>
      <c r="CI2047" s="3">
        <f t="shared" ref="CI2047" si="21780">(BV2047*CD2047+BW2047*CC2047+BX2047*CD2050+BY2047*CC2050)</f>
        <v>-1.0310452914561923</v>
      </c>
      <c r="CJ2047" s="28"/>
      <c r="CK2047" s="11">
        <v>1</v>
      </c>
      <c r="CL2047" s="12">
        <v>0</v>
      </c>
      <c r="CM2047" s="13">
        <v>0</v>
      </c>
      <c r="CN2047" s="14">
        <v>0</v>
      </c>
      <c r="CP2047" s="1">
        <f t="shared" ref="CP2047" si="21781">CF2047*CK2047+CH2047*CK2050-CG2047*CL2047-CI2047*CL2050</f>
        <v>-0.3039256025369807</v>
      </c>
      <c r="CQ2047" s="4">
        <f t="shared" ref="CQ2047" si="21782">(CF2047*CL2047+CG2047*CK2047+CH2047*CL2050+CI2047*CK2050)</f>
        <v>-1.0310452914561923</v>
      </c>
      <c r="CR2047" s="2">
        <f t="shared" ref="CR2047" si="21783">CF2047*CM2047+CH2047*CM2050-CG2047*CN2047-CI2047*CN2050</f>
        <v>0</v>
      </c>
      <c r="CS2047" s="3">
        <f t="shared" ref="CS2047" si="21784">(CF2047*CN2047+CG2047*CM2047+CH2047*CN2050+CI2047*CM2050)</f>
        <v>-1.0310452914561923</v>
      </c>
      <c r="CU2047" s="29">
        <f t="shared" ref="CU2047" si="21785">20*LOG(((1+$CL$4)/$CL$4)/((CP2047+CP2050)^2+(CQ2047+CQ2050)^2)^0.5)</f>
        <v>-2.4602588176140545E-2</v>
      </c>
      <c r="CW2047" s="51">
        <f t="shared" ref="CW2047" si="21786">((CP2047^2+CQ2047^2)^0.5)/((CP2050^2+CQ2050^2)^0.5)</f>
        <v>1.1542144258878031</v>
      </c>
    </row>
    <row r="2048" spans="1:101" ht="18" customHeight="1" thickBot="1">
      <c r="D2048" s="11"/>
      <c r="E2048" s="13"/>
      <c r="F2048" s="13"/>
      <c r="G2048" s="15"/>
      <c r="H2048" s="10"/>
      <c r="I2048" s="11"/>
      <c r="J2048" s="13"/>
      <c r="K2048" s="13"/>
      <c r="L2048" s="15"/>
      <c r="N2048" s="5"/>
      <c r="Q2048" s="6"/>
      <c r="S2048" s="11"/>
      <c r="T2048" s="13"/>
      <c r="U2048" s="13"/>
      <c r="V2048" s="15"/>
      <c r="W2048" s="20"/>
      <c r="X2048" s="5"/>
      <c r="AA2048" s="6"/>
      <c r="AB2048" s="20"/>
      <c r="AC2048" s="11"/>
      <c r="AD2048" s="13"/>
      <c r="AE2048" s="13"/>
      <c r="AF2048" s="15"/>
      <c r="AG2048" s="20"/>
      <c r="AH2048" s="5"/>
      <c r="AK2048" s="6"/>
      <c r="AL2048" s="20"/>
      <c r="AM2048" s="11"/>
      <c r="AN2048" s="13"/>
      <c r="AO2048" s="13"/>
      <c r="AP2048" s="15"/>
      <c r="AR2048" s="5"/>
      <c r="AU2048" s="6"/>
      <c r="AW2048" s="11"/>
      <c r="AX2048" s="13"/>
      <c r="AY2048" s="13"/>
      <c r="AZ2048" s="15"/>
      <c r="BA2048" s="20"/>
      <c r="BB2048" s="5"/>
      <c r="BE2048" s="6"/>
      <c r="BG2048" s="11"/>
      <c r="BH2048" s="13"/>
      <c r="BI2048" s="13"/>
      <c r="BJ2048" s="15"/>
      <c r="BL2048" s="5"/>
      <c r="BO2048" s="6"/>
      <c r="BQ2048" s="11"/>
      <c r="BR2048" s="13"/>
      <c r="BS2048" s="13"/>
      <c r="BT2048" s="15"/>
      <c r="BU2048" s="20"/>
      <c r="BV2048" s="5"/>
      <c r="BY2048" s="6"/>
      <c r="CA2048" s="11"/>
      <c r="CB2048" s="13"/>
      <c r="CC2048" s="13"/>
      <c r="CD2048" s="15"/>
      <c r="CF2048" s="5"/>
      <c r="CI2048" s="6"/>
      <c r="CK2048" s="11"/>
      <c r="CL2048" s="13"/>
      <c r="CM2048" s="13"/>
      <c r="CN2048" s="15"/>
      <c r="CP2048" s="5"/>
      <c r="CS2048" s="6"/>
      <c r="CW2048" s="52"/>
    </row>
    <row r="2049" spans="1:101" ht="18" customHeight="1" thickBot="1">
      <c r="D2049" s="11" t="s">
        <v>6</v>
      </c>
      <c r="E2049" s="13"/>
      <c r="F2049" s="13" t="s">
        <v>7</v>
      </c>
      <c r="G2049" s="15"/>
      <c r="H2049" s="10"/>
      <c r="I2049" s="11" t="s">
        <v>8</v>
      </c>
      <c r="J2049" s="13"/>
      <c r="K2049" s="13" t="s">
        <v>9</v>
      </c>
      <c r="L2049" s="15"/>
      <c r="N2049" s="251" t="s">
        <v>26</v>
      </c>
      <c r="O2049" s="252"/>
      <c r="P2049" s="253" t="s">
        <v>27</v>
      </c>
      <c r="Q2049" s="254"/>
      <c r="S2049" s="11" t="s">
        <v>13</v>
      </c>
      <c r="T2049" s="13"/>
      <c r="U2049" s="13" t="s">
        <v>14</v>
      </c>
      <c r="V2049" s="15"/>
      <c r="W2049" s="20"/>
      <c r="X2049" s="251" t="s">
        <v>26</v>
      </c>
      <c r="Y2049" s="252"/>
      <c r="Z2049" s="253" t="s">
        <v>27</v>
      </c>
      <c r="AA2049" s="254"/>
      <c r="AB2049" s="20"/>
      <c r="AC2049" s="11" t="s">
        <v>8</v>
      </c>
      <c r="AD2049" s="13"/>
      <c r="AE2049" s="13" t="s">
        <v>9</v>
      </c>
      <c r="AF2049" s="15"/>
      <c r="AG2049" s="20"/>
      <c r="AH2049" s="251" t="s">
        <v>26</v>
      </c>
      <c r="AI2049" s="252"/>
      <c r="AJ2049" s="253" t="s">
        <v>27</v>
      </c>
      <c r="AK2049" s="254"/>
      <c r="AL2049" s="20"/>
      <c r="AM2049" s="11" t="s">
        <v>13</v>
      </c>
      <c r="AN2049" s="13"/>
      <c r="AO2049" s="13" t="s">
        <v>14</v>
      </c>
      <c r="AP2049" s="15"/>
      <c r="AR2049" s="251" t="s">
        <v>26</v>
      </c>
      <c r="AS2049" s="252"/>
      <c r="AT2049" s="253" t="s">
        <v>27</v>
      </c>
      <c r="AU2049" s="254"/>
      <c r="AV2049" s="36"/>
      <c r="AW2049" s="11" t="s">
        <v>8</v>
      </c>
      <c r="AX2049" s="13"/>
      <c r="AY2049" s="13" t="s">
        <v>9</v>
      </c>
      <c r="AZ2049" s="15"/>
      <c r="BA2049" s="20"/>
      <c r="BB2049" s="251" t="s">
        <v>26</v>
      </c>
      <c r="BC2049" s="252"/>
      <c r="BD2049" s="253" t="s">
        <v>27</v>
      </c>
      <c r="BE2049" s="254"/>
      <c r="BF2049" s="36"/>
      <c r="BG2049" s="11" t="s">
        <v>13</v>
      </c>
      <c r="BH2049" s="13"/>
      <c r="BI2049" s="13" t="s">
        <v>14</v>
      </c>
      <c r="BJ2049" s="15"/>
      <c r="BK2049" s="36"/>
      <c r="BL2049" s="251" t="s">
        <v>26</v>
      </c>
      <c r="BM2049" s="252"/>
      <c r="BN2049" s="253" t="s">
        <v>27</v>
      </c>
      <c r="BO2049" s="254"/>
      <c r="BP2049" s="36"/>
      <c r="BQ2049" s="11" t="s">
        <v>8</v>
      </c>
      <c r="BR2049" s="13"/>
      <c r="BS2049" s="13" t="s">
        <v>9</v>
      </c>
      <c r="BT2049" s="15"/>
      <c r="BU2049" s="20"/>
      <c r="BV2049" s="251" t="s">
        <v>26</v>
      </c>
      <c r="BW2049" s="252"/>
      <c r="BX2049" s="253" t="s">
        <v>27</v>
      </c>
      <c r="BY2049" s="254"/>
      <c r="BZ2049" s="36"/>
      <c r="CA2049" s="11" t="s">
        <v>13</v>
      </c>
      <c r="CB2049" s="13"/>
      <c r="CC2049" s="13" t="s">
        <v>14</v>
      </c>
      <c r="CD2049" s="15"/>
      <c r="CE2049" s="36"/>
      <c r="CF2049" s="251" t="s">
        <v>26</v>
      </c>
      <c r="CG2049" s="252"/>
      <c r="CH2049" s="253" t="s">
        <v>27</v>
      </c>
      <c r="CI2049" s="254"/>
      <c r="CK2049" s="11" t="s">
        <v>28</v>
      </c>
      <c r="CL2049" s="13"/>
      <c r="CM2049" s="13" t="s">
        <v>29</v>
      </c>
      <c r="CN2049" s="15"/>
      <c r="CP2049" s="251" t="s">
        <v>26</v>
      </c>
      <c r="CQ2049" s="252"/>
      <c r="CR2049" s="253" t="s">
        <v>27</v>
      </c>
      <c r="CS2049" s="254"/>
      <c r="CU2049" s="38" t="s">
        <v>37</v>
      </c>
      <c r="CW2049" s="53" t="s">
        <v>45</v>
      </c>
    </row>
    <row r="2050" spans="1:101" ht="18" customHeight="1" thickTop="1" thickBot="1">
      <c r="D2050" s="16">
        <v>0</v>
      </c>
      <c r="E2050" s="17">
        <v>0</v>
      </c>
      <c r="F2050" s="18">
        <v>1</v>
      </c>
      <c r="G2050" s="19">
        <v>0</v>
      </c>
      <c r="H2050" s="10"/>
      <c r="I2050" s="16">
        <v>0</v>
      </c>
      <c r="J2050" s="17">
        <f t="shared" ref="J2050" si="21787">-1/($J$4*$B2047)</f>
        <v>-0.37968171282014285</v>
      </c>
      <c r="K2050" s="18">
        <v>1</v>
      </c>
      <c r="L2050" s="19">
        <v>0</v>
      </c>
      <c r="N2050" s="1">
        <f t="shared" ref="N2050" si="21788">D2050*I2047+F2050*I2050-E2050*J2047-G2050*J2050</f>
        <v>0</v>
      </c>
      <c r="O2050" s="4">
        <f t="shared" ref="O2050" si="21789">(D2050*J2047+E2050*I2047+F2050*J2050+G2050*I2050)</f>
        <v>-0.37968171282014285</v>
      </c>
      <c r="P2050" s="2">
        <f t="shared" ref="P2050" si="21790">D2050*K2047+F2050*K2050-E2050*L2047-G2050*L2050</f>
        <v>1</v>
      </c>
      <c r="Q2050" s="3">
        <f t="shared" ref="Q2050" si="21791">(D2050*L2047+E2050*K2047+F2050*L2050+G2050*K2050)</f>
        <v>0</v>
      </c>
      <c r="S2050" s="16">
        <v>0</v>
      </c>
      <c r="T2050" s="17">
        <v>0</v>
      </c>
      <c r="U2050" s="18">
        <v>1</v>
      </c>
      <c r="V2050" s="19">
        <v>0</v>
      </c>
      <c r="W2050" s="20"/>
      <c r="X2050" s="1">
        <f t="shared" ref="X2050" si="21792">N2050*S2047+P2050*S2050-O2050*T2047-Q2050*T2050</f>
        <v>0</v>
      </c>
      <c r="Y2050" s="4">
        <f t="shared" ref="Y2050" si="21793">(N2050*T2047+O2050*S2047+P2050*T2050+Q2050*S2050)</f>
        <v>-0.37968171282014285</v>
      </c>
      <c r="Z2050" s="2">
        <f t="shared" ref="Z2050" si="21794">N2050*U2047+P2050*U2050-O2050*V2047-Q2050*V2050</f>
        <v>0.80205012704429823</v>
      </c>
      <c r="AA2050" s="3">
        <f t="shared" ref="AA2050" si="21795">(N2050*V2047+O2050*U2047+P2050*V2050+Q2050*U2050)</f>
        <v>0</v>
      </c>
      <c r="AB2050" s="20"/>
      <c r="AC2050" s="16">
        <v>0</v>
      </c>
      <c r="AD2050" s="17">
        <f t="shared" ref="AD2050" si="21796">-1/($AD$4*$B2047)</f>
        <v>-0.43376796883810914</v>
      </c>
      <c r="AE2050" s="18">
        <v>1</v>
      </c>
      <c r="AF2050" s="19">
        <v>0</v>
      </c>
      <c r="AG2050" s="20"/>
      <c r="AH2050" s="1">
        <f t="shared" ref="AH2050" si="21797">X2050*AC2047+Z2050*AC2050-Y2050*AD2047-AA2050*AD2050</f>
        <v>0</v>
      </c>
      <c r="AI2050" s="4">
        <f t="shared" ref="AI2050" si="21798">(X2050*AD2047+Y2050*AC2047+Z2050*AD2050+AA2050*AC2050)</f>
        <v>-0.72758536733449541</v>
      </c>
      <c r="AJ2050" s="2">
        <f t="shared" ref="AJ2050" si="21799">X2050*AE2047+Z2050*AE2050-Y2050*AF2047-AA2050*AF2050</f>
        <v>0.80205012704429823</v>
      </c>
      <c r="AK2050" s="3">
        <f t="shared" ref="AK2050" si="21800">(X2050*AF2047+Y2050*AE2047+Z2050*AF2050+AA2050*AE2050)</f>
        <v>0</v>
      </c>
      <c r="AL2050" s="20"/>
      <c r="AM2050" s="16">
        <v>0</v>
      </c>
      <c r="AN2050" s="17">
        <v>0</v>
      </c>
      <c r="AO2050" s="18">
        <v>1</v>
      </c>
      <c r="AP2050" s="19">
        <v>0</v>
      </c>
      <c r="AR2050" s="1">
        <f t="shared" ref="AR2050" si="21801">AH2050*AM2047+AJ2050*AM2050-AI2050*AN2047-AK2050*AN2050</f>
        <v>0</v>
      </c>
      <c r="AS2050" s="4">
        <f t="shared" ref="AS2050" si="21802">(AH2050*AN2047+AI2050*AM2047+AJ2050*AN2050+AK2050*AM2050)</f>
        <v>-0.72758536733449541</v>
      </c>
      <c r="AT2050" s="2">
        <f t="shared" ref="AT2050" si="21803">AH2050*AO2047+AJ2050*AO2050-AI2050*AP2047-AK2050*AP2050</f>
        <v>0.40784234169871181</v>
      </c>
      <c r="AU2050" s="3">
        <f t="shared" ref="AU2050" si="21804">(AH2050*AP2047+AI2050*AO2047+AJ2050*AP2050+AK2050*AO2050)</f>
        <v>0</v>
      </c>
      <c r="AV2050" s="20"/>
      <c r="AW2050" s="16">
        <v>0</v>
      </c>
      <c r="AX2050" s="17">
        <f t="shared" ref="AX2050" si="21805">-1/($AX$4*$B2047)</f>
        <v>-0.43376796883810914</v>
      </c>
      <c r="AY2050" s="18">
        <v>1</v>
      </c>
      <c r="AZ2050" s="19">
        <v>0</v>
      </c>
      <c r="BA2050" s="20"/>
      <c r="BB2050" s="1">
        <f t="shared" ref="BB2050" si="21806">AR2050*AW2047+AT2050*AW2050-AS2050*AX2047-AU2050*AX2050</f>
        <v>0</v>
      </c>
      <c r="BC2050" s="4">
        <f t="shared" ref="BC2050" si="21807">(AR2050*AX2047+AS2050*AW2047+AT2050*AX2050+AU2050*AW2050)</f>
        <v>-0.90449431149932369</v>
      </c>
      <c r="BD2050" s="2">
        <f t="shared" ref="BD2050" si="21808">AR2050*AY2047+AT2050*AY2050-AS2050*AZ2047-AU2050*AZ2050</f>
        <v>0.40784234169871181</v>
      </c>
      <c r="BE2050" s="3">
        <f t="shared" ref="BE2050" si="21809">(AR2050*AZ2047+AS2050*AY2047+AT2050*AZ2050+AU2050*AY2050)</f>
        <v>0</v>
      </c>
      <c r="BF2050" s="20"/>
      <c r="BG2050" s="16">
        <v>0</v>
      </c>
      <c r="BH2050" s="17">
        <v>0</v>
      </c>
      <c r="BI2050" s="18">
        <v>1</v>
      </c>
      <c r="BJ2050" s="19">
        <v>0</v>
      </c>
      <c r="BK2050" s="20"/>
      <c r="BL2050" s="1">
        <f t="shared" ref="BL2050" si="21810">BB2050*BG2047+BD2050*BG2050-BC2050*BH2047-BE2050*BH2050</f>
        <v>0</v>
      </c>
      <c r="BM2050" s="4">
        <f t="shared" ref="BM2050" si="21811">(BB2050*BH2047+BC2050*BG2047+BD2050*BH2050+BE2050*BG2050)</f>
        <v>-0.90449431149932369</v>
      </c>
      <c r="BN2050" s="2">
        <f t="shared" ref="BN2050" si="21812">BB2050*BI2047+BD2050*BI2050-BC2050*BJ2047-BE2050*BJ2050</f>
        <v>-6.3722466415342238E-2</v>
      </c>
      <c r="BO2050" s="3">
        <f t="shared" ref="BO2050" si="21813">(BB2050*BJ2047+BC2050*BI2047+BD2050*BJ2050+BE2050*BI2050)</f>
        <v>0</v>
      </c>
      <c r="BP2050" s="20"/>
      <c r="BQ2050" s="16">
        <v>0</v>
      </c>
      <c r="BR2050" s="17">
        <f t="shared" ref="BR2050" si="21814">-1/($BR$4*$B2047)</f>
        <v>-0.37968171282014285</v>
      </c>
      <c r="BS2050" s="18">
        <v>1</v>
      </c>
      <c r="BT2050" s="19">
        <v>0</v>
      </c>
      <c r="BU2050" s="20"/>
      <c r="BV2050" s="1">
        <f t="shared" ref="BV2050" si="21815">BL2050*BQ2047+BN2050*BQ2050-BM2050*BR2047-BO2050*BR2050</f>
        <v>0</v>
      </c>
      <c r="BW2050" s="4">
        <f t="shared" ref="BW2050" si="21816">(BL2050*BR2047+BM2050*BQ2047+BN2050*BR2050+BO2050*BQ2050)</f>
        <v>-0.88030005630562247</v>
      </c>
      <c r="BX2050" s="2">
        <f t="shared" ref="BX2050" si="21817">BL2050*BS2047+BN2050*BS2050-BM2050*BT2047-BO2050*BT2050</f>
        <v>-6.3722466415342238E-2</v>
      </c>
      <c r="BY2050" s="3">
        <f t="shared" ref="BY2050" si="21818">(BL2050*BT2047+BM2050*BS2047+BN2050*BT2050+BO2050*BS2050)</f>
        <v>0</v>
      </c>
      <c r="BZ2050" s="20"/>
      <c r="CA2050" s="16">
        <v>0</v>
      </c>
      <c r="CB2050" s="17">
        <v>0</v>
      </c>
      <c r="CC2050" s="18">
        <v>1</v>
      </c>
      <c r="CD2050" s="19">
        <v>0</v>
      </c>
      <c r="CE2050" s="20"/>
      <c r="CF2050" s="1">
        <f t="shared" ref="CF2050" si="21819">BV2050*CA2047+BX2050*CA2050-BW2050*CB2047-BY2050*CB2050</f>
        <v>0</v>
      </c>
      <c r="CG2050" s="4">
        <f t="shared" ref="CG2050" si="21820">(BV2050*CB2047+BW2050*CA2047+BX2050*CB2050+BY2050*CA2050)</f>
        <v>-0.88030005630562247</v>
      </c>
      <c r="CH2050" s="2">
        <f t="shared" ref="CH2050" si="21821">BV2050*CC2047+BX2050*CC2050-BW2050*CD2047-BY2050*CD2050</f>
        <v>-0.3039256025369807</v>
      </c>
      <c r="CI2050" s="3">
        <f t="shared" ref="CI2050" si="21822">(BV2050*CD2047+BW2050*CC2047+BX2050*CD2050+BY2050*CC2050)</f>
        <v>0</v>
      </c>
      <c r="CK2050" s="16">
        <f t="shared" ref="CK2050" si="21823">1/$CL$4</f>
        <v>1</v>
      </c>
      <c r="CL2050" s="17">
        <v>0</v>
      </c>
      <c r="CM2050" s="18">
        <v>1</v>
      </c>
      <c r="CN2050" s="19">
        <v>0</v>
      </c>
      <c r="CP2050" s="1">
        <f t="shared" ref="CP2050" si="21824">CF2050*CK2047+CH2050*CK2050-CG2050*CL2047-CI2050*CL2050</f>
        <v>-0.3039256025369807</v>
      </c>
      <c r="CQ2050" s="4">
        <f t="shared" ref="CQ2050" si="21825">(CF2050*CL2047+CG2050*CK2047+CH2050*CL2050+CI2050*CK2050)</f>
        <v>-0.88030005630562247</v>
      </c>
      <c r="CR2050" s="2">
        <f t="shared" ref="CR2050" si="21826">CF2050*CM2047+CH2050*CM2050-CG2050*CN2047-CI2050*CN2050</f>
        <v>-0.3039256025369807</v>
      </c>
      <c r="CS2050" s="3">
        <f t="shared" ref="CS2050" si="21827">(CF2050*CN2047+CG2050*CM2047+CH2050*CN2050+CI2050*CM2050)</f>
        <v>0</v>
      </c>
      <c r="CU2050" s="39">
        <f t="shared" ref="CU2050" si="21828">(180/PI())*ATAN(-1*(CQ2047/CP2047))</f>
        <v>-73.57584051340298</v>
      </c>
      <c r="CW2050" s="54">
        <f t="shared" ref="CW2050" si="21829">20*LOG(((1-(10^(CU2047/20)^2)*(1-((1-CW2047)/(1+CW2047))^2))^0.5))</f>
        <v>-19.688043346213504</v>
      </c>
    </row>
    <row r="2051" spans="1:101" ht="18" customHeight="1">
      <c r="E2051" s="20"/>
      <c r="F2051" s="20"/>
      <c r="G2051" s="20"/>
      <c r="H2051" s="20"/>
      <c r="I2051" s="20"/>
      <c r="J2051" s="20"/>
      <c r="K2051" s="20"/>
      <c r="L2051" s="20"/>
      <c r="M2051" s="20"/>
      <c r="N2051" s="20"/>
      <c r="O2051" s="20"/>
      <c r="P2051" s="20"/>
      <c r="Q2051" s="20"/>
      <c r="R2051" s="20"/>
      <c r="S2051" s="20"/>
      <c r="T2051" s="20"/>
      <c r="U2051" s="20"/>
      <c r="V2051" s="20"/>
      <c r="W2051" s="20"/>
      <c r="X2051" s="20"/>
      <c r="Y2051" s="20"/>
      <c r="Z2051" s="20"/>
      <c r="AA2051" s="20"/>
      <c r="AB2051" s="30"/>
      <c r="AC2051" s="20"/>
      <c r="AD2051" s="20"/>
      <c r="AE2051" s="20"/>
      <c r="AF2051" s="20"/>
      <c r="AG2051" s="20"/>
      <c r="AH2051" s="20"/>
      <c r="AI2051" s="20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  <c r="BA2051" s="20"/>
      <c r="BB2051" s="20"/>
      <c r="BC2051" s="20"/>
      <c r="BD2051" s="20"/>
      <c r="BE2051" s="20"/>
      <c r="BF2051" s="20"/>
      <c r="BG2051" s="20"/>
      <c r="BH2051" s="20"/>
      <c r="BI2051" s="20"/>
      <c r="BJ2051" s="20"/>
      <c r="BK2051" s="20"/>
      <c r="BL2051" s="20"/>
      <c r="BM2051" s="20"/>
      <c r="BN2051" s="20"/>
      <c r="BO2051" s="20"/>
      <c r="BP2051" s="20"/>
      <c r="BQ2051" s="20"/>
      <c r="BR2051" s="20"/>
      <c r="BS2051" s="20"/>
      <c r="BT2051" s="20"/>
      <c r="BU2051" s="20"/>
      <c r="BV2051" s="20"/>
      <c r="BW2051" s="20"/>
      <c r="BX2051" s="20"/>
      <c r="BY2051" s="20"/>
      <c r="BZ2051" s="20"/>
      <c r="CA2051" s="20"/>
      <c r="CB2051" s="20"/>
      <c r="CC2051" s="20"/>
      <c r="CD2051" s="20"/>
      <c r="CE2051" s="20"/>
      <c r="CF2051" s="20"/>
      <c r="CG2051" s="20"/>
      <c r="CH2051" s="20"/>
      <c r="CI2051" s="20"/>
      <c r="CJ2051" s="20"/>
      <c r="CK2051" s="20"/>
      <c r="CL2051" s="20"/>
    </row>
    <row r="2052" spans="1:101" ht="18" customHeight="1"/>
    <row r="2053" spans="1:101" ht="18" customHeight="1" thickBot="1">
      <c r="A2053" s="23"/>
      <c r="B2053" s="23"/>
      <c r="C2053" s="23"/>
      <c r="D2053" s="20" t="s">
        <v>15</v>
      </c>
      <c r="E2053" s="20"/>
      <c r="F2053" s="20"/>
      <c r="G2053" s="20"/>
      <c r="H2053" s="20"/>
      <c r="I2053" s="20" t="s">
        <v>16</v>
      </c>
      <c r="J2053" s="20"/>
      <c r="K2053" s="20"/>
      <c r="L2053" s="20"/>
      <c r="M2053" s="23"/>
      <c r="N2053" s="23"/>
      <c r="O2053" s="24" t="s">
        <v>17</v>
      </c>
      <c r="P2053" s="23"/>
      <c r="Q2053" s="23"/>
      <c r="R2053" s="23"/>
      <c r="S2053" s="20"/>
      <c r="T2053" s="20" t="s">
        <v>18</v>
      </c>
      <c r="U2053" s="23"/>
      <c r="V2053" s="23"/>
      <c r="W2053" s="23"/>
      <c r="X2053" s="23"/>
      <c r="Y2053" s="24" t="s">
        <v>19</v>
      </c>
      <c r="Z2053" s="23"/>
      <c r="AA2053" s="23"/>
      <c r="AB2053" s="23"/>
      <c r="AC2053" s="24" t="s">
        <v>20</v>
      </c>
      <c r="AD2053" s="20"/>
      <c r="AE2053" s="20"/>
      <c r="AF2053" s="20"/>
      <c r="AG2053" s="20"/>
      <c r="AH2053" s="23"/>
      <c r="AI2053" s="24" t="s">
        <v>21</v>
      </c>
      <c r="AJ2053" s="23"/>
      <c r="AK2053" s="23"/>
      <c r="AL2053" s="20"/>
      <c r="AM2053" s="24" t="s">
        <v>31</v>
      </c>
      <c r="AN2053" s="20"/>
      <c r="AO2053" s="23"/>
      <c r="AP2053" s="23"/>
      <c r="AQ2053" s="23"/>
      <c r="AR2053" s="23"/>
      <c r="AS2053" s="24" t="s">
        <v>91</v>
      </c>
      <c r="AT2053" s="23"/>
      <c r="AU2053" s="23"/>
      <c r="AV2053" s="23"/>
      <c r="AW2053" s="24" t="s">
        <v>32</v>
      </c>
      <c r="AX2053" s="20"/>
      <c r="AY2053" s="20"/>
      <c r="AZ2053" s="20"/>
      <c r="BA2053" s="20"/>
      <c r="BB2053" s="23"/>
      <c r="BC2053" s="24" t="s">
        <v>22</v>
      </c>
      <c r="BD2053" s="23"/>
      <c r="BE2053" s="23"/>
      <c r="BF2053" s="23"/>
      <c r="BG2053" s="24" t="s">
        <v>33</v>
      </c>
      <c r="BH2053" s="20"/>
      <c r="BI2053" s="23"/>
      <c r="BJ2053" s="23"/>
      <c r="BK2053" s="23"/>
      <c r="BL2053" s="23"/>
      <c r="BM2053" s="24" t="s">
        <v>34</v>
      </c>
      <c r="BN2053" s="23"/>
      <c r="BO2053" s="23"/>
      <c r="BP2053" s="23"/>
      <c r="BQ2053" s="24" t="s">
        <v>89</v>
      </c>
      <c r="BR2053" s="20"/>
      <c r="BS2053" s="20"/>
      <c r="BT2053" s="20"/>
      <c r="BU2053" s="20"/>
      <c r="BV2053" s="23"/>
      <c r="BW2053" s="24" t="s">
        <v>35</v>
      </c>
      <c r="BX2053" s="23"/>
      <c r="BY2053" s="23"/>
      <c r="BZ2053" s="23"/>
      <c r="CA2053" s="24" t="s">
        <v>90</v>
      </c>
      <c r="CB2053" s="20"/>
      <c r="CC2053" s="23"/>
      <c r="CD2053" s="23"/>
      <c r="CE2053" s="23"/>
      <c r="CF2053" s="23"/>
      <c r="CG2053" s="24" t="s">
        <v>92</v>
      </c>
      <c r="CH2053" s="23"/>
      <c r="CI2053" s="23"/>
      <c r="CJ2053" s="23"/>
      <c r="CK2053" s="24" t="s">
        <v>36</v>
      </c>
      <c r="CL2053" s="24"/>
      <c r="CM2053" s="23"/>
      <c r="CN2053" s="23"/>
      <c r="CO2053" s="23"/>
      <c r="CP2053" s="23"/>
      <c r="CQ2053" s="24" t="s">
        <v>93</v>
      </c>
      <c r="CR2053" s="23"/>
      <c r="CS2053" s="23"/>
    </row>
    <row r="2054" spans="1:101" ht="18" customHeight="1" thickBot="1">
      <c r="A2054" s="23"/>
      <c r="B2054" s="33"/>
      <c r="C2054" s="23"/>
      <c r="D2054" s="7" t="s">
        <v>2</v>
      </c>
      <c r="E2054" s="8"/>
      <c r="F2054" s="8" t="s">
        <v>3</v>
      </c>
      <c r="G2054" s="9"/>
      <c r="H2054" s="10"/>
      <c r="I2054" s="7" t="s">
        <v>4</v>
      </c>
      <c r="J2054" s="8"/>
      <c r="K2054" s="8" t="s">
        <v>5</v>
      </c>
      <c r="L2054" s="9"/>
      <c r="M2054" s="23"/>
      <c r="N2054" s="251" t="s">
        <v>79</v>
      </c>
      <c r="O2054" s="252"/>
      <c r="P2054" s="253" t="s">
        <v>80</v>
      </c>
      <c r="Q2054" s="254"/>
      <c r="R2054" s="23"/>
      <c r="S2054" s="7" t="s">
        <v>11</v>
      </c>
      <c r="T2054" s="8"/>
      <c r="U2054" s="8" t="s">
        <v>12</v>
      </c>
      <c r="V2054" s="9"/>
      <c r="W2054" s="20"/>
      <c r="X2054" s="251" t="s">
        <v>79</v>
      </c>
      <c r="Y2054" s="252"/>
      <c r="Z2054" s="253" t="s">
        <v>80</v>
      </c>
      <c r="AA2054" s="254"/>
      <c r="AB2054" s="20"/>
      <c r="AC2054" s="7" t="s">
        <v>4</v>
      </c>
      <c r="AD2054" s="8"/>
      <c r="AE2054" s="8" t="s">
        <v>5</v>
      </c>
      <c r="AF2054" s="9"/>
      <c r="AG2054" s="20"/>
      <c r="AH2054" s="251" t="s">
        <v>0</v>
      </c>
      <c r="AI2054" s="252"/>
      <c r="AJ2054" s="253" t="s">
        <v>1</v>
      </c>
      <c r="AK2054" s="254"/>
      <c r="AL2054" s="20"/>
      <c r="AM2054" s="7" t="s">
        <v>11</v>
      </c>
      <c r="AN2054" s="8"/>
      <c r="AO2054" s="8" t="s">
        <v>12</v>
      </c>
      <c r="AP2054" s="9"/>
      <c r="AQ2054" s="23"/>
      <c r="AR2054" s="251" t="s">
        <v>0</v>
      </c>
      <c r="AS2054" s="252"/>
      <c r="AT2054" s="253" t="s">
        <v>1</v>
      </c>
      <c r="AU2054" s="254"/>
      <c r="AV2054" s="36"/>
      <c r="AW2054" s="7" t="s">
        <v>4</v>
      </c>
      <c r="AX2054" s="8"/>
      <c r="AY2054" s="8" t="s">
        <v>5</v>
      </c>
      <c r="AZ2054" s="9"/>
      <c r="BA2054" s="20"/>
      <c r="BB2054" s="251" t="s">
        <v>0</v>
      </c>
      <c r="BC2054" s="252"/>
      <c r="BD2054" s="253" t="s">
        <v>1</v>
      </c>
      <c r="BE2054" s="254"/>
      <c r="BF2054" s="36"/>
      <c r="BG2054" s="7" t="s">
        <v>11</v>
      </c>
      <c r="BH2054" s="8"/>
      <c r="BI2054" s="8" t="s">
        <v>12</v>
      </c>
      <c r="BJ2054" s="9"/>
      <c r="BK2054" s="36"/>
      <c r="BL2054" s="251" t="s">
        <v>0</v>
      </c>
      <c r="BM2054" s="252"/>
      <c r="BN2054" s="253" t="s">
        <v>1</v>
      </c>
      <c r="BO2054" s="254"/>
      <c r="BP2054" s="36"/>
      <c r="BQ2054" s="7" t="s">
        <v>4</v>
      </c>
      <c r="BR2054" s="8"/>
      <c r="BS2054" s="8" t="s">
        <v>5</v>
      </c>
      <c r="BT2054" s="9"/>
      <c r="BU2054" s="20"/>
      <c r="BV2054" s="251" t="s">
        <v>0</v>
      </c>
      <c r="BW2054" s="252"/>
      <c r="BX2054" s="253" t="s">
        <v>1</v>
      </c>
      <c r="BY2054" s="254"/>
      <c r="BZ2054" s="36"/>
      <c r="CA2054" s="7" t="s">
        <v>11</v>
      </c>
      <c r="CB2054" s="8"/>
      <c r="CC2054" s="8" t="s">
        <v>12</v>
      </c>
      <c r="CD2054" s="9"/>
      <c r="CE2054" s="36"/>
      <c r="CF2054" s="251" t="s">
        <v>0</v>
      </c>
      <c r="CG2054" s="252"/>
      <c r="CH2054" s="253" t="s">
        <v>1</v>
      </c>
      <c r="CI2054" s="254"/>
      <c r="CJ2054" s="23"/>
      <c r="CK2054" s="7" t="s">
        <v>23</v>
      </c>
      <c r="CL2054" s="8"/>
      <c r="CM2054" s="8" t="s">
        <v>24</v>
      </c>
      <c r="CN2054" s="9"/>
      <c r="CO2054" s="23"/>
      <c r="CP2054" s="251" t="s">
        <v>0</v>
      </c>
      <c r="CQ2054" s="252"/>
      <c r="CR2054" s="253" t="s">
        <v>1</v>
      </c>
      <c r="CS2054" s="254"/>
      <c r="CU2054" s="26" t="s">
        <v>25</v>
      </c>
      <c r="CW2054" s="50" t="s">
        <v>44</v>
      </c>
    </row>
    <row r="2055" spans="1:101" ht="18" customHeight="1" thickTop="1" thickBot="1">
      <c r="B2055" s="34">
        <v>3.9</v>
      </c>
      <c r="D2055" s="11">
        <v>1</v>
      </c>
      <c r="E2055" s="12">
        <v>0</v>
      </c>
      <c r="F2055" s="13">
        <v>0</v>
      </c>
      <c r="G2055" s="40">
        <f t="shared" ref="G2055" si="21830">-1/($E$4*$B2055)</f>
        <v>-0.26936679946449882</v>
      </c>
      <c r="H2055" s="10"/>
      <c r="I2055" s="11">
        <v>1</v>
      </c>
      <c r="J2055" s="12">
        <v>0</v>
      </c>
      <c r="K2055" s="13">
        <v>0</v>
      </c>
      <c r="L2055" s="14">
        <v>0</v>
      </c>
      <c r="N2055" s="1">
        <f t="shared" ref="N2055" si="21831">D2055*I2055+F2055*I2058-E2055*J2055-G2055*J2058</f>
        <v>0.89903755281522835</v>
      </c>
      <c r="O2055" s="4">
        <f t="shared" ref="O2055" si="21832">(D2055*J2055+E2055*I2055+F2055*J2058+G2055*I2058)</f>
        <v>0</v>
      </c>
      <c r="P2055" s="2">
        <f t="shared" ref="P2055" si="21833">D2055*K2055+F2055*K2058-E2055*L2055-G2055*L2058</f>
        <v>0</v>
      </c>
      <c r="Q2055" s="3">
        <f t="shared" ref="Q2055" si="21834">(D2055*L2055+E2055*K2055+F2055*L2058+G2055*K2058)</f>
        <v>-0.26936679946449882</v>
      </c>
      <c r="S2055" s="11">
        <v>1</v>
      </c>
      <c r="T2055" s="12">
        <v>0</v>
      </c>
      <c r="U2055" s="13">
        <v>0</v>
      </c>
      <c r="V2055" s="40">
        <f t="shared" ref="V2055" si="21835">-1/($T$4*$B2055)</f>
        <v>-0.51467333683311201</v>
      </c>
      <c r="W2055" s="20"/>
      <c r="X2055" s="1">
        <f t="shared" ref="X2055" si="21836">N2055*S2055+P2055*S2058-O2055*T2055-Q2055*T2058</f>
        <v>0.89903755281522835</v>
      </c>
      <c r="Y2055" s="4">
        <f t="shared" ref="Y2055" si="21837">(N2055*T2055+O2055*S2055+P2055*T2058+Q2055*S2058)</f>
        <v>0</v>
      </c>
      <c r="Z2055" s="2">
        <f t="shared" ref="Z2055" si="21838">N2055*U2055+P2055*U2058-O2055*V2055-Q2055*V2058</f>
        <v>0</v>
      </c>
      <c r="AA2055" s="3">
        <f t="shared" ref="AA2055" si="21839">(N2055*V2055+O2055*U2055+P2055*V2058+Q2055*U2058)</f>
        <v>-0.73207745671018754</v>
      </c>
      <c r="AB2055" s="20"/>
      <c r="AC2055" s="11">
        <v>1</v>
      </c>
      <c r="AD2055" s="12">
        <v>0</v>
      </c>
      <c r="AE2055" s="13">
        <v>0</v>
      </c>
      <c r="AF2055" s="14">
        <v>0</v>
      </c>
      <c r="AG2055" s="20"/>
      <c r="AH2055" s="1">
        <f t="shared" ref="AH2055" si="21840">X2055*AC2055+Z2055*AC2058-Y2055*AD2055-AA2055*AD2058</f>
        <v>0.5855569776862577</v>
      </c>
      <c r="AI2055" s="4">
        <f t="shared" ref="AI2055" si="21841">(X2055*AD2055+Y2055*AC2055+Z2055*AD2058+AA2055*AC2058)</f>
        <v>0</v>
      </c>
      <c r="AJ2055" s="2">
        <f t="shared" ref="AJ2055" si="21842">X2055*AE2055+Z2055*AE2058-Y2055*AF2055-AA2055*AF2058</f>
        <v>0</v>
      </c>
      <c r="AK2055" s="3">
        <f t="shared" ref="AK2055" si="21843">(X2055*AF2055+Y2055*AE2055+Z2055*AF2058+AA2055*AE2058)</f>
        <v>-0.73207745671018754</v>
      </c>
      <c r="AL2055" s="20"/>
      <c r="AM2055" s="11">
        <v>1</v>
      </c>
      <c r="AN2055" s="12">
        <v>0</v>
      </c>
      <c r="AO2055" s="13">
        <v>0</v>
      </c>
      <c r="AP2055" s="40">
        <f t="shared" ref="AP2055" si="21844">-1/($AN$4*$B2055)</f>
        <v>-0.5348566049442145</v>
      </c>
      <c r="AR2055" s="1">
        <f t="shared" ref="AR2055" si="21845">AH2055*AM2055+AJ2055*AM2058-AI2055*AN2055-AK2055*AN2058</f>
        <v>0.5855569776862577</v>
      </c>
      <c r="AS2055" s="4">
        <f t="shared" ref="AS2055" si="21846">(AH2055*AN2055+AI2055*AM2055+AJ2055*AN2058+AK2055*AM2058)</f>
        <v>0</v>
      </c>
      <c r="AT2055" s="2">
        <f t="shared" ref="AT2055" si="21847">AH2055*AO2055+AJ2055*AO2058-AI2055*AP2055-AK2055*AP2058</f>
        <v>0</v>
      </c>
      <c r="AU2055" s="3">
        <f t="shared" ref="AU2055" si="21848">(AH2055*AP2055+AI2055*AO2055+AJ2055*AP2058+AK2055*AO2058)</f>
        <v>-1.0452664737968544</v>
      </c>
      <c r="AV2055" s="20"/>
      <c r="AW2055" s="11">
        <v>1</v>
      </c>
      <c r="AX2055" s="12">
        <v>0</v>
      </c>
      <c r="AY2055" s="13">
        <v>0</v>
      </c>
      <c r="AZ2055" s="14">
        <v>0</v>
      </c>
      <c r="BA2055" s="20"/>
      <c r="BB2055" s="1">
        <f t="shared" ref="BB2055" si="21849">AR2055*AW2055+AT2055*AW2058-AS2055*AX2055-AU2055*AX2058</f>
        <v>0.13796672290453421</v>
      </c>
      <c r="BC2055" s="4">
        <f t="shared" ref="BC2055" si="21850">(AR2055*AX2055+AS2055*AW2055+AT2055*AX2058+AU2055*AW2058)</f>
        <v>0</v>
      </c>
      <c r="BD2055" s="2">
        <f t="shared" ref="BD2055" si="21851">AR2055*AY2055+AT2055*AY2058-AS2055*AZ2055-AU2055*AZ2058</f>
        <v>0</v>
      </c>
      <c r="BE2055" s="3">
        <f t="shared" ref="BE2055" si="21852">(AR2055*AZ2055+AS2055*AY2055+AT2055*AZ2058+AU2055*AY2058)</f>
        <v>-1.0452664737968544</v>
      </c>
      <c r="BF2055" s="20"/>
      <c r="BG2055" s="11">
        <v>1</v>
      </c>
      <c r="BH2055" s="12">
        <v>0</v>
      </c>
      <c r="BI2055" s="13">
        <v>0</v>
      </c>
      <c r="BJ2055" s="40">
        <f t="shared" ref="BJ2055" si="21853">-1/($BH$4*$B2055)</f>
        <v>-0.51467333683311201</v>
      </c>
      <c r="BK2055" s="20"/>
      <c r="BL2055" s="1">
        <f t="shared" ref="BL2055" si="21854">BB2055*BG2055+BD2055*BG2058-BC2055*BH2055-BE2055*BH2058</f>
        <v>0.13796672290453421</v>
      </c>
      <c r="BM2055" s="4">
        <f t="shared" ref="BM2055" si="21855">(BB2055*BH2055+BC2055*BG2055+BD2055*BH2058+BE2055*BG2058)</f>
        <v>0</v>
      </c>
      <c r="BN2055" s="2">
        <f t="shared" ref="BN2055" si="21856">BB2055*BI2055+BD2055*BI2058-BC2055*BJ2055-BE2055*BJ2058</f>
        <v>0</v>
      </c>
      <c r="BO2055" s="3">
        <f t="shared" ref="BO2055" si="21857">(BB2055*BJ2055+BC2055*BI2055+BD2055*BJ2058+BE2055*BI2058)</f>
        <v>-1.1162742674460604</v>
      </c>
      <c r="BP2055" s="20"/>
      <c r="BQ2055" s="11">
        <v>1</v>
      </c>
      <c r="BR2055" s="12">
        <v>0</v>
      </c>
      <c r="BS2055" s="13">
        <v>0</v>
      </c>
      <c r="BT2055" s="14">
        <v>0</v>
      </c>
      <c r="BU2055" s="20"/>
      <c r="BV2055" s="1">
        <f t="shared" ref="BV2055" si="21858">BL2055*BQ2055+BN2055*BQ2058-BM2055*BR2055-BO2055*BR2058</f>
        <v>-0.2804284987589879</v>
      </c>
      <c r="BW2055" s="4">
        <f t="shared" ref="BW2055" si="21859">(BL2055*BR2055+BM2055*BQ2055+BN2055*BR2058+BO2055*BQ2058)</f>
        <v>0</v>
      </c>
      <c r="BX2055" s="2">
        <f t="shared" ref="BX2055" si="21860">BL2055*BS2055+BN2055*BS2058-BM2055*BT2055-BO2055*BT2058</f>
        <v>0</v>
      </c>
      <c r="BY2055" s="3">
        <f t="shared" ref="BY2055" si="21861">(BL2055*BT2055+BM2055*BS2055+BN2055*BT2058+BO2055*BS2058)</f>
        <v>-1.1162742674460604</v>
      </c>
      <c r="BZ2055" s="20"/>
      <c r="CA2055" s="11">
        <v>1</v>
      </c>
      <c r="CB2055" s="12">
        <v>0</v>
      </c>
      <c r="CC2055" s="13">
        <v>0</v>
      </c>
      <c r="CD2055" s="40">
        <f t="shared" ref="CD2055" si="21862">-1/($CB$4*$B2055)</f>
        <v>-0.26936679946449882</v>
      </c>
      <c r="CE2055" s="20"/>
      <c r="CF2055" s="1">
        <f t="shared" ref="CF2055" si="21863">BV2055*CA2055+BX2055*CA2058-BW2055*CB2055-BY2055*CB2058</f>
        <v>-0.2804284987589879</v>
      </c>
      <c r="CG2055" s="4">
        <f t="shared" ref="CG2055" si="21864">(BV2055*CB2055+BW2055*CA2055+BX2055*CB2058+BY2055*CA2058)</f>
        <v>0</v>
      </c>
      <c r="CH2055" s="2">
        <f t="shared" ref="CH2055" si="21865">BV2055*CC2055+BX2055*CC2058-BW2055*CD2055-BY2055*CD2058</f>
        <v>0</v>
      </c>
      <c r="CI2055" s="3">
        <f t="shared" ref="CI2055" si="21866">(BV2055*CD2055+BW2055*CC2055+BX2055*CD2058+BY2055*CC2058)</f>
        <v>-1.0407361402567177</v>
      </c>
      <c r="CJ2055" s="28"/>
      <c r="CK2055" s="11">
        <v>1</v>
      </c>
      <c r="CL2055" s="12">
        <v>0</v>
      </c>
      <c r="CM2055" s="13">
        <v>0</v>
      </c>
      <c r="CN2055" s="14">
        <v>0</v>
      </c>
      <c r="CP2055" s="1">
        <f t="shared" ref="CP2055" si="21867">CF2055*CK2055+CH2055*CK2058-CG2055*CL2055-CI2055*CL2058</f>
        <v>-0.2804284987589879</v>
      </c>
      <c r="CQ2055" s="4">
        <f t="shared" ref="CQ2055" si="21868">(CF2055*CL2055+CG2055*CK2055+CH2055*CL2058+CI2055*CK2058)</f>
        <v>-1.0407361402567177</v>
      </c>
      <c r="CR2055" s="2">
        <f t="shared" ref="CR2055" si="21869">CF2055*CM2055+CH2055*CM2058-CG2055*CN2055-CI2055*CN2058</f>
        <v>0</v>
      </c>
      <c r="CS2055" s="3">
        <f t="shared" ref="CS2055" si="21870">(CF2055*CN2055+CG2055*CM2055+CH2055*CN2058+CI2055*CM2058)</f>
        <v>-1.0407361402567177</v>
      </c>
      <c r="CU2055" s="29">
        <f t="shared" ref="CU2055" si="21871">20*LOG(((1+$CL$4)/$CL$4)/((CP2055+CP2058)^2+(CQ2055+CQ2058)^2)^0.5)</f>
        <v>-2.6154150799771937E-2</v>
      </c>
      <c r="CW2055" s="51">
        <f t="shared" ref="CW2055" si="21872">((CP2055^2+CQ2055^2)^0.5)/((CP2058^2+CQ2058^2)^0.5)</f>
        <v>1.1606697046259733</v>
      </c>
    </row>
    <row r="2056" spans="1:101" ht="18" customHeight="1" thickBot="1">
      <c r="D2056" s="11"/>
      <c r="E2056" s="13"/>
      <c r="F2056" s="13"/>
      <c r="G2056" s="15"/>
      <c r="H2056" s="10"/>
      <c r="I2056" s="11"/>
      <c r="J2056" s="13"/>
      <c r="K2056" s="13"/>
      <c r="L2056" s="15"/>
      <c r="N2056" s="5"/>
      <c r="Q2056" s="6"/>
      <c r="S2056" s="11"/>
      <c r="T2056" s="13"/>
      <c r="U2056" s="13"/>
      <c r="V2056" s="15"/>
      <c r="W2056" s="20"/>
      <c r="X2056" s="5"/>
      <c r="AA2056" s="6"/>
      <c r="AB2056" s="20"/>
      <c r="AC2056" s="11"/>
      <c r="AD2056" s="13"/>
      <c r="AE2056" s="13"/>
      <c r="AF2056" s="15"/>
      <c r="AG2056" s="20"/>
      <c r="AH2056" s="5"/>
      <c r="AK2056" s="6"/>
      <c r="AL2056" s="20"/>
      <c r="AM2056" s="11"/>
      <c r="AN2056" s="13"/>
      <c r="AO2056" s="13"/>
      <c r="AP2056" s="15"/>
      <c r="AR2056" s="5"/>
      <c r="AU2056" s="6"/>
      <c r="AW2056" s="11"/>
      <c r="AX2056" s="13"/>
      <c r="AY2056" s="13"/>
      <c r="AZ2056" s="15"/>
      <c r="BA2056" s="20"/>
      <c r="BB2056" s="5"/>
      <c r="BE2056" s="6"/>
      <c r="BG2056" s="11"/>
      <c r="BH2056" s="13"/>
      <c r="BI2056" s="13"/>
      <c r="BJ2056" s="15"/>
      <c r="BL2056" s="5"/>
      <c r="BO2056" s="6"/>
      <c r="BQ2056" s="11"/>
      <c r="BR2056" s="13"/>
      <c r="BS2056" s="13"/>
      <c r="BT2056" s="15"/>
      <c r="BU2056" s="20"/>
      <c r="BV2056" s="5"/>
      <c r="BY2056" s="6"/>
      <c r="CA2056" s="11"/>
      <c r="CB2056" s="13"/>
      <c r="CC2056" s="13"/>
      <c r="CD2056" s="15"/>
      <c r="CF2056" s="5"/>
      <c r="CI2056" s="6"/>
      <c r="CK2056" s="11"/>
      <c r="CL2056" s="13"/>
      <c r="CM2056" s="13"/>
      <c r="CN2056" s="15"/>
      <c r="CP2056" s="5"/>
      <c r="CS2056" s="6"/>
      <c r="CW2056" s="52"/>
    </row>
    <row r="2057" spans="1:101" ht="18" customHeight="1" thickBot="1">
      <c r="D2057" s="11" t="s">
        <v>6</v>
      </c>
      <c r="E2057" s="13"/>
      <c r="F2057" s="13" t="s">
        <v>7</v>
      </c>
      <c r="G2057" s="15"/>
      <c r="H2057" s="10"/>
      <c r="I2057" s="11" t="s">
        <v>8</v>
      </c>
      <c r="J2057" s="13"/>
      <c r="K2057" s="13" t="s">
        <v>9</v>
      </c>
      <c r="L2057" s="15"/>
      <c r="N2057" s="251" t="s">
        <v>26</v>
      </c>
      <c r="O2057" s="252"/>
      <c r="P2057" s="253" t="s">
        <v>27</v>
      </c>
      <c r="Q2057" s="254"/>
      <c r="S2057" s="11" t="s">
        <v>13</v>
      </c>
      <c r="T2057" s="13"/>
      <c r="U2057" s="13" t="s">
        <v>14</v>
      </c>
      <c r="V2057" s="15"/>
      <c r="W2057" s="20"/>
      <c r="X2057" s="251" t="s">
        <v>26</v>
      </c>
      <c r="Y2057" s="252"/>
      <c r="Z2057" s="253" t="s">
        <v>27</v>
      </c>
      <c r="AA2057" s="254"/>
      <c r="AB2057" s="20"/>
      <c r="AC2057" s="11" t="s">
        <v>8</v>
      </c>
      <c r="AD2057" s="13"/>
      <c r="AE2057" s="13" t="s">
        <v>9</v>
      </c>
      <c r="AF2057" s="15"/>
      <c r="AG2057" s="20"/>
      <c r="AH2057" s="251" t="s">
        <v>26</v>
      </c>
      <c r="AI2057" s="252"/>
      <c r="AJ2057" s="253" t="s">
        <v>27</v>
      </c>
      <c r="AK2057" s="254"/>
      <c r="AL2057" s="20"/>
      <c r="AM2057" s="11" t="s">
        <v>13</v>
      </c>
      <c r="AN2057" s="13"/>
      <c r="AO2057" s="13" t="s">
        <v>14</v>
      </c>
      <c r="AP2057" s="15"/>
      <c r="AR2057" s="251" t="s">
        <v>26</v>
      </c>
      <c r="AS2057" s="252"/>
      <c r="AT2057" s="253" t="s">
        <v>27</v>
      </c>
      <c r="AU2057" s="254"/>
      <c r="AV2057" s="36"/>
      <c r="AW2057" s="11" t="s">
        <v>8</v>
      </c>
      <c r="AX2057" s="13"/>
      <c r="AY2057" s="13" t="s">
        <v>9</v>
      </c>
      <c r="AZ2057" s="15"/>
      <c r="BA2057" s="20"/>
      <c r="BB2057" s="251" t="s">
        <v>26</v>
      </c>
      <c r="BC2057" s="252"/>
      <c r="BD2057" s="253" t="s">
        <v>27</v>
      </c>
      <c r="BE2057" s="254"/>
      <c r="BF2057" s="36"/>
      <c r="BG2057" s="11" t="s">
        <v>13</v>
      </c>
      <c r="BH2057" s="13"/>
      <c r="BI2057" s="13" t="s">
        <v>14</v>
      </c>
      <c r="BJ2057" s="15"/>
      <c r="BK2057" s="36"/>
      <c r="BL2057" s="251" t="s">
        <v>26</v>
      </c>
      <c r="BM2057" s="252"/>
      <c r="BN2057" s="253" t="s">
        <v>27</v>
      </c>
      <c r="BO2057" s="254"/>
      <c r="BP2057" s="36"/>
      <c r="BQ2057" s="11" t="s">
        <v>8</v>
      </c>
      <c r="BR2057" s="13"/>
      <c r="BS2057" s="13" t="s">
        <v>9</v>
      </c>
      <c r="BT2057" s="15"/>
      <c r="BU2057" s="20"/>
      <c r="BV2057" s="251" t="s">
        <v>26</v>
      </c>
      <c r="BW2057" s="252"/>
      <c r="BX2057" s="253" t="s">
        <v>27</v>
      </c>
      <c r="BY2057" s="254"/>
      <c r="BZ2057" s="36"/>
      <c r="CA2057" s="11" t="s">
        <v>13</v>
      </c>
      <c r="CB2057" s="13"/>
      <c r="CC2057" s="13" t="s">
        <v>14</v>
      </c>
      <c r="CD2057" s="15"/>
      <c r="CE2057" s="36"/>
      <c r="CF2057" s="251" t="s">
        <v>26</v>
      </c>
      <c r="CG2057" s="252"/>
      <c r="CH2057" s="253" t="s">
        <v>27</v>
      </c>
      <c r="CI2057" s="254"/>
      <c r="CK2057" s="11" t="s">
        <v>28</v>
      </c>
      <c r="CL2057" s="13"/>
      <c r="CM2057" s="13" t="s">
        <v>29</v>
      </c>
      <c r="CN2057" s="15"/>
      <c r="CP2057" s="251" t="s">
        <v>26</v>
      </c>
      <c r="CQ2057" s="252"/>
      <c r="CR2057" s="253" t="s">
        <v>27</v>
      </c>
      <c r="CS2057" s="254"/>
      <c r="CU2057" s="38" t="s">
        <v>37</v>
      </c>
      <c r="CW2057" s="53" t="s">
        <v>45</v>
      </c>
    </row>
    <row r="2058" spans="1:101" ht="18" customHeight="1" thickTop="1" thickBot="1">
      <c r="D2058" s="16">
        <v>0</v>
      </c>
      <c r="E2058" s="17">
        <v>0</v>
      </c>
      <c r="F2058" s="18">
        <v>1</v>
      </c>
      <c r="G2058" s="19">
        <v>0</v>
      </c>
      <c r="H2058" s="10"/>
      <c r="I2058" s="16">
        <v>0</v>
      </c>
      <c r="J2058" s="17">
        <f t="shared" ref="J2058" si="21873">-1/($J$4*$B2055)</f>
        <v>-0.37481399855321795</v>
      </c>
      <c r="K2058" s="18">
        <v>1</v>
      </c>
      <c r="L2058" s="19">
        <v>0</v>
      </c>
      <c r="N2058" s="1">
        <f t="shared" ref="N2058" si="21874">D2058*I2055+F2058*I2058-E2058*J2055-G2058*J2058</f>
        <v>0</v>
      </c>
      <c r="O2058" s="4">
        <f t="shared" ref="O2058" si="21875">(D2058*J2055+E2058*I2055+F2058*J2058+G2058*I2058)</f>
        <v>-0.37481399855321795</v>
      </c>
      <c r="P2058" s="2">
        <f t="shared" ref="P2058" si="21876">D2058*K2055+F2058*K2058-E2058*L2055-G2058*L2058</f>
        <v>1</v>
      </c>
      <c r="Q2058" s="3">
        <f t="shared" ref="Q2058" si="21877">(D2058*L2055+E2058*K2055+F2058*L2058+G2058*K2058)</f>
        <v>0</v>
      </c>
      <c r="S2058" s="16">
        <v>0</v>
      </c>
      <c r="T2058" s="17">
        <v>0</v>
      </c>
      <c r="U2058" s="18">
        <v>1</v>
      </c>
      <c r="V2058" s="19">
        <v>0</v>
      </c>
      <c r="W2058" s="20"/>
      <c r="X2058" s="1">
        <f t="shared" ref="X2058" si="21878">N2058*S2055+P2058*S2058-O2058*T2055-Q2058*T2058</f>
        <v>0</v>
      </c>
      <c r="Y2058" s="4">
        <f t="shared" ref="Y2058" si="21879">(N2058*T2055+O2058*S2055+P2058*T2058+Q2058*S2058)</f>
        <v>-0.37481399855321795</v>
      </c>
      <c r="Z2058" s="2">
        <f t="shared" ref="Z2058" si="21880">N2058*U2055+P2058*U2058-O2058*V2055-Q2058*V2058</f>
        <v>0.80709322867285405</v>
      </c>
      <c r="AA2058" s="3">
        <f t="shared" ref="AA2058" si="21881">(N2058*V2055+O2058*U2055+P2058*V2058+Q2058*U2058)</f>
        <v>0</v>
      </c>
      <c r="AB2058" s="20"/>
      <c r="AC2058" s="16">
        <v>0</v>
      </c>
      <c r="AD2058" s="17">
        <f t="shared" ref="AD2058" si="21882">-1/($AD$4*$B2055)</f>
        <v>-0.42820684103249235</v>
      </c>
      <c r="AE2058" s="18">
        <v>1</v>
      </c>
      <c r="AF2058" s="19">
        <v>0</v>
      </c>
      <c r="AG2058" s="20"/>
      <c r="AH2058" s="1">
        <f t="shared" ref="AH2058" si="21883">X2058*AC2055+Z2058*AC2058-Y2058*AD2055-AA2058*AD2058</f>
        <v>0</v>
      </c>
      <c r="AI2058" s="4">
        <f t="shared" ref="AI2058" si="21884">(X2058*AD2055+Y2058*AC2055+Z2058*AD2058+AA2058*AC2058)</f>
        <v>-0.72041684042193577</v>
      </c>
      <c r="AJ2058" s="2">
        <f t="shared" ref="AJ2058" si="21885">X2058*AE2055+Z2058*AE2058-Y2058*AF2055-AA2058*AF2058</f>
        <v>0.80709322867285405</v>
      </c>
      <c r="AK2058" s="3">
        <f t="shared" ref="AK2058" si="21886">(X2058*AF2055+Y2058*AE2055+Z2058*AF2058+AA2058*AE2058)</f>
        <v>0</v>
      </c>
      <c r="AL2058" s="20"/>
      <c r="AM2058" s="16">
        <v>0</v>
      </c>
      <c r="AN2058" s="17">
        <v>0</v>
      </c>
      <c r="AO2058" s="18">
        <v>1</v>
      </c>
      <c r="AP2058" s="19">
        <v>0</v>
      </c>
      <c r="AR2058" s="1">
        <f t="shared" ref="AR2058" si="21887">AH2058*AM2055+AJ2058*AM2058-AI2058*AN2055-AK2058*AN2058</f>
        <v>0</v>
      </c>
      <c r="AS2058" s="4">
        <f t="shared" ref="AS2058" si="21888">(AH2058*AN2055+AI2058*AM2055+AJ2058*AN2058+AK2058*AM2058)</f>
        <v>-0.72041684042193577</v>
      </c>
      <c r="AT2058" s="2">
        <f t="shared" ref="AT2058" si="21889">AH2058*AO2055+AJ2058*AO2058-AI2058*AP2055-AK2058*AP2058</f>
        <v>0.4217735232601395</v>
      </c>
      <c r="AU2058" s="3">
        <f t="shared" ref="AU2058" si="21890">(AH2058*AP2055+AI2058*AO2055+AJ2058*AP2058+AK2058*AO2058)</f>
        <v>0</v>
      </c>
      <c r="AV2058" s="20"/>
      <c r="AW2058" s="16">
        <v>0</v>
      </c>
      <c r="AX2058" s="17">
        <f t="shared" ref="AX2058" si="21891">-1/($AX$4*$B2055)</f>
        <v>-0.42820684103249235</v>
      </c>
      <c r="AY2058" s="18">
        <v>1</v>
      </c>
      <c r="AZ2058" s="19">
        <v>0</v>
      </c>
      <c r="BA2058" s="20"/>
      <c r="BB2058" s="1">
        <f t="shared" ref="BB2058" si="21892">AR2058*AW2055+AT2058*AW2058-AS2058*AX2055-AU2058*AX2058</f>
        <v>0</v>
      </c>
      <c r="BC2058" s="4">
        <f t="shared" ref="BC2058" si="21893">(AR2058*AX2055+AS2058*AW2055+AT2058*AX2058+AU2058*AW2058)</f>
        <v>-0.90102314844830456</v>
      </c>
      <c r="BD2058" s="2">
        <f t="shared" ref="BD2058" si="21894">AR2058*AY2055+AT2058*AY2058-AS2058*AZ2055-AU2058*AZ2058</f>
        <v>0.4217735232601395</v>
      </c>
      <c r="BE2058" s="3">
        <f t="shared" ref="BE2058" si="21895">(AR2058*AZ2055+AS2058*AY2055+AT2058*AZ2058+AU2058*AY2058)</f>
        <v>0</v>
      </c>
      <c r="BF2058" s="20"/>
      <c r="BG2058" s="16">
        <v>0</v>
      </c>
      <c r="BH2058" s="17">
        <v>0</v>
      </c>
      <c r="BI2058" s="18">
        <v>1</v>
      </c>
      <c r="BJ2058" s="19">
        <v>0</v>
      </c>
      <c r="BK2058" s="20"/>
      <c r="BL2058" s="1">
        <f t="shared" ref="BL2058" si="21896">BB2058*BG2055+BD2058*BG2058-BC2058*BH2055-BE2058*BH2058</f>
        <v>0</v>
      </c>
      <c r="BM2058" s="4">
        <f t="shared" ref="BM2058" si="21897">(BB2058*BH2055+BC2058*BG2055+BD2058*BH2058+BE2058*BG2058)</f>
        <v>-0.90102314844830456</v>
      </c>
      <c r="BN2058" s="2">
        <f t="shared" ref="BN2058" si="21898">BB2058*BI2055+BD2058*BI2058-BC2058*BJ2055-BE2058*BJ2058</f>
        <v>-4.1959067115625803E-2</v>
      </c>
      <c r="BO2058" s="3">
        <f t="shared" ref="BO2058" si="21899">(BB2058*BJ2055+BC2058*BI2055+BD2058*BJ2058+BE2058*BI2058)</f>
        <v>0</v>
      </c>
      <c r="BP2058" s="20"/>
      <c r="BQ2058" s="16">
        <v>0</v>
      </c>
      <c r="BR2058" s="17">
        <f t="shared" ref="BR2058" si="21900">-1/($BR$4*$B2055)</f>
        <v>-0.37481399855321795</v>
      </c>
      <c r="BS2058" s="18">
        <v>1</v>
      </c>
      <c r="BT2058" s="19">
        <v>0</v>
      </c>
      <c r="BU2058" s="20"/>
      <c r="BV2058" s="1">
        <f t="shared" ref="BV2058" si="21901">BL2058*BQ2055+BN2058*BQ2058-BM2058*BR2055-BO2058*BR2058</f>
        <v>0</v>
      </c>
      <c r="BW2058" s="4">
        <f t="shared" ref="BW2058" si="21902">(BL2058*BR2055+BM2058*BQ2055+BN2058*BR2058+BO2058*BQ2058)</f>
        <v>-0.885296302727134</v>
      </c>
      <c r="BX2058" s="2">
        <f t="shared" ref="BX2058" si="21903">BL2058*BS2055+BN2058*BS2058-BM2058*BT2055-BO2058*BT2058</f>
        <v>-4.1959067115625803E-2</v>
      </c>
      <c r="BY2058" s="3">
        <f t="shared" ref="BY2058" si="21904">(BL2058*BT2055+BM2058*BS2055+BN2058*BT2058+BO2058*BS2058)</f>
        <v>0</v>
      </c>
      <c r="BZ2058" s="20"/>
      <c r="CA2058" s="16">
        <v>0</v>
      </c>
      <c r="CB2058" s="17">
        <v>0</v>
      </c>
      <c r="CC2058" s="18">
        <v>1</v>
      </c>
      <c r="CD2058" s="19">
        <v>0</v>
      </c>
      <c r="CE2058" s="20"/>
      <c r="CF2058" s="1">
        <f t="shared" ref="CF2058" si="21905">BV2058*CA2055+BX2058*CA2058-BW2058*CB2055-BY2058*CB2058</f>
        <v>0</v>
      </c>
      <c r="CG2058" s="4">
        <f t="shared" ref="CG2058" si="21906">(BV2058*CB2055+BW2058*CA2055+BX2058*CB2058+BY2058*CA2058)</f>
        <v>-0.885296302727134</v>
      </c>
      <c r="CH2058" s="2">
        <f t="shared" ref="CH2058" si="21907">BV2058*CC2055+BX2058*CC2058-BW2058*CD2055-BY2058*CD2058</f>
        <v>-0.28042849875898795</v>
      </c>
      <c r="CI2058" s="3">
        <f t="shared" ref="CI2058" si="21908">(BV2058*CD2055+BW2058*CC2055+BX2058*CD2058+BY2058*CC2058)</f>
        <v>0</v>
      </c>
      <c r="CK2058" s="16">
        <f t="shared" ref="CK2058" si="21909">1/$CL$4</f>
        <v>1</v>
      </c>
      <c r="CL2058" s="17">
        <v>0</v>
      </c>
      <c r="CM2058" s="18">
        <v>1</v>
      </c>
      <c r="CN2058" s="19">
        <v>0</v>
      </c>
      <c r="CP2058" s="1">
        <f t="shared" ref="CP2058" si="21910">CF2058*CK2055+CH2058*CK2058-CG2058*CL2055-CI2058*CL2058</f>
        <v>-0.28042849875898795</v>
      </c>
      <c r="CQ2058" s="4">
        <f t="shared" ref="CQ2058" si="21911">(CF2058*CL2055+CG2058*CK2055+CH2058*CL2058+CI2058*CK2058)</f>
        <v>-0.885296302727134</v>
      </c>
      <c r="CR2058" s="2">
        <f t="shared" ref="CR2058" si="21912">CF2058*CM2055+CH2058*CM2058-CG2058*CN2055-CI2058*CN2058</f>
        <v>-0.28042849875898795</v>
      </c>
      <c r="CS2058" s="3">
        <f t="shared" ref="CS2058" si="21913">(CF2058*CN2055+CG2058*CM2055+CH2058*CN2058+CI2058*CM2058)</f>
        <v>0</v>
      </c>
      <c r="CU2058" s="39">
        <f t="shared" ref="CU2058" si="21914">(180/PI())*ATAN(-1*(CQ2055/CP2055))</f>
        <v>-74.919690302630983</v>
      </c>
      <c r="CW2058" s="54">
        <f t="shared" ref="CW2058" si="21915">20*LOG(((1-(10^(CU2055/20)^2)*(1-((1-CW2055)/(1+CW2055))^2))^0.5))</f>
        <v>-19.392837807306339</v>
      </c>
    </row>
    <row r="2059" spans="1:101" ht="18" customHeight="1">
      <c r="E2059" s="20"/>
      <c r="F2059" s="20"/>
      <c r="G2059" s="20"/>
      <c r="H2059" s="20"/>
      <c r="I2059" s="20"/>
      <c r="J2059" s="20"/>
      <c r="K2059" s="20"/>
      <c r="L2059" s="20"/>
      <c r="M2059" s="20"/>
      <c r="N2059" s="20"/>
      <c r="O2059" s="20"/>
      <c r="P2059" s="20"/>
      <c r="Q2059" s="20"/>
      <c r="R2059" s="20"/>
      <c r="S2059" s="20"/>
      <c r="T2059" s="20"/>
      <c r="U2059" s="20"/>
      <c r="V2059" s="20"/>
      <c r="W2059" s="20"/>
      <c r="X2059" s="20"/>
      <c r="Y2059" s="20"/>
      <c r="Z2059" s="20"/>
      <c r="AA2059" s="20"/>
      <c r="AB2059" s="30"/>
      <c r="AC2059" s="20"/>
      <c r="AD2059" s="20"/>
      <c r="AE2059" s="20"/>
      <c r="AF2059" s="20"/>
      <c r="AG2059" s="20"/>
      <c r="AH2059" s="20"/>
      <c r="AI2059" s="20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  <c r="BA2059" s="20"/>
      <c r="BB2059" s="20"/>
      <c r="BC2059" s="20"/>
      <c r="BD2059" s="20"/>
      <c r="BE2059" s="20"/>
      <c r="BF2059" s="20"/>
      <c r="BG2059" s="20"/>
      <c r="BH2059" s="20"/>
      <c r="BI2059" s="20"/>
      <c r="BJ2059" s="20"/>
      <c r="BK2059" s="20"/>
      <c r="BL2059" s="20"/>
      <c r="BM2059" s="20"/>
      <c r="BN2059" s="20"/>
      <c r="BO2059" s="20"/>
      <c r="BP2059" s="20"/>
      <c r="BQ2059" s="20"/>
      <c r="BR2059" s="20"/>
      <c r="BS2059" s="20"/>
      <c r="BT2059" s="20"/>
      <c r="BU2059" s="20"/>
      <c r="BV2059" s="20"/>
      <c r="BW2059" s="20"/>
      <c r="BX2059" s="20"/>
      <c r="BY2059" s="20"/>
      <c r="BZ2059" s="20"/>
      <c r="CA2059" s="20"/>
      <c r="CB2059" s="20"/>
      <c r="CC2059" s="20"/>
      <c r="CD2059" s="20"/>
      <c r="CE2059" s="20"/>
      <c r="CF2059" s="20"/>
      <c r="CG2059" s="20"/>
      <c r="CH2059" s="20"/>
      <c r="CI2059" s="20"/>
      <c r="CJ2059" s="20"/>
      <c r="CK2059" s="20"/>
      <c r="CL2059" s="20"/>
    </row>
    <row r="2060" spans="1:101" ht="18" customHeight="1"/>
    <row r="2061" spans="1:101" ht="18" customHeight="1" thickBot="1">
      <c r="A2061" s="23"/>
      <c r="B2061" s="23"/>
      <c r="C2061" s="23"/>
      <c r="D2061" s="20" t="s">
        <v>15</v>
      </c>
      <c r="E2061" s="20"/>
      <c r="F2061" s="20"/>
      <c r="G2061" s="20"/>
      <c r="H2061" s="20"/>
      <c r="I2061" s="20" t="s">
        <v>16</v>
      </c>
      <c r="J2061" s="20"/>
      <c r="K2061" s="20"/>
      <c r="L2061" s="20"/>
      <c r="M2061" s="23"/>
      <c r="N2061" s="23"/>
      <c r="O2061" s="24" t="s">
        <v>17</v>
      </c>
      <c r="P2061" s="23"/>
      <c r="Q2061" s="23"/>
      <c r="R2061" s="23"/>
      <c r="S2061" s="20"/>
      <c r="T2061" s="20" t="s">
        <v>18</v>
      </c>
      <c r="U2061" s="23"/>
      <c r="V2061" s="23"/>
      <c r="W2061" s="23"/>
      <c r="X2061" s="23"/>
      <c r="Y2061" s="24" t="s">
        <v>19</v>
      </c>
      <c r="Z2061" s="23"/>
      <c r="AA2061" s="23"/>
      <c r="AB2061" s="23"/>
      <c r="AC2061" s="24" t="s">
        <v>20</v>
      </c>
      <c r="AD2061" s="20"/>
      <c r="AE2061" s="20"/>
      <c r="AF2061" s="20"/>
      <c r="AG2061" s="20"/>
      <c r="AH2061" s="23"/>
      <c r="AI2061" s="24" t="s">
        <v>21</v>
      </c>
      <c r="AJ2061" s="23"/>
      <c r="AK2061" s="23"/>
      <c r="AL2061" s="20"/>
      <c r="AM2061" s="24" t="s">
        <v>31</v>
      </c>
      <c r="AN2061" s="20"/>
      <c r="AO2061" s="23"/>
      <c r="AP2061" s="23"/>
      <c r="AQ2061" s="23"/>
      <c r="AR2061" s="23"/>
      <c r="AS2061" s="24" t="s">
        <v>91</v>
      </c>
      <c r="AT2061" s="23"/>
      <c r="AU2061" s="23"/>
      <c r="AV2061" s="23"/>
      <c r="AW2061" s="24" t="s">
        <v>32</v>
      </c>
      <c r="AX2061" s="20"/>
      <c r="AY2061" s="20"/>
      <c r="AZ2061" s="20"/>
      <c r="BA2061" s="20"/>
      <c r="BB2061" s="23"/>
      <c r="BC2061" s="24" t="s">
        <v>22</v>
      </c>
      <c r="BD2061" s="23"/>
      <c r="BE2061" s="23"/>
      <c r="BF2061" s="23"/>
      <c r="BG2061" s="24" t="s">
        <v>33</v>
      </c>
      <c r="BH2061" s="20"/>
      <c r="BI2061" s="23"/>
      <c r="BJ2061" s="23"/>
      <c r="BK2061" s="23"/>
      <c r="BL2061" s="23"/>
      <c r="BM2061" s="24" t="s">
        <v>34</v>
      </c>
      <c r="BN2061" s="23"/>
      <c r="BO2061" s="23"/>
      <c r="BP2061" s="23"/>
      <c r="BQ2061" s="24" t="s">
        <v>89</v>
      </c>
      <c r="BR2061" s="20"/>
      <c r="BS2061" s="20"/>
      <c r="BT2061" s="20"/>
      <c r="BU2061" s="20"/>
      <c r="BV2061" s="23"/>
      <c r="BW2061" s="24" t="s">
        <v>35</v>
      </c>
      <c r="BX2061" s="23"/>
      <c r="BY2061" s="23"/>
      <c r="BZ2061" s="23"/>
      <c r="CA2061" s="24" t="s">
        <v>90</v>
      </c>
      <c r="CB2061" s="20"/>
      <c r="CC2061" s="23"/>
      <c r="CD2061" s="23"/>
      <c r="CE2061" s="23"/>
      <c r="CF2061" s="23"/>
      <c r="CG2061" s="24" t="s">
        <v>92</v>
      </c>
      <c r="CH2061" s="23"/>
      <c r="CI2061" s="23"/>
      <c r="CJ2061" s="23"/>
      <c r="CK2061" s="24" t="s">
        <v>36</v>
      </c>
      <c r="CL2061" s="24"/>
      <c r="CM2061" s="23"/>
      <c r="CN2061" s="23"/>
      <c r="CO2061" s="23"/>
      <c r="CP2061" s="23"/>
      <c r="CQ2061" s="24" t="s">
        <v>93</v>
      </c>
      <c r="CR2061" s="23"/>
      <c r="CS2061" s="23"/>
    </row>
    <row r="2062" spans="1:101" ht="18" customHeight="1" thickBot="1">
      <c r="A2062" s="23"/>
      <c r="B2062" s="33"/>
      <c r="C2062" s="23"/>
      <c r="D2062" s="7" t="s">
        <v>2</v>
      </c>
      <c r="E2062" s="8"/>
      <c r="F2062" s="8" t="s">
        <v>3</v>
      </c>
      <c r="G2062" s="9"/>
      <c r="H2062" s="10"/>
      <c r="I2062" s="7" t="s">
        <v>4</v>
      </c>
      <c r="J2062" s="8"/>
      <c r="K2062" s="8" t="s">
        <v>5</v>
      </c>
      <c r="L2062" s="9"/>
      <c r="M2062" s="23"/>
      <c r="N2062" s="251" t="s">
        <v>79</v>
      </c>
      <c r="O2062" s="252"/>
      <c r="P2062" s="253" t="s">
        <v>80</v>
      </c>
      <c r="Q2062" s="254"/>
      <c r="R2062" s="23"/>
      <c r="S2062" s="7" t="s">
        <v>11</v>
      </c>
      <c r="T2062" s="8"/>
      <c r="U2062" s="8" t="s">
        <v>12</v>
      </c>
      <c r="V2062" s="9"/>
      <c r="W2062" s="20"/>
      <c r="X2062" s="251" t="s">
        <v>79</v>
      </c>
      <c r="Y2062" s="252"/>
      <c r="Z2062" s="253" t="s">
        <v>80</v>
      </c>
      <c r="AA2062" s="254"/>
      <c r="AB2062" s="20"/>
      <c r="AC2062" s="7" t="s">
        <v>4</v>
      </c>
      <c r="AD2062" s="8"/>
      <c r="AE2062" s="8" t="s">
        <v>5</v>
      </c>
      <c r="AF2062" s="9"/>
      <c r="AG2062" s="20"/>
      <c r="AH2062" s="251" t="s">
        <v>0</v>
      </c>
      <c r="AI2062" s="252"/>
      <c r="AJ2062" s="253" t="s">
        <v>1</v>
      </c>
      <c r="AK2062" s="254"/>
      <c r="AL2062" s="20"/>
      <c r="AM2062" s="7" t="s">
        <v>11</v>
      </c>
      <c r="AN2062" s="8"/>
      <c r="AO2062" s="8" t="s">
        <v>12</v>
      </c>
      <c r="AP2062" s="9"/>
      <c r="AQ2062" s="23"/>
      <c r="AR2062" s="251" t="s">
        <v>0</v>
      </c>
      <c r="AS2062" s="252"/>
      <c r="AT2062" s="253" t="s">
        <v>1</v>
      </c>
      <c r="AU2062" s="254"/>
      <c r="AV2062" s="36"/>
      <c r="AW2062" s="7" t="s">
        <v>4</v>
      </c>
      <c r="AX2062" s="8"/>
      <c r="AY2062" s="8" t="s">
        <v>5</v>
      </c>
      <c r="AZ2062" s="9"/>
      <c r="BA2062" s="20"/>
      <c r="BB2062" s="251" t="s">
        <v>0</v>
      </c>
      <c r="BC2062" s="252"/>
      <c r="BD2062" s="253" t="s">
        <v>1</v>
      </c>
      <c r="BE2062" s="254"/>
      <c r="BF2062" s="36"/>
      <c r="BG2062" s="7" t="s">
        <v>11</v>
      </c>
      <c r="BH2062" s="8"/>
      <c r="BI2062" s="8" t="s">
        <v>12</v>
      </c>
      <c r="BJ2062" s="9"/>
      <c r="BK2062" s="36"/>
      <c r="BL2062" s="251" t="s">
        <v>0</v>
      </c>
      <c r="BM2062" s="252"/>
      <c r="BN2062" s="253" t="s">
        <v>1</v>
      </c>
      <c r="BO2062" s="254"/>
      <c r="BP2062" s="36"/>
      <c r="BQ2062" s="7" t="s">
        <v>4</v>
      </c>
      <c r="BR2062" s="8"/>
      <c r="BS2062" s="8" t="s">
        <v>5</v>
      </c>
      <c r="BT2062" s="9"/>
      <c r="BU2062" s="20"/>
      <c r="BV2062" s="251" t="s">
        <v>0</v>
      </c>
      <c r="BW2062" s="252"/>
      <c r="BX2062" s="253" t="s">
        <v>1</v>
      </c>
      <c r="BY2062" s="254"/>
      <c r="BZ2062" s="36"/>
      <c r="CA2062" s="7" t="s">
        <v>11</v>
      </c>
      <c r="CB2062" s="8"/>
      <c r="CC2062" s="8" t="s">
        <v>12</v>
      </c>
      <c r="CD2062" s="9"/>
      <c r="CE2062" s="36"/>
      <c r="CF2062" s="251" t="s">
        <v>0</v>
      </c>
      <c r="CG2062" s="252"/>
      <c r="CH2062" s="253" t="s">
        <v>1</v>
      </c>
      <c r="CI2062" s="254"/>
      <c r="CJ2062" s="23"/>
      <c r="CK2062" s="7" t="s">
        <v>23</v>
      </c>
      <c r="CL2062" s="8"/>
      <c r="CM2062" s="8" t="s">
        <v>24</v>
      </c>
      <c r="CN2062" s="9"/>
      <c r="CO2062" s="23"/>
      <c r="CP2062" s="251" t="s">
        <v>0</v>
      </c>
      <c r="CQ2062" s="252"/>
      <c r="CR2062" s="253" t="s">
        <v>1</v>
      </c>
      <c r="CS2062" s="254"/>
      <c r="CU2062" s="26" t="s">
        <v>25</v>
      </c>
      <c r="CW2062" s="50" t="s">
        <v>44</v>
      </c>
    </row>
    <row r="2063" spans="1:101" ht="18" customHeight="1" thickTop="1" thickBot="1">
      <c r="B2063" s="34">
        <v>3.95</v>
      </c>
      <c r="D2063" s="11">
        <v>1</v>
      </c>
      <c r="E2063" s="12">
        <v>0</v>
      </c>
      <c r="F2063" s="13">
        <v>0</v>
      </c>
      <c r="G2063" s="40">
        <f t="shared" ref="G2063" si="21916">-1/($E$4*$B2063)</f>
        <v>-0.26595709314216337</v>
      </c>
      <c r="H2063" s="10"/>
      <c r="I2063" s="11">
        <v>1</v>
      </c>
      <c r="J2063" s="12">
        <v>0</v>
      </c>
      <c r="K2063" s="13">
        <v>0</v>
      </c>
      <c r="L2063" s="14">
        <v>0</v>
      </c>
      <c r="N2063" s="1">
        <f t="shared" ref="N2063" si="21917">D2063*I2063+F2063*I2066-E2063*J2063-G2063*J2066</f>
        <v>0.90157738684951927</v>
      </c>
      <c r="O2063" s="4">
        <f t="shared" ref="O2063" si="21918">(D2063*J2063+E2063*I2063+F2063*J2066+G2063*I2066)</f>
        <v>0</v>
      </c>
      <c r="P2063" s="2">
        <f t="shared" ref="P2063" si="21919">D2063*K2063+F2063*K2066-E2063*L2063-G2063*L2066</f>
        <v>0</v>
      </c>
      <c r="Q2063" s="3">
        <f t="shared" ref="Q2063" si="21920">(D2063*L2063+E2063*K2063+F2063*L2066+G2063*K2066)</f>
        <v>-0.26595709314216337</v>
      </c>
      <c r="S2063" s="11">
        <v>1</v>
      </c>
      <c r="T2063" s="12">
        <v>0</v>
      </c>
      <c r="U2063" s="13">
        <v>0</v>
      </c>
      <c r="V2063" s="40">
        <f t="shared" ref="V2063" si="21921">-1/($T$4*$B2063)</f>
        <v>-0.50815848446813594</v>
      </c>
      <c r="W2063" s="20"/>
      <c r="X2063" s="1">
        <f t="shared" ref="X2063" si="21922">N2063*S2063+P2063*S2066-O2063*T2063-Q2063*T2066</f>
        <v>0.90157738684951927</v>
      </c>
      <c r="Y2063" s="4">
        <f t="shared" ref="Y2063" si="21923">(N2063*T2063+O2063*S2063+P2063*T2066+Q2063*S2066)</f>
        <v>0</v>
      </c>
      <c r="Z2063" s="2">
        <f t="shared" ref="Z2063" si="21924">N2063*U2063+P2063*U2066-O2063*V2063-Q2063*V2066</f>
        <v>0</v>
      </c>
      <c r="AA2063" s="3">
        <f t="shared" ref="AA2063" si="21925">(N2063*V2063+O2063*U2063+P2063*V2066+Q2063*U2066)</f>
        <v>-0.72410129167435744</v>
      </c>
      <c r="AB2063" s="20"/>
      <c r="AC2063" s="11">
        <v>1</v>
      </c>
      <c r="AD2063" s="12">
        <v>0</v>
      </c>
      <c r="AE2063" s="13">
        <v>0</v>
      </c>
      <c r="AF2063" s="14">
        <v>0</v>
      </c>
      <c r="AG2063" s="20"/>
      <c r="AH2063" s="1">
        <f t="shared" ref="AH2063" si="21926">X2063*AC2063+Z2063*AC2066-Y2063*AD2063-AA2063*AD2066</f>
        <v>0.59543713517555641</v>
      </c>
      <c r="AI2063" s="4">
        <f t="shared" ref="AI2063" si="21927">(X2063*AD2063+Y2063*AC2063+Z2063*AD2066+AA2063*AC2066)</f>
        <v>0</v>
      </c>
      <c r="AJ2063" s="2">
        <f t="shared" ref="AJ2063" si="21928">X2063*AE2063+Z2063*AE2066-Y2063*AF2063-AA2063*AF2066</f>
        <v>0</v>
      </c>
      <c r="AK2063" s="3">
        <f t="shared" ref="AK2063" si="21929">(X2063*AF2063+Y2063*AE2063+Z2063*AF2066+AA2063*AE2066)</f>
        <v>-0.72410129167435744</v>
      </c>
      <c r="AL2063" s="20"/>
      <c r="AM2063" s="11">
        <v>1</v>
      </c>
      <c r="AN2063" s="12">
        <v>0</v>
      </c>
      <c r="AO2063" s="13">
        <v>0</v>
      </c>
      <c r="AP2063" s="40">
        <f t="shared" ref="AP2063" si="21930">-1/($AN$4*$B2063)</f>
        <v>-0.52808626817276871</v>
      </c>
      <c r="AR2063" s="1">
        <f t="shared" ref="AR2063" si="21931">AH2063*AM2063+AJ2063*AM2066-AI2063*AN2063-AK2063*AN2066</f>
        <v>0.59543713517555641</v>
      </c>
      <c r="AS2063" s="4">
        <f t="shared" ref="AS2063" si="21932">(AH2063*AN2063+AI2063*AM2063+AJ2063*AN2066+AK2063*AM2066)</f>
        <v>0</v>
      </c>
      <c r="AT2063" s="2">
        <f t="shared" ref="AT2063" si="21933">AH2063*AO2063+AJ2063*AO2066-AI2063*AP2063-AK2063*AP2066</f>
        <v>0</v>
      </c>
      <c r="AU2063" s="3">
        <f t="shared" ref="AU2063" si="21934">(AH2063*AP2063+AI2063*AO2063+AJ2063*AP2066+AK2063*AO2066)</f>
        <v>-1.0385434663207014</v>
      </c>
      <c r="AV2063" s="20"/>
      <c r="AW2063" s="11">
        <v>1</v>
      </c>
      <c r="AX2063" s="12">
        <v>0</v>
      </c>
      <c r="AY2063" s="13">
        <v>0</v>
      </c>
      <c r="AZ2063" s="14">
        <v>0</v>
      </c>
      <c r="BA2063" s="20"/>
      <c r="BB2063" s="1">
        <f t="shared" ref="BB2063" si="21935">AR2063*AW2063+AT2063*AW2066-AS2063*AX2063-AU2063*AX2066</f>
        <v>0.15635497663032194</v>
      </c>
      <c r="BC2063" s="4">
        <f t="shared" ref="BC2063" si="21936">(AR2063*AX2063+AS2063*AW2063+AT2063*AX2066+AU2063*AW2066)</f>
        <v>0</v>
      </c>
      <c r="BD2063" s="2">
        <f t="shared" ref="BD2063" si="21937">AR2063*AY2063+AT2063*AY2066-AS2063*AZ2063-AU2063*AZ2066</f>
        <v>0</v>
      </c>
      <c r="BE2063" s="3">
        <f t="shared" ref="BE2063" si="21938">(AR2063*AZ2063+AS2063*AY2063+AT2063*AZ2066+AU2063*AY2066)</f>
        <v>-1.0385434663207014</v>
      </c>
      <c r="BF2063" s="20"/>
      <c r="BG2063" s="11">
        <v>1</v>
      </c>
      <c r="BH2063" s="12">
        <v>0</v>
      </c>
      <c r="BI2063" s="13">
        <v>0</v>
      </c>
      <c r="BJ2063" s="40">
        <f t="shared" ref="BJ2063" si="21939">-1/($BH$4*$B2063)</f>
        <v>-0.50815848446813594</v>
      </c>
      <c r="BK2063" s="20"/>
      <c r="BL2063" s="1">
        <f t="shared" ref="BL2063" si="21940">BB2063*BG2063+BD2063*BG2066-BC2063*BH2063-BE2063*BH2066</f>
        <v>0.15635497663032194</v>
      </c>
      <c r="BM2063" s="4">
        <f t="shared" ref="BM2063" si="21941">(BB2063*BH2063+BC2063*BG2063+BD2063*BH2066+BE2063*BG2066)</f>
        <v>0</v>
      </c>
      <c r="BN2063" s="2">
        <f t="shared" ref="BN2063" si="21942">BB2063*BI2063+BD2063*BI2066-BC2063*BJ2063-BE2063*BJ2066</f>
        <v>0</v>
      </c>
      <c r="BO2063" s="3">
        <f t="shared" ref="BO2063" si="21943">(BB2063*BJ2063+BC2063*BI2063+BD2063*BJ2066+BE2063*BI2066)</f>
        <v>-1.1179965742842166</v>
      </c>
      <c r="BP2063" s="20"/>
      <c r="BQ2063" s="11">
        <v>1</v>
      </c>
      <c r="BR2063" s="12">
        <v>0</v>
      </c>
      <c r="BS2063" s="13">
        <v>0</v>
      </c>
      <c r="BT2063" s="14">
        <v>0</v>
      </c>
      <c r="BU2063" s="20"/>
      <c r="BV2063" s="1">
        <f t="shared" ref="BV2063" si="21944">BL2063*BQ2063+BN2063*BQ2066-BM2063*BR2063-BO2063*BR2066</f>
        <v>-0.25738147624751129</v>
      </c>
      <c r="BW2063" s="4">
        <f t="shared" ref="BW2063" si="21945">(BL2063*BR2063+BM2063*BQ2063+BN2063*BR2066+BO2063*BQ2066)</f>
        <v>0</v>
      </c>
      <c r="BX2063" s="2">
        <f t="shared" ref="BX2063" si="21946">BL2063*BS2063+BN2063*BS2066-BM2063*BT2063-BO2063*BT2066</f>
        <v>0</v>
      </c>
      <c r="BY2063" s="3">
        <f t="shared" ref="BY2063" si="21947">(BL2063*BT2063+BM2063*BS2063+BN2063*BT2066+BO2063*BS2066)</f>
        <v>-1.1179965742842166</v>
      </c>
      <c r="BZ2063" s="20"/>
      <c r="CA2063" s="11">
        <v>1</v>
      </c>
      <c r="CB2063" s="12">
        <v>0</v>
      </c>
      <c r="CC2063" s="13">
        <v>0</v>
      </c>
      <c r="CD2063" s="40">
        <f t="shared" ref="CD2063" si="21948">-1/($CB$4*$B2063)</f>
        <v>-0.26595709314216337</v>
      </c>
      <c r="CE2063" s="20"/>
      <c r="CF2063" s="1">
        <f t="shared" ref="CF2063" si="21949">BV2063*CA2063+BX2063*CA2066-BW2063*CB2063-BY2063*CB2066</f>
        <v>-0.25738147624751129</v>
      </c>
      <c r="CG2063" s="4">
        <f t="shared" ref="CG2063" si="21950">(BV2063*CB2063+BW2063*CA2063+BX2063*CB2066+BY2063*CA2066)</f>
        <v>0</v>
      </c>
      <c r="CH2063" s="2">
        <f t="shared" ref="CH2063" si="21951">BV2063*CC2063+BX2063*CC2066-BW2063*CD2063-BY2063*CD2066</f>
        <v>0</v>
      </c>
      <c r="CI2063" s="3">
        <f t="shared" ref="CI2063" si="21952">(BV2063*CD2063+BW2063*CC2063+BX2063*CD2066+BY2063*CC2066)</f>
        <v>-1.0495441450327898</v>
      </c>
      <c r="CJ2063" s="28"/>
      <c r="CK2063" s="11">
        <v>1</v>
      </c>
      <c r="CL2063" s="12">
        <v>0</v>
      </c>
      <c r="CM2063" s="13">
        <v>0</v>
      </c>
      <c r="CN2063" s="14">
        <v>0</v>
      </c>
      <c r="CP2063" s="1">
        <f t="shared" ref="CP2063" si="21953">CF2063*CK2063+CH2063*CK2066-CG2063*CL2063-CI2063*CL2066</f>
        <v>-0.25738147624751129</v>
      </c>
      <c r="CQ2063" s="4">
        <f t="shared" ref="CQ2063" si="21954">(CF2063*CL2063+CG2063*CK2063+CH2063*CL2066+CI2063*CK2066)</f>
        <v>-1.0495441450327898</v>
      </c>
      <c r="CR2063" s="2">
        <f t="shared" ref="CR2063" si="21955">CF2063*CM2063+CH2063*CM2066-CG2063*CN2063-CI2063*CN2066</f>
        <v>0</v>
      </c>
      <c r="CS2063" s="3">
        <f t="shared" ref="CS2063" si="21956">(CF2063*CN2063+CG2063*CM2063+CH2063*CN2066+CI2063*CM2066)</f>
        <v>-1.0495441450327898</v>
      </c>
      <c r="CU2063" s="29">
        <f t="shared" ref="CU2063" si="21957">20*LOG(((1+$CL$4)/$CL$4)/((CP2063+CP2066)^2+(CQ2063+CQ2066)^2)^0.5)</f>
        <v>-2.7660602630281389E-2</v>
      </c>
      <c r="CW2063" s="51">
        <f t="shared" ref="CW2063" si="21958">((CP2063^2+CQ2063^2)^0.5)/((CP2066^2+CQ2066^2)^0.5)</f>
        <v>1.1668008149964753</v>
      </c>
    </row>
    <row r="2064" spans="1:101" ht="18" customHeight="1" thickBot="1">
      <c r="D2064" s="11"/>
      <c r="E2064" s="13"/>
      <c r="F2064" s="13"/>
      <c r="G2064" s="15"/>
      <c r="H2064" s="10"/>
      <c r="I2064" s="11"/>
      <c r="J2064" s="13"/>
      <c r="K2064" s="13"/>
      <c r="L2064" s="15"/>
      <c r="N2064" s="5"/>
      <c r="Q2064" s="6"/>
      <c r="S2064" s="11"/>
      <c r="T2064" s="13"/>
      <c r="U2064" s="13"/>
      <c r="V2064" s="15"/>
      <c r="W2064" s="20"/>
      <c r="X2064" s="5"/>
      <c r="AA2064" s="6"/>
      <c r="AB2064" s="20"/>
      <c r="AC2064" s="11"/>
      <c r="AD2064" s="13"/>
      <c r="AE2064" s="13"/>
      <c r="AF2064" s="15"/>
      <c r="AG2064" s="20"/>
      <c r="AH2064" s="5"/>
      <c r="AK2064" s="6"/>
      <c r="AL2064" s="20"/>
      <c r="AM2064" s="11"/>
      <c r="AN2064" s="13"/>
      <c r="AO2064" s="13"/>
      <c r="AP2064" s="15"/>
      <c r="AR2064" s="5"/>
      <c r="AU2064" s="6"/>
      <c r="AW2064" s="11"/>
      <c r="AX2064" s="13"/>
      <c r="AY2064" s="13"/>
      <c r="AZ2064" s="15"/>
      <c r="BA2064" s="20"/>
      <c r="BB2064" s="5"/>
      <c r="BE2064" s="6"/>
      <c r="BG2064" s="11"/>
      <c r="BH2064" s="13"/>
      <c r="BI2064" s="13"/>
      <c r="BJ2064" s="15"/>
      <c r="BL2064" s="5"/>
      <c r="BO2064" s="6"/>
      <c r="BQ2064" s="11"/>
      <c r="BR2064" s="13"/>
      <c r="BS2064" s="13"/>
      <c r="BT2064" s="15"/>
      <c r="BU2064" s="20"/>
      <c r="BV2064" s="5"/>
      <c r="BY2064" s="6"/>
      <c r="CA2064" s="11"/>
      <c r="CB2064" s="13"/>
      <c r="CC2064" s="13"/>
      <c r="CD2064" s="15"/>
      <c r="CF2064" s="5"/>
      <c r="CI2064" s="6"/>
      <c r="CK2064" s="11"/>
      <c r="CL2064" s="13"/>
      <c r="CM2064" s="13"/>
      <c r="CN2064" s="15"/>
      <c r="CP2064" s="5"/>
      <c r="CS2064" s="6"/>
      <c r="CW2064" s="52"/>
    </row>
    <row r="2065" spans="1:101" ht="18" customHeight="1" thickBot="1">
      <c r="D2065" s="11" t="s">
        <v>6</v>
      </c>
      <c r="E2065" s="13"/>
      <c r="F2065" s="13" t="s">
        <v>7</v>
      </c>
      <c r="G2065" s="15"/>
      <c r="H2065" s="10"/>
      <c r="I2065" s="11" t="s">
        <v>8</v>
      </c>
      <c r="J2065" s="13"/>
      <c r="K2065" s="13" t="s">
        <v>9</v>
      </c>
      <c r="L2065" s="15"/>
      <c r="N2065" s="251" t="s">
        <v>26</v>
      </c>
      <c r="O2065" s="252"/>
      <c r="P2065" s="253" t="s">
        <v>27</v>
      </c>
      <c r="Q2065" s="254"/>
      <c r="S2065" s="11" t="s">
        <v>13</v>
      </c>
      <c r="T2065" s="13"/>
      <c r="U2065" s="13" t="s">
        <v>14</v>
      </c>
      <c r="V2065" s="15"/>
      <c r="W2065" s="20"/>
      <c r="X2065" s="251" t="s">
        <v>26</v>
      </c>
      <c r="Y2065" s="252"/>
      <c r="Z2065" s="253" t="s">
        <v>27</v>
      </c>
      <c r="AA2065" s="254"/>
      <c r="AB2065" s="20"/>
      <c r="AC2065" s="11" t="s">
        <v>8</v>
      </c>
      <c r="AD2065" s="13"/>
      <c r="AE2065" s="13" t="s">
        <v>9</v>
      </c>
      <c r="AF2065" s="15"/>
      <c r="AG2065" s="20"/>
      <c r="AH2065" s="251" t="s">
        <v>26</v>
      </c>
      <c r="AI2065" s="252"/>
      <c r="AJ2065" s="253" t="s">
        <v>27</v>
      </c>
      <c r="AK2065" s="254"/>
      <c r="AL2065" s="20"/>
      <c r="AM2065" s="11" t="s">
        <v>13</v>
      </c>
      <c r="AN2065" s="13"/>
      <c r="AO2065" s="13" t="s">
        <v>14</v>
      </c>
      <c r="AP2065" s="15"/>
      <c r="AR2065" s="251" t="s">
        <v>26</v>
      </c>
      <c r="AS2065" s="252"/>
      <c r="AT2065" s="253" t="s">
        <v>27</v>
      </c>
      <c r="AU2065" s="254"/>
      <c r="AV2065" s="36"/>
      <c r="AW2065" s="11" t="s">
        <v>8</v>
      </c>
      <c r="AX2065" s="13"/>
      <c r="AY2065" s="13" t="s">
        <v>9</v>
      </c>
      <c r="AZ2065" s="15"/>
      <c r="BA2065" s="20"/>
      <c r="BB2065" s="251" t="s">
        <v>26</v>
      </c>
      <c r="BC2065" s="252"/>
      <c r="BD2065" s="253" t="s">
        <v>27</v>
      </c>
      <c r="BE2065" s="254"/>
      <c r="BF2065" s="36"/>
      <c r="BG2065" s="11" t="s">
        <v>13</v>
      </c>
      <c r="BH2065" s="13"/>
      <c r="BI2065" s="13" t="s">
        <v>14</v>
      </c>
      <c r="BJ2065" s="15"/>
      <c r="BK2065" s="36"/>
      <c r="BL2065" s="251" t="s">
        <v>26</v>
      </c>
      <c r="BM2065" s="252"/>
      <c r="BN2065" s="253" t="s">
        <v>27</v>
      </c>
      <c r="BO2065" s="254"/>
      <c r="BP2065" s="36"/>
      <c r="BQ2065" s="11" t="s">
        <v>8</v>
      </c>
      <c r="BR2065" s="13"/>
      <c r="BS2065" s="13" t="s">
        <v>9</v>
      </c>
      <c r="BT2065" s="15"/>
      <c r="BU2065" s="20"/>
      <c r="BV2065" s="251" t="s">
        <v>26</v>
      </c>
      <c r="BW2065" s="252"/>
      <c r="BX2065" s="253" t="s">
        <v>27</v>
      </c>
      <c r="BY2065" s="254"/>
      <c r="BZ2065" s="36"/>
      <c r="CA2065" s="11" t="s">
        <v>13</v>
      </c>
      <c r="CB2065" s="13"/>
      <c r="CC2065" s="13" t="s">
        <v>14</v>
      </c>
      <c r="CD2065" s="15"/>
      <c r="CE2065" s="36"/>
      <c r="CF2065" s="251" t="s">
        <v>26</v>
      </c>
      <c r="CG2065" s="252"/>
      <c r="CH2065" s="253" t="s">
        <v>27</v>
      </c>
      <c r="CI2065" s="254"/>
      <c r="CK2065" s="11" t="s">
        <v>28</v>
      </c>
      <c r="CL2065" s="13"/>
      <c r="CM2065" s="13" t="s">
        <v>29</v>
      </c>
      <c r="CN2065" s="15"/>
      <c r="CP2065" s="251" t="s">
        <v>26</v>
      </c>
      <c r="CQ2065" s="252"/>
      <c r="CR2065" s="253" t="s">
        <v>27</v>
      </c>
      <c r="CS2065" s="254"/>
      <c r="CU2065" s="38" t="s">
        <v>37</v>
      </c>
      <c r="CW2065" s="53" t="s">
        <v>45</v>
      </c>
    </row>
    <row r="2066" spans="1:101" ht="18" customHeight="1" thickTop="1" thickBot="1">
      <c r="D2066" s="16">
        <v>0</v>
      </c>
      <c r="E2066" s="17">
        <v>0</v>
      </c>
      <c r="F2066" s="18">
        <v>1</v>
      </c>
      <c r="G2066" s="19">
        <v>0</v>
      </c>
      <c r="H2066" s="10"/>
      <c r="I2066" s="16">
        <v>0</v>
      </c>
      <c r="J2066" s="17">
        <f t="shared" ref="J2066" si="21959">-1/($J$4*$B2063)</f>
        <v>-0.37006951755887341</v>
      </c>
      <c r="K2066" s="18">
        <v>1</v>
      </c>
      <c r="L2066" s="19">
        <v>0</v>
      </c>
      <c r="N2066" s="1">
        <f t="shared" ref="N2066" si="21960">D2066*I2063+F2066*I2066-E2066*J2063-G2066*J2066</f>
        <v>0</v>
      </c>
      <c r="O2066" s="4">
        <f t="shared" ref="O2066" si="21961">(D2066*J2063+E2066*I2063+F2066*J2066+G2066*I2066)</f>
        <v>-0.37006951755887341</v>
      </c>
      <c r="P2066" s="2">
        <f t="shared" ref="P2066" si="21962">D2066*K2063+F2066*K2066-E2066*L2063-G2066*L2066</f>
        <v>1</v>
      </c>
      <c r="Q2066" s="3">
        <f t="shared" ref="Q2066" si="21963">(D2066*L2063+E2066*K2063+F2066*L2066+G2066*K2066)</f>
        <v>0</v>
      </c>
      <c r="S2066" s="16">
        <v>0</v>
      </c>
      <c r="T2066" s="17">
        <v>0</v>
      </c>
      <c r="U2066" s="18">
        <v>1</v>
      </c>
      <c r="V2066" s="19">
        <v>0</v>
      </c>
      <c r="W2066" s="20"/>
      <c r="X2066" s="1">
        <f t="shared" ref="X2066" si="21964">N2066*S2063+P2066*S2066-O2066*T2063-Q2066*T2066</f>
        <v>0</v>
      </c>
      <c r="Y2066" s="4">
        <f t="shared" ref="Y2066" si="21965">(N2066*T2063+O2066*S2063+P2066*T2066+Q2066*S2066)</f>
        <v>-0.37006951755887341</v>
      </c>
      <c r="Z2066" s="2">
        <f t="shared" ref="Z2066" si="21966">N2066*U2063+P2066*U2066-O2066*V2063-Q2066*V2066</f>
        <v>0.81194603480942873</v>
      </c>
      <c r="AA2066" s="3">
        <f t="shared" ref="AA2066" si="21967">(N2066*V2063+O2066*U2063+P2066*V2066+Q2066*U2066)</f>
        <v>0</v>
      </c>
      <c r="AB2066" s="20"/>
      <c r="AC2066" s="16">
        <v>0</v>
      </c>
      <c r="AD2066" s="17">
        <f t="shared" ref="AD2066" si="21968">-1/($AD$4*$B2063)</f>
        <v>-0.42278650127258732</v>
      </c>
      <c r="AE2066" s="18">
        <v>1</v>
      </c>
      <c r="AF2066" s="19">
        <v>0</v>
      </c>
      <c r="AG2066" s="20"/>
      <c r="AH2066" s="1">
        <f t="shared" ref="AH2066" si="21969">X2066*AC2063+Z2066*AC2066-Y2066*AD2063-AA2066*AD2066</f>
        <v>0</v>
      </c>
      <c r="AI2066" s="4">
        <f t="shared" ref="AI2066" si="21970">(X2066*AD2063+Y2066*AC2063+Z2066*AD2066+AA2066*AC2066)</f>
        <v>-0.7133493408381022</v>
      </c>
      <c r="AJ2066" s="2">
        <f t="shared" ref="AJ2066" si="21971">X2066*AE2063+Z2066*AE2066-Y2066*AF2063-AA2066*AF2066</f>
        <v>0.81194603480942873</v>
      </c>
      <c r="AK2066" s="3">
        <f t="shared" ref="AK2066" si="21972">(X2066*AF2063+Y2066*AE2063+Z2066*AF2066+AA2066*AE2066)</f>
        <v>0</v>
      </c>
      <c r="AL2066" s="20"/>
      <c r="AM2066" s="16">
        <v>0</v>
      </c>
      <c r="AN2066" s="17">
        <v>0</v>
      </c>
      <c r="AO2066" s="18">
        <v>1</v>
      </c>
      <c r="AP2066" s="19">
        <v>0</v>
      </c>
      <c r="AR2066" s="1">
        <f t="shared" ref="AR2066" si="21973">AH2066*AM2063+AJ2066*AM2066-AI2066*AN2063-AK2066*AN2066</f>
        <v>0</v>
      </c>
      <c r="AS2066" s="4">
        <f t="shared" ref="AS2066" si="21974">(AH2066*AN2063+AI2066*AM2063+AJ2066*AN2066+AK2066*AM2066)</f>
        <v>-0.7133493408381022</v>
      </c>
      <c r="AT2066" s="2">
        <f t="shared" ref="AT2066" si="21975">AH2066*AO2063+AJ2066*AO2066-AI2066*AP2063-AK2066*AP2066</f>
        <v>0.43523604350273087</v>
      </c>
      <c r="AU2066" s="3">
        <f t="shared" ref="AU2066" si="21976">(AH2066*AP2063+AI2066*AO2063+AJ2066*AP2066+AK2066*AO2066)</f>
        <v>0</v>
      </c>
      <c r="AV2066" s="20"/>
      <c r="AW2066" s="16">
        <v>0</v>
      </c>
      <c r="AX2066" s="17">
        <f t="shared" ref="AX2066" si="21977">-1/($AX$4*$B2063)</f>
        <v>-0.42278650127258732</v>
      </c>
      <c r="AY2066" s="18">
        <v>1</v>
      </c>
      <c r="AZ2066" s="19">
        <v>0</v>
      </c>
      <c r="BA2066" s="20"/>
      <c r="BB2066" s="1">
        <f t="shared" ref="BB2066" si="21978">AR2066*AW2063+AT2066*AW2066-AS2066*AX2063-AU2066*AX2066</f>
        <v>0</v>
      </c>
      <c r="BC2066" s="4">
        <f t="shared" ref="BC2066" si="21979">(AR2066*AX2063+AS2066*AW2063+AT2066*AX2066+AU2066*AW2066)</f>
        <v>-0.89736126489834533</v>
      </c>
      <c r="BD2066" s="2">
        <f t="shared" ref="BD2066" si="21980">AR2066*AY2063+AT2066*AY2066-AS2066*AZ2063-AU2066*AZ2066</f>
        <v>0.43523604350273087</v>
      </c>
      <c r="BE2066" s="3">
        <f t="shared" ref="BE2066" si="21981">(AR2066*AZ2063+AS2066*AY2063+AT2066*AZ2066+AU2066*AY2066)</f>
        <v>0</v>
      </c>
      <c r="BF2066" s="20"/>
      <c r="BG2066" s="16">
        <v>0</v>
      </c>
      <c r="BH2066" s="17">
        <v>0</v>
      </c>
      <c r="BI2066" s="18">
        <v>1</v>
      </c>
      <c r="BJ2066" s="19">
        <v>0</v>
      </c>
      <c r="BK2066" s="20"/>
      <c r="BL2066" s="1">
        <f t="shared" ref="BL2066" si="21982">BB2066*BG2063+BD2066*BG2066-BC2066*BH2063-BE2066*BH2066</f>
        <v>0</v>
      </c>
      <c r="BM2066" s="4">
        <f t="shared" ref="BM2066" si="21983">(BB2066*BH2063+BC2066*BG2063+BD2066*BH2066+BE2066*BG2066)</f>
        <v>-0.89736126489834533</v>
      </c>
      <c r="BN2066" s="2">
        <f t="shared" ref="BN2066" si="21984">BB2066*BI2063+BD2066*BI2066-BC2066*BJ2063-BE2066*BJ2066</f>
        <v>-2.0765696888421781E-2</v>
      </c>
      <c r="BO2066" s="3">
        <f t="shared" ref="BO2066" si="21985">(BB2066*BJ2063+BC2066*BI2063+BD2066*BJ2066+BE2066*BI2066)</f>
        <v>0</v>
      </c>
      <c r="BP2066" s="20"/>
      <c r="BQ2066" s="16">
        <v>0</v>
      </c>
      <c r="BR2066" s="17">
        <f t="shared" ref="BR2066" si="21986">-1/($BR$4*$B2063)</f>
        <v>-0.37006951755887341</v>
      </c>
      <c r="BS2066" s="18">
        <v>1</v>
      </c>
      <c r="BT2066" s="19">
        <v>0</v>
      </c>
      <c r="BU2066" s="20"/>
      <c r="BV2066" s="1">
        <f t="shared" ref="BV2066" si="21987">BL2066*BQ2063+BN2066*BQ2066-BM2066*BR2063-BO2066*BR2066</f>
        <v>0</v>
      </c>
      <c r="BW2066" s="4">
        <f t="shared" ref="BW2066" si="21988">(BL2066*BR2063+BM2066*BQ2063+BN2066*BR2066+BO2066*BQ2066)</f>
        <v>-0.88967651346907328</v>
      </c>
      <c r="BX2066" s="2">
        <f t="shared" ref="BX2066" si="21989">BL2066*BS2063+BN2066*BS2066-BM2066*BT2063-BO2066*BT2066</f>
        <v>-2.0765696888421781E-2</v>
      </c>
      <c r="BY2066" s="3">
        <f t="shared" ref="BY2066" si="21990">(BL2066*BT2063+BM2066*BS2063+BN2066*BT2066+BO2066*BS2066)</f>
        <v>0</v>
      </c>
      <c r="BZ2066" s="20"/>
      <c r="CA2066" s="16">
        <v>0</v>
      </c>
      <c r="CB2066" s="17">
        <v>0</v>
      </c>
      <c r="CC2066" s="18">
        <v>1</v>
      </c>
      <c r="CD2066" s="19">
        <v>0</v>
      </c>
      <c r="CE2066" s="20"/>
      <c r="CF2066" s="1">
        <f t="shared" ref="CF2066" si="21991">BV2066*CA2063+BX2066*CA2066-BW2066*CB2063-BY2066*CB2066</f>
        <v>0</v>
      </c>
      <c r="CG2066" s="4">
        <f t="shared" ref="CG2066" si="21992">(BV2066*CB2063+BW2066*CA2063+BX2066*CB2066+BY2066*CA2066)</f>
        <v>-0.88967651346907328</v>
      </c>
      <c r="CH2066" s="2">
        <f t="shared" ref="CH2066" si="21993">BV2066*CC2063+BX2066*CC2066-BW2066*CD2063-BY2066*CD2066</f>
        <v>-0.25738147624751129</v>
      </c>
      <c r="CI2066" s="3">
        <f t="shared" ref="CI2066" si="21994">(BV2066*CD2063+BW2066*CC2063+BX2066*CD2066+BY2066*CC2066)</f>
        <v>0</v>
      </c>
      <c r="CK2066" s="16">
        <f t="shared" ref="CK2066" si="21995">1/$CL$4</f>
        <v>1</v>
      </c>
      <c r="CL2066" s="17">
        <v>0</v>
      </c>
      <c r="CM2066" s="18">
        <v>1</v>
      </c>
      <c r="CN2066" s="19">
        <v>0</v>
      </c>
      <c r="CP2066" s="1">
        <f t="shared" ref="CP2066" si="21996">CF2066*CK2063+CH2066*CK2066-CG2066*CL2063-CI2066*CL2066</f>
        <v>-0.25738147624751129</v>
      </c>
      <c r="CQ2066" s="4">
        <f t="shared" ref="CQ2066" si="21997">(CF2066*CL2063+CG2066*CK2063+CH2066*CL2066+CI2066*CK2066)</f>
        <v>-0.88967651346907328</v>
      </c>
      <c r="CR2066" s="2">
        <f t="shared" ref="CR2066" si="21998">CF2066*CM2063+CH2066*CM2066-CG2066*CN2063-CI2066*CN2066</f>
        <v>-0.25738147624751129</v>
      </c>
      <c r="CS2066" s="3">
        <f t="shared" ref="CS2066" si="21999">(CF2066*CN2063+CG2066*CM2063+CH2066*CN2066+CI2066*CM2066)</f>
        <v>0</v>
      </c>
      <c r="CU2066" s="39">
        <f t="shared" ref="CU2066" si="22000">(180/PI())*ATAN(-1*(CQ2063/CP2063))</f>
        <v>-76.221177249263462</v>
      </c>
      <c r="CW2066" s="54">
        <f t="shared" ref="CW2066" si="22001">20*LOG(((1-(10^(CU2063/20)^2)*(1-((1-CW2063)/(1+CW2063))^2))^0.5))</f>
        <v>-19.123185961163347</v>
      </c>
    </row>
    <row r="2067" spans="1:101" ht="18" customHeight="1">
      <c r="E2067" s="20"/>
      <c r="F2067" s="20"/>
      <c r="G2067" s="20"/>
      <c r="H2067" s="20"/>
      <c r="I2067" s="20"/>
      <c r="J2067" s="20"/>
      <c r="K2067" s="20"/>
      <c r="L2067" s="20"/>
      <c r="M2067" s="20"/>
      <c r="N2067" s="20"/>
      <c r="O2067" s="20"/>
      <c r="P2067" s="20"/>
      <c r="Q2067" s="20"/>
      <c r="R2067" s="20"/>
      <c r="S2067" s="20"/>
      <c r="T2067" s="20"/>
      <c r="U2067" s="20"/>
      <c r="V2067" s="20"/>
      <c r="W2067" s="20"/>
      <c r="X2067" s="20"/>
      <c r="Y2067" s="20"/>
      <c r="Z2067" s="20"/>
      <c r="AA2067" s="20"/>
      <c r="AB2067" s="30"/>
      <c r="AC2067" s="20"/>
      <c r="AD2067" s="20"/>
      <c r="AE2067" s="20"/>
      <c r="AF2067" s="20"/>
      <c r="AG2067" s="20"/>
      <c r="AH2067" s="20"/>
      <c r="AI2067" s="20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  <c r="BA2067" s="20"/>
      <c r="BB2067" s="20"/>
      <c r="BC2067" s="20"/>
      <c r="BD2067" s="20"/>
      <c r="BE2067" s="20"/>
      <c r="BF2067" s="20"/>
      <c r="BG2067" s="20"/>
      <c r="BH2067" s="20"/>
      <c r="BI2067" s="20"/>
      <c r="BJ2067" s="20"/>
      <c r="BK2067" s="20"/>
      <c r="BL2067" s="20"/>
      <c r="BM2067" s="20"/>
      <c r="BN2067" s="20"/>
      <c r="BO2067" s="20"/>
      <c r="BP2067" s="20"/>
      <c r="BQ2067" s="20"/>
      <c r="BR2067" s="20"/>
      <c r="BS2067" s="20"/>
      <c r="BT2067" s="20"/>
      <c r="BU2067" s="20"/>
      <c r="BV2067" s="20"/>
      <c r="BW2067" s="20"/>
      <c r="BX2067" s="20"/>
      <c r="BY2067" s="20"/>
      <c r="BZ2067" s="20"/>
      <c r="CA2067" s="20"/>
      <c r="CB2067" s="20"/>
      <c r="CC2067" s="20"/>
      <c r="CD2067" s="20"/>
      <c r="CE2067" s="20"/>
      <c r="CF2067" s="20"/>
      <c r="CG2067" s="20"/>
      <c r="CH2067" s="20"/>
      <c r="CI2067" s="20"/>
      <c r="CJ2067" s="20"/>
      <c r="CK2067" s="20"/>
      <c r="CL2067" s="20"/>
    </row>
    <row r="2068" spans="1:101" ht="18" customHeight="1"/>
    <row r="2069" spans="1:101" ht="18" customHeight="1" thickBot="1">
      <c r="A2069" s="23"/>
      <c r="B2069" s="23"/>
      <c r="C2069" s="23"/>
      <c r="D2069" s="20" t="s">
        <v>15</v>
      </c>
      <c r="E2069" s="20"/>
      <c r="F2069" s="20"/>
      <c r="G2069" s="20"/>
      <c r="H2069" s="20"/>
      <c r="I2069" s="20" t="s">
        <v>16</v>
      </c>
      <c r="J2069" s="20"/>
      <c r="K2069" s="20"/>
      <c r="L2069" s="20"/>
      <c r="M2069" s="23"/>
      <c r="N2069" s="23"/>
      <c r="O2069" s="24" t="s">
        <v>17</v>
      </c>
      <c r="P2069" s="23"/>
      <c r="Q2069" s="23"/>
      <c r="R2069" s="23"/>
      <c r="S2069" s="20"/>
      <c r="T2069" s="20" t="s">
        <v>18</v>
      </c>
      <c r="U2069" s="23"/>
      <c r="V2069" s="23"/>
      <c r="W2069" s="23"/>
      <c r="X2069" s="23"/>
      <c r="Y2069" s="24" t="s">
        <v>19</v>
      </c>
      <c r="Z2069" s="23"/>
      <c r="AA2069" s="23"/>
      <c r="AB2069" s="23"/>
      <c r="AC2069" s="24" t="s">
        <v>20</v>
      </c>
      <c r="AD2069" s="20"/>
      <c r="AE2069" s="20"/>
      <c r="AF2069" s="20"/>
      <c r="AG2069" s="20"/>
      <c r="AH2069" s="23"/>
      <c r="AI2069" s="24" t="s">
        <v>21</v>
      </c>
      <c r="AJ2069" s="23"/>
      <c r="AK2069" s="23"/>
      <c r="AL2069" s="20"/>
      <c r="AM2069" s="24" t="s">
        <v>31</v>
      </c>
      <c r="AN2069" s="20"/>
      <c r="AO2069" s="23"/>
      <c r="AP2069" s="23"/>
      <c r="AQ2069" s="23"/>
      <c r="AR2069" s="23"/>
      <c r="AS2069" s="24" t="s">
        <v>91</v>
      </c>
      <c r="AT2069" s="23"/>
      <c r="AU2069" s="23"/>
      <c r="AV2069" s="23"/>
      <c r="AW2069" s="24" t="s">
        <v>32</v>
      </c>
      <c r="AX2069" s="20"/>
      <c r="AY2069" s="20"/>
      <c r="AZ2069" s="20"/>
      <c r="BA2069" s="20"/>
      <c r="BB2069" s="23"/>
      <c r="BC2069" s="24" t="s">
        <v>22</v>
      </c>
      <c r="BD2069" s="23"/>
      <c r="BE2069" s="23"/>
      <c r="BF2069" s="23"/>
      <c r="BG2069" s="24" t="s">
        <v>33</v>
      </c>
      <c r="BH2069" s="20"/>
      <c r="BI2069" s="23"/>
      <c r="BJ2069" s="23"/>
      <c r="BK2069" s="23"/>
      <c r="BL2069" s="23"/>
      <c r="BM2069" s="24" t="s">
        <v>34</v>
      </c>
      <c r="BN2069" s="23"/>
      <c r="BO2069" s="23"/>
      <c r="BP2069" s="23"/>
      <c r="BQ2069" s="24" t="s">
        <v>89</v>
      </c>
      <c r="BR2069" s="20"/>
      <c r="BS2069" s="20"/>
      <c r="BT2069" s="20"/>
      <c r="BU2069" s="20"/>
      <c r="BV2069" s="23"/>
      <c r="BW2069" s="24" t="s">
        <v>35</v>
      </c>
      <c r="BX2069" s="23"/>
      <c r="BY2069" s="23"/>
      <c r="BZ2069" s="23"/>
      <c r="CA2069" s="24" t="s">
        <v>90</v>
      </c>
      <c r="CB2069" s="20"/>
      <c r="CC2069" s="23"/>
      <c r="CD2069" s="23"/>
      <c r="CE2069" s="23"/>
      <c r="CF2069" s="23"/>
      <c r="CG2069" s="24" t="s">
        <v>92</v>
      </c>
      <c r="CH2069" s="23"/>
      <c r="CI2069" s="23"/>
      <c r="CJ2069" s="23"/>
      <c r="CK2069" s="24" t="s">
        <v>36</v>
      </c>
      <c r="CL2069" s="24"/>
      <c r="CM2069" s="23"/>
      <c r="CN2069" s="23"/>
      <c r="CO2069" s="23"/>
      <c r="CP2069" s="23"/>
      <c r="CQ2069" s="24" t="s">
        <v>93</v>
      </c>
      <c r="CR2069" s="23"/>
      <c r="CS2069" s="23"/>
    </row>
    <row r="2070" spans="1:101" ht="18" customHeight="1" thickBot="1">
      <c r="A2070" s="23"/>
      <c r="B2070" s="33"/>
      <c r="C2070" s="23"/>
      <c r="D2070" s="7" t="s">
        <v>2</v>
      </c>
      <c r="E2070" s="8"/>
      <c r="F2070" s="8" t="s">
        <v>3</v>
      </c>
      <c r="G2070" s="9"/>
      <c r="H2070" s="10"/>
      <c r="I2070" s="7" t="s">
        <v>4</v>
      </c>
      <c r="J2070" s="8"/>
      <c r="K2070" s="8" t="s">
        <v>5</v>
      </c>
      <c r="L2070" s="9"/>
      <c r="M2070" s="23"/>
      <c r="N2070" s="251" t="s">
        <v>79</v>
      </c>
      <c r="O2070" s="252"/>
      <c r="P2070" s="253" t="s">
        <v>80</v>
      </c>
      <c r="Q2070" s="254"/>
      <c r="R2070" s="23"/>
      <c r="S2070" s="7" t="s">
        <v>11</v>
      </c>
      <c r="T2070" s="8"/>
      <c r="U2070" s="8" t="s">
        <v>12</v>
      </c>
      <c r="V2070" s="9"/>
      <c r="W2070" s="20"/>
      <c r="X2070" s="251" t="s">
        <v>79</v>
      </c>
      <c r="Y2070" s="252"/>
      <c r="Z2070" s="253" t="s">
        <v>80</v>
      </c>
      <c r="AA2070" s="254"/>
      <c r="AB2070" s="20"/>
      <c r="AC2070" s="7" t="s">
        <v>4</v>
      </c>
      <c r="AD2070" s="8"/>
      <c r="AE2070" s="8" t="s">
        <v>5</v>
      </c>
      <c r="AF2070" s="9"/>
      <c r="AG2070" s="20"/>
      <c r="AH2070" s="251" t="s">
        <v>0</v>
      </c>
      <c r="AI2070" s="252"/>
      <c r="AJ2070" s="253" t="s">
        <v>1</v>
      </c>
      <c r="AK2070" s="254"/>
      <c r="AL2070" s="20"/>
      <c r="AM2070" s="7" t="s">
        <v>11</v>
      </c>
      <c r="AN2070" s="8"/>
      <c r="AO2070" s="8" t="s">
        <v>12</v>
      </c>
      <c r="AP2070" s="9"/>
      <c r="AQ2070" s="23"/>
      <c r="AR2070" s="251" t="s">
        <v>0</v>
      </c>
      <c r="AS2070" s="252"/>
      <c r="AT2070" s="253" t="s">
        <v>1</v>
      </c>
      <c r="AU2070" s="254"/>
      <c r="AV2070" s="36"/>
      <c r="AW2070" s="7" t="s">
        <v>4</v>
      </c>
      <c r="AX2070" s="8"/>
      <c r="AY2070" s="8" t="s">
        <v>5</v>
      </c>
      <c r="AZ2070" s="9"/>
      <c r="BA2070" s="20"/>
      <c r="BB2070" s="251" t="s">
        <v>0</v>
      </c>
      <c r="BC2070" s="252"/>
      <c r="BD2070" s="253" t="s">
        <v>1</v>
      </c>
      <c r="BE2070" s="254"/>
      <c r="BF2070" s="36"/>
      <c r="BG2070" s="7" t="s">
        <v>11</v>
      </c>
      <c r="BH2070" s="8"/>
      <c r="BI2070" s="8" t="s">
        <v>12</v>
      </c>
      <c r="BJ2070" s="9"/>
      <c r="BK2070" s="36"/>
      <c r="BL2070" s="251" t="s">
        <v>0</v>
      </c>
      <c r="BM2070" s="252"/>
      <c r="BN2070" s="253" t="s">
        <v>1</v>
      </c>
      <c r="BO2070" s="254"/>
      <c r="BP2070" s="36"/>
      <c r="BQ2070" s="7" t="s">
        <v>4</v>
      </c>
      <c r="BR2070" s="8"/>
      <c r="BS2070" s="8" t="s">
        <v>5</v>
      </c>
      <c r="BT2070" s="9"/>
      <c r="BU2070" s="20"/>
      <c r="BV2070" s="251" t="s">
        <v>0</v>
      </c>
      <c r="BW2070" s="252"/>
      <c r="BX2070" s="253" t="s">
        <v>1</v>
      </c>
      <c r="BY2070" s="254"/>
      <c r="BZ2070" s="36"/>
      <c r="CA2070" s="7" t="s">
        <v>11</v>
      </c>
      <c r="CB2070" s="8"/>
      <c r="CC2070" s="8" t="s">
        <v>12</v>
      </c>
      <c r="CD2070" s="9"/>
      <c r="CE2070" s="36"/>
      <c r="CF2070" s="251" t="s">
        <v>0</v>
      </c>
      <c r="CG2070" s="252"/>
      <c r="CH2070" s="253" t="s">
        <v>1</v>
      </c>
      <c r="CI2070" s="254"/>
      <c r="CJ2070" s="23"/>
      <c r="CK2070" s="7" t="s">
        <v>23</v>
      </c>
      <c r="CL2070" s="8"/>
      <c r="CM2070" s="8" t="s">
        <v>24</v>
      </c>
      <c r="CN2070" s="9"/>
      <c r="CO2070" s="23"/>
      <c r="CP2070" s="251" t="s">
        <v>0</v>
      </c>
      <c r="CQ2070" s="252"/>
      <c r="CR2070" s="253" t="s">
        <v>1</v>
      </c>
      <c r="CS2070" s="254"/>
      <c r="CU2070" s="26" t="s">
        <v>25</v>
      </c>
      <c r="CW2070" s="50" t="s">
        <v>44</v>
      </c>
    </row>
    <row r="2071" spans="1:101" ht="18" customHeight="1" thickTop="1" thickBot="1">
      <c r="B2071" s="34">
        <v>4.0000000000000098</v>
      </c>
      <c r="D2071" s="11">
        <v>1</v>
      </c>
      <c r="E2071" s="12">
        <v>0</v>
      </c>
      <c r="F2071" s="13">
        <v>0</v>
      </c>
      <c r="G2071" s="40">
        <f t="shared" ref="G2071" si="22002">-1/($E$4*$B2071)</f>
        <v>-0.26263262947788568</v>
      </c>
      <c r="H2071" s="10"/>
      <c r="I2071" s="11">
        <v>1</v>
      </c>
      <c r="J2071" s="12">
        <v>0</v>
      </c>
      <c r="K2071" s="13">
        <v>0</v>
      </c>
      <c r="L2071" s="14">
        <v>0</v>
      </c>
      <c r="N2071" s="1">
        <f t="shared" ref="N2071" si="22003">D2071*I2071+F2071*I2074-E2071*J2071-G2071*J2074</f>
        <v>0.90402257364497696</v>
      </c>
      <c r="O2071" s="4">
        <f t="shared" ref="O2071" si="22004">(D2071*J2071+E2071*I2071+F2071*J2074+G2071*I2074)</f>
        <v>0</v>
      </c>
      <c r="P2071" s="2">
        <f t="shared" ref="P2071" si="22005">D2071*K2071+F2071*K2074-E2071*L2071-G2071*L2074</f>
        <v>0</v>
      </c>
      <c r="Q2071" s="3">
        <f t="shared" ref="Q2071" si="22006">(D2071*L2071+E2071*K2071+F2071*L2074+G2071*K2074)</f>
        <v>-0.26263262947788568</v>
      </c>
      <c r="S2071" s="11">
        <v>1</v>
      </c>
      <c r="T2071" s="12">
        <v>0</v>
      </c>
      <c r="U2071" s="13">
        <v>0</v>
      </c>
      <c r="V2071" s="40">
        <f t="shared" ref="V2071" si="22007">-1/($T$4*$B2071)</f>
        <v>-0.50180650341228306</v>
      </c>
      <c r="W2071" s="20"/>
      <c r="X2071" s="1">
        <f t="shared" ref="X2071" si="22008">N2071*S2071+P2071*S2074-O2071*T2071-Q2071*T2074</f>
        <v>0.90402257364497696</v>
      </c>
      <c r="Y2071" s="4">
        <f t="shared" ref="Y2071" si="22009">(N2071*T2071+O2071*S2071+P2071*T2074+Q2071*S2074)</f>
        <v>0</v>
      </c>
      <c r="Z2071" s="2">
        <f t="shared" ref="Z2071" si="22010">N2071*U2071+P2071*U2074-O2071*V2071-Q2071*V2074</f>
        <v>0</v>
      </c>
      <c r="AA2071" s="3">
        <f t="shared" ref="AA2071" si="22011">(N2071*V2071+O2071*U2071+P2071*V2074+Q2071*U2074)</f>
        <v>-0.71627703616444471</v>
      </c>
      <c r="AB2071" s="20"/>
      <c r="AC2071" s="11">
        <v>1</v>
      </c>
      <c r="AD2071" s="12">
        <v>0</v>
      </c>
      <c r="AE2071" s="13">
        <v>0</v>
      </c>
      <c r="AF2071" s="14">
        <v>0</v>
      </c>
      <c r="AG2071" s="20"/>
      <c r="AH2071" s="1">
        <f t="shared" ref="AH2071" si="22012">X2071*AC2071+Z2071*AC2074-Y2071*AD2071-AA2071*AD2074</f>
        <v>0.60497571485888679</v>
      </c>
      <c r="AI2071" s="4">
        <f t="shared" ref="AI2071" si="22013">(X2071*AD2071+Y2071*AC2071+Z2071*AD2074+AA2071*AC2074)</f>
        <v>0</v>
      </c>
      <c r="AJ2071" s="2">
        <f t="shared" ref="AJ2071" si="22014">X2071*AE2071+Z2071*AE2074-Y2071*AF2071-AA2071*AF2074</f>
        <v>0</v>
      </c>
      <c r="AK2071" s="3">
        <f t="shared" ref="AK2071" si="22015">(X2071*AF2071+Y2071*AE2071+Z2071*AF2074+AA2071*AE2074)</f>
        <v>-0.71627703616444471</v>
      </c>
      <c r="AL2071" s="20"/>
      <c r="AM2071" s="11">
        <v>1</v>
      </c>
      <c r="AN2071" s="12">
        <v>0</v>
      </c>
      <c r="AO2071" s="13">
        <v>0</v>
      </c>
      <c r="AP2071" s="40">
        <f t="shared" ref="AP2071" si="22016">-1/($AN$4*$B2071)</f>
        <v>-0.52148518982060788</v>
      </c>
      <c r="AR2071" s="1">
        <f t="shared" ref="AR2071" si="22017">AH2071*AM2071+AJ2071*AM2074-AI2071*AN2071-AK2071*AN2074</f>
        <v>0.60497571485888679</v>
      </c>
      <c r="AS2071" s="4">
        <f t="shared" ref="AS2071" si="22018">(AH2071*AN2071+AI2071*AM2071+AJ2071*AN2074+AK2071*AM2074)</f>
        <v>0</v>
      </c>
      <c r="AT2071" s="2">
        <f t="shared" ref="AT2071" si="22019">AH2071*AO2071+AJ2071*AO2074-AI2071*AP2071-AK2071*AP2074</f>
        <v>0</v>
      </c>
      <c r="AU2071" s="3">
        <f t="shared" ref="AU2071" si="22020">(AH2071*AP2071+AI2071*AO2071+AJ2071*AP2074+AK2071*AO2074)</f>
        <v>-1.0317629116644893</v>
      </c>
      <c r="AV2071" s="20"/>
      <c r="AW2071" s="11">
        <v>1</v>
      </c>
      <c r="AX2071" s="12">
        <v>0</v>
      </c>
      <c r="AY2071" s="13">
        <v>0</v>
      </c>
      <c r="AZ2071" s="14">
        <v>0</v>
      </c>
      <c r="BA2071" s="20"/>
      <c r="BB2071" s="1">
        <f t="shared" ref="BB2071" si="22021">AR2071*AW2071+AT2071*AW2074-AS2071*AX2071-AU2071*AX2074</f>
        <v>0.17421297618800885</v>
      </c>
      <c r="BC2071" s="4">
        <f t="shared" ref="BC2071" si="22022">(AR2071*AX2071+AS2071*AW2071+AT2071*AX2074+AU2071*AW2074)</f>
        <v>0</v>
      </c>
      <c r="BD2071" s="2">
        <f t="shared" ref="BD2071" si="22023">AR2071*AY2071+AT2071*AY2074-AS2071*AZ2071-AU2071*AZ2074</f>
        <v>0</v>
      </c>
      <c r="BE2071" s="3">
        <f t="shared" ref="BE2071" si="22024">(AR2071*AZ2071+AS2071*AY2071+AT2071*AZ2074+AU2071*AY2074)</f>
        <v>-1.0317629116644893</v>
      </c>
      <c r="BF2071" s="20"/>
      <c r="BG2071" s="11">
        <v>1</v>
      </c>
      <c r="BH2071" s="12">
        <v>0</v>
      </c>
      <c r="BI2071" s="13">
        <v>0</v>
      </c>
      <c r="BJ2071" s="40">
        <f t="shared" ref="BJ2071" si="22025">-1/($BH$4*$B2071)</f>
        <v>-0.50180650341228306</v>
      </c>
      <c r="BK2071" s="20"/>
      <c r="BL2071" s="1">
        <f t="shared" ref="BL2071" si="22026">BB2071*BG2071+BD2071*BG2074-BC2071*BH2071-BE2071*BH2074</f>
        <v>0.17421297618800885</v>
      </c>
      <c r="BM2071" s="4">
        <f t="shared" ref="BM2071" si="22027">(BB2071*BH2071+BC2071*BG2071+BD2071*BH2074+BE2071*BG2074)</f>
        <v>0</v>
      </c>
      <c r="BN2071" s="2">
        <f t="shared" ref="BN2071" si="22028">BB2071*BI2071+BD2071*BI2074-BC2071*BJ2071-BE2071*BJ2074</f>
        <v>0</v>
      </c>
      <c r="BO2071" s="3">
        <f t="shared" ref="BO2071" si="22029">(BB2071*BJ2071+BC2071*BI2071+BD2071*BJ2074+BE2071*BI2074)</f>
        <v>-1.1191841160944414</v>
      </c>
      <c r="BP2071" s="20"/>
      <c r="BQ2071" s="11">
        <v>1</v>
      </c>
      <c r="BR2071" s="12">
        <v>0</v>
      </c>
      <c r="BS2071" s="13">
        <v>0</v>
      </c>
      <c r="BT2071" s="14">
        <v>0</v>
      </c>
      <c r="BU2071" s="20"/>
      <c r="BV2071" s="1">
        <f t="shared" ref="BV2071" si="22030">BL2071*BQ2071+BN2071*BQ2074-BM2071*BR2071-BO2071*BR2074</f>
        <v>-0.23478575064083146</v>
      </c>
      <c r="BW2071" s="4">
        <f t="shared" ref="BW2071" si="22031">(BL2071*BR2071+BM2071*BQ2071+BN2071*BR2074+BO2071*BQ2074)</f>
        <v>0</v>
      </c>
      <c r="BX2071" s="2">
        <f t="shared" ref="BX2071" si="22032">BL2071*BS2071+BN2071*BS2074-BM2071*BT2071-BO2071*BT2074</f>
        <v>0</v>
      </c>
      <c r="BY2071" s="3">
        <f t="shared" ref="BY2071" si="22033">(BL2071*BT2071+BM2071*BS2071+BN2071*BT2074+BO2071*BS2074)</f>
        <v>-1.1191841160944414</v>
      </c>
      <c r="BZ2071" s="20"/>
      <c r="CA2071" s="11">
        <v>1</v>
      </c>
      <c r="CB2071" s="12">
        <v>0</v>
      </c>
      <c r="CC2071" s="13">
        <v>0</v>
      </c>
      <c r="CD2071" s="40">
        <f t="shared" ref="CD2071" si="22034">-1/($CB$4*$B2071)</f>
        <v>-0.26263262947788568</v>
      </c>
      <c r="CE2071" s="20"/>
      <c r="CF2071" s="1">
        <f t="shared" ref="CF2071" si="22035">BV2071*CA2071+BX2071*CA2074-BW2071*CB2071-BY2071*CB2074</f>
        <v>-0.23478575064083146</v>
      </c>
      <c r="CG2071" s="4">
        <f t="shared" ref="CG2071" si="22036">(BV2071*CB2071+BW2071*CA2071+BX2071*CB2074+BY2071*CA2074)</f>
        <v>0</v>
      </c>
      <c r="CH2071" s="2">
        <f t="shared" ref="CH2071" si="22037">BV2071*CC2071+BX2071*CC2074-BW2071*CD2071-BY2071*CD2074</f>
        <v>0</v>
      </c>
      <c r="CI2071" s="3">
        <f t="shared" ref="CI2071" si="22038">(BV2071*CD2071+BW2071*CC2071+BX2071*CD2074+BY2071*CC2074)</f>
        <v>-1.0575217170397007</v>
      </c>
      <c r="CJ2071" s="28"/>
      <c r="CK2071" s="11">
        <v>1</v>
      </c>
      <c r="CL2071" s="12">
        <v>0</v>
      </c>
      <c r="CM2071" s="13">
        <v>0</v>
      </c>
      <c r="CN2071" s="14">
        <v>0</v>
      </c>
      <c r="CP2071" s="1">
        <f t="shared" ref="CP2071" si="22039">CF2071*CK2071+CH2071*CK2074-CG2071*CL2071-CI2071*CL2074</f>
        <v>-0.23478575064083146</v>
      </c>
      <c r="CQ2071" s="4">
        <f t="shared" ref="CQ2071" si="22040">(CF2071*CL2071+CG2071*CK2071+CH2071*CL2074+CI2071*CK2074)</f>
        <v>-1.0575217170397007</v>
      </c>
      <c r="CR2071" s="2">
        <f t="shared" ref="CR2071" si="22041">CF2071*CM2071+CH2071*CM2074-CG2071*CN2071-CI2071*CN2074</f>
        <v>0</v>
      </c>
      <c r="CS2071" s="3">
        <f t="shared" ref="CS2071" si="22042">(CF2071*CN2071+CG2071*CM2071+CH2071*CN2074+CI2071*CM2074)</f>
        <v>-1.0575217170397007</v>
      </c>
      <c r="CU2071" s="29">
        <f t="shared" ref="CU2071" si="22043">20*LOG(((1+$CL$4)/$CL$4)/((CP2071+CP2074)^2+(CQ2071+CQ2074)^2)^0.5)</f>
        <v>-2.9118596861956936E-2</v>
      </c>
      <c r="CW2071" s="51">
        <f t="shared" ref="CW2071" si="22044">((CP2071^2+CQ2071^2)^0.5)/((CP2074^2+CQ2074^2)^0.5)</f>
        <v>1.1726071541715828</v>
      </c>
    </row>
    <row r="2072" spans="1:101" ht="18" customHeight="1" thickBot="1">
      <c r="D2072" s="11"/>
      <c r="E2072" s="13"/>
      <c r="F2072" s="13"/>
      <c r="G2072" s="15"/>
      <c r="H2072" s="10"/>
      <c r="I2072" s="11"/>
      <c r="J2072" s="13"/>
      <c r="K2072" s="13"/>
      <c r="L2072" s="15"/>
      <c r="N2072" s="5"/>
      <c r="Q2072" s="6"/>
      <c r="S2072" s="11"/>
      <c r="T2072" s="13"/>
      <c r="U2072" s="13"/>
      <c r="V2072" s="15"/>
      <c r="W2072" s="20"/>
      <c r="X2072" s="5"/>
      <c r="AA2072" s="6"/>
      <c r="AB2072" s="20"/>
      <c r="AC2072" s="11"/>
      <c r="AD2072" s="13"/>
      <c r="AE2072" s="13"/>
      <c r="AF2072" s="15"/>
      <c r="AG2072" s="20"/>
      <c r="AH2072" s="5"/>
      <c r="AK2072" s="6"/>
      <c r="AL2072" s="20"/>
      <c r="AM2072" s="11"/>
      <c r="AN2072" s="13"/>
      <c r="AO2072" s="13"/>
      <c r="AP2072" s="15"/>
      <c r="AR2072" s="5"/>
      <c r="AU2072" s="6"/>
      <c r="AW2072" s="11"/>
      <c r="AX2072" s="13"/>
      <c r="AY2072" s="13"/>
      <c r="AZ2072" s="15"/>
      <c r="BA2072" s="20"/>
      <c r="BB2072" s="5"/>
      <c r="BE2072" s="6"/>
      <c r="BG2072" s="11"/>
      <c r="BH2072" s="13"/>
      <c r="BI2072" s="13"/>
      <c r="BJ2072" s="15"/>
      <c r="BL2072" s="5"/>
      <c r="BO2072" s="6"/>
      <c r="BQ2072" s="11"/>
      <c r="BR2072" s="13"/>
      <c r="BS2072" s="13"/>
      <c r="BT2072" s="15"/>
      <c r="BU2072" s="20"/>
      <c r="BV2072" s="5"/>
      <c r="BY2072" s="6"/>
      <c r="CA2072" s="11"/>
      <c r="CB2072" s="13"/>
      <c r="CC2072" s="13"/>
      <c r="CD2072" s="15"/>
      <c r="CF2072" s="5"/>
      <c r="CI2072" s="6"/>
      <c r="CK2072" s="11"/>
      <c r="CL2072" s="13"/>
      <c r="CM2072" s="13"/>
      <c r="CN2072" s="15"/>
      <c r="CP2072" s="5"/>
      <c r="CS2072" s="6"/>
      <c r="CW2072" s="52"/>
    </row>
    <row r="2073" spans="1:101" ht="18" customHeight="1" thickBot="1">
      <c r="D2073" s="11" t="s">
        <v>6</v>
      </c>
      <c r="E2073" s="13"/>
      <c r="F2073" s="13" t="s">
        <v>7</v>
      </c>
      <c r="G2073" s="15"/>
      <c r="H2073" s="10"/>
      <c r="I2073" s="11" t="s">
        <v>8</v>
      </c>
      <c r="J2073" s="13"/>
      <c r="K2073" s="13" t="s">
        <v>9</v>
      </c>
      <c r="L2073" s="15"/>
      <c r="N2073" s="251" t="s">
        <v>26</v>
      </c>
      <c r="O2073" s="252"/>
      <c r="P2073" s="253" t="s">
        <v>27</v>
      </c>
      <c r="Q2073" s="254"/>
      <c r="S2073" s="11" t="s">
        <v>13</v>
      </c>
      <c r="T2073" s="13"/>
      <c r="U2073" s="13" t="s">
        <v>14</v>
      </c>
      <c r="V2073" s="15"/>
      <c r="W2073" s="20"/>
      <c r="X2073" s="251" t="s">
        <v>26</v>
      </c>
      <c r="Y2073" s="252"/>
      <c r="Z2073" s="253" t="s">
        <v>27</v>
      </c>
      <c r="AA2073" s="254"/>
      <c r="AB2073" s="20"/>
      <c r="AC2073" s="11" t="s">
        <v>8</v>
      </c>
      <c r="AD2073" s="13"/>
      <c r="AE2073" s="13" t="s">
        <v>9</v>
      </c>
      <c r="AF2073" s="15"/>
      <c r="AG2073" s="20"/>
      <c r="AH2073" s="251" t="s">
        <v>26</v>
      </c>
      <c r="AI2073" s="252"/>
      <c r="AJ2073" s="253" t="s">
        <v>27</v>
      </c>
      <c r="AK2073" s="254"/>
      <c r="AL2073" s="20"/>
      <c r="AM2073" s="11" t="s">
        <v>13</v>
      </c>
      <c r="AN2073" s="13"/>
      <c r="AO2073" s="13" t="s">
        <v>14</v>
      </c>
      <c r="AP2073" s="15"/>
      <c r="AR2073" s="251" t="s">
        <v>26</v>
      </c>
      <c r="AS2073" s="252"/>
      <c r="AT2073" s="253" t="s">
        <v>27</v>
      </c>
      <c r="AU2073" s="254"/>
      <c r="AV2073" s="36"/>
      <c r="AW2073" s="11" t="s">
        <v>8</v>
      </c>
      <c r="AX2073" s="13"/>
      <c r="AY2073" s="13" t="s">
        <v>9</v>
      </c>
      <c r="AZ2073" s="15"/>
      <c r="BA2073" s="20"/>
      <c r="BB2073" s="251" t="s">
        <v>26</v>
      </c>
      <c r="BC2073" s="252"/>
      <c r="BD2073" s="253" t="s">
        <v>27</v>
      </c>
      <c r="BE2073" s="254"/>
      <c r="BF2073" s="36"/>
      <c r="BG2073" s="11" t="s">
        <v>13</v>
      </c>
      <c r="BH2073" s="13"/>
      <c r="BI2073" s="13" t="s">
        <v>14</v>
      </c>
      <c r="BJ2073" s="15"/>
      <c r="BK2073" s="36"/>
      <c r="BL2073" s="251" t="s">
        <v>26</v>
      </c>
      <c r="BM2073" s="252"/>
      <c r="BN2073" s="253" t="s">
        <v>27</v>
      </c>
      <c r="BO2073" s="254"/>
      <c r="BP2073" s="36"/>
      <c r="BQ2073" s="11" t="s">
        <v>8</v>
      </c>
      <c r="BR2073" s="13"/>
      <c r="BS2073" s="13" t="s">
        <v>9</v>
      </c>
      <c r="BT2073" s="15"/>
      <c r="BU2073" s="20"/>
      <c r="BV2073" s="251" t="s">
        <v>26</v>
      </c>
      <c r="BW2073" s="252"/>
      <c r="BX2073" s="253" t="s">
        <v>27</v>
      </c>
      <c r="BY2073" s="254"/>
      <c r="BZ2073" s="36"/>
      <c r="CA2073" s="11" t="s">
        <v>13</v>
      </c>
      <c r="CB2073" s="13"/>
      <c r="CC2073" s="13" t="s">
        <v>14</v>
      </c>
      <c r="CD2073" s="15"/>
      <c r="CE2073" s="36"/>
      <c r="CF2073" s="251" t="s">
        <v>26</v>
      </c>
      <c r="CG2073" s="252"/>
      <c r="CH2073" s="253" t="s">
        <v>27</v>
      </c>
      <c r="CI2073" s="254"/>
      <c r="CK2073" s="11" t="s">
        <v>28</v>
      </c>
      <c r="CL2073" s="13"/>
      <c r="CM2073" s="13" t="s">
        <v>29</v>
      </c>
      <c r="CN2073" s="15"/>
      <c r="CP2073" s="251" t="s">
        <v>26</v>
      </c>
      <c r="CQ2073" s="252"/>
      <c r="CR2073" s="253" t="s">
        <v>27</v>
      </c>
      <c r="CS2073" s="254"/>
      <c r="CU2073" s="38" t="s">
        <v>37</v>
      </c>
      <c r="CW2073" s="53" t="s">
        <v>45</v>
      </c>
    </row>
    <row r="2074" spans="1:101" ht="18" customHeight="1" thickTop="1" thickBot="1">
      <c r="D2074" s="16">
        <v>0</v>
      </c>
      <c r="E2074" s="17">
        <v>0</v>
      </c>
      <c r="F2074" s="18">
        <v>1</v>
      </c>
      <c r="G2074" s="19">
        <v>0</v>
      </c>
      <c r="H2074" s="10"/>
      <c r="I2074" s="16">
        <v>0</v>
      </c>
      <c r="J2074" s="17">
        <f t="shared" ref="J2074" si="22045">-1/($J$4*$B2071)</f>
        <v>-0.3654436485893866</v>
      </c>
      <c r="K2074" s="18">
        <v>1</v>
      </c>
      <c r="L2074" s="19">
        <v>0</v>
      </c>
      <c r="N2074" s="1">
        <f t="shared" ref="N2074" si="22046">D2074*I2071+F2074*I2074-E2074*J2071-G2074*J2074</f>
        <v>0</v>
      </c>
      <c r="O2074" s="4">
        <f t="shared" ref="O2074" si="22047">(D2074*J2071+E2074*I2071+F2074*J2074+G2074*I2074)</f>
        <v>-0.3654436485893866</v>
      </c>
      <c r="P2074" s="2">
        <f t="shared" ref="P2074" si="22048">D2074*K2071+F2074*K2074-E2074*L2071-G2074*L2074</f>
        <v>1</v>
      </c>
      <c r="Q2074" s="3">
        <f t="shared" ref="Q2074" si="22049">(D2074*L2071+E2074*K2071+F2074*L2074+G2074*K2074)</f>
        <v>0</v>
      </c>
      <c r="S2074" s="16">
        <v>0</v>
      </c>
      <c r="T2074" s="17">
        <v>0</v>
      </c>
      <c r="U2074" s="18">
        <v>1</v>
      </c>
      <c r="V2074" s="19">
        <v>0</v>
      </c>
      <c r="W2074" s="20"/>
      <c r="X2074" s="1">
        <f t="shared" ref="X2074" si="22050">N2074*S2071+P2074*S2074-O2074*T2071-Q2074*T2074</f>
        <v>0</v>
      </c>
      <c r="Y2074" s="4">
        <f t="shared" ref="Y2074" si="22051">(N2074*T2071+O2074*S2071+P2074*T2074+Q2074*S2074)</f>
        <v>-0.3654436485893866</v>
      </c>
      <c r="Z2074" s="2">
        <f t="shared" ref="Z2074" si="22052">N2074*U2071+P2074*U2074-O2074*V2071-Q2074*V2074</f>
        <v>0.81661800050713285</v>
      </c>
      <c r="AA2074" s="3">
        <f t="shared" ref="AA2074" si="22053">(N2074*V2071+O2074*U2071+P2074*V2074+Q2074*U2074)</f>
        <v>0</v>
      </c>
      <c r="AB2074" s="20"/>
      <c r="AC2074" s="16">
        <v>0</v>
      </c>
      <c r="AD2074" s="17">
        <f t="shared" ref="AD2074" si="22054">-1/($AD$4*$B2071)</f>
        <v>-0.41750167000667904</v>
      </c>
      <c r="AE2074" s="18">
        <v>1</v>
      </c>
      <c r="AF2074" s="19">
        <v>0</v>
      </c>
      <c r="AG2074" s="20"/>
      <c r="AH2074" s="1">
        <f t="shared" ref="AH2074" si="22055">X2074*AC2071+Z2074*AC2074-Y2074*AD2071-AA2074*AD2074</f>
        <v>0</v>
      </c>
      <c r="AI2074" s="4">
        <f t="shared" ref="AI2074" si="22056">(X2074*AD2071+Y2074*AC2071+Z2074*AD2074+AA2074*AC2074)</f>
        <v>-0.70638302755862958</v>
      </c>
      <c r="AJ2074" s="2">
        <f t="shared" ref="AJ2074" si="22057">X2074*AE2071+Z2074*AE2074-Y2074*AF2071-AA2074*AF2074</f>
        <v>0.81661800050713285</v>
      </c>
      <c r="AK2074" s="3">
        <f t="shared" ref="AK2074" si="22058">(X2074*AF2071+Y2074*AE2071+Z2074*AF2074+AA2074*AE2074)</f>
        <v>0</v>
      </c>
      <c r="AL2074" s="20"/>
      <c r="AM2074" s="16">
        <v>0</v>
      </c>
      <c r="AN2074" s="17">
        <v>0</v>
      </c>
      <c r="AO2074" s="18">
        <v>1</v>
      </c>
      <c r="AP2074" s="19">
        <v>0</v>
      </c>
      <c r="AR2074" s="1">
        <f t="shared" ref="AR2074" si="22059">AH2074*AM2071+AJ2074*AM2074-AI2074*AN2071-AK2074*AN2074</f>
        <v>0</v>
      </c>
      <c r="AS2074" s="4">
        <f t="shared" ref="AS2074" si="22060">(AH2074*AN2071+AI2074*AM2071+AJ2074*AN2074+AK2074*AM2074)</f>
        <v>-0.70638302755862958</v>
      </c>
      <c r="AT2074" s="2">
        <f t="shared" ref="AT2074" si="22061">AH2074*AO2071+AJ2074*AO2074-AI2074*AP2071-AK2074*AP2074</f>
        <v>0.44824971329466523</v>
      </c>
      <c r="AU2074" s="3">
        <f t="shared" ref="AU2074" si="22062">(AH2074*AP2071+AI2074*AO2071+AJ2074*AP2074+AK2074*AO2074)</f>
        <v>0</v>
      </c>
      <c r="AV2074" s="20"/>
      <c r="AW2074" s="16">
        <v>0</v>
      </c>
      <c r="AX2074" s="17">
        <f t="shared" ref="AX2074" si="22063">-1/($AX$4*$B2071)</f>
        <v>-0.41750167000667904</v>
      </c>
      <c r="AY2074" s="18">
        <v>1</v>
      </c>
      <c r="AZ2074" s="19">
        <v>0</v>
      </c>
      <c r="BA2074" s="20"/>
      <c r="BB2074" s="1">
        <f t="shared" ref="BB2074" si="22064">AR2074*AW2071+AT2074*AW2074-AS2074*AX2071-AU2074*AX2074</f>
        <v>0</v>
      </c>
      <c r="BC2074" s="4">
        <f t="shared" ref="BC2074" si="22065">(AR2074*AX2071+AS2074*AW2071+AT2074*AX2074+AU2074*AW2074)</f>
        <v>-0.89352803143916737</v>
      </c>
      <c r="BD2074" s="2">
        <f t="shared" ref="BD2074" si="22066">AR2074*AY2071+AT2074*AY2074-AS2074*AZ2071-AU2074*AZ2074</f>
        <v>0.44824971329466523</v>
      </c>
      <c r="BE2074" s="3">
        <f t="shared" ref="BE2074" si="22067">(AR2074*AZ2071+AS2074*AY2071+AT2074*AZ2074+AU2074*AY2074)</f>
        <v>0</v>
      </c>
      <c r="BF2074" s="20"/>
      <c r="BG2074" s="16">
        <v>0</v>
      </c>
      <c r="BH2074" s="17">
        <v>0</v>
      </c>
      <c r="BI2074" s="18">
        <v>1</v>
      </c>
      <c r="BJ2074" s="19">
        <v>0</v>
      </c>
      <c r="BK2074" s="20"/>
      <c r="BL2074" s="1">
        <f t="shared" ref="BL2074" si="22068">BB2074*BG2071+BD2074*BG2074-BC2074*BH2071-BE2074*BH2074</f>
        <v>0</v>
      </c>
      <c r="BM2074" s="4">
        <f t="shared" ref="BM2074" si="22069">(BB2074*BH2071+BC2074*BG2071+BD2074*BH2074+BE2074*BG2074)</f>
        <v>-0.89352803143916737</v>
      </c>
      <c r="BN2074" s="2">
        <f t="shared" ref="BN2074" si="22070">BB2074*BI2071+BD2074*BI2074-BC2074*BJ2071-BE2074*BJ2074</f>
        <v>-1.2846386268389187E-4</v>
      </c>
      <c r="BO2074" s="3">
        <f t="shared" ref="BO2074" si="22071">(BB2074*BJ2071+BC2074*BI2071+BD2074*BJ2074+BE2074*BI2074)</f>
        <v>0</v>
      </c>
      <c r="BP2074" s="20"/>
      <c r="BQ2074" s="16">
        <v>0</v>
      </c>
      <c r="BR2074" s="17">
        <f t="shared" ref="BR2074" si="22072">-1/($BR$4*$B2071)</f>
        <v>-0.3654436485893866</v>
      </c>
      <c r="BS2074" s="18">
        <v>1</v>
      </c>
      <c r="BT2074" s="19">
        <v>0</v>
      </c>
      <c r="BU2074" s="20"/>
      <c r="BV2074" s="1">
        <f t="shared" ref="BV2074" si="22073">BL2074*BQ2071+BN2074*BQ2074-BM2074*BR2071-BO2074*BR2074</f>
        <v>0</v>
      </c>
      <c r="BW2074" s="4">
        <f t="shared" ref="BW2074" si="22074">(BL2074*BR2071+BM2074*BQ2071+BN2074*BR2074+BO2074*BQ2074)</f>
        <v>-0.89348108513647628</v>
      </c>
      <c r="BX2074" s="2">
        <f t="shared" ref="BX2074" si="22075">BL2074*BS2071+BN2074*BS2074-BM2074*BT2071-BO2074*BT2074</f>
        <v>-1.2846386268389187E-4</v>
      </c>
      <c r="BY2074" s="3">
        <f t="shared" ref="BY2074" si="22076">(BL2074*BT2071+BM2074*BS2071+BN2074*BT2074+BO2074*BS2074)</f>
        <v>0</v>
      </c>
      <c r="BZ2074" s="20"/>
      <c r="CA2074" s="16">
        <v>0</v>
      </c>
      <c r="CB2074" s="17">
        <v>0</v>
      </c>
      <c r="CC2074" s="18">
        <v>1</v>
      </c>
      <c r="CD2074" s="19">
        <v>0</v>
      </c>
      <c r="CE2074" s="20"/>
      <c r="CF2074" s="1">
        <f t="shared" ref="CF2074" si="22077">BV2074*CA2071+BX2074*CA2074-BW2074*CB2071-BY2074*CB2074</f>
        <v>0</v>
      </c>
      <c r="CG2074" s="4">
        <f t="shared" ref="CG2074" si="22078">(BV2074*CB2071+BW2074*CA2071+BX2074*CB2074+BY2074*CA2074)</f>
        <v>-0.89348108513647628</v>
      </c>
      <c r="CH2074" s="2">
        <f t="shared" ref="CH2074" si="22079">BV2074*CC2071+BX2074*CC2074-BW2074*CD2071-BY2074*CD2074</f>
        <v>-0.23478575064083129</v>
      </c>
      <c r="CI2074" s="3">
        <f t="shared" ref="CI2074" si="22080">(BV2074*CD2071+BW2074*CC2071+BX2074*CD2074+BY2074*CC2074)</f>
        <v>0</v>
      </c>
      <c r="CK2074" s="16">
        <f t="shared" ref="CK2074" si="22081">1/$CL$4</f>
        <v>1</v>
      </c>
      <c r="CL2074" s="17">
        <v>0</v>
      </c>
      <c r="CM2074" s="18">
        <v>1</v>
      </c>
      <c r="CN2074" s="19">
        <v>0</v>
      </c>
      <c r="CP2074" s="1">
        <f t="shared" ref="CP2074" si="22082">CF2074*CK2071+CH2074*CK2074-CG2074*CL2071-CI2074*CL2074</f>
        <v>-0.23478575064083129</v>
      </c>
      <c r="CQ2074" s="4">
        <f t="shared" ref="CQ2074" si="22083">(CF2074*CL2071+CG2074*CK2071+CH2074*CL2074+CI2074*CK2074)</f>
        <v>-0.89348108513647628</v>
      </c>
      <c r="CR2074" s="2">
        <f t="shared" ref="CR2074" si="22084">CF2074*CM2071+CH2074*CM2074-CG2074*CN2071-CI2074*CN2074</f>
        <v>-0.23478575064083129</v>
      </c>
      <c r="CS2074" s="3">
        <f t="shared" ref="CS2074" si="22085">(CF2074*CN2071+CG2074*CM2071+CH2074*CN2074+CI2074*CM2074)</f>
        <v>0</v>
      </c>
      <c r="CU2074" s="39">
        <f t="shared" ref="CU2074" si="22086">(180/PI())*ATAN(-1*(CQ2071/CP2071))</f>
        <v>-77.482503577998003</v>
      </c>
      <c r="CW2074" s="54">
        <f t="shared" ref="CW2074" si="22087">20*LOG(((1-(10^(CU2071/20)^2)*(1-((1-CW2071)/(1+CW2071))^2))^0.5))</f>
        <v>-18.876622287389115</v>
      </c>
    </row>
    <row r="2075" spans="1:101" ht="18" customHeight="1">
      <c r="E2075" s="20"/>
      <c r="F2075" s="20"/>
      <c r="G2075" s="20"/>
      <c r="H2075" s="20"/>
      <c r="I2075" s="20"/>
      <c r="J2075" s="20"/>
      <c r="K2075" s="20"/>
      <c r="L2075" s="20"/>
      <c r="M2075" s="20"/>
      <c r="N2075" s="20"/>
      <c r="O2075" s="20"/>
      <c r="P2075" s="20"/>
      <c r="Q2075" s="20"/>
      <c r="R2075" s="20"/>
      <c r="S2075" s="20"/>
      <c r="T2075" s="20"/>
      <c r="U2075" s="20"/>
      <c r="V2075" s="20"/>
      <c r="W2075" s="20"/>
      <c r="X2075" s="20"/>
      <c r="Y2075" s="20"/>
      <c r="Z2075" s="20"/>
      <c r="AA2075" s="20"/>
      <c r="AB2075" s="30"/>
      <c r="AC2075" s="20"/>
      <c r="AD2075" s="20"/>
      <c r="AE2075" s="20"/>
      <c r="AF2075" s="20"/>
      <c r="AG2075" s="20"/>
      <c r="AH2075" s="20"/>
      <c r="AI2075" s="20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  <c r="BA2075" s="20"/>
      <c r="BB2075" s="20"/>
      <c r="BC2075" s="20"/>
      <c r="BD2075" s="20"/>
      <c r="BE2075" s="20"/>
      <c r="BF2075" s="20"/>
      <c r="BG2075" s="20"/>
      <c r="BH2075" s="20"/>
      <c r="BI2075" s="20"/>
      <c r="BJ2075" s="20"/>
      <c r="BK2075" s="20"/>
      <c r="BL2075" s="20"/>
      <c r="BM2075" s="20"/>
      <c r="BN2075" s="20"/>
      <c r="BO2075" s="20"/>
      <c r="BP2075" s="20"/>
      <c r="BQ2075" s="20"/>
      <c r="BR2075" s="20"/>
      <c r="BS2075" s="20"/>
      <c r="BT2075" s="20"/>
      <c r="BU2075" s="20"/>
      <c r="BV2075" s="20"/>
      <c r="BW2075" s="20"/>
      <c r="BX2075" s="20"/>
      <c r="BY2075" s="20"/>
      <c r="BZ2075" s="20"/>
      <c r="CA2075" s="20"/>
      <c r="CB2075" s="20"/>
      <c r="CC2075" s="20"/>
      <c r="CD2075" s="20"/>
      <c r="CE2075" s="20"/>
      <c r="CF2075" s="20"/>
      <c r="CG2075" s="20"/>
      <c r="CH2075" s="20"/>
      <c r="CI2075" s="20"/>
      <c r="CJ2075" s="20"/>
      <c r="CK2075" s="20"/>
      <c r="CL2075" s="20"/>
    </row>
    <row r="2076" spans="1:101" ht="18" customHeight="1"/>
    <row r="2077" spans="1:101" ht="18" customHeight="1" thickBot="1">
      <c r="A2077" s="23"/>
      <c r="B2077" s="23"/>
      <c r="C2077" s="23"/>
      <c r="D2077" s="20" t="s">
        <v>15</v>
      </c>
      <c r="E2077" s="20"/>
      <c r="F2077" s="20"/>
      <c r="G2077" s="20"/>
      <c r="H2077" s="20"/>
      <c r="I2077" s="20" t="s">
        <v>16</v>
      </c>
      <c r="J2077" s="20"/>
      <c r="K2077" s="20"/>
      <c r="L2077" s="20"/>
      <c r="M2077" s="23"/>
      <c r="N2077" s="23"/>
      <c r="O2077" s="24" t="s">
        <v>17</v>
      </c>
      <c r="P2077" s="23"/>
      <c r="Q2077" s="23"/>
      <c r="R2077" s="23"/>
      <c r="S2077" s="20"/>
      <c r="T2077" s="20" t="s">
        <v>18</v>
      </c>
      <c r="U2077" s="23"/>
      <c r="V2077" s="23"/>
      <c r="W2077" s="23"/>
      <c r="X2077" s="23"/>
      <c r="Y2077" s="24" t="s">
        <v>19</v>
      </c>
      <c r="Z2077" s="23"/>
      <c r="AA2077" s="23"/>
      <c r="AB2077" s="23"/>
      <c r="AC2077" s="24" t="s">
        <v>20</v>
      </c>
      <c r="AD2077" s="20"/>
      <c r="AE2077" s="20"/>
      <c r="AF2077" s="20"/>
      <c r="AG2077" s="20"/>
      <c r="AH2077" s="23"/>
      <c r="AI2077" s="24" t="s">
        <v>21</v>
      </c>
      <c r="AJ2077" s="23"/>
      <c r="AK2077" s="23"/>
      <c r="AL2077" s="20"/>
      <c r="AM2077" s="24" t="s">
        <v>31</v>
      </c>
      <c r="AN2077" s="20"/>
      <c r="AO2077" s="23"/>
      <c r="AP2077" s="23"/>
      <c r="AQ2077" s="23"/>
      <c r="AR2077" s="23"/>
      <c r="AS2077" s="24" t="s">
        <v>91</v>
      </c>
      <c r="AT2077" s="23"/>
      <c r="AU2077" s="23"/>
      <c r="AV2077" s="23"/>
      <c r="AW2077" s="24" t="s">
        <v>32</v>
      </c>
      <c r="AX2077" s="20"/>
      <c r="AY2077" s="20"/>
      <c r="AZ2077" s="20"/>
      <c r="BA2077" s="20"/>
      <c r="BB2077" s="23"/>
      <c r="BC2077" s="24" t="s">
        <v>22</v>
      </c>
      <c r="BD2077" s="23"/>
      <c r="BE2077" s="23"/>
      <c r="BF2077" s="23"/>
      <c r="BG2077" s="24" t="s">
        <v>33</v>
      </c>
      <c r="BH2077" s="20"/>
      <c r="BI2077" s="23"/>
      <c r="BJ2077" s="23"/>
      <c r="BK2077" s="23"/>
      <c r="BL2077" s="23"/>
      <c r="BM2077" s="24" t="s">
        <v>34</v>
      </c>
      <c r="BN2077" s="23"/>
      <c r="BO2077" s="23"/>
      <c r="BP2077" s="23"/>
      <c r="BQ2077" s="24" t="s">
        <v>89</v>
      </c>
      <c r="BR2077" s="20"/>
      <c r="BS2077" s="20"/>
      <c r="BT2077" s="20"/>
      <c r="BU2077" s="20"/>
      <c r="BV2077" s="23"/>
      <c r="BW2077" s="24" t="s">
        <v>35</v>
      </c>
      <c r="BX2077" s="23"/>
      <c r="BY2077" s="23"/>
      <c r="BZ2077" s="23"/>
      <c r="CA2077" s="24" t="s">
        <v>90</v>
      </c>
      <c r="CB2077" s="20"/>
      <c r="CC2077" s="23"/>
      <c r="CD2077" s="23"/>
      <c r="CE2077" s="23"/>
      <c r="CF2077" s="23"/>
      <c r="CG2077" s="24" t="s">
        <v>92</v>
      </c>
      <c r="CH2077" s="23"/>
      <c r="CI2077" s="23"/>
      <c r="CJ2077" s="23"/>
      <c r="CK2077" s="24" t="s">
        <v>36</v>
      </c>
      <c r="CL2077" s="24"/>
      <c r="CM2077" s="23"/>
      <c r="CN2077" s="23"/>
      <c r="CO2077" s="23"/>
      <c r="CP2077" s="23"/>
      <c r="CQ2077" s="24" t="s">
        <v>93</v>
      </c>
      <c r="CR2077" s="23"/>
      <c r="CS2077" s="23"/>
    </row>
    <row r="2078" spans="1:101" ht="18" customHeight="1" thickBot="1">
      <c r="A2078" s="23"/>
      <c r="B2078" s="33"/>
      <c r="C2078" s="23"/>
      <c r="D2078" s="7" t="s">
        <v>2</v>
      </c>
      <c r="E2078" s="8"/>
      <c r="F2078" s="8" t="s">
        <v>3</v>
      </c>
      <c r="G2078" s="9"/>
      <c r="H2078" s="10"/>
      <c r="I2078" s="7" t="s">
        <v>4</v>
      </c>
      <c r="J2078" s="8"/>
      <c r="K2078" s="8" t="s">
        <v>5</v>
      </c>
      <c r="L2078" s="9"/>
      <c r="M2078" s="23"/>
      <c r="N2078" s="251" t="s">
        <v>79</v>
      </c>
      <c r="O2078" s="252"/>
      <c r="P2078" s="253" t="s">
        <v>80</v>
      </c>
      <c r="Q2078" s="254"/>
      <c r="R2078" s="23"/>
      <c r="S2078" s="7" t="s">
        <v>11</v>
      </c>
      <c r="T2078" s="8"/>
      <c r="U2078" s="8" t="s">
        <v>12</v>
      </c>
      <c r="V2078" s="9"/>
      <c r="W2078" s="20"/>
      <c r="X2078" s="251" t="s">
        <v>79</v>
      </c>
      <c r="Y2078" s="252"/>
      <c r="Z2078" s="253" t="s">
        <v>80</v>
      </c>
      <c r="AA2078" s="254"/>
      <c r="AB2078" s="20"/>
      <c r="AC2078" s="7" t="s">
        <v>4</v>
      </c>
      <c r="AD2078" s="8"/>
      <c r="AE2078" s="8" t="s">
        <v>5</v>
      </c>
      <c r="AF2078" s="9"/>
      <c r="AG2078" s="20"/>
      <c r="AH2078" s="251" t="s">
        <v>0</v>
      </c>
      <c r="AI2078" s="252"/>
      <c r="AJ2078" s="253" t="s">
        <v>1</v>
      </c>
      <c r="AK2078" s="254"/>
      <c r="AL2078" s="20"/>
      <c r="AM2078" s="7" t="s">
        <v>11</v>
      </c>
      <c r="AN2078" s="8"/>
      <c r="AO2078" s="8" t="s">
        <v>12</v>
      </c>
      <c r="AP2078" s="9"/>
      <c r="AQ2078" s="23"/>
      <c r="AR2078" s="251" t="s">
        <v>0</v>
      </c>
      <c r="AS2078" s="252"/>
      <c r="AT2078" s="253" t="s">
        <v>1</v>
      </c>
      <c r="AU2078" s="254"/>
      <c r="AV2078" s="36"/>
      <c r="AW2078" s="7" t="s">
        <v>4</v>
      </c>
      <c r="AX2078" s="8"/>
      <c r="AY2078" s="8" t="s">
        <v>5</v>
      </c>
      <c r="AZ2078" s="9"/>
      <c r="BA2078" s="20"/>
      <c r="BB2078" s="251" t="s">
        <v>0</v>
      </c>
      <c r="BC2078" s="252"/>
      <c r="BD2078" s="253" t="s">
        <v>1</v>
      </c>
      <c r="BE2078" s="254"/>
      <c r="BF2078" s="36"/>
      <c r="BG2078" s="7" t="s">
        <v>11</v>
      </c>
      <c r="BH2078" s="8"/>
      <c r="BI2078" s="8" t="s">
        <v>12</v>
      </c>
      <c r="BJ2078" s="9"/>
      <c r="BK2078" s="36"/>
      <c r="BL2078" s="251" t="s">
        <v>0</v>
      </c>
      <c r="BM2078" s="252"/>
      <c r="BN2078" s="253" t="s">
        <v>1</v>
      </c>
      <c r="BO2078" s="254"/>
      <c r="BP2078" s="36"/>
      <c r="BQ2078" s="7" t="s">
        <v>4</v>
      </c>
      <c r="BR2078" s="8"/>
      <c r="BS2078" s="8" t="s">
        <v>5</v>
      </c>
      <c r="BT2078" s="9"/>
      <c r="BU2078" s="20"/>
      <c r="BV2078" s="251" t="s">
        <v>0</v>
      </c>
      <c r="BW2078" s="252"/>
      <c r="BX2078" s="253" t="s">
        <v>1</v>
      </c>
      <c r="BY2078" s="254"/>
      <c r="BZ2078" s="36"/>
      <c r="CA2078" s="7" t="s">
        <v>11</v>
      </c>
      <c r="CB2078" s="8"/>
      <c r="CC2078" s="8" t="s">
        <v>12</v>
      </c>
      <c r="CD2078" s="9"/>
      <c r="CE2078" s="36"/>
      <c r="CF2078" s="251" t="s">
        <v>0</v>
      </c>
      <c r="CG2078" s="252"/>
      <c r="CH2078" s="253" t="s">
        <v>1</v>
      </c>
      <c r="CI2078" s="254"/>
      <c r="CJ2078" s="23"/>
      <c r="CK2078" s="7" t="s">
        <v>23</v>
      </c>
      <c r="CL2078" s="8"/>
      <c r="CM2078" s="8" t="s">
        <v>24</v>
      </c>
      <c r="CN2078" s="9"/>
      <c r="CO2078" s="23"/>
      <c r="CP2078" s="251" t="s">
        <v>0</v>
      </c>
      <c r="CQ2078" s="252"/>
      <c r="CR2078" s="253" t="s">
        <v>1</v>
      </c>
      <c r="CS2078" s="254"/>
      <c r="CU2078" s="26" t="s">
        <v>25</v>
      </c>
      <c r="CW2078" s="50" t="s">
        <v>44</v>
      </c>
    </row>
    <row r="2079" spans="1:101" ht="18" customHeight="1" thickTop="1" thickBot="1">
      <c r="B2079" s="34">
        <v>4.0500000000000096</v>
      </c>
      <c r="D2079" s="11">
        <v>1</v>
      </c>
      <c r="E2079" s="12">
        <v>0</v>
      </c>
      <c r="F2079" s="13">
        <v>0</v>
      </c>
      <c r="G2079" s="40">
        <f t="shared" ref="G2079" si="22088">-1/($E$4*$B2079)</f>
        <v>-0.25939025133618343</v>
      </c>
      <c r="H2079" s="10"/>
      <c r="I2079" s="11">
        <v>1</v>
      </c>
      <c r="J2079" s="12">
        <v>0</v>
      </c>
      <c r="K2079" s="13">
        <v>0</v>
      </c>
      <c r="L2079" s="14">
        <v>0</v>
      </c>
      <c r="N2079" s="1">
        <f t="shared" ref="N2079" si="22089">D2079*I2079+F2079*I2082-E2079*J2079-G2079*J2082</f>
        <v>0.90637775816611077</v>
      </c>
      <c r="O2079" s="4">
        <f t="shared" ref="O2079" si="22090">(D2079*J2079+E2079*I2079+F2079*J2082+G2079*I2082)</f>
        <v>0</v>
      </c>
      <c r="P2079" s="2">
        <f t="shared" ref="P2079" si="22091">D2079*K2079+F2079*K2082-E2079*L2079-G2079*L2082</f>
        <v>0</v>
      </c>
      <c r="Q2079" s="3">
        <f t="shared" ref="Q2079" si="22092">(D2079*L2079+E2079*K2079+F2079*L2082+G2079*K2082)</f>
        <v>-0.25939025133618343</v>
      </c>
      <c r="S2079" s="11">
        <v>1</v>
      </c>
      <c r="T2079" s="12">
        <v>0</v>
      </c>
      <c r="U2079" s="13">
        <v>0</v>
      </c>
      <c r="V2079" s="40">
        <f t="shared" ref="V2079" si="22093">-1/($T$4*$B2079)</f>
        <v>-0.49561136139484752</v>
      </c>
      <c r="W2079" s="20"/>
      <c r="X2079" s="1">
        <f t="shared" ref="X2079" si="22094">N2079*S2079+P2079*S2082-O2079*T2079-Q2079*T2082</f>
        <v>0.90637775816611077</v>
      </c>
      <c r="Y2079" s="4">
        <f t="shared" ref="Y2079" si="22095">(N2079*T2079+O2079*S2079+P2079*T2082+Q2079*S2082)</f>
        <v>0</v>
      </c>
      <c r="Z2079" s="2">
        <f t="shared" ref="Z2079" si="22096">N2079*U2079+P2079*U2082-O2079*V2079-Q2079*V2082</f>
        <v>0</v>
      </c>
      <c r="AA2079" s="3">
        <f t="shared" ref="AA2079" si="22097">(N2079*V2079+O2079*U2079+P2079*V2082+Q2079*U2082)</f>
        <v>-0.70860136599889945</v>
      </c>
      <c r="AB2079" s="20"/>
      <c r="AC2079" s="11">
        <v>1</v>
      </c>
      <c r="AD2079" s="12">
        <v>0</v>
      </c>
      <c r="AE2079" s="13">
        <v>0</v>
      </c>
      <c r="AF2079" s="14">
        <v>0</v>
      </c>
      <c r="AG2079" s="20"/>
      <c r="AH2079" s="1">
        <f t="shared" ref="AH2079" si="22098">X2079*AC2079+Z2079*AC2082-Y2079*AD2079-AA2079*AD2082</f>
        <v>0.61418787799469887</v>
      </c>
      <c r="AI2079" s="4">
        <f t="shared" ref="AI2079" si="22099">(X2079*AD2079+Y2079*AC2079+Z2079*AD2082+AA2079*AC2082)</f>
        <v>0</v>
      </c>
      <c r="AJ2079" s="2">
        <f t="shared" ref="AJ2079" si="22100">X2079*AE2079+Z2079*AE2082-Y2079*AF2079-AA2079*AF2082</f>
        <v>0</v>
      </c>
      <c r="AK2079" s="3">
        <f t="shared" ref="AK2079" si="22101">(X2079*AF2079+Y2079*AE2079+Z2079*AF2082+AA2079*AE2082)</f>
        <v>-0.70860136599889945</v>
      </c>
      <c r="AL2079" s="20"/>
      <c r="AM2079" s="11">
        <v>1</v>
      </c>
      <c r="AN2079" s="12">
        <v>0</v>
      </c>
      <c r="AO2079" s="13">
        <v>0</v>
      </c>
      <c r="AP2079" s="40">
        <f t="shared" ref="AP2079" si="22102">-1/($AN$4*$B2079)</f>
        <v>-0.51504710105739049</v>
      </c>
      <c r="AR2079" s="1">
        <f t="shared" ref="AR2079" si="22103">AH2079*AM2079+AJ2079*AM2082-AI2079*AN2079-AK2079*AN2082</f>
        <v>0.61418787799469887</v>
      </c>
      <c r="AS2079" s="4">
        <f t="shared" ref="AS2079" si="22104">(AH2079*AN2079+AI2079*AM2079+AJ2079*AN2082+AK2079*AM2082)</f>
        <v>0</v>
      </c>
      <c r="AT2079" s="2">
        <f t="shared" ref="AT2079" si="22105">AH2079*AO2079+AJ2079*AO2082-AI2079*AP2079-AK2079*AP2082</f>
        <v>0</v>
      </c>
      <c r="AU2079" s="3">
        <f t="shared" ref="AU2079" si="22106">(AH2079*AP2079+AI2079*AO2079+AJ2079*AP2082+AK2079*AO2082)</f>
        <v>-1.0249370520646592</v>
      </c>
      <c r="AV2079" s="20"/>
      <c r="AW2079" s="11">
        <v>1</v>
      </c>
      <c r="AX2079" s="12">
        <v>0</v>
      </c>
      <c r="AY2079" s="13">
        <v>0</v>
      </c>
      <c r="AZ2079" s="14">
        <v>0</v>
      </c>
      <c r="BA2079" s="20"/>
      <c r="BB2079" s="1">
        <f t="shared" ref="BB2079" si="22107">AR2079*AW2079+AT2079*AW2082-AS2079*AX2079-AU2079*AX2082</f>
        <v>0.19155782279596523</v>
      </c>
      <c r="BC2079" s="4">
        <f t="shared" ref="BC2079" si="22108">(AR2079*AX2079+AS2079*AW2079+AT2079*AX2082+AU2079*AW2082)</f>
        <v>0</v>
      </c>
      <c r="BD2079" s="2">
        <f t="shared" ref="BD2079" si="22109">AR2079*AY2079+AT2079*AY2082-AS2079*AZ2079-AU2079*AZ2082</f>
        <v>0</v>
      </c>
      <c r="BE2079" s="3">
        <f t="shared" ref="BE2079" si="22110">(AR2079*AZ2079+AS2079*AY2079+AT2079*AZ2082+AU2079*AY2082)</f>
        <v>-1.0249370520646592</v>
      </c>
      <c r="BF2079" s="20"/>
      <c r="BG2079" s="11">
        <v>1</v>
      </c>
      <c r="BH2079" s="12">
        <v>0</v>
      </c>
      <c r="BI2079" s="13">
        <v>0</v>
      </c>
      <c r="BJ2079" s="40">
        <f t="shared" ref="BJ2079" si="22111">-1/($BH$4*$B2079)</f>
        <v>-0.49561136139484752</v>
      </c>
      <c r="BK2079" s="20"/>
      <c r="BL2079" s="1">
        <f t="shared" ref="BL2079" si="22112">BB2079*BG2079+BD2079*BG2082-BC2079*BH2079-BE2079*BH2082</f>
        <v>0.19155782279596523</v>
      </c>
      <c r="BM2079" s="4">
        <f t="shared" ref="BM2079" si="22113">(BB2079*BH2079+BC2079*BG2079+BD2079*BH2082+BE2079*BG2082)</f>
        <v>0</v>
      </c>
      <c r="BN2079" s="2">
        <f t="shared" ref="BN2079" si="22114">BB2079*BI2079+BD2079*BI2082-BC2079*BJ2079-BE2079*BJ2082</f>
        <v>0</v>
      </c>
      <c r="BO2079" s="3">
        <f t="shared" ref="BO2079" si="22115">(BB2079*BJ2079+BC2079*BI2079+BD2079*BJ2082+BE2079*BI2082)</f>
        <v>-1.1198752854064005</v>
      </c>
      <c r="BP2079" s="20"/>
      <c r="BQ2079" s="11">
        <v>1</v>
      </c>
      <c r="BR2079" s="12">
        <v>0</v>
      </c>
      <c r="BS2079" s="13">
        <v>0</v>
      </c>
      <c r="BT2079" s="14">
        <v>0</v>
      </c>
      <c r="BU2079" s="20"/>
      <c r="BV2079" s="1">
        <f t="shared" ref="BV2079" si="22116">BL2079*BQ2079+BN2079*BQ2082-BM2079*BR2079-BO2079*BR2082</f>
        <v>-0.21264100215612924</v>
      </c>
      <c r="BW2079" s="4">
        <f t="shared" ref="BW2079" si="22117">(BL2079*BR2079+BM2079*BQ2079+BN2079*BR2082+BO2079*BQ2082)</f>
        <v>0</v>
      </c>
      <c r="BX2079" s="2">
        <f t="shared" ref="BX2079" si="22118">BL2079*BS2079+BN2079*BS2082-BM2079*BT2079-BO2079*BT2082</f>
        <v>0</v>
      </c>
      <c r="BY2079" s="3">
        <f t="shared" ref="BY2079" si="22119">(BL2079*BT2079+BM2079*BS2079+BN2079*BT2082+BO2079*BS2082)</f>
        <v>-1.1198752854064005</v>
      </c>
      <c r="BZ2079" s="20"/>
      <c r="CA2079" s="11">
        <v>1</v>
      </c>
      <c r="CB2079" s="12">
        <v>0</v>
      </c>
      <c r="CC2079" s="13">
        <v>0</v>
      </c>
      <c r="CD2079" s="40">
        <f t="shared" ref="CD2079" si="22120">-1/($CB$4*$B2079)</f>
        <v>-0.25939025133618343</v>
      </c>
      <c r="CE2079" s="20"/>
      <c r="CF2079" s="1">
        <f t="shared" ref="CF2079" si="22121">BV2079*CA2079+BX2079*CA2082-BW2079*CB2079-BY2079*CB2082</f>
        <v>-0.21264100215612924</v>
      </c>
      <c r="CG2079" s="4">
        <f t="shared" ref="CG2079" si="22122">(BV2079*CB2079+BW2079*CA2079+BX2079*CB2082+BY2079*CA2082)</f>
        <v>0</v>
      </c>
      <c r="CH2079" s="2">
        <f t="shared" ref="CH2079" si="22123">BV2079*CC2079+BX2079*CC2082-BW2079*CD2079-BY2079*CD2082</f>
        <v>0</v>
      </c>
      <c r="CI2079" s="3">
        <f t="shared" ref="CI2079" si="22124">(BV2079*CD2079+BW2079*CC2079+BX2079*CD2082+BY2079*CC2082)</f>
        <v>-1.0647182824127441</v>
      </c>
      <c r="CJ2079" s="28"/>
      <c r="CK2079" s="11">
        <v>1</v>
      </c>
      <c r="CL2079" s="12">
        <v>0</v>
      </c>
      <c r="CM2079" s="13">
        <v>0</v>
      </c>
      <c r="CN2079" s="14">
        <v>0</v>
      </c>
      <c r="CP2079" s="1">
        <f t="shared" ref="CP2079" si="22125">CF2079*CK2079+CH2079*CK2082-CG2079*CL2079-CI2079*CL2082</f>
        <v>-0.21264100215612924</v>
      </c>
      <c r="CQ2079" s="4">
        <f t="shared" ref="CQ2079" si="22126">(CF2079*CL2079+CG2079*CK2079+CH2079*CL2082+CI2079*CK2082)</f>
        <v>-1.0647182824127441</v>
      </c>
      <c r="CR2079" s="2">
        <f t="shared" ref="CR2079" si="22127">CF2079*CM2079+CH2079*CM2082-CG2079*CN2079-CI2079*CN2082</f>
        <v>0</v>
      </c>
      <c r="CS2079" s="3">
        <f t="shared" ref="CS2079" si="22128">(CF2079*CN2079+CG2079*CM2079+CH2079*CN2082+CI2079*CM2082)</f>
        <v>-1.0647182824127441</v>
      </c>
      <c r="CU2079" s="29">
        <f t="shared" ref="CU2079" si="22129">20*LOG(((1+$CL$4)/$CL$4)/((CP2079+CP2082)^2+(CQ2079+CQ2082)^2)^0.5)</f>
        <v>-3.0525512145623997E-2</v>
      </c>
      <c r="CW2079" s="51">
        <f t="shared" ref="CW2079" si="22130">((CP2079^2+CQ2079^2)^0.5)/((CP2082^2+CQ2082^2)^0.5)</f>
        <v>1.1780899920074615</v>
      </c>
    </row>
    <row r="2080" spans="1:101" ht="18" customHeight="1" thickBot="1">
      <c r="D2080" s="11"/>
      <c r="E2080" s="13"/>
      <c r="F2080" s="13"/>
      <c r="G2080" s="15"/>
      <c r="H2080" s="10"/>
      <c r="I2080" s="11"/>
      <c r="J2080" s="13"/>
      <c r="K2080" s="13"/>
      <c r="L2080" s="15"/>
      <c r="N2080" s="5"/>
      <c r="Q2080" s="6"/>
      <c r="S2080" s="11"/>
      <c r="T2080" s="13"/>
      <c r="U2080" s="13"/>
      <c r="V2080" s="15"/>
      <c r="W2080" s="20"/>
      <c r="X2080" s="5"/>
      <c r="AA2080" s="6"/>
      <c r="AB2080" s="20"/>
      <c r="AC2080" s="11"/>
      <c r="AD2080" s="13"/>
      <c r="AE2080" s="13"/>
      <c r="AF2080" s="15"/>
      <c r="AG2080" s="20"/>
      <c r="AH2080" s="5"/>
      <c r="AK2080" s="6"/>
      <c r="AL2080" s="20"/>
      <c r="AM2080" s="11"/>
      <c r="AN2080" s="13"/>
      <c r="AO2080" s="13"/>
      <c r="AP2080" s="15"/>
      <c r="AR2080" s="5"/>
      <c r="AU2080" s="6"/>
      <c r="AW2080" s="11"/>
      <c r="AX2080" s="13"/>
      <c r="AY2080" s="13"/>
      <c r="AZ2080" s="15"/>
      <c r="BA2080" s="20"/>
      <c r="BB2080" s="5"/>
      <c r="BE2080" s="6"/>
      <c r="BG2080" s="11"/>
      <c r="BH2080" s="13"/>
      <c r="BI2080" s="13"/>
      <c r="BJ2080" s="15"/>
      <c r="BL2080" s="5"/>
      <c r="BO2080" s="6"/>
      <c r="BQ2080" s="11"/>
      <c r="BR2080" s="13"/>
      <c r="BS2080" s="13"/>
      <c r="BT2080" s="15"/>
      <c r="BU2080" s="20"/>
      <c r="BV2080" s="5"/>
      <c r="BY2080" s="6"/>
      <c r="CA2080" s="11"/>
      <c r="CB2080" s="13"/>
      <c r="CC2080" s="13"/>
      <c r="CD2080" s="15"/>
      <c r="CF2080" s="5"/>
      <c r="CI2080" s="6"/>
      <c r="CK2080" s="11"/>
      <c r="CL2080" s="13"/>
      <c r="CM2080" s="13"/>
      <c r="CN2080" s="15"/>
      <c r="CP2080" s="5"/>
      <c r="CS2080" s="6"/>
      <c r="CW2080" s="52"/>
    </row>
    <row r="2081" spans="1:101" ht="18" customHeight="1" thickBot="1">
      <c r="D2081" s="11" t="s">
        <v>6</v>
      </c>
      <c r="E2081" s="13"/>
      <c r="F2081" s="13" t="s">
        <v>7</v>
      </c>
      <c r="G2081" s="15"/>
      <c r="H2081" s="10"/>
      <c r="I2081" s="11" t="s">
        <v>8</v>
      </c>
      <c r="J2081" s="13"/>
      <c r="K2081" s="13" t="s">
        <v>9</v>
      </c>
      <c r="L2081" s="15"/>
      <c r="N2081" s="251" t="s">
        <v>26</v>
      </c>
      <c r="O2081" s="252"/>
      <c r="P2081" s="253" t="s">
        <v>27</v>
      </c>
      <c r="Q2081" s="254"/>
      <c r="S2081" s="11" t="s">
        <v>13</v>
      </c>
      <c r="T2081" s="13"/>
      <c r="U2081" s="13" t="s">
        <v>14</v>
      </c>
      <c r="V2081" s="15"/>
      <c r="W2081" s="20"/>
      <c r="X2081" s="251" t="s">
        <v>26</v>
      </c>
      <c r="Y2081" s="252"/>
      <c r="Z2081" s="253" t="s">
        <v>27</v>
      </c>
      <c r="AA2081" s="254"/>
      <c r="AB2081" s="20"/>
      <c r="AC2081" s="11" t="s">
        <v>8</v>
      </c>
      <c r="AD2081" s="13"/>
      <c r="AE2081" s="13" t="s">
        <v>9</v>
      </c>
      <c r="AF2081" s="15"/>
      <c r="AG2081" s="20"/>
      <c r="AH2081" s="251" t="s">
        <v>26</v>
      </c>
      <c r="AI2081" s="252"/>
      <c r="AJ2081" s="253" t="s">
        <v>27</v>
      </c>
      <c r="AK2081" s="254"/>
      <c r="AL2081" s="20"/>
      <c r="AM2081" s="11" t="s">
        <v>13</v>
      </c>
      <c r="AN2081" s="13"/>
      <c r="AO2081" s="13" t="s">
        <v>14</v>
      </c>
      <c r="AP2081" s="15"/>
      <c r="AR2081" s="251" t="s">
        <v>26</v>
      </c>
      <c r="AS2081" s="252"/>
      <c r="AT2081" s="253" t="s">
        <v>27</v>
      </c>
      <c r="AU2081" s="254"/>
      <c r="AV2081" s="36"/>
      <c r="AW2081" s="11" t="s">
        <v>8</v>
      </c>
      <c r="AX2081" s="13"/>
      <c r="AY2081" s="13" t="s">
        <v>9</v>
      </c>
      <c r="AZ2081" s="15"/>
      <c r="BA2081" s="20"/>
      <c r="BB2081" s="251" t="s">
        <v>26</v>
      </c>
      <c r="BC2081" s="252"/>
      <c r="BD2081" s="253" t="s">
        <v>27</v>
      </c>
      <c r="BE2081" s="254"/>
      <c r="BF2081" s="36"/>
      <c r="BG2081" s="11" t="s">
        <v>13</v>
      </c>
      <c r="BH2081" s="13"/>
      <c r="BI2081" s="13" t="s">
        <v>14</v>
      </c>
      <c r="BJ2081" s="15"/>
      <c r="BK2081" s="36"/>
      <c r="BL2081" s="251" t="s">
        <v>26</v>
      </c>
      <c r="BM2081" s="252"/>
      <c r="BN2081" s="253" t="s">
        <v>27</v>
      </c>
      <c r="BO2081" s="254"/>
      <c r="BP2081" s="36"/>
      <c r="BQ2081" s="11" t="s">
        <v>8</v>
      </c>
      <c r="BR2081" s="13"/>
      <c r="BS2081" s="13" t="s">
        <v>9</v>
      </c>
      <c r="BT2081" s="15"/>
      <c r="BU2081" s="20"/>
      <c r="BV2081" s="251" t="s">
        <v>26</v>
      </c>
      <c r="BW2081" s="252"/>
      <c r="BX2081" s="253" t="s">
        <v>27</v>
      </c>
      <c r="BY2081" s="254"/>
      <c r="BZ2081" s="36"/>
      <c r="CA2081" s="11" t="s">
        <v>13</v>
      </c>
      <c r="CB2081" s="13"/>
      <c r="CC2081" s="13" t="s">
        <v>14</v>
      </c>
      <c r="CD2081" s="15"/>
      <c r="CE2081" s="36"/>
      <c r="CF2081" s="251" t="s">
        <v>26</v>
      </c>
      <c r="CG2081" s="252"/>
      <c r="CH2081" s="253" t="s">
        <v>27</v>
      </c>
      <c r="CI2081" s="254"/>
      <c r="CK2081" s="11" t="s">
        <v>28</v>
      </c>
      <c r="CL2081" s="13"/>
      <c r="CM2081" s="13" t="s">
        <v>29</v>
      </c>
      <c r="CN2081" s="15"/>
      <c r="CP2081" s="251" t="s">
        <v>26</v>
      </c>
      <c r="CQ2081" s="252"/>
      <c r="CR2081" s="253" t="s">
        <v>27</v>
      </c>
      <c r="CS2081" s="254"/>
      <c r="CU2081" s="38" t="s">
        <v>37</v>
      </c>
      <c r="CW2081" s="53" t="s">
        <v>45</v>
      </c>
    </row>
    <row r="2082" spans="1:101" ht="18" customHeight="1" thickTop="1" thickBot="1">
      <c r="D2082" s="16">
        <v>0</v>
      </c>
      <c r="E2082" s="17">
        <v>0</v>
      </c>
      <c r="F2082" s="18">
        <v>1</v>
      </c>
      <c r="G2082" s="19">
        <v>0</v>
      </c>
      <c r="H2082" s="10"/>
      <c r="I2082" s="16">
        <v>0</v>
      </c>
      <c r="J2082" s="17">
        <f t="shared" ref="J2082" si="22131">-1/($J$4*$B2079)</f>
        <v>-0.36093199860680159</v>
      </c>
      <c r="K2082" s="18">
        <v>1</v>
      </c>
      <c r="L2082" s="19">
        <v>0</v>
      </c>
      <c r="N2082" s="1">
        <f t="shared" ref="N2082" si="22132">D2082*I2079+F2082*I2082-E2082*J2079-G2082*J2082</f>
        <v>0</v>
      </c>
      <c r="O2082" s="4">
        <f t="shared" ref="O2082" si="22133">(D2082*J2079+E2082*I2079+F2082*J2082+G2082*I2082)</f>
        <v>-0.36093199860680159</v>
      </c>
      <c r="P2082" s="2">
        <f t="shared" ref="P2082" si="22134">D2082*K2079+F2082*K2082-E2082*L2079-G2082*L2082</f>
        <v>1</v>
      </c>
      <c r="Q2082" s="3">
        <f t="shared" ref="Q2082" si="22135">(D2082*L2079+E2082*K2079+F2082*L2082+G2082*K2082)</f>
        <v>0</v>
      </c>
      <c r="S2082" s="16">
        <v>0</v>
      </c>
      <c r="T2082" s="17">
        <v>0</v>
      </c>
      <c r="U2082" s="18">
        <v>1</v>
      </c>
      <c r="V2082" s="19">
        <v>0</v>
      </c>
      <c r="W2082" s="20"/>
      <c r="X2082" s="1">
        <f t="shared" ref="X2082" si="22136">N2082*S2079+P2082*S2082-O2082*T2079-Q2082*T2082</f>
        <v>0</v>
      </c>
      <c r="Y2082" s="4">
        <f t="shared" ref="Y2082" si="22137">(N2082*T2079+O2082*S2079+P2082*T2082+Q2082*S2082)</f>
        <v>-0.36093199860680159</v>
      </c>
      <c r="Z2082" s="2">
        <f t="shared" ref="Z2082" si="22138">N2082*U2079+P2082*U2082-O2082*V2079-Q2082*V2082</f>
        <v>0.8211180007995198</v>
      </c>
      <c r="AA2082" s="3">
        <f t="shared" ref="AA2082" si="22139">(N2082*V2079+O2082*U2079+P2082*V2082+Q2082*U2082)</f>
        <v>0</v>
      </c>
      <c r="AB2082" s="20"/>
      <c r="AC2082" s="16">
        <v>0</v>
      </c>
      <c r="AD2082" s="17">
        <f t="shared" ref="AD2082" si="22140">-1/($AD$4*$B2079)</f>
        <v>-0.41234732840165833</v>
      </c>
      <c r="AE2082" s="18">
        <v>1</v>
      </c>
      <c r="AF2082" s="19">
        <v>0</v>
      </c>
      <c r="AG2082" s="20"/>
      <c r="AH2082" s="1">
        <f t="shared" ref="AH2082" si="22141">X2082*AC2079+Z2082*AC2082-Y2082*AD2079-AA2082*AD2082</f>
        <v>0</v>
      </c>
      <c r="AI2082" s="4">
        <f t="shared" ref="AI2082" si="22142">(X2082*AD2079+Y2082*AC2079+Z2082*AD2082+AA2082*AC2082)</f>
        <v>-0.69951781253899425</v>
      </c>
      <c r="AJ2082" s="2">
        <f t="shared" ref="AJ2082" si="22143">X2082*AE2079+Z2082*AE2082-Y2082*AF2079-AA2082*AF2082</f>
        <v>0.8211180007995198</v>
      </c>
      <c r="AK2082" s="3">
        <f t="shared" ref="AK2082" si="22144">(X2082*AF2079+Y2082*AE2079+Z2082*AF2082+AA2082*AE2082)</f>
        <v>0</v>
      </c>
      <c r="AL2082" s="20"/>
      <c r="AM2082" s="16">
        <v>0</v>
      </c>
      <c r="AN2082" s="17">
        <v>0</v>
      </c>
      <c r="AO2082" s="18">
        <v>1</v>
      </c>
      <c r="AP2082" s="19">
        <v>0</v>
      </c>
      <c r="AR2082" s="1">
        <f t="shared" ref="AR2082" si="22145">AH2082*AM2079+AJ2082*AM2082-AI2082*AN2079-AK2082*AN2082</f>
        <v>0</v>
      </c>
      <c r="AS2082" s="4">
        <f t="shared" ref="AS2082" si="22146">(AH2082*AN2079+AI2082*AM2079+AJ2082*AN2082+AK2082*AM2082)</f>
        <v>-0.69951781253899425</v>
      </c>
      <c r="AT2082" s="2">
        <f t="shared" ref="AT2082" si="22147">AH2082*AO2079+AJ2082*AO2082-AI2082*AP2079-AK2082*AP2082</f>
        <v>0.4608333793133037</v>
      </c>
      <c r="AU2082" s="3">
        <f t="shared" ref="AU2082" si="22148">(AH2082*AP2079+AI2082*AO2079+AJ2082*AP2082+AK2082*AO2082)</f>
        <v>0</v>
      </c>
      <c r="AV2082" s="20"/>
      <c r="AW2082" s="16">
        <v>0</v>
      </c>
      <c r="AX2082" s="17">
        <f t="shared" ref="AX2082" si="22149">-1/($AX$4*$B2079)</f>
        <v>-0.41234732840165833</v>
      </c>
      <c r="AY2082" s="18">
        <v>1</v>
      </c>
      <c r="AZ2082" s="19">
        <v>0</v>
      </c>
      <c r="BA2082" s="20"/>
      <c r="BB2082" s="1">
        <f t="shared" ref="BB2082" si="22150">AR2082*AW2079+AT2082*AW2082-AS2082*AX2079-AU2082*AX2082</f>
        <v>0</v>
      </c>
      <c r="BC2082" s="4">
        <f t="shared" ref="BC2082" si="22151">(AR2082*AX2079+AS2082*AW2079+AT2082*AX2082+AU2082*AW2082)</f>
        <v>-0.88954122533714308</v>
      </c>
      <c r="BD2082" s="2">
        <f t="shared" ref="BD2082" si="22152">AR2082*AY2079+AT2082*AY2082-AS2082*AZ2079-AU2082*AZ2082</f>
        <v>0.4608333793133037</v>
      </c>
      <c r="BE2082" s="3">
        <f t="shared" ref="BE2082" si="22153">(AR2082*AZ2079+AS2082*AY2079+AT2082*AZ2082+AU2082*AY2082)</f>
        <v>0</v>
      </c>
      <c r="BF2082" s="20"/>
      <c r="BG2082" s="16">
        <v>0</v>
      </c>
      <c r="BH2082" s="17">
        <v>0</v>
      </c>
      <c r="BI2082" s="18">
        <v>1</v>
      </c>
      <c r="BJ2082" s="19">
        <v>0</v>
      </c>
      <c r="BK2082" s="20"/>
      <c r="BL2082" s="1">
        <f t="shared" ref="BL2082" si="22154">BB2082*BG2079+BD2082*BG2082-BC2082*BH2079-BE2082*BH2082</f>
        <v>0</v>
      </c>
      <c r="BM2082" s="4">
        <f t="shared" ref="BM2082" si="22155">(BB2082*BH2079+BC2082*BG2079+BD2082*BH2082+BE2082*BG2082)</f>
        <v>-0.88954122533714308</v>
      </c>
      <c r="BN2082" s="2">
        <f t="shared" ref="BN2082" si="22156">BB2082*BI2079+BD2082*BI2082-BC2082*BJ2079-BE2082*BJ2082</f>
        <v>1.9966641607121416E-2</v>
      </c>
      <c r="BO2082" s="3">
        <f t="shared" ref="BO2082" si="22157">(BB2082*BJ2079+BC2082*BI2079+BD2082*BJ2082+BE2082*BI2082)</f>
        <v>0</v>
      </c>
      <c r="BP2082" s="20"/>
      <c r="BQ2082" s="16">
        <v>0</v>
      </c>
      <c r="BR2082" s="17">
        <f t="shared" ref="BR2082" si="22158">-1/($BR$4*$B2079)</f>
        <v>-0.36093199860680159</v>
      </c>
      <c r="BS2082" s="18">
        <v>1</v>
      </c>
      <c r="BT2082" s="19">
        <v>0</v>
      </c>
      <c r="BU2082" s="20"/>
      <c r="BV2082" s="1">
        <f t="shared" ref="BV2082" si="22159">BL2082*BQ2079+BN2082*BQ2082-BM2082*BR2079-BO2082*BR2082</f>
        <v>0</v>
      </c>
      <c r="BW2082" s="4">
        <f t="shared" ref="BW2082" si="22160">(BL2082*BR2079+BM2082*BQ2079+BN2082*BR2082+BO2082*BQ2082)</f>
        <v>-0.89674782519786711</v>
      </c>
      <c r="BX2082" s="2">
        <f t="shared" ref="BX2082" si="22161">BL2082*BS2079+BN2082*BS2082-BM2082*BT2079-BO2082*BT2082</f>
        <v>1.9966641607121416E-2</v>
      </c>
      <c r="BY2082" s="3">
        <f t="shared" ref="BY2082" si="22162">(BL2082*BT2079+BM2082*BS2079+BN2082*BT2082+BO2082*BS2082)</f>
        <v>0</v>
      </c>
      <c r="BZ2082" s="20"/>
      <c r="CA2082" s="16">
        <v>0</v>
      </c>
      <c r="CB2082" s="17">
        <v>0</v>
      </c>
      <c r="CC2082" s="18">
        <v>1</v>
      </c>
      <c r="CD2082" s="19">
        <v>0</v>
      </c>
      <c r="CE2082" s="20"/>
      <c r="CF2082" s="1">
        <f t="shared" ref="CF2082" si="22163">BV2082*CA2079+BX2082*CA2082-BW2082*CB2079-BY2082*CB2082</f>
        <v>0</v>
      </c>
      <c r="CG2082" s="4">
        <f t="shared" ref="CG2082" si="22164">(BV2082*CB2079+BW2082*CA2079+BX2082*CB2082+BY2082*CA2082)</f>
        <v>-0.89674782519786711</v>
      </c>
      <c r="CH2082" s="2">
        <f t="shared" ref="CH2082" si="22165">BV2082*CC2079+BX2082*CC2082-BW2082*CD2079-BY2082*CD2082</f>
        <v>-0.21264100215612922</v>
      </c>
      <c r="CI2082" s="3">
        <f t="shared" ref="CI2082" si="22166">(BV2082*CD2079+BW2082*CC2079+BX2082*CD2082+BY2082*CC2082)</f>
        <v>0</v>
      </c>
      <c r="CK2082" s="16">
        <f t="shared" ref="CK2082" si="22167">1/$CL$4</f>
        <v>1</v>
      </c>
      <c r="CL2082" s="17">
        <v>0</v>
      </c>
      <c r="CM2082" s="18">
        <v>1</v>
      </c>
      <c r="CN2082" s="19">
        <v>0</v>
      </c>
      <c r="CP2082" s="1">
        <f t="shared" ref="CP2082" si="22168">CF2082*CK2079+CH2082*CK2082-CG2082*CL2079-CI2082*CL2082</f>
        <v>-0.21264100215612922</v>
      </c>
      <c r="CQ2082" s="4">
        <f t="shared" ref="CQ2082" si="22169">(CF2082*CL2079+CG2082*CK2079+CH2082*CL2082+CI2082*CK2082)</f>
        <v>-0.89674782519786711</v>
      </c>
      <c r="CR2082" s="2">
        <f t="shared" ref="CR2082" si="22170">CF2082*CM2079+CH2082*CM2082-CG2082*CN2079-CI2082*CN2082</f>
        <v>-0.21264100215612922</v>
      </c>
      <c r="CS2082" s="3">
        <f t="shared" ref="CS2082" si="22171">(CF2082*CN2079+CG2082*CM2079+CH2082*CN2082+CI2082*CM2082)</f>
        <v>0</v>
      </c>
      <c r="CU2082" s="39">
        <f t="shared" ref="CU2082" si="22172">(180/PI())*ATAN(-1*(CQ2079/CP2079))</f>
        <v>-78.705728731855828</v>
      </c>
      <c r="CW2082" s="54">
        <f t="shared" ref="CW2082" si="22173">20*LOG(((1-(10^(CU2079/20)^2)*(1-((1-CW2079)/(1+CW2079))^2))^0.5))</f>
        <v>-18.651000035099855</v>
      </c>
    </row>
    <row r="2083" spans="1:101" ht="18" customHeight="1">
      <c r="E2083" s="20"/>
      <c r="F2083" s="20"/>
      <c r="G2083" s="20"/>
      <c r="H2083" s="20"/>
      <c r="I2083" s="20"/>
      <c r="J2083" s="20"/>
      <c r="K2083" s="20"/>
      <c r="L2083" s="20"/>
      <c r="M2083" s="20"/>
      <c r="N2083" s="20"/>
      <c r="O2083" s="20"/>
      <c r="P2083" s="20"/>
      <c r="Q2083" s="20"/>
      <c r="R2083" s="20"/>
      <c r="S2083" s="20"/>
      <c r="T2083" s="20"/>
      <c r="U2083" s="20"/>
      <c r="V2083" s="20"/>
      <c r="W2083" s="20"/>
      <c r="X2083" s="20"/>
      <c r="Y2083" s="20"/>
      <c r="Z2083" s="20"/>
      <c r="AA2083" s="20"/>
      <c r="AB2083" s="30"/>
      <c r="AC2083" s="20"/>
      <c r="AD2083" s="20"/>
      <c r="AE2083" s="20"/>
      <c r="AF2083" s="20"/>
      <c r="AG2083" s="20"/>
      <c r="AH2083" s="20"/>
      <c r="AI2083" s="20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  <c r="BA2083" s="20"/>
      <c r="BB2083" s="20"/>
      <c r="BC2083" s="20"/>
      <c r="BD2083" s="20"/>
      <c r="BE2083" s="20"/>
      <c r="BF2083" s="20"/>
      <c r="BG2083" s="20"/>
      <c r="BH2083" s="20"/>
      <c r="BI2083" s="20"/>
      <c r="BJ2083" s="20"/>
      <c r="BK2083" s="20"/>
      <c r="BL2083" s="20"/>
      <c r="BM2083" s="20"/>
      <c r="BN2083" s="20"/>
      <c r="BO2083" s="20"/>
      <c r="BP2083" s="20"/>
      <c r="BQ2083" s="20"/>
      <c r="BR2083" s="20"/>
      <c r="BS2083" s="20"/>
      <c r="BT2083" s="20"/>
      <c r="BU2083" s="20"/>
      <c r="BV2083" s="20"/>
      <c r="BW2083" s="20"/>
      <c r="BX2083" s="20"/>
      <c r="BY2083" s="20"/>
      <c r="BZ2083" s="20"/>
      <c r="CA2083" s="20"/>
      <c r="CB2083" s="20"/>
      <c r="CC2083" s="20"/>
      <c r="CD2083" s="20"/>
      <c r="CE2083" s="20"/>
      <c r="CF2083" s="20"/>
      <c r="CG2083" s="20"/>
      <c r="CH2083" s="20"/>
      <c r="CI2083" s="20"/>
      <c r="CJ2083" s="20"/>
      <c r="CK2083" s="20"/>
      <c r="CL2083" s="20"/>
    </row>
    <row r="2084" spans="1:101" ht="18" customHeight="1"/>
    <row r="2085" spans="1:101" ht="18" customHeight="1" thickBot="1">
      <c r="A2085" s="23"/>
      <c r="B2085" s="23"/>
      <c r="C2085" s="23"/>
      <c r="D2085" s="20" t="s">
        <v>15</v>
      </c>
      <c r="E2085" s="20"/>
      <c r="F2085" s="20"/>
      <c r="G2085" s="20"/>
      <c r="H2085" s="20"/>
      <c r="I2085" s="20" t="s">
        <v>16</v>
      </c>
      <c r="J2085" s="20"/>
      <c r="K2085" s="20"/>
      <c r="L2085" s="20"/>
      <c r="M2085" s="23"/>
      <c r="N2085" s="23"/>
      <c r="O2085" s="24" t="s">
        <v>17</v>
      </c>
      <c r="P2085" s="23"/>
      <c r="Q2085" s="23"/>
      <c r="R2085" s="23"/>
      <c r="S2085" s="20"/>
      <c r="T2085" s="20" t="s">
        <v>18</v>
      </c>
      <c r="U2085" s="23"/>
      <c r="V2085" s="23"/>
      <c r="W2085" s="23"/>
      <c r="X2085" s="23"/>
      <c r="Y2085" s="24" t="s">
        <v>19</v>
      </c>
      <c r="Z2085" s="23"/>
      <c r="AA2085" s="23"/>
      <c r="AB2085" s="23"/>
      <c r="AC2085" s="24" t="s">
        <v>20</v>
      </c>
      <c r="AD2085" s="20"/>
      <c r="AE2085" s="20"/>
      <c r="AF2085" s="20"/>
      <c r="AG2085" s="20"/>
      <c r="AH2085" s="23"/>
      <c r="AI2085" s="24" t="s">
        <v>21</v>
      </c>
      <c r="AJ2085" s="23"/>
      <c r="AK2085" s="23"/>
      <c r="AL2085" s="20"/>
      <c r="AM2085" s="24" t="s">
        <v>31</v>
      </c>
      <c r="AN2085" s="20"/>
      <c r="AO2085" s="23"/>
      <c r="AP2085" s="23"/>
      <c r="AQ2085" s="23"/>
      <c r="AR2085" s="23"/>
      <c r="AS2085" s="24" t="s">
        <v>91</v>
      </c>
      <c r="AT2085" s="23"/>
      <c r="AU2085" s="23"/>
      <c r="AV2085" s="23"/>
      <c r="AW2085" s="24" t="s">
        <v>32</v>
      </c>
      <c r="AX2085" s="20"/>
      <c r="AY2085" s="20"/>
      <c r="AZ2085" s="20"/>
      <c r="BA2085" s="20"/>
      <c r="BB2085" s="23"/>
      <c r="BC2085" s="24" t="s">
        <v>22</v>
      </c>
      <c r="BD2085" s="23"/>
      <c r="BE2085" s="23"/>
      <c r="BF2085" s="23"/>
      <c r="BG2085" s="24" t="s">
        <v>33</v>
      </c>
      <c r="BH2085" s="20"/>
      <c r="BI2085" s="23"/>
      <c r="BJ2085" s="23"/>
      <c r="BK2085" s="23"/>
      <c r="BL2085" s="23"/>
      <c r="BM2085" s="24" t="s">
        <v>34</v>
      </c>
      <c r="BN2085" s="23"/>
      <c r="BO2085" s="23"/>
      <c r="BP2085" s="23"/>
      <c r="BQ2085" s="24" t="s">
        <v>89</v>
      </c>
      <c r="BR2085" s="20"/>
      <c r="BS2085" s="20"/>
      <c r="BT2085" s="20"/>
      <c r="BU2085" s="20"/>
      <c r="BV2085" s="23"/>
      <c r="BW2085" s="24" t="s">
        <v>35</v>
      </c>
      <c r="BX2085" s="23"/>
      <c r="BY2085" s="23"/>
      <c r="BZ2085" s="23"/>
      <c r="CA2085" s="24" t="s">
        <v>90</v>
      </c>
      <c r="CB2085" s="20"/>
      <c r="CC2085" s="23"/>
      <c r="CD2085" s="23"/>
      <c r="CE2085" s="23"/>
      <c r="CF2085" s="23"/>
      <c r="CG2085" s="24" t="s">
        <v>92</v>
      </c>
      <c r="CH2085" s="23"/>
      <c r="CI2085" s="23"/>
      <c r="CJ2085" s="23"/>
      <c r="CK2085" s="24" t="s">
        <v>36</v>
      </c>
      <c r="CL2085" s="24"/>
      <c r="CM2085" s="23"/>
      <c r="CN2085" s="23"/>
      <c r="CO2085" s="23"/>
      <c r="CP2085" s="23"/>
      <c r="CQ2085" s="24" t="s">
        <v>93</v>
      </c>
      <c r="CR2085" s="23"/>
      <c r="CS2085" s="23"/>
    </row>
    <row r="2086" spans="1:101" ht="18" customHeight="1" thickBot="1">
      <c r="A2086" s="23"/>
      <c r="B2086" s="33"/>
      <c r="C2086" s="23"/>
      <c r="D2086" s="7" t="s">
        <v>2</v>
      </c>
      <c r="E2086" s="8"/>
      <c r="F2086" s="8" t="s">
        <v>3</v>
      </c>
      <c r="G2086" s="9"/>
      <c r="H2086" s="10"/>
      <c r="I2086" s="7" t="s">
        <v>4</v>
      </c>
      <c r="J2086" s="8"/>
      <c r="K2086" s="8" t="s">
        <v>5</v>
      </c>
      <c r="L2086" s="9"/>
      <c r="M2086" s="23"/>
      <c r="N2086" s="251" t="s">
        <v>79</v>
      </c>
      <c r="O2086" s="252"/>
      <c r="P2086" s="253" t="s">
        <v>80</v>
      </c>
      <c r="Q2086" s="254"/>
      <c r="R2086" s="23"/>
      <c r="S2086" s="7" t="s">
        <v>11</v>
      </c>
      <c r="T2086" s="8"/>
      <c r="U2086" s="8" t="s">
        <v>12</v>
      </c>
      <c r="V2086" s="9"/>
      <c r="W2086" s="20"/>
      <c r="X2086" s="251" t="s">
        <v>79</v>
      </c>
      <c r="Y2086" s="252"/>
      <c r="Z2086" s="253" t="s">
        <v>80</v>
      </c>
      <c r="AA2086" s="254"/>
      <c r="AB2086" s="20"/>
      <c r="AC2086" s="7" t="s">
        <v>4</v>
      </c>
      <c r="AD2086" s="8"/>
      <c r="AE2086" s="8" t="s">
        <v>5</v>
      </c>
      <c r="AF2086" s="9"/>
      <c r="AG2086" s="20"/>
      <c r="AH2086" s="251" t="s">
        <v>0</v>
      </c>
      <c r="AI2086" s="252"/>
      <c r="AJ2086" s="253" t="s">
        <v>1</v>
      </c>
      <c r="AK2086" s="254"/>
      <c r="AL2086" s="20"/>
      <c r="AM2086" s="7" t="s">
        <v>11</v>
      </c>
      <c r="AN2086" s="8"/>
      <c r="AO2086" s="8" t="s">
        <v>12</v>
      </c>
      <c r="AP2086" s="9"/>
      <c r="AQ2086" s="23"/>
      <c r="AR2086" s="251" t="s">
        <v>0</v>
      </c>
      <c r="AS2086" s="252"/>
      <c r="AT2086" s="253" t="s">
        <v>1</v>
      </c>
      <c r="AU2086" s="254"/>
      <c r="AV2086" s="36"/>
      <c r="AW2086" s="7" t="s">
        <v>4</v>
      </c>
      <c r="AX2086" s="8"/>
      <c r="AY2086" s="8" t="s">
        <v>5</v>
      </c>
      <c r="AZ2086" s="9"/>
      <c r="BA2086" s="20"/>
      <c r="BB2086" s="251" t="s">
        <v>0</v>
      </c>
      <c r="BC2086" s="252"/>
      <c r="BD2086" s="253" t="s">
        <v>1</v>
      </c>
      <c r="BE2086" s="254"/>
      <c r="BF2086" s="36"/>
      <c r="BG2086" s="7" t="s">
        <v>11</v>
      </c>
      <c r="BH2086" s="8"/>
      <c r="BI2086" s="8" t="s">
        <v>12</v>
      </c>
      <c r="BJ2086" s="9"/>
      <c r="BK2086" s="36"/>
      <c r="BL2086" s="251" t="s">
        <v>0</v>
      </c>
      <c r="BM2086" s="252"/>
      <c r="BN2086" s="253" t="s">
        <v>1</v>
      </c>
      <c r="BO2086" s="254"/>
      <c r="BP2086" s="36"/>
      <c r="BQ2086" s="7" t="s">
        <v>4</v>
      </c>
      <c r="BR2086" s="8"/>
      <c r="BS2086" s="8" t="s">
        <v>5</v>
      </c>
      <c r="BT2086" s="9"/>
      <c r="BU2086" s="20"/>
      <c r="BV2086" s="251" t="s">
        <v>0</v>
      </c>
      <c r="BW2086" s="252"/>
      <c r="BX2086" s="253" t="s">
        <v>1</v>
      </c>
      <c r="BY2086" s="254"/>
      <c r="BZ2086" s="36"/>
      <c r="CA2086" s="7" t="s">
        <v>11</v>
      </c>
      <c r="CB2086" s="8"/>
      <c r="CC2086" s="8" t="s">
        <v>12</v>
      </c>
      <c r="CD2086" s="9"/>
      <c r="CE2086" s="36"/>
      <c r="CF2086" s="251" t="s">
        <v>0</v>
      </c>
      <c r="CG2086" s="252"/>
      <c r="CH2086" s="253" t="s">
        <v>1</v>
      </c>
      <c r="CI2086" s="254"/>
      <c r="CJ2086" s="23"/>
      <c r="CK2086" s="7" t="s">
        <v>23</v>
      </c>
      <c r="CL2086" s="8"/>
      <c r="CM2086" s="8" t="s">
        <v>24</v>
      </c>
      <c r="CN2086" s="9"/>
      <c r="CO2086" s="23"/>
      <c r="CP2086" s="251" t="s">
        <v>0</v>
      </c>
      <c r="CQ2086" s="252"/>
      <c r="CR2086" s="253" t="s">
        <v>1</v>
      </c>
      <c r="CS2086" s="254"/>
      <c r="CU2086" s="26" t="s">
        <v>25</v>
      </c>
      <c r="CW2086" s="50" t="s">
        <v>44</v>
      </c>
    </row>
    <row r="2087" spans="1:101" ht="18" customHeight="1" thickTop="1" thickBot="1">
      <c r="B2087" s="34">
        <v>4.0999999999999996</v>
      </c>
      <c r="D2087" s="11">
        <v>1</v>
      </c>
      <c r="E2087" s="12">
        <v>0</v>
      </c>
      <c r="F2087" s="13">
        <v>0</v>
      </c>
      <c r="G2087" s="40">
        <f t="shared" ref="G2087" si="22174">-1/($E$4*$B2087)</f>
        <v>-0.25622695558818182</v>
      </c>
      <c r="H2087" s="10"/>
      <c r="I2087" s="11">
        <v>1</v>
      </c>
      <c r="J2087" s="12">
        <v>0</v>
      </c>
      <c r="K2087" s="13">
        <v>0</v>
      </c>
      <c r="L2087" s="14">
        <v>0</v>
      </c>
      <c r="N2087" s="1">
        <f t="shared" ref="N2087" si="22175">D2087*I2087+F2087*I2090-E2087*J2087-G2087*J2090</f>
        <v>0.90864730388575987</v>
      </c>
      <c r="O2087" s="4">
        <f t="shared" ref="O2087" si="22176">(D2087*J2087+E2087*I2087+F2087*J2090+G2087*I2090)</f>
        <v>0</v>
      </c>
      <c r="P2087" s="2">
        <f t="shared" ref="P2087" si="22177">D2087*K2087+F2087*K2090-E2087*L2087-G2087*L2090</f>
        <v>0</v>
      </c>
      <c r="Q2087" s="3">
        <f t="shared" ref="Q2087" si="22178">(D2087*L2087+E2087*K2087+F2087*L2090+G2087*K2090)</f>
        <v>-0.25622695558818182</v>
      </c>
      <c r="S2087" s="11">
        <v>1</v>
      </c>
      <c r="T2087" s="12">
        <v>0</v>
      </c>
      <c r="U2087" s="13">
        <v>0</v>
      </c>
      <c r="V2087" s="40">
        <f t="shared" ref="V2087" si="22179">-1/($T$4*$B2087)</f>
        <v>-0.48956732040222856</v>
      </c>
      <c r="W2087" s="20"/>
      <c r="X2087" s="1">
        <f t="shared" ref="X2087" si="22180">N2087*S2087+P2087*S2090-O2087*T2087-Q2087*T2090</f>
        <v>0.90864730388575987</v>
      </c>
      <c r="Y2087" s="4">
        <f t="shared" ref="Y2087" si="22181">(N2087*T2087+O2087*S2087+P2087*T2090+Q2087*S2090)</f>
        <v>0</v>
      </c>
      <c r="Z2087" s="2">
        <f t="shared" ref="Z2087" si="22182">N2087*U2087+P2087*U2090-O2087*V2087-Q2087*V2090</f>
        <v>0</v>
      </c>
      <c r="AA2087" s="3">
        <f t="shared" ref="AA2087" si="22183">(N2087*V2087+O2087*U2087+P2087*V2090+Q2087*U2090)</f>
        <v>-0.70107098134224277</v>
      </c>
      <c r="AB2087" s="20"/>
      <c r="AC2087" s="11">
        <v>1</v>
      </c>
      <c r="AD2087" s="12">
        <v>0</v>
      </c>
      <c r="AE2087" s="13">
        <v>0</v>
      </c>
      <c r="AF2087" s="14">
        <v>0</v>
      </c>
      <c r="AG2087" s="20"/>
      <c r="AH2087" s="1">
        <f t="shared" ref="AH2087" si="22184">X2087*AC2087+Z2087*AC2090-Y2087*AD2087-AA2087*AD2090</f>
        <v>0.62308798144321509</v>
      </c>
      <c r="AI2087" s="4">
        <f t="shared" ref="AI2087" si="22185">(X2087*AD2087+Y2087*AC2087+Z2087*AD2090+AA2087*AC2090)</f>
        <v>0</v>
      </c>
      <c r="AJ2087" s="2">
        <f t="shared" ref="AJ2087" si="22186">X2087*AE2087+Z2087*AE2090-Y2087*AF2087-AA2087*AF2090</f>
        <v>0</v>
      </c>
      <c r="AK2087" s="3">
        <f t="shared" ref="AK2087" si="22187">(X2087*AF2087+Y2087*AE2087+Z2087*AF2090+AA2087*AE2090)</f>
        <v>-0.70107098134224277</v>
      </c>
      <c r="AL2087" s="20"/>
      <c r="AM2087" s="11">
        <v>1</v>
      </c>
      <c r="AN2087" s="12">
        <v>0</v>
      </c>
      <c r="AO2087" s="13">
        <v>0</v>
      </c>
      <c r="AP2087" s="40">
        <f t="shared" ref="AP2087" si="22188">-1/($AN$4*$B2087)</f>
        <v>-0.50876603884937477</v>
      </c>
      <c r="AR2087" s="1">
        <f t="shared" ref="AR2087" si="22189">AH2087*AM2087+AJ2087*AM2090-AI2087*AN2087-AK2087*AN2090</f>
        <v>0.62308798144321509</v>
      </c>
      <c r="AS2087" s="4">
        <f t="shared" ref="AS2087" si="22190">(AH2087*AN2087+AI2087*AM2087+AJ2087*AN2090+AK2087*AM2090)</f>
        <v>0</v>
      </c>
      <c r="AT2087" s="2">
        <f t="shared" ref="AT2087" si="22191">AH2087*AO2087+AJ2087*AO2090-AI2087*AP2087-AK2087*AP2090</f>
        <v>0</v>
      </c>
      <c r="AU2087" s="3">
        <f t="shared" ref="AU2087" si="22192">(AH2087*AP2087+AI2087*AO2087+AJ2087*AP2090+AK2087*AO2090)</f>
        <v>-1.0180769855157601</v>
      </c>
      <c r="AV2087" s="20"/>
      <c r="AW2087" s="11">
        <v>1</v>
      </c>
      <c r="AX2087" s="12">
        <v>0</v>
      </c>
      <c r="AY2087" s="13">
        <v>0</v>
      </c>
      <c r="AZ2087" s="14">
        <v>0</v>
      </c>
      <c r="BA2087" s="20"/>
      <c r="BB2087" s="1">
        <f t="shared" ref="BB2087" si="22193">AR2087*AW2087+AT2087*AW2090-AS2087*AX2087-AU2087*AX2090</f>
        <v>0.20840618471326733</v>
      </c>
      <c r="BC2087" s="4">
        <f t="shared" ref="BC2087" si="22194">(AR2087*AX2087+AS2087*AW2087+AT2087*AX2090+AU2087*AW2090)</f>
        <v>0</v>
      </c>
      <c r="BD2087" s="2">
        <f t="shared" ref="BD2087" si="22195">AR2087*AY2087+AT2087*AY2090-AS2087*AZ2087-AU2087*AZ2090</f>
        <v>0</v>
      </c>
      <c r="BE2087" s="3">
        <f t="shared" ref="BE2087" si="22196">(AR2087*AZ2087+AS2087*AY2087+AT2087*AZ2090+AU2087*AY2090)</f>
        <v>-1.0180769855157601</v>
      </c>
      <c r="BF2087" s="20"/>
      <c r="BG2087" s="11">
        <v>1</v>
      </c>
      <c r="BH2087" s="12">
        <v>0</v>
      </c>
      <c r="BI2087" s="13">
        <v>0</v>
      </c>
      <c r="BJ2087" s="40">
        <f t="shared" ref="BJ2087" si="22197">-1/($BH$4*$B2087)</f>
        <v>-0.48956732040222856</v>
      </c>
      <c r="BK2087" s="20"/>
      <c r="BL2087" s="1">
        <f t="shared" ref="BL2087" si="22198">BB2087*BG2087+BD2087*BG2090-BC2087*BH2087-BE2087*BH2090</f>
        <v>0.20840618471326733</v>
      </c>
      <c r="BM2087" s="4">
        <f t="shared" ref="BM2087" si="22199">(BB2087*BH2087+BC2087*BG2087+BD2087*BH2090+BE2087*BG2090)</f>
        <v>0</v>
      </c>
      <c r="BN2087" s="2">
        <f t="shared" ref="BN2087" si="22200">BB2087*BI2087+BD2087*BI2090-BC2087*BJ2087-BE2087*BJ2090</f>
        <v>0</v>
      </c>
      <c r="BO2087" s="3">
        <f t="shared" ref="BO2087" si="22201">(BB2087*BJ2087+BC2087*BI2087+BD2087*BJ2090+BE2087*BI2090)</f>
        <v>-1.1201058429210862</v>
      </c>
      <c r="BP2087" s="20"/>
      <c r="BQ2087" s="11">
        <v>1</v>
      </c>
      <c r="BR2087" s="12">
        <v>0</v>
      </c>
      <c r="BS2087" s="13">
        <v>0</v>
      </c>
      <c r="BT2087" s="14">
        <v>0</v>
      </c>
      <c r="BU2087" s="20"/>
      <c r="BV2087" s="1">
        <f t="shared" ref="BV2087" si="22202">BL2087*BQ2087+BN2087*BQ2090-BM2087*BR2087-BO2087*BR2090</f>
        <v>-0.19094558703636499</v>
      </c>
      <c r="BW2087" s="4">
        <f t="shared" ref="BW2087" si="22203">(BL2087*BR2087+BM2087*BQ2087+BN2087*BR2090+BO2087*BQ2090)</f>
        <v>0</v>
      </c>
      <c r="BX2087" s="2">
        <f t="shared" ref="BX2087" si="22204">BL2087*BS2087+BN2087*BS2090-BM2087*BT2087-BO2087*BT2090</f>
        <v>0</v>
      </c>
      <c r="BY2087" s="3">
        <f t="shared" ref="BY2087" si="22205">(BL2087*BT2087+BM2087*BS2087+BN2087*BT2090+BO2087*BS2090)</f>
        <v>-1.1201058429210862</v>
      </c>
      <c r="BZ2087" s="20"/>
      <c r="CA2087" s="11">
        <v>1</v>
      </c>
      <c r="CB2087" s="12">
        <v>0</v>
      </c>
      <c r="CC2087" s="13">
        <v>0</v>
      </c>
      <c r="CD2087" s="40">
        <f t="shared" ref="CD2087" si="22206">-1/($CB$4*$B2087)</f>
        <v>-0.25622695558818182</v>
      </c>
      <c r="CE2087" s="20"/>
      <c r="CF2087" s="1">
        <f t="shared" ref="CF2087" si="22207">BV2087*CA2087+BX2087*CA2090-BW2087*CB2087-BY2087*CB2090</f>
        <v>-0.19094558703636499</v>
      </c>
      <c r="CG2087" s="4">
        <f t="shared" ref="CG2087" si="22208">(BV2087*CB2087+BW2087*CA2087+BX2087*CB2090+BY2087*CA2090)</f>
        <v>0</v>
      </c>
      <c r="CH2087" s="2">
        <f t="shared" ref="CH2087" si="22209">BV2087*CC2087+BX2087*CC2090-BW2087*CD2087-BY2087*CD2090</f>
        <v>0</v>
      </c>
      <c r="CI2087" s="3">
        <f t="shared" ref="CI2087" si="22210">(BV2087*CD2087+BW2087*CC2087+BX2087*CD2090+BY2087*CC2090)</f>
        <v>-1.0711804364717601</v>
      </c>
      <c r="CJ2087" s="28"/>
      <c r="CK2087" s="11">
        <v>1</v>
      </c>
      <c r="CL2087" s="12">
        <v>0</v>
      </c>
      <c r="CM2087" s="13">
        <v>0</v>
      </c>
      <c r="CN2087" s="14">
        <v>0</v>
      </c>
      <c r="CP2087" s="1">
        <f t="shared" ref="CP2087" si="22211">CF2087*CK2087+CH2087*CK2090-CG2087*CL2087-CI2087*CL2090</f>
        <v>-0.19094558703636499</v>
      </c>
      <c r="CQ2087" s="4">
        <f t="shared" ref="CQ2087" si="22212">(CF2087*CL2087+CG2087*CK2087+CH2087*CL2090+CI2087*CK2090)</f>
        <v>-1.0711804364717601</v>
      </c>
      <c r="CR2087" s="2">
        <f t="shared" ref="CR2087" si="22213">CF2087*CM2087+CH2087*CM2090-CG2087*CN2087-CI2087*CN2090</f>
        <v>0</v>
      </c>
      <c r="CS2087" s="3">
        <f t="shared" ref="CS2087" si="22214">(CF2087*CN2087+CG2087*CM2087+CH2087*CN2090+CI2087*CM2090)</f>
        <v>-1.0711804364717601</v>
      </c>
      <c r="CU2087" s="29">
        <f t="shared" ref="CU2087" si="22215">20*LOG(((1+$CL$4)/$CL$4)/((CP2087+CP2090)^2+(CQ2087+CQ2090)^2)^0.5)</f>
        <v>-3.187936665396713E-2</v>
      </c>
      <c r="CW2087" s="51">
        <f t="shared" ref="CW2087" si="22216">((CP2087^2+CQ2087^2)^0.5)/((CP2090^2+CQ2090^2)^0.5)</f>
        <v>1.1832522231415443</v>
      </c>
    </row>
    <row r="2088" spans="1:101" ht="18" customHeight="1" thickBot="1">
      <c r="D2088" s="11"/>
      <c r="E2088" s="13"/>
      <c r="F2088" s="13"/>
      <c r="G2088" s="15"/>
      <c r="H2088" s="10"/>
      <c r="I2088" s="11"/>
      <c r="J2088" s="13"/>
      <c r="K2088" s="13"/>
      <c r="L2088" s="15"/>
      <c r="N2088" s="5"/>
      <c r="Q2088" s="6"/>
      <c r="S2088" s="11"/>
      <c r="T2088" s="13"/>
      <c r="U2088" s="13"/>
      <c r="V2088" s="15"/>
      <c r="W2088" s="20"/>
      <c r="X2088" s="5"/>
      <c r="AA2088" s="6"/>
      <c r="AB2088" s="20"/>
      <c r="AC2088" s="11"/>
      <c r="AD2088" s="13"/>
      <c r="AE2088" s="13"/>
      <c r="AF2088" s="15"/>
      <c r="AG2088" s="20"/>
      <c r="AH2088" s="5"/>
      <c r="AK2088" s="6"/>
      <c r="AL2088" s="20"/>
      <c r="AM2088" s="11"/>
      <c r="AN2088" s="13"/>
      <c r="AO2088" s="13"/>
      <c r="AP2088" s="15"/>
      <c r="AR2088" s="5"/>
      <c r="AU2088" s="6"/>
      <c r="AW2088" s="11"/>
      <c r="AX2088" s="13"/>
      <c r="AY2088" s="13"/>
      <c r="AZ2088" s="15"/>
      <c r="BA2088" s="20"/>
      <c r="BB2088" s="5"/>
      <c r="BE2088" s="6"/>
      <c r="BG2088" s="11"/>
      <c r="BH2088" s="13"/>
      <c r="BI2088" s="13"/>
      <c r="BJ2088" s="15"/>
      <c r="BL2088" s="5"/>
      <c r="BO2088" s="6"/>
      <c r="BQ2088" s="11"/>
      <c r="BR2088" s="13"/>
      <c r="BS2088" s="13"/>
      <c r="BT2088" s="15"/>
      <c r="BU2088" s="20"/>
      <c r="BV2088" s="5"/>
      <c r="BY2088" s="6"/>
      <c r="CA2088" s="11"/>
      <c r="CB2088" s="13"/>
      <c r="CC2088" s="13"/>
      <c r="CD2088" s="15"/>
      <c r="CF2088" s="5"/>
      <c r="CI2088" s="6"/>
      <c r="CK2088" s="11"/>
      <c r="CL2088" s="13"/>
      <c r="CM2088" s="13"/>
      <c r="CN2088" s="15"/>
      <c r="CP2088" s="5"/>
      <c r="CS2088" s="6"/>
      <c r="CW2088" s="52"/>
    </row>
    <row r="2089" spans="1:101" ht="18" customHeight="1" thickBot="1">
      <c r="D2089" s="11" t="s">
        <v>6</v>
      </c>
      <c r="E2089" s="13"/>
      <c r="F2089" s="13" t="s">
        <v>7</v>
      </c>
      <c r="G2089" s="15"/>
      <c r="H2089" s="10"/>
      <c r="I2089" s="11" t="s">
        <v>8</v>
      </c>
      <c r="J2089" s="13"/>
      <c r="K2089" s="13" t="s">
        <v>9</v>
      </c>
      <c r="L2089" s="15"/>
      <c r="N2089" s="251" t="s">
        <v>26</v>
      </c>
      <c r="O2089" s="252"/>
      <c r="P2089" s="253" t="s">
        <v>27</v>
      </c>
      <c r="Q2089" s="254"/>
      <c r="S2089" s="11" t="s">
        <v>13</v>
      </c>
      <c r="T2089" s="13"/>
      <c r="U2089" s="13" t="s">
        <v>14</v>
      </c>
      <c r="V2089" s="15"/>
      <c r="W2089" s="20"/>
      <c r="X2089" s="251" t="s">
        <v>26</v>
      </c>
      <c r="Y2089" s="252"/>
      <c r="Z2089" s="253" t="s">
        <v>27</v>
      </c>
      <c r="AA2089" s="254"/>
      <c r="AB2089" s="20"/>
      <c r="AC2089" s="11" t="s">
        <v>8</v>
      </c>
      <c r="AD2089" s="13"/>
      <c r="AE2089" s="13" t="s">
        <v>9</v>
      </c>
      <c r="AF2089" s="15"/>
      <c r="AG2089" s="20"/>
      <c r="AH2089" s="251" t="s">
        <v>26</v>
      </c>
      <c r="AI2089" s="252"/>
      <c r="AJ2089" s="253" t="s">
        <v>27</v>
      </c>
      <c r="AK2089" s="254"/>
      <c r="AL2089" s="20"/>
      <c r="AM2089" s="11" t="s">
        <v>13</v>
      </c>
      <c r="AN2089" s="13"/>
      <c r="AO2089" s="13" t="s">
        <v>14</v>
      </c>
      <c r="AP2089" s="15"/>
      <c r="AR2089" s="251" t="s">
        <v>26</v>
      </c>
      <c r="AS2089" s="252"/>
      <c r="AT2089" s="253" t="s">
        <v>27</v>
      </c>
      <c r="AU2089" s="254"/>
      <c r="AV2089" s="36"/>
      <c r="AW2089" s="11" t="s">
        <v>8</v>
      </c>
      <c r="AX2089" s="13"/>
      <c r="AY2089" s="13" t="s">
        <v>9</v>
      </c>
      <c r="AZ2089" s="15"/>
      <c r="BA2089" s="20"/>
      <c r="BB2089" s="251" t="s">
        <v>26</v>
      </c>
      <c r="BC2089" s="252"/>
      <c r="BD2089" s="253" t="s">
        <v>27</v>
      </c>
      <c r="BE2089" s="254"/>
      <c r="BF2089" s="36"/>
      <c r="BG2089" s="11" t="s">
        <v>13</v>
      </c>
      <c r="BH2089" s="13"/>
      <c r="BI2089" s="13" t="s">
        <v>14</v>
      </c>
      <c r="BJ2089" s="15"/>
      <c r="BK2089" s="36"/>
      <c r="BL2089" s="251" t="s">
        <v>26</v>
      </c>
      <c r="BM2089" s="252"/>
      <c r="BN2089" s="253" t="s">
        <v>27</v>
      </c>
      <c r="BO2089" s="254"/>
      <c r="BP2089" s="36"/>
      <c r="BQ2089" s="11" t="s">
        <v>8</v>
      </c>
      <c r="BR2089" s="13"/>
      <c r="BS2089" s="13" t="s">
        <v>9</v>
      </c>
      <c r="BT2089" s="15"/>
      <c r="BU2089" s="20"/>
      <c r="BV2089" s="251" t="s">
        <v>26</v>
      </c>
      <c r="BW2089" s="252"/>
      <c r="BX2089" s="253" t="s">
        <v>27</v>
      </c>
      <c r="BY2089" s="254"/>
      <c r="BZ2089" s="36"/>
      <c r="CA2089" s="11" t="s">
        <v>13</v>
      </c>
      <c r="CB2089" s="13"/>
      <c r="CC2089" s="13" t="s">
        <v>14</v>
      </c>
      <c r="CD2089" s="15"/>
      <c r="CE2089" s="36"/>
      <c r="CF2089" s="251" t="s">
        <v>26</v>
      </c>
      <c r="CG2089" s="252"/>
      <c r="CH2089" s="253" t="s">
        <v>27</v>
      </c>
      <c r="CI2089" s="254"/>
      <c r="CK2089" s="11" t="s">
        <v>28</v>
      </c>
      <c r="CL2089" s="13"/>
      <c r="CM2089" s="13" t="s">
        <v>29</v>
      </c>
      <c r="CN2089" s="15"/>
      <c r="CP2089" s="251" t="s">
        <v>26</v>
      </c>
      <c r="CQ2089" s="252"/>
      <c r="CR2089" s="253" t="s">
        <v>27</v>
      </c>
      <c r="CS2089" s="254"/>
      <c r="CU2089" s="38" t="s">
        <v>37</v>
      </c>
      <c r="CW2089" s="53" t="s">
        <v>45</v>
      </c>
    </row>
    <row r="2090" spans="1:101" ht="18" customHeight="1" thickTop="1" thickBot="1">
      <c r="D2090" s="16">
        <v>0</v>
      </c>
      <c r="E2090" s="17">
        <v>0</v>
      </c>
      <c r="F2090" s="18">
        <v>1</v>
      </c>
      <c r="G2090" s="19">
        <v>0</v>
      </c>
      <c r="H2090" s="10"/>
      <c r="I2090" s="16">
        <v>0</v>
      </c>
      <c r="J2090" s="17">
        <f t="shared" ref="J2090" si="22217">-1/($J$4*$B2087)</f>
        <v>-0.35653038886769517</v>
      </c>
      <c r="K2090" s="18">
        <v>1</v>
      </c>
      <c r="L2090" s="19">
        <v>0</v>
      </c>
      <c r="N2090" s="1">
        <f t="shared" ref="N2090" si="22218">D2090*I2087+F2090*I2090-E2090*J2087-G2090*J2090</f>
        <v>0</v>
      </c>
      <c r="O2090" s="4">
        <f t="shared" ref="O2090" si="22219">(D2090*J2087+E2090*I2087+F2090*J2090+G2090*I2090)</f>
        <v>-0.35653038886769517</v>
      </c>
      <c r="P2090" s="2">
        <f t="shared" ref="P2090" si="22220">D2090*K2087+F2090*K2090-E2090*L2087-G2090*L2090</f>
        <v>1</v>
      </c>
      <c r="Q2090" s="3">
        <f t="shared" ref="Q2090" si="22221">(D2090*L2087+E2090*K2087+F2090*L2090+G2090*K2090)</f>
        <v>0</v>
      </c>
      <c r="S2090" s="16">
        <v>0</v>
      </c>
      <c r="T2090" s="17">
        <v>0</v>
      </c>
      <c r="U2090" s="18">
        <v>1</v>
      </c>
      <c r="V2090" s="19">
        <v>0</v>
      </c>
      <c r="W2090" s="20"/>
      <c r="X2090" s="1">
        <f t="shared" ref="X2090" si="22222">N2090*S2087+P2090*S2090-O2090*T2087-Q2090*T2090</f>
        <v>0</v>
      </c>
      <c r="Y2090" s="4">
        <f t="shared" ref="Y2090" si="22223">(N2090*T2087+O2090*S2087+P2090*T2090+Q2090*S2090)</f>
        <v>-0.35653038886769517</v>
      </c>
      <c r="Z2090" s="2">
        <f t="shared" ref="Z2090" si="22224">N2090*U2087+P2090*U2090-O2090*V2087-Q2090*V2090</f>
        <v>0.82545437288007795</v>
      </c>
      <c r="AA2090" s="3">
        <f t="shared" ref="AA2090" si="22225">(N2090*V2087+O2090*U2087+P2090*V2090+Q2090*U2090)</f>
        <v>0</v>
      </c>
      <c r="AB2090" s="20"/>
      <c r="AC2090" s="16">
        <v>0</v>
      </c>
      <c r="AD2090" s="17">
        <f t="shared" ref="AD2090" si="22226">-1/($AD$4*$B2087)</f>
        <v>-0.40731870244554153</v>
      </c>
      <c r="AE2090" s="18">
        <v>1</v>
      </c>
      <c r="AF2090" s="19">
        <v>0</v>
      </c>
      <c r="AG2090" s="20"/>
      <c r="AH2090" s="1">
        <f t="shared" ref="AH2090" si="22227">X2090*AC2087+Z2090*AC2090-Y2090*AD2087-AA2090*AD2090</f>
        <v>0</v>
      </c>
      <c r="AI2090" s="4">
        <f t="shared" ref="AI2090" si="22228">(X2090*AD2087+Y2090*AC2087+Z2090*AD2090+AA2090*AC2090)</f>
        <v>-0.69275339295720673</v>
      </c>
      <c r="AJ2090" s="2">
        <f t="shared" ref="AJ2090" si="22229">X2090*AE2087+Z2090*AE2090-Y2090*AF2087-AA2090*AF2090</f>
        <v>0.82545437288007795</v>
      </c>
      <c r="AK2090" s="3">
        <f t="shared" ref="AK2090" si="22230">(X2090*AF2087+Y2090*AE2087+Z2090*AF2090+AA2090*AE2090)</f>
        <v>0</v>
      </c>
      <c r="AL2090" s="20"/>
      <c r="AM2090" s="16">
        <v>0</v>
      </c>
      <c r="AN2090" s="17">
        <v>0</v>
      </c>
      <c r="AO2090" s="18">
        <v>1</v>
      </c>
      <c r="AP2090" s="19">
        <v>0</v>
      </c>
      <c r="AR2090" s="1">
        <f t="shared" ref="AR2090" si="22231">AH2090*AM2087+AJ2090*AM2090-AI2090*AN2087-AK2090*AN2090</f>
        <v>0</v>
      </c>
      <c r="AS2090" s="4">
        <f t="shared" ref="AS2090" si="22232">(AH2090*AN2087+AI2090*AM2087+AJ2090*AN2090+AK2090*AM2090)</f>
        <v>-0.69275339295720673</v>
      </c>
      <c r="AT2090" s="2">
        <f t="shared" ref="AT2090" si="22233">AH2090*AO2087+AJ2090*AO2090-AI2090*AP2087-AK2090*AP2090</f>
        <v>0.47300497324577551</v>
      </c>
      <c r="AU2090" s="3">
        <f t="shared" ref="AU2090" si="22234">(AH2090*AP2087+AI2090*AO2087+AJ2090*AP2090+AK2090*AO2090)</f>
        <v>0</v>
      </c>
      <c r="AV2090" s="20"/>
      <c r="AW2090" s="16">
        <v>0</v>
      </c>
      <c r="AX2090" s="17">
        <f t="shared" ref="AX2090" si="22235">-1/($AX$4*$B2087)</f>
        <v>-0.40731870244554153</v>
      </c>
      <c r="AY2090" s="18">
        <v>1</v>
      </c>
      <c r="AZ2090" s="19">
        <v>0</v>
      </c>
      <c r="BA2090" s="20"/>
      <c r="BB2090" s="1">
        <f t="shared" ref="BB2090" si="22236">AR2090*AW2087+AT2090*AW2090-AS2090*AX2087-AU2090*AX2090</f>
        <v>0</v>
      </c>
      <c r="BC2090" s="4">
        <f t="shared" ref="BC2090" si="22237">(AR2090*AX2087+AS2090*AW2087+AT2090*AX2090+AU2090*AW2090)</f>
        <v>-0.88541716490996403</v>
      </c>
      <c r="BD2090" s="2">
        <f t="shared" ref="BD2090" si="22238">AR2090*AY2087+AT2090*AY2090-AS2090*AZ2087-AU2090*AZ2090</f>
        <v>0.47300497324577551</v>
      </c>
      <c r="BE2090" s="3">
        <f t="shared" ref="BE2090" si="22239">(AR2090*AZ2087+AS2090*AY2087+AT2090*AZ2090+AU2090*AY2090)</f>
        <v>0</v>
      </c>
      <c r="BF2090" s="20"/>
      <c r="BG2090" s="16">
        <v>0</v>
      </c>
      <c r="BH2090" s="17">
        <v>0</v>
      </c>
      <c r="BI2090" s="18">
        <v>1</v>
      </c>
      <c r="BJ2090" s="19">
        <v>0</v>
      </c>
      <c r="BK2090" s="20"/>
      <c r="BL2090" s="1">
        <f t="shared" ref="BL2090" si="22240">BB2090*BG2087+BD2090*BG2090-BC2090*BH2087-BE2090*BH2090</f>
        <v>0</v>
      </c>
      <c r="BM2090" s="4">
        <f t="shared" ref="BM2090" si="22241">(BB2090*BH2087+BC2090*BG2087+BD2090*BH2090+BE2090*BG2090)</f>
        <v>-0.88541716490996403</v>
      </c>
      <c r="BN2090" s="2">
        <f t="shared" ref="BN2090" si="22242">BB2090*BI2087+BD2090*BI2090-BC2090*BJ2087-BE2090*BJ2090</f>
        <v>3.9533664382666311E-2</v>
      </c>
      <c r="BO2090" s="3">
        <f t="shared" ref="BO2090" si="22243">(BB2090*BJ2087+BC2090*BI2087+BD2090*BJ2090+BE2090*BI2090)</f>
        <v>0</v>
      </c>
      <c r="BP2090" s="20"/>
      <c r="BQ2090" s="16">
        <v>0</v>
      </c>
      <c r="BR2090" s="17">
        <f t="shared" ref="BR2090" si="22244">-1/($BR$4*$B2087)</f>
        <v>-0.35653038886769517</v>
      </c>
      <c r="BS2090" s="18">
        <v>1</v>
      </c>
      <c r="BT2090" s="19">
        <v>0</v>
      </c>
      <c r="BU2090" s="20"/>
      <c r="BV2090" s="1">
        <f t="shared" ref="BV2090" si="22245">BL2090*BQ2087+BN2090*BQ2090-BM2090*BR2087-BO2090*BR2090</f>
        <v>0</v>
      </c>
      <c r="BW2090" s="4">
        <f t="shared" ref="BW2090" si="22246">(BL2090*BR2087+BM2090*BQ2087+BN2090*BR2090+BO2090*BQ2090)</f>
        <v>-0.89951211764568095</v>
      </c>
      <c r="BX2090" s="2">
        <f t="shared" ref="BX2090" si="22247">BL2090*BS2087+BN2090*BS2090-BM2090*BT2087-BO2090*BT2090</f>
        <v>3.9533664382666311E-2</v>
      </c>
      <c r="BY2090" s="3">
        <f t="shared" ref="BY2090" si="22248">(BL2090*BT2087+BM2090*BS2087+BN2090*BT2090+BO2090*BS2090)</f>
        <v>0</v>
      </c>
      <c r="BZ2090" s="20"/>
      <c r="CA2090" s="16">
        <v>0</v>
      </c>
      <c r="CB2090" s="17">
        <v>0</v>
      </c>
      <c r="CC2090" s="18">
        <v>1</v>
      </c>
      <c r="CD2090" s="19">
        <v>0</v>
      </c>
      <c r="CE2090" s="20"/>
      <c r="CF2090" s="1">
        <f t="shared" ref="CF2090" si="22249">BV2090*CA2087+BX2090*CA2090-BW2090*CB2087-BY2090*CB2090</f>
        <v>0</v>
      </c>
      <c r="CG2090" s="4">
        <f t="shared" ref="CG2090" si="22250">(BV2090*CB2087+BW2090*CA2087+BX2090*CB2090+BY2090*CA2090)</f>
        <v>-0.89951211764568095</v>
      </c>
      <c r="CH2090" s="2">
        <f t="shared" ref="CH2090" si="22251">BV2090*CC2087+BX2090*CC2090-BW2090*CD2087-BY2090*CD2090</f>
        <v>-0.19094558703636497</v>
      </c>
      <c r="CI2090" s="3">
        <f t="shared" ref="CI2090" si="22252">(BV2090*CD2087+BW2090*CC2087+BX2090*CD2090+BY2090*CC2090)</f>
        <v>0</v>
      </c>
      <c r="CK2090" s="16">
        <f t="shared" ref="CK2090" si="22253">1/$CL$4</f>
        <v>1</v>
      </c>
      <c r="CL2090" s="17">
        <v>0</v>
      </c>
      <c r="CM2090" s="18">
        <v>1</v>
      </c>
      <c r="CN2090" s="19">
        <v>0</v>
      </c>
      <c r="CP2090" s="1">
        <f t="shared" ref="CP2090" si="22254">CF2090*CK2087+CH2090*CK2090-CG2090*CL2087-CI2090*CL2090</f>
        <v>-0.19094558703636497</v>
      </c>
      <c r="CQ2090" s="4">
        <f t="shared" ref="CQ2090" si="22255">(CF2090*CL2087+CG2090*CK2087+CH2090*CL2090+CI2090*CK2090)</f>
        <v>-0.89951211764568095</v>
      </c>
      <c r="CR2090" s="2">
        <f t="shared" ref="CR2090" si="22256">CF2090*CM2087+CH2090*CM2090-CG2090*CN2087-CI2090*CN2090</f>
        <v>-0.19094558703636497</v>
      </c>
      <c r="CS2090" s="3">
        <f t="shared" ref="CS2090" si="22257">(CF2090*CN2087+CG2090*CM2087+CH2090*CN2090+CI2090*CM2090)</f>
        <v>0</v>
      </c>
      <c r="CU2090" s="39">
        <f t="shared" ref="CU2090" si="22258">(180/PI())*ATAN(-1*(CQ2087/CP2087))</f>
        <v>-79.892778882487377</v>
      </c>
      <c r="CW2090" s="54">
        <f t="shared" ref="CW2090" si="22259">20*LOG(((1-(10^(CU2087/20)^2)*(1-((1-CW2087)/(1+CW2087))^2))^0.5))</f>
        <v>-18.44443794388593</v>
      </c>
    </row>
    <row r="2091" spans="1:101" ht="18" customHeight="1">
      <c r="E2091" s="20"/>
      <c r="F2091" s="20"/>
      <c r="G2091" s="20"/>
      <c r="H2091" s="20"/>
      <c r="I2091" s="20"/>
      <c r="J2091" s="20"/>
      <c r="K2091" s="20"/>
      <c r="L2091" s="20"/>
      <c r="M2091" s="20"/>
      <c r="N2091" s="20"/>
      <c r="O2091" s="20"/>
      <c r="P2091" s="20"/>
      <c r="Q2091" s="20"/>
      <c r="R2091" s="20"/>
      <c r="S2091" s="20"/>
      <c r="T2091" s="20"/>
      <c r="U2091" s="20"/>
      <c r="V2091" s="20"/>
      <c r="W2091" s="20"/>
      <c r="X2091" s="20"/>
      <c r="Y2091" s="20"/>
      <c r="Z2091" s="20"/>
      <c r="AA2091" s="20"/>
      <c r="AB2091" s="30"/>
      <c r="AC2091" s="20"/>
      <c r="AD2091" s="20"/>
      <c r="AE2091" s="20"/>
      <c r="AF2091" s="20"/>
      <c r="AG2091" s="20"/>
      <c r="AH2091" s="20"/>
      <c r="AI2091" s="20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  <c r="BA2091" s="20"/>
      <c r="BB2091" s="20"/>
      <c r="BC2091" s="20"/>
      <c r="BD2091" s="20"/>
      <c r="BE2091" s="20"/>
      <c r="BF2091" s="20"/>
      <c r="BG2091" s="20"/>
      <c r="BH2091" s="20"/>
      <c r="BI2091" s="20"/>
      <c r="BJ2091" s="20"/>
      <c r="BK2091" s="20"/>
      <c r="BL2091" s="20"/>
      <c r="BM2091" s="20"/>
      <c r="BN2091" s="20"/>
      <c r="BO2091" s="20"/>
      <c r="BP2091" s="20"/>
      <c r="BQ2091" s="20"/>
      <c r="BR2091" s="20"/>
      <c r="BS2091" s="20"/>
      <c r="BT2091" s="20"/>
      <c r="BU2091" s="20"/>
      <c r="BV2091" s="20"/>
      <c r="BW2091" s="20"/>
      <c r="BX2091" s="20"/>
      <c r="BY2091" s="20"/>
      <c r="BZ2091" s="20"/>
      <c r="CA2091" s="20"/>
      <c r="CB2091" s="20"/>
      <c r="CC2091" s="20"/>
      <c r="CD2091" s="20"/>
      <c r="CE2091" s="20"/>
      <c r="CF2091" s="20"/>
      <c r="CG2091" s="20"/>
      <c r="CH2091" s="20"/>
      <c r="CI2091" s="20"/>
      <c r="CJ2091" s="20"/>
      <c r="CK2091" s="20"/>
      <c r="CL2091" s="20"/>
    </row>
    <row r="2092" spans="1:101" ht="18" customHeight="1"/>
    <row r="2093" spans="1:101" ht="18" customHeight="1" thickBot="1">
      <c r="A2093" s="23"/>
      <c r="B2093" s="23"/>
      <c r="C2093" s="23"/>
      <c r="D2093" s="20" t="s">
        <v>15</v>
      </c>
      <c r="E2093" s="20"/>
      <c r="F2093" s="20"/>
      <c r="G2093" s="20"/>
      <c r="H2093" s="20"/>
      <c r="I2093" s="20" t="s">
        <v>16</v>
      </c>
      <c r="J2093" s="20"/>
      <c r="K2093" s="20"/>
      <c r="L2093" s="20"/>
      <c r="M2093" s="23"/>
      <c r="N2093" s="23"/>
      <c r="O2093" s="24" t="s">
        <v>17</v>
      </c>
      <c r="P2093" s="23"/>
      <c r="Q2093" s="23"/>
      <c r="R2093" s="23"/>
      <c r="S2093" s="20"/>
      <c r="T2093" s="20" t="s">
        <v>18</v>
      </c>
      <c r="U2093" s="23"/>
      <c r="V2093" s="23"/>
      <c r="W2093" s="23"/>
      <c r="X2093" s="23"/>
      <c r="Y2093" s="24" t="s">
        <v>19</v>
      </c>
      <c r="Z2093" s="23"/>
      <c r="AA2093" s="23"/>
      <c r="AB2093" s="23"/>
      <c r="AC2093" s="24" t="s">
        <v>20</v>
      </c>
      <c r="AD2093" s="20"/>
      <c r="AE2093" s="20"/>
      <c r="AF2093" s="20"/>
      <c r="AG2093" s="20"/>
      <c r="AH2093" s="23"/>
      <c r="AI2093" s="24" t="s">
        <v>21</v>
      </c>
      <c r="AJ2093" s="23"/>
      <c r="AK2093" s="23"/>
      <c r="AL2093" s="20"/>
      <c r="AM2093" s="24" t="s">
        <v>31</v>
      </c>
      <c r="AN2093" s="20"/>
      <c r="AO2093" s="23"/>
      <c r="AP2093" s="23"/>
      <c r="AQ2093" s="23"/>
      <c r="AR2093" s="23"/>
      <c r="AS2093" s="24" t="s">
        <v>91</v>
      </c>
      <c r="AT2093" s="23"/>
      <c r="AU2093" s="23"/>
      <c r="AV2093" s="23"/>
      <c r="AW2093" s="24" t="s">
        <v>32</v>
      </c>
      <c r="AX2093" s="20"/>
      <c r="AY2093" s="20"/>
      <c r="AZ2093" s="20"/>
      <c r="BA2093" s="20"/>
      <c r="BB2093" s="23"/>
      <c r="BC2093" s="24" t="s">
        <v>22</v>
      </c>
      <c r="BD2093" s="23"/>
      <c r="BE2093" s="23"/>
      <c r="BF2093" s="23"/>
      <c r="BG2093" s="24" t="s">
        <v>33</v>
      </c>
      <c r="BH2093" s="20"/>
      <c r="BI2093" s="23"/>
      <c r="BJ2093" s="23"/>
      <c r="BK2093" s="23"/>
      <c r="BL2093" s="23"/>
      <c r="BM2093" s="24" t="s">
        <v>34</v>
      </c>
      <c r="BN2093" s="23"/>
      <c r="BO2093" s="23"/>
      <c r="BP2093" s="23"/>
      <c r="BQ2093" s="24" t="s">
        <v>89</v>
      </c>
      <c r="BR2093" s="20"/>
      <c r="BS2093" s="20"/>
      <c r="BT2093" s="20"/>
      <c r="BU2093" s="20"/>
      <c r="BV2093" s="23"/>
      <c r="BW2093" s="24" t="s">
        <v>35</v>
      </c>
      <c r="BX2093" s="23"/>
      <c r="BY2093" s="23"/>
      <c r="BZ2093" s="23"/>
      <c r="CA2093" s="24" t="s">
        <v>90</v>
      </c>
      <c r="CB2093" s="20"/>
      <c r="CC2093" s="23"/>
      <c r="CD2093" s="23"/>
      <c r="CE2093" s="23"/>
      <c r="CF2093" s="23"/>
      <c r="CG2093" s="24" t="s">
        <v>92</v>
      </c>
      <c r="CH2093" s="23"/>
      <c r="CI2093" s="23"/>
      <c r="CJ2093" s="23"/>
      <c r="CK2093" s="24" t="s">
        <v>36</v>
      </c>
      <c r="CL2093" s="24"/>
      <c r="CM2093" s="23"/>
      <c r="CN2093" s="23"/>
      <c r="CO2093" s="23"/>
      <c r="CP2093" s="23"/>
      <c r="CQ2093" s="24" t="s">
        <v>93</v>
      </c>
      <c r="CR2093" s="23"/>
      <c r="CS2093" s="23"/>
    </row>
    <row r="2094" spans="1:101" ht="18" customHeight="1" thickBot="1">
      <c r="A2094" s="23"/>
      <c r="B2094" s="33"/>
      <c r="C2094" s="23"/>
      <c r="D2094" s="7" t="s">
        <v>2</v>
      </c>
      <c r="E2094" s="8"/>
      <c r="F2094" s="8" t="s">
        <v>3</v>
      </c>
      <c r="G2094" s="9"/>
      <c r="H2094" s="10"/>
      <c r="I2094" s="7" t="s">
        <v>4</v>
      </c>
      <c r="J2094" s="8"/>
      <c r="K2094" s="8" t="s">
        <v>5</v>
      </c>
      <c r="L2094" s="9"/>
      <c r="M2094" s="23"/>
      <c r="N2094" s="251" t="s">
        <v>79</v>
      </c>
      <c r="O2094" s="252"/>
      <c r="P2094" s="253" t="s">
        <v>80</v>
      </c>
      <c r="Q2094" s="254"/>
      <c r="R2094" s="23"/>
      <c r="S2094" s="7" t="s">
        <v>11</v>
      </c>
      <c r="T2094" s="8"/>
      <c r="U2094" s="8" t="s">
        <v>12</v>
      </c>
      <c r="V2094" s="9"/>
      <c r="W2094" s="20"/>
      <c r="X2094" s="251" t="s">
        <v>79</v>
      </c>
      <c r="Y2094" s="252"/>
      <c r="Z2094" s="253" t="s">
        <v>80</v>
      </c>
      <c r="AA2094" s="254"/>
      <c r="AB2094" s="20"/>
      <c r="AC2094" s="7" t="s">
        <v>4</v>
      </c>
      <c r="AD2094" s="8"/>
      <c r="AE2094" s="8" t="s">
        <v>5</v>
      </c>
      <c r="AF2094" s="9"/>
      <c r="AG2094" s="20"/>
      <c r="AH2094" s="251" t="s">
        <v>0</v>
      </c>
      <c r="AI2094" s="252"/>
      <c r="AJ2094" s="253" t="s">
        <v>1</v>
      </c>
      <c r="AK2094" s="254"/>
      <c r="AL2094" s="20"/>
      <c r="AM2094" s="7" t="s">
        <v>11</v>
      </c>
      <c r="AN2094" s="8"/>
      <c r="AO2094" s="8" t="s">
        <v>12</v>
      </c>
      <c r="AP2094" s="9"/>
      <c r="AQ2094" s="23"/>
      <c r="AR2094" s="251" t="s">
        <v>0</v>
      </c>
      <c r="AS2094" s="252"/>
      <c r="AT2094" s="253" t="s">
        <v>1</v>
      </c>
      <c r="AU2094" s="254"/>
      <c r="AV2094" s="36"/>
      <c r="AW2094" s="7" t="s">
        <v>4</v>
      </c>
      <c r="AX2094" s="8"/>
      <c r="AY2094" s="8" t="s">
        <v>5</v>
      </c>
      <c r="AZ2094" s="9"/>
      <c r="BA2094" s="20"/>
      <c r="BB2094" s="251" t="s">
        <v>0</v>
      </c>
      <c r="BC2094" s="252"/>
      <c r="BD2094" s="253" t="s">
        <v>1</v>
      </c>
      <c r="BE2094" s="254"/>
      <c r="BF2094" s="36"/>
      <c r="BG2094" s="7" t="s">
        <v>11</v>
      </c>
      <c r="BH2094" s="8"/>
      <c r="BI2094" s="8" t="s">
        <v>12</v>
      </c>
      <c r="BJ2094" s="9"/>
      <c r="BK2094" s="36"/>
      <c r="BL2094" s="251" t="s">
        <v>0</v>
      </c>
      <c r="BM2094" s="252"/>
      <c r="BN2094" s="253" t="s">
        <v>1</v>
      </c>
      <c r="BO2094" s="254"/>
      <c r="BP2094" s="36"/>
      <c r="BQ2094" s="7" t="s">
        <v>4</v>
      </c>
      <c r="BR2094" s="8"/>
      <c r="BS2094" s="8" t="s">
        <v>5</v>
      </c>
      <c r="BT2094" s="9"/>
      <c r="BU2094" s="20"/>
      <c r="BV2094" s="251" t="s">
        <v>0</v>
      </c>
      <c r="BW2094" s="252"/>
      <c r="BX2094" s="253" t="s">
        <v>1</v>
      </c>
      <c r="BY2094" s="254"/>
      <c r="BZ2094" s="36"/>
      <c r="CA2094" s="7" t="s">
        <v>11</v>
      </c>
      <c r="CB2094" s="8"/>
      <c r="CC2094" s="8" t="s">
        <v>12</v>
      </c>
      <c r="CD2094" s="9"/>
      <c r="CE2094" s="36"/>
      <c r="CF2094" s="251" t="s">
        <v>0</v>
      </c>
      <c r="CG2094" s="252"/>
      <c r="CH2094" s="253" t="s">
        <v>1</v>
      </c>
      <c r="CI2094" s="254"/>
      <c r="CJ2094" s="23"/>
      <c r="CK2094" s="7" t="s">
        <v>23</v>
      </c>
      <c r="CL2094" s="8"/>
      <c r="CM2094" s="8" t="s">
        <v>24</v>
      </c>
      <c r="CN2094" s="9"/>
      <c r="CO2094" s="23"/>
      <c r="CP2094" s="251" t="s">
        <v>0</v>
      </c>
      <c r="CQ2094" s="252"/>
      <c r="CR2094" s="253" t="s">
        <v>1</v>
      </c>
      <c r="CS2094" s="254"/>
      <c r="CU2094" s="26" t="s">
        <v>25</v>
      </c>
      <c r="CW2094" s="50" t="s">
        <v>44</v>
      </c>
    </row>
    <row r="2095" spans="1:101" ht="18" customHeight="1" thickTop="1" thickBot="1">
      <c r="B2095" s="34">
        <v>4.1500000000000101</v>
      </c>
      <c r="D2095" s="11">
        <v>1</v>
      </c>
      <c r="E2095" s="12">
        <v>0</v>
      </c>
      <c r="F2095" s="13">
        <v>0</v>
      </c>
      <c r="G2095" s="40">
        <f t="shared" ref="G2095" si="22260">-1/($E$4*$B2095)</f>
        <v>-0.25313988383410668</v>
      </c>
      <c r="H2095" s="10"/>
      <c r="I2095" s="11">
        <v>1</v>
      </c>
      <c r="J2095" s="12">
        <v>0</v>
      </c>
      <c r="K2095" s="13">
        <v>0</v>
      </c>
      <c r="L2095" s="14">
        <v>0</v>
      </c>
      <c r="N2095" s="1">
        <f t="shared" ref="N2095" si="22261">D2095*I2095+F2095*I2098-E2095*J2095-G2095*J2098</f>
        <v>0.91083531301028486</v>
      </c>
      <c r="O2095" s="4">
        <f t="shared" ref="O2095" si="22262">(D2095*J2095+E2095*I2095+F2095*J2098+G2095*I2098)</f>
        <v>0</v>
      </c>
      <c r="P2095" s="2">
        <f t="shared" ref="P2095" si="22263">D2095*K2095+F2095*K2098-E2095*L2095-G2095*L2098</f>
        <v>0</v>
      </c>
      <c r="Q2095" s="3">
        <f t="shared" ref="Q2095" si="22264">(D2095*L2095+E2095*K2095+F2095*L2098+G2095*K2098)</f>
        <v>-0.25313988383410668</v>
      </c>
      <c r="S2095" s="11">
        <v>1</v>
      </c>
      <c r="T2095" s="12">
        <v>0</v>
      </c>
      <c r="U2095" s="13">
        <v>0</v>
      </c>
      <c r="V2095" s="40">
        <f t="shared" ref="V2095" si="22265">-1/($T$4*$B2095)</f>
        <v>-0.48366891895159808</v>
      </c>
      <c r="W2095" s="20"/>
      <c r="X2095" s="1">
        <f t="shared" ref="X2095" si="22266">N2095*S2095+P2095*S2098-O2095*T2095-Q2095*T2098</f>
        <v>0.91083531301028486</v>
      </c>
      <c r="Y2095" s="4">
        <f t="shared" ref="Y2095" si="22267">(N2095*T2095+O2095*S2095+P2095*T2098+Q2095*S2098)</f>
        <v>0</v>
      </c>
      <c r="Z2095" s="2">
        <f t="shared" ref="Z2095" si="22268">N2095*U2095+P2095*U2098-O2095*V2095-Q2095*V2098</f>
        <v>0</v>
      </c>
      <c r="AA2095" s="3">
        <f t="shared" ref="AA2095" si="22269">(N2095*V2095+O2095*U2095+P2095*V2098+Q2095*U2098)</f>
        <v>-0.69368261502073159</v>
      </c>
      <c r="AB2095" s="20"/>
      <c r="AC2095" s="11">
        <v>1</v>
      </c>
      <c r="AD2095" s="12">
        <v>0</v>
      </c>
      <c r="AE2095" s="13">
        <v>0</v>
      </c>
      <c r="AF2095" s="14">
        <v>0</v>
      </c>
      <c r="AG2095" s="20"/>
      <c r="AH2095" s="1">
        <f t="shared" ref="AH2095" si="22270">X2095*AC2095+Z2095*AC2098-Y2095*AD2095-AA2095*AD2098</f>
        <v>0.63168962604570122</v>
      </c>
      <c r="AI2095" s="4">
        <f t="shared" ref="AI2095" si="22271">(X2095*AD2095+Y2095*AC2095+Z2095*AD2098+AA2095*AC2098)</f>
        <v>0</v>
      </c>
      <c r="AJ2095" s="2">
        <f t="shared" ref="AJ2095" si="22272">X2095*AE2095+Z2095*AE2098-Y2095*AF2095-AA2095*AF2098</f>
        <v>0</v>
      </c>
      <c r="AK2095" s="3">
        <f t="shared" ref="AK2095" si="22273">(X2095*AF2095+Y2095*AE2095+Z2095*AF2098+AA2095*AE2098)</f>
        <v>-0.69368261502073159</v>
      </c>
      <c r="AL2095" s="20"/>
      <c r="AM2095" s="11">
        <v>1</v>
      </c>
      <c r="AN2095" s="12">
        <v>0</v>
      </c>
      <c r="AO2095" s="13">
        <v>0</v>
      </c>
      <c r="AP2095" s="40">
        <f t="shared" ref="AP2095" si="22274">-1/($AN$4*$B2095)</f>
        <v>-0.5026363275379353</v>
      </c>
      <c r="AR2095" s="1">
        <f t="shared" ref="AR2095" si="22275">AH2095*AM2095+AJ2095*AM2098-AI2095*AN2095-AK2095*AN2098</f>
        <v>0.63168962604570122</v>
      </c>
      <c r="AS2095" s="4">
        <f t="shared" ref="AS2095" si="22276">(AH2095*AN2095+AI2095*AM2095+AJ2095*AN2098+AK2095*AM2098)</f>
        <v>0</v>
      </c>
      <c r="AT2095" s="2">
        <f t="shared" ref="AT2095" si="22277">AH2095*AO2095+AJ2095*AO2098-AI2095*AP2095-AK2095*AP2098</f>
        <v>0</v>
      </c>
      <c r="AU2095" s="3">
        <f t="shared" ref="AU2095" si="22278">(AH2095*AP2095+AI2095*AO2095+AJ2095*AP2098+AK2095*AO2098)</f>
        <v>-1.0111927688001545</v>
      </c>
      <c r="AV2095" s="20"/>
      <c r="AW2095" s="11">
        <v>1</v>
      </c>
      <c r="AX2095" s="12">
        <v>0</v>
      </c>
      <c r="AY2095" s="13">
        <v>0</v>
      </c>
      <c r="AZ2095" s="14">
        <v>0</v>
      </c>
      <c r="BA2095" s="20"/>
      <c r="BB2095" s="1">
        <f t="shared" ref="BB2095" si="22279">AR2095*AW2095+AT2095*AW2098-AS2095*AX2095-AU2095*AX2098</f>
        <v>0.22477428178281722</v>
      </c>
      <c r="BC2095" s="4">
        <f t="shared" ref="BC2095" si="22280">(AR2095*AX2095+AS2095*AW2095+AT2095*AX2098+AU2095*AW2098)</f>
        <v>0</v>
      </c>
      <c r="BD2095" s="2">
        <f t="shared" ref="BD2095" si="22281">AR2095*AY2095+AT2095*AY2098-AS2095*AZ2095-AU2095*AZ2098</f>
        <v>0</v>
      </c>
      <c r="BE2095" s="3">
        <f t="shared" ref="BE2095" si="22282">(AR2095*AZ2095+AS2095*AY2095+AT2095*AZ2098+AU2095*AY2098)</f>
        <v>-1.0111927688001545</v>
      </c>
      <c r="BF2095" s="20"/>
      <c r="BG2095" s="11">
        <v>1</v>
      </c>
      <c r="BH2095" s="12">
        <v>0</v>
      </c>
      <c r="BI2095" s="13">
        <v>0</v>
      </c>
      <c r="BJ2095" s="40">
        <f t="shared" ref="BJ2095" si="22283">-1/($BH$4*$B2095)</f>
        <v>-0.48366891895159808</v>
      </c>
      <c r="BK2095" s="20"/>
      <c r="BL2095" s="1">
        <f t="shared" ref="BL2095" si="22284">BB2095*BG2095+BD2095*BG2098-BC2095*BH2095-BE2095*BH2098</f>
        <v>0.22477428178281722</v>
      </c>
      <c r="BM2095" s="4">
        <f t="shared" ref="BM2095" si="22285">(BB2095*BH2095+BC2095*BG2095+BD2095*BH2098+BE2095*BG2098)</f>
        <v>0</v>
      </c>
      <c r="BN2095" s="2">
        <f t="shared" ref="BN2095" si="22286">BB2095*BI2095+BD2095*BI2098-BC2095*BJ2095-BE2095*BJ2098</f>
        <v>0</v>
      </c>
      <c r="BO2095" s="3">
        <f t="shared" ref="BO2095" si="22287">(BB2095*BJ2095+BC2095*BI2095+BD2095*BJ2098+BE2095*BI2098)</f>
        <v>-1.1199091026781716</v>
      </c>
      <c r="BP2095" s="20"/>
      <c r="BQ2095" s="11">
        <v>1</v>
      </c>
      <c r="BR2095" s="12">
        <v>0</v>
      </c>
      <c r="BS2095" s="13">
        <v>0</v>
      </c>
      <c r="BT2095" s="14">
        <v>0</v>
      </c>
      <c r="BU2095" s="20"/>
      <c r="BV2095" s="1">
        <f t="shared" ref="BV2095" si="22288">BL2095*BQ2095+BN2095*BQ2098-BM2095*BR2095-BO2095*BR2098</f>
        <v>-0.16969672406891967</v>
      </c>
      <c r="BW2095" s="4">
        <f t="shared" ref="BW2095" si="22289">(BL2095*BR2095+BM2095*BQ2095+BN2095*BR2098+BO2095*BQ2098)</f>
        <v>0</v>
      </c>
      <c r="BX2095" s="2">
        <f t="shared" ref="BX2095" si="22290">BL2095*BS2095+BN2095*BS2098-BM2095*BT2095-BO2095*BT2098</f>
        <v>0</v>
      </c>
      <c r="BY2095" s="3">
        <f t="shared" ref="BY2095" si="22291">(BL2095*BT2095+BM2095*BS2095+BN2095*BT2098+BO2095*BS2098)</f>
        <v>-1.1199091026781716</v>
      </c>
      <c r="BZ2095" s="20"/>
      <c r="CA2095" s="11">
        <v>1</v>
      </c>
      <c r="CB2095" s="12">
        <v>0</v>
      </c>
      <c r="CC2095" s="13">
        <v>0</v>
      </c>
      <c r="CD2095" s="40">
        <f t="shared" ref="CD2095" si="22292">-1/($CB$4*$B2095)</f>
        <v>-0.25313988383410668</v>
      </c>
      <c r="CE2095" s="20"/>
      <c r="CF2095" s="1">
        <f t="shared" ref="CF2095" si="22293">BV2095*CA2095+BX2095*CA2098-BW2095*CB2095-BY2095*CB2098</f>
        <v>-0.16969672406891967</v>
      </c>
      <c r="CG2095" s="4">
        <f t="shared" ref="CG2095" si="22294">(BV2095*CB2095+BW2095*CA2095+BX2095*CB2098+BY2095*CA2098)</f>
        <v>0</v>
      </c>
      <c r="CH2095" s="2">
        <f t="shared" ref="CH2095" si="22295">BV2095*CC2095+BX2095*CC2098-BW2095*CD2095-BY2095*CD2098</f>
        <v>0</v>
      </c>
      <c r="CI2095" s="3">
        <f t="shared" ref="CI2095" si="22296">(BV2095*CD2095+BW2095*CC2095+BX2095*CD2098+BY2095*CC2098)</f>
        <v>-1.0769520936603367</v>
      </c>
      <c r="CJ2095" s="28"/>
      <c r="CK2095" s="11">
        <v>1</v>
      </c>
      <c r="CL2095" s="12">
        <v>0</v>
      </c>
      <c r="CM2095" s="13">
        <v>0</v>
      </c>
      <c r="CN2095" s="14">
        <v>0</v>
      </c>
      <c r="CP2095" s="1">
        <f t="shared" ref="CP2095" si="22297">CF2095*CK2095+CH2095*CK2098-CG2095*CL2095-CI2095*CL2098</f>
        <v>-0.16969672406891967</v>
      </c>
      <c r="CQ2095" s="4">
        <f t="shared" ref="CQ2095" si="22298">(CF2095*CL2095+CG2095*CK2095+CH2095*CL2098+CI2095*CK2098)</f>
        <v>-1.0769520936603367</v>
      </c>
      <c r="CR2095" s="2">
        <f t="shared" ref="CR2095" si="22299">CF2095*CM2095+CH2095*CM2098-CG2095*CN2095-CI2095*CN2098</f>
        <v>0</v>
      </c>
      <c r="CS2095" s="3">
        <f t="shared" ref="CS2095" si="22300">(CF2095*CN2095+CG2095*CM2095+CH2095*CN2098+CI2095*CM2098)</f>
        <v>-1.0769520936603367</v>
      </c>
      <c r="CU2095" s="29">
        <f t="shared" ref="CU2095" si="22301">20*LOG(((1+$CL$4)/$CL$4)/((CP2095+CP2098)^2+(CQ2095+CQ2098)^2)^0.5)</f>
        <v>-3.3178739815527623E-2</v>
      </c>
      <c r="CW2095" s="51">
        <f t="shared" ref="CW2095" si="22302">((CP2095^2+CQ2095^2)^0.5)/((CP2098^2+CQ2098^2)^0.5)</f>
        <v>1.1880981411153073</v>
      </c>
    </row>
    <row r="2096" spans="1:101" ht="18" customHeight="1" thickBot="1">
      <c r="D2096" s="11"/>
      <c r="E2096" s="13"/>
      <c r="F2096" s="13"/>
      <c r="G2096" s="15"/>
      <c r="H2096" s="10"/>
      <c r="I2096" s="11"/>
      <c r="J2096" s="13"/>
      <c r="K2096" s="13"/>
      <c r="L2096" s="15"/>
      <c r="N2096" s="5"/>
      <c r="Q2096" s="6"/>
      <c r="S2096" s="11"/>
      <c r="T2096" s="13"/>
      <c r="U2096" s="13"/>
      <c r="V2096" s="15"/>
      <c r="W2096" s="20"/>
      <c r="X2096" s="5"/>
      <c r="AA2096" s="6"/>
      <c r="AB2096" s="20"/>
      <c r="AC2096" s="11"/>
      <c r="AD2096" s="13"/>
      <c r="AE2096" s="13"/>
      <c r="AF2096" s="15"/>
      <c r="AG2096" s="20"/>
      <c r="AH2096" s="5"/>
      <c r="AK2096" s="6"/>
      <c r="AL2096" s="20"/>
      <c r="AM2096" s="11"/>
      <c r="AN2096" s="13"/>
      <c r="AO2096" s="13"/>
      <c r="AP2096" s="15"/>
      <c r="AR2096" s="5"/>
      <c r="AU2096" s="6"/>
      <c r="AW2096" s="11"/>
      <c r="AX2096" s="13"/>
      <c r="AY2096" s="13"/>
      <c r="AZ2096" s="15"/>
      <c r="BA2096" s="20"/>
      <c r="BB2096" s="5"/>
      <c r="BE2096" s="6"/>
      <c r="BG2096" s="11"/>
      <c r="BH2096" s="13"/>
      <c r="BI2096" s="13"/>
      <c r="BJ2096" s="15"/>
      <c r="BL2096" s="5"/>
      <c r="BO2096" s="6"/>
      <c r="BQ2096" s="11"/>
      <c r="BR2096" s="13"/>
      <c r="BS2096" s="13"/>
      <c r="BT2096" s="15"/>
      <c r="BU2096" s="20"/>
      <c r="BV2096" s="5"/>
      <c r="BY2096" s="6"/>
      <c r="CA2096" s="11"/>
      <c r="CB2096" s="13"/>
      <c r="CC2096" s="13"/>
      <c r="CD2096" s="15"/>
      <c r="CF2096" s="5"/>
      <c r="CI2096" s="6"/>
      <c r="CK2096" s="11"/>
      <c r="CL2096" s="13"/>
      <c r="CM2096" s="13"/>
      <c r="CN2096" s="15"/>
      <c r="CP2096" s="5"/>
      <c r="CS2096" s="6"/>
      <c r="CW2096" s="52"/>
    </row>
    <row r="2097" spans="1:101" ht="18" customHeight="1" thickBot="1">
      <c r="D2097" s="11" t="s">
        <v>6</v>
      </c>
      <c r="E2097" s="13"/>
      <c r="F2097" s="13" t="s">
        <v>7</v>
      </c>
      <c r="G2097" s="15"/>
      <c r="H2097" s="10"/>
      <c r="I2097" s="11" t="s">
        <v>8</v>
      </c>
      <c r="J2097" s="13"/>
      <c r="K2097" s="13" t="s">
        <v>9</v>
      </c>
      <c r="L2097" s="15"/>
      <c r="N2097" s="251" t="s">
        <v>26</v>
      </c>
      <c r="O2097" s="252"/>
      <c r="P2097" s="253" t="s">
        <v>27</v>
      </c>
      <c r="Q2097" s="254"/>
      <c r="S2097" s="11" t="s">
        <v>13</v>
      </c>
      <c r="T2097" s="13"/>
      <c r="U2097" s="13" t="s">
        <v>14</v>
      </c>
      <c r="V2097" s="15"/>
      <c r="W2097" s="20"/>
      <c r="X2097" s="251" t="s">
        <v>26</v>
      </c>
      <c r="Y2097" s="252"/>
      <c r="Z2097" s="253" t="s">
        <v>27</v>
      </c>
      <c r="AA2097" s="254"/>
      <c r="AB2097" s="20"/>
      <c r="AC2097" s="11" t="s">
        <v>8</v>
      </c>
      <c r="AD2097" s="13"/>
      <c r="AE2097" s="13" t="s">
        <v>9</v>
      </c>
      <c r="AF2097" s="15"/>
      <c r="AG2097" s="20"/>
      <c r="AH2097" s="251" t="s">
        <v>26</v>
      </c>
      <c r="AI2097" s="252"/>
      <c r="AJ2097" s="253" t="s">
        <v>27</v>
      </c>
      <c r="AK2097" s="254"/>
      <c r="AL2097" s="20"/>
      <c r="AM2097" s="11" t="s">
        <v>13</v>
      </c>
      <c r="AN2097" s="13"/>
      <c r="AO2097" s="13" t="s">
        <v>14</v>
      </c>
      <c r="AP2097" s="15"/>
      <c r="AR2097" s="251" t="s">
        <v>26</v>
      </c>
      <c r="AS2097" s="252"/>
      <c r="AT2097" s="253" t="s">
        <v>27</v>
      </c>
      <c r="AU2097" s="254"/>
      <c r="AV2097" s="36"/>
      <c r="AW2097" s="11" t="s">
        <v>8</v>
      </c>
      <c r="AX2097" s="13"/>
      <c r="AY2097" s="13" t="s">
        <v>9</v>
      </c>
      <c r="AZ2097" s="15"/>
      <c r="BA2097" s="20"/>
      <c r="BB2097" s="251" t="s">
        <v>26</v>
      </c>
      <c r="BC2097" s="252"/>
      <c r="BD2097" s="253" t="s">
        <v>27</v>
      </c>
      <c r="BE2097" s="254"/>
      <c r="BF2097" s="36"/>
      <c r="BG2097" s="11" t="s">
        <v>13</v>
      </c>
      <c r="BH2097" s="13"/>
      <c r="BI2097" s="13" t="s">
        <v>14</v>
      </c>
      <c r="BJ2097" s="15"/>
      <c r="BK2097" s="36"/>
      <c r="BL2097" s="251" t="s">
        <v>26</v>
      </c>
      <c r="BM2097" s="252"/>
      <c r="BN2097" s="253" t="s">
        <v>27</v>
      </c>
      <c r="BO2097" s="254"/>
      <c r="BP2097" s="36"/>
      <c r="BQ2097" s="11" t="s">
        <v>8</v>
      </c>
      <c r="BR2097" s="13"/>
      <c r="BS2097" s="13" t="s">
        <v>9</v>
      </c>
      <c r="BT2097" s="15"/>
      <c r="BU2097" s="20"/>
      <c r="BV2097" s="251" t="s">
        <v>26</v>
      </c>
      <c r="BW2097" s="252"/>
      <c r="BX2097" s="253" t="s">
        <v>27</v>
      </c>
      <c r="BY2097" s="254"/>
      <c r="BZ2097" s="36"/>
      <c r="CA2097" s="11" t="s">
        <v>13</v>
      </c>
      <c r="CB2097" s="13"/>
      <c r="CC2097" s="13" t="s">
        <v>14</v>
      </c>
      <c r="CD2097" s="15"/>
      <c r="CE2097" s="36"/>
      <c r="CF2097" s="251" t="s">
        <v>26</v>
      </c>
      <c r="CG2097" s="252"/>
      <c r="CH2097" s="253" t="s">
        <v>27</v>
      </c>
      <c r="CI2097" s="254"/>
      <c r="CK2097" s="11" t="s">
        <v>28</v>
      </c>
      <c r="CL2097" s="13"/>
      <c r="CM2097" s="13" t="s">
        <v>29</v>
      </c>
      <c r="CN2097" s="15"/>
      <c r="CP2097" s="251" t="s">
        <v>26</v>
      </c>
      <c r="CQ2097" s="252"/>
      <c r="CR2097" s="253" t="s">
        <v>27</v>
      </c>
      <c r="CS2097" s="254"/>
      <c r="CU2097" s="38" t="s">
        <v>37</v>
      </c>
      <c r="CW2097" s="53" t="s">
        <v>45</v>
      </c>
    </row>
    <row r="2098" spans="1:101" ht="18" customHeight="1" thickTop="1" thickBot="1">
      <c r="D2098" s="16">
        <v>0</v>
      </c>
      <c r="E2098" s="17">
        <v>0</v>
      </c>
      <c r="F2098" s="18">
        <v>1</v>
      </c>
      <c r="G2098" s="19">
        <v>0</v>
      </c>
      <c r="H2098" s="10"/>
      <c r="I2098" s="16">
        <v>0</v>
      </c>
      <c r="J2098" s="17">
        <f t="shared" ref="J2098" si="22303">-1/($J$4*$B2095)</f>
        <v>-0.35223484201386662</v>
      </c>
      <c r="K2098" s="18">
        <v>1</v>
      </c>
      <c r="L2098" s="19">
        <v>0</v>
      </c>
      <c r="N2098" s="1">
        <f t="shared" ref="N2098" si="22304">D2098*I2095+F2098*I2098-E2098*J2095-G2098*J2098</f>
        <v>0</v>
      </c>
      <c r="O2098" s="4">
        <f t="shared" ref="O2098" si="22305">(D2098*J2095+E2098*I2095+F2098*J2098+G2098*I2098)</f>
        <v>-0.35223484201386662</v>
      </c>
      <c r="P2098" s="2">
        <f t="shared" ref="P2098" si="22306">D2098*K2095+F2098*K2098-E2098*L2095-G2098*L2098</f>
        <v>1</v>
      </c>
      <c r="Q2098" s="3">
        <f t="shared" ref="Q2098" si="22307">(D2098*L2095+E2098*K2095+F2098*L2098+G2098*K2098)</f>
        <v>0</v>
      </c>
      <c r="S2098" s="16">
        <v>0</v>
      </c>
      <c r="T2098" s="17">
        <v>0</v>
      </c>
      <c r="U2098" s="18">
        <v>1</v>
      </c>
      <c r="V2098" s="19">
        <v>0</v>
      </c>
      <c r="W2098" s="20"/>
      <c r="X2098" s="1">
        <f t="shared" ref="X2098" si="22308">N2098*S2095+P2098*S2098-O2098*T2095-Q2098*T2098</f>
        <v>0</v>
      </c>
      <c r="Y2098" s="4">
        <f t="shared" ref="Y2098" si="22309">(N2098*T2095+O2098*S2095+P2098*T2098+Q2098*S2098)</f>
        <v>-0.35223484201386662</v>
      </c>
      <c r="Z2098" s="2">
        <f t="shared" ref="Z2098" si="22310">N2098*U2095+P2098*U2098-O2098*V2095-Q2098*V2098</f>
        <v>0.82963495474606619</v>
      </c>
      <c r="AA2098" s="3">
        <f t="shared" ref="AA2098" si="22311">(N2098*V2095+O2098*U2095+P2098*V2098+Q2098*U2098)</f>
        <v>0</v>
      </c>
      <c r="AB2098" s="20"/>
      <c r="AC2098" s="16">
        <v>0</v>
      </c>
      <c r="AD2098" s="17">
        <f t="shared" ref="AD2098" si="22312">-1/($AD$4*$B2095)</f>
        <v>-0.40241124819920865</v>
      </c>
      <c r="AE2098" s="18">
        <v>1</v>
      </c>
      <c r="AF2098" s="19">
        <v>0</v>
      </c>
      <c r="AG2098" s="20"/>
      <c r="AH2098" s="1">
        <f t="shared" ref="AH2098" si="22313">X2098*AC2095+Z2098*AC2098-Y2098*AD2095-AA2098*AD2098</f>
        <v>0</v>
      </c>
      <c r="AI2098" s="4">
        <f t="shared" ref="AI2098" si="22314">(X2098*AD2095+Y2098*AC2095+Z2098*AD2098+AA2098*AC2098)</f>
        <v>-0.6860892797029251</v>
      </c>
      <c r="AJ2098" s="2">
        <f t="shared" ref="AJ2098" si="22315">X2098*AE2095+Z2098*AE2098-Y2098*AF2095-AA2098*AF2098</f>
        <v>0.82963495474606619</v>
      </c>
      <c r="AK2098" s="3">
        <f t="shared" ref="AK2098" si="22316">(X2098*AF2095+Y2098*AE2095+Z2098*AF2098+AA2098*AE2098)</f>
        <v>0</v>
      </c>
      <c r="AL2098" s="20"/>
      <c r="AM2098" s="16">
        <v>0</v>
      </c>
      <c r="AN2098" s="17">
        <v>0</v>
      </c>
      <c r="AO2098" s="18">
        <v>1</v>
      </c>
      <c r="AP2098" s="19">
        <v>0</v>
      </c>
      <c r="AR2098" s="1">
        <f t="shared" ref="AR2098" si="22317">AH2098*AM2095+AJ2098*AM2098-AI2098*AN2095-AK2098*AN2098</f>
        <v>0</v>
      </c>
      <c r="AS2098" s="4">
        <f t="shared" ref="AS2098" si="22318">(AH2098*AN2095+AI2098*AM2095+AJ2098*AN2098+AK2098*AM2098)</f>
        <v>-0.6860892797029251</v>
      </c>
      <c r="AT2098" s="2">
        <f t="shared" ref="AT2098" si="22319">AH2098*AO2095+AJ2098*AO2098-AI2098*AP2095-AK2098*AP2098</f>
        <v>0.48478155883304064</v>
      </c>
      <c r="AU2098" s="3">
        <f t="shared" ref="AU2098" si="22320">(AH2098*AP2095+AI2098*AO2095+AJ2098*AP2098+AK2098*AO2098)</f>
        <v>0</v>
      </c>
      <c r="AV2098" s="20"/>
      <c r="AW2098" s="16">
        <v>0</v>
      </c>
      <c r="AX2098" s="17">
        <f t="shared" ref="AX2098" si="22321">-1/($AX$4*$B2095)</f>
        <v>-0.40241124819920865</v>
      </c>
      <c r="AY2098" s="18">
        <v>1</v>
      </c>
      <c r="AZ2098" s="19">
        <v>0</v>
      </c>
      <c r="BA2098" s="20"/>
      <c r="BB2098" s="1">
        <f t="shared" ref="BB2098" si="22322">AR2098*AW2095+AT2098*AW2098-AS2098*AX2095-AU2098*AX2098</f>
        <v>0</v>
      </c>
      <c r="BC2098" s="4">
        <f t="shared" ref="BC2098" si="22323">(AR2098*AX2095+AS2098*AW2095+AT2098*AX2098+AU2098*AW2098)</f>
        <v>-0.88117083189688705</v>
      </c>
      <c r="BD2098" s="2">
        <f t="shared" ref="BD2098" si="22324">AR2098*AY2095+AT2098*AY2098-AS2098*AZ2095-AU2098*AZ2098</f>
        <v>0.48478155883304064</v>
      </c>
      <c r="BE2098" s="3">
        <f t="shared" ref="BE2098" si="22325">(AR2098*AZ2095+AS2098*AY2095+AT2098*AZ2098+AU2098*AY2098)</f>
        <v>0</v>
      </c>
      <c r="BF2098" s="20"/>
      <c r="BG2098" s="16">
        <v>0</v>
      </c>
      <c r="BH2098" s="17">
        <v>0</v>
      </c>
      <c r="BI2098" s="18">
        <v>1</v>
      </c>
      <c r="BJ2098" s="19">
        <v>0</v>
      </c>
      <c r="BK2098" s="20"/>
      <c r="BL2098" s="1">
        <f t="shared" ref="BL2098" si="22326">BB2098*BG2095+BD2098*BG2098-BC2098*BH2095-BE2098*BH2098</f>
        <v>0</v>
      </c>
      <c r="BM2098" s="4">
        <f t="shared" ref="BM2098" si="22327">(BB2098*BH2095+BC2098*BG2095+BD2098*BH2098+BE2098*BG2098)</f>
        <v>-0.88117083189688705</v>
      </c>
      <c r="BN2098" s="2">
        <f t="shared" ref="BN2098" si="22328">BB2098*BI2095+BD2098*BI2098-BC2098*BJ2095-BE2098*BJ2098</f>
        <v>5.8586615157792898E-2</v>
      </c>
      <c r="BO2098" s="3">
        <f t="shared" ref="BO2098" si="22329">(BB2098*BJ2095+BC2098*BI2095+BD2098*BJ2098+BE2098*BI2098)</f>
        <v>0</v>
      </c>
      <c r="BP2098" s="20"/>
      <c r="BQ2098" s="16">
        <v>0</v>
      </c>
      <c r="BR2098" s="17">
        <f t="shared" ref="BR2098" si="22330">-1/($BR$4*$B2095)</f>
        <v>-0.35223484201386662</v>
      </c>
      <c r="BS2098" s="18">
        <v>1</v>
      </c>
      <c r="BT2098" s="19">
        <v>0</v>
      </c>
      <c r="BU2098" s="20"/>
      <c r="BV2098" s="1">
        <f t="shared" ref="BV2098" si="22331">BL2098*BQ2095+BN2098*BQ2098-BM2098*BR2095-BO2098*BR2098</f>
        <v>0</v>
      </c>
      <c r="BW2098" s="4">
        <f t="shared" ref="BW2098" si="22332">(BL2098*BR2095+BM2098*BQ2095+BN2098*BR2098+BO2098*BQ2098)</f>
        <v>-0.90180707903111945</v>
      </c>
      <c r="BX2098" s="2">
        <f t="shared" ref="BX2098" si="22333">BL2098*BS2095+BN2098*BS2098-BM2098*BT2095-BO2098*BT2098</f>
        <v>5.8586615157792898E-2</v>
      </c>
      <c r="BY2098" s="3">
        <f t="shared" ref="BY2098" si="22334">(BL2098*BT2095+BM2098*BS2095+BN2098*BT2098+BO2098*BS2098)</f>
        <v>0</v>
      </c>
      <c r="BZ2098" s="20"/>
      <c r="CA2098" s="16">
        <v>0</v>
      </c>
      <c r="CB2098" s="17">
        <v>0</v>
      </c>
      <c r="CC2098" s="18">
        <v>1</v>
      </c>
      <c r="CD2098" s="19">
        <v>0</v>
      </c>
      <c r="CE2098" s="20"/>
      <c r="CF2098" s="1">
        <f t="shared" ref="CF2098" si="22335">BV2098*CA2095+BX2098*CA2098-BW2098*CB2095-BY2098*CB2098</f>
        <v>0</v>
      </c>
      <c r="CG2098" s="4">
        <f t="shared" ref="CG2098" si="22336">(BV2098*CB2095+BW2098*CA2095+BX2098*CB2098+BY2098*CA2098)</f>
        <v>-0.90180707903111945</v>
      </c>
      <c r="CH2098" s="2">
        <f t="shared" ref="CH2098" si="22337">BV2098*CC2095+BX2098*CC2098-BW2098*CD2095-BY2098*CD2098</f>
        <v>-0.16969672406891975</v>
      </c>
      <c r="CI2098" s="3">
        <f t="shared" ref="CI2098" si="22338">(BV2098*CD2095+BW2098*CC2095+BX2098*CD2098+BY2098*CC2098)</f>
        <v>0</v>
      </c>
      <c r="CK2098" s="16">
        <f t="shared" ref="CK2098" si="22339">1/$CL$4</f>
        <v>1</v>
      </c>
      <c r="CL2098" s="17">
        <v>0</v>
      </c>
      <c r="CM2098" s="18">
        <v>1</v>
      </c>
      <c r="CN2098" s="19">
        <v>0</v>
      </c>
      <c r="CP2098" s="1">
        <f t="shared" ref="CP2098" si="22340">CF2098*CK2095+CH2098*CK2098-CG2098*CL2095-CI2098*CL2098</f>
        <v>-0.16969672406891975</v>
      </c>
      <c r="CQ2098" s="4">
        <f t="shared" ref="CQ2098" si="22341">(CF2098*CL2095+CG2098*CK2095+CH2098*CL2098+CI2098*CK2098)</f>
        <v>-0.90180707903111945</v>
      </c>
      <c r="CR2098" s="2">
        <f t="shared" ref="CR2098" si="22342">CF2098*CM2095+CH2098*CM2098-CG2098*CN2095-CI2098*CN2098</f>
        <v>-0.16969672406891975</v>
      </c>
      <c r="CS2098" s="3">
        <f t="shared" ref="CS2098" si="22343">(CF2098*CN2095+CG2098*CM2095+CH2098*CN2098+CI2098*CM2098)</f>
        <v>0</v>
      </c>
      <c r="CU2098" s="39">
        <f t="shared" ref="CU2098" si="22344">(180/PI())*ATAN(-1*(CQ2095/CP2095))</f>
        <v>-81.045455985189463</v>
      </c>
      <c r="CW2098" s="54">
        <f t="shared" ref="CW2098" si="22345">20*LOG(((1-(10^(CU2095/20)^2)*(1-((1-CW2095)/(1+CW2095))^2))^0.5))</f>
        <v>-18.255277837465929</v>
      </c>
    </row>
    <row r="2099" spans="1:101" ht="18" customHeight="1">
      <c r="E2099" s="20"/>
      <c r="F2099" s="20"/>
      <c r="G2099" s="20"/>
      <c r="H2099" s="20"/>
      <c r="I2099" s="20"/>
      <c r="J2099" s="20"/>
      <c r="K2099" s="20"/>
      <c r="L2099" s="20"/>
      <c r="M2099" s="20"/>
      <c r="N2099" s="20"/>
      <c r="O2099" s="20"/>
      <c r="P2099" s="20"/>
      <c r="Q2099" s="20"/>
      <c r="R2099" s="20"/>
      <c r="S2099" s="20"/>
      <c r="T2099" s="20"/>
      <c r="U2099" s="20"/>
      <c r="V2099" s="20"/>
      <c r="W2099" s="20"/>
      <c r="X2099" s="20"/>
      <c r="Y2099" s="20"/>
      <c r="Z2099" s="20"/>
      <c r="AA2099" s="20"/>
      <c r="AB2099" s="30"/>
      <c r="AC2099" s="20"/>
      <c r="AD2099" s="20"/>
      <c r="AE2099" s="20"/>
      <c r="AF2099" s="20"/>
      <c r="AG2099" s="20"/>
      <c r="AH2099" s="20"/>
      <c r="AI2099" s="20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  <c r="BA2099" s="20"/>
      <c r="BB2099" s="20"/>
      <c r="BC2099" s="20"/>
      <c r="BD2099" s="20"/>
      <c r="BE2099" s="20"/>
      <c r="BF2099" s="20"/>
      <c r="BG2099" s="20"/>
      <c r="BH2099" s="20"/>
      <c r="BI2099" s="20"/>
      <c r="BJ2099" s="20"/>
      <c r="BK2099" s="20"/>
      <c r="BL2099" s="20"/>
      <c r="BM2099" s="20"/>
      <c r="BN2099" s="20"/>
      <c r="BO2099" s="20"/>
      <c r="BP2099" s="20"/>
      <c r="BQ2099" s="20"/>
      <c r="BR2099" s="20"/>
      <c r="BS2099" s="20"/>
      <c r="BT2099" s="20"/>
      <c r="BU2099" s="20"/>
      <c r="BV2099" s="20"/>
      <c r="BW2099" s="20"/>
      <c r="BX2099" s="20"/>
      <c r="BY2099" s="20"/>
      <c r="BZ2099" s="20"/>
      <c r="CA2099" s="20"/>
      <c r="CB2099" s="20"/>
      <c r="CC2099" s="20"/>
      <c r="CD2099" s="20"/>
      <c r="CE2099" s="20"/>
      <c r="CF2099" s="20"/>
      <c r="CG2099" s="20"/>
      <c r="CH2099" s="20"/>
      <c r="CI2099" s="20"/>
      <c r="CJ2099" s="20"/>
      <c r="CK2099" s="20"/>
      <c r="CL2099" s="20"/>
    </row>
    <row r="2100" spans="1:101" ht="18" customHeight="1"/>
    <row r="2101" spans="1:101" ht="18" customHeight="1" thickBot="1">
      <c r="A2101" s="23"/>
      <c r="B2101" s="23"/>
      <c r="C2101" s="23"/>
      <c r="D2101" s="20" t="s">
        <v>15</v>
      </c>
      <c r="E2101" s="20"/>
      <c r="F2101" s="20"/>
      <c r="G2101" s="20"/>
      <c r="H2101" s="20"/>
      <c r="I2101" s="20" t="s">
        <v>16</v>
      </c>
      <c r="J2101" s="20"/>
      <c r="K2101" s="20"/>
      <c r="L2101" s="20"/>
      <c r="M2101" s="23"/>
      <c r="N2101" s="23"/>
      <c r="O2101" s="24" t="s">
        <v>17</v>
      </c>
      <c r="P2101" s="23"/>
      <c r="Q2101" s="23"/>
      <c r="R2101" s="23"/>
      <c r="S2101" s="20"/>
      <c r="T2101" s="20" t="s">
        <v>18</v>
      </c>
      <c r="U2101" s="23"/>
      <c r="V2101" s="23"/>
      <c r="W2101" s="23"/>
      <c r="X2101" s="23"/>
      <c r="Y2101" s="24" t="s">
        <v>19</v>
      </c>
      <c r="Z2101" s="23"/>
      <c r="AA2101" s="23"/>
      <c r="AB2101" s="23"/>
      <c r="AC2101" s="24" t="s">
        <v>20</v>
      </c>
      <c r="AD2101" s="20"/>
      <c r="AE2101" s="20"/>
      <c r="AF2101" s="20"/>
      <c r="AG2101" s="20"/>
      <c r="AH2101" s="23"/>
      <c r="AI2101" s="24" t="s">
        <v>21</v>
      </c>
      <c r="AJ2101" s="23"/>
      <c r="AK2101" s="23"/>
      <c r="AL2101" s="20"/>
      <c r="AM2101" s="24" t="s">
        <v>31</v>
      </c>
      <c r="AN2101" s="20"/>
      <c r="AO2101" s="23"/>
      <c r="AP2101" s="23"/>
      <c r="AQ2101" s="23"/>
      <c r="AR2101" s="23"/>
      <c r="AS2101" s="24" t="s">
        <v>91</v>
      </c>
      <c r="AT2101" s="23"/>
      <c r="AU2101" s="23"/>
      <c r="AV2101" s="23"/>
      <c r="AW2101" s="24" t="s">
        <v>32</v>
      </c>
      <c r="AX2101" s="20"/>
      <c r="AY2101" s="20"/>
      <c r="AZ2101" s="20"/>
      <c r="BA2101" s="20"/>
      <c r="BB2101" s="23"/>
      <c r="BC2101" s="24" t="s">
        <v>22</v>
      </c>
      <c r="BD2101" s="23"/>
      <c r="BE2101" s="23"/>
      <c r="BF2101" s="23"/>
      <c r="BG2101" s="24" t="s">
        <v>33</v>
      </c>
      <c r="BH2101" s="20"/>
      <c r="BI2101" s="23"/>
      <c r="BJ2101" s="23"/>
      <c r="BK2101" s="23"/>
      <c r="BL2101" s="23"/>
      <c r="BM2101" s="24" t="s">
        <v>34</v>
      </c>
      <c r="BN2101" s="23"/>
      <c r="BO2101" s="23"/>
      <c r="BP2101" s="23"/>
      <c r="BQ2101" s="24" t="s">
        <v>89</v>
      </c>
      <c r="BR2101" s="20"/>
      <c r="BS2101" s="20"/>
      <c r="BT2101" s="20"/>
      <c r="BU2101" s="20"/>
      <c r="BV2101" s="23"/>
      <c r="BW2101" s="24" t="s">
        <v>35</v>
      </c>
      <c r="BX2101" s="23"/>
      <c r="BY2101" s="23"/>
      <c r="BZ2101" s="23"/>
      <c r="CA2101" s="24" t="s">
        <v>90</v>
      </c>
      <c r="CB2101" s="20"/>
      <c r="CC2101" s="23"/>
      <c r="CD2101" s="23"/>
      <c r="CE2101" s="23"/>
      <c r="CF2101" s="23"/>
      <c r="CG2101" s="24" t="s">
        <v>92</v>
      </c>
      <c r="CH2101" s="23"/>
      <c r="CI2101" s="23"/>
      <c r="CJ2101" s="23"/>
      <c r="CK2101" s="24" t="s">
        <v>36</v>
      </c>
      <c r="CL2101" s="24"/>
      <c r="CM2101" s="23"/>
      <c r="CN2101" s="23"/>
      <c r="CO2101" s="23"/>
      <c r="CP2101" s="23"/>
      <c r="CQ2101" s="24" t="s">
        <v>93</v>
      </c>
      <c r="CR2101" s="23"/>
      <c r="CS2101" s="23"/>
    </row>
    <row r="2102" spans="1:101" ht="18" customHeight="1" thickBot="1">
      <c r="A2102" s="23"/>
      <c r="B2102" s="33"/>
      <c r="C2102" s="23"/>
      <c r="D2102" s="7" t="s">
        <v>2</v>
      </c>
      <c r="E2102" s="8"/>
      <c r="F2102" s="8" t="s">
        <v>3</v>
      </c>
      <c r="G2102" s="9"/>
      <c r="H2102" s="10"/>
      <c r="I2102" s="7" t="s">
        <v>4</v>
      </c>
      <c r="J2102" s="8"/>
      <c r="K2102" s="8" t="s">
        <v>5</v>
      </c>
      <c r="L2102" s="9"/>
      <c r="M2102" s="23"/>
      <c r="N2102" s="251" t="s">
        <v>79</v>
      </c>
      <c r="O2102" s="252"/>
      <c r="P2102" s="253" t="s">
        <v>80</v>
      </c>
      <c r="Q2102" s="254"/>
      <c r="R2102" s="23"/>
      <c r="S2102" s="7" t="s">
        <v>11</v>
      </c>
      <c r="T2102" s="8"/>
      <c r="U2102" s="8" t="s">
        <v>12</v>
      </c>
      <c r="V2102" s="9"/>
      <c r="W2102" s="20"/>
      <c r="X2102" s="251" t="s">
        <v>79</v>
      </c>
      <c r="Y2102" s="252"/>
      <c r="Z2102" s="253" t="s">
        <v>80</v>
      </c>
      <c r="AA2102" s="254"/>
      <c r="AB2102" s="20"/>
      <c r="AC2102" s="7" t="s">
        <v>4</v>
      </c>
      <c r="AD2102" s="8"/>
      <c r="AE2102" s="8" t="s">
        <v>5</v>
      </c>
      <c r="AF2102" s="9"/>
      <c r="AG2102" s="20"/>
      <c r="AH2102" s="251" t="s">
        <v>0</v>
      </c>
      <c r="AI2102" s="252"/>
      <c r="AJ2102" s="253" t="s">
        <v>1</v>
      </c>
      <c r="AK2102" s="254"/>
      <c r="AL2102" s="20"/>
      <c r="AM2102" s="7" t="s">
        <v>11</v>
      </c>
      <c r="AN2102" s="8"/>
      <c r="AO2102" s="8" t="s">
        <v>12</v>
      </c>
      <c r="AP2102" s="9"/>
      <c r="AQ2102" s="23"/>
      <c r="AR2102" s="251" t="s">
        <v>0</v>
      </c>
      <c r="AS2102" s="252"/>
      <c r="AT2102" s="253" t="s">
        <v>1</v>
      </c>
      <c r="AU2102" s="254"/>
      <c r="AV2102" s="36"/>
      <c r="AW2102" s="7" t="s">
        <v>4</v>
      </c>
      <c r="AX2102" s="8"/>
      <c r="AY2102" s="8" t="s">
        <v>5</v>
      </c>
      <c r="AZ2102" s="9"/>
      <c r="BA2102" s="20"/>
      <c r="BB2102" s="251" t="s">
        <v>0</v>
      </c>
      <c r="BC2102" s="252"/>
      <c r="BD2102" s="253" t="s">
        <v>1</v>
      </c>
      <c r="BE2102" s="254"/>
      <c r="BF2102" s="36"/>
      <c r="BG2102" s="7" t="s">
        <v>11</v>
      </c>
      <c r="BH2102" s="8"/>
      <c r="BI2102" s="8" t="s">
        <v>12</v>
      </c>
      <c r="BJ2102" s="9"/>
      <c r="BK2102" s="36"/>
      <c r="BL2102" s="251" t="s">
        <v>0</v>
      </c>
      <c r="BM2102" s="252"/>
      <c r="BN2102" s="253" t="s">
        <v>1</v>
      </c>
      <c r="BO2102" s="254"/>
      <c r="BP2102" s="36"/>
      <c r="BQ2102" s="7" t="s">
        <v>4</v>
      </c>
      <c r="BR2102" s="8"/>
      <c r="BS2102" s="8" t="s">
        <v>5</v>
      </c>
      <c r="BT2102" s="9"/>
      <c r="BU2102" s="20"/>
      <c r="BV2102" s="251" t="s">
        <v>0</v>
      </c>
      <c r="BW2102" s="252"/>
      <c r="BX2102" s="253" t="s">
        <v>1</v>
      </c>
      <c r="BY2102" s="254"/>
      <c r="BZ2102" s="36"/>
      <c r="CA2102" s="7" t="s">
        <v>11</v>
      </c>
      <c r="CB2102" s="8"/>
      <c r="CC2102" s="8" t="s">
        <v>12</v>
      </c>
      <c r="CD2102" s="9"/>
      <c r="CE2102" s="36"/>
      <c r="CF2102" s="251" t="s">
        <v>0</v>
      </c>
      <c r="CG2102" s="252"/>
      <c r="CH2102" s="253" t="s">
        <v>1</v>
      </c>
      <c r="CI2102" s="254"/>
      <c r="CJ2102" s="23"/>
      <c r="CK2102" s="7" t="s">
        <v>23</v>
      </c>
      <c r="CL2102" s="8"/>
      <c r="CM2102" s="8" t="s">
        <v>24</v>
      </c>
      <c r="CN2102" s="9"/>
      <c r="CO2102" s="23"/>
      <c r="CP2102" s="251" t="s">
        <v>0</v>
      </c>
      <c r="CQ2102" s="252"/>
      <c r="CR2102" s="253" t="s">
        <v>1</v>
      </c>
      <c r="CS2102" s="254"/>
      <c r="CU2102" s="26" t="s">
        <v>25</v>
      </c>
      <c r="CW2102" s="50" t="s">
        <v>44</v>
      </c>
    </row>
    <row r="2103" spans="1:101" ht="18" customHeight="1" thickTop="1" thickBot="1">
      <c r="B2103" s="34">
        <v>4.2000000000000099</v>
      </c>
      <c r="D2103" s="11">
        <v>1</v>
      </c>
      <c r="E2103" s="12">
        <v>0</v>
      </c>
      <c r="F2103" s="13">
        <v>0</v>
      </c>
      <c r="G2103" s="40">
        <f t="shared" ref="G2103" si="22346">-1/($E$4*$B2103)</f>
        <v>-0.25012631378846256</v>
      </c>
      <c r="H2103" s="10"/>
      <c r="I2103" s="11">
        <v>1</v>
      </c>
      <c r="J2103" s="12">
        <v>0</v>
      </c>
      <c r="K2103" s="13">
        <v>0</v>
      </c>
      <c r="L2103" s="14">
        <v>0</v>
      </c>
      <c r="N2103" s="1">
        <f t="shared" ref="N2103" si="22347">D2103*I2103+F2103*I2106-E2103*J2103-G2103*J2106</f>
        <v>0.91294564502945752</v>
      </c>
      <c r="O2103" s="4">
        <f t="shared" ref="O2103" si="22348">(D2103*J2103+E2103*I2103+F2103*J2106+G2103*I2106)</f>
        <v>0</v>
      </c>
      <c r="P2103" s="2">
        <f t="shared" ref="P2103" si="22349">D2103*K2103+F2103*K2106-E2103*L2103-G2103*L2106</f>
        <v>0</v>
      </c>
      <c r="Q2103" s="3">
        <f t="shared" ref="Q2103" si="22350">(D2103*L2103+E2103*K2103+F2103*L2106+G2103*K2106)</f>
        <v>-0.25012631378846256</v>
      </c>
      <c r="S2103" s="11">
        <v>1</v>
      </c>
      <c r="T2103" s="12">
        <v>0</v>
      </c>
      <c r="U2103" s="13">
        <v>0</v>
      </c>
      <c r="V2103" s="40">
        <f t="shared" ref="V2103" si="22351">-1/($T$4*$B2103)</f>
        <v>-0.47791095563074582</v>
      </c>
      <c r="W2103" s="20"/>
      <c r="X2103" s="1">
        <f t="shared" ref="X2103" si="22352">N2103*S2103+P2103*S2106-O2103*T2103-Q2103*T2106</f>
        <v>0.91294564502945752</v>
      </c>
      <c r="Y2103" s="4">
        <f t="shared" ref="Y2103" si="22353">(N2103*T2103+O2103*S2103+P2103*T2106+Q2103*S2106)</f>
        <v>0</v>
      </c>
      <c r="Z2103" s="2">
        <f t="shared" ref="Z2103" si="22354">N2103*U2103+P2103*U2106-O2103*V2103-Q2103*V2106</f>
        <v>0</v>
      </c>
      <c r="AA2103" s="3">
        <f t="shared" ref="AA2103" si="22355">(N2103*V2103+O2103*U2103+P2103*V2106+Q2103*U2106)</f>
        <v>-0.68643303944341827</v>
      </c>
      <c r="AB2103" s="20"/>
      <c r="AC2103" s="11">
        <v>1</v>
      </c>
      <c r="AD2103" s="12">
        <v>0</v>
      </c>
      <c r="AE2103" s="13">
        <v>0</v>
      </c>
      <c r="AF2103" s="14">
        <v>0</v>
      </c>
      <c r="AG2103" s="20"/>
      <c r="AH2103" s="1">
        <f t="shared" ref="AH2103" si="22356">X2103*AC2103+Z2103*AC2106-Y2103*AD2103-AA2103*AD2106</f>
        <v>0.64000570187194539</v>
      </c>
      <c r="AI2103" s="4">
        <f t="shared" ref="AI2103" si="22357">(X2103*AD2103+Y2103*AC2103+Z2103*AD2106+AA2103*AC2106)</f>
        <v>0</v>
      </c>
      <c r="AJ2103" s="2">
        <f t="shared" ref="AJ2103" si="22358">X2103*AE2103+Z2103*AE2106-Y2103*AF2103-AA2103*AF2106</f>
        <v>0</v>
      </c>
      <c r="AK2103" s="3">
        <f t="shared" ref="AK2103" si="22359">(X2103*AF2103+Y2103*AE2103+Z2103*AF2106+AA2103*AE2106)</f>
        <v>-0.68643303944341827</v>
      </c>
      <c r="AL2103" s="20"/>
      <c r="AM2103" s="11">
        <v>1</v>
      </c>
      <c r="AN2103" s="12">
        <v>0</v>
      </c>
      <c r="AO2103" s="13">
        <v>0</v>
      </c>
      <c r="AP2103" s="40">
        <f t="shared" ref="AP2103" si="22360">-1/($AN$4*$B2103)</f>
        <v>-0.49665256173391226</v>
      </c>
      <c r="AR2103" s="1">
        <f t="shared" ref="AR2103" si="22361">AH2103*AM2103+AJ2103*AM2106-AI2103*AN2103-AK2103*AN2106</f>
        <v>0.64000570187194539</v>
      </c>
      <c r="AS2103" s="4">
        <f t="shared" ref="AS2103" si="22362">(AH2103*AN2103+AI2103*AM2103+AJ2103*AN2106+AK2103*AM2106)</f>
        <v>0</v>
      </c>
      <c r="AT2103" s="2">
        <f t="shared" ref="AT2103" si="22363">AH2103*AO2103+AJ2103*AO2106-AI2103*AP2103-AK2103*AP2106</f>
        <v>0</v>
      </c>
      <c r="AU2103" s="3">
        <f t="shared" ref="AU2103" si="22364">(AH2103*AP2103+AI2103*AO2103+AJ2103*AP2106+AK2103*AO2106)</f>
        <v>-1.0042935108024305</v>
      </c>
      <c r="AV2103" s="20"/>
      <c r="AW2103" s="11">
        <v>1</v>
      </c>
      <c r="AX2103" s="12">
        <v>0</v>
      </c>
      <c r="AY2103" s="13">
        <v>0</v>
      </c>
      <c r="AZ2103" s="14">
        <v>0</v>
      </c>
      <c r="BA2103" s="20"/>
      <c r="BB2103" s="1">
        <f t="shared" ref="BB2103" si="22365">AR2103*AW2103+AT2103*AW2106-AS2103*AX2103-AU2103*AX2106</f>
        <v>0.24067787526538781</v>
      </c>
      <c r="BC2103" s="4">
        <f t="shared" ref="BC2103" si="22366">(AR2103*AX2103+AS2103*AW2103+AT2103*AX2106+AU2103*AW2106)</f>
        <v>0</v>
      </c>
      <c r="BD2103" s="2">
        <f t="shared" ref="BD2103" si="22367">AR2103*AY2103+AT2103*AY2106-AS2103*AZ2103-AU2103*AZ2106</f>
        <v>0</v>
      </c>
      <c r="BE2103" s="3">
        <f t="shared" ref="BE2103" si="22368">(AR2103*AZ2103+AS2103*AY2103+AT2103*AZ2106+AU2103*AY2106)</f>
        <v>-1.0042935108024305</v>
      </c>
      <c r="BF2103" s="20"/>
      <c r="BG2103" s="11">
        <v>1</v>
      </c>
      <c r="BH2103" s="12">
        <v>0</v>
      </c>
      <c r="BI2103" s="13">
        <v>0</v>
      </c>
      <c r="BJ2103" s="40">
        <f t="shared" ref="BJ2103" si="22369">-1/($BH$4*$B2103)</f>
        <v>-0.47791095563074582</v>
      </c>
      <c r="BK2103" s="20"/>
      <c r="BL2103" s="1">
        <f t="shared" ref="BL2103" si="22370">BB2103*BG2103+BD2103*BG2106-BC2103*BH2103-BE2103*BH2106</f>
        <v>0.24067787526538781</v>
      </c>
      <c r="BM2103" s="4">
        <f t="shared" ref="BM2103" si="22371">(BB2103*BH2103+BC2103*BG2103+BD2103*BH2106+BE2103*BG2106)</f>
        <v>0</v>
      </c>
      <c r="BN2103" s="2">
        <f t="shared" ref="BN2103" si="22372">BB2103*BI2103+BD2103*BI2106-BC2103*BJ2103-BE2103*BJ2106</f>
        <v>0</v>
      </c>
      <c r="BO2103" s="3">
        <f t="shared" ref="BO2103" si="22373">(BB2103*BJ2103+BC2103*BI2103+BD2103*BJ2106+BE2103*BI2106)</f>
        <v>-1.1193161041696893</v>
      </c>
      <c r="BP2103" s="20"/>
      <c r="BQ2103" s="11">
        <v>1</v>
      </c>
      <c r="BR2103" s="12">
        <v>0</v>
      </c>
      <c r="BS2103" s="13">
        <v>0</v>
      </c>
      <c r="BT2103" s="14">
        <v>0</v>
      </c>
      <c r="BU2103" s="20"/>
      <c r="BV2103" s="1">
        <f t="shared" ref="BV2103" si="22374">BL2103*BQ2103+BN2103*BQ2106-BM2103*BR2103-BO2103*BR2106</f>
        <v>-0.14889065905140192</v>
      </c>
      <c r="BW2103" s="4">
        <f t="shared" ref="BW2103" si="22375">(BL2103*BR2103+BM2103*BQ2103+BN2103*BR2106+BO2103*BQ2106)</f>
        <v>0</v>
      </c>
      <c r="BX2103" s="2">
        <f t="shared" ref="BX2103" si="22376">BL2103*BS2103+BN2103*BS2106-BM2103*BT2103-BO2103*BT2106</f>
        <v>0</v>
      </c>
      <c r="BY2103" s="3">
        <f t="shared" ref="BY2103" si="22377">(BL2103*BT2103+BM2103*BS2103+BN2103*BT2106+BO2103*BS2106)</f>
        <v>-1.1193161041696893</v>
      </c>
      <c r="BZ2103" s="20"/>
      <c r="CA2103" s="11">
        <v>1</v>
      </c>
      <c r="CB2103" s="12">
        <v>0</v>
      </c>
      <c r="CC2103" s="13">
        <v>0</v>
      </c>
      <c r="CD2103" s="40">
        <f t="shared" ref="CD2103" si="22378">-1/($CB$4*$B2103)</f>
        <v>-0.25012631378846256</v>
      </c>
      <c r="CE2103" s="20"/>
      <c r="CF2103" s="1">
        <f t="shared" ref="CF2103" si="22379">BV2103*CA2103+BX2103*CA2106-BW2103*CB2103-BY2103*CB2106</f>
        <v>-0.14889065905140192</v>
      </c>
      <c r="CG2103" s="4">
        <f t="shared" ref="CG2103" si="22380">(BV2103*CB2103+BW2103*CA2103+BX2103*CB2106+BY2103*CA2106)</f>
        <v>0</v>
      </c>
      <c r="CH2103" s="2">
        <f t="shared" ref="CH2103" si="22381">BV2103*CC2103+BX2103*CC2106-BW2103*CD2103-BY2103*CD2106</f>
        <v>0</v>
      </c>
      <c r="CI2103" s="3">
        <f t="shared" ref="CI2103" si="22382">(BV2103*CD2103+BW2103*CC2103+BX2103*CD2106+BY2103*CC2106)</f>
        <v>-1.0820746324636275</v>
      </c>
      <c r="CJ2103" s="28"/>
      <c r="CK2103" s="11">
        <v>1</v>
      </c>
      <c r="CL2103" s="12">
        <v>0</v>
      </c>
      <c r="CM2103" s="13">
        <v>0</v>
      </c>
      <c r="CN2103" s="14">
        <v>0</v>
      </c>
      <c r="CP2103" s="1">
        <f t="shared" ref="CP2103" si="22383">CF2103*CK2103+CH2103*CK2106-CG2103*CL2103-CI2103*CL2106</f>
        <v>-0.14889065905140192</v>
      </c>
      <c r="CQ2103" s="4">
        <f t="shared" ref="CQ2103" si="22384">(CF2103*CL2103+CG2103*CK2103+CH2103*CL2106+CI2103*CK2106)</f>
        <v>-1.0820746324636275</v>
      </c>
      <c r="CR2103" s="2">
        <f t="shared" ref="CR2103" si="22385">CF2103*CM2103+CH2103*CM2106-CG2103*CN2103-CI2103*CN2106</f>
        <v>0</v>
      </c>
      <c r="CS2103" s="3">
        <f t="shared" ref="CS2103" si="22386">(CF2103*CN2103+CG2103*CM2103+CH2103*CN2106+CI2103*CM2106)</f>
        <v>-1.0820746324636275</v>
      </c>
      <c r="CU2103" s="29">
        <f t="shared" ref="CU2103" si="22387">20*LOG(((1+$CL$4)/$CL$4)/((CP2103+CP2106)^2+(CQ2103+CQ2106)^2)^0.5)</f>
        <v>-3.4422701355061446E-2</v>
      </c>
      <c r="CW2103" s="51">
        <f t="shared" ref="CW2103" si="22388">((CP2103^2+CQ2103^2)^0.5)/((CP2106^2+CQ2106^2)^0.5)</f>
        <v>1.1926332331375953</v>
      </c>
    </row>
    <row r="2104" spans="1:101" ht="18" customHeight="1" thickBot="1">
      <c r="D2104" s="11"/>
      <c r="E2104" s="13"/>
      <c r="F2104" s="13"/>
      <c r="G2104" s="15"/>
      <c r="H2104" s="10"/>
      <c r="I2104" s="11"/>
      <c r="J2104" s="13"/>
      <c r="K2104" s="13"/>
      <c r="L2104" s="15"/>
      <c r="N2104" s="5"/>
      <c r="Q2104" s="6"/>
      <c r="S2104" s="11"/>
      <c r="T2104" s="13"/>
      <c r="U2104" s="13"/>
      <c r="V2104" s="15"/>
      <c r="W2104" s="20"/>
      <c r="X2104" s="5"/>
      <c r="AA2104" s="6"/>
      <c r="AB2104" s="20"/>
      <c r="AC2104" s="11"/>
      <c r="AD2104" s="13"/>
      <c r="AE2104" s="13"/>
      <c r="AF2104" s="15"/>
      <c r="AG2104" s="20"/>
      <c r="AH2104" s="5"/>
      <c r="AK2104" s="6"/>
      <c r="AL2104" s="20"/>
      <c r="AM2104" s="11"/>
      <c r="AN2104" s="13"/>
      <c r="AO2104" s="13"/>
      <c r="AP2104" s="15"/>
      <c r="AR2104" s="5"/>
      <c r="AU2104" s="6"/>
      <c r="AW2104" s="11"/>
      <c r="AX2104" s="13"/>
      <c r="AY2104" s="13"/>
      <c r="AZ2104" s="15"/>
      <c r="BA2104" s="20"/>
      <c r="BB2104" s="5"/>
      <c r="BE2104" s="6"/>
      <c r="BG2104" s="11"/>
      <c r="BH2104" s="13"/>
      <c r="BI2104" s="13"/>
      <c r="BJ2104" s="15"/>
      <c r="BL2104" s="5"/>
      <c r="BO2104" s="6"/>
      <c r="BQ2104" s="11"/>
      <c r="BR2104" s="13"/>
      <c r="BS2104" s="13"/>
      <c r="BT2104" s="15"/>
      <c r="BU2104" s="20"/>
      <c r="BV2104" s="5"/>
      <c r="BY2104" s="6"/>
      <c r="CA2104" s="11"/>
      <c r="CB2104" s="13"/>
      <c r="CC2104" s="13"/>
      <c r="CD2104" s="15"/>
      <c r="CF2104" s="5"/>
      <c r="CI2104" s="6"/>
      <c r="CK2104" s="11"/>
      <c r="CL2104" s="13"/>
      <c r="CM2104" s="13"/>
      <c r="CN2104" s="15"/>
      <c r="CP2104" s="5"/>
      <c r="CS2104" s="6"/>
      <c r="CW2104" s="52"/>
    </row>
    <row r="2105" spans="1:101" ht="18" customHeight="1" thickBot="1">
      <c r="D2105" s="11" t="s">
        <v>6</v>
      </c>
      <c r="E2105" s="13"/>
      <c r="F2105" s="13" t="s">
        <v>7</v>
      </c>
      <c r="G2105" s="15"/>
      <c r="H2105" s="10"/>
      <c r="I2105" s="11" t="s">
        <v>8</v>
      </c>
      <c r="J2105" s="13"/>
      <c r="K2105" s="13" t="s">
        <v>9</v>
      </c>
      <c r="L2105" s="15"/>
      <c r="N2105" s="251" t="s">
        <v>26</v>
      </c>
      <c r="O2105" s="252"/>
      <c r="P2105" s="253" t="s">
        <v>27</v>
      </c>
      <c r="Q2105" s="254"/>
      <c r="S2105" s="11" t="s">
        <v>13</v>
      </c>
      <c r="T2105" s="13"/>
      <c r="U2105" s="13" t="s">
        <v>14</v>
      </c>
      <c r="V2105" s="15"/>
      <c r="W2105" s="20"/>
      <c r="X2105" s="251" t="s">
        <v>26</v>
      </c>
      <c r="Y2105" s="252"/>
      <c r="Z2105" s="253" t="s">
        <v>27</v>
      </c>
      <c r="AA2105" s="254"/>
      <c r="AB2105" s="20"/>
      <c r="AC2105" s="11" t="s">
        <v>8</v>
      </c>
      <c r="AD2105" s="13"/>
      <c r="AE2105" s="13" t="s">
        <v>9</v>
      </c>
      <c r="AF2105" s="15"/>
      <c r="AG2105" s="20"/>
      <c r="AH2105" s="251" t="s">
        <v>26</v>
      </c>
      <c r="AI2105" s="252"/>
      <c r="AJ2105" s="253" t="s">
        <v>27</v>
      </c>
      <c r="AK2105" s="254"/>
      <c r="AL2105" s="20"/>
      <c r="AM2105" s="11" t="s">
        <v>13</v>
      </c>
      <c r="AN2105" s="13"/>
      <c r="AO2105" s="13" t="s">
        <v>14</v>
      </c>
      <c r="AP2105" s="15"/>
      <c r="AR2105" s="251" t="s">
        <v>26</v>
      </c>
      <c r="AS2105" s="252"/>
      <c r="AT2105" s="253" t="s">
        <v>27</v>
      </c>
      <c r="AU2105" s="254"/>
      <c r="AV2105" s="36"/>
      <c r="AW2105" s="11" t="s">
        <v>8</v>
      </c>
      <c r="AX2105" s="13"/>
      <c r="AY2105" s="13" t="s">
        <v>9</v>
      </c>
      <c r="AZ2105" s="15"/>
      <c r="BA2105" s="20"/>
      <c r="BB2105" s="251" t="s">
        <v>26</v>
      </c>
      <c r="BC2105" s="252"/>
      <c r="BD2105" s="253" t="s">
        <v>27</v>
      </c>
      <c r="BE2105" s="254"/>
      <c r="BF2105" s="36"/>
      <c r="BG2105" s="11" t="s">
        <v>13</v>
      </c>
      <c r="BH2105" s="13"/>
      <c r="BI2105" s="13" t="s">
        <v>14</v>
      </c>
      <c r="BJ2105" s="15"/>
      <c r="BK2105" s="36"/>
      <c r="BL2105" s="251" t="s">
        <v>26</v>
      </c>
      <c r="BM2105" s="252"/>
      <c r="BN2105" s="253" t="s">
        <v>27</v>
      </c>
      <c r="BO2105" s="254"/>
      <c r="BP2105" s="36"/>
      <c r="BQ2105" s="11" t="s">
        <v>8</v>
      </c>
      <c r="BR2105" s="13"/>
      <c r="BS2105" s="13" t="s">
        <v>9</v>
      </c>
      <c r="BT2105" s="15"/>
      <c r="BU2105" s="20"/>
      <c r="BV2105" s="251" t="s">
        <v>26</v>
      </c>
      <c r="BW2105" s="252"/>
      <c r="BX2105" s="253" t="s">
        <v>27</v>
      </c>
      <c r="BY2105" s="254"/>
      <c r="BZ2105" s="36"/>
      <c r="CA2105" s="11" t="s">
        <v>13</v>
      </c>
      <c r="CB2105" s="13"/>
      <c r="CC2105" s="13" t="s">
        <v>14</v>
      </c>
      <c r="CD2105" s="15"/>
      <c r="CE2105" s="36"/>
      <c r="CF2105" s="251" t="s">
        <v>26</v>
      </c>
      <c r="CG2105" s="252"/>
      <c r="CH2105" s="253" t="s">
        <v>27</v>
      </c>
      <c r="CI2105" s="254"/>
      <c r="CK2105" s="11" t="s">
        <v>28</v>
      </c>
      <c r="CL2105" s="13"/>
      <c r="CM2105" s="13" t="s">
        <v>29</v>
      </c>
      <c r="CN2105" s="15"/>
      <c r="CP2105" s="251" t="s">
        <v>26</v>
      </c>
      <c r="CQ2105" s="252"/>
      <c r="CR2105" s="253" t="s">
        <v>27</v>
      </c>
      <c r="CS2105" s="254"/>
      <c r="CU2105" s="38" t="s">
        <v>37</v>
      </c>
      <c r="CW2105" s="53" t="s">
        <v>45</v>
      </c>
    </row>
    <row r="2106" spans="1:101" ht="18" customHeight="1" thickTop="1" thickBot="1">
      <c r="D2106" s="16">
        <v>0</v>
      </c>
      <c r="E2106" s="17">
        <v>0</v>
      </c>
      <c r="F2106" s="18">
        <v>1</v>
      </c>
      <c r="G2106" s="19">
        <v>0</v>
      </c>
      <c r="H2106" s="10"/>
      <c r="I2106" s="16">
        <v>0</v>
      </c>
      <c r="J2106" s="17">
        <f t="shared" ref="J2106" si="22389">-1/($J$4*$B2103)</f>
        <v>-0.34804157008513015</v>
      </c>
      <c r="K2106" s="18">
        <v>1</v>
      </c>
      <c r="L2106" s="19">
        <v>0</v>
      </c>
      <c r="N2106" s="1">
        <f t="shared" ref="N2106" si="22390">D2106*I2103+F2106*I2106-E2106*J2103-G2106*J2106</f>
        <v>0</v>
      </c>
      <c r="O2106" s="4">
        <f t="shared" ref="O2106" si="22391">(D2106*J2103+E2106*I2103+F2106*J2106+G2106*I2106)</f>
        <v>-0.34804157008513015</v>
      </c>
      <c r="P2106" s="2">
        <f t="shared" ref="P2106" si="22392">D2106*K2103+F2106*K2106-E2106*L2103-G2106*L2106</f>
        <v>1</v>
      </c>
      <c r="Q2106" s="3">
        <f t="shared" ref="Q2106" si="22393">(D2106*L2103+E2106*K2103+F2106*L2106+G2106*K2106)</f>
        <v>0</v>
      </c>
      <c r="S2106" s="16">
        <v>0</v>
      </c>
      <c r="T2106" s="17">
        <v>0</v>
      </c>
      <c r="U2106" s="18">
        <v>1</v>
      </c>
      <c r="V2106" s="19">
        <v>0</v>
      </c>
      <c r="W2106" s="20"/>
      <c r="X2106" s="1">
        <f t="shared" ref="X2106" si="22394">N2106*S2103+P2106*S2106-O2106*T2103-Q2106*T2106</f>
        <v>0</v>
      </c>
      <c r="Y2106" s="4">
        <f t="shared" ref="Y2106" si="22395">(N2106*T2103+O2106*S2103+P2106*T2106+Q2106*S2106)</f>
        <v>-0.34804157008513015</v>
      </c>
      <c r="Z2106" s="2">
        <f t="shared" ref="Z2106" si="22396">N2106*U2103+P2106*U2106-O2106*V2103-Q2106*V2106</f>
        <v>0.83366712064139026</v>
      </c>
      <c r="AA2106" s="3">
        <f t="shared" ref="AA2106" si="22397">(N2106*V2103+O2106*U2103+P2106*V2106+Q2106*U2106)</f>
        <v>0</v>
      </c>
      <c r="AB2106" s="20"/>
      <c r="AC2106" s="16">
        <v>0</v>
      </c>
      <c r="AD2106" s="17">
        <f t="shared" ref="AD2106" si="22398">-1/($AD$4*$B2103)</f>
        <v>-0.39762063810159909</v>
      </c>
      <c r="AE2106" s="18">
        <v>1</v>
      </c>
      <c r="AF2106" s="19">
        <v>0</v>
      </c>
      <c r="AG2106" s="20"/>
      <c r="AH2106" s="1">
        <f t="shared" ref="AH2106" si="22399">X2106*AC2103+Z2106*AC2106-Y2106*AD2103-AA2106*AD2106</f>
        <v>0</v>
      </c>
      <c r="AI2106" s="4">
        <f t="shared" ref="AI2106" si="22400">(X2106*AD2103+Y2106*AC2103+Z2106*AD2106+AA2106*AC2106)</f>
        <v>-0.67952482255888258</v>
      </c>
      <c r="AJ2106" s="2">
        <f t="shared" ref="AJ2106" si="22401">X2106*AE2103+Z2106*AE2106-Y2106*AF2103-AA2106*AF2106</f>
        <v>0.83366712064139026</v>
      </c>
      <c r="AK2106" s="3">
        <f t="shared" ref="AK2106" si="22402">(X2106*AF2103+Y2106*AE2103+Z2106*AF2106+AA2106*AE2106)</f>
        <v>0</v>
      </c>
      <c r="AL2106" s="20"/>
      <c r="AM2106" s="16">
        <v>0</v>
      </c>
      <c r="AN2106" s="17">
        <v>0</v>
      </c>
      <c r="AO2106" s="18">
        <v>1</v>
      </c>
      <c r="AP2106" s="19">
        <v>0</v>
      </c>
      <c r="AR2106" s="1">
        <f t="shared" ref="AR2106" si="22403">AH2106*AM2103+AJ2106*AM2106-AI2106*AN2103-AK2106*AN2106</f>
        <v>0</v>
      </c>
      <c r="AS2106" s="4">
        <f t="shared" ref="AS2106" si="22404">(AH2106*AN2103+AI2106*AM2103+AJ2106*AN2106+AK2106*AM2106)</f>
        <v>-0.67952482255888258</v>
      </c>
      <c r="AT2106" s="2">
        <f t="shared" ref="AT2106" si="22405">AH2106*AO2103+AJ2106*AO2106-AI2106*AP2103-AK2106*AP2106</f>
        <v>0.49617937675573903</v>
      </c>
      <c r="AU2106" s="3">
        <f t="shared" ref="AU2106" si="22406">(AH2106*AP2103+AI2106*AO2103+AJ2106*AP2106+AK2106*AO2106)</f>
        <v>0</v>
      </c>
      <c r="AV2106" s="20"/>
      <c r="AW2106" s="16">
        <v>0</v>
      </c>
      <c r="AX2106" s="17">
        <f t="shared" ref="AX2106" si="22407">-1/($AX$4*$B2103)</f>
        <v>-0.39762063810159909</v>
      </c>
      <c r="AY2106" s="18">
        <v>1</v>
      </c>
      <c r="AZ2106" s="19">
        <v>0</v>
      </c>
      <c r="BA2106" s="20"/>
      <c r="BB2106" s="1">
        <f t="shared" ref="BB2106" si="22408">AR2106*AW2103+AT2106*AW2106-AS2106*AX2103-AU2106*AX2106</f>
        <v>0</v>
      </c>
      <c r="BC2106" s="4">
        <f t="shared" ref="BC2106" si="22409">(AR2106*AX2103+AS2106*AW2103+AT2106*AX2106+AU2106*AW2106)</f>
        <v>-0.8768159829573533</v>
      </c>
      <c r="BD2106" s="2">
        <f t="shared" ref="BD2106" si="22410">AR2106*AY2103+AT2106*AY2106-AS2106*AZ2103-AU2106*AZ2106</f>
        <v>0.49617937675573903</v>
      </c>
      <c r="BE2106" s="3">
        <f t="shared" ref="BE2106" si="22411">(AR2106*AZ2103+AS2106*AY2103+AT2106*AZ2106+AU2106*AY2106)</f>
        <v>0</v>
      </c>
      <c r="BF2106" s="20"/>
      <c r="BG2106" s="16">
        <v>0</v>
      </c>
      <c r="BH2106" s="17">
        <v>0</v>
      </c>
      <c r="BI2106" s="18">
        <v>1</v>
      </c>
      <c r="BJ2106" s="19">
        <v>0</v>
      </c>
      <c r="BK2106" s="20"/>
      <c r="BL2106" s="1">
        <f t="shared" ref="BL2106" si="22412">BB2106*BG2103+BD2106*BG2106-BC2106*BH2103-BE2106*BH2106</f>
        <v>0</v>
      </c>
      <c r="BM2106" s="4">
        <f t="shared" ref="BM2106" si="22413">(BB2106*BH2103+BC2106*BG2103+BD2106*BH2106+BE2106*BG2106)</f>
        <v>-0.8768159829573533</v>
      </c>
      <c r="BN2106" s="2">
        <f t="shared" ref="BN2106" si="22414">BB2106*BI2103+BD2106*BI2106-BC2106*BJ2103-BE2106*BJ2106</f>
        <v>7.7139412428278598E-2</v>
      </c>
      <c r="BO2106" s="3">
        <f t="shared" ref="BO2106" si="22415">(BB2106*BJ2103+BC2106*BI2103+BD2106*BJ2106+BE2106*BI2106)</f>
        <v>0</v>
      </c>
      <c r="BP2106" s="20"/>
      <c r="BQ2106" s="16">
        <v>0</v>
      </c>
      <c r="BR2106" s="17">
        <f t="shared" ref="BR2106" si="22416">-1/($BR$4*$B2103)</f>
        <v>-0.34804157008513015</v>
      </c>
      <c r="BS2106" s="18">
        <v>1</v>
      </c>
      <c r="BT2106" s="19">
        <v>0</v>
      </c>
      <c r="BU2106" s="20"/>
      <c r="BV2106" s="1">
        <f t="shared" ref="BV2106" si="22417">BL2106*BQ2103+BN2106*BQ2106-BM2106*BR2103-BO2106*BR2106</f>
        <v>0</v>
      </c>
      <c r="BW2106" s="4">
        <f t="shared" ref="BW2106" si="22418">(BL2106*BR2103+BM2106*BQ2103+BN2106*BR2106+BO2106*BQ2106)</f>
        <v>-0.90366370517433581</v>
      </c>
      <c r="BX2106" s="2">
        <f t="shared" ref="BX2106" si="22419">BL2106*BS2103+BN2106*BS2106-BM2106*BT2103-BO2106*BT2106</f>
        <v>7.7139412428278598E-2</v>
      </c>
      <c r="BY2106" s="3">
        <f t="shared" ref="BY2106" si="22420">(BL2106*BT2103+BM2106*BS2103+BN2106*BT2106+BO2106*BS2106)</f>
        <v>0</v>
      </c>
      <c r="BZ2106" s="20"/>
      <c r="CA2106" s="16">
        <v>0</v>
      </c>
      <c r="CB2106" s="17">
        <v>0</v>
      </c>
      <c r="CC2106" s="18">
        <v>1</v>
      </c>
      <c r="CD2106" s="19">
        <v>0</v>
      </c>
      <c r="CE2106" s="20"/>
      <c r="CF2106" s="1">
        <f t="shared" ref="CF2106" si="22421">BV2106*CA2103+BX2106*CA2106-BW2106*CB2103-BY2106*CB2106</f>
        <v>0</v>
      </c>
      <c r="CG2106" s="4">
        <f t="shared" ref="CG2106" si="22422">(BV2106*CB2103+BW2106*CA2103+BX2106*CB2106+BY2106*CA2106)</f>
        <v>-0.90366370517433581</v>
      </c>
      <c r="CH2106" s="2">
        <f t="shared" ref="CH2106" si="22423">BV2106*CC2103+BX2106*CC2106-BW2106*CD2103-BY2106*CD2106</f>
        <v>-0.14889065905140203</v>
      </c>
      <c r="CI2106" s="3">
        <f t="shared" ref="CI2106" si="22424">(BV2106*CD2103+BW2106*CC2103+BX2106*CD2106+BY2106*CC2106)</f>
        <v>0</v>
      </c>
      <c r="CK2106" s="16">
        <f t="shared" ref="CK2106" si="22425">1/$CL$4</f>
        <v>1</v>
      </c>
      <c r="CL2106" s="17">
        <v>0</v>
      </c>
      <c r="CM2106" s="18">
        <v>1</v>
      </c>
      <c r="CN2106" s="19">
        <v>0</v>
      </c>
      <c r="CP2106" s="1">
        <f t="shared" ref="CP2106" si="22426">CF2106*CK2103+CH2106*CK2106-CG2106*CL2103-CI2106*CL2106</f>
        <v>-0.14889065905140203</v>
      </c>
      <c r="CQ2106" s="4">
        <f t="shared" ref="CQ2106" si="22427">(CF2106*CL2103+CG2106*CK2103+CH2106*CL2106+CI2106*CK2106)</f>
        <v>-0.90366370517433581</v>
      </c>
      <c r="CR2106" s="2">
        <f t="shared" ref="CR2106" si="22428">CF2106*CM2103+CH2106*CM2106-CG2106*CN2103-CI2106*CN2106</f>
        <v>-0.14889065905140203</v>
      </c>
      <c r="CS2106" s="3">
        <f t="shared" ref="CS2106" si="22429">(CF2106*CN2103+CG2106*CM2103+CH2106*CN2106+CI2106*CM2106)</f>
        <v>0</v>
      </c>
      <c r="CU2106" s="39">
        <f t="shared" ref="CU2106" si="22430">(180/PI())*ATAN(-1*(CQ2103/CP2103))</f>
        <v>-82.165446346798305</v>
      </c>
      <c r="CW2106" s="54">
        <f t="shared" ref="CW2106" si="22431">20*LOG(((1-(10^(CU2103/20)^2)*(1-((1-CW2103)/(1+CW2103))^2))^0.5))</f>
        <v>-18.08205050316117</v>
      </c>
    </row>
    <row r="2107" spans="1:101" ht="18" customHeight="1">
      <c r="E2107" s="20"/>
      <c r="F2107" s="20"/>
      <c r="G2107" s="20"/>
      <c r="H2107" s="20"/>
      <c r="I2107" s="20"/>
      <c r="J2107" s="20"/>
      <c r="K2107" s="20"/>
      <c r="L2107" s="20"/>
      <c r="M2107" s="20"/>
      <c r="N2107" s="20"/>
      <c r="O2107" s="20"/>
      <c r="P2107" s="20"/>
      <c r="Q2107" s="20"/>
      <c r="R2107" s="20"/>
      <c r="S2107" s="20"/>
      <c r="T2107" s="20"/>
      <c r="U2107" s="20"/>
      <c r="V2107" s="20"/>
      <c r="W2107" s="20"/>
      <c r="X2107" s="20"/>
      <c r="Y2107" s="20"/>
      <c r="Z2107" s="20"/>
      <c r="AA2107" s="20"/>
      <c r="AB2107" s="30"/>
      <c r="AC2107" s="20"/>
      <c r="AD2107" s="20"/>
      <c r="AE2107" s="20"/>
      <c r="AF2107" s="20"/>
      <c r="AG2107" s="20"/>
      <c r="AH2107" s="20"/>
      <c r="AI2107" s="20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  <c r="BA2107" s="20"/>
      <c r="BB2107" s="20"/>
      <c r="BC2107" s="20"/>
      <c r="BD2107" s="20"/>
      <c r="BE2107" s="20"/>
      <c r="BF2107" s="20"/>
      <c r="BG2107" s="20"/>
      <c r="BH2107" s="20"/>
      <c r="BI2107" s="20"/>
      <c r="BJ2107" s="20"/>
      <c r="BK2107" s="20"/>
      <c r="BL2107" s="20"/>
      <c r="BM2107" s="20"/>
      <c r="BN2107" s="20"/>
      <c r="BO2107" s="20"/>
      <c r="BP2107" s="20"/>
      <c r="BQ2107" s="20"/>
      <c r="BR2107" s="20"/>
      <c r="BS2107" s="20"/>
      <c r="BT2107" s="20"/>
      <c r="BU2107" s="20"/>
      <c r="BV2107" s="20"/>
      <c r="BW2107" s="20"/>
      <c r="BX2107" s="20"/>
      <c r="BY2107" s="20"/>
      <c r="BZ2107" s="20"/>
      <c r="CA2107" s="20"/>
      <c r="CB2107" s="20"/>
      <c r="CC2107" s="20"/>
      <c r="CD2107" s="20"/>
      <c r="CE2107" s="20"/>
      <c r="CF2107" s="20"/>
      <c r="CG2107" s="20"/>
      <c r="CH2107" s="20"/>
      <c r="CI2107" s="20"/>
      <c r="CJ2107" s="20"/>
      <c r="CK2107" s="20"/>
      <c r="CL2107" s="20"/>
    </row>
    <row r="2108" spans="1:101" ht="18" customHeight="1"/>
    <row r="2109" spans="1:101" ht="18" customHeight="1" thickBot="1">
      <c r="A2109" s="23"/>
      <c r="B2109" s="23"/>
      <c r="C2109" s="23"/>
      <c r="D2109" s="20" t="s">
        <v>15</v>
      </c>
      <c r="E2109" s="20"/>
      <c r="F2109" s="20"/>
      <c r="G2109" s="20"/>
      <c r="H2109" s="20"/>
      <c r="I2109" s="20" t="s">
        <v>16</v>
      </c>
      <c r="J2109" s="20"/>
      <c r="K2109" s="20"/>
      <c r="L2109" s="20"/>
      <c r="M2109" s="23"/>
      <c r="N2109" s="23"/>
      <c r="O2109" s="24" t="s">
        <v>17</v>
      </c>
      <c r="P2109" s="23"/>
      <c r="Q2109" s="23"/>
      <c r="R2109" s="23"/>
      <c r="S2109" s="20"/>
      <c r="T2109" s="20" t="s">
        <v>18</v>
      </c>
      <c r="U2109" s="23"/>
      <c r="V2109" s="23"/>
      <c r="W2109" s="23"/>
      <c r="X2109" s="23"/>
      <c r="Y2109" s="24" t="s">
        <v>19</v>
      </c>
      <c r="Z2109" s="23"/>
      <c r="AA2109" s="23"/>
      <c r="AB2109" s="23"/>
      <c r="AC2109" s="24" t="s">
        <v>20</v>
      </c>
      <c r="AD2109" s="20"/>
      <c r="AE2109" s="20"/>
      <c r="AF2109" s="20"/>
      <c r="AG2109" s="20"/>
      <c r="AH2109" s="23"/>
      <c r="AI2109" s="24" t="s">
        <v>21</v>
      </c>
      <c r="AJ2109" s="23"/>
      <c r="AK2109" s="23"/>
      <c r="AL2109" s="20"/>
      <c r="AM2109" s="24" t="s">
        <v>31</v>
      </c>
      <c r="AN2109" s="20"/>
      <c r="AO2109" s="23"/>
      <c r="AP2109" s="23"/>
      <c r="AQ2109" s="23"/>
      <c r="AR2109" s="23"/>
      <c r="AS2109" s="24" t="s">
        <v>91</v>
      </c>
      <c r="AT2109" s="23"/>
      <c r="AU2109" s="23"/>
      <c r="AV2109" s="23"/>
      <c r="AW2109" s="24" t="s">
        <v>32</v>
      </c>
      <c r="AX2109" s="20"/>
      <c r="AY2109" s="20"/>
      <c r="AZ2109" s="20"/>
      <c r="BA2109" s="20"/>
      <c r="BB2109" s="23"/>
      <c r="BC2109" s="24" t="s">
        <v>22</v>
      </c>
      <c r="BD2109" s="23"/>
      <c r="BE2109" s="23"/>
      <c r="BF2109" s="23"/>
      <c r="BG2109" s="24" t="s">
        <v>33</v>
      </c>
      <c r="BH2109" s="20"/>
      <c r="BI2109" s="23"/>
      <c r="BJ2109" s="23"/>
      <c r="BK2109" s="23"/>
      <c r="BL2109" s="23"/>
      <c r="BM2109" s="24" t="s">
        <v>34</v>
      </c>
      <c r="BN2109" s="23"/>
      <c r="BO2109" s="23"/>
      <c r="BP2109" s="23"/>
      <c r="BQ2109" s="24" t="s">
        <v>89</v>
      </c>
      <c r="BR2109" s="20"/>
      <c r="BS2109" s="20"/>
      <c r="BT2109" s="20"/>
      <c r="BU2109" s="20"/>
      <c r="BV2109" s="23"/>
      <c r="BW2109" s="24" t="s">
        <v>35</v>
      </c>
      <c r="BX2109" s="23"/>
      <c r="BY2109" s="23"/>
      <c r="BZ2109" s="23"/>
      <c r="CA2109" s="24" t="s">
        <v>90</v>
      </c>
      <c r="CB2109" s="20"/>
      <c r="CC2109" s="23"/>
      <c r="CD2109" s="23"/>
      <c r="CE2109" s="23"/>
      <c r="CF2109" s="23"/>
      <c r="CG2109" s="24" t="s">
        <v>92</v>
      </c>
      <c r="CH2109" s="23"/>
      <c r="CI2109" s="23"/>
      <c r="CJ2109" s="23"/>
      <c r="CK2109" s="24" t="s">
        <v>36</v>
      </c>
      <c r="CL2109" s="24"/>
      <c r="CM2109" s="23"/>
      <c r="CN2109" s="23"/>
      <c r="CO2109" s="23"/>
      <c r="CP2109" s="23"/>
      <c r="CQ2109" s="24" t="s">
        <v>93</v>
      </c>
      <c r="CR2109" s="23"/>
      <c r="CS2109" s="23"/>
    </row>
    <row r="2110" spans="1:101" ht="18" customHeight="1" thickBot="1">
      <c r="A2110" s="23"/>
      <c r="B2110" s="33"/>
      <c r="C2110" s="23"/>
      <c r="D2110" s="7" t="s">
        <v>2</v>
      </c>
      <c r="E2110" s="8"/>
      <c r="F2110" s="8" t="s">
        <v>3</v>
      </c>
      <c r="G2110" s="9"/>
      <c r="H2110" s="10"/>
      <c r="I2110" s="7" t="s">
        <v>4</v>
      </c>
      <c r="J2110" s="8"/>
      <c r="K2110" s="8" t="s">
        <v>5</v>
      </c>
      <c r="L2110" s="9"/>
      <c r="M2110" s="23"/>
      <c r="N2110" s="251" t="s">
        <v>79</v>
      </c>
      <c r="O2110" s="252"/>
      <c r="P2110" s="253" t="s">
        <v>80</v>
      </c>
      <c r="Q2110" s="254"/>
      <c r="R2110" s="23"/>
      <c r="S2110" s="7" t="s">
        <v>11</v>
      </c>
      <c r="T2110" s="8"/>
      <c r="U2110" s="8" t="s">
        <v>12</v>
      </c>
      <c r="V2110" s="9"/>
      <c r="W2110" s="20"/>
      <c r="X2110" s="251" t="s">
        <v>79</v>
      </c>
      <c r="Y2110" s="252"/>
      <c r="Z2110" s="253" t="s">
        <v>80</v>
      </c>
      <c r="AA2110" s="254"/>
      <c r="AB2110" s="20"/>
      <c r="AC2110" s="7" t="s">
        <v>4</v>
      </c>
      <c r="AD2110" s="8"/>
      <c r="AE2110" s="8" t="s">
        <v>5</v>
      </c>
      <c r="AF2110" s="9"/>
      <c r="AG2110" s="20"/>
      <c r="AH2110" s="251" t="s">
        <v>0</v>
      </c>
      <c r="AI2110" s="252"/>
      <c r="AJ2110" s="253" t="s">
        <v>1</v>
      </c>
      <c r="AK2110" s="254"/>
      <c r="AL2110" s="20"/>
      <c r="AM2110" s="7" t="s">
        <v>11</v>
      </c>
      <c r="AN2110" s="8"/>
      <c r="AO2110" s="8" t="s">
        <v>12</v>
      </c>
      <c r="AP2110" s="9"/>
      <c r="AQ2110" s="23"/>
      <c r="AR2110" s="251" t="s">
        <v>0</v>
      </c>
      <c r="AS2110" s="252"/>
      <c r="AT2110" s="253" t="s">
        <v>1</v>
      </c>
      <c r="AU2110" s="254"/>
      <c r="AV2110" s="36"/>
      <c r="AW2110" s="7" t="s">
        <v>4</v>
      </c>
      <c r="AX2110" s="8"/>
      <c r="AY2110" s="8" t="s">
        <v>5</v>
      </c>
      <c r="AZ2110" s="9"/>
      <c r="BA2110" s="20"/>
      <c r="BB2110" s="251" t="s">
        <v>0</v>
      </c>
      <c r="BC2110" s="252"/>
      <c r="BD2110" s="253" t="s">
        <v>1</v>
      </c>
      <c r="BE2110" s="254"/>
      <c r="BF2110" s="36"/>
      <c r="BG2110" s="7" t="s">
        <v>11</v>
      </c>
      <c r="BH2110" s="8"/>
      <c r="BI2110" s="8" t="s">
        <v>12</v>
      </c>
      <c r="BJ2110" s="9"/>
      <c r="BK2110" s="36"/>
      <c r="BL2110" s="251" t="s">
        <v>0</v>
      </c>
      <c r="BM2110" s="252"/>
      <c r="BN2110" s="253" t="s">
        <v>1</v>
      </c>
      <c r="BO2110" s="254"/>
      <c r="BP2110" s="36"/>
      <c r="BQ2110" s="7" t="s">
        <v>4</v>
      </c>
      <c r="BR2110" s="8"/>
      <c r="BS2110" s="8" t="s">
        <v>5</v>
      </c>
      <c r="BT2110" s="9"/>
      <c r="BU2110" s="20"/>
      <c r="BV2110" s="251" t="s">
        <v>0</v>
      </c>
      <c r="BW2110" s="252"/>
      <c r="BX2110" s="253" t="s">
        <v>1</v>
      </c>
      <c r="BY2110" s="254"/>
      <c r="BZ2110" s="36"/>
      <c r="CA2110" s="7" t="s">
        <v>11</v>
      </c>
      <c r="CB2110" s="8"/>
      <c r="CC2110" s="8" t="s">
        <v>12</v>
      </c>
      <c r="CD2110" s="9"/>
      <c r="CE2110" s="36"/>
      <c r="CF2110" s="251" t="s">
        <v>0</v>
      </c>
      <c r="CG2110" s="252"/>
      <c r="CH2110" s="253" t="s">
        <v>1</v>
      </c>
      <c r="CI2110" s="254"/>
      <c r="CJ2110" s="23"/>
      <c r="CK2110" s="7" t="s">
        <v>23</v>
      </c>
      <c r="CL2110" s="8"/>
      <c r="CM2110" s="8" t="s">
        <v>24</v>
      </c>
      <c r="CN2110" s="9"/>
      <c r="CO2110" s="23"/>
      <c r="CP2110" s="251" t="s">
        <v>0</v>
      </c>
      <c r="CQ2110" s="252"/>
      <c r="CR2110" s="253" t="s">
        <v>1</v>
      </c>
      <c r="CS2110" s="254"/>
      <c r="CU2110" s="26" t="s">
        <v>25</v>
      </c>
      <c r="CW2110" s="50" t="s">
        <v>44</v>
      </c>
    </row>
    <row r="2111" spans="1:101" ht="18" customHeight="1" thickTop="1" thickBot="1">
      <c r="B2111" s="34">
        <v>4.2500000000000098</v>
      </c>
      <c r="D2111" s="11">
        <v>1</v>
      </c>
      <c r="E2111" s="12">
        <v>0</v>
      </c>
      <c r="F2111" s="13">
        <v>0</v>
      </c>
      <c r="G2111" s="40">
        <f t="shared" ref="G2111" si="22432">-1/($E$4*$B2111)</f>
        <v>-0.24718365127330422</v>
      </c>
      <c r="H2111" s="10"/>
      <c r="I2111" s="11">
        <v>1</v>
      </c>
      <c r="J2111" s="12">
        <v>0</v>
      </c>
      <c r="K2111" s="13">
        <v>0</v>
      </c>
      <c r="L2111" s="14">
        <v>0</v>
      </c>
      <c r="N2111" s="1">
        <f t="shared" ref="N2111" si="22433">D2111*I2111+F2111*I2114-E2111*J2111-G2111*J2114</f>
        <v>0.91498193374779968</v>
      </c>
      <c r="O2111" s="4">
        <f t="shared" ref="O2111" si="22434">(D2111*J2111+E2111*I2111+F2111*J2114+G2111*I2114)</f>
        <v>0</v>
      </c>
      <c r="P2111" s="2">
        <f t="shared" ref="P2111" si="22435">D2111*K2111+F2111*K2114-E2111*L2111-G2111*L2114</f>
        <v>0</v>
      </c>
      <c r="Q2111" s="3">
        <f t="shared" ref="Q2111" si="22436">(D2111*L2111+E2111*K2111+F2111*L2114+G2111*K2114)</f>
        <v>-0.24718365127330422</v>
      </c>
      <c r="S2111" s="11">
        <v>1</v>
      </c>
      <c r="T2111" s="12">
        <v>0</v>
      </c>
      <c r="U2111" s="13">
        <v>0</v>
      </c>
      <c r="V2111" s="40">
        <f t="shared" ref="V2111" si="22437">-1/($T$4*$B2111)</f>
        <v>-0.47228847379979583</v>
      </c>
      <c r="W2111" s="20"/>
      <c r="X2111" s="1">
        <f t="shared" ref="X2111" si="22438">N2111*S2111+P2111*S2114-O2111*T2111-Q2111*T2114</f>
        <v>0.91498193374779968</v>
      </c>
      <c r="Y2111" s="4">
        <f t="shared" ref="Y2111" si="22439">(N2111*T2111+O2111*S2111+P2111*T2114+Q2111*S2114)</f>
        <v>0</v>
      </c>
      <c r="Z2111" s="2">
        <f t="shared" ref="Z2111" si="22440">N2111*U2111+P2111*U2114-O2111*V2111-Q2111*V2114</f>
        <v>0</v>
      </c>
      <c r="AA2111" s="3">
        <f t="shared" ref="AA2111" si="22441">(N2111*V2111+O2111*U2111+P2111*V2114+Q2111*U2114)</f>
        <v>-0.67931907231743849</v>
      </c>
      <c r="AB2111" s="20"/>
      <c r="AC2111" s="11">
        <v>1</v>
      </c>
      <c r="AD2111" s="12">
        <v>0</v>
      </c>
      <c r="AE2111" s="13">
        <v>0</v>
      </c>
      <c r="AF2111" s="14">
        <v>0</v>
      </c>
      <c r="AG2111" s="20"/>
      <c r="AH2111" s="1">
        <f t="shared" ref="AH2111" si="22442">X2111*AC2111+Z2111*AC2114-Y2111*AD2111-AA2111*AD2114</f>
        <v>0.64804843053846461</v>
      </c>
      <c r="AI2111" s="4">
        <f t="shared" ref="AI2111" si="22443">(X2111*AD2111+Y2111*AC2111+Z2111*AD2114+AA2111*AC2114)</f>
        <v>0</v>
      </c>
      <c r="AJ2111" s="2">
        <f t="shared" ref="AJ2111" si="22444">X2111*AE2111+Z2111*AE2114-Y2111*AF2111-AA2111*AF2114</f>
        <v>0</v>
      </c>
      <c r="AK2111" s="3">
        <f t="shared" ref="AK2111" si="22445">(X2111*AF2111+Y2111*AE2111+Z2111*AF2114+AA2111*AE2114)</f>
        <v>-0.67931907231743849</v>
      </c>
      <c r="AL2111" s="20"/>
      <c r="AM2111" s="11">
        <v>1</v>
      </c>
      <c r="AN2111" s="12">
        <v>0</v>
      </c>
      <c r="AO2111" s="13">
        <v>0</v>
      </c>
      <c r="AP2111" s="40">
        <f t="shared" ref="AP2111" si="22446">-1/($AN$4*$B2111)</f>
        <v>-0.4908095904193957</v>
      </c>
      <c r="AR2111" s="1">
        <f t="shared" ref="AR2111" si="22447">AH2111*AM2111+AJ2111*AM2114-AI2111*AN2111-AK2111*AN2114</f>
        <v>0.64804843053846461</v>
      </c>
      <c r="AS2111" s="4">
        <f t="shared" ref="AS2111" si="22448">(AH2111*AN2111+AI2111*AM2111+AJ2111*AN2114+AK2111*AM2114)</f>
        <v>0</v>
      </c>
      <c r="AT2111" s="2">
        <f t="shared" ref="AT2111" si="22449">AH2111*AO2111+AJ2111*AO2114-AI2111*AP2111-AK2111*AP2114</f>
        <v>0</v>
      </c>
      <c r="AU2111" s="3">
        <f t="shared" ref="AU2111" si="22450">(AH2111*AP2111+AI2111*AO2111+AJ2111*AP2114+AK2111*AO2114)</f>
        <v>-0.99738745708195453</v>
      </c>
      <c r="AV2111" s="20"/>
      <c r="AW2111" s="11">
        <v>1</v>
      </c>
      <c r="AX2111" s="12">
        <v>0</v>
      </c>
      <c r="AY2111" s="13">
        <v>0</v>
      </c>
      <c r="AZ2111" s="14">
        <v>0</v>
      </c>
      <c r="BA2111" s="20"/>
      <c r="BB2111" s="1">
        <f t="shared" ref="BB2111" si="22451">AR2111*AW2111+AT2111*AW2114-AS2111*AX2111-AU2111*AX2114</f>
        <v>0.25613226209100021</v>
      </c>
      <c r="BC2111" s="4">
        <f t="shared" ref="BC2111" si="22452">(AR2111*AX2111+AS2111*AW2111+AT2111*AX2114+AU2111*AW2114)</f>
        <v>0</v>
      </c>
      <c r="BD2111" s="2">
        <f t="shared" ref="BD2111" si="22453">AR2111*AY2111+AT2111*AY2114-AS2111*AZ2111-AU2111*AZ2114</f>
        <v>0</v>
      </c>
      <c r="BE2111" s="3">
        <f t="shared" ref="BE2111" si="22454">(AR2111*AZ2111+AS2111*AY2111+AT2111*AZ2114+AU2111*AY2114)</f>
        <v>-0.99738745708195453</v>
      </c>
      <c r="BF2111" s="20"/>
      <c r="BG2111" s="11">
        <v>1</v>
      </c>
      <c r="BH2111" s="12">
        <v>0</v>
      </c>
      <c r="BI2111" s="13">
        <v>0</v>
      </c>
      <c r="BJ2111" s="40">
        <f t="shared" ref="BJ2111" si="22455">-1/($BH$4*$B2111)</f>
        <v>-0.47228847379979583</v>
      </c>
      <c r="BK2111" s="20"/>
      <c r="BL2111" s="1">
        <f t="shared" ref="BL2111" si="22456">BB2111*BG2111+BD2111*BG2114-BC2111*BH2111-BE2111*BH2114</f>
        <v>0.25613226209100021</v>
      </c>
      <c r="BM2111" s="4">
        <f t="shared" ref="BM2111" si="22457">(BB2111*BH2111+BC2111*BG2111+BD2111*BH2114+BE2111*BG2114)</f>
        <v>0</v>
      </c>
      <c r="BN2111" s="2">
        <f t="shared" ref="BN2111" si="22458">BB2111*BI2111+BD2111*BI2114-BC2111*BJ2111-BE2111*BJ2114</f>
        <v>0</v>
      </c>
      <c r="BO2111" s="3">
        <f t="shared" ref="BO2111" si="22459">(BB2111*BJ2111+BC2111*BI2111+BD2111*BJ2114+BE2111*BI2114)</f>
        <v>-1.1183557722358024</v>
      </c>
      <c r="BP2111" s="20"/>
      <c r="BQ2111" s="11">
        <v>1</v>
      </c>
      <c r="BR2111" s="12">
        <v>0</v>
      </c>
      <c r="BS2111" s="13">
        <v>0</v>
      </c>
      <c r="BT2111" s="14">
        <v>0</v>
      </c>
      <c r="BU2111" s="20"/>
      <c r="BV2111" s="1">
        <f t="shared" ref="BV2111" si="22460">BL2111*BQ2111+BN2111*BQ2114-BM2111*BR2111-BO2111*BR2114</f>
        <v>-0.12852280974603764</v>
      </c>
      <c r="BW2111" s="4">
        <f t="shared" ref="BW2111" si="22461">(BL2111*BR2111+BM2111*BQ2111+BN2111*BR2114+BO2111*BQ2114)</f>
        <v>0</v>
      </c>
      <c r="BX2111" s="2">
        <f t="shared" ref="BX2111" si="22462">BL2111*BS2111+BN2111*BS2114-BM2111*BT2111-BO2111*BT2114</f>
        <v>0</v>
      </c>
      <c r="BY2111" s="3">
        <f t="shared" ref="BY2111" si="22463">(BL2111*BT2111+BM2111*BS2111+BN2111*BT2114+BO2111*BS2114)</f>
        <v>-1.1183557722358024</v>
      </c>
      <c r="BZ2111" s="20"/>
      <c r="CA2111" s="11">
        <v>1</v>
      </c>
      <c r="CB2111" s="12">
        <v>0</v>
      </c>
      <c r="CC2111" s="13">
        <v>0</v>
      </c>
      <c r="CD2111" s="40">
        <f t="shared" ref="CD2111" si="22464">-1/($CB$4*$B2111)</f>
        <v>-0.24718365127330422</v>
      </c>
      <c r="CE2111" s="20"/>
      <c r="CF2111" s="1">
        <f t="shared" ref="CF2111" si="22465">BV2111*CA2111+BX2111*CA2114-BW2111*CB2111-BY2111*CB2114</f>
        <v>-0.12852280974603764</v>
      </c>
      <c r="CG2111" s="4">
        <f t="shared" ref="CG2111" si="22466">(BV2111*CB2111+BW2111*CA2111+BX2111*CB2114+BY2111*CA2114)</f>
        <v>0</v>
      </c>
      <c r="CH2111" s="2">
        <f t="shared" ref="CH2111" si="22467">BV2111*CC2111+BX2111*CC2114-BW2111*CD2111-BY2111*CD2114</f>
        <v>0</v>
      </c>
      <c r="CI2111" s="3">
        <f t="shared" ref="CI2111" si="22468">(BV2111*CD2111+BW2111*CC2111+BX2111*CD2114+BY2111*CC2114)</f>
        <v>-1.0865870348508726</v>
      </c>
      <c r="CJ2111" s="28"/>
      <c r="CK2111" s="11">
        <v>1</v>
      </c>
      <c r="CL2111" s="12">
        <v>0</v>
      </c>
      <c r="CM2111" s="13">
        <v>0</v>
      </c>
      <c r="CN2111" s="14">
        <v>0</v>
      </c>
      <c r="CP2111" s="1">
        <f t="shared" ref="CP2111" si="22469">CF2111*CK2111+CH2111*CK2114-CG2111*CL2111-CI2111*CL2114</f>
        <v>-0.12852280974603764</v>
      </c>
      <c r="CQ2111" s="4">
        <f t="shared" ref="CQ2111" si="22470">(CF2111*CL2111+CG2111*CK2111+CH2111*CL2114+CI2111*CK2114)</f>
        <v>-1.0865870348508726</v>
      </c>
      <c r="CR2111" s="2">
        <f t="shared" ref="CR2111" si="22471">CF2111*CM2111+CH2111*CM2114-CG2111*CN2111-CI2111*CN2114</f>
        <v>0</v>
      </c>
      <c r="CS2111" s="3">
        <f t="shared" ref="CS2111" si="22472">(CF2111*CN2111+CG2111*CM2111+CH2111*CN2114+CI2111*CM2114)</f>
        <v>-1.0865870348508726</v>
      </c>
      <c r="CU2111" s="29">
        <f t="shared" ref="CU2111" si="22473">20*LOG(((1+$CL$4)/$CL$4)/((CP2111+CP2114)^2+(CQ2111+CQ2114)^2)^0.5)</f>
        <v>-3.5610747219617107E-2</v>
      </c>
      <c r="CW2111" s="51">
        <f t="shared" ref="CW2111" si="22474">((CP2111^2+CQ2111^2)^0.5)/((CP2114^2+CQ2114^2)^0.5)</f>
        <v>1.1968639941541253</v>
      </c>
    </row>
    <row r="2112" spans="1:101" ht="18" customHeight="1" thickBot="1">
      <c r="D2112" s="11"/>
      <c r="E2112" s="13"/>
      <c r="F2112" s="13"/>
      <c r="G2112" s="15"/>
      <c r="H2112" s="10"/>
      <c r="I2112" s="11"/>
      <c r="J2112" s="13"/>
      <c r="K2112" s="13"/>
      <c r="L2112" s="15"/>
      <c r="N2112" s="5"/>
      <c r="Q2112" s="6"/>
      <c r="S2112" s="11"/>
      <c r="T2112" s="13"/>
      <c r="U2112" s="13"/>
      <c r="V2112" s="15"/>
      <c r="W2112" s="20"/>
      <c r="X2112" s="5"/>
      <c r="AA2112" s="6"/>
      <c r="AB2112" s="20"/>
      <c r="AC2112" s="11"/>
      <c r="AD2112" s="13"/>
      <c r="AE2112" s="13"/>
      <c r="AF2112" s="15"/>
      <c r="AG2112" s="20"/>
      <c r="AH2112" s="5"/>
      <c r="AK2112" s="6"/>
      <c r="AL2112" s="20"/>
      <c r="AM2112" s="11"/>
      <c r="AN2112" s="13"/>
      <c r="AO2112" s="13"/>
      <c r="AP2112" s="15"/>
      <c r="AR2112" s="5"/>
      <c r="AU2112" s="6"/>
      <c r="AW2112" s="11"/>
      <c r="AX2112" s="13"/>
      <c r="AY2112" s="13"/>
      <c r="AZ2112" s="15"/>
      <c r="BA2112" s="20"/>
      <c r="BB2112" s="5"/>
      <c r="BE2112" s="6"/>
      <c r="BG2112" s="11"/>
      <c r="BH2112" s="13"/>
      <c r="BI2112" s="13"/>
      <c r="BJ2112" s="15"/>
      <c r="BL2112" s="5"/>
      <c r="BO2112" s="6"/>
      <c r="BQ2112" s="11"/>
      <c r="BR2112" s="13"/>
      <c r="BS2112" s="13"/>
      <c r="BT2112" s="15"/>
      <c r="BU2112" s="20"/>
      <c r="BV2112" s="5"/>
      <c r="BY2112" s="6"/>
      <c r="CA2112" s="11"/>
      <c r="CB2112" s="13"/>
      <c r="CC2112" s="13"/>
      <c r="CD2112" s="15"/>
      <c r="CF2112" s="5"/>
      <c r="CI2112" s="6"/>
      <c r="CK2112" s="11"/>
      <c r="CL2112" s="13"/>
      <c r="CM2112" s="13"/>
      <c r="CN2112" s="15"/>
      <c r="CP2112" s="5"/>
      <c r="CS2112" s="6"/>
      <c r="CW2112" s="52"/>
    </row>
    <row r="2113" spans="1:101" ht="18" customHeight="1" thickBot="1">
      <c r="D2113" s="11" t="s">
        <v>6</v>
      </c>
      <c r="E2113" s="13"/>
      <c r="F2113" s="13" t="s">
        <v>7</v>
      </c>
      <c r="G2113" s="15"/>
      <c r="H2113" s="10"/>
      <c r="I2113" s="11" t="s">
        <v>8</v>
      </c>
      <c r="J2113" s="13"/>
      <c r="K2113" s="13" t="s">
        <v>9</v>
      </c>
      <c r="L2113" s="15"/>
      <c r="N2113" s="251" t="s">
        <v>26</v>
      </c>
      <c r="O2113" s="252"/>
      <c r="P2113" s="253" t="s">
        <v>27</v>
      </c>
      <c r="Q2113" s="254"/>
      <c r="S2113" s="11" t="s">
        <v>13</v>
      </c>
      <c r="T2113" s="13"/>
      <c r="U2113" s="13" t="s">
        <v>14</v>
      </c>
      <c r="V2113" s="15"/>
      <c r="W2113" s="20"/>
      <c r="X2113" s="251" t="s">
        <v>26</v>
      </c>
      <c r="Y2113" s="252"/>
      <c r="Z2113" s="253" t="s">
        <v>27</v>
      </c>
      <c r="AA2113" s="254"/>
      <c r="AB2113" s="20"/>
      <c r="AC2113" s="11" t="s">
        <v>8</v>
      </c>
      <c r="AD2113" s="13"/>
      <c r="AE2113" s="13" t="s">
        <v>9</v>
      </c>
      <c r="AF2113" s="15"/>
      <c r="AG2113" s="20"/>
      <c r="AH2113" s="251" t="s">
        <v>26</v>
      </c>
      <c r="AI2113" s="252"/>
      <c r="AJ2113" s="253" t="s">
        <v>27</v>
      </c>
      <c r="AK2113" s="254"/>
      <c r="AL2113" s="20"/>
      <c r="AM2113" s="11" t="s">
        <v>13</v>
      </c>
      <c r="AN2113" s="13"/>
      <c r="AO2113" s="13" t="s">
        <v>14</v>
      </c>
      <c r="AP2113" s="15"/>
      <c r="AR2113" s="251" t="s">
        <v>26</v>
      </c>
      <c r="AS2113" s="252"/>
      <c r="AT2113" s="253" t="s">
        <v>27</v>
      </c>
      <c r="AU2113" s="254"/>
      <c r="AV2113" s="36"/>
      <c r="AW2113" s="11" t="s">
        <v>8</v>
      </c>
      <c r="AX2113" s="13"/>
      <c r="AY2113" s="13" t="s">
        <v>9</v>
      </c>
      <c r="AZ2113" s="15"/>
      <c r="BA2113" s="20"/>
      <c r="BB2113" s="251" t="s">
        <v>26</v>
      </c>
      <c r="BC2113" s="252"/>
      <c r="BD2113" s="253" t="s">
        <v>27</v>
      </c>
      <c r="BE2113" s="254"/>
      <c r="BF2113" s="36"/>
      <c r="BG2113" s="11" t="s">
        <v>13</v>
      </c>
      <c r="BH2113" s="13"/>
      <c r="BI2113" s="13" t="s">
        <v>14</v>
      </c>
      <c r="BJ2113" s="15"/>
      <c r="BK2113" s="36"/>
      <c r="BL2113" s="251" t="s">
        <v>26</v>
      </c>
      <c r="BM2113" s="252"/>
      <c r="BN2113" s="253" t="s">
        <v>27</v>
      </c>
      <c r="BO2113" s="254"/>
      <c r="BP2113" s="36"/>
      <c r="BQ2113" s="11" t="s">
        <v>8</v>
      </c>
      <c r="BR2113" s="13"/>
      <c r="BS2113" s="13" t="s">
        <v>9</v>
      </c>
      <c r="BT2113" s="15"/>
      <c r="BU2113" s="20"/>
      <c r="BV2113" s="251" t="s">
        <v>26</v>
      </c>
      <c r="BW2113" s="252"/>
      <c r="BX2113" s="253" t="s">
        <v>27</v>
      </c>
      <c r="BY2113" s="254"/>
      <c r="BZ2113" s="36"/>
      <c r="CA2113" s="11" t="s">
        <v>13</v>
      </c>
      <c r="CB2113" s="13"/>
      <c r="CC2113" s="13" t="s">
        <v>14</v>
      </c>
      <c r="CD2113" s="15"/>
      <c r="CE2113" s="36"/>
      <c r="CF2113" s="251" t="s">
        <v>26</v>
      </c>
      <c r="CG2113" s="252"/>
      <c r="CH2113" s="253" t="s">
        <v>27</v>
      </c>
      <c r="CI2113" s="254"/>
      <c r="CK2113" s="11" t="s">
        <v>28</v>
      </c>
      <c r="CL2113" s="13"/>
      <c r="CM2113" s="13" t="s">
        <v>29</v>
      </c>
      <c r="CN2113" s="15"/>
      <c r="CP2113" s="251" t="s">
        <v>26</v>
      </c>
      <c r="CQ2113" s="252"/>
      <c r="CR2113" s="253" t="s">
        <v>27</v>
      </c>
      <c r="CS2113" s="254"/>
      <c r="CU2113" s="38" t="s">
        <v>37</v>
      </c>
      <c r="CW2113" s="53" t="s">
        <v>45</v>
      </c>
    </row>
    <row r="2114" spans="1:101" ht="18" customHeight="1" thickTop="1" thickBot="1">
      <c r="D2114" s="16">
        <v>0</v>
      </c>
      <c r="E2114" s="17">
        <v>0</v>
      </c>
      <c r="F2114" s="18">
        <v>1</v>
      </c>
      <c r="G2114" s="19">
        <v>0</v>
      </c>
      <c r="H2114" s="10"/>
      <c r="I2114" s="16">
        <v>0</v>
      </c>
      <c r="J2114" s="17">
        <f t="shared" ref="J2114" si="22475">-1/($J$4*$B2111)</f>
        <v>-0.34394696337824626</v>
      </c>
      <c r="K2114" s="18">
        <v>1</v>
      </c>
      <c r="L2114" s="19">
        <v>0</v>
      </c>
      <c r="N2114" s="1">
        <f t="shared" ref="N2114" si="22476">D2114*I2111+F2114*I2114-E2114*J2111-G2114*J2114</f>
        <v>0</v>
      </c>
      <c r="O2114" s="4">
        <f t="shared" ref="O2114" si="22477">(D2114*J2111+E2114*I2111+F2114*J2114+G2114*I2114)</f>
        <v>-0.34394696337824626</v>
      </c>
      <c r="P2114" s="2">
        <f t="shared" ref="P2114" si="22478">D2114*K2111+F2114*K2114-E2114*L2111-G2114*L2114</f>
        <v>1</v>
      </c>
      <c r="Q2114" s="3">
        <f t="shared" ref="Q2114" si="22479">(D2114*L2111+E2114*K2111+F2114*L2114+G2114*K2114)</f>
        <v>0</v>
      </c>
      <c r="S2114" s="16">
        <v>0</v>
      </c>
      <c r="T2114" s="17">
        <v>0</v>
      </c>
      <c r="U2114" s="18">
        <v>1</v>
      </c>
      <c r="V2114" s="19">
        <v>0</v>
      </c>
      <c r="W2114" s="20"/>
      <c r="X2114" s="1">
        <f t="shared" ref="X2114" si="22480">N2114*S2111+P2114*S2114-O2114*T2111-Q2114*T2114</f>
        <v>0</v>
      </c>
      <c r="Y2114" s="4">
        <f t="shared" ref="Y2114" si="22481">(N2114*T2111+O2114*S2111+P2114*T2114+Q2114*S2114)</f>
        <v>-0.34394696337824626</v>
      </c>
      <c r="Z2114" s="2">
        <f t="shared" ref="Z2114" si="22482">N2114*U2111+P2114*U2114-O2114*V2111-Q2114*V2114</f>
        <v>0.83755781359801385</v>
      </c>
      <c r="AA2114" s="3">
        <f t="shared" ref="AA2114" si="22483">(N2114*V2111+O2114*U2111+P2114*V2114+Q2114*U2114)</f>
        <v>0</v>
      </c>
      <c r="AB2114" s="20"/>
      <c r="AC2114" s="16">
        <v>0</v>
      </c>
      <c r="AD2114" s="17">
        <f t="shared" ref="AD2114" si="22484">-1/($AD$4*$B2111)</f>
        <v>-0.39294274824158026</v>
      </c>
      <c r="AE2114" s="18">
        <v>1</v>
      </c>
      <c r="AF2114" s="19">
        <v>0</v>
      </c>
      <c r="AG2114" s="20"/>
      <c r="AH2114" s="1">
        <f t="shared" ref="AH2114" si="22485">X2114*AC2111+Z2114*AC2114-Y2114*AD2111-AA2114*AD2114</f>
        <v>0</v>
      </c>
      <c r="AI2114" s="4">
        <f t="shared" ref="AI2114" si="22486">(X2114*AD2111+Y2114*AC2111+Z2114*AD2114+AA2114*AC2114)</f>
        <v>-0.67305923246465904</v>
      </c>
      <c r="AJ2114" s="2">
        <f t="shared" ref="AJ2114" si="22487">X2114*AE2111+Z2114*AE2114-Y2114*AF2111-AA2114*AF2114</f>
        <v>0.83755781359801385</v>
      </c>
      <c r="AK2114" s="3">
        <f t="shared" ref="AK2114" si="22488">(X2114*AF2111+Y2114*AE2111+Z2114*AF2114+AA2114*AE2114)</f>
        <v>0</v>
      </c>
      <c r="AL2114" s="20"/>
      <c r="AM2114" s="16">
        <v>0</v>
      </c>
      <c r="AN2114" s="17">
        <v>0</v>
      </c>
      <c r="AO2114" s="18">
        <v>1</v>
      </c>
      <c r="AP2114" s="19">
        <v>0</v>
      </c>
      <c r="AR2114" s="1">
        <f t="shared" ref="AR2114" si="22489">AH2114*AM2111+AJ2114*AM2114-AI2114*AN2111-AK2114*AN2114</f>
        <v>0</v>
      </c>
      <c r="AS2114" s="4">
        <f t="shared" ref="AS2114" si="22490">(AH2114*AN2111+AI2114*AM2111+AJ2114*AN2114+AK2114*AM2114)</f>
        <v>-0.67305923246465904</v>
      </c>
      <c r="AT2114" s="2">
        <f t="shared" ref="AT2114" si="22491">AH2114*AO2111+AJ2114*AO2114-AI2114*AP2111-AK2114*AP2114</f>
        <v>0.50721388738404172</v>
      </c>
      <c r="AU2114" s="3">
        <f t="shared" ref="AU2114" si="22492">(AH2114*AP2111+AI2114*AO2111+AJ2114*AP2114+AK2114*AO2114)</f>
        <v>0</v>
      </c>
      <c r="AV2114" s="20"/>
      <c r="AW2114" s="16">
        <v>0</v>
      </c>
      <c r="AX2114" s="17">
        <f t="shared" ref="AX2114" si="22493">-1/($AX$4*$B2111)</f>
        <v>-0.39294274824158026</v>
      </c>
      <c r="AY2114" s="18">
        <v>1</v>
      </c>
      <c r="AZ2114" s="19">
        <v>0</v>
      </c>
      <c r="BA2114" s="20"/>
      <c r="BB2114" s="1">
        <f t="shared" ref="BB2114" si="22494">AR2114*AW2111+AT2114*AW2114-AS2114*AX2111-AU2114*AX2114</f>
        <v>0</v>
      </c>
      <c r="BC2114" s="4">
        <f t="shared" ref="BC2114" si="22495">(AR2114*AX2111+AS2114*AW2111+AT2114*AX2114+AU2114*AW2114)</f>
        <v>-0.87236525131963982</v>
      </c>
      <c r="BD2114" s="2">
        <f t="shared" ref="BD2114" si="22496">AR2114*AY2111+AT2114*AY2114-AS2114*AZ2111-AU2114*AZ2114</f>
        <v>0.50721388738404172</v>
      </c>
      <c r="BE2114" s="3">
        <f t="shared" ref="BE2114" si="22497">(AR2114*AZ2111+AS2114*AY2111+AT2114*AZ2114+AU2114*AY2114)</f>
        <v>0</v>
      </c>
      <c r="BF2114" s="20"/>
      <c r="BG2114" s="16">
        <v>0</v>
      </c>
      <c r="BH2114" s="17">
        <v>0</v>
      </c>
      <c r="BI2114" s="18">
        <v>1</v>
      </c>
      <c r="BJ2114" s="19">
        <v>0</v>
      </c>
      <c r="BK2114" s="20"/>
      <c r="BL2114" s="1">
        <f t="shared" ref="BL2114" si="22498">BB2114*BG2111+BD2114*BG2114-BC2114*BH2111-BE2114*BH2114</f>
        <v>0</v>
      </c>
      <c r="BM2114" s="4">
        <f t="shared" ref="BM2114" si="22499">(BB2114*BH2111+BC2114*BG2111+BD2114*BH2114+BE2114*BG2114)</f>
        <v>-0.87236525131963982</v>
      </c>
      <c r="BN2114" s="2">
        <f t="shared" ref="BN2114" si="22500">BB2114*BI2111+BD2114*BI2114-BC2114*BJ2111-BE2114*BJ2114</f>
        <v>9.5205834242313714E-2</v>
      </c>
      <c r="BO2114" s="3">
        <f t="shared" ref="BO2114" si="22501">(BB2114*BJ2111+BC2114*BI2111+BD2114*BJ2114+BE2114*BI2114)</f>
        <v>0</v>
      </c>
      <c r="BP2114" s="20"/>
      <c r="BQ2114" s="16">
        <v>0</v>
      </c>
      <c r="BR2114" s="17">
        <f t="shared" ref="BR2114" si="22502">-1/($BR$4*$B2111)</f>
        <v>-0.34394696337824626</v>
      </c>
      <c r="BS2114" s="18">
        <v>1</v>
      </c>
      <c r="BT2114" s="19">
        <v>0</v>
      </c>
      <c r="BU2114" s="20"/>
      <c r="BV2114" s="1">
        <f t="shared" ref="BV2114" si="22503">BL2114*BQ2111+BN2114*BQ2114-BM2114*BR2111-BO2114*BR2114</f>
        <v>0</v>
      </c>
      <c r="BW2114" s="4">
        <f t="shared" ref="BW2114" si="22504">(BL2114*BR2111+BM2114*BQ2111+BN2114*BR2114+BO2114*BQ2114)</f>
        <v>-0.90511100890317631</v>
      </c>
      <c r="BX2114" s="2">
        <f t="shared" ref="BX2114" si="22505">BL2114*BS2111+BN2114*BS2114-BM2114*BT2111-BO2114*BT2114</f>
        <v>9.5205834242313714E-2</v>
      </c>
      <c r="BY2114" s="3">
        <f t="shared" ref="BY2114" si="22506">(BL2114*BT2111+BM2114*BS2111+BN2114*BT2114+BO2114*BS2114)</f>
        <v>0</v>
      </c>
      <c r="BZ2114" s="20"/>
      <c r="CA2114" s="16">
        <v>0</v>
      </c>
      <c r="CB2114" s="17">
        <v>0</v>
      </c>
      <c r="CC2114" s="18">
        <v>1</v>
      </c>
      <c r="CD2114" s="19">
        <v>0</v>
      </c>
      <c r="CE2114" s="20"/>
      <c r="CF2114" s="1">
        <f t="shared" ref="CF2114" si="22507">BV2114*CA2111+BX2114*CA2114-BW2114*CB2111-BY2114*CB2114</f>
        <v>0</v>
      </c>
      <c r="CG2114" s="4">
        <f t="shared" ref="CG2114" si="22508">(BV2114*CB2111+BW2114*CA2111+BX2114*CB2114+BY2114*CA2114)</f>
        <v>-0.90511100890317631</v>
      </c>
      <c r="CH2114" s="2">
        <f t="shared" ref="CH2114" si="22509">BV2114*CC2111+BX2114*CC2114-BW2114*CD2111-BY2114*CD2114</f>
        <v>-0.12852280974603755</v>
      </c>
      <c r="CI2114" s="3">
        <f t="shared" ref="CI2114" si="22510">(BV2114*CD2111+BW2114*CC2111+BX2114*CD2114+BY2114*CC2114)</f>
        <v>0</v>
      </c>
      <c r="CK2114" s="16">
        <f t="shared" ref="CK2114" si="22511">1/$CL$4</f>
        <v>1</v>
      </c>
      <c r="CL2114" s="17">
        <v>0</v>
      </c>
      <c r="CM2114" s="18">
        <v>1</v>
      </c>
      <c r="CN2114" s="19">
        <v>0</v>
      </c>
      <c r="CP2114" s="1">
        <f t="shared" ref="CP2114" si="22512">CF2114*CK2111+CH2114*CK2114-CG2114*CL2111-CI2114*CL2114</f>
        <v>-0.12852280974603755</v>
      </c>
      <c r="CQ2114" s="4">
        <f t="shared" ref="CQ2114" si="22513">(CF2114*CL2111+CG2114*CK2111+CH2114*CL2114+CI2114*CK2114)</f>
        <v>-0.90511100890317631</v>
      </c>
      <c r="CR2114" s="2">
        <f t="shared" ref="CR2114" si="22514">CF2114*CM2111+CH2114*CM2114-CG2114*CN2111-CI2114*CN2114</f>
        <v>-0.12852280974603755</v>
      </c>
      <c r="CS2114" s="3">
        <f t="shared" ref="CS2114" si="22515">(CF2114*CN2111+CG2114*CM2111+CH2114*CN2114+CI2114*CM2114)</f>
        <v>0</v>
      </c>
      <c r="CU2114" s="39">
        <f t="shared" ref="CU2114" si="22516">(180/PI())*ATAN(-1*(CQ2111/CP2111))</f>
        <v>-83.254328692203686</v>
      </c>
      <c r="CW2114" s="54">
        <f t="shared" ref="CW2114" si="22517">20*LOG(((1-(10^(CU2111/20)^2)*(1-((1-CW2111)/(1+CW2111))^2))^0.5))</f>
        <v>-17.923447965195098</v>
      </c>
    </row>
    <row r="2115" spans="1:101" ht="18" customHeight="1">
      <c r="E2115" s="20"/>
      <c r="F2115" s="20"/>
      <c r="G2115" s="20"/>
      <c r="H2115" s="20"/>
      <c r="I2115" s="20"/>
      <c r="J2115" s="20"/>
      <c r="K2115" s="20"/>
      <c r="L2115" s="20"/>
      <c r="M2115" s="20"/>
      <c r="N2115" s="20"/>
      <c r="O2115" s="20"/>
      <c r="P2115" s="20"/>
      <c r="Q2115" s="20"/>
      <c r="R2115" s="20"/>
      <c r="S2115" s="20"/>
      <c r="T2115" s="20"/>
      <c r="U2115" s="20"/>
      <c r="V2115" s="20"/>
      <c r="W2115" s="20"/>
      <c r="X2115" s="20"/>
      <c r="Y2115" s="20"/>
      <c r="Z2115" s="20"/>
      <c r="AA2115" s="20"/>
      <c r="AB2115" s="30"/>
      <c r="AC2115" s="20"/>
      <c r="AD2115" s="20"/>
      <c r="AE2115" s="20"/>
      <c r="AF2115" s="20"/>
      <c r="AG2115" s="20"/>
      <c r="AH2115" s="20"/>
      <c r="AI2115" s="20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  <c r="BA2115" s="20"/>
      <c r="BB2115" s="20"/>
      <c r="BC2115" s="20"/>
      <c r="BD2115" s="20"/>
      <c r="BE2115" s="20"/>
      <c r="BF2115" s="20"/>
      <c r="BG2115" s="20"/>
      <c r="BH2115" s="20"/>
      <c r="BI2115" s="20"/>
      <c r="BJ2115" s="20"/>
      <c r="BK2115" s="20"/>
      <c r="BL2115" s="20"/>
      <c r="BM2115" s="20"/>
      <c r="BN2115" s="20"/>
      <c r="BO2115" s="20"/>
      <c r="BP2115" s="20"/>
      <c r="BQ2115" s="20"/>
      <c r="BR2115" s="20"/>
      <c r="BS2115" s="20"/>
      <c r="BT2115" s="20"/>
      <c r="BU2115" s="20"/>
      <c r="BV2115" s="20"/>
      <c r="BW2115" s="20"/>
      <c r="BX2115" s="20"/>
      <c r="BY2115" s="20"/>
      <c r="BZ2115" s="20"/>
      <c r="CA2115" s="20"/>
      <c r="CB2115" s="20"/>
      <c r="CC2115" s="20"/>
      <c r="CD2115" s="20"/>
      <c r="CE2115" s="20"/>
      <c r="CF2115" s="20"/>
      <c r="CG2115" s="20"/>
      <c r="CH2115" s="20"/>
      <c r="CI2115" s="20"/>
      <c r="CJ2115" s="20"/>
      <c r="CK2115" s="20"/>
      <c r="CL2115" s="20"/>
    </row>
    <row r="2116" spans="1:101" ht="18" customHeight="1"/>
    <row r="2117" spans="1:101" ht="18" customHeight="1" thickBot="1">
      <c r="A2117" s="23"/>
      <c r="B2117" s="23"/>
      <c r="C2117" s="23"/>
      <c r="D2117" s="20" t="s">
        <v>15</v>
      </c>
      <c r="E2117" s="20"/>
      <c r="F2117" s="20"/>
      <c r="G2117" s="20"/>
      <c r="H2117" s="20"/>
      <c r="I2117" s="20" t="s">
        <v>16</v>
      </c>
      <c r="J2117" s="20"/>
      <c r="K2117" s="20"/>
      <c r="L2117" s="20"/>
      <c r="M2117" s="23"/>
      <c r="N2117" s="23"/>
      <c r="O2117" s="24" t="s">
        <v>17</v>
      </c>
      <c r="P2117" s="23"/>
      <c r="Q2117" s="23"/>
      <c r="R2117" s="23"/>
      <c r="S2117" s="20"/>
      <c r="T2117" s="20" t="s">
        <v>18</v>
      </c>
      <c r="U2117" s="23"/>
      <c r="V2117" s="23"/>
      <c r="W2117" s="23"/>
      <c r="X2117" s="23"/>
      <c r="Y2117" s="24" t="s">
        <v>19</v>
      </c>
      <c r="Z2117" s="23"/>
      <c r="AA2117" s="23"/>
      <c r="AB2117" s="23"/>
      <c r="AC2117" s="24" t="s">
        <v>20</v>
      </c>
      <c r="AD2117" s="20"/>
      <c r="AE2117" s="20"/>
      <c r="AF2117" s="20"/>
      <c r="AG2117" s="20"/>
      <c r="AH2117" s="23"/>
      <c r="AI2117" s="24" t="s">
        <v>21</v>
      </c>
      <c r="AJ2117" s="23"/>
      <c r="AK2117" s="23"/>
      <c r="AL2117" s="20"/>
      <c r="AM2117" s="24" t="s">
        <v>31</v>
      </c>
      <c r="AN2117" s="20"/>
      <c r="AO2117" s="23"/>
      <c r="AP2117" s="23"/>
      <c r="AQ2117" s="23"/>
      <c r="AR2117" s="23"/>
      <c r="AS2117" s="24" t="s">
        <v>91</v>
      </c>
      <c r="AT2117" s="23"/>
      <c r="AU2117" s="23"/>
      <c r="AV2117" s="23"/>
      <c r="AW2117" s="24" t="s">
        <v>32</v>
      </c>
      <c r="AX2117" s="20"/>
      <c r="AY2117" s="20"/>
      <c r="AZ2117" s="20"/>
      <c r="BA2117" s="20"/>
      <c r="BB2117" s="23"/>
      <c r="BC2117" s="24" t="s">
        <v>22</v>
      </c>
      <c r="BD2117" s="23"/>
      <c r="BE2117" s="23"/>
      <c r="BF2117" s="23"/>
      <c r="BG2117" s="24" t="s">
        <v>33</v>
      </c>
      <c r="BH2117" s="20"/>
      <c r="BI2117" s="23"/>
      <c r="BJ2117" s="23"/>
      <c r="BK2117" s="23"/>
      <c r="BL2117" s="23"/>
      <c r="BM2117" s="24" t="s">
        <v>34</v>
      </c>
      <c r="BN2117" s="23"/>
      <c r="BO2117" s="23"/>
      <c r="BP2117" s="23"/>
      <c r="BQ2117" s="24" t="s">
        <v>89</v>
      </c>
      <c r="BR2117" s="20"/>
      <c r="BS2117" s="20"/>
      <c r="BT2117" s="20"/>
      <c r="BU2117" s="20"/>
      <c r="BV2117" s="23"/>
      <c r="BW2117" s="24" t="s">
        <v>35</v>
      </c>
      <c r="BX2117" s="23"/>
      <c r="BY2117" s="23"/>
      <c r="BZ2117" s="23"/>
      <c r="CA2117" s="24" t="s">
        <v>90</v>
      </c>
      <c r="CB2117" s="20"/>
      <c r="CC2117" s="23"/>
      <c r="CD2117" s="23"/>
      <c r="CE2117" s="23"/>
      <c r="CF2117" s="23"/>
      <c r="CG2117" s="24" t="s">
        <v>92</v>
      </c>
      <c r="CH2117" s="23"/>
      <c r="CI2117" s="23"/>
      <c r="CJ2117" s="23"/>
      <c r="CK2117" s="24" t="s">
        <v>36</v>
      </c>
      <c r="CL2117" s="24"/>
      <c r="CM2117" s="23"/>
      <c r="CN2117" s="23"/>
      <c r="CO2117" s="23"/>
      <c r="CP2117" s="23"/>
      <c r="CQ2117" s="24" t="s">
        <v>93</v>
      </c>
      <c r="CR2117" s="23"/>
      <c r="CS2117" s="23"/>
    </row>
    <row r="2118" spans="1:101" ht="18" customHeight="1" thickBot="1">
      <c r="A2118" s="23"/>
      <c r="B2118" s="33"/>
      <c r="C2118" s="23"/>
      <c r="D2118" s="7" t="s">
        <v>2</v>
      </c>
      <c r="E2118" s="8"/>
      <c r="F2118" s="8" t="s">
        <v>3</v>
      </c>
      <c r="G2118" s="9"/>
      <c r="H2118" s="10"/>
      <c r="I2118" s="7" t="s">
        <v>4</v>
      </c>
      <c r="J2118" s="8"/>
      <c r="K2118" s="8" t="s">
        <v>5</v>
      </c>
      <c r="L2118" s="9"/>
      <c r="M2118" s="23"/>
      <c r="N2118" s="251" t="s">
        <v>79</v>
      </c>
      <c r="O2118" s="252"/>
      <c r="P2118" s="253" t="s">
        <v>80</v>
      </c>
      <c r="Q2118" s="254"/>
      <c r="R2118" s="23"/>
      <c r="S2118" s="7" t="s">
        <v>11</v>
      </c>
      <c r="T2118" s="8"/>
      <c r="U2118" s="8" t="s">
        <v>12</v>
      </c>
      <c r="V2118" s="9"/>
      <c r="W2118" s="20"/>
      <c r="X2118" s="251" t="s">
        <v>79</v>
      </c>
      <c r="Y2118" s="252"/>
      <c r="Z2118" s="253" t="s">
        <v>80</v>
      </c>
      <c r="AA2118" s="254"/>
      <c r="AB2118" s="20"/>
      <c r="AC2118" s="7" t="s">
        <v>4</v>
      </c>
      <c r="AD2118" s="8"/>
      <c r="AE2118" s="8" t="s">
        <v>5</v>
      </c>
      <c r="AF2118" s="9"/>
      <c r="AG2118" s="20"/>
      <c r="AH2118" s="251" t="s">
        <v>0</v>
      </c>
      <c r="AI2118" s="252"/>
      <c r="AJ2118" s="253" t="s">
        <v>1</v>
      </c>
      <c r="AK2118" s="254"/>
      <c r="AL2118" s="20"/>
      <c r="AM2118" s="7" t="s">
        <v>11</v>
      </c>
      <c r="AN2118" s="8"/>
      <c r="AO2118" s="8" t="s">
        <v>12</v>
      </c>
      <c r="AP2118" s="9"/>
      <c r="AQ2118" s="23"/>
      <c r="AR2118" s="251" t="s">
        <v>0</v>
      </c>
      <c r="AS2118" s="252"/>
      <c r="AT2118" s="253" t="s">
        <v>1</v>
      </c>
      <c r="AU2118" s="254"/>
      <c r="AV2118" s="36"/>
      <c r="AW2118" s="7" t="s">
        <v>4</v>
      </c>
      <c r="AX2118" s="8"/>
      <c r="AY2118" s="8" t="s">
        <v>5</v>
      </c>
      <c r="AZ2118" s="9"/>
      <c r="BA2118" s="20"/>
      <c r="BB2118" s="251" t="s">
        <v>0</v>
      </c>
      <c r="BC2118" s="252"/>
      <c r="BD2118" s="253" t="s">
        <v>1</v>
      </c>
      <c r="BE2118" s="254"/>
      <c r="BF2118" s="36"/>
      <c r="BG2118" s="7" t="s">
        <v>11</v>
      </c>
      <c r="BH2118" s="8"/>
      <c r="BI2118" s="8" t="s">
        <v>12</v>
      </c>
      <c r="BJ2118" s="9"/>
      <c r="BK2118" s="36"/>
      <c r="BL2118" s="251" t="s">
        <v>0</v>
      </c>
      <c r="BM2118" s="252"/>
      <c r="BN2118" s="253" t="s">
        <v>1</v>
      </c>
      <c r="BO2118" s="254"/>
      <c r="BP2118" s="36"/>
      <c r="BQ2118" s="7" t="s">
        <v>4</v>
      </c>
      <c r="BR2118" s="8"/>
      <c r="BS2118" s="8" t="s">
        <v>5</v>
      </c>
      <c r="BT2118" s="9"/>
      <c r="BU2118" s="20"/>
      <c r="BV2118" s="251" t="s">
        <v>0</v>
      </c>
      <c r="BW2118" s="252"/>
      <c r="BX2118" s="253" t="s">
        <v>1</v>
      </c>
      <c r="BY2118" s="254"/>
      <c r="BZ2118" s="36"/>
      <c r="CA2118" s="7" t="s">
        <v>11</v>
      </c>
      <c r="CB2118" s="8"/>
      <c r="CC2118" s="8" t="s">
        <v>12</v>
      </c>
      <c r="CD2118" s="9"/>
      <c r="CE2118" s="36"/>
      <c r="CF2118" s="251" t="s">
        <v>0</v>
      </c>
      <c r="CG2118" s="252"/>
      <c r="CH2118" s="253" t="s">
        <v>1</v>
      </c>
      <c r="CI2118" s="254"/>
      <c r="CJ2118" s="23"/>
      <c r="CK2118" s="7" t="s">
        <v>23</v>
      </c>
      <c r="CL2118" s="8"/>
      <c r="CM2118" s="8" t="s">
        <v>24</v>
      </c>
      <c r="CN2118" s="9"/>
      <c r="CO2118" s="23"/>
      <c r="CP2118" s="251" t="s">
        <v>0</v>
      </c>
      <c r="CQ2118" s="252"/>
      <c r="CR2118" s="253" t="s">
        <v>1</v>
      </c>
      <c r="CS2118" s="254"/>
      <c r="CU2118" s="26" t="s">
        <v>25</v>
      </c>
      <c r="CW2118" s="50" t="s">
        <v>44</v>
      </c>
    </row>
    <row r="2119" spans="1:101" ht="18" customHeight="1" thickTop="1" thickBot="1">
      <c r="B2119" s="34">
        <v>4.3000000000000096</v>
      </c>
      <c r="D2119" s="11">
        <v>1</v>
      </c>
      <c r="E2119" s="12">
        <v>0</v>
      </c>
      <c r="F2119" s="13">
        <v>0</v>
      </c>
      <c r="G2119" s="40">
        <f t="shared" ref="G2119" si="22518">-1/($E$4*$B2119)</f>
        <v>-0.24430942277012629</v>
      </c>
      <c r="H2119" s="10"/>
      <c r="I2119" s="11">
        <v>1</v>
      </c>
      <c r="J2119" s="12">
        <v>0</v>
      </c>
      <c r="K2119" s="13">
        <v>0</v>
      </c>
      <c r="L2119" s="14">
        <v>0</v>
      </c>
      <c r="N2119" s="1">
        <f t="shared" ref="N2119" si="22519">D2119*I2119+F2119*I2122-E2119*J2119-G2119*J2122</f>
        <v>0.91694760293778421</v>
      </c>
      <c r="O2119" s="4">
        <f t="shared" ref="O2119" si="22520">(D2119*J2119+E2119*I2119+F2119*J2122+G2119*I2122)</f>
        <v>0</v>
      </c>
      <c r="P2119" s="2">
        <f t="shared" ref="P2119" si="22521">D2119*K2119+F2119*K2122-E2119*L2119-G2119*L2122</f>
        <v>0</v>
      </c>
      <c r="Q2119" s="3">
        <f t="shared" ref="Q2119" si="22522">(D2119*L2119+E2119*K2119+F2119*L2122+G2119*K2122)</f>
        <v>-0.24430942277012629</v>
      </c>
      <c r="S2119" s="11">
        <v>1</v>
      </c>
      <c r="T2119" s="12">
        <v>0</v>
      </c>
      <c r="U2119" s="13">
        <v>0</v>
      </c>
      <c r="V2119" s="40">
        <f t="shared" ref="V2119" si="22523">-1/($T$4*$B2119)</f>
        <v>-0.46679674736026339</v>
      </c>
      <c r="W2119" s="20"/>
      <c r="X2119" s="1">
        <f t="shared" ref="X2119" si="22524">N2119*S2119+P2119*S2122-O2119*T2119-Q2119*T2122</f>
        <v>0.91694760293778421</v>
      </c>
      <c r="Y2119" s="4">
        <f t="shared" ref="Y2119" si="22525">(N2119*T2119+O2119*S2119+P2119*T2122+Q2119*S2122)</f>
        <v>0</v>
      </c>
      <c r="Z2119" s="2">
        <f t="shared" ref="Z2119" si="22526">N2119*U2119+P2119*U2122-O2119*V2119-Q2119*V2122</f>
        <v>0</v>
      </c>
      <c r="AA2119" s="3">
        <f t="shared" ref="AA2119" si="22527">(N2119*V2119+O2119*U2119+P2119*V2122+Q2119*U2122)</f>
        <v>-0.67233758132127419</v>
      </c>
      <c r="AB2119" s="20"/>
      <c r="AC2119" s="11">
        <v>1</v>
      </c>
      <c r="AD2119" s="12">
        <v>0</v>
      </c>
      <c r="AE2119" s="13">
        <v>0</v>
      </c>
      <c r="AF2119" s="14">
        <v>0</v>
      </c>
      <c r="AG2119" s="20"/>
      <c r="AH2119" s="1">
        <f t="shared" ref="AH2119" si="22528">X2119*AC2119+Z2119*AC2122-Y2119*AD2119-AA2119*AD2122</f>
        <v>0.65582940478905549</v>
      </c>
      <c r="AI2119" s="4">
        <f t="shared" ref="AI2119" si="22529">(X2119*AD2119+Y2119*AC2119+Z2119*AD2122+AA2119*AC2122)</f>
        <v>0</v>
      </c>
      <c r="AJ2119" s="2">
        <f t="shared" ref="AJ2119" si="22530">X2119*AE2119+Z2119*AE2122-Y2119*AF2119-AA2119*AF2122</f>
        <v>0</v>
      </c>
      <c r="AK2119" s="3">
        <f t="shared" ref="AK2119" si="22531">(X2119*AF2119+Y2119*AE2119+Z2119*AF2122+AA2119*AE2122)</f>
        <v>-0.67233758132127419</v>
      </c>
      <c r="AL2119" s="20"/>
      <c r="AM2119" s="11">
        <v>1</v>
      </c>
      <c r="AN2119" s="12">
        <v>0</v>
      </c>
      <c r="AO2119" s="13">
        <v>0</v>
      </c>
      <c r="AP2119" s="40">
        <f t="shared" ref="AP2119" si="22532">-1/($AN$4*$B2119)</f>
        <v>-0.4851025021587051</v>
      </c>
      <c r="AR2119" s="1">
        <f t="shared" ref="AR2119" si="22533">AH2119*AM2119+AJ2119*AM2122-AI2119*AN2119-AK2119*AN2122</f>
        <v>0.65582940478905549</v>
      </c>
      <c r="AS2119" s="4">
        <f t="shared" ref="AS2119" si="22534">(AH2119*AN2119+AI2119*AM2119+AJ2119*AN2122+AK2119*AM2122)</f>
        <v>0</v>
      </c>
      <c r="AT2119" s="2">
        <f t="shared" ref="AT2119" si="22535">AH2119*AO2119+AJ2119*AO2122-AI2119*AP2119-AK2119*AP2122</f>
        <v>0</v>
      </c>
      <c r="AU2119" s="3">
        <f t="shared" ref="AU2119" si="22536">(AH2119*AP2119+AI2119*AO2119+AJ2119*AP2122+AK2119*AO2122)</f>
        <v>-0.9904820665736993</v>
      </c>
      <c r="AV2119" s="20"/>
      <c r="AW2119" s="11">
        <v>1</v>
      </c>
      <c r="AX2119" s="12">
        <v>0</v>
      </c>
      <c r="AY2119" s="13">
        <v>0</v>
      </c>
      <c r="AZ2119" s="14">
        <v>0</v>
      </c>
      <c r="BA2119" s="20"/>
      <c r="BB2119" s="1">
        <f t="shared" ref="BB2119" si="22537">AR2119*AW2119+AT2119*AW2122-AS2119*AX2119-AU2119*AX2122</f>
        <v>0.27115227278330095</v>
      </c>
      <c r="BC2119" s="4">
        <f t="shared" ref="BC2119" si="22538">(AR2119*AX2119+AS2119*AW2119+AT2119*AX2122+AU2119*AW2122)</f>
        <v>0</v>
      </c>
      <c r="BD2119" s="2">
        <f t="shared" ref="BD2119" si="22539">AR2119*AY2119+AT2119*AY2122-AS2119*AZ2119-AU2119*AZ2122</f>
        <v>0</v>
      </c>
      <c r="BE2119" s="3">
        <f t="shared" ref="BE2119" si="22540">(AR2119*AZ2119+AS2119*AY2119+AT2119*AZ2122+AU2119*AY2122)</f>
        <v>-0.9904820665736993</v>
      </c>
      <c r="BF2119" s="20"/>
      <c r="BG2119" s="11">
        <v>1</v>
      </c>
      <c r="BH2119" s="12">
        <v>0</v>
      </c>
      <c r="BI2119" s="13">
        <v>0</v>
      </c>
      <c r="BJ2119" s="40">
        <f t="shared" ref="BJ2119" si="22541">-1/($BH$4*$B2119)</f>
        <v>-0.46679674736026339</v>
      </c>
      <c r="BK2119" s="20"/>
      <c r="BL2119" s="1">
        <f t="shared" ref="BL2119" si="22542">BB2119*BG2119+BD2119*BG2122-BC2119*BH2119-BE2119*BH2122</f>
        <v>0.27115227278330095</v>
      </c>
      <c r="BM2119" s="4">
        <f t="shared" ref="BM2119" si="22543">(BB2119*BH2119+BC2119*BG2119+BD2119*BH2122+BE2119*BG2122)</f>
        <v>0</v>
      </c>
      <c r="BN2119" s="2">
        <f t="shared" ref="BN2119" si="22544">BB2119*BI2119+BD2119*BI2122-BC2119*BJ2119-BE2119*BJ2122</f>
        <v>0</v>
      </c>
      <c r="BO2119" s="3">
        <f t="shared" ref="BO2119" si="22545">(BB2119*BJ2119+BC2119*BI2119+BD2119*BJ2122+BE2119*BI2122)</f>
        <v>-1.1170550655482872</v>
      </c>
      <c r="BP2119" s="20"/>
      <c r="BQ2119" s="11">
        <v>1</v>
      </c>
      <c r="BR2119" s="12">
        <v>0</v>
      </c>
      <c r="BS2119" s="13">
        <v>0</v>
      </c>
      <c r="BT2119" s="14">
        <v>0</v>
      </c>
      <c r="BU2119" s="20"/>
      <c r="BV2119" s="1">
        <f t="shared" ref="BV2119" si="22546">BL2119*BQ2119+BN2119*BQ2122-BM2119*BR2119-BO2119*BR2122</f>
        <v>-0.10858789356946424</v>
      </c>
      <c r="BW2119" s="4">
        <f t="shared" ref="BW2119" si="22547">(BL2119*BR2119+BM2119*BQ2119+BN2119*BR2122+BO2119*BQ2122)</f>
        <v>0</v>
      </c>
      <c r="BX2119" s="2">
        <f t="shared" ref="BX2119" si="22548">BL2119*BS2119+BN2119*BS2122-BM2119*BT2119-BO2119*BT2122</f>
        <v>0</v>
      </c>
      <c r="BY2119" s="3">
        <f t="shared" ref="BY2119" si="22549">(BL2119*BT2119+BM2119*BS2119+BN2119*BT2122+BO2119*BS2122)</f>
        <v>-1.1170550655482872</v>
      </c>
      <c r="BZ2119" s="20"/>
      <c r="CA2119" s="11">
        <v>1</v>
      </c>
      <c r="CB2119" s="12">
        <v>0</v>
      </c>
      <c r="CC2119" s="13">
        <v>0</v>
      </c>
      <c r="CD2119" s="40">
        <f t="shared" ref="CD2119" si="22550">-1/($CB$4*$B2119)</f>
        <v>-0.24430942277012629</v>
      </c>
      <c r="CE2119" s="20"/>
      <c r="CF2119" s="1">
        <f t="shared" ref="CF2119" si="22551">BV2119*CA2119+BX2119*CA2122-BW2119*CB2119-BY2119*CB2122</f>
        <v>-0.10858789356946424</v>
      </c>
      <c r="CG2119" s="4">
        <f t="shared" ref="CG2119" si="22552">(BV2119*CB2119+BW2119*CA2119+BX2119*CB2122+BY2119*CA2122)</f>
        <v>0</v>
      </c>
      <c r="CH2119" s="2">
        <f t="shared" ref="CH2119" si="22553">BV2119*CC2119+BX2119*CC2122-BW2119*CD2119-BY2119*CD2122</f>
        <v>0</v>
      </c>
      <c r="CI2119" s="3">
        <f t="shared" ref="CI2119" si="22554">(BV2119*CD2119+BW2119*CC2119+BX2119*CD2122+BY2119*CC2122)</f>
        <v>-1.0905260199505074</v>
      </c>
      <c r="CJ2119" s="28"/>
      <c r="CK2119" s="11">
        <v>1</v>
      </c>
      <c r="CL2119" s="12">
        <v>0</v>
      </c>
      <c r="CM2119" s="13">
        <v>0</v>
      </c>
      <c r="CN2119" s="14">
        <v>0</v>
      </c>
      <c r="CP2119" s="1">
        <f t="shared" ref="CP2119" si="22555">CF2119*CK2119+CH2119*CK2122-CG2119*CL2119-CI2119*CL2122</f>
        <v>-0.10858789356946424</v>
      </c>
      <c r="CQ2119" s="4">
        <f t="shared" ref="CQ2119" si="22556">(CF2119*CL2119+CG2119*CK2119+CH2119*CL2122+CI2119*CK2122)</f>
        <v>-1.0905260199505074</v>
      </c>
      <c r="CR2119" s="2">
        <f t="shared" ref="CR2119" si="22557">CF2119*CM2119+CH2119*CM2122-CG2119*CN2119-CI2119*CN2122</f>
        <v>0</v>
      </c>
      <c r="CS2119" s="3">
        <f t="shared" ref="CS2119" si="22558">(CF2119*CN2119+CG2119*CM2119+CH2119*CN2122+CI2119*CM2122)</f>
        <v>-1.0905260199505074</v>
      </c>
      <c r="CU2119" s="29">
        <f t="shared" ref="CU2119" si="22559">20*LOG(((1+$CL$4)/$CL$4)/((CP2119+CP2122)^2+(CQ2119+CQ2122)^2)^0.5)</f>
        <v>-3.6742741936346753E-2</v>
      </c>
      <c r="CW2119" s="51">
        <f t="shared" ref="CW2119" si="22560">((CP2119^2+CQ2119^2)^0.5)/((CP2122^2+CQ2122^2)^0.5)</f>
        <v>1.2007977589382977</v>
      </c>
    </row>
    <row r="2120" spans="1:101" ht="18" customHeight="1" thickBot="1">
      <c r="D2120" s="11"/>
      <c r="E2120" s="13"/>
      <c r="F2120" s="13"/>
      <c r="G2120" s="15"/>
      <c r="H2120" s="10"/>
      <c r="I2120" s="11"/>
      <c r="J2120" s="13"/>
      <c r="K2120" s="13"/>
      <c r="L2120" s="15"/>
      <c r="N2120" s="5"/>
      <c r="Q2120" s="6"/>
      <c r="S2120" s="11"/>
      <c r="T2120" s="13"/>
      <c r="U2120" s="13"/>
      <c r="V2120" s="15"/>
      <c r="W2120" s="20"/>
      <c r="X2120" s="5"/>
      <c r="AA2120" s="6"/>
      <c r="AB2120" s="20"/>
      <c r="AC2120" s="11"/>
      <c r="AD2120" s="13"/>
      <c r="AE2120" s="13"/>
      <c r="AF2120" s="15"/>
      <c r="AG2120" s="20"/>
      <c r="AH2120" s="5"/>
      <c r="AK2120" s="6"/>
      <c r="AL2120" s="20"/>
      <c r="AM2120" s="11"/>
      <c r="AN2120" s="13"/>
      <c r="AO2120" s="13"/>
      <c r="AP2120" s="15"/>
      <c r="AR2120" s="5"/>
      <c r="AU2120" s="6"/>
      <c r="AW2120" s="11"/>
      <c r="AX2120" s="13"/>
      <c r="AY2120" s="13"/>
      <c r="AZ2120" s="15"/>
      <c r="BA2120" s="20"/>
      <c r="BB2120" s="5"/>
      <c r="BE2120" s="6"/>
      <c r="BG2120" s="11"/>
      <c r="BH2120" s="13"/>
      <c r="BI2120" s="13"/>
      <c r="BJ2120" s="15"/>
      <c r="BL2120" s="5"/>
      <c r="BO2120" s="6"/>
      <c r="BQ2120" s="11"/>
      <c r="BR2120" s="13"/>
      <c r="BS2120" s="13"/>
      <c r="BT2120" s="15"/>
      <c r="BU2120" s="20"/>
      <c r="BV2120" s="5"/>
      <c r="BY2120" s="6"/>
      <c r="CA2120" s="11"/>
      <c r="CB2120" s="13"/>
      <c r="CC2120" s="13"/>
      <c r="CD2120" s="15"/>
      <c r="CF2120" s="5"/>
      <c r="CI2120" s="6"/>
      <c r="CK2120" s="11"/>
      <c r="CL2120" s="13"/>
      <c r="CM2120" s="13"/>
      <c r="CN2120" s="15"/>
      <c r="CP2120" s="5"/>
      <c r="CS2120" s="6"/>
      <c r="CW2120" s="52"/>
    </row>
    <row r="2121" spans="1:101" ht="18" customHeight="1" thickBot="1">
      <c r="D2121" s="11" t="s">
        <v>6</v>
      </c>
      <c r="E2121" s="13"/>
      <c r="F2121" s="13" t="s">
        <v>7</v>
      </c>
      <c r="G2121" s="15"/>
      <c r="H2121" s="10"/>
      <c r="I2121" s="11" t="s">
        <v>8</v>
      </c>
      <c r="J2121" s="13"/>
      <c r="K2121" s="13" t="s">
        <v>9</v>
      </c>
      <c r="L2121" s="15"/>
      <c r="N2121" s="251" t="s">
        <v>26</v>
      </c>
      <c r="O2121" s="252"/>
      <c r="P2121" s="253" t="s">
        <v>27</v>
      </c>
      <c r="Q2121" s="254"/>
      <c r="S2121" s="11" t="s">
        <v>13</v>
      </c>
      <c r="T2121" s="13"/>
      <c r="U2121" s="13" t="s">
        <v>14</v>
      </c>
      <c r="V2121" s="15"/>
      <c r="W2121" s="20"/>
      <c r="X2121" s="251" t="s">
        <v>26</v>
      </c>
      <c r="Y2121" s="252"/>
      <c r="Z2121" s="253" t="s">
        <v>27</v>
      </c>
      <c r="AA2121" s="254"/>
      <c r="AB2121" s="20"/>
      <c r="AC2121" s="11" t="s">
        <v>8</v>
      </c>
      <c r="AD2121" s="13"/>
      <c r="AE2121" s="13" t="s">
        <v>9</v>
      </c>
      <c r="AF2121" s="15"/>
      <c r="AG2121" s="20"/>
      <c r="AH2121" s="251" t="s">
        <v>26</v>
      </c>
      <c r="AI2121" s="252"/>
      <c r="AJ2121" s="253" t="s">
        <v>27</v>
      </c>
      <c r="AK2121" s="254"/>
      <c r="AL2121" s="20"/>
      <c r="AM2121" s="11" t="s">
        <v>13</v>
      </c>
      <c r="AN2121" s="13"/>
      <c r="AO2121" s="13" t="s">
        <v>14</v>
      </c>
      <c r="AP2121" s="15"/>
      <c r="AR2121" s="251" t="s">
        <v>26</v>
      </c>
      <c r="AS2121" s="252"/>
      <c r="AT2121" s="253" t="s">
        <v>27</v>
      </c>
      <c r="AU2121" s="254"/>
      <c r="AV2121" s="36"/>
      <c r="AW2121" s="11" t="s">
        <v>8</v>
      </c>
      <c r="AX2121" s="13"/>
      <c r="AY2121" s="13" t="s">
        <v>9</v>
      </c>
      <c r="AZ2121" s="15"/>
      <c r="BA2121" s="20"/>
      <c r="BB2121" s="251" t="s">
        <v>26</v>
      </c>
      <c r="BC2121" s="252"/>
      <c r="BD2121" s="253" t="s">
        <v>27</v>
      </c>
      <c r="BE2121" s="254"/>
      <c r="BF2121" s="36"/>
      <c r="BG2121" s="11" t="s">
        <v>13</v>
      </c>
      <c r="BH2121" s="13"/>
      <c r="BI2121" s="13" t="s">
        <v>14</v>
      </c>
      <c r="BJ2121" s="15"/>
      <c r="BK2121" s="36"/>
      <c r="BL2121" s="251" t="s">
        <v>26</v>
      </c>
      <c r="BM2121" s="252"/>
      <c r="BN2121" s="253" t="s">
        <v>27</v>
      </c>
      <c r="BO2121" s="254"/>
      <c r="BP2121" s="36"/>
      <c r="BQ2121" s="11" t="s">
        <v>8</v>
      </c>
      <c r="BR2121" s="13"/>
      <c r="BS2121" s="13" t="s">
        <v>9</v>
      </c>
      <c r="BT2121" s="15"/>
      <c r="BU2121" s="20"/>
      <c r="BV2121" s="251" t="s">
        <v>26</v>
      </c>
      <c r="BW2121" s="252"/>
      <c r="BX2121" s="253" t="s">
        <v>27</v>
      </c>
      <c r="BY2121" s="254"/>
      <c r="BZ2121" s="36"/>
      <c r="CA2121" s="11" t="s">
        <v>13</v>
      </c>
      <c r="CB2121" s="13"/>
      <c r="CC2121" s="13" t="s">
        <v>14</v>
      </c>
      <c r="CD2121" s="15"/>
      <c r="CE2121" s="36"/>
      <c r="CF2121" s="251" t="s">
        <v>26</v>
      </c>
      <c r="CG2121" s="252"/>
      <c r="CH2121" s="253" t="s">
        <v>27</v>
      </c>
      <c r="CI2121" s="254"/>
      <c r="CK2121" s="11" t="s">
        <v>28</v>
      </c>
      <c r="CL2121" s="13"/>
      <c r="CM2121" s="13" t="s">
        <v>29</v>
      </c>
      <c r="CN2121" s="15"/>
      <c r="CP2121" s="251" t="s">
        <v>26</v>
      </c>
      <c r="CQ2121" s="252"/>
      <c r="CR2121" s="253" t="s">
        <v>27</v>
      </c>
      <c r="CS2121" s="254"/>
      <c r="CU2121" s="38" t="s">
        <v>37</v>
      </c>
      <c r="CW2121" s="53" t="s">
        <v>45</v>
      </c>
    </row>
    <row r="2122" spans="1:101" ht="18" customHeight="1" thickTop="1" thickBot="1">
      <c r="D2122" s="16">
        <v>0</v>
      </c>
      <c r="E2122" s="17">
        <v>0</v>
      </c>
      <c r="F2122" s="18">
        <v>1</v>
      </c>
      <c r="G2122" s="19">
        <v>0</v>
      </c>
      <c r="H2122" s="10"/>
      <c r="I2122" s="16">
        <v>0</v>
      </c>
      <c r="J2122" s="17">
        <f t="shared" ref="J2122" si="22561">-1/($J$4*$B2119)</f>
        <v>-0.3399475800831504</v>
      </c>
      <c r="K2122" s="18">
        <v>1</v>
      </c>
      <c r="L2122" s="19">
        <v>0</v>
      </c>
      <c r="N2122" s="1">
        <f t="shared" ref="N2122" si="22562">D2122*I2119+F2122*I2122-E2122*J2119-G2122*J2122</f>
        <v>0</v>
      </c>
      <c r="O2122" s="4">
        <f t="shared" ref="O2122" si="22563">(D2122*J2119+E2122*I2119+F2122*J2122+G2122*I2122)</f>
        <v>-0.3399475800831504</v>
      </c>
      <c r="P2122" s="2">
        <f t="shared" ref="P2122" si="22564">D2122*K2119+F2122*K2122-E2122*L2119-G2122*L2122</f>
        <v>1</v>
      </c>
      <c r="Q2122" s="3">
        <f t="shared" ref="Q2122" si="22565">(D2122*L2119+E2122*K2119+F2122*L2122+G2122*K2122)</f>
        <v>0</v>
      </c>
      <c r="S2122" s="16">
        <v>0</v>
      </c>
      <c r="T2122" s="17">
        <v>0</v>
      </c>
      <c r="U2122" s="18">
        <v>1</v>
      </c>
      <c r="V2122" s="19">
        <v>0</v>
      </c>
      <c r="W2122" s="20"/>
      <c r="X2122" s="1">
        <f t="shared" ref="X2122" si="22566">N2122*S2119+P2122*S2122-O2122*T2119-Q2122*T2122</f>
        <v>0</v>
      </c>
      <c r="Y2122" s="4">
        <f t="shared" ref="Y2122" si="22567">(N2122*T2119+O2122*S2119+P2122*T2122+Q2122*S2122)</f>
        <v>-0.3399475800831504</v>
      </c>
      <c r="Z2122" s="2">
        <f t="shared" ref="Z2122" si="22568">N2122*U2119+P2122*U2122-O2122*V2119-Q2122*V2122</f>
        <v>0.84131357534419271</v>
      </c>
      <c r="AA2122" s="3">
        <f t="shared" ref="AA2122" si="22569">(N2122*V2119+O2122*U2119+P2122*V2122+Q2122*U2122)</f>
        <v>0</v>
      </c>
      <c r="AB2122" s="20"/>
      <c r="AC2122" s="16">
        <v>0</v>
      </c>
      <c r="AD2122" s="17">
        <f t="shared" ref="AD2122" si="22570">-1/($AD$4*$B2119)</f>
        <v>-0.38837364651784101</v>
      </c>
      <c r="AE2122" s="18">
        <v>1</v>
      </c>
      <c r="AF2122" s="19">
        <v>0</v>
      </c>
      <c r="AG2122" s="20"/>
      <c r="AH2122" s="1">
        <f t="shared" ref="AH2122" si="22571">X2122*AC2119+Z2122*AC2122-Y2122*AD2119-AA2122*AD2122</f>
        <v>0</v>
      </c>
      <c r="AI2122" s="4">
        <f t="shared" ref="AI2122" si="22572">(X2122*AD2119+Y2122*AC2119+Z2122*AD2122+AA2122*AC2122)</f>
        <v>-0.66669160120453697</v>
      </c>
      <c r="AJ2122" s="2">
        <f t="shared" ref="AJ2122" si="22573">X2122*AE2119+Z2122*AE2122-Y2122*AF2119-AA2122*AF2122</f>
        <v>0.84131357534419271</v>
      </c>
      <c r="AK2122" s="3">
        <f t="shared" ref="AK2122" si="22574">(X2122*AF2119+Y2122*AE2119+Z2122*AF2122+AA2122*AE2122)</f>
        <v>0</v>
      </c>
      <c r="AL2122" s="20"/>
      <c r="AM2122" s="16">
        <v>0</v>
      </c>
      <c r="AN2122" s="17">
        <v>0</v>
      </c>
      <c r="AO2122" s="18">
        <v>1</v>
      </c>
      <c r="AP2122" s="19">
        <v>0</v>
      </c>
      <c r="AR2122" s="1">
        <f t="shared" ref="AR2122" si="22575">AH2122*AM2119+AJ2122*AM2122-AI2122*AN2119-AK2122*AN2122</f>
        <v>0</v>
      </c>
      <c r="AS2122" s="4">
        <f t="shared" ref="AS2122" si="22576">(AH2122*AN2119+AI2122*AM2119+AJ2122*AN2122+AK2122*AM2122)</f>
        <v>-0.66669160120453697</v>
      </c>
      <c r="AT2122" s="2">
        <f t="shared" ref="AT2122" si="22577">AH2122*AO2119+AJ2122*AO2122-AI2122*AP2119-AK2122*AP2122</f>
        <v>0.51789981143167818</v>
      </c>
      <c r="AU2122" s="3">
        <f t="shared" ref="AU2122" si="22578">(AH2122*AP2119+AI2122*AO2119+AJ2122*AP2122+AK2122*AO2122)</f>
        <v>0</v>
      </c>
      <c r="AV2122" s="20"/>
      <c r="AW2122" s="16">
        <v>0</v>
      </c>
      <c r="AX2122" s="17">
        <f t="shared" ref="AX2122" si="22579">-1/($AX$4*$B2119)</f>
        <v>-0.38837364651784101</v>
      </c>
      <c r="AY2122" s="18">
        <v>1</v>
      </c>
      <c r="AZ2122" s="19">
        <v>0</v>
      </c>
      <c r="BA2122" s="20"/>
      <c r="BB2122" s="1">
        <f t="shared" ref="BB2122" si="22580">AR2122*AW2119+AT2122*AW2122-AS2122*AX2119-AU2122*AX2122</f>
        <v>0</v>
      </c>
      <c r="BC2122" s="4">
        <f t="shared" ref="BC2122" si="22581">(AR2122*AX2119+AS2122*AW2119+AT2122*AX2122+AU2122*AW2122)</f>
        <v>-0.86783023950116012</v>
      </c>
      <c r="BD2122" s="2">
        <f t="shared" ref="BD2122" si="22582">AR2122*AY2119+AT2122*AY2122-AS2122*AZ2119-AU2122*AZ2122</f>
        <v>0.51789981143167818</v>
      </c>
      <c r="BE2122" s="3">
        <f t="shared" ref="BE2122" si="22583">(AR2122*AZ2119+AS2122*AY2119+AT2122*AZ2122+AU2122*AY2122)</f>
        <v>0</v>
      </c>
      <c r="BF2122" s="20"/>
      <c r="BG2122" s="16">
        <v>0</v>
      </c>
      <c r="BH2122" s="17">
        <v>0</v>
      </c>
      <c r="BI2122" s="18">
        <v>1</v>
      </c>
      <c r="BJ2122" s="19">
        <v>0</v>
      </c>
      <c r="BK2122" s="20"/>
      <c r="BL2122" s="1">
        <f t="shared" ref="BL2122" si="22584">BB2122*BG2119+BD2122*BG2122-BC2122*BH2119-BE2122*BH2122</f>
        <v>0</v>
      </c>
      <c r="BM2122" s="4">
        <f t="shared" ref="BM2122" si="22585">(BB2122*BH2119+BC2122*BG2119+BD2122*BH2122+BE2122*BG2122)</f>
        <v>-0.86783023950116012</v>
      </c>
      <c r="BN2122" s="2">
        <f t="shared" ref="BN2122" si="22586">BB2122*BI2119+BD2122*BI2122-BC2122*BJ2119-BE2122*BJ2122</f>
        <v>0.11279947837165827</v>
      </c>
      <c r="BO2122" s="3">
        <f t="shared" ref="BO2122" si="22587">(BB2122*BJ2119+BC2122*BI2119+BD2122*BJ2122+BE2122*BI2122)</f>
        <v>0</v>
      </c>
      <c r="BP2122" s="20"/>
      <c r="BQ2122" s="16">
        <v>0</v>
      </c>
      <c r="BR2122" s="17">
        <f t="shared" ref="BR2122" si="22588">-1/($BR$4*$B2119)</f>
        <v>-0.3399475800831504</v>
      </c>
      <c r="BS2122" s="18">
        <v>1</v>
      </c>
      <c r="BT2122" s="19">
        <v>0</v>
      </c>
      <c r="BU2122" s="20"/>
      <c r="BV2122" s="1">
        <f t="shared" ref="BV2122" si="22589">BL2122*BQ2119+BN2122*BQ2122-BM2122*BR2119-BO2122*BR2122</f>
        <v>0</v>
      </c>
      <c r="BW2122" s="4">
        <f t="shared" ref="BW2122" si="22590">(BL2122*BR2119+BM2122*BQ2119+BN2122*BR2122+BO2122*BQ2122)</f>
        <v>-0.90617614920824696</v>
      </c>
      <c r="BX2122" s="2">
        <f t="shared" ref="BX2122" si="22591">BL2122*BS2119+BN2122*BS2122-BM2122*BT2119-BO2122*BT2122</f>
        <v>0.11279947837165827</v>
      </c>
      <c r="BY2122" s="3">
        <f t="shared" ref="BY2122" si="22592">(BL2122*BT2119+BM2122*BS2119+BN2122*BT2122+BO2122*BS2122)</f>
        <v>0</v>
      </c>
      <c r="BZ2122" s="20"/>
      <c r="CA2122" s="16">
        <v>0</v>
      </c>
      <c r="CB2122" s="17">
        <v>0</v>
      </c>
      <c r="CC2122" s="18">
        <v>1</v>
      </c>
      <c r="CD2122" s="19">
        <v>0</v>
      </c>
      <c r="CE2122" s="20"/>
      <c r="CF2122" s="1">
        <f t="shared" ref="CF2122" si="22593">BV2122*CA2119+BX2122*CA2122-BW2122*CB2119-BY2122*CB2122</f>
        <v>0</v>
      </c>
      <c r="CG2122" s="4">
        <f t="shared" ref="CG2122" si="22594">(BV2122*CB2119+BW2122*CA2119+BX2122*CB2122+BY2122*CA2122)</f>
        <v>-0.90617614920824696</v>
      </c>
      <c r="CH2122" s="2">
        <f t="shared" ref="CH2122" si="22595">BV2122*CC2119+BX2122*CC2122-BW2122*CD2119-BY2122*CD2122</f>
        <v>-0.10858789356946438</v>
      </c>
      <c r="CI2122" s="3">
        <f t="shared" ref="CI2122" si="22596">(BV2122*CD2119+BW2122*CC2119+BX2122*CD2122+BY2122*CC2122)</f>
        <v>0</v>
      </c>
      <c r="CK2122" s="16">
        <f t="shared" ref="CK2122" si="22597">1/$CL$4</f>
        <v>1</v>
      </c>
      <c r="CL2122" s="17">
        <v>0</v>
      </c>
      <c r="CM2122" s="18">
        <v>1</v>
      </c>
      <c r="CN2122" s="19">
        <v>0</v>
      </c>
      <c r="CP2122" s="1">
        <f t="shared" ref="CP2122" si="22598">CF2122*CK2119+CH2122*CK2122-CG2122*CL2119-CI2122*CL2122</f>
        <v>-0.10858789356946438</v>
      </c>
      <c r="CQ2122" s="4">
        <f t="shared" ref="CQ2122" si="22599">(CF2122*CL2119+CG2122*CK2119+CH2122*CL2122+CI2122*CK2122)</f>
        <v>-0.90617614920824696</v>
      </c>
      <c r="CR2122" s="2">
        <f t="shared" ref="CR2122" si="22600">CF2122*CM2119+CH2122*CM2122-CG2122*CN2119-CI2122*CN2122</f>
        <v>-0.10858789356946438</v>
      </c>
      <c r="CS2122" s="3">
        <f t="shared" ref="CS2122" si="22601">(CF2122*CN2119+CG2122*CM2119+CH2122*CN2122+CI2122*CM2122)</f>
        <v>0</v>
      </c>
      <c r="CU2122" s="39">
        <f t="shared" ref="CU2122" si="22602">(180/PI())*ATAN(-1*(CQ2119/CP2119))</f>
        <v>-84.31358172825594</v>
      </c>
      <c r="CW2122" s="54">
        <f t="shared" ref="CW2122" si="22603">20*LOG(((1-(10^(CU2119/20)^2)*(1-((1-CW2119)/(1+CW2119))^2))^0.5))</f>
        <v>-17.778300748633534</v>
      </c>
    </row>
    <row r="2123" spans="1:101" ht="18" customHeight="1">
      <c r="E2123" s="20"/>
      <c r="F2123" s="20"/>
      <c r="G2123" s="20"/>
      <c r="H2123" s="20"/>
      <c r="I2123" s="20"/>
      <c r="J2123" s="20"/>
      <c r="K2123" s="20"/>
      <c r="L2123" s="20"/>
      <c r="M2123" s="20"/>
      <c r="N2123" s="20"/>
      <c r="O2123" s="20"/>
      <c r="P2123" s="20"/>
      <c r="Q2123" s="20"/>
      <c r="R2123" s="20"/>
      <c r="S2123" s="20"/>
      <c r="T2123" s="20"/>
      <c r="U2123" s="20"/>
      <c r="V2123" s="20"/>
      <c r="W2123" s="20"/>
      <c r="X2123" s="20"/>
      <c r="Y2123" s="20"/>
      <c r="Z2123" s="20"/>
      <c r="AA2123" s="20"/>
      <c r="AB2123" s="30"/>
      <c r="AC2123" s="20"/>
      <c r="AD2123" s="20"/>
      <c r="AE2123" s="20"/>
      <c r="AF2123" s="20"/>
      <c r="AG2123" s="20"/>
      <c r="AH2123" s="20"/>
      <c r="AI2123" s="20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  <c r="BA2123" s="20"/>
      <c r="BB2123" s="20"/>
      <c r="BC2123" s="20"/>
      <c r="BD2123" s="20"/>
      <c r="BE2123" s="20"/>
      <c r="BF2123" s="20"/>
      <c r="BG2123" s="20"/>
      <c r="BH2123" s="20"/>
      <c r="BI2123" s="20"/>
      <c r="BJ2123" s="20"/>
      <c r="BK2123" s="20"/>
      <c r="BL2123" s="20"/>
      <c r="BM2123" s="20"/>
      <c r="BN2123" s="20"/>
      <c r="BO2123" s="20"/>
      <c r="BP2123" s="20"/>
      <c r="BQ2123" s="20"/>
      <c r="BR2123" s="20"/>
      <c r="BS2123" s="20"/>
      <c r="BT2123" s="20"/>
      <c r="BU2123" s="20"/>
      <c r="BV2123" s="20"/>
      <c r="BW2123" s="20"/>
      <c r="BX2123" s="20"/>
      <c r="BY2123" s="20"/>
      <c r="BZ2123" s="20"/>
      <c r="CA2123" s="20"/>
      <c r="CB2123" s="20"/>
      <c r="CC2123" s="20"/>
      <c r="CD2123" s="20"/>
      <c r="CE2123" s="20"/>
      <c r="CF2123" s="20"/>
      <c r="CG2123" s="20"/>
      <c r="CH2123" s="20"/>
      <c r="CI2123" s="20"/>
      <c r="CJ2123" s="20"/>
      <c r="CK2123" s="20"/>
      <c r="CL2123" s="20"/>
    </row>
    <row r="2124" spans="1:101" ht="18" customHeight="1"/>
    <row r="2125" spans="1:101" ht="18" customHeight="1" thickBot="1">
      <c r="A2125" s="23"/>
      <c r="B2125" s="23"/>
      <c r="C2125" s="23"/>
      <c r="D2125" s="20" t="s">
        <v>15</v>
      </c>
      <c r="E2125" s="20"/>
      <c r="F2125" s="20"/>
      <c r="G2125" s="20"/>
      <c r="H2125" s="20"/>
      <c r="I2125" s="20" t="s">
        <v>16</v>
      </c>
      <c r="J2125" s="20"/>
      <c r="K2125" s="20"/>
      <c r="L2125" s="20"/>
      <c r="M2125" s="23"/>
      <c r="N2125" s="23"/>
      <c r="O2125" s="24" t="s">
        <v>17</v>
      </c>
      <c r="P2125" s="23"/>
      <c r="Q2125" s="23"/>
      <c r="R2125" s="23"/>
      <c r="S2125" s="20"/>
      <c r="T2125" s="20" t="s">
        <v>18</v>
      </c>
      <c r="U2125" s="23"/>
      <c r="V2125" s="23"/>
      <c r="W2125" s="23"/>
      <c r="X2125" s="23"/>
      <c r="Y2125" s="24" t="s">
        <v>19</v>
      </c>
      <c r="Z2125" s="23"/>
      <c r="AA2125" s="23"/>
      <c r="AB2125" s="23"/>
      <c r="AC2125" s="24" t="s">
        <v>20</v>
      </c>
      <c r="AD2125" s="20"/>
      <c r="AE2125" s="20"/>
      <c r="AF2125" s="20"/>
      <c r="AG2125" s="20"/>
      <c r="AH2125" s="23"/>
      <c r="AI2125" s="24" t="s">
        <v>21</v>
      </c>
      <c r="AJ2125" s="23"/>
      <c r="AK2125" s="23"/>
      <c r="AL2125" s="20"/>
      <c r="AM2125" s="24" t="s">
        <v>31</v>
      </c>
      <c r="AN2125" s="20"/>
      <c r="AO2125" s="23"/>
      <c r="AP2125" s="23"/>
      <c r="AQ2125" s="23"/>
      <c r="AR2125" s="23"/>
      <c r="AS2125" s="24" t="s">
        <v>91</v>
      </c>
      <c r="AT2125" s="23"/>
      <c r="AU2125" s="23"/>
      <c r="AV2125" s="23"/>
      <c r="AW2125" s="24" t="s">
        <v>32</v>
      </c>
      <c r="AX2125" s="20"/>
      <c r="AY2125" s="20"/>
      <c r="AZ2125" s="20"/>
      <c r="BA2125" s="20"/>
      <c r="BB2125" s="23"/>
      <c r="BC2125" s="24" t="s">
        <v>22</v>
      </c>
      <c r="BD2125" s="23"/>
      <c r="BE2125" s="23"/>
      <c r="BF2125" s="23"/>
      <c r="BG2125" s="24" t="s">
        <v>33</v>
      </c>
      <c r="BH2125" s="20"/>
      <c r="BI2125" s="23"/>
      <c r="BJ2125" s="23"/>
      <c r="BK2125" s="23"/>
      <c r="BL2125" s="23"/>
      <c r="BM2125" s="24" t="s">
        <v>34</v>
      </c>
      <c r="BN2125" s="23"/>
      <c r="BO2125" s="23"/>
      <c r="BP2125" s="23"/>
      <c r="BQ2125" s="24" t="s">
        <v>89</v>
      </c>
      <c r="BR2125" s="20"/>
      <c r="BS2125" s="20"/>
      <c r="BT2125" s="20"/>
      <c r="BU2125" s="20"/>
      <c r="BV2125" s="23"/>
      <c r="BW2125" s="24" t="s">
        <v>35</v>
      </c>
      <c r="BX2125" s="23"/>
      <c r="BY2125" s="23"/>
      <c r="BZ2125" s="23"/>
      <c r="CA2125" s="24" t="s">
        <v>90</v>
      </c>
      <c r="CB2125" s="20"/>
      <c r="CC2125" s="23"/>
      <c r="CD2125" s="23"/>
      <c r="CE2125" s="23"/>
      <c r="CF2125" s="23"/>
      <c r="CG2125" s="24" t="s">
        <v>92</v>
      </c>
      <c r="CH2125" s="23"/>
      <c r="CI2125" s="23"/>
      <c r="CJ2125" s="23"/>
      <c r="CK2125" s="24" t="s">
        <v>36</v>
      </c>
      <c r="CL2125" s="24"/>
      <c r="CM2125" s="23"/>
      <c r="CN2125" s="23"/>
      <c r="CO2125" s="23"/>
      <c r="CP2125" s="23"/>
      <c r="CQ2125" s="24" t="s">
        <v>93</v>
      </c>
      <c r="CR2125" s="23"/>
      <c r="CS2125" s="23"/>
    </row>
    <row r="2126" spans="1:101" ht="18" customHeight="1" thickBot="1">
      <c r="A2126" s="23"/>
      <c r="B2126" s="33"/>
      <c r="C2126" s="23"/>
      <c r="D2126" s="7" t="s">
        <v>2</v>
      </c>
      <c r="E2126" s="8"/>
      <c r="F2126" s="8" t="s">
        <v>3</v>
      </c>
      <c r="G2126" s="9"/>
      <c r="H2126" s="10"/>
      <c r="I2126" s="7" t="s">
        <v>4</v>
      </c>
      <c r="J2126" s="8"/>
      <c r="K2126" s="8" t="s">
        <v>5</v>
      </c>
      <c r="L2126" s="9"/>
      <c r="M2126" s="23"/>
      <c r="N2126" s="251" t="s">
        <v>79</v>
      </c>
      <c r="O2126" s="252"/>
      <c r="P2126" s="253" t="s">
        <v>80</v>
      </c>
      <c r="Q2126" s="254"/>
      <c r="R2126" s="23"/>
      <c r="S2126" s="7" t="s">
        <v>11</v>
      </c>
      <c r="T2126" s="8"/>
      <c r="U2126" s="8" t="s">
        <v>12</v>
      </c>
      <c r="V2126" s="9"/>
      <c r="W2126" s="20"/>
      <c r="X2126" s="251" t="s">
        <v>79</v>
      </c>
      <c r="Y2126" s="252"/>
      <c r="Z2126" s="253" t="s">
        <v>80</v>
      </c>
      <c r="AA2126" s="254"/>
      <c r="AB2126" s="20"/>
      <c r="AC2126" s="7" t="s">
        <v>4</v>
      </c>
      <c r="AD2126" s="8"/>
      <c r="AE2126" s="8" t="s">
        <v>5</v>
      </c>
      <c r="AF2126" s="9"/>
      <c r="AG2126" s="20"/>
      <c r="AH2126" s="251" t="s">
        <v>0</v>
      </c>
      <c r="AI2126" s="252"/>
      <c r="AJ2126" s="253" t="s">
        <v>1</v>
      </c>
      <c r="AK2126" s="254"/>
      <c r="AL2126" s="20"/>
      <c r="AM2126" s="7" t="s">
        <v>11</v>
      </c>
      <c r="AN2126" s="8"/>
      <c r="AO2126" s="8" t="s">
        <v>12</v>
      </c>
      <c r="AP2126" s="9"/>
      <c r="AQ2126" s="23"/>
      <c r="AR2126" s="251" t="s">
        <v>0</v>
      </c>
      <c r="AS2126" s="252"/>
      <c r="AT2126" s="253" t="s">
        <v>1</v>
      </c>
      <c r="AU2126" s="254"/>
      <c r="AV2126" s="36"/>
      <c r="AW2126" s="7" t="s">
        <v>4</v>
      </c>
      <c r="AX2126" s="8"/>
      <c r="AY2126" s="8" t="s">
        <v>5</v>
      </c>
      <c r="AZ2126" s="9"/>
      <c r="BA2126" s="20"/>
      <c r="BB2126" s="251" t="s">
        <v>0</v>
      </c>
      <c r="BC2126" s="252"/>
      <c r="BD2126" s="253" t="s">
        <v>1</v>
      </c>
      <c r="BE2126" s="254"/>
      <c r="BF2126" s="36"/>
      <c r="BG2126" s="7" t="s">
        <v>11</v>
      </c>
      <c r="BH2126" s="8"/>
      <c r="BI2126" s="8" t="s">
        <v>12</v>
      </c>
      <c r="BJ2126" s="9"/>
      <c r="BK2126" s="36"/>
      <c r="BL2126" s="251" t="s">
        <v>0</v>
      </c>
      <c r="BM2126" s="252"/>
      <c r="BN2126" s="253" t="s">
        <v>1</v>
      </c>
      <c r="BO2126" s="254"/>
      <c r="BP2126" s="36"/>
      <c r="BQ2126" s="7" t="s">
        <v>4</v>
      </c>
      <c r="BR2126" s="8"/>
      <c r="BS2126" s="8" t="s">
        <v>5</v>
      </c>
      <c r="BT2126" s="9"/>
      <c r="BU2126" s="20"/>
      <c r="BV2126" s="251" t="s">
        <v>0</v>
      </c>
      <c r="BW2126" s="252"/>
      <c r="BX2126" s="253" t="s">
        <v>1</v>
      </c>
      <c r="BY2126" s="254"/>
      <c r="BZ2126" s="36"/>
      <c r="CA2126" s="7" t="s">
        <v>11</v>
      </c>
      <c r="CB2126" s="8"/>
      <c r="CC2126" s="8" t="s">
        <v>12</v>
      </c>
      <c r="CD2126" s="9"/>
      <c r="CE2126" s="36"/>
      <c r="CF2126" s="251" t="s">
        <v>0</v>
      </c>
      <c r="CG2126" s="252"/>
      <c r="CH2126" s="253" t="s">
        <v>1</v>
      </c>
      <c r="CI2126" s="254"/>
      <c r="CJ2126" s="23"/>
      <c r="CK2126" s="7" t="s">
        <v>23</v>
      </c>
      <c r="CL2126" s="8"/>
      <c r="CM2126" s="8" t="s">
        <v>24</v>
      </c>
      <c r="CN2126" s="9"/>
      <c r="CO2126" s="23"/>
      <c r="CP2126" s="251" t="s">
        <v>0</v>
      </c>
      <c r="CQ2126" s="252"/>
      <c r="CR2126" s="253" t="s">
        <v>1</v>
      </c>
      <c r="CS2126" s="254"/>
      <c r="CU2126" s="26" t="s">
        <v>25</v>
      </c>
      <c r="CW2126" s="50" t="s">
        <v>44</v>
      </c>
    </row>
    <row r="2127" spans="1:101" ht="18" customHeight="1" thickTop="1" thickBot="1">
      <c r="B2127" s="34">
        <v>4.3500000000000103</v>
      </c>
      <c r="D2127" s="11">
        <v>1</v>
      </c>
      <c r="E2127" s="12">
        <v>0</v>
      </c>
      <c r="F2127" s="13">
        <v>0</v>
      </c>
      <c r="G2127" s="40">
        <f t="shared" ref="G2127" si="22604">-1/($E$4*$B2127)</f>
        <v>-0.24150126848541215</v>
      </c>
      <c r="H2127" s="10"/>
      <c r="I2127" s="11">
        <v>1</v>
      </c>
      <c r="J2127" s="12">
        <v>0</v>
      </c>
      <c r="K2127" s="13">
        <v>0</v>
      </c>
      <c r="L2127" s="14">
        <v>0</v>
      </c>
      <c r="N2127" s="1">
        <f t="shared" ref="N2127" si="22605">D2127*I2127+F2127*I2130-E2127*J2127-G2127*J2130</f>
        <v>0.91884588074089746</v>
      </c>
      <c r="O2127" s="4">
        <f t="shared" ref="O2127" si="22606">(D2127*J2127+E2127*I2127+F2127*J2130+G2127*I2130)</f>
        <v>0</v>
      </c>
      <c r="P2127" s="2">
        <f t="shared" ref="P2127" si="22607">D2127*K2127+F2127*K2130-E2127*L2127-G2127*L2130</f>
        <v>0</v>
      </c>
      <c r="Q2127" s="3">
        <f t="shared" ref="Q2127" si="22608">(D2127*L2127+E2127*K2127+F2127*L2130+G2127*K2130)</f>
        <v>-0.24150126848541215</v>
      </c>
      <c r="S2127" s="11">
        <v>1</v>
      </c>
      <c r="T2127" s="12">
        <v>0</v>
      </c>
      <c r="U2127" s="13">
        <v>0</v>
      </c>
      <c r="V2127" s="40">
        <f t="shared" ref="V2127" si="22609">-1/($T$4*$B2127)</f>
        <v>-0.46143126750554764</v>
      </c>
      <c r="W2127" s="20"/>
      <c r="X2127" s="1">
        <f t="shared" ref="X2127" si="22610">N2127*S2127+P2127*S2130-O2127*T2127-Q2127*T2130</f>
        <v>0.91884588074089746</v>
      </c>
      <c r="Y2127" s="4">
        <f t="shared" ref="Y2127" si="22611">(N2127*T2127+O2127*S2127+P2127*T2130+Q2127*S2130)</f>
        <v>0</v>
      </c>
      <c r="Z2127" s="2">
        <f t="shared" ref="Z2127" si="22612">N2127*U2127+P2127*U2130-O2127*V2127-Q2127*V2130</f>
        <v>0</v>
      </c>
      <c r="AA2127" s="3">
        <f t="shared" ref="AA2127" si="22613">(N2127*V2127+O2127*U2127+P2127*V2130+Q2127*U2130)</f>
        <v>-0.66548548787793571</v>
      </c>
      <c r="AB2127" s="20"/>
      <c r="AC2127" s="11">
        <v>1</v>
      </c>
      <c r="AD2127" s="12">
        <v>0</v>
      </c>
      <c r="AE2127" s="13">
        <v>0</v>
      </c>
      <c r="AF2127" s="14">
        <v>0</v>
      </c>
      <c r="AG2127" s="20"/>
      <c r="AH2127" s="1">
        <f t="shared" ref="AH2127" si="22614">X2127*AC2127+Z2127*AC2130-Y2127*AD2127-AA2127*AD2130</f>
        <v>0.66335962551860073</v>
      </c>
      <c r="AI2127" s="4">
        <f t="shared" ref="AI2127" si="22615">(X2127*AD2127+Y2127*AC2127+Z2127*AD2130+AA2127*AC2130)</f>
        <v>0</v>
      </c>
      <c r="AJ2127" s="2">
        <f t="shared" ref="AJ2127" si="22616">X2127*AE2127+Z2127*AE2130-Y2127*AF2127-AA2127*AF2130</f>
        <v>0</v>
      </c>
      <c r="AK2127" s="3">
        <f t="shared" ref="AK2127" si="22617">(X2127*AF2127+Y2127*AE2127+Z2127*AF2130+AA2127*AE2130)</f>
        <v>-0.66548548787793571</v>
      </c>
      <c r="AL2127" s="20"/>
      <c r="AM2127" s="11">
        <v>1</v>
      </c>
      <c r="AN2127" s="12">
        <v>0</v>
      </c>
      <c r="AO2127" s="13">
        <v>0</v>
      </c>
      <c r="AP2127" s="40">
        <f t="shared" ref="AP2127" si="22618">-1/($AN$4*$B2127)</f>
        <v>-0.47952661132929464</v>
      </c>
      <c r="AR2127" s="1">
        <f t="shared" ref="AR2127" si="22619">AH2127*AM2127+AJ2127*AM2130-AI2127*AN2127-AK2127*AN2130</f>
        <v>0.66335962551860073</v>
      </c>
      <c r="AS2127" s="4">
        <f t="shared" ref="AS2127" si="22620">(AH2127*AN2127+AI2127*AM2127+AJ2127*AN2130+AK2127*AM2130)</f>
        <v>0</v>
      </c>
      <c r="AT2127" s="2">
        <f t="shared" ref="AT2127" si="22621">AH2127*AO2127+AJ2127*AO2130-AI2127*AP2127-AK2127*AP2130</f>
        <v>0</v>
      </c>
      <c r="AU2127" s="3">
        <f t="shared" ref="AU2127" si="22622">(AH2127*AP2127+AI2127*AO2127+AJ2127*AP2130+AK2127*AO2130)</f>
        <v>-0.98358408119554019</v>
      </c>
      <c r="AV2127" s="20"/>
      <c r="AW2127" s="11">
        <v>1</v>
      </c>
      <c r="AX2127" s="12">
        <v>0</v>
      </c>
      <c r="AY2127" s="13">
        <v>0</v>
      </c>
      <c r="AZ2127" s="14">
        <v>0</v>
      </c>
      <c r="BA2127" s="20"/>
      <c r="BB2127" s="1">
        <f t="shared" ref="BB2127" si="22623">AR2127*AW2127+AT2127*AW2130-AS2127*AX2127-AU2127*AX2130</f>
        <v>0.28575227242331519</v>
      </c>
      <c r="BC2127" s="4">
        <f t="shared" ref="BC2127" si="22624">(AR2127*AX2127+AS2127*AW2127+AT2127*AX2130+AU2127*AW2130)</f>
        <v>0</v>
      </c>
      <c r="BD2127" s="2">
        <f t="shared" ref="BD2127" si="22625">AR2127*AY2127+AT2127*AY2130-AS2127*AZ2127-AU2127*AZ2130</f>
        <v>0</v>
      </c>
      <c r="BE2127" s="3">
        <f t="shared" ref="BE2127" si="22626">(AR2127*AZ2127+AS2127*AY2127+AT2127*AZ2130+AU2127*AY2130)</f>
        <v>-0.98358408119554019</v>
      </c>
      <c r="BF2127" s="20"/>
      <c r="BG2127" s="11">
        <v>1</v>
      </c>
      <c r="BH2127" s="12">
        <v>0</v>
      </c>
      <c r="BI2127" s="13">
        <v>0</v>
      </c>
      <c r="BJ2127" s="40">
        <f t="shared" ref="BJ2127" si="22627">-1/($BH$4*$B2127)</f>
        <v>-0.46143126750554764</v>
      </c>
      <c r="BK2127" s="20"/>
      <c r="BL2127" s="1">
        <f t="shared" ref="BL2127" si="22628">BB2127*BG2127+BD2127*BG2130-BC2127*BH2127-BE2127*BH2130</f>
        <v>0.28575227242331519</v>
      </c>
      <c r="BM2127" s="4">
        <f t="shared" ref="BM2127" si="22629">(BB2127*BH2127+BC2127*BG2127+BD2127*BH2130+BE2127*BG2130)</f>
        <v>0</v>
      </c>
      <c r="BN2127" s="2">
        <f t="shared" ref="BN2127" si="22630">BB2127*BI2127+BD2127*BI2130-BC2127*BJ2127-BE2127*BJ2130</f>
        <v>0</v>
      </c>
      <c r="BO2127" s="3">
        <f t="shared" ref="BO2127" si="22631">(BB2127*BJ2127+BC2127*BI2127+BD2127*BJ2130+BE2127*BI2130)</f>
        <v>-1.1154391144524212</v>
      </c>
      <c r="BP2127" s="20"/>
      <c r="BQ2127" s="11">
        <v>1</v>
      </c>
      <c r="BR2127" s="12">
        <v>0</v>
      </c>
      <c r="BS2127" s="13">
        <v>0</v>
      </c>
      <c r="BT2127" s="14">
        <v>0</v>
      </c>
      <c r="BU2127" s="20"/>
      <c r="BV2127" s="1">
        <f t="shared" ref="BV2127" si="22632">BL2127*BQ2127+BN2127*BQ2130-BM2127*BR2127-BO2127*BR2130</f>
        <v>-8.9080040004093752E-2</v>
      </c>
      <c r="BW2127" s="4">
        <f t="shared" ref="BW2127" si="22633">(BL2127*BR2127+BM2127*BQ2127+BN2127*BR2130+BO2127*BQ2130)</f>
        <v>0</v>
      </c>
      <c r="BX2127" s="2">
        <f t="shared" ref="BX2127" si="22634">BL2127*BS2127+BN2127*BS2130-BM2127*BT2127-BO2127*BT2130</f>
        <v>0</v>
      </c>
      <c r="BY2127" s="3">
        <f t="shared" ref="BY2127" si="22635">(BL2127*BT2127+BM2127*BS2127+BN2127*BT2130+BO2127*BS2130)</f>
        <v>-1.1154391144524212</v>
      </c>
      <c r="BZ2127" s="20"/>
      <c r="CA2127" s="11">
        <v>1</v>
      </c>
      <c r="CB2127" s="12">
        <v>0</v>
      </c>
      <c r="CC2127" s="13">
        <v>0</v>
      </c>
      <c r="CD2127" s="40">
        <f t="shared" ref="CD2127" si="22636">-1/($CB$4*$B2127)</f>
        <v>-0.24150126848541215</v>
      </c>
      <c r="CE2127" s="20"/>
      <c r="CF2127" s="1">
        <f t="shared" ref="CF2127" si="22637">BV2127*CA2127+BX2127*CA2130-BW2127*CB2127-BY2127*CB2130</f>
        <v>-8.9080040004093752E-2</v>
      </c>
      <c r="CG2127" s="4">
        <f t="shared" ref="CG2127" si="22638">(BV2127*CB2127+BW2127*CA2127+BX2127*CB2130+BY2127*CA2130)</f>
        <v>0</v>
      </c>
      <c r="CH2127" s="2">
        <f t="shared" ref="CH2127" si="22639">BV2127*CC2127+BX2127*CC2130-BW2127*CD2127-BY2127*CD2130</f>
        <v>0</v>
      </c>
      <c r="CI2127" s="3">
        <f t="shared" ref="CI2127" si="22640">(BV2127*CD2127+BW2127*CC2127+BX2127*CD2130+BY2127*CC2130)</f>
        <v>-1.0939261717947013</v>
      </c>
      <c r="CJ2127" s="28"/>
      <c r="CK2127" s="11">
        <v>1</v>
      </c>
      <c r="CL2127" s="12">
        <v>0</v>
      </c>
      <c r="CM2127" s="13">
        <v>0</v>
      </c>
      <c r="CN2127" s="14">
        <v>0</v>
      </c>
      <c r="CP2127" s="1">
        <f t="shared" ref="CP2127" si="22641">CF2127*CK2127+CH2127*CK2130-CG2127*CL2127-CI2127*CL2130</f>
        <v>-8.9080040004093752E-2</v>
      </c>
      <c r="CQ2127" s="4">
        <f t="shared" ref="CQ2127" si="22642">(CF2127*CL2127+CG2127*CK2127+CH2127*CL2130+CI2127*CK2130)</f>
        <v>-1.0939261717947013</v>
      </c>
      <c r="CR2127" s="2">
        <f t="shared" ref="CR2127" si="22643">CF2127*CM2127+CH2127*CM2130-CG2127*CN2127-CI2127*CN2130</f>
        <v>0</v>
      </c>
      <c r="CS2127" s="3">
        <f t="shared" ref="CS2127" si="22644">(CF2127*CN2127+CG2127*CM2127+CH2127*CN2130+CI2127*CM2130)</f>
        <v>-1.0939261717947013</v>
      </c>
      <c r="CU2127" s="29">
        <f t="shared" ref="CU2127" si="22645">20*LOG(((1+$CL$4)/$CL$4)/((CP2127+CP2130)^2+(CQ2127+CQ2130)^2)^0.5)</f>
        <v>-3.7818866933921835E-2</v>
      </c>
      <c r="CW2127" s="51">
        <f t="shared" ref="CW2127" si="22646">((CP2127^2+CQ2127^2)^0.5)/((CP2130^2+CQ2130^2)^0.5)</f>
        <v>1.204442550967157</v>
      </c>
    </row>
    <row r="2128" spans="1:101" ht="18" customHeight="1" thickBot="1">
      <c r="D2128" s="11"/>
      <c r="E2128" s="13"/>
      <c r="F2128" s="13"/>
      <c r="G2128" s="15"/>
      <c r="H2128" s="10"/>
      <c r="I2128" s="11"/>
      <c r="J2128" s="13"/>
      <c r="K2128" s="13"/>
      <c r="L2128" s="15"/>
      <c r="N2128" s="5"/>
      <c r="Q2128" s="6"/>
      <c r="S2128" s="11"/>
      <c r="T2128" s="13"/>
      <c r="U2128" s="13"/>
      <c r="V2128" s="15"/>
      <c r="W2128" s="20"/>
      <c r="X2128" s="5"/>
      <c r="AA2128" s="6"/>
      <c r="AB2128" s="20"/>
      <c r="AC2128" s="11"/>
      <c r="AD2128" s="13"/>
      <c r="AE2128" s="13"/>
      <c r="AF2128" s="15"/>
      <c r="AG2128" s="20"/>
      <c r="AH2128" s="5"/>
      <c r="AK2128" s="6"/>
      <c r="AL2128" s="20"/>
      <c r="AM2128" s="11"/>
      <c r="AN2128" s="13"/>
      <c r="AO2128" s="13"/>
      <c r="AP2128" s="15"/>
      <c r="AR2128" s="5"/>
      <c r="AU2128" s="6"/>
      <c r="AW2128" s="11"/>
      <c r="AX2128" s="13"/>
      <c r="AY2128" s="13"/>
      <c r="AZ2128" s="15"/>
      <c r="BA2128" s="20"/>
      <c r="BB2128" s="5"/>
      <c r="BE2128" s="6"/>
      <c r="BG2128" s="11"/>
      <c r="BH2128" s="13"/>
      <c r="BI2128" s="13"/>
      <c r="BJ2128" s="15"/>
      <c r="BL2128" s="5"/>
      <c r="BO2128" s="6"/>
      <c r="BQ2128" s="11"/>
      <c r="BR2128" s="13"/>
      <c r="BS2128" s="13"/>
      <c r="BT2128" s="15"/>
      <c r="BU2128" s="20"/>
      <c r="BV2128" s="5"/>
      <c r="BY2128" s="6"/>
      <c r="CA2128" s="11"/>
      <c r="CB2128" s="13"/>
      <c r="CC2128" s="13"/>
      <c r="CD2128" s="15"/>
      <c r="CF2128" s="5"/>
      <c r="CI2128" s="6"/>
      <c r="CK2128" s="11"/>
      <c r="CL2128" s="13"/>
      <c r="CM2128" s="13"/>
      <c r="CN2128" s="15"/>
      <c r="CP2128" s="5"/>
      <c r="CS2128" s="6"/>
      <c r="CW2128" s="52"/>
    </row>
    <row r="2129" spans="1:101" ht="18" customHeight="1" thickBot="1">
      <c r="D2129" s="11" t="s">
        <v>6</v>
      </c>
      <c r="E2129" s="13"/>
      <c r="F2129" s="13" t="s">
        <v>7</v>
      </c>
      <c r="G2129" s="15"/>
      <c r="H2129" s="10"/>
      <c r="I2129" s="11" t="s">
        <v>8</v>
      </c>
      <c r="J2129" s="13"/>
      <c r="K2129" s="13" t="s">
        <v>9</v>
      </c>
      <c r="L2129" s="15"/>
      <c r="N2129" s="251" t="s">
        <v>26</v>
      </c>
      <c r="O2129" s="252"/>
      <c r="P2129" s="253" t="s">
        <v>27</v>
      </c>
      <c r="Q2129" s="254"/>
      <c r="S2129" s="11" t="s">
        <v>13</v>
      </c>
      <c r="T2129" s="13"/>
      <c r="U2129" s="13" t="s">
        <v>14</v>
      </c>
      <c r="V2129" s="15"/>
      <c r="W2129" s="20"/>
      <c r="X2129" s="251" t="s">
        <v>26</v>
      </c>
      <c r="Y2129" s="252"/>
      <c r="Z2129" s="253" t="s">
        <v>27</v>
      </c>
      <c r="AA2129" s="254"/>
      <c r="AB2129" s="20"/>
      <c r="AC2129" s="11" t="s">
        <v>8</v>
      </c>
      <c r="AD2129" s="13"/>
      <c r="AE2129" s="13" t="s">
        <v>9</v>
      </c>
      <c r="AF2129" s="15"/>
      <c r="AG2129" s="20"/>
      <c r="AH2129" s="251" t="s">
        <v>26</v>
      </c>
      <c r="AI2129" s="252"/>
      <c r="AJ2129" s="253" t="s">
        <v>27</v>
      </c>
      <c r="AK2129" s="254"/>
      <c r="AL2129" s="20"/>
      <c r="AM2129" s="11" t="s">
        <v>13</v>
      </c>
      <c r="AN2129" s="13"/>
      <c r="AO2129" s="13" t="s">
        <v>14</v>
      </c>
      <c r="AP2129" s="15"/>
      <c r="AR2129" s="251" t="s">
        <v>26</v>
      </c>
      <c r="AS2129" s="252"/>
      <c r="AT2129" s="253" t="s">
        <v>27</v>
      </c>
      <c r="AU2129" s="254"/>
      <c r="AV2129" s="36"/>
      <c r="AW2129" s="11" t="s">
        <v>8</v>
      </c>
      <c r="AX2129" s="13"/>
      <c r="AY2129" s="13" t="s">
        <v>9</v>
      </c>
      <c r="AZ2129" s="15"/>
      <c r="BA2129" s="20"/>
      <c r="BB2129" s="251" t="s">
        <v>26</v>
      </c>
      <c r="BC2129" s="252"/>
      <c r="BD2129" s="253" t="s">
        <v>27</v>
      </c>
      <c r="BE2129" s="254"/>
      <c r="BF2129" s="36"/>
      <c r="BG2129" s="11" t="s">
        <v>13</v>
      </c>
      <c r="BH2129" s="13"/>
      <c r="BI2129" s="13" t="s">
        <v>14</v>
      </c>
      <c r="BJ2129" s="15"/>
      <c r="BK2129" s="36"/>
      <c r="BL2129" s="251" t="s">
        <v>26</v>
      </c>
      <c r="BM2129" s="252"/>
      <c r="BN2129" s="253" t="s">
        <v>27</v>
      </c>
      <c r="BO2129" s="254"/>
      <c r="BP2129" s="36"/>
      <c r="BQ2129" s="11" t="s">
        <v>8</v>
      </c>
      <c r="BR2129" s="13"/>
      <c r="BS2129" s="13" t="s">
        <v>9</v>
      </c>
      <c r="BT2129" s="15"/>
      <c r="BU2129" s="20"/>
      <c r="BV2129" s="251" t="s">
        <v>26</v>
      </c>
      <c r="BW2129" s="252"/>
      <c r="BX2129" s="253" t="s">
        <v>27</v>
      </c>
      <c r="BY2129" s="254"/>
      <c r="BZ2129" s="36"/>
      <c r="CA2129" s="11" t="s">
        <v>13</v>
      </c>
      <c r="CB2129" s="13"/>
      <c r="CC2129" s="13" t="s">
        <v>14</v>
      </c>
      <c r="CD2129" s="15"/>
      <c r="CE2129" s="36"/>
      <c r="CF2129" s="251" t="s">
        <v>26</v>
      </c>
      <c r="CG2129" s="252"/>
      <c r="CH2129" s="253" t="s">
        <v>27</v>
      </c>
      <c r="CI2129" s="254"/>
      <c r="CK2129" s="11" t="s">
        <v>28</v>
      </c>
      <c r="CL2129" s="13"/>
      <c r="CM2129" s="13" t="s">
        <v>29</v>
      </c>
      <c r="CN2129" s="15"/>
      <c r="CP2129" s="251" t="s">
        <v>26</v>
      </c>
      <c r="CQ2129" s="252"/>
      <c r="CR2129" s="253" t="s">
        <v>27</v>
      </c>
      <c r="CS2129" s="254"/>
      <c r="CU2129" s="38" t="s">
        <v>37</v>
      </c>
      <c r="CW2129" s="53" t="s">
        <v>45</v>
      </c>
    </row>
    <row r="2130" spans="1:101" ht="18" customHeight="1" thickTop="1" thickBot="1">
      <c r="D2130" s="16">
        <v>0</v>
      </c>
      <c r="E2130" s="17">
        <v>0</v>
      </c>
      <c r="F2130" s="18">
        <v>1</v>
      </c>
      <c r="G2130" s="19">
        <v>0</v>
      </c>
      <c r="H2130" s="10"/>
      <c r="I2130" s="16">
        <v>0</v>
      </c>
      <c r="J2130" s="17">
        <f t="shared" ref="J2130" si="22647">-1/($J$4*$B2127)</f>
        <v>-0.33604013663391874</v>
      </c>
      <c r="K2130" s="18">
        <v>1</v>
      </c>
      <c r="L2130" s="19">
        <v>0</v>
      </c>
      <c r="N2130" s="1">
        <f t="shared" ref="N2130" si="22648">D2130*I2127+F2130*I2130-E2130*J2127-G2130*J2130</f>
        <v>0</v>
      </c>
      <c r="O2130" s="4">
        <f t="shared" ref="O2130" si="22649">(D2130*J2127+E2130*I2127+F2130*J2130+G2130*I2130)</f>
        <v>-0.33604013663391874</v>
      </c>
      <c r="P2130" s="2">
        <f t="shared" ref="P2130" si="22650">D2130*K2127+F2130*K2130-E2130*L2127-G2130*L2130</f>
        <v>1</v>
      </c>
      <c r="Q2130" s="3">
        <f t="shared" ref="Q2130" si="22651">(D2130*L2127+E2130*K2127+F2130*L2130+G2130*K2130)</f>
        <v>0</v>
      </c>
      <c r="S2130" s="16">
        <v>0</v>
      </c>
      <c r="T2130" s="17">
        <v>0</v>
      </c>
      <c r="U2130" s="18">
        <v>1</v>
      </c>
      <c r="V2130" s="19">
        <v>0</v>
      </c>
      <c r="W2130" s="20"/>
      <c r="X2130" s="1">
        <f t="shared" ref="X2130" si="22652">N2130*S2127+P2130*S2130-O2130*T2127-Q2130*T2130</f>
        <v>0</v>
      </c>
      <c r="Y2130" s="4">
        <f t="shared" ref="Y2130" si="22653">(N2130*T2127+O2130*S2127+P2130*T2130+Q2130*S2130)</f>
        <v>-0.33604013663391874</v>
      </c>
      <c r="Z2130" s="2">
        <f t="shared" ref="Z2130" si="22654">N2130*U2127+P2130*U2130-O2130*V2127-Q2130*V2130</f>
        <v>0.84494057382027343</v>
      </c>
      <c r="AA2130" s="3">
        <f t="shared" ref="AA2130" si="22655">(N2130*V2127+O2130*U2127+P2130*V2130+Q2130*U2130)</f>
        <v>0</v>
      </c>
      <c r="AB2130" s="20"/>
      <c r="AC2130" s="16">
        <v>0</v>
      </c>
      <c r="AD2130" s="17">
        <f t="shared" ref="AD2130" si="22656">-1/($AD$4*$B2127)</f>
        <v>-0.38390958161533706</v>
      </c>
      <c r="AE2130" s="18">
        <v>1</v>
      </c>
      <c r="AF2130" s="19">
        <v>0</v>
      </c>
      <c r="AG2130" s="20"/>
      <c r="AH2130" s="1">
        <f t="shared" ref="AH2130" si="22657">X2130*AC2127+Z2130*AC2130-Y2130*AD2127-AA2130*AD2130</f>
        <v>0</v>
      </c>
      <c r="AI2130" s="4">
        <f t="shared" ref="AI2130" si="22658">(X2130*AD2127+Y2130*AC2127+Z2130*AD2130+AA2130*AC2130)</f>
        <v>-0.66042091881908271</v>
      </c>
      <c r="AJ2130" s="2">
        <f t="shared" ref="AJ2130" si="22659">X2130*AE2127+Z2130*AE2130-Y2130*AF2127-AA2130*AF2130</f>
        <v>0.84494057382027343</v>
      </c>
      <c r="AK2130" s="3">
        <f t="shared" ref="AK2130" si="22660">(X2130*AF2127+Y2130*AE2127+Z2130*AF2130+AA2130*AE2130)</f>
        <v>0</v>
      </c>
      <c r="AL2130" s="20"/>
      <c r="AM2130" s="16">
        <v>0</v>
      </c>
      <c r="AN2130" s="17">
        <v>0</v>
      </c>
      <c r="AO2130" s="18">
        <v>1</v>
      </c>
      <c r="AP2130" s="19">
        <v>0</v>
      </c>
      <c r="AR2130" s="1">
        <f t="shared" ref="AR2130" si="22661">AH2130*AM2127+AJ2130*AM2130-AI2130*AN2127-AK2130*AN2130</f>
        <v>0</v>
      </c>
      <c r="AS2130" s="4">
        <f t="shared" ref="AS2130" si="22662">(AH2130*AN2127+AI2130*AM2127+AJ2130*AN2130+AK2130*AM2130)</f>
        <v>-0.66042091881908271</v>
      </c>
      <c r="AT2130" s="2">
        <f t="shared" ref="AT2130" si="22663">AH2130*AO2127+AJ2130*AO2130-AI2130*AP2127-AK2130*AP2130</f>
        <v>0.52825116856797949</v>
      </c>
      <c r="AU2130" s="3">
        <f t="shared" ref="AU2130" si="22664">(AH2130*AP2127+AI2130*AO2127+AJ2130*AP2130+AK2130*AO2130)</f>
        <v>0</v>
      </c>
      <c r="AV2130" s="20"/>
      <c r="AW2130" s="16">
        <v>0</v>
      </c>
      <c r="AX2130" s="17">
        <f t="shared" ref="AX2130" si="22665">-1/($AX$4*$B2127)</f>
        <v>-0.38390958161533706</v>
      </c>
      <c r="AY2130" s="18">
        <v>1</v>
      </c>
      <c r="AZ2130" s="19">
        <v>0</v>
      </c>
      <c r="BA2130" s="20"/>
      <c r="BB2130" s="1">
        <f t="shared" ref="BB2130" si="22666">AR2130*AW2127+AT2130*AW2130-AS2130*AX2127-AU2130*AX2130</f>
        <v>0</v>
      </c>
      <c r="BC2130" s="4">
        <f t="shared" ref="BC2130" si="22667">(AR2130*AX2127+AS2130*AW2127+AT2130*AX2130+AU2130*AW2130)</f>
        <v>-0.86322160393182856</v>
      </c>
      <c r="BD2130" s="2">
        <f t="shared" ref="BD2130" si="22668">AR2130*AY2127+AT2130*AY2130-AS2130*AZ2127-AU2130*AZ2130</f>
        <v>0.52825116856797949</v>
      </c>
      <c r="BE2130" s="3">
        <f t="shared" ref="BE2130" si="22669">(AR2130*AZ2127+AS2130*AY2127+AT2130*AZ2130+AU2130*AY2130)</f>
        <v>0</v>
      </c>
      <c r="BF2130" s="20"/>
      <c r="BG2130" s="16">
        <v>0</v>
      </c>
      <c r="BH2130" s="17">
        <v>0</v>
      </c>
      <c r="BI2130" s="18">
        <v>1</v>
      </c>
      <c r="BJ2130" s="19">
        <v>0</v>
      </c>
      <c r="BK2130" s="20"/>
      <c r="BL2130" s="1">
        <f t="shared" ref="BL2130" si="22670">BB2130*BG2127+BD2130*BG2130-BC2130*BH2127-BE2130*BH2130</f>
        <v>0</v>
      </c>
      <c r="BM2130" s="4">
        <f t="shared" ref="BM2130" si="22671">(BB2130*BH2127+BC2130*BG2127+BD2130*BH2130+BE2130*BG2130)</f>
        <v>-0.86322160393182856</v>
      </c>
      <c r="BN2130" s="2">
        <f t="shared" ref="BN2130" si="22672">BB2130*BI2127+BD2130*BI2130-BC2130*BJ2127-BE2130*BJ2130</f>
        <v>0.12993372972754402</v>
      </c>
      <c r="BO2130" s="3">
        <f t="shared" ref="BO2130" si="22673">(BB2130*BJ2127+BC2130*BI2127+BD2130*BJ2130+BE2130*BI2130)</f>
        <v>0</v>
      </c>
      <c r="BP2130" s="20"/>
      <c r="BQ2130" s="16">
        <v>0</v>
      </c>
      <c r="BR2130" s="17">
        <f t="shared" ref="BR2130" si="22674">-1/($BR$4*$B2127)</f>
        <v>-0.33604013663391874</v>
      </c>
      <c r="BS2130" s="18">
        <v>1</v>
      </c>
      <c r="BT2130" s="19">
        <v>0</v>
      </c>
      <c r="BU2130" s="20"/>
      <c r="BV2130" s="1">
        <f t="shared" ref="BV2130" si="22675">BL2130*BQ2127+BN2130*BQ2130-BM2130*BR2127-BO2130*BR2130</f>
        <v>0</v>
      </c>
      <c r="BW2130" s="4">
        <f t="shared" ref="BW2130" si="22676">(BL2130*BR2127+BM2130*BQ2127+BN2130*BR2130+BO2130*BQ2130)</f>
        <v>-0.90688455222282716</v>
      </c>
      <c r="BX2130" s="2">
        <f t="shared" ref="BX2130" si="22677">BL2130*BS2127+BN2130*BS2130-BM2130*BT2127-BO2130*BT2130</f>
        <v>0.12993372972754402</v>
      </c>
      <c r="BY2130" s="3">
        <f t="shared" ref="BY2130" si="22678">(BL2130*BT2127+BM2130*BS2127+BN2130*BT2130+BO2130*BS2130)</f>
        <v>0</v>
      </c>
      <c r="BZ2130" s="20"/>
      <c r="CA2130" s="16">
        <v>0</v>
      </c>
      <c r="CB2130" s="17">
        <v>0</v>
      </c>
      <c r="CC2130" s="18">
        <v>1</v>
      </c>
      <c r="CD2130" s="19">
        <v>0</v>
      </c>
      <c r="CE2130" s="20"/>
      <c r="CF2130" s="1">
        <f t="shared" ref="CF2130" si="22679">BV2130*CA2127+BX2130*CA2130-BW2130*CB2127-BY2130*CB2130</f>
        <v>0</v>
      </c>
      <c r="CG2130" s="4">
        <f t="shared" ref="CG2130" si="22680">(BV2130*CB2127+BW2130*CA2127+BX2130*CB2130+BY2130*CA2130)</f>
        <v>-0.90688455222282716</v>
      </c>
      <c r="CH2130" s="2">
        <f t="shared" ref="CH2130" si="22681">BV2130*CC2127+BX2130*CC2130-BW2130*CD2127-BY2130*CD2130</f>
        <v>-8.9080040004093725E-2</v>
      </c>
      <c r="CI2130" s="3">
        <f t="shared" ref="CI2130" si="22682">(BV2130*CD2127+BW2130*CC2127+BX2130*CD2130+BY2130*CC2130)</f>
        <v>0</v>
      </c>
      <c r="CK2130" s="16">
        <f t="shared" ref="CK2130" si="22683">1/$CL$4</f>
        <v>1</v>
      </c>
      <c r="CL2130" s="17">
        <v>0</v>
      </c>
      <c r="CM2130" s="18">
        <v>1</v>
      </c>
      <c r="CN2130" s="19">
        <v>0</v>
      </c>
      <c r="CP2130" s="1">
        <f t="shared" ref="CP2130" si="22684">CF2130*CK2127+CH2130*CK2130-CG2130*CL2127-CI2130*CL2130</f>
        <v>-8.9080040004093725E-2</v>
      </c>
      <c r="CQ2130" s="4">
        <f t="shared" ref="CQ2130" si="22685">(CF2130*CL2127+CG2130*CK2127+CH2130*CL2130+CI2130*CK2130)</f>
        <v>-0.90688455222282716</v>
      </c>
      <c r="CR2130" s="2">
        <f t="shared" ref="CR2130" si="22686">CF2130*CM2127+CH2130*CM2130-CG2130*CN2127-CI2130*CN2130</f>
        <v>-8.9080040004093725E-2</v>
      </c>
      <c r="CS2130" s="3">
        <f t="shared" ref="CS2130" si="22687">(CF2130*CN2127+CG2130*CM2127+CH2130*CN2130+CI2130*CM2130)</f>
        <v>0</v>
      </c>
      <c r="CU2130" s="39">
        <f t="shared" ref="CU2130" si="22688">(180/PI())*ATAN(-1*(CQ2127/CP2127))</f>
        <v>-85.344591213331455</v>
      </c>
      <c r="CW2130" s="54">
        <f t="shared" ref="CW2130" si="22689">20*LOG(((1-(10^(CU2127/20)^2)*(1-((1-CW2127)/(1+CW2127))^2))^0.5))</f>
        <v>-17.645559079889573</v>
      </c>
    </row>
    <row r="2131" spans="1:101" ht="18" customHeight="1">
      <c r="E2131" s="20"/>
      <c r="F2131" s="20"/>
      <c r="G2131" s="20"/>
      <c r="H2131" s="20"/>
      <c r="I2131" s="20"/>
      <c r="J2131" s="20"/>
      <c r="K2131" s="20"/>
      <c r="L2131" s="20"/>
      <c r="M2131" s="20"/>
      <c r="N2131" s="20"/>
      <c r="O2131" s="20"/>
      <c r="P2131" s="20"/>
      <c r="Q2131" s="20"/>
      <c r="R2131" s="20"/>
      <c r="S2131" s="20"/>
      <c r="T2131" s="20"/>
      <c r="U2131" s="20"/>
      <c r="V2131" s="20"/>
      <c r="W2131" s="20"/>
      <c r="X2131" s="20"/>
      <c r="Y2131" s="20"/>
      <c r="Z2131" s="20"/>
      <c r="AA2131" s="20"/>
      <c r="AB2131" s="30"/>
      <c r="AC2131" s="20"/>
      <c r="AD2131" s="20"/>
      <c r="AE2131" s="20"/>
      <c r="AF2131" s="20"/>
      <c r="AG2131" s="20"/>
      <c r="AH2131" s="20"/>
      <c r="AI2131" s="20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  <c r="BA2131" s="20"/>
      <c r="BB2131" s="20"/>
      <c r="BC2131" s="20"/>
      <c r="BD2131" s="20"/>
      <c r="BE2131" s="20"/>
      <c r="BF2131" s="20"/>
      <c r="BG2131" s="20"/>
      <c r="BH2131" s="20"/>
      <c r="BI2131" s="20"/>
      <c r="BJ2131" s="20"/>
      <c r="BK2131" s="20"/>
      <c r="BL2131" s="20"/>
      <c r="BM2131" s="20"/>
      <c r="BN2131" s="20"/>
      <c r="BO2131" s="20"/>
      <c r="BP2131" s="20"/>
      <c r="BQ2131" s="20"/>
      <c r="BR2131" s="20"/>
      <c r="BS2131" s="20"/>
      <c r="BT2131" s="20"/>
      <c r="BU2131" s="20"/>
      <c r="BV2131" s="20"/>
      <c r="BW2131" s="20"/>
      <c r="BX2131" s="20"/>
      <c r="BY2131" s="20"/>
      <c r="BZ2131" s="20"/>
      <c r="CA2131" s="20"/>
      <c r="CB2131" s="20"/>
      <c r="CC2131" s="20"/>
      <c r="CD2131" s="20"/>
      <c r="CE2131" s="20"/>
      <c r="CF2131" s="20"/>
      <c r="CG2131" s="20"/>
      <c r="CH2131" s="20"/>
      <c r="CI2131" s="20"/>
      <c r="CJ2131" s="20"/>
      <c r="CK2131" s="20"/>
      <c r="CL2131" s="20"/>
    </row>
    <row r="2132" spans="1:101" ht="18" customHeight="1"/>
    <row r="2133" spans="1:101" ht="18" customHeight="1" thickBot="1">
      <c r="A2133" s="23"/>
      <c r="B2133" s="23"/>
      <c r="C2133" s="23"/>
      <c r="D2133" s="20" t="s">
        <v>15</v>
      </c>
      <c r="E2133" s="20"/>
      <c r="F2133" s="20"/>
      <c r="G2133" s="20"/>
      <c r="H2133" s="20"/>
      <c r="I2133" s="20" t="s">
        <v>16</v>
      </c>
      <c r="J2133" s="20"/>
      <c r="K2133" s="20"/>
      <c r="L2133" s="20"/>
      <c r="M2133" s="23"/>
      <c r="N2133" s="23"/>
      <c r="O2133" s="24" t="s">
        <v>17</v>
      </c>
      <c r="P2133" s="23"/>
      <c r="Q2133" s="23"/>
      <c r="R2133" s="23"/>
      <c r="S2133" s="20"/>
      <c r="T2133" s="20" t="s">
        <v>18</v>
      </c>
      <c r="U2133" s="23"/>
      <c r="V2133" s="23"/>
      <c r="W2133" s="23"/>
      <c r="X2133" s="23"/>
      <c r="Y2133" s="24" t="s">
        <v>19</v>
      </c>
      <c r="Z2133" s="23"/>
      <c r="AA2133" s="23"/>
      <c r="AB2133" s="23"/>
      <c r="AC2133" s="24" t="s">
        <v>20</v>
      </c>
      <c r="AD2133" s="20"/>
      <c r="AE2133" s="20"/>
      <c r="AF2133" s="20"/>
      <c r="AG2133" s="20"/>
      <c r="AH2133" s="23"/>
      <c r="AI2133" s="24" t="s">
        <v>21</v>
      </c>
      <c r="AJ2133" s="23"/>
      <c r="AK2133" s="23"/>
      <c r="AL2133" s="20"/>
      <c r="AM2133" s="24" t="s">
        <v>31</v>
      </c>
      <c r="AN2133" s="20"/>
      <c r="AO2133" s="23"/>
      <c r="AP2133" s="23"/>
      <c r="AQ2133" s="23"/>
      <c r="AR2133" s="23"/>
      <c r="AS2133" s="24" t="s">
        <v>91</v>
      </c>
      <c r="AT2133" s="23"/>
      <c r="AU2133" s="23"/>
      <c r="AV2133" s="23"/>
      <c r="AW2133" s="24" t="s">
        <v>32</v>
      </c>
      <c r="AX2133" s="20"/>
      <c r="AY2133" s="20"/>
      <c r="AZ2133" s="20"/>
      <c r="BA2133" s="20"/>
      <c r="BB2133" s="23"/>
      <c r="BC2133" s="24" t="s">
        <v>22</v>
      </c>
      <c r="BD2133" s="23"/>
      <c r="BE2133" s="23"/>
      <c r="BF2133" s="23"/>
      <c r="BG2133" s="24" t="s">
        <v>33</v>
      </c>
      <c r="BH2133" s="20"/>
      <c r="BI2133" s="23"/>
      <c r="BJ2133" s="23"/>
      <c r="BK2133" s="23"/>
      <c r="BL2133" s="23"/>
      <c r="BM2133" s="24" t="s">
        <v>34</v>
      </c>
      <c r="BN2133" s="23"/>
      <c r="BO2133" s="23"/>
      <c r="BP2133" s="23"/>
      <c r="BQ2133" s="24" t="s">
        <v>89</v>
      </c>
      <c r="BR2133" s="20"/>
      <c r="BS2133" s="20"/>
      <c r="BT2133" s="20"/>
      <c r="BU2133" s="20"/>
      <c r="BV2133" s="23"/>
      <c r="BW2133" s="24" t="s">
        <v>35</v>
      </c>
      <c r="BX2133" s="23"/>
      <c r="BY2133" s="23"/>
      <c r="BZ2133" s="23"/>
      <c r="CA2133" s="24" t="s">
        <v>90</v>
      </c>
      <c r="CB2133" s="20"/>
      <c r="CC2133" s="23"/>
      <c r="CD2133" s="23"/>
      <c r="CE2133" s="23"/>
      <c r="CF2133" s="23"/>
      <c r="CG2133" s="24" t="s">
        <v>92</v>
      </c>
      <c r="CH2133" s="23"/>
      <c r="CI2133" s="23"/>
      <c r="CJ2133" s="23"/>
      <c r="CK2133" s="24" t="s">
        <v>36</v>
      </c>
      <c r="CL2133" s="24"/>
      <c r="CM2133" s="23"/>
      <c r="CN2133" s="23"/>
      <c r="CO2133" s="23"/>
      <c r="CP2133" s="23"/>
      <c r="CQ2133" s="24" t="s">
        <v>93</v>
      </c>
      <c r="CR2133" s="23"/>
      <c r="CS2133" s="23"/>
    </row>
    <row r="2134" spans="1:101" ht="18" customHeight="1" thickBot="1">
      <c r="A2134" s="23"/>
      <c r="B2134" s="33"/>
      <c r="C2134" s="23"/>
      <c r="D2134" s="7" t="s">
        <v>2</v>
      </c>
      <c r="E2134" s="8"/>
      <c r="F2134" s="8" t="s">
        <v>3</v>
      </c>
      <c r="G2134" s="9"/>
      <c r="H2134" s="10"/>
      <c r="I2134" s="7" t="s">
        <v>4</v>
      </c>
      <c r="J2134" s="8"/>
      <c r="K2134" s="8" t="s">
        <v>5</v>
      </c>
      <c r="L2134" s="9"/>
      <c r="M2134" s="23"/>
      <c r="N2134" s="251" t="s">
        <v>79</v>
      </c>
      <c r="O2134" s="252"/>
      <c r="P2134" s="253" t="s">
        <v>80</v>
      </c>
      <c r="Q2134" s="254"/>
      <c r="R2134" s="23"/>
      <c r="S2134" s="7" t="s">
        <v>11</v>
      </c>
      <c r="T2134" s="8"/>
      <c r="U2134" s="8" t="s">
        <v>12</v>
      </c>
      <c r="V2134" s="9"/>
      <c r="W2134" s="20"/>
      <c r="X2134" s="251" t="s">
        <v>79</v>
      </c>
      <c r="Y2134" s="252"/>
      <c r="Z2134" s="253" t="s">
        <v>80</v>
      </c>
      <c r="AA2134" s="254"/>
      <c r="AB2134" s="20"/>
      <c r="AC2134" s="7" t="s">
        <v>4</v>
      </c>
      <c r="AD2134" s="8"/>
      <c r="AE2134" s="8" t="s">
        <v>5</v>
      </c>
      <c r="AF2134" s="9"/>
      <c r="AG2134" s="20"/>
      <c r="AH2134" s="251" t="s">
        <v>0</v>
      </c>
      <c r="AI2134" s="252"/>
      <c r="AJ2134" s="253" t="s">
        <v>1</v>
      </c>
      <c r="AK2134" s="254"/>
      <c r="AL2134" s="20"/>
      <c r="AM2134" s="7" t="s">
        <v>11</v>
      </c>
      <c r="AN2134" s="8"/>
      <c r="AO2134" s="8" t="s">
        <v>12</v>
      </c>
      <c r="AP2134" s="9"/>
      <c r="AQ2134" s="23"/>
      <c r="AR2134" s="251" t="s">
        <v>0</v>
      </c>
      <c r="AS2134" s="252"/>
      <c r="AT2134" s="253" t="s">
        <v>1</v>
      </c>
      <c r="AU2134" s="254"/>
      <c r="AV2134" s="36"/>
      <c r="AW2134" s="7" t="s">
        <v>4</v>
      </c>
      <c r="AX2134" s="8"/>
      <c r="AY2134" s="8" t="s">
        <v>5</v>
      </c>
      <c r="AZ2134" s="9"/>
      <c r="BA2134" s="20"/>
      <c r="BB2134" s="251" t="s">
        <v>0</v>
      </c>
      <c r="BC2134" s="252"/>
      <c r="BD2134" s="253" t="s">
        <v>1</v>
      </c>
      <c r="BE2134" s="254"/>
      <c r="BF2134" s="36"/>
      <c r="BG2134" s="7" t="s">
        <v>11</v>
      </c>
      <c r="BH2134" s="8"/>
      <c r="BI2134" s="8" t="s">
        <v>12</v>
      </c>
      <c r="BJ2134" s="9"/>
      <c r="BK2134" s="36"/>
      <c r="BL2134" s="251" t="s">
        <v>0</v>
      </c>
      <c r="BM2134" s="252"/>
      <c r="BN2134" s="253" t="s">
        <v>1</v>
      </c>
      <c r="BO2134" s="254"/>
      <c r="BP2134" s="36"/>
      <c r="BQ2134" s="7" t="s">
        <v>4</v>
      </c>
      <c r="BR2134" s="8"/>
      <c r="BS2134" s="8" t="s">
        <v>5</v>
      </c>
      <c r="BT2134" s="9"/>
      <c r="BU2134" s="20"/>
      <c r="BV2134" s="251" t="s">
        <v>0</v>
      </c>
      <c r="BW2134" s="252"/>
      <c r="BX2134" s="253" t="s">
        <v>1</v>
      </c>
      <c r="BY2134" s="254"/>
      <c r="BZ2134" s="36"/>
      <c r="CA2134" s="7" t="s">
        <v>11</v>
      </c>
      <c r="CB2134" s="8"/>
      <c r="CC2134" s="8" t="s">
        <v>12</v>
      </c>
      <c r="CD2134" s="9"/>
      <c r="CE2134" s="36"/>
      <c r="CF2134" s="251" t="s">
        <v>0</v>
      </c>
      <c r="CG2134" s="252"/>
      <c r="CH2134" s="253" t="s">
        <v>1</v>
      </c>
      <c r="CI2134" s="254"/>
      <c r="CJ2134" s="23"/>
      <c r="CK2134" s="7" t="s">
        <v>23</v>
      </c>
      <c r="CL2134" s="8"/>
      <c r="CM2134" s="8" t="s">
        <v>24</v>
      </c>
      <c r="CN2134" s="9"/>
      <c r="CO2134" s="23"/>
      <c r="CP2134" s="251" t="s">
        <v>0</v>
      </c>
      <c r="CQ2134" s="252"/>
      <c r="CR2134" s="253" t="s">
        <v>1</v>
      </c>
      <c r="CS2134" s="254"/>
      <c r="CU2134" s="26" t="s">
        <v>25</v>
      </c>
      <c r="CW2134" s="50" t="s">
        <v>44</v>
      </c>
    </row>
    <row r="2135" spans="1:101" ht="18" customHeight="1" thickTop="1" thickBot="1">
      <c r="B2135" s="34">
        <v>4.4000000000000101</v>
      </c>
      <c r="D2135" s="11">
        <v>1</v>
      </c>
      <c r="E2135" s="12">
        <v>0</v>
      </c>
      <c r="F2135" s="13">
        <v>0</v>
      </c>
      <c r="G2135" s="40">
        <f t="shared" ref="G2135" si="22690">-1/($E$4*$B2135)</f>
        <v>-0.23875693588898705</v>
      </c>
      <c r="H2135" s="10"/>
      <c r="I2135" s="11">
        <v>1</v>
      </c>
      <c r="J2135" s="12">
        <v>0</v>
      </c>
      <c r="K2135" s="13">
        <v>0</v>
      </c>
      <c r="L2135" s="14">
        <v>0</v>
      </c>
      <c r="N2135" s="1">
        <f t="shared" ref="N2135" si="22691">D2135*I2135+F2135*I2138-E2135*J2135-G2135*J2138</f>
        <v>0.920679812929733</v>
      </c>
      <c r="O2135" s="4">
        <f t="shared" ref="O2135" si="22692">(D2135*J2135+E2135*I2135+F2135*J2138+G2135*I2138)</f>
        <v>0</v>
      </c>
      <c r="P2135" s="2">
        <f t="shared" ref="P2135" si="22693">D2135*K2135+F2135*K2138-E2135*L2135-G2135*L2138</f>
        <v>0</v>
      </c>
      <c r="Q2135" s="3">
        <f t="shared" ref="Q2135" si="22694">(D2135*L2135+E2135*K2135+F2135*L2138+G2135*K2138)</f>
        <v>-0.23875693588898705</v>
      </c>
      <c r="S2135" s="11">
        <v>1</v>
      </c>
      <c r="T2135" s="12">
        <v>0</v>
      </c>
      <c r="U2135" s="13">
        <v>0</v>
      </c>
      <c r="V2135" s="40">
        <f t="shared" ref="V2135" si="22695">-1/($T$4*$B2135)</f>
        <v>-0.45618773037480276</v>
      </c>
      <c r="W2135" s="20"/>
      <c r="X2135" s="1">
        <f t="shared" ref="X2135" si="22696">N2135*S2135+P2135*S2138-O2135*T2135-Q2135*T2138</f>
        <v>0.920679812929733</v>
      </c>
      <c r="Y2135" s="4">
        <f t="shared" ref="Y2135" si="22697">(N2135*T2135+O2135*S2135+P2135*T2138+Q2135*S2138)</f>
        <v>0</v>
      </c>
      <c r="Z2135" s="2">
        <f t="shared" ref="Z2135" si="22698">N2135*U2135+P2135*U2138-O2135*V2135-Q2135*V2138</f>
        <v>0</v>
      </c>
      <c r="AA2135" s="3">
        <f t="shared" ref="AA2135" si="22699">(N2135*V2135+O2135*U2135+P2135*V2138+Q2135*U2138)</f>
        <v>-0.65875977015129994</v>
      </c>
      <c r="AB2135" s="20"/>
      <c r="AC2135" s="11">
        <v>1</v>
      </c>
      <c r="AD2135" s="12">
        <v>0</v>
      </c>
      <c r="AE2135" s="13">
        <v>0</v>
      </c>
      <c r="AF2135" s="14">
        <v>0</v>
      </c>
      <c r="AG2135" s="20"/>
      <c r="AH2135" s="1">
        <f t="shared" ref="AH2135" si="22700">X2135*AC2135+Z2135*AC2138-Y2135*AD2135-AA2135*AD2138</f>
        <v>0.67064953641029312</v>
      </c>
      <c r="AI2135" s="4">
        <f t="shared" ref="AI2135" si="22701">(X2135*AD2135+Y2135*AC2135+Z2135*AD2138+AA2135*AC2138)</f>
        <v>0</v>
      </c>
      <c r="AJ2135" s="2">
        <f t="shared" ref="AJ2135" si="22702">X2135*AE2135+Z2135*AE2138-Y2135*AF2135-AA2135*AF2138</f>
        <v>0</v>
      </c>
      <c r="AK2135" s="3">
        <f t="shared" ref="AK2135" si="22703">(X2135*AF2135+Y2135*AE2135+Z2135*AF2138+AA2135*AE2138)</f>
        <v>-0.65875977015129994</v>
      </c>
      <c r="AL2135" s="20"/>
      <c r="AM2135" s="11">
        <v>1</v>
      </c>
      <c r="AN2135" s="12">
        <v>0</v>
      </c>
      <c r="AO2135" s="13">
        <v>0</v>
      </c>
      <c r="AP2135" s="40">
        <f t="shared" ref="AP2135" si="22704">-1/($AN$4*$B2135)</f>
        <v>-0.47407744529146167</v>
      </c>
      <c r="AR2135" s="1">
        <f t="shared" ref="AR2135" si="22705">AH2135*AM2135+AJ2135*AM2138-AI2135*AN2135-AK2135*AN2138</f>
        <v>0.67064953641029312</v>
      </c>
      <c r="AS2135" s="4">
        <f t="shared" ref="AS2135" si="22706">(AH2135*AN2135+AI2135*AM2135+AJ2135*AN2138+AK2135*AM2138)</f>
        <v>0</v>
      </c>
      <c r="AT2135" s="2">
        <f t="shared" ref="AT2135" si="22707">AH2135*AO2135+AJ2135*AO2138-AI2135*AP2135-AK2135*AP2138</f>
        <v>0</v>
      </c>
      <c r="AU2135" s="3">
        <f t="shared" ref="AU2135" si="22708">(AH2135*AP2135+AI2135*AO2135+AJ2135*AP2138+AK2135*AO2138)</f>
        <v>-0.97669958905859477</v>
      </c>
      <c r="AV2135" s="20"/>
      <c r="AW2135" s="11">
        <v>1</v>
      </c>
      <c r="AX2135" s="12">
        <v>0</v>
      </c>
      <c r="AY2135" s="13">
        <v>0</v>
      </c>
      <c r="AZ2135" s="14">
        <v>0</v>
      </c>
      <c r="BA2135" s="20"/>
      <c r="BB2135" s="1">
        <f t="shared" ref="BB2135" si="22709">AR2135*AW2135+AT2135*AW2138-AS2135*AX2135-AU2135*AX2138</f>
        <v>0.29994616411320174</v>
      </c>
      <c r="BC2135" s="4">
        <f t="shared" ref="BC2135" si="22710">(AR2135*AX2135+AS2135*AW2135+AT2135*AX2138+AU2135*AW2138)</f>
        <v>0</v>
      </c>
      <c r="BD2135" s="2">
        <f t="shared" ref="BD2135" si="22711">AR2135*AY2135+AT2135*AY2138-AS2135*AZ2135-AU2135*AZ2138</f>
        <v>0</v>
      </c>
      <c r="BE2135" s="3">
        <f t="shared" ref="BE2135" si="22712">(AR2135*AZ2135+AS2135*AY2135+AT2135*AZ2138+AU2135*AY2138)</f>
        <v>-0.97669958905859477</v>
      </c>
      <c r="BF2135" s="20"/>
      <c r="BG2135" s="11">
        <v>1</v>
      </c>
      <c r="BH2135" s="12">
        <v>0</v>
      </c>
      <c r="BI2135" s="13">
        <v>0</v>
      </c>
      <c r="BJ2135" s="40">
        <f t="shared" ref="BJ2135" si="22713">-1/($BH$4*$B2135)</f>
        <v>-0.45618773037480276</v>
      </c>
      <c r="BK2135" s="20"/>
      <c r="BL2135" s="1">
        <f t="shared" ref="BL2135" si="22714">BB2135*BG2135+BD2135*BG2138-BC2135*BH2135-BE2135*BH2138</f>
        <v>0.29994616411320174</v>
      </c>
      <c r="BM2135" s="4">
        <f t="shared" ref="BM2135" si="22715">(BB2135*BH2135+BC2135*BG2135+BD2135*BH2138+BE2135*BG2138)</f>
        <v>0</v>
      </c>
      <c r="BN2135" s="2">
        <f t="shared" ref="BN2135" si="22716">BB2135*BI2135+BD2135*BI2138-BC2135*BJ2135-BE2135*BJ2138</f>
        <v>0</v>
      </c>
      <c r="BO2135" s="3">
        <f t="shared" ref="BO2135" si="22717">(BB2135*BJ2135+BC2135*BI2135+BD2135*BJ2138+BE2135*BI2138)</f>
        <v>-1.1135313489000245</v>
      </c>
      <c r="BP2135" s="20"/>
      <c r="BQ2135" s="11">
        <v>1</v>
      </c>
      <c r="BR2135" s="12">
        <v>0</v>
      </c>
      <c r="BS2135" s="13">
        <v>0</v>
      </c>
      <c r="BT2135" s="14">
        <v>0</v>
      </c>
      <c r="BU2135" s="20"/>
      <c r="BV2135" s="1">
        <f t="shared" ref="BV2135" si="22718">BL2135*BQ2135+BN2135*BQ2138-BM2135*BR2135-BO2135*BR2138</f>
        <v>-6.9992889487422105E-2</v>
      </c>
      <c r="BW2135" s="4">
        <f t="shared" ref="BW2135" si="22719">(BL2135*BR2135+BM2135*BQ2135+BN2135*BR2138+BO2135*BQ2138)</f>
        <v>0</v>
      </c>
      <c r="BX2135" s="2">
        <f t="shared" ref="BX2135" si="22720">BL2135*BS2135+BN2135*BS2138-BM2135*BT2135-BO2135*BT2138</f>
        <v>0</v>
      </c>
      <c r="BY2135" s="3">
        <f t="shared" ref="BY2135" si="22721">(BL2135*BT2135+BM2135*BS2135+BN2135*BT2138+BO2135*BS2138)</f>
        <v>-1.1135313489000245</v>
      </c>
      <c r="BZ2135" s="20"/>
      <c r="CA2135" s="11">
        <v>1</v>
      </c>
      <c r="CB2135" s="12">
        <v>0</v>
      </c>
      <c r="CC2135" s="13">
        <v>0</v>
      </c>
      <c r="CD2135" s="40">
        <f t="shared" ref="CD2135" si="22722">-1/($CB$4*$B2135)</f>
        <v>-0.23875693588898705</v>
      </c>
      <c r="CE2135" s="20"/>
      <c r="CF2135" s="1">
        <f t="shared" ref="CF2135" si="22723">BV2135*CA2135+BX2135*CA2138-BW2135*CB2135-BY2135*CB2138</f>
        <v>-6.9992889487422105E-2</v>
      </c>
      <c r="CG2135" s="4">
        <f t="shared" ref="CG2135" si="22724">(BV2135*CB2135+BW2135*CA2135+BX2135*CB2138+BY2135*CA2138)</f>
        <v>0</v>
      </c>
      <c r="CH2135" s="2">
        <f t="shared" ref="CH2135" si="22725">BV2135*CC2135+BX2135*CC2138-BW2135*CD2135-BY2135*CD2138</f>
        <v>0</v>
      </c>
      <c r="CI2135" s="3">
        <f t="shared" ref="CI2135" si="22726">(BV2135*CD2135+BW2135*CC2135+BX2135*CD2138+BY2135*CC2138)</f>
        <v>-1.0968200610719911</v>
      </c>
      <c r="CJ2135" s="28"/>
      <c r="CK2135" s="11">
        <v>1</v>
      </c>
      <c r="CL2135" s="12">
        <v>0</v>
      </c>
      <c r="CM2135" s="13">
        <v>0</v>
      </c>
      <c r="CN2135" s="14">
        <v>0</v>
      </c>
      <c r="CP2135" s="1">
        <f t="shared" ref="CP2135" si="22727">CF2135*CK2135+CH2135*CK2138-CG2135*CL2135-CI2135*CL2138</f>
        <v>-6.9992889487422105E-2</v>
      </c>
      <c r="CQ2135" s="4">
        <f t="shared" ref="CQ2135" si="22728">(CF2135*CL2135+CG2135*CK2135+CH2135*CL2138+CI2135*CK2138)</f>
        <v>-1.0968200610719911</v>
      </c>
      <c r="CR2135" s="2">
        <f t="shared" ref="CR2135" si="22729">CF2135*CM2135+CH2135*CM2138-CG2135*CN2135-CI2135*CN2138</f>
        <v>0</v>
      </c>
      <c r="CS2135" s="3">
        <f t="shared" ref="CS2135" si="22730">(CF2135*CN2135+CG2135*CM2135+CH2135*CN2138+CI2135*CM2138)</f>
        <v>-1.0968200610719911</v>
      </c>
      <c r="CU2135" s="29">
        <f t="shared" ref="CU2135" si="22731">20*LOG(((1+$CL$4)/$CL$4)/((CP2135+CP2138)^2+(CQ2135+CQ2138)^2)^0.5)</f>
        <v>-3.8839574359179722E-2</v>
      </c>
      <c r="CW2135" s="51">
        <f t="shared" ref="CW2135" si="22732">((CP2135^2+CQ2135^2)^0.5)/((CP2138^2+CQ2138^2)^0.5)</f>
        <v>1.2078069468942443</v>
      </c>
    </row>
    <row r="2136" spans="1:101" ht="18" customHeight="1" thickBot="1">
      <c r="D2136" s="11"/>
      <c r="E2136" s="13"/>
      <c r="F2136" s="13"/>
      <c r="G2136" s="15"/>
      <c r="H2136" s="10"/>
      <c r="I2136" s="11"/>
      <c r="J2136" s="13"/>
      <c r="K2136" s="13"/>
      <c r="L2136" s="15"/>
      <c r="N2136" s="5"/>
      <c r="Q2136" s="6"/>
      <c r="S2136" s="11"/>
      <c r="T2136" s="13"/>
      <c r="U2136" s="13"/>
      <c r="V2136" s="15"/>
      <c r="W2136" s="20"/>
      <c r="X2136" s="5"/>
      <c r="AA2136" s="6"/>
      <c r="AB2136" s="20"/>
      <c r="AC2136" s="11"/>
      <c r="AD2136" s="13"/>
      <c r="AE2136" s="13"/>
      <c r="AF2136" s="15"/>
      <c r="AG2136" s="20"/>
      <c r="AH2136" s="5"/>
      <c r="AK2136" s="6"/>
      <c r="AL2136" s="20"/>
      <c r="AM2136" s="11"/>
      <c r="AN2136" s="13"/>
      <c r="AO2136" s="13"/>
      <c r="AP2136" s="15"/>
      <c r="AR2136" s="5"/>
      <c r="AU2136" s="6"/>
      <c r="AW2136" s="11"/>
      <c r="AX2136" s="13"/>
      <c r="AY2136" s="13"/>
      <c r="AZ2136" s="15"/>
      <c r="BA2136" s="20"/>
      <c r="BB2136" s="5"/>
      <c r="BE2136" s="6"/>
      <c r="BG2136" s="11"/>
      <c r="BH2136" s="13"/>
      <c r="BI2136" s="13"/>
      <c r="BJ2136" s="15"/>
      <c r="BL2136" s="5"/>
      <c r="BO2136" s="6"/>
      <c r="BQ2136" s="11"/>
      <c r="BR2136" s="13"/>
      <c r="BS2136" s="13"/>
      <c r="BT2136" s="15"/>
      <c r="BU2136" s="20"/>
      <c r="BV2136" s="5"/>
      <c r="BY2136" s="6"/>
      <c r="CA2136" s="11"/>
      <c r="CB2136" s="13"/>
      <c r="CC2136" s="13"/>
      <c r="CD2136" s="15"/>
      <c r="CF2136" s="5"/>
      <c r="CI2136" s="6"/>
      <c r="CK2136" s="11"/>
      <c r="CL2136" s="13"/>
      <c r="CM2136" s="13"/>
      <c r="CN2136" s="15"/>
      <c r="CP2136" s="5"/>
      <c r="CS2136" s="6"/>
      <c r="CW2136" s="52"/>
    </row>
    <row r="2137" spans="1:101" ht="18" customHeight="1" thickBot="1">
      <c r="D2137" s="11" t="s">
        <v>6</v>
      </c>
      <c r="E2137" s="13"/>
      <c r="F2137" s="13" t="s">
        <v>7</v>
      </c>
      <c r="G2137" s="15"/>
      <c r="H2137" s="10"/>
      <c r="I2137" s="11" t="s">
        <v>8</v>
      </c>
      <c r="J2137" s="13"/>
      <c r="K2137" s="13" t="s">
        <v>9</v>
      </c>
      <c r="L2137" s="15"/>
      <c r="N2137" s="251" t="s">
        <v>26</v>
      </c>
      <c r="O2137" s="252"/>
      <c r="P2137" s="253" t="s">
        <v>27</v>
      </c>
      <c r="Q2137" s="254"/>
      <c r="S2137" s="11" t="s">
        <v>13</v>
      </c>
      <c r="T2137" s="13"/>
      <c r="U2137" s="13" t="s">
        <v>14</v>
      </c>
      <c r="V2137" s="15"/>
      <c r="W2137" s="20"/>
      <c r="X2137" s="251" t="s">
        <v>26</v>
      </c>
      <c r="Y2137" s="252"/>
      <c r="Z2137" s="253" t="s">
        <v>27</v>
      </c>
      <c r="AA2137" s="254"/>
      <c r="AB2137" s="20"/>
      <c r="AC2137" s="11" t="s">
        <v>8</v>
      </c>
      <c r="AD2137" s="13"/>
      <c r="AE2137" s="13" t="s">
        <v>9</v>
      </c>
      <c r="AF2137" s="15"/>
      <c r="AG2137" s="20"/>
      <c r="AH2137" s="251" t="s">
        <v>26</v>
      </c>
      <c r="AI2137" s="252"/>
      <c r="AJ2137" s="253" t="s">
        <v>27</v>
      </c>
      <c r="AK2137" s="254"/>
      <c r="AL2137" s="20"/>
      <c r="AM2137" s="11" t="s">
        <v>13</v>
      </c>
      <c r="AN2137" s="13"/>
      <c r="AO2137" s="13" t="s">
        <v>14</v>
      </c>
      <c r="AP2137" s="15"/>
      <c r="AR2137" s="251" t="s">
        <v>26</v>
      </c>
      <c r="AS2137" s="252"/>
      <c r="AT2137" s="253" t="s">
        <v>27</v>
      </c>
      <c r="AU2137" s="254"/>
      <c r="AV2137" s="36"/>
      <c r="AW2137" s="11" t="s">
        <v>8</v>
      </c>
      <c r="AX2137" s="13"/>
      <c r="AY2137" s="13" t="s">
        <v>9</v>
      </c>
      <c r="AZ2137" s="15"/>
      <c r="BA2137" s="20"/>
      <c r="BB2137" s="251" t="s">
        <v>26</v>
      </c>
      <c r="BC2137" s="252"/>
      <c r="BD2137" s="253" t="s">
        <v>27</v>
      </c>
      <c r="BE2137" s="254"/>
      <c r="BF2137" s="36"/>
      <c r="BG2137" s="11" t="s">
        <v>13</v>
      </c>
      <c r="BH2137" s="13"/>
      <c r="BI2137" s="13" t="s">
        <v>14</v>
      </c>
      <c r="BJ2137" s="15"/>
      <c r="BK2137" s="36"/>
      <c r="BL2137" s="251" t="s">
        <v>26</v>
      </c>
      <c r="BM2137" s="252"/>
      <c r="BN2137" s="253" t="s">
        <v>27</v>
      </c>
      <c r="BO2137" s="254"/>
      <c r="BP2137" s="36"/>
      <c r="BQ2137" s="11" t="s">
        <v>8</v>
      </c>
      <c r="BR2137" s="13"/>
      <c r="BS2137" s="13" t="s">
        <v>9</v>
      </c>
      <c r="BT2137" s="15"/>
      <c r="BU2137" s="20"/>
      <c r="BV2137" s="251" t="s">
        <v>26</v>
      </c>
      <c r="BW2137" s="252"/>
      <c r="BX2137" s="253" t="s">
        <v>27</v>
      </c>
      <c r="BY2137" s="254"/>
      <c r="BZ2137" s="36"/>
      <c r="CA2137" s="11" t="s">
        <v>13</v>
      </c>
      <c r="CB2137" s="13"/>
      <c r="CC2137" s="13" t="s">
        <v>14</v>
      </c>
      <c r="CD2137" s="15"/>
      <c r="CE2137" s="36"/>
      <c r="CF2137" s="251" t="s">
        <v>26</v>
      </c>
      <c r="CG2137" s="252"/>
      <c r="CH2137" s="253" t="s">
        <v>27</v>
      </c>
      <c r="CI2137" s="254"/>
      <c r="CK2137" s="11" t="s">
        <v>28</v>
      </c>
      <c r="CL2137" s="13"/>
      <c r="CM2137" s="13" t="s">
        <v>29</v>
      </c>
      <c r="CN2137" s="15"/>
      <c r="CP2137" s="251" t="s">
        <v>26</v>
      </c>
      <c r="CQ2137" s="252"/>
      <c r="CR2137" s="253" t="s">
        <v>27</v>
      </c>
      <c r="CS2137" s="254"/>
      <c r="CU2137" s="38" t="s">
        <v>37</v>
      </c>
      <c r="CW2137" s="53" t="s">
        <v>45</v>
      </c>
    </row>
    <row r="2138" spans="1:101" ht="18" customHeight="1" thickTop="1" thickBot="1">
      <c r="D2138" s="16">
        <v>0</v>
      </c>
      <c r="E2138" s="17">
        <v>0</v>
      </c>
      <c r="F2138" s="18">
        <v>1</v>
      </c>
      <c r="G2138" s="19">
        <v>0</v>
      </c>
      <c r="H2138" s="10"/>
      <c r="I2138" s="16">
        <v>0</v>
      </c>
      <c r="J2138" s="17">
        <f t="shared" ref="J2138" si="22733">-1/($J$4*$B2135)</f>
        <v>-0.33222149871762424</v>
      </c>
      <c r="K2138" s="18">
        <v>1</v>
      </c>
      <c r="L2138" s="19">
        <v>0</v>
      </c>
      <c r="N2138" s="1">
        <f t="shared" ref="N2138" si="22734">D2138*I2135+F2138*I2138-E2138*J2135-G2138*J2138</f>
        <v>0</v>
      </c>
      <c r="O2138" s="4">
        <f t="shared" ref="O2138" si="22735">(D2138*J2135+E2138*I2135+F2138*J2138+G2138*I2138)</f>
        <v>-0.33222149871762424</v>
      </c>
      <c r="P2138" s="2">
        <f t="shared" ref="P2138" si="22736">D2138*K2135+F2138*K2138-E2138*L2135-G2138*L2138</f>
        <v>1</v>
      </c>
      <c r="Q2138" s="3">
        <f t="shared" ref="Q2138" si="22737">(D2138*L2135+E2138*K2135+F2138*L2138+G2138*K2138)</f>
        <v>0</v>
      </c>
      <c r="S2138" s="16">
        <v>0</v>
      </c>
      <c r="T2138" s="17">
        <v>0</v>
      </c>
      <c r="U2138" s="18">
        <v>1</v>
      </c>
      <c r="V2138" s="19">
        <v>0</v>
      </c>
      <c r="W2138" s="20"/>
      <c r="X2138" s="1">
        <f t="shared" ref="X2138" si="22738">N2138*S2135+P2138*S2138-O2138*T2135-Q2138*T2138</f>
        <v>0</v>
      </c>
      <c r="Y2138" s="4">
        <f t="shared" ref="Y2138" si="22739">(N2138*T2135+O2138*S2135+P2138*T2138+Q2138*S2138)</f>
        <v>-0.33222149871762424</v>
      </c>
      <c r="Z2138" s="2">
        <f t="shared" ref="Z2138" si="22740">N2138*U2135+P2138*U2138-O2138*V2135-Q2138*V2138</f>
        <v>0.84844462851829161</v>
      </c>
      <c r="AA2138" s="3">
        <f t="shared" ref="AA2138" si="22741">(N2138*V2135+O2138*U2135+P2138*V2138+Q2138*U2138)</f>
        <v>0</v>
      </c>
      <c r="AB2138" s="20"/>
      <c r="AC2138" s="16">
        <v>0</v>
      </c>
      <c r="AD2138" s="17">
        <f t="shared" ref="AD2138" si="22742">-1/($AD$4*$B2135)</f>
        <v>-0.37954697273334465</v>
      </c>
      <c r="AE2138" s="18">
        <v>1</v>
      </c>
      <c r="AF2138" s="19">
        <v>0</v>
      </c>
      <c r="AG2138" s="20"/>
      <c r="AH2138" s="1">
        <f t="shared" ref="AH2138" si="22743">X2138*AC2135+Z2138*AC2138-Y2138*AD2135-AA2138*AD2138</f>
        <v>0</v>
      </c>
      <c r="AI2138" s="4">
        <f t="shared" ref="AI2138" si="22744">(X2138*AD2135+Y2138*AC2135+Z2138*AD2138+AA2138*AC2138)</f>
        <v>-0.65424608900360903</v>
      </c>
      <c r="AJ2138" s="2">
        <f t="shared" ref="AJ2138" si="22745">X2138*AE2135+Z2138*AE2138-Y2138*AF2135-AA2138*AF2138</f>
        <v>0.84844462851829161</v>
      </c>
      <c r="AK2138" s="3">
        <f t="shared" ref="AK2138" si="22746">(X2138*AF2135+Y2138*AE2135+Z2138*AF2138+AA2138*AE2138)</f>
        <v>0</v>
      </c>
      <c r="AL2138" s="20"/>
      <c r="AM2138" s="16">
        <v>0</v>
      </c>
      <c r="AN2138" s="17">
        <v>0</v>
      </c>
      <c r="AO2138" s="18">
        <v>1</v>
      </c>
      <c r="AP2138" s="19">
        <v>0</v>
      </c>
      <c r="AR2138" s="1">
        <f t="shared" ref="AR2138" si="22747">AH2138*AM2135+AJ2138*AM2138-AI2138*AN2135-AK2138*AN2138</f>
        <v>0</v>
      </c>
      <c r="AS2138" s="4">
        <f t="shared" ref="AS2138" si="22748">(AH2138*AN2135+AI2138*AM2135+AJ2138*AN2138+AK2138*AM2138)</f>
        <v>-0.65424608900360903</v>
      </c>
      <c r="AT2138" s="2">
        <f t="shared" ref="AT2138" si="22749">AH2138*AO2135+AJ2138*AO2138-AI2138*AP2135-AK2138*AP2138</f>
        <v>0.53828131405153035</v>
      </c>
      <c r="AU2138" s="3">
        <f t="shared" ref="AU2138" si="22750">(AH2138*AP2135+AI2138*AO2135+AJ2138*AP2138+AK2138*AO2138)</f>
        <v>0</v>
      </c>
      <c r="AV2138" s="20"/>
      <c r="AW2138" s="16">
        <v>0</v>
      </c>
      <c r="AX2138" s="17">
        <f t="shared" ref="AX2138" si="22751">-1/($AX$4*$B2135)</f>
        <v>-0.37954697273334465</v>
      </c>
      <c r="AY2138" s="18">
        <v>1</v>
      </c>
      <c r="AZ2138" s="19">
        <v>0</v>
      </c>
      <c r="BA2138" s="20"/>
      <c r="BB2138" s="1">
        <f t="shared" ref="BB2138" si="22752">AR2138*AW2135+AT2138*AW2138-AS2138*AX2135-AU2138*AX2138</f>
        <v>0</v>
      </c>
      <c r="BC2138" s="4">
        <f t="shared" ref="BC2138" si="22753">(AR2138*AX2135+AS2138*AW2135+AT2138*AX2138+AU2138*AW2138)</f>
        <v>-0.8585491322307941</v>
      </c>
      <c r="BD2138" s="2">
        <f t="shared" ref="BD2138" si="22754">AR2138*AY2135+AT2138*AY2138-AS2138*AZ2135-AU2138*AZ2138</f>
        <v>0.53828131405153035</v>
      </c>
      <c r="BE2138" s="3">
        <f t="shared" ref="BE2138" si="22755">(AR2138*AZ2135+AS2138*AY2135+AT2138*AZ2138+AU2138*AY2138)</f>
        <v>0</v>
      </c>
      <c r="BF2138" s="20"/>
      <c r="BG2138" s="16">
        <v>0</v>
      </c>
      <c r="BH2138" s="17">
        <v>0</v>
      </c>
      <c r="BI2138" s="18">
        <v>1</v>
      </c>
      <c r="BJ2138" s="19">
        <v>0</v>
      </c>
      <c r="BK2138" s="20"/>
      <c r="BL2138" s="1">
        <f t="shared" ref="BL2138" si="22756">BB2138*BG2135+BD2138*BG2138-BC2138*BH2135-BE2138*BH2138</f>
        <v>0</v>
      </c>
      <c r="BM2138" s="4">
        <f t="shared" ref="BM2138" si="22757">(BB2138*BH2135+BC2138*BG2135+BD2138*BH2138+BE2138*BG2138)</f>
        <v>-0.8585491322307941</v>
      </c>
      <c r="BN2138" s="2">
        <f t="shared" ref="BN2138" si="22758">BB2138*BI2135+BD2138*BI2138-BC2138*BJ2135-BE2138*BJ2138</f>
        <v>0.14662173400390799</v>
      </c>
      <c r="BO2138" s="3">
        <f t="shared" ref="BO2138" si="22759">(BB2138*BJ2135+BC2138*BI2135+BD2138*BJ2138+BE2138*BI2138)</f>
        <v>0</v>
      </c>
      <c r="BP2138" s="20"/>
      <c r="BQ2138" s="16">
        <v>0</v>
      </c>
      <c r="BR2138" s="17">
        <f t="shared" ref="BR2138" si="22760">-1/($BR$4*$B2135)</f>
        <v>-0.33222149871762424</v>
      </c>
      <c r="BS2138" s="18">
        <v>1</v>
      </c>
      <c r="BT2138" s="19">
        <v>0</v>
      </c>
      <c r="BU2138" s="20"/>
      <c r="BV2138" s="1">
        <f t="shared" ref="BV2138" si="22761">BL2138*BQ2135+BN2138*BQ2138-BM2138*BR2135-BO2138*BR2138</f>
        <v>0</v>
      </c>
      <c r="BW2138" s="4">
        <f t="shared" ref="BW2138" si="22762">(BL2138*BR2135+BM2138*BQ2135+BN2138*BR2138+BO2138*BQ2138)</f>
        <v>-0.90726002444614928</v>
      </c>
      <c r="BX2138" s="2">
        <f t="shared" ref="BX2138" si="22763">BL2138*BS2135+BN2138*BS2138-BM2138*BT2135-BO2138*BT2138</f>
        <v>0.14662173400390799</v>
      </c>
      <c r="BY2138" s="3">
        <f t="shared" ref="BY2138" si="22764">(BL2138*BT2135+BM2138*BS2135+BN2138*BT2138+BO2138*BS2138)</f>
        <v>0</v>
      </c>
      <c r="BZ2138" s="20"/>
      <c r="CA2138" s="16">
        <v>0</v>
      </c>
      <c r="CB2138" s="17">
        <v>0</v>
      </c>
      <c r="CC2138" s="18">
        <v>1</v>
      </c>
      <c r="CD2138" s="19">
        <v>0</v>
      </c>
      <c r="CE2138" s="20"/>
      <c r="CF2138" s="1">
        <f t="shared" ref="CF2138" si="22765">BV2138*CA2135+BX2138*CA2138-BW2138*CB2135-BY2138*CB2138</f>
        <v>0</v>
      </c>
      <c r="CG2138" s="4">
        <f t="shared" ref="CG2138" si="22766">(BV2138*CB2135+BW2138*CA2135+BX2138*CB2138+BY2138*CA2138)</f>
        <v>-0.90726002444614928</v>
      </c>
      <c r="CH2138" s="2">
        <f t="shared" ref="CH2138" si="22767">BV2138*CC2135+BX2138*CC2138-BW2138*CD2135-BY2138*CD2138</f>
        <v>-6.9992889487422105E-2</v>
      </c>
      <c r="CI2138" s="3">
        <f t="shared" ref="CI2138" si="22768">(BV2138*CD2135+BW2138*CC2135+BX2138*CD2138+BY2138*CC2138)</f>
        <v>0</v>
      </c>
      <c r="CK2138" s="16">
        <f t="shared" ref="CK2138" si="22769">1/$CL$4</f>
        <v>1</v>
      </c>
      <c r="CL2138" s="17">
        <v>0</v>
      </c>
      <c r="CM2138" s="18">
        <v>1</v>
      </c>
      <c r="CN2138" s="19">
        <v>0</v>
      </c>
      <c r="CP2138" s="1">
        <f t="shared" ref="CP2138" si="22770">CF2138*CK2135+CH2138*CK2138-CG2138*CL2135-CI2138*CL2138</f>
        <v>-6.9992889487422105E-2</v>
      </c>
      <c r="CQ2138" s="4">
        <f t="shared" ref="CQ2138" si="22771">(CF2138*CL2135+CG2138*CK2135+CH2138*CL2138+CI2138*CK2138)</f>
        <v>-0.90726002444614928</v>
      </c>
      <c r="CR2138" s="2">
        <f t="shared" ref="CR2138" si="22772">CF2138*CM2135+CH2138*CM2138-CG2138*CN2135-CI2138*CN2138</f>
        <v>-6.9992889487422105E-2</v>
      </c>
      <c r="CS2138" s="3">
        <f t="shared" ref="CS2138" si="22773">(CF2138*CN2135+CG2138*CM2135+CH2138*CN2138+CI2138*CM2138)</f>
        <v>0</v>
      </c>
      <c r="CU2138" s="39">
        <f t="shared" ref="CU2138" si="22774">(180/PI())*ATAN(-1*(CQ2135/CP2135))</f>
        <v>-86.348656547522737</v>
      </c>
      <c r="CW2138" s="54">
        <f t="shared" ref="CW2138" si="22775">20*LOG(((1-(10^(CU2135/20)^2)*(1-((1-CW2135)/(1+CW2135))^2))^0.5))</f>
        <v>-17.524277222582867</v>
      </c>
    </row>
    <row r="2139" spans="1:101" ht="18" customHeight="1">
      <c r="E2139" s="20"/>
      <c r="F2139" s="20"/>
      <c r="G2139" s="20"/>
      <c r="H2139" s="20"/>
      <c r="I2139" s="20"/>
      <c r="J2139" s="20"/>
      <c r="K2139" s="20"/>
      <c r="L2139" s="20"/>
      <c r="M2139" s="20"/>
      <c r="N2139" s="20"/>
      <c r="O2139" s="20"/>
      <c r="P2139" s="20"/>
      <c r="Q2139" s="20"/>
      <c r="R2139" s="20"/>
      <c r="S2139" s="20"/>
      <c r="T2139" s="20"/>
      <c r="U2139" s="20"/>
      <c r="V2139" s="20"/>
      <c r="W2139" s="20"/>
      <c r="X2139" s="20"/>
      <c r="Y2139" s="20"/>
      <c r="Z2139" s="20"/>
      <c r="AA2139" s="20"/>
      <c r="AB2139" s="30"/>
      <c r="AC2139" s="20"/>
      <c r="AD2139" s="20"/>
      <c r="AE2139" s="20"/>
      <c r="AF2139" s="20"/>
      <c r="AG2139" s="20"/>
      <c r="AH2139" s="20"/>
      <c r="AI2139" s="20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  <c r="BA2139" s="20"/>
      <c r="BB2139" s="20"/>
      <c r="BC2139" s="20"/>
      <c r="BD2139" s="20"/>
      <c r="BE2139" s="20"/>
      <c r="BF2139" s="20"/>
      <c r="BG2139" s="20"/>
      <c r="BH2139" s="20"/>
      <c r="BI2139" s="20"/>
      <c r="BJ2139" s="20"/>
      <c r="BK2139" s="20"/>
      <c r="BL2139" s="20"/>
      <c r="BM2139" s="20"/>
      <c r="BN2139" s="20"/>
      <c r="BO2139" s="20"/>
      <c r="BP2139" s="20"/>
      <c r="BQ2139" s="20"/>
      <c r="BR2139" s="20"/>
      <c r="BS2139" s="20"/>
      <c r="BT2139" s="20"/>
      <c r="BU2139" s="20"/>
      <c r="BV2139" s="20"/>
      <c r="BW2139" s="20"/>
      <c r="BX2139" s="20"/>
      <c r="BY2139" s="20"/>
      <c r="BZ2139" s="20"/>
      <c r="CA2139" s="20"/>
      <c r="CB2139" s="20"/>
      <c r="CC2139" s="20"/>
      <c r="CD2139" s="20"/>
      <c r="CE2139" s="20"/>
      <c r="CF2139" s="20"/>
      <c r="CG2139" s="20"/>
      <c r="CH2139" s="20"/>
      <c r="CI2139" s="20"/>
      <c r="CJ2139" s="20"/>
      <c r="CK2139" s="20"/>
      <c r="CL2139" s="20"/>
    </row>
    <row r="2140" spans="1:101" ht="18" customHeight="1"/>
    <row r="2141" spans="1:101" ht="18" customHeight="1" thickBot="1">
      <c r="A2141" s="23"/>
      <c r="B2141" s="23"/>
      <c r="C2141" s="23"/>
      <c r="D2141" s="20" t="s">
        <v>15</v>
      </c>
      <c r="E2141" s="20"/>
      <c r="F2141" s="20"/>
      <c r="G2141" s="20"/>
      <c r="H2141" s="20"/>
      <c r="I2141" s="20" t="s">
        <v>16</v>
      </c>
      <c r="J2141" s="20"/>
      <c r="K2141" s="20"/>
      <c r="L2141" s="20"/>
      <c r="M2141" s="23"/>
      <c r="N2141" s="23"/>
      <c r="O2141" s="24" t="s">
        <v>17</v>
      </c>
      <c r="P2141" s="23"/>
      <c r="Q2141" s="23"/>
      <c r="R2141" s="23"/>
      <c r="S2141" s="20"/>
      <c r="T2141" s="20" t="s">
        <v>18</v>
      </c>
      <c r="U2141" s="23"/>
      <c r="V2141" s="23"/>
      <c r="W2141" s="23"/>
      <c r="X2141" s="23"/>
      <c r="Y2141" s="24" t="s">
        <v>19</v>
      </c>
      <c r="Z2141" s="23"/>
      <c r="AA2141" s="23"/>
      <c r="AB2141" s="23"/>
      <c r="AC2141" s="24" t="s">
        <v>20</v>
      </c>
      <c r="AD2141" s="20"/>
      <c r="AE2141" s="20"/>
      <c r="AF2141" s="20"/>
      <c r="AG2141" s="20"/>
      <c r="AH2141" s="23"/>
      <c r="AI2141" s="24" t="s">
        <v>21</v>
      </c>
      <c r="AJ2141" s="23"/>
      <c r="AK2141" s="23"/>
      <c r="AL2141" s="20"/>
      <c r="AM2141" s="24" t="s">
        <v>31</v>
      </c>
      <c r="AN2141" s="20"/>
      <c r="AO2141" s="23"/>
      <c r="AP2141" s="23"/>
      <c r="AQ2141" s="23"/>
      <c r="AR2141" s="23"/>
      <c r="AS2141" s="24" t="s">
        <v>91</v>
      </c>
      <c r="AT2141" s="23"/>
      <c r="AU2141" s="23"/>
      <c r="AV2141" s="23"/>
      <c r="AW2141" s="24" t="s">
        <v>32</v>
      </c>
      <c r="AX2141" s="20"/>
      <c r="AY2141" s="20"/>
      <c r="AZ2141" s="20"/>
      <c r="BA2141" s="20"/>
      <c r="BB2141" s="23"/>
      <c r="BC2141" s="24" t="s">
        <v>22</v>
      </c>
      <c r="BD2141" s="23"/>
      <c r="BE2141" s="23"/>
      <c r="BF2141" s="23"/>
      <c r="BG2141" s="24" t="s">
        <v>33</v>
      </c>
      <c r="BH2141" s="20"/>
      <c r="BI2141" s="23"/>
      <c r="BJ2141" s="23"/>
      <c r="BK2141" s="23"/>
      <c r="BL2141" s="23"/>
      <c r="BM2141" s="24" t="s">
        <v>34</v>
      </c>
      <c r="BN2141" s="23"/>
      <c r="BO2141" s="23"/>
      <c r="BP2141" s="23"/>
      <c r="BQ2141" s="24" t="s">
        <v>89</v>
      </c>
      <c r="BR2141" s="20"/>
      <c r="BS2141" s="20"/>
      <c r="BT2141" s="20"/>
      <c r="BU2141" s="20"/>
      <c r="BV2141" s="23"/>
      <c r="BW2141" s="24" t="s">
        <v>35</v>
      </c>
      <c r="BX2141" s="23"/>
      <c r="BY2141" s="23"/>
      <c r="BZ2141" s="23"/>
      <c r="CA2141" s="24" t="s">
        <v>90</v>
      </c>
      <c r="CB2141" s="20"/>
      <c r="CC2141" s="23"/>
      <c r="CD2141" s="23"/>
      <c r="CE2141" s="23"/>
      <c r="CF2141" s="23"/>
      <c r="CG2141" s="24" t="s">
        <v>92</v>
      </c>
      <c r="CH2141" s="23"/>
      <c r="CI2141" s="23"/>
      <c r="CJ2141" s="23"/>
      <c r="CK2141" s="24" t="s">
        <v>36</v>
      </c>
      <c r="CL2141" s="24"/>
      <c r="CM2141" s="23"/>
      <c r="CN2141" s="23"/>
      <c r="CO2141" s="23"/>
      <c r="CP2141" s="23"/>
      <c r="CQ2141" s="24" t="s">
        <v>93</v>
      </c>
      <c r="CR2141" s="23"/>
      <c r="CS2141" s="23"/>
    </row>
    <row r="2142" spans="1:101" ht="18" customHeight="1" thickBot="1">
      <c r="A2142" s="23"/>
      <c r="B2142" s="33"/>
      <c r="C2142" s="23"/>
      <c r="D2142" s="7" t="s">
        <v>2</v>
      </c>
      <c r="E2142" s="8"/>
      <c r="F2142" s="8" t="s">
        <v>3</v>
      </c>
      <c r="G2142" s="9"/>
      <c r="H2142" s="10"/>
      <c r="I2142" s="7" t="s">
        <v>4</v>
      </c>
      <c r="J2142" s="8"/>
      <c r="K2142" s="8" t="s">
        <v>5</v>
      </c>
      <c r="L2142" s="9"/>
      <c r="M2142" s="23"/>
      <c r="N2142" s="251" t="s">
        <v>79</v>
      </c>
      <c r="O2142" s="252"/>
      <c r="P2142" s="253" t="s">
        <v>80</v>
      </c>
      <c r="Q2142" s="254"/>
      <c r="R2142" s="23"/>
      <c r="S2142" s="7" t="s">
        <v>11</v>
      </c>
      <c r="T2142" s="8"/>
      <c r="U2142" s="8" t="s">
        <v>12</v>
      </c>
      <c r="V2142" s="9"/>
      <c r="W2142" s="20"/>
      <c r="X2142" s="251" t="s">
        <v>79</v>
      </c>
      <c r="Y2142" s="252"/>
      <c r="Z2142" s="253" t="s">
        <v>80</v>
      </c>
      <c r="AA2142" s="254"/>
      <c r="AB2142" s="20"/>
      <c r="AC2142" s="7" t="s">
        <v>4</v>
      </c>
      <c r="AD2142" s="8"/>
      <c r="AE2142" s="8" t="s">
        <v>5</v>
      </c>
      <c r="AF2142" s="9"/>
      <c r="AG2142" s="20"/>
      <c r="AH2142" s="251" t="s">
        <v>0</v>
      </c>
      <c r="AI2142" s="252"/>
      <c r="AJ2142" s="253" t="s">
        <v>1</v>
      </c>
      <c r="AK2142" s="254"/>
      <c r="AL2142" s="20"/>
      <c r="AM2142" s="7" t="s">
        <v>11</v>
      </c>
      <c r="AN2142" s="8"/>
      <c r="AO2142" s="8" t="s">
        <v>12</v>
      </c>
      <c r="AP2142" s="9"/>
      <c r="AQ2142" s="23"/>
      <c r="AR2142" s="251" t="s">
        <v>0</v>
      </c>
      <c r="AS2142" s="252"/>
      <c r="AT2142" s="253" t="s">
        <v>1</v>
      </c>
      <c r="AU2142" s="254"/>
      <c r="AV2142" s="36"/>
      <c r="AW2142" s="7" t="s">
        <v>4</v>
      </c>
      <c r="AX2142" s="8"/>
      <c r="AY2142" s="8" t="s">
        <v>5</v>
      </c>
      <c r="AZ2142" s="9"/>
      <c r="BA2142" s="20"/>
      <c r="BB2142" s="251" t="s">
        <v>0</v>
      </c>
      <c r="BC2142" s="252"/>
      <c r="BD2142" s="253" t="s">
        <v>1</v>
      </c>
      <c r="BE2142" s="254"/>
      <c r="BF2142" s="36"/>
      <c r="BG2142" s="7" t="s">
        <v>11</v>
      </c>
      <c r="BH2142" s="8"/>
      <c r="BI2142" s="8" t="s">
        <v>12</v>
      </c>
      <c r="BJ2142" s="9"/>
      <c r="BK2142" s="36"/>
      <c r="BL2142" s="251" t="s">
        <v>0</v>
      </c>
      <c r="BM2142" s="252"/>
      <c r="BN2142" s="253" t="s">
        <v>1</v>
      </c>
      <c r="BO2142" s="254"/>
      <c r="BP2142" s="36"/>
      <c r="BQ2142" s="7" t="s">
        <v>4</v>
      </c>
      <c r="BR2142" s="8"/>
      <c r="BS2142" s="8" t="s">
        <v>5</v>
      </c>
      <c r="BT2142" s="9"/>
      <c r="BU2142" s="20"/>
      <c r="BV2142" s="251" t="s">
        <v>0</v>
      </c>
      <c r="BW2142" s="252"/>
      <c r="BX2142" s="253" t="s">
        <v>1</v>
      </c>
      <c r="BY2142" s="254"/>
      <c r="BZ2142" s="36"/>
      <c r="CA2142" s="7" t="s">
        <v>11</v>
      </c>
      <c r="CB2142" s="8"/>
      <c r="CC2142" s="8" t="s">
        <v>12</v>
      </c>
      <c r="CD2142" s="9"/>
      <c r="CE2142" s="36"/>
      <c r="CF2142" s="251" t="s">
        <v>0</v>
      </c>
      <c r="CG2142" s="252"/>
      <c r="CH2142" s="253" t="s">
        <v>1</v>
      </c>
      <c r="CI2142" s="254"/>
      <c r="CJ2142" s="23"/>
      <c r="CK2142" s="7" t="s">
        <v>23</v>
      </c>
      <c r="CL2142" s="8"/>
      <c r="CM2142" s="8" t="s">
        <v>24</v>
      </c>
      <c r="CN2142" s="9"/>
      <c r="CO2142" s="23"/>
      <c r="CP2142" s="251" t="s">
        <v>0</v>
      </c>
      <c r="CQ2142" s="252"/>
      <c r="CR2142" s="253" t="s">
        <v>1</v>
      </c>
      <c r="CS2142" s="254"/>
      <c r="CU2142" s="26" t="s">
        <v>25</v>
      </c>
      <c r="CW2142" s="50" t="s">
        <v>44</v>
      </c>
    </row>
    <row r="2143" spans="1:101" ht="18" customHeight="1" thickTop="1" thickBot="1">
      <c r="B2143" s="34">
        <v>4.4500000000000099</v>
      </c>
      <c r="D2143" s="11">
        <v>1</v>
      </c>
      <c r="E2143" s="12">
        <v>0</v>
      </c>
      <c r="F2143" s="13">
        <v>0</v>
      </c>
      <c r="G2143" s="40">
        <f t="shared" ref="G2143" si="22776">-1/($E$4*$B2143)</f>
        <v>-0.2360742736879872</v>
      </c>
      <c r="H2143" s="10"/>
      <c r="I2143" s="11">
        <v>1</v>
      </c>
      <c r="J2143" s="12">
        <v>0</v>
      </c>
      <c r="K2143" s="13">
        <v>0</v>
      </c>
      <c r="L2143" s="14">
        <v>0</v>
      </c>
      <c r="N2143" s="1">
        <f t="shared" ref="N2143" si="22777">D2143*I2143+F2143*I2146-E2143*J2143-G2143*J2146</f>
        <v>0.92245227513291916</v>
      </c>
      <c r="O2143" s="4">
        <f t="shared" ref="O2143" si="22778">(D2143*J2143+E2143*I2143+F2143*J2146+G2143*I2146)</f>
        <v>0</v>
      </c>
      <c r="P2143" s="2">
        <f t="shared" ref="P2143" si="22779">D2143*K2143+F2143*K2146-E2143*L2143-G2143*L2146</f>
        <v>0</v>
      </c>
      <c r="Q2143" s="3">
        <f t="shared" ref="Q2143" si="22780">(D2143*L2143+E2143*K2143+F2143*L2146+G2143*K2146)</f>
        <v>-0.2360742736879872</v>
      </c>
      <c r="S2143" s="11">
        <v>1</v>
      </c>
      <c r="T2143" s="12">
        <v>0</v>
      </c>
      <c r="U2143" s="13">
        <v>0</v>
      </c>
      <c r="V2143" s="40">
        <f t="shared" ref="V2143" si="22781">-1/($T$4*$B2143)</f>
        <v>-0.45106202553913088</v>
      </c>
      <c r="W2143" s="20"/>
      <c r="X2143" s="1">
        <f t="shared" ref="X2143" si="22782">N2143*S2143+P2143*S2146-O2143*T2143-Q2143*T2146</f>
        <v>0.92245227513291916</v>
      </c>
      <c r="Y2143" s="4">
        <f t="shared" ref="Y2143" si="22783">(N2143*T2143+O2143*S2143+P2143*T2146+Q2143*S2146)</f>
        <v>0</v>
      </c>
      <c r="Z2143" s="2">
        <f t="shared" ref="Z2143" si="22784">N2143*U2143+P2143*U2146-O2143*V2143-Q2143*V2146</f>
        <v>0</v>
      </c>
      <c r="AA2143" s="3">
        <f t="shared" ref="AA2143" si="22785">(N2143*V2143+O2143*U2143+P2143*V2146+Q2143*U2146)</f>
        <v>-0.65215746537262131</v>
      </c>
      <c r="AB2143" s="20"/>
      <c r="AC2143" s="11">
        <v>1</v>
      </c>
      <c r="AD2143" s="12">
        <v>0</v>
      </c>
      <c r="AE2143" s="13">
        <v>0</v>
      </c>
      <c r="AF2143" s="14">
        <v>0</v>
      </c>
      <c r="AG2143" s="20"/>
      <c r="AH2143" s="1">
        <f t="shared" ref="AH2143" si="22786">X2143*AC2143+Z2143*AC2146-Y2143*AD2143-AA2143*AD2146</f>
        <v>0.67770905634604961</v>
      </c>
      <c r="AI2143" s="4">
        <f t="shared" ref="AI2143" si="22787">(X2143*AD2143+Y2143*AC2143+Z2143*AD2146+AA2143*AC2146)</f>
        <v>0</v>
      </c>
      <c r="AJ2143" s="2">
        <f t="shared" ref="AJ2143" si="22788">X2143*AE2143+Z2143*AE2146-Y2143*AF2143-AA2143*AF2146</f>
        <v>0</v>
      </c>
      <c r="AK2143" s="3">
        <f t="shared" ref="AK2143" si="22789">(X2143*AF2143+Y2143*AE2143+Z2143*AF2146+AA2143*AE2146)</f>
        <v>-0.65215746537262131</v>
      </c>
      <c r="AL2143" s="20"/>
      <c r="AM2143" s="11">
        <v>1</v>
      </c>
      <c r="AN2143" s="12">
        <v>0</v>
      </c>
      <c r="AO2143" s="13">
        <v>0</v>
      </c>
      <c r="AP2143" s="40">
        <f t="shared" ref="AP2143" si="22790">-1/($AN$4*$B2143)</f>
        <v>-0.46875073242301835</v>
      </c>
      <c r="AR2143" s="1">
        <f t="shared" ref="AR2143" si="22791">AH2143*AM2143+AJ2143*AM2146-AI2143*AN2143-AK2143*AN2146</f>
        <v>0.67770905634604961</v>
      </c>
      <c r="AS2143" s="4">
        <f t="shared" ref="AS2143" si="22792">(AH2143*AN2143+AI2143*AM2143+AJ2143*AN2146+AK2143*AM2146)</f>
        <v>0</v>
      </c>
      <c r="AT2143" s="2">
        <f t="shared" ref="AT2143" si="22793">AH2143*AO2143+AJ2143*AO2146-AI2143*AP2143-AK2143*AP2146</f>
        <v>0</v>
      </c>
      <c r="AU2143" s="3">
        <f t="shared" ref="AU2143" si="22794">(AH2143*AP2143+AI2143*AO2143+AJ2143*AP2146+AK2143*AO2146)</f>
        <v>-0.96983408190454468</v>
      </c>
      <c r="AV2143" s="20"/>
      <c r="AW2143" s="11">
        <v>1</v>
      </c>
      <c r="AX2143" s="12">
        <v>0</v>
      </c>
      <c r="AY2143" s="13">
        <v>0</v>
      </c>
      <c r="AZ2143" s="14">
        <v>0</v>
      </c>
      <c r="BA2143" s="20"/>
      <c r="BB2143" s="1">
        <f t="shared" ref="BB2143" si="22795">AR2143*AW2143+AT2143*AW2146-AS2143*AX2143-AU2143*AX2146</f>
        <v>0.31374739448129291</v>
      </c>
      <c r="BC2143" s="4">
        <f t="shared" ref="BC2143" si="22796">(AR2143*AX2143+AS2143*AW2143+AT2143*AX2146+AU2143*AW2146)</f>
        <v>0</v>
      </c>
      <c r="BD2143" s="2">
        <f t="shared" ref="BD2143" si="22797">AR2143*AY2143+AT2143*AY2146-AS2143*AZ2143-AU2143*AZ2146</f>
        <v>0</v>
      </c>
      <c r="BE2143" s="3">
        <f t="shared" ref="BE2143" si="22798">(AR2143*AZ2143+AS2143*AY2143+AT2143*AZ2146+AU2143*AY2146)</f>
        <v>-0.96983408190454468</v>
      </c>
      <c r="BF2143" s="20"/>
      <c r="BG2143" s="11">
        <v>1</v>
      </c>
      <c r="BH2143" s="12">
        <v>0</v>
      </c>
      <c r="BI2143" s="13">
        <v>0</v>
      </c>
      <c r="BJ2143" s="40">
        <f t="shared" ref="BJ2143" si="22799">-1/($BH$4*$B2143)</f>
        <v>-0.45106202553913088</v>
      </c>
      <c r="BK2143" s="20"/>
      <c r="BL2143" s="1">
        <f t="shared" ref="BL2143" si="22800">BB2143*BG2143+BD2143*BG2146-BC2143*BH2143-BE2143*BH2146</f>
        <v>0.31374739448129291</v>
      </c>
      <c r="BM2143" s="4">
        <f t="shared" ref="BM2143" si="22801">(BB2143*BH2143+BC2143*BG2143+BD2143*BH2146+BE2143*BG2146)</f>
        <v>0</v>
      </c>
      <c r="BN2143" s="2">
        <f t="shared" ref="BN2143" si="22802">BB2143*BI2143+BD2143*BI2146-BC2143*BJ2143-BE2143*BJ2146</f>
        <v>0</v>
      </c>
      <c r="BO2143" s="3">
        <f t="shared" ref="BO2143" si="22803">(BB2143*BJ2143+BC2143*BI2143+BD2143*BJ2146+BE2143*BI2146)</f>
        <v>-1.1113536171669014</v>
      </c>
      <c r="BP2143" s="20"/>
      <c r="BQ2143" s="11">
        <v>1</v>
      </c>
      <c r="BR2143" s="12">
        <v>0</v>
      </c>
      <c r="BS2143" s="13">
        <v>0</v>
      </c>
      <c r="BT2143" s="14">
        <v>0</v>
      </c>
      <c r="BU2143" s="20"/>
      <c r="BV2143" s="1">
        <f t="shared" ref="BV2143" si="22804">BL2143*BQ2143+BN2143*BQ2146-BM2143*BR2143-BO2143*BR2146</f>
        <v>-5.1319680332626072E-2</v>
      </c>
      <c r="BW2143" s="4">
        <f t="shared" ref="BW2143" si="22805">(BL2143*BR2143+BM2143*BQ2143+BN2143*BR2146+BO2143*BQ2146)</f>
        <v>0</v>
      </c>
      <c r="BX2143" s="2">
        <f t="shared" ref="BX2143" si="22806">BL2143*BS2143+BN2143*BS2146-BM2143*BT2143-BO2143*BT2146</f>
        <v>0</v>
      </c>
      <c r="BY2143" s="3">
        <f t="shared" ref="BY2143" si="22807">(BL2143*BT2143+BM2143*BS2143+BN2143*BT2146+BO2143*BS2146)</f>
        <v>-1.1113536171669014</v>
      </c>
      <c r="BZ2143" s="20"/>
      <c r="CA2143" s="11">
        <v>1</v>
      </c>
      <c r="CB2143" s="12">
        <v>0</v>
      </c>
      <c r="CC2143" s="13">
        <v>0</v>
      </c>
      <c r="CD2143" s="40">
        <f t="shared" ref="CD2143" si="22808">-1/($CB$4*$B2143)</f>
        <v>-0.2360742736879872</v>
      </c>
      <c r="CE2143" s="20"/>
      <c r="CF2143" s="1">
        <f t="shared" ref="CF2143" si="22809">BV2143*CA2143+BX2143*CA2146-BW2143*CB2143-BY2143*CB2146</f>
        <v>-5.1319680332626072E-2</v>
      </c>
      <c r="CG2143" s="4">
        <f t="shared" ref="CG2143" si="22810">(BV2143*CB2143+BW2143*CA2143+BX2143*CB2146+BY2143*CA2146)</f>
        <v>0</v>
      </c>
      <c r="CH2143" s="2">
        <f t="shared" ref="CH2143" si="22811">BV2143*CC2143+BX2143*CC2146-BW2143*CD2143-BY2143*CD2146</f>
        <v>0</v>
      </c>
      <c r="CI2143" s="3">
        <f t="shared" ref="CI2143" si="22812">(BV2143*CD2143+BW2143*CC2143+BX2143*CD2146+BY2143*CC2146)</f>
        <v>-1.0992383609064771</v>
      </c>
      <c r="CJ2143" s="28"/>
      <c r="CK2143" s="11">
        <v>1</v>
      </c>
      <c r="CL2143" s="12">
        <v>0</v>
      </c>
      <c r="CM2143" s="13">
        <v>0</v>
      </c>
      <c r="CN2143" s="14">
        <v>0</v>
      </c>
      <c r="CP2143" s="1">
        <f t="shared" ref="CP2143" si="22813">CF2143*CK2143+CH2143*CK2146-CG2143*CL2143-CI2143*CL2146</f>
        <v>-5.1319680332626072E-2</v>
      </c>
      <c r="CQ2143" s="4">
        <f t="shared" ref="CQ2143" si="22814">(CF2143*CL2143+CG2143*CK2143+CH2143*CL2146+CI2143*CK2146)</f>
        <v>-1.0992383609064771</v>
      </c>
      <c r="CR2143" s="2">
        <f t="shared" ref="CR2143" si="22815">CF2143*CM2143+CH2143*CM2146-CG2143*CN2143-CI2143*CN2146</f>
        <v>0</v>
      </c>
      <c r="CS2143" s="3">
        <f t="shared" ref="CS2143" si="22816">(CF2143*CN2143+CG2143*CM2143+CH2143*CN2146+CI2143*CM2146)</f>
        <v>-1.0992383609064771</v>
      </c>
      <c r="CU2143" s="29">
        <f t="shared" ref="CU2143" si="22817">20*LOG(((1+$CL$4)/$CL$4)/((CP2143+CP2146)^2+(CQ2143+CQ2146)^2)^0.5)</f>
        <v>-3.9805545930695185E-2</v>
      </c>
      <c r="CW2143" s="51">
        <f t="shared" ref="CW2143" si="22818">((CP2143^2+CQ2143^2)^0.5)/((CP2146^2+CQ2146^2)^0.5)</f>
        <v>1.2108999554787194</v>
      </c>
    </row>
    <row r="2144" spans="1:101" ht="18" customHeight="1" thickBot="1">
      <c r="D2144" s="11"/>
      <c r="E2144" s="13"/>
      <c r="F2144" s="13"/>
      <c r="G2144" s="15"/>
      <c r="H2144" s="10"/>
      <c r="I2144" s="11"/>
      <c r="J2144" s="13"/>
      <c r="K2144" s="13"/>
      <c r="L2144" s="15"/>
      <c r="N2144" s="5"/>
      <c r="Q2144" s="6"/>
      <c r="S2144" s="11"/>
      <c r="T2144" s="13"/>
      <c r="U2144" s="13"/>
      <c r="V2144" s="15"/>
      <c r="W2144" s="20"/>
      <c r="X2144" s="5"/>
      <c r="AA2144" s="6"/>
      <c r="AB2144" s="20"/>
      <c r="AC2144" s="11"/>
      <c r="AD2144" s="13"/>
      <c r="AE2144" s="13"/>
      <c r="AF2144" s="15"/>
      <c r="AG2144" s="20"/>
      <c r="AH2144" s="5"/>
      <c r="AK2144" s="6"/>
      <c r="AL2144" s="20"/>
      <c r="AM2144" s="11"/>
      <c r="AN2144" s="13"/>
      <c r="AO2144" s="13"/>
      <c r="AP2144" s="15"/>
      <c r="AR2144" s="5"/>
      <c r="AU2144" s="6"/>
      <c r="AW2144" s="11"/>
      <c r="AX2144" s="13"/>
      <c r="AY2144" s="13"/>
      <c r="AZ2144" s="15"/>
      <c r="BA2144" s="20"/>
      <c r="BB2144" s="5"/>
      <c r="BE2144" s="6"/>
      <c r="BG2144" s="11"/>
      <c r="BH2144" s="13"/>
      <c r="BI2144" s="13"/>
      <c r="BJ2144" s="15"/>
      <c r="BL2144" s="5"/>
      <c r="BO2144" s="6"/>
      <c r="BQ2144" s="11"/>
      <c r="BR2144" s="13"/>
      <c r="BS2144" s="13"/>
      <c r="BT2144" s="15"/>
      <c r="BU2144" s="20"/>
      <c r="BV2144" s="5"/>
      <c r="BY2144" s="6"/>
      <c r="CA2144" s="11"/>
      <c r="CB2144" s="13"/>
      <c r="CC2144" s="13"/>
      <c r="CD2144" s="15"/>
      <c r="CF2144" s="5"/>
      <c r="CI2144" s="6"/>
      <c r="CK2144" s="11"/>
      <c r="CL2144" s="13"/>
      <c r="CM2144" s="13"/>
      <c r="CN2144" s="15"/>
      <c r="CP2144" s="5"/>
      <c r="CS2144" s="6"/>
      <c r="CW2144" s="52"/>
    </row>
    <row r="2145" spans="1:101" ht="18" customHeight="1" thickBot="1">
      <c r="D2145" s="11" t="s">
        <v>6</v>
      </c>
      <c r="E2145" s="13"/>
      <c r="F2145" s="13" t="s">
        <v>7</v>
      </c>
      <c r="G2145" s="15"/>
      <c r="H2145" s="10"/>
      <c r="I2145" s="11" t="s">
        <v>8</v>
      </c>
      <c r="J2145" s="13"/>
      <c r="K2145" s="13" t="s">
        <v>9</v>
      </c>
      <c r="L2145" s="15"/>
      <c r="N2145" s="251" t="s">
        <v>26</v>
      </c>
      <c r="O2145" s="252"/>
      <c r="P2145" s="253" t="s">
        <v>27</v>
      </c>
      <c r="Q2145" s="254"/>
      <c r="S2145" s="11" t="s">
        <v>13</v>
      </c>
      <c r="T2145" s="13"/>
      <c r="U2145" s="13" t="s">
        <v>14</v>
      </c>
      <c r="V2145" s="15"/>
      <c r="W2145" s="20"/>
      <c r="X2145" s="251" t="s">
        <v>26</v>
      </c>
      <c r="Y2145" s="252"/>
      <c r="Z2145" s="253" t="s">
        <v>27</v>
      </c>
      <c r="AA2145" s="254"/>
      <c r="AB2145" s="20"/>
      <c r="AC2145" s="11" t="s">
        <v>8</v>
      </c>
      <c r="AD2145" s="13"/>
      <c r="AE2145" s="13" t="s">
        <v>9</v>
      </c>
      <c r="AF2145" s="15"/>
      <c r="AG2145" s="20"/>
      <c r="AH2145" s="251" t="s">
        <v>26</v>
      </c>
      <c r="AI2145" s="252"/>
      <c r="AJ2145" s="253" t="s">
        <v>27</v>
      </c>
      <c r="AK2145" s="254"/>
      <c r="AL2145" s="20"/>
      <c r="AM2145" s="11" t="s">
        <v>13</v>
      </c>
      <c r="AN2145" s="13"/>
      <c r="AO2145" s="13" t="s">
        <v>14</v>
      </c>
      <c r="AP2145" s="15"/>
      <c r="AR2145" s="251" t="s">
        <v>26</v>
      </c>
      <c r="AS2145" s="252"/>
      <c r="AT2145" s="253" t="s">
        <v>27</v>
      </c>
      <c r="AU2145" s="254"/>
      <c r="AV2145" s="36"/>
      <c r="AW2145" s="11" t="s">
        <v>8</v>
      </c>
      <c r="AX2145" s="13"/>
      <c r="AY2145" s="13" t="s">
        <v>9</v>
      </c>
      <c r="AZ2145" s="15"/>
      <c r="BA2145" s="20"/>
      <c r="BB2145" s="251" t="s">
        <v>26</v>
      </c>
      <c r="BC2145" s="252"/>
      <c r="BD2145" s="253" t="s">
        <v>27</v>
      </c>
      <c r="BE2145" s="254"/>
      <c r="BF2145" s="36"/>
      <c r="BG2145" s="11" t="s">
        <v>13</v>
      </c>
      <c r="BH2145" s="13"/>
      <c r="BI2145" s="13" t="s">
        <v>14</v>
      </c>
      <c r="BJ2145" s="15"/>
      <c r="BK2145" s="36"/>
      <c r="BL2145" s="251" t="s">
        <v>26</v>
      </c>
      <c r="BM2145" s="252"/>
      <c r="BN2145" s="253" t="s">
        <v>27</v>
      </c>
      <c r="BO2145" s="254"/>
      <c r="BP2145" s="36"/>
      <c r="BQ2145" s="11" t="s">
        <v>8</v>
      </c>
      <c r="BR2145" s="13"/>
      <c r="BS2145" s="13" t="s">
        <v>9</v>
      </c>
      <c r="BT2145" s="15"/>
      <c r="BU2145" s="20"/>
      <c r="BV2145" s="251" t="s">
        <v>26</v>
      </c>
      <c r="BW2145" s="252"/>
      <c r="BX2145" s="253" t="s">
        <v>27</v>
      </c>
      <c r="BY2145" s="254"/>
      <c r="BZ2145" s="36"/>
      <c r="CA2145" s="11" t="s">
        <v>13</v>
      </c>
      <c r="CB2145" s="13"/>
      <c r="CC2145" s="13" t="s">
        <v>14</v>
      </c>
      <c r="CD2145" s="15"/>
      <c r="CE2145" s="36"/>
      <c r="CF2145" s="251" t="s">
        <v>26</v>
      </c>
      <c r="CG2145" s="252"/>
      <c r="CH2145" s="253" t="s">
        <v>27</v>
      </c>
      <c r="CI2145" s="254"/>
      <c r="CK2145" s="11" t="s">
        <v>28</v>
      </c>
      <c r="CL2145" s="13"/>
      <c r="CM2145" s="13" t="s">
        <v>29</v>
      </c>
      <c r="CN2145" s="15"/>
      <c r="CP2145" s="251" t="s">
        <v>26</v>
      </c>
      <c r="CQ2145" s="252"/>
      <c r="CR2145" s="253" t="s">
        <v>27</v>
      </c>
      <c r="CS2145" s="254"/>
      <c r="CU2145" s="38" t="s">
        <v>37</v>
      </c>
      <c r="CW2145" s="53" t="s">
        <v>45</v>
      </c>
    </row>
    <row r="2146" spans="1:101" ht="18" customHeight="1" thickTop="1" thickBot="1">
      <c r="D2146" s="16">
        <v>0</v>
      </c>
      <c r="E2146" s="17">
        <v>0</v>
      </c>
      <c r="F2146" s="18">
        <v>1</v>
      </c>
      <c r="G2146" s="19">
        <v>0</v>
      </c>
      <c r="H2146" s="10"/>
      <c r="I2146" s="16">
        <v>0</v>
      </c>
      <c r="J2146" s="17">
        <f t="shared" ref="J2146" si="22819">-1/($J$4*$B2143)</f>
        <v>-0.32848867288933631</v>
      </c>
      <c r="K2146" s="18">
        <v>1</v>
      </c>
      <c r="L2146" s="19">
        <v>0</v>
      </c>
      <c r="N2146" s="1">
        <f t="shared" ref="N2146" si="22820">D2146*I2143+F2146*I2146-E2146*J2143-G2146*J2146</f>
        <v>0</v>
      </c>
      <c r="O2146" s="4">
        <f t="shared" ref="O2146" si="22821">(D2146*J2143+E2146*I2143+F2146*J2146+G2146*I2146)</f>
        <v>-0.32848867288933631</v>
      </c>
      <c r="P2146" s="2">
        <f t="shared" ref="P2146" si="22822">D2146*K2143+F2146*K2146-E2146*L2143-G2146*L2146</f>
        <v>1</v>
      </c>
      <c r="Q2146" s="3">
        <f t="shared" ref="Q2146" si="22823">(D2146*L2143+E2146*K2143+F2146*L2146+G2146*K2146)</f>
        <v>0</v>
      </c>
      <c r="S2146" s="16">
        <v>0</v>
      </c>
      <c r="T2146" s="17">
        <v>0</v>
      </c>
      <c r="U2146" s="18">
        <v>1</v>
      </c>
      <c r="V2146" s="19">
        <v>0</v>
      </c>
      <c r="W2146" s="20"/>
      <c r="X2146" s="1">
        <f t="shared" ref="X2146" si="22824">N2146*S2143+P2146*S2146-O2146*T2143-Q2146*T2146</f>
        <v>0</v>
      </c>
      <c r="Y2146" s="4">
        <f t="shared" ref="Y2146" si="22825">(N2146*T2143+O2146*S2143+P2146*T2146+Q2146*S2146)</f>
        <v>-0.32848867288933631</v>
      </c>
      <c r="Z2146" s="2">
        <f t="shared" ref="Z2146" si="22826">N2146*U2143+P2146*U2146-O2146*V2143-Q2146*V2146</f>
        <v>0.85183123383987502</v>
      </c>
      <c r="AA2146" s="3">
        <f t="shared" ref="AA2146" si="22827">(N2146*V2143+O2146*U2143+P2146*V2146+Q2146*U2146)</f>
        <v>0</v>
      </c>
      <c r="AB2146" s="20"/>
      <c r="AC2146" s="16">
        <v>0</v>
      </c>
      <c r="AD2146" s="17">
        <f t="shared" ref="AD2146" si="22828">-1/($AD$4*$B2143)</f>
        <v>-0.37528240000600371</v>
      </c>
      <c r="AE2146" s="18">
        <v>1</v>
      </c>
      <c r="AF2146" s="19">
        <v>0</v>
      </c>
      <c r="AG2146" s="20"/>
      <c r="AH2146" s="1">
        <f t="shared" ref="AH2146" si="22829">X2146*AC2143+Z2146*AC2146-Y2146*AD2143-AA2146*AD2146</f>
        <v>0</v>
      </c>
      <c r="AI2146" s="4">
        <f t="shared" ref="AI2146" si="22830">(X2146*AD2143+Y2146*AC2143+Z2146*AD2146+AA2146*AC2146)</f>
        <v>-0.64816594272483996</v>
      </c>
      <c r="AJ2146" s="2">
        <f t="shared" ref="AJ2146" si="22831">X2146*AE2143+Z2146*AE2146-Y2146*AF2143-AA2146*AF2146</f>
        <v>0.85183123383987502</v>
      </c>
      <c r="AK2146" s="3">
        <f t="shared" ref="AK2146" si="22832">(X2146*AF2143+Y2146*AE2143+Z2146*AF2146+AA2146*AE2146)</f>
        <v>0</v>
      </c>
      <c r="AL2146" s="20"/>
      <c r="AM2146" s="16">
        <v>0</v>
      </c>
      <c r="AN2146" s="17">
        <v>0</v>
      </c>
      <c r="AO2146" s="18">
        <v>1</v>
      </c>
      <c r="AP2146" s="19">
        <v>0</v>
      </c>
      <c r="AR2146" s="1">
        <f t="shared" ref="AR2146" si="22833">AH2146*AM2143+AJ2146*AM2146-AI2146*AN2143-AK2146*AN2146</f>
        <v>0</v>
      </c>
      <c r="AS2146" s="4">
        <f t="shared" ref="AS2146" si="22834">(AH2146*AN2143+AI2146*AM2143+AJ2146*AN2146+AK2146*AM2146)</f>
        <v>-0.64816594272483996</v>
      </c>
      <c r="AT2146" s="2">
        <f t="shared" ref="AT2146" si="22835">AH2146*AO2143+AJ2146*AO2146-AI2146*AP2143-AK2146*AP2146</f>
        <v>0.54800297345595017</v>
      </c>
      <c r="AU2146" s="3">
        <f t="shared" ref="AU2146" si="22836">(AH2146*AP2143+AI2146*AO2143+AJ2146*AP2146+AK2146*AO2146)</f>
        <v>0</v>
      </c>
      <c r="AV2146" s="20"/>
      <c r="AW2146" s="16">
        <v>0</v>
      </c>
      <c r="AX2146" s="17">
        <f t="shared" ref="AX2146" si="22837">-1/($AX$4*$B2143)</f>
        <v>-0.37528240000600371</v>
      </c>
      <c r="AY2146" s="18">
        <v>1</v>
      </c>
      <c r="AZ2146" s="19">
        <v>0</v>
      </c>
      <c r="BA2146" s="20"/>
      <c r="BB2146" s="1">
        <f t="shared" ref="BB2146" si="22838">AR2146*AW2143+AT2146*AW2146-AS2146*AX2143-AU2146*AX2146</f>
        <v>0</v>
      </c>
      <c r="BC2146" s="4">
        <f t="shared" ref="BC2146" si="22839">(AR2146*AX2143+AS2146*AW2143+AT2146*AX2146+AU2146*AW2146)</f>
        <v>-0.85382181381381528</v>
      </c>
      <c r="BD2146" s="2">
        <f t="shared" ref="BD2146" si="22840">AR2146*AY2143+AT2146*AY2146-AS2146*AZ2143-AU2146*AZ2146</f>
        <v>0.54800297345595017</v>
      </c>
      <c r="BE2146" s="3">
        <f t="shared" ref="BE2146" si="22841">(AR2146*AZ2143+AS2146*AY2143+AT2146*AZ2146+AU2146*AY2146)</f>
        <v>0</v>
      </c>
      <c r="BF2146" s="20"/>
      <c r="BG2146" s="16">
        <v>0</v>
      </c>
      <c r="BH2146" s="17">
        <v>0</v>
      </c>
      <c r="BI2146" s="18">
        <v>1</v>
      </c>
      <c r="BJ2146" s="19">
        <v>0</v>
      </c>
      <c r="BK2146" s="20"/>
      <c r="BL2146" s="1">
        <f t="shared" ref="BL2146" si="22842">BB2146*BG2143+BD2146*BG2146-BC2146*BH2143-BE2146*BH2146</f>
        <v>0</v>
      </c>
      <c r="BM2146" s="4">
        <f t="shared" ref="BM2146" si="22843">(BB2146*BH2143+BC2146*BG2143+BD2146*BH2146+BE2146*BG2146)</f>
        <v>-0.85382181381381528</v>
      </c>
      <c r="BN2146" s="2">
        <f t="shared" ref="BN2146" si="22844">BB2146*BI2143+BD2146*BI2146-BC2146*BJ2143-BE2146*BJ2146</f>
        <v>0.16287637666759597</v>
      </c>
      <c r="BO2146" s="3">
        <f t="shared" ref="BO2146" si="22845">(BB2146*BJ2143+BC2146*BI2143+BD2146*BJ2146+BE2146*BI2146)</f>
        <v>0</v>
      </c>
      <c r="BP2146" s="20"/>
      <c r="BQ2146" s="16">
        <v>0</v>
      </c>
      <c r="BR2146" s="17">
        <f t="shared" ref="BR2146" si="22846">-1/($BR$4*$B2143)</f>
        <v>-0.32848867288933631</v>
      </c>
      <c r="BS2146" s="18">
        <v>1</v>
      </c>
      <c r="BT2146" s="19">
        <v>0</v>
      </c>
      <c r="BU2146" s="20"/>
      <c r="BV2146" s="1">
        <f t="shared" ref="BV2146" si="22847">BL2146*BQ2143+BN2146*BQ2146-BM2146*BR2143-BO2146*BR2146</f>
        <v>0</v>
      </c>
      <c r="BW2146" s="4">
        <f t="shared" ref="BW2146" si="22848">(BL2146*BR2143+BM2146*BQ2143+BN2146*BR2146+BO2146*BQ2146)</f>
        <v>-0.90732485863037748</v>
      </c>
      <c r="BX2146" s="2">
        <f t="shared" ref="BX2146" si="22849">BL2146*BS2143+BN2146*BS2146-BM2146*BT2143-BO2146*BT2146</f>
        <v>0.16287637666759597</v>
      </c>
      <c r="BY2146" s="3">
        <f t="shared" ref="BY2146" si="22850">(BL2146*BT2143+BM2146*BS2143+BN2146*BT2146+BO2146*BS2146)</f>
        <v>0</v>
      </c>
      <c r="BZ2146" s="20"/>
      <c r="CA2146" s="16">
        <v>0</v>
      </c>
      <c r="CB2146" s="17">
        <v>0</v>
      </c>
      <c r="CC2146" s="18">
        <v>1</v>
      </c>
      <c r="CD2146" s="19">
        <v>0</v>
      </c>
      <c r="CE2146" s="20"/>
      <c r="CF2146" s="1">
        <f t="shared" ref="CF2146" si="22851">BV2146*CA2143+BX2146*CA2146-BW2146*CB2143-BY2146*CB2146</f>
        <v>0</v>
      </c>
      <c r="CG2146" s="4">
        <f t="shared" ref="CG2146" si="22852">(BV2146*CB2143+BW2146*CA2143+BX2146*CB2146+BY2146*CA2146)</f>
        <v>-0.90732485863037748</v>
      </c>
      <c r="CH2146" s="2">
        <f t="shared" ref="CH2146" si="22853">BV2146*CC2143+BX2146*CC2146-BW2146*CD2143-BY2146*CD2146</f>
        <v>-5.1319680332626044E-2</v>
      </c>
      <c r="CI2146" s="3">
        <f t="shared" ref="CI2146" si="22854">(BV2146*CD2143+BW2146*CC2143+BX2146*CD2146+BY2146*CC2146)</f>
        <v>0</v>
      </c>
      <c r="CK2146" s="16">
        <f t="shared" ref="CK2146" si="22855">1/$CL$4</f>
        <v>1</v>
      </c>
      <c r="CL2146" s="17">
        <v>0</v>
      </c>
      <c r="CM2146" s="18">
        <v>1</v>
      </c>
      <c r="CN2146" s="19">
        <v>0</v>
      </c>
      <c r="CP2146" s="1">
        <f t="shared" ref="CP2146" si="22856">CF2146*CK2143+CH2146*CK2146-CG2146*CL2143-CI2146*CL2146</f>
        <v>-5.1319680332626044E-2</v>
      </c>
      <c r="CQ2146" s="4">
        <f t="shared" ref="CQ2146" si="22857">(CF2146*CL2143+CG2146*CK2143+CH2146*CL2146+CI2146*CK2146)</f>
        <v>-0.90732485863037748</v>
      </c>
      <c r="CR2146" s="2">
        <f t="shared" ref="CR2146" si="22858">CF2146*CM2143+CH2146*CM2146-CG2146*CN2143-CI2146*CN2146</f>
        <v>-5.1319680332626044E-2</v>
      </c>
      <c r="CS2146" s="3">
        <f t="shared" ref="CS2146" si="22859">(CF2146*CN2143+CG2146*CM2143+CH2146*CN2146+CI2146*CM2146)</f>
        <v>0</v>
      </c>
      <c r="CU2146" s="39">
        <f t="shared" ref="CU2146" si="22860">(180/PI())*ATAN(-1*(CQ2143/CP2143))</f>
        <v>-87.32699690298773</v>
      </c>
      <c r="CW2146" s="54">
        <f t="shared" ref="CW2146" si="22861">20*LOG(((1-(10^(CU2143/20)^2)*(1-((1-CW2143)/(1+CW2143))^2))^0.5))</f>
        <v>-17.413600333069141</v>
      </c>
    </row>
    <row r="2147" spans="1:101" ht="18" customHeight="1">
      <c r="E2147" s="20"/>
      <c r="F2147" s="20"/>
      <c r="G2147" s="20"/>
      <c r="H2147" s="20"/>
      <c r="I2147" s="20"/>
      <c r="J2147" s="20"/>
      <c r="K2147" s="20"/>
      <c r="L2147" s="20"/>
      <c r="M2147" s="20"/>
      <c r="N2147" s="20"/>
      <c r="O2147" s="20"/>
      <c r="P2147" s="20"/>
      <c r="Q2147" s="20"/>
      <c r="R2147" s="20"/>
      <c r="S2147" s="20"/>
      <c r="T2147" s="20"/>
      <c r="U2147" s="20"/>
      <c r="V2147" s="20"/>
      <c r="W2147" s="20"/>
      <c r="X2147" s="20"/>
      <c r="Y2147" s="20"/>
      <c r="Z2147" s="20"/>
      <c r="AA2147" s="20"/>
      <c r="AB2147" s="30"/>
      <c r="AC2147" s="20"/>
      <c r="AD2147" s="20"/>
      <c r="AE2147" s="20"/>
      <c r="AF2147" s="20"/>
      <c r="AG2147" s="20"/>
      <c r="AH2147" s="20"/>
      <c r="AI2147" s="20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  <c r="BA2147" s="20"/>
      <c r="BB2147" s="20"/>
      <c r="BC2147" s="20"/>
      <c r="BD2147" s="20"/>
      <c r="BE2147" s="20"/>
      <c r="BF2147" s="20"/>
      <c r="BG2147" s="20"/>
      <c r="BH2147" s="20"/>
      <c r="BI2147" s="20"/>
      <c r="BJ2147" s="20"/>
      <c r="BK2147" s="20"/>
      <c r="BL2147" s="20"/>
      <c r="BM2147" s="20"/>
      <c r="BN2147" s="20"/>
      <c r="BO2147" s="20"/>
      <c r="BP2147" s="20"/>
      <c r="BQ2147" s="20"/>
      <c r="BR2147" s="20"/>
      <c r="BS2147" s="20"/>
      <c r="BT2147" s="20"/>
      <c r="BU2147" s="20"/>
      <c r="BV2147" s="20"/>
      <c r="BW2147" s="20"/>
      <c r="BX2147" s="20"/>
      <c r="BY2147" s="20"/>
      <c r="BZ2147" s="20"/>
      <c r="CA2147" s="20"/>
      <c r="CB2147" s="20"/>
      <c r="CC2147" s="20"/>
      <c r="CD2147" s="20"/>
      <c r="CE2147" s="20"/>
      <c r="CF2147" s="20"/>
      <c r="CG2147" s="20"/>
      <c r="CH2147" s="20"/>
      <c r="CI2147" s="20"/>
      <c r="CJ2147" s="20"/>
      <c r="CK2147" s="20"/>
      <c r="CL2147" s="20"/>
    </row>
    <row r="2148" spans="1:101" ht="18" customHeight="1"/>
    <row r="2149" spans="1:101" ht="18" customHeight="1" thickBot="1">
      <c r="A2149" s="23"/>
      <c r="B2149" s="23"/>
      <c r="C2149" s="23"/>
      <c r="D2149" s="20" t="s">
        <v>15</v>
      </c>
      <c r="E2149" s="20"/>
      <c r="F2149" s="20"/>
      <c r="G2149" s="20"/>
      <c r="H2149" s="20"/>
      <c r="I2149" s="20" t="s">
        <v>16</v>
      </c>
      <c r="J2149" s="20"/>
      <c r="K2149" s="20"/>
      <c r="L2149" s="20"/>
      <c r="M2149" s="23"/>
      <c r="N2149" s="23"/>
      <c r="O2149" s="24" t="s">
        <v>17</v>
      </c>
      <c r="P2149" s="23"/>
      <c r="Q2149" s="23"/>
      <c r="R2149" s="23"/>
      <c r="S2149" s="20"/>
      <c r="T2149" s="20" t="s">
        <v>18</v>
      </c>
      <c r="U2149" s="23"/>
      <c r="V2149" s="23"/>
      <c r="W2149" s="23"/>
      <c r="X2149" s="23"/>
      <c r="Y2149" s="24" t="s">
        <v>19</v>
      </c>
      <c r="Z2149" s="23"/>
      <c r="AA2149" s="23"/>
      <c r="AB2149" s="23"/>
      <c r="AC2149" s="24" t="s">
        <v>20</v>
      </c>
      <c r="AD2149" s="20"/>
      <c r="AE2149" s="20"/>
      <c r="AF2149" s="20"/>
      <c r="AG2149" s="20"/>
      <c r="AH2149" s="23"/>
      <c r="AI2149" s="24" t="s">
        <v>21</v>
      </c>
      <c r="AJ2149" s="23"/>
      <c r="AK2149" s="23"/>
      <c r="AL2149" s="20"/>
      <c r="AM2149" s="24" t="s">
        <v>31</v>
      </c>
      <c r="AN2149" s="20"/>
      <c r="AO2149" s="23"/>
      <c r="AP2149" s="23"/>
      <c r="AQ2149" s="23"/>
      <c r="AR2149" s="23"/>
      <c r="AS2149" s="24" t="s">
        <v>91</v>
      </c>
      <c r="AT2149" s="23"/>
      <c r="AU2149" s="23"/>
      <c r="AV2149" s="23"/>
      <c r="AW2149" s="24" t="s">
        <v>32</v>
      </c>
      <c r="AX2149" s="20"/>
      <c r="AY2149" s="20"/>
      <c r="AZ2149" s="20"/>
      <c r="BA2149" s="20"/>
      <c r="BB2149" s="23"/>
      <c r="BC2149" s="24" t="s">
        <v>22</v>
      </c>
      <c r="BD2149" s="23"/>
      <c r="BE2149" s="23"/>
      <c r="BF2149" s="23"/>
      <c r="BG2149" s="24" t="s">
        <v>33</v>
      </c>
      <c r="BH2149" s="20"/>
      <c r="BI2149" s="23"/>
      <c r="BJ2149" s="23"/>
      <c r="BK2149" s="23"/>
      <c r="BL2149" s="23"/>
      <c r="BM2149" s="24" t="s">
        <v>34</v>
      </c>
      <c r="BN2149" s="23"/>
      <c r="BO2149" s="23"/>
      <c r="BP2149" s="23"/>
      <c r="BQ2149" s="24" t="s">
        <v>89</v>
      </c>
      <c r="BR2149" s="20"/>
      <c r="BS2149" s="20"/>
      <c r="BT2149" s="20"/>
      <c r="BU2149" s="20"/>
      <c r="BV2149" s="23"/>
      <c r="BW2149" s="24" t="s">
        <v>35</v>
      </c>
      <c r="BX2149" s="23"/>
      <c r="BY2149" s="23"/>
      <c r="BZ2149" s="23"/>
      <c r="CA2149" s="24" t="s">
        <v>90</v>
      </c>
      <c r="CB2149" s="20"/>
      <c r="CC2149" s="23"/>
      <c r="CD2149" s="23"/>
      <c r="CE2149" s="23"/>
      <c r="CF2149" s="23"/>
      <c r="CG2149" s="24" t="s">
        <v>92</v>
      </c>
      <c r="CH2149" s="23"/>
      <c r="CI2149" s="23"/>
      <c r="CJ2149" s="23"/>
      <c r="CK2149" s="24" t="s">
        <v>36</v>
      </c>
      <c r="CL2149" s="24"/>
      <c r="CM2149" s="23"/>
      <c r="CN2149" s="23"/>
      <c r="CO2149" s="23"/>
      <c r="CP2149" s="23"/>
      <c r="CQ2149" s="24" t="s">
        <v>93</v>
      </c>
      <c r="CR2149" s="23"/>
      <c r="CS2149" s="23"/>
    </row>
    <row r="2150" spans="1:101" ht="18" customHeight="1" thickBot="1">
      <c r="A2150" s="23"/>
      <c r="B2150" s="33"/>
      <c r="C2150" s="23"/>
      <c r="D2150" s="7" t="s">
        <v>2</v>
      </c>
      <c r="E2150" s="8"/>
      <c r="F2150" s="8" t="s">
        <v>3</v>
      </c>
      <c r="G2150" s="9"/>
      <c r="H2150" s="10"/>
      <c r="I2150" s="7" t="s">
        <v>4</v>
      </c>
      <c r="J2150" s="8"/>
      <c r="K2150" s="8" t="s">
        <v>5</v>
      </c>
      <c r="L2150" s="9"/>
      <c r="M2150" s="23"/>
      <c r="N2150" s="251" t="s">
        <v>79</v>
      </c>
      <c r="O2150" s="252"/>
      <c r="P2150" s="253" t="s">
        <v>80</v>
      </c>
      <c r="Q2150" s="254"/>
      <c r="R2150" s="23"/>
      <c r="S2150" s="7" t="s">
        <v>11</v>
      </c>
      <c r="T2150" s="8"/>
      <c r="U2150" s="8" t="s">
        <v>12</v>
      </c>
      <c r="V2150" s="9"/>
      <c r="W2150" s="20"/>
      <c r="X2150" s="251" t="s">
        <v>79</v>
      </c>
      <c r="Y2150" s="252"/>
      <c r="Z2150" s="253" t="s">
        <v>80</v>
      </c>
      <c r="AA2150" s="254"/>
      <c r="AB2150" s="20"/>
      <c r="AC2150" s="7" t="s">
        <v>4</v>
      </c>
      <c r="AD2150" s="8"/>
      <c r="AE2150" s="8" t="s">
        <v>5</v>
      </c>
      <c r="AF2150" s="9"/>
      <c r="AG2150" s="20"/>
      <c r="AH2150" s="251" t="s">
        <v>0</v>
      </c>
      <c r="AI2150" s="252"/>
      <c r="AJ2150" s="253" t="s">
        <v>1</v>
      </c>
      <c r="AK2150" s="254"/>
      <c r="AL2150" s="20"/>
      <c r="AM2150" s="7" t="s">
        <v>11</v>
      </c>
      <c r="AN2150" s="8"/>
      <c r="AO2150" s="8" t="s">
        <v>12</v>
      </c>
      <c r="AP2150" s="9"/>
      <c r="AQ2150" s="23"/>
      <c r="AR2150" s="251" t="s">
        <v>0</v>
      </c>
      <c r="AS2150" s="252"/>
      <c r="AT2150" s="253" t="s">
        <v>1</v>
      </c>
      <c r="AU2150" s="254"/>
      <c r="AV2150" s="36"/>
      <c r="AW2150" s="7" t="s">
        <v>4</v>
      </c>
      <c r="AX2150" s="8"/>
      <c r="AY2150" s="8" t="s">
        <v>5</v>
      </c>
      <c r="AZ2150" s="9"/>
      <c r="BA2150" s="20"/>
      <c r="BB2150" s="251" t="s">
        <v>0</v>
      </c>
      <c r="BC2150" s="252"/>
      <c r="BD2150" s="253" t="s">
        <v>1</v>
      </c>
      <c r="BE2150" s="254"/>
      <c r="BF2150" s="36"/>
      <c r="BG2150" s="7" t="s">
        <v>11</v>
      </c>
      <c r="BH2150" s="8"/>
      <c r="BI2150" s="8" t="s">
        <v>12</v>
      </c>
      <c r="BJ2150" s="9"/>
      <c r="BK2150" s="36"/>
      <c r="BL2150" s="251" t="s">
        <v>0</v>
      </c>
      <c r="BM2150" s="252"/>
      <c r="BN2150" s="253" t="s">
        <v>1</v>
      </c>
      <c r="BO2150" s="254"/>
      <c r="BP2150" s="36"/>
      <c r="BQ2150" s="7" t="s">
        <v>4</v>
      </c>
      <c r="BR2150" s="8"/>
      <c r="BS2150" s="8" t="s">
        <v>5</v>
      </c>
      <c r="BT2150" s="9"/>
      <c r="BU2150" s="20"/>
      <c r="BV2150" s="251" t="s">
        <v>0</v>
      </c>
      <c r="BW2150" s="252"/>
      <c r="BX2150" s="253" t="s">
        <v>1</v>
      </c>
      <c r="BY2150" s="254"/>
      <c r="BZ2150" s="36"/>
      <c r="CA2150" s="7" t="s">
        <v>11</v>
      </c>
      <c r="CB2150" s="8"/>
      <c r="CC2150" s="8" t="s">
        <v>12</v>
      </c>
      <c r="CD2150" s="9"/>
      <c r="CE2150" s="36"/>
      <c r="CF2150" s="251" t="s">
        <v>0</v>
      </c>
      <c r="CG2150" s="252"/>
      <c r="CH2150" s="253" t="s">
        <v>1</v>
      </c>
      <c r="CI2150" s="254"/>
      <c r="CJ2150" s="23"/>
      <c r="CK2150" s="7" t="s">
        <v>23</v>
      </c>
      <c r="CL2150" s="8"/>
      <c r="CM2150" s="8" t="s">
        <v>24</v>
      </c>
      <c r="CN2150" s="9"/>
      <c r="CO2150" s="23"/>
      <c r="CP2150" s="251" t="s">
        <v>0</v>
      </c>
      <c r="CQ2150" s="252"/>
      <c r="CR2150" s="253" t="s">
        <v>1</v>
      </c>
      <c r="CS2150" s="254"/>
      <c r="CU2150" s="26" t="s">
        <v>25</v>
      </c>
      <c r="CW2150" s="50" t="s">
        <v>44</v>
      </c>
    </row>
    <row r="2151" spans="1:101" ht="18" customHeight="1" thickTop="1" thickBot="1">
      <c r="B2151" s="34">
        <v>4.5000000000000098</v>
      </c>
      <c r="D2151" s="11">
        <v>1</v>
      </c>
      <c r="E2151" s="12">
        <v>0</v>
      </c>
      <c r="F2151" s="13">
        <v>0</v>
      </c>
      <c r="G2151" s="40">
        <f t="shared" ref="G2151" si="22862">-1/($E$4*$B2151)</f>
        <v>-0.23345122620256514</v>
      </c>
      <c r="H2151" s="10"/>
      <c r="I2151" s="11">
        <v>1</v>
      </c>
      <c r="J2151" s="12">
        <v>0</v>
      </c>
      <c r="K2151" s="13">
        <v>0</v>
      </c>
      <c r="L2151" s="14">
        <v>0</v>
      </c>
      <c r="N2151" s="1">
        <f t="shared" ref="N2151" si="22863">D2151*I2151+F2151*I2154-E2151*J2151-G2151*J2154</f>
        <v>0.92416598411454964</v>
      </c>
      <c r="O2151" s="4">
        <f t="shared" ref="O2151" si="22864">(D2151*J2151+E2151*I2151+F2151*J2154+G2151*I2154)</f>
        <v>0</v>
      </c>
      <c r="P2151" s="2">
        <f t="shared" ref="P2151" si="22865">D2151*K2151+F2151*K2154-E2151*L2151-G2151*L2154</f>
        <v>0</v>
      </c>
      <c r="Q2151" s="3">
        <f t="shared" ref="Q2151" si="22866">(D2151*L2151+E2151*K2151+F2151*L2154+G2151*K2154)</f>
        <v>-0.23345122620256514</v>
      </c>
      <c r="S2151" s="11">
        <v>1</v>
      </c>
      <c r="T2151" s="12">
        <v>0</v>
      </c>
      <c r="U2151" s="13">
        <v>0</v>
      </c>
      <c r="V2151" s="40">
        <f t="shared" ref="V2151" si="22867">-1/($T$4*$B2151)</f>
        <v>-0.44605022525536281</v>
      </c>
      <c r="W2151" s="20"/>
      <c r="X2151" s="1">
        <f t="shared" ref="X2151" si="22868">N2151*S2151+P2151*S2154-O2151*T2151-Q2151*T2154</f>
        <v>0.92416598411454964</v>
      </c>
      <c r="Y2151" s="4">
        <f t="shared" ref="Y2151" si="22869">(N2151*T2151+O2151*S2151+P2151*T2154+Q2151*S2154)</f>
        <v>0</v>
      </c>
      <c r="Z2151" s="2">
        <f t="shared" ref="Z2151" si="22870">N2151*U2151+P2151*U2154-O2151*V2151-Q2151*V2154</f>
        <v>0</v>
      </c>
      <c r="AA2151" s="3">
        <f t="shared" ref="AA2151" si="22871">(N2151*V2151+O2151*U2151+P2151*V2154+Q2151*U2154)</f>
        <v>-0.64567567159020411</v>
      </c>
      <c r="AB2151" s="20"/>
      <c r="AC2151" s="11">
        <v>1</v>
      </c>
      <c r="AD2151" s="12">
        <v>0</v>
      </c>
      <c r="AE2151" s="13">
        <v>0</v>
      </c>
      <c r="AF2151" s="14">
        <v>0</v>
      </c>
      <c r="AG2151" s="20"/>
      <c r="AH2151" s="1">
        <f t="shared" ref="AH2151" si="22872">X2151*AC2151+Z2151*AC2154-Y2151*AD2151-AA2151*AD2154</f>
        <v>0.68454760973979911</v>
      </c>
      <c r="AI2151" s="4">
        <f t="shared" ref="AI2151" si="22873">(X2151*AD2151+Y2151*AC2151+Z2151*AD2154+AA2151*AC2154)</f>
        <v>0</v>
      </c>
      <c r="AJ2151" s="2">
        <f t="shared" ref="AJ2151" si="22874">X2151*AE2151+Z2151*AE2154-Y2151*AF2151-AA2151*AF2154</f>
        <v>0</v>
      </c>
      <c r="AK2151" s="3">
        <f t="shared" ref="AK2151" si="22875">(X2151*AF2151+Y2151*AE2151+Z2151*AF2154+AA2151*AE2154)</f>
        <v>-0.64567567159020411</v>
      </c>
      <c r="AL2151" s="20"/>
      <c r="AM2151" s="11">
        <v>1</v>
      </c>
      <c r="AN2151" s="12">
        <v>0</v>
      </c>
      <c r="AO2151" s="13">
        <v>0</v>
      </c>
      <c r="AP2151" s="40">
        <f t="shared" ref="AP2151" si="22876">-1/($AN$4*$B2151)</f>
        <v>-0.46354239095165151</v>
      </c>
      <c r="AR2151" s="1">
        <f t="shared" ref="AR2151" si="22877">AH2151*AM2151+AJ2151*AM2154-AI2151*AN2151-AK2151*AN2154</f>
        <v>0.68454760973979911</v>
      </c>
      <c r="AS2151" s="4">
        <f t="shared" ref="AS2151" si="22878">(AH2151*AN2151+AI2151*AM2151+AJ2151*AN2154+AK2151*AM2154)</f>
        <v>0</v>
      </c>
      <c r="AT2151" s="2">
        <f t="shared" ref="AT2151" si="22879">AH2151*AO2151+AJ2151*AO2154-AI2151*AP2151-AK2151*AP2154</f>
        <v>0</v>
      </c>
      <c r="AU2151" s="3">
        <f t="shared" ref="AU2151" si="22880">(AH2151*AP2151+AI2151*AO2151+AJ2151*AP2154+AK2151*AO2154)</f>
        <v>-0.9629925073292287</v>
      </c>
      <c r="AV2151" s="20"/>
      <c r="AW2151" s="11">
        <v>1</v>
      </c>
      <c r="AX2151" s="12">
        <v>0</v>
      </c>
      <c r="AY2151" s="13">
        <v>0</v>
      </c>
      <c r="AZ2151" s="14">
        <v>0</v>
      </c>
      <c r="BA2151" s="20"/>
      <c r="BB2151" s="1">
        <f t="shared" ref="BB2151" si="22881">AR2151*AW2151+AT2151*AW2154-AS2151*AX2151-AU2151*AX2154</f>
        <v>0.32716896083857938</v>
      </c>
      <c r="BC2151" s="4">
        <f t="shared" ref="BC2151" si="22882">(AR2151*AX2151+AS2151*AW2151+AT2151*AX2154+AU2151*AW2154)</f>
        <v>0</v>
      </c>
      <c r="BD2151" s="2">
        <f t="shared" ref="BD2151" si="22883">AR2151*AY2151+AT2151*AY2154-AS2151*AZ2151-AU2151*AZ2154</f>
        <v>0</v>
      </c>
      <c r="BE2151" s="3">
        <f t="shared" ref="BE2151" si="22884">(AR2151*AZ2151+AS2151*AY2151+AT2151*AZ2154+AU2151*AY2154)</f>
        <v>-0.9629925073292287</v>
      </c>
      <c r="BF2151" s="20"/>
      <c r="BG2151" s="11">
        <v>1</v>
      </c>
      <c r="BH2151" s="12">
        <v>0</v>
      </c>
      <c r="BI2151" s="13">
        <v>0</v>
      </c>
      <c r="BJ2151" s="40">
        <f t="shared" ref="BJ2151" si="22885">-1/($BH$4*$B2151)</f>
        <v>-0.44605022525536281</v>
      </c>
      <c r="BK2151" s="20"/>
      <c r="BL2151" s="1">
        <f t="shared" ref="BL2151" si="22886">BB2151*BG2151+BD2151*BG2154-BC2151*BH2151-BE2151*BH2154</f>
        <v>0.32716896083857938</v>
      </c>
      <c r="BM2151" s="4">
        <f t="shared" ref="BM2151" si="22887">(BB2151*BH2151+BC2151*BG2151+BD2151*BH2154+BE2151*BG2154)</f>
        <v>0</v>
      </c>
      <c r="BN2151" s="2">
        <f t="shared" ref="BN2151" si="22888">BB2151*BI2151+BD2151*BI2154-BC2151*BJ2151-BE2151*BJ2154</f>
        <v>0</v>
      </c>
      <c r="BO2151" s="3">
        <f t="shared" ref="BO2151" si="22889">(BB2151*BJ2151+BC2151*BI2151+BD2151*BJ2154+BE2151*BI2154)</f>
        <v>-1.1089262960078401</v>
      </c>
      <c r="BP2151" s="20"/>
      <c r="BQ2151" s="11">
        <v>1</v>
      </c>
      <c r="BR2151" s="12">
        <v>0</v>
      </c>
      <c r="BS2151" s="13">
        <v>0</v>
      </c>
      <c r="BT2151" s="14">
        <v>0</v>
      </c>
      <c r="BU2151" s="20"/>
      <c r="BV2151" s="1">
        <f t="shared" ref="BV2151" si="22890">BL2151*BQ2151+BN2151*BQ2154-BM2151*BR2151-BO2151*BR2154</f>
        <v>-3.3053325054593408E-2</v>
      </c>
      <c r="BW2151" s="4">
        <f t="shared" ref="BW2151" si="22891">(BL2151*BR2151+BM2151*BQ2151+BN2151*BR2154+BO2151*BQ2154)</f>
        <v>0</v>
      </c>
      <c r="BX2151" s="2">
        <f t="shared" ref="BX2151" si="22892">BL2151*BS2151+BN2151*BS2154-BM2151*BT2151-BO2151*BT2154</f>
        <v>0</v>
      </c>
      <c r="BY2151" s="3">
        <f t="shared" ref="BY2151" si="22893">(BL2151*BT2151+BM2151*BS2151+BN2151*BT2154+BO2151*BS2154)</f>
        <v>-1.1089262960078401</v>
      </c>
      <c r="BZ2151" s="20"/>
      <c r="CA2151" s="11">
        <v>1</v>
      </c>
      <c r="CB2151" s="12">
        <v>0</v>
      </c>
      <c r="CC2151" s="13">
        <v>0</v>
      </c>
      <c r="CD2151" s="40">
        <f t="shared" ref="CD2151" si="22894">-1/($CB$4*$B2151)</f>
        <v>-0.23345122620256514</v>
      </c>
      <c r="CE2151" s="20"/>
      <c r="CF2151" s="1">
        <f t="shared" ref="CF2151" si="22895">BV2151*CA2151+BX2151*CA2154-BW2151*CB2151-BY2151*CB2154</f>
        <v>-3.3053325054593408E-2</v>
      </c>
      <c r="CG2151" s="4">
        <f t="shared" ref="CG2151" si="22896">(BV2151*CB2151+BW2151*CA2151+BX2151*CB2154+BY2151*CA2154)</f>
        <v>0</v>
      </c>
      <c r="CH2151" s="2">
        <f t="shared" ref="CH2151" si="22897">BV2151*CC2151+BX2151*CC2154-BW2151*CD2151-BY2151*CD2154</f>
        <v>0</v>
      </c>
      <c r="CI2151" s="3">
        <f t="shared" ref="CI2151" si="22898">(BV2151*CD2151+BW2151*CC2151+BX2151*CD2154+BY2151*CC2154)</f>
        <v>-1.1012099567437732</v>
      </c>
      <c r="CJ2151" s="28"/>
      <c r="CK2151" s="11">
        <v>1</v>
      </c>
      <c r="CL2151" s="12">
        <v>0</v>
      </c>
      <c r="CM2151" s="13">
        <v>0</v>
      </c>
      <c r="CN2151" s="14">
        <v>0</v>
      </c>
      <c r="CP2151" s="1">
        <f t="shared" ref="CP2151" si="22899">CF2151*CK2151+CH2151*CK2154-CG2151*CL2151-CI2151*CL2154</f>
        <v>-3.3053325054593408E-2</v>
      </c>
      <c r="CQ2151" s="4">
        <f t="shared" ref="CQ2151" si="22900">(CF2151*CL2151+CG2151*CK2151+CH2151*CL2154+CI2151*CK2154)</f>
        <v>-1.1012099567437732</v>
      </c>
      <c r="CR2151" s="2">
        <f t="shared" ref="CR2151" si="22901">CF2151*CM2151+CH2151*CM2154-CG2151*CN2151-CI2151*CN2154</f>
        <v>0</v>
      </c>
      <c r="CS2151" s="3">
        <f t="shared" ref="CS2151" si="22902">(CF2151*CN2151+CG2151*CM2151+CH2151*CN2154+CI2151*CM2154)</f>
        <v>-1.1012099567437732</v>
      </c>
      <c r="CU2151" s="29">
        <f t="shared" ref="CU2151" si="22903">20*LOG(((1+$CL$4)/$CL$4)/((CP2151+CP2154)^2+(CQ2151+CQ2154)^2)^0.5)</f>
        <v>-4.0717656387883293E-2</v>
      </c>
      <c r="CW2151" s="51">
        <f t="shared" ref="CW2151" si="22904">((CP2151^2+CQ2151^2)^0.5)/((CP2154^2+CQ2154^2)^0.5)</f>
        <v>1.2137309098777902</v>
      </c>
    </row>
    <row r="2152" spans="1:101" ht="18" customHeight="1" thickBot="1">
      <c r="D2152" s="11"/>
      <c r="E2152" s="13"/>
      <c r="F2152" s="13"/>
      <c r="G2152" s="15"/>
      <c r="H2152" s="10"/>
      <c r="I2152" s="11"/>
      <c r="J2152" s="13"/>
      <c r="K2152" s="13"/>
      <c r="L2152" s="15"/>
      <c r="N2152" s="5"/>
      <c r="Q2152" s="6"/>
      <c r="S2152" s="11"/>
      <c r="T2152" s="13"/>
      <c r="U2152" s="13"/>
      <c r="V2152" s="15"/>
      <c r="W2152" s="20"/>
      <c r="X2152" s="5"/>
      <c r="AA2152" s="6"/>
      <c r="AB2152" s="20"/>
      <c r="AC2152" s="11"/>
      <c r="AD2152" s="13"/>
      <c r="AE2152" s="13"/>
      <c r="AF2152" s="15"/>
      <c r="AG2152" s="20"/>
      <c r="AH2152" s="5"/>
      <c r="AK2152" s="6"/>
      <c r="AL2152" s="20"/>
      <c r="AM2152" s="11"/>
      <c r="AN2152" s="13"/>
      <c r="AO2152" s="13"/>
      <c r="AP2152" s="15"/>
      <c r="AR2152" s="5"/>
      <c r="AU2152" s="6"/>
      <c r="AW2152" s="11"/>
      <c r="AX2152" s="13"/>
      <c r="AY2152" s="13"/>
      <c r="AZ2152" s="15"/>
      <c r="BA2152" s="20"/>
      <c r="BB2152" s="5"/>
      <c r="BE2152" s="6"/>
      <c r="BG2152" s="11"/>
      <c r="BH2152" s="13"/>
      <c r="BI2152" s="13"/>
      <c r="BJ2152" s="15"/>
      <c r="BL2152" s="5"/>
      <c r="BO2152" s="6"/>
      <c r="BQ2152" s="11"/>
      <c r="BR2152" s="13"/>
      <c r="BS2152" s="13"/>
      <c r="BT2152" s="15"/>
      <c r="BU2152" s="20"/>
      <c r="BV2152" s="5"/>
      <c r="BY2152" s="6"/>
      <c r="CA2152" s="11"/>
      <c r="CB2152" s="13"/>
      <c r="CC2152" s="13"/>
      <c r="CD2152" s="15"/>
      <c r="CF2152" s="5"/>
      <c r="CI2152" s="6"/>
      <c r="CK2152" s="11"/>
      <c r="CL2152" s="13"/>
      <c r="CM2152" s="13"/>
      <c r="CN2152" s="15"/>
      <c r="CP2152" s="5"/>
      <c r="CS2152" s="6"/>
      <c r="CW2152" s="52"/>
    </row>
    <row r="2153" spans="1:101" ht="18" customHeight="1" thickBot="1">
      <c r="D2153" s="11" t="s">
        <v>6</v>
      </c>
      <c r="E2153" s="13"/>
      <c r="F2153" s="13" t="s">
        <v>7</v>
      </c>
      <c r="G2153" s="15"/>
      <c r="H2153" s="10"/>
      <c r="I2153" s="11" t="s">
        <v>8</v>
      </c>
      <c r="J2153" s="13"/>
      <c r="K2153" s="13" t="s">
        <v>9</v>
      </c>
      <c r="L2153" s="15"/>
      <c r="N2153" s="251" t="s">
        <v>26</v>
      </c>
      <c r="O2153" s="252"/>
      <c r="P2153" s="253" t="s">
        <v>27</v>
      </c>
      <c r="Q2153" s="254"/>
      <c r="S2153" s="11" t="s">
        <v>13</v>
      </c>
      <c r="T2153" s="13"/>
      <c r="U2153" s="13" t="s">
        <v>14</v>
      </c>
      <c r="V2153" s="15"/>
      <c r="W2153" s="20"/>
      <c r="X2153" s="251" t="s">
        <v>26</v>
      </c>
      <c r="Y2153" s="252"/>
      <c r="Z2153" s="253" t="s">
        <v>27</v>
      </c>
      <c r="AA2153" s="254"/>
      <c r="AB2153" s="20"/>
      <c r="AC2153" s="11" t="s">
        <v>8</v>
      </c>
      <c r="AD2153" s="13"/>
      <c r="AE2153" s="13" t="s">
        <v>9</v>
      </c>
      <c r="AF2153" s="15"/>
      <c r="AG2153" s="20"/>
      <c r="AH2153" s="251" t="s">
        <v>26</v>
      </c>
      <c r="AI2153" s="252"/>
      <c r="AJ2153" s="253" t="s">
        <v>27</v>
      </c>
      <c r="AK2153" s="254"/>
      <c r="AL2153" s="20"/>
      <c r="AM2153" s="11" t="s">
        <v>13</v>
      </c>
      <c r="AN2153" s="13"/>
      <c r="AO2153" s="13" t="s">
        <v>14</v>
      </c>
      <c r="AP2153" s="15"/>
      <c r="AR2153" s="251" t="s">
        <v>26</v>
      </c>
      <c r="AS2153" s="252"/>
      <c r="AT2153" s="253" t="s">
        <v>27</v>
      </c>
      <c r="AU2153" s="254"/>
      <c r="AV2153" s="36"/>
      <c r="AW2153" s="11" t="s">
        <v>8</v>
      </c>
      <c r="AX2153" s="13"/>
      <c r="AY2153" s="13" t="s">
        <v>9</v>
      </c>
      <c r="AZ2153" s="15"/>
      <c r="BA2153" s="20"/>
      <c r="BB2153" s="251" t="s">
        <v>26</v>
      </c>
      <c r="BC2153" s="252"/>
      <c r="BD2153" s="253" t="s">
        <v>27</v>
      </c>
      <c r="BE2153" s="254"/>
      <c r="BF2153" s="36"/>
      <c r="BG2153" s="11" t="s">
        <v>13</v>
      </c>
      <c r="BH2153" s="13"/>
      <c r="BI2153" s="13" t="s">
        <v>14</v>
      </c>
      <c r="BJ2153" s="15"/>
      <c r="BK2153" s="36"/>
      <c r="BL2153" s="251" t="s">
        <v>26</v>
      </c>
      <c r="BM2153" s="252"/>
      <c r="BN2153" s="253" t="s">
        <v>27</v>
      </c>
      <c r="BO2153" s="254"/>
      <c r="BP2153" s="36"/>
      <c r="BQ2153" s="11" t="s">
        <v>8</v>
      </c>
      <c r="BR2153" s="13"/>
      <c r="BS2153" s="13" t="s">
        <v>9</v>
      </c>
      <c r="BT2153" s="15"/>
      <c r="BU2153" s="20"/>
      <c r="BV2153" s="251" t="s">
        <v>26</v>
      </c>
      <c r="BW2153" s="252"/>
      <c r="BX2153" s="253" t="s">
        <v>27</v>
      </c>
      <c r="BY2153" s="254"/>
      <c r="BZ2153" s="36"/>
      <c r="CA2153" s="11" t="s">
        <v>13</v>
      </c>
      <c r="CB2153" s="13"/>
      <c r="CC2153" s="13" t="s">
        <v>14</v>
      </c>
      <c r="CD2153" s="15"/>
      <c r="CE2153" s="36"/>
      <c r="CF2153" s="251" t="s">
        <v>26</v>
      </c>
      <c r="CG2153" s="252"/>
      <c r="CH2153" s="253" t="s">
        <v>27</v>
      </c>
      <c r="CI2153" s="254"/>
      <c r="CK2153" s="11" t="s">
        <v>28</v>
      </c>
      <c r="CL2153" s="13"/>
      <c r="CM2153" s="13" t="s">
        <v>29</v>
      </c>
      <c r="CN2153" s="15"/>
      <c r="CP2153" s="251" t="s">
        <v>26</v>
      </c>
      <c r="CQ2153" s="252"/>
      <c r="CR2153" s="253" t="s">
        <v>27</v>
      </c>
      <c r="CS2153" s="254"/>
      <c r="CU2153" s="38" t="s">
        <v>37</v>
      </c>
      <c r="CW2153" s="53" t="s">
        <v>45</v>
      </c>
    </row>
    <row r="2154" spans="1:101" ht="18" customHeight="1" thickTop="1" thickBot="1">
      <c r="D2154" s="16">
        <v>0</v>
      </c>
      <c r="E2154" s="17">
        <v>0</v>
      </c>
      <c r="F2154" s="18">
        <v>1</v>
      </c>
      <c r="G2154" s="19">
        <v>0</v>
      </c>
      <c r="H2154" s="10"/>
      <c r="I2154" s="16">
        <v>0</v>
      </c>
      <c r="J2154" s="17">
        <f t="shared" ref="J2154" si="22905">-1/($J$4*$B2151)</f>
        <v>-0.32483879874612154</v>
      </c>
      <c r="K2154" s="18">
        <v>1</v>
      </c>
      <c r="L2154" s="19">
        <v>0</v>
      </c>
      <c r="N2154" s="1">
        <f t="shared" ref="N2154" si="22906">D2154*I2151+F2154*I2154-E2154*J2151-G2154*J2154</f>
        <v>0</v>
      </c>
      <c r="O2154" s="4">
        <f t="shared" ref="O2154" si="22907">(D2154*J2151+E2154*I2151+F2154*J2154+G2154*I2154)</f>
        <v>-0.32483879874612154</v>
      </c>
      <c r="P2154" s="2">
        <f t="shared" ref="P2154" si="22908">D2154*K2151+F2154*K2154-E2154*L2151-G2154*L2154</f>
        <v>1</v>
      </c>
      <c r="Q2154" s="3">
        <f t="shared" ref="Q2154" si="22909">(D2154*L2151+E2154*K2151+F2154*L2154+G2154*K2154)</f>
        <v>0</v>
      </c>
      <c r="S2154" s="16">
        <v>0</v>
      </c>
      <c r="T2154" s="17">
        <v>0</v>
      </c>
      <c r="U2154" s="18">
        <v>1</v>
      </c>
      <c r="V2154" s="19">
        <v>0</v>
      </c>
      <c r="W2154" s="20"/>
      <c r="X2154" s="1">
        <f t="shared" ref="X2154" si="22910">N2154*S2151+P2154*S2154-O2154*T2151-Q2154*T2154</f>
        <v>0</v>
      </c>
      <c r="Y2154" s="4">
        <f t="shared" ref="Y2154" si="22911">(N2154*T2151+O2154*S2151+P2154*T2154+Q2154*S2154)</f>
        <v>-0.32483879874612154</v>
      </c>
      <c r="Z2154" s="2">
        <f t="shared" ref="Z2154" si="22912">N2154*U2151+P2154*U2154-O2154*V2151-Q2154*V2154</f>
        <v>0.855105580647611</v>
      </c>
      <c r="AA2154" s="3">
        <f t="shared" ref="AA2154" si="22913">(N2154*V2151+O2154*U2151+P2154*V2154+Q2154*U2154)</f>
        <v>0</v>
      </c>
      <c r="AB2154" s="20"/>
      <c r="AC2154" s="16">
        <v>0</v>
      </c>
      <c r="AD2154" s="17">
        <f t="shared" ref="AD2154" si="22914">-1/($AD$4*$B2151)</f>
        <v>-0.37111259556149256</v>
      </c>
      <c r="AE2154" s="18">
        <v>1</v>
      </c>
      <c r="AF2154" s="19">
        <v>0</v>
      </c>
      <c r="AG2154" s="20"/>
      <c r="AH2154" s="1">
        <f t="shared" ref="AH2154" si="22915">X2154*AC2151+Z2154*AC2154-Y2154*AD2151-AA2154*AD2154</f>
        <v>0</v>
      </c>
      <c r="AI2154" s="4">
        <f t="shared" ref="AI2154" si="22916">(X2154*AD2151+Y2154*AC2151+Z2154*AD2154+AA2154*AC2154)</f>
        <v>-0.64217925025937372</v>
      </c>
      <c r="AJ2154" s="2">
        <f t="shared" ref="AJ2154" si="22917">X2154*AE2151+Z2154*AE2154-Y2154*AF2151-AA2154*AF2154</f>
        <v>0.855105580647611</v>
      </c>
      <c r="AK2154" s="3">
        <f t="shared" ref="AK2154" si="22918">(X2154*AF2151+Y2154*AE2151+Z2154*AF2154+AA2154*AE2154)</f>
        <v>0</v>
      </c>
      <c r="AL2154" s="20"/>
      <c r="AM2154" s="16">
        <v>0</v>
      </c>
      <c r="AN2154" s="17">
        <v>0</v>
      </c>
      <c r="AO2154" s="18">
        <v>1</v>
      </c>
      <c r="AP2154" s="19">
        <v>0</v>
      </c>
      <c r="AR2154" s="1">
        <f t="shared" ref="AR2154" si="22919">AH2154*AM2151+AJ2154*AM2154-AI2154*AN2151-AK2154*AN2154</f>
        <v>0</v>
      </c>
      <c r="AS2154" s="4">
        <f t="shared" ref="AS2154" si="22920">(AH2154*AN2151+AI2154*AM2151+AJ2154*AN2154+AK2154*AM2154)</f>
        <v>-0.64217925025937372</v>
      </c>
      <c r="AT2154" s="2">
        <f t="shared" ref="AT2154" si="22921">AH2154*AO2151+AJ2154*AO2154-AI2154*AP2151-AK2154*AP2154</f>
        <v>0.55742827556284191</v>
      </c>
      <c r="AU2154" s="3">
        <f t="shared" ref="AU2154" si="22922">(AH2154*AP2151+AI2154*AO2151+AJ2154*AP2154+AK2154*AO2154)</f>
        <v>0</v>
      </c>
      <c r="AV2154" s="20"/>
      <c r="AW2154" s="16">
        <v>0</v>
      </c>
      <c r="AX2154" s="17">
        <f t="shared" ref="AX2154" si="22923">-1/($AX$4*$B2151)</f>
        <v>-0.37111259556149256</v>
      </c>
      <c r="AY2154" s="18">
        <v>1</v>
      </c>
      <c r="AZ2154" s="19">
        <v>0</v>
      </c>
      <c r="BA2154" s="20"/>
      <c r="BB2154" s="1">
        <f t="shared" ref="BB2154" si="22924">AR2154*AW2151+AT2154*AW2154-AS2154*AX2151-AU2154*AX2154</f>
        <v>0</v>
      </c>
      <c r="BC2154" s="4">
        <f t="shared" ref="BC2154" si="22925">(AR2154*AX2151+AS2154*AW2151+AT2154*AX2154+AU2154*AW2154)</f>
        <v>-0.84904790444286693</v>
      </c>
      <c r="BD2154" s="2">
        <f t="shared" ref="BD2154" si="22926">AR2154*AY2151+AT2154*AY2154-AS2154*AZ2151-AU2154*AZ2154</f>
        <v>0.55742827556284191</v>
      </c>
      <c r="BE2154" s="3">
        <f t="shared" ref="BE2154" si="22927">(AR2154*AZ2151+AS2154*AY2151+AT2154*AZ2154+AU2154*AY2154)</f>
        <v>0</v>
      </c>
      <c r="BF2154" s="20"/>
      <c r="BG2154" s="16">
        <v>0</v>
      </c>
      <c r="BH2154" s="17">
        <v>0</v>
      </c>
      <c r="BI2154" s="18">
        <v>1</v>
      </c>
      <c r="BJ2154" s="19">
        <v>0</v>
      </c>
      <c r="BK2154" s="20"/>
      <c r="BL2154" s="1">
        <f t="shared" ref="BL2154" si="22928">BB2154*BG2151+BD2154*BG2154-BC2154*BH2151-BE2154*BH2154</f>
        <v>0</v>
      </c>
      <c r="BM2154" s="4">
        <f t="shared" ref="BM2154" si="22929">(BB2154*BH2151+BC2154*BG2151+BD2154*BH2154+BE2154*BG2154)</f>
        <v>-0.84904790444286693</v>
      </c>
      <c r="BN2154" s="2">
        <f t="shared" ref="BN2154" si="22930">BB2154*BI2151+BD2154*BI2154-BC2154*BJ2151-BE2154*BJ2154</f>
        <v>0.17871026653350736</v>
      </c>
      <c r="BO2154" s="3">
        <f t="shared" ref="BO2154" si="22931">(BB2154*BJ2151+BC2154*BI2151+BD2154*BJ2154+BE2154*BI2154)</f>
        <v>0</v>
      </c>
      <c r="BP2154" s="20"/>
      <c r="BQ2154" s="16">
        <v>0</v>
      </c>
      <c r="BR2154" s="17">
        <f t="shared" ref="BR2154" si="22932">-1/($BR$4*$B2151)</f>
        <v>-0.32483879874612154</v>
      </c>
      <c r="BS2154" s="18">
        <v>1</v>
      </c>
      <c r="BT2154" s="19">
        <v>0</v>
      </c>
      <c r="BU2154" s="20"/>
      <c r="BV2154" s="1">
        <f t="shared" ref="BV2154" si="22933">BL2154*BQ2151+BN2154*BQ2154-BM2154*BR2151-BO2154*BR2154</f>
        <v>0</v>
      </c>
      <c r="BW2154" s="4">
        <f t="shared" ref="BW2154" si="22934">(BL2154*BR2151+BM2154*BQ2151+BN2154*BR2154+BO2154*BQ2154)</f>
        <v>-0.90709993274721068</v>
      </c>
      <c r="BX2154" s="2">
        <f t="shared" ref="BX2154" si="22935">BL2154*BS2151+BN2154*BS2154-BM2154*BT2151-BO2154*BT2154</f>
        <v>0.17871026653350736</v>
      </c>
      <c r="BY2154" s="3">
        <f t="shared" ref="BY2154" si="22936">(BL2154*BT2151+BM2154*BS2151+BN2154*BT2154+BO2154*BS2154)</f>
        <v>0</v>
      </c>
      <c r="BZ2154" s="20"/>
      <c r="CA2154" s="16">
        <v>0</v>
      </c>
      <c r="CB2154" s="17">
        <v>0</v>
      </c>
      <c r="CC2154" s="18">
        <v>1</v>
      </c>
      <c r="CD2154" s="19">
        <v>0</v>
      </c>
      <c r="CE2154" s="20"/>
      <c r="CF2154" s="1">
        <f t="shared" ref="CF2154" si="22937">BV2154*CA2151+BX2154*CA2154-BW2154*CB2151-BY2154*CB2154</f>
        <v>0</v>
      </c>
      <c r="CG2154" s="4">
        <f t="shared" ref="CG2154" si="22938">(BV2154*CB2151+BW2154*CA2151+BX2154*CB2154+BY2154*CA2154)</f>
        <v>-0.90709993274721068</v>
      </c>
      <c r="CH2154" s="2">
        <f t="shared" ref="CH2154" si="22939">BV2154*CC2151+BX2154*CC2154-BW2154*CD2151-BY2154*CD2154</f>
        <v>-3.3053325054593352E-2</v>
      </c>
      <c r="CI2154" s="3">
        <f t="shared" ref="CI2154" si="22940">(BV2154*CD2151+BW2154*CC2151+BX2154*CD2154+BY2154*CC2154)</f>
        <v>0</v>
      </c>
      <c r="CK2154" s="16">
        <f t="shared" ref="CK2154" si="22941">1/$CL$4</f>
        <v>1</v>
      </c>
      <c r="CL2154" s="17">
        <v>0</v>
      </c>
      <c r="CM2154" s="18">
        <v>1</v>
      </c>
      <c r="CN2154" s="19">
        <v>0</v>
      </c>
      <c r="CP2154" s="1">
        <f t="shared" ref="CP2154" si="22942">CF2154*CK2151+CH2154*CK2154-CG2154*CL2151-CI2154*CL2154</f>
        <v>-3.3053325054593352E-2</v>
      </c>
      <c r="CQ2154" s="4">
        <f t="shared" ref="CQ2154" si="22943">(CF2154*CL2151+CG2154*CK2151+CH2154*CL2154+CI2154*CK2154)</f>
        <v>-0.90709993274721068</v>
      </c>
      <c r="CR2154" s="2">
        <f t="shared" ref="CR2154" si="22944">CF2154*CM2151+CH2154*CM2154-CG2154*CN2151-CI2154*CN2154</f>
        <v>-3.3053325054593352E-2</v>
      </c>
      <c r="CS2154" s="3">
        <f t="shared" ref="CS2154" si="22945">(CF2154*CN2151+CG2154*CM2151+CH2154*CN2154+CI2154*CM2154)</f>
        <v>0</v>
      </c>
      <c r="CU2154" s="39">
        <f t="shared" ref="CU2154" si="22946">(180/PI())*ATAN(-1*(CQ2151/CP2151))</f>
        <v>-88.280756916917895</v>
      </c>
      <c r="CW2154" s="54">
        <f t="shared" ref="CW2154" si="22947">20*LOG(((1-(10^(CU2151/20)^2)*(1-((1-CW2151)/(1+CW2151))^2))^0.5))</f>
        <v>-17.312753357737702</v>
      </c>
    </row>
    <row r="2155" spans="1:101" ht="18" customHeight="1">
      <c r="E2155" s="20"/>
      <c r="F2155" s="20"/>
      <c r="G2155" s="20"/>
      <c r="H2155" s="20"/>
      <c r="I2155" s="20"/>
      <c r="J2155" s="20"/>
      <c r="K2155" s="20"/>
      <c r="L2155" s="20"/>
      <c r="M2155" s="20"/>
      <c r="N2155" s="20"/>
      <c r="O2155" s="20"/>
      <c r="P2155" s="20"/>
      <c r="Q2155" s="20"/>
      <c r="R2155" s="20"/>
      <c r="S2155" s="20"/>
      <c r="T2155" s="20"/>
      <c r="U2155" s="20"/>
      <c r="V2155" s="20"/>
      <c r="W2155" s="20"/>
      <c r="X2155" s="20"/>
      <c r="Y2155" s="20"/>
      <c r="Z2155" s="20"/>
      <c r="AA2155" s="20"/>
      <c r="AB2155" s="30"/>
      <c r="AC2155" s="20"/>
      <c r="AD2155" s="20"/>
      <c r="AE2155" s="20"/>
      <c r="AF2155" s="20"/>
      <c r="AG2155" s="20"/>
      <c r="AH2155" s="20"/>
      <c r="AI2155" s="20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  <c r="BA2155" s="20"/>
      <c r="BB2155" s="20"/>
      <c r="BC2155" s="20"/>
      <c r="BD2155" s="20"/>
      <c r="BE2155" s="20"/>
      <c r="BF2155" s="20"/>
      <c r="BG2155" s="20"/>
      <c r="BH2155" s="20"/>
      <c r="BI2155" s="20"/>
      <c r="BJ2155" s="20"/>
      <c r="BK2155" s="20"/>
      <c r="BL2155" s="20"/>
      <c r="BM2155" s="20"/>
      <c r="BN2155" s="20"/>
      <c r="BO2155" s="20"/>
      <c r="BP2155" s="20"/>
      <c r="BQ2155" s="20"/>
      <c r="BR2155" s="20"/>
      <c r="BS2155" s="20"/>
      <c r="BT2155" s="20"/>
      <c r="BU2155" s="20"/>
      <c r="BV2155" s="20"/>
      <c r="BW2155" s="20"/>
      <c r="BX2155" s="20"/>
      <c r="BY2155" s="20"/>
      <c r="BZ2155" s="20"/>
      <c r="CA2155" s="20"/>
      <c r="CB2155" s="20"/>
      <c r="CC2155" s="20"/>
      <c r="CD2155" s="20"/>
      <c r="CE2155" s="20"/>
      <c r="CF2155" s="20"/>
      <c r="CG2155" s="20"/>
      <c r="CH2155" s="20"/>
      <c r="CI2155" s="20"/>
      <c r="CJ2155" s="20"/>
      <c r="CK2155" s="20"/>
      <c r="CL2155" s="20"/>
    </row>
    <row r="2156" spans="1:101" ht="18" customHeight="1"/>
    <row r="2157" spans="1:101" ht="18" customHeight="1" thickBot="1">
      <c r="A2157" s="23"/>
      <c r="B2157" s="23"/>
      <c r="C2157" s="23"/>
      <c r="D2157" s="20" t="s">
        <v>15</v>
      </c>
      <c r="E2157" s="20"/>
      <c r="F2157" s="20"/>
      <c r="G2157" s="20"/>
      <c r="H2157" s="20"/>
      <c r="I2157" s="20" t="s">
        <v>16</v>
      </c>
      <c r="J2157" s="20"/>
      <c r="K2157" s="20"/>
      <c r="L2157" s="20"/>
      <c r="M2157" s="23"/>
      <c r="N2157" s="23"/>
      <c r="O2157" s="24" t="s">
        <v>17</v>
      </c>
      <c r="P2157" s="23"/>
      <c r="Q2157" s="23"/>
      <c r="R2157" s="23"/>
      <c r="S2157" s="20"/>
      <c r="T2157" s="20" t="s">
        <v>18</v>
      </c>
      <c r="U2157" s="23"/>
      <c r="V2157" s="23"/>
      <c r="W2157" s="23"/>
      <c r="X2157" s="23"/>
      <c r="Y2157" s="24" t="s">
        <v>19</v>
      </c>
      <c r="Z2157" s="23"/>
      <c r="AA2157" s="23"/>
      <c r="AB2157" s="23"/>
      <c r="AC2157" s="24" t="s">
        <v>20</v>
      </c>
      <c r="AD2157" s="20"/>
      <c r="AE2157" s="20"/>
      <c r="AF2157" s="20"/>
      <c r="AG2157" s="20"/>
      <c r="AH2157" s="23"/>
      <c r="AI2157" s="24" t="s">
        <v>21</v>
      </c>
      <c r="AJ2157" s="23"/>
      <c r="AK2157" s="23"/>
      <c r="AL2157" s="20"/>
      <c r="AM2157" s="24" t="s">
        <v>31</v>
      </c>
      <c r="AN2157" s="20"/>
      <c r="AO2157" s="23"/>
      <c r="AP2157" s="23"/>
      <c r="AQ2157" s="23"/>
      <c r="AR2157" s="23"/>
      <c r="AS2157" s="24" t="s">
        <v>91</v>
      </c>
      <c r="AT2157" s="23"/>
      <c r="AU2157" s="23"/>
      <c r="AV2157" s="23"/>
      <c r="AW2157" s="24" t="s">
        <v>32</v>
      </c>
      <c r="AX2157" s="20"/>
      <c r="AY2157" s="20"/>
      <c r="AZ2157" s="20"/>
      <c r="BA2157" s="20"/>
      <c r="BB2157" s="23"/>
      <c r="BC2157" s="24" t="s">
        <v>22</v>
      </c>
      <c r="BD2157" s="23"/>
      <c r="BE2157" s="23"/>
      <c r="BF2157" s="23"/>
      <c r="BG2157" s="24" t="s">
        <v>33</v>
      </c>
      <c r="BH2157" s="20"/>
      <c r="BI2157" s="23"/>
      <c r="BJ2157" s="23"/>
      <c r="BK2157" s="23"/>
      <c r="BL2157" s="23"/>
      <c r="BM2157" s="24" t="s">
        <v>34</v>
      </c>
      <c r="BN2157" s="23"/>
      <c r="BO2157" s="23"/>
      <c r="BP2157" s="23"/>
      <c r="BQ2157" s="24" t="s">
        <v>89</v>
      </c>
      <c r="BR2157" s="20"/>
      <c r="BS2157" s="20"/>
      <c r="BT2157" s="20"/>
      <c r="BU2157" s="20"/>
      <c r="BV2157" s="23"/>
      <c r="BW2157" s="24" t="s">
        <v>35</v>
      </c>
      <c r="BX2157" s="23"/>
      <c r="BY2157" s="23"/>
      <c r="BZ2157" s="23"/>
      <c r="CA2157" s="24" t="s">
        <v>90</v>
      </c>
      <c r="CB2157" s="20"/>
      <c r="CC2157" s="23"/>
      <c r="CD2157" s="23"/>
      <c r="CE2157" s="23"/>
      <c r="CF2157" s="23"/>
      <c r="CG2157" s="24" t="s">
        <v>92</v>
      </c>
      <c r="CH2157" s="23"/>
      <c r="CI2157" s="23"/>
      <c r="CJ2157" s="23"/>
      <c r="CK2157" s="24" t="s">
        <v>36</v>
      </c>
      <c r="CL2157" s="24"/>
      <c r="CM2157" s="23"/>
      <c r="CN2157" s="23"/>
      <c r="CO2157" s="23"/>
      <c r="CP2157" s="23"/>
      <c r="CQ2157" s="24" t="s">
        <v>93</v>
      </c>
      <c r="CR2157" s="23"/>
      <c r="CS2157" s="23"/>
    </row>
    <row r="2158" spans="1:101" ht="18" customHeight="1" thickBot="1">
      <c r="A2158" s="23"/>
      <c r="B2158" s="33"/>
      <c r="C2158" s="23"/>
      <c r="D2158" s="7" t="s">
        <v>2</v>
      </c>
      <c r="E2158" s="8"/>
      <c r="F2158" s="8" t="s">
        <v>3</v>
      </c>
      <c r="G2158" s="9"/>
      <c r="H2158" s="10"/>
      <c r="I2158" s="7" t="s">
        <v>4</v>
      </c>
      <c r="J2158" s="8"/>
      <c r="K2158" s="8" t="s">
        <v>5</v>
      </c>
      <c r="L2158" s="9"/>
      <c r="M2158" s="23"/>
      <c r="N2158" s="251" t="s">
        <v>79</v>
      </c>
      <c r="O2158" s="252"/>
      <c r="P2158" s="253" t="s">
        <v>80</v>
      </c>
      <c r="Q2158" s="254"/>
      <c r="R2158" s="23"/>
      <c r="S2158" s="7" t="s">
        <v>11</v>
      </c>
      <c r="T2158" s="8"/>
      <c r="U2158" s="8" t="s">
        <v>12</v>
      </c>
      <c r="V2158" s="9"/>
      <c r="W2158" s="20"/>
      <c r="X2158" s="251" t="s">
        <v>79</v>
      </c>
      <c r="Y2158" s="252"/>
      <c r="Z2158" s="253" t="s">
        <v>80</v>
      </c>
      <c r="AA2158" s="254"/>
      <c r="AB2158" s="20"/>
      <c r="AC2158" s="7" t="s">
        <v>4</v>
      </c>
      <c r="AD2158" s="8"/>
      <c r="AE2158" s="8" t="s">
        <v>5</v>
      </c>
      <c r="AF2158" s="9"/>
      <c r="AG2158" s="20"/>
      <c r="AH2158" s="251" t="s">
        <v>0</v>
      </c>
      <c r="AI2158" s="252"/>
      <c r="AJ2158" s="253" t="s">
        <v>1</v>
      </c>
      <c r="AK2158" s="254"/>
      <c r="AL2158" s="20"/>
      <c r="AM2158" s="7" t="s">
        <v>11</v>
      </c>
      <c r="AN2158" s="8"/>
      <c r="AO2158" s="8" t="s">
        <v>12</v>
      </c>
      <c r="AP2158" s="9"/>
      <c r="AQ2158" s="23"/>
      <c r="AR2158" s="251" t="s">
        <v>0</v>
      </c>
      <c r="AS2158" s="252"/>
      <c r="AT2158" s="253" t="s">
        <v>1</v>
      </c>
      <c r="AU2158" s="254"/>
      <c r="AV2158" s="36"/>
      <c r="AW2158" s="7" t="s">
        <v>4</v>
      </c>
      <c r="AX2158" s="8"/>
      <c r="AY2158" s="8" t="s">
        <v>5</v>
      </c>
      <c r="AZ2158" s="9"/>
      <c r="BA2158" s="20"/>
      <c r="BB2158" s="251" t="s">
        <v>0</v>
      </c>
      <c r="BC2158" s="252"/>
      <c r="BD2158" s="253" t="s">
        <v>1</v>
      </c>
      <c r="BE2158" s="254"/>
      <c r="BF2158" s="36"/>
      <c r="BG2158" s="7" t="s">
        <v>11</v>
      </c>
      <c r="BH2158" s="8"/>
      <c r="BI2158" s="8" t="s">
        <v>12</v>
      </c>
      <c r="BJ2158" s="9"/>
      <c r="BK2158" s="36"/>
      <c r="BL2158" s="251" t="s">
        <v>0</v>
      </c>
      <c r="BM2158" s="252"/>
      <c r="BN2158" s="253" t="s">
        <v>1</v>
      </c>
      <c r="BO2158" s="254"/>
      <c r="BP2158" s="36"/>
      <c r="BQ2158" s="7" t="s">
        <v>4</v>
      </c>
      <c r="BR2158" s="8"/>
      <c r="BS2158" s="8" t="s">
        <v>5</v>
      </c>
      <c r="BT2158" s="9"/>
      <c r="BU2158" s="20"/>
      <c r="BV2158" s="251" t="s">
        <v>0</v>
      </c>
      <c r="BW2158" s="252"/>
      <c r="BX2158" s="253" t="s">
        <v>1</v>
      </c>
      <c r="BY2158" s="254"/>
      <c r="BZ2158" s="36"/>
      <c r="CA2158" s="7" t="s">
        <v>11</v>
      </c>
      <c r="CB2158" s="8"/>
      <c r="CC2158" s="8" t="s">
        <v>12</v>
      </c>
      <c r="CD2158" s="9"/>
      <c r="CE2158" s="36"/>
      <c r="CF2158" s="251" t="s">
        <v>0</v>
      </c>
      <c r="CG2158" s="252"/>
      <c r="CH2158" s="253" t="s">
        <v>1</v>
      </c>
      <c r="CI2158" s="254"/>
      <c r="CJ2158" s="23"/>
      <c r="CK2158" s="7" t="s">
        <v>23</v>
      </c>
      <c r="CL2158" s="8"/>
      <c r="CM2158" s="8" t="s">
        <v>24</v>
      </c>
      <c r="CN2158" s="9"/>
      <c r="CO2158" s="23"/>
      <c r="CP2158" s="251" t="s">
        <v>0</v>
      </c>
      <c r="CQ2158" s="252"/>
      <c r="CR2158" s="253" t="s">
        <v>1</v>
      </c>
      <c r="CS2158" s="254"/>
      <c r="CU2158" s="26" t="s">
        <v>25</v>
      </c>
      <c r="CW2158" s="50" t="s">
        <v>44</v>
      </c>
    </row>
    <row r="2159" spans="1:101" ht="18" customHeight="1" thickTop="1" thickBot="1">
      <c r="B2159" s="34">
        <v>4.5500000000000096</v>
      </c>
      <c r="D2159" s="11">
        <v>1</v>
      </c>
      <c r="E2159" s="12">
        <v>0</v>
      </c>
      <c r="F2159" s="13">
        <v>0</v>
      </c>
      <c r="G2159" s="40">
        <f t="shared" ref="G2159" si="22948">-1/($E$4*$B2159)</f>
        <v>-0.23088582811242706</v>
      </c>
      <c r="H2159" s="10"/>
      <c r="I2159" s="11">
        <v>1</v>
      </c>
      <c r="J2159" s="12">
        <v>0</v>
      </c>
      <c r="K2159" s="13">
        <v>0</v>
      </c>
      <c r="L2159" s="14">
        <v>0</v>
      </c>
      <c r="N2159" s="1">
        <f t="shared" ref="N2159" si="22949">D2159*I2159+F2159*I2162-E2159*J2159-G2159*J2162</f>
        <v>0.92582350819078041</v>
      </c>
      <c r="O2159" s="4">
        <f t="shared" ref="O2159" si="22950">(D2159*J2159+E2159*I2159+F2159*J2162+G2159*I2162)</f>
        <v>0</v>
      </c>
      <c r="P2159" s="2">
        <f t="shared" ref="P2159" si="22951">D2159*K2159+F2159*K2162-E2159*L2159-G2159*L2162</f>
        <v>0</v>
      </c>
      <c r="Q2159" s="3">
        <f t="shared" ref="Q2159" si="22952">(D2159*L2159+E2159*K2159+F2159*L2162+G2159*K2162)</f>
        <v>-0.23088582811242706</v>
      </c>
      <c r="S2159" s="11">
        <v>1</v>
      </c>
      <c r="T2159" s="12">
        <v>0</v>
      </c>
      <c r="U2159" s="13">
        <v>0</v>
      </c>
      <c r="V2159" s="40">
        <f t="shared" ref="V2159" si="22953">-1/($T$4*$B2159)</f>
        <v>-0.44114857442838079</v>
      </c>
      <c r="W2159" s="20"/>
      <c r="X2159" s="1">
        <f t="shared" ref="X2159" si="22954">N2159*S2159+P2159*S2162-O2159*T2159-Q2159*T2162</f>
        <v>0.92582350819078041</v>
      </c>
      <c r="Y2159" s="4">
        <f t="shared" ref="Y2159" si="22955">(N2159*T2159+O2159*S2159+P2159*T2162+Q2159*S2162)</f>
        <v>0</v>
      </c>
      <c r="Z2159" s="2">
        <f t="shared" ref="Z2159" si="22956">N2159*U2159+P2159*U2162-O2159*V2159-Q2159*V2162</f>
        <v>0</v>
      </c>
      <c r="AA2159" s="3">
        <f t="shared" ref="AA2159" si="22957">(N2159*V2159+O2159*U2159+P2159*V2162+Q2159*U2162)</f>
        <v>-0.63931154892307218</v>
      </c>
      <c r="AB2159" s="20"/>
      <c r="AC2159" s="11">
        <v>1</v>
      </c>
      <c r="AD2159" s="12">
        <v>0</v>
      </c>
      <c r="AE2159" s="13">
        <v>0</v>
      </c>
      <c r="AF2159" s="14">
        <v>0</v>
      </c>
      <c r="AG2159" s="20"/>
      <c r="AH2159" s="1">
        <f t="shared" ref="AH2159" si="22958">X2159*AC2159+Z2159*AC2162-Y2159*AD2159-AA2159*AD2162</f>
        <v>0.69117415493369083</v>
      </c>
      <c r="AI2159" s="4">
        <f t="shared" ref="AI2159" si="22959">(X2159*AD2159+Y2159*AC2159+Z2159*AD2162+AA2159*AC2162)</f>
        <v>0</v>
      </c>
      <c r="AJ2159" s="2">
        <f t="shared" ref="AJ2159" si="22960">X2159*AE2159+Z2159*AE2162-Y2159*AF2159-AA2159*AF2162</f>
        <v>0</v>
      </c>
      <c r="AK2159" s="3">
        <f t="shared" ref="AK2159" si="22961">(X2159*AF2159+Y2159*AE2159+Z2159*AF2162+AA2159*AE2162)</f>
        <v>-0.63931154892307218</v>
      </c>
      <c r="AL2159" s="20"/>
      <c r="AM2159" s="11">
        <v>1</v>
      </c>
      <c r="AN2159" s="12">
        <v>0</v>
      </c>
      <c r="AO2159" s="13">
        <v>0</v>
      </c>
      <c r="AP2159" s="40">
        <f t="shared" ref="AP2159" si="22962">-1/($AN$4*$B2159)</f>
        <v>-0.45844851852361146</v>
      </c>
      <c r="AR2159" s="1">
        <f t="shared" ref="AR2159" si="22963">AH2159*AM2159+AJ2159*AM2162-AI2159*AN2159-AK2159*AN2162</f>
        <v>0.69117415493369083</v>
      </c>
      <c r="AS2159" s="4">
        <f t="shared" ref="AS2159" si="22964">(AH2159*AN2159+AI2159*AM2159+AJ2159*AN2162+AK2159*AM2162)</f>
        <v>0</v>
      </c>
      <c r="AT2159" s="2">
        <f t="shared" ref="AT2159" si="22965">AH2159*AO2159+AJ2159*AO2162-AI2159*AP2159-AK2159*AP2162</f>
        <v>0</v>
      </c>
      <c r="AU2159" s="3">
        <f t="shared" ref="AU2159" si="22966">(AH2159*AP2159+AI2159*AO2159+AJ2159*AP2162+AK2159*AO2162)</f>
        <v>-0.95617931629423181</v>
      </c>
      <c r="AV2159" s="20"/>
      <c r="AW2159" s="11">
        <v>1</v>
      </c>
      <c r="AX2159" s="12">
        <v>0</v>
      </c>
      <c r="AY2159" s="13">
        <v>0</v>
      </c>
      <c r="AZ2159" s="14">
        <v>0</v>
      </c>
      <c r="BA2159" s="20"/>
      <c r="BB2159" s="1">
        <f t="shared" ref="BB2159" si="22967">AR2159*AW2159+AT2159*AW2162-AS2159*AX2159-AU2159*AX2162</f>
        <v>0.34022341965572472</v>
      </c>
      <c r="BC2159" s="4">
        <f t="shared" ref="BC2159" si="22968">(AR2159*AX2159+AS2159*AW2159+AT2159*AX2162+AU2159*AW2162)</f>
        <v>0</v>
      </c>
      <c r="BD2159" s="2">
        <f t="shared" ref="BD2159" si="22969">AR2159*AY2159+AT2159*AY2162-AS2159*AZ2159-AU2159*AZ2162</f>
        <v>0</v>
      </c>
      <c r="BE2159" s="3">
        <f t="shared" ref="BE2159" si="22970">(AR2159*AZ2159+AS2159*AY2159+AT2159*AZ2162+AU2159*AY2162)</f>
        <v>-0.95617931629423181</v>
      </c>
      <c r="BF2159" s="20"/>
      <c r="BG2159" s="11">
        <v>1</v>
      </c>
      <c r="BH2159" s="12">
        <v>0</v>
      </c>
      <c r="BI2159" s="13">
        <v>0</v>
      </c>
      <c r="BJ2159" s="40">
        <f t="shared" ref="BJ2159" si="22971">-1/($BH$4*$B2159)</f>
        <v>-0.44114857442838079</v>
      </c>
      <c r="BK2159" s="20"/>
      <c r="BL2159" s="1">
        <f t="shared" ref="BL2159" si="22972">BB2159*BG2159+BD2159*BG2162-BC2159*BH2159-BE2159*BH2162</f>
        <v>0.34022341965572472</v>
      </c>
      <c r="BM2159" s="4">
        <f t="shared" ref="BM2159" si="22973">(BB2159*BH2159+BC2159*BG2159+BD2159*BH2162+BE2159*BG2162)</f>
        <v>0</v>
      </c>
      <c r="BN2159" s="2">
        <f t="shared" ref="BN2159" si="22974">BB2159*BI2159+BD2159*BI2162-BC2159*BJ2159-BE2159*BJ2162</f>
        <v>0</v>
      </c>
      <c r="BO2159" s="3">
        <f t="shared" ref="BO2159" si="22975">(BB2159*BJ2159+BC2159*BI2159+BD2159*BJ2162+BE2159*BI2162)</f>
        <v>-1.1062683928625034</v>
      </c>
      <c r="BP2159" s="20"/>
      <c r="BQ2159" s="11">
        <v>1</v>
      </c>
      <c r="BR2159" s="12">
        <v>0</v>
      </c>
      <c r="BS2159" s="13">
        <v>0</v>
      </c>
      <c r="BT2159" s="14">
        <v>0</v>
      </c>
      <c r="BU2159" s="20"/>
      <c r="BV2159" s="1">
        <f t="shared" ref="BV2159" si="22976">BL2159*BQ2159+BN2159*BQ2162-BM2159*BR2159-BO2159*BR2162</f>
        <v>-1.5186477317277791E-2</v>
      </c>
      <c r="BW2159" s="4">
        <f t="shared" ref="BW2159" si="22977">(BL2159*BR2159+BM2159*BQ2159+BN2159*BR2162+BO2159*BQ2162)</f>
        <v>0</v>
      </c>
      <c r="BX2159" s="2">
        <f t="shared" ref="BX2159" si="22978">BL2159*BS2159+BN2159*BS2162-BM2159*BT2159-BO2159*BT2162</f>
        <v>0</v>
      </c>
      <c r="BY2159" s="3">
        <f t="shared" ref="BY2159" si="22979">(BL2159*BT2159+BM2159*BS2159+BN2159*BT2162+BO2159*BS2162)</f>
        <v>-1.1062683928625034</v>
      </c>
      <c r="BZ2159" s="20"/>
      <c r="CA2159" s="11">
        <v>1</v>
      </c>
      <c r="CB2159" s="12">
        <v>0</v>
      </c>
      <c r="CC2159" s="13">
        <v>0</v>
      </c>
      <c r="CD2159" s="40">
        <f t="shared" ref="CD2159" si="22980">-1/($CB$4*$B2159)</f>
        <v>-0.23088582811242706</v>
      </c>
      <c r="CE2159" s="20"/>
      <c r="CF2159" s="1">
        <f t="shared" ref="CF2159" si="22981">BV2159*CA2159+BX2159*CA2162-BW2159*CB2159-BY2159*CB2162</f>
        <v>-1.5186477317277791E-2</v>
      </c>
      <c r="CG2159" s="4">
        <f t="shared" ref="CG2159" si="22982">(BV2159*CB2159+BW2159*CA2159+BX2159*CB2162+BY2159*CA2162)</f>
        <v>0</v>
      </c>
      <c r="CH2159" s="2">
        <f t="shared" ref="CH2159" si="22983">BV2159*CC2159+BX2159*CC2162-BW2159*CD2159-BY2159*CD2162</f>
        <v>0</v>
      </c>
      <c r="CI2159" s="3">
        <f t="shared" ref="CI2159" si="22984">(BV2159*CD2159+BW2159*CC2159+BX2159*CD2162+BY2159*CC2162)</f>
        <v>-1.1027620504709932</v>
      </c>
      <c r="CJ2159" s="28"/>
      <c r="CK2159" s="11">
        <v>1</v>
      </c>
      <c r="CL2159" s="12">
        <v>0</v>
      </c>
      <c r="CM2159" s="13">
        <v>0</v>
      </c>
      <c r="CN2159" s="14">
        <v>0</v>
      </c>
      <c r="CP2159" s="1">
        <f t="shared" ref="CP2159" si="22985">CF2159*CK2159+CH2159*CK2162-CG2159*CL2159-CI2159*CL2162</f>
        <v>-1.5186477317277791E-2</v>
      </c>
      <c r="CQ2159" s="4">
        <f t="shared" ref="CQ2159" si="22986">(CF2159*CL2159+CG2159*CK2159+CH2159*CL2162+CI2159*CK2162)</f>
        <v>-1.1027620504709932</v>
      </c>
      <c r="CR2159" s="2">
        <f t="shared" ref="CR2159" si="22987">CF2159*CM2159+CH2159*CM2162-CG2159*CN2159-CI2159*CN2162</f>
        <v>0</v>
      </c>
      <c r="CS2159" s="3">
        <f t="shared" ref="CS2159" si="22988">(CF2159*CN2159+CG2159*CM2159+CH2159*CN2162+CI2159*CM2162)</f>
        <v>-1.1027620504709932</v>
      </c>
      <c r="CU2159" s="29">
        <f t="shared" ref="CU2159" si="22989">20*LOG(((1+$CL$4)/$CL$4)/((CP2159+CP2162)^2+(CQ2159+CQ2162)^2)^0.5)</f>
        <v>-4.1576941116323908E-2</v>
      </c>
      <c r="CW2159" s="51">
        <f t="shared" ref="CW2159" si="22990">((CP2159^2+CQ2159^2)^0.5)/((CP2162^2+CQ2162^2)^0.5)</f>
        <v>1.216309372257494</v>
      </c>
    </row>
    <row r="2160" spans="1:101" ht="18" customHeight="1" thickBot="1">
      <c r="D2160" s="11"/>
      <c r="E2160" s="13"/>
      <c r="F2160" s="13"/>
      <c r="G2160" s="15"/>
      <c r="H2160" s="10"/>
      <c r="I2160" s="11"/>
      <c r="J2160" s="13"/>
      <c r="K2160" s="13"/>
      <c r="L2160" s="15"/>
      <c r="N2160" s="5"/>
      <c r="Q2160" s="6"/>
      <c r="S2160" s="11"/>
      <c r="T2160" s="13"/>
      <c r="U2160" s="13"/>
      <c r="V2160" s="15"/>
      <c r="W2160" s="20"/>
      <c r="X2160" s="5"/>
      <c r="AA2160" s="6"/>
      <c r="AB2160" s="20"/>
      <c r="AC2160" s="11"/>
      <c r="AD2160" s="13"/>
      <c r="AE2160" s="13"/>
      <c r="AF2160" s="15"/>
      <c r="AG2160" s="20"/>
      <c r="AH2160" s="5"/>
      <c r="AK2160" s="6"/>
      <c r="AL2160" s="20"/>
      <c r="AM2160" s="11"/>
      <c r="AN2160" s="13"/>
      <c r="AO2160" s="13"/>
      <c r="AP2160" s="15"/>
      <c r="AR2160" s="5"/>
      <c r="AU2160" s="6"/>
      <c r="AW2160" s="11"/>
      <c r="AX2160" s="13"/>
      <c r="AY2160" s="13"/>
      <c r="AZ2160" s="15"/>
      <c r="BA2160" s="20"/>
      <c r="BB2160" s="5"/>
      <c r="BE2160" s="6"/>
      <c r="BG2160" s="11"/>
      <c r="BH2160" s="13"/>
      <c r="BI2160" s="13"/>
      <c r="BJ2160" s="15"/>
      <c r="BL2160" s="5"/>
      <c r="BO2160" s="6"/>
      <c r="BQ2160" s="11"/>
      <c r="BR2160" s="13"/>
      <c r="BS2160" s="13"/>
      <c r="BT2160" s="15"/>
      <c r="BU2160" s="20"/>
      <c r="BV2160" s="5"/>
      <c r="BY2160" s="6"/>
      <c r="CA2160" s="11"/>
      <c r="CB2160" s="13"/>
      <c r="CC2160" s="13"/>
      <c r="CD2160" s="15"/>
      <c r="CF2160" s="5"/>
      <c r="CI2160" s="6"/>
      <c r="CK2160" s="11"/>
      <c r="CL2160" s="13"/>
      <c r="CM2160" s="13"/>
      <c r="CN2160" s="15"/>
      <c r="CP2160" s="5"/>
      <c r="CS2160" s="6"/>
      <c r="CW2160" s="52"/>
    </row>
    <row r="2161" spans="1:101" ht="18" customHeight="1" thickBot="1">
      <c r="D2161" s="11" t="s">
        <v>6</v>
      </c>
      <c r="E2161" s="13"/>
      <c r="F2161" s="13" t="s">
        <v>7</v>
      </c>
      <c r="G2161" s="15"/>
      <c r="H2161" s="10"/>
      <c r="I2161" s="11" t="s">
        <v>8</v>
      </c>
      <c r="J2161" s="13"/>
      <c r="K2161" s="13" t="s">
        <v>9</v>
      </c>
      <c r="L2161" s="15"/>
      <c r="N2161" s="251" t="s">
        <v>26</v>
      </c>
      <c r="O2161" s="252"/>
      <c r="P2161" s="253" t="s">
        <v>27</v>
      </c>
      <c r="Q2161" s="254"/>
      <c r="S2161" s="11" t="s">
        <v>13</v>
      </c>
      <c r="T2161" s="13"/>
      <c r="U2161" s="13" t="s">
        <v>14</v>
      </c>
      <c r="V2161" s="15"/>
      <c r="W2161" s="20"/>
      <c r="X2161" s="251" t="s">
        <v>26</v>
      </c>
      <c r="Y2161" s="252"/>
      <c r="Z2161" s="253" t="s">
        <v>27</v>
      </c>
      <c r="AA2161" s="254"/>
      <c r="AB2161" s="20"/>
      <c r="AC2161" s="11" t="s">
        <v>8</v>
      </c>
      <c r="AD2161" s="13"/>
      <c r="AE2161" s="13" t="s">
        <v>9</v>
      </c>
      <c r="AF2161" s="15"/>
      <c r="AG2161" s="20"/>
      <c r="AH2161" s="251" t="s">
        <v>26</v>
      </c>
      <c r="AI2161" s="252"/>
      <c r="AJ2161" s="253" t="s">
        <v>27</v>
      </c>
      <c r="AK2161" s="254"/>
      <c r="AL2161" s="20"/>
      <c r="AM2161" s="11" t="s">
        <v>13</v>
      </c>
      <c r="AN2161" s="13"/>
      <c r="AO2161" s="13" t="s">
        <v>14</v>
      </c>
      <c r="AP2161" s="15"/>
      <c r="AR2161" s="251" t="s">
        <v>26</v>
      </c>
      <c r="AS2161" s="252"/>
      <c r="AT2161" s="253" t="s">
        <v>27</v>
      </c>
      <c r="AU2161" s="254"/>
      <c r="AV2161" s="36"/>
      <c r="AW2161" s="11" t="s">
        <v>8</v>
      </c>
      <c r="AX2161" s="13"/>
      <c r="AY2161" s="13" t="s">
        <v>9</v>
      </c>
      <c r="AZ2161" s="15"/>
      <c r="BA2161" s="20"/>
      <c r="BB2161" s="251" t="s">
        <v>26</v>
      </c>
      <c r="BC2161" s="252"/>
      <c r="BD2161" s="253" t="s">
        <v>27</v>
      </c>
      <c r="BE2161" s="254"/>
      <c r="BF2161" s="36"/>
      <c r="BG2161" s="11" t="s">
        <v>13</v>
      </c>
      <c r="BH2161" s="13"/>
      <c r="BI2161" s="13" t="s">
        <v>14</v>
      </c>
      <c r="BJ2161" s="15"/>
      <c r="BK2161" s="36"/>
      <c r="BL2161" s="251" t="s">
        <v>26</v>
      </c>
      <c r="BM2161" s="252"/>
      <c r="BN2161" s="253" t="s">
        <v>27</v>
      </c>
      <c r="BO2161" s="254"/>
      <c r="BP2161" s="36"/>
      <c r="BQ2161" s="11" t="s">
        <v>8</v>
      </c>
      <c r="BR2161" s="13"/>
      <c r="BS2161" s="13" t="s">
        <v>9</v>
      </c>
      <c r="BT2161" s="15"/>
      <c r="BU2161" s="20"/>
      <c r="BV2161" s="251" t="s">
        <v>26</v>
      </c>
      <c r="BW2161" s="252"/>
      <c r="BX2161" s="253" t="s">
        <v>27</v>
      </c>
      <c r="BY2161" s="254"/>
      <c r="BZ2161" s="36"/>
      <c r="CA2161" s="11" t="s">
        <v>13</v>
      </c>
      <c r="CB2161" s="13"/>
      <c r="CC2161" s="13" t="s">
        <v>14</v>
      </c>
      <c r="CD2161" s="15"/>
      <c r="CE2161" s="36"/>
      <c r="CF2161" s="251" t="s">
        <v>26</v>
      </c>
      <c r="CG2161" s="252"/>
      <c r="CH2161" s="253" t="s">
        <v>27</v>
      </c>
      <c r="CI2161" s="254"/>
      <c r="CK2161" s="11" t="s">
        <v>28</v>
      </c>
      <c r="CL2161" s="13"/>
      <c r="CM2161" s="13" t="s">
        <v>29</v>
      </c>
      <c r="CN2161" s="15"/>
      <c r="CP2161" s="251" t="s">
        <v>26</v>
      </c>
      <c r="CQ2161" s="252"/>
      <c r="CR2161" s="253" t="s">
        <v>27</v>
      </c>
      <c r="CS2161" s="254"/>
      <c r="CU2161" s="38" t="s">
        <v>37</v>
      </c>
      <c r="CW2161" s="53" t="s">
        <v>45</v>
      </c>
    </row>
    <row r="2162" spans="1:101" ht="18" customHeight="1" thickTop="1" thickBot="1">
      <c r="D2162" s="16">
        <v>0</v>
      </c>
      <c r="E2162" s="17">
        <v>0</v>
      </c>
      <c r="F2162" s="18">
        <v>1</v>
      </c>
      <c r="G2162" s="19">
        <v>0</v>
      </c>
      <c r="H2162" s="10"/>
      <c r="I2162" s="16">
        <v>0</v>
      </c>
      <c r="J2162" s="17">
        <f t="shared" ref="J2162" si="22991">-1/($J$4*$B2159)</f>
        <v>-0.32126914161704329</v>
      </c>
      <c r="K2162" s="18">
        <v>1</v>
      </c>
      <c r="L2162" s="19">
        <v>0</v>
      </c>
      <c r="N2162" s="1">
        <f t="shared" ref="N2162" si="22992">D2162*I2159+F2162*I2162-E2162*J2159-G2162*J2162</f>
        <v>0</v>
      </c>
      <c r="O2162" s="4">
        <f t="shared" ref="O2162" si="22993">(D2162*J2159+E2162*I2159+F2162*J2162+G2162*I2162)</f>
        <v>-0.32126914161704329</v>
      </c>
      <c r="P2162" s="2">
        <f t="shared" ref="P2162" si="22994">D2162*K2159+F2162*K2162-E2162*L2159-G2162*L2162</f>
        <v>1</v>
      </c>
      <c r="Q2162" s="3">
        <f t="shared" ref="Q2162" si="22995">(D2162*L2159+E2162*K2159+F2162*L2162+G2162*K2162)</f>
        <v>0</v>
      </c>
      <c r="S2162" s="16">
        <v>0</v>
      </c>
      <c r="T2162" s="17">
        <v>0</v>
      </c>
      <c r="U2162" s="18">
        <v>1</v>
      </c>
      <c r="V2162" s="19">
        <v>0</v>
      </c>
      <c r="W2162" s="20"/>
      <c r="X2162" s="1">
        <f t="shared" ref="X2162" si="22996">N2162*S2159+P2162*S2162-O2162*T2159-Q2162*T2162</f>
        <v>0</v>
      </c>
      <c r="Y2162" s="4">
        <f t="shared" ref="Y2162" si="22997">(N2162*T2159+O2162*S2159+P2162*T2162+Q2162*S2162)</f>
        <v>-0.32126914161704329</v>
      </c>
      <c r="Z2162" s="2">
        <f t="shared" ref="Z2162" si="22998">N2162*U2159+P2162*U2162-O2162*V2159-Q2162*V2162</f>
        <v>0.85827257616781183</v>
      </c>
      <c r="AA2162" s="3">
        <f t="shared" ref="AA2162" si="22999">(N2162*V2159+O2162*U2159+P2162*V2162+Q2162*U2162)</f>
        <v>0</v>
      </c>
      <c r="AB2162" s="20"/>
      <c r="AC2162" s="16">
        <v>0</v>
      </c>
      <c r="AD2162" s="17">
        <f t="shared" ref="AD2162" si="23000">-1/($AD$4*$B2159)</f>
        <v>-0.36703443517070694</v>
      </c>
      <c r="AE2162" s="18">
        <v>1</v>
      </c>
      <c r="AF2162" s="19">
        <v>0</v>
      </c>
      <c r="AG2162" s="20"/>
      <c r="AH2162" s="1">
        <f t="shared" ref="AH2162" si="23001">X2162*AC2159+Z2162*AC2162-Y2162*AD2159-AA2162*AD2162</f>
        <v>0</v>
      </c>
      <c r="AI2162" s="4">
        <f t="shared" ref="AI2162" si="23002">(X2162*AD2159+Y2162*AC2159+Z2162*AD2162+AA2162*AC2162)</f>
        <v>-0.63628473183330359</v>
      </c>
      <c r="AJ2162" s="2">
        <f t="shared" ref="AJ2162" si="23003">X2162*AE2159+Z2162*AE2162-Y2162*AF2159-AA2162*AF2162</f>
        <v>0.85827257616781183</v>
      </c>
      <c r="AK2162" s="3">
        <f t="shared" ref="AK2162" si="23004">(X2162*AF2159+Y2162*AE2159+Z2162*AF2162+AA2162*AE2162)</f>
        <v>0</v>
      </c>
      <c r="AL2162" s="20"/>
      <c r="AM2162" s="16">
        <v>0</v>
      </c>
      <c r="AN2162" s="17">
        <v>0</v>
      </c>
      <c r="AO2162" s="18">
        <v>1</v>
      </c>
      <c r="AP2162" s="19">
        <v>0</v>
      </c>
      <c r="AR2162" s="1">
        <f t="shared" ref="AR2162" si="23005">AH2162*AM2159+AJ2162*AM2162-AI2162*AN2159-AK2162*AN2162</f>
        <v>0</v>
      </c>
      <c r="AS2162" s="4">
        <f t="shared" ref="AS2162" si="23006">(AH2162*AN2159+AI2162*AM2159+AJ2162*AN2162+AK2162*AM2162)</f>
        <v>-0.63628473183330359</v>
      </c>
      <c r="AT2162" s="2">
        <f t="shared" ref="AT2162" si="23007">AH2162*AO2159+AJ2162*AO2162-AI2162*AP2159-AK2162*AP2162</f>
        <v>0.56656878349964046</v>
      </c>
      <c r="AU2162" s="3">
        <f t="shared" ref="AU2162" si="23008">(AH2162*AP2159+AI2162*AO2159+AJ2162*AP2162+AK2162*AO2162)</f>
        <v>0</v>
      </c>
      <c r="AV2162" s="20"/>
      <c r="AW2162" s="16">
        <v>0</v>
      </c>
      <c r="AX2162" s="17">
        <f t="shared" ref="AX2162" si="23009">-1/($AX$4*$B2159)</f>
        <v>-0.36703443517070694</v>
      </c>
      <c r="AY2162" s="18">
        <v>1</v>
      </c>
      <c r="AZ2162" s="19">
        <v>0</v>
      </c>
      <c r="BA2162" s="20"/>
      <c r="BB2162" s="1">
        <f t="shared" ref="BB2162" si="23010">AR2162*AW2159+AT2162*AW2162-AS2162*AX2159-AU2162*AX2162</f>
        <v>0</v>
      </c>
      <c r="BC2162" s="4">
        <f t="shared" ref="BC2162" si="23011">(AR2162*AX2159+AS2162*AW2159+AT2162*AX2162+AU2162*AW2162)</f>
        <v>-0.84423498527044871</v>
      </c>
      <c r="BD2162" s="2">
        <f t="shared" ref="BD2162" si="23012">AR2162*AY2159+AT2162*AY2162-AS2162*AZ2159-AU2162*AZ2162</f>
        <v>0.56656878349964046</v>
      </c>
      <c r="BE2162" s="3">
        <f t="shared" ref="BE2162" si="23013">(AR2162*AZ2159+AS2162*AY2159+AT2162*AZ2162+AU2162*AY2162)</f>
        <v>0</v>
      </c>
      <c r="BF2162" s="20"/>
      <c r="BG2162" s="16">
        <v>0</v>
      </c>
      <c r="BH2162" s="17">
        <v>0</v>
      </c>
      <c r="BI2162" s="18">
        <v>1</v>
      </c>
      <c r="BJ2162" s="19">
        <v>0</v>
      </c>
      <c r="BK2162" s="20"/>
      <c r="BL2162" s="1">
        <f t="shared" ref="BL2162" si="23014">BB2162*BG2159+BD2162*BG2162-BC2162*BH2159-BE2162*BH2162</f>
        <v>0</v>
      </c>
      <c r="BM2162" s="4">
        <f t="shared" ref="BM2162" si="23015">(BB2162*BH2159+BC2162*BG2159+BD2162*BH2162+BE2162*BG2162)</f>
        <v>-0.84423498527044871</v>
      </c>
      <c r="BN2162" s="2">
        <f t="shared" ref="BN2162" si="23016">BB2162*BI2159+BD2162*BI2162-BC2162*BJ2159-BE2162*BJ2162</f>
        <v>0.19413572326501694</v>
      </c>
      <c r="BO2162" s="3">
        <f t="shared" ref="BO2162" si="23017">(BB2162*BJ2159+BC2162*BI2159+BD2162*BJ2162+BE2162*BI2162)</f>
        <v>0</v>
      </c>
      <c r="BP2162" s="20"/>
      <c r="BQ2162" s="16">
        <v>0</v>
      </c>
      <c r="BR2162" s="17">
        <f t="shared" ref="BR2162" si="23018">-1/($BR$4*$B2159)</f>
        <v>-0.32126914161704329</v>
      </c>
      <c r="BS2162" s="18">
        <v>1</v>
      </c>
      <c r="BT2162" s="19">
        <v>0</v>
      </c>
      <c r="BU2162" s="20"/>
      <c r="BV2162" s="1">
        <f t="shared" ref="BV2162" si="23019">BL2162*BQ2159+BN2162*BQ2162-BM2162*BR2159-BO2162*BR2162</f>
        <v>0</v>
      </c>
      <c r="BW2162" s="4">
        <f t="shared" ref="BW2162" si="23020">(BL2162*BR2159+BM2162*BQ2159+BN2162*BR2162+BO2162*BQ2162)</f>
        <v>-0.90660480244100461</v>
      </c>
      <c r="BX2162" s="2">
        <f t="shared" ref="BX2162" si="23021">BL2162*BS2159+BN2162*BS2162-BM2162*BT2159-BO2162*BT2162</f>
        <v>0.19413572326501694</v>
      </c>
      <c r="BY2162" s="3">
        <f t="shared" ref="BY2162" si="23022">(BL2162*BT2159+BM2162*BS2159+BN2162*BT2162+BO2162*BS2162)</f>
        <v>0</v>
      </c>
      <c r="BZ2162" s="20"/>
      <c r="CA2162" s="16">
        <v>0</v>
      </c>
      <c r="CB2162" s="17">
        <v>0</v>
      </c>
      <c r="CC2162" s="18">
        <v>1</v>
      </c>
      <c r="CD2162" s="19">
        <v>0</v>
      </c>
      <c r="CE2162" s="20"/>
      <c r="CF2162" s="1">
        <f t="shared" ref="CF2162" si="23023">BV2162*CA2159+BX2162*CA2162-BW2162*CB2159-BY2162*CB2162</f>
        <v>0</v>
      </c>
      <c r="CG2162" s="4">
        <f t="shared" ref="CG2162" si="23024">(BV2162*CB2159+BW2162*CA2159+BX2162*CB2162+BY2162*CA2162)</f>
        <v>-0.90660480244100461</v>
      </c>
      <c r="CH2162" s="2">
        <f t="shared" ref="CH2162" si="23025">BV2162*CC2159+BX2162*CC2162-BW2162*CD2159-BY2162*CD2162</f>
        <v>-1.5186477317277736E-2</v>
      </c>
      <c r="CI2162" s="3">
        <f t="shared" ref="CI2162" si="23026">(BV2162*CD2159+BW2162*CC2159+BX2162*CD2162+BY2162*CC2162)</f>
        <v>0</v>
      </c>
      <c r="CK2162" s="16">
        <f t="shared" ref="CK2162" si="23027">1/$CL$4</f>
        <v>1</v>
      </c>
      <c r="CL2162" s="17">
        <v>0</v>
      </c>
      <c r="CM2162" s="18">
        <v>1</v>
      </c>
      <c r="CN2162" s="19">
        <v>0</v>
      </c>
      <c r="CP2162" s="1">
        <f t="shared" ref="CP2162" si="23028">CF2162*CK2159+CH2162*CK2162-CG2162*CL2159-CI2162*CL2162</f>
        <v>-1.5186477317277736E-2</v>
      </c>
      <c r="CQ2162" s="4">
        <f t="shared" ref="CQ2162" si="23029">(CF2162*CL2159+CG2162*CK2159+CH2162*CL2162+CI2162*CK2162)</f>
        <v>-0.90660480244100461</v>
      </c>
      <c r="CR2162" s="2">
        <f t="shared" ref="CR2162" si="23030">CF2162*CM2159+CH2162*CM2162-CG2162*CN2159-CI2162*CN2162</f>
        <v>-1.5186477317277736E-2</v>
      </c>
      <c r="CS2162" s="3">
        <f t="shared" ref="CS2162" si="23031">(CF2162*CN2159+CG2162*CM2159+CH2162*CN2162+CI2162*CM2162)</f>
        <v>0</v>
      </c>
      <c r="CU2162" s="39">
        <f t="shared" ref="CU2162" si="23032">(180/PI())*ATAN(-1*(CQ2159/CP2159))</f>
        <v>-89.211011971271162</v>
      </c>
      <c r="CW2162" s="54">
        <f t="shared" ref="CW2162" si="23033">20*LOG(((1-(10^(CU2159/20)^2)*(1-((1-CW2159)/(1+CW2159))^2))^0.5))</f>
        <v>-17.22103159760789</v>
      </c>
    </row>
    <row r="2163" spans="1:101" ht="18" customHeight="1">
      <c r="E2163" s="20"/>
      <c r="F2163" s="20"/>
      <c r="G2163" s="20"/>
      <c r="H2163" s="20"/>
      <c r="I2163" s="20"/>
      <c r="J2163" s="20"/>
      <c r="K2163" s="20"/>
      <c r="L2163" s="20"/>
      <c r="M2163" s="20"/>
      <c r="N2163" s="20"/>
      <c r="O2163" s="20"/>
      <c r="P2163" s="20"/>
      <c r="Q2163" s="20"/>
      <c r="R2163" s="20"/>
      <c r="S2163" s="20"/>
      <c r="T2163" s="20"/>
      <c r="U2163" s="20"/>
      <c r="V2163" s="20"/>
      <c r="W2163" s="20"/>
      <c r="X2163" s="20"/>
      <c r="Y2163" s="20"/>
      <c r="Z2163" s="20"/>
      <c r="AA2163" s="20"/>
      <c r="AB2163" s="30"/>
      <c r="AC2163" s="20"/>
      <c r="AD2163" s="20"/>
      <c r="AE2163" s="20"/>
      <c r="AF2163" s="20"/>
      <c r="AG2163" s="20"/>
      <c r="AH2163" s="20"/>
      <c r="AI2163" s="20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  <c r="BA2163" s="20"/>
      <c r="BB2163" s="20"/>
      <c r="BC2163" s="20"/>
      <c r="BD2163" s="20"/>
      <c r="BE2163" s="20"/>
      <c r="BF2163" s="20"/>
      <c r="BG2163" s="20"/>
      <c r="BH2163" s="20"/>
      <c r="BI2163" s="20"/>
      <c r="BJ2163" s="20"/>
      <c r="BK2163" s="20"/>
      <c r="BL2163" s="20"/>
      <c r="BM2163" s="20"/>
      <c r="BN2163" s="20"/>
      <c r="BO2163" s="20"/>
      <c r="BP2163" s="20"/>
      <c r="BQ2163" s="20"/>
      <c r="BR2163" s="20"/>
      <c r="BS2163" s="20"/>
      <c r="BT2163" s="20"/>
      <c r="BU2163" s="20"/>
      <c r="BV2163" s="20"/>
      <c r="BW2163" s="20"/>
      <c r="BX2163" s="20"/>
      <c r="BY2163" s="20"/>
      <c r="BZ2163" s="20"/>
      <c r="CA2163" s="20"/>
      <c r="CB2163" s="20"/>
      <c r="CC2163" s="20"/>
      <c r="CD2163" s="20"/>
      <c r="CE2163" s="20"/>
      <c r="CF2163" s="20"/>
      <c r="CG2163" s="20"/>
      <c r="CH2163" s="20"/>
      <c r="CI2163" s="20"/>
      <c r="CJ2163" s="20"/>
      <c r="CK2163" s="20"/>
      <c r="CL2163" s="20"/>
    </row>
    <row r="2164" spans="1:101" ht="18" customHeight="1"/>
    <row r="2165" spans="1:101" ht="18" customHeight="1" thickBot="1">
      <c r="A2165" s="23"/>
      <c r="B2165" s="23"/>
      <c r="C2165" s="23"/>
      <c r="D2165" s="20" t="s">
        <v>15</v>
      </c>
      <c r="E2165" s="20"/>
      <c r="F2165" s="20"/>
      <c r="G2165" s="20"/>
      <c r="H2165" s="20"/>
      <c r="I2165" s="20" t="s">
        <v>16</v>
      </c>
      <c r="J2165" s="20"/>
      <c r="K2165" s="20"/>
      <c r="L2165" s="20"/>
      <c r="M2165" s="23"/>
      <c r="N2165" s="23"/>
      <c r="O2165" s="24" t="s">
        <v>17</v>
      </c>
      <c r="P2165" s="23"/>
      <c r="Q2165" s="23"/>
      <c r="R2165" s="23"/>
      <c r="S2165" s="20"/>
      <c r="T2165" s="20" t="s">
        <v>18</v>
      </c>
      <c r="U2165" s="23"/>
      <c r="V2165" s="23"/>
      <c r="W2165" s="23"/>
      <c r="X2165" s="23"/>
      <c r="Y2165" s="24" t="s">
        <v>19</v>
      </c>
      <c r="Z2165" s="23"/>
      <c r="AA2165" s="23"/>
      <c r="AB2165" s="23"/>
      <c r="AC2165" s="24" t="s">
        <v>20</v>
      </c>
      <c r="AD2165" s="20"/>
      <c r="AE2165" s="20"/>
      <c r="AF2165" s="20"/>
      <c r="AG2165" s="20"/>
      <c r="AH2165" s="23"/>
      <c r="AI2165" s="24" t="s">
        <v>21</v>
      </c>
      <c r="AJ2165" s="23"/>
      <c r="AK2165" s="23"/>
      <c r="AL2165" s="20"/>
      <c r="AM2165" s="24" t="s">
        <v>31</v>
      </c>
      <c r="AN2165" s="20"/>
      <c r="AO2165" s="23"/>
      <c r="AP2165" s="23"/>
      <c r="AQ2165" s="23"/>
      <c r="AR2165" s="23"/>
      <c r="AS2165" s="24" t="s">
        <v>91</v>
      </c>
      <c r="AT2165" s="23"/>
      <c r="AU2165" s="23"/>
      <c r="AV2165" s="23"/>
      <c r="AW2165" s="24" t="s">
        <v>32</v>
      </c>
      <c r="AX2165" s="20"/>
      <c r="AY2165" s="20"/>
      <c r="AZ2165" s="20"/>
      <c r="BA2165" s="20"/>
      <c r="BB2165" s="23"/>
      <c r="BC2165" s="24" t="s">
        <v>22</v>
      </c>
      <c r="BD2165" s="23"/>
      <c r="BE2165" s="23"/>
      <c r="BF2165" s="23"/>
      <c r="BG2165" s="24" t="s">
        <v>33</v>
      </c>
      <c r="BH2165" s="20"/>
      <c r="BI2165" s="23"/>
      <c r="BJ2165" s="23"/>
      <c r="BK2165" s="23"/>
      <c r="BL2165" s="23"/>
      <c r="BM2165" s="24" t="s">
        <v>34</v>
      </c>
      <c r="BN2165" s="23"/>
      <c r="BO2165" s="23"/>
      <c r="BP2165" s="23"/>
      <c r="BQ2165" s="24" t="s">
        <v>89</v>
      </c>
      <c r="BR2165" s="20"/>
      <c r="BS2165" s="20"/>
      <c r="BT2165" s="20"/>
      <c r="BU2165" s="20"/>
      <c r="BV2165" s="23"/>
      <c r="BW2165" s="24" t="s">
        <v>35</v>
      </c>
      <c r="BX2165" s="23"/>
      <c r="BY2165" s="23"/>
      <c r="BZ2165" s="23"/>
      <c r="CA2165" s="24" t="s">
        <v>90</v>
      </c>
      <c r="CB2165" s="20"/>
      <c r="CC2165" s="23"/>
      <c r="CD2165" s="23"/>
      <c r="CE2165" s="23"/>
      <c r="CF2165" s="23"/>
      <c r="CG2165" s="24" t="s">
        <v>92</v>
      </c>
      <c r="CH2165" s="23"/>
      <c r="CI2165" s="23"/>
      <c r="CJ2165" s="23"/>
      <c r="CK2165" s="24" t="s">
        <v>36</v>
      </c>
      <c r="CL2165" s="24"/>
      <c r="CM2165" s="23"/>
      <c r="CN2165" s="23"/>
      <c r="CO2165" s="23"/>
      <c r="CP2165" s="23"/>
      <c r="CQ2165" s="24" t="s">
        <v>93</v>
      </c>
      <c r="CR2165" s="23"/>
      <c r="CS2165" s="23"/>
    </row>
    <row r="2166" spans="1:101" ht="18" customHeight="1" thickBot="1">
      <c r="A2166" s="23"/>
      <c r="B2166" s="33"/>
      <c r="C2166" s="23"/>
      <c r="D2166" s="7" t="s">
        <v>2</v>
      </c>
      <c r="E2166" s="8"/>
      <c r="F2166" s="8" t="s">
        <v>3</v>
      </c>
      <c r="G2166" s="9"/>
      <c r="H2166" s="10"/>
      <c r="I2166" s="7" t="s">
        <v>4</v>
      </c>
      <c r="J2166" s="8"/>
      <c r="K2166" s="8" t="s">
        <v>5</v>
      </c>
      <c r="L2166" s="9"/>
      <c r="M2166" s="23"/>
      <c r="N2166" s="251" t="s">
        <v>79</v>
      </c>
      <c r="O2166" s="252"/>
      <c r="P2166" s="253" t="s">
        <v>80</v>
      </c>
      <c r="Q2166" s="254"/>
      <c r="R2166" s="23"/>
      <c r="S2166" s="7" t="s">
        <v>11</v>
      </c>
      <c r="T2166" s="8"/>
      <c r="U2166" s="8" t="s">
        <v>12</v>
      </c>
      <c r="V2166" s="9"/>
      <c r="W2166" s="20"/>
      <c r="X2166" s="251" t="s">
        <v>79</v>
      </c>
      <c r="Y2166" s="252"/>
      <c r="Z2166" s="253" t="s">
        <v>80</v>
      </c>
      <c r="AA2166" s="254"/>
      <c r="AB2166" s="20"/>
      <c r="AC2166" s="7" t="s">
        <v>4</v>
      </c>
      <c r="AD2166" s="8"/>
      <c r="AE2166" s="8" t="s">
        <v>5</v>
      </c>
      <c r="AF2166" s="9"/>
      <c r="AG2166" s="20"/>
      <c r="AH2166" s="251" t="s">
        <v>0</v>
      </c>
      <c r="AI2166" s="252"/>
      <c r="AJ2166" s="253" t="s">
        <v>1</v>
      </c>
      <c r="AK2166" s="254"/>
      <c r="AL2166" s="20"/>
      <c r="AM2166" s="7" t="s">
        <v>11</v>
      </c>
      <c r="AN2166" s="8"/>
      <c r="AO2166" s="8" t="s">
        <v>12</v>
      </c>
      <c r="AP2166" s="9"/>
      <c r="AQ2166" s="23"/>
      <c r="AR2166" s="251" t="s">
        <v>0</v>
      </c>
      <c r="AS2166" s="252"/>
      <c r="AT2166" s="253" t="s">
        <v>1</v>
      </c>
      <c r="AU2166" s="254"/>
      <c r="AV2166" s="36"/>
      <c r="AW2166" s="7" t="s">
        <v>4</v>
      </c>
      <c r="AX2166" s="8"/>
      <c r="AY2166" s="8" t="s">
        <v>5</v>
      </c>
      <c r="AZ2166" s="9"/>
      <c r="BA2166" s="20"/>
      <c r="BB2166" s="251" t="s">
        <v>0</v>
      </c>
      <c r="BC2166" s="252"/>
      <c r="BD2166" s="253" t="s">
        <v>1</v>
      </c>
      <c r="BE2166" s="254"/>
      <c r="BF2166" s="36"/>
      <c r="BG2166" s="7" t="s">
        <v>11</v>
      </c>
      <c r="BH2166" s="8"/>
      <c r="BI2166" s="8" t="s">
        <v>12</v>
      </c>
      <c r="BJ2166" s="9"/>
      <c r="BK2166" s="36"/>
      <c r="BL2166" s="251" t="s">
        <v>0</v>
      </c>
      <c r="BM2166" s="252"/>
      <c r="BN2166" s="253" t="s">
        <v>1</v>
      </c>
      <c r="BO2166" s="254"/>
      <c r="BP2166" s="36"/>
      <c r="BQ2166" s="7" t="s">
        <v>4</v>
      </c>
      <c r="BR2166" s="8"/>
      <c r="BS2166" s="8" t="s">
        <v>5</v>
      </c>
      <c r="BT2166" s="9"/>
      <c r="BU2166" s="20"/>
      <c r="BV2166" s="251" t="s">
        <v>0</v>
      </c>
      <c r="BW2166" s="252"/>
      <c r="BX2166" s="253" t="s">
        <v>1</v>
      </c>
      <c r="BY2166" s="254"/>
      <c r="BZ2166" s="36"/>
      <c r="CA2166" s="7" t="s">
        <v>11</v>
      </c>
      <c r="CB2166" s="8"/>
      <c r="CC2166" s="8" t="s">
        <v>12</v>
      </c>
      <c r="CD2166" s="9"/>
      <c r="CE2166" s="36"/>
      <c r="CF2166" s="251" t="s">
        <v>0</v>
      </c>
      <c r="CG2166" s="252"/>
      <c r="CH2166" s="253" t="s">
        <v>1</v>
      </c>
      <c r="CI2166" s="254"/>
      <c r="CJ2166" s="23"/>
      <c r="CK2166" s="7" t="s">
        <v>23</v>
      </c>
      <c r="CL2166" s="8"/>
      <c r="CM2166" s="8" t="s">
        <v>24</v>
      </c>
      <c r="CN2166" s="9"/>
      <c r="CO2166" s="23"/>
      <c r="CP2166" s="251" t="s">
        <v>0</v>
      </c>
      <c r="CQ2166" s="252"/>
      <c r="CR2166" s="253" t="s">
        <v>1</v>
      </c>
      <c r="CS2166" s="254"/>
      <c r="CU2166" s="26" t="s">
        <v>25</v>
      </c>
      <c r="CW2166" s="50" t="s">
        <v>44</v>
      </c>
    </row>
    <row r="2167" spans="1:101" ht="18" customHeight="1" thickTop="1" thickBot="1">
      <c r="B2167" s="34">
        <v>4.6000000000000103</v>
      </c>
      <c r="D2167" s="11">
        <v>1</v>
      </c>
      <c r="E2167" s="12">
        <v>0</v>
      </c>
      <c r="F2167" s="13">
        <v>0</v>
      </c>
      <c r="G2167" s="40">
        <f t="shared" ref="G2167" si="23034">-1/($E$4*$B2167)</f>
        <v>-0.22837619954598762</v>
      </c>
      <c r="H2167" s="10"/>
      <c r="I2167" s="11">
        <v>1</v>
      </c>
      <c r="J2167" s="12">
        <v>0</v>
      </c>
      <c r="K2167" s="13">
        <v>0</v>
      </c>
      <c r="L2167" s="14">
        <v>0</v>
      </c>
      <c r="N2167" s="1">
        <f t="shared" ref="N2167" si="23035">D2167*I2167+F2167*I2170-E2167*J2167-G2167*J2170</f>
        <v>0.92742727685820558</v>
      </c>
      <c r="O2167" s="4">
        <f t="shared" ref="O2167" si="23036">(D2167*J2167+E2167*I2167+F2167*J2170+G2167*I2170)</f>
        <v>0</v>
      </c>
      <c r="P2167" s="2">
        <f t="shared" ref="P2167" si="23037">D2167*K2167+F2167*K2170-E2167*L2167-G2167*L2170</f>
        <v>0</v>
      </c>
      <c r="Q2167" s="3">
        <f t="shared" ref="Q2167" si="23038">(D2167*L2167+E2167*K2167+F2167*L2170+G2167*K2170)</f>
        <v>-0.22837619954598762</v>
      </c>
      <c r="S2167" s="11">
        <v>1</v>
      </c>
      <c r="T2167" s="12">
        <v>0</v>
      </c>
      <c r="U2167" s="13">
        <v>0</v>
      </c>
      <c r="V2167" s="40">
        <f t="shared" ref="V2167" si="23039">-1/($T$4*$B2167)</f>
        <v>-0.43635348122807227</v>
      </c>
      <c r="W2167" s="20"/>
      <c r="X2167" s="1">
        <f t="shared" ref="X2167" si="23040">N2167*S2167+P2167*S2170-O2167*T2167-Q2167*T2170</f>
        <v>0.92742727685820558</v>
      </c>
      <c r="Y2167" s="4">
        <f t="shared" ref="Y2167" si="23041">(N2167*T2167+O2167*S2167+P2167*T2170+Q2167*S2170)</f>
        <v>0</v>
      </c>
      <c r="Z2167" s="2">
        <f t="shared" ref="Z2167" si="23042">N2167*U2167+P2167*U2170-O2167*V2167-Q2167*V2170</f>
        <v>0</v>
      </c>
      <c r="AA2167" s="3">
        <f t="shared" ref="AA2167" si="23043">(N2167*V2167+O2167*U2167+P2167*V2170+Q2167*U2170)</f>
        <v>-0.63306232038893684</v>
      </c>
      <c r="AB2167" s="20"/>
      <c r="AC2167" s="11">
        <v>1</v>
      </c>
      <c r="AD2167" s="12">
        <v>0</v>
      </c>
      <c r="AE2167" s="13">
        <v>0</v>
      </c>
      <c r="AF2167" s="14">
        <v>0</v>
      </c>
      <c r="AG2167" s="20"/>
      <c r="AH2167" s="1">
        <f t="shared" ref="AH2167" si="23044">X2167*AC2167+Z2167*AC2170-Y2167*AD2167-AA2167*AD2170</f>
        <v>0.69759721078804526</v>
      </c>
      <c r="AI2167" s="4">
        <f t="shared" ref="AI2167" si="23045">(X2167*AD2167+Y2167*AC2167+Z2167*AD2170+AA2167*AC2170)</f>
        <v>0</v>
      </c>
      <c r="AJ2167" s="2">
        <f t="shared" ref="AJ2167" si="23046">X2167*AE2167+Z2167*AE2170-Y2167*AF2167-AA2167*AF2170</f>
        <v>0</v>
      </c>
      <c r="AK2167" s="3">
        <f t="shared" ref="AK2167" si="23047">(X2167*AF2167+Y2167*AE2167+Z2167*AF2170+AA2167*AE2170)</f>
        <v>-0.63306232038893684</v>
      </c>
      <c r="AL2167" s="20"/>
      <c r="AM2167" s="11">
        <v>1</v>
      </c>
      <c r="AN2167" s="12">
        <v>0</v>
      </c>
      <c r="AO2167" s="13">
        <v>0</v>
      </c>
      <c r="AP2167" s="40">
        <f t="shared" ref="AP2167" si="23048">-1/($AN$4*$B2167)</f>
        <v>-0.45346538245270257</v>
      </c>
      <c r="AR2167" s="1">
        <f t="shared" ref="AR2167" si="23049">AH2167*AM2167+AJ2167*AM2170-AI2167*AN2167-AK2167*AN2170</f>
        <v>0.69759721078804526</v>
      </c>
      <c r="AS2167" s="4">
        <f t="shared" ref="AS2167" si="23050">(AH2167*AN2167+AI2167*AM2167+AJ2167*AN2170+AK2167*AM2170)</f>
        <v>0</v>
      </c>
      <c r="AT2167" s="2">
        <f t="shared" ref="AT2167" si="23051">AH2167*AO2167+AJ2167*AO2170-AI2167*AP2167-AK2167*AP2170</f>
        <v>0</v>
      </c>
      <c r="AU2167" s="3">
        <f t="shared" ref="AU2167" si="23052">(AH2167*AP2167+AI2167*AO2167+AJ2167*AP2170+AK2167*AO2170)</f>
        <v>-0.94939850637687639</v>
      </c>
      <c r="AV2167" s="20"/>
      <c r="AW2167" s="11">
        <v>1</v>
      </c>
      <c r="AX2167" s="12">
        <v>0</v>
      </c>
      <c r="AY2167" s="13">
        <v>0</v>
      </c>
      <c r="AZ2167" s="14">
        <v>0</v>
      </c>
      <c r="BA2167" s="20"/>
      <c r="BB2167" s="1">
        <f t="shared" ref="BB2167" si="23053">AR2167*AW2167+AT2167*AW2170-AS2167*AX2167-AU2167*AX2170</f>
        <v>0.35292289608005167</v>
      </c>
      <c r="BC2167" s="4">
        <f t="shared" ref="BC2167" si="23054">(AR2167*AX2167+AS2167*AW2167+AT2167*AX2170+AU2167*AW2170)</f>
        <v>0</v>
      </c>
      <c r="BD2167" s="2">
        <f t="shared" ref="BD2167" si="23055">AR2167*AY2167+AT2167*AY2170-AS2167*AZ2167-AU2167*AZ2170</f>
        <v>0</v>
      </c>
      <c r="BE2167" s="3">
        <f t="shared" ref="BE2167" si="23056">(AR2167*AZ2167+AS2167*AY2167+AT2167*AZ2170+AU2167*AY2170)</f>
        <v>-0.94939850637687639</v>
      </c>
      <c r="BF2167" s="20"/>
      <c r="BG2167" s="11">
        <v>1</v>
      </c>
      <c r="BH2167" s="12">
        <v>0</v>
      </c>
      <c r="BI2167" s="13">
        <v>0</v>
      </c>
      <c r="BJ2167" s="40">
        <f t="shared" ref="BJ2167" si="23057">-1/($BH$4*$B2167)</f>
        <v>-0.43635348122807227</v>
      </c>
      <c r="BK2167" s="20"/>
      <c r="BL2167" s="1">
        <f t="shared" ref="BL2167" si="23058">BB2167*BG2167+BD2167*BG2170-BC2167*BH2167-BE2167*BH2170</f>
        <v>0.35292289608005167</v>
      </c>
      <c r="BM2167" s="4">
        <f t="shared" ref="BM2167" si="23059">(BB2167*BH2167+BC2167*BG2167+BD2167*BH2170+BE2167*BG2170)</f>
        <v>0</v>
      </c>
      <c r="BN2167" s="2">
        <f t="shared" ref="BN2167" si="23060">BB2167*BI2167+BD2167*BI2170-BC2167*BJ2167-BE2167*BJ2170</f>
        <v>0</v>
      </c>
      <c r="BO2167" s="3">
        <f t="shared" ref="BO2167" si="23061">(BB2167*BJ2167+BC2167*BI2167+BD2167*BJ2170+BE2167*BI2170)</f>
        <v>-1.1033976406865</v>
      </c>
      <c r="BP2167" s="20"/>
      <c r="BQ2167" s="11">
        <v>1</v>
      </c>
      <c r="BR2167" s="12">
        <v>0</v>
      </c>
      <c r="BS2167" s="13">
        <v>0</v>
      </c>
      <c r="BT2167" s="14">
        <v>0</v>
      </c>
      <c r="BU2167" s="20"/>
      <c r="BV2167" s="1">
        <f t="shared" ref="BV2167" si="23062">BL2167*BQ2167+BN2167*BQ2170-BM2167*BR2167-BO2167*BR2170</f>
        <v>2.2884094214467576E-3</v>
      </c>
      <c r="BW2167" s="4">
        <f t="shared" ref="BW2167" si="23063">(BL2167*BR2167+BM2167*BQ2167+BN2167*BR2170+BO2167*BQ2170)</f>
        <v>0</v>
      </c>
      <c r="BX2167" s="2">
        <f t="shared" ref="BX2167" si="23064">BL2167*BS2167+BN2167*BS2170-BM2167*BT2167-BO2167*BT2170</f>
        <v>0</v>
      </c>
      <c r="BY2167" s="3">
        <f t="shared" ref="BY2167" si="23065">(BL2167*BT2167+BM2167*BS2167+BN2167*BT2170+BO2167*BS2170)</f>
        <v>-1.1033976406865</v>
      </c>
      <c r="BZ2167" s="20"/>
      <c r="CA2167" s="11">
        <v>1</v>
      </c>
      <c r="CB2167" s="12">
        <v>0</v>
      </c>
      <c r="CC2167" s="13">
        <v>0</v>
      </c>
      <c r="CD2167" s="40">
        <f t="shared" ref="CD2167" si="23066">-1/($CB$4*$B2167)</f>
        <v>-0.22837619954598762</v>
      </c>
      <c r="CE2167" s="20"/>
      <c r="CF2167" s="1">
        <f t="shared" ref="CF2167" si="23067">BV2167*CA2167+BX2167*CA2170-BW2167*CB2167-BY2167*CB2170</f>
        <v>2.2884094214467576E-3</v>
      </c>
      <c r="CG2167" s="4">
        <f t="shared" ref="CG2167" si="23068">(BV2167*CB2167+BW2167*CA2167+BX2167*CB2170+BY2167*CA2170)</f>
        <v>0</v>
      </c>
      <c r="CH2167" s="2">
        <f t="shared" ref="CH2167" si="23069">BV2167*CC2167+BX2167*CC2170-BW2167*CD2167-BY2167*CD2170</f>
        <v>0</v>
      </c>
      <c r="CI2167" s="3">
        <f t="shared" ref="CI2167" si="23070">(BV2167*CD2167+BW2167*CC2167+BX2167*CD2170+BY2167*CC2170)</f>
        <v>-1.1039202589331754</v>
      </c>
      <c r="CJ2167" s="28"/>
      <c r="CK2167" s="11">
        <v>1</v>
      </c>
      <c r="CL2167" s="12">
        <v>0</v>
      </c>
      <c r="CM2167" s="13">
        <v>0</v>
      </c>
      <c r="CN2167" s="14">
        <v>0</v>
      </c>
      <c r="CP2167" s="1">
        <f t="shared" ref="CP2167" si="23071">CF2167*CK2167+CH2167*CK2170-CG2167*CL2167-CI2167*CL2170</f>
        <v>2.2884094214467576E-3</v>
      </c>
      <c r="CQ2167" s="4">
        <f t="shared" ref="CQ2167" si="23072">(CF2167*CL2167+CG2167*CK2167+CH2167*CL2170+CI2167*CK2170)</f>
        <v>-1.1039202589331754</v>
      </c>
      <c r="CR2167" s="2">
        <f t="shared" ref="CR2167" si="23073">CF2167*CM2167+CH2167*CM2170-CG2167*CN2167-CI2167*CN2170</f>
        <v>0</v>
      </c>
      <c r="CS2167" s="3">
        <f t="shared" ref="CS2167" si="23074">(CF2167*CN2167+CG2167*CM2167+CH2167*CN2170+CI2167*CM2170)</f>
        <v>-1.1039202589331754</v>
      </c>
      <c r="CU2167" s="29">
        <f t="shared" ref="CU2167" si="23075">20*LOG(((1+$CL$4)/$CL$4)/((CP2167+CP2170)^2+(CQ2167+CQ2170)^2)^0.5)</f>
        <v>-4.2384567554604978E-2</v>
      </c>
      <c r="CW2167" s="51">
        <f t="shared" ref="CW2167" si="23076">((CP2167^2+CQ2167^2)^0.5)/((CP2170^2+CQ2170^2)^0.5)</f>
        <v>1.2186450497253503</v>
      </c>
    </row>
    <row r="2168" spans="1:101" ht="18" customHeight="1" thickBot="1">
      <c r="D2168" s="11"/>
      <c r="E2168" s="13"/>
      <c r="F2168" s="13"/>
      <c r="G2168" s="15"/>
      <c r="H2168" s="10"/>
      <c r="I2168" s="11"/>
      <c r="J2168" s="13"/>
      <c r="K2168" s="13"/>
      <c r="L2168" s="15"/>
      <c r="N2168" s="5"/>
      <c r="Q2168" s="6"/>
      <c r="S2168" s="11"/>
      <c r="T2168" s="13"/>
      <c r="U2168" s="13"/>
      <c r="V2168" s="15"/>
      <c r="W2168" s="20"/>
      <c r="X2168" s="5"/>
      <c r="AA2168" s="6"/>
      <c r="AB2168" s="20"/>
      <c r="AC2168" s="11"/>
      <c r="AD2168" s="13"/>
      <c r="AE2168" s="13"/>
      <c r="AF2168" s="15"/>
      <c r="AG2168" s="20"/>
      <c r="AH2168" s="5"/>
      <c r="AK2168" s="6"/>
      <c r="AL2168" s="20"/>
      <c r="AM2168" s="11"/>
      <c r="AN2168" s="13"/>
      <c r="AO2168" s="13"/>
      <c r="AP2168" s="15"/>
      <c r="AR2168" s="5"/>
      <c r="AU2168" s="6"/>
      <c r="AW2168" s="11"/>
      <c r="AX2168" s="13"/>
      <c r="AY2168" s="13"/>
      <c r="AZ2168" s="15"/>
      <c r="BA2168" s="20"/>
      <c r="BB2168" s="5"/>
      <c r="BE2168" s="6"/>
      <c r="BG2168" s="11"/>
      <c r="BH2168" s="13"/>
      <c r="BI2168" s="13"/>
      <c r="BJ2168" s="15"/>
      <c r="BL2168" s="5"/>
      <c r="BO2168" s="6"/>
      <c r="BQ2168" s="11"/>
      <c r="BR2168" s="13"/>
      <c r="BS2168" s="13"/>
      <c r="BT2168" s="15"/>
      <c r="BU2168" s="20"/>
      <c r="BV2168" s="5"/>
      <c r="BY2168" s="6"/>
      <c r="CA2168" s="11"/>
      <c r="CB2168" s="13"/>
      <c r="CC2168" s="13"/>
      <c r="CD2168" s="15"/>
      <c r="CF2168" s="5"/>
      <c r="CI2168" s="6"/>
      <c r="CK2168" s="11"/>
      <c r="CL2168" s="13"/>
      <c r="CM2168" s="13"/>
      <c r="CN2168" s="15"/>
      <c r="CP2168" s="5"/>
      <c r="CS2168" s="6"/>
      <c r="CW2168" s="52"/>
    </row>
    <row r="2169" spans="1:101" ht="18" customHeight="1" thickBot="1">
      <c r="D2169" s="11" t="s">
        <v>6</v>
      </c>
      <c r="E2169" s="13"/>
      <c r="F2169" s="13" t="s">
        <v>7</v>
      </c>
      <c r="G2169" s="15"/>
      <c r="H2169" s="10"/>
      <c r="I2169" s="11" t="s">
        <v>8</v>
      </c>
      <c r="J2169" s="13"/>
      <c r="K2169" s="13" t="s">
        <v>9</v>
      </c>
      <c r="L2169" s="15"/>
      <c r="N2169" s="251" t="s">
        <v>26</v>
      </c>
      <c r="O2169" s="252"/>
      <c r="P2169" s="253" t="s">
        <v>27</v>
      </c>
      <c r="Q2169" s="254"/>
      <c r="S2169" s="11" t="s">
        <v>13</v>
      </c>
      <c r="T2169" s="13"/>
      <c r="U2169" s="13" t="s">
        <v>14</v>
      </c>
      <c r="V2169" s="15"/>
      <c r="W2169" s="20"/>
      <c r="X2169" s="251" t="s">
        <v>26</v>
      </c>
      <c r="Y2169" s="252"/>
      <c r="Z2169" s="253" t="s">
        <v>27</v>
      </c>
      <c r="AA2169" s="254"/>
      <c r="AB2169" s="20"/>
      <c r="AC2169" s="11" t="s">
        <v>8</v>
      </c>
      <c r="AD2169" s="13"/>
      <c r="AE2169" s="13" t="s">
        <v>9</v>
      </c>
      <c r="AF2169" s="15"/>
      <c r="AG2169" s="20"/>
      <c r="AH2169" s="251" t="s">
        <v>26</v>
      </c>
      <c r="AI2169" s="252"/>
      <c r="AJ2169" s="253" t="s">
        <v>27</v>
      </c>
      <c r="AK2169" s="254"/>
      <c r="AL2169" s="20"/>
      <c r="AM2169" s="11" t="s">
        <v>13</v>
      </c>
      <c r="AN2169" s="13"/>
      <c r="AO2169" s="13" t="s">
        <v>14</v>
      </c>
      <c r="AP2169" s="15"/>
      <c r="AR2169" s="251" t="s">
        <v>26</v>
      </c>
      <c r="AS2169" s="252"/>
      <c r="AT2169" s="253" t="s">
        <v>27</v>
      </c>
      <c r="AU2169" s="254"/>
      <c r="AV2169" s="36"/>
      <c r="AW2169" s="11" t="s">
        <v>8</v>
      </c>
      <c r="AX2169" s="13"/>
      <c r="AY2169" s="13" t="s">
        <v>9</v>
      </c>
      <c r="AZ2169" s="15"/>
      <c r="BA2169" s="20"/>
      <c r="BB2169" s="251" t="s">
        <v>26</v>
      </c>
      <c r="BC2169" s="252"/>
      <c r="BD2169" s="253" t="s">
        <v>27</v>
      </c>
      <c r="BE2169" s="254"/>
      <c r="BF2169" s="36"/>
      <c r="BG2169" s="11" t="s">
        <v>13</v>
      </c>
      <c r="BH2169" s="13"/>
      <c r="BI2169" s="13" t="s">
        <v>14</v>
      </c>
      <c r="BJ2169" s="15"/>
      <c r="BK2169" s="36"/>
      <c r="BL2169" s="251" t="s">
        <v>26</v>
      </c>
      <c r="BM2169" s="252"/>
      <c r="BN2169" s="253" t="s">
        <v>27</v>
      </c>
      <c r="BO2169" s="254"/>
      <c r="BP2169" s="36"/>
      <c r="BQ2169" s="11" t="s">
        <v>8</v>
      </c>
      <c r="BR2169" s="13"/>
      <c r="BS2169" s="13" t="s">
        <v>9</v>
      </c>
      <c r="BT2169" s="15"/>
      <c r="BU2169" s="20"/>
      <c r="BV2169" s="251" t="s">
        <v>26</v>
      </c>
      <c r="BW2169" s="252"/>
      <c r="BX2169" s="253" t="s">
        <v>27</v>
      </c>
      <c r="BY2169" s="254"/>
      <c r="BZ2169" s="36"/>
      <c r="CA2169" s="11" t="s">
        <v>13</v>
      </c>
      <c r="CB2169" s="13"/>
      <c r="CC2169" s="13" t="s">
        <v>14</v>
      </c>
      <c r="CD2169" s="15"/>
      <c r="CE2169" s="36"/>
      <c r="CF2169" s="251" t="s">
        <v>26</v>
      </c>
      <c r="CG2169" s="252"/>
      <c r="CH2169" s="253" t="s">
        <v>27</v>
      </c>
      <c r="CI2169" s="254"/>
      <c r="CK2169" s="11" t="s">
        <v>28</v>
      </c>
      <c r="CL2169" s="13"/>
      <c r="CM2169" s="13" t="s">
        <v>29</v>
      </c>
      <c r="CN2169" s="15"/>
      <c r="CP2169" s="251" t="s">
        <v>26</v>
      </c>
      <c r="CQ2169" s="252"/>
      <c r="CR2169" s="253" t="s">
        <v>27</v>
      </c>
      <c r="CS2169" s="254"/>
      <c r="CU2169" s="38" t="s">
        <v>37</v>
      </c>
      <c r="CW2169" s="53" t="s">
        <v>45</v>
      </c>
    </row>
    <row r="2170" spans="1:101" ht="18" customHeight="1" thickTop="1" thickBot="1">
      <c r="D2170" s="16">
        <v>0</v>
      </c>
      <c r="E2170" s="17">
        <v>0</v>
      </c>
      <c r="F2170" s="18">
        <v>1</v>
      </c>
      <c r="G2170" s="19">
        <v>0</v>
      </c>
      <c r="H2170" s="10"/>
      <c r="I2170" s="16">
        <v>0</v>
      </c>
      <c r="J2170" s="17">
        <f t="shared" ref="J2170" si="23077">-1/($J$4*$B2167)</f>
        <v>-0.31777708572990143</v>
      </c>
      <c r="K2170" s="18">
        <v>1</v>
      </c>
      <c r="L2170" s="19">
        <v>0</v>
      </c>
      <c r="N2170" s="1">
        <f t="shared" ref="N2170" si="23078">D2170*I2167+F2170*I2170-E2170*J2167-G2170*J2170</f>
        <v>0</v>
      </c>
      <c r="O2170" s="4">
        <f t="shared" ref="O2170" si="23079">(D2170*J2167+E2170*I2167+F2170*J2170+G2170*I2170)</f>
        <v>-0.31777708572990143</v>
      </c>
      <c r="P2170" s="2">
        <f t="shared" ref="P2170" si="23080">D2170*K2167+F2170*K2170-E2170*L2167-G2170*L2170</f>
        <v>1</v>
      </c>
      <c r="Q2170" s="3">
        <f t="shared" ref="Q2170" si="23081">(D2170*L2167+E2170*K2167+F2170*L2170+G2170*K2170)</f>
        <v>0</v>
      </c>
      <c r="S2170" s="16">
        <v>0</v>
      </c>
      <c r="T2170" s="17">
        <v>0</v>
      </c>
      <c r="U2170" s="18">
        <v>1</v>
      </c>
      <c r="V2170" s="19">
        <v>0</v>
      </c>
      <c r="W2170" s="20"/>
      <c r="X2170" s="1">
        <f t="shared" ref="X2170" si="23082">N2170*S2167+P2170*S2170-O2170*T2167-Q2170*T2170</f>
        <v>0</v>
      </c>
      <c r="Y2170" s="4">
        <f t="shared" ref="Y2170" si="23083">(N2170*T2167+O2170*S2167+P2170*T2170+Q2170*S2170)</f>
        <v>-0.31777708572990143</v>
      </c>
      <c r="Z2170" s="2">
        <f t="shared" ref="Z2170" si="23084">N2170*U2167+P2170*U2170-O2170*V2167-Q2170*V2170</f>
        <v>0.86133686238724594</v>
      </c>
      <c r="AA2170" s="3">
        <f t="shared" ref="AA2170" si="23085">(N2170*V2167+O2170*U2167+P2170*V2170+Q2170*U2170)</f>
        <v>0</v>
      </c>
      <c r="AB2170" s="20"/>
      <c r="AC2170" s="16">
        <v>0</v>
      </c>
      <c r="AD2170" s="17">
        <f t="shared" ref="AD2170" si="23086">-1/($AD$4*$B2167)</f>
        <v>-0.3630449304405905</v>
      </c>
      <c r="AE2170" s="18">
        <v>1</v>
      </c>
      <c r="AF2170" s="19">
        <v>0</v>
      </c>
      <c r="AG2170" s="20"/>
      <c r="AH2170" s="1">
        <f t="shared" ref="AH2170" si="23087">X2170*AC2167+Z2170*AC2170-Y2170*AD2167-AA2170*AD2170</f>
        <v>0</v>
      </c>
      <c r="AI2170" s="4">
        <f t="shared" ref="AI2170" si="23088">(X2170*AD2167+Y2170*AC2167+Z2170*AD2170+AA2170*AC2170)</f>
        <v>-0.63048106702119555</v>
      </c>
      <c r="AJ2170" s="2">
        <f t="shared" ref="AJ2170" si="23089">X2170*AE2167+Z2170*AE2170-Y2170*AF2167-AA2170*AF2170</f>
        <v>0.86133686238724594</v>
      </c>
      <c r="AK2170" s="3">
        <f t="shared" ref="AK2170" si="23090">(X2170*AF2167+Y2170*AE2167+Z2170*AF2170+AA2170*AE2170)</f>
        <v>0</v>
      </c>
      <c r="AL2170" s="20"/>
      <c r="AM2170" s="16">
        <v>0</v>
      </c>
      <c r="AN2170" s="17">
        <v>0</v>
      </c>
      <c r="AO2170" s="18">
        <v>1</v>
      </c>
      <c r="AP2170" s="19">
        <v>0</v>
      </c>
      <c r="AR2170" s="1">
        <f t="shared" ref="AR2170" si="23091">AH2170*AM2167+AJ2170*AM2170-AI2170*AN2167-AK2170*AN2170</f>
        <v>0</v>
      </c>
      <c r="AS2170" s="4">
        <f t="shared" ref="AS2170" si="23092">(AH2170*AN2167+AI2170*AM2167+AJ2170*AN2170+AK2170*AM2170)</f>
        <v>-0.63048106702119555</v>
      </c>
      <c r="AT2170" s="2">
        <f t="shared" ref="AT2170" si="23093">AH2170*AO2167+AJ2170*AO2170-AI2170*AP2167-AK2170*AP2170</f>
        <v>0.57543552420129152</v>
      </c>
      <c r="AU2170" s="3">
        <f t="shared" ref="AU2170" si="23094">(AH2170*AP2167+AI2170*AO2167+AJ2170*AP2170+AK2170*AO2170)</f>
        <v>0</v>
      </c>
      <c r="AV2170" s="20"/>
      <c r="AW2170" s="16">
        <v>0</v>
      </c>
      <c r="AX2170" s="17">
        <f t="shared" ref="AX2170" si="23095">-1/($AX$4*$B2167)</f>
        <v>-0.3630449304405905</v>
      </c>
      <c r="AY2170" s="18">
        <v>1</v>
      </c>
      <c r="AZ2170" s="19">
        <v>0</v>
      </c>
      <c r="BA2170" s="20"/>
      <c r="BB2170" s="1">
        <f t="shared" ref="BB2170" si="23096">AR2170*AW2167+AT2170*AW2170-AS2170*AX2167-AU2170*AX2170</f>
        <v>0</v>
      </c>
      <c r="BC2170" s="4">
        <f t="shared" ref="BC2170" si="23097">(AR2170*AX2167+AS2170*AW2167+AT2170*AX2170+AU2170*AW2170)</f>
        <v>-0.83939001687789816</v>
      </c>
      <c r="BD2170" s="2">
        <f t="shared" ref="BD2170" si="23098">AR2170*AY2167+AT2170*AY2170-AS2170*AZ2167-AU2170*AZ2170</f>
        <v>0.57543552420129152</v>
      </c>
      <c r="BE2170" s="3">
        <f t="shared" ref="BE2170" si="23099">(AR2170*AZ2167+AS2170*AY2167+AT2170*AZ2170+AU2170*AY2170)</f>
        <v>0</v>
      </c>
      <c r="BF2170" s="20"/>
      <c r="BG2170" s="16">
        <v>0</v>
      </c>
      <c r="BH2170" s="17">
        <v>0</v>
      </c>
      <c r="BI2170" s="18">
        <v>1</v>
      </c>
      <c r="BJ2170" s="19">
        <v>0</v>
      </c>
      <c r="BK2170" s="20"/>
      <c r="BL2170" s="1">
        <f t="shared" ref="BL2170" si="23100">BB2170*BG2167+BD2170*BG2170-BC2170*BH2167-BE2170*BH2170</f>
        <v>0</v>
      </c>
      <c r="BM2170" s="4">
        <f t="shared" ref="BM2170" si="23101">(BB2170*BH2167+BC2170*BG2167+BD2170*BH2170+BE2170*BG2170)</f>
        <v>-0.83939001687789816</v>
      </c>
      <c r="BN2170" s="2">
        <f t="shared" ref="BN2170" si="23102">BB2170*BI2167+BD2170*BI2170-BC2170*BJ2167-BE2170*BJ2170</f>
        <v>0.20916476822853031</v>
      </c>
      <c r="BO2170" s="3">
        <f t="shared" ref="BO2170" si="23103">(BB2170*BJ2167+BC2170*BI2167+BD2170*BJ2170+BE2170*BI2170)</f>
        <v>0</v>
      </c>
      <c r="BP2170" s="20"/>
      <c r="BQ2170" s="16">
        <v>0</v>
      </c>
      <c r="BR2170" s="17">
        <f t="shared" ref="BR2170" si="23104">-1/($BR$4*$B2167)</f>
        <v>-0.31777708572990143</v>
      </c>
      <c r="BS2170" s="18">
        <v>1</v>
      </c>
      <c r="BT2170" s="19">
        <v>0</v>
      </c>
      <c r="BU2170" s="20"/>
      <c r="BV2170" s="1">
        <f t="shared" ref="BV2170" si="23105">BL2170*BQ2167+BN2170*BQ2170-BM2170*BR2167-BO2170*BR2170</f>
        <v>0</v>
      </c>
      <c r="BW2170" s="4">
        <f t="shared" ref="BW2170" si="23106">(BL2170*BR2167+BM2170*BQ2167+BN2170*BR2170+BO2170*BQ2170)</f>
        <v>-0.90585778736293077</v>
      </c>
      <c r="BX2170" s="2">
        <f t="shared" ref="BX2170" si="23107">BL2170*BS2167+BN2170*BS2170-BM2170*BT2167-BO2170*BT2170</f>
        <v>0.20916476822853031</v>
      </c>
      <c r="BY2170" s="3">
        <f t="shared" ref="BY2170" si="23108">(BL2170*BT2167+BM2170*BS2167+BN2170*BT2170+BO2170*BS2170)</f>
        <v>0</v>
      </c>
      <c r="BZ2170" s="20"/>
      <c r="CA2170" s="16">
        <v>0</v>
      </c>
      <c r="CB2170" s="17">
        <v>0</v>
      </c>
      <c r="CC2170" s="18">
        <v>1</v>
      </c>
      <c r="CD2170" s="19">
        <v>0</v>
      </c>
      <c r="CE2170" s="20"/>
      <c r="CF2170" s="1">
        <f t="shared" ref="CF2170" si="23109">BV2170*CA2167+BX2170*CA2170-BW2170*CB2167-BY2170*CB2170</f>
        <v>0</v>
      </c>
      <c r="CG2170" s="4">
        <f t="shared" ref="CG2170" si="23110">(BV2170*CB2167+BW2170*CA2167+BX2170*CB2170+BY2170*CA2170)</f>
        <v>-0.90585778736293077</v>
      </c>
      <c r="CH2170" s="2">
        <f t="shared" ref="CH2170" si="23111">BV2170*CC2167+BX2170*CC2170-BW2170*CD2167-BY2170*CD2170</f>
        <v>2.2884094214468131E-3</v>
      </c>
      <c r="CI2170" s="3">
        <f t="shared" ref="CI2170" si="23112">(BV2170*CD2167+BW2170*CC2167+BX2170*CD2170+BY2170*CC2170)</f>
        <v>0</v>
      </c>
      <c r="CK2170" s="16">
        <f t="shared" ref="CK2170" si="23113">1/$CL$4</f>
        <v>1</v>
      </c>
      <c r="CL2170" s="17">
        <v>0</v>
      </c>
      <c r="CM2170" s="18">
        <v>1</v>
      </c>
      <c r="CN2170" s="19">
        <v>0</v>
      </c>
      <c r="CP2170" s="1">
        <f t="shared" ref="CP2170" si="23114">CF2170*CK2167+CH2170*CK2170-CG2170*CL2167-CI2170*CL2170</f>
        <v>2.2884094214468131E-3</v>
      </c>
      <c r="CQ2170" s="4">
        <f t="shared" ref="CQ2170" si="23115">(CF2170*CL2167+CG2170*CK2167+CH2170*CL2170+CI2170*CK2170)</f>
        <v>-0.90585778736293077</v>
      </c>
      <c r="CR2170" s="2">
        <f t="shared" ref="CR2170" si="23116">CF2170*CM2167+CH2170*CM2170-CG2170*CN2167-CI2170*CN2170</f>
        <v>2.2884094214468131E-3</v>
      </c>
      <c r="CS2170" s="3">
        <f t="shared" ref="CS2170" si="23117">(CF2170*CN2167+CG2170*CM2167+CH2170*CN2170+CI2170*CM2170)</f>
        <v>0</v>
      </c>
      <c r="CU2170" s="39">
        <f t="shared" ref="CU2170" si="23118">(180/PI())*ATAN(-1*(CQ2167/CP2167))</f>
        <v>89.881226915827767</v>
      </c>
      <c r="CW2170" s="54">
        <f t="shared" ref="CW2170" si="23119">20*LOG(((1-(10^(CU2167/20)^2)*(1-((1-CW2167)/(1+CW2167))^2))^0.5))</f>
        <v>-17.13779264425439</v>
      </c>
    </row>
    <row r="2171" spans="1:101" ht="18" customHeight="1">
      <c r="E2171" s="20"/>
      <c r="F2171" s="20"/>
      <c r="G2171" s="20"/>
      <c r="H2171" s="20"/>
      <c r="I2171" s="20"/>
      <c r="J2171" s="20"/>
      <c r="K2171" s="20"/>
      <c r="L2171" s="20"/>
      <c r="M2171" s="20"/>
      <c r="N2171" s="20"/>
      <c r="O2171" s="20"/>
      <c r="P2171" s="20"/>
      <c r="Q2171" s="20"/>
      <c r="R2171" s="20"/>
      <c r="S2171" s="20"/>
      <c r="T2171" s="20"/>
      <c r="U2171" s="20"/>
      <c r="V2171" s="20"/>
      <c r="W2171" s="20"/>
      <c r="X2171" s="20"/>
      <c r="Y2171" s="20"/>
      <c r="Z2171" s="20"/>
      <c r="AA2171" s="20"/>
      <c r="AB2171" s="30"/>
      <c r="AC2171" s="20"/>
      <c r="AD2171" s="20"/>
      <c r="AE2171" s="20"/>
      <c r="AF2171" s="20"/>
      <c r="AG2171" s="20"/>
      <c r="AH2171" s="20"/>
      <c r="AI2171" s="20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  <c r="BA2171" s="20"/>
      <c r="BB2171" s="20"/>
      <c r="BC2171" s="20"/>
      <c r="BD2171" s="20"/>
      <c r="BE2171" s="20"/>
      <c r="BF2171" s="20"/>
      <c r="BG2171" s="20"/>
      <c r="BH2171" s="20"/>
      <c r="BI2171" s="20"/>
      <c r="BJ2171" s="20"/>
      <c r="BK2171" s="20"/>
      <c r="BL2171" s="20"/>
      <c r="BM2171" s="20"/>
      <c r="BN2171" s="20"/>
      <c r="BO2171" s="20"/>
      <c r="BP2171" s="20"/>
      <c r="BQ2171" s="20"/>
      <c r="BR2171" s="20"/>
      <c r="BS2171" s="20"/>
      <c r="BT2171" s="20"/>
      <c r="BU2171" s="20"/>
      <c r="BV2171" s="20"/>
      <c r="BW2171" s="20"/>
      <c r="BX2171" s="20"/>
      <c r="BY2171" s="20"/>
      <c r="BZ2171" s="20"/>
      <c r="CA2171" s="20"/>
      <c r="CB2171" s="20"/>
      <c r="CC2171" s="20"/>
      <c r="CD2171" s="20"/>
      <c r="CE2171" s="20"/>
      <c r="CF2171" s="20"/>
      <c r="CG2171" s="20"/>
      <c r="CH2171" s="20"/>
      <c r="CI2171" s="20"/>
      <c r="CJ2171" s="20"/>
      <c r="CK2171" s="20"/>
      <c r="CL2171" s="20"/>
    </row>
    <row r="2172" spans="1:101" ht="18" customHeight="1"/>
    <row r="2173" spans="1:101" ht="18" customHeight="1" thickBot="1">
      <c r="A2173" s="23"/>
      <c r="B2173" s="23"/>
      <c r="C2173" s="23"/>
      <c r="D2173" s="20" t="s">
        <v>15</v>
      </c>
      <c r="E2173" s="20"/>
      <c r="F2173" s="20"/>
      <c r="G2173" s="20"/>
      <c r="H2173" s="20"/>
      <c r="I2173" s="20" t="s">
        <v>16</v>
      </c>
      <c r="J2173" s="20"/>
      <c r="K2173" s="20"/>
      <c r="L2173" s="20"/>
      <c r="M2173" s="23"/>
      <c r="N2173" s="23"/>
      <c r="O2173" s="24" t="s">
        <v>17</v>
      </c>
      <c r="P2173" s="23"/>
      <c r="Q2173" s="23"/>
      <c r="R2173" s="23"/>
      <c r="S2173" s="20"/>
      <c r="T2173" s="20" t="s">
        <v>18</v>
      </c>
      <c r="U2173" s="23"/>
      <c r="V2173" s="23"/>
      <c r="W2173" s="23"/>
      <c r="X2173" s="23"/>
      <c r="Y2173" s="24" t="s">
        <v>19</v>
      </c>
      <c r="Z2173" s="23"/>
      <c r="AA2173" s="23"/>
      <c r="AB2173" s="23"/>
      <c r="AC2173" s="24" t="s">
        <v>20</v>
      </c>
      <c r="AD2173" s="20"/>
      <c r="AE2173" s="20"/>
      <c r="AF2173" s="20"/>
      <c r="AG2173" s="20"/>
      <c r="AH2173" s="23"/>
      <c r="AI2173" s="24" t="s">
        <v>21</v>
      </c>
      <c r="AJ2173" s="23"/>
      <c r="AK2173" s="23"/>
      <c r="AL2173" s="20"/>
      <c r="AM2173" s="24" t="s">
        <v>31</v>
      </c>
      <c r="AN2173" s="20"/>
      <c r="AO2173" s="23"/>
      <c r="AP2173" s="23"/>
      <c r="AQ2173" s="23"/>
      <c r="AR2173" s="23"/>
      <c r="AS2173" s="24" t="s">
        <v>91</v>
      </c>
      <c r="AT2173" s="23"/>
      <c r="AU2173" s="23"/>
      <c r="AV2173" s="23"/>
      <c r="AW2173" s="24" t="s">
        <v>32</v>
      </c>
      <c r="AX2173" s="20"/>
      <c r="AY2173" s="20"/>
      <c r="AZ2173" s="20"/>
      <c r="BA2173" s="20"/>
      <c r="BB2173" s="23"/>
      <c r="BC2173" s="24" t="s">
        <v>22</v>
      </c>
      <c r="BD2173" s="23"/>
      <c r="BE2173" s="23"/>
      <c r="BF2173" s="23"/>
      <c r="BG2173" s="24" t="s">
        <v>33</v>
      </c>
      <c r="BH2173" s="20"/>
      <c r="BI2173" s="23"/>
      <c r="BJ2173" s="23"/>
      <c r="BK2173" s="23"/>
      <c r="BL2173" s="23"/>
      <c r="BM2173" s="24" t="s">
        <v>34</v>
      </c>
      <c r="BN2173" s="23"/>
      <c r="BO2173" s="23"/>
      <c r="BP2173" s="23"/>
      <c r="BQ2173" s="24" t="s">
        <v>89</v>
      </c>
      <c r="BR2173" s="20"/>
      <c r="BS2173" s="20"/>
      <c r="BT2173" s="20"/>
      <c r="BU2173" s="20"/>
      <c r="BV2173" s="23"/>
      <c r="BW2173" s="24" t="s">
        <v>35</v>
      </c>
      <c r="BX2173" s="23"/>
      <c r="BY2173" s="23"/>
      <c r="BZ2173" s="23"/>
      <c r="CA2173" s="24" t="s">
        <v>90</v>
      </c>
      <c r="CB2173" s="20"/>
      <c r="CC2173" s="23"/>
      <c r="CD2173" s="23"/>
      <c r="CE2173" s="23"/>
      <c r="CF2173" s="23"/>
      <c r="CG2173" s="24" t="s">
        <v>92</v>
      </c>
      <c r="CH2173" s="23"/>
      <c r="CI2173" s="23"/>
      <c r="CJ2173" s="23"/>
      <c r="CK2173" s="24" t="s">
        <v>36</v>
      </c>
      <c r="CL2173" s="24"/>
      <c r="CM2173" s="23"/>
      <c r="CN2173" s="23"/>
      <c r="CO2173" s="23"/>
      <c r="CP2173" s="23"/>
      <c r="CQ2173" s="24" t="s">
        <v>93</v>
      </c>
      <c r="CR2173" s="23"/>
      <c r="CS2173" s="23"/>
    </row>
    <row r="2174" spans="1:101" ht="18" customHeight="1" thickBot="1">
      <c r="A2174" s="23"/>
      <c r="B2174" s="33"/>
      <c r="C2174" s="23"/>
      <c r="D2174" s="7" t="s">
        <v>2</v>
      </c>
      <c r="E2174" s="8"/>
      <c r="F2174" s="8" t="s">
        <v>3</v>
      </c>
      <c r="G2174" s="9"/>
      <c r="H2174" s="10"/>
      <c r="I2174" s="7" t="s">
        <v>4</v>
      </c>
      <c r="J2174" s="8"/>
      <c r="K2174" s="8" t="s">
        <v>5</v>
      </c>
      <c r="L2174" s="9"/>
      <c r="M2174" s="23"/>
      <c r="N2174" s="251" t="s">
        <v>79</v>
      </c>
      <c r="O2174" s="252"/>
      <c r="P2174" s="253" t="s">
        <v>80</v>
      </c>
      <c r="Q2174" s="254"/>
      <c r="R2174" s="23"/>
      <c r="S2174" s="7" t="s">
        <v>11</v>
      </c>
      <c r="T2174" s="8"/>
      <c r="U2174" s="8" t="s">
        <v>12</v>
      </c>
      <c r="V2174" s="9"/>
      <c r="W2174" s="20"/>
      <c r="X2174" s="251" t="s">
        <v>79</v>
      </c>
      <c r="Y2174" s="252"/>
      <c r="Z2174" s="253" t="s">
        <v>80</v>
      </c>
      <c r="AA2174" s="254"/>
      <c r="AB2174" s="20"/>
      <c r="AC2174" s="7" t="s">
        <v>4</v>
      </c>
      <c r="AD2174" s="8"/>
      <c r="AE2174" s="8" t="s">
        <v>5</v>
      </c>
      <c r="AF2174" s="9"/>
      <c r="AG2174" s="20"/>
      <c r="AH2174" s="251" t="s">
        <v>0</v>
      </c>
      <c r="AI2174" s="252"/>
      <c r="AJ2174" s="253" t="s">
        <v>1</v>
      </c>
      <c r="AK2174" s="254"/>
      <c r="AL2174" s="20"/>
      <c r="AM2174" s="7" t="s">
        <v>11</v>
      </c>
      <c r="AN2174" s="8"/>
      <c r="AO2174" s="8" t="s">
        <v>12</v>
      </c>
      <c r="AP2174" s="9"/>
      <c r="AQ2174" s="23"/>
      <c r="AR2174" s="251" t="s">
        <v>0</v>
      </c>
      <c r="AS2174" s="252"/>
      <c r="AT2174" s="253" t="s">
        <v>1</v>
      </c>
      <c r="AU2174" s="254"/>
      <c r="AV2174" s="36"/>
      <c r="AW2174" s="7" t="s">
        <v>4</v>
      </c>
      <c r="AX2174" s="8"/>
      <c r="AY2174" s="8" t="s">
        <v>5</v>
      </c>
      <c r="AZ2174" s="9"/>
      <c r="BA2174" s="20"/>
      <c r="BB2174" s="251" t="s">
        <v>0</v>
      </c>
      <c r="BC2174" s="252"/>
      <c r="BD2174" s="253" t="s">
        <v>1</v>
      </c>
      <c r="BE2174" s="254"/>
      <c r="BF2174" s="36"/>
      <c r="BG2174" s="7" t="s">
        <v>11</v>
      </c>
      <c r="BH2174" s="8"/>
      <c r="BI2174" s="8" t="s">
        <v>12</v>
      </c>
      <c r="BJ2174" s="9"/>
      <c r="BK2174" s="36"/>
      <c r="BL2174" s="251" t="s">
        <v>0</v>
      </c>
      <c r="BM2174" s="252"/>
      <c r="BN2174" s="253" t="s">
        <v>1</v>
      </c>
      <c r="BO2174" s="254"/>
      <c r="BP2174" s="36"/>
      <c r="BQ2174" s="7" t="s">
        <v>4</v>
      </c>
      <c r="BR2174" s="8"/>
      <c r="BS2174" s="8" t="s">
        <v>5</v>
      </c>
      <c r="BT2174" s="9"/>
      <c r="BU2174" s="20"/>
      <c r="BV2174" s="251" t="s">
        <v>0</v>
      </c>
      <c r="BW2174" s="252"/>
      <c r="BX2174" s="253" t="s">
        <v>1</v>
      </c>
      <c r="BY2174" s="254"/>
      <c r="BZ2174" s="36"/>
      <c r="CA2174" s="7" t="s">
        <v>11</v>
      </c>
      <c r="CB2174" s="8"/>
      <c r="CC2174" s="8" t="s">
        <v>12</v>
      </c>
      <c r="CD2174" s="9"/>
      <c r="CE2174" s="36"/>
      <c r="CF2174" s="251" t="s">
        <v>0</v>
      </c>
      <c r="CG2174" s="252"/>
      <c r="CH2174" s="253" t="s">
        <v>1</v>
      </c>
      <c r="CI2174" s="254"/>
      <c r="CJ2174" s="23"/>
      <c r="CK2174" s="7" t="s">
        <v>23</v>
      </c>
      <c r="CL2174" s="8"/>
      <c r="CM2174" s="8" t="s">
        <v>24</v>
      </c>
      <c r="CN2174" s="9"/>
      <c r="CO2174" s="23"/>
      <c r="CP2174" s="251" t="s">
        <v>0</v>
      </c>
      <c r="CQ2174" s="252"/>
      <c r="CR2174" s="253" t="s">
        <v>1</v>
      </c>
      <c r="CS2174" s="254"/>
      <c r="CU2174" s="26" t="s">
        <v>25</v>
      </c>
      <c r="CW2174" s="50" t="s">
        <v>44</v>
      </c>
    </row>
    <row r="2175" spans="1:101" ht="18" customHeight="1" thickTop="1" thickBot="1">
      <c r="B2175" s="34">
        <v>4.6500000000000101</v>
      </c>
      <c r="D2175" s="11">
        <v>1</v>
      </c>
      <c r="E2175" s="12">
        <v>0</v>
      </c>
      <c r="F2175" s="13">
        <v>0</v>
      </c>
      <c r="G2175" s="40">
        <f t="shared" ref="G2175" si="23120">-1/($E$4*$B2175)</f>
        <v>-0.22592054148635335</v>
      </c>
      <c r="H2175" s="10"/>
      <c r="I2175" s="11">
        <v>1</v>
      </c>
      <c r="J2175" s="12">
        <v>0</v>
      </c>
      <c r="K2175" s="13">
        <v>0</v>
      </c>
      <c r="L2175" s="14">
        <v>0</v>
      </c>
      <c r="N2175" s="1">
        <f t="shared" ref="N2175" si="23121">D2175*I2175+F2175*I2178-E2175*J2175-G2175*J2178</f>
        <v>0.92897958970145134</v>
      </c>
      <c r="O2175" s="4">
        <f t="shared" ref="O2175" si="23122">(D2175*J2175+E2175*I2175+F2175*J2178+G2175*I2178)</f>
        <v>0</v>
      </c>
      <c r="P2175" s="2">
        <f t="shared" ref="P2175" si="23123">D2175*K2175+F2175*K2178-E2175*L2175-G2175*L2178</f>
        <v>0</v>
      </c>
      <c r="Q2175" s="3">
        <f t="shared" ref="Q2175" si="23124">(D2175*L2175+E2175*K2175+F2175*L2178+G2175*K2178)</f>
        <v>-0.22592054148635335</v>
      </c>
      <c r="S2175" s="11">
        <v>1</v>
      </c>
      <c r="T2175" s="12">
        <v>0</v>
      </c>
      <c r="U2175" s="13">
        <v>0</v>
      </c>
      <c r="V2175" s="40">
        <f t="shared" ref="V2175" si="23125">-1/($T$4*$B2175)</f>
        <v>-0.43166150831164146</v>
      </c>
      <c r="W2175" s="20"/>
      <c r="X2175" s="1">
        <f t="shared" ref="X2175" si="23126">N2175*S2175+P2175*S2178-O2175*T2175-Q2175*T2178</f>
        <v>0.92897958970145134</v>
      </c>
      <c r="Y2175" s="4">
        <f t="shared" ref="Y2175" si="23127">(N2175*T2175+O2175*S2175+P2175*T2178+Q2175*S2178)</f>
        <v>0</v>
      </c>
      <c r="Z2175" s="2">
        <f t="shared" ref="Z2175" si="23128">N2175*U2175+P2175*U2178-O2175*V2175-Q2175*V2178</f>
        <v>0</v>
      </c>
      <c r="AA2175" s="3">
        <f t="shared" ref="AA2175" si="23129">(N2175*V2175+O2175*U2175+P2175*V2178+Q2175*U2178)</f>
        <v>-0.62692527236761164</v>
      </c>
      <c r="AB2175" s="20"/>
      <c r="AC2175" s="11">
        <v>1</v>
      </c>
      <c r="AD2175" s="12">
        <v>0</v>
      </c>
      <c r="AE2175" s="13">
        <v>0</v>
      </c>
      <c r="AF2175" s="14">
        <v>0</v>
      </c>
      <c r="AG2175" s="20"/>
      <c r="AH2175" s="1">
        <f t="shared" ref="AH2175" si="23130">X2175*AC2175+Z2175*AC2178-Y2175*AD2175-AA2175*AD2178</f>
        <v>0.7038248815871545</v>
      </c>
      <c r="AI2175" s="4">
        <f t="shared" ref="AI2175" si="23131">(X2175*AD2175+Y2175*AC2175+Z2175*AD2178+AA2175*AC2178)</f>
        <v>0</v>
      </c>
      <c r="AJ2175" s="2">
        <f t="shared" ref="AJ2175" si="23132">X2175*AE2175+Z2175*AE2178-Y2175*AF2175-AA2175*AF2178</f>
        <v>0</v>
      </c>
      <c r="AK2175" s="3">
        <f t="shared" ref="AK2175" si="23133">(X2175*AF2175+Y2175*AE2175+Z2175*AF2178+AA2175*AE2178)</f>
        <v>-0.62692527236761164</v>
      </c>
      <c r="AL2175" s="20"/>
      <c r="AM2175" s="11">
        <v>1</v>
      </c>
      <c r="AN2175" s="12">
        <v>0</v>
      </c>
      <c r="AO2175" s="13">
        <v>0</v>
      </c>
      <c r="AP2175" s="40">
        <f t="shared" ref="AP2175" si="23134">-1/($AN$4*$B2175)</f>
        <v>-0.44858941059837243</v>
      </c>
      <c r="AR2175" s="1">
        <f t="shared" ref="AR2175" si="23135">AH2175*AM2175+AJ2175*AM2178-AI2175*AN2175-AK2175*AN2178</f>
        <v>0.7038248815871545</v>
      </c>
      <c r="AS2175" s="4">
        <f t="shared" ref="AS2175" si="23136">(AH2175*AN2175+AI2175*AM2175+AJ2175*AN2178+AK2175*AM2178)</f>
        <v>0</v>
      </c>
      <c r="AT2175" s="2">
        <f t="shared" ref="AT2175" si="23137">AH2175*AO2175+AJ2175*AO2178-AI2175*AP2175-AK2175*AP2178</f>
        <v>0</v>
      </c>
      <c r="AU2175" s="3">
        <f t="shared" ref="AU2175" si="23138">(AH2175*AP2175+AI2175*AO2175+AJ2175*AP2178+AK2175*AO2178)</f>
        <v>-0.94265366116326255</v>
      </c>
      <c r="AV2175" s="20"/>
      <c r="AW2175" s="11">
        <v>1</v>
      </c>
      <c r="AX2175" s="12">
        <v>0</v>
      </c>
      <c r="AY2175" s="13">
        <v>0</v>
      </c>
      <c r="AZ2175" s="14">
        <v>0</v>
      </c>
      <c r="BA2175" s="20"/>
      <c r="BB2175" s="1">
        <f t="shared" ref="BB2175" si="23139">AR2175*AW2175+AT2175*AW2178-AS2175*AX2175-AU2175*AX2178</f>
        <v>0.36527909425504923</v>
      </c>
      <c r="BC2175" s="4">
        <f t="shared" ref="BC2175" si="23140">(AR2175*AX2175+AS2175*AW2175+AT2175*AX2178+AU2175*AW2178)</f>
        <v>0</v>
      </c>
      <c r="BD2175" s="2">
        <f t="shared" ref="BD2175" si="23141">AR2175*AY2175+AT2175*AY2178-AS2175*AZ2175-AU2175*AZ2178</f>
        <v>0</v>
      </c>
      <c r="BE2175" s="3">
        <f t="shared" ref="BE2175" si="23142">(AR2175*AZ2175+AS2175*AY2175+AT2175*AZ2178+AU2175*AY2178)</f>
        <v>-0.94265366116326255</v>
      </c>
      <c r="BF2175" s="20"/>
      <c r="BG2175" s="11">
        <v>1</v>
      </c>
      <c r="BH2175" s="12">
        <v>0</v>
      </c>
      <c r="BI2175" s="13">
        <v>0</v>
      </c>
      <c r="BJ2175" s="40">
        <f t="shared" ref="BJ2175" si="23143">-1/($BH$4*$B2175)</f>
        <v>-0.43166150831164146</v>
      </c>
      <c r="BK2175" s="20"/>
      <c r="BL2175" s="1">
        <f t="shared" ref="BL2175" si="23144">BB2175*BG2175+BD2175*BG2178-BC2175*BH2175-BE2175*BH2178</f>
        <v>0.36527909425504923</v>
      </c>
      <c r="BM2175" s="4">
        <f t="shared" ref="BM2175" si="23145">(BB2175*BH2175+BC2175*BG2175+BD2175*BH2178+BE2175*BG2178)</f>
        <v>0</v>
      </c>
      <c r="BN2175" s="2">
        <f t="shared" ref="BN2175" si="23146">BB2175*BI2175+BD2175*BI2178-BC2175*BJ2175-BE2175*BJ2178</f>
        <v>0</v>
      </c>
      <c r="BO2175" s="3">
        <f t="shared" ref="BO2175" si="23147">(BB2175*BJ2175+BC2175*BI2175+BD2175*BJ2178+BE2175*BI2178)</f>
        <v>-1.1003305859441073</v>
      </c>
      <c r="BP2175" s="20"/>
      <c r="BQ2175" s="11">
        <v>1</v>
      </c>
      <c r="BR2175" s="12">
        <v>0</v>
      </c>
      <c r="BS2175" s="13">
        <v>0</v>
      </c>
      <c r="BT2175" s="14">
        <v>0</v>
      </c>
      <c r="BU2175" s="20"/>
      <c r="BV2175" s="1">
        <f t="shared" ref="BV2175" si="23148">BL2175*BQ2175+BN2175*BQ2178-BM2175*BR2175-BO2175*BR2178</f>
        <v>1.9379030614694537E-2</v>
      </c>
      <c r="BW2175" s="4">
        <f t="shared" ref="BW2175" si="23149">(BL2175*BR2175+BM2175*BQ2175+BN2175*BR2178+BO2175*BQ2178)</f>
        <v>0</v>
      </c>
      <c r="BX2175" s="2">
        <f t="shared" ref="BX2175" si="23150">BL2175*BS2175+BN2175*BS2178-BM2175*BT2175-BO2175*BT2178</f>
        <v>0</v>
      </c>
      <c r="BY2175" s="3">
        <f t="shared" ref="BY2175" si="23151">(BL2175*BT2175+BM2175*BS2175+BN2175*BT2178+BO2175*BS2178)</f>
        <v>-1.1003305859441073</v>
      </c>
      <c r="BZ2175" s="20"/>
      <c r="CA2175" s="11">
        <v>1</v>
      </c>
      <c r="CB2175" s="12">
        <v>0</v>
      </c>
      <c r="CC2175" s="13">
        <v>0</v>
      </c>
      <c r="CD2175" s="40">
        <f t="shared" ref="CD2175" si="23152">-1/($CB$4*$B2175)</f>
        <v>-0.22592054148635335</v>
      </c>
      <c r="CE2175" s="20"/>
      <c r="CF2175" s="1">
        <f t="shared" ref="CF2175" si="23153">BV2175*CA2175+BX2175*CA2178-BW2175*CB2175-BY2175*CB2178</f>
        <v>1.9379030614694537E-2</v>
      </c>
      <c r="CG2175" s="4">
        <f t="shared" ref="CG2175" si="23154">(BV2175*CB2175+BW2175*CA2175+BX2175*CB2178+BY2175*CA2178)</f>
        <v>0</v>
      </c>
      <c r="CH2175" s="2">
        <f t="shared" ref="CH2175" si="23155">BV2175*CC2175+BX2175*CC2178-BW2175*CD2175-BY2175*CD2178</f>
        <v>0</v>
      </c>
      <c r="CI2175" s="3">
        <f t="shared" ref="CI2175" si="23156">(BV2175*CD2175+BW2175*CC2175+BX2175*CD2178+BY2175*CC2178)</f>
        <v>-1.1047087070340598</v>
      </c>
      <c r="CJ2175" s="28"/>
      <c r="CK2175" s="11">
        <v>1</v>
      </c>
      <c r="CL2175" s="12">
        <v>0</v>
      </c>
      <c r="CM2175" s="13">
        <v>0</v>
      </c>
      <c r="CN2175" s="14">
        <v>0</v>
      </c>
      <c r="CP2175" s="1">
        <f t="shared" ref="CP2175" si="23157">CF2175*CK2175+CH2175*CK2178-CG2175*CL2175-CI2175*CL2178</f>
        <v>1.9379030614694537E-2</v>
      </c>
      <c r="CQ2175" s="4">
        <f t="shared" ref="CQ2175" si="23158">(CF2175*CL2175+CG2175*CK2175+CH2175*CL2178+CI2175*CK2178)</f>
        <v>-1.1047087070340598</v>
      </c>
      <c r="CR2175" s="2">
        <f t="shared" ref="CR2175" si="23159">CF2175*CM2175+CH2175*CM2178-CG2175*CN2175-CI2175*CN2178</f>
        <v>0</v>
      </c>
      <c r="CS2175" s="3">
        <f t="shared" ref="CS2175" si="23160">(CF2175*CN2175+CG2175*CM2175+CH2175*CN2178+CI2175*CM2178)</f>
        <v>-1.1047087070340598</v>
      </c>
      <c r="CU2175" s="29">
        <f t="shared" ref="CU2175" si="23161">20*LOG(((1+$CL$4)/$CL$4)/((CP2175+CP2178)^2+(CQ2175+CQ2178)^2)^0.5)</f>
        <v>-4.3141810014565227E-2</v>
      </c>
      <c r="CW2175" s="51">
        <f t="shared" ref="CW2175" si="23162">((CP2175^2+CQ2175^2)^0.5)/((CP2178^2+CQ2178^2)^0.5)</f>
        <v>1.2207477206374229</v>
      </c>
    </row>
    <row r="2176" spans="1:101" ht="18" customHeight="1" thickBot="1">
      <c r="D2176" s="11"/>
      <c r="E2176" s="13"/>
      <c r="F2176" s="13"/>
      <c r="G2176" s="15"/>
      <c r="H2176" s="10"/>
      <c r="I2176" s="11"/>
      <c r="J2176" s="13"/>
      <c r="K2176" s="13"/>
      <c r="L2176" s="15"/>
      <c r="N2176" s="5"/>
      <c r="Q2176" s="6"/>
      <c r="S2176" s="11"/>
      <c r="T2176" s="13"/>
      <c r="U2176" s="13"/>
      <c r="V2176" s="15"/>
      <c r="W2176" s="20"/>
      <c r="X2176" s="5"/>
      <c r="AA2176" s="6"/>
      <c r="AB2176" s="20"/>
      <c r="AC2176" s="11"/>
      <c r="AD2176" s="13"/>
      <c r="AE2176" s="13"/>
      <c r="AF2176" s="15"/>
      <c r="AG2176" s="20"/>
      <c r="AH2176" s="5"/>
      <c r="AK2176" s="6"/>
      <c r="AL2176" s="20"/>
      <c r="AM2176" s="11"/>
      <c r="AN2176" s="13"/>
      <c r="AO2176" s="13"/>
      <c r="AP2176" s="15"/>
      <c r="AR2176" s="5"/>
      <c r="AU2176" s="6"/>
      <c r="AW2176" s="11"/>
      <c r="AX2176" s="13"/>
      <c r="AY2176" s="13"/>
      <c r="AZ2176" s="15"/>
      <c r="BA2176" s="20"/>
      <c r="BB2176" s="5"/>
      <c r="BE2176" s="6"/>
      <c r="BG2176" s="11"/>
      <c r="BH2176" s="13"/>
      <c r="BI2176" s="13"/>
      <c r="BJ2176" s="15"/>
      <c r="BL2176" s="5"/>
      <c r="BO2176" s="6"/>
      <c r="BQ2176" s="11"/>
      <c r="BR2176" s="13"/>
      <c r="BS2176" s="13"/>
      <c r="BT2176" s="15"/>
      <c r="BU2176" s="20"/>
      <c r="BV2176" s="5"/>
      <c r="BY2176" s="6"/>
      <c r="CA2176" s="11"/>
      <c r="CB2176" s="13"/>
      <c r="CC2176" s="13"/>
      <c r="CD2176" s="15"/>
      <c r="CF2176" s="5"/>
      <c r="CI2176" s="6"/>
      <c r="CK2176" s="11"/>
      <c r="CL2176" s="13"/>
      <c r="CM2176" s="13"/>
      <c r="CN2176" s="15"/>
      <c r="CP2176" s="5"/>
      <c r="CS2176" s="6"/>
      <c r="CW2176" s="52"/>
    </row>
    <row r="2177" spans="1:101" ht="18" customHeight="1" thickBot="1">
      <c r="D2177" s="11" t="s">
        <v>6</v>
      </c>
      <c r="E2177" s="13"/>
      <c r="F2177" s="13" t="s">
        <v>7</v>
      </c>
      <c r="G2177" s="15"/>
      <c r="H2177" s="10"/>
      <c r="I2177" s="11" t="s">
        <v>8</v>
      </c>
      <c r="J2177" s="13"/>
      <c r="K2177" s="13" t="s">
        <v>9</v>
      </c>
      <c r="L2177" s="15"/>
      <c r="N2177" s="251" t="s">
        <v>26</v>
      </c>
      <c r="O2177" s="252"/>
      <c r="P2177" s="253" t="s">
        <v>27</v>
      </c>
      <c r="Q2177" s="254"/>
      <c r="S2177" s="11" t="s">
        <v>13</v>
      </c>
      <c r="T2177" s="13"/>
      <c r="U2177" s="13" t="s">
        <v>14</v>
      </c>
      <c r="V2177" s="15"/>
      <c r="W2177" s="20"/>
      <c r="X2177" s="251" t="s">
        <v>26</v>
      </c>
      <c r="Y2177" s="252"/>
      <c r="Z2177" s="253" t="s">
        <v>27</v>
      </c>
      <c r="AA2177" s="254"/>
      <c r="AB2177" s="20"/>
      <c r="AC2177" s="11" t="s">
        <v>8</v>
      </c>
      <c r="AD2177" s="13"/>
      <c r="AE2177" s="13" t="s">
        <v>9</v>
      </c>
      <c r="AF2177" s="15"/>
      <c r="AG2177" s="20"/>
      <c r="AH2177" s="251" t="s">
        <v>26</v>
      </c>
      <c r="AI2177" s="252"/>
      <c r="AJ2177" s="253" t="s">
        <v>27</v>
      </c>
      <c r="AK2177" s="254"/>
      <c r="AL2177" s="20"/>
      <c r="AM2177" s="11" t="s">
        <v>13</v>
      </c>
      <c r="AN2177" s="13"/>
      <c r="AO2177" s="13" t="s">
        <v>14</v>
      </c>
      <c r="AP2177" s="15"/>
      <c r="AR2177" s="251" t="s">
        <v>26</v>
      </c>
      <c r="AS2177" s="252"/>
      <c r="AT2177" s="253" t="s">
        <v>27</v>
      </c>
      <c r="AU2177" s="254"/>
      <c r="AV2177" s="36"/>
      <c r="AW2177" s="11" t="s">
        <v>8</v>
      </c>
      <c r="AX2177" s="13"/>
      <c r="AY2177" s="13" t="s">
        <v>9</v>
      </c>
      <c r="AZ2177" s="15"/>
      <c r="BA2177" s="20"/>
      <c r="BB2177" s="251" t="s">
        <v>26</v>
      </c>
      <c r="BC2177" s="252"/>
      <c r="BD2177" s="253" t="s">
        <v>27</v>
      </c>
      <c r="BE2177" s="254"/>
      <c r="BF2177" s="36"/>
      <c r="BG2177" s="11" t="s">
        <v>13</v>
      </c>
      <c r="BH2177" s="13"/>
      <c r="BI2177" s="13" t="s">
        <v>14</v>
      </c>
      <c r="BJ2177" s="15"/>
      <c r="BK2177" s="36"/>
      <c r="BL2177" s="251" t="s">
        <v>26</v>
      </c>
      <c r="BM2177" s="252"/>
      <c r="BN2177" s="253" t="s">
        <v>27</v>
      </c>
      <c r="BO2177" s="254"/>
      <c r="BP2177" s="36"/>
      <c r="BQ2177" s="11" t="s">
        <v>8</v>
      </c>
      <c r="BR2177" s="13"/>
      <c r="BS2177" s="13" t="s">
        <v>9</v>
      </c>
      <c r="BT2177" s="15"/>
      <c r="BU2177" s="20"/>
      <c r="BV2177" s="251" t="s">
        <v>26</v>
      </c>
      <c r="BW2177" s="252"/>
      <c r="BX2177" s="253" t="s">
        <v>27</v>
      </c>
      <c r="BY2177" s="254"/>
      <c r="BZ2177" s="36"/>
      <c r="CA2177" s="11" t="s">
        <v>13</v>
      </c>
      <c r="CB2177" s="13"/>
      <c r="CC2177" s="13" t="s">
        <v>14</v>
      </c>
      <c r="CD2177" s="15"/>
      <c r="CE2177" s="36"/>
      <c r="CF2177" s="251" t="s">
        <v>26</v>
      </c>
      <c r="CG2177" s="252"/>
      <c r="CH2177" s="253" t="s">
        <v>27</v>
      </c>
      <c r="CI2177" s="254"/>
      <c r="CK2177" s="11" t="s">
        <v>28</v>
      </c>
      <c r="CL2177" s="13"/>
      <c r="CM2177" s="13" t="s">
        <v>29</v>
      </c>
      <c r="CN2177" s="15"/>
      <c r="CP2177" s="251" t="s">
        <v>26</v>
      </c>
      <c r="CQ2177" s="252"/>
      <c r="CR2177" s="253" t="s">
        <v>27</v>
      </c>
      <c r="CS2177" s="254"/>
      <c r="CU2177" s="38" t="s">
        <v>37</v>
      </c>
      <c r="CW2177" s="53" t="s">
        <v>45</v>
      </c>
    </row>
    <row r="2178" spans="1:101" ht="18" customHeight="1" thickTop="1" thickBot="1">
      <c r="D2178" s="16">
        <v>0</v>
      </c>
      <c r="E2178" s="17">
        <v>0</v>
      </c>
      <c r="F2178" s="18">
        <v>1</v>
      </c>
      <c r="G2178" s="19">
        <v>0</v>
      </c>
      <c r="H2178" s="10"/>
      <c r="I2178" s="16">
        <v>0</v>
      </c>
      <c r="J2178" s="17">
        <f t="shared" ref="J2178" si="23163">-1/($J$4*$B2175)</f>
        <v>-0.31436012781882727</v>
      </c>
      <c r="K2178" s="18">
        <v>1</v>
      </c>
      <c r="L2178" s="19">
        <v>0</v>
      </c>
      <c r="N2178" s="1">
        <f t="shared" ref="N2178" si="23164">D2178*I2175+F2178*I2178-E2178*J2175-G2178*J2178</f>
        <v>0</v>
      </c>
      <c r="O2178" s="4">
        <f t="shared" ref="O2178" si="23165">(D2178*J2175+E2178*I2175+F2178*J2178+G2178*I2178)</f>
        <v>-0.31436012781882727</v>
      </c>
      <c r="P2178" s="2">
        <f t="shared" ref="P2178" si="23166">D2178*K2175+F2178*K2178-E2178*L2175-G2178*L2178</f>
        <v>1</v>
      </c>
      <c r="Q2178" s="3">
        <f t="shared" ref="Q2178" si="23167">(D2178*L2175+E2178*K2175+F2178*L2178+G2178*K2178)</f>
        <v>0</v>
      </c>
      <c r="S2178" s="16">
        <v>0</v>
      </c>
      <c r="T2178" s="17">
        <v>0</v>
      </c>
      <c r="U2178" s="18">
        <v>1</v>
      </c>
      <c r="V2178" s="19">
        <v>0</v>
      </c>
      <c r="W2178" s="20"/>
      <c r="X2178" s="1">
        <f t="shared" ref="X2178" si="23168">N2178*S2175+P2178*S2178-O2178*T2175-Q2178*T2178</f>
        <v>0</v>
      </c>
      <c r="Y2178" s="4">
        <f t="shared" ref="Y2178" si="23169">(N2178*T2175+O2178*S2175+P2178*T2178+Q2178*S2178)</f>
        <v>-0.31436012781882727</v>
      </c>
      <c r="Z2178" s="2">
        <f t="shared" ref="Z2178" si="23170">N2178*U2175+P2178*U2178-O2178*V2175-Q2178*V2178</f>
        <v>0.86430283307268463</v>
      </c>
      <c r="AA2178" s="3">
        <f t="shared" ref="AA2178" si="23171">(N2178*V2175+O2178*U2175+P2178*V2178+Q2178*U2178)</f>
        <v>0</v>
      </c>
      <c r="AB2178" s="20"/>
      <c r="AC2178" s="16">
        <v>0</v>
      </c>
      <c r="AD2178" s="17">
        <f t="shared" ref="AD2178" si="23172">-1/($AD$4*$B2175)</f>
        <v>-0.35914122151112182</v>
      </c>
      <c r="AE2178" s="18">
        <v>1</v>
      </c>
      <c r="AF2178" s="19">
        <v>0</v>
      </c>
      <c r="AG2178" s="20"/>
      <c r="AH2178" s="1">
        <f t="shared" ref="AH2178" si="23173">X2178*AC2175+Z2178*AC2178-Y2178*AD2175-AA2178*AD2178</f>
        <v>0</v>
      </c>
      <c r="AI2178" s="4">
        <f t="shared" ref="AI2178" si="23174">(X2178*AD2175+Y2178*AC2175+Z2178*AD2178+AA2178*AC2178)</f>
        <v>-0.62476690304407445</v>
      </c>
      <c r="AJ2178" s="2">
        <f t="shared" ref="AJ2178" si="23175">X2178*AE2175+Z2178*AE2178-Y2178*AF2175-AA2178*AF2178</f>
        <v>0.86430283307268463</v>
      </c>
      <c r="AK2178" s="3">
        <f t="shared" ref="AK2178" si="23176">(X2178*AF2175+Y2178*AE2175+Z2178*AF2178+AA2178*AE2178)</f>
        <v>0</v>
      </c>
      <c r="AL2178" s="20"/>
      <c r="AM2178" s="16">
        <v>0</v>
      </c>
      <c r="AN2178" s="17">
        <v>0</v>
      </c>
      <c r="AO2178" s="18">
        <v>1</v>
      </c>
      <c r="AP2178" s="19">
        <v>0</v>
      </c>
      <c r="AR2178" s="1">
        <f t="shared" ref="AR2178" si="23177">AH2178*AM2175+AJ2178*AM2178-AI2178*AN2175-AK2178*AN2178</f>
        <v>0</v>
      </c>
      <c r="AS2178" s="4">
        <f t="shared" ref="AS2178" si="23178">(AH2178*AN2175+AI2178*AM2175+AJ2178*AN2178+AK2178*AM2178)</f>
        <v>-0.62476690304407445</v>
      </c>
      <c r="AT2178" s="2">
        <f t="shared" ref="AT2178" si="23179">AH2178*AO2175+AJ2178*AO2178-AI2178*AP2175-AK2178*AP2178</f>
        <v>0.58403901627477284</v>
      </c>
      <c r="AU2178" s="3">
        <f t="shared" ref="AU2178" si="23180">(AH2178*AP2175+AI2178*AO2175+AJ2178*AP2178+AK2178*AO2178)</f>
        <v>0</v>
      </c>
      <c r="AV2178" s="20"/>
      <c r="AW2178" s="16">
        <v>0</v>
      </c>
      <c r="AX2178" s="17">
        <f t="shared" ref="AX2178" si="23181">-1/($AX$4*$B2175)</f>
        <v>-0.35914122151112182</v>
      </c>
      <c r="AY2178" s="18">
        <v>1</v>
      </c>
      <c r="AZ2178" s="19">
        <v>0</v>
      </c>
      <c r="BA2178" s="20"/>
      <c r="BB2178" s="1">
        <f t="shared" ref="BB2178" si="23182">AR2178*AW2175+AT2178*AW2178-AS2178*AX2175-AU2178*AX2178</f>
        <v>0</v>
      </c>
      <c r="BC2178" s="4">
        <f t="shared" ref="BC2178" si="23183">(AR2178*AX2175+AS2178*AW2175+AT2178*AX2178+AU2178*AW2178)</f>
        <v>-0.83451938875915033</v>
      </c>
      <c r="BD2178" s="2">
        <f t="shared" ref="BD2178" si="23184">AR2178*AY2175+AT2178*AY2178-AS2178*AZ2175-AU2178*AZ2178</f>
        <v>0.58403901627477284</v>
      </c>
      <c r="BE2178" s="3">
        <f t="shared" ref="BE2178" si="23185">(AR2178*AZ2175+AS2178*AY2175+AT2178*AZ2178+AU2178*AY2178)</f>
        <v>0</v>
      </c>
      <c r="BF2178" s="20"/>
      <c r="BG2178" s="16">
        <v>0</v>
      </c>
      <c r="BH2178" s="17">
        <v>0</v>
      </c>
      <c r="BI2178" s="18">
        <v>1</v>
      </c>
      <c r="BJ2178" s="19">
        <v>0</v>
      </c>
      <c r="BK2178" s="20"/>
      <c r="BL2178" s="1">
        <f t="shared" ref="BL2178" si="23186">BB2178*BG2175+BD2178*BG2178-BC2178*BH2175-BE2178*BH2178</f>
        <v>0</v>
      </c>
      <c r="BM2178" s="4">
        <f t="shared" ref="BM2178" si="23187">(BB2178*BH2175+BC2178*BG2175+BD2178*BH2178+BE2178*BG2178)</f>
        <v>-0.83451938875915033</v>
      </c>
      <c r="BN2178" s="2">
        <f t="shared" ref="BN2178" si="23188">BB2178*BI2175+BD2178*BI2178-BC2178*BJ2175-BE2178*BJ2178</f>
        <v>0.2238091182076889</v>
      </c>
      <c r="BO2178" s="3">
        <f t="shared" ref="BO2178" si="23189">(BB2178*BJ2175+BC2178*BI2175+BD2178*BJ2178+BE2178*BI2178)</f>
        <v>0</v>
      </c>
      <c r="BP2178" s="20"/>
      <c r="BQ2178" s="16">
        <v>0</v>
      </c>
      <c r="BR2178" s="17">
        <f t="shared" ref="BR2178" si="23190">-1/($BR$4*$B2175)</f>
        <v>-0.31436012781882727</v>
      </c>
      <c r="BS2178" s="18">
        <v>1</v>
      </c>
      <c r="BT2178" s="19">
        <v>0</v>
      </c>
      <c r="BU2178" s="20"/>
      <c r="BV2178" s="1">
        <f t="shared" ref="BV2178" si="23191">BL2178*BQ2175+BN2178*BQ2178-BM2178*BR2175-BO2178*BR2178</f>
        <v>0</v>
      </c>
      <c r="BW2178" s="4">
        <f t="shared" ref="BW2178" si="23192">(BL2178*BR2175+BM2178*BQ2175+BN2178*BR2178+BO2178*BQ2178)</f>
        <v>-0.90487605176593844</v>
      </c>
      <c r="BX2178" s="2">
        <f t="shared" ref="BX2178" si="23193">BL2178*BS2175+BN2178*BS2178-BM2178*BT2175-BO2178*BT2178</f>
        <v>0.2238091182076889</v>
      </c>
      <c r="BY2178" s="3">
        <f t="shared" ref="BY2178" si="23194">(BL2178*BT2175+BM2178*BS2175+BN2178*BT2178+BO2178*BS2178)</f>
        <v>0</v>
      </c>
      <c r="BZ2178" s="20"/>
      <c r="CA2178" s="16">
        <v>0</v>
      </c>
      <c r="CB2178" s="17">
        <v>0</v>
      </c>
      <c r="CC2178" s="18">
        <v>1</v>
      </c>
      <c r="CD2178" s="19">
        <v>0</v>
      </c>
      <c r="CE2178" s="20"/>
      <c r="CF2178" s="1">
        <f t="shared" ref="CF2178" si="23195">BV2178*CA2175+BX2178*CA2178-BW2178*CB2175-BY2178*CB2178</f>
        <v>0</v>
      </c>
      <c r="CG2178" s="4">
        <f t="shared" ref="CG2178" si="23196">(BV2178*CB2175+BW2178*CA2175+BX2178*CB2178+BY2178*CA2178)</f>
        <v>-0.90487605176593844</v>
      </c>
      <c r="CH2178" s="2">
        <f t="shared" ref="CH2178" si="23197">BV2178*CC2175+BX2178*CC2178-BW2178*CD2175-BY2178*CD2178</f>
        <v>1.9379030614694592E-2</v>
      </c>
      <c r="CI2178" s="3">
        <f t="shared" ref="CI2178" si="23198">(BV2178*CD2175+BW2178*CC2175+BX2178*CD2178+BY2178*CC2178)</f>
        <v>0</v>
      </c>
      <c r="CK2178" s="16">
        <f t="shared" ref="CK2178" si="23199">1/$CL$4</f>
        <v>1</v>
      </c>
      <c r="CL2178" s="17">
        <v>0</v>
      </c>
      <c r="CM2178" s="18">
        <v>1</v>
      </c>
      <c r="CN2178" s="19">
        <v>0</v>
      </c>
      <c r="CP2178" s="1">
        <f t="shared" ref="CP2178" si="23200">CF2178*CK2175+CH2178*CK2178-CG2178*CL2175-CI2178*CL2178</f>
        <v>1.9379030614694592E-2</v>
      </c>
      <c r="CQ2178" s="4">
        <f t="shared" ref="CQ2178" si="23201">(CF2178*CL2175+CG2178*CK2175+CH2178*CL2178+CI2178*CK2178)</f>
        <v>-0.90487605176593844</v>
      </c>
      <c r="CR2178" s="2">
        <f t="shared" ref="CR2178" si="23202">CF2178*CM2175+CH2178*CM2178-CG2178*CN2175-CI2178*CN2178</f>
        <v>1.9379030614694592E-2</v>
      </c>
      <c r="CS2178" s="3">
        <f t="shared" ref="CS2178" si="23203">(CF2178*CN2175+CG2178*CM2175+CH2178*CN2178+CI2178*CM2178)</f>
        <v>0</v>
      </c>
      <c r="CU2178" s="39">
        <f t="shared" ref="CU2178" si="23204">(180/PI())*ATAN(-1*(CQ2175/CP2175))</f>
        <v>88.995008562042344</v>
      </c>
      <c r="CW2178" s="54">
        <f t="shared" ref="CW2178" si="23205">20*LOG(((1-(10^(CU2175/20)^2)*(1-((1-CW2175)/(1+CW2175))^2))^0.5))</f>
        <v>-17.062449451205929</v>
      </c>
    </row>
    <row r="2179" spans="1:101" ht="18" customHeight="1">
      <c r="E2179" s="20"/>
      <c r="F2179" s="20"/>
      <c r="G2179" s="20"/>
      <c r="H2179" s="20"/>
      <c r="I2179" s="20"/>
      <c r="J2179" s="20"/>
      <c r="K2179" s="20"/>
      <c r="L2179" s="20"/>
      <c r="M2179" s="20"/>
      <c r="N2179" s="20"/>
      <c r="O2179" s="20"/>
      <c r="P2179" s="20"/>
      <c r="Q2179" s="20"/>
      <c r="R2179" s="20"/>
      <c r="S2179" s="20"/>
      <c r="T2179" s="20"/>
      <c r="U2179" s="20"/>
      <c r="V2179" s="20"/>
      <c r="W2179" s="20"/>
      <c r="X2179" s="20"/>
      <c r="Y2179" s="20"/>
      <c r="Z2179" s="20"/>
      <c r="AA2179" s="20"/>
      <c r="AB2179" s="30"/>
      <c r="AC2179" s="20"/>
      <c r="AD2179" s="20"/>
      <c r="AE2179" s="20"/>
      <c r="AF2179" s="20"/>
      <c r="AG2179" s="20"/>
      <c r="AH2179" s="20"/>
      <c r="AI2179" s="20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  <c r="BA2179" s="20"/>
      <c r="BB2179" s="20"/>
      <c r="BC2179" s="20"/>
      <c r="BD2179" s="20"/>
      <c r="BE2179" s="20"/>
      <c r="BF2179" s="20"/>
      <c r="BG2179" s="20"/>
      <c r="BH2179" s="20"/>
      <c r="BI2179" s="20"/>
      <c r="BJ2179" s="20"/>
      <c r="BK2179" s="20"/>
      <c r="BL2179" s="20"/>
      <c r="BM2179" s="20"/>
      <c r="BN2179" s="20"/>
      <c r="BO2179" s="20"/>
      <c r="BP2179" s="20"/>
      <c r="BQ2179" s="20"/>
      <c r="BR2179" s="20"/>
      <c r="BS2179" s="20"/>
      <c r="BT2179" s="20"/>
      <c r="BU2179" s="20"/>
      <c r="BV2179" s="20"/>
      <c r="BW2179" s="20"/>
      <c r="BX2179" s="20"/>
      <c r="BY2179" s="20"/>
      <c r="BZ2179" s="20"/>
      <c r="CA2179" s="20"/>
      <c r="CB2179" s="20"/>
      <c r="CC2179" s="20"/>
      <c r="CD2179" s="20"/>
      <c r="CE2179" s="20"/>
      <c r="CF2179" s="20"/>
      <c r="CG2179" s="20"/>
      <c r="CH2179" s="20"/>
      <c r="CI2179" s="20"/>
      <c r="CJ2179" s="20"/>
      <c r="CK2179" s="20"/>
      <c r="CL2179" s="20"/>
    </row>
    <row r="2180" spans="1:101" ht="18" customHeight="1"/>
    <row r="2181" spans="1:101" ht="18" customHeight="1" thickBot="1">
      <c r="A2181" s="23"/>
      <c r="B2181" s="23"/>
      <c r="C2181" s="23"/>
      <c r="D2181" s="20" t="s">
        <v>15</v>
      </c>
      <c r="E2181" s="20"/>
      <c r="F2181" s="20"/>
      <c r="G2181" s="20"/>
      <c r="H2181" s="20"/>
      <c r="I2181" s="20" t="s">
        <v>16</v>
      </c>
      <c r="J2181" s="20"/>
      <c r="K2181" s="20"/>
      <c r="L2181" s="20"/>
      <c r="M2181" s="23"/>
      <c r="N2181" s="23"/>
      <c r="O2181" s="24" t="s">
        <v>17</v>
      </c>
      <c r="P2181" s="23"/>
      <c r="Q2181" s="23"/>
      <c r="R2181" s="23"/>
      <c r="S2181" s="20"/>
      <c r="T2181" s="20" t="s">
        <v>18</v>
      </c>
      <c r="U2181" s="23"/>
      <c r="V2181" s="23"/>
      <c r="W2181" s="23"/>
      <c r="X2181" s="23"/>
      <c r="Y2181" s="24" t="s">
        <v>19</v>
      </c>
      <c r="Z2181" s="23"/>
      <c r="AA2181" s="23"/>
      <c r="AB2181" s="23"/>
      <c r="AC2181" s="24" t="s">
        <v>20</v>
      </c>
      <c r="AD2181" s="20"/>
      <c r="AE2181" s="20"/>
      <c r="AF2181" s="20"/>
      <c r="AG2181" s="20"/>
      <c r="AH2181" s="23"/>
      <c r="AI2181" s="24" t="s">
        <v>21</v>
      </c>
      <c r="AJ2181" s="23"/>
      <c r="AK2181" s="23"/>
      <c r="AL2181" s="20"/>
      <c r="AM2181" s="24" t="s">
        <v>31</v>
      </c>
      <c r="AN2181" s="20"/>
      <c r="AO2181" s="23"/>
      <c r="AP2181" s="23"/>
      <c r="AQ2181" s="23"/>
      <c r="AR2181" s="23"/>
      <c r="AS2181" s="24" t="s">
        <v>91</v>
      </c>
      <c r="AT2181" s="23"/>
      <c r="AU2181" s="23"/>
      <c r="AV2181" s="23"/>
      <c r="AW2181" s="24" t="s">
        <v>32</v>
      </c>
      <c r="AX2181" s="20"/>
      <c r="AY2181" s="20"/>
      <c r="AZ2181" s="20"/>
      <c r="BA2181" s="20"/>
      <c r="BB2181" s="23"/>
      <c r="BC2181" s="24" t="s">
        <v>22</v>
      </c>
      <c r="BD2181" s="23"/>
      <c r="BE2181" s="23"/>
      <c r="BF2181" s="23"/>
      <c r="BG2181" s="24" t="s">
        <v>33</v>
      </c>
      <c r="BH2181" s="20"/>
      <c r="BI2181" s="23"/>
      <c r="BJ2181" s="23"/>
      <c r="BK2181" s="23"/>
      <c r="BL2181" s="23"/>
      <c r="BM2181" s="24" t="s">
        <v>34</v>
      </c>
      <c r="BN2181" s="23"/>
      <c r="BO2181" s="23"/>
      <c r="BP2181" s="23"/>
      <c r="BQ2181" s="24" t="s">
        <v>89</v>
      </c>
      <c r="BR2181" s="20"/>
      <c r="BS2181" s="20"/>
      <c r="BT2181" s="20"/>
      <c r="BU2181" s="20"/>
      <c r="BV2181" s="23"/>
      <c r="BW2181" s="24" t="s">
        <v>35</v>
      </c>
      <c r="BX2181" s="23"/>
      <c r="BY2181" s="23"/>
      <c r="BZ2181" s="23"/>
      <c r="CA2181" s="24" t="s">
        <v>90</v>
      </c>
      <c r="CB2181" s="20"/>
      <c r="CC2181" s="23"/>
      <c r="CD2181" s="23"/>
      <c r="CE2181" s="23"/>
      <c r="CF2181" s="23"/>
      <c r="CG2181" s="24" t="s">
        <v>92</v>
      </c>
      <c r="CH2181" s="23"/>
      <c r="CI2181" s="23"/>
      <c r="CJ2181" s="23"/>
      <c r="CK2181" s="24" t="s">
        <v>36</v>
      </c>
      <c r="CL2181" s="24"/>
      <c r="CM2181" s="23"/>
      <c r="CN2181" s="23"/>
      <c r="CO2181" s="23"/>
      <c r="CP2181" s="23"/>
      <c r="CQ2181" s="24" t="s">
        <v>93</v>
      </c>
      <c r="CR2181" s="23"/>
      <c r="CS2181" s="23"/>
    </row>
    <row r="2182" spans="1:101" ht="18" customHeight="1" thickBot="1">
      <c r="A2182" s="23"/>
      <c r="B2182" s="33"/>
      <c r="C2182" s="23"/>
      <c r="D2182" s="7" t="s">
        <v>2</v>
      </c>
      <c r="E2182" s="8"/>
      <c r="F2182" s="8" t="s">
        <v>3</v>
      </c>
      <c r="G2182" s="9"/>
      <c r="H2182" s="10"/>
      <c r="I2182" s="7" t="s">
        <v>4</v>
      </c>
      <c r="J2182" s="8"/>
      <c r="K2182" s="8" t="s">
        <v>5</v>
      </c>
      <c r="L2182" s="9"/>
      <c r="M2182" s="23"/>
      <c r="N2182" s="251" t="s">
        <v>79</v>
      </c>
      <c r="O2182" s="252"/>
      <c r="P2182" s="253" t="s">
        <v>80</v>
      </c>
      <c r="Q2182" s="254"/>
      <c r="R2182" s="23"/>
      <c r="S2182" s="7" t="s">
        <v>11</v>
      </c>
      <c r="T2182" s="8"/>
      <c r="U2182" s="8" t="s">
        <v>12</v>
      </c>
      <c r="V2182" s="9"/>
      <c r="W2182" s="20"/>
      <c r="X2182" s="251" t="s">
        <v>79</v>
      </c>
      <c r="Y2182" s="252"/>
      <c r="Z2182" s="253" t="s">
        <v>80</v>
      </c>
      <c r="AA2182" s="254"/>
      <c r="AB2182" s="20"/>
      <c r="AC2182" s="7" t="s">
        <v>4</v>
      </c>
      <c r="AD2182" s="8"/>
      <c r="AE2182" s="8" t="s">
        <v>5</v>
      </c>
      <c r="AF2182" s="9"/>
      <c r="AG2182" s="20"/>
      <c r="AH2182" s="251" t="s">
        <v>0</v>
      </c>
      <c r="AI2182" s="252"/>
      <c r="AJ2182" s="253" t="s">
        <v>1</v>
      </c>
      <c r="AK2182" s="254"/>
      <c r="AL2182" s="20"/>
      <c r="AM2182" s="7" t="s">
        <v>11</v>
      </c>
      <c r="AN2182" s="8"/>
      <c r="AO2182" s="8" t="s">
        <v>12</v>
      </c>
      <c r="AP2182" s="9"/>
      <c r="AQ2182" s="23"/>
      <c r="AR2182" s="251" t="s">
        <v>0</v>
      </c>
      <c r="AS2182" s="252"/>
      <c r="AT2182" s="253" t="s">
        <v>1</v>
      </c>
      <c r="AU2182" s="254"/>
      <c r="AV2182" s="36"/>
      <c r="AW2182" s="7" t="s">
        <v>4</v>
      </c>
      <c r="AX2182" s="8"/>
      <c r="AY2182" s="8" t="s">
        <v>5</v>
      </c>
      <c r="AZ2182" s="9"/>
      <c r="BA2182" s="20"/>
      <c r="BB2182" s="251" t="s">
        <v>0</v>
      </c>
      <c r="BC2182" s="252"/>
      <c r="BD2182" s="253" t="s">
        <v>1</v>
      </c>
      <c r="BE2182" s="254"/>
      <c r="BF2182" s="36"/>
      <c r="BG2182" s="7" t="s">
        <v>11</v>
      </c>
      <c r="BH2182" s="8"/>
      <c r="BI2182" s="8" t="s">
        <v>12</v>
      </c>
      <c r="BJ2182" s="9"/>
      <c r="BK2182" s="36"/>
      <c r="BL2182" s="251" t="s">
        <v>0</v>
      </c>
      <c r="BM2182" s="252"/>
      <c r="BN2182" s="253" t="s">
        <v>1</v>
      </c>
      <c r="BO2182" s="254"/>
      <c r="BP2182" s="36"/>
      <c r="BQ2182" s="7" t="s">
        <v>4</v>
      </c>
      <c r="BR2182" s="8"/>
      <c r="BS2182" s="8" t="s">
        <v>5</v>
      </c>
      <c r="BT2182" s="9"/>
      <c r="BU2182" s="20"/>
      <c r="BV2182" s="251" t="s">
        <v>0</v>
      </c>
      <c r="BW2182" s="252"/>
      <c r="BX2182" s="253" t="s">
        <v>1</v>
      </c>
      <c r="BY2182" s="254"/>
      <c r="BZ2182" s="36"/>
      <c r="CA2182" s="7" t="s">
        <v>11</v>
      </c>
      <c r="CB2182" s="8"/>
      <c r="CC2182" s="8" t="s">
        <v>12</v>
      </c>
      <c r="CD2182" s="9"/>
      <c r="CE2182" s="36"/>
      <c r="CF2182" s="251" t="s">
        <v>0</v>
      </c>
      <c r="CG2182" s="252"/>
      <c r="CH2182" s="253" t="s">
        <v>1</v>
      </c>
      <c r="CI2182" s="254"/>
      <c r="CJ2182" s="23"/>
      <c r="CK2182" s="7" t="s">
        <v>23</v>
      </c>
      <c r="CL2182" s="8"/>
      <c r="CM2182" s="8" t="s">
        <v>24</v>
      </c>
      <c r="CN2182" s="9"/>
      <c r="CO2182" s="23"/>
      <c r="CP2182" s="251" t="s">
        <v>0</v>
      </c>
      <c r="CQ2182" s="252"/>
      <c r="CR2182" s="253" t="s">
        <v>1</v>
      </c>
      <c r="CS2182" s="254"/>
      <c r="CU2182" s="26" t="s">
        <v>25</v>
      </c>
      <c r="CW2182" s="50" t="s">
        <v>44</v>
      </c>
    </row>
    <row r="2183" spans="1:101" ht="18" customHeight="1" thickTop="1" thickBot="1">
      <c r="B2183" s="34">
        <v>4.7000000000000099</v>
      </c>
      <c r="D2183" s="11">
        <v>1</v>
      </c>
      <c r="E2183" s="12">
        <v>0</v>
      </c>
      <c r="F2183" s="13">
        <v>0</v>
      </c>
      <c r="G2183" s="40">
        <f t="shared" ref="G2183" si="23206">-1/($E$4*$B2183)</f>
        <v>-0.22351713147054111</v>
      </c>
      <c r="H2183" s="10"/>
      <c r="I2183" s="11">
        <v>1</v>
      </c>
      <c r="J2183" s="12">
        <v>0</v>
      </c>
      <c r="K2183" s="13">
        <v>0</v>
      </c>
      <c r="L2183" s="14">
        <v>0</v>
      </c>
      <c r="N2183" s="1">
        <f t="shared" ref="N2183" si="23207">D2183*I2183+F2183*I2186-E2183*J2183-G2183*J2186</f>
        <v>0.93048262464099729</v>
      </c>
      <c r="O2183" s="4">
        <f t="shared" ref="O2183" si="23208">(D2183*J2183+E2183*I2183+F2183*J2186+G2183*I2186)</f>
        <v>0</v>
      </c>
      <c r="P2183" s="2">
        <f t="shared" ref="P2183" si="23209">D2183*K2183+F2183*K2186-E2183*L2183-G2183*L2186</f>
        <v>0</v>
      </c>
      <c r="Q2183" s="3">
        <f t="shared" ref="Q2183" si="23210">(D2183*L2183+E2183*K2183+F2183*L2186+G2183*K2186)</f>
        <v>-0.22351713147054111</v>
      </c>
      <c r="S2183" s="11">
        <v>1</v>
      </c>
      <c r="T2183" s="12">
        <v>0</v>
      </c>
      <c r="U2183" s="13">
        <v>0</v>
      </c>
      <c r="V2183" s="40">
        <f t="shared" ref="V2183" si="23211">-1/($T$4*$B2183)</f>
        <v>-0.42706936460619843</v>
      </c>
      <c r="W2183" s="20"/>
      <c r="X2183" s="1">
        <f t="shared" ref="X2183" si="23212">N2183*S2183+P2183*S2186-O2183*T2183-Q2183*T2186</f>
        <v>0.93048262464099729</v>
      </c>
      <c r="Y2183" s="4">
        <f t="shared" ref="Y2183" si="23213">(N2183*T2183+O2183*S2183+P2183*T2186+Q2183*S2186)</f>
        <v>0</v>
      </c>
      <c r="Z2183" s="2">
        <f t="shared" ref="Z2183" si="23214">N2183*U2183+P2183*U2186-O2183*V2183-Q2183*V2186</f>
        <v>0</v>
      </c>
      <c r="AA2183" s="3">
        <f t="shared" ref="AA2183" si="23215">(N2183*V2183+O2183*U2183+P2183*V2186+Q2183*U2186)</f>
        <v>-0.62089775475307962</v>
      </c>
      <c r="AB2183" s="20"/>
      <c r="AC2183" s="11">
        <v>1</v>
      </c>
      <c r="AD2183" s="12">
        <v>0</v>
      </c>
      <c r="AE2183" s="13">
        <v>0</v>
      </c>
      <c r="AF2183" s="14">
        <v>0</v>
      </c>
      <c r="AG2183" s="20"/>
      <c r="AH2183" s="1">
        <f t="shared" ref="AH2183" si="23216">X2183*AC2183+Z2183*AC2186-Y2183*AD2183-AA2183*AD2186</f>
        <v>0.70986488037477757</v>
      </c>
      <c r="AI2183" s="4">
        <f t="shared" ref="AI2183" si="23217">(X2183*AD2183+Y2183*AC2183+Z2183*AD2186+AA2183*AC2186)</f>
        <v>0</v>
      </c>
      <c r="AJ2183" s="2">
        <f t="shared" ref="AJ2183" si="23218">X2183*AE2183+Z2183*AE2186-Y2183*AF2183-AA2183*AF2186</f>
        <v>0</v>
      </c>
      <c r="AK2183" s="3">
        <f t="shared" ref="AK2183" si="23219">(X2183*AF2183+Y2183*AE2183+Z2183*AF2186+AA2183*AE2186)</f>
        <v>-0.62089775475307962</v>
      </c>
      <c r="AL2183" s="20"/>
      <c r="AM2183" s="11">
        <v>1</v>
      </c>
      <c r="AN2183" s="12">
        <v>0</v>
      </c>
      <c r="AO2183" s="13">
        <v>0</v>
      </c>
      <c r="AP2183" s="40">
        <f t="shared" ref="AP2183" si="23220">-1/($AN$4*$B2183)</f>
        <v>-0.44381718282604932</v>
      </c>
      <c r="AR2183" s="1">
        <f t="shared" ref="AR2183" si="23221">AH2183*AM2183+AJ2183*AM2186-AI2183*AN2183-AK2183*AN2186</f>
        <v>0.70986488037477757</v>
      </c>
      <c r="AS2183" s="4">
        <f t="shared" ref="AS2183" si="23222">(AH2183*AN2183+AI2183*AM2183+AJ2183*AN2186+AK2183*AM2186)</f>
        <v>0</v>
      </c>
      <c r="AT2183" s="2">
        <f t="shared" ref="AT2183" si="23223">AH2183*AO2183+AJ2183*AO2186-AI2183*AP2183-AK2183*AP2186</f>
        <v>0</v>
      </c>
      <c r="AU2183" s="3">
        <f t="shared" ref="AU2183" si="23224">(AH2183*AP2183+AI2183*AO2183+AJ2183*AP2186+AK2183*AO2186)</f>
        <v>-0.93594798614816388</v>
      </c>
      <c r="AV2183" s="20"/>
      <c r="AW2183" s="11">
        <v>1</v>
      </c>
      <c r="AX2183" s="12">
        <v>0</v>
      </c>
      <c r="AY2183" s="13">
        <v>0</v>
      </c>
      <c r="AZ2183" s="14">
        <v>0</v>
      </c>
      <c r="BA2183" s="20"/>
      <c r="BB2183" s="1">
        <f t="shared" ref="BB2183" si="23225">AR2183*AW2183+AT2183*AW2186-AS2183*AX2183-AU2183*AX2186</f>
        <v>0.37730330824180175</v>
      </c>
      <c r="BC2183" s="4">
        <f t="shared" ref="BC2183" si="23226">(AR2183*AX2183+AS2183*AW2183+AT2183*AX2186+AU2183*AW2186)</f>
        <v>0</v>
      </c>
      <c r="BD2183" s="2">
        <f t="shared" ref="BD2183" si="23227">AR2183*AY2183+AT2183*AY2186-AS2183*AZ2183-AU2183*AZ2186</f>
        <v>0</v>
      </c>
      <c r="BE2183" s="3">
        <f t="shared" ref="BE2183" si="23228">(AR2183*AZ2183+AS2183*AY2183+AT2183*AZ2186+AU2183*AY2186)</f>
        <v>-0.93594798614816388</v>
      </c>
      <c r="BF2183" s="20"/>
      <c r="BG2183" s="11">
        <v>1</v>
      </c>
      <c r="BH2183" s="12">
        <v>0</v>
      </c>
      <c r="BI2183" s="13">
        <v>0</v>
      </c>
      <c r="BJ2183" s="40">
        <f t="shared" ref="BJ2183" si="23229">-1/($BH$4*$B2183)</f>
        <v>-0.42706936460619843</v>
      </c>
      <c r="BK2183" s="20"/>
      <c r="BL2183" s="1">
        <f t="shared" ref="BL2183" si="23230">BB2183*BG2183+BD2183*BG2186-BC2183*BH2183-BE2183*BH2186</f>
        <v>0.37730330824180175</v>
      </c>
      <c r="BM2183" s="4">
        <f t="shared" ref="BM2183" si="23231">(BB2183*BH2183+BC2183*BG2183+BD2183*BH2186+BE2183*BG2186)</f>
        <v>0</v>
      </c>
      <c r="BN2183" s="2">
        <f t="shared" ref="BN2183" si="23232">BB2183*BI2183+BD2183*BI2186-BC2183*BJ2183-BE2183*BJ2186</f>
        <v>0</v>
      </c>
      <c r="BO2183" s="3">
        <f t="shared" ref="BO2183" si="23233">(BB2183*BJ2183+BC2183*BI2183+BD2183*BJ2186+BE2183*BI2186)</f>
        <v>-1.0970826702628067</v>
      </c>
      <c r="BP2183" s="20"/>
      <c r="BQ2183" s="11">
        <v>1</v>
      </c>
      <c r="BR2183" s="12">
        <v>0</v>
      </c>
      <c r="BS2183" s="13">
        <v>0</v>
      </c>
      <c r="BT2183" s="14">
        <v>0</v>
      </c>
      <c r="BU2183" s="20"/>
      <c r="BV2183" s="1">
        <f t="shared" ref="BV2183" si="23234">BL2183*BQ2183+BN2183*BQ2186-BM2183*BR2183-BO2183*BR2186</f>
        <v>3.6093185837523301E-2</v>
      </c>
      <c r="BW2183" s="4">
        <f t="shared" ref="BW2183" si="23235">(BL2183*BR2183+BM2183*BQ2183+BN2183*BR2186+BO2183*BQ2186)</f>
        <v>0</v>
      </c>
      <c r="BX2183" s="2">
        <f t="shared" ref="BX2183" si="23236">BL2183*BS2183+BN2183*BS2186-BM2183*BT2183-BO2183*BT2186</f>
        <v>0</v>
      </c>
      <c r="BY2183" s="3">
        <f t="shared" ref="BY2183" si="23237">(BL2183*BT2183+BM2183*BS2183+BN2183*BT2186+BO2183*BS2186)</f>
        <v>-1.0970826702628067</v>
      </c>
      <c r="BZ2183" s="20"/>
      <c r="CA2183" s="11">
        <v>1</v>
      </c>
      <c r="CB2183" s="12">
        <v>0</v>
      </c>
      <c r="CC2183" s="13">
        <v>0</v>
      </c>
      <c r="CD2183" s="40">
        <f t="shared" ref="CD2183" si="23238">-1/($CB$4*$B2183)</f>
        <v>-0.22351713147054111</v>
      </c>
      <c r="CE2183" s="20"/>
      <c r="CF2183" s="1">
        <f t="shared" ref="CF2183" si="23239">BV2183*CA2183+BX2183*CA2186-BW2183*CB2183-BY2183*CB2186</f>
        <v>3.6093185837523301E-2</v>
      </c>
      <c r="CG2183" s="4">
        <f t="shared" ref="CG2183" si="23240">(BV2183*CB2183+BW2183*CA2183+BX2183*CB2186+BY2183*CA2186)</f>
        <v>0</v>
      </c>
      <c r="CH2183" s="2">
        <f t="shared" ref="CH2183" si="23241">BV2183*CC2183+BX2183*CC2186-BW2183*CD2183-BY2183*CD2186</f>
        <v>0</v>
      </c>
      <c r="CI2183" s="3">
        <f t="shared" ref="CI2183" si="23242">(BV2183*CD2183+BW2183*CC2183+BX2183*CD2186+BY2183*CC2186)</f>
        <v>-1.1051501156268431</v>
      </c>
      <c r="CJ2183" s="28"/>
      <c r="CK2183" s="11">
        <v>1</v>
      </c>
      <c r="CL2183" s="12">
        <v>0</v>
      </c>
      <c r="CM2183" s="13">
        <v>0</v>
      </c>
      <c r="CN2183" s="14">
        <v>0</v>
      </c>
      <c r="CP2183" s="1">
        <f t="shared" ref="CP2183" si="23243">CF2183*CK2183+CH2183*CK2186-CG2183*CL2183-CI2183*CL2186</f>
        <v>3.6093185837523301E-2</v>
      </c>
      <c r="CQ2183" s="4">
        <f t="shared" ref="CQ2183" si="23244">(CF2183*CL2183+CG2183*CK2183+CH2183*CL2186+CI2183*CK2186)</f>
        <v>-1.1051501156268431</v>
      </c>
      <c r="CR2183" s="2">
        <f t="shared" ref="CR2183" si="23245">CF2183*CM2183+CH2183*CM2186-CG2183*CN2183-CI2183*CN2186</f>
        <v>0</v>
      </c>
      <c r="CS2183" s="3">
        <f t="shared" ref="CS2183" si="23246">(CF2183*CN2183+CG2183*CM2183+CH2183*CN2186+CI2183*CM2186)</f>
        <v>-1.1051501156268431</v>
      </c>
      <c r="CU2183" s="29">
        <f t="shared" ref="CU2183" si="23247">20*LOG(((1+$CL$4)/$CL$4)/((CP2183+CP2186)^2+(CQ2183+CQ2186)^2)^0.5)</f>
        <v>-4.3850027573730632E-2</v>
      </c>
      <c r="CW2183" s="51">
        <f t="shared" ref="CW2183" si="23248">((CP2183^2+CQ2183^2)^0.5)/((CP2186^2+CQ2186^2)^0.5)</f>
        <v>1.2226271703818192</v>
      </c>
    </row>
    <row r="2184" spans="1:101" ht="18" customHeight="1" thickBot="1">
      <c r="D2184" s="11"/>
      <c r="E2184" s="13"/>
      <c r="F2184" s="13"/>
      <c r="G2184" s="15"/>
      <c r="H2184" s="10"/>
      <c r="I2184" s="11"/>
      <c r="J2184" s="13"/>
      <c r="K2184" s="13"/>
      <c r="L2184" s="15"/>
      <c r="N2184" s="5"/>
      <c r="Q2184" s="6"/>
      <c r="S2184" s="11"/>
      <c r="T2184" s="13"/>
      <c r="U2184" s="13"/>
      <c r="V2184" s="15"/>
      <c r="W2184" s="20"/>
      <c r="X2184" s="5"/>
      <c r="AA2184" s="6"/>
      <c r="AB2184" s="20"/>
      <c r="AC2184" s="11"/>
      <c r="AD2184" s="13"/>
      <c r="AE2184" s="13"/>
      <c r="AF2184" s="15"/>
      <c r="AG2184" s="20"/>
      <c r="AH2184" s="5"/>
      <c r="AK2184" s="6"/>
      <c r="AL2184" s="20"/>
      <c r="AM2184" s="11"/>
      <c r="AN2184" s="13"/>
      <c r="AO2184" s="13"/>
      <c r="AP2184" s="15"/>
      <c r="AR2184" s="5"/>
      <c r="AU2184" s="6"/>
      <c r="AW2184" s="11"/>
      <c r="AX2184" s="13"/>
      <c r="AY2184" s="13"/>
      <c r="AZ2184" s="15"/>
      <c r="BA2184" s="20"/>
      <c r="BB2184" s="5"/>
      <c r="BE2184" s="6"/>
      <c r="BG2184" s="11"/>
      <c r="BH2184" s="13"/>
      <c r="BI2184" s="13"/>
      <c r="BJ2184" s="15"/>
      <c r="BL2184" s="5"/>
      <c r="BO2184" s="6"/>
      <c r="BQ2184" s="11"/>
      <c r="BR2184" s="13"/>
      <c r="BS2184" s="13"/>
      <c r="BT2184" s="15"/>
      <c r="BU2184" s="20"/>
      <c r="BV2184" s="5"/>
      <c r="BY2184" s="6"/>
      <c r="CA2184" s="11"/>
      <c r="CB2184" s="13"/>
      <c r="CC2184" s="13"/>
      <c r="CD2184" s="15"/>
      <c r="CF2184" s="5"/>
      <c r="CI2184" s="6"/>
      <c r="CK2184" s="11"/>
      <c r="CL2184" s="13"/>
      <c r="CM2184" s="13"/>
      <c r="CN2184" s="15"/>
      <c r="CP2184" s="5"/>
      <c r="CS2184" s="6"/>
      <c r="CW2184" s="52"/>
    </row>
    <row r="2185" spans="1:101" ht="18" customHeight="1" thickBot="1">
      <c r="D2185" s="11" t="s">
        <v>6</v>
      </c>
      <c r="E2185" s="13"/>
      <c r="F2185" s="13" t="s">
        <v>7</v>
      </c>
      <c r="G2185" s="15"/>
      <c r="H2185" s="10"/>
      <c r="I2185" s="11" t="s">
        <v>8</v>
      </c>
      <c r="J2185" s="13"/>
      <c r="K2185" s="13" t="s">
        <v>9</v>
      </c>
      <c r="L2185" s="15"/>
      <c r="N2185" s="251" t="s">
        <v>26</v>
      </c>
      <c r="O2185" s="252"/>
      <c r="P2185" s="253" t="s">
        <v>27</v>
      </c>
      <c r="Q2185" s="254"/>
      <c r="S2185" s="11" t="s">
        <v>13</v>
      </c>
      <c r="T2185" s="13"/>
      <c r="U2185" s="13" t="s">
        <v>14</v>
      </c>
      <c r="V2185" s="15"/>
      <c r="W2185" s="20"/>
      <c r="X2185" s="251" t="s">
        <v>26</v>
      </c>
      <c r="Y2185" s="252"/>
      <c r="Z2185" s="253" t="s">
        <v>27</v>
      </c>
      <c r="AA2185" s="254"/>
      <c r="AB2185" s="20"/>
      <c r="AC2185" s="11" t="s">
        <v>8</v>
      </c>
      <c r="AD2185" s="13"/>
      <c r="AE2185" s="13" t="s">
        <v>9</v>
      </c>
      <c r="AF2185" s="15"/>
      <c r="AG2185" s="20"/>
      <c r="AH2185" s="251" t="s">
        <v>26</v>
      </c>
      <c r="AI2185" s="252"/>
      <c r="AJ2185" s="253" t="s">
        <v>27</v>
      </c>
      <c r="AK2185" s="254"/>
      <c r="AL2185" s="20"/>
      <c r="AM2185" s="11" t="s">
        <v>13</v>
      </c>
      <c r="AN2185" s="13"/>
      <c r="AO2185" s="13" t="s">
        <v>14</v>
      </c>
      <c r="AP2185" s="15"/>
      <c r="AR2185" s="251" t="s">
        <v>26</v>
      </c>
      <c r="AS2185" s="252"/>
      <c r="AT2185" s="253" t="s">
        <v>27</v>
      </c>
      <c r="AU2185" s="254"/>
      <c r="AV2185" s="36"/>
      <c r="AW2185" s="11" t="s">
        <v>8</v>
      </c>
      <c r="AX2185" s="13"/>
      <c r="AY2185" s="13" t="s">
        <v>9</v>
      </c>
      <c r="AZ2185" s="15"/>
      <c r="BA2185" s="20"/>
      <c r="BB2185" s="251" t="s">
        <v>26</v>
      </c>
      <c r="BC2185" s="252"/>
      <c r="BD2185" s="253" t="s">
        <v>27</v>
      </c>
      <c r="BE2185" s="254"/>
      <c r="BF2185" s="36"/>
      <c r="BG2185" s="11" t="s">
        <v>13</v>
      </c>
      <c r="BH2185" s="13"/>
      <c r="BI2185" s="13" t="s">
        <v>14</v>
      </c>
      <c r="BJ2185" s="15"/>
      <c r="BK2185" s="36"/>
      <c r="BL2185" s="251" t="s">
        <v>26</v>
      </c>
      <c r="BM2185" s="252"/>
      <c r="BN2185" s="253" t="s">
        <v>27</v>
      </c>
      <c r="BO2185" s="254"/>
      <c r="BP2185" s="36"/>
      <c r="BQ2185" s="11" t="s">
        <v>8</v>
      </c>
      <c r="BR2185" s="13"/>
      <c r="BS2185" s="13" t="s">
        <v>9</v>
      </c>
      <c r="BT2185" s="15"/>
      <c r="BU2185" s="20"/>
      <c r="BV2185" s="251" t="s">
        <v>26</v>
      </c>
      <c r="BW2185" s="252"/>
      <c r="BX2185" s="253" t="s">
        <v>27</v>
      </c>
      <c r="BY2185" s="254"/>
      <c r="BZ2185" s="36"/>
      <c r="CA2185" s="11" t="s">
        <v>13</v>
      </c>
      <c r="CB2185" s="13"/>
      <c r="CC2185" s="13" t="s">
        <v>14</v>
      </c>
      <c r="CD2185" s="15"/>
      <c r="CE2185" s="36"/>
      <c r="CF2185" s="251" t="s">
        <v>26</v>
      </c>
      <c r="CG2185" s="252"/>
      <c r="CH2185" s="253" t="s">
        <v>27</v>
      </c>
      <c r="CI2185" s="254"/>
      <c r="CK2185" s="11" t="s">
        <v>28</v>
      </c>
      <c r="CL2185" s="13"/>
      <c r="CM2185" s="13" t="s">
        <v>29</v>
      </c>
      <c r="CN2185" s="15"/>
      <c r="CP2185" s="251" t="s">
        <v>26</v>
      </c>
      <c r="CQ2185" s="252"/>
      <c r="CR2185" s="253" t="s">
        <v>27</v>
      </c>
      <c r="CS2185" s="254"/>
      <c r="CU2185" s="38" t="s">
        <v>37</v>
      </c>
      <c r="CW2185" s="53" t="s">
        <v>45</v>
      </c>
    </row>
    <row r="2186" spans="1:101" ht="18" customHeight="1" thickTop="1" thickBot="1">
      <c r="D2186" s="16">
        <v>0</v>
      </c>
      <c r="E2186" s="17">
        <v>0</v>
      </c>
      <c r="F2186" s="18">
        <v>1</v>
      </c>
      <c r="G2186" s="19">
        <v>0</v>
      </c>
      <c r="H2186" s="10"/>
      <c r="I2186" s="16">
        <v>0</v>
      </c>
      <c r="J2186" s="17">
        <f t="shared" ref="J2186" si="23249">-1/($J$4*$B2183)</f>
        <v>-0.31101587113990359</v>
      </c>
      <c r="K2186" s="18">
        <v>1</v>
      </c>
      <c r="L2186" s="19">
        <v>0</v>
      </c>
      <c r="N2186" s="1">
        <f t="shared" ref="N2186" si="23250">D2186*I2183+F2186*I2186-E2186*J2183-G2186*J2186</f>
        <v>0</v>
      </c>
      <c r="O2186" s="4">
        <f t="shared" ref="O2186" si="23251">(D2186*J2183+E2186*I2183+F2186*J2186+G2186*I2186)</f>
        <v>-0.31101587113990359</v>
      </c>
      <c r="P2186" s="2">
        <f t="shared" ref="P2186" si="23252">D2186*K2183+F2186*K2186-E2186*L2183-G2186*L2186</f>
        <v>1</v>
      </c>
      <c r="Q2186" s="3">
        <f t="shared" ref="Q2186" si="23253">(D2186*L2183+E2186*K2183+F2186*L2186+G2186*K2186)</f>
        <v>0</v>
      </c>
      <c r="S2186" s="16">
        <v>0</v>
      </c>
      <c r="T2186" s="17">
        <v>0</v>
      </c>
      <c r="U2186" s="18">
        <v>1</v>
      </c>
      <c r="V2186" s="19">
        <v>0</v>
      </c>
      <c r="W2186" s="20"/>
      <c r="X2186" s="1">
        <f t="shared" ref="X2186" si="23254">N2186*S2183+P2186*S2186-O2186*T2183-Q2186*T2186</f>
        <v>0</v>
      </c>
      <c r="Y2186" s="4">
        <f t="shared" ref="Y2186" si="23255">(N2186*T2183+O2186*S2183+P2186*T2186+Q2186*S2186)</f>
        <v>-0.31101587113990359</v>
      </c>
      <c r="Z2186" s="2">
        <f t="shared" ref="Z2186" si="23256">N2186*U2183+P2186*U2186-O2186*V2183-Q2186*V2186</f>
        <v>0.86717464952983803</v>
      </c>
      <c r="AA2186" s="3">
        <f t="shared" ref="AA2186" si="23257">(N2186*V2183+O2186*U2183+P2186*V2186+Q2186*U2186)</f>
        <v>0</v>
      </c>
      <c r="AB2186" s="20"/>
      <c r="AC2186" s="16">
        <v>0</v>
      </c>
      <c r="AD2186" s="17">
        <f t="shared" ref="AD2186" si="23258">-1/($AD$4*$B2183)</f>
        <v>-0.35532057021845032</v>
      </c>
      <c r="AE2186" s="18">
        <v>1</v>
      </c>
      <c r="AF2186" s="19">
        <v>0</v>
      </c>
      <c r="AG2186" s="20"/>
      <c r="AH2186" s="1">
        <f t="shared" ref="AH2186" si="23259">X2186*AC2183+Z2186*AC2186-Y2186*AD2183-AA2186*AD2186</f>
        <v>0</v>
      </c>
      <c r="AI2186" s="4">
        <f t="shared" ref="AI2186" si="23260">(X2186*AD2183+Y2186*AC2183+Z2186*AD2186+AA2186*AC2186)</f>
        <v>-0.61914086208983043</v>
      </c>
      <c r="AJ2186" s="2">
        <f t="shared" ref="AJ2186" si="23261">X2186*AE2183+Z2186*AE2186-Y2186*AF2183-AA2186*AF2186</f>
        <v>0.86717464952983803</v>
      </c>
      <c r="AK2186" s="3">
        <f t="shared" ref="AK2186" si="23262">(X2186*AF2183+Y2186*AE2183+Z2186*AF2186+AA2186*AE2186)</f>
        <v>0</v>
      </c>
      <c r="AL2186" s="20"/>
      <c r="AM2186" s="16">
        <v>0</v>
      </c>
      <c r="AN2186" s="17">
        <v>0</v>
      </c>
      <c r="AO2186" s="18">
        <v>1</v>
      </c>
      <c r="AP2186" s="19">
        <v>0</v>
      </c>
      <c r="AR2186" s="1">
        <f t="shared" ref="AR2186" si="23263">AH2186*AM2183+AJ2186*AM2186-AI2186*AN2183-AK2186*AN2186</f>
        <v>0</v>
      </c>
      <c r="AS2186" s="4">
        <f t="shared" ref="AS2186" si="23264">(AH2186*AN2183+AI2186*AM2183+AJ2186*AN2186+AK2186*AM2186)</f>
        <v>-0.61914086208983043</v>
      </c>
      <c r="AT2186" s="2">
        <f t="shared" ref="AT2186" si="23265">AH2186*AO2183+AJ2186*AO2186-AI2186*AP2183-AK2186*AP2186</f>
        <v>0.59238929634463799</v>
      </c>
      <c r="AU2186" s="3">
        <f t="shared" ref="AU2186" si="23266">(AH2186*AP2183+AI2186*AO2183+AJ2186*AP2186+AK2186*AO2186)</f>
        <v>0</v>
      </c>
      <c r="AV2186" s="20"/>
      <c r="AW2186" s="16">
        <v>0</v>
      </c>
      <c r="AX2186" s="17">
        <f t="shared" ref="AX2186" si="23267">-1/($AX$4*$B2183)</f>
        <v>-0.35532057021845032</v>
      </c>
      <c r="AY2186" s="18">
        <v>1</v>
      </c>
      <c r="AZ2186" s="19">
        <v>0</v>
      </c>
      <c r="BA2186" s="20"/>
      <c r="BB2186" s="1">
        <f t="shared" ref="BB2186" si="23268">AR2186*AW2183+AT2186*AW2186-AS2186*AX2183-AU2186*AX2186</f>
        <v>0</v>
      </c>
      <c r="BC2186" s="4">
        <f t="shared" ref="BC2186" si="23269">(AR2186*AX2183+AS2186*AW2183+AT2186*AX2186+AU2186*AW2186)</f>
        <v>-0.82962896465831371</v>
      </c>
      <c r="BD2186" s="2">
        <f t="shared" ref="BD2186" si="23270">AR2186*AY2183+AT2186*AY2186-AS2186*AZ2183-AU2186*AZ2186</f>
        <v>0.59238929634463799</v>
      </c>
      <c r="BE2186" s="3">
        <f t="shared" ref="BE2186" si="23271">(AR2186*AZ2183+AS2186*AY2183+AT2186*AZ2186+AU2186*AY2186)</f>
        <v>0</v>
      </c>
      <c r="BF2186" s="20"/>
      <c r="BG2186" s="16">
        <v>0</v>
      </c>
      <c r="BH2186" s="17">
        <v>0</v>
      </c>
      <c r="BI2186" s="18">
        <v>1</v>
      </c>
      <c r="BJ2186" s="19">
        <v>0</v>
      </c>
      <c r="BK2186" s="20"/>
      <c r="BL2186" s="1">
        <f t="shared" ref="BL2186" si="23272">BB2186*BG2183+BD2186*BG2186-BC2186*BH2183-BE2186*BH2186</f>
        <v>0</v>
      </c>
      <c r="BM2186" s="4">
        <f t="shared" ref="BM2186" si="23273">(BB2186*BH2183+BC2186*BG2183+BD2186*BH2186+BE2186*BG2186)</f>
        <v>-0.82962896465831371</v>
      </c>
      <c r="BN2186" s="2">
        <f t="shared" ref="BN2186" si="23274">BB2186*BI2183+BD2186*BI2186-BC2186*BJ2183-BE2186*BJ2186</f>
        <v>0.2380801815491137</v>
      </c>
      <c r="BO2186" s="3">
        <f t="shared" ref="BO2186" si="23275">(BB2186*BJ2183+BC2186*BI2183+BD2186*BJ2186+BE2186*BI2186)</f>
        <v>0</v>
      </c>
      <c r="BP2186" s="20"/>
      <c r="BQ2186" s="16">
        <v>0</v>
      </c>
      <c r="BR2186" s="17">
        <f t="shared" ref="BR2186" si="23276">-1/($BR$4*$B2183)</f>
        <v>-0.31101587113990359</v>
      </c>
      <c r="BS2186" s="18">
        <v>1</v>
      </c>
      <c r="BT2186" s="19">
        <v>0</v>
      </c>
      <c r="BU2186" s="20"/>
      <c r="BV2186" s="1">
        <f t="shared" ref="BV2186" si="23277">BL2186*BQ2183+BN2186*BQ2186-BM2186*BR2183-BO2186*BR2186</f>
        <v>0</v>
      </c>
      <c r="BW2186" s="4">
        <f t="shared" ref="BW2186" si="23278">(BL2186*BR2183+BM2186*BQ2183+BN2186*BR2186+BO2186*BQ2186)</f>
        <v>-0.90367567972395768</v>
      </c>
      <c r="BX2186" s="2">
        <f t="shared" ref="BX2186" si="23279">BL2186*BS2183+BN2186*BS2186-BM2186*BT2183-BO2186*BT2186</f>
        <v>0.2380801815491137</v>
      </c>
      <c r="BY2186" s="3">
        <f t="shared" ref="BY2186" si="23280">(BL2186*BT2183+BM2186*BS2183+BN2186*BT2186+BO2186*BS2186)</f>
        <v>0</v>
      </c>
      <c r="BZ2186" s="20"/>
      <c r="CA2186" s="16">
        <v>0</v>
      </c>
      <c r="CB2186" s="17">
        <v>0</v>
      </c>
      <c r="CC2186" s="18">
        <v>1</v>
      </c>
      <c r="CD2186" s="19">
        <v>0</v>
      </c>
      <c r="CE2186" s="20"/>
      <c r="CF2186" s="1">
        <f t="shared" ref="CF2186" si="23281">BV2186*CA2183+BX2186*CA2186-BW2186*CB2183-BY2186*CB2186</f>
        <v>0</v>
      </c>
      <c r="CG2186" s="4">
        <f t="shared" ref="CG2186" si="23282">(BV2186*CB2183+BW2186*CA2183+BX2186*CB2186+BY2186*CA2186)</f>
        <v>-0.90367567972395768</v>
      </c>
      <c r="CH2186" s="2">
        <f t="shared" ref="CH2186" si="23283">BV2186*CC2183+BX2186*CC2186-BW2186*CD2183-BY2186*CD2186</f>
        <v>3.6093185837523245E-2</v>
      </c>
      <c r="CI2186" s="3">
        <f t="shared" ref="CI2186" si="23284">(BV2186*CD2183+BW2186*CC2183+BX2186*CD2186+BY2186*CC2186)</f>
        <v>0</v>
      </c>
      <c r="CK2186" s="16">
        <f t="shared" ref="CK2186" si="23285">1/$CL$4</f>
        <v>1</v>
      </c>
      <c r="CL2186" s="17">
        <v>0</v>
      </c>
      <c r="CM2186" s="18">
        <v>1</v>
      </c>
      <c r="CN2186" s="19">
        <v>0</v>
      </c>
      <c r="CP2186" s="1">
        <f t="shared" ref="CP2186" si="23286">CF2186*CK2183+CH2186*CK2186-CG2186*CL2183-CI2186*CL2186</f>
        <v>3.6093185837523245E-2</v>
      </c>
      <c r="CQ2186" s="4">
        <f t="shared" ref="CQ2186" si="23287">(CF2186*CL2183+CG2186*CK2183+CH2186*CL2186+CI2186*CK2186)</f>
        <v>-0.90367567972395768</v>
      </c>
      <c r="CR2186" s="2">
        <f t="shared" ref="CR2186" si="23288">CF2186*CM2183+CH2186*CM2186-CG2186*CN2183-CI2186*CN2186</f>
        <v>3.6093185837523245E-2</v>
      </c>
      <c r="CS2186" s="3">
        <f t="shared" ref="CS2186" si="23289">(CF2186*CN2183+CG2186*CM2183+CH2186*CN2186+CI2186*CM2186)</f>
        <v>0</v>
      </c>
      <c r="CU2186" s="39">
        <f t="shared" ref="CU2186" si="23290">(180/PI())*ATAN(-1*(CQ2183/CP2183))</f>
        <v>88.129437431576548</v>
      </c>
      <c r="CW2186" s="54">
        <f t="shared" ref="CW2186" si="23291">20*LOG(((1-(10^(CU2183/20)^2)*(1-((1-CW2183)/(1+CW2183))^2))^0.5))</f>
        <v>-16.994464351441721</v>
      </c>
    </row>
    <row r="2187" spans="1:101" ht="18" customHeight="1">
      <c r="E2187" s="20"/>
      <c r="F2187" s="20"/>
      <c r="G2187" s="20"/>
      <c r="H2187" s="20"/>
      <c r="I2187" s="20"/>
      <c r="J2187" s="20"/>
      <c r="K2187" s="20"/>
      <c r="L2187" s="20"/>
      <c r="M2187" s="20"/>
      <c r="N2187" s="20"/>
      <c r="O2187" s="20"/>
      <c r="P2187" s="20"/>
      <c r="Q2187" s="20"/>
      <c r="R2187" s="20"/>
      <c r="S2187" s="20"/>
      <c r="T2187" s="20"/>
      <c r="U2187" s="20"/>
      <c r="V2187" s="20"/>
      <c r="W2187" s="20"/>
      <c r="X2187" s="20"/>
      <c r="Y2187" s="20"/>
      <c r="Z2187" s="20"/>
      <c r="AA2187" s="20"/>
      <c r="AB2187" s="30"/>
      <c r="AC2187" s="20"/>
      <c r="AD2187" s="20"/>
      <c r="AE2187" s="20"/>
      <c r="AF2187" s="20"/>
      <c r="AG2187" s="20"/>
      <c r="AH2187" s="20"/>
      <c r="AI2187" s="20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  <c r="BA2187" s="20"/>
      <c r="BB2187" s="20"/>
      <c r="BC2187" s="20"/>
      <c r="BD2187" s="20"/>
      <c r="BE2187" s="20"/>
      <c r="BF2187" s="20"/>
      <c r="BG2187" s="20"/>
      <c r="BH2187" s="20"/>
      <c r="BI2187" s="20"/>
      <c r="BJ2187" s="20"/>
      <c r="BK2187" s="20"/>
      <c r="BL2187" s="20"/>
      <c r="BM2187" s="20"/>
      <c r="BN2187" s="20"/>
      <c r="BO2187" s="20"/>
      <c r="BP2187" s="20"/>
      <c r="BQ2187" s="20"/>
      <c r="BR2187" s="20"/>
      <c r="BS2187" s="20"/>
      <c r="BT2187" s="20"/>
      <c r="BU2187" s="20"/>
      <c r="BV2187" s="20"/>
      <c r="BW2187" s="20"/>
      <c r="BX2187" s="20"/>
      <c r="BY2187" s="20"/>
      <c r="BZ2187" s="20"/>
      <c r="CA2187" s="20"/>
      <c r="CB2187" s="20"/>
      <c r="CC2187" s="20"/>
      <c r="CD2187" s="20"/>
      <c r="CE2187" s="20"/>
      <c r="CF2187" s="20"/>
      <c r="CG2187" s="20"/>
      <c r="CH2187" s="20"/>
      <c r="CI2187" s="20"/>
      <c r="CJ2187" s="20"/>
      <c r="CK2187" s="20"/>
      <c r="CL2187" s="20"/>
    </row>
    <row r="2188" spans="1:101" ht="18" customHeight="1"/>
    <row r="2189" spans="1:101" ht="18" customHeight="1" thickBot="1">
      <c r="A2189" s="23"/>
      <c r="B2189" s="23"/>
      <c r="C2189" s="23"/>
      <c r="D2189" s="20" t="s">
        <v>15</v>
      </c>
      <c r="E2189" s="20"/>
      <c r="F2189" s="20"/>
      <c r="G2189" s="20"/>
      <c r="H2189" s="20"/>
      <c r="I2189" s="20" t="s">
        <v>16</v>
      </c>
      <c r="J2189" s="20"/>
      <c r="K2189" s="20"/>
      <c r="L2189" s="20"/>
      <c r="M2189" s="23"/>
      <c r="N2189" s="23"/>
      <c r="O2189" s="24" t="s">
        <v>17</v>
      </c>
      <c r="P2189" s="23"/>
      <c r="Q2189" s="23"/>
      <c r="R2189" s="23"/>
      <c r="S2189" s="20"/>
      <c r="T2189" s="20" t="s">
        <v>18</v>
      </c>
      <c r="U2189" s="23"/>
      <c r="V2189" s="23"/>
      <c r="W2189" s="23"/>
      <c r="X2189" s="23"/>
      <c r="Y2189" s="24" t="s">
        <v>19</v>
      </c>
      <c r="Z2189" s="23"/>
      <c r="AA2189" s="23"/>
      <c r="AB2189" s="23"/>
      <c r="AC2189" s="24" t="s">
        <v>20</v>
      </c>
      <c r="AD2189" s="20"/>
      <c r="AE2189" s="20"/>
      <c r="AF2189" s="20"/>
      <c r="AG2189" s="20"/>
      <c r="AH2189" s="23"/>
      <c r="AI2189" s="24" t="s">
        <v>21</v>
      </c>
      <c r="AJ2189" s="23"/>
      <c r="AK2189" s="23"/>
      <c r="AL2189" s="20"/>
      <c r="AM2189" s="24" t="s">
        <v>31</v>
      </c>
      <c r="AN2189" s="20"/>
      <c r="AO2189" s="23"/>
      <c r="AP2189" s="23"/>
      <c r="AQ2189" s="23"/>
      <c r="AR2189" s="23"/>
      <c r="AS2189" s="24" t="s">
        <v>91</v>
      </c>
      <c r="AT2189" s="23"/>
      <c r="AU2189" s="23"/>
      <c r="AV2189" s="23"/>
      <c r="AW2189" s="24" t="s">
        <v>32</v>
      </c>
      <c r="AX2189" s="20"/>
      <c r="AY2189" s="20"/>
      <c r="AZ2189" s="20"/>
      <c r="BA2189" s="20"/>
      <c r="BB2189" s="23"/>
      <c r="BC2189" s="24" t="s">
        <v>22</v>
      </c>
      <c r="BD2189" s="23"/>
      <c r="BE2189" s="23"/>
      <c r="BF2189" s="23"/>
      <c r="BG2189" s="24" t="s">
        <v>33</v>
      </c>
      <c r="BH2189" s="20"/>
      <c r="BI2189" s="23"/>
      <c r="BJ2189" s="23"/>
      <c r="BK2189" s="23"/>
      <c r="BL2189" s="23"/>
      <c r="BM2189" s="24" t="s">
        <v>34</v>
      </c>
      <c r="BN2189" s="23"/>
      <c r="BO2189" s="23"/>
      <c r="BP2189" s="23"/>
      <c r="BQ2189" s="24" t="s">
        <v>89</v>
      </c>
      <c r="BR2189" s="20"/>
      <c r="BS2189" s="20"/>
      <c r="BT2189" s="20"/>
      <c r="BU2189" s="20"/>
      <c r="BV2189" s="23"/>
      <c r="BW2189" s="24" t="s">
        <v>35</v>
      </c>
      <c r="BX2189" s="23"/>
      <c r="BY2189" s="23"/>
      <c r="BZ2189" s="23"/>
      <c r="CA2189" s="24" t="s">
        <v>90</v>
      </c>
      <c r="CB2189" s="20"/>
      <c r="CC2189" s="23"/>
      <c r="CD2189" s="23"/>
      <c r="CE2189" s="23"/>
      <c r="CF2189" s="23"/>
      <c r="CG2189" s="24" t="s">
        <v>92</v>
      </c>
      <c r="CH2189" s="23"/>
      <c r="CI2189" s="23"/>
      <c r="CJ2189" s="23"/>
      <c r="CK2189" s="24" t="s">
        <v>36</v>
      </c>
      <c r="CL2189" s="24"/>
      <c r="CM2189" s="23"/>
      <c r="CN2189" s="23"/>
      <c r="CO2189" s="23"/>
      <c r="CP2189" s="23"/>
      <c r="CQ2189" s="24" t="s">
        <v>93</v>
      </c>
      <c r="CR2189" s="23"/>
      <c r="CS2189" s="23"/>
    </row>
    <row r="2190" spans="1:101" ht="18" customHeight="1" thickBot="1">
      <c r="A2190" s="23"/>
      <c r="B2190" s="33"/>
      <c r="C2190" s="23"/>
      <c r="D2190" s="7" t="s">
        <v>2</v>
      </c>
      <c r="E2190" s="8"/>
      <c r="F2190" s="8" t="s">
        <v>3</v>
      </c>
      <c r="G2190" s="9"/>
      <c r="H2190" s="10"/>
      <c r="I2190" s="7" t="s">
        <v>4</v>
      </c>
      <c r="J2190" s="8"/>
      <c r="K2190" s="8" t="s">
        <v>5</v>
      </c>
      <c r="L2190" s="9"/>
      <c r="M2190" s="23"/>
      <c r="N2190" s="251" t="s">
        <v>79</v>
      </c>
      <c r="O2190" s="252"/>
      <c r="P2190" s="253" t="s">
        <v>80</v>
      </c>
      <c r="Q2190" s="254"/>
      <c r="R2190" s="23"/>
      <c r="S2190" s="7" t="s">
        <v>11</v>
      </c>
      <c r="T2190" s="8"/>
      <c r="U2190" s="8" t="s">
        <v>12</v>
      </c>
      <c r="V2190" s="9"/>
      <c r="W2190" s="20"/>
      <c r="X2190" s="251" t="s">
        <v>79</v>
      </c>
      <c r="Y2190" s="252"/>
      <c r="Z2190" s="253" t="s">
        <v>80</v>
      </c>
      <c r="AA2190" s="254"/>
      <c r="AB2190" s="20"/>
      <c r="AC2190" s="7" t="s">
        <v>4</v>
      </c>
      <c r="AD2190" s="8"/>
      <c r="AE2190" s="8" t="s">
        <v>5</v>
      </c>
      <c r="AF2190" s="9"/>
      <c r="AG2190" s="20"/>
      <c r="AH2190" s="251" t="s">
        <v>0</v>
      </c>
      <c r="AI2190" s="252"/>
      <c r="AJ2190" s="253" t="s">
        <v>1</v>
      </c>
      <c r="AK2190" s="254"/>
      <c r="AL2190" s="20"/>
      <c r="AM2190" s="7" t="s">
        <v>11</v>
      </c>
      <c r="AN2190" s="8"/>
      <c r="AO2190" s="8" t="s">
        <v>12</v>
      </c>
      <c r="AP2190" s="9"/>
      <c r="AQ2190" s="23"/>
      <c r="AR2190" s="251" t="s">
        <v>0</v>
      </c>
      <c r="AS2190" s="252"/>
      <c r="AT2190" s="253" t="s">
        <v>1</v>
      </c>
      <c r="AU2190" s="254"/>
      <c r="AV2190" s="36"/>
      <c r="AW2190" s="7" t="s">
        <v>4</v>
      </c>
      <c r="AX2190" s="8"/>
      <c r="AY2190" s="8" t="s">
        <v>5</v>
      </c>
      <c r="AZ2190" s="9"/>
      <c r="BA2190" s="20"/>
      <c r="BB2190" s="251" t="s">
        <v>0</v>
      </c>
      <c r="BC2190" s="252"/>
      <c r="BD2190" s="253" t="s">
        <v>1</v>
      </c>
      <c r="BE2190" s="254"/>
      <c r="BF2190" s="36"/>
      <c r="BG2190" s="7" t="s">
        <v>11</v>
      </c>
      <c r="BH2190" s="8"/>
      <c r="BI2190" s="8" t="s">
        <v>12</v>
      </c>
      <c r="BJ2190" s="9"/>
      <c r="BK2190" s="36"/>
      <c r="BL2190" s="251" t="s">
        <v>0</v>
      </c>
      <c r="BM2190" s="252"/>
      <c r="BN2190" s="253" t="s">
        <v>1</v>
      </c>
      <c r="BO2190" s="254"/>
      <c r="BP2190" s="36"/>
      <c r="BQ2190" s="7" t="s">
        <v>4</v>
      </c>
      <c r="BR2190" s="8"/>
      <c r="BS2190" s="8" t="s">
        <v>5</v>
      </c>
      <c r="BT2190" s="9"/>
      <c r="BU2190" s="20"/>
      <c r="BV2190" s="251" t="s">
        <v>0</v>
      </c>
      <c r="BW2190" s="252"/>
      <c r="BX2190" s="253" t="s">
        <v>1</v>
      </c>
      <c r="BY2190" s="254"/>
      <c r="BZ2190" s="36"/>
      <c r="CA2190" s="7" t="s">
        <v>11</v>
      </c>
      <c r="CB2190" s="8"/>
      <c r="CC2190" s="8" t="s">
        <v>12</v>
      </c>
      <c r="CD2190" s="9"/>
      <c r="CE2190" s="36"/>
      <c r="CF2190" s="251" t="s">
        <v>0</v>
      </c>
      <c r="CG2190" s="252"/>
      <c r="CH2190" s="253" t="s">
        <v>1</v>
      </c>
      <c r="CI2190" s="254"/>
      <c r="CJ2190" s="23"/>
      <c r="CK2190" s="7" t="s">
        <v>23</v>
      </c>
      <c r="CL2190" s="8"/>
      <c r="CM2190" s="8" t="s">
        <v>24</v>
      </c>
      <c r="CN2190" s="9"/>
      <c r="CO2190" s="23"/>
      <c r="CP2190" s="251" t="s">
        <v>0</v>
      </c>
      <c r="CQ2190" s="252"/>
      <c r="CR2190" s="253" t="s">
        <v>1</v>
      </c>
      <c r="CS2190" s="254"/>
      <c r="CU2190" s="26" t="s">
        <v>25</v>
      </c>
      <c r="CW2190" s="50" t="s">
        <v>44</v>
      </c>
    </row>
    <row r="2191" spans="1:101" ht="18" customHeight="1" thickTop="1" thickBot="1">
      <c r="B2191" s="34">
        <v>4.7500000000000098</v>
      </c>
      <c r="D2191" s="11">
        <v>1</v>
      </c>
      <c r="E2191" s="12">
        <v>0</v>
      </c>
      <c r="F2191" s="13">
        <v>0</v>
      </c>
      <c r="G2191" s="40">
        <f t="shared" ref="G2191" si="23292">-1/($E$4*$B2191)</f>
        <v>-0.22116431956032487</v>
      </c>
      <c r="H2191" s="10"/>
      <c r="I2191" s="11">
        <v>1</v>
      </c>
      <c r="J2191" s="12">
        <v>0</v>
      </c>
      <c r="K2191" s="13">
        <v>0</v>
      </c>
      <c r="L2191" s="14">
        <v>0</v>
      </c>
      <c r="N2191" s="1">
        <f t="shared" ref="N2191" si="23293">D2191*I2191+F2191*I2194-E2191*J2191-G2191*J2194</f>
        <v>0.9319384455764933</v>
      </c>
      <c r="O2191" s="4">
        <f t="shared" ref="O2191" si="23294">(D2191*J2191+E2191*I2191+F2191*J2194+G2191*I2194)</f>
        <v>0</v>
      </c>
      <c r="P2191" s="2">
        <f t="shared" ref="P2191" si="23295">D2191*K2191+F2191*K2194-E2191*L2191-G2191*L2194</f>
        <v>0</v>
      </c>
      <c r="Q2191" s="3">
        <f t="shared" ref="Q2191" si="23296">(D2191*L2191+E2191*K2191+F2191*L2194+G2191*K2194)</f>
        <v>-0.22116431956032487</v>
      </c>
      <c r="S2191" s="11">
        <v>1</v>
      </c>
      <c r="T2191" s="12">
        <v>0</v>
      </c>
      <c r="U2191" s="13">
        <v>0</v>
      </c>
      <c r="V2191" s="40">
        <f t="shared" ref="V2191" si="23297">-1/($T$4*$B2191)</f>
        <v>-0.42257389761034375</v>
      </c>
      <c r="W2191" s="20"/>
      <c r="X2191" s="1">
        <f t="shared" ref="X2191" si="23298">N2191*S2191+P2191*S2194-O2191*T2191-Q2191*T2194</f>
        <v>0.9319384455764933</v>
      </c>
      <c r="Y2191" s="4">
        <f t="shared" ref="Y2191" si="23299">(N2191*T2191+O2191*S2191+P2191*T2194+Q2191*S2194)</f>
        <v>0</v>
      </c>
      <c r="Z2191" s="2">
        <f t="shared" ref="Z2191" si="23300">N2191*U2191+P2191*U2194-O2191*V2191-Q2191*V2194</f>
        <v>0</v>
      </c>
      <c r="AA2191" s="3">
        <f t="shared" ref="AA2191" si="23301">(N2191*V2191+O2191*U2191+P2191*V2194+Q2191*U2194)</f>
        <v>-0.6149771808405089</v>
      </c>
      <c r="AB2191" s="20"/>
      <c r="AC2191" s="11">
        <v>1</v>
      </c>
      <c r="AD2191" s="12">
        <v>0</v>
      </c>
      <c r="AE2191" s="13">
        <v>0</v>
      </c>
      <c r="AF2191" s="14">
        <v>0</v>
      </c>
      <c r="AG2191" s="20"/>
      <c r="AH2191" s="1">
        <f t="shared" ref="AH2191" si="23302">X2191*AC2191+Z2191*AC2194-Y2191*AD2191-AA2191*AD2194</f>
        <v>0.71572455082540953</v>
      </c>
      <c r="AI2191" s="4">
        <f t="shared" ref="AI2191" si="23303">(X2191*AD2191+Y2191*AC2191+Z2191*AD2194+AA2191*AC2194)</f>
        <v>0</v>
      </c>
      <c r="AJ2191" s="2">
        <f t="shared" ref="AJ2191" si="23304">X2191*AE2191+Z2191*AE2194-Y2191*AF2191-AA2191*AF2194</f>
        <v>0</v>
      </c>
      <c r="AK2191" s="3">
        <f t="shared" ref="AK2191" si="23305">(X2191*AF2191+Y2191*AE2191+Z2191*AF2194+AA2191*AE2194)</f>
        <v>-0.6149771808405089</v>
      </c>
      <c r="AL2191" s="20"/>
      <c r="AM2191" s="11">
        <v>1</v>
      </c>
      <c r="AN2191" s="12">
        <v>0</v>
      </c>
      <c r="AO2191" s="13">
        <v>0</v>
      </c>
      <c r="AP2191" s="40">
        <f t="shared" ref="AP2191" si="23306">-1/($AN$4*$B2191)</f>
        <v>-0.4391454230068278</v>
      </c>
      <c r="AR2191" s="1">
        <f t="shared" ref="AR2191" si="23307">AH2191*AM2191+AJ2191*AM2194-AI2191*AN2191-AK2191*AN2194</f>
        <v>0.71572455082540953</v>
      </c>
      <c r="AS2191" s="4">
        <f t="shared" ref="AS2191" si="23308">(AH2191*AN2191+AI2191*AM2191+AJ2191*AN2194+AK2191*AM2194)</f>
        <v>0</v>
      </c>
      <c r="AT2191" s="2">
        <f t="shared" ref="AT2191" si="23309">AH2191*AO2191+AJ2191*AO2194-AI2191*AP2191-AK2191*AP2194</f>
        <v>0</v>
      </c>
      <c r="AU2191" s="3">
        <f t="shared" ref="AU2191" si="23310">(AH2191*AP2191+AI2191*AO2191+AJ2191*AP2194+AK2191*AO2194)</f>
        <v>-0.92928434146910521</v>
      </c>
      <c r="AV2191" s="20"/>
      <c r="AW2191" s="11">
        <v>1</v>
      </c>
      <c r="AX2191" s="12">
        <v>0</v>
      </c>
      <c r="AY2191" s="13">
        <v>0</v>
      </c>
      <c r="AZ2191" s="14">
        <v>0</v>
      </c>
      <c r="BA2191" s="20"/>
      <c r="BB2191" s="1">
        <f t="shared" ref="BB2191" si="23311">AR2191*AW2191+AT2191*AW2194-AS2191*AX2191-AU2191*AX2194</f>
        <v>0.38900643337327606</v>
      </c>
      <c r="BC2191" s="4">
        <f t="shared" ref="BC2191" si="23312">(AR2191*AX2191+AS2191*AW2191+AT2191*AX2194+AU2191*AW2194)</f>
        <v>0</v>
      </c>
      <c r="BD2191" s="2">
        <f t="shared" ref="BD2191" si="23313">AR2191*AY2191+AT2191*AY2194-AS2191*AZ2191-AU2191*AZ2194</f>
        <v>0</v>
      </c>
      <c r="BE2191" s="3">
        <f t="shared" ref="BE2191" si="23314">(AR2191*AZ2191+AS2191*AY2191+AT2191*AZ2194+AU2191*AY2194)</f>
        <v>-0.92928434146910521</v>
      </c>
      <c r="BF2191" s="20"/>
      <c r="BG2191" s="11">
        <v>1</v>
      </c>
      <c r="BH2191" s="12">
        <v>0</v>
      </c>
      <c r="BI2191" s="13">
        <v>0</v>
      </c>
      <c r="BJ2191" s="40">
        <f t="shared" ref="BJ2191" si="23315">-1/($BH$4*$B2191)</f>
        <v>-0.42257389761034375</v>
      </c>
      <c r="BK2191" s="20"/>
      <c r="BL2191" s="1">
        <f t="shared" ref="BL2191" si="23316">BB2191*BG2191+BD2191*BG2194-BC2191*BH2191-BE2191*BH2194</f>
        <v>0.38900643337327606</v>
      </c>
      <c r="BM2191" s="4">
        <f t="shared" ref="BM2191" si="23317">(BB2191*BH2191+BC2191*BG2191+BD2191*BH2194+BE2191*BG2194)</f>
        <v>0</v>
      </c>
      <c r="BN2191" s="2">
        <f t="shared" ref="BN2191" si="23318">BB2191*BI2191+BD2191*BI2194-BC2191*BJ2191-BE2191*BJ2194</f>
        <v>0</v>
      </c>
      <c r="BO2191" s="3">
        <f t="shared" ref="BO2191" si="23319">(BB2191*BJ2191+BC2191*BI2191+BD2191*BJ2194+BE2191*BI2194)</f>
        <v>-1.0936683062151489</v>
      </c>
      <c r="BP2191" s="20"/>
      <c r="BQ2191" s="11">
        <v>1</v>
      </c>
      <c r="BR2191" s="12">
        <v>0</v>
      </c>
      <c r="BS2191" s="13">
        <v>0</v>
      </c>
      <c r="BT2191" s="14">
        <v>0</v>
      </c>
      <c r="BU2191" s="20"/>
      <c r="BV2191" s="1">
        <f t="shared" ref="BV2191" si="23320">BL2191*BQ2191+BN2191*BQ2194-BM2191*BR2191-BO2191*BR2194</f>
        <v>5.2438739756569819E-2</v>
      </c>
      <c r="BW2191" s="4">
        <f t="shared" ref="BW2191" si="23321">(BL2191*BR2191+BM2191*BQ2191+BN2191*BR2194+BO2191*BQ2194)</f>
        <v>0</v>
      </c>
      <c r="BX2191" s="2">
        <f t="shared" ref="BX2191" si="23322">BL2191*BS2191+BN2191*BS2194-BM2191*BT2191-BO2191*BT2194</f>
        <v>0</v>
      </c>
      <c r="BY2191" s="3">
        <f t="shared" ref="BY2191" si="23323">(BL2191*BT2191+BM2191*BS2191+BN2191*BT2194+BO2191*BS2194)</f>
        <v>-1.0936683062151489</v>
      </c>
      <c r="BZ2191" s="20"/>
      <c r="CA2191" s="11">
        <v>1</v>
      </c>
      <c r="CB2191" s="12">
        <v>0</v>
      </c>
      <c r="CC2191" s="13">
        <v>0</v>
      </c>
      <c r="CD2191" s="40">
        <f t="shared" ref="CD2191" si="23324">-1/($CB$4*$B2191)</f>
        <v>-0.22116431956032487</v>
      </c>
      <c r="CE2191" s="20"/>
      <c r="CF2191" s="1">
        <f t="shared" ref="CF2191" si="23325">BV2191*CA2191+BX2191*CA2194-BW2191*CB2191-BY2191*CB2194</f>
        <v>5.2438739756569819E-2</v>
      </c>
      <c r="CG2191" s="4">
        <f t="shared" ref="CG2191" si="23326">(BV2191*CB2191+BW2191*CA2191+BX2191*CB2194+BY2191*CA2194)</f>
        <v>0</v>
      </c>
      <c r="CH2191" s="2">
        <f t="shared" ref="CH2191" si="23327">BV2191*CC2191+BX2191*CC2194-BW2191*CD2191-BY2191*CD2194</f>
        <v>0</v>
      </c>
      <c r="CI2191" s="3">
        <f t="shared" ref="CI2191" si="23328">(BV2191*CD2191+BW2191*CC2191+BX2191*CD2194+BY2191*CC2194)</f>
        <v>-1.1052658844120116</v>
      </c>
      <c r="CJ2191" s="28"/>
      <c r="CK2191" s="11">
        <v>1</v>
      </c>
      <c r="CL2191" s="12">
        <v>0</v>
      </c>
      <c r="CM2191" s="13">
        <v>0</v>
      </c>
      <c r="CN2191" s="14">
        <v>0</v>
      </c>
      <c r="CP2191" s="1">
        <f t="shared" ref="CP2191" si="23329">CF2191*CK2191+CH2191*CK2194-CG2191*CL2191-CI2191*CL2194</f>
        <v>5.2438739756569819E-2</v>
      </c>
      <c r="CQ2191" s="4">
        <f t="shared" ref="CQ2191" si="23330">(CF2191*CL2191+CG2191*CK2191+CH2191*CL2194+CI2191*CK2194)</f>
        <v>-1.1052658844120116</v>
      </c>
      <c r="CR2191" s="2">
        <f t="shared" ref="CR2191" si="23331">CF2191*CM2191+CH2191*CM2194-CG2191*CN2191-CI2191*CN2194</f>
        <v>0</v>
      </c>
      <c r="CS2191" s="3">
        <f t="shared" ref="CS2191" si="23332">(CF2191*CN2191+CG2191*CM2191+CH2191*CN2194+CI2191*CM2194)</f>
        <v>-1.1052658844120116</v>
      </c>
      <c r="CU2191" s="29">
        <f t="shared" ref="CU2191" si="23333">20*LOG(((1+$CL$4)/$CL$4)/((CP2191+CP2194)^2+(CQ2191+CQ2194)^2)^0.5)</f>
        <v>-4.4510644725648238E-2</v>
      </c>
      <c r="CW2191" s="51">
        <f t="shared" ref="CW2191" si="23334">((CP2191^2+CQ2191^2)^0.5)/((CP2194^2+CQ2194^2)^0.5)</f>
        <v>1.2242931357903886</v>
      </c>
    </row>
    <row r="2192" spans="1:101" ht="18" customHeight="1" thickBot="1">
      <c r="D2192" s="11"/>
      <c r="E2192" s="13"/>
      <c r="F2192" s="13"/>
      <c r="G2192" s="15"/>
      <c r="H2192" s="10"/>
      <c r="I2192" s="11"/>
      <c r="J2192" s="13"/>
      <c r="K2192" s="13"/>
      <c r="L2192" s="15"/>
      <c r="N2192" s="5"/>
      <c r="Q2192" s="6"/>
      <c r="S2192" s="11"/>
      <c r="T2192" s="13"/>
      <c r="U2192" s="13"/>
      <c r="V2192" s="15"/>
      <c r="W2192" s="20"/>
      <c r="X2192" s="5"/>
      <c r="AA2192" s="6"/>
      <c r="AB2192" s="20"/>
      <c r="AC2192" s="11"/>
      <c r="AD2192" s="13"/>
      <c r="AE2192" s="13"/>
      <c r="AF2192" s="15"/>
      <c r="AG2192" s="20"/>
      <c r="AH2192" s="5"/>
      <c r="AK2192" s="6"/>
      <c r="AL2192" s="20"/>
      <c r="AM2192" s="11"/>
      <c r="AN2192" s="13"/>
      <c r="AO2192" s="13"/>
      <c r="AP2192" s="15"/>
      <c r="AR2192" s="5"/>
      <c r="AU2192" s="6"/>
      <c r="AW2192" s="11"/>
      <c r="AX2192" s="13"/>
      <c r="AY2192" s="13"/>
      <c r="AZ2192" s="15"/>
      <c r="BA2192" s="20"/>
      <c r="BB2192" s="5"/>
      <c r="BE2192" s="6"/>
      <c r="BG2192" s="11"/>
      <c r="BH2192" s="13"/>
      <c r="BI2192" s="13"/>
      <c r="BJ2192" s="15"/>
      <c r="BL2192" s="5"/>
      <c r="BO2192" s="6"/>
      <c r="BQ2192" s="11"/>
      <c r="BR2192" s="13"/>
      <c r="BS2192" s="13"/>
      <c r="BT2192" s="15"/>
      <c r="BU2192" s="20"/>
      <c r="BV2192" s="5"/>
      <c r="BY2192" s="6"/>
      <c r="CA2192" s="11"/>
      <c r="CB2192" s="13"/>
      <c r="CC2192" s="13"/>
      <c r="CD2192" s="15"/>
      <c r="CF2192" s="5"/>
      <c r="CI2192" s="6"/>
      <c r="CK2192" s="11"/>
      <c r="CL2192" s="13"/>
      <c r="CM2192" s="13"/>
      <c r="CN2192" s="15"/>
      <c r="CP2192" s="5"/>
      <c r="CS2192" s="6"/>
      <c r="CW2192" s="52"/>
    </row>
    <row r="2193" spans="1:101" ht="18" customHeight="1" thickBot="1">
      <c r="D2193" s="11" t="s">
        <v>6</v>
      </c>
      <c r="E2193" s="13"/>
      <c r="F2193" s="13" t="s">
        <v>7</v>
      </c>
      <c r="G2193" s="15"/>
      <c r="H2193" s="10"/>
      <c r="I2193" s="11" t="s">
        <v>8</v>
      </c>
      <c r="J2193" s="13"/>
      <c r="K2193" s="13" t="s">
        <v>9</v>
      </c>
      <c r="L2193" s="15"/>
      <c r="N2193" s="251" t="s">
        <v>26</v>
      </c>
      <c r="O2193" s="252"/>
      <c r="P2193" s="253" t="s">
        <v>27</v>
      </c>
      <c r="Q2193" s="254"/>
      <c r="S2193" s="11" t="s">
        <v>13</v>
      </c>
      <c r="T2193" s="13"/>
      <c r="U2193" s="13" t="s">
        <v>14</v>
      </c>
      <c r="V2193" s="15"/>
      <c r="W2193" s="20"/>
      <c r="X2193" s="251" t="s">
        <v>26</v>
      </c>
      <c r="Y2193" s="252"/>
      <c r="Z2193" s="253" t="s">
        <v>27</v>
      </c>
      <c r="AA2193" s="254"/>
      <c r="AB2193" s="20"/>
      <c r="AC2193" s="11" t="s">
        <v>8</v>
      </c>
      <c r="AD2193" s="13"/>
      <c r="AE2193" s="13" t="s">
        <v>9</v>
      </c>
      <c r="AF2193" s="15"/>
      <c r="AG2193" s="20"/>
      <c r="AH2193" s="251" t="s">
        <v>26</v>
      </c>
      <c r="AI2193" s="252"/>
      <c r="AJ2193" s="253" t="s">
        <v>27</v>
      </c>
      <c r="AK2193" s="254"/>
      <c r="AL2193" s="20"/>
      <c r="AM2193" s="11" t="s">
        <v>13</v>
      </c>
      <c r="AN2193" s="13"/>
      <c r="AO2193" s="13" t="s">
        <v>14</v>
      </c>
      <c r="AP2193" s="15"/>
      <c r="AR2193" s="251" t="s">
        <v>26</v>
      </c>
      <c r="AS2193" s="252"/>
      <c r="AT2193" s="253" t="s">
        <v>27</v>
      </c>
      <c r="AU2193" s="254"/>
      <c r="AV2193" s="36"/>
      <c r="AW2193" s="11" t="s">
        <v>8</v>
      </c>
      <c r="AX2193" s="13"/>
      <c r="AY2193" s="13" t="s">
        <v>9</v>
      </c>
      <c r="AZ2193" s="15"/>
      <c r="BA2193" s="20"/>
      <c r="BB2193" s="251" t="s">
        <v>26</v>
      </c>
      <c r="BC2193" s="252"/>
      <c r="BD2193" s="253" t="s">
        <v>27</v>
      </c>
      <c r="BE2193" s="254"/>
      <c r="BF2193" s="36"/>
      <c r="BG2193" s="11" t="s">
        <v>13</v>
      </c>
      <c r="BH2193" s="13"/>
      <c r="BI2193" s="13" t="s">
        <v>14</v>
      </c>
      <c r="BJ2193" s="15"/>
      <c r="BK2193" s="36"/>
      <c r="BL2193" s="251" t="s">
        <v>26</v>
      </c>
      <c r="BM2193" s="252"/>
      <c r="BN2193" s="253" t="s">
        <v>27</v>
      </c>
      <c r="BO2193" s="254"/>
      <c r="BP2193" s="36"/>
      <c r="BQ2193" s="11" t="s">
        <v>8</v>
      </c>
      <c r="BR2193" s="13"/>
      <c r="BS2193" s="13" t="s">
        <v>9</v>
      </c>
      <c r="BT2193" s="15"/>
      <c r="BU2193" s="20"/>
      <c r="BV2193" s="251" t="s">
        <v>26</v>
      </c>
      <c r="BW2193" s="252"/>
      <c r="BX2193" s="253" t="s">
        <v>27</v>
      </c>
      <c r="BY2193" s="254"/>
      <c r="BZ2193" s="36"/>
      <c r="CA2193" s="11" t="s">
        <v>13</v>
      </c>
      <c r="CB2193" s="13"/>
      <c r="CC2193" s="13" t="s">
        <v>14</v>
      </c>
      <c r="CD2193" s="15"/>
      <c r="CE2193" s="36"/>
      <c r="CF2193" s="251" t="s">
        <v>26</v>
      </c>
      <c r="CG2193" s="252"/>
      <c r="CH2193" s="253" t="s">
        <v>27</v>
      </c>
      <c r="CI2193" s="254"/>
      <c r="CK2193" s="11" t="s">
        <v>28</v>
      </c>
      <c r="CL2193" s="13"/>
      <c r="CM2193" s="13" t="s">
        <v>29</v>
      </c>
      <c r="CN2193" s="15"/>
      <c r="CP2193" s="251" t="s">
        <v>26</v>
      </c>
      <c r="CQ2193" s="252"/>
      <c r="CR2193" s="253" t="s">
        <v>27</v>
      </c>
      <c r="CS2193" s="254"/>
      <c r="CU2193" s="38" t="s">
        <v>37</v>
      </c>
      <c r="CW2193" s="53" t="s">
        <v>45</v>
      </c>
    </row>
    <row r="2194" spans="1:101" ht="18" customHeight="1" thickTop="1" thickBot="1">
      <c r="D2194" s="16">
        <v>0</v>
      </c>
      <c r="E2194" s="17">
        <v>0</v>
      </c>
      <c r="F2194" s="18">
        <v>1</v>
      </c>
      <c r="G2194" s="19">
        <v>0</v>
      </c>
      <c r="H2194" s="10"/>
      <c r="I2194" s="16">
        <v>0</v>
      </c>
      <c r="J2194" s="17">
        <f t="shared" ref="J2194" si="23335">-1/($J$4*$B2191)</f>
        <v>-0.3077420198647467</v>
      </c>
      <c r="K2194" s="18">
        <v>1</v>
      </c>
      <c r="L2194" s="19">
        <v>0</v>
      </c>
      <c r="N2194" s="1">
        <f t="shared" ref="N2194" si="23336">D2194*I2191+F2194*I2194-E2194*J2191-G2194*J2194</f>
        <v>0</v>
      </c>
      <c r="O2194" s="4">
        <f t="shared" ref="O2194" si="23337">(D2194*J2191+E2194*I2191+F2194*J2194+G2194*I2194)</f>
        <v>-0.3077420198647467</v>
      </c>
      <c r="P2194" s="2">
        <f t="shared" ref="P2194" si="23338">D2194*K2191+F2194*K2194-E2194*L2191-G2194*L2194</f>
        <v>1</v>
      </c>
      <c r="Q2194" s="3">
        <f t="shared" ref="Q2194" si="23339">(D2194*L2191+E2194*K2191+F2194*L2194+G2194*K2194)</f>
        <v>0</v>
      </c>
      <c r="S2194" s="16">
        <v>0</v>
      </c>
      <c r="T2194" s="17">
        <v>0</v>
      </c>
      <c r="U2194" s="18">
        <v>1</v>
      </c>
      <c r="V2194" s="19">
        <v>0</v>
      </c>
      <c r="W2194" s="20"/>
      <c r="X2194" s="1">
        <f t="shared" ref="X2194" si="23340">N2194*S2191+P2194*S2194-O2194*T2191-Q2194*T2194</f>
        <v>0</v>
      </c>
      <c r="Y2194" s="4">
        <f t="shared" ref="Y2194" si="23341">(N2194*T2191+O2194*S2191+P2194*T2194+Q2194*S2194)</f>
        <v>-0.3077420198647467</v>
      </c>
      <c r="Z2194" s="2">
        <f t="shared" ref="Z2194" si="23342">N2194*U2191+P2194*U2194-O2194*V2191-Q2194*V2194</f>
        <v>0.86995625520727415</v>
      </c>
      <c r="AA2194" s="3">
        <f t="shared" ref="AA2194" si="23343">(N2194*V2191+O2194*U2191+P2194*V2194+Q2194*U2194)</f>
        <v>0</v>
      </c>
      <c r="AB2194" s="20"/>
      <c r="AC2194" s="16">
        <v>0</v>
      </c>
      <c r="AD2194" s="17">
        <f t="shared" ref="AD2194" si="23344">-1/($AD$4*$B2191)</f>
        <v>-0.35158035368983509</v>
      </c>
      <c r="AE2194" s="18">
        <v>1</v>
      </c>
      <c r="AF2194" s="19">
        <v>0</v>
      </c>
      <c r="AG2194" s="20"/>
      <c r="AH2194" s="1">
        <f t="shared" ref="AH2194" si="23345">X2194*AC2191+Z2194*AC2194-Y2194*AD2191-AA2194*AD2194</f>
        <v>0</v>
      </c>
      <c r="AI2194" s="4">
        <f t="shared" ref="AI2194" si="23346">(X2194*AD2191+Y2194*AC2191+Z2194*AD2194+AA2194*AC2194)</f>
        <v>-0.61360154776520459</v>
      </c>
      <c r="AJ2194" s="2">
        <f t="shared" ref="AJ2194" si="23347">X2194*AE2191+Z2194*AE2194-Y2194*AF2191-AA2194*AF2194</f>
        <v>0.86995625520727415</v>
      </c>
      <c r="AK2194" s="3">
        <f t="shared" ref="AK2194" si="23348">(X2194*AF2191+Y2194*AE2191+Z2194*AF2194+AA2194*AE2194)</f>
        <v>0</v>
      </c>
      <c r="AL2194" s="20"/>
      <c r="AM2194" s="16">
        <v>0</v>
      </c>
      <c r="AN2194" s="17">
        <v>0</v>
      </c>
      <c r="AO2194" s="18">
        <v>1</v>
      </c>
      <c r="AP2194" s="19">
        <v>0</v>
      </c>
      <c r="AR2194" s="1">
        <f t="shared" ref="AR2194" si="23349">AH2194*AM2191+AJ2194*AM2194-AI2194*AN2191-AK2194*AN2194</f>
        <v>0</v>
      </c>
      <c r="AS2194" s="4">
        <f t="shared" ref="AS2194" si="23350">(AH2194*AN2191+AI2194*AM2191+AJ2194*AN2194+AK2194*AM2194)</f>
        <v>-0.61360154776520459</v>
      </c>
      <c r="AT2194" s="2">
        <f t="shared" ref="AT2194" si="23351">AH2194*AO2191+AJ2194*AO2194-AI2194*AP2191-AK2194*AP2194</f>
        <v>0.60049594395627914</v>
      </c>
      <c r="AU2194" s="3">
        <f t="shared" ref="AU2194" si="23352">(AH2194*AP2191+AI2194*AO2191+AJ2194*AP2194+AK2194*AO2194)</f>
        <v>0</v>
      </c>
      <c r="AV2194" s="20"/>
      <c r="AW2194" s="16">
        <v>0</v>
      </c>
      <c r="AX2194" s="17">
        <f t="shared" ref="AX2194" si="23353">-1/($AX$4*$B2191)</f>
        <v>-0.35158035368983509</v>
      </c>
      <c r="AY2194" s="18">
        <v>1</v>
      </c>
      <c r="AZ2194" s="19">
        <v>0</v>
      </c>
      <c r="BA2194" s="20"/>
      <c r="BB2194" s="1">
        <f t="shared" ref="BB2194" si="23354">AR2194*AW2191+AT2194*AW2194-AS2194*AX2191-AU2194*AX2194</f>
        <v>0</v>
      </c>
      <c r="BC2194" s="4">
        <f t="shared" ref="BC2194" si="23355">(AR2194*AX2191+AS2194*AW2191+AT2194*AX2194+AU2194*AW2194)</f>
        <v>-0.82472412413066465</v>
      </c>
      <c r="BD2194" s="2">
        <f t="shared" ref="BD2194" si="23356">AR2194*AY2191+AT2194*AY2194-AS2194*AZ2191-AU2194*AZ2194</f>
        <v>0.60049594395627914</v>
      </c>
      <c r="BE2194" s="3">
        <f t="shared" ref="BE2194" si="23357">(AR2194*AZ2191+AS2194*AY2191+AT2194*AZ2194+AU2194*AY2194)</f>
        <v>0</v>
      </c>
      <c r="BF2194" s="20"/>
      <c r="BG2194" s="16">
        <v>0</v>
      </c>
      <c r="BH2194" s="17">
        <v>0</v>
      </c>
      <c r="BI2194" s="18">
        <v>1</v>
      </c>
      <c r="BJ2194" s="19">
        <v>0</v>
      </c>
      <c r="BK2194" s="20"/>
      <c r="BL2194" s="1">
        <f t="shared" ref="BL2194" si="23358">BB2194*BG2191+BD2194*BG2194-BC2194*BH2191-BE2194*BH2194</f>
        <v>0</v>
      </c>
      <c r="BM2194" s="4">
        <f t="shared" ref="BM2194" si="23359">(BB2194*BH2191+BC2194*BG2191+BD2194*BH2194+BE2194*BG2194)</f>
        <v>-0.82472412413066465</v>
      </c>
      <c r="BN2194" s="2">
        <f t="shared" ref="BN2194" si="23360">BB2194*BI2191+BD2194*BI2194-BC2194*BJ2191-BE2194*BJ2194</f>
        <v>0.25198905636910723</v>
      </c>
      <c r="BO2194" s="3">
        <f t="shared" ref="BO2194" si="23361">(BB2194*BJ2191+BC2194*BI2191+BD2194*BJ2194+BE2194*BI2194)</f>
        <v>0</v>
      </c>
      <c r="BP2194" s="20"/>
      <c r="BQ2194" s="16">
        <v>0</v>
      </c>
      <c r="BR2194" s="17">
        <f t="shared" ref="BR2194" si="23362">-1/($BR$4*$B2191)</f>
        <v>-0.3077420198647467</v>
      </c>
      <c r="BS2194" s="18">
        <v>1</v>
      </c>
      <c r="BT2194" s="19">
        <v>0</v>
      </c>
      <c r="BU2194" s="20"/>
      <c r="BV2194" s="1">
        <f t="shared" ref="BV2194" si="23363">BL2194*BQ2191+BN2194*BQ2194-BM2194*BR2191-BO2194*BR2194</f>
        <v>0</v>
      </c>
      <c r="BW2194" s="4">
        <f t="shared" ref="BW2194" si="23364">(BL2194*BR2191+BM2194*BQ2191+BN2194*BR2194+BO2194*BQ2194)</f>
        <v>-0.90227174532150523</v>
      </c>
      <c r="BX2194" s="2">
        <f t="shared" ref="BX2194" si="23365">BL2194*BS2191+BN2194*BS2194-BM2194*BT2191-BO2194*BT2194</f>
        <v>0.25198905636910723</v>
      </c>
      <c r="BY2194" s="3">
        <f t="shared" ref="BY2194" si="23366">(BL2194*BT2191+BM2194*BS2191+BN2194*BT2194+BO2194*BS2194)</f>
        <v>0</v>
      </c>
      <c r="BZ2194" s="20"/>
      <c r="CA2194" s="16">
        <v>0</v>
      </c>
      <c r="CB2194" s="17">
        <v>0</v>
      </c>
      <c r="CC2194" s="18">
        <v>1</v>
      </c>
      <c r="CD2194" s="19">
        <v>0</v>
      </c>
      <c r="CE2194" s="20"/>
      <c r="CF2194" s="1">
        <f t="shared" ref="CF2194" si="23367">BV2194*CA2191+BX2194*CA2194-BW2194*CB2191-BY2194*CB2194</f>
        <v>0</v>
      </c>
      <c r="CG2194" s="4">
        <f t="shared" ref="CG2194" si="23368">(BV2194*CB2191+BW2194*CA2191+BX2194*CB2194+BY2194*CA2194)</f>
        <v>-0.90227174532150523</v>
      </c>
      <c r="CH2194" s="2">
        <f t="shared" ref="CH2194" si="23369">BV2194*CC2191+BX2194*CC2194-BW2194*CD2191-BY2194*CD2194</f>
        <v>5.2438739756569791E-2</v>
      </c>
      <c r="CI2194" s="3">
        <f t="shared" ref="CI2194" si="23370">(BV2194*CD2191+BW2194*CC2191+BX2194*CD2194+BY2194*CC2194)</f>
        <v>0</v>
      </c>
      <c r="CK2194" s="16">
        <f t="shared" ref="CK2194" si="23371">1/$CL$4</f>
        <v>1</v>
      </c>
      <c r="CL2194" s="17">
        <v>0</v>
      </c>
      <c r="CM2194" s="18">
        <v>1</v>
      </c>
      <c r="CN2194" s="19">
        <v>0</v>
      </c>
      <c r="CP2194" s="1">
        <f t="shared" ref="CP2194" si="23372">CF2194*CK2191+CH2194*CK2194-CG2194*CL2191-CI2194*CL2194</f>
        <v>5.2438739756569791E-2</v>
      </c>
      <c r="CQ2194" s="4">
        <f t="shared" ref="CQ2194" si="23373">(CF2194*CL2191+CG2194*CK2191+CH2194*CL2194+CI2194*CK2194)</f>
        <v>-0.90227174532150523</v>
      </c>
      <c r="CR2194" s="2">
        <f t="shared" ref="CR2194" si="23374">CF2194*CM2191+CH2194*CM2194-CG2194*CN2191-CI2194*CN2194</f>
        <v>5.2438739756569791E-2</v>
      </c>
      <c r="CS2194" s="3">
        <f t="shared" ref="CS2194" si="23375">(CF2194*CN2191+CG2194*CM2191+CH2194*CN2194+CI2194*CM2194)</f>
        <v>0</v>
      </c>
      <c r="CU2194" s="39">
        <f t="shared" ref="CU2194" si="23376">(180/PI())*ATAN(-1*(CQ2191/CP2191))</f>
        <v>87.28366976093173</v>
      </c>
      <c r="CW2194" s="54">
        <f t="shared" ref="CW2194" si="23377">20*LOG(((1-(10^(CU2191/20)^2)*(1-((1-CW2191)/(1+CW2191))^2))^0.5))</f>
        <v>-16.93334386783857</v>
      </c>
    </row>
    <row r="2195" spans="1:101" ht="18" customHeight="1">
      <c r="E2195" s="20"/>
      <c r="F2195" s="20"/>
      <c r="G2195" s="20"/>
      <c r="H2195" s="20"/>
      <c r="I2195" s="20"/>
      <c r="J2195" s="20"/>
      <c r="K2195" s="20"/>
      <c r="L2195" s="20"/>
      <c r="M2195" s="20"/>
      <c r="N2195" s="20"/>
      <c r="O2195" s="20"/>
      <c r="P2195" s="20"/>
      <c r="Q2195" s="20"/>
      <c r="R2195" s="20"/>
      <c r="S2195" s="20"/>
      <c r="T2195" s="20"/>
      <c r="U2195" s="20"/>
      <c r="V2195" s="20"/>
      <c r="W2195" s="20"/>
      <c r="X2195" s="20"/>
      <c r="Y2195" s="20"/>
      <c r="Z2195" s="20"/>
      <c r="AA2195" s="20"/>
      <c r="AB2195" s="30"/>
      <c r="AC2195" s="20"/>
      <c r="AD2195" s="20"/>
      <c r="AE2195" s="20"/>
      <c r="AF2195" s="20"/>
      <c r="AG2195" s="20"/>
      <c r="AH2195" s="20"/>
      <c r="AI2195" s="20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  <c r="BA2195" s="20"/>
      <c r="BB2195" s="20"/>
      <c r="BC2195" s="20"/>
      <c r="BD2195" s="20"/>
      <c r="BE2195" s="20"/>
      <c r="BF2195" s="20"/>
      <c r="BG2195" s="20"/>
      <c r="BH2195" s="20"/>
      <c r="BI2195" s="20"/>
      <c r="BJ2195" s="20"/>
      <c r="BK2195" s="20"/>
      <c r="BL2195" s="20"/>
      <c r="BM2195" s="20"/>
      <c r="BN2195" s="20"/>
      <c r="BO2195" s="20"/>
      <c r="BP2195" s="20"/>
      <c r="BQ2195" s="20"/>
      <c r="BR2195" s="20"/>
      <c r="BS2195" s="20"/>
      <c r="BT2195" s="20"/>
      <c r="BU2195" s="20"/>
      <c r="BV2195" s="20"/>
      <c r="BW2195" s="20"/>
      <c r="BX2195" s="20"/>
      <c r="BY2195" s="20"/>
      <c r="BZ2195" s="20"/>
      <c r="CA2195" s="20"/>
      <c r="CB2195" s="20"/>
      <c r="CC2195" s="20"/>
      <c r="CD2195" s="20"/>
      <c r="CE2195" s="20"/>
      <c r="CF2195" s="20"/>
      <c r="CG2195" s="20"/>
      <c r="CH2195" s="20"/>
      <c r="CI2195" s="20"/>
      <c r="CJ2195" s="20"/>
      <c r="CK2195" s="20"/>
      <c r="CL2195" s="20"/>
    </row>
    <row r="2196" spans="1:101" ht="18" customHeight="1"/>
    <row r="2197" spans="1:101" ht="18" customHeight="1" thickBot="1">
      <c r="A2197" s="23"/>
      <c r="B2197" s="23"/>
      <c r="C2197" s="23"/>
      <c r="D2197" s="20" t="s">
        <v>15</v>
      </c>
      <c r="E2197" s="20"/>
      <c r="F2197" s="20"/>
      <c r="G2197" s="20"/>
      <c r="H2197" s="20"/>
      <c r="I2197" s="20" t="s">
        <v>16</v>
      </c>
      <c r="J2197" s="20"/>
      <c r="K2197" s="20"/>
      <c r="L2197" s="20"/>
      <c r="M2197" s="23"/>
      <c r="N2197" s="23"/>
      <c r="O2197" s="24" t="s">
        <v>17</v>
      </c>
      <c r="P2197" s="23"/>
      <c r="Q2197" s="23"/>
      <c r="R2197" s="23"/>
      <c r="S2197" s="20"/>
      <c r="T2197" s="20" t="s">
        <v>18</v>
      </c>
      <c r="U2197" s="23"/>
      <c r="V2197" s="23"/>
      <c r="W2197" s="23"/>
      <c r="X2197" s="23"/>
      <c r="Y2197" s="24" t="s">
        <v>19</v>
      </c>
      <c r="Z2197" s="23"/>
      <c r="AA2197" s="23"/>
      <c r="AB2197" s="23"/>
      <c r="AC2197" s="24" t="s">
        <v>20</v>
      </c>
      <c r="AD2197" s="20"/>
      <c r="AE2197" s="20"/>
      <c r="AF2197" s="20"/>
      <c r="AG2197" s="20"/>
      <c r="AH2197" s="23"/>
      <c r="AI2197" s="24" t="s">
        <v>21</v>
      </c>
      <c r="AJ2197" s="23"/>
      <c r="AK2197" s="23"/>
      <c r="AL2197" s="20"/>
      <c r="AM2197" s="24" t="s">
        <v>31</v>
      </c>
      <c r="AN2197" s="20"/>
      <c r="AO2197" s="23"/>
      <c r="AP2197" s="23"/>
      <c r="AQ2197" s="23"/>
      <c r="AR2197" s="23"/>
      <c r="AS2197" s="24" t="s">
        <v>91</v>
      </c>
      <c r="AT2197" s="23"/>
      <c r="AU2197" s="23"/>
      <c r="AV2197" s="23"/>
      <c r="AW2197" s="24" t="s">
        <v>32</v>
      </c>
      <c r="AX2197" s="20"/>
      <c r="AY2197" s="20"/>
      <c r="AZ2197" s="20"/>
      <c r="BA2197" s="20"/>
      <c r="BB2197" s="23"/>
      <c r="BC2197" s="24" t="s">
        <v>22</v>
      </c>
      <c r="BD2197" s="23"/>
      <c r="BE2197" s="23"/>
      <c r="BF2197" s="23"/>
      <c r="BG2197" s="24" t="s">
        <v>33</v>
      </c>
      <c r="BH2197" s="20"/>
      <c r="BI2197" s="23"/>
      <c r="BJ2197" s="23"/>
      <c r="BK2197" s="23"/>
      <c r="BL2197" s="23"/>
      <c r="BM2197" s="24" t="s">
        <v>34</v>
      </c>
      <c r="BN2197" s="23"/>
      <c r="BO2197" s="23"/>
      <c r="BP2197" s="23"/>
      <c r="BQ2197" s="24" t="s">
        <v>89</v>
      </c>
      <c r="BR2197" s="20"/>
      <c r="BS2197" s="20"/>
      <c r="BT2197" s="20"/>
      <c r="BU2197" s="20"/>
      <c r="BV2197" s="23"/>
      <c r="BW2197" s="24" t="s">
        <v>35</v>
      </c>
      <c r="BX2197" s="23"/>
      <c r="BY2197" s="23"/>
      <c r="BZ2197" s="23"/>
      <c r="CA2197" s="24" t="s">
        <v>90</v>
      </c>
      <c r="CB2197" s="20"/>
      <c r="CC2197" s="23"/>
      <c r="CD2197" s="23"/>
      <c r="CE2197" s="23"/>
      <c r="CF2197" s="23"/>
      <c r="CG2197" s="24" t="s">
        <v>92</v>
      </c>
      <c r="CH2197" s="23"/>
      <c r="CI2197" s="23"/>
      <c r="CJ2197" s="23"/>
      <c r="CK2197" s="24" t="s">
        <v>36</v>
      </c>
      <c r="CL2197" s="24"/>
      <c r="CM2197" s="23"/>
      <c r="CN2197" s="23"/>
      <c r="CO2197" s="23"/>
      <c r="CP2197" s="23"/>
      <c r="CQ2197" s="24" t="s">
        <v>93</v>
      </c>
      <c r="CR2197" s="23"/>
      <c r="CS2197" s="23"/>
    </row>
    <row r="2198" spans="1:101" ht="18" customHeight="1" thickBot="1">
      <c r="A2198" s="23"/>
      <c r="B2198" s="33"/>
      <c r="C2198" s="23"/>
      <c r="D2198" s="7" t="s">
        <v>2</v>
      </c>
      <c r="E2198" s="8"/>
      <c r="F2198" s="8" t="s">
        <v>3</v>
      </c>
      <c r="G2198" s="9"/>
      <c r="H2198" s="10"/>
      <c r="I2198" s="7" t="s">
        <v>4</v>
      </c>
      <c r="J2198" s="8"/>
      <c r="K2198" s="8" t="s">
        <v>5</v>
      </c>
      <c r="L2198" s="9"/>
      <c r="M2198" s="23"/>
      <c r="N2198" s="251" t="s">
        <v>79</v>
      </c>
      <c r="O2198" s="252"/>
      <c r="P2198" s="253" t="s">
        <v>80</v>
      </c>
      <c r="Q2198" s="254"/>
      <c r="R2198" s="23"/>
      <c r="S2198" s="7" t="s">
        <v>11</v>
      </c>
      <c r="T2198" s="8"/>
      <c r="U2198" s="8" t="s">
        <v>12</v>
      </c>
      <c r="V2198" s="9"/>
      <c r="W2198" s="20"/>
      <c r="X2198" s="251" t="s">
        <v>79</v>
      </c>
      <c r="Y2198" s="252"/>
      <c r="Z2198" s="253" t="s">
        <v>80</v>
      </c>
      <c r="AA2198" s="254"/>
      <c r="AB2198" s="20"/>
      <c r="AC2198" s="7" t="s">
        <v>4</v>
      </c>
      <c r="AD2198" s="8"/>
      <c r="AE2198" s="8" t="s">
        <v>5</v>
      </c>
      <c r="AF2198" s="9"/>
      <c r="AG2198" s="20"/>
      <c r="AH2198" s="251" t="s">
        <v>0</v>
      </c>
      <c r="AI2198" s="252"/>
      <c r="AJ2198" s="253" t="s">
        <v>1</v>
      </c>
      <c r="AK2198" s="254"/>
      <c r="AL2198" s="20"/>
      <c r="AM2198" s="7" t="s">
        <v>11</v>
      </c>
      <c r="AN2198" s="8"/>
      <c r="AO2198" s="8" t="s">
        <v>12</v>
      </c>
      <c r="AP2198" s="9"/>
      <c r="AQ2198" s="23"/>
      <c r="AR2198" s="251" t="s">
        <v>0</v>
      </c>
      <c r="AS2198" s="252"/>
      <c r="AT2198" s="253" t="s">
        <v>1</v>
      </c>
      <c r="AU2198" s="254"/>
      <c r="AV2198" s="36"/>
      <c r="AW2198" s="7" t="s">
        <v>4</v>
      </c>
      <c r="AX2198" s="8"/>
      <c r="AY2198" s="8" t="s">
        <v>5</v>
      </c>
      <c r="AZ2198" s="9"/>
      <c r="BA2198" s="20"/>
      <c r="BB2198" s="251" t="s">
        <v>0</v>
      </c>
      <c r="BC2198" s="252"/>
      <c r="BD2198" s="253" t="s">
        <v>1</v>
      </c>
      <c r="BE2198" s="254"/>
      <c r="BF2198" s="36"/>
      <c r="BG2198" s="7" t="s">
        <v>11</v>
      </c>
      <c r="BH2198" s="8"/>
      <c r="BI2198" s="8" t="s">
        <v>12</v>
      </c>
      <c r="BJ2198" s="9"/>
      <c r="BK2198" s="36"/>
      <c r="BL2198" s="251" t="s">
        <v>0</v>
      </c>
      <c r="BM2198" s="252"/>
      <c r="BN2198" s="253" t="s">
        <v>1</v>
      </c>
      <c r="BO2198" s="254"/>
      <c r="BP2198" s="36"/>
      <c r="BQ2198" s="7" t="s">
        <v>4</v>
      </c>
      <c r="BR2198" s="8"/>
      <c r="BS2198" s="8" t="s">
        <v>5</v>
      </c>
      <c r="BT2198" s="9"/>
      <c r="BU2198" s="20"/>
      <c r="BV2198" s="251" t="s">
        <v>0</v>
      </c>
      <c r="BW2198" s="252"/>
      <c r="BX2198" s="253" t="s">
        <v>1</v>
      </c>
      <c r="BY2198" s="254"/>
      <c r="BZ2198" s="36"/>
      <c r="CA2198" s="7" t="s">
        <v>11</v>
      </c>
      <c r="CB2198" s="8"/>
      <c r="CC2198" s="8" t="s">
        <v>12</v>
      </c>
      <c r="CD2198" s="9"/>
      <c r="CE2198" s="36"/>
      <c r="CF2198" s="251" t="s">
        <v>0</v>
      </c>
      <c r="CG2198" s="252"/>
      <c r="CH2198" s="253" t="s">
        <v>1</v>
      </c>
      <c r="CI2198" s="254"/>
      <c r="CJ2198" s="23"/>
      <c r="CK2198" s="7" t="s">
        <v>23</v>
      </c>
      <c r="CL2198" s="8"/>
      <c r="CM2198" s="8" t="s">
        <v>24</v>
      </c>
      <c r="CN2198" s="9"/>
      <c r="CO2198" s="23"/>
      <c r="CP2198" s="251" t="s">
        <v>0</v>
      </c>
      <c r="CQ2198" s="252"/>
      <c r="CR2198" s="253" t="s">
        <v>1</v>
      </c>
      <c r="CS2198" s="254"/>
      <c r="CU2198" s="26" t="s">
        <v>25</v>
      </c>
      <c r="CW2198" s="50" t="s">
        <v>44</v>
      </c>
    </row>
    <row r="2199" spans="1:101" ht="18" customHeight="1" thickTop="1" thickBot="1">
      <c r="B2199" s="34">
        <v>4.8000000000000096</v>
      </c>
      <c r="D2199" s="11">
        <v>1</v>
      </c>
      <c r="E2199" s="12">
        <v>0</v>
      </c>
      <c r="F2199" s="13">
        <v>0</v>
      </c>
      <c r="G2199" s="40">
        <f t="shared" ref="G2199" si="23378">-1/($E$4*$B2199)</f>
        <v>-0.21886052456490485</v>
      </c>
      <c r="H2199" s="10"/>
      <c r="I2199" s="11">
        <v>1</v>
      </c>
      <c r="J2199" s="12">
        <v>0</v>
      </c>
      <c r="K2199" s="13">
        <v>0</v>
      </c>
      <c r="L2199" s="14">
        <v>0</v>
      </c>
      <c r="N2199" s="1">
        <f t="shared" ref="N2199" si="23379">D2199*I2199+F2199*I2202-E2199*J2199-G2199*J2202</f>
        <v>0.93334900947567834</v>
      </c>
      <c r="O2199" s="4">
        <f t="shared" ref="O2199" si="23380">(D2199*J2199+E2199*I2199+F2199*J2202+G2199*I2202)</f>
        <v>0</v>
      </c>
      <c r="P2199" s="2">
        <f t="shared" ref="P2199" si="23381">D2199*K2199+F2199*K2202-E2199*L2199-G2199*L2202</f>
        <v>0</v>
      </c>
      <c r="Q2199" s="3">
        <f t="shared" ref="Q2199" si="23382">(D2199*L2199+E2199*K2199+F2199*L2202+G2199*K2202)</f>
        <v>-0.21886052456490485</v>
      </c>
      <c r="S2199" s="11">
        <v>1</v>
      </c>
      <c r="T2199" s="12">
        <v>0</v>
      </c>
      <c r="U2199" s="13">
        <v>0</v>
      </c>
      <c r="V2199" s="40">
        <f t="shared" ref="V2199" si="23383">-1/($T$4*$B2199)</f>
        <v>-0.41817208617690271</v>
      </c>
      <c r="W2199" s="20"/>
      <c r="X2199" s="1">
        <f t="shared" ref="X2199" si="23384">N2199*S2199+P2199*S2202-O2199*T2199-Q2199*T2202</f>
        <v>0.93334900947567834</v>
      </c>
      <c r="Y2199" s="4">
        <f t="shared" ref="Y2199" si="23385">(N2199*T2199+O2199*S2199+P2199*T2202+Q2199*S2202)</f>
        <v>0</v>
      </c>
      <c r="Z2199" s="2">
        <f t="shared" ref="Z2199" si="23386">N2199*U2199+P2199*U2202-O2199*V2199-Q2199*V2202</f>
        <v>0</v>
      </c>
      <c r="AA2199" s="3">
        <f t="shared" ref="AA2199" si="23387">(N2199*V2199+O2199*U2199+P2199*V2202+Q2199*U2202)</f>
        <v>-0.60916102698849506</v>
      </c>
      <c r="AB2199" s="20"/>
      <c r="AC2199" s="11">
        <v>1</v>
      </c>
      <c r="AD2199" s="12">
        <v>0</v>
      </c>
      <c r="AE2199" s="13">
        <v>0</v>
      </c>
      <c r="AF2199" s="14">
        <v>0</v>
      </c>
      <c r="AG2199" s="20"/>
      <c r="AH2199" s="1">
        <f t="shared" ref="AH2199" si="23388">X2199*AC2199+Z2199*AC2202-Y2199*AD2199-AA2199*AD2202</f>
        <v>0.72141088775011131</v>
      </c>
      <c r="AI2199" s="4">
        <f t="shared" ref="AI2199" si="23389">(X2199*AD2199+Y2199*AC2199+Z2199*AD2202+AA2199*AC2202)</f>
        <v>0</v>
      </c>
      <c r="AJ2199" s="2">
        <f t="shared" ref="AJ2199" si="23390">X2199*AE2199+Z2199*AE2202-Y2199*AF2199-AA2199*AF2202</f>
        <v>0</v>
      </c>
      <c r="AK2199" s="3">
        <f t="shared" ref="AK2199" si="23391">(X2199*AF2199+Y2199*AE2199+Z2199*AF2202+AA2199*AE2202)</f>
        <v>-0.60916102698849506</v>
      </c>
      <c r="AL2199" s="20"/>
      <c r="AM2199" s="11">
        <v>1</v>
      </c>
      <c r="AN2199" s="12">
        <v>0</v>
      </c>
      <c r="AO2199" s="13">
        <v>0</v>
      </c>
      <c r="AP2199" s="40">
        <f t="shared" ref="AP2199" si="23392">-1/($AN$4*$B2199)</f>
        <v>-0.43457099151717338</v>
      </c>
      <c r="AR2199" s="1">
        <f t="shared" ref="AR2199" si="23393">AH2199*AM2199+AJ2199*AM2202-AI2199*AN2199-AK2199*AN2202</f>
        <v>0.72141088775011131</v>
      </c>
      <c r="AS2199" s="4">
        <f t="shared" ref="AS2199" si="23394">(AH2199*AN2199+AI2199*AM2199+AJ2199*AN2202+AK2199*AM2202)</f>
        <v>0</v>
      </c>
      <c r="AT2199" s="2">
        <f t="shared" ref="AT2199" si="23395">AH2199*AO2199+AJ2199*AO2202-AI2199*AP2199-AK2199*AP2202</f>
        <v>0</v>
      </c>
      <c r="AU2199" s="3">
        <f t="shared" ref="AU2199" si="23396">(AH2199*AP2199+AI2199*AO2199+AJ2199*AP2202+AK2199*AO2202)</f>
        <v>-0.92266527176934521</v>
      </c>
      <c r="AV2199" s="20"/>
      <c r="AW2199" s="11">
        <v>1</v>
      </c>
      <c r="AX2199" s="12">
        <v>0</v>
      </c>
      <c r="AY2199" s="13">
        <v>0</v>
      </c>
      <c r="AZ2199" s="14">
        <v>0</v>
      </c>
      <c r="BA2199" s="20"/>
      <c r="BB2199" s="1">
        <f t="shared" ref="BB2199" si="23397">AR2199*AW2199+AT2199*AW2202-AS2199*AX2199-AU2199*AX2202</f>
        <v>0.40039897789938783</v>
      </c>
      <c r="BC2199" s="4">
        <f t="shared" ref="BC2199" si="23398">(AR2199*AX2199+AS2199*AW2199+AT2199*AX2202+AU2199*AW2202)</f>
        <v>0</v>
      </c>
      <c r="BD2199" s="2">
        <f t="shared" ref="BD2199" si="23399">AR2199*AY2199+AT2199*AY2202-AS2199*AZ2199-AU2199*AZ2202</f>
        <v>0</v>
      </c>
      <c r="BE2199" s="3">
        <f t="shared" ref="BE2199" si="23400">(AR2199*AZ2199+AS2199*AY2199+AT2199*AZ2202+AU2199*AY2202)</f>
        <v>-0.92266527176934521</v>
      </c>
      <c r="BF2199" s="20"/>
      <c r="BG2199" s="11">
        <v>1</v>
      </c>
      <c r="BH2199" s="12">
        <v>0</v>
      </c>
      <c r="BI2199" s="13">
        <v>0</v>
      </c>
      <c r="BJ2199" s="40">
        <f t="shared" ref="BJ2199" si="23401">-1/($BH$4*$B2199)</f>
        <v>-0.41817208617690271</v>
      </c>
      <c r="BK2199" s="20"/>
      <c r="BL2199" s="1">
        <f t="shared" ref="BL2199" si="23402">BB2199*BG2199+BD2199*BG2202-BC2199*BH2199-BE2199*BH2202</f>
        <v>0.40039897789938783</v>
      </c>
      <c r="BM2199" s="4">
        <f t="shared" ref="BM2199" si="23403">(BB2199*BH2199+BC2199*BG2199+BD2199*BH2202+BE2199*BG2202)</f>
        <v>0</v>
      </c>
      <c r="BN2199" s="2">
        <f t="shared" ref="BN2199" si="23404">BB2199*BI2199+BD2199*BI2202-BC2199*BJ2199-BE2199*BJ2202</f>
        <v>0</v>
      </c>
      <c r="BO2199" s="3">
        <f t="shared" ref="BO2199" si="23405">(BB2199*BJ2199+BC2199*BI2199+BD2199*BJ2202+BE2199*BI2202)</f>
        <v>-1.0901009476606318</v>
      </c>
      <c r="BP2199" s="20"/>
      <c r="BQ2199" s="11">
        <v>1</v>
      </c>
      <c r="BR2199" s="12">
        <v>0</v>
      </c>
      <c r="BS2199" s="13">
        <v>0</v>
      </c>
      <c r="BT2199" s="14">
        <v>0</v>
      </c>
      <c r="BU2199" s="20"/>
      <c r="BV2199" s="1">
        <f t="shared" ref="BV2199" si="23406">BL2199*BQ2199+BN2199*BQ2202-BM2199*BR2199-BO2199*BR2202</f>
        <v>6.8423588196179941E-2</v>
      </c>
      <c r="BW2199" s="4">
        <f t="shared" ref="BW2199" si="23407">(BL2199*BR2199+BM2199*BQ2199+BN2199*BR2202+BO2199*BQ2202)</f>
        <v>0</v>
      </c>
      <c r="BX2199" s="2">
        <f t="shared" ref="BX2199" si="23408">BL2199*BS2199+BN2199*BS2202-BM2199*BT2199-BO2199*BT2202</f>
        <v>0</v>
      </c>
      <c r="BY2199" s="3">
        <f t="shared" ref="BY2199" si="23409">(BL2199*BT2199+BM2199*BS2199+BN2199*BT2202+BO2199*BS2202)</f>
        <v>-1.0901009476606318</v>
      </c>
      <c r="BZ2199" s="20"/>
      <c r="CA2199" s="11">
        <v>1</v>
      </c>
      <c r="CB2199" s="12">
        <v>0</v>
      </c>
      <c r="CC2199" s="13">
        <v>0</v>
      </c>
      <c r="CD2199" s="40">
        <f t="shared" ref="CD2199" si="23410">-1/($CB$4*$B2199)</f>
        <v>-0.21886052456490485</v>
      </c>
      <c r="CE2199" s="20"/>
      <c r="CF2199" s="1">
        <f t="shared" ref="CF2199" si="23411">BV2199*CA2199+BX2199*CA2202-BW2199*CB2199-BY2199*CB2202</f>
        <v>6.8423588196179941E-2</v>
      </c>
      <c r="CG2199" s="4">
        <f t="shared" ref="CG2199" si="23412">(BV2199*CB2199+BW2199*CA2199+BX2199*CB2202+BY2199*CA2202)</f>
        <v>0</v>
      </c>
      <c r="CH2199" s="2">
        <f t="shared" ref="CH2199" si="23413">BV2199*CC2199+BX2199*CC2202-BW2199*CD2199-BY2199*CD2202</f>
        <v>0</v>
      </c>
      <c r="CI2199" s="3">
        <f t="shared" ref="CI2199" si="23414">(BV2199*CD2199+BW2199*CC2199+BX2199*CD2202+BY2199*CC2202)</f>
        <v>-1.1050761700658609</v>
      </c>
      <c r="CJ2199" s="28"/>
      <c r="CK2199" s="11">
        <v>1</v>
      </c>
      <c r="CL2199" s="12">
        <v>0</v>
      </c>
      <c r="CM2199" s="13">
        <v>0</v>
      </c>
      <c r="CN2199" s="14">
        <v>0</v>
      </c>
      <c r="CP2199" s="1">
        <f t="shared" ref="CP2199" si="23415">CF2199*CK2199+CH2199*CK2202-CG2199*CL2199-CI2199*CL2202</f>
        <v>6.8423588196179941E-2</v>
      </c>
      <c r="CQ2199" s="4">
        <f t="shared" ref="CQ2199" si="23416">(CF2199*CL2199+CG2199*CK2199+CH2199*CL2202+CI2199*CK2202)</f>
        <v>-1.1050761700658609</v>
      </c>
      <c r="CR2199" s="2">
        <f t="shared" ref="CR2199" si="23417">CF2199*CM2199+CH2199*CM2202-CG2199*CN2199-CI2199*CN2202</f>
        <v>0</v>
      </c>
      <c r="CS2199" s="3">
        <f t="shared" ref="CS2199" si="23418">(CF2199*CN2199+CG2199*CM2199+CH2199*CN2202+CI2199*CM2202)</f>
        <v>-1.1050761700658609</v>
      </c>
      <c r="CU2199" s="29">
        <f t="shared" ref="CU2199" si="23419">20*LOG(((1+$CL$4)/$CL$4)/((CP2199+CP2202)^2+(CQ2199+CQ2202)^2)^0.5)</f>
        <v>-4.5125134499944153E-2</v>
      </c>
      <c r="CW2199" s="51">
        <f t="shared" ref="CW2199" si="23420">((CP2199^2+CQ2199^2)^0.5)/((CP2202^2+CQ2202^2)^0.5)</f>
        <v>1.2257552573802322</v>
      </c>
    </row>
    <row r="2200" spans="1:101" ht="18" customHeight="1" thickBot="1">
      <c r="D2200" s="11"/>
      <c r="E2200" s="13"/>
      <c r="F2200" s="13"/>
      <c r="G2200" s="15"/>
      <c r="H2200" s="10"/>
      <c r="I2200" s="11"/>
      <c r="J2200" s="13"/>
      <c r="K2200" s="13"/>
      <c r="L2200" s="15"/>
      <c r="N2200" s="5"/>
      <c r="Q2200" s="6"/>
      <c r="S2200" s="11"/>
      <c r="T2200" s="13"/>
      <c r="U2200" s="13"/>
      <c r="V2200" s="15"/>
      <c r="W2200" s="20"/>
      <c r="X2200" s="5"/>
      <c r="AA2200" s="6"/>
      <c r="AB2200" s="20"/>
      <c r="AC2200" s="11"/>
      <c r="AD2200" s="13"/>
      <c r="AE2200" s="13"/>
      <c r="AF2200" s="15"/>
      <c r="AG2200" s="20"/>
      <c r="AH2200" s="5"/>
      <c r="AK2200" s="6"/>
      <c r="AL2200" s="20"/>
      <c r="AM2200" s="11"/>
      <c r="AN2200" s="13"/>
      <c r="AO2200" s="13"/>
      <c r="AP2200" s="15"/>
      <c r="AR2200" s="5"/>
      <c r="AU2200" s="6"/>
      <c r="AW2200" s="11"/>
      <c r="AX2200" s="13"/>
      <c r="AY2200" s="13"/>
      <c r="AZ2200" s="15"/>
      <c r="BA2200" s="20"/>
      <c r="BB2200" s="5"/>
      <c r="BE2200" s="6"/>
      <c r="BG2200" s="11"/>
      <c r="BH2200" s="13"/>
      <c r="BI2200" s="13"/>
      <c r="BJ2200" s="15"/>
      <c r="BL2200" s="5"/>
      <c r="BO2200" s="6"/>
      <c r="BQ2200" s="11"/>
      <c r="BR2200" s="13"/>
      <c r="BS2200" s="13"/>
      <c r="BT2200" s="15"/>
      <c r="BU2200" s="20"/>
      <c r="BV2200" s="5"/>
      <c r="BY2200" s="6"/>
      <c r="CA2200" s="11"/>
      <c r="CB2200" s="13"/>
      <c r="CC2200" s="13"/>
      <c r="CD2200" s="15"/>
      <c r="CF2200" s="5"/>
      <c r="CI2200" s="6"/>
      <c r="CK2200" s="11"/>
      <c r="CL2200" s="13"/>
      <c r="CM2200" s="13"/>
      <c r="CN2200" s="15"/>
      <c r="CP2200" s="5"/>
      <c r="CS2200" s="6"/>
      <c r="CW2200" s="52"/>
    </row>
    <row r="2201" spans="1:101" ht="18" customHeight="1" thickBot="1">
      <c r="D2201" s="11" t="s">
        <v>6</v>
      </c>
      <c r="E2201" s="13"/>
      <c r="F2201" s="13" t="s">
        <v>7</v>
      </c>
      <c r="G2201" s="15"/>
      <c r="H2201" s="10"/>
      <c r="I2201" s="11" t="s">
        <v>8</v>
      </c>
      <c r="J2201" s="13"/>
      <c r="K2201" s="13" t="s">
        <v>9</v>
      </c>
      <c r="L2201" s="15"/>
      <c r="N2201" s="251" t="s">
        <v>26</v>
      </c>
      <c r="O2201" s="252"/>
      <c r="P2201" s="253" t="s">
        <v>27</v>
      </c>
      <c r="Q2201" s="254"/>
      <c r="S2201" s="11" t="s">
        <v>13</v>
      </c>
      <c r="T2201" s="13"/>
      <c r="U2201" s="13" t="s">
        <v>14</v>
      </c>
      <c r="V2201" s="15"/>
      <c r="W2201" s="20"/>
      <c r="X2201" s="251" t="s">
        <v>26</v>
      </c>
      <c r="Y2201" s="252"/>
      <c r="Z2201" s="253" t="s">
        <v>27</v>
      </c>
      <c r="AA2201" s="254"/>
      <c r="AB2201" s="20"/>
      <c r="AC2201" s="11" t="s">
        <v>8</v>
      </c>
      <c r="AD2201" s="13"/>
      <c r="AE2201" s="13" t="s">
        <v>9</v>
      </c>
      <c r="AF2201" s="15"/>
      <c r="AG2201" s="20"/>
      <c r="AH2201" s="251" t="s">
        <v>26</v>
      </c>
      <c r="AI2201" s="252"/>
      <c r="AJ2201" s="253" t="s">
        <v>27</v>
      </c>
      <c r="AK2201" s="254"/>
      <c r="AL2201" s="20"/>
      <c r="AM2201" s="11" t="s">
        <v>13</v>
      </c>
      <c r="AN2201" s="13"/>
      <c r="AO2201" s="13" t="s">
        <v>14</v>
      </c>
      <c r="AP2201" s="15"/>
      <c r="AR2201" s="251" t="s">
        <v>26</v>
      </c>
      <c r="AS2201" s="252"/>
      <c r="AT2201" s="253" t="s">
        <v>27</v>
      </c>
      <c r="AU2201" s="254"/>
      <c r="AV2201" s="36"/>
      <c r="AW2201" s="11" t="s">
        <v>8</v>
      </c>
      <c r="AX2201" s="13"/>
      <c r="AY2201" s="13" t="s">
        <v>9</v>
      </c>
      <c r="AZ2201" s="15"/>
      <c r="BA2201" s="20"/>
      <c r="BB2201" s="251" t="s">
        <v>26</v>
      </c>
      <c r="BC2201" s="252"/>
      <c r="BD2201" s="253" t="s">
        <v>27</v>
      </c>
      <c r="BE2201" s="254"/>
      <c r="BF2201" s="36"/>
      <c r="BG2201" s="11" t="s">
        <v>13</v>
      </c>
      <c r="BH2201" s="13"/>
      <c r="BI2201" s="13" t="s">
        <v>14</v>
      </c>
      <c r="BJ2201" s="15"/>
      <c r="BK2201" s="36"/>
      <c r="BL2201" s="251" t="s">
        <v>26</v>
      </c>
      <c r="BM2201" s="252"/>
      <c r="BN2201" s="253" t="s">
        <v>27</v>
      </c>
      <c r="BO2201" s="254"/>
      <c r="BP2201" s="36"/>
      <c r="BQ2201" s="11" t="s">
        <v>8</v>
      </c>
      <c r="BR2201" s="13"/>
      <c r="BS2201" s="13" t="s">
        <v>9</v>
      </c>
      <c r="BT2201" s="15"/>
      <c r="BU2201" s="20"/>
      <c r="BV2201" s="251" t="s">
        <v>26</v>
      </c>
      <c r="BW2201" s="252"/>
      <c r="BX2201" s="253" t="s">
        <v>27</v>
      </c>
      <c r="BY2201" s="254"/>
      <c r="BZ2201" s="36"/>
      <c r="CA2201" s="11" t="s">
        <v>13</v>
      </c>
      <c r="CB2201" s="13"/>
      <c r="CC2201" s="13" t="s">
        <v>14</v>
      </c>
      <c r="CD2201" s="15"/>
      <c r="CE2201" s="36"/>
      <c r="CF2201" s="251" t="s">
        <v>26</v>
      </c>
      <c r="CG2201" s="252"/>
      <c r="CH2201" s="253" t="s">
        <v>27</v>
      </c>
      <c r="CI2201" s="254"/>
      <c r="CK2201" s="11" t="s">
        <v>28</v>
      </c>
      <c r="CL2201" s="13"/>
      <c r="CM2201" s="13" t="s">
        <v>29</v>
      </c>
      <c r="CN2201" s="15"/>
      <c r="CP2201" s="251" t="s">
        <v>26</v>
      </c>
      <c r="CQ2201" s="252"/>
      <c r="CR2201" s="253" t="s">
        <v>27</v>
      </c>
      <c r="CS2201" s="254"/>
      <c r="CU2201" s="38" t="s">
        <v>37</v>
      </c>
      <c r="CW2201" s="53" t="s">
        <v>45</v>
      </c>
    </row>
    <row r="2202" spans="1:101" ht="18" customHeight="1" thickTop="1" thickBot="1">
      <c r="D2202" s="16">
        <v>0</v>
      </c>
      <c r="E2202" s="17">
        <v>0</v>
      </c>
      <c r="F2202" s="18">
        <v>1</v>
      </c>
      <c r="G2202" s="19">
        <v>0</v>
      </c>
      <c r="H2202" s="10"/>
      <c r="I2202" s="16">
        <v>0</v>
      </c>
      <c r="J2202" s="17">
        <f t="shared" ref="J2202" si="23421">-1/($J$4*$B2199)</f>
        <v>-0.304536373824489</v>
      </c>
      <c r="K2202" s="18">
        <v>1</v>
      </c>
      <c r="L2202" s="19">
        <v>0</v>
      </c>
      <c r="N2202" s="1">
        <f t="shared" ref="N2202" si="23422">D2202*I2199+F2202*I2202-E2202*J2199-G2202*J2202</f>
        <v>0</v>
      </c>
      <c r="O2202" s="4">
        <f t="shared" ref="O2202" si="23423">(D2202*J2199+E2202*I2199+F2202*J2202+G2202*I2202)</f>
        <v>-0.304536373824489</v>
      </c>
      <c r="P2202" s="2">
        <f t="shared" ref="P2202" si="23424">D2202*K2199+F2202*K2202-E2202*L2199-G2202*L2202</f>
        <v>1</v>
      </c>
      <c r="Q2202" s="3">
        <f t="shared" ref="Q2202" si="23425">(D2202*L2199+E2202*K2199+F2202*L2202+G2202*K2202)</f>
        <v>0</v>
      </c>
      <c r="S2202" s="16">
        <v>0</v>
      </c>
      <c r="T2202" s="17">
        <v>0</v>
      </c>
      <c r="U2202" s="18">
        <v>1</v>
      </c>
      <c r="V2202" s="19">
        <v>0</v>
      </c>
      <c r="W2202" s="20"/>
      <c r="X2202" s="1">
        <f t="shared" ref="X2202" si="23426">N2202*S2199+P2202*S2202-O2202*T2199-Q2202*T2202</f>
        <v>0</v>
      </c>
      <c r="Y2202" s="4">
        <f t="shared" ref="Y2202" si="23427">(N2202*T2199+O2202*S2199+P2202*T2202+Q2202*S2202)</f>
        <v>-0.304536373824489</v>
      </c>
      <c r="Z2202" s="2">
        <f t="shared" ref="Z2202" si="23428">N2202*U2199+P2202*U2202-O2202*V2199-Q2202*V2202</f>
        <v>0.87265138924106433</v>
      </c>
      <c r="AA2202" s="3">
        <f t="shared" ref="AA2202" si="23429">(N2202*V2199+O2202*U2199+P2202*V2202+Q2202*U2202)</f>
        <v>0</v>
      </c>
      <c r="AB2202" s="20"/>
      <c r="AC2202" s="16">
        <v>0</v>
      </c>
      <c r="AD2202" s="17">
        <f t="shared" ref="AD2202" si="23430">-1/($AD$4*$B2199)</f>
        <v>-0.34791805833889933</v>
      </c>
      <c r="AE2202" s="18">
        <v>1</v>
      </c>
      <c r="AF2202" s="19">
        <v>0</v>
      </c>
      <c r="AG2202" s="20"/>
      <c r="AH2202" s="1">
        <f t="shared" ref="AH2202" si="23431">X2202*AC2199+Z2202*AC2202-Y2202*AD2199-AA2202*AD2202</f>
        <v>0</v>
      </c>
      <c r="AI2202" s="4">
        <f t="shared" ref="AI2202" si="23432">(X2202*AD2199+Y2202*AC2199+Z2202*AD2202+AA2202*AC2202)</f>
        <v>-0.60814755077598315</v>
      </c>
      <c r="AJ2202" s="2">
        <f t="shared" ref="AJ2202" si="23433">X2202*AE2199+Z2202*AE2202-Y2202*AF2199-AA2202*AF2202</f>
        <v>0.87265138924106433</v>
      </c>
      <c r="AK2202" s="3">
        <f t="shared" ref="AK2202" si="23434">(X2202*AF2199+Y2202*AE2199+Z2202*AF2202+AA2202*AE2202)</f>
        <v>0</v>
      </c>
      <c r="AL2202" s="20"/>
      <c r="AM2202" s="16">
        <v>0</v>
      </c>
      <c r="AN2202" s="17">
        <v>0</v>
      </c>
      <c r="AO2202" s="18">
        <v>1</v>
      </c>
      <c r="AP2202" s="19">
        <v>0</v>
      </c>
      <c r="AR2202" s="1">
        <f t="shared" ref="AR2202" si="23435">AH2202*AM2199+AJ2202*AM2202-AI2202*AN2199-AK2202*AN2202</f>
        <v>0</v>
      </c>
      <c r="AS2202" s="4">
        <f t="shared" ref="AS2202" si="23436">(AH2202*AN2199+AI2202*AM2199+AJ2202*AN2202+AK2202*AM2202)</f>
        <v>-0.60814755077598315</v>
      </c>
      <c r="AT2202" s="2">
        <f t="shared" ref="AT2202" si="23437">AH2202*AO2199+AJ2202*AO2202-AI2202*AP2199-AK2202*AP2202</f>
        <v>0.60836810511160477</v>
      </c>
      <c r="AU2202" s="3">
        <f t="shared" ref="AU2202" si="23438">(AH2202*AP2199+AI2202*AO2199+AJ2202*AP2202+AK2202*AO2202)</f>
        <v>0</v>
      </c>
      <c r="AV2202" s="20"/>
      <c r="AW2202" s="16">
        <v>0</v>
      </c>
      <c r="AX2202" s="17">
        <f t="shared" ref="AX2202" si="23439">-1/($AX$4*$B2199)</f>
        <v>-0.34791805833889933</v>
      </c>
      <c r="AY2202" s="18">
        <v>1</v>
      </c>
      <c r="AZ2202" s="19">
        <v>0</v>
      </c>
      <c r="BA2202" s="20"/>
      <c r="BB2202" s="1">
        <f t="shared" ref="BB2202" si="23440">AR2202*AW2199+AT2202*AW2202-AS2202*AX2199-AU2202*AX2202</f>
        <v>0</v>
      </c>
      <c r="BC2202" s="4">
        <f t="shared" ref="BC2202" si="23441">(AR2202*AX2199+AS2202*AW2199+AT2202*AX2202+AU2202*AW2202)</f>
        <v>-0.81980980066172804</v>
      </c>
      <c r="BD2202" s="2">
        <f t="shared" ref="BD2202" si="23442">AR2202*AY2199+AT2202*AY2202-AS2202*AZ2199-AU2202*AZ2202</f>
        <v>0.60836810511160477</v>
      </c>
      <c r="BE2202" s="3">
        <f t="shared" ref="BE2202" si="23443">(AR2202*AZ2199+AS2202*AY2199+AT2202*AZ2202+AU2202*AY2202)</f>
        <v>0</v>
      </c>
      <c r="BF2202" s="20"/>
      <c r="BG2202" s="16">
        <v>0</v>
      </c>
      <c r="BH2202" s="17">
        <v>0</v>
      </c>
      <c r="BI2202" s="18">
        <v>1</v>
      </c>
      <c r="BJ2202" s="19">
        <v>0</v>
      </c>
      <c r="BK2202" s="20"/>
      <c r="BL2202" s="1">
        <f t="shared" ref="BL2202" si="23444">BB2202*BG2199+BD2202*BG2202-BC2202*BH2199-BE2202*BH2202</f>
        <v>0</v>
      </c>
      <c r="BM2202" s="4">
        <f t="shared" ref="BM2202" si="23445">(BB2202*BH2199+BC2202*BG2199+BD2202*BH2202+BE2202*BG2202)</f>
        <v>-0.81980980066172804</v>
      </c>
      <c r="BN2202" s="2">
        <f t="shared" ref="BN2202" si="23446">BB2202*BI2199+BD2202*BI2202-BC2202*BJ2199-BE2202*BJ2202</f>
        <v>0.26554653050061922</v>
      </c>
      <c r="BO2202" s="3">
        <f t="shared" ref="BO2202" si="23447">(BB2202*BJ2199+BC2202*BI2199+BD2202*BJ2202+BE2202*BI2202)</f>
        <v>0</v>
      </c>
      <c r="BP2202" s="20"/>
      <c r="BQ2202" s="16">
        <v>0</v>
      </c>
      <c r="BR2202" s="17">
        <f t="shared" ref="BR2202" si="23448">-1/($BR$4*$B2199)</f>
        <v>-0.304536373824489</v>
      </c>
      <c r="BS2202" s="18">
        <v>1</v>
      </c>
      <c r="BT2202" s="19">
        <v>0</v>
      </c>
      <c r="BU2202" s="20"/>
      <c r="BV2202" s="1">
        <f t="shared" ref="BV2202" si="23449">BL2202*BQ2199+BN2202*BQ2202-BM2202*BR2199-BO2202*BR2202</f>
        <v>0</v>
      </c>
      <c r="BW2202" s="4">
        <f t="shared" ref="BW2202" si="23450">(BL2202*BR2199+BM2202*BQ2199+BN2202*BR2202+BO2202*BQ2202)</f>
        <v>-0.90067837814206064</v>
      </c>
      <c r="BX2202" s="2">
        <f t="shared" ref="BX2202" si="23451">BL2202*BS2199+BN2202*BS2202-BM2202*BT2199-BO2202*BT2202</f>
        <v>0.26554653050061922</v>
      </c>
      <c r="BY2202" s="3">
        <f t="shared" ref="BY2202" si="23452">(BL2202*BT2199+BM2202*BS2199+BN2202*BT2202+BO2202*BS2202)</f>
        <v>0</v>
      </c>
      <c r="BZ2202" s="20"/>
      <c r="CA2202" s="16">
        <v>0</v>
      </c>
      <c r="CB2202" s="17">
        <v>0</v>
      </c>
      <c r="CC2202" s="18">
        <v>1</v>
      </c>
      <c r="CD2202" s="19">
        <v>0</v>
      </c>
      <c r="CE2202" s="20"/>
      <c r="CF2202" s="1">
        <f t="shared" ref="CF2202" si="23453">BV2202*CA2199+BX2202*CA2202-BW2202*CB2199-BY2202*CB2202</f>
        <v>0</v>
      </c>
      <c r="CG2202" s="4">
        <f t="shared" ref="CG2202" si="23454">(BV2202*CB2199+BW2202*CA2199+BX2202*CB2202+BY2202*CA2202)</f>
        <v>-0.90067837814206064</v>
      </c>
      <c r="CH2202" s="2">
        <f t="shared" ref="CH2202" si="23455">BV2202*CC2199+BX2202*CC2202-BW2202*CD2199-BY2202*CD2202</f>
        <v>6.8423588196180107E-2</v>
      </c>
      <c r="CI2202" s="3">
        <f t="shared" ref="CI2202" si="23456">(BV2202*CD2199+BW2202*CC2199+BX2202*CD2202+BY2202*CC2202)</f>
        <v>0</v>
      </c>
      <c r="CK2202" s="16">
        <f t="shared" ref="CK2202" si="23457">1/$CL$4</f>
        <v>1</v>
      </c>
      <c r="CL2202" s="17">
        <v>0</v>
      </c>
      <c r="CM2202" s="18">
        <v>1</v>
      </c>
      <c r="CN2202" s="19">
        <v>0</v>
      </c>
      <c r="CP2202" s="1">
        <f t="shared" ref="CP2202" si="23458">CF2202*CK2199+CH2202*CK2202-CG2202*CL2199-CI2202*CL2202</f>
        <v>6.8423588196180107E-2</v>
      </c>
      <c r="CQ2202" s="4">
        <f t="shared" ref="CQ2202" si="23459">(CF2202*CL2199+CG2202*CK2199+CH2202*CL2202+CI2202*CK2202)</f>
        <v>-0.90067837814206064</v>
      </c>
      <c r="CR2202" s="2">
        <f t="shared" ref="CR2202" si="23460">CF2202*CM2199+CH2202*CM2202-CG2202*CN2199-CI2202*CN2202</f>
        <v>6.8423588196180107E-2</v>
      </c>
      <c r="CS2202" s="3">
        <f t="shared" ref="CS2202" si="23461">(CF2202*CN2199+CG2202*CM2199+CH2202*CN2202+CI2202*CM2202)</f>
        <v>0</v>
      </c>
      <c r="CU2202" s="39">
        <f t="shared" ref="CU2202" si="23462">(180/PI())*ATAN(-1*(CQ2199/CP2199))</f>
        <v>86.456909976874073</v>
      </c>
      <c r="CW2202" s="54">
        <f t="shared" ref="CW2202" si="23463">20*LOG(((1-(10^(CU2199/20)^2)*(1-((1-CW2199)/(1+CW2199))^2))^0.5))</f>
        <v>-16.878634191889908</v>
      </c>
    </row>
    <row r="2203" spans="1:101" ht="18" customHeight="1">
      <c r="E2203" s="20"/>
      <c r="F2203" s="20"/>
      <c r="G2203" s="20"/>
      <c r="H2203" s="20"/>
      <c r="I2203" s="20"/>
      <c r="J2203" s="20"/>
      <c r="K2203" s="20"/>
      <c r="L2203" s="20"/>
      <c r="M2203" s="20"/>
      <c r="N2203" s="20"/>
      <c r="O2203" s="20"/>
      <c r="P2203" s="20"/>
      <c r="Q2203" s="20"/>
      <c r="R2203" s="20"/>
      <c r="S2203" s="20"/>
      <c r="T2203" s="20"/>
      <c r="U2203" s="20"/>
      <c r="V2203" s="20"/>
      <c r="W2203" s="20"/>
      <c r="X2203" s="20"/>
      <c r="Y2203" s="20"/>
      <c r="Z2203" s="20"/>
      <c r="AA2203" s="20"/>
      <c r="AB2203" s="30"/>
      <c r="AC2203" s="20"/>
      <c r="AD2203" s="20"/>
      <c r="AE2203" s="20"/>
      <c r="AF2203" s="20"/>
      <c r="AG2203" s="20"/>
      <c r="AH2203" s="20"/>
      <c r="AI2203" s="20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  <c r="BA2203" s="20"/>
      <c r="BB2203" s="20"/>
      <c r="BC2203" s="20"/>
      <c r="BD2203" s="20"/>
      <c r="BE2203" s="20"/>
      <c r="BF2203" s="20"/>
      <c r="BG2203" s="20"/>
      <c r="BH2203" s="20"/>
      <c r="BI2203" s="20"/>
      <c r="BJ2203" s="20"/>
      <c r="BK2203" s="20"/>
      <c r="BL2203" s="20"/>
      <c r="BM2203" s="20"/>
      <c r="BN2203" s="20"/>
      <c r="BO2203" s="20"/>
      <c r="BP2203" s="20"/>
      <c r="BQ2203" s="20"/>
      <c r="BR2203" s="20"/>
      <c r="BS2203" s="20"/>
      <c r="BT2203" s="20"/>
      <c r="BU2203" s="20"/>
      <c r="BV2203" s="20"/>
      <c r="BW2203" s="20"/>
      <c r="BX2203" s="20"/>
      <c r="BY2203" s="20"/>
      <c r="BZ2203" s="20"/>
      <c r="CA2203" s="20"/>
      <c r="CB2203" s="20"/>
      <c r="CC2203" s="20"/>
      <c r="CD2203" s="20"/>
      <c r="CE2203" s="20"/>
      <c r="CF2203" s="20"/>
      <c r="CG2203" s="20"/>
      <c r="CH2203" s="20"/>
      <c r="CI2203" s="20"/>
      <c r="CJ2203" s="20"/>
      <c r="CK2203" s="20"/>
      <c r="CL2203" s="20"/>
    </row>
    <row r="2204" spans="1:101" ht="18" customHeight="1"/>
    <row r="2205" spans="1:101" ht="18" customHeight="1" thickBot="1">
      <c r="A2205" s="23"/>
      <c r="B2205" s="23"/>
      <c r="C2205" s="23"/>
      <c r="D2205" s="20" t="s">
        <v>15</v>
      </c>
      <c r="E2205" s="20"/>
      <c r="F2205" s="20"/>
      <c r="G2205" s="20"/>
      <c r="H2205" s="20"/>
      <c r="I2205" s="20" t="s">
        <v>16</v>
      </c>
      <c r="J2205" s="20"/>
      <c r="K2205" s="20"/>
      <c r="L2205" s="20"/>
      <c r="M2205" s="23"/>
      <c r="N2205" s="23"/>
      <c r="O2205" s="24" t="s">
        <v>17</v>
      </c>
      <c r="P2205" s="23"/>
      <c r="Q2205" s="23"/>
      <c r="R2205" s="23"/>
      <c r="S2205" s="20"/>
      <c r="T2205" s="20" t="s">
        <v>18</v>
      </c>
      <c r="U2205" s="23"/>
      <c r="V2205" s="23"/>
      <c r="W2205" s="23"/>
      <c r="X2205" s="23"/>
      <c r="Y2205" s="24" t="s">
        <v>19</v>
      </c>
      <c r="Z2205" s="23"/>
      <c r="AA2205" s="23"/>
      <c r="AB2205" s="23"/>
      <c r="AC2205" s="24" t="s">
        <v>20</v>
      </c>
      <c r="AD2205" s="20"/>
      <c r="AE2205" s="20"/>
      <c r="AF2205" s="20"/>
      <c r="AG2205" s="20"/>
      <c r="AH2205" s="23"/>
      <c r="AI2205" s="24" t="s">
        <v>21</v>
      </c>
      <c r="AJ2205" s="23"/>
      <c r="AK2205" s="23"/>
      <c r="AL2205" s="20"/>
      <c r="AM2205" s="24" t="s">
        <v>31</v>
      </c>
      <c r="AN2205" s="20"/>
      <c r="AO2205" s="23"/>
      <c r="AP2205" s="23"/>
      <c r="AQ2205" s="23"/>
      <c r="AR2205" s="23"/>
      <c r="AS2205" s="24" t="s">
        <v>91</v>
      </c>
      <c r="AT2205" s="23"/>
      <c r="AU2205" s="23"/>
      <c r="AV2205" s="23"/>
      <c r="AW2205" s="24" t="s">
        <v>32</v>
      </c>
      <c r="AX2205" s="20"/>
      <c r="AY2205" s="20"/>
      <c r="AZ2205" s="20"/>
      <c r="BA2205" s="20"/>
      <c r="BB2205" s="23"/>
      <c r="BC2205" s="24" t="s">
        <v>22</v>
      </c>
      <c r="BD2205" s="23"/>
      <c r="BE2205" s="23"/>
      <c r="BF2205" s="23"/>
      <c r="BG2205" s="24" t="s">
        <v>33</v>
      </c>
      <c r="BH2205" s="20"/>
      <c r="BI2205" s="23"/>
      <c r="BJ2205" s="23"/>
      <c r="BK2205" s="23"/>
      <c r="BL2205" s="23"/>
      <c r="BM2205" s="24" t="s">
        <v>34</v>
      </c>
      <c r="BN2205" s="23"/>
      <c r="BO2205" s="23"/>
      <c r="BP2205" s="23"/>
      <c r="BQ2205" s="24" t="s">
        <v>89</v>
      </c>
      <c r="BR2205" s="20"/>
      <c r="BS2205" s="20"/>
      <c r="BT2205" s="20"/>
      <c r="BU2205" s="20"/>
      <c r="BV2205" s="23"/>
      <c r="BW2205" s="24" t="s">
        <v>35</v>
      </c>
      <c r="BX2205" s="23"/>
      <c r="BY2205" s="23"/>
      <c r="BZ2205" s="23"/>
      <c r="CA2205" s="24" t="s">
        <v>90</v>
      </c>
      <c r="CB2205" s="20"/>
      <c r="CC2205" s="23"/>
      <c r="CD2205" s="23"/>
      <c r="CE2205" s="23"/>
      <c r="CF2205" s="23"/>
      <c r="CG2205" s="24" t="s">
        <v>92</v>
      </c>
      <c r="CH2205" s="23"/>
      <c r="CI2205" s="23"/>
      <c r="CJ2205" s="23"/>
      <c r="CK2205" s="24" t="s">
        <v>36</v>
      </c>
      <c r="CL2205" s="24"/>
      <c r="CM2205" s="23"/>
      <c r="CN2205" s="23"/>
      <c r="CO2205" s="23"/>
      <c r="CP2205" s="23"/>
      <c r="CQ2205" s="24" t="s">
        <v>93</v>
      </c>
      <c r="CR2205" s="23"/>
      <c r="CS2205" s="23"/>
    </row>
    <row r="2206" spans="1:101" ht="18" customHeight="1" thickBot="1">
      <c r="A2206" s="23"/>
      <c r="B2206" s="33"/>
      <c r="C2206" s="23"/>
      <c r="D2206" s="7" t="s">
        <v>2</v>
      </c>
      <c r="E2206" s="8"/>
      <c r="F2206" s="8" t="s">
        <v>3</v>
      </c>
      <c r="G2206" s="9"/>
      <c r="H2206" s="10"/>
      <c r="I2206" s="7" t="s">
        <v>4</v>
      </c>
      <c r="J2206" s="8"/>
      <c r="K2206" s="8" t="s">
        <v>5</v>
      </c>
      <c r="L2206" s="9"/>
      <c r="M2206" s="23"/>
      <c r="N2206" s="251" t="s">
        <v>79</v>
      </c>
      <c r="O2206" s="252"/>
      <c r="P2206" s="253" t="s">
        <v>80</v>
      </c>
      <c r="Q2206" s="254"/>
      <c r="R2206" s="23"/>
      <c r="S2206" s="7" t="s">
        <v>11</v>
      </c>
      <c r="T2206" s="8"/>
      <c r="U2206" s="8" t="s">
        <v>12</v>
      </c>
      <c r="V2206" s="9"/>
      <c r="W2206" s="20"/>
      <c r="X2206" s="251" t="s">
        <v>79</v>
      </c>
      <c r="Y2206" s="252"/>
      <c r="Z2206" s="253" t="s">
        <v>80</v>
      </c>
      <c r="AA2206" s="254"/>
      <c r="AB2206" s="20"/>
      <c r="AC2206" s="7" t="s">
        <v>4</v>
      </c>
      <c r="AD2206" s="8"/>
      <c r="AE2206" s="8" t="s">
        <v>5</v>
      </c>
      <c r="AF2206" s="9"/>
      <c r="AG2206" s="20"/>
      <c r="AH2206" s="251" t="s">
        <v>0</v>
      </c>
      <c r="AI2206" s="252"/>
      <c r="AJ2206" s="253" t="s">
        <v>1</v>
      </c>
      <c r="AK2206" s="254"/>
      <c r="AL2206" s="20"/>
      <c r="AM2206" s="7" t="s">
        <v>11</v>
      </c>
      <c r="AN2206" s="8"/>
      <c r="AO2206" s="8" t="s">
        <v>12</v>
      </c>
      <c r="AP2206" s="9"/>
      <c r="AQ2206" s="23"/>
      <c r="AR2206" s="251" t="s">
        <v>0</v>
      </c>
      <c r="AS2206" s="252"/>
      <c r="AT2206" s="253" t="s">
        <v>1</v>
      </c>
      <c r="AU2206" s="254"/>
      <c r="AV2206" s="36"/>
      <c r="AW2206" s="7" t="s">
        <v>4</v>
      </c>
      <c r="AX2206" s="8"/>
      <c r="AY2206" s="8" t="s">
        <v>5</v>
      </c>
      <c r="AZ2206" s="9"/>
      <c r="BA2206" s="20"/>
      <c r="BB2206" s="251" t="s">
        <v>0</v>
      </c>
      <c r="BC2206" s="252"/>
      <c r="BD2206" s="253" t="s">
        <v>1</v>
      </c>
      <c r="BE2206" s="254"/>
      <c r="BF2206" s="36"/>
      <c r="BG2206" s="7" t="s">
        <v>11</v>
      </c>
      <c r="BH2206" s="8"/>
      <c r="BI2206" s="8" t="s">
        <v>12</v>
      </c>
      <c r="BJ2206" s="9"/>
      <c r="BK2206" s="36"/>
      <c r="BL2206" s="251" t="s">
        <v>0</v>
      </c>
      <c r="BM2206" s="252"/>
      <c r="BN2206" s="253" t="s">
        <v>1</v>
      </c>
      <c r="BO2206" s="254"/>
      <c r="BP2206" s="36"/>
      <c r="BQ2206" s="7" t="s">
        <v>4</v>
      </c>
      <c r="BR2206" s="8"/>
      <c r="BS2206" s="8" t="s">
        <v>5</v>
      </c>
      <c r="BT2206" s="9"/>
      <c r="BU2206" s="20"/>
      <c r="BV2206" s="251" t="s">
        <v>0</v>
      </c>
      <c r="BW2206" s="252"/>
      <c r="BX2206" s="253" t="s">
        <v>1</v>
      </c>
      <c r="BY2206" s="254"/>
      <c r="BZ2206" s="36"/>
      <c r="CA2206" s="7" t="s">
        <v>11</v>
      </c>
      <c r="CB2206" s="8"/>
      <c r="CC2206" s="8" t="s">
        <v>12</v>
      </c>
      <c r="CD2206" s="9"/>
      <c r="CE2206" s="36"/>
      <c r="CF2206" s="251" t="s">
        <v>0</v>
      </c>
      <c r="CG2206" s="252"/>
      <c r="CH2206" s="253" t="s">
        <v>1</v>
      </c>
      <c r="CI2206" s="254"/>
      <c r="CJ2206" s="23"/>
      <c r="CK2206" s="7" t="s">
        <v>23</v>
      </c>
      <c r="CL2206" s="8"/>
      <c r="CM2206" s="8" t="s">
        <v>24</v>
      </c>
      <c r="CN2206" s="9"/>
      <c r="CO2206" s="23"/>
      <c r="CP2206" s="251" t="s">
        <v>0</v>
      </c>
      <c r="CQ2206" s="252"/>
      <c r="CR2206" s="253" t="s">
        <v>1</v>
      </c>
      <c r="CS2206" s="254"/>
      <c r="CU2206" s="26" t="s">
        <v>25</v>
      </c>
      <c r="CW2206" s="50" t="s">
        <v>44</v>
      </c>
    </row>
    <row r="2207" spans="1:101" ht="18" customHeight="1" thickTop="1" thickBot="1">
      <c r="B2207" s="34">
        <v>4.8500000000000103</v>
      </c>
      <c r="D2207" s="11">
        <v>1</v>
      </c>
      <c r="E2207" s="12">
        <v>0</v>
      </c>
      <c r="F2207" s="13">
        <v>0</v>
      </c>
      <c r="G2207" s="40">
        <f t="shared" ref="G2207" si="23464">-1/($E$4*$B2207)</f>
        <v>-0.21660423049722538</v>
      </c>
      <c r="H2207" s="10"/>
      <c r="I2207" s="11">
        <v>1</v>
      </c>
      <c r="J2207" s="12">
        <v>0</v>
      </c>
      <c r="K2207" s="13">
        <v>0</v>
      </c>
      <c r="L2207" s="14">
        <v>0</v>
      </c>
      <c r="N2207" s="1">
        <f t="shared" ref="N2207" si="23465">D2207*I2207+F2207*I2210-E2207*J2207-G2207*J2210</f>
        <v>0.93471617295438969</v>
      </c>
      <c r="O2207" s="4">
        <f t="shared" ref="O2207" si="23466">(D2207*J2207+E2207*I2207+F2207*J2210+G2207*I2210)</f>
        <v>0</v>
      </c>
      <c r="P2207" s="2">
        <f t="shared" ref="P2207" si="23467">D2207*K2207+F2207*K2210-E2207*L2207-G2207*L2210</f>
        <v>0</v>
      </c>
      <c r="Q2207" s="3">
        <f t="shared" ref="Q2207" si="23468">(D2207*L2207+E2207*K2207+F2207*L2210+G2207*K2210)</f>
        <v>-0.21660423049722538</v>
      </c>
      <c r="S2207" s="11">
        <v>1</v>
      </c>
      <c r="T2207" s="12">
        <v>0</v>
      </c>
      <c r="U2207" s="13">
        <v>0</v>
      </c>
      <c r="V2207" s="40">
        <f t="shared" ref="V2207" si="23469">-1/($T$4*$B2207)</f>
        <v>-0.41386103374208927</v>
      </c>
      <c r="W2207" s="20"/>
      <c r="X2207" s="1">
        <f t="shared" ref="X2207" si="23470">N2207*S2207+P2207*S2210-O2207*T2207-Q2207*T2210</f>
        <v>0.93471617295438969</v>
      </c>
      <c r="Y2207" s="4">
        <f t="shared" ref="Y2207" si="23471">(N2207*T2207+O2207*S2207+P2207*T2210+Q2207*S2210)</f>
        <v>0</v>
      </c>
      <c r="Z2207" s="2">
        <f t="shared" ref="Z2207" si="23472">N2207*U2207+P2207*U2210-O2207*V2207-Q2207*V2210</f>
        <v>0</v>
      </c>
      <c r="AA2207" s="3">
        <f t="shared" ref="AA2207" si="23473">(N2207*V2207+O2207*U2207+P2207*V2210+Q2207*U2210)</f>
        <v>-0.60344683209157868</v>
      </c>
      <c r="AB2207" s="20"/>
      <c r="AC2207" s="11">
        <v>1</v>
      </c>
      <c r="AD2207" s="12">
        <v>0</v>
      </c>
      <c r="AE2207" s="13">
        <v>0</v>
      </c>
      <c r="AF2207" s="14">
        <v>0</v>
      </c>
      <c r="AG2207" s="20"/>
      <c r="AH2207" s="1">
        <f t="shared" ref="AH2207" si="23474">X2207*AC2207+Z2207*AC2210-Y2207*AD2207-AA2207*AD2210</f>
        <v>0.72693055632884396</v>
      </c>
      <c r="AI2207" s="4">
        <f t="shared" ref="AI2207" si="23475">(X2207*AD2207+Y2207*AC2207+Z2207*AD2210+AA2207*AC2210)</f>
        <v>0</v>
      </c>
      <c r="AJ2207" s="2">
        <f t="shared" ref="AJ2207" si="23476">X2207*AE2207+Z2207*AE2210-Y2207*AF2207-AA2207*AF2210</f>
        <v>0</v>
      </c>
      <c r="AK2207" s="3">
        <f t="shared" ref="AK2207" si="23477">(X2207*AF2207+Y2207*AE2207+Z2207*AF2210+AA2207*AE2210)</f>
        <v>-0.60344683209157868</v>
      </c>
      <c r="AL2207" s="20"/>
      <c r="AM2207" s="11">
        <v>1</v>
      </c>
      <c r="AN2207" s="12">
        <v>0</v>
      </c>
      <c r="AO2207" s="13">
        <v>0</v>
      </c>
      <c r="AP2207" s="40">
        <f t="shared" ref="AP2207" si="23478">-1/($AN$4*$B2207)</f>
        <v>-0.43009087820256331</v>
      </c>
      <c r="AR2207" s="1">
        <f t="shared" ref="AR2207" si="23479">AH2207*AM2207+AJ2207*AM2210-AI2207*AN2207-AK2207*AN2210</f>
        <v>0.72693055632884396</v>
      </c>
      <c r="AS2207" s="4">
        <f t="shared" ref="AS2207" si="23480">(AH2207*AN2207+AI2207*AM2207+AJ2207*AN2210+AK2207*AM2210)</f>
        <v>0</v>
      </c>
      <c r="AT2207" s="2">
        <f t="shared" ref="AT2207" si="23481">AH2207*AO2207+AJ2207*AO2210-AI2207*AP2207-AK2207*AP2210</f>
        <v>0</v>
      </c>
      <c r="AU2207" s="3">
        <f t="shared" ref="AU2207" si="23482">(AH2207*AP2207+AI2207*AO2207+AJ2207*AP2210+AK2207*AO2210)</f>
        <v>-0.91609303345532911</v>
      </c>
      <c r="AV2207" s="20"/>
      <c r="AW2207" s="11">
        <v>1</v>
      </c>
      <c r="AX2207" s="12">
        <v>0</v>
      </c>
      <c r="AY2207" s="13">
        <v>0</v>
      </c>
      <c r="AZ2207" s="14">
        <v>0</v>
      </c>
      <c r="BA2207" s="20"/>
      <c r="BB2207" s="1">
        <f t="shared" ref="BB2207" si="23483">AR2207*AW2207+AT2207*AW2210-AS2207*AX2207-AU2207*AX2210</f>
        <v>0.41149107480382585</v>
      </c>
      <c r="BC2207" s="4">
        <f t="shared" ref="BC2207" si="23484">(AR2207*AX2207+AS2207*AW2207+AT2207*AX2210+AU2207*AW2210)</f>
        <v>0</v>
      </c>
      <c r="BD2207" s="2">
        <f t="shared" ref="BD2207" si="23485">AR2207*AY2207+AT2207*AY2210-AS2207*AZ2207-AU2207*AZ2210</f>
        <v>0</v>
      </c>
      <c r="BE2207" s="3">
        <f t="shared" ref="BE2207" si="23486">(AR2207*AZ2207+AS2207*AY2207+AT2207*AZ2210+AU2207*AY2210)</f>
        <v>-0.91609303345532911</v>
      </c>
      <c r="BF2207" s="20"/>
      <c r="BG2207" s="11">
        <v>1</v>
      </c>
      <c r="BH2207" s="12">
        <v>0</v>
      </c>
      <c r="BI2207" s="13">
        <v>0</v>
      </c>
      <c r="BJ2207" s="40">
        <f t="shared" ref="BJ2207" si="23487">-1/($BH$4*$B2207)</f>
        <v>-0.41386103374208927</v>
      </c>
      <c r="BK2207" s="20"/>
      <c r="BL2207" s="1">
        <f t="shared" ref="BL2207" si="23488">BB2207*BG2207+BD2207*BG2210-BC2207*BH2207-BE2207*BH2210</f>
        <v>0.41149107480382585</v>
      </c>
      <c r="BM2207" s="4">
        <f t="shared" ref="BM2207" si="23489">(BB2207*BH2207+BC2207*BG2207+BD2207*BH2210+BE2207*BG2210)</f>
        <v>0</v>
      </c>
      <c r="BN2207" s="2">
        <f t="shared" ref="BN2207" si="23490">BB2207*BI2207+BD2207*BI2210-BC2207*BJ2207-BE2207*BJ2210</f>
        <v>0</v>
      </c>
      <c r="BO2207" s="3">
        <f t="shared" ref="BO2207" si="23491">(BB2207*BJ2207+BC2207*BI2207+BD2207*BJ2210+BE2207*BI2210)</f>
        <v>-1.0863931550492838</v>
      </c>
      <c r="BP2207" s="20"/>
      <c r="BQ2207" s="11">
        <v>1</v>
      </c>
      <c r="BR2207" s="12">
        <v>0</v>
      </c>
      <c r="BS2207" s="13">
        <v>0</v>
      </c>
      <c r="BT2207" s="14">
        <v>0</v>
      </c>
      <c r="BU2207" s="20"/>
      <c r="BV2207" s="1">
        <f t="shared" ref="BV2207" si="23492">BL2207*BQ2207+BN2207*BQ2210-BM2207*BR2207-BO2207*BR2210</f>
        <v>8.4055628714138741E-2</v>
      </c>
      <c r="BW2207" s="4">
        <f t="shared" ref="BW2207" si="23493">(BL2207*BR2207+BM2207*BQ2207+BN2207*BR2210+BO2207*BQ2210)</f>
        <v>0</v>
      </c>
      <c r="BX2207" s="2">
        <f t="shared" ref="BX2207" si="23494">BL2207*BS2207+BN2207*BS2210-BM2207*BT2207-BO2207*BT2210</f>
        <v>0</v>
      </c>
      <c r="BY2207" s="3">
        <f t="shared" ref="BY2207" si="23495">(BL2207*BT2207+BM2207*BS2207+BN2207*BT2210+BO2207*BS2210)</f>
        <v>-1.0863931550492838</v>
      </c>
      <c r="BZ2207" s="20"/>
      <c r="CA2207" s="11">
        <v>1</v>
      </c>
      <c r="CB2207" s="12">
        <v>0</v>
      </c>
      <c r="CC2207" s="13">
        <v>0</v>
      </c>
      <c r="CD2207" s="40">
        <f t="shared" ref="CD2207" si="23496">-1/($CB$4*$B2207)</f>
        <v>-0.21660423049722538</v>
      </c>
      <c r="CE2207" s="20"/>
      <c r="CF2207" s="1">
        <f t="shared" ref="CF2207" si="23497">BV2207*CA2207+BX2207*CA2210-BW2207*CB2207-BY2207*CB2210</f>
        <v>8.4055628714138741E-2</v>
      </c>
      <c r="CG2207" s="4">
        <f t="shared" ref="CG2207" si="23498">(BV2207*CB2207+BW2207*CA2207+BX2207*CB2210+BY2207*CA2210)</f>
        <v>0</v>
      </c>
      <c r="CH2207" s="2">
        <f t="shared" ref="CH2207" si="23499">BV2207*CC2207+BX2207*CC2210-BW2207*CD2207-BY2207*CD2210</f>
        <v>0</v>
      </c>
      <c r="CI2207" s="3">
        <f t="shared" ref="CI2207" si="23500">(BV2207*CD2207+BW2207*CC2207+BX2207*CD2210+BY2207*CC2210)</f>
        <v>-1.1045999598258702</v>
      </c>
      <c r="CJ2207" s="28"/>
      <c r="CK2207" s="11">
        <v>1</v>
      </c>
      <c r="CL2207" s="12">
        <v>0</v>
      </c>
      <c r="CM2207" s="13">
        <v>0</v>
      </c>
      <c r="CN2207" s="14">
        <v>0</v>
      </c>
      <c r="CP2207" s="1">
        <f t="shared" ref="CP2207" si="23501">CF2207*CK2207+CH2207*CK2210-CG2207*CL2207-CI2207*CL2210</f>
        <v>8.4055628714138741E-2</v>
      </c>
      <c r="CQ2207" s="4">
        <f t="shared" ref="CQ2207" si="23502">(CF2207*CL2207+CG2207*CK2207+CH2207*CL2210+CI2207*CK2210)</f>
        <v>-1.1045999598258702</v>
      </c>
      <c r="CR2207" s="2">
        <f t="shared" ref="CR2207" si="23503">CF2207*CM2207+CH2207*CM2210-CG2207*CN2207-CI2207*CN2210</f>
        <v>0</v>
      </c>
      <c r="CS2207" s="3">
        <f t="shared" ref="CS2207" si="23504">(CF2207*CN2207+CG2207*CM2207+CH2207*CN2210+CI2207*CM2210)</f>
        <v>-1.1045999598258702</v>
      </c>
      <c r="CU2207" s="29">
        <f t="shared" ref="CU2207" si="23505">20*LOG(((1+$CL$4)/$CL$4)/((CP2207+CP2210)^2+(CQ2207+CQ2210)^2)^0.5)</f>
        <v>-4.5695003789064943E-2</v>
      </c>
      <c r="CW2207" s="51">
        <f t="shared" ref="CW2207" si="23506">((CP2207^2+CQ2207^2)^0.5)/((CP2210^2+CQ2210^2)^0.5)</f>
        <v>1.2270230386762226</v>
      </c>
    </row>
    <row r="2208" spans="1:101" ht="18" customHeight="1" thickBot="1">
      <c r="D2208" s="11"/>
      <c r="E2208" s="13"/>
      <c r="F2208" s="13"/>
      <c r="G2208" s="15"/>
      <c r="H2208" s="10"/>
      <c r="I2208" s="11"/>
      <c r="J2208" s="13"/>
      <c r="K2208" s="13"/>
      <c r="L2208" s="15"/>
      <c r="N2208" s="5"/>
      <c r="Q2208" s="6"/>
      <c r="S2208" s="11"/>
      <c r="T2208" s="13"/>
      <c r="U2208" s="13"/>
      <c r="V2208" s="15"/>
      <c r="W2208" s="20"/>
      <c r="X2208" s="5"/>
      <c r="AA2208" s="6"/>
      <c r="AB2208" s="20"/>
      <c r="AC2208" s="11"/>
      <c r="AD2208" s="13"/>
      <c r="AE2208" s="13"/>
      <c r="AF2208" s="15"/>
      <c r="AG2208" s="20"/>
      <c r="AH2208" s="5"/>
      <c r="AK2208" s="6"/>
      <c r="AL2208" s="20"/>
      <c r="AM2208" s="11"/>
      <c r="AN2208" s="13"/>
      <c r="AO2208" s="13"/>
      <c r="AP2208" s="15"/>
      <c r="AR2208" s="5"/>
      <c r="AU2208" s="6"/>
      <c r="AW2208" s="11"/>
      <c r="AX2208" s="13"/>
      <c r="AY2208" s="13"/>
      <c r="AZ2208" s="15"/>
      <c r="BA2208" s="20"/>
      <c r="BB2208" s="5"/>
      <c r="BE2208" s="6"/>
      <c r="BG2208" s="11"/>
      <c r="BH2208" s="13"/>
      <c r="BI2208" s="13"/>
      <c r="BJ2208" s="15"/>
      <c r="BL2208" s="5"/>
      <c r="BO2208" s="6"/>
      <c r="BQ2208" s="11"/>
      <c r="BR2208" s="13"/>
      <c r="BS2208" s="13"/>
      <c r="BT2208" s="15"/>
      <c r="BU2208" s="20"/>
      <c r="BV2208" s="5"/>
      <c r="BY2208" s="6"/>
      <c r="CA2208" s="11"/>
      <c r="CB2208" s="13"/>
      <c r="CC2208" s="13"/>
      <c r="CD2208" s="15"/>
      <c r="CF2208" s="5"/>
      <c r="CI2208" s="6"/>
      <c r="CK2208" s="11"/>
      <c r="CL2208" s="13"/>
      <c r="CM2208" s="13"/>
      <c r="CN2208" s="15"/>
      <c r="CP2208" s="5"/>
      <c r="CS2208" s="6"/>
      <c r="CW2208" s="52"/>
    </row>
    <row r="2209" spans="1:101" ht="18" customHeight="1" thickBot="1">
      <c r="D2209" s="11" t="s">
        <v>6</v>
      </c>
      <c r="E2209" s="13"/>
      <c r="F2209" s="13" t="s">
        <v>7</v>
      </c>
      <c r="G2209" s="15"/>
      <c r="H2209" s="10"/>
      <c r="I2209" s="11" t="s">
        <v>8</v>
      </c>
      <c r="J2209" s="13"/>
      <c r="K2209" s="13" t="s">
        <v>9</v>
      </c>
      <c r="L2209" s="15"/>
      <c r="N2209" s="251" t="s">
        <v>26</v>
      </c>
      <c r="O2209" s="252"/>
      <c r="P2209" s="253" t="s">
        <v>27</v>
      </c>
      <c r="Q2209" s="254"/>
      <c r="S2209" s="11" t="s">
        <v>13</v>
      </c>
      <c r="T2209" s="13"/>
      <c r="U2209" s="13" t="s">
        <v>14</v>
      </c>
      <c r="V2209" s="15"/>
      <c r="W2209" s="20"/>
      <c r="X2209" s="251" t="s">
        <v>26</v>
      </c>
      <c r="Y2209" s="252"/>
      <c r="Z2209" s="253" t="s">
        <v>27</v>
      </c>
      <c r="AA2209" s="254"/>
      <c r="AB2209" s="20"/>
      <c r="AC2209" s="11" t="s">
        <v>8</v>
      </c>
      <c r="AD2209" s="13"/>
      <c r="AE2209" s="13" t="s">
        <v>9</v>
      </c>
      <c r="AF2209" s="15"/>
      <c r="AG2209" s="20"/>
      <c r="AH2209" s="251" t="s">
        <v>26</v>
      </c>
      <c r="AI2209" s="252"/>
      <c r="AJ2209" s="253" t="s">
        <v>27</v>
      </c>
      <c r="AK2209" s="254"/>
      <c r="AL2209" s="20"/>
      <c r="AM2209" s="11" t="s">
        <v>13</v>
      </c>
      <c r="AN2209" s="13"/>
      <c r="AO2209" s="13" t="s">
        <v>14</v>
      </c>
      <c r="AP2209" s="15"/>
      <c r="AR2209" s="251" t="s">
        <v>26</v>
      </c>
      <c r="AS2209" s="252"/>
      <c r="AT2209" s="253" t="s">
        <v>27</v>
      </c>
      <c r="AU2209" s="254"/>
      <c r="AV2209" s="36"/>
      <c r="AW2209" s="11" t="s">
        <v>8</v>
      </c>
      <c r="AX2209" s="13"/>
      <c r="AY2209" s="13" t="s">
        <v>9</v>
      </c>
      <c r="AZ2209" s="15"/>
      <c r="BA2209" s="20"/>
      <c r="BB2209" s="251" t="s">
        <v>26</v>
      </c>
      <c r="BC2209" s="252"/>
      <c r="BD2209" s="253" t="s">
        <v>27</v>
      </c>
      <c r="BE2209" s="254"/>
      <c r="BF2209" s="36"/>
      <c r="BG2209" s="11" t="s">
        <v>13</v>
      </c>
      <c r="BH2209" s="13"/>
      <c r="BI2209" s="13" t="s">
        <v>14</v>
      </c>
      <c r="BJ2209" s="15"/>
      <c r="BK2209" s="36"/>
      <c r="BL2209" s="251" t="s">
        <v>26</v>
      </c>
      <c r="BM2209" s="252"/>
      <c r="BN2209" s="253" t="s">
        <v>27</v>
      </c>
      <c r="BO2209" s="254"/>
      <c r="BP2209" s="36"/>
      <c r="BQ2209" s="11" t="s">
        <v>8</v>
      </c>
      <c r="BR2209" s="13"/>
      <c r="BS2209" s="13" t="s">
        <v>9</v>
      </c>
      <c r="BT2209" s="15"/>
      <c r="BU2209" s="20"/>
      <c r="BV2209" s="251" t="s">
        <v>26</v>
      </c>
      <c r="BW2209" s="252"/>
      <c r="BX2209" s="253" t="s">
        <v>27</v>
      </c>
      <c r="BY2209" s="254"/>
      <c r="BZ2209" s="36"/>
      <c r="CA2209" s="11" t="s">
        <v>13</v>
      </c>
      <c r="CB2209" s="13"/>
      <c r="CC2209" s="13" t="s">
        <v>14</v>
      </c>
      <c r="CD2209" s="15"/>
      <c r="CE2209" s="36"/>
      <c r="CF2209" s="251" t="s">
        <v>26</v>
      </c>
      <c r="CG2209" s="252"/>
      <c r="CH2209" s="253" t="s">
        <v>27</v>
      </c>
      <c r="CI2209" s="254"/>
      <c r="CK2209" s="11" t="s">
        <v>28</v>
      </c>
      <c r="CL2209" s="13"/>
      <c r="CM2209" s="13" t="s">
        <v>29</v>
      </c>
      <c r="CN2209" s="15"/>
      <c r="CP2209" s="251" t="s">
        <v>26</v>
      </c>
      <c r="CQ2209" s="252"/>
      <c r="CR2209" s="253" t="s">
        <v>27</v>
      </c>
      <c r="CS2209" s="254"/>
      <c r="CU2209" s="38" t="s">
        <v>37</v>
      </c>
      <c r="CW2209" s="53" t="s">
        <v>45</v>
      </c>
    </row>
    <row r="2210" spans="1:101" ht="18" customHeight="1" thickTop="1" thickBot="1">
      <c r="D2210" s="16">
        <v>0</v>
      </c>
      <c r="E2210" s="17">
        <v>0</v>
      </c>
      <c r="F2210" s="18">
        <v>1</v>
      </c>
      <c r="G2210" s="19">
        <v>0</v>
      </c>
      <c r="H2210" s="10"/>
      <c r="I2210" s="16">
        <v>0</v>
      </c>
      <c r="J2210" s="17">
        <f t="shared" ref="J2210" si="23507">-1/($J$4*$B2207)</f>
        <v>-0.30139682357887565</v>
      </c>
      <c r="K2210" s="18">
        <v>1</v>
      </c>
      <c r="L2210" s="19">
        <v>0</v>
      </c>
      <c r="N2210" s="1">
        <f t="shared" ref="N2210" si="23508">D2210*I2207+F2210*I2210-E2210*J2207-G2210*J2210</f>
        <v>0</v>
      </c>
      <c r="O2210" s="4">
        <f t="shared" ref="O2210" si="23509">(D2210*J2207+E2210*I2207+F2210*J2210+G2210*I2210)</f>
        <v>-0.30139682357887565</v>
      </c>
      <c r="P2210" s="2">
        <f t="shared" ref="P2210" si="23510">D2210*K2207+F2210*K2210-E2210*L2207-G2210*L2210</f>
        <v>1</v>
      </c>
      <c r="Q2210" s="3">
        <f t="shared" ref="Q2210" si="23511">(D2210*L2207+E2210*K2207+F2210*L2210+G2210*K2210)</f>
        <v>0</v>
      </c>
      <c r="S2210" s="16">
        <v>0</v>
      </c>
      <c r="T2210" s="17">
        <v>0</v>
      </c>
      <c r="U2210" s="18">
        <v>1</v>
      </c>
      <c r="V2210" s="19">
        <v>0</v>
      </c>
      <c r="W2210" s="20"/>
      <c r="X2210" s="1">
        <f t="shared" ref="X2210" si="23512">N2210*S2207+P2210*S2210-O2210*T2207-Q2210*T2210</f>
        <v>0</v>
      </c>
      <c r="Y2210" s="4">
        <f t="shared" ref="Y2210" si="23513">(N2210*T2207+O2210*S2207+P2210*T2210+Q2210*S2210)</f>
        <v>-0.30139682357887565</v>
      </c>
      <c r="Z2210" s="2">
        <f t="shared" ref="Z2210" si="23514">N2210*U2207+P2210*U2210-O2210*V2207-Q2210*V2210</f>
        <v>0.87526359902706441</v>
      </c>
      <c r="AA2210" s="3">
        <f t="shared" ref="AA2210" si="23515">(N2210*V2207+O2210*U2207+P2210*V2210+Q2210*U2210)</f>
        <v>0</v>
      </c>
      <c r="AB2210" s="20"/>
      <c r="AC2210" s="16">
        <v>0</v>
      </c>
      <c r="AD2210" s="17">
        <f t="shared" ref="AD2210" si="23516">-1/($AD$4*$B2207)</f>
        <v>-0.34433127423231269</v>
      </c>
      <c r="AE2210" s="18">
        <v>1</v>
      </c>
      <c r="AF2210" s="19">
        <v>0</v>
      </c>
      <c r="AG2210" s="20"/>
      <c r="AH2210" s="1">
        <f t="shared" ref="AH2210" si="23517">X2210*AC2207+Z2210*AC2210-Y2210*AD2207-AA2210*AD2210</f>
        <v>0</v>
      </c>
      <c r="AI2210" s="4">
        <f t="shared" ref="AI2210" si="23518">(X2210*AD2207+Y2210*AC2207+Z2210*AD2210+AA2210*AC2210)</f>
        <v>-0.60277745392102466</v>
      </c>
      <c r="AJ2210" s="2">
        <f t="shared" ref="AJ2210" si="23519">X2210*AE2207+Z2210*AE2210-Y2210*AF2207-AA2210*AF2210</f>
        <v>0.87526359902706441</v>
      </c>
      <c r="AK2210" s="3">
        <f t="shared" ref="AK2210" si="23520">(X2210*AF2207+Y2210*AE2207+Z2210*AF2210+AA2210*AE2210)</f>
        <v>0</v>
      </c>
      <c r="AL2210" s="20"/>
      <c r="AM2210" s="16">
        <v>0</v>
      </c>
      <c r="AN2210" s="17">
        <v>0</v>
      </c>
      <c r="AO2210" s="18">
        <v>1</v>
      </c>
      <c r="AP2210" s="19">
        <v>0</v>
      </c>
      <c r="AR2210" s="1">
        <f t="shared" ref="AR2210" si="23521">AH2210*AM2207+AJ2210*AM2210-AI2210*AN2207-AK2210*AN2210</f>
        <v>0</v>
      </c>
      <c r="AS2210" s="4">
        <f t="shared" ref="AS2210" si="23522">(AH2210*AN2207+AI2210*AM2207+AJ2210*AN2210+AK2210*AM2210)</f>
        <v>-0.60277745392102466</v>
      </c>
      <c r="AT2210" s="2">
        <f t="shared" ref="AT2210" si="23523">AH2210*AO2207+AJ2210*AO2210-AI2210*AP2207-AK2210*AP2210</f>
        <v>0.61601451450946576</v>
      </c>
      <c r="AU2210" s="3">
        <f t="shared" ref="AU2210" si="23524">(AH2210*AP2207+AI2210*AO2207+AJ2210*AP2210+AK2210*AO2210)</f>
        <v>0</v>
      </c>
      <c r="AV2210" s="20"/>
      <c r="AW2210" s="16">
        <v>0</v>
      </c>
      <c r="AX2210" s="17">
        <f t="shared" ref="AX2210" si="23525">-1/($AX$4*$B2207)</f>
        <v>-0.34433127423231269</v>
      </c>
      <c r="AY2210" s="18">
        <v>1</v>
      </c>
      <c r="AZ2210" s="19">
        <v>0</v>
      </c>
      <c r="BA2210" s="20"/>
      <c r="BB2210" s="1">
        <f t="shared" ref="BB2210" si="23526">AR2210*AW2207+AT2210*AW2210-AS2210*AX2207-AU2210*AX2210</f>
        <v>0</v>
      </c>
      <c r="BC2210" s="4">
        <f t="shared" ref="BC2210" si="23527">(AR2210*AX2207+AS2210*AW2207+AT2210*AX2210+AU2210*AW2210)</f>
        <v>-0.81489051664766854</v>
      </c>
      <c r="BD2210" s="2">
        <f t="shared" ref="BD2210" si="23528">AR2210*AY2207+AT2210*AY2210-AS2210*AZ2207-AU2210*AZ2210</f>
        <v>0.61601451450946576</v>
      </c>
      <c r="BE2210" s="3">
        <f t="shared" ref="BE2210" si="23529">(AR2210*AZ2207+AS2210*AY2207+AT2210*AZ2210+AU2210*AY2210)</f>
        <v>0</v>
      </c>
      <c r="BF2210" s="20"/>
      <c r="BG2210" s="16">
        <v>0</v>
      </c>
      <c r="BH2210" s="17">
        <v>0</v>
      </c>
      <c r="BI2210" s="18">
        <v>1</v>
      </c>
      <c r="BJ2210" s="19">
        <v>0</v>
      </c>
      <c r="BK2210" s="20"/>
      <c r="BL2210" s="1">
        <f t="shared" ref="BL2210" si="23530">BB2210*BG2207+BD2210*BG2210-BC2210*BH2207-BE2210*BH2210</f>
        <v>0</v>
      </c>
      <c r="BM2210" s="4">
        <f t="shared" ref="BM2210" si="23531">(BB2210*BH2207+BC2210*BG2207+BD2210*BH2210+BE2210*BG2210)</f>
        <v>-0.81489051664766854</v>
      </c>
      <c r="BN2210" s="2">
        <f t="shared" ref="BN2210" si="23532">BB2210*BI2207+BD2210*BI2210-BC2210*BJ2207-BE2210*BJ2210</f>
        <v>0.27876308290303647</v>
      </c>
      <c r="BO2210" s="3">
        <f t="shared" ref="BO2210" si="23533">(BB2210*BJ2207+BC2210*BI2207+BD2210*BJ2210+BE2210*BI2210)</f>
        <v>0</v>
      </c>
      <c r="BP2210" s="20"/>
      <c r="BQ2210" s="16">
        <v>0</v>
      </c>
      <c r="BR2210" s="17">
        <f t="shared" ref="BR2210" si="23534">-1/($BR$4*$B2207)</f>
        <v>-0.30139682357887565</v>
      </c>
      <c r="BS2210" s="18">
        <v>1</v>
      </c>
      <c r="BT2210" s="19">
        <v>0</v>
      </c>
      <c r="BU2210" s="20"/>
      <c r="BV2210" s="1">
        <f t="shared" ref="BV2210" si="23535">BL2210*BQ2207+BN2210*BQ2210-BM2210*BR2207-BO2210*BR2210</f>
        <v>0</v>
      </c>
      <c r="BW2210" s="4">
        <f t="shared" ref="BW2210" si="23536">(BL2210*BR2207+BM2210*BQ2207+BN2210*BR2210+BO2210*BQ2210)</f>
        <v>-0.89890882436569852</v>
      </c>
      <c r="BX2210" s="2">
        <f t="shared" ref="BX2210" si="23537">BL2210*BS2207+BN2210*BS2210-BM2210*BT2207-BO2210*BT2210</f>
        <v>0.27876308290303647</v>
      </c>
      <c r="BY2210" s="3">
        <f t="shared" ref="BY2210" si="23538">(BL2210*BT2207+BM2210*BS2207+BN2210*BT2210+BO2210*BS2210)</f>
        <v>0</v>
      </c>
      <c r="BZ2210" s="20"/>
      <c r="CA2210" s="16">
        <v>0</v>
      </c>
      <c r="CB2210" s="17">
        <v>0</v>
      </c>
      <c r="CC2210" s="18">
        <v>1</v>
      </c>
      <c r="CD2210" s="19">
        <v>0</v>
      </c>
      <c r="CE2210" s="20"/>
      <c r="CF2210" s="1">
        <f t="shared" ref="CF2210" si="23539">BV2210*CA2207+BX2210*CA2210-BW2210*CB2207-BY2210*CB2210</f>
        <v>0</v>
      </c>
      <c r="CG2210" s="4">
        <f t="shared" ref="CG2210" si="23540">(BV2210*CB2207+BW2210*CA2207+BX2210*CB2210+BY2210*CA2210)</f>
        <v>-0.89890882436569852</v>
      </c>
      <c r="CH2210" s="2">
        <f t="shared" ref="CH2210" si="23541">BV2210*CC2207+BX2210*CC2210-BW2210*CD2207-BY2210*CD2210</f>
        <v>8.4055628714138825E-2</v>
      </c>
      <c r="CI2210" s="3">
        <f t="shared" ref="CI2210" si="23542">(BV2210*CD2207+BW2210*CC2207+BX2210*CD2210+BY2210*CC2210)</f>
        <v>0</v>
      </c>
      <c r="CK2210" s="16">
        <f t="shared" ref="CK2210" si="23543">1/$CL$4</f>
        <v>1</v>
      </c>
      <c r="CL2210" s="17">
        <v>0</v>
      </c>
      <c r="CM2210" s="18">
        <v>1</v>
      </c>
      <c r="CN2210" s="19">
        <v>0</v>
      </c>
      <c r="CP2210" s="1">
        <f t="shared" ref="CP2210" si="23544">CF2210*CK2207+CH2210*CK2210-CG2210*CL2207-CI2210*CL2210</f>
        <v>8.4055628714138825E-2</v>
      </c>
      <c r="CQ2210" s="4">
        <f t="shared" ref="CQ2210" si="23545">(CF2210*CL2207+CG2210*CK2207+CH2210*CL2210+CI2210*CK2210)</f>
        <v>-0.89890882436569852</v>
      </c>
      <c r="CR2210" s="2">
        <f t="shared" ref="CR2210" si="23546">CF2210*CM2207+CH2210*CM2210-CG2210*CN2207-CI2210*CN2210</f>
        <v>8.4055628714138825E-2</v>
      </c>
      <c r="CS2210" s="3">
        <f t="shared" ref="CS2210" si="23547">(CF2210*CN2207+CG2210*CM2207+CH2210*CN2210+CI2210*CM2210)</f>
        <v>0</v>
      </c>
      <c r="CU2210" s="39">
        <f t="shared" ref="CU2210" si="23548">(180/PI())*ATAN(-1*(CQ2207/CP2207))</f>
        <v>85.648407384965935</v>
      </c>
      <c r="CW2210" s="54">
        <f t="shared" ref="CW2210" si="23549">20*LOG(((1-(10^(CU2207/20)^2)*(1-((1-CW2207)/(1+CW2207))^2))^0.5))</f>
        <v>-16.829917228554304</v>
      </c>
    </row>
    <row r="2211" spans="1:101" ht="18" customHeight="1">
      <c r="E2211" s="20"/>
      <c r="F2211" s="20"/>
      <c r="G2211" s="20"/>
      <c r="H2211" s="20"/>
      <c r="I2211" s="20"/>
      <c r="J2211" s="20"/>
      <c r="K2211" s="20"/>
      <c r="L2211" s="20"/>
      <c r="M2211" s="20"/>
      <c r="N2211" s="20"/>
      <c r="O2211" s="20"/>
      <c r="P2211" s="20"/>
      <c r="Q2211" s="20"/>
      <c r="R2211" s="20"/>
      <c r="S2211" s="20"/>
      <c r="T2211" s="20"/>
      <c r="U2211" s="20"/>
      <c r="V2211" s="20"/>
      <c r="W2211" s="20"/>
      <c r="X2211" s="20"/>
      <c r="Y2211" s="20"/>
      <c r="Z2211" s="20"/>
      <c r="AA2211" s="20"/>
      <c r="AB2211" s="30"/>
      <c r="AC2211" s="20"/>
      <c r="AD2211" s="20"/>
      <c r="AE2211" s="20"/>
      <c r="AF2211" s="20"/>
      <c r="AG2211" s="20"/>
      <c r="AH2211" s="20"/>
      <c r="AI2211" s="20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  <c r="BA2211" s="20"/>
      <c r="BB2211" s="20"/>
      <c r="BC2211" s="20"/>
      <c r="BD2211" s="20"/>
      <c r="BE2211" s="20"/>
      <c r="BF2211" s="20"/>
      <c r="BG2211" s="20"/>
      <c r="BH2211" s="20"/>
      <c r="BI2211" s="20"/>
      <c r="BJ2211" s="20"/>
      <c r="BK2211" s="20"/>
      <c r="BL2211" s="20"/>
      <c r="BM2211" s="20"/>
      <c r="BN2211" s="20"/>
      <c r="BO2211" s="20"/>
      <c r="BP2211" s="20"/>
      <c r="BQ2211" s="20"/>
      <c r="BR2211" s="20"/>
      <c r="BS2211" s="20"/>
      <c r="BT2211" s="20"/>
      <c r="BU2211" s="20"/>
      <c r="BV2211" s="20"/>
      <c r="BW2211" s="20"/>
      <c r="BX2211" s="20"/>
      <c r="BY2211" s="20"/>
      <c r="BZ2211" s="20"/>
      <c r="CA2211" s="20"/>
      <c r="CB2211" s="20"/>
      <c r="CC2211" s="20"/>
      <c r="CD2211" s="20"/>
      <c r="CE2211" s="20"/>
      <c r="CF2211" s="20"/>
      <c r="CG2211" s="20"/>
      <c r="CH2211" s="20"/>
      <c r="CI2211" s="20"/>
      <c r="CJ2211" s="20"/>
      <c r="CK2211" s="20"/>
      <c r="CL2211" s="20"/>
    </row>
    <row r="2212" spans="1:101" ht="18" customHeight="1"/>
    <row r="2213" spans="1:101" ht="18" customHeight="1" thickBot="1">
      <c r="A2213" s="23"/>
      <c r="B2213" s="23"/>
      <c r="C2213" s="23"/>
      <c r="D2213" s="20" t="s">
        <v>15</v>
      </c>
      <c r="E2213" s="20"/>
      <c r="F2213" s="20"/>
      <c r="G2213" s="20"/>
      <c r="H2213" s="20"/>
      <c r="I2213" s="20" t="s">
        <v>16</v>
      </c>
      <c r="J2213" s="20"/>
      <c r="K2213" s="20"/>
      <c r="L2213" s="20"/>
      <c r="M2213" s="23"/>
      <c r="N2213" s="23"/>
      <c r="O2213" s="24" t="s">
        <v>17</v>
      </c>
      <c r="P2213" s="23"/>
      <c r="Q2213" s="23"/>
      <c r="R2213" s="23"/>
      <c r="S2213" s="20"/>
      <c r="T2213" s="20" t="s">
        <v>18</v>
      </c>
      <c r="U2213" s="23"/>
      <c r="V2213" s="23"/>
      <c r="W2213" s="23"/>
      <c r="X2213" s="23"/>
      <c r="Y2213" s="24" t="s">
        <v>19</v>
      </c>
      <c r="Z2213" s="23"/>
      <c r="AA2213" s="23"/>
      <c r="AB2213" s="23"/>
      <c r="AC2213" s="24" t="s">
        <v>20</v>
      </c>
      <c r="AD2213" s="20"/>
      <c r="AE2213" s="20"/>
      <c r="AF2213" s="20"/>
      <c r="AG2213" s="20"/>
      <c r="AH2213" s="23"/>
      <c r="AI2213" s="24" t="s">
        <v>21</v>
      </c>
      <c r="AJ2213" s="23"/>
      <c r="AK2213" s="23"/>
      <c r="AL2213" s="20"/>
      <c r="AM2213" s="24" t="s">
        <v>31</v>
      </c>
      <c r="AN2213" s="20"/>
      <c r="AO2213" s="23"/>
      <c r="AP2213" s="23"/>
      <c r="AQ2213" s="23"/>
      <c r="AR2213" s="23"/>
      <c r="AS2213" s="24" t="s">
        <v>91</v>
      </c>
      <c r="AT2213" s="23"/>
      <c r="AU2213" s="23"/>
      <c r="AV2213" s="23"/>
      <c r="AW2213" s="24" t="s">
        <v>32</v>
      </c>
      <c r="AX2213" s="20"/>
      <c r="AY2213" s="20"/>
      <c r="AZ2213" s="20"/>
      <c r="BA2213" s="20"/>
      <c r="BB2213" s="23"/>
      <c r="BC2213" s="24" t="s">
        <v>22</v>
      </c>
      <c r="BD2213" s="23"/>
      <c r="BE2213" s="23"/>
      <c r="BF2213" s="23"/>
      <c r="BG2213" s="24" t="s">
        <v>33</v>
      </c>
      <c r="BH2213" s="20"/>
      <c r="BI2213" s="23"/>
      <c r="BJ2213" s="23"/>
      <c r="BK2213" s="23"/>
      <c r="BL2213" s="23"/>
      <c r="BM2213" s="24" t="s">
        <v>34</v>
      </c>
      <c r="BN2213" s="23"/>
      <c r="BO2213" s="23"/>
      <c r="BP2213" s="23"/>
      <c r="BQ2213" s="24" t="s">
        <v>89</v>
      </c>
      <c r="BR2213" s="20"/>
      <c r="BS2213" s="20"/>
      <c r="BT2213" s="20"/>
      <c r="BU2213" s="20"/>
      <c r="BV2213" s="23"/>
      <c r="BW2213" s="24" t="s">
        <v>35</v>
      </c>
      <c r="BX2213" s="23"/>
      <c r="BY2213" s="23"/>
      <c r="BZ2213" s="23"/>
      <c r="CA2213" s="24" t="s">
        <v>90</v>
      </c>
      <c r="CB2213" s="20"/>
      <c r="CC2213" s="23"/>
      <c r="CD2213" s="23"/>
      <c r="CE2213" s="23"/>
      <c r="CF2213" s="23"/>
      <c r="CG2213" s="24" t="s">
        <v>92</v>
      </c>
      <c r="CH2213" s="23"/>
      <c r="CI2213" s="23"/>
      <c r="CJ2213" s="23"/>
      <c r="CK2213" s="24" t="s">
        <v>36</v>
      </c>
      <c r="CL2213" s="24"/>
      <c r="CM2213" s="23"/>
      <c r="CN2213" s="23"/>
      <c r="CO2213" s="23"/>
      <c r="CP2213" s="23"/>
      <c r="CQ2213" s="24" t="s">
        <v>93</v>
      </c>
      <c r="CR2213" s="23"/>
      <c r="CS2213" s="23"/>
    </row>
    <row r="2214" spans="1:101" ht="18" customHeight="1" thickBot="1">
      <c r="A2214" s="23"/>
      <c r="B2214" s="33"/>
      <c r="C2214" s="23"/>
      <c r="D2214" s="7" t="s">
        <v>2</v>
      </c>
      <c r="E2214" s="8"/>
      <c r="F2214" s="8" t="s">
        <v>3</v>
      </c>
      <c r="G2214" s="9"/>
      <c r="H2214" s="10"/>
      <c r="I2214" s="7" t="s">
        <v>4</v>
      </c>
      <c r="J2214" s="8"/>
      <c r="K2214" s="8" t="s">
        <v>5</v>
      </c>
      <c r="L2214" s="9"/>
      <c r="M2214" s="23"/>
      <c r="N2214" s="251" t="s">
        <v>79</v>
      </c>
      <c r="O2214" s="252"/>
      <c r="P2214" s="253" t="s">
        <v>80</v>
      </c>
      <c r="Q2214" s="254"/>
      <c r="R2214" s="23"/>
      <c r="S2214" s="7" t="s">
        <v>11</v>
      </c>
      <c r="T2214" s="8"/>
      <c r="U2214" s="8" t="s">
        <v>12</v>
      </c>
      <c r="V2214" s="9"/>
      <c r="W2214" s="20"/>
      <c r="X2214" s="251" t="s">
        <v>79</v>
      </c>
      <c r="Y2214" s="252"/>
      <c r="Z2214" s="253" t="s">
        <v>80</v>
      </c>
      <c r="AA2214" s="254"/>
      <c r="AB2214" s="20"/>
      <c r="AC2214" s="7" t="s">
        <v>4</v>
      </c>
      <c r="AD2214" s="8"/>
      <c r="AE2214" s="8" t="s">
        <v>5</v>
      </c>
      <c r="AF2214" s="9"/>
      <c r="AG2214" s="20"/>
      <c r="AH2214" s="251" t="s">
        <v>0</v>
      </c>
      <c r="AI2214" s="252"/>
      <c r="AJ2214" s="253" t="s">
        <v>1</v>
      </c>
      <c r="AK2214" s="254"/>
      <c r="AL2214" s="20"/>
      <c r="AM2214" s="7" t="s">
        <v>11</v>
      </c>
      <c r="AN2214" s="8"/>
      <c r="AO2214" s="8" t="s">
        <v>12</v>
      </c>
      <c r="AP2214" s="9"/>
      <c r="AQ2214" s="23"/>
      <c r="AR2214" s="251" t="s">
        <v>0</v>
      </c>
      <c r="AS2214" s="252"/>
      <c r="AT2214" s="253" t="s">
        <v>1</v>
      </c>
      <c r="AU2214" s="254"/>
      <c r="AV2214" s="36"/>
      <c r="AW2214" s="7" t="s">
        <v>4</v>
      </c>
      <c r="AX2214" s="8"/>
      <c r="AY2214" s="8" t="s">
        <v>5</v>
      </c>
      <c r="AZ2214" s="9"/>
      <c r="BA2214" s="20"/>
      <c r="BB2214" s="251" t="s">
        <v>0</v>
      </c>
      <c r="BC2214" s="252"/>
      <c r="BD2214" s="253" t="s">
        <v>1</v>
      </c>
      <c r="BE2214" s="254"/>
      <c r="BF2214" s="36"/>
      <c r="BG2214" s="7" t="s">
        <v>11</v>
      </c>
      <c r="BH2214" s="8"/>
      <c r="BI2214" s="8" t="s">
        <v>12</v>
      </c>
      <c r="BJ2214" s="9"/>
      <c r="BK2214" s="36"/>
      <c r="BL2214" s="251" t="s">
        <v>0</v>
      </c>
      <c r="BM2214" s="252"/>
      <c r="BN2214" s="253" t="s">
        <v>1</v>
      </c>
      <c r="BO2214" s="254"/>
      <c r="BP2214" s="36"/>
      <c r="BQ2214" s="7" t="s">
        <v>4</v>
      </c>
      <c r="BR2214" s="8"/>
      <c r="BS2214" s="8" t="s">
        <v>5</v>
      </c>
      <c r="BT2214" s="9"/>
      <c r="BU2214" s="20"/>
      <c r="BV2214" s="251" t="s">
        <v>0</v>
      </c>
      <c r="BW2214" s="252"/>
      <c r="BX2214" s="253" t="s">
        <v>1</v>
      </c>
      <c r="BY2214" s="254"/>
      <c r="BZ2214" s="36"/>
      <c r="CA2214" s="7" t="s">
        <v>11</v>
      </c>
      <c r="CB2214" s="8"/>
      <c r="CC2214" s="8" t="s">
        <v>12</v>
      </c>
      <c r="CD2214" s="9"/>
      <c r="CE2214" s="36"/>
      <c r="CF2214" s="251" t="s">
        <v>0</v>
      </c>
      <c r="CG2214" s="252"/>
      <c r="CH2214" s="253" t="s">
        <v>1</v>
      </c>
      <c r="CI2214" s="254"/>
      <c r="CJ2214" s="23"/>
      <c r="CK2214" s="7" t="s">
        <v>23</v>
      </c>
      <c r="CL2214" s="8"/>
      <c r="CM2214" s="8" t="s">
        <v>24</v>
      </c>
      <c r="CN2214" s="9"/>
      <c r="CO2214" s="23"/>
      <c r="CP2214" s="251" t="s">
        <v>0</v>
      </c>
      <c r="CQ2214" s="252"/>
      <c r="CR2214" s="253" t="s">
        <v>1</v>
      </c>
      <c r="CS2214" s="254"/>
      <c r="CU2214" s="26" t="s">
        <v>25</v>
      </c>
      <c r="CW2214" s="50" t="s">
        <v>44</v>
      </c>
    </row>
    <row r="2215" spans="1:101" ht="18" customHeight="1" thickTop="1" thickBot="1">
      <c r="B2215" s="34">
        <v>4.9000000000000101</v>
      </c>
      <c r="D2215" s="11">
        <v>1</v>
      </c>
      <c r="E2215" s="12">
        <v>0</v>
      </c>
      <c r="F2215" s="13">
        <v>0</v>
      </c>
      <c r="G2215" s="40">
        <f t="shared" ref="G2215" si="23550">-1/($E$4*$B2215)</f>
        <v>-0.21439398324725373</v>
      </c>
      <c r="H2215" s="10"/>
      <c r="I2215" s="11">
        <v>1</v>
      </c>
      <c r="J2215" s="12">
        <v>0</v>
      </c>
      <c r="K2215" s="13">
        <v>0</v>
      </c>
      <c r="L2215" s="14">
        <v>0</v>
      </c>
      <c r="N2215" s="1">
        <f t="shared" ref="N2215" si="23551">D2215*I2215+F2215*I2218-E2215*J2215-G2215*J2218</f>
        <v>0.93604169838898921</v>
      </c>
      <c r="O2215" s="4">
        <f t="shared" ref="O2215" si="23552">(D2215*J2215+E2215*I2215+F2215*J2218+G2215*I2218)</f>
        <v>0</v>
      </c>
      <c r="P2215" s="2">
        <f t="shared" ref="P2215" si="23553">D2215*K2215+F2215*K2218-E2215*L2215-G2215*L2218</f>
        <v>0</v>
      </c>
      <c r="Q2215" s="3">
        <f t="shared" ref="Q2215" si="23554">(D2215*L2215+E2215*K2215+F2215*L2218+G2215*K2218)</f>
        <v>-0.21439398324725373</v>
      </c>
      <c r="S2215" s="11">
        <v>1</v>
      </c>
      <c r="T2215" s="12">
        <v>0</v>
      </c>
      <c r="U2215" s="13">
        <v>0</v>
      </c>
      <c r="V2215" s="40">
        <f t="shared" ref="V2215" si="23555">-1/($T$4*$B2215)</f>
        <v>-0.40963796196921076</v>
      </c>
      <c r="W2215" s="20"/>
      <c r="X2215" s="1">
        <f t="shared" ref="X2215" si="23556">N2215*S2215+P2215*S2218-O2215*T2215-Q2215*T2218</f>
        <v>0.93604169838898921</v>
      </c>
      <c r="Y2215" s="4">
        <f t="shared" ref="Y2215" si="23557">(N2215*T2215+O2215*S2215+P2215*T2218+Q2215*S2218)</f>
        <v>0</v>
      </c>
      <c r="Z2215" s="2">
        <f t="shared" ref="Z2215" si="23558">N2215*U2215+P2215*U2218-O2215*V2215-Q2215*V2218</f>
        <v>0</v>
      </c>
      <c r="AA2215" s="3">
        <f t="shared" ref="AA2215" si="23559">(N2215*V2215+O2215*U2215+P2215*V2218+Q2215*U2218)</f>
        <v>-0.59783219689351796</v>
      </c>
      <c r="AB2215" s="20"/>
      <c r="AC2215" s="11">
        <v>1</v>
      </c>
      <c r="AD2215" s="12">
        <v>0</v>
      </c>
      <c r="AE2215" s="13">
        <v>0</v>
      </c>
      <c r="AF2215" s="14">
        <v>0</v>
      </c>
      <c r="AG2215" s="20"/>
      <c r="AH2215" s="1">
        <f t="shared" ref="AH2215" si="23560">X2215*AC2215+Z2215*AC2218-Y2215*AD2215-AA2215*AD2218</f>
        <v>0.73228991015486222</v>
      </c>
      <c r="AI2215" s="4">
        <f t="shared" ref="AI2215" si="23561">(X2215*AD2215+Y2215*AC2215+Z2215*AD2218+AA2215*AC2218)</f>
        <v>0</v>
      </c>
      <c r="AJ2215" s="2">
        <f t="shared" ref="AJ2215" si="23562">X2215*AE2215+Z2215*AE2218-Y2215*AF2215-AA2215*AF2218</f>
        <v>0</v>
      </c>
      <c r="AK2215" s="3">
        <f t="shared" ref="AK2215" si="23563">(X2215*AF2215+Y2215*AE2215+Z2215*AF2218+AA2215*AE2218)</f>
        <v>-0.59783219689351796</v>
      </c>
      <c r="AL2215" s="20"/>
      <c r="AM2215" s="11">
        <v>1</v>
      </c>
      <c r="AN2215" s="12">
        <v>0</v>
      </c>
      <c r="AO2215" s="13">
        <v>0</v>
      </c>
      <c r="AP2215" s="40">
        <f t="shared" ref="AP2215" si="23564">-1/($AN$4*$B2215)</f>
        <v>-0.42570219577192486</v>
      </c>
      <c r="AR2215" s="1">
        <f t="shared" ref="AR2215" si="23565">AH2215*AM2215+AJ2215*AM2218-AI2215*AN2215-AK2215*AN2218</f>
        <v>0.73228991015486222</v>
      </c>
      <c r="AS2215" s="4">
        <f t="shared" ref="AS2215" si="23566">(AH2215*AN2215+AI2215*AM2215+AJ2215*AN2218+AK2215*AM2218)</f>
        <v>0</v>
      </c>
      <c r="AT2215" s="2">
        <f t="shared" ref="AT2215" si="23567">AH2215*AO2215+AJ2215*AO2218-AI2215*AP2215-AK2215*AP2218</f>
        <v>0</v>
      </c>
      <c r="AU2215" s="3">
        <f t="shared" ref="AU2215" si="23568">(AH2215*AP2215+AI2215*AO2215+AJ2215*AP2218+AK2215*AO2218)</f>
        <v>-0.90956961958806837</v>
      </c>
      <c r="AV2215" s="20"/>
      <c r="AW2215" s="11">
        <v>1</v>
      </c>
      <c r="AX2215" s="12">
        <v>0</v>
      </c>
      <c r="AY2215" s="13">
        <v>0</v>
      </c>
      <c r="AZ2215" s="14">
        <v>0</v>
      </c>
      <c r="BA2215" s="20"/>
      <c r="BB2215" s="1">
        <f t="shared" ref="BB2215" si="23569">AR2215*AW2215+AT2215*AW2218-AS2215*AX2215-AU2215*AX2218</f>
        <v>0.42229249369334515</v>
      </c>
      <c r="BC2215" s="4">
        <f t="shared" ref="BC2215" si="23570">(AR2215*AX2215+AS2215*AW2215+AT2215*AX2218+AU2215*AW2218)</f>
        <v>0</v>
      </c>
      <c r="BD2215" s="2">
        <f t="shared" ref="BD2215" si="23571">AR2215*AY2215+AT2215*AY2218-AS2215*AZ2215-AU2215*AZ2218</f>
        <v>0</v>
      </c>
      <c r="BE2215" s="3">
        <f t="shared" ref="BE2215" si="23572">(AR2215*AZ2215+AS2215*AY2215+AT2215*AZ2218+AU2215*AY2218)</f>
        <v>-0.90956961958806837</v>
      </c>
      <c r="BF2215" s="20"/>
      <c r="BG2215" s="11">
        <v>1</v>
      </c>
      <c r="BH2215" s="12">
        <v>0</v>
      </c>
      <c r="BI2215" s="13">
        <v>0</v>
      </c>
      <c r="BJ2215" s="40">
        <f t="shared" ref="BJ2215" si="23573">-1/($BH$4*$B2215)</f>
        <v>-0.40963796196921076</v>
      </c>
      <c r="BK2215" s="20"/>
      <c r="BL2215" s="1">
        <f t="shared" ref="BL2215" si="23574">BB2215*BG2215+BD2215*BG2218-BC2215*BH2215-BE2215*BH2218</f>
        <v>0.42229249369334515</v>
      </c>
      <c r="BM2215" s="4">
        <f t="shared" ref="BM2215" si="23575">(BB2215*BH2215+BC2215*BG2215+BD2215*BH2218+BE2215*BG2218)</f>
        <v>0</v>
      </c>
      <c r="BN2215" s="2">
        <f t="shared" ref="BN2215" si="23576">BB2215*BI2215+BD2215*BI2218-BC2215*BJ2215-BE2215*BJ2218</f>
        <v>0</v>
      </c>
      <c r="BO2215" s="3">
        <f t="shared" ref="BO2215" si="23577">(BB2215*BJ2215+BC2215*BI2215+BD2215*BJ2218+BE2215*BI2218)</f>
        <v>-1.0825566560595061</v>
      </c>
      <c r="BP2215" s="20"/>
      <c r="BQ2215" s="11">
        <v>1</v>
      </c>
      <c r="BR2215" s="12">
        <v>0</v>
      </c>
      <c r="BS2215" s="13">
        <v>0</v>
      </c>
      <c r="BT2215" s="14">
        <v>0</v>
      </c>
      <c r="BU2215" s="20"/>
      <c r="BV2215" s="1">
        <f t="shared" ref="BV2215" si="23578">BL2215*BQ2215+BN2215*BQ2218-BM2215*BR2215-BO2215*BR2218</f>
        <v>9.9342735166723262E-2</v>
      </c>
      <c r="BW2215" s="4">
        <f t="shared" ref="BW2215" si="23579">(BL2215*BR2215+BM2215*BQ2215+BN2215*BR2218+BO2215*BQ2218)</f>
        <v>0</v>
      </c>
      <c r="BX2215" s="2">
        <f t="shared" ref="BX2215" si="23580">BL2215*BS2215+BN2215*BS2218-BM2215*BT2215-BO2215*BT2218</f>
        <v>0</v>
      </c>
      <c r="BY2215" s="3">
        <f t="shared" ref="BY2215" si="23581">(BL2215*BT2215+BM2215*BS2215+BN2215*BT2218+BO2215*BS2218)</f>
        <v>-1.0825566560595061</v>
      </c>
      <c r="BZ2215" s="20"/>
      <c r="CA2215" s="11">
        <v>1</v>
      </c>
      <c r="CB2215" s="12">
        <v>0</v>
      </c>
      <c r="CC2215" s="13">
        <v>0</v>
      </c>
      <c r="CD2215" s="40">
        <f t="shared" ref="CD2215" si="23582">-1/($CB$4*$B2215)</f>
        <v>-0.21439398324725373</v>
      </c>
      <c r="CE2215" s="20"/>
      <c r="CF2215" s="1">
        <f t="shared" ref="CF2215" si="23583">BV2215*CA2215+BX2215*CA2218-BW2215*CB2215-BY2215*CB2218</f>
        <v>9.9342735166723262E-2</v>
      </c>
      <c r="CG2215" s="4">
        <f t="shared" ref="CG2215" si="23584">(BV2215*CB2215+BW2215*CA2215+BX2215*CB2218+BY2215*CA2218)</f>
        <v>0</v>
      </c>
      <c r="CH2215" s="2">
        <f t="shared" ref="CH2215" si="23585">BV2215*CC2215+BX2215*CC2218-BW2215*CD2215-BY2215*CD2218</f>
        <v>0</v>
      </c>
      <c r="CI2215" s="3">
        <f t="shared" ref="CI2215" si="23586">(BV2215*CD2215+BW2215*CC2215+BX2215*CD2218+BY2215*CC2218)</f>
        <v>-1.103855140758577</v>
      </c>
      <c r="CJ2215" s="28"/>
      <c r="CK2215" s="11">
        <v>1</v>
      </c>
      <c r="CL2215" s="12">
        <v>0</v>
      </c>
      <c r="CM2215" s="13">
        <v>0</v>
      </c>
      <c r="CN2215" s="14">
        <v>0</v>
      </c>
      <c r="CP2215" s="1">
        <f t="shared" ref="CP2215" si="23587">CF2215*CK2215+CH2215*CK2218-CG2215*CL2215-CI2215*CL2218</f>
        <v>9.9342735166723262E-2</v>
      </c>
      <c r="CQ2215" s="4">
        <f t="shared" ref="CQ2215" si="23588">(CF2215*CL2215+CG2215*CK2215+CH2215*CL2218+CI2215*CK2218)</f>
        <v>-1.103855140758577</v>
      </c>
      <c r="CR2215" s="2">
        <f t="shared" ref="CR2215" si="23589">CF2215*CM2215+CH2215*CM2218-CG2215*CN2215-CI2215*CN2218</f>
        <v>0</v>
      </c>
      <c r="CS2215" s="3">
        <f t="shared" ref="CS2215" si="23590">(CF2215*CN2215+CG2215*CM2215+CH2215*CN2218+CI2215*CM2218)</f>
        <v>-1.103855140758577</v>
      </c>
      <c r="CU2215" s="29">
        <f t="shared" ref="CU2215" si="23591">20*LOG(((1+$CL$4)/$CL$4)/((CP2215+CP2218)^2+(CQ2215+CQ2218)^2)^0.5)</f>
        <v>-4.6221780642405508E-2</v>
      </c>
      <c r="CW2215" s="51">
        <f t="shared" ref="CW2215" si="23592">((CP2215^2+CQ2215^2)^0.5)/((CP2218^2+CQ2218^2)^0.5)</f>
        <v>1.2281058119148167</v>
      </c>
    </row>
    <row r="2216" spans="1:101" ht="18" customHeight="1" thickBot="1">
      <c r="D2216" s="11"/>
      <c r="E2216" s="13"/>
      <c r="F2216" s="13"/>
      <c r="G2216" s="15"/>
      <c r="H2216" s="10"/>
      <c r="I2216" s="11"/>
      <c r="J2216" s="13"/>
      <c r="K2216" s="13"/>
      <c r="L2216" s="15"/>
      <c r="N2216" s="5"/>
      <c r="Q2216" s="6"/>
      <c r="S2216" s="11"/>
      <c r="T2216" s="13"/>
      <c r="U2216" s="13"/>
      <c r="V2216" s="15"/>
      <c r="W2216" s="20"/>
      <c r="X2216" s="5"/>
      <c r="AA2216" s="6"/>
      <c r="AB2216" s="20"/>
      <c r="AC2216" s="11"/>
      <c r="AD2216" s="13"/>
      <c r="AE2216" s="13"/>
      <c r="AF2216" s="15"/>
      <c r="AG2216" s="20"/>
      <c r="AH2216" s="5"/>
      <c r="AK2216" s="6"/>
      <c r="AL2216" s="20"/>
      <c r="AM2216" s="11"/>
      <c r="AN2216" s="13"/>
      <c r="AO2216" s="13"/>
      <c r="AP2216" s="15"/>
      <c r="AR2216" s="5"/>
      <c r="AU2216" s="6"/>
      <c r="AW2216" s="11"/>
      <c r="AX2216" s="13"/>
      <c r="AY2216" s="13"/>
      <c r="AZ2216" s="15"/>
      <c r="BA2216" s="20"/>
      <c r="BB2216" s="5"/>
      <c r="BE2216" s="6"/>
      <c r="BG2216" s="11"/>
      <c r="BH2216" s="13"/>
      <c r="BI2216" s="13"/>
      <c r="BJ2216" s="15"/>
      <c r="BL2216" s="5"/>
      <c r="BO2216" s="6"/>
      <c r="BQ2216" s="11"/>
      <c r="BR2216" s="13"/>
      <c r="BS2216" s="13"/>
      <c r="BT2216" s="15"/>
      <c r="BU2216" s="20"/>
      <c r="BV2216" s="5"/>
      <c r="BY2216" s="6"/>
      <c r="CA2216" s="11"/>
      <c r="CB2216" s="13"/>
      <c r="CC2216" s="13"/>
      <c r="CD2216" s="15"/>
      <c r="CF2216" s="5"/>
      <c r="CI2216" s="6"/>
      <c r="CK2216" s="11"/>
      <c r="CL2216" s="13"/>
      <c r="CM2216" s="13"/>
      <c r="CN2216" s="15"/>
      <c r="CP2216" s="5"/>
      <c r="CS2216" s="6"/>
      <c r="CW2216" s="52"/>
    </row>
    <row r="2217" spans="1:101" ht="18" customHeight="1" thickBot="1">
      <c r="D2217" s="11" t="s">
        <v>6</v>
      </c>
      <c r="E2217" s="13"/>
      <c r="F2217" s="13" t="s">
        <v>7</v>
      </c>
      <c r="G2217" s="15"/>
      <c r="H2217" s="10"/>
      <c r="I2217" s="11" t="s">
        <v>8</v>
      </c>
      <c r="J2217" s="13"/>
      <c r="K2217" s="13" t="s">
        <v>9</v>
      </c>
      <c r="L2217" s="15"/>
      <c r="N2217" s="251" t="s">
        <v>26</v>
      </c>
      <c r="O2217" s="252"/>
      <c r="P2217" s="253" t="s">
        <v>27</v>
      </c>
      <c r="Q2217" s="254"/>
      <c r="S2217" s="11" t="s">
        <v>13</v>
      </c>
      <c r="T2217" s="13"/>
      <c r="U2217" s="13" t="s">
        <v>14</v>
      </c>
      <c r="V2217" s="15"/>
      <c r="W2217" s="20"/>
      <c r="X2217" s="251" t="s">
        <v>26</v>
      </c>
      <c r="Y2217" s="252"/>
      <c r="Z2217" s="253" t="s">
        <v>27</v>
      </c>
      <c r="AA2217" s="254"/>
      <c r="AB2217" s="20"/>
      <c r="AC2217" s="11" t="s">
        <v>8</v>
      </c>
      <c r="AD2217" s="13"/>
      <c r="AE2217" s="13" t="s">
        <v>9</v>
      </c>
      <c r="AF2217" s="15"/>
      <c r="AG2217" s="20"/>
      <c r="AH2217" s="251" t="s">
        <v>26</v>
      </c>
      <c r="AI2217" s="252"/>
      <c r="AJ2217" s="253" t="s">
        <v>27</v>
      </c>
      <c r="AK2217" s="254"/>
      <c r="AL2217" s="20"/>
      <c r="AM2217" s="11" t="s">
        <v>13</v>
      </c>
      <c r="AN2217" s="13"/>
      <c r="AO2217" s="13" t="s">
        <v>14</v>
      </c>
      <c r="AP2217" s="15"/>
      <c r="AR2217" s="251" t="s">
        <v>26</v>
      </c>
      <c r="AS2217" s="252"/>
      <c r="AT2217" s="253" t="s">
        <v>27</v>
      </c>
      <c r="AU2217" s="254"/>
      <c r="AV2217" s="36"/>
      <c r="AW2217" s="11" t="s">
        <v>8</v>
      </c>
      <c r="AX2217" s="13"/>
      <c r="AY2217" s="13" t="s">
        <v>9</v>
      </c>
      <c r="AZ2217" s="15"/>
      <c r="BA2217" s="20"/>
      <c r="BB2217" s="251" t="s">
        <v>26</v>
      </c>
      <c r="BC2217" s="252"/>
      <c r="BD2217" s="253" t="s">
        <v>27</v>
      </c>
      <c r="BE2217" s="254"/>
      <c r="BF2217" s="36"/>
      <c r="BG2217" s="11" t="s">
        <v>13</v>
      </c>
      <c r="BH2217" s="13"/>
      <c r="BI2217" s="13" t="s">
        <v>14</v>
      </c>
      <c r="BJ2217" s="15"/>
      <c r="BK2217" s="36"/>
      <c r="BL2217" s="251" t="s">
        <v>26</v>
      </c>
      <c r="BM2217" s="252"/>
      <c r="BN2217" s="253" t="s">
        <v>27</v>
      </c>
      <c r="BO2217" s="254"/>
      <c r="BP2217" s="36"/>
      <c r="BQ2217" s="11" t="s">
        <v>8</v>
      </c>
      <c r="BR2217" s="13"/>
      <c r="BS2217" s="13" t="s">
        <v>9</v>
      </c>
      <c r="BT2217" s="15"/>
      <c r="BU2217" s="20"/>
      <c r="BV2217" s="251" t="s">
        <v>26</v>
      </c>
      <c r="BW2217" s="252"/>
      <c r="BX2217" s="253" t="s">
        <v>27</v>
      </c>
      <c r="BY2217" s="254"/>
      <c r="BZ2217" s="36"/>
      <c r="CA2217" s="11" t="s">
        <v>13</v>
      </c>
      <c r="CB2217" s="13"/>
      <c r="CC2217" s="13" t="s">
        <v>14</v>
      </c>
      <c r="CD2217" s="15"/>
      <c r="CE2217" s="36"/>
      <c r="CF2217" s="251" t="s">
        <v>26</v>
      </c>
      <c r="CG2217" s="252"/>
      <c r="CH2217" s="253" t="s">
        <v>27</v>
      </c>
      <c r="CI2217" s="254"/>
      <c r="CK2217" s="11" t="s">
        <v>28</v>
      </c>
      <c r="CL2217" s="13"/>
      <c r="CM2217" s="13" t="s">
        <v>29</v>
      </c>
      <c r="CN2217" s="15"/>
      <c r="CP2217" s="251" t="s">
        <v>26</v>
      </c>
      <c r="CQ2217" s="252"/>
      <c r="CR2217" s="253" t="s">
        <v>27</v>
      </c>
      <c r="CS2217" s="254"/>
      <c r="CU2217" s="38" t="s">
        <v>37</v>
      </c>
      <c r="CW2217" s="53" t="s">
        <v>45</v>
      </c>
    </row>
    <row r="2218" spans="1:101" ht="18" customHeight="1" thickTop="1" thickBot="1">
      <c r="D2218" s="16">
        <v>0</v>
      </c>
      <c r="E2218" s="17">
        <v>0</v>
      </c>
      <c r="F2218" s="18">
        <v>1</v>
      </c>
      <c r="G2218" s="19">
        <v>0</v>
      </c>
      <c r="H2218" s="10"/>
      <c r="I2218" s="16">
        <v>0</v>
      </c>
      <c r="J2218" s="17">
        <f t="shared" ref="J2218" si="23593">-1/($J$4*$B2215)</f>
        <v>-0.2983213457872545</v>
      </c>
      <c r="K2218" s="18">
        <v>1</v>
      </c>
      <c r="L2218" s="19">
        <v>0</v>
      </c>
      <c r="N2218" s="1">
        <f t="shared" ref="N2218" si="23594">D2218*I2215+F2218*I2218-E2218*J2215-G2218*J2218</f>
        <v>0</v>
      </c>
      <c r="O2218" s="4">
        <f t="shared" ref="O2218" si="23595">(D2218*J2215+E2218*I2215+F2218*J2218+G2218*I2218)</f>
        <v>-0.2983213457872545</v>
      </c>
      <c r="P2218" s="2">
        <f t="shared" ref="P2218" si="23596">D2218*K2215+F2218*K2218-E2218*L2215-G2218*L2218</f>
        <v>1</v>
      </c>
      <c r="Q2218" s="3">
        <f t="shared" ref="Q2218" si="23597">(D2218*L2215+E2218*K2215+F2218*L2218+G2218*K2218)</f>
        <v>0</v>
      </c>
      <c r="S2218" s="16">
        <v>0</v>
      </c>
      <c r="T2218" s="17">
        <v>0</v>
      </c>
      <c r="U2218" s="18">
        <v>1</v>
      </c>
      <c r="V2218" s="19">
        <v>0</v>
      </c>
      <c r="W2218" s="20"/>
      <c r="X2218" s="1">
        <f t="shared" ref="X2218" si="23598">N2218*S2215+P2218*S2218-O2218*T2215-Q2218*T2218</f>
        <v>0</v>
      </c>
      <c r="Y2218" s="4">
        <f t="shared" ref="Y2218" si="23599">(N2218*T2215+O2218*S2215+P2218*T2218+Q2218*S2218)</f>
        <v>-0.2983213457872545</v>
      </c>
      <c r="Z2218" s="2">
        <f t="shared" ref="Z2218" si="23600">N2218*U2215+P2218*U2218-O2218*V2215-Q2218*V2218</f>
        <v>0.87779625189979682</v>
      </c>
      <c r="AA2218" s="3">
        <f t="shared" ref="AA2218" si="23601">(N2218*V2215+O2218*U2215+P2218*V2218+Q2218*U2218)</f>
        <v>0</v>
      </c>
      <c r="AB2218" s="20"/>
      <c r="AC2218" s="16">
        <v>0</v>
      </c>
      <c r="AD2218" s="17">
        <f t="shared" ref="AD2218" si="23602">-1/($AD$4*$B2215)</f>
        <v>-0.34081768980137073</v>
      </c>
      <c r="AE2218" s="18">
        <v>1</v>
      </c>
      <c r="AF2218" s="19">
        <v>0</v>
      </c>
      <c r="AG2218" s="20"/>
      <c r="AH2218" s="1">
        <f t="shared" ref="AH2218" si="23603">X2218*AC2215+Z2218*AC2218-Y2218*AD2215-AA2218*AD2218</f>
        <v>0</v>
      </c>
      <c r="AI2218" s="4">
        <f t="shared" ref="AI2218" si="23604">(X2218*AD2215+Y2218*AC2215+Z2218*AD2218+AA2218*AC2218)</f>
        <v>-0.59748983647604526</v>
      </c>
      <c r="AJ2218" s="2">
        <f t="shared" ref="AJ2218" si="23605">X2218*AE2215+Z2218*AE2218-Y2218*AF2215-AA2218*AF2218</f>
        <v>0.87779625189979682</v>
      </c>
      <c r="AK2218" s="3">
        <f t="shared" ref="AK2218" si="23606">(X2218*AF2215+Y2218*AE2215+Z2218*AF2218+AA2218*AE2218)</f>
        <v>0</v>
      </c>
      <c r="AL2218" s="20"/>
      <c r="AM2218" s="16">
        <v>0</v>
      </c>
      <c r="AN2218" s="17">
        <v>0</v>
      </c>
      <c r="AO2218" s="18">
        <v>1</v>
      </c>
      <c r="AP2218" s="19">
        <v>0</v>
      </c>
      <c r="AR2218" s="1">
        <f t="shared" ref="AR2218" si="23607">AH2218*AM2215+AJ2218*AM2218-AI2218*AN2215-AK2218*AN2218</f>
        <v>0</v>
      </c>
      <c r="AS2218" s="4">
        <f t="shared" ref="AS2218" si="23608">(AH2218*AN2215+AI2218*AM2215+AJ2218*AN2218+AK2218*AM2218)</f>
        <v>-0.59748983647604526</v>
      </c>
      <c r="AT2218" s="2">
        <f t="shared" ref="AT2218" si="23609">AH2218*AO2215+AJ2218*AO2218-AI2218*AP2215-AK2218*AP2218</f>
        <v>0.62344351656053609</v>
      </c>
      <c r="AU2218" s="3">
        <f t="shared" ref="AU2218" si="23610">(AH2218*AP2215+AI2218*AO2215+AJ2218*AP2218+AK2218*AO2218)</f>
        <v>0</v>
      </c>
      <c r="AV2218" s="20"/>
      <c r="AW2218" s="16">
        <v>0</v>
      </c>
      <c r="AX2218" s="17">
        <f t="shared" ref="AX2218" si="23611">-1/($AX$4*$B2215)</f>
        <v>-0.34081768980137073</v>
      </c>
      <c r="AY2218" s="18">
        <v>1</v>
      </c>
      <c r="AZ2218" s="19">
        <v>0</v>
      </c>
      <c r="BA2218" s="20"/>
      <c r="BB2218" s="1">
        <f t="shared" ref="BB2218" si="23612">AR2218*AW2215+AT2218*AW2218-AS2218*AX2215-AU2218*AX2218</f>
        <v>0</v>
      </c>
      <c r="BC2218" s="4">
        <f t="shared" ref="BC2218" si="23613">(AR2218*AX2215+AS2218*AW2215+AT2218*AX2218+AU2218*AW2218)</f>
        <v>-0.80997041551184978</v>
      </c>
      <c r="BD2218" s="2">
        <f t="shared" ref="BD2218" si="23614">AR2218*AY2215+AT2218*AY2218-AS2218*AZ2215-AU2218*AZ2218</f>
        <v>0.62344351656053609</v>
      </c>
      <c r="BE2218" s="3">
        <f t="shared" ref="BE2218" si="23615">(AR2218*AZ2215+AS2218*AY2215+AT2218*AZ2218+AU2218*AY2218)</f>
        <v>0</v>
      </c>
      <c r="BF2218" s="20"/>
      <c r="BG2218" s="16">
        <v>0</v>
      </c>
      <c r="BH2218" s="17">
        <v>0</v>
      </c>
      <c r="BI2218" s="18">
        <v>1</v>
      </c>
      <c r="BJ2218" s="19">
        <v>0</v>
      </c>
      <c r="BK2218" s="20"/>
      <c r="BL2218" s="1">
        <f t="shared" ref="BL2218" si="23616">BB2218*BG2215+BD2218*BG2218-BC2218*BH2215-BE2218*BH2218</f>
        <v>0</v>
      </c>
      <c r="BM2218" s="4">
        <f t="shared" ref="BM2218" si="23617">(BB2218*BH2215+BC2218*BG2215+BD2218*BH2218+BE2218*BG2218)</f>
        <v>-0.80997041551184978</v>
      </c>
      <c r="BN2218" s="2">
        <f t="shared" ref="BN2218" si="23618">BB2218*BI2215+BD2218*BI2218-BC2218*BJ2215-BE2218*BJ2218</f>
        <v>0.29164888629490715</v>
      </c>
      <c r="BO2218" s="3">
        <f t="shared" ref="BO2218" si="23619">(BB2218*BJ2215+BC2218*BI2215+BD2218*BJ2218+BE2218*BI2218)</f>
        <v>0</v>
      </c>
      <c r="BP2218" s="20"/>
      <c r="BQ2218" s="16">
        <v>0</v>
      </c>
      <c r="BR2218" s="17">
        <f t="shared" ref="BR2218" si="23620">-1/($BR$4*$B2215)</f>
        <v>-0.2983213457872545</v>
      </c>
      <c r="BS2218" s="18">
        <v>1</v>
      </c>
      <c r="BT2218" s="19">
        <v>0</v>
      </c>
      <c r="BU2218" s="20"/>
      <c r="BV2218" s="1">
        <f t="shared" ref="BV2218" si="23621">BL2218*BQ2215+BN2218*BQ2218-BM2218*BR2215-BO2218*BR2218</f>
        <v>0</v>
      </c>
      <c r="BW2218" s="4">
        <f t="shared" ref="BW2218" si="23622">(BL2218*BR2215+BM2218*BQ2215+BN2218*BR2218+BO2218*BQ2218)</f>
        <v>-0.89697550376870039</v>
      </c>
      <c r="BX2218" s="2">
        <f t="shared" ref="BX2218" si="23623">BL2218*BS2215+BN2218*BS2218-BM2218*BT2215-BO2218*BT2218</f>
        <v>0.29164888629490715</v>
      </c>
      <c r="BY2218" s="3">
        <f t="shared" ref="BY2218" si="23624">(BL2218*BT2215+BM2218*BS2215+BN2218*BT2218+BO2218*BS2218)</f>
        <v>0</v>
      </c>
      <c r="BZ2218" s="20"/>
      <c r="CA2218" s="16">
        <v>0</v>
      </c>
      <c r="CB2218" s="17">
        <v>0</v>
      </c>
      <c r="CC2218" s="18">
        <v>1</v>
      </c>
      <c r="CD2218" s="19">
        <v>0</v>
      </c>
      <c r="CE2218" s="20"/>
      <c r="CF2218" s="1">
        <f t="shared" ref="CF2218" si="23625">BV2218*CA2215+BX2218*CA2218-BW2218*CB2215-BY2218*CB2218</f>
        <v>0</v>
      </c>
      <c r="CG2218" s="4">
        <f t="shared" ref="CG2218" si="23626">(BV2218*CB2215+BW2218*CA2215+BX2218*CB2218+BY2218*CA2218)</f>
        <v>-0.89697550376870039</v>
      </c>
      <c r="CH2218" s="2">
        <f t="shared" ref="CH2218" si="23627">BV2218*CC2215+BX2218*CC2218-BW2218*CD2215-BY2218*CD2218</f>
        <v>9.9342735166723428E-2</v>
      </c>
      <c r="CI2218" s="3">
        <f t="shared" ref="CI2218" si="23628">(BV2218*CD2215+BW2218*CC2215+BX2218*CD2218+BY2218*CC2218)</f>
        <v>0</v>
      </c>
      <c r="CK2218" s="16">
        <f t="shared" ref="CK2218" si="23629">1/$CL$4</f>
        <v>1</v>
      </c>
      <c r="CL2218" s="17">
        <v>0</v>
      </c>
      <c r="CM2218" s="18">
        <v>1</v>
      </c>
      <c r="CN2218" s="19">
        <v>0</v>
      </c>
      <c r="CP2218" s="1">
        <f t="shared" ref="CP2218" si="23630">CF2218*CK2215+CH2218*CK2218-CG2218*CL2215-CI2218*CL2218</f>
        <v>9.9342735166723428E-2</v>
      </c>
      <c r="CQ2218" s="4">
        <f t="shared" ref="CQ2218" si="23631">(CF2218*CL2215+CG2218*CK2215+CH2218*CL2218+CI2218*CK2218)</f>
        <v>-0.89697550376870039</v>
      </c>
      <c r="CR2218" s="2">
        <f t="shared" ref="CR2218" si="23632">CF2218*CM2215+CH2218*CM2218-CG2218*CN2215-CI2218*CN2218</f>
        <v>9.9342735166723428E-2</v>
      </c>
      <c r="CS2218" s="3">
        <f t="shared" ref="CS2218" si="23633">(CF2218*CN2215+CG2218*CM2215+CH2218*CN2218+CI2218*CM2218)</f>
        <v>0</v>
      </c>
      <c r="CU2218" s="39">
        <f t="shared" ref="CU2218" si="23634">(180/PI())*ATAN(-1*(CQ2215/CP2215))</f>
        <v>84.857453108246375</v>
      </c>
      <c r="CW2218" s="54">
        <f t="shared" ref="CW2218" si="23635">20*LOG(((1-(10^(CU2215/20)^2)*(1-((1-CW2215)/(1+CW2215))^2))^0.5))</f>
        <v>-16.786807123057159</v>
      </c>
    </row>
    <row r="2219" spans="1:101" ht="18" customHeight="1">
      <c r="E2219" s="20"/>
      <c r="F2219" s="20"/>
      <c r="G2219" s="20"/>
      <c r="H2219" s="20"/>
      <c r="I2219" s="20"/>
      <c r="J2219" s="20"/>
      <c r="K2219" s="20"/>
      <c r="L2219" s="20"/>
      <c r="M2219" s="20"/>
      <c r="N2219" s="20"/>
      <c r="O2219" s="20"/>
      <c r="P2219" s="20"/>
      <c r="Q2219" s="20"/>
      <c r="R2219" s="20"/>
      <c r="S2219" s="20"/>
      <c r="T2219" s="20"/>
      <c r="U2219" s="20"/>
      <c r="V2219" s="20"/>
      <c r="W2219" s="20"/>
      <c r="X2219" s="20"/>
      <c r="Y2219" s="20"/>
      <c r="Z2219" s="20"/>
      <c r="AA2219" s="20"/>
      <c r="AB2219" s="30"/>
      <c r="AC2219" s="20"/>
      <c r="AD2219" s="20"/>
      <c r="AE2219" s="20"/>
      <c r="AF2219" s="20"/>
      <c r="AG2219" s="20"/>
      <c r="AH2219" s="20"/>
      <c r="AI2219" s="20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  <c r="BA2219" s="20"/>
      <c r="BB2219" s="20"/>
      <c r="BC2219" s="20"/>
      <c r="BD2219" s="20"/>
      <c r="BE2219" s="20"/>
      <c r="BF2219" s="20"/>
      <c r="BG2219" s="20"/>
      <c r="BH2219" s="20"/>
      <c r="BI2219" s="20"/>
      <c r="BJ2219" s="20"/>
      <c r="BK2219" s="20"/>
      <c r="BL2219" s="20"/>
      <c r="BM2219" s="20"/>
      <c r="BN2219" s="20"/>
      <c r="BO2219" s="20"/>
      <c r="BP2219" s="20"/>
      <c r="BQ2219" s="20"/>
      <c r="BR2219" s="20"/>
      <c r="BS2219" s="20"/>
      <c r="BT2219" s="20"/>
      <c r="BU2219" s="20"/>
      <c r="BV2219" s="20"/>
      <c r="BW2219" s="20"/>
      <c r="BX2219" s="20"/>
      <c r="BY2219" s="20"/>
      <c r="BZ2219" s="20"/>
      <c r="CA2219" s="20"/>
      <c r="CB2219" s="20"/>
      <c r="CC2219" s="20"/>
      <c r="CD2219" s="20"/>
      <c r="CE2219" s="20"/>
      <c r="CF2219" s="20"/>
      <c r="CG2219" s="20"/>
      <c r="CH2219" s="20"/>
      <c r="CI2219" s="20"/>
      <c r="CJ2219" s="20"/>
      <c r="CK2219" s="20"/>
      <c r="CL2219" s="20"/>
    </row>
    <row r="2220" spans="1:101" ht="18" customHeight="1"/>
    <row r="2221" spans="1:101" ht="18" customHeight="1" thickBot="1">
      <c r="A2221" s="23"/>
      <c r="B2221" s="23"/>
      <c r="C2221" s="23"/>
      <c r="D2221" s="20" t="s">
        <v>15</v>
      </c>
      <c r="E2221" s="20"/>
      <c r="F2221" s="20"/>
      <c r="G2221" s="20"/>
      <c r="H2221" s="20"/>
      <c r="I2221" s="20" t="s">
        <v>16</v>
      </c>
      <c r="J2221" s="20"/>
      <c r="K2221" s="20"/>
      <c r="L2221" s="20"/>
      <c r="M2221" s="23"/>
      <c r="N2221" s="23"/>
      <c r="O2221" s="24" t="s">
        <v>17</v>
      </c>
      <c r="P2221" s="23"/>
      <c r="Q2221" s="23"/>
      <c r="R2221" s="23"/>
      <c r="S2221" s="20"/>
      <c r="T2221" s="20" t="s">
        <v>18</v>
      </c>
      <c r="U2221" s="23"/>
      <c r="V2221" s="23"/>
      <c r="W2221" s="23"/>
      <c r="X2221" s="23"/>
      <c r="Y2221" s="24" t="s">
        <v>19</v>
      </c>
      <c r="Z2221" s="23"/>
      <c r="AA2221" s="23"/>
      <c r="AB2221" s="23"/>
      <c r="AC2221" s="24" t="s">
        <v>20</v>
      </c>
      <c r="AD2221" s="20"/>
      <c r="AE2221" s="20"/>
      <c r="AF2221" s="20"/>
      <c r="AG2221" s="20"/>
      <c r="AH2221" s="23"/>
      <c r="AI2221" s="24" t="s">
        <v>21</v>
      </c>
      <c r="AJ2221" s="23"/>
      <c r="AK2221" s="23"/>
      <c r="AL2221" s="20"/>
      <c r="AM2221" s="24" t="s">
        <v>31</v>
      </c>
      <c r="AN2221" s="20"/>
      <c r="AO2221" s="23"/>
      <c r="AP2221" s="23"/>
      <c r="AQ2221" s="23"/>
      <c r="AR2221" s="23"/>
      <c r="AS2221" s="24" t="s">
        <v>91</v>
      </c>
      <c r="AT2221" s="23"/>
      <c r="AU2221" s="23"/>
      <c r="AV2221" s="23"/>
      <c r="AW2221" s="24" t="s">
        <v>32</v>
      </c>
      <c r="AX2221" s="20"/>
      <c r="AY2221" s="20"/>
      <c r="AZ2221" s="20"/>
      <c r="BA2221" s="20"/>
      <c r="BB2221" s="23"/>
      <c r="BC2221" s="24" t="s">
        <v>22</v>
      </c>
      <c r="BD2221" s="23"/>
      <c r="BE2221" s="23"/>
      <c r="BF2221" s="23"/>
      <c r="BG2221" s="24" t="s">
        <v>33</v>
      </c>
      <c r="BH2221" s="20"/>
      <c r="BI2221" s="23"/>
      <c r="BJ2221" s="23"/>
      <c r="BK2221" s="23"/>
      <c r="BL2221" s="23"/>
      <c r="BM2221" s="24" t="s">
        <v>34</v>
      </c>
      <c r="BN2221" s="23"/>
      <c r="BO2221" s="23"/>
      <c r="BP2221" s="23"/>
      <c r="BQ2221" s="24" t="s">
        <v>89</v>
      </c>
      <c r="BR2221" s="20"/>
      <c r="BS2221" s="20"/>
      <c r="BT2221" s="20"/>
      <c r="BU2221" s="20"/>
      <c r="BV2221" s="23"/>
      <c r="BW2221" s="24" t="s">
        <v>35</v>
      </c>
      <c r="BX2221" s="23"/>
      <c r="BY2221" s="23"/>
      <c r="BZ2221" s="23"/>
      <c r="CA2221" s="24" t="s">
        <v>90</v>
      </c>
      <c r="CB2221" s="20"/>
      <c r="CC2221" s="23"/>
      <c r="CD2221" s="23"/>
      <c r="CE2221" s="23"/>
      <c r="CF2221" s="23"/>
      <c r="CG2221" s="24" t="s">
        <v>92</v>
      </c>
      <c r="CH2221" s="23"/>
      <c r="CI2221" s="23"/>
      <c r="CJ2221" s="23"/>
      <c r="CK2221" s="24" t="s">
        <v>36</v>
      </c>
      <c r="CL2221" s="24"/>
      <c r="CM2221" s="23"/>
      <c r="CN2221" s="23"/>
      <c r="CO2221" s="23"/>
      <c r="CP2221" s="23"/>
      <c r="CQ2221" s="24" t="s">
        <v>93</v>
      </c>
      <c r="CR2221" s="23"/>
      <c r="CS2221" s="23"/>
    </row>
    <row r="2222" spans="1:101" ht="18" customHeight="1" thickBot="1">
      <c r="A2222" s="23"/>
      <c r="B2222" s="33"/>
      <c r="C2222" s="23"/>
      <c r="D2222" s="7" t="s">
        <v>2</v>
      </c>
      <c r="E2222" s="8"/>
      <c r="F2222" s="8" t="s">
        <v>3</v>
      </c>
      <c r="G2222" s="9"/>
      <c r="H2222" s="10"/>
      <c r="I2222" s="7" t="s">
        <v>4</v>
      </c>
      <c r="J2222" s="8"/>
      <c r="K2222" s="8" t="s">
        <v>5</v>
      </c>
      <c r="L2222" s="9"/>
      <c r="M2222" s="23"/>
      <c r="N2222" s="251" t="s">
        <v>79</v>
      </c>
      <c r="O2222" s="252"/>
      <c r="P2222" s="253" t="s">
        <v>80</v>
      </c>
      <c r="Q2222" s="254"/>
      <c r="R2222" s="23"/>
      <c r="S2222" s="7" t="s">
        <v>11</v>
      </c>
      <c r="T2222" s="8"/>
      <c r="U2222" s="8" t="s">
        <v>12</v>
      </c>
      <c r="V2222" s="9"/>
      <c r="W2222" s="20"/>
      <c r="X2222" s="251" t="s">
        <v>79</v>
      </c>
      <c r="Y2222" s="252"/>
      <c r="Z2222" s="253" t="s">
        <v>80</v>
      </c>
      <c r="AA2222" s="254"/>
      <c r="AB2222" s="20"/>
      <c r="AC2222" s="7" t="s">
        <v>4</v>
      </c>
      <c r="AD2222" s="8"/>
      <c r="AE2222" s="8" t="s">
        <v>5</v>
      </c>
      <c r="AF2222" s="9"/>
      <c r="AG2222" s="20"/>
      <c r="AH2222" s="251" t="s">
        <v>0</v>
      </c>
      <c r="AI2222" s="252"/>
      <c r="AJ2222" s="253" t="s">
        <v>1</v>
      </c>
      <c r="AK2222" s="254"/>
      <c r="AL2222" s="20"/>
      <c r="AM2222" s="7" t="s">
        <v>11</v>
      </c>
      <c r="AN2222" s="8"/>
      <c r="AO2222" s="8" t="s">
        <v>12</v>
      </c>
      <c r="AP2222" s="9"/>
      <c r="AQ2222" s="23"/>
      <c r="AR2222" s="251" t="s">
        <v>0</v>
      </c>
      <c r="AS2222" s="252"/>
      <c r="AT2222" s="253" t="s">
        <v>1</v>
      </c>
      <c r="AU2222" s="254"/>
      <c r="AV2222" s="36"/>
      <c r="AW2222" s="7" t="s">
        <v>4</v>
      </c>
      <c r="AX2222" s="8"/>
      <c r="AY2222" s="8" t="s">
        <v>5</v>
      </c>
      <c r="AZ2222" s="9"/>
      <c r="BA2222" s="20"/>
      <c r="BB2222" s="251" t="s">
        <v>0</v>
      </c>
      <c r="BC2222" s="252"/>
      <c r="BD2222" s="253" t="s">
        <v>1</v>
      </c>
      <c r="BE2222" s="254"/>
      <c r="BF2222" s="36"/>
      <c r="BG2222" s="7" t="s">
        <v>11</v>
      </c>
      <c r="BH2222" s="8"/>
      <c r="BI2222" s="8" t="s">
        <v>12</v>
      </c>
      <c r="BJ2222" s="9"/>
      <c r="BK2222" s="36"/>
      <c r="BL2222" s="251" t="s">
        <v>0</v>
      </c>
      <c r="BM2222" s="252"/>
      <c r="BN2222" s="253" t="s">
        <v>1</v>
      </c>
      <c r="BO2222" s="254"/>
      <c r="BP2222" s="36"/>
      <c r="BQ2222" s="7" t="s">
        <v>4</v>
      </c>
      <c r="BR2222" s="8"/>
      <c r="BS2222" s="8" t="s">
        <v>5</v>
      </c>
      <c r="BT2222" s="9"/>
      <c r="BU2222" s="20"/>
      <c r="BV2222" s="251" t="s">
        <v>0</v>
      </c>
      <c r="BW2222" s="252"/>
      <c r="BX2222" s="253" t="s">
        <v>1</v>
      </c>
      <c r="BY2222" s="254"/>
      <c r="BZ2222" s="36"/>
      <c r="CA2222" s="7" t="s">
        <v>11</v>
      </c>
      <c r="CB2222" s="8"/>
      <c r="CC2222" s="8" t="s">
        <v>12</v>
      </c>
      <c r="CD2222" s="9"/>
      <c r="CE2222" s="36"/>
      <c r="CF2222" s="251" t="s">
        <v>0</v>
      </c>
      <c r="CG2222" s="252"/>
      <c r="CH2222" s="253" t="s">
        <v>1</v>
      </c>
      <c r="CI2222" s="254"/>
      <c r="CJ2222" s="23"/>
      <c r="CK2222" s="7" t="s">
        <v>23</v>
      </c>
      <c r="CL2222" s="8"/>
      <c r="CM2222" s="8" t="s">
        <v>24</v>
      </c>
      <c r="CN2222" s="9"/>
      <c r="CO2222" s="23"/>
      <c r="CP2222" s="251" t="s">
        <v>0</v>
      </c>
      <c r="CQ2222" s="252"/>
      <c r="CR2222" s="253" t="s">
        <v>1</v>
      </c>
      <c r="CS2222" s="254"/>
      <c r="CU2222" s="26" t="s">
        <v>25</v>
      </c>
      <c r="CW2222" s="50" t="s">
        <v>44</v>
      </c>
    </row>
    <row r="2223" spans="1:101" ht="18" customHeight="1" thickTop="1" thickBot="1">
      <c r="B2223" s="34">
        <v>4.9500000000000099</v>
      </c>
      <c r="D2223" s="11">
        <v>1</v>
      </c>
      <c r="E2223" s="12">
        <v>0</v>
      </c>
      <c r="F2223" s="13">
        <v>0</v>
      </c>
      <c r="G2223" s="40">
        <f t="shared" ref="G2223" si="23636">-1/($E$4*$B2223)</f>
        <v>-0.21222838745687742</v>
      </c>
      <c r="H2223" s="10"/>
      <c r="I2223" s="11">
        <v>1</v>
      </c>
      <c r="J2223" s="12">
        <v>0</v>
      </c>
      <c r="K2223" s="13">
        <v>0</v>
      </c>
      <c r="L2223" s="14">
        <v>0</v>
      </c>
      <c r="N2223" s="1">
        <f t="shared" ref="N2223" si="23637">D2223*I2223+F2223*I2226-E2223*J2223-G2223*J2226</f>
        <v>0.93732725959880137</v>
      </c>
      <c r="O2223" s="4">
        <f t="shared" ref="O2223" si="23638">(D2223*J2223+E2223*I2223+F2223*J2226+G2223*I2226)</f>
        <v>0</v>
      </c>
      <c r="P2223" s="2">
        <f t="shared" ref="P2223" si="23639">D2223*K2223+F2223*K2226-E2223*L2223-G2223*L2226</f>
        <v>0</v>
      </c>
      <c r="Q2223" s="3">
        <f t="shared" ref="Q2223" si="23640">(D2223*L2223+E2223*K2223+F2223*L2226+G2223*K2226)</f>
        <v>-0.21222838745687742</v>
      </c>
      <c r="S2223" s="11">
        <v>1</v>
      </c>
      <c r="T2223" s="12">
        <v>0</v>
      </c>
      <c r="U2223" s="13">
        <v>0</v>
      </c>
      <c r="V2223" s="40">
        <f t="shared" ref="V2223" si="23641">-1/($T$4*$B2223)</f>
        <v>-0.40550020477760262</v>
      </c>
      <c r="W2223" s="20"/>
      <c r="X2223" s="1">
        <f t="shared" ref="X2223" si="23642">N2223*S2223+P2223*S2226-O2223*T2223-Q2223*T2226</f>
        <v>0.93732725959880137</v>
      </c>
      <c r="Y2223" s="4">
        <f t="shared" ref="Y2223" si="23643">(N2223*T2223+O2223*S2223+P2223*T2226+Q2223*S2226)</f>
        <v>0</v>
      </c>
      <c r="Z2223" s="2">
        <f t="shared" ref="Z2223" si="23644">N2223*U2223+P2223*U2226-O2223*V2223-Q2223*V2226</f>
        <v>0</v>
      </c>
      <c r="AA2223" s="3">
        <f t="shared" ref="AA2223" si="23645">(N2223*V2223+O2223*U2223+P2223*V2226+Q2223*U2226)</f>
        <v>-0.59231478316782049</v>
      </c>
      <c r="AB2223" s="20"/>
      <c r="AC2223" s="11">
        <v>1</v>
      </c>
      <c r="AD2223" s="12">
        <v>0</v>
      </c>
      <c r="AE2223" s="13">
        <v>0</v>
      </c>
      <c r="AF2223" s="14">
        <v>0</v>
      </c>
      <c r="AG2223" s="20"/>
      <c r="AH2223" s="1">
        <f t="shared" ref="AH2223" si="23646">X2223*AC2223+Z2223*AC2226-Y2223*AD2223-AA2223*AD2226</f>
        <v>0.73749500817075364</v>
      </c>
      <c r="AI2223" s="4">
        <f t="shared" ref="AI2223" si="23647">(X2223*AD2223+Y2223*AC2223+Z2223*AD2226+AA2223*AC2226)</f>
        <v>0</v>
      </c>
      <c r="AJ2223" s="2">
        <f t="shared" ref="AJ2223" si="23648">X2223*AE2223+Z2223*AE2226-Y2223*AF2223-AA2223*AF2226</f>
        <v>0</v>
      </c>
      <c r="AK2223" s="3">
        <f t="shared" ref="AK2223" si="23649">(X2223*AF2223+Y2223*AE2223+Z2223*AF2226+AA2223*AE2226)</f>
        <v>-0.59231478316782049</v>
      </c>
      <c r="AL2223" s="20"/>
      <c r="AM2223" s="11">
        <v>1</v>
      </c>
      <c r="AN2223" s="12">
        <v>0</v>
      </c>
      <c r="AO2223" s="13">
        <v>0</v>
      </c>
      <c r="AP2223" s="40">
        <f t="shared" ref="AP2223" si="23650">-1/($AN$4*$B2223)</f>
        <v>-0.4214021735924105</v>
      </c>
      <c r="AR2223" s="1">
        <f t="shared" ref="AR2223" si="23651">AH2223*AM2223+AJ2223*AM2226-AI2223*AN2223-AK2223*AN2226</f>
        <v>0.73749500817075364</v>
      </c>
      <c r="AS2223" s="4">
        <f t="shared" ref="AS2223" si="23652">(AH2223*AN2223+AI2223*AM2223+AJ2223*AN2226+AK2223*AM2226)</f>
        <v>0</v>
      </c>
      <c r="AT2223" s="2">
        <f t="shared" ref="AT2223" si="23653">AH2223*AO2223+AJ2223*AO2226-AI2223*AP2223-AK2223*AP2226</f>
        <v>0</v>
      </c>
      <c r="AU2223" s="3">
        <f t="shared" ref="AU2223" si="23654">(AH2223*AP2223+AI2223*AO2223+AJ2223*AP2226+AK2223*AO2226)</f>
        <v>-0.90309678262452864</v>
      </c>
      <c r="AV2223" s="20"/>
      <c r="AW2223" s="11">
        <v>1</v>
      </c>
      <c r="AX2223" s="12">
        <v>0</v>
      </c>
      <c r="AY2223" s="13">
        <v>0</v>
      </c>
      <c r="AZ2223" s="14">
        <v>0</v>
      </c>
      <c r="BA2223" s="20"/>
      <c r="BB2223" s="1">
        <f t="shared" ref="BB2223" si="23655">AR2223*AW2223+AT2223*AW2226-AS2223*AX2223-AU2223*AX2226</f>
        <v>0.4328126526770974</v>
      </c>
      <c r="BC2223" s="4">
        <f t="shared" ref="BC2223" si="23656">(AR2223*AX2223+AS2223*AW2223+AT2223*AX2226+AU2223*AW2226)</f>
        <v>0</v>
      </c>
      <c r="BD2223" s="2">
        <f t="shared" ref="BD2223" si="23657">AR2223*AY2223+AT2223*AY2226-AS2223*AZ2223-AU2223*AZ2226</f>
        <v>0</v>
      </c>
      <c r="BE2223" s="3">
        <f t="shared" ref="BE2223" si="23658">(AR2223*AZ2223+AS2223*AY2223+AT2223*AZ2226+AU2223*AY2226)</f>
        <v>-0.90309678262452864</v>
      </c>
      <c r="BF2223" s="20"/>
      <c r="BG2223" s="11">
        <v>1</v>
      </c>
      <c r="BH2223" s="12">
        <v>0</v>
      </c>
      <c r="BI2223" s="13">
        <v>0</v>
      </c>
      <c r="BJ2223" s="40">
        <f t="shared" ref="BJ2223" si="23659">-1/($BH$4*$B2223)</f>
        <v>-0.40550020477760262</v>
      </c>
      <c r="BK2223" s="20"/>
      <c r="BL2223" s="1">
        <f t="shared" ref="BL2223" si="23660">BB2223*BG2223+BD2223*BG2226-BC2223*BH2223-BE2223*BH2226</f>
        <v>0.4328126526770974</v>
      </c>
      <c r="BM2223" s="4">
        <f t="shared" ref="BM2223" si="23661">(BB2223*BH2223+BC2223*BG2223+BD2223*BH2226+BE2223*BG2226)</f>
        <v>0</v>
      </c>
      <c r="BN2223" s="2">
        <f t="shared" ref="BN2223" si="23662">BB2223*BI2223+BD2223*BI2226-BC2223*BJ2223-BE2223*BJ2226</f>
        <v>0</v>
      </c>
      <c r="BO2223" s="3">
        <f t="shared" ref="BO2223" si="23663">(BB2223*BJ2223+BC2223*BI2223+BD2223*BJ2226+BE2223*BI2226)</f>
        <v>-1.078602401915429</v>
      </c>
      <c r="BP2223" s="20"/>
      <c r="BQ2223" s="11">
        <v>1</v>
      </c>
      <c r="BR2223" s="12">
        <v>0</v>
      </c>
      <c r="BS2223" s="13">
        <v>0</v>
      </c>
      <c r="BT2223" s="14">
        <v>0</v>
      </c>
      <c r="BU2223" s="20"/>
      <c r="BV2223" s="1">
        <f t="shared" ref="BV2223" si="23664">BL2223*BQ2223+BN2223*BQ2226-BM2223*BR2223-BO2223*BR2226</f>
        <v>0.11429273580174343</v>
      </c>
      <c r="BW2223" s="4">
        <f t="shared" ref="BW2223" si="23665">(BL2223*BR2223+BM2223*BQ2223+BN2223*BR2226+BO2223*BQ2226)</f>
        <v>0</v>
      </c>
      <c r="BX2223" s="2">
        <f t="shared" ref="BX2223" si="23666">BL2223*BS2223+BN2223*BS2226-BM2223*BT2223-BO2223*BT2226</f>
        <v>0</v>
      </c>
      <c r="BY2223" s="3">
        <f t="shared" ref="BY2223" si="23667">(BL2223*BT2223+BM2223*BS2223+BN2223*BT2226+BO2223*BS2226)</f>
        <v>-1.078602401915429</v>
      </c>
      <c r="BZ2223" s="20"/>
      <c r="CA2223" s="11">
        <v>1</v>
      </c>
      <c r="CB2223" s="12">
        <v>0</v>
      </c>
      <c r="CC2223" s="13">
        <v>0</v>
      </c>
      <c r="CD2223" s="40">
        <f t="shared" ref="CD2223" si="23668">-1/($CB$4*$B2223)</f>
        <v>-0.21222838745687742</v>
      </c>
      <c r="CE2223" s="20"/>
      <c r="CF2223" s="1">
        <f t="shared" ref="CF2223" si="23669">BV2223*CA2223+BX2223*CA2226-BW2223*CB2223-BY2223*CB2226</f>
        <v>0.11429273580174343</v>
      </c>
      <c r="CG2223" s="4">
        <f t="shared" ref="CG2223" si="23670">(BV2223*CB2223+BW2223*CA2223+BX2223*CB2226+BY2223*CA2226)</f>
        <v>0</v>
      </c>
      <c r="CH2223" s="2">
        <f t="shared" ref="CH2223" si="23671">BV2223*CC2223+BX2223*CC2226-BW2223*CD2223-BY2223*CD2226</f>
        <v>0</v>
      </c>
      <c r="CI2223" s="3">
        <f t="shared" ref="CI2223" si="23672">(BV2223*CD2223+BW2223*CC2223+BX2223*CD2226+BY2223*CC2226)</f>
        <v>-1.1028585649326679</v>
      </c>
      <c r="CJ2223" s="28"/>
      <c r="CK2223" s="11">
        <v>1</v>
      </c>
      <c r="CL2223" s="12">
        <v>0</v>
      </c>
      <c r="CM2223" s="13">
        <v>0</v>
      </c>
      <c r="CN2223" s="14">
        <v>0</v>
      </c>
      <c r="CP2223" s="1">
        <f t="shared" ref="CP2223" si="23673">CF2223*CK2223+CH2223*CK2226-CG2223*CL2223-CI2223*CL2226</f>
        <v>0.11429273580174343</v>
      </c>
      <c r="CQ2223" s="4">
        <f t="shared" ref="CQ2223" si="23674">(CF2223*CL2223+CG2223*CK2223+CH2223*CL2226+CI2223*CK2226)</f>
        <v>-1.1028585649326679</v>
      </c>
      <c r="CR2223" s="2">
        <f t="shared" ref="CR2223" si="23675">CF2223*CM2223+CH2223*CM2226-CG2223*CN2223-CI2223*CN2226</f>
        <v>0</v>
      </c>
      <c r="CS2223" s="3">
        <f t="shared" ref="CS2223" si="23676">(CF2223*CN2223+CG2223*CM2223+CH2223*CN2226+CI2223*CM2226)</f>
        <v>-1.1028585649326679</v>
      </c>
      <c r="CU2223" s="29">
        <f t="shared" ref="CU2223" si="23677">20*LOG(((1+$CL$4)/$CL$4)/((CP2223+CP2226)^2+(CQ2223+CQ2226)^2)^0.5)</f>
        <v>-4.670700331087696E-2</v>
      </c>
      <c r="CW2223" s="51">
        <f t="shared" ref="CW2223" si="23678">((CP2223^2+CQ2223^2)^0.5)/((CP2226^2+CQ2226^2)^0.5)</f>
        <v>1.2290127094776955</v>
      </c>
    </row>
    <row r="2224" spans="1:101" ht="18" customHeight="1" thickBot="1">
      <c r="D2224" s="11"/>
      <c r="E2224" s="13"/>
      <c r="F2224" s="13"/>
      <c r="G2224" s="15"/>
      <c r="H2224" s="10"/>
      <c r="I2224" s="11"/>
      <c r="J2224" s="13"/>
      <c r="K2224" s="13"/>
      <c r="L2224" s="15"/>
      <c r="N2224" s="5"/>
      <c r="Q2224" s="6"/>
      <c r="S2224" s="11"/>
      <c r="T2224" s="13"/>
      <c r="U2224" s="13"/>
      <c r="V2224" s="15"/>
      <c r="W2224" s="20"/>
      <c r="X2224" s="5"/>
      <c r="AA2224" s="6"/>
      <c r="AB2224" s="20"/>
      <c r="AC2224" s="11"/>
      <c r="AD2224" s="13"/>
      <c r="AE2224" s="13"/>
      <c r="AF2224" s="15"/>
      <c r="AG2224" s="20"/>
      <c r="AH2224" s="5"/>
      <c r="AK2224" s="6"/>
      <c r="AL2224" s="20"/>
      <c r="AM2224" s="11"/>
      <c r="AN2224" s="13"/>
      <c r="AO2224" s="13"/>
      <c r="AP2224" s="15"/>
      <c r="AR2224" s="5"/>
      <c r="AU2224" s="6"/>
      <c r="AW2224" s="11"/>
      <c r="AX2224" s="13"/>
      <c r="AY2224" s="13"/>
      <c r="AZ2224" s="15"/>
      <c r="BA2224" s="20"/>
      <c r="BB2224" s="5"/>
      <c r="BE2224" s="6"/>
      <c r="BG2224" s="11"/>
      <c r="BH2224" s="13"/>
      <c r="BI2224" s="13"/>
      <c r="BJ2224" s="15"/>
      <c r="BL2224" s="5"/>
      <c r="BO2224" s="6"/>
      <c r="BQ2224" s="11"/>
      <c r="BR2224" s="13"/>
      <c r="BS2224" s="13"/>
      <c r="BT2224" s="15"/>
      <c r="BU2224" s="20"/>
      <c r="BV2224" s="5"/>
      <c r="BY2224" s="6"/>
      <c r="CA2224" s="11"/>
      <c r="CB2224" s="13"/>
      <c r="CC2224" s="13"/>
      <c r="CD2224" s="15"/>
      <c r="CF2224" s="5"/>
      <c r="CI2224" s="6"/>
      <c r="CK2224" s="11"/>
      <c r="CL2224" s="13"/>
      <c r="CM2224" s="13"/>
      <c r="CN2224" s="15"/>
      <c r="CP2224" s="5"/>
      <c r="CS2224" s="6"/>
      <c r="CW2224" s="52"/>
    </row>
    <row r="2225" spans="1:101" ht="18" customHeight="1" thickBot="1">
      <c r="D2225" s="11" t="s">
        <v>6</v>
      </c>
      <c r="E2225" s="13"/>
      <c r="F2225" s="13" t="s">
        <v>7</v>
      </c>
      <c r="G2225" s="15"/>
      <c r="H2225" s="10"/>
      <c r="I2225" s="11" t="s">
        <v>8</v>
      </c>
      <c r="J2225" s="13"/>
      <c r="K2225" s="13" t="s">
        <v>9</v>
      </c>
      <c r="L2225" s="15"/>
      <c r="N2225" s="251" t="s">
        <v>26</v>
      </c>
      <c r="O2225" s="252"/>
      <c r="P2225" s="253" t="s">
        <v>27</v>
      </c>
      <c r="Q2225" s="254"/>
      <c r="S2225" s="11" t="s">
        <v>13</v>
      </c>
      <c r="T2225" s="13"/>
      <c r="U2225" s="13" t="s">
        <v>14</v>
      </c>
      <c r="V2225" s="15"/>
      <c r="W2225" s="20"/>
      <c r="X2225" s="251" t="s">
        <v>26</v>
      </c>
      <c r="Y2225" s="252"/>
      <c r="Z2225" s="253" t="s">
        <v>27</v>
      </c>
      <c r="AA2225" s="254"/>
      <c r="AB2225" s="20"/>
      <c r="AC2225" s="11" t="s">
        <v>8</v>
      </c>
      <c r="AD2225" s="13"/>
      <c r="AE2225" s="13" t="s">
        <v>9</v>
      </c>
      <c r="AF2225" s="15"/>
      <c r="AG2225" s="20"/>
      <c r="AH2225" s="251" t="s">
        <v>26</v>
      </c>
      <c r="AI2225" s="252"/>
      <c r="AJ2225" s="253" t="s">
        <v>27</v>
      </c>
      <c r="AK2225" s="254"/>
      <c r="AL2225" s="20"/>
      <c r="AM2225" s="11" t="s">
        <v>13</v>
      </c>
      <c r="AN2225" s="13"/>
      <c r="AO2225" s="13" t="s">
        <v>14</v>
      </c>
      <c r="AP2225" s="15"/>
      <c r="AR2225" s="251" t="s">
        <v>26</v>
      </c>
      <c r="AS2225" s="252"/>
      <c r="AT2225" s="253" t="s">
        <v>27</v>
      </c>
      <c r="AU2225" s="254"/>
      <c r="AV2225" s="36"/>
      <c r="AW2225" s="11" t="s">
        <v>8</v>
      </c>
      <c r="AX2225" s="13"/>
      <c r="AY2225" s="13" t="s">
        <v>9</v>
      </c>
      <c r="AZ2225" s="15"/>
      <c r="BA2225" s="20"/>
      <c r="BB2225" s="251" t="s">
        <v>26</v>
      </c>
      <c r="BC2225" s="252"/>
      <c r="BD2225" s="253" t="s">
        <v>27</v>
      </c>
      <c r="BE2225" s="254"/>
      <c r="BF2225" s="36"/>
      <c r="BG2225" s="11" t="s">
        <v>13</v>
      </c>
      <c r="BH2225" s="13"/>
      <c r="BI2225" s="13" t="s">
        <v>14</v>
      </c>
      <c r="BJ2225" s="15"/>
      <c r="BK2225" s="36"/>
      <c r="BL2225" s="251" t="s">
        <v>26</v>
      </c>
      <c r="BM2225" s="252"/>
      <c r="BN2225" s="253" t="s">
        <v>27</v>
      </c>
      <c r="BO2225" s="254"/>
      <c r="BP2225" s="36"/>
      <c r="BQ2225" s="11" t="s">
        <v>8</v>
      </c>
      <c r="BR2225" s="13"/>
      <c r="BS2225" s="13" t="s">
        <v>9</v>
      </c>
      <c r="BT2225" s="15"/>
      <c r="BU2225" s="20"/>
      <c r="BV2225" s="251" t="s">
        <v>26</v>
      </c>
      <c r="BW2225" s="252"/>
      <c r="BX2225" s="253" t="s">
        <v>27</v>
      </c>
      <c r="BY2225" s="254"/>
      <c r="BZ2225" s="36"/>
      <c r="CA2225" s="11" t="s">
        <v>13</v>
      </c>
      <c r="CB2225" s="13"/>
      <c r="CC2225" s="13" t="s">
        <v>14</v>
      </c>
      <c r="CD2225" s="15"/>
      <c r="CE2225" s="36"/>
      <c r="CF2225" s="251" t="s">
        <v>26</v>
      </c>
      <c r="CG2225" s="252"/>
      <c r="CH2225" s="253" t="s">
        <v>27</v>
      </c>
      <c r="CI2225" s="254"/>
      <c r="CK2225" s="11" t="s">
        <v>28</v>
      </c>
      <c r="CL2225" s="13"/>
      <c r="CM2225" s="13" t="s">
        <v>29</v>
      </c>
      <c r="CN2225" s="15"/>
      <c r="CP2225" s="251" t="s">
        <v>26</v>
      </c>
      <c r="CQ2225" s="252"/>
      <c r="CR2225" s="253" t="s">
        <v>27</v>
      </c>
      <c r="CS2225" s="254"/>
      <c r="CU2225" s="38" t="s">
        <v>37</v>
      </c>
      <c r="CW2225" s="53" t="s">
        <v>45</v>
      </c>
    </row>
    <row r="2226" spans="1:101" ht="18" customHeight="1" thickTop="1" thickBot="1">
      <c r="D2226" s="16">
        <v>0</v>
      </c>
      <c r="E2226" s="17">
        <v>0</v>
      </c>
      <c r="F2226" s="18">
        <v>1</v>
      </c>
      <c r="G2226" s="19">
        <v>0</v>
      </c>
      <c r="H2226" s="10"/>
      <c r="I2226" s="16">
        <v>0</v>
      </c>
      <c r="J2226" s="17">
        <f t="shared" ref="J2226" si="23679">-1/($J$4*$B2223)</f>
        <v>-0.2953079988601105</v>
      </c>
      <c r="K2226" s="18">
        <v>1</v>
      </c>
      <c r="L2226" s="19">
        <v>0</v>
      </c>
      <c r="N2226" s="1">
        <f t="shared" ref="N2226" si="23680">D2226*I2223+F2226*I2226-E2226*J2223-G2226*J2226</f>
        <v>0</v>
      </c>
      <c r="O2226" s="4">
        <f t="shared" ref="O2226" si="23681">(D2226*J2223+E2226*I2223+F2226*J2226+G2226*I2226)</f>
        <v>-0.2953079988601105</v>
      </c>
      <c r="P2226" s="2">
        <f t="shared" ref="P2226" si="23682">D2226*K2223+F2226*K2226-E2226*L2223-G2226*L2226</f>
        <v>1</v>
      </c>
      <c r="Q2226" s="3">
        <f t="shared" ref="Q2226" si="23683">(D2226*L2223+E2226*K2223+F2226*L2226+G2226*K2226)</f>
        <v>0</v>
      </c>
      <c r="S2226" s="16">
        <v>0</v>
      </c>
      <c r="T2226" s="17">
        <v>0</v>
      </c>
      <c r="U2226" s="18">
        <v>1</v>
      </c>
      <c r="V2226" s="19">
        <v>0</v>
      </c>
      <c r="W2226" s="20"/>
      <c r="X2226" s="1">
        <f t="shared" ref="X2226" si="23684">N2226*S2223+P2226*S2226-O2226*T2223-Q2226*T2226</f>
        <v>0</v>
      </c>
      <c r="Y2226" s="4">
        <f t="shared" ref="Y2226" si="23685">(N2226*T2223+O2226*S2223+P2226*T2226+Q2226*S2226)</f>
        <v>-0.2953079988601105</v>
      </c>
      <c r="Z2226" s="2">
        <f t="shared" ref="Z2226" si="23686">N2226*U2223+P2226*U2226-O2226*V2223-Q2226*V2226</f>
        <v>0.8802525459897611</v>
      </c>
      <c r="AA2226" s="3">
        <f t="shared" ref="AA2226" si="23687">(N2226*V2223+O2226*U2223+P2226*V2226+Q2226*U2226)</f>
        <v>0</v>
      </c>
      <c r="AB2226" s="20"/>
      <c r="AC2226" s="16">
        <v>0</v>
      </c>
      <c r="AD2226" s="17">
        <f t="shared" ref="AD2226" si="23688">-1/($AD$4*$B2223)</f>
        <v>-0.33737508687408418</v>
      </c>
      <c r="AE2226" s="18">
        <v>1</v>
      </c>
      <c r="AF2226" s="19">
        <v>0</v>
      </c>
      <c r="AG2226" s="20"/>
      <c r="AH2226" s="1">
        <f t="shared" ref="AH2226" si="23689">X2226*AC2223+Z2226*AC2226-Y2226*AD2223-AA2226*AD2226</f>
        <v>0</v>
      </c>
      <c r="AI2226" s="4">
        <f t="shared" ref="AI2226" si="23690">(X2226*AD2223+Y2226*AC2223+Z2226*AD2226+AA2226*AC2226)</f>
        <v>-0.59228327803453995</v>
      </c>
      <c r="AJ2226" s="2">
        <f t="shared" ref="AJ2226" si="23691">X2226*AE2223+Z2226*AE2226-Y2226*AF2223-AA2226*AF2226</f>
        <v>0.8802525459897611</v>
      </c>
      <c r="AK2226" s="3">
        <f t="shared" ref="AK2226" si="23692">(X2226*AF2223+Y2226*AE2223+Z2226*AF2226+AA2226*AE2226)</f>
        <v>0</v>
      </c>
      <c r="AL2226" s="20"/>
      <c r="AM2226" s="16">
        <v>0</v>
      </c>
      <c r="AN2226" s="17">
        <v>0</v>
      </c>
      <c r="AO2226" s="18">
        <v>1</v>
      </c>
      <c r="AP2226" s="19">
        <v>0</v>
      </c>
      <c r="AR2226" s="1">
        <f t="shared" ref="AR2226" si="23693">AH2226*AM2223+AJ2226*AM2226-AI2226*AN2223-AK2226*AN2226</f>
        <v>0</v>
      </c>
      <c r="AS2226" s="4">
        <f t="shared" ref="AS2226" si="23694">(AH2226*AN2223+AI2226*AM2223+AJ2226*AN2226+AK2226*AM2226)</f>
        <v>-0.59228327803453995</v>
      </c>
      <c r="AT2226" s="2">
        <f t="shared" ref="AT2226" si="23695">AH2226*AO2223+AJ2226*AO2226-AI2226*AP2223-AK2226*AP2226</f>
        <v>0.63066308524356796</v>
      </c>
      <c r="AU2226" s="3">
        <f t="shared" ref="AU2226" si="23696">(AH2226*AP2223+AI2226*AO2223+AJ2226*AP2226+AK2226*AO2226)</f>
        <v>0</v>
      </c>
      <c r="AV2226" s="20"/>
      <c r="AW2226" s="16">
        <v>0</v>
      </c>
      <c r="AX2226" s="17">
        <f t="shared" ref="AX2226" si="23697">-1/($AX$4*$B2223)</f>
        <v>-0.33737508687408418</v>
      </c>
      <c r="AY2226" s="18">
        <v>1</v>
      </c>
      <c r="AZ2226" s="19">
        <v>0</v>
      </c>
      <c r="BA2226" s="20"/>
      <c r="BB2226" s="1">
        <f t="shared" ref="BB2226" si="23698">AR2226*AW2223+AT2226*AW2226-AS2226*AX2223-AU2226*AX2226</f>
        <v>0</v>
      </c>
      <c r="BC2226" s="4">
        <f t="shared" ref="BC2226" si="23699">(AR2226*AX2223+AS2226*AW2223+AT2226*AX2226+AU2226*AW2226)</f>
        <v>-0.80505329120686664</v>
      </c>
      <c r="BD2226" s="2">
        <f t="shared" ref="BD2226" si="23700">AR2226*AY2223+AT2226*AY2226-AS2226*AZ2223-AU2226*AZ2226</f>
        <v>0.63066308524356796</v>
      </c>
      <c r="BE2226" s="3">
        <f t="shared" ref="BE2226" si="23701">(AR2226*AZ2223+AS2226*AY2223+AT2226*AZ2226+AU2226*AY2226)</f>
        <v>0</v>
      </c>
      <c r="BF2226" s="20"/>
      <c r="BG2226" s="16">
        <v>0</v>
      </c>
      <c r="BH2226" s="17">
        <v>0</v>
      </c>
      <c r="BI2226" s="18">
        <v>1</v>
      </c>
      <c r="BJ2226" s="19">
        <v>0</v>
      </c>
      <c r="BK2226" s="20"/>
      <c r="BL2226" s="1">
        <f t="shared" ref="BL2226" si="23702">BB2226*BG2223+BD2226*BG2226-BC2226*BH2223-BE2226*BH2226</f>
        <v>0</v>
      </c>
      <c r="BM2226" s="4">
        <f t="shared" ref="BM2226" si="23703">(BB2226*BH2223+BC2226*BG2223+BD2226*BH2226+BE2226*BG2226)</f>
        <v>-0.80505329120686664</v>
      </c>
      <c r="BN2226" s="2">
        <f t="shared" ref="BN2226" si="23704">BB2226*BI2223+BD2226*BI2226-BC2226*BJ2223-BE2226*BJ2226</f>
        <v>0.30421381080230059</v>
      </c>
      <c r="BO2226" s="3">
        <f t="shared" ref="BO2226" si="23705">(BB2226*BJ2223+BC2226*BI2223+BD2226*BJ2226+BE2226*BI2226)</f>
        <v>0</v>
      </c>
      <c r="BP2226" s="20"/>
      <c r="BQ2226" s="16">
        <v>0</v>
      </c>
      <c r="BR2226" s="17">
        <f t="shared" ref="BR2226" si="23706">-1/($BR$4*$B2223)</f>
        <v>-0.2953079988601105</v>
      </c>
      <c r="BS2226" s="18">
        <v>1</v>
      </c>
      <c r="BT2226" s="19">
        <v>0</v>
      </c>
      <c r="BU2226" s="20"/>
      <c r="BV2226" s="1">
        <f t="shared" ref="BV2226" si="23707">BL2226*BQ2223+BN2226*BQ2226-BM2226*BR2223-BO2226*BR2226</f>
        <v>0</v>
      </c>
      <c r="BW2226" s="4">
        <f t="shared" ref="BW2226" si="23708">(BL2226*BR2223+BM2226*BQ2223+BN2226*BR2226+BO2226*BQ2226)</f>
        <v>-0.89489006290050233</v>
      </c>
      <c r="BX2226" s="2">
        <f t="shared" ref="BX2226" si="23709">BL2226*BS2223+BN2226*BS2226-BM2226*BT2223-BO2226*BT2226</f>
        <v>0.30421381080230059</v>
      </c>
      <c r="BY2226" s="3">
        <f t="shared" ref="BY2226" si="23710">(BL2226*BT2223+BM2226*BS2223+BN2226*BT2226+BO2226*BS2226)</f>
        <v>0</v>
      </c>
      <c r="BZ2226" s="20"/>
      <c r="CA2226" s="16">
        <v>0</v>
      </c>
      <c r="CB2226" s="17">
        <v>0</v>
      </c>
      <c r="CC2226" s="18">
        <v>1</v>
      </c>
      <c r="CD2226" s="19">
        <v>0</v>
      </c>
      <c r="CE2226" s="20"/>
      <c r="CF2226" s="1">
        <f t="shared" ref="CF2226" si="23711">BV2226*CA2223+BX2226*CA2226-BW2226*CB2223-BY2226*CB2226</f>
        <v>0</v>
      </c>
      <c r="CG2226" s="4">
        <f t="shared" ref="CG2226" si="23712">(BV2226*CB2223+BW2226*CA2223+BX2226*CB2226+BY2226*CA2226)</f>
        <v>-0.89489006290050233</v>
      </c>
      <c r="CH2226" s="2">
        <f t="shared" ref="CH2226" si="23713">BV2226*CC2223+BX2226*CC2226-BW2226*CD2223-BY2226*CD2226</f>
        <v>0.11429273580174337</v>
      </c>
      <c r="CI2226" s="3">
        <f t="shared" ref="CI2226" si="23714">(BV2226*CD2223+BW2226*CC2223+BX2226*CD2226+BY2226*CC2226)</f>
        <v>0</v>
      </c>
      <c r="CK2226" s="16">
        <f t="shared" ref="CK2226" si="23715">1/$CL$4</f>
        <v>1</v>
      </c>
      <c r="CL2226" s="17">
        <v>0</v>
      </c>
      <c r="CM2226" s="18">
        <v>1</v>
      </c>
      <c r="CN2226" s="19">
        <v>0</v>
      </c>
      <c r="CP2226" s="1">
        <f t="shared" ref="CP2226" si="23716">CF2226*CK2223+CH2226*CK2226-CG2226*CL2223-CI2226*CL2226</f>
        <v>0.11429273580174337</v>
      </c>
      <c r="CQ2226" s="4">
        <f t="shared" ref="CQ2226" si="23717">(CF2226*CL2223+CG2226*CK2223+CH2226*CL2226+CI2226*CK2226)</f>
        <v>-0.89489006290050233</v>
      </c>
      <c r="CR2226" s="2">
        <f t="shared" ref="CR2226" si="23718">CF2226*CM2223+CH2226*CM2226-CG2226*CN2223-CI2226*CN2226</f>
        <v>0.11429273580174337</v>
      </c>
      <c r="CS2226" s="3">
        <f t="shared" ref="CS2226" si="23719">(CF2226*CN2223+CG2226*CM2223+CH2226*CN2226+CI2226*CM2226)</f>
        <v>0</v>
      </c>
      <c r="CU2226" s="39">
        <f t="shared" ref="CU2226" si="23720">(180/PI())*ATAN(-1*(CQ2223/CP2223))</f>
        <v>84.083377256912755</v>
      </c>
      <c r="CW2226" s="54">
        <f t="shared" ref="CW2226" si="23721">20*LOG(((1-(10^(CU2223/20)^2)*(1-((1-CW2223)/(1+CW2223))^2))^0.5))</f>
        <v>-16.748947199887422</v>
      </c>
    </row>
    <row r="2227" spans="1:101" ht="18" customHeight="1">
      <c r="E2227" s="20"/>
      <c r="F2227" s="20"/>
      <c r="G2227" s="20"/>
      <c r="H2227" s="20"/>
      <c r="I2227" s="20"/>
      <c r="J2227" s="20"/>
      <c r="K2227" s="20"/>
      <c r="L2227" s="20"/>
      <c r="M2227" s="20"/>
      <c r="N2227" s="20"/>
      <c r="O2227" s="20"/>
      <c r="P2227" s="20"/>
      <c r="Q2227" s="20"/>
      <c r="R2227" s="20"/>
      <c r="S2227" s="20"/>
      <c r="T2227" s="20"/>
      <c r="U2227" s="20"/>
      <c r="V2227" s="20"/>
      <c r="W2227" s="20"/>
      <c r="X2227" s="20"/>
      <c r="Y2227" s="20"/>
      <c r="Z2227" s="20"/>
      <c r="AA2227" s="20"/>
      <c r="AB2227" s="30"/>
      <c r="AC2227" s="20"/>
      <c r="AD2227" s="20"/>
      <c r="AE2227" s="20"/>
      <c r="AF2227" s="20"/>
      <c r="AG2227" s="20"/>
      <c r="AH2227" s="20"/>
      <c r="AI2227" s="20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  <c r="BA2227" s="20"/>
      <c r="BB2227" s="20"/>
      <c r="BC2227" s="20"/>
      <c r="BD2227" s="20"/>
      <c r="BE2227" s="20"/>
      <c r="BF2227" s="20"/>
      <c r="BG2227" s="20"/>
      <c r="BH2227" s="20"/>
      <c r="BI2227" s="20"/>
      <c r="BJ2227" s="20"/>
      <c r="BK2227" s="20"/>
      <c r="BL2227" s="20"/>
      <c r="BM2227" s="20"/>
      <c r="BN2227" s="20"/>
      <c r="BO2227" s="20"/>
      <c r="BP2227" s="20"/>
      <c r="BQ2227" s="20"/>
      <c r="BR2227" s="20"/>
      <c r="BS2227" s="20"/>
      <c r="BT2227" s="20"/>
      <c r="BU2227" s="20"/>
      <c r="BV2227" s="20"/>
      <c r="BW2227" s="20"/>
      <c r="BX2227" s="20"/>
      <c r="BY2227" s="20"/>
      <c r="BZ2227" s="20"/>
      <c r="CA2227" s="20"/>
      <c r="CB2227" s="20"/>
      <c r="CC2227" s="20"/>
      <c r="CD2227" s="20"/>
      <c r="CE2227" s="20"/>
      <c r="CF2227" s="20"/>
      <c r="CG2227" s="20"/>
      <c r="CH2227" s="20"/>
      <c r="CI2227" s="20"/>
      <c r="CJ2227" s="20"/>
      <c r="CK2227" s="20"/>
      <c r="CL2227" s="20"/>
    </row>
    <row r="2228" spans="1:101" ht="18" customHeight="1"/>
    <row r="2229" spans="1:101" ht="18" customHeight="1" thickBot="1">
      <c r="A2229" s="23"/>
      <c r="B2229" s="23"/>
      <c r="C2229" s="23"/>
      <c r="D2229" s="20" t="s">
        <v>15</v>
      </c>
      <c r="E2229" s="20"/>
      <c r="F2229" s="20"/>
      <c r="G2229" s="20"/>
      <c r="H2229" s="20"/>
      <c r="I2229" s="20" t="s">
        <v>16</v>
      </c>
      <c r="J2229" s="20"/>
      <c r="K2229" s="20"/>
      <c r="L2229" s="20"/>
      <c r="M2229" s="23"/>
      <c r="N2229" s="23"/>
      <c r="O2229" s="24" t="s">
        <v>17</v>
      </c>
      <c r="P2229" s="23"/>
      <c r="Q2229" s="23"/>
      <c r="R2229" s="23"/>
      <c r="S2229" s="20"/>
      <c r="T2229" s="20" t="s">
        <v>18</v>
      </c>
      <c r="U2229" s="23"/>
      <c r="V2229" s="23"/>
      <c r="W2229" s="23"/>
      <c r="X2229" s="23"/>
      <c r="Y2229" s="24" t="s">
        <v>19</v>
      </c>
      <c r="Z2229" s="23"/>
      <c r="AA2229" s="23"/>
      <c r="AB2229" s="23"/>
      <c r="AC2229" s="24" t="s">
        <v>20</v>
      </c>
      <c r="AD2229" s="20"/>
      <c r="AE2229" s="20"/>
      <c r="AF2229" s="20"/>
      <c r="AG2229" s="20"/>
      <c r="AH2229" s="23"/>
      <c r="AI2229" s="24" t="s">
        <v>21</v>
      </c>
      <c r="AJ2229" s="23"/>
      <c r="AK2229" s="23"/>
      <c r="AL2229" s="20"/>
      <c r="AM2229" s="24" t="s">
        <v>31</v>
      </c>
      <c r="AN2229" s="20"/>
      <c r="AO2229" s="23"/>
      <c r="AP2229" s="23"/>
      <c r="AQ2229" s="23"/>
      <c r="AR2229" s="23"/>
      <c r="AS2229" s="24" t="s">
        <v>91</v>
      </c>
      <c r="AT2229" s="23"/>
      <c r="AU2229" s="23"/>
      <c r="AV2229" s="23"/>
      <c r="AW2229" s="24" t="s">
        <v>32</v>
      </c>
      <c r="AX2229" s="20"/>
      <c r="AY2229" s="20"/>
      <c r="AZ2229" s="20"/>
      <c r="BA2229" s="20"/>
      <c r="BB2229" s="23"/>
      <c r="BC2229" s="24" t="s">
        <v>22</v>
      </c>
      <c r="BD2229" s="23"/>
      <c r="BE2229" s="23"/>
      <c r="BF2229" s="23"/>
      <c r="BG2229" s="24" t="s">
        <v>33</v>
      </c>
      <c r="BH2229" s="20"/>
      <c r="BI2229" s="23"/>
      <c r="BJ2229" s="23"/>
      <c r="BK2229" s="23"/>
      <c r="BL2229" s="23"/>
      <c r="BM2229" s="24" t="s">
        <v>34</v>
      </c>
      <c r="BN2229" s="23"/>
      <c r="BO2229" s="23"/>
      <c r="BP2229" s="23"/>
      <c r="BQ2229" s="24" t="s">
        <v>89</v>
      </c>
      <c r="BR2229" s="20"/>
      <c r="BS2229" s="20"/>
      <c r="BT2229" s="20"/>
      <c r="BU2229" s="20"/>
      <c r="BV2229" s="23"/>
      <c r="BW2229" s="24" t="s">
        <v>35</v>
      </c>
      <c r="BX2229" s="23"/>
      <c r="BY2229" s="23"/>
      <c r="BZ2229" s="23"/>
      <c r="CA2229" s="24" t="s">
        <v>90</v>
      </c>
      <c r="CB2229" s="20"/>
      <c r="CC2229" s="23"/>
      <c r="CD2229" s="23"/>
      <c r="CE2229" s="23"/>
      <c r="CF2229" s="23"/>
      <c r="CG2229" s="24" t="s">
        <v>92</v>
      </c>
      <c r="CH2229" s="23"/>
      <c r="CI2229" s="23"/>
      <c r="CJ2229" s="23"/>
      <c r="CK2229" s="24" t="s">
        <v>36</v>
      </c>
      <c r="CL2229" s="24"/>
      <c r="CM2229" s="23"/>
      <c r="CN2229" s="23"/>
      <c r="CO2229" s="23"/>
      <c r="CP2229" s="23"/>
      <c r="CQ2229" s="24" t="s">
        <v>93</v>
      </c>
      <c r="CR2229" s="23"/>
      <c r="CS2229" s="23"/>
    </row>
    <row r="2230" spans="1:101" ht="18" customHeight="1" thickBot="1">
      <c r="A2230" s="23"/>
      <c r="B2230" s="33"/>
      <c r="C2230" s="23"/>
      <c r="D2230" s="7" t="s">
        <v>2</v>
      </c>
      <c r="E2230" s="8"/>
      <c r="F2230" s="8" t="s">
        <v>3</v>
      </c>
      <c r="G2230" s="9"/>
      <c r="H2230" s="10"/>
      <c r="I2230" s="7" t="s">
        <v>4</v>
      </c>
      <c r="J2230" s="8"/>
      <c r="K2230" s="8" t="s">
        <v>5</v>
      </c>
      <c r="L2230" s="9"/>
      <c r="M2230" s="23"/>
      <c r="N2230" s="251" t="s">
        <v>79</v>
      </c>
      <c r="O2230" s="252"/>
      <c r="P2230" s="253" t="s">
        <v>80</v>
      </c>
      <c r="Q2230" s="254"/>
      <c r="R2230" s="23"/>
      <c r="S2230" s="7" t="s">
        <v>11</v>
      </c>
      <c r="T2230" s="8"/>
      <c r="U2230" s="8" t="s">
        <v>12</v>
      </c>
      <c r="V2230" s="9"/>
      <c r="W2230" s="20"/>
      <c r="X2230" s="251" t="s">
        <v>79</v>
      </c>
      <c r="Y2230" s="252"/>
      <c r="Z2230" s="253" t="s">
        <v>80</v>
      </c>
      <c r="AA2230" s="254"/>
      <c r="AB2230" s="20"/>
      <c r="AC2230" s="7" t="s">
        <v>4</v>
      </c>
      <c r="AD2230" s="8"/>
      <c r="AE2230" s="8" t="s">
        <v>5</v>
      </c>
      <c r="AF2230" s="9"/>
      <c r="AG2230" s="20"/>
      <c r="AH2230" s="251" t="s">
        <v>0</v>
      </c>
      <c r="AI2230" s="252"/>
      <c r="AJ2230" s="253" t="s">
        <v>1</v>
      </c>
      <c r="AK2230" s="254"/>
      <c r="AL2230" s="20"/>
      <c r="AM2230" s="7" t="s">
        <v>11</v>
      </c>
      <c r="AN2230" s="8"/>
      <c r="AO2230" s="8" t="s">
        <v>12</v>
      </c>
      <c r="AP2230" s="9"/>
      <c r="AQ2230" s="23"/>
      <c r="AR2230" s="251" t="s">
        <v>0</v>
      </c>
      <c r="AS2230" s="252"/>
      <c r="AT2230" s="253" t="s">
        <v>1</v>
      </c>
      <c r="AU2230" s="254"/>
      <c r="AV2230" s="36"/>
      <c r="AW2230" s="7" t="s">
        <v>4</v>
      </c>
      <c r="AX2230" s="8"/>
      <c r="AY2230" s="8" t="s">
        <v>5</v>
      </c>
      <c r="AZ2230" s="9"/>
      <c r="BA2230" s="20"/>
      <c r="BB2230" s="251" t="s">
        <v>0</v>
      </c>
      <c r="BC2230" s="252"/>
      <c r="BD2230" s="253" t="s">
        <v>1</v>
      </c>
      <c r="BE2230" s="254"/>
      <c r="BF2230" s="36"/>
      <c r="BG2230" s="7" t="s">
        <v>11</v>
      </c>
      <c r="BH2230" s="8"/>
      <c r="BI2230" s="8" t="s">
        <v>12</v>
      </c>
      <c r="BJ2230" s="9"/>
      <c r="BK2230" s="36"/>
      <c r="BL2230" s="251" t="s">
        <v>0</v>
      </c>
      <c r="BM2230" s="252"/>
      <c r="BN2230" s="253" t="s">
        <v>1</v>
      </c>
      <c r="BO2230" s="254"/>
      <c r="BP2230" s="36"/>
      <c r="BQ2230" s="7" t="s">
        <v>4</v>
      </c>
      <c r="BR2230" s="8"/>
      <c r="BS2230" s="8" t="s">
        <v>5</v>
      </c>
      <c r="BT2230" s="9"/>
      <c r="BU2230" s="20"/>
      <c r="BV2230" s="251" t="s">
        <v>0</v>
      </c>
      <c r="BW2230" s="252"/>
      <c r="BX2230" s="253" t="s">
        <v>1</v>
      </c>
      <c r="BY2230" s="254"/>
      <c r="BZ2230" s="36"/>
      <c r="CA2230" s="7" t="s">
        <v>11</v>
      </c>
      <c r="CB2230" s="8"/>
      <c r="CC2230" s="8" t="s">
        <v>12</v>
      </c>
      <c r="CD2230" s="9"/>
      <c r="CE2230" s="36"/>
      <c r="CF2230" s="251" t="s">
        <v>0</v>
      </c>
      <c r="CG2230" s="252"/>
      <c r="CH2230" s="253" t="s">
        <v>1</v>
      </c>
      <c r="CI2230" s="254"/>
      <c r="CJ2230" s="23"/>
      <c r="CK2230" s="7" t="s">
        <v>23</v>
      </c>
      <c r="CL2230" s="8"/>
      <c r="CM2230" s="8" t="s">
        <v>24</v>
      </c>
      <c r="CN2230" s="9"/>
      <c r="CO2230" s="23"/>
      <c r="CP2230" s="251" t="s">
        <v>0</v>
      </c>
      <c r="CQ2230" s="252"/>
      <c r="CR2230" s="253" t="s">
        <v>1</v>
      </c>
      <c r="CS2230" s="254"/>
      <c r="CU2230" s="26" t="s">
        <v>25</v>
      </c>
      <c r="CW2230" s="50" t="s">
        <v>44</v>
      </c>
    </row>
    <row r="2231" spans="1:101" ht="18" customHeight="1" thickTop="1" thickBot="1">
      <c r="B2231" s="34">
        <v>5.0000000000000098</v>
      </c>
      <c r="D2231" s="11">
        <v>1</v>
      </c>
      <c r="E2231" s="12">
        <v>0</v>
      </c>
      <c r="F2231" s="13">
        <v>0</v>
      </c>
      <c r="G2231" s="40">
        <f t="shared" ref="G2231" si="23722">-1/($E$4*$B2231)</f>
        <v>-0.21010610358230866</v>
      </c>
      <c r="H2231" s="10"/>
      <c r="I2231" s="11">
        <v>1</v>
      </c>
      <c r="J2231" s="12">
        <v>0</v>
      </c>
      <c r="K2231" s="13">
        <v>0</v>
      </c>
      <c r="L2231" s="14">
        <v>0</v>
      </c>
      <c r="N2231" s="1">
        <f t="shared" ref="N2231" si="23723">D2231*I2231+F2231*I2234-E2231*J2231-G2231*J2234</f>
        <v>0.93857444713278515</v>
      </c>
      <c r="O2231" s="4">
        <f t="shared" ref="O2231" si="23724">(D2231*J2231+E2231*I2231+F2231*J2234+G2231*I2234)</f>
        <v>0</v>
      </c>
      <c r="P2231" s="2">
        <f t="shared" ref="P2231" si="23725">D2231*K2231+F2231*K2234-E2231*L2231-G2231*L2234</f>
        <v>0</v>
      </c>
      <c r="Q2231" s="3">
        <f t="shared" ref="Q2231" si="23726">(D2231*L2231+E2231*K2231+F2231*L2234+G2231*K2234)</f>
        <v>-0.21010610358230866</v>
      </c>
      <c r="S2231" s="11">
        <v>1</v>
      </c>
      <c r="T2231" s="12">
        <v>0</v>
      </c>
      <c r="U2231" s="13">
        <v>0</v>
      </c>
      <c r="V2231" s="40">
        <f t="shared" ref="V2231" si="23727">-1/($T$4*$B2231)</f>
        <v>-0.40144520272982664</v>
      </c>
      <c r="W2231" s="20"/>
      <c r="X2231" s="1">
        <f t="shared" ref="X2231" si="23728">N2231*S2231+P2231*S2234-O2231*T2231-Q2231*T2234</f>
        <v>0.93857444713278515</v>
      </c>
      <c r="Y2231" s="4">
        <f t="shared" ref="Y2231" si="23729">(N2231*T2231+O2231*S2231+P2231*T2234+Q2231*S2234)</f>
        <v>0</v>
      </c>
      <c r="Z2231" s="2">
        <f t="shared" ref="Z2231" si="23730">N2231*U2231+P2231*U2234-O2231*V2231-Q2231*V2234</f>
        <v>0</v>
      </c>
      <c r="AA2231" s="3">
        <f t="shared" ref="AA2231" si="23731">(N2231*V2231+O2231*U2231+P2231*V2234+Q2231*U2234)</f>
        <v>-0.58689231278856457</v>
      </c>
      <c r="AB2231" s="20"/>
      <c r="AC2231" s="11">
        <v>1</v>
      </c>
      <c r="AD2231" s="12">
        <v>0</v>
      </c>
      <c r="AE2231" s="13">
        <v>0</v>
      </c>
      <c r="AF2231" s="14">
        <v>0</v>
      </c>
      <c r="AG2231" s="20"/>
      <c r="AH2231" s="1">
        <f t="shared" ref="AH2231" si="23732">X2231*AC2231+Z2231*AC2234-Y2231*AD2231-AA2231*AD2234</f>
        <v>0.74255163057013873</v>
      </c>
      <c r="AI2231" s="4">
        <f t="shared" ref="AI2231" si="23733">(X2231*AD2231+Y2231*AC2231+Z2231*AD2234+AA2231*AC2234)</f>
        <v>0</v>
      </c>
      <c r="AJ2231" s="2">
        <f t="shared" ref="AJ2231" si="23734">X2231*AE2231+Z2231*AE2234-Y2231*AF2231-AA2231*AF2234</f>
        <v>0</v>
      </c>
      <c r="AK2231" s="3">
        <f t="shared" ref="AK2231" si="23735">(X2231*AF2231+Y2231*AE2231+Z2231*AF2234+AA2231*AE2234)</f>
        <v>-0.58689231278856457</v>
      </c>
      <c r="AL2231" s="20"/>
      <c r="AM2231" s="11">
        <v>1</v>
      </c>
      <c r="AN2231" s="12">
        <v>0</v>
      </c>
      <c r="AO2231" s="13">
        <v>0</v>
      </c>
      <c r="AP2231" s="40">
        <f t="shared" ref="AP2231" si="23736">-1/($AN$4*$B2231)</f>
        <v>-0.41718815185648644</v>
      </c>
      <c r="AR2231" s="1">
        <f t="shared" ref="AR2231" si="23737">AH2231*AM2231+AJ2231*AM2234-AI2231*AN2231-AK2231*AN2234</f>
        <v>0.74255163057013873</v>
      </c>
      <c r="AS2231" s="4">
        <f t="shared" ref="AS2231" si="23738">(AH2231*AN2231+AI2231*AM2231+AJ2231*AN2234+AK2231*AM2234)</f>
        <v>0</v>
      </c>
      <c r="AT2231" s="2">
        <f t="shared" ref="AT2231" si="23739">AH2231*AO2231+AJ2231*AO2234-AI2231*AP2231-AK2231*AP2234</f>
        <v>0</v>
      </c>
      <c r="AU2231" s="3">
        <f t="shared" ref="AU2231" si="23740">(AH2231*AP2231+AI2231*AO2231+AJ2231*AP2234+AK2231*AO2234)</f>
        <v>-0.89667605520414129</v>
      </c>
      <c r="AV2231" s="20"/>
      <c r="AW2231" s="11">
        <v>1</v>
      </c>
      <c r="AX2231" s="12">
        <v>0</v>
      </c>
      <c r="AY2231" s="13">
        <v>0</v>
      </c>
      <c r="AZ2231" s="14">
        <v>0</v>
      </c>
      <c r="BA2231" s="20"/>
      <c r="BB2231" s="1">
        <f t="shared" ref="BB2231" si="23741">AR2231*AW2231+AT2231*AW2234-AS2231*AX2231-AU2231*AX2234</f>
        <v>0.44306063016795449</v>
      </c>
      <c r="BC2231" s="4">
        <f t="shared" ref="BC2231" si="23742">(AR2231*AX2231+AS2231*AW2231+AT2231*AX2234+AU2231*AW2234)</f>
        <v>0</v>
      </c>
      <c r="BD2231" s="2">
        <f t="shared" ref="BD2231" si="23743">AR2231*AY2231+AT2231*AY2234-AS2231*AZ2231-AU2231*AZ2234</f>
        <v>0</v>
      </c>
      <c r="BE2231" s="3">
        <f t="shared" ref="BE2231" si="23744">(AR2231*AZ2231+AS2231*AY2231+AT2231*AZ2234+AU2231*AY2234)</f>
        <v>-0.89667605520414129</v>
      </c>
      <c r="BF2231" s="20"/>
      <c r="BG2231" s="11">
        <v>1</v>
      </c>
      <c r="BH2231" s="12">
        <v>0</v>
      </c>
      <c r="BI2231" s="13">
        <v>0</v>
      </c>
      <c r="BJ2231" s="40">
        <f t="shared" ref="BJ2231" si="23745">-1/($BH$4*$B2231)</f>
        <v>-0.40144520272982664</v>
      </c>
      <c r="BK2231" s="20"/>
      <c r="BL2231" s="1">
        <f t="shared" ref="BL2231" si="23746">BB2231*BG2231+BD2231*BG2234-BC2231*BH2231-BE2231*BH2234</f>
        <v>0.44306063016795449</v>
      </c>
      <c r="BM2231" s="4">
        <f t="shared" ref="BM2231" si="23747">(BB2231*BH2231+BC2231*BG2231+BD2231*BH2234+BE2231*BG2234)</f>
        <v>0</v>
      </c>
      <c r="BN2231" s="2">
        <f t="shared" ref="BN2231" si="23748">BB2231*BI2231+BD2231*BI2234-BC2231*BJ2231-BE2231*BJ2234</f>
        <v>0</v>
      </c>
      <c r="BO2231" s="3">
        <f t="shared" ref="BO2231" si="23749">(BB2231*BJ2231+BC2231*BI2231+BD2231*BJ2234+BE2231*BI2234)</f>
        <v>-1.0745406197035205</v>
      </c>
      <c r="BP2231" s="20"/>
      <c r="BQ2231" s="11">
        <v>1</v>
      </c>
      <c r="BR2231" s="12">
        <v>0</v>
      </c>
      <c r="BS2231" s="13">
        <v>0</v>
      </c>
      <c r="BT2231" s="14">
        <v>0</v>
      </c>
      <c r="BU2231" s="20"/>
      <c r="BV2231" s="1">
        <f t="shared" ref="BV2231" si="23750">BL2231*BQ2231+BN2231*BQ2234-BM2231*BR2231-BO2231*BR2234</f>
        <v>0.12891339447039024</v>
      </c>
      <c r="BW2231" s="4">
        <f t="shared" ref="BW2231" si="23751">(BL2231*BR2231+BM2231*BQ2231+BN2231*BR2234+BO2231*BQ2234)</f>
        <v>0</v>
      </c>
      <c r="BX2231" s="2">
        <f t="shared" ref="BX2231" si="23752">BL2231*BS2231+BN2231*BS2234-BM2231*BT2231-BO2231*BT2234</f>
        <v>0</v>
      </c>
      <c r="BY2231" s="3">
        <f t="shared" ref="BY2231" si="23753">(BL2231*BT2231+BM2231*BS2231+BN2231*BT2234+BO2231*BS2234)</f>
        <v>-1.0745406197035205</v>
      </c>
      <c r="BZ2231" s="20"/>
      <c r="CA2231" s="11">
        <v>1</v>
      </c>
      <c r="CB2231" s="12">
        <v>0</v>
      </c>
      <c r="CC2231" s="13">
        <v>0</v>
      </c>
      <c r="CD2231" s="40">
        <f t="shared" ref="CD2231" si="23754">-1/($CB$4*$B2231)</f>
        <v>-0.21010610358230866</v>
      </c>
      <c r="CE2231" s="20"/>
      <c r="CF2231" s="1">
        <f t="shared" ref="CF2231" si="23755">BV2231*CA2231+BX2231*CA2234-BW2231*CB2231-BY2231*CB2234</f>
        <v>0.12891339447039024</v>
      </c>
      <c r="CG2231" s="4">
        <f t="shared" ref="CG2231" si="23756">(BV2231*CB2231+BW2231*CA2231+BX2231*CB2234+BY2231*CA2234)</f>
        <v>0</v>
      </c>
      <c r="CH2231" s="2">
        <f t="shared" ref="CH2231" si="23757">BV2231*CC2231+BX2231*CC2234-BW2231*CD2231-BY2231*CD2234</f>
        <v>0</v>
      </c>
      <c r="CI2231" s="3">
        <f t="shared" ref="CI2231" si="23758">(BV2231*CD2231+BW2231*CC2231+BX2231*CD2234+BY2231*CC2234)</f>
        <v>-1.1016261107152634</v>
      </c>
      <c r="CJ2231" s="28"/>
      <c r="CK2231" s="11">
        <v>1</v>
      </c>
      <c r="CL2231" s="12">
        <v>0</v>
      </c>
      <c r="CM2231" s="13">
        <v>0</v>
      </c>
      <c r="CN2231" s="14">
        <v>0</v>
      </c>
      <c r="CP2231" s="1">
        <f t="shared" ref="CP2231" si="23759">CF2231*CK2231+CH2231*CK2234-CG2231*CL2231-CI2231*CL2234</f>
        <v>0.12891339447039024</v>
      </c>
      <c r="CQ2231" s="4">
        <f t="shared" ref="CQ2231" si="23760">(CF2231*CL2231+CG2231*CK2231+CH2231*CL2234+CI2231*CK2234)</f>
        <v>-1.1016261107152634</v>
      </c>
      <c r="CR2231" s="2">
        <f t="shared" ref="CR2231" si="23761">CF2231*CM2231+CH2231*CM2234-CG2231*CN2231-CI2231*CN2234</f>
        <v>0</v>
      </c>
      <c r="CS2231" s="3">
        <f t="shared" ref="CS2231" si="23762">(CF2231*CN2231+CG2231*CM2231+CH2231*CN2234+CI2231*CM2234)</f>
        <v>-1.1016261107152634</v>
      </c>
      <c r="CU2231" s="29">
        <f t="shared" ref="CU2231" si="23763">20*LOG(((1+$CL$4)/$CL$4)/((CP2231+CP2234)^2+(CQ2231+CQ2234)^2)^0.5)</f>
        <v>-4.7152210845821878E-2</v>
      </c>
      <c r="CW2231" s="51">
        <f t="shared" ref="CW2231" si="23764">((CP2231^2+CQ2231^2)^0.5)/((CP2234^2+CQ2234^2)^0.5)</f>
        <v>1.2297526404509396</v>
      </c>
    </row>
    <row r="2232" spans="1:101" ht="18" customHeight="1" thickBot="1">
      <c r="D2232" s="11"/>
      <c r="E2232" s="13"/>
      <c r="F2232" s="13"/>
      <c r="G2232" s="15"/>
      <c r="H2232" s="10"/>
      <c r="I2232" s="11"/>
      <c r="J2232" s="13"/>
      <c r="K2232" s="13"/>
      <c r="L2232" s="15"/>
      <c r="N2232" s="5"/>
      <c r="Q2232" s="6"/>
      <c r="S2232" s="11"/>
      <c r="T2232" s="13"/>
      <c r="U2232" s="13"/>
      <c r="V2232" s="15"/>
      <c r="W2232" s="20"/>
      <c r="X2232" s="5"/>
      <c r="AA2232" s="6"/>
      <c r="AB2232" s="20"/>
      <c r="AC2232" s="11"/>
      <c r="AD2232" s="13"/>
      <c r="AE2232" s="13"/>
      <c r="AF2232" s="15"/>
      <c r="AG2232" s="20"/>
      <c r="AH2232" s="5"/>
      <c r="AK2232" s="6"/>
      <c r="AL2232" s="20"/>
      <c r="AM2232" s="11"/>
      <c r="AN2232" s="13"/>
      <c r="AO2232" s="13"/>
      <c r="AP2232" s="15"/>
      <c r="AR2232" s="5"/>
      <c r="AU2232" s="6"/>
      <c r="AW2232" s="11"/>
      <c r="AX2232" s="13"/>
      <c r="AY2232" s="13"/>
      <c r="AZ2232" s="15"/>
      <c r="BA2232" s="20"/>
      <c r="BB2232" s="5"/>
      <c r="BE2232" s="6"/>
      <c r="BG2232" s="11"/>
      <c r="BH2232" s="13"/>
      <c r="BI2232" s="13"/>
      <c r="BJ2232" s="15"/>
      <c r="BL2232" s="5"/>
      <c r="BO2232" s="6"/>
      <c r="BQ2232" s="11"/>
      <c r="BR2232" s="13"/>
      <c r="BS2232" s="13"/>
      <c r="BT2232" s="15"/>
      <c r="BU2232" s="20"/>
      <c r="BV2232" s="5"/>
      <c r="BY2232" s="6"/>
      <c r="CA2232" s="11"/>
      <c r="CB2232" s="13"/>
      <c r="CC2232" s="13"/>
      <c r="CD2232" s="15"/>
      <c r="CF2232" s="5"/>
      <c r="CI2232" s="6"/>
      <c r="CK2232" s="11"/>
      <c r="CL2232" s="13"/>
      <c r="CM2232" s="13"/>
      <c r="CN2232" s="15"/>
      <c r="CP2232" s="5"/>
      <c r="CS2232" s="6"/>
      <c r="CW2232" s="52"/>
    </row>
    <row r="2233" spans="1:101" ht="18" customHeight="1" thickBot="1">
      <c r="D2233" s="11" t="s">
        <v>6</v>
      </c>
      <c r="E2233" s="13"/>
      <c r="F2233" s="13" t="s">
        <v>7</v>
      </c>
      <c r="G2233" s="15"/>
      <c r="H2233" s="10"/>
      <c r="I2233" s="11" t="s">
        <v>8</v>
      </c>
      <c r="J2233" s="13"/>
      <c r="K2233" s="13" t="s">
        <v>9</v>
      </c>
      <c r="L2233" s="15"/>
      <c r="N2233" s="251" t="s">
        <v>26</v>
      </c>
      <c r="O2233" s="252"/>
      <c r="P2233" s="253" t="s">
        <v>27</v>
      </c>
      <c r="Q2233" s="254"/>
      <c r="S2233" s="11" t="s">
        <v>13</v>
      </c>
      <c r="T2233" s="13"/>
      <c r="U2233" s="13" t="s">
        <v>14</v>
      </c>
      <c r="V2233" s="15"/>
      <c r="W2233" s="20"/>
      <c r="X2233" s="251" t="s">
        <v>26</v>
      </c>
      <c r="Y2233" s="252"/>
      <c r="Z2233" s="253" t="s">
        <v>27</v>
      </c>
      <c r="AA2233" s="254"/>
      <c r="AB2233" s="20"/>
      <c r="AC2233" s="11" t="s">
        <v>8</v>
      </c>
      <c r="AD2233" s="13"/>
      <c r="AE2233" s="13" t="s">
        <v>9</v>
      </c>
      <c r="AF2233" s="15"/>
      <c r="AG2233" s="20"/>
      <c r="AH2233" s="251" t="s">
        <v>26</v>
      </c>
      <c r="AI2233" s="252"/>
      <c r="AJ2233" s="253" t="s">
        <v>27</v>
      </c>
      <c r="AK2233" s="254"/>
      <c r="AL2233" s="20"/>
      <c r="AM2233" s="11" t="s">
        <v>13</v>
      </c>
      <c r="AN2233" s="13"/>
      <c r="AO2233" s="13" t="s">
        <v>14</v>
      </c>
      <c r="AP2233" s="15"/>
      <c r="AR2233" s="251" t="s">
        <v>26</v>
      </c>
      <c r="AS2233" s="252"/>
      <c r="AT2233" s="253" t="s">
        <v>27</v>
      </c>
      <c r="AU2233" s="254"/>
      <c r="AV2233" s="36"/>
      <c r="AW2233" s="11" t="s">
        <v>8</v>
      </c>
      <c r="AX2233" s="13"/>
      <c r="AY2233" s="13" t="s">
        <v>9</v>
      </c>
      <c r="AZ2233" s="15"/>
      <c r="BA2233" s="20"/>
      <c r="BB2233" s="251" t="s">
        <v>26</v>
      </c>
      <c r="BC2233" s="252"/>
      <c r="BD2233" s="253" t="s">
        <v>27</v>
      </c>
      <c r="BE2233" s="254"/>
      <c r="BF2233" s="36"/>
      <c r="BG2233" s="11" t="s">
        <v>13</v>
      </c>
      <c r="BH2233" s="13"/>
      <c r="BI2233" s="13" t="s">
        <v>14</v>
      </c>
      <c r="BJ2233" s="15"/>
      <c r="BK2233" s="36"/>
      <c r="BL2233" s="251" t="s">
        <v>26</v>
      </c>
      <c r="BM2233" s="252"/>
      <c r="BN2233" s="253" t="s">
        <v>27</v>
      </c>
      <c r="BO2233" s="254"/>
      <c r="BP2233" s="36"/>
      <c r="BQ2233" s="11" t="s">
        <v>8</v>
      </c>
      <c r="BR2233" s="13"/>
      <c r="BS2233" s="13" t="s">
        <v>9</v>
      </c>
      <c r="BT2233" s="15"/>
      <c r="BU2233" s="20"/>
      <c r="BV2233" s="251" t="s">
        <v>26</v>
      </c>
      <c r="BW2233" s="252"/>
      <c r="BX2233" s="253" t="s">
        <v>27</v>
      </c>
      <c r="BY2233" s="254"/>
      <c r="BZ2233" s="36"/>
      <c r="CA2233" s="11" t="s">
        <v>13</v>
      </c>
      <c r="CB2233" s="13"/>
      <c r="CC2233" s="13" t="s">
        <v>14</v>
      </c>
      <c r="CD2233" s="15"/>
      <c r="CE2233" s="36"/>
      <c r="CF2233" s="251" t="s">
        <v>26</v>
      </c>
      <c r="CG2233" s="252"/>
      <c r="CH2233" s="253" t="s">
        <v>27</v>
      </c>
      <c r="CI2233" s="254"/>
      <c r="CK2233" s="11" t="s">
        <v>28</v>
      </c>
      <c r="CL2233" s="13"/>
      <c r="CM2233" s="13" t="s">
        <v>29</v>
      </c>
      <c r="CN2233" s="15"/>
      <c r="CP2233" s="251" t="s">
        <v>26</v>
      </c>
      <c r="CQ2233" s="252"/>
      <c r="CR2233" s="253" t="s">
        <v>27</v>
      </c>
      <c r="CS2233" s="254"/>
      <c r="CU2233" s="38" t="s">
        <v>37</v>
      </c>
      <c r="CW2233" s="53" t="s">
        <v>45</v>
      </c>
    </row>
    <row r="2234" spans="1:101" ht="18" customHeight="1" thickTop="1" thickBot="1">
      <c r="D2234" s="16">
        <v>0</v>
      </c>
      <c r="E2234" s="17">
        <v>0</v>
      </c>
      <c r="F2234" s="18">
        <v>1</v>
      </c>
      <c r="G2234" s="19">
        <v>0</v>
      </c>
      <c r="H2234" s="10"/>
      <c r="I2234" s="16">
        <v>0</v>
      </c>
      <c r="J2234" s="17">
        <f t="shared" ref="J2234" si="23765">-1/($J$4*$B2231)</f>
        <v>-0.29235491887150944</v>
      </c>
      <c r="K2234" s="18">
        <v>1</v>
      </c>
      <c r="L2234" s="19">
        <v>0</v>
      </c>
      <c r="N2234" s="1">
        <f t="shared" ref="N2234" si="23766">D2234*I2231+F2234*I2234-E2234*J2231-G2234*J2234</f>
        <v>0</v>
      </c>
      <c r="O2234" s="4">
        <f t="shared" ref="O2234" si="23767">(D2234*J2231+E2234*I2231+F2234*J2234+G2234*I2234)</f>
        <v>-0.29235491887150944</v>
      </c>
      <c r="P2234" s="2">
        <f t="shared" ref="P2234" si="23768">D2234*K2231+F2234*K2234-E2234*L2231-G2234*L2234</f>
        <v>1</v>
      </c>
      <c r="Q2234" s="3">
        <f t="shared" ref="Q2234" si="23769">(D2234*L2231+E2234*K2231+F2234*L2234+G2234*K2234)</f>
        <v>0</v>
      </c>
      <c r="S2234" s="16">
        <v>0</v>
      </c>
      <c r="T2234" s="17">
        <v>0</v>
      </c>
      <c r="U2234" s="18">
        <v>1</v>
      </c>
      <c r="V2234" s="19">
        <v>0</v>
      </c>
      <c r="W2234" s="20"/>
      <c r="X2234" s="1">
        <f t="shared" ref="X2234" si="23770">N2234*S2231+P2234*S2234-O2234*T2231-Q2234*T2234</f>
        <v>0</v>
      </c>
      <c r="Y2234" s="4">
        <f t="shared" ref="Y2234" si="23771">(N2234*T2231+O2234*S2231+P2234*T2234+Q2234*S2234)</f>
        <v>-0.29235491887150944</v>
      </c>
      <c r="Z2234" s="2">
        <f t="shared" ref="Z2234" si="23772">N2234*U2231+P2234*U2234-O2234*V2231-Q2234*V2234</f>
        <v>0.88263552032456483</v>
      </c>
      <c r="AA2234" s="3">
        <f t="shared" ref="AA2234" si="23773">(N2234*V2231+O2234*U2231+P2234*V2234+Q2234*U2234)</f>
        <v>0</v>
      </c>
      <c r="AB2234" s="20"/>
      <c r="AC2234" s="16">
        <v>0</v>
      </c>
      <c r="AD2234" s="17">
        <f t="shared" ref="AD2234" si="23774">-1/($AD$4*$B2231)</f>
        <v>-0.33400133600534337</v>
      </c>
      <c r="AE2234" s="18">
        <v>1</v>
      </c>
      <c r="AF2234" s="19">
        <v>0</v>
      </c>
      <c r="AG2234" s="20"/>
      <c r="AH2234" s="1">
        <f t="shared" ref="AH2234" si="23775">X2234*AC2231+Z2234*AC2234-Y2234*AD2231-AA2234*AD2234</f>
        <v>0</v>
      </c>
      <c r="AI2234" s="4">
        <f t="shared" ref="AI2234" si="23776">(X2234*AD2231+Y2234*AC2231+Z2234*AD2234+AA2234*AC2234)</f>
        <v>-0.58715636186568543</v>
      </c>
      <c r="AJ2234" s="2">
        <f t="shared" ref="AJ2234" si="23777">X2234*AE2231+Z2234*AE2234-Y2234*AF2231-AA2234*AF2234</f>
        <v>0.88263552032456483</v>
      </c>
      <c r="AK2234" s="3">
        <f t="shared" ref="AK2234" si="23778">(X2234*AF2231+Y2234*AE2231+Z2234*AF2234+AA2234*AE2234)</f>
        <v>0</v>
      </c>
      <c r="AL2234" s="20"/>
      <c r="AM2234" s="16">
        <v>0</v>
      </c>
      <c r="AN2234" s="17">
        <v>0</v>
      </c>
      <c r="AO2234" s="18">
        <v>1</v>
      </c>
      <c r="AP2234" s="19">
        <v>0</v>
      </c>
      <c r="AR2234" s="1">
        <f t="shared" ref="AR2234" si="23779">AH2234*AM2231+AJ2234*AM2234-AI2234*AN2231-AK2234*AN2234</f>
        <v>0</v>
      </c>
      <c r="AS2234" s="4">
        <f t="shared" ref="AS2234" si="23780">(AH2234*AN2231+AI2234*AM2231+AJ2234*AN2234+AK2234*AM2234)</f>
        <v>-0.58715636186568543</v>
      </c>
      <c r="AT2234" s="2">
        <f t="shared" ref="AT2234" si="23781">AH2234*AO2231+AJ2234*AO2234-AI2234*AP2231-AK2234*AP2234</f>
        <v>0.63768084286704119</v>
      </c>
      <c r="AU2234" s="3">
        <f t="shared" ref="AU2234" si="23782">(AH2234*AP2231+AI2234*AO2231+AJ2234*AP2234+AK2234*AO2234)</f>
        <v>0</v>
      </c>
      <c r="AV2234" s="20"/>
      <c r="AW2234" s="16">
        <v>0</v>
      </c>
      <c r="AX2234" s="17">
        <f t="shared" ref="AX2234" si="23783">-1/($AX$4*$B2231)</f>
        <v>-0.33400133600534337</v>
      </c>
      <c r="AY2234" s="18">
        <v>1</v>
      </c>
      <c r="AZ2234" s="19">
        <v>0</v>
      </c>
      <c r="BA2234" s="20"/>
      <c r="BB2234" s="1">
        <f t="shared" ref="BB2234" si="23784">AR2234*AW2231+AT2234*AW2234-AS2234*AX2231-AU2234*AX2234</f>
        <v>0</v>
      </c>
      <c r="BC2234" s="4">
        <f t="shared" ref="BC2234" si="23785">(AR2234*AX2231+AS2234*AW2231+AT2234*AX2234+AU2234*AW2234)</f>
        <v>-0.80014261532829067</v>
      </c>
      <c r="BD2234" s="2">
        <f t="shared" ref="BD2234" si="23786">AR2234*AY2231+AT2234*AY2234-AS2234*AZ2231-AU2234*AZ2234</f>
        <v>0.63768084286704119</v>
      </c>
      <c r="BE2234" s="3">
        <f t="shared" ref="BE2234" si="23787">(AR2234*AZ2231+AS2234*AY2231+AT2234*AZ2234+AU2234*AY2234)</f>
        <v>0</v>
      </c>
      <c r="BF2234" s="20"/>
      <c r="BG2234" s="16">
        <v>0</v>
      </c>
      <c r="BH2234" s="17">
        <v>0</v>
      </c>
      <c r="BI2234" s="18">
        <v>1</v>
      </c>
      <c r="BJ2234" s="19">
        <v>0</v>
      </c>
      <c r="BK2234" s="20"/>
      <c r="BL2234" s="1">
        <f t="shared" ref="BL2234" si="23788">BB2234*BG2231+BD2234*BG2234-BC2234*BH2231-BE2234*BH2234</f>
        <v>0</v>
      </c>
      <c r="BM2234" s="4">
        <f t="shared" ref="BM2234" si="23789">(BB2234*BH2231+BC2234*BG2231+BD2234*BH2234+BE2234*BG2234)</f>
        <v>-0.80014261532829067</v>
      </c>
      <c r="BN2234" s="2">
        <f t="shared" ref="BN2234" si="23790">BB2234*BI2231+BD2234*BI2234-BC2234*BJ2231-BE2234*BJ2234</f>
        <v>0.31646742844380182</v>
      </c>
      <c r="BO2234" s="3">
        <f t="shared" ref="BO2234" si="23791">(BB2234*BJ2231+BC2234*BI2231+BD2234*BJ2234+BE2234*BI2234)</f>
        <v>0</v>
      </c>
      <c r="BP2234" s="20"/>
      <c r="BQ2234" s="16">
        <v>0</v>
      </c>
      <c r="BR2234" s="17">
        <f t="shared" ref="BR2234" si="23792">-1/($BR$4*$B2231)</f>
        <v>-0.29235491887150944</v>
      </c>
      <c r="BS2234" s="18">
        <v>1</v>
      </c>
      <c r="BT2234" s="19">
        <v>0</v>
      </c>
      <c r="BU2234" s="20"/>
      <c r="BV2234" s="1">
        <f t="shared" ref="BV2234" si="23793">BL2234*BQ2231+BN2234*BQ2234-BM2234*BR2231-BO2234*BR2234</f>
        <v>0</v>
      </c>
      <c r="BW2234" s="4">
        <f t="shared" ref="BW2234" si="23794">(BL2234*BR2231+BM2234*BQ2231+BN2234*BR2234+BO2234*BQ2234)</f>
        <v>-0.89266342469645354</v>
      </c>
      <c r="BX2234" s="2">
        <f t="shared" ref="BX2234" si="23795">BL2234*BS2231+BN2234*BS2234-BM2234*BT2231-BO2234*BT2234</f>
        <v>0.31646742844380182</v>
      </c>
      <c r="BY2234" s="3">
        <f t="shared" ref="BY2234" si="23796">(BL2234*BT2231+BM2234*BS2231+BN2234*BT2234+BO2234*BS2234)</f>
        <v>0</v>
      </c>
      <c r="BZ2234" s="20"/>
      <c r="CA2234" s="16">
        <v>0</v>
      </c>
      <c r="CB2234" s="17">
        <v>0</v>
      </c>
      <c r="CC2234" s="18">
        <v>1</v>
      </c>
      <c r="CD2234" s="19">
        <v>0</v>
      </c>
      <c r="CE2234" s="20"/>
      <c r="CF2234" s="1">
        <f t="shared" ref="CF2234" si="23797">BV2234*CA2231+BX2234*CA2234-BW2234*CB2231-BY2234*CB2234</f>
        <v>0</v>
      </c>
      <c r="CG2234" s="4">
        <f t="shared" ref="CG2234" si="23798">(BV2234*CB2231+BW2234*CA2231+BX2234*CB2234+BY2234*CA2234)</f>
        <v>-0.89266342469645354</v>
      </c>
      <c r="CH2234" s="2">
        <f t="shared" ref="CH2234" si="23799">BV2234*CC2231+BX2234*CC2234-BW2234*CD2231-BY2234*CD2234</f>
        <v>0.12891339447039038</v>
      </c>
      <c r="CI2234" s="3">
        <f t="shared" ref="CI2234" si="23800">(BV2234*CD2231+BW2234*CC2231+BX2234*CD2234+BY2234*CC2234)</f>
        <v>0</v>
      </c>
      <c r="CK2234" s="16">
        <f t="shared" ref="CK2234" si="23801">1/$CL$4</f>
        <v>1</v>
      </c>
      <c r="CL2234" s="17">
        <v>0</v>
      </c>
      <c r="CM2234" s="18">
        <v>1</v>
      </c>
      <c r="CN2234" s="19">
        <v>0</v>
      </c>
      <c r="CP2234" s="1">
        <f t="shared" ref="CP2234" si="23802">CF2234*CK2231+CH2234*CK2234-CG2234*CL2231-CI2234*CL2234</f>
        <v>0.12891339447039038</v>
      </c>
      <c r="CQ2234" s="4">
        <f t="shared" ref="CQ2234" si="23803">(CF2234*CL2231+CG2234*CK2231+CH2234*CL2234+CI2234*CK2234)</f>
        <v>-0.89266342469645354</v>
      </c>
      <c r="CR2234" s="2">
        <f t="shared" ref="CR2234" si="23804">CF2234*CM2231+CH2234*CM2234-CG2234*CN2231-CI2234*CN2234</f>
        <v>0.12891339447039038</v>
      </c>
      <c r="CS2234" s="3">
        <f t="shared" ref="CS2234" si="23805">(CF2234*CN2231+CG2234*CM2231+CH2234*CN2234+CI2234*CM2234)</f>
        <v>0</v>
      </c>
      <c r="CU2234" s="39">
        <f t="shared" ref="CU2234" si="23806">(180/PI())*ATAN(-1*(CQ2231/CP2231))</f>
        <v>83.325546311125848</v>
      </c>
      <c r="CW2234" s="54">
        <f t="shared" ref="CW2234" si="23807">20*LOG(((1-(10^(CU2231/20)^2)*(1-((1-CW2231)/(1+CW2231))^2))^0.5))</f>
        <v>-16.716007255869357</v>
      </c>
    </row>
    <row r="2235" spans="1:101" ht="18" customHeight="1">
      <c r="E2235" s="20"/>
      <c r="F2235" s="20"/>
      <c r="G2235" s="20"/>
      <c r="H2235" s="20"/>
      <c r="I2235" s="20"/>
      <c r="J2235" s="20"/>
      <c r="K2235" s="20"/>
      <c r="L2235" s="20"/>
      <c r="M2235" s="20"/>
      <c r="N2235" s="20"/>
      <c r="O2235" s="20"/>
      <c r="P2235" s="20"/>
      <c r="Q2235" s="20"/>
      <c r="R2235" s="20"/>
      <c r="S2235" s="20"/>
      <c r="T2235" s="20"/>
      <c r="U2235" s="20"/>
      <c r="V2235" s="20"/>
      <c r="W2235" s="20"/>
      <c r="X2235" s="20"/>
      <c r="Y2235" s="20"/>
      <c r="Z2235" s="20"/>
      <c r="AA2235" s="20"/>
      <c r="AB2235" s="30"/>
      <c r="AC2235" s="20"/>
      <c r="AD2235" s="20"/>
      <c r="AE2235" s="20"/>
      <c r="AF2235" s="20"/>
      <c r="AG2235" s="20"/>
      <c r="AH2235" s="20"/>
      <c r="AI2235" s="20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  <c r="BA2235" s="20"/>
      <c r="BB2235" s="20"/>
      <c r="BC2235" s="20"/>
      <c r="BD2235" s="20"/>
      <c r="BE2235" s="20"/>
      <c r="BF2235" s="20"/>
      <c r="BG2235" s="20"/>
      <c r="BH2235" s="20"/>
      <c r="BI2235" s="20"/>
      <c r="BJ2235" s="20"/>
      <c r="BK2235" s="20"/>
      <c r="BL2235" s="20"/>
      <c r="BM2235" s="20"/>
      <c r="BN2235" s="20"/>
      <c r="BO2235" s="20"/>
      <c r="BP2235" s="20"/>
      <c r="BQ2235" s="20"/>
      <c r="BR2235" s="20"/>
      <c r="BS2235" s="20"/>
      <c r="BT2235" s="20"/>
      <c r="BU2235" s="20"/>
      <c r="BV2235" s="20"/>
      <c r="BW2235" s="20"/>
      <c r="BX2235" s="20"/>
      <c r="BY2235" s="20"/>
      <c r="BZ2235" s="20"/>
      <c r="CA2235" s="20"/>
      <c r="CB2235" s="20"/>
      <c r="CC2235" s="20"/>
      <c r="CD2235" s="20"/>
      <c r="CE2235" s="20"/>
      <c r="CF2235" s="20"/>
      <c r="CG2235" s="20"/>
      <c r="CH2235" s="20"/>
      <c r="CI2235" s="20"/>
      <c r="CJ2235" s="20"/>
      <c r="CK2235" s="20"/>
      <c r="CL2235" s="20"/>
    </row>
    <row r="2236" spans="1:101" ht="18" customHeight="1"/>
    <row r="2237" spans="1:101" ht="18" customHeight="1" thickBot="1">
      <c r="A2237" s="23"/>
      <c r="B2237" s="23"/>
      <c r="C2237" s="23"/>
      <c r="D2237" s="20" t="s">
        <v>15</v>
      </c>
      <c r="E2237" s="20"/>
      <c r="F2237" s="20"/>
      <c r="G2237" s="20"/>
      <c r="H2237" s="20"/>
      <c r="I2237" s="20" t="s">
        <v>16</v>
      </c>
      <c r="J2237" s="20"/>
      <c r="K2237" s="20"/>
      <c r="L2237" s="20"/>
      <c r="M2237" s="23"/>
      <c r="N2237" s="23"/>
      <c r="O2237" s="24" t="s">
        <v>17</v>
      </c>
      <c r="P2237" s="23"/>
      <c r="Q2237" s="23"/>
      <c r="R2237" s="23"/>
      <c r="S2237" s="20"/>
      <c r="T2237" s="20" t="s">
        <v>18</v>
      </c>
      <c r="U2237" s="23"/>
      <c r="V2237" s="23"/>
      <c r="W2237" s="23"/>
      <c r="X2237" s="23"/>
      <c r="Y2237" s="24" t="s">
        <v>19</v>
      </c>
      <c r="Z2237" s="23"/>
      <c r="AA2237" s="23"/>
      <c r="AB2237" s="23"/>
      <c r="AC2237" s="24" t="s">
        <v>20</v>
      </c>
      <c r="AD2237" s="20"/>
      <c r="AE2237" s="20"/>
      <c r="AF2237" s="20"/>
      <c r="AG2237" s="20"/>
      <c r="AH2237" s="23"/>
      <c r="AI2237" s="24" t="s">
        <v>21</v>
      </c>
      <c r="AJ2237" s="23"/>
      <c r="AK2237" s="23"/>
      <c r="AL2237" s="20"/>
      <c r="AM2237" s="24" t="s">
        <v>31</v>
      </c>
      <c r="AN2237" s="20"/>
      <c r="AO2237" s="23"/>
      <c r="AP2237" s="23"/>
      <c r="AQ2237" s="23"/>
      <c r="AR2237" s="23"/>
      <c r="AS2237" s="24" t="s">
        <v>91</v>
      </c>
      <c r="AT2237" s="23"/>
      <c r="AU2237" s="23"/>
      <c r="AV2237" s="23"/>
      <c r="AW2237" s="24" t="s">
        <v>32</v>
      </c>
      <c r="AX2237" s="20"/>
      <c r="AY2237" s="20"/>
      <c r="AZ2237" s="20"/>
      <c r="BA2237" s="20"/>
      <c r="BB2237" s="23"/>
      <c r="BC2237" s="24" t="s">
        <v>22</v>
      </c>
      <c r="BD2237" s="23"/>
      <c r="BE2237" s="23"/>
      <c r="BF2237" s="23"/>
      <c r="BG2237" s="24" t="s">
        <v>33</v>
      </c>
      <c r="BH2237" s="20"/>
      <c r="BI2237" s="23"/>
      <c r="BJ2237" s="23"/>
      <c r="BK2237" s="23"/>
      <c r="BL2237" s="23"/>
      <c r="BM2237" s="24" t="s">
        <v>34</v>
      </c>
      <c r="BN2237" s="23"/>
      <c r="BO2237" s="23"/>
      <c r="BP2237" s="23"/>
      <c r="BQ2237" s="24" t="s">
        <v>89</v>
      </c>
      <c r="BR2237" s="20"/>
      <c r="BS2237" s="20"/>
      <c r="BT2237" s="20"/>
      <c r="BU2237" s="20"/>
      <c r="BV2237" s="23"/>
      <c r="BW2237" s="24" t="s">
        <v>35</v>
      </c>
      <c r="BX2237" s="23"/>
      <c r="BY2237" s="23"/>
      <c r="BZ2237" s="23"/>
      <c r="CA2237" s="24" t="s">
        <v>90</v>
      </c>
      <c r="CB2237" s="20"/>
      <c r="CC2237" s="23"/>
      <c r="CD2237" s="23"/>
      <c r="CE2237" s="23"/>
      <c r="CF2237" s="23"/>
      <c r="CG2237" s="24" t="s">
        <v>92</v>
      </c>
      <c r="CH2237" s="23"/>
      <c r="CI2237" s="23"/>
      <c r="CJ2237" s="23"/>
      <c r="CK2237" s="24" t="s">
        <v>36</v>
      </c>
      <c r="CL2237" s="24"/>
      <c r="CM2237" s="23"/>
      <c r="CN2237" s="23"/>
      <c r="CO2237" s="23"/>
      <c r="CP2237" s="23"/>
      <c r="CQ2237" s="24" t="s">
        <v>93</v>
      </c>
      <c r="CR2237" s="23"/>
      <c r="CS2237" s="23"/>
    </row>
    <row r="2238" spans="1:101" ht="18" customHeight="1" thickBot="1">
      <c r="A2238" s="23"/>
      <c r="B2238" s="33"/>
      <c r="C2238" s="23"/>
      <c r="D2238" s="7" t="s">
        <v>2</v>
      </c>
      <c r="E2238" s="8"/>
      <c r="F2238" s="8" t="s">
        <v>3</v>
      </c>
      <c r="G2238" s="9"/>
      <c r="H2238" s="10"/>
      <c r="I2238" s="7" t="s">
        <v>4</v>
      </c>
      <c r="J2238" s="8"/>
      <c r="K2238" s="8" t="s">
        <v>5</v>
      </c>
      <c r="L2238" s="9"/>
      <c r="M2238" s="23"/>
      <c r="N2238" s="251" t="s">
        <v>79</v>
      </c>
      <c r="O2238" s="252"/>
      <c r="P2238" s="253" t="s">
        <v>80</v>
      </c>
      <c r="Q2238" s="254"/>
      <c r="R2238" s="23"/>
      <c r="S2238" s="7" t="s">
        <v>11</v>
      </c>
      <c r="T2238" s="8"/>
      <c r="U2238" s="8" t="s">
        <v>12</v>
      </c>
      <c r="V2238" s="9"/>
      <c r="W2238" s="20"/>
      <c r="X2238" s="251" t="s">
        <v>79</v>
      </c>
      <c r="Y2238" s="252"/>
      <c r="Z2238" s="253" t="s">
        <v>80</v>
      </c>
      <c r="AA2238" s="254"/>
      <c r="AB2238" s="20"/>
      <c r="AC2238" s="7" t="s">
        <v>4</v>
      </c>
      <c r="AD2238" s="8"/>
      <c r="AE2238" s="8" t="s">
        <v>5</v>
      </c>
      <c r="AF2238" s="9"/>
      <c r="AG2238" s="20"/>
      <c r="AH2238" s="251" t="s">
        <v>0</v>
      </c>
      <c r="AI2238" s="252"/>
      <c r="AJ2238" s="253" t="s">
        <v>1</v>
      </c>
      <c r="AK2238" s="254"/>
      <c r="AL2238" s="20"/>
      <c r="AM2238" s="7" t="s">
        <v>11</v>
      </c>
      <c r="AN2238" s="8"/>
      <c r="AO2238" s="8" t="s">
        <v>12</v>
      </c>
      <c r="AP2238" s="9"/>
      <c r="AQ2238" s="23"/>
      <c r="AR2238" s="251" t="s">
        <v>0</v>
      </c>
      <c r="AS2238" s="252"/>
      <c r="AT2238" s="253" t="s">
        <v>1</v>
      </c>
      <c r="AU2238" s="254"/>
      <c r="AV2238" s="36"/>
      <c r="AW2238" s="7" t="s">
        <v>4</v>
      </c>
      <c r="AX2238" s="8"/>
      <c r="AY2238" s="8" t="s">
        <v>5</v>
      </c>
      <c r="AZ2238" s="9"/>
      <c r="BA2238" s="20"/>
      <c r="BB2238" s="251" t="s">
        <v>0</v>
      </c>
      <c r="BC2238" s="252"/>
      <c r="BD2238" s="253" t="s">
        <v>1</v>
      </c>
      <c r="BE2238" s="254"/>
      <c r="BF2238" s="36"/>
      <c r="BG2238" s="7" t="s">
        <v>11</v>
      </c>
      <c r="BH2238" s="8"/>
      <c r="BI2238" s="8" t="s">
        <v>12</v>
      </c>
      <c r="BJ2238" s="9"/>
      <c r="BK2238" s="36"/>
      <c r="BL2238" s="251" t="s">
        <v>0</v>
      </c>
      <c r="BM2238" s="252"/>
      <c r="BN2238" s="253" t="s">
        <v>1</v>
      </c>
      <c r="BO2238" s="254"/>
      <c r="BP2238" s="36"/>
      <c r="BQ2238" s="7" t="s">
        <v>4</v>
      </c>
      <c r="BR2238" s="8"/>
      <c r="BS2238" s="8" t="s">
        <v>5</v>
      </c>
      <c r="BT2238" s="9"/>
      <c r="BU2238" s="20"/>
      <c r="BV2238" s="251" t="s">
        <v>0</v>
      </c>
      <c r="BW2238" s="252"/>
      <c r="BX2238" s="253" t="s">
        <v>1</v>
      </c>
      <c r="BY2238" s="254"/>
      <c r="BZ2238" s="36"/>
      <c r="CA2238" s="7" t="s">
        <v>11</v>
      </c>
      <c r="CB2238" s="8"/>
      <c r="CC2238" s="8" t="s">
        <v>12</v>
      </c>
      <c r="CD2238" s="9"/>
      <c r="CE2238" s="36"/>
      <c r="CF2238" s="251" t="s">
        <v>0</v>
      </c>
      <c r="CG2238" s="252"/>
      <c r="CH2238" s="253" t="s">
        <v>1</v>
      </c>
      <c r="CI2238" s="254"/>
      <c r="CJ2238" s="23"/>
      <c r="CK2238" s="7" t="s">
        <v>23</v>
      </c>
      <c r="CL2238" s="8"/>
      <c r="CM2238" s="8" t="s">
        <v>24</v>
      </c>
      <c r="CN2238" s="9"/>
      <c r="CO2238" s="23"/>
      <c r="CP2238" s="251" t="s">
        <v>0</v>
      </c>
      <c r="CQ2238" s="252"/>
      <c r="CR2238" s="253" t="s">
        <v>1</v>
      </c>
      <c r="CS2238" s="254"/>
      <c r="CU2238" s="26" t="s">
        <v>25</v>
      </c>
      <c r="CW2238" s="50" t="s">
        <v>44</v>
      </c>
    </row>
    <row r="2239" spans="1:101" ht="18" customHeight="1" thickTop="1" thickBot="1">
      <c r="B2239" s="34">
        <v>5.0500000000000096</v>
      </c>
      <c r="D2239" s="11">
        <v>1</v>
      </c>
      <c r="E2239" s="12">
        <v>0</v>
      </c>
      <c r="F2239" s="13">
        <v>0</v>
      </c>
      <c r="G2239" s="40">
        <f t="shared" ref="G2239" si="23808">-1/($E$4*$B2239)</f>
        <v>-0.20802584513099867</v>
      </c>
      <c r="H2239" s="10"/>
      <c r="I2239" s="11">
        <v>1</v>
      </c>
      <c r="J2239" s="12">
        <v>0</v>
      </c>
      <c r="K2239" s="13">
        <v>0</v>
      </c>
      <c r="L2239" s="14">
        <v>0</v>
      </c>
      <c r="N2239" s="1">
        <f t="shared" ref="N2239" si="23809">D2239*I2239+F2239*I2242-E2239*J2239-G2239*J2242</f>
        <v>0.93978477319163334</v>
      </c>
      <c r="O2239" s="4">
        <f t="shared" ref="O2239" si="23810">(D2239*J2239+E2239*I2239+F2239*J2242+G2239*I2242)</f>
        <v>0</v>
      </c>
      <c r="P2239" s="2">
        <f t="shared" ref="P2239" si="23811">D2239*K2239+F2239*K2242-E2239*L2239-G2239*L2242</f>
        <v>0</v>
      </c>
      <c r="Q2239" s="3">
        <f t="shared" ref="Q2239" si="23812">(D2239*L2239+E2239*K2239+F2239*L2242+G2239*K2242)</f>
        <v>-0.20802584513099867</v>
      </c>
      <c r="S2239" s="11">
        <v>1</v>
      </c>
      <c r="T2239" s="12">
        <v>0</v>
      </c>
      <c r="U2239" s="13">
        <v>0</v>
      </c>
      <c r="V2239" s="40">
        <f t="shared" ref="V2239" si="23813">-1/($T$4*$B2239)</f>
        <v>-0.39747049775230359</v>
      </c>
      <c r="W2239" s="20"/>
      <c r="X2239" s="1">
        <f t="shared" ref="X2239" si="23814">N2239*S2239+P2239*S2242-O2239*T2239-Q2239*T2242</f>
        <v>0.93978477319163334</v>
      </c>
      <c r="Y2239" s="4">
        <f t="shared" ref="Y2239" si="23815">(N2239*T2239+O2239*S2239+P2239*T2242+Q2239*S2242)</f>
        <v>0</v>
      </c>
      <c r="Z2239" s="2">
        <f t="shared" ref="Z2239" si="23816">N2239*U2239+P2239*U2242-O2239*V2239-Q2239*V2242</f>
        <v>0</v>
      </c>
      <c r="AA2239" s="3">
        <f t="shared" ref="AA2239" si="23817">(N2239*V2239+O2239*U2239+P2239*V2242+Q2239*U2242)</f>
        <v>-0.58156256671151285</v>
      </c>
      <c r="AB2239" s="20"/>
      <c r="AC2239" s="11">
        <v>1</v>
      </c>
      <c r="AD2239" s="12">
        <v>0</v>
      </c>
      <c r="AE2239" s="13">
        <v>0</v>
      </c>
      <c r="AF2239" s="14">
        <v>0</v>
      </c>
      <c r="AG2239" s="20"/>
      <c r="AH2239" s="1">
        <f t="shared" ref="AH2239" si="23818">X2239*AC2239+Z2239*AC2242-Y2239*AD2239-AA2239*AD2242</f>
        <v>0.74746529373386905</v>
      </c>
      <c r="AI2239" s="4">
        <f t="shared" ref="AI2239" si="23819">(X2239*AD2239+Y2239*AC2239+Z2239*AD2242+AA2239*AC2242)</f>
        <v>0</v>
      </c>
      <c r="AJ2239" s="2">
        <f t="shared" ref="AJ2239" si="23820">X2239*AE2239+Z2239*AE2242-Y2239*AF2239-AA2239*AF2242</f>
        <v>0</v>
      </c>
      <c r="AK2239" s="3">
        <f t="shared" ref="AK2239" si="23821">(X2239*AF2239+Y2239*AE2239+Z2239*AF2242+AA2239*AE2242)</f>
        <v>-0.58156256671151285</v>
      </c>
      <c r="AL2239" s="20"/>
      <c r="AM2239" s="11">
        <v>1</v>
      </c>
      <c r="AN2239" s="12">
        <v>0</v>
      </c>
      <c r="AO2239" s="13">
        <v>0</v>
      </c>
      <c r="AP2239" s="40">
        <f t="shared" ref="AP2239" si="23822">-1/($AN$4*$B2239)</f>
        <v>-0.41305757609553118</v>
      </c>
      <c r="AR2239" s="1">
        <f t="shared" ref="AR2239" si="23823">AH2239*AM2239+AJ2239*AM2242-AI2239*AN2239-AK2239*AN2242</f>
        <v>0.74746529373386905</v>
      </c>
      <c r="AS2239" s="4">
        <f t="shared" ref="AS2239" si="23824">(AH2239*AN2239+AI2239*AM2239+AJ2239*AN2242+AK2239*AM2242)</f>
        <v>0</v>
      </c>
      <c r="AT2239" s="2">
        <f t="shared" ref="AT2239" si="23825">AH2239*AO2239+AJ2239*AO2242-AI2239*AP2239-AK2239*AP2242</f>
        <v>0</v>
      </c>
      <c r="AU2239" s="3">
        <f t="shared" ref="AU2239" si="23826">(AH2239*AP2239+AI2239*AO2239+AJ2239*AP2242+AK2239*AO2242)</f>
        <v>-0.89030876915675905</v>
      </c>
      <c r="AV2239" s="20"/>
      <c r="AW2239" s="11">
        <v>1</v>
      </c>
      <c r="AX2239" s="12">
        <v>0</v>
      </c>
      <c r="AY2239" s="13">
        <v>0</v>
      </c>
      <c r="AZ2239" s="14">
        <v>0</v>
      </c>
      <c r="BA2239" s="20"/>
      <c r="BB2239" s="1">
        <f t="shared" ref="BB2239" si="23827">AR2239*AW2239+AT2239*AW2242-AS2239*AX2239-AU2239*AX2242</f>
        <v>0.45304517655007659</v>
      </c>
      <c r="BC2239" s="4">
        <f t="shared" ref="BC2239" si="23828">(AR2239*AX2239+AS2239*AW2239+AT2239*AX2242+AU2239*AW2242)</f>
        <v>0</v>
      </c>
      <c r="BD2239" s="2">
        <f t="shared" ref="BD2239" si="23829">AR2239*AY2239+AT2239*AY2242-AS2239*AZ2239-AU2239*AZ2242</f>
        <v>0</v>
      </c>
      <c r="BE2239" s="3">
        <f t="shared" ref="BE2239" si="23830">(AR2239*AZ2239+AS2239*AY2239+AT2239*AZ2242+AU2239*AY2242)</f>
        <v>-0.89030876915675905</v>
      </c>
      <c r="BF2239" s="20"/>
      <c r="BG2239" s="11">
        <v>1</v>
      </c>
      <c r="BH2239" s="12">
        <v>0</v>
      </c>
      <c r="BI2239" s="13">
        <v>0</v>
      </c>
      <c r="BJ2239" s="40">
        <f t="shared" ref="BJ2239" si="23831">-1/($BH$4*$B2239)</f>
        <v>-0.39747049775230359</v>
      </c>
      <c r="BK2239" s="20"/>
      <c r="BL2239" s="1">
        <f t="shared" ref="BL2239" si="23832">BB2239*BG2239+BD2239*BG2242-BC2239*BH2239-BE2239*BH2242</f>
        <v>0.45304517655007659</v>
      </c>
      <c r="BM2239" s="4">
        <f t="shared" ref="BM2239" si="23833">(BB2239*BH2239+BC2239*BG2239+BD2239*BH2242+BE2239*BG2242)</f>
        <v>0</v>
      </c>
      <c r="BN2239" s="2">
        <f t="shared" ref="BN2239" si="23834">BB2239*BI2239+BD2239*BI2242-BC2239*BJ2239-BE2239*BJ2242</f>
        <v>0</v>
      </c>
      <c r="BO2239" s="3">
        <f t="shared" ref="BO2239" si="23835">(BB2239*BJ2239+BC2239*BI2239+BD2239*BJ2242+BE2239*BI2242)</f>
        <v>-1.0703808609843983</v>
      </c>
      <c r="BP2239" s="20"/>
      <c r="BQ2239" s="11">
        <v>1</v>
      </c>
      <c r="BR2239" s="12">
        <v>0</v>
      </c>
      <c r="BS2239" s="13">
        <v>0</v>
      </c>
      <c r="BT2239" s="14">
        <v>0</v>
      </c>
      <c r="BU2239" s="20"/>
      <c r="BV2239" s="1">
        <f t="shared" ref="BV2239" si="23836">BL2239*BQ2239+BN2239*BQ2242-BM2239*BR2239-BO2239*BR2242</f>
        <v>0.14321239459491802</v>
      </c>
      <c r="BW2239" s="4">
        <f t="shared" ref="BW2239" si="23837">(BL2239*BR2239+BM2239*BQ2239+BN2239*BR2242+BO2239*BQ2242)</f>
        <v>0</v>
      </c>
      <c r="BX2239" s="2">
        <f t="shared" ref="BX2239" si="23838">BL2239*BS2239+BN2239*BS2242-BM2239*BT2239-BO2239*BT2242</f>
        <v>0</v>
      </c>
      <c r="BY2239" s="3">
        <f t="shared" ref="BY2239" si="23839">(BL2239*BT2239+BM2239*BS2239+BN2239*BT2242+BO2239*BS2242)</f>
        <v>-1.0703808609843983</v>
      </c>
      <c r="BZ2239" s="20"/>
      <c r="CA2239" s="11">
        <v>1</v>
      </c>
      <c r="CB2239" s="12">
        <v>0</v>
      </c>
      <c r="CC2239" s="13">
        <v>0</v>
      </c>
      <c r="CD2239" s="40">
        <f t="shared" ref="CD2239" si="23840">-1/($CB$4*$B2239)</f>
        <v>-0.20802584513099867</v>
      </c>
      <c r="CE2239" s="20"/>
      <c r="CF2239" s="1">
        <f t="shared" ref="CF2239" si="23841">BV2239*CA2239+BX2239*CA2242-BW2239*CB2239-BY2239*CB2242</f>
        <v>0.14321239459491802</v>
      </c>
      <c r="CG2239" s="4">
        <f t="shared" ref="CG2239" si="23842">(BV2239*CB2239+BW2239*CA2239+BX2239*CB2242+BY2239*CA2242)</f>
        <v>0</v>
      </c>
      <c r="CH2239" s="2">
        <f t="shared" ref="CH2239" si="23843">BV2239*CC2239+BX2239*CC2242-BW2239*CD2239-BY2239*CD2242</f>
        <v>0</v>
      </c>
      <c r="CI2239" s="3">
        <f t="shared" ref="CI2239" si="23844">(BV2239*CD2239+BW2239*CC2239+BX2239*CD2242+BY2239*CC2242)</f>
        <v>-1.1001727404032402</v>
      </c>
      <c r="CJ2239" s="28"/>
      <c r="CK2239" s="11">
        <v>1</v>
      </c>
      <c r="CL2239" s="12">
        <v>0</v>
      </c>
      <c r="CM2239" s="13">
        <v>0</v>
      </c>
      <c r="CN2239" s="14">
        <v>0</v>
      </c>
      <c r="CP2239" s="1">
        <f t="shared" ref="CP2239" si="23845">CF2239*CK2239+CH2239*CK2242-CG2239*CL2239-CI2239*CL2242</f>
        <v>0.14321239459491802</v>
      </c>
      <c r="CQ2239" s="4">
        <f t="shared" ref="CQ2239" si="23846">(CF2239*CL2239+CG2239*CK2239+CH2239*CL2242+CI2239*CK2242)</f>
        <v>-1.1001727404032402</v>
      </c>
      <c r="CR2239" s="2">
        <f t="shared" ref="CR2239" si="23847">CF2239*CM2239+CH2239*CM2242-CG2239*CN2239-CI2239*CN2242</f>
        <v>0</v>
      </c>
      <c r="CS2239" s="3">
        <f t="shared" ref="CS2239" si="23848">(CF2239*CN2239+CG2239*CM2239+CH2239*CN2242+CI2239*CM2242)</f>
        <v>-1.1001727404032402</v>
      </c>
      <c r="CU2239" s="29">
        <f t="shared" ref="CU2239" si="23849">20*LOG(((1+$CL$4)/$CL$4)/((CP2239+CP2242)^2+(CQ2239+CQ2242)^2)^0.5)</f>
        <v>-4.7558935075353616E-2</v>
      </c>
      <c r="CW2239" s="51">
        <f t="shared" ref="CW2239" si="23850">((CP2239^2+CQ2239^2)^0.5)/((CP2242^2+CQ2242^2)^0.5)</f>
        <v>1.2303342717511856</v>
      </c>
    </row>
    <row r="2240" spans="1:101" ht="18" customHeight="1" thickBot="1">
      <c r="D2240" s="11"/>
      <c r="E2240" s="13"/>
      <c r="F2240" s="13"/>
      <c r="G2240" s="15"/>
      <c r="H2240" s="10"/>
      <c r="I2240" s="11"/>
      <c r="J2240" s="13"/>
      <c r="K2240" s="13"/>
      <c r="L2240" s="15"/>
      <c r="N2240" s="5"/>
      <c r="Q2240" s="6"/>
      <c r="S2240" s="11"/>
      <c r="T2240" s="13"/>
      <c r="U2240" s="13"/>
      <c r="V2240" s="15"/>
      <c r="W2240" s="20"/>
      <c r="X2240" s="5"/>
      <c r="AA2240" s="6"/>
      <c r="AB2240" s="20"/>
      <c r="AC2240" s="11"/>
      <c r="AD2240" s="13"/>
      <c r="AE2240" s="13"/>
      <c r="AF2240" s="15"/>
      <c r="AG2240" s="20"/>
      <c r="AH2240" s="5"/>
      <c r="AK2240" s="6"/>
      <c r="AL2240" s="20"/>
      <c r="AM2240" s="11"/>
      <c r="AN2240" s="13"/>
      <c r="AO2240" s="13"/>
      <c r="AP2240" s="15"/>
      <c r="AR2240" s="5"/>
      <c r="AU2240" s="6"/>
      <c r="AW2240" s="11"/>
      <c r="AX2240" s="13"/>
      <c r="AY2240" s="13"/>
      <c r="AZ2240" s="15"/>
      <c r="BA2240" s="20"/>
      <c r="BB2240" s="5"/>
      <c r="BE2240" s="6"/>
      <c r="BG2240" s="11"/>
      <c r="BH2240" s="13"/>
      <c r="BI2240" s="13"/>
      <c r="BJ2240" s="15"/>
      <c r="BL2240" s="5"/>
      <c r="BO2240" s="6"/>
      <c r="BQ2240" s="11"/>
      <c r="BR2240" s="13"/>
      <c r="BS2240" s="13"/>
      <c r="BT2240" s="15"/>
      <c r="BU2240" s="20"/>
      <c r="BV2240" s="5"/>
      <c r="BY2240" s="6"/>
      <c r="CA2240" s="11"/>
      <c r="CB2240" s="13"/>
      <c r="CC2240" s="13"/>
      <c r="CD2240" s="15"/>
      <c r="CF2240" s="5"/>
      <c r="CI2240" s="6"/>
      <c r="CK2240" s="11"/>
      <c r="CL2240" s="13"/>
      <c r="CM2240" s="13"/>
      <c r="CN2240" s="15"/>
      <c r="CP2240" s="5"/>
      <c r="CS2240" s="6"/>
      <c r="CW2240" s="52"/>
    </row>
    <row r="2241" spans="1:101" ht="18" customHeight="1" thickBot="1">
      <c r="D2241" s="11" t="s">
        <v>6</v>
      </c>
      <c r="E2241" s="13"/>
      <c r="F2241" s="13" t="s">
        <v>7</v>
      </c>
      <c r="G2241" s="15"/>
      <c r="H2241" s="10"/>
      <c r="I2241" s="11" t="s">
        <v>8</v>
      </c>
      <c r="J2241" s="13"/>
      <c r="K2241" s="13" t="s">
        <v>9</v>
      </c>
      <c r="L2241" s="15"/>
      <c r="N2241" s="251" t="s">
        <v>26</v>
      </c>
      <c r="O2241" s="252"/>
      <c r="P2241" s="253" t="s">
        <v>27</v>
      </c>
      <c r="Q2241" s="254"/>
      <c r="S2241" s="11" t="s">
        <v>13</v>
      </c>
      <c r="T2241" s="13"/>
      <c r="U2241" s="13" t="s">
        <v>14</v>
      </c>
      <c r="V2241" s="15"/>
      <c r="W2241" s="20"/>
      <c r="X2241" s="251" t="s">
        <v>26</v>
      </c>
      <c r="Y2241" s="252"/>
      <c r="Z2241" s="253" t="s">
        <v>27</v>
      </c>
      <c r="AA2241" s="254"/>
      <c r="AB2241" s="20"/>
      <c r="AC2241" s="11" t="s">
        <v>8</v>
      </c>
      <c r="AD2241" s="13"/>
      <c r="AE2241" s="13" t="s">
        <v>9</v>
      </c>
      <c r="AF2241" s="15"/>
      <c r="AG2241" s="20"/>
      <c r="AH2241" s="251" t="s">
        <v>26</v>
      </c>
      <c r="AI2241" s="252"/>
      <c r="AJ2241" s="253" t="s">
        <v>27</v>
      </c>
      <c r="AK2241" s="254"/>
      <c r="AL2241" s="20"/>
      <c r="AM2241" s="11" t="s">
        <v>13</v>
      </c>
      <c r="AN2241" s="13"/>
      <c r="AO2241" s="13" t="s">
        <v>14</v>
      </c>
      <c r="AP2241" s="15"/>
      <c r="AR2241" s="251" t="s">
        <v>26</v>
      </c>
      <c r="AS2241" s="252"/>
      <c r="AT2241" s="253" t="s">
        <v>27</v>
      </c>
      <c r="AU2241" s="254"/>
      <c r="AV2241" s="36"/>
      <c r="AW2241" s="11" t="s">
        <v>8</v>
      </c>
      <c r="AX2241" s="13"/>
      <c r="AY2241" s="13" t="s">
        <v>9</v>
      </c>
      <c r="AZ2241" s="15"/>
      <c r="BA2241" s="20"/>
      <c r="BB2241" s="251" t="s">
        <v>26</v>
      </c>
      <c r="BC2241" s="252"/>
      <c r="BD2241" s="253" t="s">
        <v>27</v>
      </c>
      <c r="BE2241" s="254"/>
      <c r="BF2241" s="36"/>
      <c r="BG2241" s="11" t="s">
        <v>13</v>
      </c>
      <c r="BH2241" s="13"/>
      <c r="BI2241" s="13" t="s">
        <v>14</v>
      </c>
      <c r="BJ2241" s="15"/>
      <c r="BK2241" s="36"/>
      <c r="BL2241" s="251" t="s">
        <v>26</v>
      </c>
      <c r="BM2241" s="252"/>
      <c r="BN2241" s="253" t="s">
        <v>27</v>
      </c>
      <c r="BO2241" s="254"/>
      <c r="BP2241" s="36"/>
      <c r="BQ2241" s="11" t="s">
        <v>8</v>
      </c>
      <c r="BR2241" s="13"/>
      <c r="BS2241" s="13" t="s">
        <v>9</v>
      </c>
      <c r="BT2241" s="15"/>
      <c r="BU2241" s="20"/>
      <c r="BV2241" s="251" t="s">
        <v>26</v>
      </c>
      <c r="BW2241" s="252"/>
      <c r="BX2241" s="253" t="s">
        <v>27</v>
      </c>
      <c r="BY2241" s="254"/>
      <c r="BZ2241" s="36"/>
      <c r="CA2241" s="11" t="s">
        <v>13</v>
      </c>
      <c r="CB2241" s="13"/>
      <c r="CC2241" s="13" t="s">
        <v>14</v>
      </c>
      <c r="CD2241" s="15"/>
      <c r="CE2241" s="36"/>
      <c r="CF2241" s="251" t="s">
        <v>26</v>
      </c>
      <c r="CG2241" s="252"/>
      <c r="CH2241" s="253" t="s">
        <v>27</v>
      </c>
      <c r="CI2241" s="254"/>
      <c r="CK2241" s="11" t="s">
        <v>28</v>
      </c>
      <c r="CL2241" s="13"/>
      <c r="CM2241" s="13" t="s">
        <v>29</v>
      </c>
      <c r="CN2241" s="15"/>
      <c r="CP2241" s="251" t="s">
        <v>26</v>
      </c>
      <c r="CQ2241" s="252"/>
      <c r="CR2241" s="253" t="s">
        <v>27</v>
      </c>
      <c r="CS2241" s="254"/>
      <c r="CU2241" s="38" t="s">
        <v>37</v>
      </c>
      <c r="CW2241" s="53" t="s">
        <v>45</v>
      </c>
    </row>
    <row r="2242" spans="1:101" ht="18" customHeight="1" thickTop="1" thickBot="1">
      <c r="D2242" s="16">
        <v>0</v>
      </c>
      <c r="E2242" s="17">
        <v>0</v>
      </c>
      <c r="F2242" s="18">
        <v>1</v>
      </c>
      <c r="G2242" s="19">
        <v>0</v>
      </c>
      <c r="H2242" s="10"/>
      <c r="I2242" s="16">
        <v>0</v>
      </c>
      <c r="J2242" s="17">
        <f t="shared" ref="J2242" si="23851">-1/($J$4*$B2239)</f>
        <v>-0.28946031571436576</v>
      </c>
      <c r="K2242" s="18">
        <v>1</v>
      </c>
      <c r="L2242" s="19">
        <v>0</v>
      </c>
      <c r="N2242" s="1">
        <f t="shared" ref="N2242" si="23852">D2242*I2239+F2242*I2242-E2242*J2239-G2242*J2242</f>
        <v>0</v>
      </c>
      <c r="O2242" s="4">
        <f t="shared" ref="O2242" si="23853">(D2242*J2239+E2242*I2239+F2242*J2242+G2242*I2242)</f>
        <v>-0.28946031571436576</v>
      </c>
      <c r="P2242" s="2">
        <f t="shared" ref="P2242" si="23854">D2242*K2239+F2242*K2242-E2242*L2239-G2242*L2242</f>
        <v>1</v>
      </c>
      <c r="Q2242" s="3">
        <f t="shared" ref="Q2242" si="23855">(D2242*L2239+E2242*K2239+F2242*L2242+G2242*K2242)</f>
        <v>0</v>
      </c>
      <c r="S2242" s="16">
        <v>0</v>
      </c>
      <c r="T2242" s="17">
        <v>0</v>
      </c>
      <c r="U2242" s="18">
        <v>1</v>
      </c>
      <c r="V2242" s="19">
        <v>0</v>
      </c>
      <c r="W2242" s="20"/>
      <c r="X2242" s="1">
        <f t="shared" ref="X2242" si="23856">N2242*S2239+P2242*S2242-O2242*T2239-Q2242*T2242</f>
        <v>0</v>
      </c>
      <c r="Y2242" s="4">
        <f t="shared" ref="Y2242" si="23857">(N2242*T2239+O2242*S2239+P2242*T2242+Q2242*S2242)</f>
        <v>-0.28946031571436576</v>
      </c>
      <c r="Z2242" s="2">
        <f t="shared" ref="Z2242" si="23858">N2242*U2239+P2242*U2242-O2242*V2239-Q2242*V2242</f>
        <v>0.88494806423347205</v>
      </c>
      <c r="AA2242" s="3">
        <f t="shared" ref="AA2242" si="23859">(N2242*V2239+O2242*U2239+P2242*V2242+Q2242*U2242)</f>
        <v>0</v>
      </c>
      <c r="AB2242" s="20"/>
      <c r="AC2242" s="16">
        <v>0</v>
      </c>
      <c r="AD2242" s="17">
        <f t="shared" ref="AD2242" si="23860">-1/($AD$4*$B2239)</f>
        <v>-0.33069439208449841</v>
      </c>
      <c r="AE2242" s="18">
        <v>1</v>
      </c>
      <c r="AF2242" s="19">
        <v>0</v>
      </c>
      <c r="AG2242" s="20"/>
      <c r="AH2242" s="1">
        <f t="shared" ref="AH2242" si="23861">X2242*AC2239+Z2242*AC2242-Y2242*AD2239-AA2242*AD2242</f>
        <v>0</v>
      </c>
      <c r="AI2242" s="4">
        <f t="shared" ref="AI2242" si="23862">(X2242*AD2239+Y2242*AC2239+Z2242*AD2242+AA2242*AC2242)</f>
        <v>-0.58210767784240747</v>
      </c>
      <c r="AJ2242" s="2">
        <f t="shared" ref="AJ2242" si="23863">X2242*AE2239+Z2242*AE2242-Y2242*AF2239-AA2242*AF2242</f>
        <v>0.88494806423347205</v>
      </c>
      <c r="AK2242" s="3">
        <f t="shared" ref="AK2242" si="23864">(X2242*AF2239+Y2242*AE2239+Z2242*AF2242+AA2242*AE2242)</f>
        <v>0</v>
      </c>
      <c r="AL2242" s="20"/>
      <c r="AM2242" s="16">
        <v>0</v>
      </c>
      <c r="AN2242" s="17">
        <v>0</v>
      </c>
      <c r="AO2242" s="18">
        <v>1</v>
      </c>
      <c r="AP2242" s="19">
        <v>0</v>
      </c>
      <c r="AR2242" s="1">
        <f t="shared" ref="AR2242" si="23865">AH2242*AM2239+AJ2242*AM2242-AI2242*AN2239-AK2242*AN2242</f>
        <v>0</v>
      </c>
      <c r="AS2242" s="4">
        <f t="shared" ref="AS2242" si="23866">(AH2242*AN2239+AI2242*AM2239+AJ2242*AN2242+AK2242*AM2242)</f>
        <v>-0.58210767784240747</v>
      </c>
      <c r="AT2242" s="2">
        <f t="shared" ref="AT2242" si="23867">AH2242*AO2239+AJ2242*AO2242-AI2242*AP2239-AK2242*AP2242</f>
        <v>0.64450407779728891</v>
      </c>
      <c r="AU2242" s="3">
        <f t="shared" ref="AU2242" si="23868">(AH2242*AP2239+AI2242*AO2239+AJ2242*AP2242+AK2242*AO2242)</f>
        <v>0</v>
      </c>
      <c r="AV2242" s="20"/>
      <c r="AW2242" s="16">
        <v>0</v>
      </c>
      <c r="AX2242" s="17">
        <f t="shared" ref="AX2242" si="23869">-1/($AX$4*$B2239)</f>
        <v>-0.33069439208449841</v>
      </c>
      <c r="AY2242" s="18">
        <v>1</v>
      </c>
      <c r="AZ2242" s="19">
        <v>0</v>
      </c>
      <c r="BA2242" s="20"/>
      <c r="BB2242" s="1">
        <f t="shared" ref="BB2242" si="23870">AR2242*AW2239+AT2242*AW2242-AS2242*AX2239-AU2242*AX2242</f>
        <v>0</v>
      </c>
      <c r="BC2242" s="4">
        <f t="shared" ref="BC2242" si="23871">(AR2242*AX2239+AS2242*AW2239+AT2242*AX2242+AU2242*AW2242)</f>
        <v>-0.79524156204556218</v>
      </c>
      <c r="BD2242" s="2">
        <f t="shared" ref="BD2242" si="23872">AR2242*AY2239+AT2242*AY2242-AS2242*AZ2239-AU2242*AZ2242</f>
        <v>0.64450407779728891</v>
      </c>
      <c r="BE2242" s="3">
        <f t="shared" ref="BE2242" si="23873">(AR2242*AZ2239+AS2242*AY2239+AT2242*AZ2242+AU2242*AY2242)</f>
        <v>0</v>
      </c>
      <c r="BF2242" s="20"/>
      <c r="BG2242" s="16">
        <v>0</v>
      </c>
      <c r="BH2242" s="17">
        <v>0</v>
      </c>
      <c r="BI2242" s="18">
        <v>1</v>
      </c>
      <c r="BJ2242" s="19">
        <v>0</v>
      </c>
      <c r="BK2242" s="20"/>
      <c r="BL2242" s="1">
        <f t="shared" ref="BL2242" si="23874">BB2242*BG2239+BD2242*BG2242-BC2242*BH2239-BE2242*BH2242</f>
        <v>0</v>
      </c>
      <c r="BM2242" s="4">
        <f t="shared" ref="BM2242" si="23875">(BB2242*BH2239+BC2242*BG2239+BD2242*BH2242+BE2242*BG2242)</f>
        <v>-0.79524156204556218</v>
      </c>
      <c r="BN2242" s="2">
        <f t="shared" ref="BN2242" si="23876">BB2242*BI2239+BD2242*BI2242-BC2242*BJ2239-BE2242*BJ2242</f>
        <v>0.32841901829771991</v>
      </c>
      <c r="BO2242" s="3">
        <f t="shared" ref="BO2242" si="23877">(BB2242*BJ2239+BC2242*BI2239+BD2242*BJ2242+BE2242*BI2242)</f>
        <v>0</v>
      </c>
      <c r="BP2242" s="20"/>
      <c r="BQ2242" s="16">
        <v>0</v>
      </c>
      <c r="BR2242" s="17">
        <f t="shared" ref="BR2242" si="23878">-1/($BR$4*$B2239)</f>
        <v>-0.28946031571436576</v>
      </c>
      <c r="BS2242" s="18">
        <v>1</v>
      </c>
      <c r="BT2242" s="19">
        <v>0</v>
      </c>
      <c r="BU2242" s="20"/>
      <c r="BV2242" s="1">
        <f t="shared" ref="BV2242" si="23879">BL2242*BQ2239+BN2242*BQ2242-BM2242*BR2239-BO2242*BR2242</f>
        <v>0</v>
      </c>
      <c r="BW2242" s="4">
        <f t="shared" ref="BW2242" si="23880">(BL2242*BR2239+BM2242*BQ2239+BN2242*BR2242+BO2242*BQ2242)</f>
        <v>-0.89030583476862224</v>
      </c>
      <c r="BX2242" s="2">
        <f t="shared" ref="BX2242" si="23881">BL2242*BS2239+BN2242*BS2242-BM2242*BT2239-BO2242*BT2242</f>
        <v>0.32841901829771991</v>
      </c>
      <c r="BY2242" s="3">
        <f t="shared" ref="BY2242" si="23882">(BL2242*BT2239+BM2242*BS2239+BN2242*BT2242+BO2242*BS2242)</f>
        <v>0</v>
      </c>
      <c r="BZ2242" s="20"/>
      <c r="CA2242" s="16">
        <v>0</v>
      </c>
      <c r="CB2242" s="17">
        <v>0</v>
      </c>
      <c r="CC2242" s="18">
        <v>1</v>
      </c>
      <c r="CD2242" s="19">
        <v>0</v>
      </c>
      <c r="CE2242" s="20"/>
      <c r="CF2242" s="1">
        <f t="shared" ref="CF2242" si="23883">BV2242*CA2239+BX2242*CA2242-BW2242*CB2239-BY2242*CB2242</f>
        <v>0</v>
      </c>
      <c r="CG2242" s="4">
        <f t="shared" ref="CG2242" si="23884">(BV2242*CB2239+BW2242*CA2239+BX2242*CB2242+BY2242*CA2242)</f>
        <v>-0.89030583476862224</v>
      </c>
      <c r="CH2242" s="2">
        <f t="shared" ref="CH2242" si="23885">BV2242*CC2239+BX2242*CC2242-BW2242*CD2239-BY2242*CD2242</f>
        <v>0.143212394594918</v>
      </c>
      <c r="CI2242" s="3">
        <f t="shared" ref="CI2242" si="23886">(BV2242*CD2239+BW2242*CC2239+BX2242*CD2242+BY2242*CC2242)</f>
        <v>0</v>
      </c>
      <c r="CK2242" s="16">
        <f t="shared" ref="CK2242" si="23887">1/$CL$4</f>
        <v>1</v>
      </c>
      <c r="CL2242" s="17">
        <v>0</v>
      </c>
      <c r="CM2242" s="18">
        <v>1</v>
      </c>
      <c r="CN2242" s="19">
        <v>0</v>
      </c>
      <c r="CP2242" s="1">
        <f t="shared" ref="CP2242" si="23888">CF2242*CK2239+CH2242*CK2242-CG2242*CL2239-CI2242*CL2242</f>
        <v>0.143212394594918</v>
      </c>
      <c r="CQ2242" s="4">
        <f t="shared" ref="CQ2242" si="23889">(CF2242*CL2239+CG2242*CK2239+CH2242*CL2242+CI2242*CK2242)</f>
        <v>-0.89030583476862224</v>
      </c>
      <c r="CR2242" s="2">
        <f t="shared" ref="CR2242" si="23890">CF2242*CM2239+CH2242*CM2242-CG2242*CN2239-CI2242*CN2242</f>
        <v>0.143212394594918</v>
      </c>
      <c r="CS2242" s="3">
        <f t="shared" ref="CS2242" si="23891">(CF2242*CN2239+CG2242*CM2239+CH2242*CN2242+CI2242*CM2242)</f>
        <v>0</v>
      </c>
      <c r="CU2242" s="39">
        <f t="shared" ref="CU2242" si="23892">(180/PI())*ATAN(-1*(CQ2239/CP2239))</f>
        <v>82.583360700304482</v>
      </c>
      <c r="CW2242" s="54">
        <f t="shared" ref="CW2242" si="23893">20*LOG(((1-(10^(CU2239/20)^2)*(1-((1-CW2239)/(1+CW2239))^2))^0.5))</f>
        <v>-16.687681158651074</v>
      </c>
    </row>
    <row r="2243" spans="1:101" ht="18" customHeight="1">
      <c r="E2243" s="20"/>
      <c r="F2243" s="20"/>
      <c r="G2243" s="20"/>
      <c r="H2243" s="20"/>
      <c r="I2243" s="20"/>
      <c r="J2243" s="20"/>
      <c r="K2243" s="20"/>
      <c r="L2243" s="20"/>
      <c r="M2243" s="20"/>
      <c r="N2243" s="20"/>
      <c r="O2243" s="20"/>
      <c r="P2243" s="20"/>
      <c r="Q2243" s="20"/>
      <c r="R2243" s="20"/>
      <c r="S2243" s="20"/>
      <c r="T2243" s="20"/>
      <c r="U2243" s="20"/>
      <c r="V2243" s="20"/>
      <c r="W2243" s="20"/>
      <c r="X2243" s="20"/>
      <c r="Y2243" s="20"/>
      <c r="Z2243" s="20"/>
      <c r="AA2243" s="20"/>
      <c r="AB2243" s="30"/>
      <c r="AC2243" s="20"/>
      <c r="AD2243" s="20"/>
      <c r="AE2243" s="20"/>
      <c r="AF2243" s="20"/>
      <c r="AG2243" s="20"/>
      <c r="AH2243" s="20"/>
      <c r="AI2243" s="20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  <c r="BA2243" s="20"/>
      <c r="BB2243" s="20"/>
      <c r="BC2243" s="20"/>
      <c r="BD2243" s="20"/>
      <c r="BE2243" s="20"/>
      <c r="BF2243" s="20"/>
      <c r="BG2243" s="20"/>
      <c r="BH2243" s="20"/>
      <c r="BI2243" s="20"/>
      <c r="BJ2243" s="20"/>
      <c r="BK2243" s="20"/>
      <c r="BL2243" s="20"/>
      <c r="BM2243" s="20"/>
      <c r="BN2243" s="20"/>
      <c r="BO2243" s="20"/>
      <c r="BP2243" s="20"/>
      <c r="BQ2243" s="20"/>
      <c r="BR2243" s="20"/>
      <c r="BS2243" s="20"/>
      <c r="BT2243" s="20"/>
      <c r="BU2243" s="20"/>
      <c r="BV2243" s="20"/>
      <c r="BW2243" s="20"/>
      <c r="BX2243" s="20"/>
      <c r="BY2243" s="20"/>
      <c r="BZ2243" s="20"/>
      <c r="CA2243" s="20"/>
      <c r="CB2243" s="20"/>
      <c r="CC2243" s="20"/>
      <c r="CD2243" s="20"/>
      <c r="CE2243" s="20"/>
      <c r="CF2243" s="20"/>
      <c r="CG2243" s="20"/>
      <c r="CH2243" s="20"/>
      <c r="CI2243" s="20"/>
      <c r="CJ2243" s="20"/>
      <c r="CK2243" s="20"/>
      <c r="CL2243" s="20"/>
    </row>
    <row r="2244" spans="1:101" ht="18" customHeight="1"/>
    <row r="2245" spans="1:101" ht="18" customHeight="1" thickBot="1">
      <c r="A2245" s="23"/>
      <c r="B2245" s="23"/>
      <c r="C2245" s="23"/>
      <c r="D2245" s="20" t="s">
        <v>15</v>
      </c>
      <c r="E2245" s="20"/>
      <c r="F2245" s="20"/>
      <c r="G2245" s="20"/>
      <c r="H2245" s="20"/>
      <c r="I2245" s="20" t="s">
        <v>16</v>
      </c>
      <c r="J2245" s="20"/>
      <c r="K2245" s="20"/>
      <c r="L2245" s="20"/>
      <c r="M2245" s="23"/>
      <c r="N2245" s="23"/>
      <c r="O2245" s="24" t="s">
        <v>17</v>
      </c>
      <c r="P2245" s="23"/>
      <c r="Q2245" s="23"/>
      <c r="R2245" s="23"/>
      <c r="S2245" s="20"/>
      <c r="T2245" s="20" t="s">
        <v>18</v>
      </c>
      <c r="U2245" s="23"/>
      <c r="V2245" s="23"/>
      <c r="W2245" s="23"/>
      <c r="X2245" s="23"/>
      <c r="Y2245" s="24" t="s">
        <v>19</v>
      </c>
      <c r="Z2245" s="23"/>
      <c r="AA2245" s="23"/>
      <c r="AB2245" s="23"/>
      <c r="AC2245" s="24" t="s">
        <v>20</v>
      </c>
      <c r="AD2245" s="20"/>
      <c r="AE2245" s="20"/>
      <c r="AF2245" s="20"/>
      <c r="AG2245" s="20"/>
      <c r="AH2245" s="23"/>
      <c r="AI2245" s="24" t="s">
        <v>21</v>
      </c>
      <c r="AJ2245" s="23"/>
      <c r="AK2245" s="23"/>
      <c r="AL2245" s="20"/>
      <c r="AM2245" s="24" t="s">
        <v>31</v>
      </c>
      <c r="AN2245" s="20"/>
      <c r="AO2245" s="23"/>
      <c r="AP2245" s="23"/>
      <c r="AQ2245" s="23"/>
      <c r="AR2245" s="23"/>
      <c r="AS2245" s="24" t="s">
        <v>91</v>
      </c>
      <c r="AT2245" s="23"/>
      <c r="AU2245" s="23"/>
      <c r="AV2245" s="23"/>
      <c r="AW2245" s="24" t="s">
        <v>32</v>
      </c>
      <c r="AX2245" s="20"/>
      <c r="AY2245" s="20"/>
      <c r="AZ2245" s="20"/>
      <c r="BA2245" s="20"/>
      <c r="BB2245" s="23"/>
      <c r="BC2245" s="24" t="s">
        <v>22</v>
      </c>
      <c r="BD2245" s="23"/>
      <c r="BE2245" s="23"/>
      <c r="BF2245" s="23"/>
      <c r="BG2245" s="24" t="s">
        <v>33</v>
      </c>
      <c r="BH2245" s="20"/>
      <c r="BI2245" s="23"/>
      <c r="BJ2245" s="23"/>
      <c r="BK2245" s="23"/>
      <c r="BL2245" s="23"/>
      <c r="BM2245" s="24" t="s">
        <v>34</v>
      </c>
      <c r="BN2245" s="23"/>
      <c r="BO2245" s="23"/>
      <c r="BP2245" s="23"/>
      <c r="BQ2245" s="24" t="s">
        <v>89</v>
      </c>
      <c r="BR2245" s="20"/>
      <c r="BS2245" s="20"/>
      <c r="BT2245" s="20"/>
      <c r="BU2245" s="20"/>
      <c r="BV2245" s="23"/>
      <c r="BW2245" s="24" t="s">
        <v>35</v>
      </c>
      <c r="BX2245" s="23"/>
      <c r="BY2245" s="23"/>
      <c r="BZ2245" s="23"/>
      <c r="CA2245" s="24" t="s">
        <v>90</v>
      </c>
      <c r="CB2245" s="20"/>
      <c r="CC2245" s="23"/>
      <c r="CD2245" s="23"/>
      <c r="CE2245" s="23"/>
      <c r="CF2245" s="23"/>
      <c r="CG2245" s="24" t="s">
        <v>92</v>
      </c>
      <c r="CH2245" s="23"/>
      <c r="CI2245" s="23"/>
      <c r="CJ2245" s="23"/>
      <c r="CK2245" s="24" t="s">
        <v>36</v>
      </c>
      <c r="CL2245" s="24"/>
      <c r="CM2245" s="23"/>
      <c r="CN2245" s="23"/>
      <c r="CO2245" s="23"/>
      <c r="CP2245" s="23"/>
      <c r="CQ2245" s="24" t="s">
        <v>93</v>
      </c>
      <c r="CR2245" s="23"/>
      <c r="CS2245" s="23"/>
    </row>
    <row r="2246" spans="1:101" ht="18" customHeight="1" thickBot="1">
      <c r="A2246" s="23"/>
      <c r="B2246" s="33"/>
      <c r="C2246" s="23"/>
      <c r="D2246" s="7" t="s">
        <v>2</v>
      </c>
      <c r="E2246" s="8"/>
      <c r="F2246" s="8" t="s">
        <v>3</v>
      </c>
      <c r="G2246" s="9"/>
      <c r="H2246" s="10"/>
      <c r="I2246" s="7" t="s">
        <v>4</v>
      </c>
      <c r="J2246" s="8"/>
      <c r="K2246" s="8" t="s">
        <v>5</v>
      </c>
      <c r="L2246" s="9"/>
      <c r="M2246" s="23"/>
      <c r="N2246" s="251" t="s">
        <v>79</v>
      </c>
      <c r="O2246" s="252"/>
      <c r="P2246" s="253" t="s">
        <v>80</v>
      </c>
      <c r="Q2246" s="254"/>
      <c r="R2246" s="23"/>
      <c r="S2246" s="7" t="s">
        <v>11</v>
      </c>
      <c r="T2246" s="8"/>
      <c r="U2246" s="8" t="s">
        <v>12</v>
      </c>
      <c r="V2246" s="9"/>
      <c r="W2246" s="20"/>
      <c r="X2246" s="251" t="s">
        <v>79</v>
      </c>
      <c r="Y2246" s="252"/>
      <c r="Z2246" s="253" t="s">
        <v>80</v>
      </c>
      <c r="AA2246" s="254"/>
      <c r="AB2246" s="20"/>
      <c r="AC2246" s="7" t="s">
        <v>4</v>
      </c>
      <c r="AD2246" s="8"/>
      <c r="AE2246" s="8" t="s">
        <v>5</v>
      </c>
      <c r="AF2246" s="9"/>
      <c r="AG2246" s="20"/>
      <c r="AH2246" s="251" t="s">
        <v>0</v>
      </c>
      <c r="AI2246" s="252"/>
      <c r="AJ2246" s="253" t="s">
        <v>1</v>
      </c>
      <c r="AK2246" s="254"/>
      <c r="AL2246" s="20"/>
      <c r="AM2246" s="7" t="s">
        <v>11</v>
      </c>
      <c r="AN2246" s="8"/>
      <c r="AO2246" s="8" t="s">
        <v>12</v>
      </c>
      <c r="AP2246" s="9"/>
      <c r="AQ2246" s="23"/>
      <c r="AR2246" s="251" t="s">
        <v>0</v>
      </c>
      <c r="AS2246" s="252"/>
      <c r="AT2246" s="253" t="s">
        <v>1</v>
      </c>
      <c r="AU2246" s="254"/>
      <c r="AV2246" s="36"/>
      <c r="AW2246" s="7" t="s">
        <v>4</v>
      </c>
      <c r="AX2246" s="8"/>
      <c r="AY2246" s="8" t="s">
        <v>5</v>
      </c>
      <c r="AZ2246" s="9"/>
      <c r="BA2246" s="20"/>
      <c r="BB2246" s="251" t="s">
        <v>0</v>
      </c>
      <c r="BC2246" s="252"/>
      <c r="BD2246" s="253" t="s">
        <v>1</v>
      </c>
      <c r="BE2246" s="254"/>
      <c r="BF2246" s="36"/>
      <c r="BG2246" s="7" t="s">
        <v>11</v>
      </c>
      <c r="BH2246" s="8"/>
      <c r="BI2246" s="8" t="s">
        <v>12</v>
      </c>
      <c r="BJ2246" s="9"/>
      <c r="BK2246" s="36"/>
      <c r="BL2246" s="251" t="s">
        <v>0</v>
      </c>
      <c r="BM2246" s="252"/>
      <c r="BN2246" s="253" t="s">
        <v>1</v>
      </c>
      <c r="BO2246" s="254"/>
      <c r="BP2246" s="36"/>
      <c r="BQ2246" s="7" t="s">
        <v>4</v>
      </c>
      <c r="BR2246" s="8"/>
      <c r="BS2246" s="8" t="s">
        <v>5</v>
      </c>
      <c r="BT2246" s="9"/>
      <c r="BU2246" s="20"/>
      <c r="BV2246" s="251" t="s">
        <v>0</v>
      </c>
      <c r="BW2246" s="252"/>
      <c r="BX2246" s="253" t="s">
        <v>1</v>
      </c>
      <c r="BY2246" s="254"/>
      <c r="BZ2246" s="36"/>
      <c r="CA2246" s="7" t="s">
        <v>11</v>
      </c>
      <c r="CB2246" s="8"/>
      <c r="CC2246" s="8" t="s">
        <v>12</v>
      </c>
      <c r="CD2246" s="9"/>
      <c r="CE2246" s="36"/>
      <c r="CF2246" s="251" t="s">
        <v>0</v>
      </c>
      <c r="CG2246" s="252"/>
      <c r="CH2246" s="253" t="s">
        <v>1</v>
      </c>
      <c r="CI2246" s="254"/>
      <c r="CJ2246" s="23"/>
      <c r="CK2246" s="7" t="s">
        <v>23</v>
      </c>
      <c r="CL2246" s="8"/>
      <c r="CM2246" s="8" t="s">
        <v>24</v>
      </c>
      <c r="CN2246" s="9"/>
      <c r="CO2246" s="23"/>
      <c r="CP2246" s="251" t="s">
        <v>0</v>
      </c>
      <c r="CQ2246" s="252"/>
      <c r="CR2246" s="253" t="s">
        <v>1</v>
      </c>
      <c r="CS2246" s="254"/>
      <c r="CU2246" s="26" t="s">
        <v>25</v>
      </c>
      <c r="CW2246" s="50" t="s">
        <v>44</v>
      </c>
    </row>
    <row r="2247" spans="1:101" ht="18" customHeight="1" thickTop="1" thickBot="1">
      <c r="B2247" s="34">
        <v>5.1000000000000103</v>
      </c>
      <c r="D2247" s="11">
        <v>1</v>
      </c>
      <c r="E2247" s="12">
        <v>0</v>
      </c>
      <c r="F2247" s="13">
        <v>0</v>
      </c>
      <c r="G2247" s="40">
        <f t="shared" ref="G2247" si="23894">-1/($E$4*$B2247)</f>
        <v>-0.20598637606108691</v>
      </c>
      <c r="H2247" s="10"/>
      <c r="I2247" s="11">
        <v>1</v>
      </c>
      <c r="J2247" s="12">
        <v>0</v>
      </c>
      <c r="K2247" s="13">
        <v>0</v>
      </c>
      <c r="L2247" s="14">
        <v>0</v>
      </c>
      <c r="N2247" s="1">
        <f t="shared" ref="N2247" si="23895">D2247*I2247+F2247*I2250-E2247*J2247-G2247*J2250</f>
        <v>0.94095967621374976</v>
      </c>
      <c r="O2247" s="4">
        <f t="shared" ref="O2247" si="23896">(D2247*J2247+E2247*I2247+F2247*J2250+G2247*I2250)</f>
        <v>0</v>
      </c>
      <c r="P2247" s="2">
        <f t="shared" ref="P2247" si="23897">D2247*K2247+F2247*K2250-E2247*L2247-G2247*L2250</f>
        <v>0</v>
      </c>
      <c r="Q2247" s="3">
        <f t="shared" ref="Q2247" si="23898">(D2247*L2247+E2247*K2247+F2247*L2250+G2247*K2250)</f>
        <v>-0.20598637606108691</v>
      </c>
      <c r="S2247" s="11">
        <v>1</v>
      </c>
      <c r="T2247" s="12">
        <v>0</v>
      </c>
      <c r="U2247" s="13">
        <v>0</v>
      </c>
      <c r="V2247" s="40">
        <f t="shared" ref="V2247" si="23899">-1/($T$4*$B2247)</f>
        <v>-0.39357372816649666</v>
      </c>
      <c r="W2247" s="20"/>
      <c r="X2247" s="1">
        <f t="shared" ref="X2247" si="23900">N2247*S2247+P2247*S2250-O2247*T2247-Q2247*T2250</f>
        <v>0.94095967621374976</v>
      </c>
      <c r="Y2247" s="4">
        <f t="shared" ref="Y2247" si="23901">(N2247*T2247+O2247*S2247+P2247*T2250+Q2247*S2250)</f>
        <v>0</v>
      </c>
      <c r="Z2247" s="2">
        <f t="shared" ref="Z2247" si="23902">N2247*U2247+P2247*U2250-O2247*V2247-Q2247*V2250</f>
        <v>0</v>
      </c>
      <c r="AA2247" s="3">
        <f t="shared" ref="AA2247" si="23903">(N2247*V2247+O2247*U2247+P2247*V2250+Q2247*U2250)</f>
        <v>-0.57632338388287196</v>
      </c>
      <c r="AB2247" s="20"/>
      <c r="AC2247" s="11">
        <v>1</v>
      </c>
      <c r="AD2247" s="12">
        <v>0</v>
      </c>
      <c r="AE2247" s="13">
        <v>0</v>
      </c>
      <c r="AF2247" s="14">
        <v>0</v>
      </c>
      <c r="AG2247" s="20"/>
      <c r="AH2247" s="1">
        <f t="shared" ref="AH2247" si="23904">X2247*AC2247+Z2247*AC2250-Y2247*AD2247-AA2247*AD2250</f>
        <v>0.75224126426473059</v>
      </c>
      <c r="AI2247" s="4">
        <f t="shared" ref="AI2247" si="23905">(X2247*AD2247+Y2247*AC2247+Z2247*AD2250+AA2247*AC2250)</f>
        <v>0</v>
      </c>
      <c r="AJ2247" s="2">
        <f t="shared" ref="AJ2247" si="23906">X2247*AE2247+Z2247*AE2250-Y2247*AF2247-AA2247*AF2250</f>
        <v>0</v>
      </c>
      <c r="AK2247" s="3">
        <f t="shared" ref="AK2247" si="23907">(X2247*AF2247+Y2247*AE2247+Z2247*AF2250+AA2247*AE2250)</f>
        <v>-0.57632338388287196</v>
      </c>
      <c r="AL2247" s="20"/>
      <c r="AM2247" s="11">
        <v>1</v>
      </c>
      <c r="AN2247" s="12">
        <v>0</v>
      </c>
      <c r="AO2247" s="13">
        <v>0</v>
      </c>
      <c r="AP2247" s="40">
        <f t="shared" ref="AP2247" si="23908">-1/($AN$4*$B2247)</f>
        <v>-0.40900799201616322</v>
      </c>
      <c r="AR2247" s="1">
        <f t="shared" ref="AR2247" si="23909">AH2247*AM2247+AJ2247*AM2250-AI2247*AN2247-AK2247*AN2250</f>
        <v>0.75224126426473059</v>
      </c>
      <c r="AS2247" s="4">
        <f t="shared" ref="AS2247" si="23910">(AH2247*AN2247+AI2247*AM2247+AJ2247*AN2250+AK2247*AM2250)</f>
        <v>0</v>
      </c>
      <c r="AT2247" s="2">
        <f t="shared" ref="AT2247" si="23911">AH2247*AO2247+AJ2247*AO2250-AI2247*AP2247-AK2247*AP2250</f>
        <v>0</v>
      </c>
      <c r="AU2247" s="3">
        <f t="shared" ref="AU2247" si="23912">(AH2247*AP2247+AI2247*AO2247+AJ2247*AP2250+AK2247*AO2250)</f>
        <v>-0.8839960728914894</v>
      </c>
      <c r="AV2247" s="20"/>
      <c r="AW2247" s="11">
        <v>1</v>
      </c>
      <c r="AX2247" s="12">
        <v>0</v>
      </c>
      <c r="AY2247" s="13">
        <v>0</v>
      </c>
      <c r="AZ2247" s="14">
        <v>0</v>
      </c>
      <c r="BA2247" s="20"/>
      <c r="BB2247" s="1">
        <f t="shared" ref="BB2247" si="23913">AR2247*AW2247+AT2247*AW2250-AS2247*AX2247-AU2247*AX2250</f>
        <v>0.46277472566744204</v>
      </c>
      <c r="BC2247" s="4">
        <f t="shared" ref="BC2247" si="23914">(AR2247*AX2247+AS2247*AW2247+AT2247*AX2250+AU2247*AW2250)</f>
        <v>0</v>
      </c>
      <c r="BD2247" s="2">
        <f t="shared" ref="BD2247" si="23915">AR2247*AY2247+AT2247*AY2250-AS2247*AZ2247-AU2247*AZ2250</f>
        <v>0</v>
      </c>
      <c r="BE2247" s="3">
        <f t="shared" ref="BE2247" si="23916">(AR2247*AZ2247+AS2247*AY2247+AT2247*AZ2250+AU2247*AY2250)</f>
        <v>-0.8839960728914894</v>
      </c>
      <c r="BF2247" s="20"/>
      <c r="BG2247" s="11">
        <v>1</v>
      </c>
      <c r="BH2247" s="12">
        <v>0</v>
      </c>
      <c r="BI2247" s="13">
        <v>0</v>
      </c>
      <c r="BJ2247" s="40">
        <f t="shared" ref="BJ2247" si="23917">-1/($BH$4*$B2247)</f>
        <v>-0.39357372816649666</v>
      </c>
      <c r="BK2247" s="20"/>
      <c r="BL2247" s="1">
        <f t="shared" ref="BL2247" si="23918">BB2247*BG2247+BD2247*BG2250-BC2247*BH2247-BE2247*BH2250</f>
        <v>0.46277472566744204</v>
      </c>
      <c r="BM2247" s="4">
        <f t="shared" ref="BM2247" si="23919">(BB2247*BH2247+BC2247*BG2247+BD2247*BH2250+BE2247*BG2250)</f>
        <v>0</v>
      </c>
      <c r="BN2247" s="2">
        <f t="shared" ref="BN2247" si="23920">BB2247*BI2247+BD2247*BI2250-BC2247*BJ2247-BE2247*BJ2250</f>
        <v>0</v>
      </c>
      <c r="BO2247" s="3">
        <f t="shared" ref="BO2247" si="23921">(BB2247*BJ2247+BC2247*BI2247+BD2247*BJ2250+BE2247*BI2250)</f>
        <v>-1.0661320469736524</v>
      </c>
      <c r="BP2247" s="20"/>
      <c r="BQ2247" s="11">
        <v>1</v>
      </c>
      <c r="BR2247" s="12">
        <v>0</v>
      </c>
      <c r="BS2247" s="13">
        <v>0</v>
      </c>
      <c r="BT2247" s="14">
        <v>0</v>
      </c>
      <c r="BU2247" s="20"/>
      <c r="BV2247" s="1">
        <f t="shared" ref="BV2247" si="23922">BL2247*BQ2247+BN2247*BQ2250-BM2247*BR2247-BO2247*BR2250</f>
        <v>0.15719732557009064</v>
      </c>
      <c r="BW2247" s="4">
        <f t="shared" ref="BW2247" si="23923">(BL2247*BR2247+BM2247*BQ2247+BN2247*BR2250+BO2247*BQ2250)</f>
        <v>0</v>
      </c>
      <c r="BX2247" s="2">
        <f t="shared" ref="BX2247" si="23924">BL2247*BS2247+BN2247*BS2250-BM2247*BT2247-BO2247*BT2250</f>
        <v>0</v>
      </c>
      <c r="BY2247" s="3">
        <f t="shared" ref="BY2247" si="23925">(BL2247*BT2247+BM2247*BS2247+BN2247*BT2250+BO2247*BS2250)</f>
        <v>-1.0661320469736524</v>
      </c>
      <c r="BZ2247" s="20"/>
      <c r="CA2247" s="11">
        <v>1</v>
      </c>
      <c r="CB2247" s="12">
        <v>0</v>
      </c>
      <c r="CC2247" s="13">
        <v>0</v>
      </c>
      <c r="CD2247" s="40">
        <f t="shared" ref="CD2247" si="23926">-1/($CB$4*$B2247)</f>
        <v>-0.20598637606108691</v>
      </c>
      <c r="CE2247" s="20"/>
      <c r="CF2247" s="1">
        <f t="shared" ref="CF2247" si="23927">BV2247*CA2247+BX2247*CA2250-BW2247*CB2247-BY2247*CB2250</f>
        <v>0.15719732557009064</v>
      </c>
      <c r="CG2247" s="4">
        <f t="shared" ref="CG2247" si="23928">(BV2247*CB2247+BW2247*CA2247+BX2247*CB2250+BY2247*CA2250)</f>
        <v>0</v>
      </c>
      <c r="CH2247" s="2">
        <f t="shared" ref="CH2247" si="23929">BV2247*CC2247+BX2247*CC2250-BW2247*CD2247-BY2247*CD2250</f>
        <v>0</v>
      </c>
      <c r="CI2247" s="3">
        <f t="shared" ref="CI2247" si="23930">(BV2247*CD2247+BW2247*CC2247+BX2247*CD2250+BY2247*CC2250)</f>
        <v>-1.0985125543943302</v>
      </c>
      <c r="CJ2247" s="28"/>
      <c r="CK2247" s="11">
        <v>1</v>
      </c>
      <c r="CL2247" s="12">
        <v>0</v>
      </c>
      <c r="CM2247" s="13">
        <v>0</v>
      </c>
      <c r="CN2247" s="14">
        <v>0</v>
      </c>
      <c r="CP2247" s="1">
        <f t="shared" ref="CP2247" si="23931">CF2247*CK2247+CH2247*CK2250-CG2247*CL2247-CI2247*CL2250</f>
        <v>0.15719732557009064</v>
      </c>
      <c r="CQ2247" s="4">
        <f t="shared" ref="CQ2247" si="23932">(CF2247*CL2247+CG2247*CK2247+CH2247*CL2250+CI2247*CK2250)</f>
        <v>-1.0985125543943302</v>
      </c>
      <c r="CR2247" s="2">
        <f t="shared" ref="CR2247" si="23933">CF2247*CM2247+CH2247*CM2250-CG2247*CN2247-CI2247*CN2250</f>
        <v>0</v>
      </c>
      <c r="CS2247" s="3">
        <f t="shared" ref="CS2247" si="23934">(CF2247*CN2247+CG2247*CM2247+CH2247*CN2250+CI2247*CM2250)</f>
        <v>-1.0985125543943302</v>
      </c>
      <c r="CU2247" s="29">
        <f t="shared" ref="CU2247" si="23935">20*LOG(((1+$CL$4)/$CL$4)/((CP2247+CP2250)^2+(CQ2247+CQ2250)^2)^0.5)</f>
        <v>-4.7928693799014682E-2</v>
      </c>
      <c r="CW2247" s="51">
        <f t="shared" ref="CW2247" si="23936">((CP2247^2+CQ2247^2)^0.5)/((CP2250^2+CQ2250^2)^0.5)</f>
        <v>1.2307660133044069</v>
      </c>
    </row>
    <row r="2248" spans="1:101" ht="18" customHeight="1" thickBot="1">
      <c r="D2248" s="11"/>
      <c r="E2248" s="13"/>
      <c r="F2248" s="13"/>
      <c r="G2248" s="15"/>
      <c r="H2248" s="10"/>
      <c r="I2248" s="11"/>
      <c r="J2248" s="13"/>
      <c r="K2248" s="13"/>
      <c r="L2248" s="15"/>
      <c r="N2248" s="5"/>
      <c r="Q2248" s="6"/>
      <c r="S2248" s="11"/>
      <c r="T2248" s="13"/>
      <c r="U2248" s="13"/>
      <c r="V2248" s="15"/>
      <c r="W2248" s="20"/>
      <c r="X2248" s="5"/>
      <c r="AA2248" s="6"/>
      <c r="AB2248" s="20"/>
      <c r="AC2248" s="11"/>
      <c r="AD2248" s="13"/>
      <c r="AE2248" s="13"/>
      <c r="AF2248" s="15"/>
      <c r="AG2248" s="20"/>
      <c r="AH2248" s="5"/>
      <c r="AK2248" s="6"/>
      <c r="AL2248" s="20"/>
      <c r="AM2248" s="11"/>
      <c r="AN2248" s="13"/>
      <c r="AO2248" s="13"/>
      <c r="AP2248" s="15"/>
      <c r="AR2248" s="5"/>
      <c r="AU2248" s="6"/>
      <c r="AW2248" s="11"/>
      <c r="AX2248" s="13"/>
      <c r="AY2248" s="13"/>
      <c r="AZ2248" s="15"/>
      <c r="BA2248" s="20"/>
      <c r="BB2248" s="5"/>
      <c r="BE2248" s="6"/>
      <c r="BG2248" s="11"/>
      <c r="BH2248" s="13"/>
      <c r="BI2248" s="13"/>
      <c r="BJ2248" s="15"/>
      <c r="BL2248" s="5"/>
      <c r="BO2248" s="6"/>
      <c r="BQ2248" s="11"/>
      <c r="BR2248" s="13"/>
      <c r="BS2248" s="13"/>
      <c r="BT2248" s="15"/>
      <c r="BU2248" s="20"/>
      <c r="BV2248" s="5"/>
      <c r="BY2248" s="6"/>
      <c r="CA2248" s="11"/>
      <c r="CB2248" s="13"/>
      <c r="CC2248" s="13"/>
      <c r="CD2248" s="15"/>
      <c r="CF2248" s="5"/>
      <c r="CI2248" s="6"/>
      <c r="CK2248" s="11"/>
      <c r="CL2248" s="13"/>
      <c r="CM2248" s="13"/>
      <c r="CN2248" s="15"/>
      <c r="CP2248" s="5"/>
      <c r="CS2248" s="6"/>
      <c r="CW2248" s="52"/>
    </row>
    <row r="2249" spans="1:101" ht="18" customHeight="1" thickBot="1">
      <c r="D2249" s="11" t="s">
        <v>6</v>
      </c>
      <c r="E2249" s="13"/>
      <c r="F2249" s="13" t="s">
        <v>7</v>
      </c>
      <c r="G2249" s="15"/>
      <c r="H2249" s="10"/>
      <c r="I2249" s="11" t="s">
        <v>8</v>
      </c>
      <c r="J2249" s="13"/>
      <c r="K2249" s="13" t="s">
        <v>9</v>
      </c>
      <c r="L2249" s="15"/>
      <c r="N2249" s="251" t="s">
        <v>26</v>
      </c>
      <c r="O2249" s="252"/>
      <c r="P2249" s="253" t="s">
        <v>27</v>
      </c>
      <c r="Q2249" s="254"/>
      <c r="S2249" s="11" t="s">
        <v>13</v>
      </c>
      <c r="T2249" s="13"/>
      <c r="U2249" s="13" t="s">
        <v>14</v>
      </c>
      <c r="V2249" s="15"/>
      <c r="W2249" s="20"/>
      <c r="X2249" s="251" t="s">
        <v>26</v>
      </c>
      <c r="Y2249" s="252"/>
      <c r="Z2249" s="253" t="s">
        <v>27</v>
      </c>
      <c r="AA2249" s="254"/>
      <c r="AB2249" s="20"/>
      <c r="AC2249" s="11" t="s">
        <v>8</v>
      </c>
      <c r="AD2249" s="13"/>
      <c r="AE2249" s="13" t="s">
        <v>9</v>
      </c>
      <c r="AF2249" s="15"/>
      <c r="AG2249" s="20"/>
      <c r="AH2249" s="251" t="s">
        <v>26</v>
      </c>
      <c r="AI2249" s="252"/>
      <c r="AJ2249" s="253" t="s">
        <v>27</v>
      </c>
      <c r="AK2249" s="254"/>
      <c r="AL2249" s="20"/>
      <c r="AM2249" s="11" t="s">
        <v>13</v>
      </c>
      <c r="AN2249" s="13"/>
      <c r="AO2249" s="13" t="s">
        <v>14</v>
      </c>
      <c r="AP2249" s="15"/>
      <c r="AR2249" s="251" t="s">
        <v>26</v>
      </c>
      <c r="AS2249" s="252"/>
      <c r="AT2249" s="253" t="s">
        <v>27</v>
      </c>
      <c r="AU2249" s="254"/>
      <c r="AV2249" s="36"/>
      <c r="AW2249" s="11" t="s">
        <v>8</v>
      </c>
      <c r="AX2249" s="13"/>
      <c r="AY2249" s="13" t="s">
        <v>9</v>
      </c>
      <c r="AZ2249" s="15"/>
      <c r="BA2249" s="20"/>
      <c r="BB2249" s="251" t="s">
        <v>26</v>
      </c>
      <c r="BC2249" s="252"/>
      <c r="BD2249" s="253" t="s">
        <v>27</v>
      </c>
      <c r="BE2249" s="254"/>
      <c r="BF2249" s="36"/>
      <c r="BG2249" s="11" t="s">
        <v>13</v>
      </c>
      <c r="BH2249" s="13"/>
      <c r="BI2249" s="13" t="s">
        <v>14</v>
      </c>
      <c r="BJ2249" s="15"/>
      <c r="BK2249" s="36"/>
      <c r="BL2249" s="251" t="s">
        <v>26</v>
      </c>
      <c r="BM2249" s="252"/>
      <c r="BN2249" s="253" t="s">
        <v>27</v>
      </c>
      <c r="BO2249" s="254"/>
      <c r="BP2249" s="36"/>
      <c r="BQ2249" s="11" t="s">
        <v>8</v>
      </c>
      <c r="BR2249" s="13"/>
      <c r="BS2249" s="13" t="s">
        <v>9</v>
      </c>
      <c r="BT2249" s="15"/>
      <c r="BU2249" s="20"/>
      <c r="BV2249" s="251" t="s">
        <v>26</v>
      </c>
      <c r="BW2249" s="252"/>
      <c r="BX2249" s="253" t="s">
        <v>27</v>
      </c>
      <c r="BY2249" s="254"/>
      <c r="BZ2249" s="36"/>
      <c r="CA2249" s="11" t="s">
        <v>13</v>
      </c>
      <c r="CB2249" s="13"/>
      <c r="CC2249" s="13" t="s">
        <v>14</v>
      </c>
      <c r="CD2249" s="15"/>
      <c r="CE2249" s="36"/>
      <c r="CF2249" s="251" t="s">
        <v>26</v>
      </c>
      <c r="CG2249" s="252"/>
      <c r="CH2249" s="253" t="s">
        <v>27</v>
      </c>
      <c r="CI2249" s="254"/>
      <c r="CK2249" s="11" t="s">
        <v>28</v>
      </c>
      <c r="CL2249" s="13"/>
      <c r="CM2249" s="13" t="s">
        <v>29</v>
      </c>
      <c r="CN2249" s="15"/>
      <c r="CP2249" s="251" t="s">
        <v>26</v>
      </c>
      <c r="CQ2249" s="252"/>
      <c r="CR2249" s="253" t="s">
        <v>27</v>
      </c>
      <c r="CS2249" s="254"/>
      <c r="CU2249" s="38" t="s">
        <v>37</v>
      </c>
      <c r="CW2249" s="53" t="s">
        <v>45</v>
      </c>
    </row>
    <row r="2250" spans="1:101" ht="18" customHeight="1" thickTop="1" thickBot="1">
      <c r="D2250" s="16">
        <v>0</v>
      </c>
      <c r="E2250" s="17">
        <v>0</v>
      </c>
      <c r="F2250" s="18">
        <v>1</v>
      </c>
      <c r="G2250" s="19">
        <v>0</v>
      </c>
      <c r="H2250" s="10"/>
      <c r="I2250" s="16">
        <v>0</v>
      </c>
      <c r="J2250" s="17">
        <f t="shared" ref="J2250" si="23937">-1/($J$4*$B2247)</f>
        <v>-0.28662246948187198</v>
      </c>
      <c r="K2250" s="18">
        <v>1</v>
      </c>
      <c r="L2250" s="19">
        <v>0</v>
      </c>
      <c r="N2250" s="1">
        <f t="shared" ref="N2250" si="23938">D2250*I2247+F2250*I2250-E2250*J2247-G2250*J2250</f>
        <v>0</v>
      </c>
      <c r="O2250" s="4">
        <f t="shared" ref="O2250" si="23939">(D2250*J2247+E2250*I2247+F2250*J2250+G2250*I2250)</f>
        <v>-0.28662246948187198</v>
      </c>
      <c r="P2250" s="2">
        <f t="shared" ref="P2250" si="23940">D2250*K2247+F2250*K2250-E2250*L2247-G2250*L2250</f>
        <v>1</v>
      </c>
      <c r="Q2250" s="3">
        <f t="shared" ref="Q2250" si="23941">(D2250*L2247+E2250*K2247+F2250*L2250+G2250*K2250)</f>
        <v>0</v>
      </c>
      <c r="S2250" s="16">
        <v>0</v>
      </c>
      <c r="T2250" s="17">
        <v>0</v>
      </c>
      <c r="U2250" s="18">
        <v>1</v>
      </c>
      <c r="V2250" s="19">
        <v>0</v>
      </c>
      <c r="W2250" s="20"/>
      <c r="X2250" s="1">
        <f t="shared" ref="X2250" si="23942">N2250*S2247+P2250*S2250-O2250*T2247-Q2250*T2250</f>
        <v>0</v>
      </c>
      <c r="Y2250" s="4">
        <f t="shared" ref="Y2250" si="23943">(N2250*T2247+O2250*S2247+P2250*T2250+Q2250*S2250)</f>
        <v>-0.28662246948187198</v>
      </c>
      <c r="Z2250" s="2">
        <f t="shared" ref="Z2250" si="23944">N2250*U2247+P2250*U2250-O2250*V2247-Q2250*V2250</f>
        <v>0.88719292610973177</v>
      </c>
      <c r="AA2250" s="3">
        <f t="shared" ref="AA2250" si="23945">(N2250*V2247+O2250*U2247+P2250*V2250+Q2250*U2250)</f>
        <v>0</v>
      </c>
      <c r="AB2250" s="20"/>
      <c r="AC2250" s="16">
        <v>0</v>
      </c>
      <c r="AD2250" s="17">
        <f t="shared" ref="AD2250" si="23946">-1/($AD$4*$B2247)</f>
        <v>-0.327452290201317</v>
      </c>
      <c r="AE2250" s="18">
        <v>1</v>
      </c>
      <c r="AF2250" s="19">
        <v>0</v>
      </c>
      <c r="AG2250" s="20"/>
      <c r="AH2250" s="1">
        <f t="shared" ref="AH2250" si="23947">X2250*AC2247+Z2250*AC2250-Y2250*AD2247-AA2250*AD2250</f>
        <v>0</v>
      </c>
      <c r="AI2250" s="4">
        <f t="shared" ref="AI2250" si="23948">(X2250*AD2247+Y2250*AC2247+Z2250*AD2250+AA2250*AC2250)</f>
        <v>-0.57713582498691141</v>
      </c>
      <c r="AJ2250" s="2">
        <f t="shared" ref="AJ2250" si="23949">X2250*AE2247+Z2250*AE2250-Y2250*AF2247-AA2250*AF2250</f>
        <v>0.88719292610973177</v>
      </c>
      <c r="AK2250" s="3">
        <f t="shared" ref="AK2250" si="23950">(X2250*AF2247+Y2250*AE2247+Z2250*AF2250+AA2250*AE2250)</f>
        <v>0</v>
      </c>
      <c r="AL2250" s="20"/>
      <c r="AM2250" s="16">
        <v>0</v>
      </c>
      <c r="AN2250" s="17">
        <v>0</v>
      </c>
      <c r="AO2250" s="18">
        <v>1</v>
      </c>
      <c r="AP2250" s="19">
        <v>0</v>
      </c>
      <c r="AR2250" s="1">
        <f t="shared" ref="AR2250" si="23951">AH2250*AM2247+AJ2250*AM2250-AI2250*AN2247-AK2250*AN2250</f>
        <v>0</v>
      </c>
      <c r="AS2250" s="4">
        <f t="shared" ref="AS2250" si="23952">(AH2250*AN2247+AI2250*AM2247+AJ2250*AN2250+AK2250*AM2250)</f>
        <v>-0.57713582498691141</v>
      </c>
      <c r="AT2250" s="2">
        <f t="shared" ref="AT2250" si="23953">AH2250*AO2247+AJ2250*AO2250-AI2250*AP2247-AK2250*AP2250</f>
        <v>0.65113976121124328</v>
      </c>
      <c r="AU2250" s="3">
        <f t="shared" ref="AU2250" si="23954">(AH2250*AP2247+AI2250*AO2247+AJ2250*AP2250+AK2250*AO2250)</f>
        <v>0</v>
      </c>
      <c r="AV2250" s="20"/>
      <c r="AW2250" s="16">
        <v>0</v>
      </c>
      <c r="AX2250" s="17">
        <f t="shared" ref="AX2250" si="23955">-1/($AX$4*$B2247)</f>
        <v>-0.327452290201317</v>
      </c>
      <c r="AY2250" s="18">
        <v>1</v>
      </c>
      <c r="AZ2250" s="19">
        <v>0</v>
      </c>
      <c r="BA2250" s="20"/>
      <c r="BB2250" s="1">
        <f t="shared" ref="BB2250" si="23956">AR2250*AW2247+AT2250*AW2250-AS2250*AX2247-AU2250*AX2250</f>
        <v>0</v>
      </c>
      <c r="BC2250" s="4">
        <f t="shared" ref="BC2250" si="23957">(AR2250*AX2247+AS2250*AW2247+AT2250*AX2250+AU2250*AW2250)</f>
        <v>-0.79035303103667176</v>
      </c>
      <c r="BD2250" s="2">
        <f t="shared" ref="BD2250" si="23958">AR2250*AY2247+AT2250*AY2250-AS2250*AZ2247-AU2250*AZ2250</f>
        <v>0.65113976121124328</v>
      </c>
      <c r="BE2250" s="3">
        <f t="shared" ref="BE2250" si="23959">(AR2250*AZ2247+AS2250*AY2247+AT2250*AZ2250+AU2250*AY2250)</f>
        <v>0</v>
      </c>
      <c r="BF2250" s="20"/>
      <c r="BG2250" s="16">
        <v>0</v>
      </c>
      <c r="BH2250" s="17">
        <v>0</v>
      </c>
      <c r="BI2250" s="18">
        <v>1</v>
      </c>
      <c r="BJ2250" s="19">
        <v>0</v>
      </c>
      <c r="BK2250" s="20"/>
      <c r="BL2250" s="1">
        <f t="shared" ref="BL2250" si="23960">BB2250*BG2247+BD2250*BG2250-BC2250*BH2247-BE2250*BH2250</f>
        <v>0</v>
      </c>
      <c r="BM2250" s="4">
        <f t="shared" ref="BM2250" si="23961">(BB2250*BH2247+BC2250*BG2247+BD2250*BH2250+BE2250*BG2250)</f>
        <v>-0.79035303103667176</v>
      </c>
      <c r="BN2250" s="2">
        <f t="shared" ref="BN2250" si="23962">BB2250*BI2247+BD2250*BI2250-BC2250*BJ2247-BE2250*BJ2250</f>
        <v>0.34007757221844953</v>
      </c>
      <c r="BO2250" s="3">
        <f t="shared" ref="BO2250" si="23963">(BB2250*BJ2247+BC2250*BI2247+BD2250*BJ2250+BE2250*BI2250)</f>
        <v>0</v>
      </c>
      <c r="BP2250" s="20"/>
      <c r="BQ2250" s="16">
        <v>0</v>
      </c>
      <c r="BR2250" s="17">
        <f t="shared" ref="BR2250" si="23964">-1/($BR$4*$B2247)</f>
        <v>-0.28662246948187198</v>
      </c>
      <c r="BS2250" s="18">
        <v>1</v>
      </c>
      <c r="BT2250" s="19">
        <v>0</v>
      </c>
      <c r="BU2250" s="20"/>
      <c r="BV2250" s="1">
        <f t="shared" ref="BV2250" si="23965">BL2250*BQ2247+BN2250*BQ2250-BM2250*BR2247-BO2250*BR2250</f>
        <v>0</v>
      </c>
      <c r="BW2250" s="4">
        <f t="shared" ref="BW2250" si="23966">(BL2250*BR2247+BM2250*BQ2247+BN2250*BR2250+BO2250*BQ2250)</f>
        <v>-0.88782690460132341</v>
      </c>
      <c r="BX2250" s="2">
        <f t="shared" ref="BX2250" si="23967">BL2250*BS2247+BN2250*BS2250-BM2250*BT2247-BO2250*BT2250</f>
        <v>0.34007757221844953</v>
      </c>
      <c r="BY2250" s="3">
        <f t="shared" ref="BY2250" si="23968">(BL2250*BT2247+BM2250*BS2247+BN2250*BT2250+BO2250*BS2250)</f>
        <v>0</v>
      </c>
      <c r="BZ2250" s="20"/>
      <c r="CA2250" s="16">
        <v>0</v>
      </c>
      <c r="CB2250" s="17">
        <v>0</v>
      </c>
      <c r="CC2250" s="18">
        <v>1</v>
      </c>
      <c r="CD2250" s="19">
        <v>0</v>
      </c>
      <c r="CE2250" s="20"/>
      <c r="CF2250" s="1">
        <f t="shared" ref="CF2250" si="23969">BV2250*CA2247+BX2250*CA2250-BW2250*CB2247-BY2250*CB2250</f>
        <v>0</v>
      </c>
      <c r="CG2250" s="4">
        <f t="shared" ref="CG2250" si="23970">(BV2250*CB2247+BW2250*CA2247+BX2250*CB2250+BY2250*CA2250)</f>
        <v>-0.88782690460132341</v>
      </c>
      <c r="CH2250" s="2">
        <f t="shared" ref="CH2250" si="23971">BV2250*CC2247+BX2250*CC2250-BW2250*CD2247-BY2250*CD2250</f>
        <v>0.15719732557009058</v>
      </c>
      <c r="CI2250" s="3">
        <f t="shared" ref="CI2250" si="23972">(BV2250*CD2247+BW2250*CC2247+BX2250*CD2250+BY2250*CC2250)</f>
        <v>0</v>
      </c>
      <c r="CK2250" s="16">
        <f t="shared" ref="CK2250" si="23973">1/$CL$4</f>
        <v>1</v>
      </c>
      <c r="CL2250" s="17">
        <v>0</v>
      </c>
      <c r="CM2250" s="18">
        <v>1</v>
      </c>
      <c r="CN2250" s="19">
        <v>0</v>
      </c>
      <c r="CP2250" s="1">
        <f t="shared" ref="CP2250" si="23974">CF2250*CK2247+CH2250*CK2250-CG2250*CL2247-CI2250*CL2250</f>
        <v>0.15719732557009058</v>
      </c>
      <c r="CQ2250" s="4">
        <f t="shared" ref="CQ2250" si="23975">(CF2250*CL2247+CG2250*CK2247+CH2250*CL2250+CI2250*CK2250)</f>
        <v>-0.88782690460132341</v>
      </c>
      <c r="CR2250" s="2">
        <f t="shared" ref="CR2250" si="23976">CF2250*CM2247+CH2250*CM2250-CG2250*CN2247-CI2250*CN2250</f>
        <v>0.15719732557009058</v>
      </c>
      <c r="CS2250" s="3">
        <f t="shared" ref="CS2250" si="23977">(CF2250*CN2247+CG2250*CM2247+CH2250*CN2250+CI2250*CM2250)</f>
        <v>0</v>
      </c>
      <c r="CU2250" s="39">
        <f t="shared" ref="CU2250" si="23978">(180/PI())*ATAN(-1*(CQ2247/CP2247))</f>
        <v>81.856252563482144</v>
      </c>
      <c r="CW2250" s="54">
        <f t="shared" ref="CW2250" si="23979">20*LOG(((1-(10^(CU2247/20)^2)*(1-((1-CW2247)/(1+CW2247))^2))^0.5))</f>
        <v>-16.663684709670935</v>
      </c>
    </row>
    <row r="2251" spans="1:101" ht="18" customHeight="1">
      <c r="E2251" s="20"/>
      <c r="F2251" s="20"/>
      <c r="G2251" s="20"/>
      <c r="H2251" s="20"/>
      <c r="I2251" s="20"/>
      <c r="J2251" s="20"/>
      <c r="K2251" s="20"/>
      <c r="L2251" s="20"/>
      <c r="M2251" s="20"/>
      <c r="N2251" s="20"/>
      <c r="O2251" s="20"/>
      <c r="P2251" s="20"/>
      <c r="Q2251" s="20"/>
      <c r="R2251" s="20"/>
      <c r="S2251" s="20"/>
      <c r="T2251" s="20"/>
      <c r="U2251" s="20"/>
      <c r="V2251" s="20"/>
      <c r="W2251" s="20"/>
      <c r="X2251" s="20"/>
      <c r="Y2251" s="20"/>
      <c r="Z2251" s="20"/>
      <c r="AA2251" s="20"/>
      <c r="AB2251" s="30"/>
      <c r="AC2251" s="20"/>
      <c r="AD2251" s="20"/>
      <c r="AE2251" s="20"/>
      <c r="AF2251" s="20"/>
      <c r="AG2251" s="20"/>
      <c r="AH2251" s="20"/>
      <c r="AI2251" s="20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  <c r="BA2251" s="20"/>
      <c r="BB2251" s="20"/>
      <c r="BC2251" s="20"/>
      <c r="BD2251" s="20"/>
      <c r="BE2251" s="20"/>
      <c r="BF2251" s="20"/>
      <c r="BG2251" s="20"/>
      <c r="BH2251" s="20"/>
      <c r="BI2251" s="20"/>
      <c r="BJ2251" s="20"/>
      <c r="BK2251" s="20"/>
      <c r="BL2251" s="20"/>
      <c r="BM2251" s="20"/>
      <c r="BN2251" s="20"/>
      <c r="BO2251" s="20"/>
      <c r="BP2251" s="20"/>
      <c r="BQ2251" s="20"/>
      <c r="BR2251" s="20"/>
      <c r="BS2251" s="20"/>
      <c r="BT2251" s="20"/>
      <c r="BU2251" s="20"/>
      <c r="BV2251" s="20"/>
      <c r="BW2251" s="20"/>
      <c r="BX2251" s="20"/>
      <c r="BY2251" s="20"/>
      <c r="BZ2251" s="20"/>
      <c r="CA2251" s="20"/>
      <c r="CB2251" s="20"/>
      <c r="CC2251" s="20"/>
      <c r="CD2251" s="20"/>
      <c r="CE2251" s="20"/>
      <c r="CF2251" s="20"/>
      <c r="CG2251" s="20"/>
      <c r="CH2251" s="20"/>
      <c r="CI2251" s="20"/>
      <c r="CJ2251" s="20"/>
      <c r="CK2251" s="20"/>
      <c r="CL2251" s="20"/>
    </row>
    <row r="2252" spans="1:101" ht="18" customHeight="1"/>
    <row r="2253" spans="1:101" ht="18" customHeight="1" thickBot="1">
      <c r="A2253" s="23"/>
      <c r="B2253" s="23"/>
      <c r="C2253" s="23"/>
      <c r="D2253" s="20" t="s">
        <v>15</v>
      </c>
      <c r="E2253" s="20"/>
      <c r="F2253" s="20"/>
      <c r="G2253" s="20"/>
      <c r="H2253" s="20"/>
      <c r="I2253" s="20" t="s">
        <v>16</v>
      </c>
      <c r="J2253" s="20"/>
      <c r="K2253" s="20"/>
      <c r="L2253" s="20"/>
      <c r="M2253" s="23"/>
      <c r="N2253" s="23"/>
      <c r="O2253" s="24" t="s">
        <v>17</v>
      </c>
      <c r="P2253" s="23"/>
      <c r="Q2253" s="23"/>
      <c r="R2253" s="23"/>
      <c r="S2253" s="20"/>
      <c r="T2253" s="20" t="s">
        <v>18</v>
      </c>
      <c r="U2253" s="23"/>
      <c r="V2253" s="23"/>
      <c r="W2253" s="23"/>
      <c r="X2253" s="23"/>
      <c r="Y2253" s="24" t="s">
        <v>19</v>
      </c>
      <c r="Z2253" s="23"/>
      <c r="AA2253" s="23"/>
      <c r="AB2253" s="23"/>
      <c r="AC2253" s="24" t="s">
        <v>20</v>
      </c>
      <c r="AD2253" s="20"/>
      <c r="AE2253" s="20"/>
      <c r="AF2253" s="20"/>
      <c r="AG2253" s="20"/>
      <c r="AH2253" s="23"/>
      <c r="AI2253" s="24" t="s">
        <v>21</v>
      </c>
      <c r="AJ2253" s="23"/>
      <c r="AK2253" s="23"/>
      <c r="AL2253" s="20"/>
      <c r="AM2253" s="24" t="s">
        <v>31</v>
      </c>
      <c r="AN2253" s="20"/>
      <c r="AO2253" s="23"/>
      <c r="AP2253" s="23"/>
      <c r="AQ2253" s="23"/>
      <c r="AR2253" s="23"/>
      <c r="AS2253" s="24" t="s">
        <v>91</v>
      </c>
      <c r="AT2253" s="23"/>
      <c r="AU2253" s="23"/>
      <c r="AV2253" s="23"/>
      <c r="AW2253" s="24" t="s">
        <v>32</v>
      </c>
      <c r="AX2253" s="20"/>
      <c r="AY2253" s="20"/>
      <c r="AZ2253" s="20"/>
      <c r="BA2253" s="20"/>
      <c r="BB2253" s="23"/>
      <c r="BC2253" s="24" t="s">
        <v>22</v>
      </c>
      <c r="BD2253" s="23"/>
      <c r="BE2253" s="23"/>
      <c r="BF2253" s="23"/>
      <c r="BG2253" s="24" t="s">
        <v>33</v>
      </c>
      <c r="BH2253" s="20"/>
      <c r="BI2253" s="23"/>
      <c r="BJ2253" s="23"/>
      <c r="BK2253" s="23"/>
      <c r="BL2253" s="23"/>
      <c r="BM2253" s="24" t="s">
        <v>34</v>
      </c>
      <c r="BN2253" s="23"/>
      <c r="BO2253" s="23"/>
      <c r="BP2253" s="23"/>
      <c r="BQ2253" s="24" t="s">
        <v>89</v>
      </c>
      <c r="BR2253" s="20"/>
      <c r="BS2253" s="20"/>
      <c r="BT2253" s="20"/>
      <c r="BU2253" s="20"/>
      <c r="BV2253" s="23"/>
      <c r="BW2253" s="24" t="s">
        <v>35</v>
      </c>
      <c r="BX2253" s="23"/>
      <c r="BY2253" s="23"/>
      <c r="BZ2253" s="23"/>
      <c r="CA2253" s="24" t="s">
        <v>90</v>
      </c>
      <c r="CB2253" s="20"/>
      <c r="CC2253" s="23"/>
      <c r="CD2253" s="23"/>
      <c r="CE2253" s="23"/>
      <c r="CF2253" s="23"/>
      <c r="CG2253" s="24" t="s">
        <v>92</v>
      </c>
      <c r="CH2253" s="23"/>
      <c r="CI2253" s="23"/>
      <c r="CJ2253" s="23"/>
      <c r="CK2253" s="24" t="s">
        <v>36</v>
      </c>
      <c r="CL2253" s="24"/>
      <c r="CM2253" s="23"/>
      <c r="CN2253" s="23"/>
      <c r="CO2253" s="23"/>
      <c r="CP2253" s="23"/>
      <c r="CQ2253" s="24" t="s">
        <v>93</v>
      </c>
      <c r="CR2253" s="23"/>
      <c r="CS2253" s="23"/>
    </row>
    <row r="2254" spans="1:101" ht="18" customHeight="1" thickBot="1">
      <c r="A2254" s="23"/>
      <c r="B2254" s="33"/>
      <c r="C2254" s="23"/>
      <c r="D2254" s="7" t="s">
        <v>2</v>
      </c>
      <c r="E2254" s="8"/>
      <c r="F2254" s="8" t="s">
        <v>3</v>
      </c>
      <c r="G2254" s="9"/>
      <c r="H2254" s="10"/>
      <c r="I2254" s="7" t="s">
        <v>4</v>
      </c>
      <c r="J2254" s="8"/>
      <c r="K2254" s="8" t="s">
        <v>5</v>
      </c>
      <c r="L2254" s="9"/>
      <c r="M2254" s="23"/>
      <c r="N2254" s="251" t="s">
        <v>79</v>
      </c>
      <c r="O2254" s="252"/>
      <c r="P2254" s="253" t="s">
        <v>80</v>
      </c>
      <c r="Q2254" s="254"/>
      <c r="R2254" s="23"/>
      <c r="S2254" s="7" t="s">
        <v>11</v>
      </c>
      <c r="T2254" s="8"/>
      <c r="U2254" s="8" t="s">
        <v>12</v>
      </c>
      <c r="V2254" s="9"/>
      <c r="W2254" s="20"/>
      <c r="X2254" s="251" t="s">
        <v>79</v>
      </c>
      <c r="Y2254" s="252"/>
      <c r="Z2254" s="253" t="s">
        <v>80</v>
      </c>
      <c r="AA2254" s="254"/>
      <c r="AB2254" s="20"/>
      <c r="AC2254" s="7" t="s">
        <v>4</v>
      </c>
      <c r="AD2254" s="8"/>
      <c r="AE2254" s="8" t="s">
        <v>5</v>
      </c>
      <c r="AF2254" s="9"/>
      <c r="AG2254" s="20"/>
      <c r="AH2254" s="251" t="s">
        <v>0</v>
      </c>
      <c r="AI2254" s="252"/>
      <c r="AJ2254" s="253" t="s">
        <v>1</v>
      </c>
      <c r="AK2254" s="254"/>
      <c r="AL2254" s="20"/>
      <c r="AM2254" s="7" t="s">
        <v>11</v>
      </c>
      <c r="AN2254" s="8"/>
      <c r="AO2254" s="8" t="s">
        <v>12</v>
      </c>
      <c r="AP2254" s="9"/>
      <c r="AQ2254" s="23"/>
      <c r="AR2254" s="251" t="s">
        <v>0</v>
      </c>
      <c r="AS2254" s="252"/>
      <c r="AT2254" s="253" t="s">
        <v>1</v>
      </c>
      <c r="AU2254" s="254"/>
      <c r="AV2254" s="36"/>
      <c r="AW2254" s="7" t="s">
        <v>4</v>
      </c>
      <c r="AX2254" s="8"/>
      <c r="AY2254" s="8" t="s">
        <v>5</v>
      </c>
      <c r="AZ2254" s="9"/>
      <c r="BA2254" s="20"/>
      <c r="BB2254" s="251" t="s">
        <v>0</v>
      </c>
      <c r="BC2254" s="252"/>
      <c r="BD2254" s="253" t="s">
        <v>1</v>
      </c>
      <c r="BE2254" s="254"/>
      <c r="BF2254" s="36"/>
      <c r="BG2254" s="7" t="s">
        <v>11</v>
      </c>
      <c r="BH2254" s="8"/>
      <c r="BI2254" s="8" t="s">
        <v>12</v>
      </c>
      <c r="BJ2254" s="9"/>
      <c r="BK2254" s="36"/>
      <c r="BL2254" s="251" t="s">
        <v>0</v>
      </c>
      <c r="BM2254" s="252"/>
      <c r="BN2254" s="253" t="s">
        <v>1</v>
      </c>
      <c r="BO2254" s="254"/>
      <c r="BP2254" s="36"/>
      <c r="BQ2254" s="7" t="s">
        <v>4</v>
      </c>
      <c r="BR2254" s="8"/>
      <c r="BS2254" s="8" t="s">
        <v>5</v>
      </c>
      <c r="BT2254" s="9"/>
      <c r="BU2254" s="20"/>
      <c r="BV2254" s="251" t="s">
        <v>0</v>
      </c>
      <c r="BW2254" s="252"/>
      <c r="BX2254" s="253" t="s">
        <v>1</v>
      </c>
      <c r="BY2254" s="254"/>
      <c r="BZ2254" s="36"/>
      <c r="CA2254" s="7" t="s">
        <v>11</v>
      </c>
      <c r="CB2254" s="8"/>
      <c r="CC2254" s="8" t="s">
        <v>12</v>
      </c>
      <c r="CD2254" s="9"/>
      <c r="CE2254" s="36"/>
      <c r="CF2254" s="251" t="s">
        <v>0</v>
      </c>
      <c r="CG2254" s="252"/>
      <c r="CH2254" s="253" t="s">
        <v>1</v>
      </c>
      <c r="CI2254" s="254"/>
      <c r="CJ2254" s="23"/>
      <c r="CK2254" s="7" t="s">
        <v>23</v>
      </c>
      <c r="CL2254" s="8"/>
      <c r="CM2254" s="8" t="s">
        <v>24</v>
      </c>
      <c r="CN2254" s="9"/>
      <c r="CO2254" s="23"/>
      <c r="CP2254" s="251" t="s">
        <v>0</v>
      </c>
      <c r="CQ2254" s="252"/>
      <c r="CR2254" s="253" t="s">
        <v>1</v>
      </c>
      <c r="CS2254" s="254"/>
      <c r="CU2254" s="26" t="s">
        <v>25</v>
      </c>
      <c r="CW2254" s="50" t="s">
        <v>44</v>
      </c>
    </row>
    <row r="2255" spans="1:101" ht="18" customHeight="1" thickTop="1" thickBot="1">
      <c r="B2255" s="34">
        <v>5.1500000000000101</v>
      </c>
      <c r="D2255" s="11">
        <v>1</v>
      </c>
      <c r="E2255" s="12">
        <v>0</v>
      </c>
      <c r="F2255" s="13">
        <v>0</v>
      </c>
      <c r="G2255" s="40">
        <f t="shared" ref="G2255" si="23980">-1/($E$4*$B2255)</f>
        <v>-0.2039865083323385</v>
      </c>
      <c r="H2255" s="10"/>
      <c r="I2255" s="11">
        <v>1</v>
      </c>
      <c r="J2255" s="12">
        <v>0</v>
      </c>
      <c r="K2255" s="13">
        <v>0</v>
      </c>
      <c r="L2255" s="14">
        <v>0</v>
      </c>
      <c r="N2255" s="1">
        <f t="shared" ref="N2255" si="23981">D2255*I2255+F2255*I2258-E2255*J2255-G2255*J2258</f>
        <v>0.94210052515108422</v>
      </c>
      <c r="O2255" s="4">
        <f t="shared" ref="O2255" si="23982">(D2255*J2255+E2255*I2255+F2255*J2258+G2255*I2258)</f>
        <v>0</v>
      </c>
      <c r="P2255" s="2">
        <f t="shared" ref="P2255" si="23983">D2255*K2255+F2255*K2258-E2255*L2255-G2255*L2258</f>
        <v>0</v>
      </c>
      <c r="Q2255" s="3">
        <f t="shared" ref="Q2255" si="23984">(D2255*L2255+E2255*K2255+F2255*L2258+G2255*K2258)</f>
        <v>-0.2039865083323385</v>
      </c>
      <c r="S2255" s="11">
        <v>1</v>
      </c>
      <c r="T2255" s="12">
        <v>0</v>
      </c>
      <c r="U2255" s="13">
        <v>0</v>
      </c>
      <c r="V2255" s="40">
        <f t="shared" ref="V2255" si="23985">-1/($T$4*$B2255)</f>
        <v>-0.38975262400954042</v>
      </c>
      <c r="W2255" s="20"/>
      <c r="X2255" s="1">
        <f t="shared" ref="X2255" si="23986">N2255*S2255+P2255*S2258-O2255*T2255-Q2255*T2258</f>
        <v>0.94210052515108422</v>
      </c>
      <c r="Y2255" s="4">
        <f t="shared" ref="Y2255" si="23987">(N2255*T2255+O2255*S2255+P2255*T2258+Q2255*S2258)</f>
        <v>0</v>
      </c>
      <c r="Z2255" s="2">
        <f t="shared" ref="Z2255" si="23988">N2255*U2255+P2255*U2258-O2255*V2255-Q2255*V2258</f>
        <v>0</v>
      </c>
      <c r="AA2255" s="3">
        <f t="shared" ref="AA2255" si="23989">(N2255*V2255+O2255*U2255+P2255*V2258+Q2255*U2258)</f>
        <v>-0.57117266009073964</v>
      </c>
      <c r="AB2255" s="20"/>
      <c r="AC2255" s="11">
        <v>1</v>
      </c>
      <c r="AD2255" s="12">
        <v>0</v>
      </c>
      <c r="AE2255" s="13">
        <v>0</v>
      </c>
      <c r="AF2255" s="14">
        <v>0</v>
      </c>
      <c r="AG2255" s="20"/>
      <c r="AH2255" s="1">
        <f t="shared" ref="AH2255" si="23990">X2255*AC2255+Z2255*AC2258-Y2255*AD2255-AA2255*AD2258</f>
        <v>0.75688457218017846</v>
      </c>
      <c r="AI2255" s="4">
        <f t="shared" ref="AI2255" si="23991">(X2255*AD2255+Y2255*AC2255+Z2255*AD2258+AA2255*AC2258)</f>
        <v>0</v>
      </c>
      <c r="AJ2255" s="2">
        <f t="shared" ref="AJ2255" si="23992">X2255*AE2255+Z2255*AE2258-Y2255*AF2255-AA2255*AF2258</f>
        <v>0</v>
      </c>
      <c r="AK2255" s="3">
        <f t="shared" ref="AK2255" si="23993">(X2255*AF2255+Y2255*AE2255+Z2255*AF2258+AA2255*AE2258)</f>
        <v>-0.57117266009073964</v>
      </c>
      <c r="AL2255" s="20"/>
      <c r="AM2255" s="11">
        <v>1</v>
      </c>
      <c r="AN2255" s="12">
        <v>0</v>
      </c>
      <c r="AO2255" s="13">
        <v>0</v>
      </c>
      <c r="AP2255" s="40">
        <f t="shared" ref="AP2255" si="23994">-1/($AN$4*$B2255)</f>
        <v>-0.40503704063736551</v>
      </c>
      <c r="AR2255" s="1">
        <f t="shared" ref="AR2255" si="23995">AH2255*AM2255+AJ2255*AM2258-AI2255*AN2255-AK2255*AN2258</f>
        <v>0.75688457218017846</v>
      </c>
      <c r="AS2255" s="4">
        <f t="shared" ref="AS2255" si="23996">(AH2255*AN2255+AI2255*AM2255+AJ2255*AN2258+AK2255*AM2258)</f>
        <v>0</v>
      </c>
      <c r="AT2255" s="2">
        <f t="shared" ref="AT2255" si="23997">AH2255*AO2255+AJ2255*AO2258-AI2255*AP2255-AK2255*AP2258</f>
        <v>0</v>
      </c>
      <c r="AU2255" s="3">
        <f t="shared" ref="AU2255" si="23998">(AH2255*AP2255+AI2255*AO2255+AJ2255*AP2258+AK2255*AO2258)</f>
        <v>-0.87773894731067759</v>
      </c>
      <c r="AV2255" s="20"/>
      <c r="AW2255" s="11">
        <v>1</v>
      </c>
      <c r="AX2255" s="12">
        <v>0</v>
      </c>
      <c r="AY2255" s="13">
        <v>0</v>
      </c>
      <c r="AZ2255" s="14">
        <v>0</v>
      </c>
      <c r="BA2255" s="20"/>
      <c r="BB2255" s="1">
        <f t="shared" ref="BB2255" si="23999">AR2255*AW2255+AT2255*AW2258-AS2255*AX2255-AU2255*AX2258</f>
        <v>0.4722574060969843</v>
      </c>
      <c r="BC2255" s="4">
        <f t="shared" ref="BC2255" si="24000">(AR2255*AX2255+AS2255*AW2255+AT2255*AX2258+AU2255*AW2258)</f>
        <v>0</v>
      </c>
      <c r="BD2255" s="2">
        <f t="shared" ref="BD2255" si="24001">AR2255*AY2255+AT2255*AY2258-AS2255*AZ2255-AU2255*AZ2258</f>
        <v>0</v>
      </c>
      <c r="BE2255" s="3">
        <f t="shared" ref="BE2255" si="24002">(AR2255*AZ2255+AS2255*AY2255+AT2255*AZ2258+AU2255*AY2258)</f>
        <v>-0.87773894731067759</v>
      </c>
      <c r="BF2255" s="20"/>
      <c r="BG2255" s="11">
        <v>1</v>
      </c>
      <c r="BH2255" s="12">
        <v>0</v>
      </c>
      <c r="BI2255" s="13">
        <v>0</v>
      </c>
      <c r="BJ2255" s="40">
        <f t="shared" ref="BJ2255" si="24003">-1/($BH$4*$B2255)</f>
        <v>-0.38975262400954042</v>
      </c>
      <c r="BK2255" s="20"/>
      <c r="BL2255" s="1">
        <f t="shared" ref="BL2255" si="24004">BB2255*BG2255+BD2255*BG2258-BC2255*BH2255-BE2255*BH2258</f>
        <v>0.4722574060969843</v>
      </c>
      <c r="BM2255" s="4">
        <f t="shared" ref="BM2255" si="24005">(BB2255*BH2255+BC2255*BG2255+BD2255*BH2258+BE2255*BG2258)</f>
        <v>0</v>
      </c>
      <c r="BN2255" s="2">
        <f t="shared" ref="BN2255" si="24006">BB2255*BI2255+BD2255*BI2258-BC2255*BJ2255-BE2255*BJ2258</f>
        <v>0</v>
      </c>
      <c r="BO2255" s="3">
        <f t="shared" ref="BO2255" si="24007">(BB2255*BJ2255+BC2255*BI2255+BD2255*BJ2258+BE2255*BI2258)</f>
        <v>-1.0618025105449163</v>
      </c>
      <c r="BP2255" s="20"/>
      <c r="BQ2255" s="11">
        <v>1</v>
      </c>
      <c r="BR2255" s="12">
        <v>0</v>
      </c>
      <c r="BS2255" s="13">
        <v>0</v>
      </c>
      <c r="BT2255" s="14">
        <v>0</v>
      </c>
      <c r="BU2255" s="20"/>
      <c r="BV2255" s="1">
        <f t="shared" ref="BV2255" si="24008">BL2255*BQ2255+BN2255*BQ2258-BM2255*BR2255-BO2255*BR2258</f>
        <v>0.17087567131259207</v>
      </c>
      <c r="BW2255" s="4">
        <f t="shared" ref="BW2255" si="24009">(BL2255*BR2255+BM2255*BQ2255+BN2255*BR2258+BO2255*BQ2258)</f>
        <v>0</v>
      </c>
      <c r="BX2255" s="2">
        <f t="shared" ref="BX2255" si="24010">BL2255*BS2255+BN2255*BS2258-BM2255*BT2255-BO2255*BT2258</f>
        <v>0</v>
      </c>
      <c r="BY2255" s="3">
        <f t="shared" ref="BY2255" si="24011">(BL2255*BT2255+BM2255*BS2255+BN2255*BT2258+BO2255*BS2258)</f>
        <v>-1.0618025105449163</v>
      </c>
      <c r="BZ2255" s="20"/>
      <c r="CA2255" s="11">
        <v>1</v>
      </c>
      <c r="CB2255" s="12">
        <v>0</v>
      </c>
      <c r="CC2255" s="13">
        <v>0</v>
      </c>
      <c r="CD2255" s="40">
        <f t="shared" ref="CD2255" si="24012">-1/($CB$4*$B2255)</f>
        <v>-0.2039865083323385</v>
      </c>
      <c r="CE2255" s="20"/>
      <c r="CF2255" s="1">
        <f t="shared" ref="CF2255" si="24013">BV2255*CA2255+BX2255*CA2258-BW2255*CB2255-BY2255*CB2258</f>
        <v>0.17087567131259207</v>
      </c>
      <c r="CG2255" s="4">
        <f t="shared" ref="CG2255" si="24014">(BV2255*CB2255+BW2255*CA2255+BX2255*CB2258+BY2255*CA2258)</f>
        <v>0</v>
      </c>
      <c r="CH2255" s="2">
        <f t="shared" ref="CH2255" si="24015">BV2255*CC2255+BX2255*CC2258-BW2255*CD2255-BY2255*CD2258</f>
        <v>0</v>
      </c>
      <c r="CI2255" s="3">
        <f t="shared" ref="CI2255" si="24016">(BV2255*CD2255+BW2255*CC2255+BX2255*CD2258+BY2255*CC2258)</f>
        <v>-1.0966588420949162</v>
      </c>
      <c r="CJ2255" s="28"/>
      <c r="CK2255" s="11">
        <v>1</v>
      </c>
      <c r="CL2255" s="12">
        <v>0</v>
      </c>
      <c r="CM2255" s="13">
        <v>0</v>
      </c>
      <c r="CN2255" s="14">
        <v>0</v>
      </c>
      <c r="CP2255" s="1">
        <f t="shared" ref="CP2255" si="24017">CF2255*CK2255+CH2255*CK2258-CG2255*CL2255-CI2255*CL2258</f>
        <v>0.17087567131259207</v>
      </c>
      <c r="CQ2255" s="4">
        <f t="shared" ref="CQ2255" si="24018">(CF2255*CL2255+CG2255*CK2255+CH2255*CL2258+CI2255*CK2258)</f>
        <v>-1.0966588420949162</v>
      </c>
      <c r="CR2255" s="2">
        <f t="shared" ref="CR2255" si="24019">CF2255*CM2255+CH2255*CM2258-CG2255*CN2255-CI2255*CN2258</f>
        <v>0</v>
      </c>
      <c r="CS2255" s="3">
        <f t="shared" ref="CS2255" si="24020">(CF2255*CN2255+CG2255*CM2255+CH2255*CN2258+CI2255*CM2258)</f>
        <v>-1.0966588420949162</v>
      </c>
      <c r="CU2255" s="29">
        <f t="shared" ref="CU2255" si="24021">20*LOG(((1+$CL$4)/$CL$4)/((CP2255+CP2258)^2+(CQ2255+CQ2258)^2)^0.5)</f>
        <v>-4.8262985057861529E-2</v>
      </c>
      <c r="CW2255" s="51">
        <f t="shared" ref="CW2255" si="24022">((CP2255^2+CQ2255^2)^0.5)/((CP2258^2+CQ2258^2)^0.5)</f>
        <v>1.2310560068052965</v>
      </c>
    </row>
    <row r="2256" spans="1:101" ht="18" customHeight="1" thickBot="1">
      <c r="D2256" s="11"/>
      <c r="E2256" s="13"/>
      <c r="F2256" s="13"/>
      <c r="G2256" s="15"/>
      <c r="H2256" s="10"/>
      <c r="I2256" s="11"/>
      <c r="J2256" s="13"/>
      <c r="K2256" s="13"/>
      <c r="L2256" s="15"/>
      <c r="N2256" s="5"/>
      <c r="Q2256" s="6"/>
      <c r="S2256" s="11"/>
      <c r="T2256" s="13"/>
      <c r="U2256" s="13"/>
      <c r="V2256" s="15"/>
      <c r="W2256" s="20"/>
      <c r="X2256" s="5"/>
      <c r="AA2256" s="6"/>
      <c r="AB2256" s="20"/>
      <c r="AC2256" s="11"/>
      <c r="AD2256" s="13"/>
      <c r="AE2256" s="13"/>
      <c r="AF2256" s="15"/>
      <c r="AG2256" s="20"/>
      <c r="AH2256" s="5"/>
      <c r="AK2256" s="6"/>
      <c r="AL2256" s="20"/>
      <c r="AM2256" s="11"/>
      <c r="AN2256" s="13"/>
      <c r="AO2256" s="13"/>
      <c r="AP2256" s="15"/>
      <c r="AR2256" s="5"/>
      <c r="AU2256" s="6"/>
      <c r="AW2256" s="11"/>
      <c r="AX2256" s="13"/>
      <c r="AY2256" s="13"/>
      <c r="AZ2256" s="15"/>
      <c r="BA2256" s="20"/>
      <c r="BB2256" s="5"/>
      <c r="BE2256" s="6"/>
      <c r="BG2256" s="11"/>
      <c r="BH2256" s="13"/>
      <c r="BI2256" s="13"/>
      <c r="BJ2256" s="15"/>
      <c r="BL2256" s="5"/>
      <c r="BO2256" s="6"/>
      <c r="BQ2256" s="11"/>
      <c r="BR2256" s="13"/>
      <c r="BS2256" s="13"/>
      <c r="BT2256" s="15"/>
      <c r="BU2256" s="20"/>
      <c r="BV2256" s="5"/>
      <c r="BY2256" s="6"/>
      <c r="CA2256" s="11"/>
      <c r="CB2256" s="13"/>
      <c r="CC2256" s="13"/>
      <c r="CD2256" s="15"/>
      <c r="CF2256" s="5"/>
      <c r="CI2256" s="6"/>
      <c r="CK2256" s="11"/>
      <c r="CL2256" s="13"/>
      <c r="CM2256" s="13"/>
      <c r="CN2256" s="15"/>
      <c r="CP2256" s="5"/>
      <c r="CS2256" s="6"/>
      <c r="CW2256" s="52"/>
    </row>
    <row r="2257" spans="1:101" ht="18" customHeight="1" thickBot="1">
      <c r="D2257" s="11" t="s">
        <v>6</v>
      </c>
      <c r="E2257" s="13"/>
      <c r="F2257" s="13" t="s">
        <v>7</v>
      </c>
      <c r="G2257" s="15"/>
      <c r="H2257" s="10"/>
      <c r="I2257" s="11" t="s">
        <v>8</v>
      </c>
      <c r="J2257" s="13"/>
      <c r="K2257" s="13" t="s">
        <v>9</v>
      </c>
      <c r="L2257" s="15"/>
      <c r="N2257" s="251" t="s">
        <v>26</v>
      </c>
      <c r="O2257" s="252"/>
      <c r="P2257" s="253" t="s">
        <v>27</v>
      </c>
      <c r="Q2257" s="254"/>
      <c r="S2257" s="11" t="s">
        <v>13</v>
      </c>
      <c r="T2257" s="13"/>
      <c r="U2257" s="13" t="s">
        <v>14</v>
      </c>
      <c r="V2257" s="15"/>
      <c r="W2257" s="20"/>
      <c r="X2257" s="251" t="s">
        <v>26</v>
      </c>
      <c r="Y2257" s="252"/>
      <c r="Z2257" s="253" t="s">
        <v>27</v>
      </c>
      <c r="AA2257" s="254"/>
      <c r="AB2257" s="20"/>
      <c r="AC2257" s="11" t="s">
        <v>8</v>
      </c>
      <c r="AD2257" s="13"/>
      <c r="AE2257" s="13" t="s">
        <v>9</v>
      </c>
      <c r="AF2257" s="15"/>
      <c r="AG2257" s="20"/>
      <c r="AH2257" s="251" t="s">
        <v>26</v>
      </c>
      <c r="AI2257" s="252"/>
      <c r="AJ2257" s="253" t="s">
        <v>27</v>
      </c>
      <c r="AK2257" s="254"/>
      <c r="AL2257" s="20"/>
      <c r="AM2257" s="11" t="s">
        <v>13</v>
      </c>
      <c r="AN2257" s="13"/>
      <c r="AO2257" s="13" t="s">
        <v>14</v>
      </c>
      <c r="AP2257" s="15"/>
      <c r="AR2257" s="251" t="s">
        <v>26</v>
      </c>
      <c r="AS2257" s="252"/>
      <c r="AT2257" s="253" t="s">
        <v>27</v>
      </c>
      <c r="AU2257" s="254"/>
      <c r="AV2257" s="36"/>
      <c r="AW2257" s="11" t="s">
        <v>8</v>
      </c>
      <c r="AX2257" s="13"/>
      <c r="AY2257" s="13" t="s">
        <v>9</v>
      </c>
      <c r="AZ2257" s="15"/>
      <c r="BA2257" s="20"/>
      <c r="BB2257" s="251" t="s">
        <v>26</v>
      </c>
      <c r="BC2257" s="252"/>
      <c r="BD2257" s="253" t="s">
        <v>27</v>
      </c>
      <c r="BE2257" s="254"/>
      <c r="BF2257" s="36"/>
      <c r="BG2257" s="11" t="s">
        <v>13</v>
      </c>
      <c r="BH2257" s="13"/>
      <c r="BI2257" s="13" t="s">
        <v>14</v>
      </c>
      <c r="BJ2257" s="15"/>
      <c r="BK2257" s="36"/>
      <c r="BL2257" s="251" t="s">
        <v>26</v>
      </c>
      <c r="BM2257" s="252"/>
      <c r="BN2257" s="253" t="s">
        <v>27</v>
      </c>
      <c r="BO2257" s="254"/>
      <c r="BP2257" s="36"/>
      <c r="BQ2257" s="11" t="s">
        <v>8</v>
      </c>
      <c r="BR2257" s="13"/>
      <c r="BS2257" s="13" t="s">
        <v>9</v>
      </c>
      <c r="BT2257" s="15"/>
      <c r="BU2257" s="20"/>
      <c r="BV2257" s="251" t="s">
        <v>26</v>
      </c>
      <c r="BW2257" s="252"/>
      <c r="BX2257" s="253" t="s">
        <v>27</v>
      </c>
      <c r="BY2257" s="254"/>
      <c r="BZ2257" s="36"/>
      <c r="CA2257" s="11" t="s">
        <v>13</v>
      </c>
      <c r="CB2257" s="13"/>
      <c r="CC2257" s="13" t="s">
        <v>14</v>
      </c>
      <c r="CD2257" s="15"/>
      <c r="CE2257" s="36"/>
      <c r="CF2257" s="251" t="s">
        <v>26</v>
      </c>
      <c r="CG2257" s="252"/>
      <c r="CH2257" s="253" t="s">
        <v>27</v>
      </c>
      <c r="CI2257" s="254"/>
      <c r="CK2257" s="11" t="s">
        <v>28</v>
      </c>
      <c r="CL2257" s="13"/>
      <c r="CM2257" s="13" t="s">
        <v>29</v>
      </c>
      <c r="CN2257" s="15"/>
      <c r="CP2257" s="251" t="s">
        <v>26</v>
      </c>
      <c r="CQ2257" s="252"/>
      <c r="CR2257" s="253" t="s">
        <v>27</v>
      </c>
      <c r="CS2257" s="254"/>
      <c r="CU2257" s="38" t="s">
        <v>37</v>
      </c>
      <c r="CW2257" s="53" t="s">
        <v>45</v>
      </c>
    </row>
    <row r="2258" spans="1:101" ht="18" customHeight="1" thickTop="1" thickBot="1">
      <c r="D2258" s="16">
        <v>0</v>
      </c>
      <c r="E2258" s="17">
        <v>0</v>
      </c>
      <c r="F2258" s="18">
        <v>1</v>
      </c>
      <c r="G2258" s="19">
        <v>0</v>
      </c>
      <c r="H2258" s="10"/>
      <c r="I2258" s="16">
        <v>0</v>
      </c>
      <c r="J2258" s="17">
        <f t="shared" ref="J2258" si="24023">-1/($J$4*$B2255)</f>
        <v>-0.28383972705971788</v>
      </c>
      <c r="K2258" s="18">
        <v>1</v>
      </c>
      <c r="L2258" s="19">
        <v>0</v>
      </c>
      <c r="N2258" s="1">
        <f t="shared" ref="N2258" si="24024">D2258*I2255+F2258*I2258-E2258*J2255-G2258*J2258</f>
        <v>0</v>
      </c>
      <c r="O2258" s="4">
        <f t="shared" ref="O2258" si="24025">(D2258*J2255+E2258*I2255+F2258*J2258+G2258*I2258)</f>
        <v>-0.28383972705971788</v>
      </c>
      <c r="P2258" s="2">
        <f t="shared" ref="P2258" si="24026">D2258*K2255+F2258*K2258-E2258*L2255-G2258*L2258</f>
        <v>1</v>
      </c>
      <c r="Q2258" s="3">
        <f t="shared" ref="Q2258" si="24027">(D2258*L2255+E2258*K2255+F2258*L2258+G2258*K2258)</f>
        <v>0</v>
      </c>
      <c r="S2258" s="16">
        <v>0</v>
      </c>
      <c r="T2258" s="17">
        <v>0</v>
      </c>
      <c r="U2258" s="18">
        <v>1</v>
      </c>
      <c r="V2258" s="19">
        <v>0</v>
      </c>
      <c r="W2258" s="20"/>
      <c r="X2258" s="1">
        <f t="shared" ref="X2258" si="24028">N2258*S2255+P2258*S2258-O2258*T2255-Q2258*T2258</f>
        <v>0</v>
      </c>
      <c r="Y2258" s="4">
        <f t="shared" ref="Y2258" si="24029">(N2258*T2255+O2258*S2255+P2258*T2258+Q2258*S2258)</f>
        <v>-0.28383972705971788</v>
      </c>
      <c r="Z2258" s="2">
        <f t="shared" ref="Z2258" si="24030">N2258*U2255+P2258*U2258-O2258*V2255-Q2258*V2258</f>
        <v>0.88937272158032321</v>
      </c>
      <c r="AA2258" s="3">
        <f t="shared" ref="AA2258" si="24031">(N2258*V2255+O2258*U2255+P2258*V2258+Q2258*U2258)</f>
        <v>0</v>
      </c>
      <c r="AB2258" s="20"/>
      <c r="AC2258" s="16">
        <v>0</v>
      </c>
      <c r="AD2258" s="17">
        <f t="shared" ref="AD2258" si="24032">-1/($AD$4*$B2255)</f>
        <v>-0.32427314175276056</v>
      </c>
      <c r="AE2258" s="18">
        <v>1</v>
      </c>
      <c r="AF2258" s="19">
        <v>0</v>
      </c>
      <c r="AG2258" s="20"/>
      <c r="AH2258" s="1">
        <f t="shared" ref="AH2258" si="24033">X2258*AC2255+Z2258*AC2258-Y2258*AD2255-AA2258*AD2258</f>
        <v>0</v>
      </c>
      <c r="AI2258" s="4">
        <f t="shared" ref="AI2258" si="24034">(X2258*AD2255+Y2258*AC2255+Z2258*AD2258+AA2258*AC2258)</f>
        <v>-0.57223941367577247</v>
      </c>
      <c r="AJ2258" s="2">
        <f t="shared" ref="AJ2258" si="24035">X2258*AE2255+Z2258*AE2258-Y2258*AF2255-AA2258*AF2258</f>
        <v>0.88937272158032321</v>
      </c>
      <c r="AK2258" s="3">
        <f t="shared" ref="AK2258" si="24036">(X2258*AF2255+Y2258*AE2255+Z2258*AF2258+AA2258*AE2258)</f>
        <v>0</v>
      </c>
      <c r="AL2258" s="20"/>
      <c r="AM2258" s="16">
        <v>0</v>
      </c>
      <c r="AN2258" s="17">
        <v>0</v>
      </c>
      <c r="AO2258" s="18">
        <v>1</v>
      </c>
      <c r="AP2258" s="19">
        <v>0</v>
      </c>
      <c r="AR2258" s="1">
        <f t="shared" ref="AR2258" si="24037">AH2258*AM2255+AJ2258*AM2258-AI2258*AN2255-AK2258*AN2258</f>
        <v>0</v>
      </c>
      <c r="AS2258" s="4">
        <f t="shared" ref="AS2258" si="24038">(AH2258*AN2255+AI2258*AM2255+AJ2258*AN2258+AK2258*AM2258)</f>
        <v>-0.57223941367577247</v>
      </c>
      <c r="AT2258" s="2">
        <f t="shared" ref="AT2258" si="24039">AH2258*AO2255+AJ2258*AO2258-AI2258*AP2255-AK2258*AP2258</f>
        <v>0.65759456292902718</v>
      </c>
      <c r="AU2258" s="3">
        <f t="shared" ref="AU2258" si="24040">(AH2258*AP2255+AI2258*AO2255+AJ2258*AP2258+AK2258*AO2258)</f>
        <v>0</v>
      </c>
      <c r="AV2258" s="20"/>
      <c r="AW2258" s="16">
        <v>0</v>
      </c>
      <c r="AX2258" s="17">
        <f t="shared" ref="AX2258" si="24041">-1/($AX$4*$B2255)</f>
        <v>-0.32427314175276056</v>
      </c>
      <c r="AY2258" s="18">
        <v>1</v>
      </c>
      <c r="AZ2258" s="19">
        <v>0</v>
      </c>
      <c r="BA2258" s="20"/>
      <c r="BB2258" s="1">
        <f t="shared" ref="BB2258" si="24042">AR2258*AW2255+AT2258*AW2258-AS2258*AX2255-AU2258*AX2258</f>
        <v>0</v>
      </c>
      <c r="BC2258" s="4">
        <f t="shared" ref="BC2258" si="24043">(AR2258*AX2255+AS2258*AW2255+AT2258*AX2258+AU2258*AW2258)</f>
        <v>-0.78547966859630147</v>
      </c>
      <c r="BD2258" s="2">
        <f t="shared" ref="BD2258" si="24044">AR2258*AY2255+AT2258*AY2258-AS2258*AZ2255-AU2258*AZ2258</f>
        <v>0.65759456292902718</v>
      </c>
      <c r="BE2258" s="3">
        <f t="shared" ref="BE2258" si="24045">(AR2258*AZ2255+AS2258*AY2255+AT2258*AZ2258+AU2258*AY2258)</f>
        <v>0</v>
      </c>
      <c r="BF2258" s="20"/>
      <c r="BG2258" s="16">
        <v>0</v>
      </c>
      <c r="BH2258" s="17">
        <v>0</v>
      </c>
      <c r="BI2258" s="18">
        <v>1</v>
      </c>
      <c r="BJ2258" s="19">
        <v>0</v>
      </c>
      <c r="BK2258" s="20"/>
      <c r="BL2258" s="1">
        <f t="shared" ref="BL2258" si="24046">BB2258*BG2255+BD2258*BG2258-BC2258*BH2255-BE2258*BH2258</f>
        <v>0</v>
      </c>
      <c r="BM2258" s="4">
        <f t="shared" ref="BM2258" si="24047">(BB2258*BH2255+BC2258*BG2255+BD2258*BH2258+BE2258*BG2258)</f>
        <v>-0.78547966859630147</v>
      </c>
      <c r="BN2258" s="2">
        <f t="shared" ref="BN2258" si="24048">BB2258*BI2255+BD2258*BI2258-BC2258*BJ2255-BE2258*BJ2258</f>
        <v>0.35145180098747447</v>
      </c>
      <c r="BO2258" s="3">
        <f t="shared" ref="BO2258" si="24049">(BB2258*BJ2255+BC2258*BI2255+BD2258*BJ2258+BE2258*BI2258)</f>
        <v>0</v>
      </c>
      <c r="BP2258" s="20"/>
      <c r="BQ2258" s="16">
        <v>0</v>
      </c>
      <c r="BR2258" s="17">
        <f t="shared" ref="BR2258" si="24050">-1/($BR$4*$B2255)</f>
        <v>-0.28383972705971788</v>
      </c>
      <c r="BS2258" s="18">
        <v>1</v>
      </c>
      <c r="BT2258" s="19">
        <v>0</v>
      </c>
      <c r="BU2258" s="20"/>
      <c r="BV2258" s="1">
        <f t="shared" ref="BV2258" si="24051">BL2258*BQ2255+BN2258*BQ2258-BM2258*BR2255-BO2258*BR2258</f>
        <v>0</v>
      </c>
      <c r="BW2258" s="4">
        <f t="shared" ref="BW2258" si="24052">(BL2258*BR2255+BM2258*BQ2255+BN2258*BR2258+BO2258*BQ2258)</f>
        <v>-0.8852356518632325</v>
      </c>
      <c r="BX2258" s="2">
        <f t="shared" ref="BX2258" si="24053">BL2258*BS2255+BN2258*BS2258-BM2258*BT2255-BO2258*BT2258</f>
        <v>0.35145180098747447</v>
      </c>
      <c r="BY2258" s="3">
        <f t="shared" ref="BY2258" si="24054">(BL2258*BT2255+BM2258*BS2255+BN2258*BT2258+BO2258*BS2258)</f>
        <v>0</v>
      </c>
      <c r="BZ2258" s="20"/>
      <c r="CA2258" s="16">
        <v>0</v>
      </c>
      <c r="CB2258" s="17">
        <v>0</v>
      </c>
      <c r="CC2258" s="18">
        <v>1</v>
      </c>
      <c r="CD2258" s="19">
        <v>0</v>
      </c>
      <c r="CE2258" s="20"/>
      <c r="CF2258" s="1">
        <f t="shared" ref="CF2258" si="24055">BV2258*CA2255+BX2258*CA2258-BW2258*CB2255-BY2258*CB2258</f>
        <v>0</v>
      </c>
      <c r="CG2258" s="4">
        <f t="shared" ref="CG2258" si="24056">(BV2258*CB2255+BW2258*CA2255+BX2258*CB2258+BY2258*CA2258)</f>
        <v>-0.8852356518632325</v>
      </c>
      <c r="CH2258" s="2">
        <f t="shared" ref="CH2258" si="24057">BV2258*CC2255+BX2258*CC2258-BW2258*CD2255-BY2258*CD2258</f>
        <v>0.1708756713125921</v>
      </c>
      <c r="CI2258" s="3">
        <f t="shared" ref="CI2258" si="24058">(BV2258*CD2255+BW2258*CC2255+BX2258*CD2258+BY2258*CC2258)</f>
        <v>0</v>
      </c>
      <c r="CK2258" s="16">
        <f t="shared" ref="CK2258" si="24059">1/$CL$4</f>
        <v>1</v>
      </c>
      <c r="CL2258" s="17">
        <v>0</v>
      </c>
      <c r="CM2258" s="18">
        <v>1</v>
      </c>
      <c r="CN2258" s="19">
        <v>0</v>
      </c>
      <c r="CP2258" s="1">
        <f t="shared" ref="CP2258" si="24060">CF2258*CK2255+CH2258*CK2258-CG2258*CL2255-CI2258*CL2258</f>
        <v>0.1708756713125921</v>
      </c>
      <c r="CQ2258" s="4">
        <f t="shared" ref="CQ2258" si="24061">(CF2258*CL2255+CG2258*CK2255+CH2258*CL2258+CI2258*CK2258)</f>
        <v>-0.8852356518632325</v>
      </c>
      <c r="CR2258" s="2">
        <f t="shared" ref="CR2258" si="24062">CF2258*CM2255+CH2258*CM2258-CG2258*CN2255-CI2258*CN2258</f>
        <v>0.1708756713125921</v>
      </c>
      <c r="CS2258" s="3">
        <f t="shared" ref="CS2258" si="24063">(CF2258*CN2255+CG2258*CM2255+CH2258*CN2258+CI2258*CM2258)</f>
        <v>0</v>
      </c>
      <c r="CU2258" s="39">
        <f t="shared" ref="CU2258" si="24064">(180/PI())*ATAN(-1*(CQ2255/CP2255))</f>
        <v>81.143683676446912</v>
      </c>
      <c r="CW2258" s="54">
        <f t="shared" ref="CW2258" si="24065">20*LOG(((1-(10^(CU2255/20)^2)*(1-((1-CW2255)/(1+CW2255))^2))^0.5))</f>
        <v>-16.643753737006534</v>
      </c>
    </row>
    <row r="2259" spans="1:101" ht="18" customHeight="1">
      <c r="E2259" s="20"/>
      <c r="F2259" s="20"/>
      <c r="G2259" s="20"/>
      <c r="H2259" s="20"/>
      <c r="I2259" s="20"/>
      <c r="J2259" s="20"/>
      <c r="K2259" s="20"/>
      <c r="L2259" s="20"/>
      <c r="M2259" s="20"/>
      <c r="N2259" s="20"/>
      <c r="O2259" s="20"/>
      <c r="P2259" s="20"/>
      <c r="Q2259" s="20"/>
      <c r="R2259" s="20"/>
      <c r="S2259" s="20"/>
      <c r="T2259" s="20"/>
      <c r="U2259" s="20"/>
      <c r="V2259" s="20"/>
      <c r="W2259" s="20"/>
      <c r="X2259" s="20"/>
      <c r="Y2259" s="20"/>
      <c r="Z2259" s="20"/>
      <c r="AA2259" s="20"/>
      <c r="AB2259" s="30"/>
      <c r="AC2259" s="20"/>
      <c r="AD2259" s="20"/>
      <c r="AE2259" s="20"/>
      <c r="AF2259" s="20"/>
      <c r="AG2259" s="20"/>
      <c r="AH2259" s="20"/>
      <c r="AI2259" s="20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  <c r="BA2259" s="20"/>
      <c r="BB2259" s="20"/>
      <c r="BC2259" s="20"/>
      <c r="BD2259" s="20"/>
      <c r="BE2259" s="20"/>
      <c r="BF2259" s="20"/>
      <c r="BG2259" s="20"/>
      <c r="BH2259" s="20"/>
      <c r="BI2259" s="20"/>
      <c r="BJ2259" s="20"/>
      <c r="BK2259" s="20"/>
      <c r="BL2259" s="20"/>
      <c r="BM2259" s="20"/>
      <c r="BN2259" s="20"/>
      <c r="BO2259" s="20"/>
      <c r="BP2259" s="20"/>
      <c r="BQ2259" s="20"/>
      <c r="BR2259" s="20"/>
      <c r="BS2259" s="20"/>
      <c r="BT2259" s="20"/>
      <c r="BU2259" s="20"/>
      <c r="BV2259" s="20"/>
      <c r="BW2259" s="20"/>
      <c r="BX2259" s="20"/>
      <c r="BY2259" s="20"/>
      <c r="BZ2259" s="20"/>
      <c r="CA2259" s="20"/>
      <c r="CB2259" s="20"/>
      <c r="CC2259" s="20"/>
      <c r="CD2259" s="20"/>
      <c r="CE2259" s="20"/>
      <c r="CF2259" s="20"/>
      <c r="CG2259" s="20"/>
      <c r="CH2259" s="20"/>
      <c r="CI2259" s="20"/>
      <c r="CJ2259" s="20"/>
      <c r="CK2259" s="20"/>
      <c r="CL2259" s="20"/>
    </row>
    <row r="2260" spans="1:101" ht="18" customHeight="1"/>
    <row r="2261" spans="1:101" ht="18" customHeight="1" thickBot="1">
      <c r="A2261" s="23"/>
      <c r="B2261" s="23"/>
      <c r="C2261" s="23"/>
      <c r="D2261" s="20" t="s">
        <v>15</v>
      </c>
      <c r="E2261" s="20"/>
      <c r="F2261" s="20"/>
      <c r="G2261" s="20"/>
      <c r="H2261" s="20"/>
      <c r="I2261" s="20" t="s">
        <v>16</v>
      </c>
      <c r="J2261" s="20"/>
      <c r="K2261" s="20"/>
      <c r="L2261" s="20"/>
      <c r="M2261" s="23"/>
      <c r="N2261" s="23"/>
      <c r="O2261" s="24" t="s">
        <v>17</v>
      </c>
      <c r="P2261" s="23"/>
      <c r="Q2261" s="23"/>
      <c r="R2261" s="23"/>
      <c r="S2261" s="20"/>
      <c r="T2261" s="20" t="s">
        <v>18</v>
      </c>
      <c r="U2261" s="23"/>
      <c r="V2261" s="23"/>
      <c r="W2261" s="23"/>
      <c r="X2261" s="23"/>
      <c r="Y2261" s="24" t="s">
        <v>19</v>
      </c>
      <c r="Z2261" s="23"/>
      <c r="AA2261" s="23"/>
      <c r="AB2261" s="23"/>
      <c r="AC2261" s="24" t="s">
        <v>20</v>
      </c>
      <c r="AD2261" s="20"/>
      <c r="AE2261" s="20"/>
      <c r="AF2261" s="20"/>
      <c r="AG2261" s="20"/>
      <c r="AH2261" s="23"/>
      <c r="AI2261" s="24" t="s">
        <v>21</v>
      </c>
      <c r="AJ2261" s="23"/>
      <c r="AK2261" s="23"/>
      <c r="AL2261" s="20"/>
      <c r="AM2261" s="24" t="s">
        <v>31</v>
      </c>
      <c r="AN2261" s="20"/>
      <c r="AO2261" s="23"/>
      <c r="AP2261" s="23"/>
      <c r="AQ2261" s="23"/>
      <c r="AR2261" s="23"/>
      <c r="AS2261" s="24" t="s">
        <v>91</v>
      </c>
      <c r="AT2261" s="23"/>
      <c r="AU2261" s="23"/>
      <c r="AV2261" s="23"/>
      <c r="AW2261" s="24" t="s">
        <v>32</v>
      </c>
      <c r="AX2261" s="20"/>
      <c r="AY2261" s="20"/>
      <c r="AZ2261" s="20"/>
      <c r="BA2261" s="20"/>
      <c r="BB2261" s="23"/>
      <c r="BC2261" s="24" t="s">
        <v>22</v>
      </c>
      <c r="BD2261" s="23"/>
      <c r="BE2261" s="23"/>
      <c r="BF2261" s="23"/>
      <c r="BG2261" s="24" t="s">
        <v>33</v>
      </c>
      <c r="BH2261" s="20"/>
      <c r="BI2261" s="23"/>
      <c r="BJ2261" s="23"/>
      <c r="BK2261" s="23"/>
      <c r="BL2261" s="23"/>
      <c r="BM2261" s="24" t="s">
        <v>34</v>
      </c>
      <c r="BN2261" s="23"/>
      <c r="BO2261" s="23"/>
      <c r="BP2261" s="23"/>
      <c r="BQ2261" s="24" t="s">
        <v>89</v>
      </c>
      <c r="BR2261" s="20"/>
      <c r="BS2261" s="20"/>
      <c r="BT2261" s="20"/>
      <c r="BU2261" s="20"/>
      <c r="BV2261" s="23"/>
      <c r="BW2261" s="24" t="s">
        <v>35</v>
      </c>
      <c r="BX2261" s="23"/>
      <c r="BY2261" s="23"/>
      <c r="BZ2261" s="23"/>
      <c r="CA2261" s="24" t="s">
        <v>90</v>
      </c>
      <c r="CB2261" s="20"/>
      <c r="CC2261" s="23"/>
      <c r="CD2261" s="23"/>
      <c r="CE2261" s="23"/>
      <c r="CF2261" s="23"/>
      <c r="CG2261" s="24" t="s">
        <v>92</v>
      </c>
      <c r="CH2261" s="23"/>
      <c r="CI2261" s="23"/>
      <c r="CJ2261" s="23"/>
      <c r="CK2261" s="24" t="s">
        <v>36</v>
      </c>
      <c r="CL2261" s="24"/>
      <c r="CM2261" s="23"/>
      <c r="CN2261" s="23"/>
      <c r="CO2261" s="23"/>
      <c r="CP2261" s="23"/>
      <c r="CQ2261" s="24" t="s">
        <v>93</v>
      </c>
      <c r="CR2261" s="23"/>
      <c r="CS2261" s="23"/>
    </row>
    <row r="2262" spans="1:101" ht="18" customHeight="1" thickBot="1">
      <c r="A2262" s="23"/>
      <c r="B2262" s="33"/>
      <c r="C2262" s="23"/>
      <c r="D2262" s="7" t="s">
        <v>2</v>
      </c>
      <c r="E2262" s="8"/>
      <c r="F2262" s="8" t="s">
        <v>3</v>
      </c>
      <c r="G2262" s="9"/>
      <c r="H2262" s="10"/>
      <c r="I2262" s="7" t="s">
        <v>4</v>
      </c>
      <c r="J2262" s="8"/>
      <c r="K2262" s="8" t="s">
        <v>5</v>
      </c>
      <c r="L2262" s="9"/>
      <c r="M2262" s="23"/>
      <c r="N2262" s="251" t="s">
        <v>79</v>
      </c>
      <c r="O2262" s="252"/>
      <c r="P2262" s="253" t="s">
        <v>80</v>
      </c>
      <c r="Q2262" s="254"/>
      <c r="R2262" s="23"/>
      <c r="S2262" s="7" t="s">
        <v>11</v>
      </c>
      <c r="T2262" s="8"/>
      <c r="U2262" s="8" t="s">
        <v>12</v>
      </c>
      <c r="V2262" s="9"/>
      <c r="W2262" s="20"/>
      <c r="X2262" s="251" t="s">
        <v>79</v>
      </c>
      <c r="Y2262" s="252"/>
      <c r="Z2262" s="253" t="s">
        <v>80</v>
      </c>
      <c r="AA2262" s="254"/>
      <c r="AB2262" s="20"/>
      <c r="AC2262" s="7" t="s">
        <v>4</v>
      </c>
      <c r="AD2262" s="8"/>
      <c r="AE2262" s="8" t="s">
        <v>5</v>
      </c>
      <c r="AF2262" s="9"/>
      <c r="AG2262" s="20"/>
      <c r="AH2262" s="251" t="s">
        <v>0</v>
      </c>
      <c r="AI2262" s="252"/>
      <c r="AJ2262" s="253" t="s">
        <v>1</v>
      </c>
      <c r="AK2262" s="254"/>
      <c r="AL2262" s="20"/>
      <c r="AM2262" s="7" t="s">
        <v>11</v>
      </c>
      <c r="AN2262" s="8"/>
      <c r="AO2262" s="8" t="s">
        <v>12</v>
      </c>
      <c r="AP2262" s="9"/>
      <c r="AQ2262" s="23"/>
      <c r="AR2262" s="251" t="s">
        <v>0</v>
      </c>
      <c r="AS2262" s="252"/>
      <c r="AT2262" s="253" t="s">
        <v>1</v>
      </c>
      <c r="AU2262" s="254"/>
      <c r="AV2262" s="36"/>
      <c r="AW2262" s="7" t="s">
        <v>4</v>
      </c>
      <c r="AX2262" s="8"/>
      <c r="AY2262" s="8" t="s">
        <v>5</v>
      </c>
      <c r="AZ2262" s="9"/>
      <c r="BA2262" s="20"/>
      <c r="BB2262" s="251" t="s">
        <v>0</v>
      </c>
      <c r="BC2262" s="252"/>
      <c r="BD2262" s="253" t="s">
        <v>1</v>
      </c>
      <c r="BE2262" s="254"/>
      <c r="BF2262" s="36"/>
      <c r="BG2262" s="7" t="s">
        <v>11</v>
      </c>
      <c r="BH2262" s="8"/>
      <c r="BI2262" s="8" t="s">
        <v>12</v>
      </c>
      <c r="BJ2262" s="9"/>
      <c r="BK2262" s="36"/>
      <c r="BL2262" s="251" t="s">
        <v>0</v>
      </c>
      <c r="BM2262" s="252"/>
      <c r="BN2262" s="253" t="s">
        <v>1</v>
      </c>
      <c r="BO2262" s="254"/>
      <c r="BP2262" s="36"/>
      <c r="BQ2262" s="7" t="s">
        <v>4</v>
      </c>
      <c r="BR2262" s="8"/>
      <c r="BS2262" s="8" t="s">
        <v>5</v>
      </c>
      <c r="BT2262" s="9"/>
      <c r="BU2262" s="20"/>
      <c r="BV2262" s="251" t="s">
        <v>0</v>
      </c>
      <c r="BW2262" s="252"/>
      <c r="BX2262" s="253" t="s">
        <v>1</v>
      </c>
      <c r="BY2262" s="254"/>
      <c r="BZ2262" s="36"/>
      <c r="CA2262" s="7" t="s">
        <v>11</v>
      </c>
      <c r="CB2262" s="8"/>
      <c r="CC2262" s="8" t="s">
        <v>12</v>
      </c>
      <c r="CD2262" s="9"/>
      <c r="CE2262" s="36"/>
      <c r="CF2262" s="251" t="s">
        <v>0</v>
      </c>
      <c r="CG2262" s="252"/>
      <c r="CH2262" s="253" t="s">
        <v>1</v>
      </c>
      <c r="CI2262" s="254"/>
      <c r="CJ2262" s="23"/>
      <c r="CK2262" s="7" t="s">
        <v>23</v>
      </c>
      <c r="CL2262" s="8"/>
      <c r="CM2262" s="8" t="s">
        <v>24</v>
      </c>
      <c r="CN2262" s="9"/>
      <c r="CO2262" s="23"/>
      <c r="CP2262" s="251" t="s">
        <v>0</v>
      </c>
      <c r="CQ2262" s="252"/>
      <c r="CR2262" s="253" t="s">
        <v>1</v>
      </c>
      <c r="CS2262" s="254"/>
      <c r="CU2262" s="26" t="s">
        <v>25</v>
      </c>
      <c r="CW2262" s="50" t="s">
        <v>44</v>
      </c>
    </row>
    <row r="2263" spans="1:101" ht="18" customHeight="1" thickTop="1" thickBot="1">
      <c r="B2263" s="34">
        <v>5.2000000000000099</v>
      </c>
      <c r="D2263" s="11">
        <v>1</v>
      </c>
      <c r="E2263" s="12">
        <v>0</v>
      </c>
      <c r="F2263" s="13">
        <v>0</v>
      </c>
      <c r="G2263" s="40">
        <f t="shared" ref="G2263" si="24066">-1/($E$4*$B2263)</f>
        <v>-0.20202509959837373</v>
      </c>
      <c r="H2263" s="10"/>
      <c r="I2263" s="11">
        <v>1</v>
      </c>
      <c r="J2263" s="12">
        <v>0</v>
      </c>
      <c r="K2263" s="13">
        <v>0</v>
      </c>
      <c r="L2263" s="14">
        <v>0</v>
      </c>
      <c r="N2263" s="1">
        <f t="shared" ref="N2263" si="24067">D2263*I2263+F2263*I2266-E2263*J2263-G2263*J2266</f>
        <v>0.94320862345856615</v>
      </c>
      <c r="O2263" s="4">
        <f t="shared" ref="O2263" si="24068">(D2263*J2263+E2263*I2263+F2263*J2266+G2263*I2266)</f>
        <v>0</v>
      </c>
      <c r="P2263" s="2">
        <f t="shared" ref="P2263" si="24069">D2263*K2263+F2263*K2266-E2263*L2263-G2263*L2266</f>
        <v>0</v>
      </c>
      <c r="Q2263" s="3">
        <f t="shared" ref="Q2263" si="24070">(D2263*L2263+E2263*K2263+F2263*L2266+G2263*K2266)</f>
        <v>-0.20202509959837373</v>
      </c>
      <c r="S2263" s="11">
        <v>1</v>
      </c>
      <c r="T2263" s="12">
        <v>0</v>
      </c>
      <c r="U2263" s="13">
        <v>0</v>
      </c>
      <c r="V2263" s="40">
        <f t="shared" ref="V2263" si="24071">-1/($T$4*$B2263)</f>
        <v>-0.38600500262483328</v>
      </c>
      <c r="W2263" s="20"/>
      <c r="X2263" s="1">
        <f t="shared" ref="X2263" si="24072">N2263*S2263+P2263*S2266-O2263*T2263-Q2263*T2266</f>
        <v>0.94320862345856615</v>
      </c>
      <c r="Y2263" s="4">
        <f t="shared" ref="Y2263" si="24073">(N2263*T2263+O2263*S2263+P2263*T2266+Q2263*S2266)</f>
        <v>0</v>
      </c>
      <c r="Z2263" s="2">
        <f t="shared" ref="Z2263" si="24074">N2263*U2263+P2263*U2266-O2263*V2263-Q2263*V2266</f>
        <v>0</v>
      </c>
      <c r="AA2263" s="3">
        <f t="shared" ref="AA2263" si="24075">(N2263*V2263+O2263*U2263+P2263*V2266+Q2263*U2266)</f>
        <v>-0.56610834677226296</v>
      </c>
      <c r="AB2263" s="20"/>
      <c r="AC2263" s="11">
        <v>1</v>
      </c>
      <c r="AD2263" s="12">
        <v>0</v>
      </c>
      <c r="AE2263" s="13">
        <v>0</v>
      </c>
      <c r="AF2263" s="14">
        <v>0</v>
      </c>
      <c r="AG2263" s="20"/>
      <c r="AH2263" s="1">
        <f t="shared" ref="AH2263" si="24076">X2263*AC2263+Z2263*AC2266-Y2263*AD2263-AA2263*AD2266</f>
        <v>0.76140002331845835</v>
      </c>
      <c r="AI2263" s="4">
        <f t="shared" ref="AI2263" si="24077">(X2263*AD2263+Y2263*AC2263+Z2263*AD2266+AA2263*AC2266)</f>
        <v>0</v>
      </c>
      <c r="AJ2263" s="2">
        <f t="shared" ref="AJ2263" si="24078">X2263*AE2263+Z2263*AE2266-Y2263*AF2263-AA2263*AF2266</f>
        <v>0</v>
      </c>
      <c r="AK2263" s="3">
        <f t="shared" ref="AK2263" si="24079">(X2263*AF2263+Y2263*AE2263+Z2263*AF2266+AA2263*AE2266)</f>
        <v>-0.56610834677226296</v>
      </c>
      <c r="AL2263" s="20"/>
      <c r="AM2263" s="11">
        <v>1</v>
      </c>
      <c r="AN2263" s="12">
        <v>0</v>
      </c>
      <c r="AO2263" s="13">
        <v>0</v>
      </c>
      <c r="AP2263" s="40">
        <f t="shared" ref="AP2263" si="24080">-1/($AN$4*$B2263)</f>
        <v>-0.40114245370816004</v>
      </c>
      <c r="AR2263" s="1">
        <f t="shared" ref="AR2263" si="24081">AH2263*AM2263+AJ2263*AM2266-AI2263*AN2263-AK2263*AN2266</f>
        <v>0.76140002331845835</v>
      </c>
      <c r="AS2263" s="4">
        <f t="shared" ref="AS2263" si="24082">(AH2263*AN2263+AI2263*AM2263+AJ2263*AN2266+AK2263*AM2266)</f>
        <v>0</v>
      </c>
      <c r="AT2263" s="2">
        <f t="shared" ref="AT2263" si="24083">AH2263*AO2263+AJ2263*AO2266-AI2263*AP2263-AK2263*AP2266</f>
        <v>0</v>
      </c>
      <c r="AU2263" s="3">
        <f t="shared" ref="AU2263" si="24084">(AH2263*AP2263+AI2263*AO2263+AJ2263*AP2266+AK2263*AO2266)</f>
        <v>-0.87153822037967954</v>
      </c>
      <c r="AV2263" s="20"/>
      <c r="AW2263" s="11">
        <v>1</v>
      </c>
      <c r="AX2263" s="12">
        <v>0</v>
      </c>
      <c r="AY2263" s="13">
        <v>0</v>
      </c>
      <c r="AZ2263" s="14">
        <v>0</v>
      </c>
      <c r="BA2263" s="20"/>
      <c r="BB2263" s="1">
        <f t="shared" ref="BB2263" si="24085">AR2263*AW2263+AT2263*AW2266-AS2263*AX2263-AU2263*AX2266</f>
        <v>0.48150105217756184</v>
      </c>
      <c r="BC2263" s="4">
        <f t="shared" ref="BC2263" si="24086">(AR2263*AX2263+AS2263*AW2263+AT2263*AX2266+AU2263*AW2266)</f>
        <v>0</v>
      </c>
      <c r="BD2263" s="2">
        <f t="shared" ref="BD2263" si="24087">AR2263*AY2263+AT2263*AY2266-AS2263*AZ2263-AU2263*AZ2266</f>
        <v>0</v>
      </c>
      <c r="BE2263" s="3">
        <f t="shared" ref="BE2263" si="24088">(AR2263*AZ2263+AS2263*AY2263+AT2263*AZ2266+AU2263*AY2266)</f>
        <v>-0.87153822037967954</v>
      </c>
      <c r="BF2263" s="20"/>
      <c r="BG2263" s="11">
        <v>1</v>
      </c>
      <c r="BH2263" s="12">
        <v>0</v>
      </c>
      <c r="BI2263" s="13">
        <v>0</v>
      </c>
      <c r="BJ2263" s="40">
        <f t="shared" ref="BJ2263" si="24089">-1/($BH$4*$B2263)</f>
        <v>-0.38600500262483328</v>
      </c>
      <c r="BK2263" s="20"/>
      <c r="BL2263" s="1">
        <f t="shared" ref="BL2263" si="24090">BB2263*BG2263+BD2263*BG2266-BC2263*BH2263-BE2263*BH2266</f>
        <v>0.48150105217756184</v>
      </c>
      <c r="BM2263" s="4">
        <f t="shared" ref="BM2263" si="24091">(BB2263*BH2263+BC2263*BG2263+BD2263*BH2266+BE2263*BG2266)</f>
        <v>0</v>
      </c>
      <c r="BN2263" s="2">
        <f t="shared" ref="BN2263" si="24092">BB2263*BI2263+BD2263*BI2266-BC2263*BJ2263-BE2263*BJ2266</f>
        <v>0</v>
      </c>
      <c r="BO2263" s="3">
        <f t="shared" ref="BO2263" si="24093">(BB2263*BJ2263+BC2263*BI2263+BD2263*BJ2266+BE2263*BI2266)</f>
        <v>-1.0574000352893393</v>
      </c>
      <c r="BP2263" s="20"/>
      <c r="BQ2263" s="11">
        <v>1</v>
      </c>
      <c r="BR2263" s="12">
        <v>0</v>
      </c>
      <c r="BS2263" s="13">
        <v>0</v>
      </c>
      <c r="BT2263" s="14">
        <v>0</v>
      </c>
      <c r="BU2263" s="20"/>
      <c r="BV2263" s="1">
        <f t="shared" ref="BV2263" si="24094">BL2263*BQ2263+BN2263*BQ2266-BM2263*BR2263-BO2263*BR2266</f>
        <v>0.18425480070472916</v>
      </c>
      <c r="BW2263" s="4">
        <f t="shared" ref="BW2263" si="24095">(BL2263*BR2263+BM2263*BQ2263+BN2263*BR2266+BO2263*BQ2266)</f>
        <v>0</v>
      </c>
      <c r="BX2263" s="2">
        <f t="shared" ref="BX2263" si="24096">BL2263*BS2263+BN2263*BS2266-BM2263*BT2263-BO2263*BT2266</f>
        <v>0</v>
      </c>
      <c r="BY2263" s="3">
        <f t="shared" ref="BY2263" si="24097">(BL2263*BT2263+BM2263*BS2263+BN2263*BT2266+BO2263*BS2266)</f>
        <v>-1.0574000352893393</v>
      </c>
      <c r="BZ2263" s="20"/>
      <c r="CA2263" s="11">
        <v>1</v>
      </c>
      <c r="CB2263" s="12">
        <v>0</v>
      </c>
      <c r="CC2263" s="13">
        <v>0</v>
      </c>
      <c r="CD2263" s="40">
        <f t="shared" ref="CD2263" si="24098">-1/($CB$4*$B2263)</f>
        <v>-0.20202509959837373</v>
      </c>
      <c r="CE2263" s="20"/>
      <c r="CF2263" s="1">
        <f t="shared" ref="CF2263" si="24099">BV2263*CA2263+BX2263*CA2266-BW2263*CB2263-BY2263*CB2266</f>
        <v>0.18425480070472916</v>
      </c>
      <c r="CG2263" s="4">
        <f t="shared" ref="CG2263" si="24100">(BV2263*CB2263+BW2263*CA2263+BX2263*CB2266+BY2263*CA2266)</f>
        <v>0</v>
      </c>
      <c r="CH2263" s="2">
        <f t="shared" ref="CH2263" si="24101">BV2263*CC2263+BX2263*CC2266-BW2263*CD2263-BY2263*CD2266</f>
        <v>0</v>
      </c>
      <c r="CI2263" s="3">
        <f t="shared" ref="CI2263" si="24102">(BV2263*CD2263+BW2263*CC2263+BX2263*CD2266+BY2263*CC2266)</f>
        <v>-1.0946241297531907</v>
      </c>
      <c r="CJ2263" s="28"/>
      <c r="CK2263" s="11">
        <v>1</v>
      </c>
      <c r="CL2263" s="12">
        <v>0</v>
      </c>
      <c r="CM2263" s="13">
        <v>0</v>
      </c>
      <c r="CN2263" s="14">
        <v>0</v>
      </c>
      <c r="CP2263" s="1">
        <f t="shared" ref="CP2263" si="24103">CF2263*CK2263+CH2263*CK2266-CG2263*CL2263-CI2263*CL2266</f>
        <v>0.18425480070472916</v>
      </c>
      <c r="CQ2263" s="4">
        <f t="shared" ref="CQ2263" si="24104">(CF2263*CL2263+CG2263*CK2263+CH2263*CL2266+CI2263*CK2266)</f>
        <v>-1.0946241297531907</v>
      </c>
      <c r="CR2263" s="2">
        <f t="shared" ref="CR2263" si="24105">CF2263*CM2263+CH2263*CM2266-CG2263*CN2263-CI2263*CN2266</f>
        <v>0</v>
      </c>
      <c r="CS2263" s="3">
        <f t="shared" ref="CS2263" si="24106">(CF2263*CN2263+CG2263*CM2263+CH2263*CN2266+CI2263*CM2266)</f>
        <v>-1.0946241297531907</v>
      </c>
      <c r="CU2263" s="29">
        <f t="shared" ref="CU2263" si="24107">20*LOG(((1+$CL$4)/$CL$4)/((CP2263+CP2266)^2+(CQ2263+CQ2266)^2)^0.5)</f>
        <v>-4.8563282351905726E-2</v>
      </c>
      <c r="CW2263" s="51">
        <f t="shared" ref="CW2263" si="24108">((CP2263^2+CQ2263^2)^0.5)/((CP2266^2+CQ2266^2)^0.5)</f>
        <v>1.2312121176256343</v>
      </c>
    </row>
    <row r="2264" spans="1:101" ht="18" customHeight="1" thickBot="1">
      <c r="D2264" s="11"/>
      <c r="E2264" s="13"/>
      <c r="F2264" s="13"/>
      <c r="G2264" s="15"/>
      <c r="H2264" s="10"/>
      <c r="I2264" s="11"/>
      <c r="J2264" s="13"/>
      <c r="K2264" s="13"/>
      <c r="L2264" s="15"/>
      <c r="N2264" s="5"/>
      <c r="Q2264" s="6"/>
      <c r="S2264" s="11"/>
      <c r="T2264" s="13"/>
      <c r="U2264" s="13"/>
      <c r="V2264" s="15"/>
      <c r="W2264" s="20"/>
      <c r="X2264" s="5"/>
      <c r="AA2264" s="6"/>
      <c r="AB2264" s="20"/>
      <c r="AC2264" s="11"/>
      <c r="AD2264" s="13"/>
      <c r="AE2264" s="13"/>
      <c r="AF2264" s="15"/>
      <c r="AG2264" s="20"/>
      <c r="AH2264" s="5"/>
      <c r="AK2264" s="6"/>
      <c r="AL2264" s="20"/>
      <c r="AM2264" s="11"/>
      <c r="AN2264" s="13"/>
      <c r="AO2264" s="13"/>
      <c r="AP2264" s="15"/>
      <c r="AR2264" s="5"/>
      <c r="AU2264" s="6"/>
      <c r="AW2264" s="11"/>
      <c r="AX2264" s="13"/>
      <c r="AY2264" s="13"/>
      <c r="AZ2264" s="15"/>
      <c r="BA2264" s="20"/>
      <c r="BB2264" s="5"/>
      <c r="BE2264" s="6"/>
      <c r="BG2264" s="11"/>
      <c r="BH2264" s="13"/>
      <c r="BI2264" s="13"/>
      <c r="BJ2264" s="15"/>
      <c r="BL2264" s="5"/>
      <c r="BO2264" s="6"/>
      <c r="BQ2264" s="11"/>
      <c r="BR2264" s="13"/>
      <c r="BS2264" s="13"/>
      <c r="BT2264" s="15"/>
      <c r="BU2264" s="20"/>
      <c r="BV2264" s="5"/>
      <c r="BY2264" s="6"/>
      <c r="CA2264" s="11"/>
      <c r="CB2264" s="13"/>
      <c r="CC2264" s="13"/>
      <c r="CD2264" s="15"/>
      <c r="CF2264" s="5"/>
      <c r="CI2264" s="6"/>
      <c r="CK2264" s="11"/>
      <c r="CL2264" s="13"/>
      <c r="CM2264" s="13"/>
      <c r="CN2264" s="15"/>
      <c r="CP2264" s="5"/>
      <c r="CS2264" s="6"/>
      <c r="CW2264" s="52"/>
    </row>
    <row r="2265" spans="1:101" ht="18" customHeight="1" thickBot="1">
      <c r="D2265" s="11" t="s">
        <v>6</v>
      </c>
      <c r="E2265" s="13"/>
      <c r="F2265" s="13" t="s">
        <v>7</v>
      </c>
      <c r="G2265" s="15"/>
      <c r="H2265" s="10"/>
      <c r="I2265" s="11" t="s">
        <v>8</v>
      </c>
      <c r="J2265" s="13"/>
      <c r="K2265" s="13" t="s">
        <v>9</v>
      </c>
      <c r="L2265" s="15"/>
      <c r="N2265" s="251" t="s">
        <v>26</v>
      </c>
      <c r="O2265" s="252"/>
      <c r="P2265" s="253" t="s">
        <v>27</v>
      </c>
      <c r="Q2265" s="254"/>
      <c r="S2265" s="11" t="s">
        <v>13</v>
      </c>
      <c r="T2265" s="13"/>
      <c r="U2265" s="13" t="s">
        <v>14</v>
      </c>
      <c r="V2265" s="15"/>
      <c r="W2265" s="20"/>
      <c r="X2265" s="251" t="s">
        <v>26</v>
      </c>
      <c r="Y2265" s="252"/>
      <c r="Z2265" s="253" t="s">
        <v>27</v>
      </c>
      <c r="AA2265" s="254"/>
      <c r="AB2265" s="20"/>
      <c r="AC2265" s="11" t="s">
        <v>8</v>
      </c>
      <c r="AD2265" s="13"/>
      <c r="AE2265" s="13" t="s">
        <v>9</v>
      </c>
      <c r="AF2265" s="15"/>
      <c r="AG2265" s="20"/>
      <c r="AH2265" s="251" t="s">
        <v>26</v>
      </c>
      <c r="AI2265" s="252"/>
      <c r="AJ2265" s="253" t="s">
        <v>27</v>
      </c>
      <c r="AK2265" s="254"/>
      <c r="AL2265" s="20"/>
      <c r="AM2265" s="11" t="s">
        <v>13</v>
      </c>
      <c r="AN2265" s="13"/>
      <c r="AO2265" s="13" t="s">
        <v>14</v>
      </c>
      <c r="AP2265" s="15"/>
      <c r="AR2265" s="251" t="s">
        <v>26</v>
      </c>
      <c r="AS2265" s="252"/>
      <c r="AT2265" s="253" t="s">
        <v>27</v>
      </c>
      <c r="AU2265" s="254"/>
      <c r="AV2265" s="36"/>
      <c r="AW2265" s="11" t="s">
        <v>8</v>
      </c>
      <c r="AX2265" s="13"/>
      <c r="AY2265" s="13" t="s">
        <v>9</v>
      </c>
      <c r="AZ2265" s="15"/>
      <c r="BA2265" s="20"/>
      <c r="BB2265" s="251" t="s">
        <v>26</v>
      </c>
      <c r="BC2265" s="252"/>
      <c r="BD2265" s="253" t="s">
        <v>27</v>
      </c>
      <c r="BE2265" s="254"/>
      <c r="BF2265" s="36"/>
      <c r="BG2265" s="11" t="s">
        <v>13</v>
      </c>
      <c r="BH2265" s="13"/>
      <c r="BI2265" s="13" t="s">
        <v>14</v>
      </c>
      <c r="BJ2265" s="15"/>
      <c r="BK2265" s="36"/>
      <c r="BL2265" s="251" t="s">
        <v>26</v>
      </c>
      <c r="BM2265" s="252"/>
      <c r="BN2265" s="253" t="s">
        <v>27</v>
      </c>
      <c r="BO2265" s="254"/>
      <c r="BP2265" s="36"/>
      <c r="BQ2265" s="11" t="s">
        <v>8</v>
      </c>
      <c r="BR2265" s="13"/>
      <c r="BS2265" s="13" t="s">
        <v>9</v>
      </c>
      <c r="BT2265" s="15"/>
      <c r="BU2265" s="20"/>
      <c r="BV2265" s="251" t="s">
        <v>26</v>
      </c>
      <c r="BW2265" s="252"/>
      <c r="BX2265" s="253" t="s">
        <v>27</v>
      </c>
      <c r="BY2265" s="254"/>
      <c r="BZ2265" s="36"/>
      <c r="CA2265" s="11" t="s">
        <v>13</v>
      </c>
      <c r="CB2265" s="13"/>
      <c r="CC2265" s="13" t="s">
        <v>14</v>
      </c>
      <c r="CD2265" s="15"/>
      <c r="CE2265" s="36"/>
      <c r="CF2265" s="251" t="s">
        <v>26</v>
      </c>
      <c r="CG2265" s="252"/>
      <c r="CH2265" s="253" t="s">
        <v>27</v>
      </c>
      <c r="CI2265" s="254"/>
      <c r="CK2265" s="11" t="s">
        <v>28</v>
      </c>
      <c r="CL2265" s="13"/>
      <c r="CM2265" s="13" t="s">
        <v>29</v>
      </c>
      <c r="CN2265" s="15"/>
      <c r="CP2265" s="251" t="s">
        <v>26</v>
      </c>
      <c r="CQ2265" s="252"/>
      <c r="CR2265" s="253" t="s">
        <v>27</v>
      </c>
      <c r="CS2265" s="254"/>
      <c r="CU2265" s="38" t="s">
        <v>37</v>
      </c>
      <c r="CW2265" s="53" t="s">
        <v>45</v>
      </c>
    </row>
    <row r="2266" spans="1:101" ht="18" customHeight="1" thickTop="1" thickBot="1">
      <c r="D2266" s="16">
        <v>0</v>
      </c>
      <c r="E2266" s="17">
        <v>0</v>
      </c>
      <c r="F2266" s="18">
        <v>1</v>
      </c>
      <c r="G2266" s="19">
        <v>0</v>
      </c>
      <c r="H2266" s="10"/>
      <c r="I2266" s="16">
        <v>0</v>
      </c>
      <c r="J2266" s="17">
        <f t="shared" ref="J2266" si="24109">-1/($J$4*$B2263)</f>
        <v>-0.28111049891491291</v>
      </c>
      <c r="K2266" s="18">
        <v>1</v>
      </c>
      <c r="L2266" s="19">
        <v>0</v>
      </c>
      <c r="N2266" s="1">
        <f t="shared" ref="N2266" si="24110">D2266*I2263+F2266*I2266-E2266*J2263-G2266*J2266</f>
        <v>0</v>
      </c>
      <c r="O2266" s="4">
        <f t="shared" ref="O2266" si="24111">(D2266*J2263+E2266*I2263+F2266*J2266+G2266*I2266)</f>
        <v>-0.28111049891491291</v>
      </c>
      <c r="P2266" s="2">
        <f t="shared" ref="P2266" si="24112">D2266*K2263+F2266*K2266-E2266*L2263-G2266*L2266</f>
        <v>1</v>
      </c>
      <c r="Q2266" s="3">
        <f t="shared" ref="Q2266" si="24113">(D2266*L2263+E2266*K2263+F2266*L2266+G2266*K2266)</f>
        <v>0</v>
      </c>
      <c r="S2266" s="16">
        <v>0</v>
      </c>
      <c r="T2266" s="17">
        <v>0</v>
      </c>
      <c r="U2266" s="18">
        <v>1</v>
      </c>
      <c r="V2266" s="19">
        <v>0</v>
      </c>
      <c r="W2266" s="20"/>
      <c r="X2266" s="1">
        <f t="shared" ref="X2266" si="24114">N2266*S2263+P2266*S2266-O2266*T2263-Q2266*T2266</f>
        <v>0</v>
      </c>
      <c r="Y2266" s="4">
        <f t="shared" ref="Y2266" si="24115">(N2266*T2263+O2266*S2263+P2266*T2266+Q2266*S2266)</f>
        <v>-0.28111049891491291</v>
      </c>
      <c r="Z2266" s="2">
        <f t="shared" ref="Z2266" si="24116">N2266*U2263+P2266*U2266-O2266*V2263-Q2266*V2266</f>
        <v>0.8914899411284809</v>
      </c>
      <c r="AA2266" s="3">
        <f t="shared" ref="AA2266" si="24117">(N2266*V2263+O2266*U2263+P2266*V2266+Q2266*U2266)</f>
        <v>0</v>
      </c>
      <c r="AB2266" s="20"/>
      <c r="AC2266" s="16">
        <v>0</v>
      </c>
      <c r="AD2266" s="17">
        <f t="shared" ref="AD2266" si="24118">-1/($AD$4*$B2263)</f>
        <v>-0.32115513077436864</v>
      </c>
      <c r="AE2266" s="18">
        <v>1</v>
      </c>
      <c r="AF2266" s="19">
        <v>0</v>
      </c>
      <c r="AG2266" s="20"/>
      <c r="AH2266" s="1">
        <f t="shared" ref="AH2266" si="24119">X2266*AC2263+Z2266*AC2266-Y2266*AD2263-AA2266*AD2266</f>
        <v>0</v>
      </c>
      <c r="AI2266" s="4">
        <f t="shared" ref="AI2266" si="24120">(X2266*AD2263+Y2266*AC2263+Z2266*AD2266+AA2266*AC2266)</f>
        <v>-0.56741706754206445</v>
      </c>
      <c r="AJ2266" s="2">
        <f t="shared" ref="AJ2266" si="24121">X2266*AE2263+Z2266*AE2266-Y2266*AF2263-AA2266*AF2266</f>
        <v>0.8914899411284809</v>
      </c>
      <c r="AK2266" s="3">
        <f t="shared" ref="AK2266" si="24122">(X2266*AF2263+Y2266*AE2263+Z2266*AF2266+AA2266*AE2266)</f>
        <v>0</v>
      </c>
      <c r="AL2266" s="20"/>
      <c r="AM2266" s="16">
        <v>0</v>
      </c>
      <c r="AN2266" s="17">
        <v>0</v>
      </c>
      <c r="AO2266" s="18">
        <v>1</v>
      </c>
      <c r="AP2266" s="19">
        <v>0</v>
      </c>
      <c r="AR2266" s="1">
        <f t="shared" ref="AR2266" si="24123">AH2266*AM2263+AJ2266*AM2266-AI2266*AN2263-AK2266*AN2266</f>
        <v>0</v>
      </c>
      <c r="AS2266" s="4">
        <f t="shared" ref="AS2266" si="24124">(AH2266*AN2263+AI2266*AM2263+AJ2266*AN2266+AK2266*AM2266)</f>
        <v>-0.56741706754206445</v>
      </c>
      <c r="AT2266" s="2">
        <f t="shared" ref="AT2266" si="24125">AH2266*AO2263+AJ2266*AO2266-AI2266*AP2263-AK2266*AP2266</f>
        <v>0.66387486637876836</v>
      </c>
      <c r="AU2266" s="3">
        <f t="shared" ref="AU2266" si="24126">(AH2266*AP2263+AI2266*AO2263+AJ2266*AP2266+AK2266*AO2266)</f>
        <v>0</v>
      </c>
      <c r="AV2266" s="20"/>
      <c r="AW2266" s="16">
        <v>0</v>
      </c>
      <c r="AX2266" s="17">
        <f t="shared" ref="AX2266" si="24127">-1/($AX$4*$B2263)</f>
        <v>-0.32115513077436864</v>
      </c>
      <c r="AY2266" s="18">
        <v>1</v>
      </c>
      <c r="AZ2266" s="19">
        <v>0</v>
      </c>
      <c r="BA2266" s="20"/>
      <c r="BB2266" s="1">
        <f t="shared" ref="BB2266" si="24128">AR2266*AW2263+AT2266*AW2266-AS2266*AX2263-AU2266*AX2266</f>
        <v>0</v>
      </c>
      <c r="BC2266" s="4">
        <f t="shared" ref="BC2266" si="24129">(AR2266*AX2263+AS2266*AW2263+AT2266*AX2266+AU2266*AW2266)</f>
        <v>-0.78062388707175434</v>
      </c>
      <c r="BD2266" s="2">
        <f t="shared" ref="BD2266" si="24130">AR2266*AY2263+AT2266*AY2266-AS2266*AZ2263-AU2266*AZ2266</f>
        <v>0.66387486637876836</v>
      </c>
      <c r="BE2266" s="3">
        <f t="shared" ref="BE2266" si="24131">(AR2266*AZ2263+AS2266*AY2263+AT2266*AZ2266+AU2266*AY2266)</f>
        <v>0</v>
      </c>
      <c r="BF2266" s="20"/>
      <c r="BG2266" s="16">
        <v>0</v>
      </c>
      <c r="BH2266" s="17">
        <v>0</v>
      </c>
      <c r="BI2266" s="18">
        <v>1</v>
      </c>
      <c r="BJ2266" s="19">
        <v>0</v>
      </c>
      <c r="BK2266" s="20"/>
      <c r="BL2266" s="1">
        <f t="shared" ref="BL2266" si="24132">BB2266*BG2263+BD2266*BG2266-BC2266*BH2263-BE2266*BH2266</f>
        <v>0</v>
      </c>
      <c r="BM2266" s="4">
        <f t="shared" ref="BM2266" si="24133">(BB2266*BH2263+BC2266*BG2263+BD2266*BH2266+BE2266*BG2266)</f>
        <v>-0.78062388707175434</v>
      </c>
      <c r="BN2266" s="2">
        <f t="shared" ref="BN2266" si="24134">BB2266*BI2263+BD2266*BI2266-BC2266*BJ2263-BE2266*BJ2266</f>
        <v>0.36255014080062825</v>
      </c>
      <c r="BO2266" s="3">
        <f t="shared" ref="BO2266" si="24135">(BB2266*BJ2263+BC2266*BI2263+BD2266*BJ2266+BE2266*BI2266)</f>
        <v>0</v>
      </c>
      <c r="BP2266" s="20"/>
      <c r="BQ2266" s="16">
        <v>0</v>
      </c>
      <c r="BR2266" s="17">
        <f t="shared" ref="BR2266" si="24136">-1/($BR$4*$B2263)</f>
        <v>-0.28111049891491291</v>
      </c>
      <c r="BS2266" s="18">
        <v>1</v>
      </c>
      <c r="BT2266" s="19">
        <v>0</v>
      </c>
      <c r="BU2266" s="20"/>
      <c r="BV2266" s="1">
        <f t="shared" ref="BV2266" si="24137">BL2266*BQ2263+BN2266*BQ2266-BM2266*BR2263-BO2266*BR2266</f>
        <v>0</v>
      </c>
      <c r="BW2266" s="4">
        <f t="shared" ref="BW2266" si="24138">(BL2266*BR2263+BM2266*BQ2263+BN2266*BR2266+BO2266*BQ2266)</f>
        <v>-0.88254053803389088</v>
      </c>
      <c r="BX2266" s="2">
        <f t="shared" ref="BX2266" si="24139">BL2266*BS2263+BN2266*BS2266-BM2266*BT2263-BO2266*BT2266</f>
        <v>0.36255014080062825</v>
      </c>
      <c r="BY2266" s="3">
        <f t="shared" ref="BY2266" si="24140">(BL2266*BT2263+BM2266*BS2263+BN2266*BT2266+BO2266*BS2266)</f>
        <v>0</v>
      </c>
      <c r="BZ2266" s="20"/>
      <c r="CA2266" s="16">
        <v>0</v>
      </c>
      <c r="CB2266" s="17">
        <v>0</v>
      </c>
      <c r="CC2266" s="18">
        <v>1</v>
      </c>
      <c r="CD2266" s="19">
        <v>0</v>
      </c>
      <c r="CE2266" s="20"/>
      <c r="CF2266" s="1">
        <f t="shared" ref="CF2266" si="24141">BV2266*CA2263+BX2266*CA2266-BW2266*CB2263-BY2266*CB2266</f>
        <v>0</v>
      </c>
      <c r="CG2266" s="4">
        <f t="shared" ref="CG2266" si="24142">(BV2266*CB2263+BW2266*CA2263+BX2266*CB2266+BY2266*CA2266)</f>
        <v>-0.88254053803389088</v>
      </c>
      <c r="CH2266" s="2">
        <f t="shared" ref="CH2266" si="24143">BV2266*CC2263+BX2266*CC2266-BW2266*CD2263-BY2266*CD2266</f>
        <v>0.1842548007047291</v>
      </c>
      <c r="CI2266" s="3">
        <f t="shared" ref="CI2266" si="24144">(BV2266*CD2263+BW2266*CC2263+BX2266*CD2266+BY2266*CC2266)</f>
        <v>0</v>
      </c>
      <c r="CK2266" s="16">
        <f t="shared" ref="CK2266" si="24145">1/$CL$4</f>
        <v>1</v>
      </c>
      <c r="CL2266" s="17">
        <v>0</v>
      </c>
      <c r="CM2266" s="18">
        <v>1</v>
      </c>
      <c r="CN2266" s="19">
        <v>0</v>
      </c>
      <c r="CP2266" s="1">
        <f t="shared" ref="CP2266" si="24146">CF2266*CK2263+CH2266*CK2266-CG2266*CL2263-CI2266*CL2266</f>
        <v>0.1842548007047291</v>
      </c>
      <c r="CQ2266" s="4">
        <f t="shared" ref="CQ2266" si="24147">(CF2266*CL2263+CG2266*CK2263+CH2266*CL2266+CI2266*CK2266)</f>
        <v>-0.88254053803389088</v>
      </c>
      <c r="CR2266" s="2">
        <f t="shared" ref="CR2266" si="24148">CF2266*CM2263+CH2266*CM2266-CG2266*CN2263-CI2266*CN2266</f>
        <v>0.1842548007047291</v>
      </c>
      <c r="CS2266" s="3">
        <f t="shared" ref="CS2266" si="24149">(CF2266*CN2263+CG2266*CM2263+CH2266*CN2266+CI2266*CM2266)</f>
        <v>0</v>
      </c>
      <c r="CU2266" s="39">
        <f t="shared" ref="CU2266" si="24150">(180/PI())*ATAN(-1*(CQ2263/CP2263))</f>
        <v>80.445143532479349</v>
      </c>
      <c r="CW2266" s="54">
        <f t="shared" ref="CW2266" si="24151">20*LOG(((1-(10^(CU2263/20)^2)*(1-((1-CW2263)/(1+CW2263))^2))^0.5))</f>
        <v>-16.627642388746303</v>
      </c>
    </row>
    <row r="2267" spans="1:101" ht="18" customHeight="1">
      <c r="E2267" s="20"/>
      <c r="F2267" s="20"/>
      <c r="G2267" s="20"/>
      <c r="H2267" s="20"/>
      <c r="I2267" s="20"/>
      <c r="J2267" s="20"/>
      <c r="K2267" s="20"/>
      <c r="L2267" s="20"/>
      <c r="M2267" s="20"/>
      <c r="N2267" s="20"/>
      <c r="O2267" s="20"/>
      <c r="P2267" s="20"/>
      <c r="Q2267" s="20"/>
      <c r="R2267" s="20"/>
      <c r="S2267" s="20"/>
      <c r="T2267" s="20"/>
      <c r="U2267" s="20"/>
      <c r="V2267" s="20"/>
      <c r="W2267" s="20"/>
      <c r="X2267" s="20"/>
      <c r="Y2267" s="20"/>
      <c r="Z2267" s="20"/>
      <c r="AA2267" s="20"/>
      <c r="AB2267" s="30"/>
      <c r="AC2267" s="20"/>
      <c r="AD2267" s="20"/>
      <c r="AE2267" s="20"/>
      <c r="AF2267" s="20"/>
      <c r="AG2267" s="20"/>
      <c r="AH2267" s="20"/>
      <c r="AI2267" s="20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  <c r="BA2267" s="20"/>
      <c r="BB2267" s="20"/>
      <c r="BC2267" s="20"/>
      <c r="BD2267" s="20"/>
      <c r="BE2267" s="20"/>
      <c r="BF2267" s="20"/>
      <c r="BG2267" s="20"/>
      <c r="BH2267" s="20"/>
      <c r="BI2267" s="20"/>
      <c r="BJ2267" s="20"/>
      <c r="BK2267" s="20"/>
      <c r="BL2267" s="20"/>
      <c r="BM2267" s="20"/>
      <c r="BN2267" s="20"/>
      <c r="BO2267" s="20"/>
      <c r="BP2267" s="20"/>
      <c r="BQ2267" s="20"/>
      <c r="BR2267" s="20"/>
      <c r="BS2267" s="20"/>
      <c r="BT2267" s="20"/>
      <c r="BU2267" s="20"/>
      <c r="BV2267" s="20"/>
      <c r="BW2267" s="20"/>
      <c r="BX2267" s="20"/>
      <c r="BY2267" s="20"/>
      <c r="BZ2267" s="20"/>
      <c r="CA2267" s="20"/>
      <c r="CB2267" s="20"/>
      <c r="CC2267" s="20"/>
      <c r="CD2267" s="20"/>
      <c r="CE2267" s="20"/>
      <c r="CF2267" s="20"/>
      <c r="CG2267" s="20"/>
      <c r="CH2267" s="20"/>
      <c r="CI2267" s="20"/>
      <c r="CJ2267" s="20"/>
      <c r="CK2267" s="20"/>
      <c r="CL2267" s="20"/>
    </row>
    <row r="2268" spans="1:101" ht="18" customHeight="1"/>
    <row r="2269" spans="1:101" ht="18" customHeight="1" thickBot="1">
      <c r="A2269" s="23"/>
      <c r="B2269" s="23"/>
      <c r="C2269" s="23"/>
      <c r="D2269" s="20" t="s">
        <v>15</v>
      </c>
      <c r="E2269" s="20"/>
      <c r="F2269" s="20"/>
      <c r="G2269" s="20"/>
      <c r="H2269" s="20"/>
      <c r="I2269" s="20" t="s">
        <v>16</v>
      </c>
      <c r="J2269" s="20"/>
      <c r="K2269" s="20"/>
      <c r="L2269" s="20"/>
      <c r="M2269" s="23"/>
      <c r="N2269" s="23"/>
      <c r="O2269" s="24" t="s">
        <v>17</v>
      </c>
      <c r="P2269" s="23"/>
      <c r="Q2269" s="23"/>
      <c r="R2269" s="23"/>
      <c r="S2269" s="20"/>
      <c r="T2269" s="20" t="s">
        <v>18</v>
      </c>
      <c r="U2269" s="23"/>
      <c r="V2269" s="23"/>
      <c r="W2269" s="23"/>
      <c r="X2269" s="23"/>
      <c r="Y2269" s="24" t="s">
        <v>19</v>
      </c>
      <c r="Z2269" s="23"/>
      <c r="AA2269" s="23"/>
      <c r="AB2269" s="23"/>
      <c r="AC2269" s="24" t="s">
        <v>20</v>
      </c>
      <c r="AD2269" s="20"/>
      <c r="AE2269" s="20"/>
      <c r="AF2269" s="20"/>
      <c r="AG2269" s="20"/>
      <c r="AH2269" s="23"/>
      <c r="AI2269" s="24" t="s">
        <v>21</v>
      </c>
      <c r="AJ2269" s="23"/>
      <c r="AK2269" s="23"/>
      <c r="AL2269" s="20"/>
      <c r="AM2269" s="24" t="s">
        <v>31</v>
      </c>
      <c r="AN2269" s="20"/>
      <c r="AO2269" s="23"/>
      <c r="AP2269" s="23"/>
      <c r="AQ2269" s="23"/>
      <c r="AR2269" s="23"/>
      <c r="AS2269" s="24" t="s">
        <v>91</v>
      </c>
      <c r="AT2269" s="23"/>
      <c r="AU2269" s="23"/>
      <c r="AV2269" s="23"/>
      <c r="AW2269" s="24" t="s">
        <v>32</v>
      </c>
      <c r="AX2269" s="20"/>
      <c r="AY2269" s="20"/>
      <c r="AZ2269" s="20"/>
      <c r="BA2269" s="20"/>
      <c r="BB2269" s="23"/>
      <c r="BC2269" s="24" t="s">
        <v>22</v>
      </c>
      <c r="BD2269" s="23"/>
      <c r="BE2269" s="23"/>
      <c r="BF2269" s="23"/>
      <c r="BG2269" s="24" t="s">
        <v>33</v>
      </c>
      <c r="BH2269" s="20"/>
      <c r="BI2269" s="23"/>
      <c r="BJ2269" s="23"/>
      <c r="BK2269" s="23"/>
      <c r="BL2269" s="23"/>
      <c r="BM2269" s="24" t="s">
        <v>34</v>
      </c>
      <c r="BN2269" s="23"/>
      <c r="BO2269" s="23"/>
      <c r="BP2269" s="23"/>
      <c r="BQ2269" s="24" t="s">
        <v>89</v>
      </c>
      <c r="BR2269" s="20"/>
      <c r="BS2269" s="20"/>
      <c r="BT2269" s="20"/>
      <c r="BU2269" s="20"/>
      <c r="BV2269" s="23"/>
      <c r="BW2269" s="24" t="s">
        <v>35</v>
      </c>
      <c r="BX2269" s="23"/>
      <c r="BY2269" s="23"/>
      <c r="BZ2269" s="23"/>
      <c r="CA2269" s="24" t="s">
        <v>90</v>
      </c>
      <c r="CB2269" s="20"/>
      <c r="CC2269" s="23"/>
      <c r="CD2269" s="23"/>
      <c r="CE2269" s="23"/>
      <c r="CF2269" s="23"/>
      <c r="CG2269" s="24" t="s">
        <v>92</v>
      </c>
      <c r="CH2269" s="23"/>
      <c r="CI2269" s="23"/>
      <c r="CJ2269" s="23"/>
      <c r="CK2269" s="24" t="s">
        <v>36</v>
      </c>
      <c r="CL2269" s="24"/>
      <c r="CM2269" s="23"/>
      <c r="CN2269" s="23"/>
      <c r="CO2269" s="23"/>
      <c r="CP2269" s="23"/>
      <c r="CQ2269" s="24" t="s">
        <v>93</v>
      </c>
      <c r="CR2269" s="23"/>
      <c r="CS2269" s="23"/>
    </row>
    <row r="2270" spans="1:101" ht="18" customHeight="1" thickBot="1">
      <c r="A2270" s="23"/>
      <c r="B2270" s="33"/>
      <c r="C2270" s="23"/>
      <c r="D2270" s="7" t="s">
        <v>2</v>
      </c>
      <c r="E2270" s="8"/>
      <c r="F2270" s="8" t="s">
        <v>3</v>
      </c>
      <c r="G2270" s="9"/>
      <c r="H2270" s="10"/>
      <c r="I2270" s="7" t="s">
        <v>4</v>
      </c>
      <c r="J2270" s="8"/>
      <c r="K2270" s="8" t="s">
        <v>5</v>
      </c>
      <c r="L2270" s="9"/>
      <c r="M2270" s="23"/>
      <c r="N2270" s="251" t="s">
        <v>79</v>
      </c>
      <c r="O2270" s="252"/>
      <c r="P2270" s="253" t="s">
        <v>80</v>
      </c>
      <c r="Q2270" s="254"/>
      <c r="R2270" s="23"/>
      <c r="S2270" s="7" t="s">
        <v>11</v>
      </c>
      <c r="T2270" s="8"/>
      <c r="U2270" s="8" t="s">
        <v>12</v>
      </c>
      <c r="V2270" s="9"/>
      <c r="W2270" s="20"/>
      <c r="X2270" s="251" t="s">
        <v>79</v>
      </c>
      <c r="Y2270" s="252"/>
      <c r="Z2270" s="253" t="s">
        <v>80</v>
      </c>
      <c r="AA2270" s="254"/>
      <c r="AB2270" s="20"/>
      <c r="AC2270" s="7" t="s">
        <v>4</v>
      </c>
      <c r="AD2270" s="8"/>
      <c r="AE2270" s="8" t="s">
        <v>5</v>
      </c>
      <c r="AF2270" s="9"/>
      <c r="AG2270" s="20"/>
      <c r="AH2270" s="251" t="s">
        <v>0</v>
      </c>
      <c r="AI2270" s="252"/>
      <c r="AJ2270" s="253" t="s">
        <v>1</v>
      </c>
      <c r="AK2270" s="254"/>
      <c r="AL2270" s="20"/>
      <c r="AM2270" s="7" t="s">
        <v>11</v>
      </c>
      <c r="AN2270" s="8"/>
      <c r="AO2270" s="8" t="s">
        <v>12</v>
      </c>
      <c r="AP2270" s="9"/>
      <c r="AQ2270" s="23"/>
      <c r="AR2270" s="251" t="s">
        <v>0</v>
      </c>
      <c r="AS2270" s="252"/>
      <c r="AT2270" s="253" t="s">
        <v>1</v>
      </c>
      <c r="AU2270" s="254"/>
      <c r="AV2270" s="36"/>
      <c r="AW2270" s="7" t="s">
        <v>4</v>
      </c>
      <c r="AX2270" s="8"/>
      <c r="AY2270" s="8" t="s">
        <v>5</v>
      </c>
      <c r="AZ2270" s="9"/>
      <c r="BA2270" s="20"/>
      <c r="BB2270" s="251" t="s">
        <v>0</v>
      </c>
      <c r="BC2270" s="252"/>
      <c r="BD2270" s="253" t="s">
        <v>1</v>
      </c>
      <c r="BE2270" s="254"/>
      <c r="BF2270" s="36"/>
      <c r="BG2270" s="7" t="s">
        <v>11</v>
      </c>
      <c r="BH2270" s="8"/>
      <c r="BI2270" s="8" t="s">
        <v>12</v>
      </c>
      <c r="BJ2270" s="9"/>
      <c r="BK2270" s="36"/>
      <c r="BL2270" s="251" t="s">
        <v>0</v>
      </c>
      <c r="BM2270" s="252"/>
      <c r="BN2270" s="253" t="s">
        <v>1</v>
      </c>
      <c r="BO2270" s="254"/>
      <c r="BP2270" s="36"/>
      <c r="BQ2270" s="7" t="s">
        <v>4</v>
      </c>
      <c r="BR2270" s="8"/>
      <c r="BS2270" s="8" t="s">
        <v>5</v>
      </c>
      <c r="BT2270" s="9"/>
      <c r="BU2270" s="20"/>
      <c r="BV2270" s="251" t="s">
        <v>0</v>
      </c>
      <c r="BW2270" s="252"/>
      <c r="BX2270" s="253" t="s">
        <v>1</v>
      </c>
      <c r="BY2270" s="254"/>
      <c r="BZ2270" s="36"/>
      <c r="CA2270" s="7" t="s">
        <v>11</v>
      </c>
      <c r="CB2270" s="8"/>
      <c r="CC2270" s="8" t="s">
        <v>12</v>
      </c>
      <c r="CD2270" s="9"/>
      <c r="CE2270" s="36"/>
      <c r="CF2270" s="251" t="s">
        <v>0</v>
      </c>
      <c r="CG2270" s="252"/>
      <c r="CH2270" s="253" t="s">
        <v>1</v>
      </c>
      <c r="CI2270" s="254"/>
      <c r="CJ2270" s="23"/>
      <c r="CK2270" s="7" t="s">
        <v>23</v>
      </c>
      <c r="CL2270" s="8"/>
      <c r="CM2270" s="8" t="s">
        <v>24</v>
      </c>
      <c r="CN2270" s="9"/>
      <c r="CO2270" s="23"/>
      <c r="CP2270" s="251" t="s">
        <v>0</v>
      </c>
      <c r="CQ2270" s="252"/>
      <c r="CR2270" s="253" t="s">
        <v>1</v>
      </c>
      <c r="CS2270" s="254"/>
      <c r="CU2270" s="26" t="s">
        <v>25</v>
      </c>
      <c r="CW2270" s="50" t="s">
        <v>44</v>
      </c>
    </row>
    <row r="2271" spans="1:101" ht="18" customHeight="1" thickTop="1" thickBot="1">
      <c r="B2271" s="34">
        <v>5.2500000000000098</v>
      </c>
      <c r="D2271" s="11">
        <v>1</v>
      </c>
      <c r="E2271" s="12">
        <v>0</v>
      </c>
      <c r="F2271" s="13">
        <v>0</v>
      </c>
      <c r="G2271" s="40">
        <f t="shared" ref="G2271" si="24152">-1/($E$4*$B2271)</f>
        <v>-0.20010105103077017</v>
      </c>
      <c r="H2271" s="10"/>
      <c r="I2271" s="11">
        <v>1</v>
      </c>
      <c r="J2271" s="12">
        <v>0</v>
      </c>
      <c r="K2271" s="13">
        <v>0</v>
      </c>
      <c r="L2271" s="14">
        <v>0</v>
      </c>
      <c r="N2271" s="1">
        <f t="shared" ref="N2271" si="24153">D2271*I2271+F2271*I2274-E2271*J2271-G2271*J2274</f>
        <v>0.9442852128188528</v>
      </c>
      <c r="O2271" s="4">
        <f t="shared" ref="O2271" si="24154">(D2271*J2271+E2271*I2271+F2271*J2274+G2271*I2274)</f>
        <v>0</v>
      </c>
      <c r="P2271" s="2">
        <f t="shared" ref="P2271" si="24155">D2271*K2271+F2271*K2274-E2271*L2271-G2271*L2274</f>
        <v>0</v>
      </c>
      <c r="Q2271" s="3">
        <f t="shared" ref="Q2271" si="24156">(D2271*L2271+E2271*K2271+F2271*L2274+G2271*K2274)</f>
        <v>-0.20010105103077017</v>
      </c>
      <c r="S2271" s="11">
        <v>1</v>
      </c>
      <c r="T2271" s="12">
        <v>0</v>
      </c>
      <c r="U2271" s="13">
        <v>0</v>
      </c>
      <c r="V2271" s="40">
        <f t="shared" ref="V2271" si="24157">-1/($T$4*$B2271)</f>
        <v>-0.3823287645045968</v>
      </c>
      <c r="W2271" s="20"/>
      <c r="X2271" s="1">
        <f t="shared" ref="X2271" si="24158">N2271*S2271+P2271*S2274-O2271*T2271-Q2271*T2274</f>
        <v>0.9442852128188528</v>
      </c>
      <c r="Y2271" s="4">
        <f t="shared" ref="Y2271" si="24159">(N2271*T2271+O2271*S2271+P2271*T2274+Q2271*S2274)</f>
        <v>0</v>
      </c>
      <c r="Z2271" s="2">
        <f t="shared" ref="Z2271" si="24160">N2271*U2271+P2271*U2274-O2271*V2271-Q2271*V2274</f>
        <v>0</v>
      </c>
      <c r="AA2271" s="3">
        <f t="shared" ref="AA2271" si="24161">(N2271*V2271+O2271*U2271+P2271*V2274+Q2271*U2274)</f>
        <v>-0.56112844978776244</v>
      </c>
      <c r="AB2271" s="20"/>
      <c r="AC2271" s="11">
        <v>1</v>
      </c>
      <c r="AD2271" s="12">
        <v>0</v>
      </c>
      <c r="AE2271" s="13">
        <v>0</v>
      </c>
      <c r="AF2271" s="14">
        <v>0</v>
      </c>
      <c r="AG2271" s="20"/>
      <c r="AH2271" s="1">
        <f t="shared" ref="AH2271" si="24162">X2271*AC2271+Z2271*AC2274-Y2271*AD2271-AA2271*AD2274</f>
        <v>0.76579221100959571</v>
      </c>
      <c r="AI2271" s="4">
        <f t="shared" ref="AI2271" si="24163">(X2271*AD2271+Y2271*AC2271+Z2271*AD2274+AA2271*AC2274)</f>
        <v>0</v>
      </c>
      <c r="AJ2271" s="2">
        <f t="shared" ref="AJ2271" si="24164">X2271*AE2271+Z2271*AE2274-Y2271*AF2271-AA2271*AF2274</f>
        <v>0</v>
      </c>
      <c r="AK2271" s="3">
        <f t="shared" ref="AK2271" si="24165">(X2271*AF2271+Y2271*AE2271+Z2271*AF2274+AA2271*AE2274)</f>
        <v>-0.56112844978776244</v>
      </c>
      <c r="AL2271" s="20"/>
      <c r="AM2271" s="11">
        <v>1</v>
      </c>
      <c r="AN2271" s="12">
        <v>0</v>
      </c>
      <c r="AO2271" s="13">
        <v>0</v>
      </c>
      <c r="AP2271" s="40">
        <f t="shared" ref="AP2271" si="24166">-1/($AN$4*$B2271)</f>
        <v>-0.39732204938713001</v>
      </c>
      <c r="AR2271" s="1">
        <f t="shared" ref="AR2271" si="24167">AH2271*AM2271+AJ2271*AM2274-AI2271*AN2271-AK2271*AN2274</f>
        <v>0.76579221100959571</v>
      </c>
      <c r="AS2271" s="4">
        <f t="shared" ref="AS2271" si="24168">(AH2271*AN2271+AI2271*AM2271+AJ2271*AN2274+AK2271*AM2274)</f>
        <v>0</v>
      </c>
      <c r="AT2271" s="2">
        <f t="shared" ref="AT2271" si="24169">AH2271*AO2271+AJ2271*AO2274-AI2271*AP2271-AK2271*AP2274</f>
        <v>0</v>
      </c>
      <c r="AU2271" s="3">
        <f t="shared" ref="AU2271" si="24170">(AH2271*AP2271+AI2271*AO2271+AJ2271*AP2274+AK2271*AO2274)</f>
        <v>-0.86539458047079654</v>
      </c>
      <c r="AV2271" s="20"/>
      <c r="AW2271" s="11">
        <v>1</v>
      </c>
      <c r="AX2271" s="12">
        <v>0</v>
      </c>
      <c r="AY2271" s="13">
        <v>0</v>
      </c>
      <c r="AZ2271" s="14">
        <v>0</v>
      </c>
      <c r="BA2271" s="20"/>
      <c r="BB2271" s="1">
        <f t="shared" ref="BB2271" si="24171">AR2271*AW2271+AT2271*AW2274-AS2271*AX2271-AU2271*AX2274</f>
        <v>0.49051321477242454</v>
      </c>
      <c r="BC2271" s="4">
        <f t="shared" ref="BC2271" si="24172">(AR2271*AX2271+AS2271*AW2271+AT2271*AX2274+AU2271*AW2274)</f>
        <v>0</v>
      </c>
      <c r="BD2271" s="2">
        <f t="shared" ref="BD2271" si="24173">AR2271*AY2271+AT2271*AY2274-AS2271*AZ2271-AU2271*AZ2274</f>
        <v>0</v>
      </c>
      <c r="BE2271" s="3">
        <f t="shared" ref="BE2271" si="24174">(AR2271*AZ2271+AS2271*AY2271+AT2271*AZ2274+AU2271*AY2274)</f>
        <v>-0.86539458047079654</v>
      </c>
      <c r="BF2271" s="20"/>
      <c r="BG2271" s="11">
        <v>1</v>
      </c>
      <c r="BH2271" s="12">
        <v>0</v>
      </c>
      <c r="BI2271" s="13">
        <v>0</v>
      </c>
      <c r="BJ2271" s="40">
        <f t="shared" ref="BJ2271" si="24175">-1/($BH$4*$B2271)</f>
        <v>-0.3823287645045968</v>
      </c>
      <c r="BK2271" s="20"/>
      <c r="BL2271" s="1">
        <f t="shared" ref="BL2271" si="24176">BB2271*BG2271+BD2271*BG2274-BC2271*BH2271-BE2271*BH2274</f>
        <v>0.49051321477242454</v>
      </c>
      <c r="BM2271" s="4">
        <f t="shared" ref="BM2271" si="24177">(BB2271*BH2271+BC2271*BG2271+BD2271*BH2274+BE2271*BG2274)</f>
        <v>0</v>
      </c>
      <c r="BN2271" s="2">
        <f t="shared" ref="BN2271" si="24178">BB2271*BI2271+BD2271*BI2274-BC2271*BJ2271-BE2271*BJ2274</f>
        <v>0</v>
      </c>
      <c r="BO2271" s="3">
        <f t="shared" ref="BO2271" si="24179">(BB2271*BJ2271+BC2271*BI2271+BD2271*BJ2274+BE2271*BI2274)</f>
        <v>-1.0529318918479156</v>
      </c>
      <c r="BP2271" s="20"/>
      <c r="BQ2271" s="11">
        <v>1</v>
      </c>
      <c r="BR2271" s="12">
        <v>0</v>
      </c>
      <c r="BS2271" s="13">
        <v>0</v>
      </c>
      <c r="BT2271" s="14">
        <v>0</v>
      </c>
      <c r="BU2271" s="20"/>
      <c r="BV2271" s="1">
        <f t="shared" ref="BV2271" si="24180">BL2271*BQ2271+BN2271*BQ2274-BM2271*BR2271-BO2271*BR2274</f>
        <v>0.19734195970726043</v>
      </c>
      <c r="BW2271" s="4">
        <f t="shared" ref="BW2271" si="24181">(BL2271*BR2271+BM2271*BQ2271+BN2271*BR2274+BO2271*BQ2274)</f>
        <v>0</v>
      </c>
      <c r="BX2271" s="2">
        <f t="shared" ref="BX2271" si="24182">BL2271*BS2271+BN2271*BS2274-BM2271*BT2271-BO2271*BT2274</f>
        <v>0</v>
      </c>
      <c r="BY2271" s="3">
        <f t="shared" ref="BY2271" si="24183">(BL2271*BT2271+BM2271*BS2271+BN2271*BT2274+BO2271*BS2274)</f>
        <v>-1.0529318918479156</v>
      </c>
      <c r="BZ2271" s="20"/>
      <c r="CA2271" s="11">
        <v>1</v>
      </c>
      <c r="CB2271" s="12">
        <v>0</v>
      </c>
      <c r="CC2271" s="13">
        <v>0</v>
      </c>
      <c r="CD2271" s="40">
        <f t="shared" ref="CD2271" si="24184">-1/($CB$4*$B2271)</f>
        <v>-0.20010105103077017</v>
      </c>
      <c r="CE2271" s="20"/>
      <c r="CF2271" s="1">
        <f t="shared" ref="CF2271" si="24185">BV2271*CA2271+BX2271*CA2274-BW2271*CB2271-BY2271*CB2274</f>
        <v>0.19734195970726043</v>
      </c>
      <c r="CG2271" s="4">
        <f t="shared" ref="CG2271" si="24186">(BV2271*CB2271+BW2271*CA2271+BX2271*CB2274+BY2271*CA2274)</f>
        <v>0</v>
      </c>
      <c r="CH2271" s="2">
        <f t="shared" ref="CH2271" si="24187">BV2271*CC2271+BX2271*CC2274-BW2271*CD2271-BY2271*CD2274</f>
        <v>0</v>
      </c>
      <c r="CI2271" s="3">
        <f t="shared" ref="CI2271" si="24188">(BV2271*CD2271+BW2271*CC2271+BX2271*CD2274+BY2271*CC2274)</f>
        <v>-1.0924202253978104</v>
      </c>
      <c r="CJ2271" s="28"/>
      <c r="CK2271" s="11">
        <v>1</v>
      </c>
      <c r="CL2271" s="12">
        <v>0</v>
      </c>
      <c r="CM2271" s="13">
        <v>0</v>
      </c>
      <c r="CN2271" s="14">
        <v>0</v>
      </c>
      <c r="CP2271" s="1">
        <f t="shared" ref="CP2271" si="24189">CF2271*CK2271+CH2271*CK2274-CG2271*CL2271-CI2271*CL2274</f>
        <v>0.19734195970726043</v>
      </c>
      <c r="CQ2271" s="4">
        <f t="shared" ref="CQ2271" si="24190">(CF2271*CL2271+CG2271*CK2271+CH2271*CL2274+CI2271*CK2274)</f>
        <v>-1.0924202253978104</v>
      </c>
      <c r="CR2271" s="2">
        <f t="shared" ref="CR2271" si="24191">CF2271*CM2271+CH2271*CM2274-CG2271*CN2271-CI2271*CN2274</f>
        <v>0</v>
      </c>
      <c r="CS2271" s="3">
        <f t="shared" ref="CS2271" si="24192">(CF2271*CN2271+CG2271*CM2271+CH2271*CN2274+CI2271*CM2274)</f>
        <v>-1.0924202253978104</v>
      </c>
      <c r="CU2271" s="29">
        <f t="shared" ref="CU2271" si="24193">20*LOG(((1+$CL$4)/$CL$4)/((CP2271+CP2274)^2+(CQ2271+CQ2274)^2)^0.5)</f>
        <v>-4.883103069036393E-2</v>
      </c>
      <c r="CW2271" s="51">
        <f t="shared" ref="CW2271" si="24194">((CP2271^2+CQ2271^2)^0.5)/((CP2274^2+CQ2274^2)^0.5)</f>
        <v>1.2312419294783241</v>
      </c>
    </row>
    <row r="2272" spans="1:101" ht="18" customHeight="1" thickBot="1">
      <c r="D2272" s="11"/>
      <c r="E2272" s="13"/>
      <c r="F2272" s="13"/>
      <c r="G2272" s="15"/>
      <c r="H2272" s="10"/>
      <c r="I2272" s="11"/>
      <c r="J2272" s="13"/>
      <c r="K2272" s="13"/>
      <c r="L2272" s="15"/>
      <c r="N2272" s="5"/>
      <c r="Q2272" s="6"/>
      <c r="S2272" s="11"/>
      <c r="T2272" s="13"/>
      <c r="U2272" s="13"/>
      <c r="V2272" s="15"/>
      <c r="W2272" s="20"/>
      <c r="X2272" s="5"/>
      <c r="AA2272" s="6"/>
      <c r="AB2272" s="20"/>
      <c r="AC2272" s="11"/>
      <c r="AD2272" s="13"/>
      <c r="AE2272" s="13"/>
      <c r="AF2272" s="15"/>
      <c r="AG2272" s="20"/>
      <c r="AH2272" s="5"/>
      <c r="AK2272" s="6"/>
      <c r="AL2272" s="20"/>
      <c r="AM2272" s="11"/>
      <c r="AN2272" s="13"/>
      <c r="AO2272" s="13"/>
      <c r="AP2272" s="15"/>
      <c r="AR2272" s="5"/>
      <c r="AU2272" s="6"/>
      <c r="AW2272" s="11"/>
      <c r="AX2272" s="13"/>
      <c r="AY2272" s="13"/>
      <c r="AZ2272" s="15"/>
      <c r="BA2272" s="20"/>
      <c r="BB2272" s="5"/>
      <c r="BE2272" s="6"/>
      <c r="BG2272" s="11"/>
      <c r="BH2272" s="13"/>
      <c r="BI2272" s="13"/>
      <c r="BJ2272" s="15"/>
      <c r="BL2272" s="5"/>
      <c r="BO2272" s="6"/>
      <c r="BQ2272" s="11"/>
      <c r="BR2272" s="13"/>
      <c r="BS2272" s="13"/>
      <c r="BT2272" s="15"/>
      <c r="BU2272" s="20"/>
      <c r="BV2272" s="5"/>
      <c r="BY2272" s="6"/>
      <c r="CA2272" s="11"/>
      <c r="CB2272" s="13"/>
      <c r="CC2272" s="13"/>
      <c r="CD2272" s="15"/>
      <c r="CF2272" s="5"/>
      <c r="CI2272" s="6"/>
      <c r="CK2272" s="11"/>
      <c r="CL2272" s="13"/>
      <c r="CM2272" s="13"/>
      <c r="CN2272" s="15"/>
      <c r="CP2272" s="5"/>
      <c r="CS2272" s="6"/>
      <c r="CW2272" s="52"/>
    </row>
    <row r="2273" spans="1:101" ht="18" customHeight="1" thickBot="1">
      <c r="D2273" s="11" t="s">
        <v>6</v>
      </c>
      <c r="E2273" s="13"/>
      <c r="F2273" s="13" t="s">
        <v>7</v>
      </c>
      <c r="G2273" s="15"/>
      <c r="H2273" s="10"/>
      <c r="I2273" s="11" t="s">
        <v>8</v>
      </c>
      <c r="J2273" s="13"/>
      <c r="K2273" s="13" t="s">
        <v>9</v>
      </c>
      <c r="L2273" s="15"/>
      <c r="N2273" s="251" t="s">
        <v>26</v>
      </c>
      <c r="O2273" s="252"/>
      <c r="P2273" s="253" t="s">
        <v>27</v>
      </c>
      <c r="Q2273" s="254"/>
      <c r="S2273" s="11" t="s">
        <v>13</v>
      </c>
      <c r="T2273" s="13"/>
      <c r="U2273" s="13" t="s">
        <v>14</v>
      </c>
      <c r="V2273" s="15"/>
      <c r="W2273" s="20"/>
      <c r="X2273" s="251" t="s">
        <v>26</v>
      </c>
      <c r="Y2273" s="252"/>
      <c r="Z2273" s="253" t="s">
        <v>27</v>
      </c>
      <c r="AA2273" s="254"/>
      <c r="AB2273" s="20"/>
      <c r="AC2273" s="11" t="s">
        <v>8</v>
      </c>
      <c r="AD2273" s="13"/>
      <c r="AE2273" s="13" t="s">
        <v>9</v>
      </c>
      <c r="AF2273" s="15"/>
      <c r="AG2273" s="20"/>
      <c r="AH2273" s="251" t="s">
        <v>26</v>
      </c>
      <c r="AI2273" s="252"/>
      <c r="AJ2273" s="253" t="s">
        <v>27</v>
      </c>
      <c r="AK2273" s="254"/>
      <c r="AL2273" s="20"/>
      <c r="AM2273" s="11" t="s">
        <v>13</v>
      </c>
      <c r="AN2273" s="13"/>
      <c r="AO2273" s="13" t="s">
        <v>14</v>
      </c>
      <c r="AP2273" s="15"/>
      <c r="AR2273" s="251" t="s">
        <v>26</v>
      </c>
      <c r="AS2273" s="252"/>
      <c r="AT2273" s="253" t="s">
        <v>27</v>
      </c>
      <c r="AU2273" s="254"/>
      <c r="AV2273" s="36"/>
      <c r="AW2273" s="11" t="s">
        <v>8</v>
      </c>
      <c r="AX2273" s="13"/>
      <c r="AY2273" s="13" t="s">
        <v>9</v>
      </c>
      <c r="AZ2273" s="15"/>
      <c r="BA2273" s="20"/>
      <c r="BB2273" s="251" t="s">
        <v>26</v>
      </c>
      <c r="BC2273" s="252"/>
      <c r="BD2273" s="253" t="s">
        <v>27</v>
      </c>
      <c r="BE2273" s="254"/>
      <c r="BF2273" s="36"/>
      <c r="BG2273" s="11" t="s">
        <v>13</v>
      </c>
      <c r="BH2273" s="13"/>
      <c r="BI2273" s="13" t="s">
        <v>14</v>
      </c>
      <c r="BJ2273" s="15"/>
      <c r="BK2273" s="36"/>
      <c r="BL2273" s="251" t="s">
        <v>26</v>
      </c>
      <c r="BM2273" s="252"/>
      <c r="BN2273" s="253" t="s">
        <v>27</v>
      </c>
      <c r="BO2273" s="254"/>
      <c r="BP2273" s="36"/>
      <c r="BQ2273" s="11" t="s">
        <v>8</v>
      </c>
      <c r="BR2273" s="13"/>
      <c r="BS2273" s="13" t="s">
        <v>9</v>
      </c>
      <c r="BT2273" s="15"/>
      <c r="BU2273" s="20"/>
      <c r="BV2273" s="251" t="s">
        <v>26</v>
      </c>
      <c r="BW2273" s="252"/>
      <c r="BX2273" s="253" t="s">
        <v>27</v>
      </c>
      <c r="BY2273" s="254"/>
      <c r="BZ2273" s="36"/>
      <c r="CA2273" s="11" t="s">
        <v>13</v>
      </c>
      <c r="CB2273" s="13"/>
      <c r="CC2273" s="13" t="s">
        <v>14</v>
      </c>
      <c r="CD2273" s="15"/>
      <c r="CE2273" s="36"/>
      <c r="CF2273" s="251" t="s">
        <v>26</v>
      </c>
      <c r="CG2273" s="252"/>
      <c r="CH2273" s="253" t="s">
        <v>27</v>
      </c>
      <c r="CI2273" s="254"/>
      <c r="CK2273" s="11" t="s">
        <v>28</v>
      </c>
      <c r="CL2273" s="13"/>
      <c r="CM2273" s="13" t="s">
        <v>29</v>
      </c>
      <c r="CN2273" s="15"/>
      <c r="CP2273" s="251" t="s">
        <v>26</v>
      </c>
      <c r="CQ2273" s="252"/>
      <c r="CR2273" s="253" t="s">
        <v>27</v>
      </c>
      <c r="CS2273" s="254"/>
      <c r="CU2273" s="38" t="s">
        <v>37</v>
      </c>
      <c r="CW2273" s="53" t="s">
        <v>45</v>
      </c>
    </row>
    <row r="2274" spans="1:101" ht="18" customHeight="1" thickTop="1" thickBot="1">
      <c r="D2274" s="16">
        <v>0</v>
      </c>
      <c r="E2274" s="17">
        <v>0</v>
      </c>
      <c r="F2274" s="18">
        <v>1</v>
      </c>
      <c r="G2274" s="19">
        <v>0</v>
      </c>
      <c r="H2274" s="10"/>
      <c r="I2274" s="16">
        <v>0</v>
      </c>
      <c r="J2274" s="17">
        <f t="shared" ref="J2274" si="24195">-1/($J$4*$B2271)</f>
        <v>-0.27843325606810426</v>
      </c>
      <c r="K2274" s="18">
        <v>1</v>
      </c>
      <c r="L2274" s="19">
        <v>0</v>
      </c>
      <c r="N2274" s="1">
        <f t="shared" ref="N2274" si="24196">D2274*I2271+F2274*I2274-E2274*J2271-G2274*J2274</f>
        <v>0</v>
      </c>
      <c r="O2274" s="4">
        <f t="shared" ref="O2274" si="24197">(D2274*J2271+E2274*I2271+F2274*J2274+G2274*I2274)</f>
        <v>-0.27843325606810426</v>
      </c>
      <c r="P2274" s="2">
        <f t="shared" ref="P2274" si="24198">D2274*K2271+F2274*K2274-E2274*L2271-G2274*L2274</f>
        <v>1</v>
      </c>
      <c r="Q2274" s="3">
        <f t="shared" ref="Q2274" si="24199">(D2274*L2271+E2274*K2271+F2274*L2274+G2274*K2274)</f>
        <v>0</v>
      </c>
      <c r="S2274" s="16">
        <v>0</v>
      </c>
      <c r="T2274" s="17">
        <v>0</v>
      </c>
      <c r="U2274" s="18">
        <v>1</v>
      </c>
      <c r="V2274" s="19">
        <v>0</v>
      </c>
      <c r="W2274" s="20"/>
      <c r="X2274" s="1">
        <f t="shared" ref="X2274" si="24200">N2274*S2271+P2274*S2274-O2274*T2271-Q2274*T2274</f>
        <v>0</v>
      </c>
      <c r="Y2274" s="4">
        <f t="shared" ref="Y2274" si="24201">(N2274*T2271+O2274*S2271+P2274*T2274+Q2274*S2274)</f>
        <v>-0.27843325606810426</v>
      </c>
      <c r="Z2274" s="2">
        <f t="shared" ref="Z2274" si="24202">N2274*U2271+P2274*U2274-O2274*V2271-Q2274*V2274</f>
        <v>0.89354695721048971</v>
      </c>
      <c r="AA2274" s="3">
        <f t="shared" ref="AA2274" si="24203">(N2274*V2271+O2274*U2271+P2274*V2274+Q2274*U2274)</f>
        <v>0</v>
      </c>
      <c r="AB2274" s="20"/>
      <c r="AC2274" s="16">
        <v>0</v>
      </c>
      <c r="AD2274" s="17">
        <f t="shared" ref="AD2274" si="24204">-1/($AD$4*$B2271)</f>
        <v>-0.31809651048127946</v>
      </c>
      <c r="AE2274" s="18">
        <v>1</v>
      </c>
      <c r="AF2274" s="19">
        <v>0</v>
      </c>
      <c r="AG2274" s="20"/>
      <c r="AH2274" s="1">
        <f t="shared" ref="AH2274" si="24205">X2274*AC2271+Z2274*AC2274-Y2274*AD2271-AA2274*AD2274</f>
        <v>0</v>
      </c>
      <c r="AI2274" s="4">
        <f t="shared" ref="AI2274" si="24206">(X2274*AD2271+Y2274*AC2271+Z2274*AD2274+AA2274*AC2274)</f>
        <v>-0.56266742510792622</v>
      </c>
      <c r="AJ2274" s="2">
        <f t="shared" ref="AJ2274" si="24207">X2274*AE2271+Z2274*AE2274-Y2274*AF2271-AA2274*AF2274</f>
        <v>0.89354695721048971</v>
      </c>
      <c r="AK2274" s="3">
        <f t="shared" ref="AK2274" si="24208">(X2274*AF2271+Y2274*AE2271+Z2274*AF2274+AA2274*AE2274)</f>
        <v>0</v>
      </c>
      <c r="AL2274" s="20"/>
      <c r="AM2274" s="16">
        <v>0</v>
      </c>
      <c r="AN2274" s="17">
        <v>0</v>
      </c>
      <c r="AO2274" s="18">
        <v>1</v>
      </c>
      <c r="AP2274" s="19">
        <v>0</v>
      </c>
      <c r="AR2274" s="1">
        <f t="shared" ref="AR2274" si="24209">AH2274*AM2271+AJ2274*AM2274-AI2274*AN2271-AK2274*AN2274</f>
        <v>0</v>
      </c>
      <c r="AS2274" s="4">
        <f t="shared" ref="AS2274" si="24210">(AH2274*AN2271+AI2274*AM2271+AJ2274*AN2274+AK2274*AM2274)</f>
        <v>-0.56266742510792622</v>
      </c>
      <c r="AT2274" s="2">
        <f t="shared" ref="AT2274" si="24211">AH2274*AO2271+AJ2274*AO2274-AI2274*AP2271-AK2274*AP2274</f>
        <v>0.66998678274322898</v>
      </c>
      <c r="AU2274" s="3">
        <f t="shared" ref="AU2274" si="24212">(AH2274*AP2271+AI2274*AO2271+AJ2274*AP2274+AK2274*AO2274)</f>
        <v>0</v>
      </c>
      <c r="AV2274" s="20"/>
      <c r="AW2274" s="16">
        <v>0</v>
      </c>
      <c r="AX2274" s="17">
        <f t="shared" ref="AX2274" si="24213">-1/($AX$4*$B2271)</f>
        <v>-0.31809651048127946</v>
      </c>
      <c r="AY2274" s="18">
        <v>1</v>
      </c>
      <c r="AZ2274" s="19">
        <v>0</v>
      </c>
      <c r="BA2274" s="20"/>
      <c r="BB2274" s="1">
        <f t="shared" ref="BB2274" si="24214">AR2274*AW2271+AT2274*AW2274-AS2274*AX2271-AU2274*AX2274</f>
        <v>0</v>
      </c>
      <c r="BC2274" s="4">
        <f t="shared" ref="BC2274" si="24215">(AR2274*AX2271+AS2274*AW2271+AT2274*AX2274+AU2274*AW2274)</f>
        <v>-0.77578788276712651</v>
      </c>
      <c r="BD2274" s="2">
        <f t="shared" ref="BD2274" si="24216">AR2274*AY2271+AT2274*AY2274-AS2274*AZ2271-AU2274*AZ2274</f>
        <v>0.66998678274322898</v>
      </c>
      <c r="BE2274" s="3">
        <f t="shared" ref="BE2274" si="24217">(AR2274*AZ2271+AS2274*AY2271+AT2274*AZ2274+AU2274*AY2274)</f>
        <v>0</v>
      </c>
      <c r="BF2274" s="20"/>
      <c r="BG2274" s="16">
        <v>0</v>
      </c>
      <c r="BH2274" s="17">
        <v>0</v>
      </c>
      <c r="BI2274" s="18">
        <v>1</v>
      </c>
      <c r="BJ2274" s="19">
        <v>0</v>
      </c>
      <c r="BK2274" s="20"/>
      <c r="BL2274" s="1">
        <f t="shared" ref="BL2274" si="24218">BB2274*BG2271+BD2274*BG2274-BC2274*BH2271-BE2274*BH2274</f>
        <v>0</v>
      </c>
      <c r="BM2274" s="4">
        <f t="shared" ref="BM2274" si="24219">(BB2274*BH2271+BC2274*BG2271+BD2274*BH2274+BE2274*BG2274)</f>
        <v>-0.77578788276712651</v>
      </c>
      <c r="BN2274" s="2">
        <f t="shared" ref="BN2274" si="24220">BB2274*BI2271+BD2274*BI2274-BC2274*BJ2271-BE2274*BJ2274</f>
        <v>0.37338076000723652</v>
      </c>
      <c r="BO2274" s="3">
        <f t="shared" ref="BO2274" si="24221">(BB2274*BJ2271+BC2274*BI2271+BD2274*BJ2274+BE2274*BI2274)</f>
        <v>0</v>
      </c>
      <c r="BP2274" s="20"/>
      <c r="BQ2274" s="16">
        <v>0</v>
      </c>
      <c r="BR2274" s="17">
        <f t="shared" ref="BR2274" si="24222">-1/($BR$4*$B2271)</f>
        <v>-0.27843325606810426</v>
      </c>
      <c r="BS2274" s="18">
        <v>1</v>
      </c>
      <c r="BT2274" s="19">
        <v>0</v>
      </c>
      <c r="BU2274" s="20"/>
      <c r="BV2274" s="1">
        <f t="shared" ref="BV2274" si="24223">BL2274*BQ2271+BN2274*BQ2274-BM2274*BR2271-BO2274*BR2274</f>
        <v>0</v>
      </c>
      <c r="BW2274" s="4">
        <f t="shared" ref="BW2274" si="24224">(BL2274*BR2271+BM2274*BQ2271+BN2274*BR2274+BO2274*BQ2274)</f>
        <v>-0.87974950352912473</v>
      </c>
      <c r="BX2274" s="2">
        <f t="shared" ref="BX2274" si="24225">BL2274*BS2271+BN2274*BS2274-BM2274*BT2271-BO2274*BT2274</f>
        <v>0.37338076000723652</v>
      </c>
      <c r="BY2274" s="3">
        <f t="shared" ref="BY2274" si="24226">(BL2274*BT2271+BM2274*BS2271+BN2274*BT2274+BO2274*BS2274)</f>
        <v>0</v>
      </c>
      <c r="BZ2274" s="20"/>
      <c r="CA2274" s="16">
        <v>0</v>
      </c>
      <c r="CB2274" s="17">
        <v>0</v>
      </c>
      <c r="CC2274" s="18">
        <v>1</v>
      </c>
      <c r="CD2274" s="19">
        <v>0</v>
      </c>
      <c r="CE2274" s="20"/>
      <c r="CF2274" s="1">
        <f t="shared" ref="CF2274" si="24227">BV2274*CA2271+BX2274*CA2274-BW2274*CB2271-BY2274*CB2274</f>
        <v>0</v>
      </c>
      <c r="CG2274" s="4">
        <f t="shared" ref="CG2274" si="24228">(BV2274*CB2271+BW2274*CA2271+BX2274*CB2274+BY2274*CA2274)</f>
        <v>-0.87974950352912473</v>
      </c>
      <c r="CH2274" s="2">
        <f t="shared" ref="CH2274" si="24229">BV2274*CC2271+BX2274*CC2274-BW2274*CD2271-BY2274*CD2274</f>
        <v>0.19734195970726043</v>
      </c>
      <c r="CI2274" s="3">
        <f t="shared" ref="CI2274" si="24230">(BV2274*CD2271+BW2274*CC2271+BX2274*CD2274+BY2274*CC2274)</f>
        <v>0</v>
      </c>
      <c r="CK2274" s="16">
        <f t="shared" ref="CK2274" si="24231">1/$CL$4</f>
        <v>1</v>
      </c>
      <c r="CL2274" s="17">
        <v>0</v>
      </c>
      <c r="CM2274" s="18">
        <v>1</v>
      </c>
      <c r="CN2274" s="19">
        <v>0</v>
      </c>
      <c r="CP2274" s="1">
        <f t="shared" ref="CP2274" si="24232">CF2274*CK2271+CH2274*CK2274-CG2274*CL2271-CI2274*CL2274</f>
        <v>0.19734195970726043</v>
      </c>
      <c r="CQ2274" s="4">
        <f t="shared" ref="CQ2274" si="24233">(CF2274*CL2271+CG2274*CK2271+CH2274*CL2274+CI2274*CK2274)</f>
        <v>-0.87974950352912473</v>
      </c>
      <c r="CR2274" s="2">
        <f t="shared" ref="CR2274" si="24234">CF2274*CM2271+CH2274*CM2274-CG2274*CN2271-CI2274*CN2274</f>
        <v>0.19734195970726043</v>
      </c>
      <c r="CS2274" s="3">
        <f t="shared" ref="CS2274" si="24235">(CF2274*CN2271+CG2274*CM2271+CH2274*CN2274+CI2274*CM2274)</f>
        <v>0</v>
      </c>
      <c r="CU2274" s="39">
        <f t="shared" ref="CU2274" si="24236">(180/PI())*ATAN(-1*(CQ2271/CP2271))</f>
        <v>79.760147564529049</v>
      </c>
      <c r="CW2274" s="54">
        <f t="shared" ref="CW2274" si="24237">20*LOG(((1-(10^(CU2271/20)^2)*(1-((1-CW2271)/(1+CW2271))^2))^0.5))</f>
        <v>-16.615121601862914</v>
      </c>
    </row>
    <row r="2275" spans="1:101" ht="18" customHeight="1">
      <c r="E2275" s="20"/>
      <c r="F2275" s="20"/>
      <c r="G2275" s="20"/>
      <c r="H2275" s="20"/>
      <c r="I2275" s="20"/>
      <c r="J2275" s="20"/>
      <c r="K2275" s="20"/>
      <c r="L2275" s="20"/>
      <c r="M2275" s="20"/>
      <c r="N2275" s="20"/>
      <c r="O2275" s="20"/>
      <c r="P2275" s="20"/>
      <c r="Q2275" s="20"/>
      <c r="R2275" s="20"/>
      <c r="S2275" s="20"/>
      <c r="T2275" s="20"/>
      <c r="U2275" s="20"/>
      <c r="V2275" s="20"/>
      <c r="W2275" s="20"/>
      <c r="X2275" s="20"/>
      <c r="Y2275" s="20"/>
      <c r="Z2275" s="20"/>
      <c r="AA2275" s="20"/>
      <c r="AB2275" s="30"/>
      <c r="AC2275" s="20"/>
      <c r="AD2275" s="20"/>
      <c r="AE2275" s="20"/>
      <c r="AF2275" s="20"/>
      <c r="AG2275" s="20"/>
      <c r="AH2275" s="20"/>
      <c r="AI2275" s="20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  <c r="BA2275" s="20"/>
      <c r="BB2275" s="20"/>
      <c r="BC2275" s="20"/>
      <c r="BD2275" s="20"/>
      <c r="BE2275" s="20"/>
      <c r="BF2275" s="20"/>
      <c r="BG2275" s="20"/>
      <c r="BH2275" s="20"/>
      <c r="BI2275" s="20"/>
      <c r="BJ2275" s="20"/>
      <c r="BK2275" s="20"/>
      <c r="BL2275" s="20"/>
      <c r="BM2275" s="20"/>
      <c r="BN2275" s="20"/>
      <c r="BO2275" s="20"/>
      <c r="BP2275" s="20"/>
      <c r="BQ2275" s="20"/>
      <c r="BR2275" s="20"/>
      <c r="BS2275" s="20"/>
      <c r="BT2275" s="20"/>
      <c r="BU2275" s="20"/>
      <c r="BV2275" s="20"/>
      <c r="BW2275" s="20"/>
      <c r="BX2275" s="20"/>
      <c r="BY2275" s="20"/>
      <c r="BZ2275" s="20"/>
      <c r="CA2275" s="20"/>
      <c r="CB2275" s="20"/>
      <c r="CC2275" s="20"/>
      <c r="CD2275" s="20"/>
      <c r="CE2275" s="20"/>
      <c r="CF2275" s="20"/>
      <c r="CG2275" s="20"/>
      <c r="CH2275" s="20"/>
      <c r="CI2275" s="20"/>
      <c r="CJ2275" s="20"/>
      <c r="CK2275" s="20"/>
      <c r="CL2275" s="20"/>
    </row>
    <row r="2276" spans="1:101" ht="18" customHeight="1"/>
    <row r="2277" spans="1:101" ht="18" customHeight="1" thickBot="1">
      <c r="A2277" s="23"/>
      <c r="B2277" s="23"/>
      <c r="C2277" s="23"/>
      <c r="D2277" s="20" t="s">
        <v>15</v>
      </c>
      <c r="E2277" s="20"/>
      <c r="F2277" s="20"/>
      <c r="G2277" s="20"/>
      <c r="H2277" s="20"/>
      <c r="I2277" s="20" t="s">
        <v>16</v>
      </c>
      <c r="J2277" s="20"/>
      <c r="K2277" s="20"/>
      <c r="L2277" s="20"/>
      <c r="M2277" s="23"/>
      <c r="N2277" s="23"/>
      <c r="O2277" s="24" t="s">
        <v>17</v>
      </c>
      <c r="P2277" s="23"/>
      <c r="Q2277" s="23"/>
      <c r="R2277" s="23"/>
      <c r="S2277" s="20"/>
      <c r="T2277" s="20" t="s">
        <v>18</v>
      </c>
      <c r="U2277" s="23"/>
      <c r="V2277" s="23"/>
      <c r="W2277" s="23"/>
      <c r="X2277" s="23"/>
      <c r="Y2277" s="24" t="s">
        <v>19</v>
      </c>
      <c r="Z2277" s="23"/>
      <c r="AA2277" s="23"/>
      <c r="AB2277" s="23"/>
      <c r="AC2277" s="24" t="s">
        <v>20</v>
      </c>
      <c r="AD2277" s="20"/>
      <c r="AE2277" s="20"/>
      <c r="AF2277" s="20"/>
      <c r="AG2277" s="20"/>
      <c r="AH2277" s="23"/>
      <c r="AI2277" s="24" t="s">
        <v>21</v>
      </c>
      <c r="AJ2277" s="23"/>
      <c r="AK2277" s="23"/>
      <c r="AL2277" s="20"/>
      <c r="AM2277" s="24" t="s">
        <v>31</v>
      </c>
      <c r="AN2277" s="20"/>
      <c r="AO2277" s="23"/>
      <c r="AP2277" s="23"/>
      <c r="AQ2277" s="23"/>
      <c r="AR2277" s="23"/>
      <c r="AS2277" s="24" t="s">
        <v>91</v>
      </c>
      <c r="AT2277" s="23"/>
      <c r="AU2277" s="23"/>
      <c r="AV2277" s="23"/>
      <c r="AW2277" s="24" t="s">
        <v>32</v>
      </c>
      <c r="AX2277" s="20"/>
      <c r="AY2277" s="20"/>
      <c r="AZ2277" s="20"/>
      <c r="BA2277" s="20"/>
      <c r="BB2277" s="23"/>
      <c r="BC2277" s="24" t="s">
        <v>22</v>
      </c>
      <c r="BD2277" s="23"/>
      <c r="BE2277" s="23"/>
      <c r="BF2277" s="23"/>
      <c r="BG2277" s="24" t="s">
        <v>33</v>
      </c>
      <c r="BH2277" s="20"/>
      <c r="BI2277" s="23"/>
      <c r="BJ2277" s="23"/>
      <c r="BK2277" s="23"/>
      <c r="BL2277" s="23"/>
      <c r="BM2277" s="24" t="s">
        <v>34</v>
      </c>
      <c r="BN2277" s="23"/>
      <c r="BO2277" s="23"/>
      <c r="BP2277" s="23"/>
      <c r="BQ2277" s="24" t="s">
        <v>89</v>
      </c>
      <c r="BR2277" s="20"/>
      <c r="BS2277" s="20"/>
      <c r="BT2277" s="20"/>
      <c r="BU2277" s="20"/>
      <c r="BV2277" s="23"/>
      <c r="BW2277" s="24" t="s">
        <v>35</v>
      </c>
      <c r="BX2277" s="23"/>
      <c r="BY2277" s="23"/>
      <c r="BZ2277" s="23"/>
      <c r="CA2277" s="24" t="s">
        <v>90</v>
      </c>
      <c r="CB2277" s="20"/>
      <c r="CC2277" s="23"/>
      <c r="CD2277" s="23"/>
      <c r="CE2277" s="23"/>
      <c r="CF2277" s="23"/>
      <c r="CG2277" s="24" t="s">
        <v>92</v>
      </c>
      <c r="CH2277" s="23"/>
      <c r="CI2277" s="23"/>
      <c r="CJ2277" s="23"/>
      <c r="CK2277" s="24" t="s">
        <v>36</v>
      </c>
      <c r="CL2277" s="24"/>
      <c r="CM2277" s="23"/>
      <c r="CN2277" s="23"/>
      <c r="CO2277" s="23"/>
      <c r="CP2277" s="23"/>
      <c r="CQ2277" s="24" t="s">
        <v>93</v>
      </c>
      <c r="CR2277" s="23"/>
      <c r="CS2277" s="23"/>
    </row>
    <row r="2278" spans="1:101" ht="18" customHeight="1" thickBot="1">
      <c r="A2278" s="23"/>
      <c r="B2278" s="33"/>
      <c r="C2278" s="23"/>
      <c r="D2278" s="7" t="s">
        <v>2</v>
      </c>
      <c r="E2278" s="8"/>
      <c r="F2278" s="8" t="s">
        <v>3</v>
      </c>
      <c r="G2278" s="9"/>
      <c r="H2278" s="10"/>
      <c r="I2278" s="7" t="s">
        <v>4</v>
      </c>
      <c r="J2278" s="8"/>
      <c r="K2278" s="8" t="s">
        <v>5</v>
      </c>
      <c r="L2278" s="9"/>
      <c r="M2278" s="23"/>
      <c r="N2278" s="251" t="s">
        <v>79</v>
      </c>
      <c r="O2278" s="252"/>
      <c r="P2278" s="253" t="s">
        <v>80</v>
      </c>
      <c r="Q2278" s="254"/>
      <c r="R2278" s="23"/>
      <c r="S2278" s="7" t="s">
        <v>11</v>
      </c>
      <c r="T2278" s="8"/>
      <c r="U2278" s="8" t="s">
        <v>12</v>
      </c>
      <c r="V2278" s="9"/>
      <c r="W2278" s="20"/>
      <c r="X2278" s="251" t="s">
        <v>79</v>
      </c>
      <c r="Y2278" s="252"/>
      <c r="Z2278" s="253" t="s">
        <v>80</v>
      </c>
      <c r="AA2278" s="254"/>
      <c r="AB2278" s="20"/>
      <c r="AC2278" s="7" t="s">
        <v>4</v>
      </c>
      <c r="AD2278" s="8"/>
      <c r="AE2278" s="8" t="s">
        <v>5</v>
      </c>
      <c r="AF2278" s="9"/>
      <c r="AG2278" s="20"/>
      <c r="AH2278" s="251" t="s">
        <v>0</v>
      </c>
      <c r="AI2278" s="252"/>
      <c r="AJ2278" s="253" t="s">
        <v>1</v>
      </c>
      <c r="AK2278" s="254"/>
      <c r="AL2278" s="20"/>
      <c r="AM2278" s="7" t="s">
        <v>11</v>
      </c>
      <c r="AN2278" s="8"/>
      <c r="AO2278" s="8" t="s">
        <v>12</v>
      </c>
      <c r="AP2278" s="9"/>
      <c r="AQ2278" s="23"/>
      <c r="AR2278" s="251" t="s">
        <v>0</v>
      </c>
      <c r="AS2278" s="252"/>
      <c r="AT2278" s="253" t="s">
        <v>1</v>
      </c>
      <c r="AU2278" s="254"/>
      <c r="AV2278" s="36"/>
      <c r="AW2278" s="7" t="s">
        <v>4</v>
      </c>
      <c r="AX2278" s="8"/>
      <c r="AY2278" s="8" t="s">
        <v>5</v>
      </c>
      <c r="AZ2278" s="9"/>
      <c r="BA2278" s="20"/>
      <c r="BB2278" s="251" t="s">
        <v>0</v>
      </c>
      <c r="BC2278" s="252"/>
      <c r="BD2278" s="253" t="s">
        <v>1</v>
      </c>
      <c r="BE2278" s="254"/>
      <c r="BF2278" s="36"/>
      <c r="BG2278" s="7" t="s">
        <v>11</v>
      </c>
      <c r="BH2278" s="8"/>
      <c r="BI2278" s="8" t="s">
        <v>12</v>
      </c>
      <c r="BJ2278" s="9"/>
      <c r="BK2278" s="36"/>
      <c r="BL2278" s="251" t="s">
        <v>0</v>
      </c>
      <c r="BM2278" s="252"/>
      <c r="BN2278" s="253" t="s">
        <v>1</v>
      </c>
      <c r="BO2278" s="254"/>
      <c r="BP2278" s="36"/>
      <c r="BQ2278" s="7" t="s">
        <v>4</v>
      </c>
      <c r="BR2278" s="8"/>
      <c r="BS2278" s="8" t="s">
        <v>5</v>
      </c>
      <c r="BT2278" s="9"/>
      <c r="BU2278" s="20"/>
      <c r="BV2278" s="251" t="s">
        <v>0</v>
      </c>
      <c r="BW2278" s="252"/>
      <c r="BX2278" s="253" t="s">
        <v>1</v>
      </c>
      <c r="BY2278" s="254"/>
      <c r="BZ2278" s="36"/>
      <c r="CA2278" s="7" t="s">
        <v>11</v>
      </c>
      <c r="CB2278" s="8"/>
      <c r="CC2278" s="8" t="s">
        <v>12</v>
      </c>
      <c r="CD2278" s="9"/>
      <c r="CE2278" s="36"/>
      <c r="CF2278" s="251" t="s">
        <v>0</v>
      </c>
      <c r="CG2278" s="252"/>
      <c r="CH2278" s="253" t="s">
        <v>1</v>
      </c>
      <c r="CI2278" s="254"/>
      <c r="CJ2278" s="23"/>
      <c r="CK2278" s="7" t="s">
        <v>23</v>
      </c>
      <c r="CL2278" s="8"/>
      <c r="CM2278" s="8" t="s">
        <v>24</v>
      </c>
      <c r="CN2278" s="9"/>
      <c r="CO2278" s="23"/>
      <c r="CP2278" s="251" t="s">
        <v>0</v>
      </c>
      <c r="CQ2278" s="252"/>
      <c r="CR2278" s="253" t="s">
        <v>1</v>
      </c>
      <c r="CS2278" s="254"/>
      <c r="CU2278" s="26" t="s">
        <v>25</v>
      </c>
      <c r="CW2278" s="50" t="s">
        <v>44</v>
      </c>
    </row>
    <row r="2279" spans="1:101" ht="18" customHeight="1" thickTop="1" thickBot="1">
      <c r="B2279" s="34">
        <v>5.3000000000000096</v>
      </c>
      <c r="D2279" s="11">
        <v>1</v>
      </c>
      <c r="E2279" s="12">
        <v>0</v>
      </c>
      <c r="F2279" s="13">
        <v>0</v>
      </c>
      <c r="G2279" s="40">
        <f t="shared" ref="G2279" si="24238">-1/($E$4*$B2279)</f>
        <v>-0.19821330526632897</v>
      </c>
      <c r="H2279" s="10"/>
      <c r="I2279" s="11">
        <v>1</v>
      </c>
      <c r="J2279" s="12">
        <v>0</v>
      </c>
      <c r="K2279" s="13">
        <v>0</v>
      </c>
      <c r="L2279" s="14">
        <v>0</v>
      </c>
      <c r="N2279" s="1">
        <f t="shared" ref="N2279" si="24239">D2279*I2279+F2279*I2282-E2279*J2279-G2279*J2282</f>
        <v>0.94533147662227235</v>
      </c>
      <c r="O2279" s="4">
        <f t="shared" ref="O2279" si="24240">(D2279*J2279+E2279*I2279+F2279*J2282+G2279*I2282)</f>
        <v>0</v>
      </c>
      <c r="P2279" s="2">
        <f t="shared" ref="P2279" si="24241">D2279*K2279+F2279*K2282-E2279*L2279-G2279*L2282</f>
        <v>0</v>
      </c>
      <c r="Q2279" s="3">
        <f t="shared" ref="Q2279" si="24242">(D2279*L2279+E2279*K2279+F2279*L2282+G2279*K2282)</f>
        <v>-0.19821330526632897</v>
      </c>
      <c r="S2279" s="11">
        <v>1</v>
      </c>
      <c r="T2279" s="12">
        <v>0</v>
      </c>
      <c r="U2279" s="13">
        <v>0</v>
      </c>
      <c r="V2279" s="40">
        <f t="shared" ref="V2279" si="24243">-1/($T$4*$B2279)</f>
        <v>-0.37872188936776102</v>
      </c>
      <c r="W2279" s="20"/>
      <c r="X2279" s="1">
        <f t="shared" ref="X2279" si="24244">N2279*S2279+P2279*S2282-O2279*T2279-Q2279*T2282</f>
        <v>0.94533147662227235</v>
      </c>
      <c r="Y2279" s="4">
        <f t="shared" ref="Y2279" si="24245">(N2279*T2279+O2279*S2279+P2279*T2282+Q2279*S2282)</f>
        <v>0</v>
      </c>
      <c r="Z2279" s="2">
        <f t="shared" ref="Z2279" si="24246">N2279*U2279+P2279*U2282-O2279*V2279-Q2279*V2282</f>
        <v>0</v>
      </c>
      <c r="AA2279" s="3">
        <f t="shared" ref="AA2279" si="24247">(N2279*V2279+O2279*U2279+P2279*V2282+Q2279*U2282)</f>
        <v>-0.55623102817153136</v>
      </c>
      <c r="AB2279" s="20"/>
      <c r="AC2279" s="11">
        <v>1</v>
      </c>
      <c r="AD2279" s="12">
        <v>0</v>
      </c>
      <c r="AE2279" s="13">
        <v>0</v>
      </c>
      <c r="AF2279" s="14">
        <v>0</v>
      </c>
      <c r="AG2279" s="20"/>
      <c r="AH2279" s="1">
        <f t="shared" ref="AH2279" si="24248">X2279*AC2279+Z2279*AC2282-Y2279*AD2279-AA2279*AD2282</f>
        <v>0.77006552705914277</v>
      </c>
      <c r="AI2279" s="4">
        <f t="shared" ref="AI2279" si="24249">(X2279*AD2279+Y2279*AC2279+Z2279*AD2282+AA2279*AC2282)</f>
        <v>0</v>
      </c>
      <c r="AJ2279" s="2">
        <f t="shared" ref="AJ2279" si="24250">X2279*AE2279+Z2279*AE2282-Y2279*AF2279-AA2279*AF2282</f>
        <v>0</v>
      </c>
      <c r="AK2279" s="3">
        <f t="shared" ref="AK2279" si="24251">(X2279*AF2279+Y2279*AE2279+Z2279*AF2282+AA2279*AE2282)</f>
        <v>-0.55623102817153136</v>
      </c>
      <c r="AL2279" s="20"/>
      <c r="AM2279" s="11">
        <v>1</v>
      </c>
      <c r="AN2279" s="12">
        <v>0</v>
      </c>
      <c r="AO2279" s="13">
        <v>0</v>
      </c>
      <c r="AP2279" s="40">
        <f t="shared" ref="AP2279" si="24252">-1/($AN$4*$B2279)</f>
        <v>-0.39357372816649672</v>
      </c>
      <c r="AR2279" s="1">
        <f t="shared" ref="AR2279" si="24253">AH2279*AM2279+AJ2279*AM2282-AI2279*AN2279-AK2279*AN2282</f>
        <v>0.77006552705914277</v>
      </c>
      <c r="AS2279" s="4">
        <f t="shared" ref="AS2279" si="24254">(AH2279*AN2279+AI2279*AM2279+AJ2279*AN2282+AK2279*AM2282)</f>
        <v>0</v>
      </c>
      <c r="AT2279" s="2">
        <f t="shared" ref="AT2279" si="24255">AH2279*AO2279+AJ2279*AO2282-AI2279*AP2279-AK2279*AP2282</f>
        <v>0</v>
      </c>
      <c r="AU2279" s="3">
        <f t="shared" ref="AU2279" si="24256">(AH2279*AP2279+AI2279*AO2279+AJ2279*AP2282+AK2279*AO2282)</f>
        <v>-0.85930858858869641</v>
      </c>
      <c r="AV2279" s="20"/>
      <c r="AW2279" s="11">
        <v>1</v>
      </c>
      <c r="AX2279" s="12">
        <v>0</v>
      </c>
      <c r="AY2279" s="13">
        <v>0</v>
      </c>
      <c r="AZ2279" s="14">
        <v>0</v>
      </c>
      <c r="BA2279" s="20"/>
      <c r="BB2279" s="1">
        <f t="shared" ref="BB2279" si="24257">AR2279*AW2279+AT2279*AW2282-AS2279*AX2279-AU2279*AX2282</f>
        <v>0.49930117174830257</v>
      </c>
      <c r="BC2279" s="4">
        <f t="shared" ref="BC2279" si="24258">(AR2279*AX2279+AS2279*AW2279+AT2279*AX2282+AU2279*AW2282)</f>
        <v>0</v>
      </c>
      <c r="BD2279" s="2">
        <f t="shared" ref="BD2279" si="24259">AR2279*AY2279+AT2279*AY2282-AS2279*AZ2279-AU2279*AZ2282</f>
        <v>0</v>
      </c>
      <c r="BE2279" s="3">
        <f t="shared" ref="BE2279" si="24260">(AR2279*AZ2279+AS2279*AY2279+AT2279*AZ2282+AU2279*AY2282)</f>
        <v>-0.85930858858869641</v>
      </c>
      <c r="BF2279" s="20"/>
      <c r="BG2279" s="11">
        <v>1</v>
      </c>
      <c r="BH2279" s="12">
        <v>0</v>
      </c>
      <c r="BI2279" s="13">
        <v>0</v>
      </c>
      <c r="BJ2279" s="40">
        <f t="shared" ref="BJ2279" si="24261">-1/($BH$4*$B2279)</f>
        <v>-0.37872188936776102</v>
      </c>
      <c r="BK2279" s="20"/>
      <c r="BL2279" s="1">
        <f t="shared" ref="BL2279" si="24262">BB2279*BG2279+BD2279*BG2282-BC2279*BH2279-BE2279*BH2282</f>
        <v>0.49930117174830257</v>
      </c>
      <c r="BM2279" s="4">
        <f t="shared" ref="BM2279" si="24263">(BB2279*BH2279+BC2279*BG2279+BD2279*BH2282+BE2279*BG2282)</f>
        <v>0</v>
      </c>
      <c r="BN2279" s="2">
        <f t="shared" ref="BN2279" si="24264">BB2279*BI2279+BD2279*BI2282-BC2279*BJ2279-BE2279*BJ2282</f>
        <v>0</v>
      </c>
      <c r="BO2279" s="3">
        <f t="shared" ref="BO2279" si="24265">(BB2279*BJ2279+BC2279*BI2279+BD2279*BJ2282+BE2279*BI2282)</f>
        <v>-1.0484048717167505</v>
      </c>
      <c r="BP2279" s="20"/>
      <c r="BQ2279" s="11">
        <v>1</v>
      </c>
      <c r="BR2279" s="12">
        <v>0</v>
      </c>
      <c r="BS2279" s="13">
        <v>0</v>
      </c>
      <c r="BT2279" s="14">
        <v>0</v>
      </c>
      <c r="BU2279" s="20"/>
      <c r="BV2279" s="1">
        <f t="shared" ref="BV2279" si="24266">BL2279*BQ2279+BN2279*BQ2282-BM2279*BR2279-BO2279*BR2282</f>
        <v>0.21014426494146687</v>
      </c>
      <c r="BW2279" s="4">
        <f t="shared" ref="BW2279" si="24267">(BL2279*BR2279+BM2279*BQ2279+BN2279*BR2282+BO2279*BQ2282)</f>
        <v>0</v>
      </c>
      <c r="BX2279" s="2">
        <f t="shared" ref="BX2279" si="24268">BL2279*BS2279+BN2279*BS2282-BM2279*BT2279-BO2279*BT2282</f>
        <v>0</v>
      </c>
      <c r="BY2279" s="3">
        <f t="shared" ref="BY2279" si="24269">(BL2279*BT2279+BM2279*BS2279+BN2279*BT2282+BO2279*BS2282)</f>
        <v>-1.0484048717167505</v>
      </c>
      <c r="BZ2279" s="20"/>
      <c r="CA2279" s="11">
        <v>1</v>
      </c>
      <c r="CB2279" s="12">
        <v>0</v>
      </c>
      <c r="CC2279" s="13">
        <v>0</v>
      </c>
      <c r="CD2279" s="40">
        <f t="shared" ref="CD2279" si="24270">-1/($CB$4*$B2279)</f>
        <v>-0.19821330526632897</v>
      </c>
      <c r="CE2279" s="20"/>
      <c r="CF2279" s="1">
        <f t="shared" ref="CF2279" si="24271">BV2279*CA2279+BX2279*CA2282-BW2279*CB2279-BY2279*CB2282</f>
        <v>0.21014426494146687</v>
      </c>
      <c r="CG2279" s="4">
        <f t="shared" ref="CG2279" si="24272">(BV2279*CB2279+BW2279*CA2279+BX2279*CB2282+BY2279*CA2282)</f>
        <v>0</v>
      </c>
      <c r="CH2279" s="2">
        <f t="shared" ref="CH2279" si="24273">BV2279*CC2279+BX2279*CC2282-BW2279*CD2279-BY2279*CD2282</f>
        <v>0</v>
      </c>
      <c r="CI2279" s="3">
        <f t="shared" ref="CI2279" si="24274">(BV2279*CD2279+BW2279*CC2279+BX2279*CD2282+BY2279*CC2282)</f>
        <v>-1.0900582610535618</v>
      </c>
      <c r="CJ2279" s="28"/>
      <c r="CK2279" s="11">
        <v>1</v>
      </c>
      <c r="CL2279" s="12">
        <v>0</v>
      </c>
      <c r="CM2279" s="13">
        <v>0</v>
      </c>
      <c r="CN2279" s="14">
        <v>0</v>
      </c>
      <c r="CP2279" s="1">
        <f t="shared" ref="CP2279" si="24275">CF2279*CK2279+CH2279*CK2282-CG2279*CL2279-CI2279*CL2282</f>
        <v>0.21014426494146687</v>
      </c>
      <c r="CQ2279" s="4">
        <f t="shared" ref="CQ2279" si="24276">(CF2279*CL2279+CG2279*CK2279+CH2279*CL2282+CI2279*CK2282)</f>
        <v>-1.0900582610535618</v>
      </c>
      <c r="CR2279" s="2">
        <f t="shared" ref="CR2279" si="24277">CF2279*CM2279+CH2279*CM2282-CG2279*CN2279-CI2279*CN2282</f>
        <v>0</v>
      </c>
      <c r="CS2279" s="3">
        <f t="shared" ref="CS2279" si="24278">(CF2279*CN2279+CG2279*CM2279+CH2279*CN2282+CI2279*CM2282)</f>
        <v>-1.0900582610535618</v>
      </c>
      <c r="CU2279" s="29">
        <f t="shared" ref="CU2279" si="24279">20*LOG(((1+$CL$4)/$CL$4)/((CP2279+CP2282)^2+(CQ2279+CQ2282)^2)^0.5)</f>
        <v>-4.9067643372388156E-2</v>
      </c>
      <c r="CW2279" s="51">
        <f t="shared" ref="CW2279" si="24280">((CP2279^2+CQ2279^2)^0.5)/((CP2282^2+CQ2282^2)^0.5)</f>
        <v>1.2311527414799377</v>
      </c>
    </row>
    <row r="2280" spans="1:101" ht="18" customHeight="1" thickBot="1">
      <c r="D2280" s="11"/>
      <c r="E2280" s="13"/>
      <c r="F2280" s="13"/>
      <c r="G2280" s="15"/>
      <c r="H2280" s="10"/>
      <c r="I2280" s="11"/>
      <c r="J2280" s="13"/>
      <c r="K2280" s="13"/>
      <c r="L2280" s="15"/>
      <c r="N2280" s="5"/>
      <c r="Q2280" s="6"/>
      <c r="S2280" s="11"/>
      <c r="T2280" s="13"/>
      <c r="U2280" s="13"/>
      <c r="V2280" s="15"/>
      <c r="W2280" s="20"/>
      <c r="X2280" s="5"/>
      <c r="AA2280" s="6"/>
      <c r="AB2280" s="20"/>
      <c r="AC2280" s="11"/>
      <c r="AD2280" s="13"/>
      <c r="AE2280" s="13"/>
      <c r="AF2280" s="15"/>
      <c r="AG2280" s="20"/>
      <c r="AH2280" s="5"/>
      <c r="AK2280" s="6"/>
      <c r="AL2280" s="20"/>
      <c r="AM2280" s="11"/>
      <c r="AN2280" s="13"/>
      <c r="AO2280" s="13"/>
      <c r="AP2280" s="15"/>
      <c r="AR2280" s="5"/>
      <c r="AU2280" s="6"/>
      <c r="AW2280" s="11"/>
      <c r="AX2280" s="13"/>
      <c r="AY2280" s="13"/>
      <c r="AZ2280" s="15"/>
      <c r="BA2280" s="20"/>
      <c r="BB2280" s="5"/>
      <c r="BE2280" s="6"/>
      <c r="BG2280" s="11"/>
      <c r="BH2280" s="13"/>
      <c r="BI2280" s="13"/>
      <c r="BJ2280" s="15"/>
      <c r="BL2280" s="5"/>
      <c r="BO2280" s="6"/>
      <c r="BQ2280" s="11"/>
      <c r="BR2280" s="13"/>
      <c r="BS2280" s="13"/>
      <c r="BT2280" s="15"/>
      <c r="BU2280" s="20"/>
      <c r="BV2280" s="5"/>
      <c r="BY2280" s="6"/>
      <c r="CA2280" s="11"/>
      <c r="CB2280" s="13"/>
      <c r="CC2280" s="13"/>
      <c r="CD2280" s="15"/>
      <c r="CF2280" s="5"/>
      <c r="CI2280" s="6"/>
      <c r="CK2280" s="11"/>
      <c r="CL2280" s="13"/>
      <c r="CM2280" s="13"/>
      <c r="CN2280" s="15"/>
      <c r="CP2280" s="5"/>
      <c r="CS2280" s="6"/>
      <c r="CW2280" s="52"/>
    </row>
    <row r="2281" spans="1:101" ht="18" customHeight="1" thickBot="1">
      <c r="D2281" s="11" t="s">
        <v>6</v>
      </c>
      <c r="E2281" s="13"/>
      <c r="F2281" s="13" t="s">
        <v>7</v>
      </c>
      <c r="G2281" s="15"/>
      <c r="H2281" s="10"/>
      <c r="I2281" s="11" t="s">
        <v>8</v>
      </c>
      <c r="J2281" s="13"/>
      <c r="K2281" s="13" t="s">
        <v>9</v>
      </c>
      <c r="L2281" s="15"/>
      <c r="N2281" s="251" t="s">
        <v>26</v>
      </c>
      <c r="O2281" s="252"/>
      <c r="P2281" s="253" t="s">
        <v>27</v>
      </c>
      <c r="Q2281" s="254"/>
      <c r="S2281" s="11" t="s">
        <v>13</v>
      </c>
      <c r="T2281" s="13"/>
      <c r="U2281" s="13" t="s">
        <v>14</v>
      </c>
      <c r="V2281" s="15"/>
      <c r="W2281" s="20"/>
      <c r="X2281" s="251" t="s">
        <v>26</v>
      </c>
      <c r="Y2281" s="252"/>
      <c r="Z2281" s="253" t="s">
        <v>27</v>
      </c>
      <c r="AA2281" s="254"/>
      <c r="AB2281" s="20"/>
      <c r="AC2281" s="11" t="s">
        <v>8</v>
      </c>
      <c r="AD2281" s="13"/>
      <c r="AE2281" s="13" t="s">
        <v>9</v>
      </c>
      <c r="AF2281" s="15"/>
      <c r="AG2281" s="20"/>
      <c r="AH2281" s="251" t="s">
        <v>26</v>
      </c>
      <c r="AI2281" s="252"/>
      <c r="AJ2281" s="253" t="s">
        <v>27</v>
      </c>
      <c r="AK2281" s="254"/>
      <c r="AL2281" s="20"/>
      <c r="AM2281" s="11" t="s">
        <v>13</v>
      </c>
      <c r="AN2281" s="13"/>
      <c r="AO2281" s="13" t="s">
        <v>14</v>
      </c>
      <c r="AP2281" s="15"/>
      <c r="AR2281" s="251" t="s">
        <v>26</v>
      </c>
      <c r="AS2281" s="252"/>
      <c r="AT2281" s="253" t="s">
        <v>27</v>
      </c>
      <c r="AU2281" s="254"/>
      <c r="AV2281" s="36"/>
      <c r="AW2281" s="11" t="s">
        <v>8</v>
      </c>
      <c r="AX2281" s="13"/>
      <c r="AY2281" s="13" t="s">
        <v>9</v>
      </c>
      <c r="AZ2281" s="15"/>
      <c r="BA2281" s="20"/>
      <c r="BB2281" s="251" t="s">
        <v>26</v>
      </c>
      <c r="BC2281" s="252"/>
      <c r="BD2281" s="253" t="s">
        <v>27</v>
      </c>
      <c r="BE2281" s="254"/>
      <c r="BF2281" s="36"/>
      <c r="BG2281" s="11" t="s">
        <v>13</v>
      </c>
      <c r="BH2281" s="13"/>
      <c r="BI2281" s="13" t="s">
        <v>14</v>
      </c>
      <c r="BJ2281" s="15"/>
      <c r="BK2281" s="36"/>
      <c r="BL2281" s="251" t="s">
        <v>26</v>
      </c>
      <c r="BM2281" s="252"/>
      <c r="BN2281" s="253" t="s">
        <v>27</v>
      </c>
      <c r="BO2281" s="254"/>
      <c r="BP2281" s="36"/>
      <c r="BQ2281" s="11" t="s">
        <v>8</v>
      </c>
      <c r="BR2281" s="13"/>
      <c r="BS2281" s="13" t="s">
        <v>9</v>
      </c>
      <c r="BT2281" s="15"/>
      <c r="BU2281" s="20"/>
      <c r="BV2281" s="251" t="s">
        <v>26</v>
      </c>
      <c r="BW2281" s="252"/>
      <c r="BX2281" s="253" t="s">
        <v>27</v>
      </c>
      <c r="BY2281" s="254"/>
      <c r="BZ2281" s="36"/>
      <c r="CA2281" s="11" t="s">
        <v>13</v>
      </c>
      <c r="CB2281" s="13"/>
      <c r="CC2281" s="13" t="s">
        <v>14</v>
      </c>
      <c r="CD2281" s="15"/>
      <c r="CE2281" s="36"/>
      <c r="CF2281" s="251" t="s">
        <v>26</v>
      </c>
      <c r="CG2281" s="252"/>
      <c r="CH2281" s="253" t="s">
        <v>27</v>
      </c>
      <c r="CI2281" s="254"/>
      <c r="CK2281" s="11" t="s">
        <v>28</v>
      </c>
      <c r="CL2281" s="13"/>
      <c r="CM2281" s="13" t="s">
        <v>29</v>
      </c>
      <c r="CN2281" s="15"/>
      <c r="CP2281" s="251" t="s">
        <v>26</v>
      </c>
      <c r="CQ2281" s="252"/>
      <c r="CR2281" s="253" t="s">
        <v>27</v>
      </c>
      <c r="CS2281" s="254"/>
      <c r="CU2281" s="38" t="s">
        <v>37</v>
      </c>
      <c r="CW2281" s="53" t="s">
        <v>45</v>
      </c>
    </row>
    <row r="2282" spans="1:101" ht="18" customHeight="1" thickTop="1" thickBot="1">
      <c r="D2282" s="16">
        <v>0</v>
      </c>
      <c r="E2282" s="17">
        <v>0</v>
      </c>
      <c r="F2282" s="18">
        <v>1</v>
      </c>
      <c r="G2282" s="19">
        <v>0</v>
      </c>
      <c r="H2282" s="10"/>
      <c r="I2282" s="16">
        <v>0</v>
      </c>
      <c r="J2282" s="17">
        <f t="shared" ref="J2282" si="24281">-1/($J$4*$B2279)</f>
        <v>-0.27580652723727306</v>
      </c>
      <c r="K2282" s="18">
        <v>1</v>
      </c>
      <c r="L2282" s="19">
        <v>0</v>
      </c>
      <c r="N2282" s="1">
        <f t="shared" ref="N2282" si="24282">D2282*I2279+F2282*I2282-E2282*J2279-G2282*J2282</f>
        <v>0</v>
      </c>
      <c r="O2282" s="4">
        <f t="shared" ref="O2282" si="24283">(D2282*J2279+E2282*I2279+F2282*J2282+G2282*I2282)</f>
        <v>-0.27580652723727306</v>
      </c>
      <c r="P2282" s="2">
        <f t="shared" ref="P2282" si="24284">D2282*K2279+F2282*K2282-E2282*L2279-G2282*L2282</f>
        <v>1</v>
      </c>
      <c r="Q2282" s="3">
        <f t="shared" ref="Q2282" si="24285">(D2282*L2279+E2282*K2279+F2282*L2282+G2282*K2282)</f>
        <v>0</v>
      </c>
      <c r="S2282" s="16">
        <v>0</v>
      </c>
      <c r="T2282" s="17">
        <v>0</v>
      </c>
      <c r="U2282" s="18">
        <v>1</v>
      </c>
      <c r="V2282" s="19">
        <v>0</v>
      </c>
      <c r="W2282" s="20"/>
      <c r="X2282" s="1">
        <f t="shared" ref="X2282" si="24286">N2282*S2279+P2282*S2282-O2282*T2279-Q2282*T2282</f>
        <v>0</v>
      </c>
      <c r="Y2282" s="4">
        <f t="shared" ref="Y2282" si="24287">(N2282*T2279+O2282*S2279+P2282*T2282+Q2282*S2282)</f>
        <v>-0.27580652723727306</v>
      </c>
      <c r="Z2282" s="2">
        <f t="shared" ref="Z2282" si="24288">N2282*U2279+P2282*U2282-O2282*V2279-Q2282*V2282</f>
        <v>0.89554603090473917</v>
      </c>
      <c r="AA2282" s="3">
        <f t="shared" ref="AA2282" si="24289">(N2282*V2279+O2282*U2279+P2282*V2282+Q2282*U2282)</f>
        <v>0</v>
      </c>
      <c r="AB2282" s="20"/>
      <c r="AC2282" s="16">
        <v>0</v>
      </c>
      <c r="AD2282" s="17">
        <f t="shared" ref="AD2282" si="24290">-1/($AD$4*$B2279)</f>
        <v>-0.315095600005041</v>
      </c>
      <c r="AE2282" s="18">
        <v>1</v>
      </c>
      <c r="AF2282" s="19">
        <v>0</v>
      </c>
      <c r="AG2282" s="20"/>
      <c r="AH2282" s="1">
        <f t="shared" ref="AH2282" si="24291">X2282*AC2279+Z2282*AC2282-Y2282*AD2279-AA2282*AD2282</f>
        <v>0</v>
      </c>
      <c r="AI2282" s="4">
        <f t="shared" ref="AI2282" si="24292">(X2282*AD2279+Y2282*AC2279+Z2282*AD2282+AA2282*AC2282)</f>
        <v>-0.55798914117733478</v>
      </c>
      <c r="AJ2282" s="2">
        <f t="shared" ref="AJ2282" si="24293">X2282*AE2279+Z2282*AE2282-Y2282*AF2279-AA2282*AF2282</f>
        <v>0.89554603090473917</v>
      </c>
      <c r="AK2282" s="3">
        <f t="shared" ref="AK2282" si="24294">(X2282*AF2279+Y2282*AE2279+Z2282*AF2282+AA2282*AE2282)</f>
        <v>0</v>
      </c>
      <c r="AL2282" s="20"/>
      <c r="AM2282" s="16">
        <v>0</v>
      </c>
      <c r="AN2282" s="17">
        <v>0</v>
      </c>
      <c r="AO2282" s="18">
        <v>1</v>
      </c>
      <c r="AP2282" s="19">
        <v>0</v>
      </c>
      <c r="AR2282" s="1">
        <f t="shared" ref="AR2282" si="24295">AH2282*AM2279+AJ2282*AM2282-AI2282*AN2279-AK2282*AN2282</f>
        <v>0</v>
      </c>
      <c r="AS2282" s="4">
        <f t="shared" ref="AS2282" si="24296">(AH2282*AN2279+AI2282*AM2279+AJ2282*AN2282+AK2282*AM2282)</f>
        <v>-0.55798914117733478</v>
      </c>
      <c r="AT2282" s="2">
        <f t="shared" ref="AT2282" si="24297">AH2282*AO2279+AJ2282*AO2282-AI2282*AP2279-AK2282*AP2282</f>
        <v>0.6759361643351538</v>
      </c>
      <c r="AU2282" s="3">
        <f t="shared" ref="AU2282" si="24298">(AH2282*AP2279+AI2282*AO2279+AJ2282*AP2282+AK2282*AO2282)</f>
        <v>0</v>
      </c>
      <c r="AV2282" s="20"/>
      <c r="AW2282" s="16">
        <v>0</v>
      </c>
      <c r="AX2282" s="17">
        <f t="shared" ref="AX2282" si="24299">-1/($AX$4*$B2279)</f>
        <v>-0.315095600005041</v>
      </c>
      <c r="AY2282" s="18">
        <v>1</v>
      </c>
      <c r="AZ2282" s="19">
        <v>0</v>
      </c>
      <c r="BA2282" s="20"/>
      <c r="BB2282" s="1">
        <f t="shared" ref="BB2282" si="24300">AR2282*AW2279+AT2282*AW2282-AS2282*AX2279-AU2282*AX2282</f>
        <v>0</v>
      </c>
      <c r="BC2282" s="4">
        <f t="shared" ref="BC2282" si="24301">(AR2282*AX2279+AS2282*AW2279+AT2282*AX2282+AU2282*AW2282)</f>
        <v>-0.77097365244362603</v>
      </c>
      <c r="BD2282" s="2">
        <f t="shared" ref="BD2282" si="24302">AR2282*AY2279+AT2282*AY2282-AS2282*AZ2279-AU2282*AZ2282</f>
        <v>0.6759361643351538</v>
      </c>
      <c r="BE2282" s="3">
        <f t="shared" ref="BE2282" si="24303">(AR2282*AZ2279+AS2282*AY2279+AT2282*AZ2282+AU2282*AY2282)</f>
        <v>0</v>
      </c>
      <c r="BF2282" s="20"/>
      <c r="BG2282" s="16">
        <v>0</v>
      </c>
      <c r="BH2282" s="17">
        <v>0</v>
      </c>
      <c r="BI2282" s="18">
        <v>1</v>
      </c>
      <c r="BJ2282" s="19">
        <v>0</v>
      </c>
      <c r="BK2282" s="20"/>
      <c r="BL2282" s="1">
        <f t="shared" ref="BL2282" si="24304">BB2282*BG2279+BD2282*BG2282-BC2282*BH2279-BE2282*BH2282</f>
        <v>0</v>
      </c>
      <c r="BM2282" s="4">
        <f t="shared" ref="BM2282" si="24305">(BB2282*BH2279+BC2282*BG2279+BD2282*BH2282+BE2282*BG2282)</f>
        <v>-0.77097365244362603</v>
      </c>
      <c r="BN2282" s="2">
        <f t="shared" ref="BN2282" si="24306">BB2282*BI2279+BD2282*BI2282-BC2282*BJ2279-BE2282*BJ2282</f>
        <v>0.38395156602894021</v>
      </c>
      <c r="BO2282" s="3">
        <f t="shared" ref="BO2282" si="24307">(BB2282*BJ2279+BC2282*BI2279+BD2282*BJ2282+BE2282*BI2282)</f>
        <v>0</v>
      </c>
      <c r="BP2282" s="20"/>
      <c r="BQ2282" s="16">
        <v>0</v>
      </c>
      <c r="BR2282" s="17">
        <f t="shared" ref="BR2282" si="24308">-1/($BR$4*$B2279)</f>
        <v>-0.27580652723727306</v>
      </c>
      <c r="BS2282" s="18">
        <v>1</v>
      </c>
      <c r="BT2282" s="19">
        <v>0</v>
      </c>
      <c r="BU2282" s="20"/>
      <c r="BV2282" s="1">
        <f t="shared" ref="BV2282" si="24309">BL2282*BQ2279+BN2282*BQ2282-BM2282*BR2279-BO2282*BR2282</f>
        <v>0</v>
      </c>
      <c r="BW2282" s="4">
        <f t="shared" ref="BW2282" si="24310">(BL2282*BR2279+BM2282*BQ2279+BN2282*BR2282+BO2282*BQ2282)</f>
        <v>-0.87687000049738062</v>
      </c>
      <c r="BX2282" s="2">
        <f t="shared" ref="BX2282" si="24311">BL2282*BS2279+BN2282*BS2282-BM2282*BT2279-BO2282*BT2282</f>
        <v>0.38395156602894021</v>
      </c>
      <c r="BY2282" s="3">
        <f t="shared" ref="BY2282" si="24312">(BL2282*BT2279+BM2282*BS2279+BN2282*BT2282+BO2282*BS2282)</f>
        <v>0</v>
      </c>
      <c r="BZ2282" s="20"/>
      <c r="CA2282" s="16">
        <v>0</v>
      </c>
      <c r="CB2282" s="17">
        <v>0</v>
      </c>
      <c r="CC2282" s="18">
        <v>1</v>
      </c>
      <c r="CD2282" s="19">
        <v>0</v>
      </c>
      <c r="CE2282" s="20"/>
      <c r="CF2282" s="1">
        <f t="shared" ref="CF2282" si="24313">BV2282*CA2279+BX2282*CA2282-BW2282*CB2279-BY2282*CB2282</f>
        <v>0</v>
      </c>
      <c r="CG2282" s="4">
        <f t="shared" ref="CG2282" si="24314">(BV2282*CB2279+BW2282*CA2279+BX2282*CB2282+BY2282*CA2282)</f>
        <v>-0.87687000049738062</v>
      </c>
      <c r="CH2282" s="2">
        <f t="shared" ref="CH2282" si="24315">BV2282*CC2279+BX2282*CC2282-BW2282*CD2279-BY2282*CD2282</f>
        <v>0.21014426494146687</v>
      </c>
      <c r="CI2282" s="3">
        <f t="shared" ref="CI2282" si="24316">(BV2282*CD2279+BW2282*CC2279+BX2282*CD2282+BY2282*CC2282)</f>
        <v>0</v>
      </c>
      <c r="CK2282" s="16">
        <f t="shared" ref="CK2282" si="24317">1/$CL$4</f>
        <v>1</v>
      </c>
      <c r="CL2282" s="17">
        <v>0</v>
      </c>
      <c r="CM2282" s="18">
        <v>1</v>
      </c>
      <c r="CN2282" s="19">
        <v>0</v>
      </c>
      <c r="CP2282" s="1">
        <f t="shared" ref="CP2282" si="24318">CF2282*CK2279+CH2282*CK2282-CG2282*CL2279-CI2282*CL2282</f>
        <v>0.21014426494146687</v>
      </c>
      <c r="CQ2282" s="4">
        <f t="shared" ref="CQ2282" si="24319">(CF2282*CL2279+CG2282*CK2279+CH2282*CL2282+CI2282*CK2282)</f>
        <v>-0.87687000049738062</v>
      </c>
      <c r="CR2282" s="2">
        <f t="shared" ref="CR2282" si="24320">CF2282*CM2279+CH2282*CM2282-CG2282*CN2279-CI2282*CN2282</f>
        <v>0.21014426494146687</v>
      </c>
      <c r="CS2282" s="3">
        <f t="shared" ref="CS2282" si="24321">(CF2282*CN2279+CG2282*CM2279+CH2282*CN2282+CI2282*CM2282)</f>
        <v>0</v>
      </c>
      <c r="CU2282" s="39">
        <f t="shared" ref="CU2282" si="24322">(180/PI())*ATAN(-1*(CQ2279/CP2279))</f>
        <v>79.088235497631928</v>
      </c>
      <c r="CW2282" s="54">
        <f t="shared" ref="CW2282" si="24323">20*LOG(((1-(10^(CU2279/20)^2)*(1-((1-CW2279)/(1+CW2279))^2))^0.5))</f>
        <v>-16.605977725182736</v>
      </c>
    </row>
    <row r="2283" spans="1:101" ht="18" customHeight="1">
      <c r="E2283" s="20"/>
      <c r="F2283" s="20"/>
      <c r="G2283" s="20"/>
      <c r="H2283" s="20"/>
      <c r="I2283" s="20"/>
      <c r="J2283" s="20"/>
      <c r="K2283" s="20"/>
      <c r="L2283" s="20"/>
      <c r="M2283" s="20"/>
      <c r="N2283" s="20"/>
      <c r="O2283" s="20"/>
      <c r="P2283" s="20"/>
      <c r="Q2283" s="20"/>
      <c r="R2283" s="20"/>
      <c r="S2283" s="20"/>
      <c r="T2283" s="20"/>
      <c r="U2283" s="20"/>
      <c r="V2283" s="20"/>
      <c r="W2283" s="20"/>
      <c r="X2283" s="20"/>
      <c r="Y2283" s="20"/>
      <c r="Z2283" s="20"/>
      <c r="AA2283" s="20"/>
      <c r="AB2283" s="30"/>
      <c r="AC2283" s="20"/>
      <c r="AD2283" s="20"/>
      <c r="AE2283" s="20"/>
      <c r="AF2283" s="20"/>
      <c r="AG2283" s="20"/>
      <c r="AH2283" s="20"/>
      <c r="AI2283" s="20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  <c r="BA2283" s="20"/>
      <c r="BB2283" s="20"/>
      <c r="BC2283" s="20"/>
      <c r="BD2283" s="20"/>
      <c r="BE2283" s="20"/>
      <c r="BF2283" s="20"/>
      <c r="BG2283" s="20"/>
      <c r="BH2283" s="20"/>
      <c r="BI2283" s="20"/>
      <c r="BJ2283" s="20"/>
      <c r="BK2283" s="20"/>
      <c r="BL2283" s="20"/>
      <c r="BM2283" s="20"/>
      <c r="BN2283" s="20"/>
      <c r="BO2283" s="20"/>
      <c r="BP2283" s="20"/>
      <c r="BQ2283" s="20"/>
      <c r="BR2283" s="20"/>
      <c r="BS2283" s="20"/>
      <c r="BT2283" s="20"/>
      <c r="BU2283" s="20"/>
      <c r="BV2283" s="20"/>
      <c r="BW2283" s="20"/>
      <c r="BX2283" s="20"/>
      <c r="BY2283" s="20"/>
      <c r="BZ2283" s="20"/>
      <c r="CA2283" s="20"/>
      <c r="CB2283" s="20"/>
      <c r="CC2283" s="20"/>
      <c r="CD2283" s="20"/>
      <c r="CE2283" s="20"/>
      <c r="CF2283" s="20"/>
      <c r="CG2283" s="20"/>
      <c r="CH2283" s="20"/>
      <c r="CI2283" s="20"/>
      <c r="CJ2283" s="20"/>
      <c r="CK2283" s="20"/>
      <c r="CL2283" s="20"/>
    </row>
    <row r="2284" spans="1:101" ht="18" customHeight="1"/>
    <row r="2285" spans="1:101" ht="18" customHeight="1" thickBot="1">
      <c r="A2285" s="23"/>
      <c r="B2285" s="23"/>
      <c r="C2285" s="23"/>
      <c r="D2285" s="20" t="s">
        <v>15</v>
      </c>
      <c r="E2285" s="20"/>
      <c r="F2285" s="20"/>
      <c r="G2285" s="20"/>
      <c r="H2285" s="20"/>
      <c r="I2285" s="20" t="s">
        <v>16</v>
      </c>
      <c r="J2285" s="20"/>
      <c r="K2285" s="20"/>
      <c r="L2285" s="20"/>
      <c r="M2285" s="23"/>
      <c r="N2285" s="23"/>
      <c r="O2285" s="24" t="s">
        <v>17</v>
      </c>
      <c r="P2285" s="23"/>
      <c r="Q2285" s="23"/>
      <c r="R2285" s="23"/>
      <c r="S2285" s="20"/>
      <c r="T2285" s="20" t="s">
        <v>18</v>
      </c>
      <c r="U2285" s="23"/>
      <c r="V2285" s="23"/>
      <c r="W2285" s="23"/>
      <c r="X2285" s="23"/>
      <c r="Y2285" s="24" t="s">
        <v>19</v>
      </c>
      <c r="Z2285" s="23"/>
      <c r="AA2285" s="23"/>
      <c r="AB2285" s="23"/>
      <c r="AC2285" s="24" t="s">
        <v>20</v>
      </c>
      <c r="AD2285" s="20"/>
      <c r="AE2285" s="20"/>
      <c r="AF2285" s="20"/>
      <c r="AG2285" s="20"/>
      <c r="AH2285" s="23"/>
      <c r="AI2285" s="24" t="s">
        <v>21</v>
      </c>
      <c r="AJ2285" s="23"/>
      <c r="AK2285" s="23"/>
      <c r="AL2285" s="20"/>
      <c r="AM2285" s="24" t="s">
        <v>31</v>
      </c>
      <c r="AN2285" s="20"/>
      <c r="AO2285" s="23"/>
      <c r="AP2285" s="23"/>
      <c r="AQ2285" s="23"/>
      <c r="AR2285" s="23"/>
      <c r="AS2285" s="24" t="s">
        <v>91</v>
      </c>
      <c r="AT2285" s="23"/>
      <c r="AU2285" s="23"/>
      <c r="AV2285" s="23"/>
      <c r="AW2285" s="24" t="s">
        <v>32</v>
      </c>
      <c r="AX2285" s="20"/>
      <c r="AY2285" s="20"/>
      <c r="AZ2285" s="20"/>
      <c r="BA2285" s="20"/>
      <c r="BB2285" s="23"/>
      <c r="BC2285" s="24" t="s">
        <v>22</v>
      </c>
      <c r="BD2285" s="23"/>
      <c r="BE2285" s="23"/>
      <c r="BF2285" s="23"/>
      <c r="BG2285" s="24" t="s">
        <v>33</v>
      </c>
      <c r="BH2285" s="20"/>
      <c r="BI2285" s="23"/>
      <c r="BJ2285" s="23"/>
      <c r="BK2285" s="23"/>
      <c r="BL2285" s="23"/>
      <c r="BM2285" s="24" t="s">
        <v>34</v>
      </c>
      <c r="BN2285" s="23"/>
      <c r="BO2285" s="23"/>
      <c r="BP2285" s="23"/>
      <c r="BQ2285" s="24" t="s">
        <v>89</v>
      </c>
      <c r="BR2285" s="20"/>
      <c r="BS2285" s="20"/>
      <c r="BT2285" s="20"/>
      <c r="BU2285" s="20"/>
      <c r="BV2285" s="23"/>
      <c r="BW2285" s="24" t="s">
        <v>35</v>
      </c>
      <c r="BX2285" s="23"/>
      <c r="BY2285" s="23"/>
      <c r="BZ2285" s="23"/>
      <c r="CA2285" s="24" t="s">
        <v>90</v>
      </c>
      <c r="CB2285" s="20"/>
      <c r="CC2285" s="23"/>
      <c r="CD2285" s="23"/>
      <c r="CE2285" s="23"/>
      <c r="CF2285" s="23"/>
      <c r="CG2285" s="24" t="s">
        <v>92</v>
      </c>
      <c r="CH2285" s="23"/>
      <c r="CI2285" s="23"/>
      <c r="CJ2285" s="23"/>
      <c r="CK2285" s="24" t="s">
        <v>36</v>
      </c>
      <c r="CL2285" s="24"/>
      <c r="CM2285" s="23"/>
      <c r="CN2285" s="23"/>
      <c r="CO2285" s="23"/>
      <c r="CP2285" s="23"/>
      <c r="CQ2285" s="24" t="s">
        <v>93</v>
      </c>
      <c r="CR2285" s="23"/>
      <c r="CS2285" s="23"/>
    </row>
    <row r="2286" spans="1:101" ht="18" customHeight="1" thickBot="1">
      <c r="A2286" s="23"/>
      <c r="B2286" s="33"/>
      <c r="C2286" s="23"/>
      <c r="D2286" s="7" t="s">
        <v>2</v>
      </c>
      <c r="E2286" s="8"/>
      <c r="F2286" s="8" t="s">
        <v>3</v>
      </c>
      <c r="G2286" s="9"/>
      <c r="H2286" s="10"/>
      <c r="I2286" s="7" t="s">
        <v>4</v>
      </c>
      <c r="J2286" s="8"/>
      <c r="K2286" s="8" t="s">
        <v>5</v>
      </c>
      <c r="L2286" s="9"/>
      <c r="M2286" s="23"/>
      <c r="N2286" s="251" t="s">
        <v>79</v>
      </c>
      <c r="O2286" s="252"/>
      <c r="P2286" s="253" t="s">
        <v>80</v>
      </c>
      <c r="Q2286" s="254"/>
      <c r="R2286" s="23"/>
      <c r="S2286" s="7" t="s">
        <v>11</v>
      </c>
      <c r="T2286" s="8"/>
      <c r="U2286" s="8" t="s">
        <v>12</v>
      </c>
      <c r="V2286" s="9"/>
      <c r="W2286" s="20"/>
      <c r="X2286" s="251" t="s">
        <v>79</v>
      </c>
      <c r="Y2286" s="252"/>
      <c r="Z2286" s="253" t="s">
        <v>80</v>
      </c>
      <c r="AA2286" s="254"/>
      <c r="AB2286" s="20"/>
      <c r="AC2286" s="7" t="s">
        <v>4</v>
      </c>
      <c r="AD2286" s="8"/>
      <c r="AE2286" s="8" t="s">
        <v>5</v>
      </c>
      <c r="AF2286" s="9"/>
      <c r="AG2286" s="20"/>
      <c r="AH2286" s="251" t="s">
        <v>0</v>
      </c>
      <c r="AI2286" s="252"/>
      <c r="AJ2286" s="253" t="s">
        <v>1</v>
      </c>
      <c r="AK2286" s="254"/>
      <c r="AL2286" s="20"/>
      <c r="AM2286" s="7" t="s">
        <v>11</v>
      </c>
      <c r="AN2286" s="8"/>
      <c r="AO2286" s="8" t="s">
        <v>12</v>
      </c>
      <c r="AP2286" s="9"/>
      <c r="AQ2286" s="23"/>
      <c r="AR2286" s="251" t="s">
        <v>0</v>
      </c>
      <c r="AS2286" s="252"/>
      <c r="AT2286" s="253" t="s">
        <v>1</v>
      </c>
      <c r="AU2286" s="254"/>
      <c r="AV2286" s="36"/>
      <c r="AW2286" s="7" t="s">
        <v>4</v>
      </c>
      <c r="AX2286" s="8"/>
      <c r="AY2286" s="8" t="s">
        <v>5</v>
      </c>
      <c r="AZ2286" s="9"/>
      <c r="BA2286" s="20"/>
      <c r="BB2286" s="251" t="s">
        <v>0</v>
      </c>
      <c r="BC2286" s="252"/>
      <c r="BD2286" s="253" t="s">
        <v>1</v>
      </c>
      <c r="BE2286" s="254"/>
      <c r="BF2286" s="36"/>
      <c r="BG2286" s="7" t="s">
        <v>11</v>
      </c>
      <c r="BH2286" s="8"/>
      <c r="BI2286" s="8" t="s">
        <v>12</v>
      </c>
      <c r="BJ2286" s="9"/>
      <c r="BK2286" s="36"/>
      <c r="BL2286" s="251" t="s">
        <v>0</v>
      </c>
      <c r="BM2286" s="252"/>
      <c r="BN2286" s="253" t="s">
        <v>1</v>
      </c>
      <c r="BO2286" s="254"/>
      <c r="BP2286" s="36"/>
      <c r="BQ2286" s="7" t="s">
        <v>4</v>
      </c>
      <c r="BR2286" s="8"/>
      <c r="BS2286" s="8" t="s">
        <v>5</v>
      </c>
      <c r="BT2286" s="9"/>
      <c r="BU2286" s="20"/>
      <c r="BV2286" s="251" t="s">
        <v>0</v>
      </c>
      <c r="BW2286" s="252"/>
      <c r="BX2286" s="253" t="s">
        <v>1</v>
      </c>
      <c r="BY2286" s="254"/>
      <c r="BZ2286" s="36"/>
      <c r="CA2286" s="7" t="s">
        <v>11</v>
      </c>
      <c r="CB2286" s="8"/>
      <c r="CC2286" s="8" t="s">
        <v>12</v>
      </c>
      <c r="CD2286" s="9"/>
      <c r="CE2286" s="36"/>
      <c r="CF2286" s="251" t="s">
        <v>0</v>
      </c>
      <c r="CG2286" s="252"/>
      <c r="CH2286" s="253" t="s">
        <v>1</v>
      </c>
      <c r="CI2286" s="254"/>
      <c r="CJ2286" s="23"/>
      <c r="CK2286" s="7" t="s">
        <v>23</v>
      </c>
      <c r="CL2286" s="8"/>
      <c r="CM2286" s="8" t="s">
        <v>24</v>
      </c>
      <c r="CN2286" s="9"/>
      <c r="CO2286" s="23"/>
      <c r="CP2286" s="251" t="s">
        <v>0</v>
      </c>
      <c r="CQ2286" s="252"/>
      <c r="CR2286" s="253" t="s">
        <v>1</v>
      </c>
      <c r="CS2286" s="254"/>
      <c r="CU2286" s="26" t="s">
        <v>25</v>
      </c>
      <c r="CW2286" s="50" t="s">
        <v>44</v>
      </c>
    </row>
    <row r="2287" spans="1:101" ht="18" customHeight="1" thickTop="1" thickBot="1">
      <c r="B2287" s="34">
        <v>5.3500000000000103</v>
      </c>
      <c r="D2287" s="11">
        <v>1</v>
      </c>
      <c r="E2287" s="12">
        <v>0</v>
      </c>
      <c r="F2287" s="13">
        <v>0</v>
      </c>
      <c r="G2287" s="40">
        <f t="shared" ref="G2287" si="24324">-1/($E$4*$B2287)</f>
        <v>-0.19636084446944735</v>
      </c>
      <c r="H2287" s="10"/>
      <c r="I2287" s="11">
        <v>1</v>
      </c>
      <c r="J2287" s="12">
        <v>0</v>
      </c>
      <c r="K2287" s="13">
        <v>0</v>
      </c>
      <c r="L2287" s="14">
        <v>0</v>
      </c>
      <c r="N2287" s="1">
        <f t="shared" ref="N2287" si="24325">D2287*I2287+F2287*I2290-E2287*J2287-G2287*J2290</f>
        <v>0.94634854322018103</v>
      </c>
      <c r="O2287" s="4">
        <f t="shared" ref="O2287" si="24326">(D2287*J2287+E2287*I2287+F2287*J2290+G2287*I2290)</f>
        <v>0</v>
      </c>
      <c r="P2287" s="2">
        <f t="shared" ref="P2287" si="24327">D2287*K2287+F2287*K2290-E2287*L2287-G2287*L2290</f>
        <v>0</v>
      </c>
      <c r="Q2287" s="3">
        <f t="shared" ref="Q2287" si="24328">(D2287*L2287+E2287*K2287+F2287*L2290+G2287*K2290)</f>
        <v>-0.19636084446944735</v>
      </c>
      <c r="S2287" s="11">
        <v>1</v>
      </c>
      <c r="T2287" s="12">
        <v>0</v>
      </c>
      <c r="U2287" s="13">
        <v>0</v>
      </c>
      <c r="V2287" s="40">
        <f t="shared" ref="V2287" si="24329">-1/($T$4*$B2287)</f>
        <v>-0.37518243245778188</v>
      </c>
      <c r="W2287" s="20"/>
      <c r="X2287" s="1">
        <f t="shared" ref="X2287" si="24330">N2287*S2287+P2287*S2290-O2287*T2287-Q2287*T2290</f>
        <v>0.94634854322018103</v>
      </c>
      <c r="Y2287" s="4">
        <f t="shared" ref="Y2287" si="24331">(N2287*T2287+O2287*S2287+P2287*T2290+Q2287*S2290)</f>
        <v>0</v>
      </c>
      <c r="Z2287" s="2">
        <f t="shared" ref="Z2287" si="24332">N2287*U2287+P2287*U2290-O2287*V2287-Q2287*V2290</f>
        <v>0</v>
      </c>
      <c r="AA2287" s="3">
        <f t="shared" ref="AA2287" si="24333">(N2287*V2287+O2287*U2287+P2287*V2290+Q2287*U2290)</f>
        <v>-0.55141419286767324</v>
      </c>
      <c r="AB2287" s="20"/>
      <c r="AC2287" s="11">
        <v>1</v>
      </c>
      <c r="AD2287" s="12">
        <v>0</v>
      </c>
      <c r="AE2287" s="13">
        <v>0</v>
      </c>
      <c r="AF2287" s="14">
        <v>0</v>
      </c>
      <c r="AG2287" s="20"/>
      <c r="AH2287" s="1">
        <f t="shared" ref="AH2287" si="24334">X2287*AC2287+Z2287*AC2290-Y2287*AD2287-AA2287*AD2290</f>
        <v>0.77422417208923622</v>
      </c>
      <c r="AI2287" s="4">
        <f t="shared" ref="AI2287" si="24335">(X2287*AD2287+Y2287*AC2287+Z2287*AD2290+AA2287*AC2290)</f>
        <v>0</v>
      </c>
      <c r="AJ2287" s="2">
        <f t="shared" ref="AJ2287" si="24336">X2287*AE2287+Z2287*AE2290-Y2287*AF2287-AA2287*AF2290</f>
        <v>0</v>
      </c>
      <c r="AK2287" s="3">
        <f t="shared" ref="AK2287" si="24337">(X2287*AF2287+Y2287*AE2287+Z2287*AF2290+AA2287*AE2290)</f>
        <v>-0.55141419286767324</v>
      </c>
      <c r="AL2287" s="20"/>
      <c r="AM2287" s="11">
        <v>1</v>
      </c>
      <c r="AN2287" s="12">
        <v>0</v>
      </c>
      <c r="AO2287" s="13">
        <v>0</v>
      </c>
      <c r="AP2287" s="40">
        <f t="shared" ref="AP2287" si="24338">-1/($AN$4*$B2287)</f>
        <v>-0.38989546902475375</v>
      </c>
      <c r="AR2287" s="1">
        <f t="shared" ref="AR2287" si="24339">AH2287*AM2287+AJ2287*AM2290-AI2287*AN2287-AK2287*AN2290</f>
        <v>0.77422417208923622</v>
      </c>
      <c r="AS2287" s="4">
        <f t="shared" ref="AS2287" si="24340">(AH2287*AN2287+AI2287*AM2287+AJ2287*AN2290+AK2287*AM2290)</f>
        <v>0</v>
      </c>
      <c r="AT2287" s="2">
        <f t="shared" ref="AT2287" si="24341">AH2287*AO2287+AJ2287*AO2290-AI2287*AP2287-AK2287*AP2290</f>
        <v>0</v>
      </c>
      <c r="AU2287" s="3">
        <f t="shared" ref="AU2287" si="24342">(AH2287*AP2287+AI2287*AO2287+AJ2287*AP2290+AK2287*AO2290)</f>
        <v>-0.8532806895747076</v>
      </c>
      <c r="AV2287" s="20"/>
      <c r="AW2287" s="11">
        <v>1</v>
      </c>
      <c r="AX2287" s="12">
        <v>0</v>
      </c>
      <c r="AY2287" s="13">
        <v>0</v>
      </c>
      <c r="AZ2287" s="14">
        <v>0</v>
      </c>
      <c r="BA2287" s="20"/>
      <c r="BB2287" s="1">
        <f t="shared" ref="BB2287" si="24343">AR2287*AW2287+AT2287*AW2290-AS2287*AX2287-AU2287*AX2290</f>
        <v>0.50787193815885023</v>
      </c>
      <c r="BC2287" s="4">
        <f t="shared" ref="BC2287" si="24344">(AR2287*AX2287+AS2287*AW2287+AT2287*AX2290+AU2287*AW2290)</f>
        <v>0</v>
      </c>
      <c r="BD2287" s="2">
        <f t="shared" ref="BD2287" si="24345">AR2287*AY2287+AT2287*AY2290-AS2287*AZ2287-AU2287*AZ2290</f>
        <v>0</v>
      </c>
      <c r="BE2287" s="3">
        <f t="shared" ref="BE2287" si="24346">(AR2287*AZ2287+AS2287*AY2287+AT2287*AZ2290+AU2287*AY2290)</f>
        <v>-0.8532806895747076</v>
      </c>
      <c r="BF2287" s="20"/>
      <c r="BG2287" s="11">
        <v>1</v>
      </c>
      <c r="BH2287" s="12">
        <v>0</v>
      </c>
      <c r="BI2287" s="13">
        <v>0</v>
      </c>
      <c r="BJ2287" s="40">
        <f t="shared" ref="BJ2287" si="24347">-1/($BH$4*$B2287)</f>
        <v>-0.37518243245778188</v>
      </c>
      <c r="BK2287" s="20"/>
      <c r="BL2287" s="1">
        <f t="shared" ref="BL2287" si="24348">BB2287*BG2287+BD2287*BG2290-BC2287*BH2287-BE2287*BH2290</f>
        <v>0.50787193815885023</v>
      </c>
      <c r="BM2287" s="4">
        <f t="shared" ref="BM2287" si="24349">(BB2287*BH2287+BC2287*BG2287+BD2287*BH2290+BE2287*BG2290)</f>
        <v>0</v>
      </c>
      <c r="BN2287" s="2">
        <f t="shared" ref="BN2287" si="24350">BB2287*BI2287+BD2287*BI2290-BC2287*BJ2287-BE2287*BJ2290</f>
        <v>0</v>
      </c>
      <c r="BO2287" s="3">
        <f t="shared" ref="BO2287" si="24351">(BB2287*BJ2287+BC2287*BI2287+BD2287*BJ2290+BE2287*BI2290)</f>
        <v>-1.0438253187101931</v>
      </c>
      <c r="BP2287" s="20"/>
      <c r="BQ2287" s="11">
        <v>1</v>
      </c>
      <c r="BR2287" s="12">
        <v>0</v>
      </c>
      <c r="BS2287" s="13">
        <v>0</v>
      </c>
      <c r="BT2287" s="14">
        <v>0</v>
      </c>
      <c r="BU2287" s="20"/>
      <c r="BV2287" s="1">
        <f t="shared" ref="BV2287" si="24352">BL2287*BQ2287+BN2287*BQ2290-BM2287*BR2287-BO2287*BR2290</f>
        <v>0.22266869856301291</v>
      </c>
      <c r="BW2287" s="4">
        <f t="shared" ref="BW2287" si="24353">(BL2287*BR2287+BM2287*BQ2287+BN2287*BR2290+BO2287*BQ2290)</f>
        <v>0</v>
      </c>
      <c r="BX2287" s="2">
        <f t="shared" ref="BX2287" si="24354">BL2287*BS2287+BN2287*BS2290-BM2287*BT2287-BO2287*BT2290</f>
        <v>0</v>
      </c>
      <c r="BY2287" s="3">
        <f t="shared" ref="BY2287" si="24355">(BL2287*BT2287+BM2287*BS2287+BN2287*BT2290+BO2287*BS2290)</f>
        <v>-1.0438253187101931</v>
      </c>
      <c r="BZ2287" s="20"/>
      <c r="CA2287" s="11">
        <v>1</v>
      </c>
      <c r="CB2287" s="12">
        <v>0</v>
      </c>
      <c r="CC2287" s="13">
        <v>0</v>
      </c>
      <c r="CD2287" s="40">
        <f t="shared" ref="CD2287" si="24356">-1/($CB$4*$B2287)</f>
        <v>-0.19636084446944735</v>
      </c>
      <c r="CE2287" s="20"/>
      <c r="CF2287" s="1">
        <f t="shared" ref="CF2287" si="24357">BV2287*CA2287+BX2287*CA2290-BW2287*CB2287-BY2287*CB2290</f>
        <v>0.22266869856301291</v>
      </c>
      <c r="CG2287" s="4">
        <f t="shared" ref="CG2287" si="24358">(BV2287*CB2287+BW2287*CA2287+BX2287*CB2290+BY2287*CA2290)</f>
        <v>0</v>
      </c>
      <c r="CH2287" s="2">
        <f t="shared" ref="CH2287" si="24359">BV2287*CC2287+BX2287*CC2290-BW2287*CD2287-BY2287*CD2290</f>
        <v>0</v>
      </c>
      <c r="CI2287" s="3">
        <f t="shared" ref="CI2287" si="24360">(BV2287*CD2287+BW2287*CC2287+BX2287*CD2290+BY2287*CC2290)</f>
        <v>-1.0875487323969391</v>
      </c>
      <c r="CJ2287" s="28"/>
      <c r="CK2287" s="11">
        <v>1</v>
      </c>
      <c r="CL2287" s="12">
        <v>0</v>
      </c>
      <c r="CM2287" s="13">
        <v>0</v>
      </c>
      <c r="CN2287" s="14">
        <v>0</v>
      </c>
      <c r="CP2287" s="1">
        <f t="shared" ref="CP2287" si="24361">CF2287*CK2287+CH2287*CK2290-CG2287*CL2287-CI2287*CL2290</f>
        <v>0.22266869856301291</v>
      </c>
      <c r="CQ2287" s="4">
        <f t="shared" ref="CQ2287" si="24362">(CF2287*CL2287+CG2287*CK2287+CH2287*CL2290+CI2287*CK2290)</f>
        <v>-1.0875487323969391</v>
      </c>
      <c r="CR2287" s="2">
        <f t="shared" ref="CR2287" si="24363">CF2287*CM2287+CH2287*CM2290-CG2287*CN2287-CI2287*CN2290</f>
        <v>0</v>
      </c>
      <c r="CS2287" s="3">
        <f t="shared" ref="CS2287" si="24364">(CF2287*CN2287+CG2287*CM2287+CH2287*CN2290+CI2287*CM2290)</f>
        <v>-1.0875487323969391</v>
      </c>
      <c r="CU2287" s="29">
        <f t="shared" ref="CU2287" si="24365">20*LOG(((1+$CL$4)/$CL$4)/((CP2287+CP2290)^2+(CQ2287+CQ2290)^2)^0.5)</f>
        <v>-4.9274499407056152E-2</v>
      </c>
      <c r="CW2287" s="51">
        <f t="shared" ref="CW2287" si="24366">((CP2287^2+CQ2287^2)^0.5)/((CP2290^2+CQ2290^2)^0.5)</f>
        <v>1.2309515672885347</v>
      </c>
    </row>
    <row r="2288" spans="1:101" ht="18" customHeight="1" thickBot="1">
      <c r="D2288" s="11"/>
      <c r="E2288" s="13"/>
      <c r="F2288" s="13"/>
      <c r="G2288" s="15"/>
      <c r="H2288" s="10"/>
      <c r="I2288" s="11"/>
      <c r="J2288" s="13"/>
      <c r="K2288" s="13"/>
      <c r="L2288" s="15"/>
      <c r="N2288" s="5"/>
      <c r="Q2288" s="6"/>
      <c r="S2288" s="11"/>
      <c r="T2288" s="13"/>
      <c r="U2288" s="13"/>
      <c r="V2288" s="15"/>
      <c r="W2288" s="20"/>
      <c r="X2288" s="5"/>
      <c r="AA2288" s="6"/>
      <c r="AB2288" s="20"/>
      <c r="AC2288" s="11"/>
      <c r="AD2288" s="13"/>
      <c r="AE2288" s="13"/>
      <c r="AF2288" s="15"/>
      <c r="AG2288" s="20"/>
      <c r="AH2288" s="5"/>
      <c r="AK2288" s="6"/>
      <c r="AL2288" s="20"/>
      <c r="AM2288" s="11"/>
      <c r="AN2288" s="13"/>
      <c r="AO2288" s="13"/>
      <c r="AP2288" s="15"/>
      <c r="AR2288" s="5"/>
      <c r="AU2288" s="6"/>
      <c r="AW2288" s="11"/>
      <c r="AX2288" s="13"/>
      <c r="AY2288" s="13"/>
      <c r="AZ2288" s="15"/>
      <c r="BA2288" s="20"/>
      <c r="BB2288" s="5"/>
      <c r="BE2288" s="6"/>
      <c r="BG2288" s="11"/>
      <c r="BH2288" s="13"/>
      <c r="BI2288" s="13"/>
      <c r="BJ2288" s="15"/>
      <c r="BL2288" s="5"/>
      <c r="BO2288" s="6"/>
      <c r="BQ2288" s="11"/>
      <c r="BR2288" s="13"/>
      <c r="BS2288" s="13"/>
      <c r="BT2288" s="15"/>
      <c r="BU2288" s="20"/>
      <c r="BV2288" s="5"/>
      <c r="BY2288" s="6"/>
      <c r="CA2288" s="11"/>
      <c r="CB2288" s="13"/>
      <c r="CC2288" s="13"/>
      <c r="CD2288" s="15"/>
      <c r="CF2288" s="5"/>
      <c r="CI2288" s="6"/>
      <c r="CK2288" s="11"/>
      <c r="CL2288" s="13"/>
      <c r="CM2288" s="13"/>
      <c r="CN2288" s="15"/>
      <c r="CP2288" s="5"/>
      <c r="CS2288" s="6"/>
      <c r="CW2288" s="52"/>
    </row>
    <row r="2289" spans="1:101" ht="18" customHeight="1" thickBot="1">
      <c r="D2289" s="11" t="s">
        <v>6</v>
      </c>
      <c r="E2289" s="13"/>
      <c r="F2289" s="13" t="s">
        <v>7</v>
      </c>
      <c r="G2289" s="15"/>
      <c r="H2289" s="10"/>
      <c r="I2289" s="11" t="s">
        <v>8</v>
      </c>
      <c r="J2289" s="13"/>
      <c r="K2289" s="13" t="s">
        <v>9</v>
      </c>
      <c r="L2289" s="15"/>
      <c r="N2289" s="251" t="s">
        <v>26</v>
      </c>
      <c r="O2289" s="252"/>
      <c r="P2289" s="253" t="s">
        <v>27</v>
      </c>
      <c r="Q2289" s="254"/>
      <c r="S2289" s="11" t="s">
        <v>13</v>
      </c>
      <c r="T2289" s="13"/>
      <c r="U2289" s="13" t="s">
        <v>14</v>
      </c>
      <c r="V2289" s="15"/>
      <c r="W2289" s="20"/>
      <c r="X2289" s="251" t="s">
        <v>26</v>
      </c>
      <c r="Y2289" s="252"/>
      <c r="Z2289" s="253" t="s">
        <v>27</v>
      </c>
      <c r="AA2289" s="254"/>
      <c r="AB2289" s="20"/>
      <c r="AC2289" s="11" t="s">
        <v>8</v>
      </c>
      <c r="AD2289" s="13"/>
      <c r="AE2289" s="13" t="s">
        <v>9</v>
      </c>
      <c r="AF2289" s="15"/>
      <c r="AG2289" s="20"/>
      <c r="AH2289" s="251" t="s">
        <v>26</v>
      </c>
      <c r="AI2289" s="252"/>
      <c r="AJ2289" s="253" t="s">
        <v>27</v>
      </c>
      <c r="AK2289" s="254"/>
      <c r="AL2289" s="20"/>
      <c r="AM2289" s="11" t="s">
        <v>13</v>
      </c>
      <c r="AN2289" s="13"/>
      <c r="AO2289" s="13" t="s">
        <v>14</v>
      </c>
      <c r="AP2289" s="15"/>
      <c r="AR2289" s="251" t="s">
        <v>26</v>
      </c>
      <c r="AS2289" s="252"/>
      <c r="AT2289" s="253" t="s">
        <v>27</v>
      </c>
      <c r="AU2289" s="254"/>
      <c r="AV2289" s="36"/>
      <c r="AW2289" s="11" t="s">
        <v>8</v>
      </c>
      <c r="AX2289" s="13"/>
      <c r="AY2289" s="13" t="s">
        <v>9</v>
      </c>
      <c r="AZ2289" s="15"/>
      <c r="BA2289" s="20"/>
      <c r="BB2289" s="251" t="s">
        <v>26</v>
      </c>
      <c r="BC2289" s="252"/>
      <c r="BD2289" s="253" t="s">
        <v>27</v>
      </c>
      <c r="BE2289" s="254"/>
      <c r="BF2289" s="36"/>
      <c r="BG2289" s="11" t="s">
        <v>13</v>
      </c>
      <c r="BH2289" s="13"/>
      <c r="BI2289" s="13" t="s">
        <v>14</v>
      </c>
      <c r="BJ2289" s="15"/>
      <c r="BK2289" s="36"/>
      <c r="BL2289" s="251" t="s">
        <v>26</v>
      </c>
      <c r="BM2289" s="252"/>
      <c r="BN2289" s="253" t="s">
        <v>27</v>
      </c>
      <c r="BO2289" s="254"/>
      <c r="BP2289" s="36"/>
      <c r="BQ2289" s="11" t="s">
        <v>8</v>
      </c>
      <c r="BR2289" s="13"/>
      <c r="BS2289" s="13" t="s">
        <v>9</v>
      </c>
      <c r="BT2289" s="15"/>
      <c r="BU2289" s="20"/>
      <c r="BV2289" s="251" t="s">
        <v>26</v>
      </c>
      <c r="BW2289" s="252"/>
      <c r="BX2289" s="253" t="s">
        <v>27</v>
      </c>
      <c r="BY2289" s="254"/>
      <c r="BZ2289" s="36"/>
      <c r="CA2289" s="11" t="s">
        <v>13</v>
      </c>
      <c r="CB2289" s="13"/>
      <c r="CC2289" s="13" t="s">
        <v>14</v>
      </c>
      <c r="CD2289" s="15"/>
      <c r="CE2289" s="36"/>
      <c r="CF2289" s="251" t="s">
        <v>26</v>
      </c>
      <c r="CG2289" s="252"/>
      <c r="CH2289" s="253" t="s">
        <v>27</v>
      </c>
      <c r="CI2289" s="254"/>
      <c r="CK2289" s="11" t="s">
        <v>28</v>
      </c>
      <c r="CL2289" s="13"/>
      <c r="CM2289" s="13" t="s">
        <v>29</v>
      </c>
      <c r="CN2289" s="15"/>
      <c r="CP2289" s="251" t="s">
        <v>26</v>
      </c>
      <c r="CQ2289" s="252"/>
      <c r="CR2289" s="253" t="s">
        <v>27</v>
      </c>
      <c r="CS2289" s="254"/>
      <c r="CU2289" s="38" t="s">
        <v>37</v>
      </c>
      <c r="CW2289" s="53" t="s">
        <v>45</v>
      </c>
    </row>
    <row r="2290" spans="1:101" ht="18" customHeight="1" thickTop="1" thickBot="1">
      <c r="D2290" s="16">
        <v>0</v>
      </c>
      <c r="E2290" s="17">
        <v>0</v>
      </c>
      <c r="F2290" s="18">
        <v>1</v>
      </c>
      <c r="G2290" s="19">
        <v>0</v>
      </c>
      <c r="H2290" s="10"/>
      <c r="I2290" s="16">
        <v>0</v>
      </c>
      <c r="J2290" s="17">
        <f t="shared" ref="J2290" si="24367">-1/($J$4*$B2287)</f>
        <v>-0.27322889614159757</v>
      </c>
      <c r="K2290" s="18">
        <v>1</v>
      </c>
      <c r="L2290" s="19">
        <v>0</v>
      </c>
      <c r="N2290" s="1">
        <f t="shared" ref="N2290" si="24368">D2290*I2287+F2290*I2290-E2290*J2287-G2290*J2290</f>
        <v>0</v>
      </c>
      <c r="O2290" s="4">
        <f t="shared" ref="O2290" si="24369">(D2290*J2287+E2290*I2287+F2290*J2290+G2290*I2290)</f>
        <v>-0.27322889614159757</v>
      </c>
      <c r="P2290" s="2">
        <f t="shared" ref="P2290" si="24370">D2290*K2287+F2290*K2290-E2290*L2287-G2290*L2290</f>
        <v>1</v>
      </c>
      <c r="Q2290" s="3">
        <f t="shared" ref="Q2290" si="24371">(D2290*L2287+E2290*K2287+F2290*L2290+G2290*K2290)</f>
        <v>0</v>
      </c>
      <c r="S2290" s="16">
        <v>0</v>
      </c>
      <c r="T2290" s="17">
        <v>0</v>
      </c>
      <c r="U2290" s="18">
        <v>1</v>
      </c>
      <c r="V2290" s="19">
        <v>0</v>
      </c>
      <c r="W2290" s="20"/>
      <c r="X2290" s="1">
        <f t="shared" ref="X2290" si="24372">N2290*S2287+P2290*S2290-O2290*T2287-Q2290*T2290</f>
        <v>0</v>
      </c>
      <c r="Y2290" s="4">
        <f t="shared" ref="Y2290" si="24373">(N2290*T2287+O2290*S2287+P2290*T2290+Q2290*S2290)</f>
        <v>-0.27322889614159757</v>
      </c>
      <c r="Z2290" s="2">
        <f t="shared" ref="Z2290" si="24374">N2290*U2287+P2290*U2290-O2290*V2287-Q2290*V2290</f>
        <v>0.89748931812784072</v>
      </c>
      <c r="AA2290" s="3">
        <f t="shared" ref="AA2290" si="24375">(N2290*V2287+O2290*U2287+P2290*V2290+Q2290*U2290)</f>
        <v>0</v>
      </c>
      <c r="AB2290" s="20"/>
      <c r="AC2290" s="16">
        <v>0</v>
      </c>
      <c r="AD2290" s="17">
        <f t="shared" ref="AD2290" si="24376">-1/($AD$4*$B2287)</f>
        <v>-0.31215078131340501</v>
      </c>
      <c r="AE2290" s="18">
        <v>1</v>
      </c>
      <c r="AF2290" s="19">
        <v>0</v>
      </c>
      <c r="AG2290" s="20"/>
      <c r="AH2290" s="1">
        <f t="shared" ref="AH2290" si="24377">X2290*AC2287+Z2290*AC2290-Y2290*AD2287-AA2290*AD2290</f>
        <v>0</v>
      </c>
      <c r="AI2290" s="4">
        <f t="shared" ref="AI2290" si="24378">(X2290*AD2287+Y2290*AC2287+Z2290*AD2290+AA2290*AC2290)</f>
        <v>-0.55338088801563812</v>
      </c>
      <c r="AJ2290" s="2">
        <f t="shared" ref="AJ2290" si="24379">X2290*AE2287+Z2290*AE2290-Y2290*AF2287-AA2290*AF2290</f>
        <v>0.89748931812784072</v>
      </c>
      <c r="AK2290" s="3">
        <f t="shared" ref="AK2290" si="24380">(X2290*AF2287+Y2290*AE2287+Z2290*AF2290+AA2290*AE2290)</f>
        <v>0</v>
      </c>
      <c r="AL2290" s="20"/>
      <c r="AM2290" s="16">
        <v>0</v>
      </c>
      <c r="AN2290" s="17">
        <v>0</v>
      </c>
      <c r="AO2290" s="18">
        <v>1</v>
      </c>
      <c r="AP2290" s="19">
        <v>0</v>
      </c>
      <c r="AR2290" s="1">
        <f t="shared" ref="AR2290" si="24381">AH2290*AM2287+AJ2290*AM2290-AI2290*AN2287-AK2290*AN2290</f>
        <v>0</v>
      </c>
      <c r="AS2290" s="4">
        <f t="shared" ref="AS2290" si="24382">(AH2290*AN2287+AI2290*AM2287+AJ2290*AN2290+AK2290*AM2290)</f>
        <v>-0.55338088801563812</v>
      </c>
      <c r="AT2290" s="2">
        <f t="shared" ref="AT2290" si="24383">AH2290*AO2287+AJ2290*AO2290-AI2290*AP2287-AK2290*AP2290</f>
        <v>0.6817286172456487</v>
      </c>
      <c r="AU2290" s="3">
        <f t="shared" ref="AU2290" si="24384">(AH2290*AP2287+AI2290*AO2287+AJ2290*AP2290+AK2290*AO2290)</f>
        <v>0</v>
      </c>
      <c r="AV2290" s="20"/>
      <c r="AW2290" s="16">
        <v>0</v>
      </c>
      <c r="AX2290" s="17">
        <f t="shared" ref="AX2290" si="24385">-1/($AX$4*$B2287)</f>
        <v>-0.31215078131340501</v>
      </c>
      <c r="AY2290" s="18">
        <v>1</v>
      </c>
      <c r="AZ2290" s="19">
        <v>0</v>
      </c>
      <c r="BA2290" s="20"/>
      <c r="BB2290" s="1">
        <f t="shared" ref="BB2290" si="24386">AR2290*AW2287+AT2290*AW2290-AS2290*AX2287-AU2290*AX2290</f>
        <v>0</v>
      </c>
      <c r="BC2290" s="4">
        <f t="shared" ref="BC2290" si="24387">(AR2290*AX2287+AS2290*AW2287+AT2290*AX2290+AU2290*AW2290)</f>
        <v>-0.76618300853257459</v>
      </c>
      <c r="BD2290" s="2">
        <f t="shared" ref="BD2290" si="24388">AR2290*AY2287+AT2290*AY2290-AS2290*AZ2287-AU2290*AZ2290</f>
        <v>0.6817286172456487</v>
      </c>
      <c r="BE2290" s="3">
        <f t="shared" ref="BE2290" si="24389">(AR2290*AZ2287+AS2290*AY2287+AT2290*AZ2290+AU2290*AY2290)</f>
        <v>0</v>
      </c>
      <c r="BF2290" s="20"/>
      <c r="BG2290" s="16">
        <v>0</v>
      </c>
      <c r="BH2290" s="17">
        <v>0</v>
      </c>
      <c r="BI2290" s="18">
        <v>1</v>
      </c>
      <c r="BJ2290" s="19">
        <v>0</v>
      </c>
      <c r="BK2290" s="20"/>
      <c r="BL2290" s="1">
        <f t="shared" ref="BL2290" si="24390">BB2290*BG2287+BD2290*BG2290-BC2290*BH2287-BE2290*BH2290</f>
        <v>0</v>
      </c>
      <c r="BM2290" s="4">
        <f t="shared" ref="BM2290" si="24391">(BB2290*BH2287+BC2290*BG2287+BD2290*BH2290+BE2290*BG2290)</f>
        <v>-0.76618300853257459</v>
      </c>
      <c r="BN2290" s="2">
        <f t="shared" ref="BN2290" si="24392">BB2290*BI2287+BD2290*BI2290-BC2290*BJ2287-BE2290*BJ2290</f>
        <v>0.39427021239657595</v>
      </c>
      <c r="BO2290" s="3">
        <f t="shared" ref="BO2290" si="24393">(BB2290*BJ2287+BC2290*BI2287+BD2290*BJ2290+BE2290*BI2290)</f>
        <v>0</v>
      </c>
      <c r="BP2290" s="20"/>
      <c r="BQ2290" s="16">
        <v>0</v>
      </c>
      <c r="BR2290" s="17">
        <f t="shared" ref="BR2290" si="24394">-1/($BR$4*$B2287)</f>
        <v>-0.27322889614159757</v>
      </c>
      <c r="BS2290" s="18">
        <v>1</v>
      </c>
      <c r="BT2290" s="19">
        <v>0</v>
      </c>
      <c r="BU2290" s="20"/>
      <c r="BV2290" s="1">
        <f t="shared" ref="BV2290" si="24395">BL2290*BQ2287+BN2290*BQ2290-BM2290*BR2287-BO2290*BR2290</f>
        <v>0</v>
      </c>
      <c r="BW2290" s="4">
        <f t="shared" ref="BW2290" si="24396">(BL2290*BR2287+BM2290*BQ2287+BN2290*BR2290+BO2290*BQ2290)</f>
        <v>-0.87390902344720423</v>
      </c>
      <c r="BX2290" s="2">
        <f t="shared" ref="BX2290" si="24397">BL2290*BS2287+BN2290*BS2290-BM2290*BT2287-BO2290*BT2290</f>
        <v>0.39427021239657595</v>
      </c>
      <c r="BY2290" s="3">
        <f t="shared" ref="BY2290" si="24398">(BL2290*BT2287+BM2290*BS2287+BN2290*BT2290+BO2290*BS2290)</f>
        <v>0</v>
      </c>
      <c r="BZ2290" s="20"/>
      <c r="CA2290" s="16">
        <v>0</v>
      </c>
      <c r="CB2290" s="17">
        <v>0</v>
      </c>
      <c r="CC2290" s="18">
        <v>1</v>
      </c>
      <c r="CD2290" s="19">
        <v>0</v>
      </c>
      <c r="CE2290" s="20"/>
      <c r="CF2290" s="1">
        <f t="shared" ref="CF2290" si="24399">BV2290*CA2287+BX2290*CA2290-BW2290*CB2287-BY2290*CB2290</f>
        <v>0</v>
      </c>
      <c r="CG2290" s="4">
        <f t="shared" ref="CG2290" si="24400">(BV2290*CB2287+BW2290*CA2287+BX2290*CB2290+BY2290*CA2290)</f>
        <v>-0.87390902344720423</v>
      </c>
      <c r="CH2290" s="2">
        <f t="shared" ref="CH2290" si="24401">BV2290*CC2287+BX2290*CC2290-BW2290*CD2287-BY2290*CD2290</f>
        <v>0.22266869856301286</v>
      </c>
      <c r="CI2290" s="3">
        <f t="shared" ref="CI2290" si="24402">(BV2290*CD2287+BW2290*CC2287+BX2290*CD2290+BY2290*CC2290)</f>
        <v>0</v>
      </c>
      <c r="CK2290" s="16">
        <f t="shared" ref="CK2290" si="24403">1/$CL$4</f>
        <v>1</v>
      </c>
      <c r="CL2290" s="17">
        <v>0</v>
      </c>
      <c r="CM2290" s="18">
        <v>1</v>
      </c>
      <c r="CN2290" s="19">
        <v>0</v>
      </c>
      <c r="CP2290" s="1">
        <f t="shared" ref="CP2290" si="24404">CF2290*CK2287+CH2290*CK2290-CG2290*CL2287-CI2290*CL2290</f>
        <v>0.22266869856301286</v>
      </c>
      <c r="CQ2290" s="4">
        <f t="shared" ref="CQ2290" si="24405">(CF2290*CL2287+CG2290*CK2287+CH2290*CL2290+CI2290*CK2290)</f>
        <v>-0.87390902344720423</v>
      </c>
      <c r="CR2290" s="2">
        <f t="shared" ref="CR2290" si="24406">CF2290*CM2287+CH2290*CM2290-CG2290*CN2287-CI2290*CN2290</f>
        <v>0.22266869856301286</v>
      </c>
      <c r="CS2290" s="3">
        <f t="shared" ref="CS2290" si="24407">(CF2290*CN2287+CG2290*CM2287+CH2290*CN2290+CI2290*CM2290)</f>
        <v>0</v>
      </c>
      <c r="CU2290" s="39">
        <f t="shared" ref="CU2290" si="24408">(180/PI())*ATAN(-1*(CQ2287/CP2287))</f>
        <v>78.428969821266534</v>
      </c>
      <c r="CW2290" s="54">
        <f t="shared" ref="CW2290" si="24409">20*LOG(((1-(10^(CU2287/20)^2)*(1-((1-CW2287)/(1+CW2287))^2))^0.5))</f>
        <v>-16.600011278070269</v>
      </c>
    </row>
    <row r="2291" spans="1:101" ht="18" customHeight="1">
      <c r="E2291" s="20"/>
      <c r="F2291" s="20"/>
      <c r="G2291" s="20"/>
      <c r="H2291" s="20"/>
      <c r="I2291" s="20"/>
      <c r="J2291" s="20"/>
      <c r="K2291" s="20"/>
      <c r="L2291" s="20"/>
      <c r="M2291" s="20"/>
      <c r="N2291" s="20"/>
      <c r="O2291" s="20"/>
      <c r="P2291" s="20"/>
      <c r="Q2291" s="20"/>
      <c r="R2291" s="20"/>
      <c r="S2291" s="20"/>
      <c r="T2291" s="20"/>
      <c r="U2291" s="20"/>
      <c r="V2291" s="20"/>
      <c r="W2291" s="20"/>
      <c r="X2291" s="20"/>
      <c r="Y2291" s="20"/>
      <c r="Z2291" s="20"/>
      <c r="AA2291" s="20"/>
      <c r="AB2291" s="30"/>
      <c r="AC2291" s="20"/>
      <c r="AD2291" s="20"/>
      <c r="AE2291" s="20"/>
      <c r="AF2291" s="20"/>
      <c r="AG2291" s="20"/>
      <c r="AH2291" s="20"/>
      <c r="AI2291" s="20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  <c r="BA2291" s="20"/>
      <c r="BB2291" s="20"/>
      <c r="BC2291" s="20"/>
      <c r="BD2291" s="20"/>
      <c r="BE2291" s="20"/>
      <c r="BF2291" s="20"/>
      <c r="BG2291" s="20"/>
      <c r="BH2291" s="20"/>
      <c r="BI2291" s="20"/>
      <c r="BJ2291" s="20"/>
      <c r="BK2291" s="20"/>
      <c r="BL2291" s="20"/>
      <c r="BM2291" s="20"/>
      <c r="BN2291" s="20"/>
      <c r="BO2291" s="20"/>
      <c r="BP2291" s="20"/>
      <c r="BQ2291" s="20"/>
      <c r="BR2291" s="20"/>
      <c r="BS2291" s="20"/>
      <c r="BT2291" s="20"/>
      <c r="BU2291" s="20"/>
      <c r="BV2291" s="20"/>
      <c r="BW2291" s="20"/>
      <c r="BX2291" s="20"/>
      <c r="BY2291" s="20"/>
      <c r="BZ2291" s="20"/>
      <c r="CA2291" s="20"/>
      <c r="CB2291" s="20"/>
      <c r="CC2291" s="20"/>
      <c r="CD2291" s="20"/>
      <c r="CE2291" s="20"/>
      <c r="CF2291" s="20"/>
      <c r="CG2291" s="20"/>
      <c r="CH2291" s="20"/>
      <c r="CI2291" s="20"/>
      <c r="CJ2291" s="20"/>
      <c r="CK2291" s="20"/>
      <c r="CL2291" s="20"/>
    </row>
    <row r="2292" spans="1:101" ht="18" customHeight="1"/>
    <row r="2293" spans="1:101" ht="18" customHeight="1" thickBot="1">
      <c r="A2293" s="23"/>
      <c r="B2293" s="23"/>
      <c r="C2293" s="23"/>
      <c r="D2293" s="20" t="s">
        <v>15</v>
      </c>
      <c r="E2293" s="20"/>
      <c r="F2293" s="20"/>
      <c r="G2293" s="20"/>
      <c r="H2293" s="20"/>
      <c r="I2293" s="20" t="s">
        <v>16</v>
      </c>
      <c r="J2293" s="20"/>
      <c r="K2293" s="20"/>
      <c r="L2293" s="20"/>
      <c r="M2293" s="23"/>
      <c r="N2293" s="23"/>
      <c r="O2293" s="24" t="s">
        <v>17</v>
      </c>
      <c r="P2293" s="23"/>
      <c r="Q2293" s="23"/>
      <c r="R2293" s="23"/>
      <c r="S2293" s="20"/>
      <c r="T2293" s="20" t="s">
        <v>18</v>
      </c>
      <c r="U2293" s="23"/>
      <c r="V2293" s="23"/>
      <c r="W2293" s="23"/>
      <c r="X2293" s="23"/>
      <c r="Y2293" s="24" t="s">
        <v>19</v>
      </c>
      <c r="Z2293" s="23"/>
      <c r="AA2293" s="23"/>
      <c r="AB2293" s="23"/>
      <c r="AC2293" s="24" t="s">
        <v>20</v>
      </c>
      <c r="AD2293" s="20"/>
      <c r="AE2293" s="20"/>
      <c r="AF2293" s="20"/>
      <c r="AG2293" s="20"/>
      <c r="AH2293" s="23"/>
      <c r="AI2293" s="24" t="s">
        <v>21</v>
      </c>
      <c r="AJ2293" s="23"/>
      <c r="AK2293" s="23"/>
      <c r="AL2293" s="20"/>
      <c r="AM2293" s="24" t="s">
        <v>31</v>
      </c>
      <c r="AN2293" s="20"/>
      <c r="AO2293" s="23"/>
      <c r="AP2293" s="23"/>
      <c r="AQ2293" s="23"/>
      <c r="AR2293" s="23"/>
      <c r="AS2293" s="24" t="s">
        <v>91</v>
      </c>
      <c r="AT2293" s="23"/>
      <c r="AU2293" s="23"/>
      <c r="AV2293" s="23"/>
      <c r="AW2293" s="24" t="s">
        <v>32</v>
      </c>
      <c r="AX2293" s="20"/>
      <c r="AY2293" s="20"/>
      <c r="AZ2293" s="20"/>
      <c r="BA2293" s="20"/>
      <c r="BB2293" s="23"/>
      <c r="BC2293" s="24" t="s">
        <v>22</v>
      </c>
      <c r="BD2293" s="23"/>
      <c r="BE2293" s="23"/>
      <c r="BF2293" s="23"/>
      <c r="BG2293" s="24" t="s">
        <v>33</v>
      </c>
      <c r="BH2293" s="20"/>
      <c r="BI2293" s="23"/>
      <c r="BJ2293" s="23"/>
      <c r="BK2293" s="23"/>
      <c r="BL2293" s="23"/>
      <c r="BM2293" s="24" t="s">
        <v>34</v>
      </c>
      <c r="BN2293" s="23"/>
      <c r="BO2293" s="23"/>
      <c r="BP2293" s="23"/>
      <c r="BQ2293" s="24" t="s">
        <v>89</v>
      </c>
      <c r="BR2293" s="20"/>
      <c r="BS2293" s="20"/>
      <c r="BT2293" s="20"/>
      <c r="BU2293" s="20"/>
      <c r="BV2293" s="23"/>
      <c r="BW2293" s="24" t="s">
        <v>35</v>
      </c>
      <c r="BX2293" s="23"/>
      <c r="BY2293" s="23"/>
      <c r="BZ2293" s="23"/>
      <c r="CA2293" s="24" t="s">
        <v>90</v>
      </c>
      <c r="CB2293" s="20"/>
      <c r="CC2293" s="23"/>
      <c r="CD2293" s="23"/>
      <c r="CE2293" s="23"/>
      <c r="CF2293" s="23"/>
      <c r="CG2293" s="24" t="s">
        <v>92</v>
      </c>
      <c r="CH2293" s="23"/>
      <c r="CI2293" s="23"/>
      <c r="CJ2293" s="23"/>
      <c r="CK2293" s="24" t="s">
        <v>36</v>
      </c>
      <c r="CL2293" s="24"/>
      <c r="CM2293" s="23"/>
      <c r="CN2293" s="23"/>
      <c r="CO2293" s="23"/>
      <c r="CP2293" s="23"/>
      <c r="CQ2293" s="24" t="s">
        <v>93</v>
      </c>
      <c r="CR2293" s="23"/>
      <c r="CS2293" s="23"/>
    </row>
    <row r="2294" spans="1:101" ht="18" customHeight="1" thickBot="1">
      <c r="A2294" s="23"/>
      <c r="B2294" s="33"/>
      <c r="C2294" s="23"/>
      <c r="D2294" s="7" t="s">
        <v>2</v>
      </c>
      <c r="E2294" s="8"/>
      <c r="F2294" s="8" t="s">
        <v>3</v>
      </c>
      <c r="G2294" s="9"/>
      <c r="H2294" s="10"/>
      <c r="I2294" s="7" t="s">
        <v>4</v>
      </c>
      <c r="J2294" s="8"/>
      <c r="K2294" s="8" t="s">
        <v>5</v>
      </c>
      <c r="L2294" s="9"/>
      <c r="M2294" s="23"/>
      <c r="N2294" s="251" t="s">
        <v>79</v>
      </c>
      <c r="O2294" s="252"/>
      <c r="P2294" s="253" t="s">
        <v>80</v>
      </c>
      <c r="Q2294" s="254"/>
      <c r="R2294" s="23"/>
      <c r="S2294" s="7" t="s">
        <v>11</v>
      </c>
      <c r="T2294" s="8"/>
      <c r="U2294" s="8" t="s">
        <v>12</v>
      </c>
      <c r="V2294" s="9"/>
      <c r="W2294" s="20"/>
      <c r="X2294" s="251" t="s">
        <v>79</v>
      </c>
      <c r="Y2294" s="252"/>
      <c r="Z2294" s="253" t="s">
        <v>80</v>
      </c>
      <c r="AA2294" s="254"/>
      <c r="AB2294" s="20"/>
      <c r="AC2294" s="7" t="s">
        <v>4</v>
      </c>
      <c r="AD2294" s="8"/>
      <c r="AE2294" s="8" t="s">
        <v>5</v>
      </c>
      <c r="AF2294" s="9"/>
      <c r="AG2294" s="20"/>
      <c r="AH2294" s="251" t="s">
        <v>0</v>
      </c>
      <c r="AI2294" s="252"/>
      <c r="AJ2294" s="253" t="s">
        <v>1</v>
      </c>
      <c r="AK2294" s="254"/>
      <c r="AL2294" s="20"/>
      <c r="AM2294" s="7" t="s">
        <v>11</v>
      </c>
      <c r="AN2294" s="8"/>
      <c r="AO2294" s="8" t="s">
        <v>12</v>
      </c>
      <c r="AP2294" s="9"/>
      <c r="AQ2294" s="23"/>
      <c r="AR2294" s="251" t="s">
        <v>0</v>
      </c>
      <c r="AS2294" s="252"/>
      <c r="AT2294" s="253" t="s">
        <v>1</v>
      </c>
      <c r="AU2294" s="254"/>
      <c r="AV2294" s="36"/>
      <c r="AW2294" s="7" t="s">
        <v>4</v>
      </c>
      <c r="AX2294" s="8"/>
      <c r="AY2294" s="8" t="s">
        <v>5</v>
      </c>
      <c r="AZ2294" s="9"/>
      <c r="BA2294" s="20"/>
      <c r="BB2294" s="251" t="s">
        <v>0</v>
      </c>
      <c r="BC2294" s="252"/>
      <c r="BD2294" s="253" t="s">
        <v>1</v>
      </c>
      <c r="BE2294" s="254"/>
      <c r="BF2294" s="36"/>
      <c r="BG2294" s="7" t="s">
        <v>11</v>
      </c>
      <c r="BH2294" s="8"/>
      <c r="BI2294" s="8" t="s">
        <v>12</v>
      </c>
      <c r="BJ2294" s="9"/>
      <c r="BK2294" s="36"/>
      <c r="BL2294" s="251" t="s">
        <v>0</v>
      </c>
      <c r="BM2294" s="252"/>
      <c r="BN2294" s="253" t="s">
        <v>1</v>
      </c>
      <c r="BO2294" s="254"/>
      <c r="BP2294" s="36"/>
      <c r="BQ2294" s="7" t="s">
        <v>4</v>
      </c>
      <c r="BR2294" s="8"/>
      <c r="BS2294" s="8" t="s">
        <v>5</v>
      </c>
      <c r="BT2294" s="9"/>
      <c r="BU2294" s="20"/>
      <c r="BV2294" s="251" t="s">
        <v>0</v>
      </c>
      <c r="BW2294" s="252"/>
      <c r="BX2294" s="253" t="s">
        <v>1</v>
      </c>
      <c r="BY2294" s="254"/>
      <c r="BZ2294" s="36"/>
      <c r="CA2294" s="7" t="s">
        <v>11</v>
      </c>
      <c r="CB2294" s="8"/>
      <c r="CC2294" s="8" t="s">
        <v>12</v>
      </c>
      <c r="CD2294" s="9"/>
      <c r="CE2294" s="36"/>
      <c r="CF2294" s="251" t="s">
        <v>0</v>
      </c>
      <c r="CG2294" s="252"/>
      <c r="CH2294" s="253" t="s">
        <v>1</v>
      </c>
      <c r="CI2294" s="254"/>
      <c r="CJ2294" s="23"/>
      <c r="CK2294" s="7" t="s">
        <v>23</v>
      </c>
      <c r="CL2294" s="8"/>
      <c r="CM2294" s="8" t="s">
        <v>24</v>
      </c>
      <c r="CN2294" s="9"/>
      <c r="CO2294" s="23"/>
      <c r="CP2294" s="251" t="s">
        <v>0</v>
      </c>
      <c r="CQ2294" s="252"/>
      <c r="CR2294" s="253" t="s">
        <v>1</v>
      </c>
      <c r="CS2294" s="254"/>
      <c r="CU2294" s="26" t="s">
        <v>25</v>
      </c>
      <c r="CW2294" s="50" t="s">
        <v>44</v>
      </c>
    </row>
    <row r="2295" spans="1:101" ht="18" customHeight="1" thickTop="1" thickBot="1">
      <c r="B2295" s="34">
        <v>5.4000000000000101</v>
      </c>
      <c r="D2295" s="11">
        <v>1</v>
      </c>
      <c r="E2295" s="12">
        <v>0</v>
      </c>
      <c r="F2295" s="13">
        <v>0</v>
      </c>
      <c r="G2295" s="40">
        <f t="shared" ref="G2295" si="24410">-1/($E$4*$B2295)</f>
        <v>-0.19454268850213766</v>
      </c>
      <c r="H2295" s="10"/>
      <c r="I2295" s="11">
        <v>1</v>
      </c>
      <c r="J2295" s="12">
        <v>0</v>
      </c>
      <c r="K2295" s="13">
        <v>0</v>
      </c>
      <c r="L2295" s="14">
        <v>0</v>
      </c>
      <c r="N2295" s="1">
        <f t="shared" ref="N2295" si="24411">D2295*I2295+F2295*I2298-E2295*J2295-G2295*J2298</f>
        <v>0.94733748896843728</v>
      </c>
      <c r="O2295" s="4">
        <f t="shared" ref="O2295" si="24412">(D2295*J2295+E2295*I2295+F2295*J2298+G2295*I2298)</f>
        <v>0</v>
      </c>
      <c r="P2295" s="2">
        <f t="shared" ref="P2295" si="24413">D2295*K2295+F2295*K2298-E2295*L2295-G2295*L2298</f>
        <v>0</v>
      </c>
      <c r="Q2295" s="3">
        <f t="shared" ref="Q2295" si="24414">(D2295*L2295+E2295*K2295+F2295*L2298+G2295*K2298)</f>
        <v>-0.19454268850213766</v>
      </c>
      <c r="S2295" s="11">
        <v>1</v>
      </c>
      <c r="T2295" s="12">
        <v>0</v>
      </c>
      <c r="U2295" s="13">
        <v>0</v>
      </c>
      <c r="V2295" s="40">
        <f t="shared" ref="V2295" si="24415">-1/($T$4*$B2295)</f>
        <v>-0.37170852104613578</v>
      </c>
      <c r="W2295" s="20"/>
      <c r="X2295" s="1">
        <f t="shared" ref="X2295" si="24416">N2295*S2295+P2295*S2298-O2295*T2295-Q2295*T2298</f>
        <v>0.94733748896843728</v>
      </c>
      <c r="Y2295" s="4">
        <f t="shared" ref="Y2295" si="24417">(N2295*T2295+O2295*S2295+P2295*T2298+Q2295*S2298)</f>
        <v>0</v>
      </c>
      <c r="Z2295" s="2">
        <f t="shared" ref="Z2295" si="24418">N2295*U2295+P2295*U2298-O2295*V2295-Q2295*V2298</f>
        <v>0</v>
      </c>
      <c r="AA2295" s="3">
        <f t="shared" ref="AA2295" si="24419">(N2295*V2295+O2295*U2295+P2295*V2298+Q2295*U2298)</f>
        <v>-0.54667610545815548</v>
      </c>
      <c r="AB2295" s="20"/>
      <c r="AC2295" s="11">
        <v>1</v>
      </c>
      <c r="AD2295" s="12">
        <v>0</v>
      </c>
      <c r="AE2295" s="13">
        <v>0</v>
      </c>
      <c r="AF2295" s="14">
        <v>0</v>
      </c>
      <c r="AG2295" s="20"/>
      <c r="AH2295" s="1">
        <f t="shared" ref="AH2295" si="24420">X2295*AC2295+Z2295*AC2298-Y2295*AD2295-AA2295*AD2298</f>
        <v>0.77827216527841703</v>
      </c>
      <c r="AI2295" s="4">
        <f t="shared" ref="AI2295" si="24421">(X2295*AD2295+Y2295*AC2295+Z2295*AD2298+AA2295*AC2298)</f>
        <v>0</v>
      </c>
      <c r="AJ2295" s="2">
        <f t="shared" ref="AJ2295" si="24422">X2295*AE2295+Z2295*AE2298-Y2295*AF2295-AA2295*AF2298</f>
        <v>0</v>
      </c>
      <c r="AK2295" s="3">
        <f t="shared" ref="AK2295" si="24423">(X2295*AF2295+Y2295*AE2295+Z2295*AF2298+AA2295*AE2298)</f>
        <v>-0.54667610545815548</v>
      </c>
      <c r="AL2295" s="20"/>
      <c r="AM2295" s="11">
        <v>1</v>
      </c>
      <c r="AN2295" s="12">
        <v>0</v>
      </c>
      <c r="AO2295" s="13">
        <v>0</v>
      </c>
      <c r="AP2295" s="40">
        <f t="shared" ref="AP2295" si="24424">-1/($AN$4*$B2295)</f>
        <v>-0.38628532579304309</v>
      </c>
      <c r="AR2295" s="1">
        <f t="shared" ref="AR2295" si="24425">AH2295*AM2295+AJ2295*AM2298-AI2295*AN2295-AK2295*AN2298</f>
        <v>0.77827216527841703</v>
      </c>
      <c r="AS2295" s="4">
        <f t="shared" ref="AS2295" si="24426">(AH2295*AN2295+AI2295*AM2295+AJ2295*AN2298+AK2295*AM2298)</f>
        <v>0</v>
      </c>
      <c r="AT2295" s="2">
        <f t="shared" ref="AT2295" si="24427">AH2295*AO2295+AJ2295*AO2298-AI2295*AP2295-AK2295*AP2298</f>
        <v>0</v>
      </c>
      <c r="AU2295" s="3">
        <f t="shared" ref="AU2295" si="24428">(AH2295*AP2295+AI2295*AO2295+AJ2295*AP2298+AK2295*AO2298)</f>
        <v>-0.84731122237838585</v>
      </c>
      <c r="AV2295" s="20"/>
      <c r="AW2295" s="11">
        <v>1</v>
      </c>
      <c r="AX2295" s="12">
        <v>0</v>
      </c>
      <c r="AY2295" s="13">
        <v>0</v>
      </c>
      <c r="AZ2295" s="14">
        <v>0</v>
      </c>
      <c r="BA2295" s="20"/>
      <c r="BB2295" s="1">
        <f t="shared" ref="BB2295" si="24429">AR2295*AW2295+AT2295*AW2298-AS2295*AX2295-AU2295*AX2298</f>
        <v>0.51623227612406386</v>
      </c>
      <c r="BC2295" s="4">
        <f t="shared" ref="BC2295" si="24430">(AR2295*AX2295+AS2295*AW2295+AT2295*AX2298+AU2295*AW2298)</f>
        <v>0</v>
      </c>
      <c r="BD2295" s="2">
        <f t="shared" ref="BD2295" si="24431">AR2295*AY2295+AT2295*AY2298-AS2295*AZ2295-AU2295*AZ2298</f>
        <v>0</v>
      </c>
      <c r="BE2295" s="3">
        <f t="shared" ref="BE2295" si="24432">(AR2295*AZ2295+AS2295*AY2295+AT2295*AZ2298+AU2295*AY2298)</f>
        <v>-0.84731122237838585</v>
      </c>
      <c r="BF2295" s="20"/>
      <c r="BG2295" s="11">
        <v>1</v>
      </c>
      <c r="BH2295" s="12">
        <v>0</v>
      </c>
      <c r="BI2295" s="13">
        <v>0</v>
      </c>
      <c r="BJ2295" s="40">
        <f t="shared" ref="BJ2295" si="24433">-1/($BH$4*$B2295)</f>
        <v>-0.37170852104613578</v>
      </c>
      <c r="BK2295" s="20"/>
      <c r="BL2295" s="1">
        <f t="shared" ref="BL2295" si="24434">BB2295*BG2295+BD2295*BG2298-BC2295*BH2295-BE2295*BH2298</f>
        <v>0.51623227612406386</v>
      </c>
      <c r="BM2295" s="4">
        <f t="shared" ref="BM2295" si="24435">(BB2295*BH2295+BC2295*BG2295+BD2295*BH2298+BE2295*BG2298)</f>
        <v>0</v>
      </c>
      <c r="BN2295" s="2">
        <f t="shared" ref="BN2295" si="24436">BB2295*BI2295+BD2295*BI2298-BC2295*BJ2295-BE2295*BJ2298</f>
        <v>0</v>
      </c>
      <c r="BO2295" s="3">
        <f t="shared" ref="BO2295" si="24437">(BB2295*BJ2295+BC2295*BI2295+BD2295*BJ2298+BE2295*BI2298)</f>
        <v>-1.039199158252742</v>
      </c>
      <c r="BP2295" s="20"/>
      <c r="BQ2295" s="11">
        <v>1</v>
      </c>
      <c r="BR2295" s="12">
        <v>0</v>
      </c>
      <c r="BS2295" s="13">
        <v>0</v>
      </c>
      <c r="BT2295" s="14">
        <v>0</v>
      </c>
      <c r="BU2295" s="20"/>
      <c r="BV2295" s="1">
        <f t="shared" ref="BV2295" si="24438">BL2295*BQ2295+BN2295*BQ2298-BM2295*BR2295-BO2295*BR2298</f>
        <v>0.23492210427006266</v>
      </c>
      <c r="BW2295" s="4">
        <f t="shared" ref="BW2295" si="24439">(BL2295*BR2295+BM2295*BQ2295+BN2295*BR2298+BO2295*BQ2298)</f>
        <v>0</v>
      </c>
      <c r="BX2295" s="2">
        <f t="shared" ref="BX2295" si="24440">BL2295*BS2295+BN2295*BS2298-BM2295*BT2295-BO2295*BT2298</f>
        <v>0</v>
      </c>
      <c r="BY2295" s="3">
        <f t="shared" ref="BY2295" si="24441">(BL2295*BT2295+BM2295*BS2295+BN2295*BT2298+BO2295*BS2298)</f>
        <v>-1.039199158252742</v>
      </c>
      <c r="BZ2295" s="20"/>
      <c r="CA2295" s="11">
        <v>1</v>
      </c>
      <c r="CB2295" s="12">
        <v>0</v>
      </c>
      <c r="CC2295" s="13">
        <v>0</v>
      </c>
      <c r="CD2295" s="40">
        <f t="shared" ref="CD2295" si="24442">-1/($CB$4*$B2295)</f>
        <v>-0.19454268850213766</v>
      </c>
      <c r="CE2295" s="20"/>
      <c r="CF2295" s="1">
        <f t="shared" ref="CF2295" si="24443">BV2295*CA2295+BX2295*CA2298-BW2295*CB2295-BY2295*CB2298</f>
        <v>0.23492210427006266</v>
      </c>
      <c r="CG2295" s="4">
        <f t="shared" ref="CG2295" si="24444">(BV2295*CB2295+BW2295*CA2295+BX2295*CB2298+BY2295*CA2298)</f>
        <v>0</v>
      </c>
      <c r="CH2295" s="2">
        <f t="shared" ref="CH2295" si="24445">BV2295*CC2295+BX2295*CC2298-BW2295*CD2295-BY2295*CD2298</f>
        <v>0</v>
      </c>
      <c r="CI2295" s="3">
        <f t="shared" ref="CI2295" si="24446">(BV2295*CD2295+BW2295*CC2295+BX2295*CD2298+BY2295*CC2298)</f>
        <v>-1.0849015360060195</v>
      </c>
      <c r="CJ2295" s="28"/>
      <c r="CK2295" s="11">
        <v>1</v>
      </c>
      <c r="CL2295" s="12">
        <v>0</v>
      </c>
      <c r="CM2295" s="13">
        <v>0</v>
      </c>
      <c r="CN2295" s="14">
        <v>0</v>
      </c>
      <c r="CP2295" s="1">
        <f t="shared" ref="CP2295" si="24447">CF2295*CK2295+CH2295*CK2298-CG2295*CL2295-CI2295*CL2298</f>
        <v>0.23492210427006266</v>
      </c>
      <c r="CQ2295" s="4">
        <f t="shared" ref="CQ2295" si="24448">(CF2295*CL2295+CG2295*CK2295+CH2295*CL2298+CI2295*CK2298)</f>
        <v>-1.0849015360060195</v>
      </c>
      <c r="CR2295" s="2">
        <f t="shared" ref="CR2295" si="24449">CF2295*CM2295+CH2295*CM2298-CG2295*CN2295-CI2295*CN2298</f>
        <v>0</v>
      </c>
      <c r="CS2295" s="3">
        <f t="shared" ref="CS2295" si="24450">(CF2295*CN2295+CG2295*CM2295+CH2295*CN2298+CI2295*CM2298)</f>
        <v>-1.0849015360060195</v>
      </c>
      <c r="CU2295" s="29">
        <f t="shared" ref="CU2295" si="24451">20*LOG(((1+$CL$4)/$CL$4)/((CP2295+CP2298)^2+(CQ2295+CQ2298)^2)^0.5)</f>
        <v>-4.9452941491322636E-2</v>
      </c>
      <c r="CW2295" s="51">
        <f t="shared" ref="CW2295" si="24452">((CP2295^2+CQ2295^2)^0.5)/((CP2298^2+CQ2298^2)^0.5)</f>
        <v>1.2306451360252313</v>
      </c>
    </row>
    <row r="2296" spans="1:101" ht="18" customHeight="1" thickBot="1">
      <c r="D2296" s="11"/>
      <c r="E2296" s="13"/>
      <c r="F2296" s="13"/>
      <c r="G2296" s="15"/>
      <c r="H2296" s="10"/>
      <c r="I2296" s="11"/>
      <c r="J2296" s="13"/>
      <c r="K2296" s="13"/>
      <c r="L2296" s="15"/>
      <c r="N2296" s="5"/>
      <c r="Q2296" s="6"/>
      <c r="S2296" s="11"/>
      <c r="T2296" s="13"/>
      <c r="U2296" s="13"/>
      <c r="V2296" s="15"/>
      <c r="W2296" s="20"/>
      <c r="X2296" s="5"/>
      <c r="AA2296" s="6"/>
      <c r="AB2296" s="20"/>
      <c r="AC2296" s="11"/>
      <c r="AD2296" s="13"/>
      <c r="AE2296" s="13"/>
      <c r="AF2296" s="15"/>
      <c r="AG2296" s="20"/>
      <c r="AH2296" s="5"/>
      <c r="AK2296" s="6"/>
      <c r="AL2296" s="20"/>
      <c r="AM2296" s="11"/>
      <c r="AN2296" s="13"/>
      <c r="AO2296" s="13"/>
      <c r="AP2296" s="15"/>
      <c r="AR2296" s="5"/>
      <c r="AU2296" s="6"/>
      <c r="AW2296" s="11"/>
      <c r="AX2296" s="13"/>
      <c r="AY2296" s="13"/>
      <c r="AZ2296" s="15"/>
      <c r="BA2296" s="20"/>
      <c r="BB2296" s="5"/>
      <c r="BE2296" s="6"/>
      <c r="BG2296" s="11"/>
      <c r="BH2296" s="13"/>
      <c r="BI2296" s="13"/>
      <c r="BJ2296" s="15"/>
      <c r="BL2296" s="5"/>
      <c r="BO2296" s="6"/>
      <c r="BQ2296" s="11"/>
      <c r="BR2296" s="13"/>
      <c r="BS2296" s="13"/>
      <c r="BT2296" s="15"/>
      <c r="BU2296" s="20"/>
      <c r="BV2296" s="5"/>
      <c r="BY2296" s="6"/>
      <c r="CA2296" s="11"/>
      <c r="CB2296" s="13"/>
      <c r="CC2296" s="13"/>
      <c r="CD2296" s="15"/>
      <c r="CF2296" s="5"/>
      <c r="CI2296" s="6"/>
      <c r="CK2296" s="11"/>
      <c r="CL2296" s="13"/>
      <c r="CM2296" s="13"/>
      <c r="CN2296" s="15"/>
      <c r="CP2296" s="5"/>
      <c r="CS2296" s="6"/>
      <c r="CW2296" s="52"/>
    </row>
    <row r="2297" spans="1:101" ht="18" customHeight="1" thickBot="1">
      <c r="D2297" s="11" t="s">
        <v>6</v>
      </c>
      <c r="E2297" s="13"/>
      <c r="F2297" s="13" t="s">
        <v>7</v>
      </c>
      <c r="G2297" s="15"/>
      <c r="H2297" s="10"/>
      <c r="I2297" s="11" t="s">
        <v>8</v>
      </c>
      <c r="J2297" s="13"/>
      <c r="K2297" s="13" t="s">
        <v>9</v>
      </c>
      <c r="L2297" s="15"/>
      <c r="N2297" s="251" t="s">
        <v>26</v>
      </c>
      <c r="O2297" s="252"/>
      <c r="P2297" s="253" t="s">
        <v>27</v>
      </c>
      <c r="Q2297" s="254"/>
      <c r="S2297" s="11" t="s">
        <v>13</v>
      </c>
      <c r="T2297" s="13"/>
      <c r="U2297" s="13" t="s">
        <v>14</v>
      </c>
      <c r="V2297" s="15"/>
      <c r="W2297" s="20"/>
      <c r="X2297" s="251" t="s">
        <v>26</v>
      </c>
      <c r="Y2297" s="252"/>
      <c r="Z2297" s="253" t="s">
        <v>27</v>
      </c>
      <c r="AA2297" s="254"/>
      <c r="AB2297" s="20"/>
      <c r="AC2297" s="11" t="s">
        <v>8</v>
      </c>
      <c r="AD2297" s="13"/>
      <c r="AE2297" s="13" t="s">
        <v>9</v>
      </c>
      <c r="AF2297" s="15"/>
      <c r="AG2297" s="20"/>
      <c r="AH2297" s="251" t="s">
        <v>26</v>
      </c>
      <c r="AI2297" s="252"/>
      <c r="AJ2297" s="253" t="s">
        <v>27</v>
      </c>
      <c r="AK2297" s="254"/>
      <c r="AL2297" s="20"/>
      <c r="AM2297" s="11" t="s">
        <v>13</v>
      </c>
      <c r="AN2297" s="13"/>
      <c r="AO2297" s="13" t="s">
        <v>14</v>
      </c>
      <c r="AP2297" s="15"/>
      <c r="AR2297" s="251" t="s">
        <v>26</v>
      </c>
      <c r="AS2297" s="252"/>
      <c r="AT2297" s="253" t="s">
        <v>27</v>
      </c>
      <c r="AU2297" s="254"/>
      <c r="AV2297" s="36"/>
      <c r="AW2297" s="11" t="s">
        <v>8</v>
      </c>
      <c r="AX2297" s="13"/>
      <c r="AY2297" s="13" t="s">
        <v>9</v>
      </c>
      <c r="AZ2297" s="15"/>
      <c r="BA2297" s="20"/>
      <c r="BB2297" s="251" t="s">
        <v>26</v>
      </c>
      <c r="BC2297" s="252"/>
      <c r="BD2297" s="253" t="s">
        <v>27</v>
      </c>
      <c r="BE2297" s="254"/>
      <c r="BF2297" s="36"/>
      <c r="BG2297" s="11" t="s">
        <v>13</v>
      </c>
      <c r="BH2297" s="13"/>
      <c r="BI2297" s="13" t="s">
        <v>14</v>
      </c>
      <c r="BJ2297" s="15"/>
      <c r="BK2297" s="36"/>
      <c r="BL2297" s="251" t="s">
        <v>26</v>
      </c>
      <c r="BM2297" s="252"/>
      <c r="BN2297" s="253" t="s">
        <v>27</v>
      </c>
      <c r="BO2297" s="254"/>
      <c r="BP2297" s="36"/>
      <c r="BQ2297" s="11" t="s">
        <v>8</v>
      </c>
      <c r="BR2297" s="13"/>
      <c r="BS2297" s="13" t="s">
        <v>9</v>
      </c>
      <c r="BT2297" s="15"/>
      <c r="BU2297" s="20"/>
      <c r="BV2297" s="251" t="s">
        <v>26</v>
      </c>
      <c r="BW2297" s="252"/>
      <c r="BX2297" s="253" t="s">
        <v>27</v>
      </c>
      <c r="BY2297" s="254"/>
      <c r="BZ2297" s="36"/>
      <c r="CA2297" s="11" t="s">
        <v>13</v>
      </c>
      <c r="CB2297" s="13"/>
      <c r="CC2297" s="13" t="s">
        <v>14</v>
      </c>
      <c r="CD2297" s="15"/>
      <c r="CE2297" s="36"/>
      <c r="CF2297" s="251" t="s">
        <v>26</v>
      </c>
      <c r="CG2297" s="252"/>
      <c r="CH2297" s="253" t="s">
        <v>27</v>
      </c>
      <c r="CI2297" s="254"/>
      <c r="CK2297" s="11" t="s">
        <v>28</v>
      </c>
      <c r="CL2297" s="13"/>
      <c r="CM2297" s="13" t="s">
        <v>29</v>
      </c>
      <c r="CN2297" s="15"/>
      <c r="CP2297" s="251" t="s">
        <v>26</v>
      </c>
      <c r="CQ2297" s="252"/>
      <c r="CR2297" s="253" t="s">
        <v>27</v>
      </c>
      <c r="CS2297" s="254"/>
      <c r="CU2297" s="38" t="s">
        <v>37</v>
      </c>
      <c r="CW2297" s="53" t="s">
        <v>45</v>
      </c>
    </row>
    <row r="2298" spans="1:101" ht="18" customHeight="1" thickTop="1" thickBot="1">
      <c r="D2298" s="16">
        <v>0</v>
      </c>
      <c r="E2298" s="17">
        <v>0</v>
      </c>
      <c r="F2298" s="18">
        <v>1</v>
      </c>
      <c r="G2298" s="19">
        <v>0</v>
      </c>
      <c r="H2298" s="10"/>
      <c r="I2298" s="16">
        <v>0</v>
      </c>
      <c r="J2298" s="17">
        <f t="shared" ref="J2298" si="24453">-1/($J$4*$B2295)</f>
        <v>-0.27069899895510136</v>
      </c>
      <c r="K2298" s="18">
        <v>1</v>
      </c>
      <c r="L2298" s="19">
        <v>0</v>
      </c>
      <c r="N2298" s="1">
        <f t="shared" ref="N2298" si="24454">D2298*I2295+F2298*I2298-E2298*J2295-G2298*J2298</f>
        <v>0</v>
      </c>
      <c r="O2298" s="4">
        <f t="shared" ref="O2298" si="24455">(D2298*J2295+E2298*I2295+F2298*J2298+G2298*I2298)</f>
        <v>-0.27069899895510136</v>
      </c>
      <c r="P2298" s="2">
        <f t="shared" ref="P2298" si="24456">D2298*K2295+F2298*K2298-E2298*L2295-G2298*L2298</f>
        <v>1</v>
      </c>
      <c r="Q2298" s="3">
        <f t="shared" ref="Q2298" si="24457">(D2298*L2295+E2298*K2295+F2298*L2298+G2298*K2298)</f>
        <v>0</v>
      </c>
      <c r="S2298" s="16">
        <v>0</v>
      </c>
      <c r="T2298" s="17">
        <v>0</v>
      </c>
      <c r="U2298" s="18">
        <v>1</v>
      </c>
      <c r="V2298" s="19">
        <v>0</v>
      </c>
      <c r="W2298" s="20"/>
      <c r="X2298" s="1">
        <f t="shared" ref="X2298" si="24458">N2298*S2295+P2298*S2298-O2298*T2295-Q2298*T2298</f>
        <v>0</v>
      </c>
      <c r="Y2298" s="4">
        <f t="shared" ref="Y2298" si="24459">(N2298*T2295+O2298*S2295+P2298*T2298+Q2298*S2298)</f>
        <v>-0.27069899895510136</v>
      </c>
      <c r="Z2298" s="2">
        <f t="shared" ref="Z2298" si="24460">N2298*U2295+P2298*U2298-O2298*V2295-Q2298*V2298</f>
        <v>0.89937887544972983</v>
      </c>
      <c r="AA2298" s="3">
        <f t="shared" ref="AA2298" si="24461">(N2298*V2295+O2298*U2295+P2298*V2298+Q2298*U2298)</f>
        <v>0</v>
      </c>
      <c r="AB2298" s="20"/>
      <c r="AC2298" s="16">
        <v>0</v>
      </c>
      <c r="AD2298" s="17">
        <f t="shared" ref="AD2298" si="24462">-1/($AD$4*$B2295)</f>
        <v>-0.30926049630124386</v>
      </c>
      <c r="AE2298" s="18">
        <v>1</v>
      </c>
      <c r="AF2298" s="19">
        <v>0</v>
      </c>
      <c r="AG2298" s="20"/>
      <c r="AH2298" s="1">
        <f t="shared" ref="AH2298" si="24463">X2298*AC2295+Z2298*AC2298-Y2298*AD2295-AA2298*AD2298</f>
        <v>0</v>
      </c>
      <c r="AI2298" s="4">
        <f t="shared" ref="AI2298" si="24464">(X2298*AD2295+Y2298*AC2295+Z2298*AD2298+AA2298*AC2298)</f>
        <v>-0.54884135633953934</v>
      </c>
      <c r="AJ2298" s="2">
        <f t="shared" ref="AJ2298" si="24465">X2298*AE2295+Z2298*AE2298-Y2298*AF2295-AA2298*AF2298</f>
        <v>0.89937887544972983</v>
      </c>
      <c r="AK2298" s="3">
        <f t="shared" ref="AK2298" si="24466">(X2298*AF2295+Y2298*AE2295+Z2298*AF2298+AA2298*AE2298)</f>
        <v>0</v>
      </c>
      <c r="AL2298" s="20"/>
      <c r="AM2298" s="16">
        <v>0</v>
      </c>
      <c r="AN2298" s="17">
        <v>0</v>
      </c>
      <c r="AO2298" s="18">
        <v>1</v>
      </c>
      <c r="AP2298" s="19">
        <v>0</v>
      </c>
      <c r="AR2298" s="1">
        <f t="shared" ref="AR2298" si="24467">AH2298*AM2295+AJ2298*AM2298-AI2298*AN2295-AK2298*AN2298</f>
        <v>0</v>
      </c>
      <c r="AS2298" s="4">
        <f t="shared" ref="AS2298" si="24468">(AH2298*AN2295+AI2298*AM2295+AJ2298*AN2298+AK2298*AM2298)</f>
        <v>-0.54884135633953934</v>
      </c>
      <c r="AT2298" s="2">
        <f t="shared" ref="AT2298" si="24469">AH2298*AO2295+AJ2298*AO2298-AI2298*AP2295-AK2298*AP2298</f>
        <v>0.68736951330741525</v>
      </c>
      <c r="AU2298" s="3">
        <f t="shared" ref="AU2298" si="24470">(AH2298*AP2295+AI2298*AO2295+AJ2298*AP2298+AK2298*AO2298)</f>
        <v>0</v>
      </c>
      <c r="AV2298" s="20"/>
      <c r="AW2298" s="16">
        <v>0</v>
      </c>
      <c r="AX2298" s="17">
        <f t="shared" ref="AX2298" si="24471">-1/($AX$4*$B2295)</f>
        <v>-0.30926049630124386</v>
      </c>
      <c r="AY2298" s="18">
        <v>1</v>
      </c>
      <c r="AZ2298" s="19">
        <v>0</v>
      </c>
      <c r="BA2298" s="20"/>
      <c r="BB2298" s="1">
        <f t="shared" ref="BB2298" si="24472">AR2298*AW2295+AT2298*AW2298-AS2298*AX2295-AU2298*AX2298</f>
        <v>0</v>
      </c>
      <c r="BC2298" s="4">
        <f t="shared" ref="BC2298" si="24473">(AR2298*AX2295+AS2298*AW2295+AT2298*AX2298+AU2298*AW2298)</f>
        <v>-0.76141759316733504</v>
      </c>
      <c r="BD2298" s="2">
        <f t="shared" ref="BD2298" si="24474">AR2298*AY2295+AT2298*AY2298-AS2298*AZ2295-AU2298*AZ2298</f>
        <v>0.68736951330741525</v>
      </c>
      <c r="BE2298" s="3">
        <f t="shared" ref="BE2298" si="24475">(AR2298*AZ2295+AS2298*AY2295+AT2298*AZ2298+AU2298*AY2298)</f>
        <v>0</v>
      </c>
      <c r="BF2298" s="20"/>
      <c r="BG2298" s="16">
        <v>0</v>
      </c>
      <c r="BH2298" s="17">
        <v>0</v>
      </c>
      <c r="BI2298" s="18">
        <v>1</v>
      </c>
      <c r="BJ2298" s="19">
        <v>0</v>
      </c>
      <c r="BK2298" s="20"/>
      <c r="BL2298" s="1">
        <f t="shared" ref="BL2298" si="24476">BB2298*BG2295+BD2298*BG2298-BC2298*BH2295-BE2298*BH2298</f>
        <v>0</v>
      </c>
      <c r="BM2298" s="4">
        <f t="shared" ref="BM2298" si="24477">(BB2298*BH2295+BC2298*BG2295+BD2298*BH2298+BE2298*BG2298)</f>
        <v>-0.76141759316733504</v>
      </c>
      <c r="BN2298" s="2">
        <f t="shared" ref="BN2298" si="24478">BB2298*BI2295+BD2298*BI2298-BC2298*BJ2295-BE2298*BJ2298</f>
        <v>0.40434410585267683</v>
      </c>
      <c r="BO2298" s="3">
        <f t="shared" ref="BO2298" si="24479">(BB2298*BJ2295+BC2298*BI2295+BD2298*BJ2298+BE2298*BI2298)</f>
        <v>0</v>
      </c>
      <c r="BP2298" s="20"/>
      <c r="BQ2298" s="16">
        <v>0</v>
      </c>
      <c r="BR2298" s="17">
        <f t="shared" ref="BR2298" si="24480">-1/($BR$4*$B2295)</f>
        <v>-0.27069899895510136</v>
      </c>
      <c r="BS2298" s="18">
        <v>1</v>
      </c>
      <c r="BT2298" s="19">
        <v>0</v>
      </c>
      <c r="BU2298" s="20"/>
      <c r="BV2298" s="1">
        <f t="shared" ref="BV2298" si="24481">BL2298*BQ2295+BN2298*BQ2298-BM2298*BR2295-BO2298*BR2298</f>
        <v>0</v>
      </c>
      <c r="BW2298" s="4">
        <f t="shared" ref="BW2298" si="24482">(BL2298*BR2295+BM2298*BQ2295+BN2298*BR2298+BO2298*BQ2298)</f>
        <v>-0.87087313785505016</v>
      </c>
      <c r="BX2298" s="2">
        <f t="shared" ref="BX2298" si="24483">BL2298*BS2295+BN2298*BS2298-BM2298*BT2295-BO2298*BT2298</f>
        <v>0.40434410585267683</v>
      </c>
      <c r="BY2298" s="3">
        <f t="shared" ref="BY2298" si="24484">(BL2298*BT2295+BM2298*BS2295+BN2298*BT2298+BO2298*BS2298)</f>
        <v>0</v>
      </c>
      <c r="BZ2298" s="20"/>
      <c r="CA2298" s="16">
        <v>0</v>
      </c>
      <c r="CB2298" s="17">
        <v>0</v>
      </c>
      <c r="CC2298" s="18">
        <v>1</v>
      </c>
      <c r="CD2298" s="19">
        <v>0</v>
      </c>
      <c r="CE2298" s="20"/>
      <c r="CF2298" s="1">
        <f t="shared" ref="CF2298" si="24485">BV2298*CA2295+BX2298*CA2298-BW2298*CB2295-BY2298*CB2298</f>
        <v>0</v>
      </c>
      <c r="CG2298" s="4">
        <f t="shared" ref="CG2298" si="24486">(BV2298*CB2295+BW2298*CA2295+BX2298*CB2298+BY2298*CA2298)</f>
        <v>-0.87087313785505016</v>
      </c>
      <c r="CH2298" s="2">
        <f t="shared" ref="CH2298" si="24487">BV2298*CC2295+BX2298*CC2298-BW2298*CD2295-BY2298*CD2298</f>
        <v>0.23492210427006263</v>
      </c>
      <c r="CI2298" s="3">
        <f t="shared" ref="CI2298" si="24488">(BV2298*CD2295+BW2298*CC2295+BX2298*CD2298+BY2298*CC2298)</f>
        <v>0</v>
      </c>
      <c r="CK2298" s="16">
        <f t="shared" ref="CK2298" si="24489">1/$CL$4</f>
        <v>1</v>
      </c>
      <c r="CL2298" s="17">
        <v>0</v>
      </c>
      <c r="CM2298" s="18">
        <v>1</v>
      </c>
      <c r="CN2298" s="19">
        <v>0</v>
      </c>
      <c r="CP2298" s="1">
        <f t="shared" ref="CP2298" si="24490">CF2298*CK2295+CH2298*CK2298-CG2298*CL2295-CI2298*CL2298</f>
        <v>0.23492210427006263</v>
      </c>
      <c r="CQ2298" s="4">
        <f t="shared" ref="CQ2298" si="24491">(CF2298*CL2295+CG2298*CK2295+CH2298*CL2298+CI2298*CK2298)</f>
        <v>-0.87087313785505016</v>
      </c>
      <c r="CR2298" s="2">
        <f t="shared" ref="CR2298" si="24492">CF2298*CM2295+CH2298*CM2298-CG2298*CN2295-CI2298*CN2298</f>
        <v>0.23492210427006263</v>
      </c>
      <c r="CS2298" s="3">
        <f t="shared" ref="CS2298" si="24493">(CF2298*CN2295+CG2298*CM2295+CH2298*CN2298+CI2298*CM2298)</f>
        <v>0</v>
      </c>
      <c r="CU2298" s="39">
        <f t="shared" ref="CU2298" si="24494">(180/PI())*ATAN(-1*(CQ2295/CP2295))</f>
        <v>77.781934372178767</v>
      </c>
      <c r="CW2298" s="54">
        <f t="shared" ref="CW2298" si="24495">20*LOG(((1-(10^(CU2295/20)^2)*(1-((1-CW2295)/(1+CW2295))^2))^0.5))</f>
        <v>-16.597035828989959</v>
      </c>
    </row>
    <row r="2299" spans="1:101" ht="18" customHeight="1">
      <c r="E2299" s="20"/>
      <c r="F2299" s="20"/>
      <c r="G2299" s="20"/>
      <c r="H2299" s="20"/>
      <c r="I2299" s="20"/>
      <c r="J2299" s="20"/>
      <c r="K2299" s="20"/>
      <c r="L2299" s="20"/>
      <c r="M2299" s="20"/>
      <c r="N2299" s="20"/>
      <c r="O2299" s="20"/>
      <c r="P2299" s="20"/>
      <c r="Q2299" s="20"/>
      <c r="R2299" s="20"/>
      <c r="S2299" s="20"/>
      <c r="T2299" s="20"/>
      <c r="U2299" s="20"/>
      <c r="V2299" s="20"/>
      <c r="W2299" s="20"/>
      <c r="X2299" s="20"/>
      <c r="Y2299" s="20"/>
      <c r="Z2299" s="20"/>
      <c r="AA2299" s="20"/>
      <c r="AB2299" s="30"/>
      <c r="AC2299" s="20"/>
      <c r="AD2299" s="20"/>
      <c r="AE2299" s="20"/>
      <c r="AF2299" s="20"/>
      <c r="AG2299" s="20"/>
      <c r="AH2299" s="20"/>
      <c r="AI2299" s="20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  <c r="BA2299" s="20"/>
      <c r="BB2299" s="20"/>
      <c r="BC2299" s="20"/>
      <c r="BD2299" s="20"/>
      <c r="BE2299" s="20"/>
      <c r="BF2299" s="20"/>
      <c r="BG2299" s="20"/>
      <c r="BH2299" s="20"/>
      <c r="BI2299" s="20"/>
      <c r="BJ2299" s="20"/>
      <c r="BK2299" s="20"/>
      <c r="BL2299" s="20"/>
      <c r="BM2299" s="20"/>
      <c r="BN2299" s="20"/>
      <c r="BO2299" s="20"/>
      <c r="BP2299" s="20"/>
      <c r="BQ2299" s="20"/>
      <c r="BR2299" s="20"/>
      <c r="BS2299" s="20"/>
      <c r="BT2299" s="20"/>
      <c r="BU2299" s="20"/>
      <c r="BV2299" s="20"/>
      <c r="BW2299" s="20"/>
      <c r="BX2299" s="20"/>
      <c r="BY2299" s="20"/>
      <c r="BZ2299" s="20"/>
      <c r="CA2299" s="20"/>
      <c r="CB2299" s="20"/>
      <c r="CC2299" s="20"/>
      <c r="CD2299" s="20"/>
      <c r="CE2299" s="20"/>
      <c r="CF2299" s="20"/>
      <c r="CG2299" s="20"/>
      <c r="CH2299" s="20"/>
      <c r="CI2299" s="20"/>
      <c r="CJ2299" s="20"/>
      <c r="CK2299" s="20"/>
      <c r="CL2299" s="20"/>
    </row>
    <row r="2300" spans="1:101" ht="18" customHeight="1"/>
    <row r="2301" spans="1:101" ht="18" customHeight="1" thickBot="1">
      <c r="A2301" s="23"/>
      <c r="B2301" s="23"/>
      <c r="C2301" s="23"/>
      <c r="D2301" s="20" t="s">
        <v>15</v>
      </c>
      <c r="E2301" s="20"/>
      <c r="F2301" s="20"/>
      <c r="G2301" s="20"/>
      <c r="H2301" s="20"/>
      <c r="I2301" s="20" t="s">
        <v>16</v>
      </c>
      <c r="J2301" s="20"/>
      <c r="K2301" s="20"/>
      <c r="L2301" s="20"/>
      <c r="M2301" s="23"/>
      <c r="N2301" s="23"/>
      <c r="O2301" s="24" t="s">
        <v>17</v>
      </c>
      <c r="P2301" s="23"/>
      <c r="Q2301" s="23"/>
      <c r="R2301" s="23"/>
      <c r="S2301" s="20"/>
      <c r="T2301" s="20" t="s">
        <v>18</v>
      </c>
      <c r="U2301" s="23"/>
      <c r="V2301" s="23"/>
      <c r="W2301" s="23"/>
      <c r="X2301" s="23"/>
      <c r="Y2301" s="24" t="s">
        <v>19</v>
      </c>
      <c r="Z2301" s="23"/>
      <c r="AA2301" s="23"/>
      <c r="AB2301" s="23"/>
      <c r="AC2301" s="24" t="s">
        <v>20</v>
      </c>
      <c r="AD2301" s="20"/>
      <c r="AE2301" s="20"/>
      <c r="AF2301" s="20"/>
      <c r="AG2301" s="20"/>
      <c r="AH2301" s="23"/>
      <c r="AI2301" s="24" t="s">
        <v>21</v>
      </c>
      <c r="AJ2301" s="23"/>
      <c r="AK2301" s="23"/>
      <c r="AL2301" s="20"/>
      <c r="AM2301" s="24" t="s">
        <v>31</v>
      </c>
      <c r="AN2301" s="20"/>
      <c r="AO2301" s="23"/>
      <c r="AP2301" s="23"/>
      <c r="AQ2301" s="23"/>
      <c r="AR2301" s="23"/>
      <c r="AS2301" s="24" t="s">
        <v>91</v>
      </c>
      <c r="AT2301" s="23"/>
      <c r="AU2301" s="23"/>
      <c r="AV2301" s="23"/>
      <c r="AW2301" s="24" t="s">
        <v>32</v>
      </c>
      <c r="AX2301" s="20"/>
      <c r="AY2301" s="20"/>
      <c r="AZ2301" s="20"/>
      <c r="BA2301" s="20"/>
      <c r="BB2301" s="23"/>
      <c r="BC2301" s="24" t="s">
        <v>22</v>
      </c>
      <c r="BD2301" s="23"/>
      <c r="BE2301" s="23"/>
      <c r="BF2301" s="23"/>
      <c r="BG2301" s="24" t="s">
        <v>33</v>
      </c>
      <c r="BH2301" s="20"/>
      <c r="BI2301" s="23"/>
      <c r="BJ2301" s="23"/>
      <c r="BK2301" s="23"/>
      <c r="BL2301" s="23"/>
      <c r="BM2301" s="24" t="s">
        <v>34</v>
      </c>
      <c r="BN2301" s="23"/>
      <c r="BO2301" s="23"/>
      <c r="BP2301" s="23"/>
      <c r="BQ2301" s="24" t="s">
        <v>89</v>
      </c>
      <c r="BR2301" s="20"/>
      <c r="BS2301" s="20"/>
      <c r="BT2301" s="20"/>
      <c r="BU2301" s="20"/>
      <c r="BV2301" s="23"/>
      <c r="BW2301" s="24" t="s">
        <v>35</v>
      </c>
      <c r="BX2301" s="23"/>
      <c r="BY2301" s="23"/>
      <c r="BZ2301" s="23"/>
      <c r="CA2301" s="24" t="s">
        <v>90</v>
      </c>
      <c r="CB2301" s="20"/>
      <c r="CC2301" s="23"/>
      <c r="CD2301" s="23"/>
      <c r="CE2301" s="23"/>
      <c r="CF2301" s="23"/>
      <c r="CG2301" s="24" t="s">
        <v>92</v>
      </c>
      <c r="CH2301" s="23"/>
      <c r="CI2301" s="23"/>
      <c r="CJ2301" s="23"/>
      <c r="CK2301" s="24" t="s">
        <v>36</v>
      </c>
      <c r="CL2301" s="24"/>
      <c r="CM2301" s="23"/>
      <c r="CN2301" s="23"/>
      <c r="CO2301" s="23"/>
      <c r="CP2301" s="23"/>
      <c r="CQ2301" s="24" t="s">
        <v>93</v>
      </c>
      <c r="CR2301" s="23"/>
      <c r="CS2301" s="23"/>
    </row>
    <row r="2302" spans="1:101" ht="18" customHeight="1" thickBot="1">
      <c r="A2302" s="23"/>
      <c r="B2302" s="33"/>
      <c r="C2302" s="23"/>
      <c r="D2302" s="7" t="s">
        <v>2</v>
      </c>
      <c r="E2302" s="8"/>
      <c r="F2302" s="8" t="s">
        <v>3</v>
      </c>
      <c r="G2302" s="9"/>
      <c r="H2302" s="10"/>
      <c r="I2302" s="7" t="s">
        <v>4</v>
      </c>
      <c r="J2302" s="8"/>
      <c r="K2302" s="8" t="s">
        <v>5</v>
      </c>
      <c r="L2302" s="9"/>
      <c r="M2302" s="23"/>
      <c r="N2302" s="251" t="s">
        <v>79</v>
      </c>
      <c r="O2302" s="252"/>
      <c r="P2302" s="253" t="s">
        <v>80</v>
      </c>
      <c r="Q2302" s="254"/>
      <c r="R2302" s="23"/>
      <c r="S2302" s="7" t="s">
        <v>11</v>
      </c>
      <c r="T2302" s="8"/>
      <c r="U2302" s="8" t="s">
        <v>12</v>
      </c>
      <c r="V2302" s="9"/>
      <c r="W2302" s="20"/>
      <c r="X2302" s="251" t="s">
        <v>79</v>
      </c>
      <c r="Y2302" s="252"/>
      <c r="Z2302" s="253" t="s">
        <v>80</v>
      </c>
      <c r="AA2302" s="254"/>
      <c r="AB2302" s="20"/>
      <c r="AC2302" s="7" t="s">
        <v>4</v>
      </c>
      <c r="AD2302" s="8"/>
      <c r="AE2302" s="8" t="s">
        <v>5</v>
      </c>
      <c r="AF2302" s="9"/>
      <c r="AG2302" s="20"/>
      <c r="AH2302" s="251" t="s">
        <v>0</v>
      </c>
      <c r="AI2302" s="252"/>
      <c r="AJ2302" s="253" t="s">
        <v>1</v>
      </c>
      <c r="AK2302" s="254"/>
      <c r="AL2302" s="20"/>
      <c r="AM2302" s="7" t="s">
        <v>11</v>
      </c>
      <c r="AN2302" s="8"/>
      <c r="AO2302" s="8" t="s">
        <v>12</v>
      </c>
      <c r="AP2302" s="9"/>
      <c r="AQ2302" s="23"/>
      <c r="AR2302" s="251" t="s">
        <v>0</v>
      </c>
      <c r="AS2302" s="252"/>
      <c r="AT2302" s="253" t="s">
        <v>1</v>
      </c>
      <c r="AU2302" s="254"/>
      <c r="AV2302" s="36"/>
      <c r="AW2302" s="7" t="s">
        <v>4</v>
      </c>
      <c r="AX2302" s="8"/>
      <c r="AY2302" s="8" t="s">
        <v>5</v>
      </c>
      <c r="AZ2302" s="9"/>
      <c r="BA2302" s="20"/>
      <c r="BB2302" s="251" t="s">
        <v>0</v>
      </c>
      <c r="BC2302" s="252"/>
      <c r="BD2302" s="253" t="s">
        <v>1</v>
      </c>
      <c r="BE2302" s="254"/>
      <c r="BF2302" s="36"/>
      <c r="BG2302" s="7" t="s">
        <v>11</v>
      </c>
      <c r="BH2302" s="8"/>
      <c r="BI2302" s="8" t="s">
        <v>12</v>
      </c>
      <c r="BJ2302" s="9"/>
      <c r="BK2302" s="36"/>
      <c r="BL2302" s="251" t="s">
        <v>0</v>
      </c>
      <c r="BM2302" s="252"/>
      <c r="BN2302" s="253" t="s">
        <v>1</v>
      </c>
      <c r="BO2302" s="254"/>
      <c r="BP2302" s="36"/>
      <c r="BQ2302" s="7" t="s">
        <v>4</v>
      </c>
      <c r="BR2302" s="8"/>
      <c r="BS2302" s="8" t="s">
        <v>5</v>
      </c>
      <c r="BT2302" s="9"/>
      <c r="BU2302" s="20"/>
      <c r="BV2302" s="251" t="s">
        <v>0</v>
      </c>
      <c r="BW2302" s="252"/>
      <c r="BX2302" s="253" t="s">
        <v>1</v>
      </c>
      <c r="BY2302" s="254"/>
      <c r="BZ2302" s="36"/>
      <c r="CA2302" s="7" t="s">
        <v>11</v>
      </c>
      <c r="CB2302" s="8"/>
      <c r="CC2302" s="8" t="s">
        <v>12</v>
      </c>
      <c r="CD2302" s="9"/>
      <c r="CE2302" s="36"/>
      <c r="CF2302" s="251" t="s">
        <v>0</v>
      </c>
      <c r="CG2302" s="252"/>
      <c r="CH2302" s="253" t="s">
        <v>1</v>
      </c>
      <c r="CI2302" s="254"/>
      <c r="CJ2302" s="23"/>
      <c r="CK2302" s="7" t="s">
        <v>23</v>
      </c>
      <c r="CL2302" s="8"/>
      <c r="CM2302" s="8" t="s">
        <v>24</v>
      </c>
      <c r="CN2302" s="9"/>
      <c r="CO2302" s="23"/>
      <c r="CP2302" s="251" t="s">
        <v>0</v>
      </c>
      <c r="CQ2302" s="252"/>
      <c r="CR2302" s="253" t="s">
        <v>1</v>
      </c>
      <c r="CS2302" s="254"/>
      <c r="CU2302" s="26" t="s">
        <v>25</v>
      </c>
      <c r="CW2302" s="50" t="s">
        <v>44</v>
      </c>
    </row>
    <row r="2303" spans="1:101" ht="18" customHeight="1" thickTop="1" thickBot="1">
      <c r="B2303" s="34">
        <v>5.4500000000000099</v>
      </c>
      <c r="D2303" s="11">
        <v>1</v>
      </c>
      <c r="E2303" s="12">
        <v>0</v>
      </c>
      <c r="F2303" s="13">
        <v>0</v>
      </c>
      <c r="G2303" s="40">
        <f t="shared" ref="G2303" si="24496">-1/($E$4*$B2303)</f>
        <v>-0.1927578931947786</v>
      </c>
      <c r="H2303" s="10"/>
      <c r="I2303" s="11">
        <v>1</v>
      </c>
      <c r="J2303" s="12">
        <v>0</v>
      </c>
      <c r="K2303" s="13">
        <v>0</v>
      </c>
      <c r="L2303" s="14">
        <v>0</v>
      </c>
      <c r="N2303" s="1">
        <f t="shared" ref="N2303" si="24497">D2303*I2303+F2303*I2306-E2303*J2303-G2303*J2306</f>
        <v>0.94829934107632785</v>
      </c>
      <c r="O2303" s="4">
        <f t="shared" ref="O2303" si="24498">(D2303*J2303+E2303*I2303+F2303*J2306+G2303*I2306)</f>
        <v>0</v>
      </c>
      <c r="P2303" s="2">
        <f t="shared" ref="P2303" si="24499">D2303*K2303+F2303*K2306-E2303*L2303-G2303*L2306</f>
        <v>0</v>
      </c>
      <c r="Q2303" s="3">
        <f t="shared" ref="Q2303" si="24500">(D2303*L2303+E2303*K2303+F2303*L2306+G2303*K2306)</f>
        <v>-0.1927578931947786</v>
      </c>
      <c r="S2303" s="11">
        <v>1</v>
      </c>
      <c r="T2303" s="12">
        <v>0</v>
      </c>
      <c r="U2303" s="13">
        <v>0</v>
      </c>
      <c r="V2303" s="40">
        <f t="shared" ref="V2303" si="24501">-1/($T$4*$B2303)</f>
        <v>-0.36829835112828135</v>
      </c>
      <c r="W2303" s="20"/>
      <c r="X2303" s="1">
        <f t="shared" ref="X2303" si="24502">N2303*S2303+P2303*S2306-O2303*T2303-Q2303*T2306</f>
        <v>0.94829934107632785</v>
      </c>
      <c r="Y2303" s="4">
        <f t="shared" ref="Y2303" si="24503">(N2303*T2303+O2303*S2303+P2303*T2306+Q2303*S2306)</f>
        <v>0</v>
      </c>
      <c r="Z2303" s="2">
        <f t="shared" ref="Z2303" si="24504">N2303*U2303+P2303*U2306-O2303*V2303-Q2303*V2306</f>
        <v>0</v>
      </c>
      <c r="AA2303" s="3">
        <f t="shared" ref="AA2303" si="24505">(N2303*V2303+O2303*U2303+P2303*V2306+Q2303*U2306)</f>
        <v>-0.54201497688922584</v>
      </c>
      <c r="AB2303" s="20"/>
      <c r="AC2303" s="11">
        <v>1</v>
      </c>
      <c r="AD2303" s="12">
        <v>0</v>
      </c>
      <c r="AE2303" s="13">
        <v>0</v>
      </c>
      <c r="AF2303" s="14">
        <v>0</v>
      </c>
      <c r="AG2303" s="20"/>
      <c r="AH2303" s="1">
        <f t="shared" ref="AH2303" si="24506">X2303*AC2303+Z2303*AC2306-Y2303*AD2303-AA2303*AD2306</f>
        <v>0.78221335353879873</v>
      </c>
      <c r="AI2303" s="4">
        <f t="shared" ref="AI2303" si="24507">(X2303*AD2303+Y2303*AC2303+Z2303*AD2306+AA2303*AC2306)</f>
        <v>0</v>
      </c>
      <c r="AJ2303" s="2">
        <f t="shared" ref="AJ2303" si="24508">X2303*AE2303+Z2303*AE2306-Y2303*AF2303-AA2303*AF2306</f>
        <v>0</v>
      </c>
      <c r="AK2303" s="3">
        <f t="shared" ref="AK2303" si="24509">(X2303*AF2303+Y2303*AE2303+Z2303*AF2306+AA2303*AE2306)</f>
        <v>-0.54201497688922584</v>
      </c>
      <c r="AL2303" s="20"/>
      <c r="AM2303" s="11">
        <v>1</v>
      </c>
      <c r="AN2303" s="12">
        <v>0</v>
      </c>
      <c r="AO2303" s="13">
        <v>0</v>
      </c>
      <c r="AP2303" s="40">
        <f t="shared" ref="AP2303" si="24510">-1/($AN$4*$B2303)</f>
        <v>-0.38274142372154724</v>
      </c>
      <c r="AR2303" s="1">
        <f t="shared" ref="AR2303" si="24511">AH2303*AM2303+AJ2303*AM2306-AI2303*AN2303-AK2303*AN2306</f>
        <v>0.78221335353879873</v>
      </c>
      <c r="AS2303" s="4">
        <f t="shared" ref="AS2303" si="24512">(AH2303*AN2303+AI2303*AM2303+AJ2303*AN2306+AK2303*AM2306)</f>
        <v>0</v>
      </c>
      <c r="AT2303" s="2">
        <f t="shared" ref="AT2303" si="24513">AH2303*AO2303+AJ2303*AO2306-AI2303*AP2303-AK2303*AP2306</f>
        <v>0</v>
      </c>
      <c r="AU2303" s="3">
        <f t="shared" ref="AU2303" si="24514">(AH2303*AP2303+AI2303*AO2303+AJ2303*AP2306+AK2303*AO2306)</f>
        <v>-0.84140042947667171</v>
      </c>
      <c r="AV2303" s="20"/>
      <c r="AW2303" s="11">
        <v>1</v>
      </c>
      <c r="AX2303" s="12">
        <v>0</v>
      </c>
      <c r="AY2303" s="13">
        <v>0</v>
      </c>
      <c r="AZ2303" s="14">
        <v>0</v>
      </c>
      <c r="BA2303" s="20"/>
      <c r="BB2303" s="1">
        <f t="shared" ref="BB2303" si="24515">AR2303*AW2303+AT2303*AW2306-AS2303*AX2303-AU2303*AX2306</f>
        <v>0.52438870440056196</v>
      </c>
      <c r="BC2303" s="4">
        <f t="shared" ref="BC2303" si="24516">(AR2303*AX2303+AS2303*AW2303+AT2303*AX2306+AU2303*AW2306)</f>
        <v>0</v>
      </c>
      <c r="BD2303" s="2">
        <f t="shared" ref="BD2303" si="24517">AR2303*AY2303+AT2303*AY2306-AS2303*AZ2303-AU2303*AZ2306</f>
        <v>0</v>
      </c>
      <c r="BE2303" s="3">
        <f t="shared" ref="BE2303" si="24518">(AR2303*AZ2303+AS2303*AY2303+AT2303*AZ2306+AU2303*AY2306)</f>
        <v>-0.84140042947667171</v>
      </c>
      <c r="BF2303" s="20"/>
      <c r="BG2303" s="11">
        <v>1</v>
      </c>
      <c r="BH2303" s="12">
        <v>0</v>
      </c>
      <c r="BI2303" s="13">
        <v>0</v>
      </c>
      <c r="BJ2303" s="40">
        <f t="shared" ref="BJ2303" si="24519">-1/($BH$4*$B2303)</f>
        <v>-0.36829835112828135</v>
      </c>
      <c r="BK2303" s="20"/>
      <c r="BL2303" s="1">
        <f t="shared" ref="BL2303" si="24520">BB2303*BG2303+BD2303*BG2306-BC2303*BH2303-BE2303*BH2306</f>
        <v>0.52438870440056196</v>
      </c>
      <c r="BM2303" s="4">
        <f t="shared" ref="BM2303" si="24521">(BB2303*BH2303+BC2303*BG2303+BD2303*BH2306+BE2303*BG2306)</f>
        <v>0</v>
      </c>
      <c r="BN2303" s="2">
        <f t="shared" ref="BN2303" si="24522">BB2303*BI2303+BD2303*BI2306-BC2303*BJ2303-BE2303*BJ2306</f>
        <v>0</v>
      </c>
      <c r="BO2303" s="3">
        <f t="shared" ref="BO2303" si="24523">(BB2303*BJ2303+BC2303*BI2303+BD2303*BJ2306+BE2303*BI2306)</f>
        <v>-1.0345319246576945</v>
      </c>
      <c r="BP2303" s="20"/>
      <c r="BQ2303" s="11">
        <v>1</v>
      </c>
      <c r="BR2303" s="12">
        <v>0</v>
      </c>
      <c r="BS2303" s="13">
        <v>0</v>
      </c>
      <c r="BT2303" s="14">
        <v>0</v>
      </c>
      <c r="BU2303" s="20"/>
      <c r="BV2303" s="1">
        <f t="shared" ref="BV2303" si="24524">BL2303*BQ2303+BN2303*BQ2306-BM2303*BR2303-BO2303*BR2306</f>
        <v>0.24691118430580344</v>
      </c>
      <c r="BW2303" s="4">
        <f t="shared" ref="BW2303" si="24525">(BL2303*BR2303+BM2303*BQ2303+BN2303*BR2306+BO2303*BQ2306)</f>
        <v>0</v>
      </c>
      <c r="BX2303" s="2">
        <f t="shared" ref="BX2303" si="24526">BL2303*BS2303+BN2303*BS2306-BM2303*BT2303-BO2303*BT2306</f>
        <v>0</v>
      </c>
      <c r="BY2303" s="3">
        <f t="shared" ref="BY2303" si="24527">(BL2303*BT2303+BM2303*BS2303+BN2303*BT2306+BO2303*BS2306)</f>
        <v>-1.0345319246576945</v>
      </c>
      <c r="BZ2303" s="20"/>
      <c r="CA2303" s="11">
        <v>1</v>
      </c>
      <c r="CB2303" s="12">
        <v>0</v>
      </c>
      <c r="CC2303" s="13">
        <v>0</v>
      </c>
      <c r="CD2303" s="40">
        <f t="shared" ref="CD2303" si="24528">-1/($CB$4*$B2303)</f>
        <v>-0.1927578931947786</v>
      </c>
      <c r="CE2303" s="20"/>
      <c r="CF2303" s="1">
        <f t="shared" ref="CF2303" si="24529">BV2303*CA2303+BX2303*CA2306-BW2303*CB2303-BY2303*CB2306</f>
        <v>0.24691118430580344</v>
      </c>
      <c r="CG2303" s="4">
        <f t="shared" ref="CG2303" si="24530">(BV2303*CB2303+BW2303*CA2303+BX2303*CB2306+BY2303*CA2306)</f>
        <v>0</v>
      </c>
      <c r="CH2303" s="2">
        <f t="shared" ref="CH2303" si="24531">BV2303*CC2303+BX2303*CC2306-BW2303*CD2303-BY2303*CD2306</f>
        <v>0</v>
      </c>
      <c r="CI2303" s="3">
        <f t="shared" ref="CI2303" si="24532">(BV2303*CD2303+BW2303*CC2303+BX2303*CD2306+BY2303*CC2306)</f>
        <v>-1.0821260043507088</v>
      </c>
      <c r="CJ2303" s="28"/>
      <c r="CK2303" s="11">
        <v>1</v>
      </c>
      <c r="CL2303" s="12">
        <v>0</v>
      </c>
      <c r="CM2303" s="13">
        <v>0</v>
      </c>
      <c r="CN2303" s="14">
        <v>0</v>
      </c>
      <c r="CP2303" s="1">
        <f t="shared" ref="CP2303" si="24533">CF2303*CK2303+CH2303*CK2306-CG2303*CL2303-CI2303*CL2306</f>
        <v>0.24691118430580344</v>
      </c>
      <c r="CQ2303" s="4">
        <f t="shared" ref="CQ2303" si="24534">(CF2303*CL2303+CG2303*CK2303+CH2303*CL2306+CI2303*CK2306)</f>
        <v>-1.0821260043507088</v>
      </c>
      <c r="CR2303" s="2">
        <f t="shared" ref="CR2303" si="24535">CF2303*CM2303+CH2303*CM2306-CG2303*CN2303-CI2303*CN2306</f>
        <v>0</v>
      </c>
      <c r="CS2303" s="3">
        <f t="shared" ref="CS2303" si="24536">(CF2303*CN2303+CG2303*CM2303+CH2303*CN2306+CI2303*CM2306)</f>
        <v>-1.0821260043507088</v>
      </c>
      <c r="CU2303" s="29">
        <f t="shared" ref="CU2303" si="24537">20*LOG(((1+$CL$4)/$CL$4)/((CP2303+CP2306)^2+(CQ2303+CQ2306)^2)^0.5)</f>
        <v>-4.9604274473721226E-2</v>
      </c>
      <c r="CW2303" s="51">
        <f t="shared" ref="CW2303" si="24538">((CP2303^2+CQ2303^2)^0.5)/((CP2306^2+CQ2306^2)^0.5)</f>
        <v>1.2302398947175073</v>
      </c>
    </row>
    <row r="2304" spans="1:101" ht="18" customHeight="1" thickBot="1">
      <c r="D2304" s="11"/>
      <c r="E2304" s="13"/>
      <c r="F2304" s="13"/>
      <c r="G2304" s="15"/>
      <c r="H2304" s="10"/>
      <c r="I2304" s="11"/>
      <c r="J2304" s="13"/>
      <c r="K2304" s="13"/>
      <c r="L2304" s="15"/>
      <c r="N2304" s="5"/>
      <c r="Q2304" s="6"/>
      <c r="S2304" s="11"/>
      <c r="T2304" s="13"/>
      <c r="U2304" s="13"/>
      <c r="V2304" s="15"/>
      <c r="W2304" s="20"/>
      <c r="X2304" s="5"/>
      <c r="AA2304" s="6"/>
      <c r="AB2304" s="20"/>
      <c r="AC2304" s="11"/>
      <c r="AD2304" s="13"/>
      <c r="AE2304" s="13"/>
      <c r="AF2304" s="15"/>
      <c r="AG2304" s="20"/>
      <c r="AH2304" s="5"/>
      <c r="AK2304" s="6"/>
      <c r="AL2304" s="20"/>
      <c r="AM2304" s="11"/>
      <c r="AN2304" s="13"/>
      <c r="AO2304" s="13"/>
      <c r="AP2304" s="15"/>
      <c r="AR2304" s="5"/>
      <c r="AU2304" s="6"/>
      <c r="AW2304" s="11"/>
      <c r="AX2304" s="13"/>
      <c r="AY2304" s="13"/>
      <c r="AZ2304" s="15"/>
      <c r="BA2304" s="20"/>
      <c r="BB2304" s="5"/>
      <c r="BE2304" s="6"/>
      <c r="BG2304" s="11"/>
      <c r="BH2304" s="13"/>
      <c r="BI2304" s="13"/>
      <c r="BJ2304" s="15"/>
      <c r="BL2304" s="5"/>
      <c r="BO2304" s="6"/>
      <c r="BQ2304" s="11"/>
      <c r="BR2304" s="13"/>
      <c r="BS2304" s="13"/>
      <c r="BT2304" s="15"/>
      <c r="BU2304" s="20"/>
      <c r="BV2304" s="5"/>
      <c r="BY2304" s="6"/>
      <c r="CA2304" s="11"/>
      <c r="CB2304" s="13"/>
      <c r="CC2304" s="13"/>
      <c r="CD2304" s="15"/>
      <c r="CF2304" s="5"/>
      <c r="CI2304" s="6"/>
      <c r="CK2304" s="11"/>
      <c r="CL2304" s="13"/>
      <c r="CM2304" s="13"/>
      <c r="CN2304" s="15"/>
      <c r="CP2304" s="5"/>
      <c r="CS2304" s="6"/>
      <c r="CW2304" s="52"/>
    </row>
    <row r="2305" spans="1:101" ht="18" customHeight="1" thickBot="1">
      <c r="D2305" s="11" t="s">
        <v>6</v>
      </c>
      <c r="E2305" s="13"/>
      <c r="F2305" s="13" t="s">
        <v>7</v>
      </c>
      <c r="G2305" s="15"/>
      <c r="H2305" s="10"/>
      <c r="I2305" s="11" t="s">
        <v>8</v>
      </c>
      <c r="J2305" s="13"/>
      <c r="K2305" s="13" t="s">
        <v>9</v>
      </c>
      <c r="L2305" s="15"/>
      <c r="N2305" s="251" t="s">
        <v>26</v>
      </c>
      <c r="O2305" s="252"/>
      <c r="P2305" s="253" t="s">
        <v>27</v>
      </c>
      <c r="Q2305" s="254"/>
      <c r="S2305" s="11" t="s">
        <v>13</v>
      </c>
      <c r="T2305" s="13"/>
      <c r="U2305" s="13" t="s">
        <v>14</v>
      </c>
      <c r="V2305" s="15"/>
      <c r="W2305" s="20"/>
      <c r="X2305" s="251" t="s">
        <v>26</v>
      </c>
      <c r="Y2305" s="252"/>
      <c r="Z2305" s="253" t="s">
        <v>27</v>
      </c>
      <c r="AA2305" s="254"/>
      <c r="AB2305" s="20"/>
      <c r="AC2305" s="11" t="s">
        <v>8</v>
      </c>
      <c r="AD2305" s="13"/>
      <c r="AE2305" s="13" t="s">
        <v>9</v>
      </c>
      <c r="AF2305" s="15"/>
      <c r="AG2305" s="20"/>
      <c r="AH2305" s="251" t="s">
        <v>26</v>
      </c>
      <c r="AI2305" s="252"/>
      <c r="AJ2305" s="253" t="s">
        <v>27</v>
      </c>
      <c r="AK2305" s="254"/>
      <c r="AL2305" s="20"/>
      <c r="AM2305" s="11" t="s">
        <v>13</v>
      </c>
      <c r="AN2305" s="13"/>
      <c r="AO2305" s="13" t="s">
        <v>14</v>
      </c>
      <c r="AP2305" s="15"/>
      <c r="AR2305" s="251" t="s">
        <v>26</v>
      </c>
      <c r="AS2305" s="252"/>
      <c r="AT2305" s="253" t="s">
        <v>27</v>
      </c>
      <c r="AU2305" s="254"/>
      <c r="AV2305" s="36"/>
      <c r="AW2305" s="11" t="s">
        <v>8</v>
      </c>
      <c r="AX2305" s="13"/>
      <c r="AY2305" s="13" t="s">
        <v>9</v>
      </c>
      <c r="AZ2305" s="15"/>
      <c r="BA2305" s="20"/>
      <c r="BB2305" s="251" t="s">
        <v>26</v>
      </c>
      <c r="BC2305" s="252"/>
      <c r="BD2305" s="253" t="s">
        <v>27</v>
      </c>
      <c r="BE2305" s="254"/>
      <c r="BF2305" s="36"/>
      <c r="BG2305" s="11" t="s">
        <v>13</v>
      </c>
      <c r="BH2305" s="13"/>
      <c r="BI2305" s="13" t="s">
        <v>14</v>
      </c>
      <c r="BJ2305" s="15"/>
      <c r="BK2305" s="36"/>
      <c r="BL2305" s="251" t="s">
        <v>26</v>
      </c>
      <c r="BM2305" s="252"/>
      <c r="BN2305" s="253" t="s">
        <v>27</v>
      </c>
      <c r="BO2305" s="254"/>
      <c r="BP2305" s="36"/>
      <c r="BQ2305" s="11" t="s">
        <v>8</v>
      </c>
      <c r="BR2305" s="13"/>
      <c r="BS2305" s="13" t="s">
        <v>9</v>
      </c>
      <c r="BT2305" s="15"/>
      <c r="BU2305" s="20"/>
      <c r="BV2305" s="251" t="s">
        <v>26</v>
      </c>
      <c r="BW2305" s="252"/>
      <c r="BX2305" s="253" t="s">
        <v>27</v>
      </c>
      <c r="BY2305" s="254"/>
      <c r="BZ2305" s="36"/>
      <c r="CA2305" s="11" t="s">
        <v>13</v>
      </c>
      <c r="CB2305" s="13"/>
      <c r="CC2305" s="13" t="s">
        <v>14</v>
      </c>
      <c r="CD2305" s="15"/>
      <c r="CE2305" s="36"/>
      <c r="CF2305" s="251" t="s">
        <v>26</v>
      </c>
      <c r="CG2305" s="252"/>
      <c r="CH2305" s="253" t="s">
        <v>27</v>
      </c>
      <c r="CI2305" s="254"/>
      <c r="CK2305" s="11" t="s">
        <v>28</v>
      </c>
      <c r="CL2305" s="13"/>
      <c r="CM2305" s="13" t="s">
        <v>29</v>
      </c>
      <c r="CN2305" s="15"/>
      <c r="CP2305" s="251" t="s">
        <v>26</v>
      </c>
      <c r="CQ2305" s="252"/>
      <c r="CR2305" s="253" t="s">
        <v>27</v>
      </c>
      <c r="CS2305" s="254"/>
      <c r="CU2305" s="38" t="s">
        <v>37</v>
      </c>
      <c r="CW2305" s="53" t="s">
        <v>45</v>
      </c>
    </row>
    <row r="2306" spans="1:101" ht="18" customHeight="1" thickTop="1" thickBot="1">
      <c r="D2306" s="16">
        <v>0</v>
      </c>
      <c r="E2306" s="17">
        <v>0</v>
      </c>
      <c r="F2306" s="18">
        <v>1</v>
      </c>
      <c r="G2306" s="19">
        <v>0</v>
      </c>
      <c r="H2306" s="10"/>
      <c r="I2306" s="16">
        <v>0</v>
      </c>
      <c r="J2306" s="17">
        <f t="shared" ref="J2306" si="24539">-1/($J$4*$B2303)</f>
        <v>-0.26821552190046738</v>
      </c>
      <c r="K2306" s="18">
        <v>1</v>
      </c>
      <c r="L2306" s="19">
        <v>0</v>
      </c>
      <c r="N2306" s="1">
        <f t="shared" ref="N2306" si="24540">D2306*I2303+F2306*I2306-E2306*J2303-G2306*J2306</f>
        <v>0</v>
      </c>
      <c r="O2306" s="4">
        <f t="shared" ref="O2306" si="24541">(D2306*J2303+E2306*I2303+F2306*J2306+G2306*I2306)</f>
        <v>-0.26821552190046738</v>
      </c>
      <c r="P2306" s="2">
        <f t="shared" ref="P2306" si="24542">D2306*K2303+F2306*K2306-E2306*L2303-G2306*L2306</f>
        <v>1</v>
      </c>
      <c r="Q2306" s="3">
        <f t="shared" ref="Q2306" si="24543">(D2306*L2303+E2306*K2303+F2306*L2306+G2306*K2306)</f>
        <v>0</v>
      </c>
      <c r="S2306" s="16">
        <v>0</v>
      </c>
      <c r="T2306" s="17">
        <v>0</v>
      </c>
      <c r="U2306" s="18">
        <v>1</v>
      </c>
      <c r="V2306" s="19">
        <v>0</v>
      </c>
      <c r="W2306" s="20"/>
      <c r="X2306" s="1">
        <f t="shared" ref="X2306" si="24544">N2306*S2303+P2306*S2306-O2306*T2303-Q2306*T2306</f>
        <v>0</v>
      </c>
      <c r="Y2306" s="4">
        <f t="shared" ref="Y2306" si="24545">(N2306*T2303+O2306*S2303+P2306*T2306+Q2306*S2306)</f>
        <v>-0.26821552190046738</v>
      </c>
      <c r="Z2306" s="2">
        <f t="shared" ref="Z2306" si="24546">N2306*U2303+P2306*U2306-O2306*V2303-Q2306*V2306</f>
        <v>0.90121666553704638</v>
      </c>
      <c r="AA2306" s="3">
        <f t="shared" ref="AA2306" si="24547">(N2306*V2303+O2306*U2303+P2306*V2306+Q2306*U2306)</f>
        <v>0</v>
      </c>
      <c r="AB2306" s="20"/>
      <c r="AC2306" s="16">
        <v>0</v>
      </c>
      <c r="AD2306" s="17">
        <f t="shared" ref="AD2306" si="24548">-1/($AD$4*$B2303)</f>
        <v>-0.30642324404159943</v>
      </c>
      <c r="AE2306" s="18">
        <v>1</v>
      </c>
      <c r="AF2306" s="19">
        <v>0</v>
      </c>
      <c r="AG2306" s="20"/>
      <c r="AH2306" s="1">
        <f t="shared" ref="AH2306" si="24549">X2306*AC2303+Z2306*AC2306-Y2306*AD2303-AA2306*AD2306</f>
        <v>0</v>
      </c>
      <c r="AI2306" s="4">
        <f t="shared" ref="AI2306" si="24550">(X2306*AD2303+Y2306*AC2303+Z2306*AD2306+AA2306*AC2306)</f>
        <v>-0.54436925613868226</v>
      </c>
      <c r="AJ2306" s="2">
        <f t="shared" ref="AJ2306" si="24551">X2306*AE2303+Z2306*AE2306-Y2306*AF2303-AA2306*AF2306</f>
        <v>0.90121666553704638</v>
      </c>
      <c r="AK2306" s="3">
        <f t="shared" ref="AK2306" si="24552">(X2306*AF2303+Y2306*AE2303+Z2306*AF2306+AA2306*AE2306)</f>
        <v>0</v>
      </c>
      <c r="AL2306" s="20"/>
      <c r="AM2306" s="16">
        <v>0</v>
      </c>
      <c r="AN2306" s="17">
        <v>0</v>
      </c>
      <c r="AO2306" s="18">
        <v>1</v>
      </c>
      <c r="AP2306" s="19">
        <v>0</v>
      </c>
      <c r="AR2306" s="1">
        <f t="shared" ref="AR2306" si="24553">AH2306*AM2303+AJ2306*AM2306-AI2306*AN2303-AK2306*AN2306</f>
        <v>0</v>
      </c>
      <c r="AS2306" s="4">
        <f t="shared" ref="AS2306" si="24554">(AH2306*AN2303+AI2306*AM2303+AJ2306*AN2306+AK2306*AM2306)</f>
        <v>-0.54436925613868226</v>
      </c>
      <c r="AT2306" s="2">
        <f t="shared" ref="AT2306" si="24555">AH2306*AO2303+AJ2306*AO2306-AI2306*AP2303-AK2306*AP2306</f>
        <v>0.69286400141228754</v>
      </c>
      <c r="AU2306" s="3">
        <f t="shared" ref="AU2306" si="24556">(AH2306*AP2303+AI2306*AO2303+AJ2306*AP2306+AK2306*AO2306)</f>
        <v>0</v>
      </c>
      <c r="AV2306" s="20"/>
      <c r="AW2306" s="16">
        <v>0</v>
      </c>
      <c r="AX2306" s="17">
        <f t="shared" ref="AX2306" si="24557">-1/($AX$4*$B2303)</f>
        <v>-0.30642324404159943</v>
      </c>
      <c r="AY2306" s="18">
        <v>1</v>
      </c>
      <c r="AZ2306" s="19">
        <v>0</v>
      </c>
      <c r="BA2306" s="20"/>
      <c r="BB2306" s="1">
        <f t="shared" ref="BB2306" si="24558">AR2306*AW2303+AT2306*AW2306-AS2306*AX2303-AU2306*AX2306</f>
        <v>0</v>
      </c>
      <c r="BC2306" s="4">
        <f t="shared" ref="BC2306" si="24559">(AR2306*AX2303+AS2306*AW2303+AT2306*AX2306+AU2306*AW2306)</f>
        <v>-0.75667889113107867</v>
      </c>
      <c r="BD2306" s="2">
        <f t="shared" ref="BD2306" si="24560">AR2306*AY2303+AT2306*AY2306-AS2306*AZ2303-AU2306*AZ2306</f>
        <v>0.69286400141228754</v>
      </c>
      <c r="BE2306" s="3">
        <f t="shared" ref="BE2306" si="24561">(AR2306*AZ2303+AS2306*AY2303+AT2306*AZ2306+AU2306*AY2306)</f>
        <v>0</v>
      </c>
      <c r="BF2306" s="20"/>
      <c r="BG2306" s="16">
        <v>0</v>
      </c>
      <c r="BH2306" s="17">
        <v>0</v>
      </c>
      <c r="BI2306" s="18">
        <v>1</v>
      </c>
      <c r="BJ2306" s="19">
        <v>0</v>
      </c>
      <c r="BK2306" s="20"/>
      <c r="BL2306" s="1">
        <f t="shared" ref="BL2306" si="24562">BB2306*BG2303+BD2306*BG2306-BC2306*BH2303-BE2306*BH2306</f>
        <v>0</v>
      </c>
      <c r="BM2306" s="4">
        <f t="shared" ref="BM2306" si="24563">(BB2306*BH2303+BC2306*BG2303+BD2306*BH2306+BE2306*BG2306)</f>
        <v>-0.75667889113107867</v>
      </c>
      <c r="BN2306" s="2">
        <f t="shared" ref="BN2306" si="24564">BB2306*BI2303+BD2306*BI2306-BC2306*BJ2303-BE2306*BJ2306</f>
        <v>0.41418041347513496</v>
      </c>
      <c r="BO2306" s="3">
        <f t="shared" ref="BO2306" si="24565">(BB2306*BJ2303+BC2306*BI2303+BD2306*BJ2306+BE2306*BI2306)</f>
        <v>0</v>
      </c>
      <c r="BP2306" s="20"/>
      <c r="BQ2306" s="16">
        <v>0</v>
      </c>
      <c r="BR2306" s="17">
        <f t="shared" ref="BR2306" si="24566">-1/($BR$4*$B2303)</f>
        <v>-0.26821552190046738</v>
      </c>
      <c r="BS2306" s="18">
        <v>1</v>
      </c>
      <c r="BT2306" s="19">
        <v>0</v>
      </c>
      <c r="BU2306" s="20"/>
      <c r="BV2306" s="1">
        <f t="shared" ref="BV2306" si="24567">BL2306*BQ2303+BN2306*BQ2306-BM2306*BR2303-BO2306*BR2306</f>
        <v>0</v>
      </c>
      <c r="BW2306" s="4">
        <f t="shared" ref="BW2306" si="24568">(BL2306*BR2303+BM2306*BQ2303+BN2306*BR2306+BO2306*BQ2306)</f>
        <v>-0.86776850689226337</v>
      </c>
      <c r="BX2306" s="2">
        <f t="shared" ref="BX2306" si="24569">BL2306*BS2303+BN2306*BS2306-BM2306*BT2303-BO2306*BT2306</f>
        <v>0.41418041347513496</v>
      </c>
      <c r="BY2306" s="3">
        <f t="shared" ref="BY2306" si="24570">(BL2306*BT2303+BM2306*BS2303+BN2306*BT2306+BO2306*BS2306)</f>
        <v>0</v>
      </c>
      <c r="BZ2306" s="20"/>
      <c r="CA2306" s="16">
        <v>0</v>
      </c>
      <c r="CB2306" s="17">
        <v>0</v>
      </c>
      <c r="CC2306" s="18">
        <v>1</v>
      </c>
      <c r="CD2306" s="19">
        <v>0</v>
      </c>
      <c r="CE2306" s="20"/>
      <c r="CF2306" s="1">
        <f t="shared" ref="CF2306" si="24571">BV2306*CA2303+BX2306*CA2306-BW2306*CB2303-BY2306*CB2306</f>
        <v>0</v>
      </c>
      <c r="CG2306" s="4">
        <f t="shared" ref="CG2306" si="24572">(BV2306*CB2303+BW2306*CA2303+BX2306*CB2306+BY2306*CA2306)</f>
        <v>-0.86776850689226337</v>
      </c>
      <c r="CH2306" s="2">
        <f t="shared" ref="CH2306" si="24573">BV2306*CC2303+BX2306*CC2306-BW2306*CD2303-BY2306*CD2306</f>
        <v>0.24691118430580355</v>
      </c>
      <c r="CI2306" s="3">
        <f t="shared" ref="CI2306" si="24574">(BV2306*CD2303+BW2306*CC2303+BX2306*CD2306+BY2306*CC2306)</f>
        <v>0</v>
      </c>
      <c r="CK2306" s="16">
        <f t="shared" ref="CK2306" si="24575">1/$CL$4</f>
        <v>1</v>
      </c>
      <c r="CL2306" s="17">
        <v>0</v>
      </c>
      <c r="CM2306" s="18">
        <v>1</v>
      </c>
      <c r="CN2306" s="19">
        <v>0</v>
      </c>
      <c r="CP2306" s="1">
        <f t="shared" ref="CP2306" si="24576">CF2306*CK2303+CH2306*CK2306-CG2306*CL2303-CI2306*CL2306</f>
        <v>0.24691118430580355</v>
      </c>
      <c r="CQ2306" s="4">
        <f t="shared" ref="CQ2306" si="24577">(CF2306*CL2303+CG2306*CK2303+CH2306*CL2306+CI2306*CK2306)</f>
        <v>-0.86776850689226337</v>
      </c>
      <c r="CR2306" s="2">
        <f t="shared" ref="CR2306" si="24578">CF2306*CM2303+CH2306*CM2306-CG2306*CN2303-CI2306*CN2306</f>
        <v>0.24691118430580355</v>
      </c>
      <c r="CS2306" s="3">
        <f t="shared" ref="CS2306" si="24579">(CF2306*CN2303+CG2306*CM2303+CH2306*CN2306+CI2306*CM2306)</f>
        <v>0</v>
      </c>
      <c r="CU2306" s="39">
        <f t="shared" ref="CU2306" si="24580">(180/PI())*ATAN(-1*(CQ2303/CP2303))</f>
        <v>77.146733018974047</v>
      </c>
      <c r="CW2306" s="54">
        <f t="shared" ref="CW2306" si="24581">20*LOG(((1-(10^(CU2303/20)^2)*(1-((1-CW2303)/(1+CW2303))^2))^0.5))</f>
        <v>-16.596876980247146</v>
      </c>
    </row>
    <row r="2307" spans="1:101" ht="18" customHeight="1">
      <c r="E2307" s="20"/>
      <c r="F2307" s="20"/>
      <c r="G2307" s="20"/>
      <c r="H2307" s="20"/>
      <c r="I2307" s="20"/>
      <c r="J2307" s="20"/>
      <c r="K2307" s="20"/>
      <c r="L2307" s="20"/>
      <c r="M2307" s="20"/>
      <c r="N2307" s="20"/>
      <c r="O2307" s="20"/>
      <c r="P2307" s="20"/>
      <c r="Q2307" s="20"/>
      <c r="R2307" s="20"/>
      <c r="S2307" s="20"/>
      <c r="T2307" s="20"/>
      <c r="U2307" s="20"/>
      <c r="V2307" s="20"/>
      <c r="W2307" s="20"/>
      <c r="X2307" s="20"/>
      <c r="Y2307" s="20"/>
      <c r="Z2307" s="20"/>
      <c r="AA2307" s="20"/>
      <c r="AB2307" s="30"/>
      <c r="AC2307" s="20"/>
      <c r="AD2307" s="20"/>
      <c r="AE2307" s="20"/>
      <c r="AF2307" s="20"/>
      <c r="AG2307" s="20"/>
      <c r="AH2307" s="20"/>
      <c r="AI2307" s="20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  <c r="BA2307" s="20"/>
      <c r="BB2307" s="20"/>
      <c r="BC2307" s="20"/>
      <c r="BD2307" s="20"/>
      <c r="BE2307" s="20"/>
      <c r="BF2307" s="20"/>
      <c r="BG2307" s="20"/>
      <c r="BH2307" s="20"/>
      <c r="BI2307" s="20"/>
      <c r="BJ2307" s="20"/>
      <c r="BK2307" s="20"/>
      <c r="BL2307" s="20"/>
      <c r="BM2307" s="20"/>
      <c r="BN2307" s="20"/>
      <c r="BO2307" s="20"/>
      <c r="BP2307" s="20"/>
      <c r="BQ2307" s="20"/>
      <c r="BR2307" s="20"/>
      <c r="BS2307" s="20"/>
      <c r="BT2307" s="20"/>
      <c r="BU2307" s="20"/>
      <c r="BV2307" s="20"/>
      <c r="BW2307" s="20"/>
      <c r="BX2307" s="20"/>
      <c r="BY2307" s="20"/>
      <c r="BZ2307" s="20"/>
      <c r="CA2307" s="20"/>
      <c r="CB2307" s="20"/>
      <c r="CC2307" s="20"/>
      <c r="CD2307" s="20"/>
      <c r="CE2307" s="20"/>
      <c r="CF2307" s="20"/>
      <c r="CG2307" s="20"/>
      <c r="CH2307" s="20"/>
      <c r="CI2307" s="20"/>
      <c r="CJ2307" s="20"/>
      <c r="CK2307" s="20"/>
      <c r="CL2307" s="20"/>
    </row>
    <row r="2308" spans="1:101" ht="18" customHeight="1"/>
    <row r="2309" spans="1:101" ht="18" customHeight="1" thickBot="1">
      <c r="A2309" s="23"/>
      <c r="B2309" s="23"/>
      <c r="C2309" s="23"/>
      <c r="D2309" s="20" t="s">
        <v>15</v>
      </c>
      <c r="E2309" s="20"/>
      <c r="F2309" s="20"/>
      <c r="G2309" s="20"/>
      <c r="H2309" s="20"/>
      <c r="I2309" s="20" t="s">
        <v>16</v>
      </c>
      <c r="J2309" s="20"/>
      <c r="K2309" s="20"/>
      <c r="L2309" s="20"/>
      <c r="M2309" s="23"/>
      <c r="N2309" s="23"/>
      <c r="O2309" s="24" t="s">
        <v>17</v>
      </c>
      <c r="P2309" s="23"/>
      <c r="Q2309" s="23"/>
      <c r="R2309" s="23"/>
      <c r="S2309" s="20"/>
      <c r="T2309" s="20" t="s">
        <v>18</v>
      </c>
      <c r="U2309" s="23"/>
      <c r="V2309" s="23"/>
      <c r="W2309" s="23"/>
      <c r="X2309" s="23"/>
      <c r="Y2309" s="24" t="s">
        <v>19</v>
      </c>
      <c r="Z2309" s="23"/>
      <c r="AA2309" s="23"/>
      <c r="AB2309" s="23"/>
      <c r="AC2309" s="24" t="s">
        <v>20</v>
      </c>
      <c r="AD2309" s="20"/>
      <c r="AE2309" s="20"/>
      <c r="AF2309" s="20"/>
      <c r="AG2309" s="20"/>
      <c r="AH2309" s="23"/>
      <c r="AI2309" s="24" t="s">
        <v>21</v>
      </c>
      <c r="AJ2309" s="23"/>
      <c r="AK2309" s="23"/>
      <c r="AL2309" s="20"/>
      <c r="AM2309" s="24" t="s">
        <v>31</v>
      </c>
      <c r="AN2309" s="20"/>
      <c r="AO2309" s="23"/>
      <c r="AP2309" s="23"/>
      <c r="AQ2309" s="23"/>
      <c r="AR2309" s="23"/>
      <c r="AS2309" s="24" t="s">
        <v>91</v>
      </c>
      <c r="AT2309" s="23"/>
      <c r="AU2309" s="23"/>
      <c r="AV2309" s="23"/>
      <c r="AW2309" s="24" t="s">
        <v>32</v>
      </c>
      <c r="AX2309" s="20"/>
      <c r="AY2309" s="20"/>
      <c r="AZ2309" s="20"/>
      <c r="BA2309" s="20"/>
      <c r="BB2309" s="23"/>
      <c r="BC2309" s="24" t="s">
        <v>22</v>
      </c>
      <c r="BD2309" s="23"/>
      <c r="BE2309" s="23"/>
      <c r="BF2309" s="23"/>
      <c r="BG2309" s="24" t="s">
        <v>33</v>
      </c>
      <c r="BH2309" s="20"/>
      <c r="BI2309" s="23"/>
      <c r="BJ2309" s="23"/>
      <c r="BK2309" s="23"/>
      <c r="BL2309" s="23"/>
      <c r="BM2309" s="24" t="s">
        <v>34</v>
      </c>
      <c r="BN2309" s="23"/>
      <c r="BO2309" s="23"/>
      <c r="BP2309" s="23"/>
      <c r="BQ2309" s="24" t="s">
        <v>89</v>
      </c>
      <c r="BR2309" s="20"/>
      <c r="BS2309" s="20"/>
      <c r="BT2309" s="20"/>
      <c r="BU2309" s="20"/>
      <c r="BV2309" s="23"/>
      <c r="BW2309" s="24" t="s">
        <v>35</v>
      </c>
      <c r="BX2309" s="23"/>
      <c r="BY2309" s="23"/>
      <c r="BZ2309" s="23"/>
      <c r="CA2309" s="24" t="s">
        <v>90</v>
      </c>
      <c r="CB2309" s="20"/>
      <c r="CC2309" s="23"/>
      <c r="CD2309" s="23"/>
      <c r="CE2309" s="23"/>
      <c r="CF2309" s="23"/>
      <c r="CG2309" s="24" t="s">
        <v>92</v>
      </c>
      <c r="CH2309" s="23"/>
      <c r="CI2309" s="23"/>
      <c r="CJ2309" s="23"/>
      <c r="CK2309" s="24" t="s">
        <v>36</v>
      </c>
      <c r="CL2309" s="24"/>
      <c r="CM2309" s="23"/>
      <c r="CN2309" s="23"/>
      <c r="CO2309" s="23"/>
      <c r="CP2309" s="23"/>
      <c r="CQ2309" s="24" t="s">
        <v>93</v>
      </c>
      <c r="CR2309" s="23"/>
      <c r="CS2309" s="23"/>
    </row>
    <row r="2310" spans="1:101" ht="18" customHeight="1" thickBot="1">
      <c r="A2310" s="23"/>
      <c r="B2310" s="33"/>
      <c r="C2310" s="23"/>
      <c r="D2310" s="7" t="s">
        <v>2</v>
      </c>
      <c r="E2310" s="8"/>
      <c r="F2310" s="8" t="s">
        <v>3</v>
      </c>
      <c r="G2310" s="9"/>
      <c r="H2310" s="10"/>
      <c r="I2310" s="7" t="s">
        <v>4</v>
      </c>
      <c r="J2310" s="8"/>
      <c r="K2310" s="8" t="s">
        <v>5</v>
      </c>
      <c r="L2310" s="9"/>
      <c r="M2310" s="23"/>
      <c r="N2310" s="251" t="s">
        <v>79</v>
      </c>
      <c r="O2310" s="252"/>
      <c r="P2310" s="253" t="s">
        <v>80</v>
      </c>
      <c r="Q2310" s="254"/>
      <c r="R2310" s="23"/>
      <c r="S2310" s="7" t="s">
        <v>11</v>
      </c>
      <c r="T2310" s="8"/>
      <c r="U2310" s="8" t="s">
        <v>12</v>
      </c>
      <c r="V2310" s="9"/>
      <c r="W2310" s="20"/>
      <c r="X2310" s="251" t="s">
        <v>79</v>
      </c>
      <c r="Y2310" s="252"/>
      <c r="Z2310" s="253" t="s">
        <v>80</v>
      </c>
      <c r="AA2310" s="254"/>
      <c r="AB2310" s="20"/>
      <c r="AC2310" s="7" t="s">
        <v>4</v>
      </c>
      <c r="AD2310" s="8"/>
      <c r="AE2310" s="8" t="s">
        <v>5</v>
      </c>
      <c r="AF2310" s="9"/>
      <c r="AG2310" s="20"/>
      <c r="AH2310" s="251" t="s">
        <v>0</v>
      </c>
      <c r="AI2310" s="252"/>
      <c r="AJ2310" s="253" t="s">
        <v>1</v>
      </c>
      <c r="AK2310" s="254"/>
      <c r="AL2310" s="20"/>
      <c r="AM2310" s="7" t="s">
        <v>11</v>
      </c>
      <c r="AN2310" s="8"/>
      <c r="AO2310" s="8" t="s">
        <v>12</v>
      </c>
      <c r="AP2310" s="9"/>
      <c r="AQ2310" s="23"/>
      <c r="AR2310" s="251" t="s">
        <v>0</v>
      </c>
      <c r="AS2310" s="252"/>
      <c r="AT2310" s="253" t="s">
        <v>1</v>
      </c>
      <c r="AU2310" s="254"/>
      <c r="AV2310" s="36"/>
      <c r="AW2310" s="7" t="s">
        <v>4</v>
      </c>
      <c r="AX2310" s="8"/>
      <c r="AY2310" s="8" t="s">
        <v>5</v>
      </c>
      <c r="AZ2310" s="9"/>
      <c r="BA2310" s="20"/>
      <c r="BB2310" s="251" t="s">
        <v>0</v>
      </c>
      <c r="BC2310" s="252"/>
      <c r="BD2310" s="253" t="s">
        <v>1</v>
      </c>
      <c r="BE2310" s="254"/>
      <c r="BF2310" s="36"/>
      <c r="BG2310" s="7" t="s">
        <v>11</v>
      </c>
      <c r="BH2310" s="8"/>
      <c r="BI2310" s="8" t="s">
        <v>12</v>
      </c>
      <c r="BJ2310" s="9"/>
      <c r="BK2310" s="36"/>
      <c r="BL2310" s="251" t="s">
        <v>0</v>
      </c>
      <c r="BM2310" s="252"/>
      <c r="BN2310" s="253" t="s">
        <v>1</v>
      </c>
      <c r="BO2310" s="254"/>
      <c r="BP2310" s="36"/>
      <c r="BQ2310" s="7" t="s">
        <v>4</v>
      </c>
      <c r="BR2310" s="8"/>
      <c r="BS2310" s="8" t="s">
        <v>5</v>
      </c>
      <c r="BT2310" s="9"/>
      <c r="BU2310" s="20"/>
      <c r="BV2310" s="251" t="s">
        <v>0</v>
      </c>
      <c r="BW2310" s="252"/>
      <c r="BX2310" s="253" t="s">
        <v>1</v>
      </c>
      <c r="BY2310" s="254"/>
      <c r="BZ2310" s="36"/>
      <c r="CA2310" s="7" t="s">
        <v>11</v>
      </c>
      <c r="CB2310" s="8"/>
      <c r="CC2310" s="8" t="s">
        <v>12</v>
      </c>
      <c r="CD2310" s="9"/>
      <c r="CE2310" s="36"/>
      <c r="CF2310" s="251" t="s">
        <v>0</v>
      </c>
      <c r="CG2310" s="252"/>
      <c r="CH2310" s="253" t="s">
        <v>1</v>
      </c>
      <c r="CI2310" s="254"/>
      <c r="CJ2310" s="23"/>
      <c r="CK2310" s="7" t="s">
        <v>23</v>
      </c>
      <c r="CL2310" s="8"/>
      <c r="CM2310" s="8" t="s">
        <v>24</v>
      </c>
      <c r="CN2310" s="9"/>
      <c r="CO2310" s="23"/>
      <c r="CP2310" s="251" t="s">
        <v>0</v>
      </c>
      <c r="CQ2310" s="252"/>
      <c r="CR2310" s="253" t="s">
        <v>1</v>
      </c>
      <c r="CS2310" s="254"/>
      <c r="CU2310" s="26" t="s">
        <v>25</v>
      </c>
      <c r="CW2310" s="50" t="s">
        <v>44</v>
      </c>
    </row>
    <row r="2311" spans="1:101" ht="18" customHeight="1" thickTop="1" thickBot="1">
      <c r="B2311" s="34">
        <v>5.5000000000000098</v>
      </c>
      <c r="D2311" s="11">
        <v>1</v>
      </c>
      <c r="E2311" s="12">
        <v>0</v>
      </c>
      <c r="F2311" s="13">
        <v>0</v>
      </c>
      <c r="G2311" s="40">
        <f t="shared" ref="G2311" si="24582">-1/($E$4*$B2311)</f>
        <v>-0.19100554871118974</v>
      </c>
      <c r="H2311" s="10"/>
      <c r="I2311" s="11">
        <v>1</v>
      </c>
      <c r="J2311" s="12">
        <v>0</v>
      </c>
      <c r="K2311" s="13">
        <v>0</v>
      </c>
      <c r="L2311" s="14">
        <v>0</v>
      </c>
      <c r="N2311" s="1">
        <f t="shared" ref="N2311" si="24583">D2311*I2311+F2311*I2314-E2311*J2311-G2311*J2314</f>
        <v>0.94923508027502912</v>
      </c>
      <c r="O2311" s="4">
        <f t="shared" ref="O2311" si="24584">(D2311*J2311+E2311*I2311+F2311*J2314+G2311*I2314)</f>
        <v>0</v>
      </c>
      <c r="P2311" s="2">
        <f t="shared" ref="P2311" si="24585">D2311*K2311+F2311*K2314-E2311*L2311-G2311*L2314</f>
        <v>0</v>
      </c>
      <c r="Q2311" s="3">
        <f t="shared" ref="Q2311" si="24586">(D2311*L2311+E2311*K2311+F2311*L2314+G2311*K2314)</f>
        <v>-0.19100554871118974</v>
      </c>
      <c r="S2311" s="11">
        <v>1</v>
      </c>
      <c r="T2311" s="12">
        <v>0</v>
      </c>
      <c r="U2311" s="13">
        <v>0</v>
      </c>
      <c r="V2311" s="40">
        <f t="shared" ref="V2311" si="24587">-1/($T$4*$B2311)</f>
        <v>-0.36495018429984244</v>
      </c>
      <c r="W2311" s="20"/>
      <c r="X2311" s="1">
        <f t="shared" ref="X2311" si="24588">N2311*S2311+P2311*S2314-O2311*T2311-Q2311*T2314</f>
        <v>0.94923508027502912</v>
      </c>
      <c r="Y2311" s="4">
        <f t="shared" ref="Y2311" si="24589">(N2311*T2311+O2311*S2311+P2311*T2314+Q2311*S2314)</f>
        <v>0</v>
      </c>
      <c r="Z2311" s="2">
        <f t="shared" ref="Z2311" si="24590">N2311*U2311+P2311*U2314-O2311*V2311-Q2311*V2314</f>
        <v>0</v>
      </c>
      <c r="AA2311" s="3">
        <f t="shared" ref="AA2311" si="24591">(N2311*V2311+O2311*U2311+P2311*V2314+Q2311*U2314)</f>
        <v>-0.53742906620143738</v>
      </c>
      <c r="AB2311" s="20"/>
      <c r="AC2311" s="11">
        <v>1</v>
      </c>
      <c r="AD2311" s="12">
        <v>0</v>
      </c>
      <c r="AE2311" s="13">
        <v>0</v>
      </c>
      <c r="AF2311" s="14">
        <v>0</v>
      </c>
      <c r="AG2311" s="20"/>
      <c r="AH2311" s="1">
        <f t="shared" ref="AH2311" si="24592">X2311*AC2311+Z2311*AC2314-Y2311*AD2311-AA2311*AD2314</f>
        <v>0.78605142016649798</v>
      </c>
      <c r="AI2311" s="4">
        <f t="shared" ref="AI2311" si="24593">(X2311*AD2311+Y2311*AC2311+Z2311*AD2314+AA2311*AC2314)</f>
        <v>0</v>
      </c>
      <c r="AJ2311" s="2">
        <f t="shared" ref="AJ2311" si="24594">X2311*AE2311+Z2311*AE2314-Y2311*AF2311-AA2311*AF2314</f>
        <v>0</v>
      </c>
      <c r="AK2311" s="3">
        <f t="shared" ref="AK2311" si="24595">(X2311*AF2311+Y2311*AE2311+Z2311*AF2314+AA2311*AE2314)</f>
        <v>-0.53742906620143738</v>
      </c>
      <c r="AL2311" s="20"/>
      <c r="AM2311" s="11">
        <v>1</v>
      </c>
      <c r="AN2311" s="12">
        <v>0</v>
      </c>
      <c r="AO2311" s="13">
        <v>0</v>
      </c>
      <c r="AP2311" s="40">
        <f t="shared" ref="AP2311" si="24596">-1/($AN$4*$B2311)</f>
        <v>-0.37926195623316955</v>
      </c>
      <c r="AR2311" s="1">
        <f t="shared" ref="AR2311" si="24597">AH2311*AM2311+AJ2311*AM2314-AI2311*AN2311-AK2311*AN2314</f>
        <v>0.78605142016649798</v>
      </c>
      <c r="AS2311" s="4">
        <f t="shared" ref="AS2311" si="24598">(AH2311*AN2311+AI2311*AM2311+AJ2311*AN2314+AK2311*AM2314)</f>
        <v>0</v>
      </c>
      <c r="AT2311" s="2">
        <f t="shared" ref="AT2311" si="24599">AH2311*AO2311+AJ2311*AO2314-AI2311*AP2311-AK2311*AP2314</f>
        <v>0</v>
      </c>
      <c r="AU2311" s="3">
        <f t="shared" ref="AU2311" si="24600">(AH2311*AP2311+AI2311*AO2311+AJ2311*AP2314+AK2311*AO2314)</f>
        <v>-0.83554846551364448</v>
      </c>
      <c r="AV2311" s="20"/>
      <c r="AW2311" s="11">
        <v>1</v>
      </c>
      <c r="AX2311" s="12">
        <v>0</v>
      </c>
      <c r="AY2311" s="13">
        <v>0</v>
      </c>
      <c r="AZ2311" s="14">
        <v>0</v>
      </c>
      <c r="BA2311" s="20"/>
      <c r="BB2311" s="1">
        <f t="shared" ref="BB2311" si="24601">AR2311*AW2311+AT2311*AW2314-AS2311*AX2311-AU2311*AX2314</f>
        <v>0.53234750764034167</v>
      </c>
      <c r="BC2311" s="4">
        <f t="shared" ref="BC2311" si="24602">(AR2311*AX2311+AS2311*AW2311+AT2311*AX2314+AU2311*AW2314)</f>
        <v>0</v>
      </c>
      <c r="BD2311" s="2">
        <f t="shared" ref="BD2311" si="24603">AR2311*AY2311+AT2311*AY2314-AS2311*AZ2311-AU2311*AZ2314</f>
        <v>0</v>
      </c>
      <c r="BE2311" s="3">
        <f t="shared" ref="BE2311" si="24604">(AR2311*AZ2311+AS2311*AY2311+AT2311*AZ2314+AU2311*AY2314)</f>
        <v>-0.83554846551364448</v>
      </c>
      <c r="BF2311" s="20"/>
      <c r="BG2311" s="11">
        <v>1</v>
      </c>
      <c r="BH2311" s="12">
        <v>0</v>
      </c>
      <c r="BI2311" s="13">
        <v>0</v>
      </c>
      <c r="BJ2311" s="40">
        <f t="shared" ref="BJ2311" si="24605">-1/($BH$4*$B2311)</f>
        <v>-0.36495018429984244</v>
      </c>
      <c r="BK2311" s="20"/>
      <c r="BL2311" s="1">
        <f t="shared" ref="BL2311" si="24606">BB2311*BG2311+BD2311*BG2314-BC2311*BH2311-BE2311*BH2314</f>
        <v>0.53234750764034167</v>
      </c>
      <c r="BM2311" s="4">
        <f t="shared" ref="BM2311" si="24607">(BB2311*BH2311+BC2311*BG2311+BD2311*BH2314+BE2311*BG2314)</f>
        <v>0</v>
      </c>
      <c r="BN2311" s="2">
        <f t="shared" ref="BN2311" si="24608">BB2311*BI2311+BD2311*BI2314-BC2311*BJ2311-BE2311*BJ2314</f>
        <v>0</v>
      </c>
      <c r="BO2311" s="3">
        <f t="shared" ref="BO2311" si="24609">(BB2311*BJ2311+BC2311*BI2311+BD2311*BJ2314+BE2311*BI2314)</f>
        <v>-1.0298287865385489</v>
      </c>
      <c r="BP2311" s="20"/>
      <c r="BQ2311" s="11">
        <v>1</v>
      </c>
      <c r="BR2311" s="12">
        <v>0</v>
      </c>
      <c r="BS2311" s="13">
        <v>0</v>
      </c>
      <c r="BT2311" s="14">
        <v>0</v>
      </c>
      <c r="BU2311" s="20"/>
      <c r="BV2311" s="1">
        <f t="shared" ref="BV2311" si="24610">BL2311*BQ2311+BN2311*BQ2314-BM2311*BR2311-BO2311*BR2314</f>
        <v>0.25864249733123029</v>
      </c>
      <c r="BW2311" s="4">
        <f t="shared" ref="BW2311" si="24611">(BL2311*BR2311+BM2311*BQ2311+BN2311*BR2314+BO2311*BQ2314)</f>
        <v>0</v>
      </c>
      <c r="BX2311" s="2">
        <f t="shared" ref="BX2311" si="24612">BL2311*BS2311+BN2311*BS2314-BM2311*BT2311-BO2311*BT2314</f>
        <v>0</v>
      </c>
      <c r="BY2311" s="3">
        <f t="shared" ref="BY2311" si="24613">(BL2311*BT2311+BM2311*BS2311+BN2311*BT2314+BO2311*BS2314)</f>
        <v>-1.0298287865385489</v>
      </c>
      <c r="BZ2311" s="20"/>
      <c r="CA2311" s="11">
        <v>1</v>
      </c>
      <c r="CB2311" s="12">
        <v>0</v>
      </c>
      <c r="CC2311" s="13">
        <v>0</v>
      </c>
      <c r="CD2311" s="40">
        <f t="shared" ref="CD2311" si="24614">-1/($CB$4*$B2311)</f>
        <v>-0.19100554871118974</v>
      </c>
      <c r="CE2311" s="20"/>
      <c r="CF2311" s="1">
        <f t="shared" ref="CF2311" si="24615">BV2311*CA2311+BX2311*CA2314-BW2311*CB2311-BY2311*CB2314</f>
        <v>0.25864249733123029</v>
      </c>
      <c r="CG2311" s="4">
        <f t="shared" ref="CG2311" si="24616">(BV2311*CB2311+BW2311*CA2311+BX2311*CB2314+BY2311*CA2314)</f>
        <v>0</v>
      </c>
      <c r="CH2311" s="2">
        <f t="shared" ref="CH2311" si="24617">BV2311*CC2311+BX2311*CC2314-BW2311*CD2311-BY2311*CD2314</f>
        <v>0</v>
      </c>
      <c r="CI2311" s="3">
        <f t="shared" ref="CI2311" si="24618">(BV2311*CD2311+BW2311*CC2311+BX2311*CD2314+BY2311*CC2314)</f>
        <v>-1.079230938661333</v>
      </c>
      <c r="CJ2311" s="28"/>
      <c r="CK2311" s="11">
        <v>1</v>
      </c>
      <c r="CL2311" s="12">
        <v>0</v>
      </c>
      <c r="CM2311" s="13">
        <v>0</v>
      </c>
      <c r="CN2311" s="14">
        <v>0</v>
      </c>
      <c r="CP2311" s="1">
        <f t="shared" ref="CP2311" si="24619">CF2311*CK2311+CH2311*CK2314-CG2311*CL2311-CI2311*CL2314</f>
        <v>0.25864249733123029</v>
      </c>
      <c r="CQ2311" s="4">
        <f t="shared" ref="CQ2311" si="24620">(CF2311*CL2311+CG2311*CK2311+CH2311*CL2314+CI2311*CK2314)</f>
        <v>-1.079230938661333</v>
      </c>
      <c r="CR2311" s="2">
        <f t="shared" ref="CR2311" si="24621">CF2311*CM2311+CH2311*CM2314-CG2311*CN2311-CI2311*CN2314</f>
        <v>0</v>
      </c>
      <c r="CS2311" s="3">
        <f t="shared" ref="CS2311" si="24622">(CF2311*CN2311+CG2311*CM2311+CH2311*CN2314+CI2311*CM2314)</f>
        <v>-1.079230938661333</v>
      </c>
      <c r="CU2311" s="29">
        <f t="shared" ref="CU2311" si="24623">20*LOG(((1+$CL$4)/$CL$4)/((CP2311+CP2314)^2+(CQ2311+CQ2314)^2)^0.5)</f>
        <v>-4.9729764239660405E-2</v>
      </c>
      <c r="CW2311" s="51">
        <f t="shared" ref="CW2311" si="24624">((CP2311^2+CQ2311^2)^0.5)/((CP2314^2+CQ2314^2)^0.5)</f>
        <v>1.2297420120295406</v>
      </c>
    </row>
    <row r="2312" spans="1:101" ht="18" customHeight="1" thickBot="1">
      <c r="D2312" s="11"/>
      <c r="E2312" s="13"/>
      <c r="F2312" s="13"/>
      <c r="G2312" s="15"/>
      <c r="H2312" s="10"/>
      <c r="I2312" s="11"/>
      <c r="J2312" s="13"/>
      <c r="K2312" s="13"/>
      <c r="L2312" s="15"/>
      <c r="N2312" s="5"/>
      <c r="Q2312" s="6"/>
      <c r="S2312" s="11"/>
      <c r="T2312" s="13"/>
      <c r="U2312" s="13"/>
      <c r="V2312" s="15"/>
      <c r="W2312" s="20"/>
      <c r="X2312" s="5"/>
      <c r="AA2312" s="6"/>
      <c r="AB2312" s="20"/>
      <c r="AC2312" s="11"/>
      <c r="AD2312" s="13"/>
      <c r="AE2312" s="13"/>
      <c r="AF2312" s="15"/>
      <c r="AG2312" s="20"/>
      <c r="AH2312" s="5"/>
      <c r="AK2312" s="6"/>
      <c r="AL2312" s="20"/>
      <c r="AM2312" s="11"/>
      <c r="AN2312" s="13"/>
      <c r="AO2312" s="13"/>
      <c r="AP2312" s="15"/>
      <c r="AR2312" s="5"/>
      <c r="AU2312" s="6"/>
      <c r="AW2312" s="11"/>
      <c r="AX2312" s="13"/>
      <c r="AY2312" s="13"/>
      <c r="AZ2312" s="15"/>
      <c r="BA2312" s="20"/>
      <c r="BB2312" s="5"/>
      <c r="BE2312" s="6"/>
      <c r="BG2312" s="11"/>
      <c r="BH2312" s="13"/>
      <c r="BI2312" s="13"/>
      <c r="BJ2312" s="15"/>
      <c r="BL2312" s="5"/>
      <c r="BO2312" s="6"/>
      <c r="BQ2312" s="11"/>
      <c r="BR2312" s="13"/>
      <c r="BS2312" s="13"/>
      <c r="BT2312" s="15"/>
      <c r="BU2312" s="20"/>
      <c r="BV2312" s="5"/>
      <c r="BY2312" s="6"/>
      <c r="CA2312" s="11"/>
      <c r="CB2312" s="13"/>
      <c r="CC2312" s="13"/>
      <c r="CD2312" s="15"/>
      <c r="CF2312" s="5"/>
      <c r="CI2312" s="6"/>
      <c r="CK2312" s="11"/>
      <c r="CL2312" s="13"/>
      <c r="CM2312" s="13"/>
      <c r="CN2312" s="15"/>
      <c r="CP2312" s="5"/>
      <c r="CS2312" s="6"/>
      <c r="CW2312" s="52"/>
    </row>
    <row r="2313" spans="1:101" ht="18" customHeight="1" thickBot="1">
      <c r="D2313" s="11" t="s">
        <v>6</v>
      </c>
      <c r="E2313" s="13"/>
      <c r="F2313" s="13" t="s">
        <v>7</v>
      </c>
      <c r="G2313" s="15"/>
      <c r="H2313" s="10"/>
      <c r="I2313" s="11" t="s">
        <v>8</v>
      </c>
      <c r="J2313" s="13"/>
      <c r="K2313" s="13" t="s">
        <v>9</v>
      </c>
      <c r="L2313" s="15"/>
      <c r="N2313" s="251" t="s">
        <v>26</v>
      </c>
      <c r="O2313" s="252"/>
      <c r="P2313" s="253" t="s">
        <v>27</v>
      </c>
      <c r="Q2313" s="254"/>
      <c r="S2313" s="11" t="s">
        <v>13</v>
      </c>
      <c r="T2313" s="13"/>
      <c r="U2313" s="13" t="s">
        <v>14</v>
      </c>
      <c r="V2313" s="15"/>
      <c r="W2313" s="20"/>
      <c r="X2313" s="251" t="s">
        <v>26</v>
      </c>
      <c r="Y2313" s="252"/>
      <c r="Z2313" s="253" t="s">
        <v>27</v>
      </c>
      <c r="AA2313" s="254"/>
      <c r="AB2313" s="20"/>
      <c r="AC2313" s="11" t="s">
        <v>8</v>
      </c>
      <c r="AD2313" s="13"/>
      <c r="AE2313" s="13" t="s">
        <v>9</v>
      </c>
      <c r="AF2313" s="15"/>
      <c r="AG2313" s="20"/>
      <c r="AH2313" s="251" t="s">
        <v>26</v>
      </c>
      <c r="AI2313" s="252"/>
      <c r="AJ2313" s="253" t="s">
        <v>27</v>
      </c>
      <c r="AK2313" s="254"/>
      <c r="AL2313" s="20"/>
      <c r="AM2313" s="11" t="s">
        <v>13</v>
      </c>
      <c r="AN2313" s="13"/>
      <c r="AO2313" s="13" t="s">
        <v>14</v>
      </c>
      <c r="AP2313" s="15"/>
      <c r="AR2313" s="251" t="s">
        <v>26</v>
      </c>
      <c r="AS2313" s="252"/>
      <c r="AT2313" s="253" t="s">
        <v>27</v>
      </c>
      <c r="AU2313" s="254"/>
      <c r="AV2313" s="36"/>
      <c r="AW2313" s="11" t="s">
        <v>8</v>
      </c>
      <c r="AX2313" s="13"/>
      <c r="AY2313" s="13" t="s">
        <v>9</v>
      </c>
      <c r="AZ2313" s="15"/>
      <c r="BA2313" s="20"/>
      <c r="BB2313" s="251" t="s">
        <v>26</v>
      </c>
      <c r="BC2313" s="252"/>
      <c r="BD2313" s="253" t="s">
        <v>27</v>
      </c>
      <c r="BE2313" s="254"/>
      <c r="BF2313" s="36"/>
      <c r="BG2313" s="11" t="s">
        <v>13</v>
      </c>
      <c r="BH2313" s="13"/>
      <c r="BI2313" s="13" t="s">
        <v>14</v>
      </c>
      <c r="BJ2313" s="15"/>
      <c r="BK2313" s="36"/>
      <c r="BL2313" s="251" t="s">
        <v>26</v>
      </c>
      <c r="BM2313" s="252"/>
      <c r="BN2313" s="253" t="s">
        <v>27</v>
      </c>
      <c r="BO2313" s="254"/>
      <c r="BP2313" s="36"/>
      <c r="BQ2313" s="11" t="s">
        <v>8</v>
      </c>
      <c r="BR2313" s="13"/>
      <c r="BS2313" s="13" t="s">
        <v>9</v>
      </c>
      <c r="BT2313" s="15"/>
      <c r="BU2313" s="20"/>
      <c r="BV2313" s="251" t="s">
        <v>26</v>
      </c>
      <c r="BW2313" s="252"/>
      <c r="BX2313" s="253" t="s">
        <v>27</v>
      </c>
      <c r="BY2313" s="254"/>
      <c r="BZ2313" s="36"/>
      <c r="CA2313" s="11" t="s">
        <v>13</v>
      </c>
      <c r="CB2313" s="13"/>
      <c r="CC2313" s="13" t="s">
        <v>14</v>
      </c>
      <c r="CD2313" s="15"/>
      <c r="CE2313" s="36"/>
      <c r="CF2313" s="251" t="s">
        <v>26</v>
      </c>
      <c r="CG2313" s="252"/>
      <c r="CH2313" s="253" t="s">
        <v>27</v>
      </c>
      <c r="CI2313" s="254"/>
      <c r="CK2313" s="11" t="s">
        <v>28</v>
      </c>
      <c r="CL2313" s="13"/>
      <c r="CM2313" s="13" t="s">
        <v>29</v>
      </c>
      <c r="CN2313" s="15"/>
      <c r="CP2313" s="251" t="s">
        <v>26</v>
      </c>
      <c r="CQ2313" s="252"/>
      <c r="CR2313" s="253" t="s">
        <v>27</v>
      </c>
      <c r="CS2313" s="254"/>
      <c r="CU2313" s="38" t="s">
        <v>37</v>
      </c>
      <c r="CW2313" s="53" t="s">
        <v>45</v>
      </c>
    </row>
    <row r="2314" spans="1:101" ht="18" customHeight="1" thickTop="1" thickBot="1">
      <c r="D2314" s="16">
        <v>0</v>
      </c>
      <c r="E2314" s="17">
        <v>0</v>
      </c>
      <c r="F2314" s="18">
        <v>1</v>
      </c>
      <c r="G2314" s="19">
        <v>0</v>
      </c>
      <c r="H2314" s="10"/>
      <c r="I2314" s="16">
        <v>0</v>
      </c>
      <c r="J2314" s="17">
        <f t="shared" ref="J2314" si="24625">-1/($J$4*$B2311)</f>
        <v>-0.26577719897409952</v>
      </c>
      <c r="K2314" s="18">
        <v>1</v>
      </c>
      <c r="L2314" s="19">
        <v>0</v>
      </c>
      <c r="N2314" s="1">
        <f t="shared" ref="N2314" si="24626">D2314*I2311+F2314*I2314-E2314*J2311-G2314*J2314</f>
        <v>0</v>
      </c>
      <c r="O2314" s="4">
        <f t="shared" ref="O2314" si="24627">(D2314*J2311+E2314*I2311+F2314*J2314+G2314*I2314)</f>
        <v>-0.26577719897409952</v>
      </c>
      <c r="P2314" s="2">
        <f t="shared" ref="P2314" si="24628">D2314*K2311+F2314*K2314-E2314*L2311-G2314*L2314</f>
        <v>1</v>
      </c>
      <c r="Q2314" s="3">
        <f t="shared" ref="Q2314" si="24629">(D2314*L2311+E2314*K2311+F2314*L2314+G2314*K2314)</f>
        <v>0</v>
      </c>
      <c r="S2314" s="16">
        <v>0</v>
      </c>
      <c r="T2314" s="17">
        <v>0</v>
      </c>
      <c r="U2314" s="18">
        <v>1</v>
      </c>
      <c r="V2314" s="19">
        <v>0</v>
      </c>
      <c r="W2314" s="20"/>
      <c r="X2314" s="1">
        <f t="shared" ref="X2314" si="24630">N2314*S2311+P2314*S2314-O2314*T2311-Q2314*T2314</f>
        <v>0</v>
      </c>
      <c r="Y2314" s="4">
        <f t="shared" ref="Y2314" si="24631">(N2314*T2311+O2314*S2311+P2314*T2314+Q2314*S2314)</f>
        <v>-0.26577719897409952</v>
      </c>
      <c r="Z2314" s="2">
        <f t="shared" ref="Z2314" si="24632">N2314*U2311+P2314*U2314-O2314*V2311-Q2314*V2314</f>
        <v>0.90300456225170644</v>
      </c>
      <c r="AA2314" s="3">
        <f t="shared" ref="AA2314" si="24633">(N2314*V2311+O2314*U2311+P2314*V2314+Q2314*U2314)</f>
        <v>0</v>
      </c>
      <c r="AB2314" s="20"/>
      <c r="AC2314" s="16">
        <v>0</v>
      </c>
      <c r="AD2314" s="17">
        <f t="shared" ref="AD2314" si="24634">-1/($AD$4*$B2311)</f>
        <v>-0.30363757818667586</v>
      </c>
      <c r="AE2314" s="18">
        <v>1</v>
      </c>
      <c r="AF2314" s="19">
        <v>0</v>
      </c>
      <c r="AG2314" s="20"/>
      <c r="AH2314" s="1">
        <f t="shared" ref="AH2314" si="24635">X2314*AC2311+Z2314*AC2314-Y2314*AD2311-AA2314*AD2314</f>
        <v>0</v>
      </c>
      <c r="AI2314" s="4">
        <f t="shared" ref="AI2314" si="24636">(X2314*AD2311+Y2314*AC2311+Z2314*AD2314+AA2314*AC2314)</f>
        <v>-0.53996331734772707</v>
      </c>
      <c r="AJ2314" s="2">
        <f t="shared" ref="AJ2314" si="24637">X2314*AE2311+Z2314*AE2314-Y2314*AF2311-AA2314*AF2314</f>
        <v>0.90300456225170644</v>
      </c>
      <c r="AK2314" s="3">
        <f t="shared" ref="AK2314" si="24638">(X2314*AF2311+Y2314*AE2311+Z2314*AF2314+AA2314*AE2314)</f>
        <v>0</v>
      </c>
      <c r="AL2314" s="20"/>
      <c r="AM2314" s="16">
        <v>0</v>
      </c>
      <c r="AN2314" s="17">
        <v>0</v>
      </c>
      <c r="AO2314" s="18">
        <v>1</v>
      </c>
      <c r="AP2314" s="19">
        <v>0</v>
      </c>
      <c r="AR2314" s="1">
        <f t="shared" ref="AR2314" si="24639">AH2314*AM2311+AJ2314*AM2314-AI2314*AN2311-AK2314*AN2314</f>
        <v>0</v>
      </c>
      <c r="AS2314" s="4">
        <f t="shared" ref="AS2314" si="24640">(AH2314*AN2311+AI2314*AM2311+AJ2314*AN2314+AK2314*AM2314)</f>
        <v>-0.53996331734772707</v>
      </c>
      <c r="AT2314" s="2">
        <f t="shared" ref="AT2314" si="24641">AH2314*AO2311+AJ2314*AO2314-AI2314*AP2311-AK2314*AP2314</f>
        <v>0.69821701822025573</v>
      </c>
      <c r="AU2314" s="3">
        <f t="shared" ref="AU2314" si="24642">(AH2314*AP2311+AI2314*AO2311+AJ2314*AP2314+AK2314*AO2314)</f>
        <v>0</v>
      </c>
      <c r="AV2314" s="20"/>
      <c r="AW2314" s="16">
        <v>0</v>
      </c>
      <c r="AX2314" s="17">
        <f t="shared" ref="AX2314" si="24643">-1/($AX$4*$B2311)</f>
        <v>-0.30363757818667586</v>
      </c>
      <c r="AY2314" s="18">
        <v>1</v>
      </c>
      <c r="AZ2314" s="19">
        <v>0</v>
      </c>
      <c r="BA2314" s="20"/>
      <c r="BB2314" s="1">
        <f t="shared" ref="BB2314" si="24644">AR2314*AW2311+AT2314*AW2314-AS2314*AX2311-AU2314*AX2314</f>
        <v>0</v>
      </c>
      <c r="BC2314" s="4">
        <f t="shared" ref="BC2314" si="24645">(AR2314*AX2311+AS2314*AW2311+AT2314*AX2314+AU2314*AW2314)</f>
        <v>-0.75196824180884758</v>
      </c>
      <c r="BD2314" s="2">
        <f t="shared" ref="BD2314" si="24646">AR2314*AY2311+AT2314*AY2314-AS2314*AZ2311-AU2314*AZ2314</f>
        <v>0.69821701822025573</v>
      </c>
      <c r="BE2314" s="3">
        <f t="shared" ref="BE2314" si="24647">(AR2314*AZ2311+AS2314*AY2311+AT2314*AZ2314+AU2314*AY2314)</f>
        <v>0</v>
      </c>
      <c r="BF2314" s="20"/>
      <c r="BG2314" s="16">
        <v>0</v>
      </c>
      <c r="BH2314" s="17">
        <v>0</v>
      </c>
      <c r="BI2314" s="18">
        <v>1</v>
      </c>
      <c r="BJ2314" s="19">
        <v>0</v>
      </c>
      <c r="BK2314" s="20"/>
      <c r="BL2314" s="1">
        <f t="shared" ref="BL2314" si="24648">BB2314*BG2311+BD2314*BG2314-BC2314*BH2311-BE2314*BH2314</f>
        <v>0</v>
      </c>
      <c r="BM2314" s="4">
        <f t="shared" ref="BM2314" si="24649">(BB2314*BH2311+BC2314*BG2311+BD2314*BH2314+BE2314*BG2314)</f>
        <v>-0.75196824180884758</v>
      </c>
      <c r="BN2314" s="2">
        <f t="shared" ref="BN2314" si="24650">BB2314*BI2311+BD2314*BI2314-BC2314*BJ2311-BE2314*BJ2314</f>
        <v>0.4237860697844883</v>
      </c>
      <c r="BO2314" s="3">
        <f t="shared" ref="BO2314" si="24651">(BB2314*BJ2311+BC2314*BI2311+BD2314*BJ2314+BE2314*BI2314)</f>
        <v>0</v>
      </c>
      <c r="BP2314" s="20"/>
      <c r="BQ2314" s="16">
        <v>0</v>
      </c>
      <c r="BR2314" s="17">
        <f t="shared" ref="BR2314" si="24652">-1/($BR$4*$B2311)</f>
        <v>-0.26577719897409952</v>
      </c>
      <c r="BS2314" s="18">
        <v>1</v>
      </c>
      <c r="BT2314" s="19">
        <v>0</v>
      </c>
      <c r="BU2314" s="20"/>
      <c r="BV2314" s="1">
        <f t="shared" ref="BV2314" si="24653">BL2314*BQ2311+BN2314*BQ2314-BM2314*BR2311-BO2314*BR2314</f>
        <v>0</v>
      </c>
      <c r="BW2314" s="4">
        <f t="shared" ref="BW2314" si="24654">(BL2314*BR2311+BM2314*BQ2311+BN2314*BR2314+BO2314*BQ2314)</f>
        <v>-0.86460091640041115</v>
      </c>
      <c r="BX2314" s="2">
        <f t="shared" ref="BX2314" si="24655">BL2314*BS2311+BN2314*BS2314-BM2314*BT2311-BO2314*BT2314</f>
        <v>0.4237860697844883</v>
      </c>
      <c r="BY2314" s="3">
        <f t="shared" ref="BY2314" si="24656">(BL2314*BT2311+BM2314*BS2311+BN2314*BT2314+BO2314*BS2314)</f>
        <v>0</v>
      </c>
      <c r="BZ2314" s="20"/>
      <c r="CA2314" s="16">
        <v>0</v>
      </c>
      <c r="CB2314" s="17">
        <v>0</v>
      </c>
      <c r="CC2314" s="18">
        <v>1</v>
      </c>
      <c r="CD2314" s="19">
        <v>0</v>
      </c>
      <c r="CE2314" s="20"/>
      <c r="CF2314" s="1">
        <f t="shared" ref="CF2314" si="24657">BV2314*CA2311+BX2314*CA2314-BW2314*CB2311-BY2314*CB2314</f>
        <v>0</v>
      </c>
      <c r="CG2314" s="4">
        <f t="shared" ref="CG2314" si="24658">(BV2314*CB2311+BW2314*CA2311+BX2314*CB2314+BY2314*CA2314)</f>
        <v>-0.86460091640041115</v>
      </c>
      <c r="CH2314" s="2">
        <f t="shared" ref="CH2314" si="24659">BV2314*CC2311+BX2314*CC2314-BW2314*CD2311-BY2314*CD2314</f>
        <v>0.25864249733123024</v>
      </c>
      <c r="CI2314" s="3">
        <f t="shared" ref="CI2314" si="24660">(BV2314*CD2311+BW2314*CC2311+BX2314*CD2314+BY2314*CC2314)</f>
        <v>0</v>
      </c>
      <c r="CK2314" s="16">
        <f t="shared" ref="CK2314" si="24661">1/$CL$4</f>
        <v>1</v>
      </c>
      <c r="CL2314" s="17">
        <v>0</v>
      </c>
      <c r="CM2314" s="18">
        <v>1</v>
      </c>
      <c r="CN2314" s="19">
        <v>0</v>
      </c>
      <c r="CP2314" s="1">
        <f t="shared" ref="CP2314" si="24662">CF2314*CK2311+CH2314*CK2314-CG2314*CL2311-CI2314*CL2314</f>
        <v>0.25864249733123024</v>
      </c>
      <c r="CQ2314" s="4">
        <f t="shared" ref="CQ2314" si="24663">(CF2314*CL2311+CG2314*CK2311+CH2314*CL2314+CI2314*CK2314)</f>
        <v>-0.86460091640041115</v>
      </c>
      <c r="CR2314" s="2">
        <f t="shared" ref="CR2314" si="24664">CF2314*CM2311+CH2314*CM2314-CG2314*CN2311-CI2314*CN2314</f>
        <v>0.25864249733123024</v>
      </c>
      <c r="CS2314" s="3">
        <f t="shared" ref="CS2314" si="24665">(CF2314*CN2311+CG2314*CM2311+CH2314*CN2314+CI2314*CM2314)</f>
        <v>0</v>
      </c>
      <c r="CU2314" s="39">
        <f t="shared" ref="CU2314" si="24666">(180/PI())*ATAN(-1*(CQ2311/CP2311))</f>
        <v>76.522988440487453</v>
      </c>
      <c r="CW2314" s="54">
        <f t="shared" ref="CW2314" si="24667">20*LOG(((1-(10^(CU2311/20)^2)*(1-((1-CW2311)/(1+CW2311))^2))^0.5))</f>
        <v>-16.599371447026957</v>
      </c>
    </row>
    <row r="2315" spans="1:101" ht="18" customHeight="1">
      <c r="E2315" s="20"/>
      <c r="F2315" s="20"/>
      <c r="G2315" s="20"/>
      <c r="H2315" s="20"/>
      <c r="I2315" s="20"/>
      <c r="J2315" s="20"/>
      <c r="K2315" s="20"/>
      <c r="L2315" s="20"/>
      <c r="M2315" s="20"/>
      <c r="N2315" s="20"/>
      <c r="O2315" s="20"/>
      <c r="P2315" s="20"/>
      <c r="Q2315" s="20"/>
      <c r="R2315" s="20"/>
      <c r="S2315" s="20"/>
      <c r="T2315" s="20"/>
      <c r="U2315" s="20"/>
      <c r="V2315" s="20"/>
      <c r="W2315" s="20"/>
      <c r="X2315" s="20"/>
      <c r="Y2315" s="20"/>
      <c r="Z2315" s="20"/>
      <c r="AA2315" s="20"/>
      <c r="AB2315" s="30"/>
      <c r="AC2315" s="20"/>
      <c r="AD2315" s="20"/>
      <c r="AE2315" s="20"/>
      <c r="AF2315" s="20"/>
      <c r="AG2315" s="20"/>
      <c r="AH2315" s="20"/>
      <c r="AI2315" s="20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  <c r="BA2315" s="20"/>
      <c r="BB2315" s="20"/>
      <c r="BC2315" s="20"/>
      <c r="BD2315" s="20"/>
      <c r="BE2315" s="20"/>
      <c r="BF2315" s="20"/>
      <c r="BG2315" s="20"/>
      <c r="BH2315" s="20"/>
      <c r="BI2315" s="20"/>
      <c r="BJ2315" s="20"/>
      <c r="BK2315" s="20"/>
      <c r="BL2315" s="20"/>
      <c r="BM2315" s="20"/>
      <c r="BN2315" s="20"/>
      <c r="BO2315" s="20"/>
      <c r="BP2315" s="20"/>
      <c r="BQ2315" s="20"/>
      <c r="BR2315" s="20"/>
      <c r="BS2315" s="20"/>
      <c r="BT2315" s="20"/>
      <c r="BU2315" s="20"/>
      <c r="BV2315" s="20"/>
      <c r="BW2315" s="20"/>
      <c r="BX2315" s="20"/>
      <c r="BY2315" s="20"/>
      <c r="BZ2315" s="20"/>
      <c r="CA2315" s="20"/>
      <c r="CB2315" s="20"/>
      <c r="CC2315" s="20"/>
      <c r="CD2315" s="20"/>
      <c r="CE2315" s="20"/>
      <c r="CF2315" s="20"/>
      <c r="CG2315" s="20"/>
      <c r="CH2315" s="20"/>
      <c r="CI2315" s="20"/>
      <c r="CJ2315" s="20"/>
      <c r="CK2315" s="20"/>
      <c r="CL2315" s="20"/>
    </row>
    <row r="2316" spans="1:101" ht="18" customHeight="1"/>
    <row r="2317" spans="1:101" ht="18" customHeight="1" thickBot="1">
      <c r="A2317" s="23"/>
      <c r="B2317" s="23"/>
      <c r="C2317" s="23"/>
      <c r="D2317" s="20" t="s">
        <v>15</v>
      </c>
      <c r="E2317" s="20"/>
      <c r="F2317" s="20"/>
      <c r="G2317" s="20"/>
      <c r="H2317" s="20"/>
      <c r="I2317" s="20" t="s">
        <v>16</v>
      </c>
      <c r="J2317" s="20"/>
      <c r="K2317" s="20"/>
      <c r="L2317" s="20"/>
      <c r="M2317" s="23"/>
      <c r="N2317" s="23"/>
      <c r="O2317" s="24" t="s">
        <v>17</v>
      </c>
      <c r="P2317" s="23"/>
      <c r="Q2317" s="23"/>
      <c r="R2317" s="23"/>
      <c r="S2317" s="20"/>
      <c r="T2317" s="20" t="s">
        <v>18</v>
      </c>
      <c r="U2317" s="23"/>
      <c r="V2317" s="23"/>
      <c r="W2317" s="23"/>
      <c r="X2317" s="23"/>
      <c r="Y2317" s="24" t="s">
        <v>19</v>
      </c>
      <c r="Z2317" s="23"/>
      <c r="AA2317" s="23"/>
      <c r="AB2317" s="23"/>
      <c r="AC2317" s="24" t="s">
        <v>20</v>
      </c>
      <c r="AD2317" s="20"/>
      <c r="AE2317" s="20"/>
      <c r="AF2317" s="20"/>
      <c r="AG2317" s="20"/>
      <c r="AH2317" s="23"/>
      <c r="AI2317" s="24" t="s">
        <v>21</v>
      </c>
      <c r="AJ2317" s="23"/>
      <c r="AK2317" s="23"/>
      <c r="AL2317" s="20"/>
      <c r="AM2317" s="24" t="s">
        <v>31</v>
      </c>
      <c r="AN2317" s="20"/>
      <c r="AO2317" s="23"/>
      <c r="AP2317" s="23"/>
      <c r="AQ2317" s="23"/>
      <c r="AR2317" s="23"/>
      <c r="AS2317" s="24" t="s">
        <v>91</v>
      </c>
      <c r="AT2317" s="23"/>
      <c r="AU2317" s="23"/>
      <c r="AV2317" s="23"/>
      <c r="AW2317" s="24" t="s">
        <v>32</v>
      </c>
      <c r="AX2317" s="20"/>
      <c r="AY2317" s="20"/>
      <c r="AZ2317" s="20"/>
      <c r="BA2317" s="20"/>
      <c r="BB2317" s="23"/>
      <c r="BC2317" s="24" t="s">
        <v>22</v>
      </c>
      <c r="BD2317" s="23"/>
      <c r="BE2317" s="23"/>
      <c r="BF2317" s="23"/>
      <c r="BG2317" s="24" t="s">
        <v>33</v>
      </c>
      <c r="BH2317" s="20"/>
      <c r="BI2317" s="23"/>
      <c r="BJ2317" s="23"/>
      <c r="BK2317" s="23"/>
      <c r="BL2317" s="23"/>
      <c r="BM2317" s="24" t="s">
        <v>34</v>
      </c>
      <c r="BN2317" s="23"/>
      <c r="BO2317" s="23"/>
      <c r="BP2317" s="23"/>
      <c r="BQ2317" s="24" t="s">
        <v>89</v>
      </c>
      <c r="BR2317" s="20"/>
      <c r="BS2317" s="20"/>
      <c r="BT2317" s="20"/>
      <c r="BU2317" s="20"/>
      <c r="BV2317" s="23"/>
      <c r="BW2317" s="24" t="s">
        <v>35</v>
      </c>
      <c r="BX2317" s="23"/>
      <c r="BY2317" s="23"/>
      <c r="BZ2317" s="23"/>
      <c r="CA2317" s="24" t="s">
        <v>90</v>
      </c>
      <c r="CB2317" s="20"/>
      <c r="CC2317" s="23"/>
      <c r="CD2317" s="23"/>
      <c r="CE2317" s="23"/>
      <c r="CF2317" s="23"/>
      <c r="CG2317" s="24" t="s">
        <v>92</v>
      </c>
      <c r="CH2317" s="23"/>
      <c r="CI2317" s="23"/>
      <c r="CJ2317" s="23"/>
      <c r="CK2317" s="24" t="s">
        <v>36</v>
      </c>
      <c r="CL2317" s="24"/>
      <c r="CM2317" s="23"/>
      <c r="CN2317" s="23"/>
      <c r="CO2317" s="23"/>
      <c r="CP2317" s="23"/>
      <c r="CQ2317" s="24" t="s">
        <v>93</v>
      </c>
      <c r="CR2317" s="23"/>
      <c r="CS2317" s="23"/>
    </row>
    <row r="2318" spans="1:101" ht="18" customHeight="1" thickBot="1">
      <c r="A2318" s="23"/>
      <c r="B2318" s="33"/>
      <c r="C2318" s="23"/>
      <c r="D2318" s="7" t="s">
        <v>2</v>
      </c>
      <c r="E2318" s="8"/>
      <c r="F2318" s="8" t="s">
        <v>3</v>
      </c>
      <c r="G2318" s="9"/>
      <c r="H2318" s="10"/>
      <c r="I2318" s="7" t="s">
        <v>4</v>
      </c>
      <c r="J2318" s="8"/>
      <c r="K2318" s="8" t="s">
        <v>5</v>
      </c>
      <c r="L2318" s="9"/>
      <c r="M2318" s="23"/>
      <c r="N2318" s="251" t="s">
        <v>79</v>
      </c>
      <c r="O2318" s="252"/>
      <c r="P2318" s="253" t="s">
        <v>80</v>
      </c>
      <c r="Q2318" s="254"/>
      <c r="R2318" s="23"/>
      <c r="S2318" s="7" t="s">
        <v>11</v>
      </c>
      <c r="T2318" s="8"/>
      <c r="U2318" s="8" t="s">
        <v>12</v>
      </c>
      <c r="V2318" s="9"/>
      <c r="W2318" s="20"/>
      <c r="X2318" s="251" t="s">
        <v>79</v>
      </c>
      <c r="Y2318" s="252"/>
      <c r="Z2318" s="253" t="s">
        <v>80</v>
      </c>
      <c r="AA2318" s="254"/>
      <c r="AB2318" s="20"/>
      <c r="AC2318" s="7" t="s">
        <v>4</v>
      </c>
      <c r="AD2318" s="8"/>
      <c r="AE2318" s="8" t="s">
        <v>5</v>
      </c>
      <c r="AF2318" s="9"/>
      <c r="AG2318" s="20"/>
      <c r="AH2318" s="251" t="s">
        <v>0</v>
      </c>
      <c r="AI2318" s="252"/>
      <c r="AJ2318" s="253" t="s">
        <v>1</v>
      </c>
      <c r="AK2318" s="254"/>
      <c r="AL2318" s="20"/>
      <c r="AM2318" s="7" t="s">
        <v>11</v>
      </c>
      <c r="AN2318" s="8"/>
      <c r="AO2318" s="8" t="s">
        <v>12</v>
      </c>
      <c r="AP2318" s="9"/>
      <c r="AQ2318" s="23"/>
      <c r="AR2318" s="251" t="s">
        <v>0</v>
      </c>
      <c r="AS2318" s="252"/>
      <c r="AT2318" s="253" t="s">
        <v>1</v>
      </c>
      <c r="AU2318" s="254"/>
      <c r="AV2318" s="36"/>
      <c r="AW2318" s="7" t="s">
        <v>4</v>
      </c>
      <c r="AX2318" s="8"/>
      <c r="AY2318" s="8" t="s">
        <v>5</v>
      </c>
      <c r="AZ2318" s="9"/>
      <c r="BA2318" s="20"/>
      <c r="BB2318" s="251" t="s">
        <v>0</v>
      </c>
      <c r="BC2318" s="252"/>
      <c r="BD2318" s="253" t="s">
        <v>1</v>
      </c>
      <c r="BE2318" s="254"/>
      <c r="BF2318" s="36"/>
      <c r="BG2318" s="7" t="s">
        <v>11</v>
      </c>
      <c r="BH2318" s="8"/>
      <c r="BI2318" s="8" t="s">
        <v>12</v>
      </c>
      <c r="BJ2318" s="9"/>
      <c r="BK2318" s="36"/>
      <c r="BL2318" s="251" t="s">
        <v>0</v>
      </c>
      <c r="BM2318" s="252"/>
      <c r="BN2318" s="253" t="s">
        <v>1</v>
      </c>
      <c r="BO2318" s="254"/>
      <c r="BP2318" s="36"/>
      <c r="BQ2318" s="7" t="s">
        <v>4</v>
      </c>
      <c r="BR2318" s="8"/>
      <c r="BS2318" s="8" t="s">
        <v>5</v>
      </c>
      <c r="BT2318" s="9"/>
      <c r="BU2318" s="20"/>
      <c r="BV2318" s="251" t="s">
        <v>0</v>
      </c>
      <c r="BW2318" s="252"/>
      <c r="BX2318" s="253" t="s">
        <v>1</v>
      </c>
      <c r="BY2318" s="254"/>
      <c r="BZ2318" s="36"/>
      <c r="CA2318" s="7" t="s">
        <v>11</v>
      </c>
      <c r="CB2318" s="8"/>
      <c r="CC2318" s="8" t="s">
        <v>12</v>
      </c>
      <c r="CD2318" s="9"/>
      <c r="CE2318" s="36"/>
      <c r="CF2318" s="251" t="s">
        <v>0</v>
      </c>
      <c r="CG2318" s="252"/>
      <c r="CH2318" s="253" t="s">
        <v>1</v>
      </c>
      <c r="CI2318" s="254"/>
      <c r="CJ2318" s="23"/>
      <c r="CK2318" s="7" t="s">
        <v>23</v>
      </c>
      <c r="CL2318" s="8"/>
      <c r="CM2318" s="8" t="s">
        <v>24</v>
      </c>
      <c r="CN2318" s="9"/>
      <c r="CO2318" s="23"/>
      <c r="CP2318" s="251" t="s">
        <v>0</v>
      </c>
      <c r="CQ2318" s="252"/>
      <c r="CR2318" s="253" t="s">
        <v>1</v>
      </c>
      <c r="CS2318" s="254"/>
      <c r="CU2318" s="26" t="s">
        <v>25</v>
      </c>
      <c r="CW2318" s="50" t="s">
        <v>44</v>
      </c>
    </row>
    <row r="2319" spans="1:101" ht="18" customHeight="1" thickTop="1" thickBot="1">
      <c r="B2319" s="34">
        <v>5.5500000000000096</v>
      </c>
      <c r="D2319" s="11">
        <v>1</v>
      </c>
      <c r="E2319" s="12">
        <v>0</v>
      </c>
      <c r="F2319" s="13">
        <v>0</v>
      </c>
      <c r="G2319" s="40">
        <f t="shared" ref="G2319" si="24668">-1/($E$4*$B2319)</f>
        <v>-0.18928477800207991</v>
      </c>
      <c r="H2319" s="10"/>
      <c r="I2319" s="11">
        <v>1</v>
      </c>
      <c r="J2319" s="12">
        <v>0</v>
      </c>
      <c r="K2319" s="13">
        <v>0</v>
      </c>
      <c r="L2319" s="14">
        <v>0</v>
      </c>
      <c r="N2319" s="1">
        <f t="shared" ref="N2319" si="24669">D2319*I2319+F2319*I2322-E2319*J2319-G2319*J2322</f>
        <v>0.95014564331854978</v>
      </c>
      <c r="O2319" s="4">
        <f t="shared" ref="O2319" si="24670">(D2319*J2319+E2319*I2319+F2319*J2322+G2319*I2322)</f>
        <v>0</v>
      </c>
      <c r="P2319" s="2">
        <f t="shared" ref="P2319" si="24671">D2319*K2319+F2319*K2322-E2319*L2319-G2319*L2322</f>
        <v>0</v>
      </c>
      <c r="Q2319" s="3">
        <f t="shared" ref="Q2319" si="24672">(D2319*L2319+E2319*K2319+F2319*L2322+G2319*K2322)</f>
        <v>-0.18928477800207991</v>
      </c>
      <c r="S2319" s="11">
        <v>1</v>
      </c>
      <c r="T2319" s="12">
        <v>0</v>
      </c>
      <c r="U2319" s="13">
        <v>0</v>
      </c>
      <c r="V2319" s="40">
        <f t="shared" ref="V2319" si="24673">-1/($T$4*$B2319)</f>
        <v>-0.36166234480164566</v>
      </c>
      <c r="W2319" s="20"/>
      <c r="X2319" s="1">
        <f t="shared" ref="X2319" si="24674">N2319*S2319+P2319*S2322-O2319*T2319-Q2319*T2322</f>
        <v>0.95014564331854978</v>
      </c>
      <c r="Y2319" s="4">
        <f t="shared" ref="Y2319" si="24675">(N2319*T2319+O2319*S2319+P2319*T2322+Q2319*S2322)</f>
        <v>0</v>
      </c>
      <c r="Z2319" s="2">
        <f t="shared" ref="Z2319" si="24676">N2319*U2319+P2319*U2322-O2319*V2319-Q2319*V2322</f>
        <v>0</v>
      </c>
      <c r="AA2319" s="3">
        <f t="shared" ref="AA2319" si="24677">(N2319*V2319+O2319*U2319+P2319*V2322+Q2319*U2322)</f>
        <v>-0.53291667926773467</v>
      </c>
      <c r="AB2319" s="20"/>
      <c r="AC2319" s="11">
        <v>1</v>
      </c>
      <c r="AD2319" s="12">
        <v>0</v>
      </c>
      <c r="AE2319" s="13">
        <v>0</v>
      </c>
      <c r="AF2319" s="14">
        <v>0</v>
      </c>
      <c r="AG2319" s="20"/>
      <c r="AH2319" s="1">
        <f t="shared" ref="AH2319" si="24678">X2319*AC2319+Z2319*AC2322-Y2319*AD2319-AA2319*AD2322</f>
        <v>0.789789892998771</v>
      </c>
      <c r="AI2319" s="4">
        <f t="shared" ref="AI2319" si="24679">(X2319*AD2319+Y2319*AC2319+Z2319*AD2322+AA2319*AC2322)</f>
        <v>0</v>
      </c>
      <c r="AJ2319" s="2">
        <f t="shared" ref="AJ2319" si="24680">X2319*AE2319+Z2319*AE2322-Y2319*AF2319-AA2319*AF2322</f>
        <v>0</v>
      </c>
      <c r="AK2319" s="3">
        <f t="shared" ref="AK2319" si="24681">(X2319*AF2319+Y2319*AE2319+Z2319*AF2322+AA2319*AE2322)</f>
        <v>-0.53291667926773467</v>
      </c>
      <c r="AL2319" s="20"/>
      <c r="AM2319" s="11">
        <v>1</v>
      </c>
      <c r="AN2319" s="12">
        <v>0</v>
      </c>
      <c r="AO2319" s="13">
        <v>0</v>
      </c>
      <c r="AP2319" s="40">
        <f t="shared" ref="AP2319" si="24682">-1/($AN$4*$B2319)</f>
        <v>-0.37584518185269061</v>
      </c>
      <c r="AR2319" s="1">
        <f t="shared" ref="AR2319" si="24683">AH2319*AM2319+AJ2319*AM2322-AI2319*AN2319-AK2319*AN2322</f>
        <v>0.789789892998771</v>
      </c>
      <c r="AS2319" s="4">
        <f t="shared" ref="AS2319" si="24684">(AH2319*AN2319+AI2319*AM2319+AJ2319*AN2322+AK2319*AM2322)</f>
        <v>0</v>
      </c>
      <c r="AT2319" s="2">
        <f t="shared" ref="AT2319" si="24685">AH2319*AO2319+AJ2319*AO2322-AI2319*AP2319-AK2319*AP2322</f>
        <v>0</v>
      </c>
      <c r="AU2319" s="3">
        <f t="shared" ref="AU2319" si="24686">(AH2319*AP2319+AI2319*AO2319+AJ2319*AP2322+AK2319*AO2322)</f>
        <v>-0.82975540522727487</v>
      </c>
      <c r="AV2319" s="20"/>
      <c r="AW2319" s="11">
        <v>1</v>
      </c>
      <c r="AX2319" s="12">
        <v>0</v>
      </c>
      <c r="AY2319" s="13">
        <v>0</v>
      </c>
      <c r="AZ2319" s="14">
        <v>0</v>
      </c>
      <c r="BA2319" s="20"/>
      <c r="BB2319" s="1">
        <f t="shared" ref="BB2319" si="24687">AR2319*AW2319+AT2319*AW2322-AS2319*AX2319-AU2319*AX2322</f>
        <v>0.54011474533790171</v>
      </c>
      <c r="BC2319" s="4">
        <f t="shared" ref="BC2319" si="24688">(AR2319*AX2319+AS2319*AW2319+AT2319*AX2322+AU2319*AW2322)</f>
        <v>0</v>
      </c>
      <c r="BD2319" s="2">
        <f t="shared" ref="BD2319" si="24689">AR2319*AY2319+AT2319*AY2322-AS2319*AZ2319-AU2319*AZ2322</f>
        <v>0</v>
      </c>
      <c r="BE2319" s="3">
        <f t="shared" ref="BE2319" si="24690">(AR2319*AZ2319+AS2319*AY2319+AT2319*AZ2322+AU2319*AY2322)</f>
        <v>-0.82975540522727487</v>
      </c>
      <c r="BF2319" s="20"/>
      <c r="BG2319" s="11">
        <v>1</v>
      </c>
      <c r="BH2319" s="12">
        <v>0</v>
      </c>
      <c r="BI2319" s="13">
        <v>0</v>
      </c>
      <c r="BJ2319" s="40">
        <f t="shared" ref="BJ2319" si="24691">-1/($BH$4*$B2319)</f>
        <v>-0.36166234480164566</v>
      </c>
      <c r="BK2319" s="20"/>
      <c r="BL2319" s="1">
        <f t="shared" ref="BL2319" si="24692">BB2319*BG2319+BD2319*BG2322-BC2319*BH2319-BE2319*BH2322</f>
        <v>0.54011474533790171</v>
      </c>
      <c r="BM2319" s="4">
        <f t="shared" ref="BM2319" si="24693">(BB2319*BH2319+BC2319*BG2319+BD2319*BH2322+BE2319*BG2322)</f>
        <v>0</v>
      </c>
      <c r="BN2319" s="2">
        <f t="shared" ref="BN2319" si="24694">BB2319*BI2319+BD2319*BI2322-BC2319*BJ2319-BE2319*BJ2322</f>
        <v>0</v>
      </c>
      <c r="BO2319" s="3">
        <f t="shared" ref="BO2319" si="24695">(BB2319*BJ2319+BC2319*BI2319+BD2319*BJ2322+BE2319*BI2322)</f>
        <v>-1.025094570488124</v>
      </c>
      <c r="BP2319" s="20"/>
      <c r="BQ2319" s="11">
        <v>1</v>
      </c>
      <c r="BR2319" s="12">
        <v>0</v>
      </c>
      <c r="BS2319" s="13">
        <v>0</v>
      </c>
      <c r="BT2319" s="14">
        <v>0</v>
      </c>
      <c r="BU2319" s="20"/>
      <c r="BV2319" s="1">
        <f t="shared" ref="BV2319" si="24696">BL2319*BQ2319+BN2319*BQ2322-BM2319*BR2319-BO2319*BR2322</f>
        <v>0.27012245705800952</v>
      </c>
      <c r="BW2319" s="4">
        <f t="shared" ref="BW2319" si="24697">(BL2319*BR2319+BM2319*BQ2319+BN2319*BR2322+BO2319*BQ2322)</f>
        <v>0</v>
      </c>
      <c r="BX2319" s="2">
        <f t="shared" ref="BX2319" si="24698">BL2319*BS2319+BN2319*BS2322-BM2319*BT2319-BO2319*BT2322</f>
        <v>0</v>
      </c>
      <c r="BY2319" s="3">
        <f t="shared" ref="BY2319" si="24699">(BL2319*BT2319+BM2319*BS2319+BN2319*BT2322+BO2319*BS2322)</f>
        <v>-1.025094570488124</v>
      </c>
      <c r="BZ2319" s="20"/>
      <c r="CA2319" s="11">
        <v>1</v>
      </c>
      <c r="CB2319" s="12">
        <v>0</v>
      </c>
      <c r="CC2319" s="13">
        <v>0</v>
      </c>
      <c r="CD2319" s="40">
        <f t="shared" ref="CD2319" si="24700">-1/($CB$4*$B2319)</f>
        <v>-0.18928477800207991</v>
      </c>
      <c r="CE2319" s="20"/>
      <c r="CF2319" s="1">
        <f t="shared" ref="CF2319" si="24701">BV2319*CA2319+BX2319*CA2322-BW2319*CB2319-BY2319*CB2322</f>
        <v>0.27012245705800952</v>
      </c>
      <c r="CG2319" s="4">
        <f t="shared" ref="CG2319" si="24702">(BV2319*CB2319+BW2319*CA2319+BX2319*CB2322+BY2319*CA2322)</f>
        <v>0</v>
      </c>
      <c r="CH2319" s="2">
        <f t="shared" ref="CH2319" si="24703">BV2319*CC2319+BX2319*CC2322-BW2319*CD2319-BY2319*CD2322</f>
        <v>0</v>
      </c>
      <c r="CI2319" s="3">
        <f t="shared" ref="CI2319" si="24704">(BV2319*CD2319+BW2319*CC2319+BX2319*CD2322+BY2319*CC2322)</f>
        <v>-1.0762246398057258</v>
      </c>
      <c r="CJ2319" s="28"/>
      <c r="CK2319" s="11">
        <v>1</v>
      </c>
      <c r="CL2319" s="12">
        <v>0</v>
      </c>
      <c r="CM2319" s="13">
        <v>0</v>
      </c>
      <c r="CN2319" s="14">
        <v>0</v>
      </c>
      <c r="CP2319" s="1">
        <f t="shared" ref="CP2319" si="24705">CF2319*CK2319+CH2319*CK2322-CG2319*CL2319-CI2319*CL2322</f>
        <v>0.27012245705800952</v>
      </c>
      <c r="CQ2319" s="4">
        <f t="shared" ref="CQ2319" si="24706">(CF2319*CL2319+CG2319*CK2319+CH2319*CL2322+CI2319*CK2322)</f>
        <v>-1.0762246398057258</v>
      </c>
      <c r="CR2319" s="2">
        <f t="shared" ref="CR2319" si="24707">CF2319*CM2319+CH2319*CM2322-CG2319*CN2319-CI2319*CN2322</f>
        <v>0</v>
      </c>
      <c r="CS2319" s="3">
        <f t="shared" ref="CS2319" si="24708">(CF2319*CN2319+CG2319*CM2319+CH2319*CN2322+CI2319*CM2322)</f>
        <v>-1.0762246398057258</v>
      </c>
      <c r="CU2319" s="29">
        <f t="shared" ref="CU2319" si="24709">20*LOG(((1+$CL$4)/$CL$4)/((CP2319+CP2322)^2+(CQ2319+CQ2322)^2)^0.5)</f>
        <v>-4.9830636961400755E-2</v>
      </c>
      <c r="CW2319" s="51">
        <f t="shared" ref="CW2319" si="24710">((CP2319^2+CQ2319^2)^0.5)/((CP2322^2+CQ2322^2)^0.5)</f>
        <v>1.2291573830700935</v>
      </c>
    </row>
    <row r="2320" spans="1:101" ht="18" customHeight="1" thickBot="1">
      <c r="D2320" s="11"/>
      <c r="E2320" s="13"/>
      <c r="F2320" s="13"/>
      <c r="G2320" s="15"/>
      <c r="H2320" s="10"/>
      <c r="I2320" s="11"/>
      <c r="J2320" s="13"/>
      <c r="K2320" s="13"/>
      <c r="L2320" s="15"/>
      <c r="N2320" s="5"/>
      <c r="Q2320" s="6"/>
      <c r="S2320" s="11"/>
      <c r="T2320" s="13"/>
      <c r="U2320" s="13"/>
      <c r="V2320" s="15"/>
      <c r="W2320" s="20"/>
      <c r="X2320" s="5"/>
      <c r="AA2320" s="6"/>
      <c r="AB2320" s="20"/>
      <c r="AC2320" s="11"/>
      <c r="AD2320" s="13"/>
      <c r="AE2320" s="13"/>
      <c r="AF2320" s="15"/>
      <c r="AG2320" s="20"/>
      <c r="AH2320" s="5"/>
      <c r="AK2320" s="6"/>
      <c r="AL2320" s="20"/>
      <c r="AM2320" s="11"/>
      <c r="AN2320" s="13"/>
      <c r="AO2320" s="13"/>
      <c r="AP2320" s="15"/>
      <c r="AR2320" s="5"/>
      <c r="AU2320" s="6"/>
      <c r="AW2320" s="11"/>
      <c r="AX2320" s="13"/>
      <c r="AY2320" s="13"/>
      <c r="AZ2320" s="15"/>
      <c r="BA2320" s="20"/>
      <c r="BB2320" s="5"/>
      <c r="BE2320" s="6"/>
      <c r="BG2320" s="11"/>
      <c r="BH2320" s="13"/>
      <c r="BI2320" s="13"/>
      <c r="BJ2320" s="15"/>
      <c r="BL2320" s="5"/>
      <c r="BO2320" s="6"/>
      <c r="BQ2320" s="11"/>
      <c r="BR2320" s="13"/>
      <c r="BS2320" s="13"/>
      <c r="BT2320" s="15"/>
      <c r="BU2320" s="20"/>
      <c r="BV2320" s="5"/>
      <c r="BY2320" s="6"/>
      <c r="CA2320" s="11"/>
      <c r="CB2320" s="13"/>
      <c r="CC2320" s="13"/>
      <c r="CD2320" s="15"/>
      <c r="CF2320" s="5"/>
      <c r="CI2320" s="6"/>
      <c r="CK2320" s="11"/>
      <c r="CL2320" s="13"/>
      <c r="CM2320" s="13"/>
      <c r="CN2320" s="15"/>
      <c r="CP2320" s="5"/>
      <c r="CS2320" s="6"/>
      <c r="CW2320" s="52"/>
    </row>
    <row r="2321" spans="1:101" ht="18" customHeight="1" thickBot="1">
      <c r="D2321" s="11" t="s">
        <v>6</v>
      </c>
      <c r="E2321" s="13"/>
      <c r="F2321" s="13" t="s">
        <v>7</v>
      </c>
      <c r="G2321" s="15"/>
      <c r="H2321" s="10"/>
      <c r="I2321" s="11" t="s">
        <v>8</v>
      </c>
      <c r="J2321" s="13"/>
      <c r="K2321" s="13" t="s">
        <v>9</v>
      </c>
      <c r="L2321" s="15"/>
      <c r="N2321" s="251" t="s">
        <v>26</v>
      </c>
      <c r="O2321" s="252"/>
      <c r="P2321" s="253" t="s">
        <v>27</v>
      </c>
      <c r="Q2321" s="254"/>
      <c r="S2321" s="11" t="s">
        <v>13</v>
      </c>
      <c r="T2321" s="13"/>
      <c r="U2321" s="13" t="s">
        <v>14</v>
      </c>
      <c r="V2321" s="15"/>
      <c r="W2321" s="20"/>
      <c r="X2321" s="251" t="s">
        <v>26</v>
      </c>
      <c r="Y2321" s="252"/>
      <c r="Z2321" s="253" t="s">
        <v>27</v>
      </c>
      <c r="AA2321" s="254"/>
      <c r="AB2321" s="20"/>
      <c r="AC2321" s="11" t="s">
        <v>8</v>
      </c>
      <c r="AD2321" s="13"/>
      <c r="AE2321" s="13" t="s">
        <v>9</v>
      </c>
      <c r="AF2321" s="15"/>
      <c r="AG2321" s="20"/>
      <c r="AH2321" s="251" t="s">
        <v>26</v>
      </c>
      <c r="AI2321" s="252"/>
      <c r="AJ2321" s="253" t="s">
        <v>27</v>
      </c>
      <c r="AK2321" s="254"/>
      <c r="AL2321" s="20"/>
      <c r="AM2321" s="11" t="s">
        <v>13</v>
      </c>
      <c r="AN2321" s="13"/>
      <c r="AO2321" s="13" t="s">
        <v>14</v>
      </c>
      <c r="AP2321" s="15"/>
      <c r="AR2321" s="251" t="s">
        <v>26</v>
      </c>
      <c r="AS2321" s="252"/>
      <c r="AT2321" s="253" t="s">
        <v>27</v>
      </c>
      <c r="AU2321" s="254"/>
      <c r="AV2321" s="36"/>
      <c r="AW2321" s="11" t="s">
        <v>8</v>
      </c>
      <c r="AX2321" s="13"/>
      <c r="AY2321" s="13" t="s">
        <v>9</v>
      </c>
      <c r="AZ2321" s="15"/>
      <c r="BA2321" s="20"/>
      <c r="BB2321" s="251" t="s">
        <v>26</v>
      </c>
      <c r="BC2321" s="252"/>
      <c r="BD2321" s="253" t="s">
        <v>27</v>
      </c>
      <c r="BE2321" s="254"/>
      <c r="BF2321" s="36"/>
      <c r="BG2321" s="11" t="s">
        <v>13</v>
      </c>
      <c r="BH2321" s="13"/>
      <c r="BI2321" s="13" t="s">
        <v>14</v>
      </c>
      <c r="BJ2321" s="15"/>
      <c r="BK2321" s="36"/>
      <c r="BL2321" s="251" t="s">
        <v>26</v>
      </c>
      <c r="BM2321" s="252"/>
      <c r="BN2321" s="253" t="s">
        <v>27</v>
      </c>
      <c r="BO2321" s="254"/>
      <c r="BP2321" s="36"/>
      <c r="BQ2321" s="11" t="s">
        <v>8</v>
      </c>
      <c r="BR2321" s="13"/>
      <c r="BS2321" s="13" t="s">
        <v>9</v>
      </c>
      <c r="BT2321" s="15"/>
      <c r="BU2321" s="20"/>
      <c r="BV2321" s="251" t="s">
        <v>26</v>
      </c>
      <c r="BW2321" s="252"/>
      <c r="BX2321" s="253" t="s">
        <v>27</v>
      </c>
      <c r="BY2321" s="254"/>
      <c r="BZ2321" s="36"/>
      <c r="CA2321" s="11" t="s">
        <v>13</v>
      </c>
      <c r="CB2321" s="13"/>
      <c r="CC2321" s="13" t="s">
        <v>14</v>
      </c>
      <c r="CD2321" s="15"/>
      <c r="CE2321" s="36"/>
      <c r="CF2321" s="251" t="s">
        <v>26</v>
      </c>
      <c r="CG2321" s="252"/>
      <c r="CH2321" s="253" t="s">
        <v>27</v>
      </c>
      <c r="CI2321" s="254"/>
      <c r="CK2321" s="11" t="s">
        <v>28</v>
      </c>
      <c r="CL2321" s="13"/>
      <c r="CM2321" s="13" t="s">
        <v>29</v>
      </c>
      <c r="CN2321" s="15"/>
      <c r="CP2321" s="251" t="s">
        <v>26</v>
      </c>
      <c r="CQ2321" s="252"/>
      <c r="CR2321" s="253" t="s">
        <v>27</v>
      </c>
      <c r="CS2321" s="254"/>
      <c r="CU2321" s="38" t="s">
        <v>37</v>
      </c>
      <c r="CW2321" s="53" t="s">
        <v>45</v>
      </c>
    </row>
    <row r="2322" spans="1:101" ht="18" customHeight="1" thickTop="1" thickBot="1">
      <c r="D2322" s="16">
        <v>0</v>
      </c>
      <c r="E2322" s="17">
        <v>0</v>
      </c>
      <c r="F2322" s="18">
        <v>1</v>
      </c>
      <c r="G2322" s="19">
        <v>0</v>
      </c>
      <c r="H2322" s="10"/>
      <c r="I2322" s="16">
        <v>0</v>
      </c>
      <c r="J2322" s="17">
        <f t="shared" ref="J2322" si="24711">-1/($J$4*$B2319)</f>
        <v>-0.26338280979415268</v>
      </c>
      <c r="K2322" s="18">
        <v>1</v>
      </c>
      <c r="L2322" s="19">
        <v>0</v>
      </c>
      <c r="N2322" s="1">
        <f t="shared" ref="N2322" si="24712">D2322*I2319+F2322*I2322-E2322*J2319-G2322*J2322</f>
        <v>0</v>
      </c>
      <c r="O2322" s="4">
        <f t="shared" ref="O2322" si="24713">(D2322*J2319+E2322*I2319+F2322*J2322+G2322*I2322)</f>
        <v>-0.26338280979415268</v>
      </c>
      <c r="P2322" s="2">
        <f t="shared" ref="P2322" si="24714">D2322*K2319+F2322*K2322-E2322*L2319-G2322*L2322</f>
        <v>1</v>
      </c>
      <c r="Q2322" s="3">
        <f t="shared" ref="Q2322" si="24715">(D2322*L2319+E2322*K2319+F2322*L2322+G2322*K2322)</f>
        <v>0</v>
      </c>
      <c r="S2322" s="16">
        <v>0</v>
      </c>
      <c r="T2322" s="17">
        <v>0</v>
      </c>
      <c r="U2322" s="18">
        <v>1</v>
      </c>
      <c r="V2322" s="19">
        <v>0</v>
      </c>
      <c r="W2322" s="20"/>
      <c r="X2322" s="1">
        <f t="shared" ref="X2322" si="24716">N2322*S2319+P2322*S2322-O2322*T2319-Q2322*T2322</f>
        <v>0</v>
      </c>
      <c r="Y2322" s="4">
        <f t="shared" ref="Y2322" si="24717">(N2322*T2319+O2322*S2319+P2322*T2322+Q2322*S2322)</f>
        <v>-0.26338280979415268</v>
      </c>
      <c r="Z2322" s="2">
        <f t="shared" ref="Z2322" si="24718">N2322*U2319+P2322*U2322-O2322*V2319-Q2322*V2322</f>
        <v>0.9047443554294009</v>
      </c>
      <c r="AA2322" s="3">
        <f t="shared" ref="AA2322" si="24719">(N2322*V2319+O2322*U2319+P2322*V2322+Q2322*U2322)</f>
        <v>0</v>
      </c>
      <c r="AB2322" s="20"/>
      <c r="AC2322" s="16">
        <v>0</v>
      </c>
      <c r="AD2322" s="17">
        <f t="shared" ref="AD2322" si="24720">-1/($AD$4*$B2319)</f>
        <v>-0.30090210450931842</v>
      </c>
      <c r="AE2322" s="18">
        <v>1</v>
      </c>
      <c r="AF2322" s="19">
        <v>0</v>
      </c>
      <c r="AG2322" s="20"/>
      <c r="AH2322" s="1">
        <f t="shared" ref="AH2322" si="24721">X2322*AC2319+Z2322*AC2322-Y2322*AD2319-AA2322*AD2322</f>
        <v>0</v>
      </c>
      <c r="AI2322" s="4">
        <f t="shared" ref="AI2322" si="24722">(X2322*AD2319+Y2322*AC2319+Z2322*AD2322+AA2322*AC2322)</f>
        <v>-0.53562229038578613</v>
      </c>
      <c r="AJ2322" s="2">
        <f t="shared" ref="AJ2322" si="24723">X2322*AE2319+Z2322*AE2322-Y2322*AF2319-AA2322*AF2322</f>
        <v>0.9047443554294009</v>
      </c>
      <c r="AK2322" s="3">
        <f t="shared" ref="AK2322" si="24724">(X2322*AF2319+Y2322*AE2319+Z2322*AF2322+AA2322*AE2322)</f>
        <v>0</v>
      </c>
      <c r="AL2322" s="20"/>
      <c r="AM2322" s="16">
        <v>0</v>
      </c>
      <c r="AN2322" s="17">
        <v>0</v>
      </c>
      <c r="AO2322" s="18">
        <v>1</v>
      </c>
      <c r="AP2322" s="19">
        <v>0</v>
      </c>
      <c r="AR2322" s="1">
        <f t="shared" ref="AR2322" si="24725">AH2322*AM2319+AJ2322*AM2322-AI2322*AN2319-AK2322*AN2322</f>
        <v>0</v>
      </c>
      <c r="AS2322" s="4">
        <f t="shared" ref="AS2322" si="24726">(AH2322*AN2319+AI2322*AM2319+AJ2322*AN2322+AK2322*AM2322)</f>
        <v>-0.53562229038578613</v>
      </c>
      <c r="AT2322" s="2">
        <f t="shared" ref="AT2322" si="24727">AH2322*AO2319+AJ2322*AO2322-AI2322*AP2319-AK2322*AP2322</f>
        <v>0.70343329829500045</v>
      </c>
      <c r="AU2322" s="3">
        <f t="shared" ref="AU2322" si="24728">(AH2322*AP2319+AI2322*AO2319+AJ2322*AP2322+AK2322*AO2322)</f>
        <v>0</v>
      </c>
      <c r="AV2322" s="20"/>
      <c r="AW2322" s="16">
        <v>0</v>
      </c>
      <c r="AX2322" s="17">
        <f t="shared" ref="AX2322" si="24729">-1/($AX$4*$B2319)</f>
        <v>-0.30090210450931842</v>
      </c>
      <c r="AY2322" s="18">
        <v>1</v>
      </c>
      <c r="AZ2322" s="19">
        <v>0</v>
      </c>
      <c r="BA2322" s="20"/>
      <c r="BB2322" s="1">
        <f t="shared" ref="BB2322" si="24730">AR2322*AW2319+AT2322*AW2322-AS2322*AX2319-AU2322*AX2322</f>
        <v>0</v>
      </c>
      <c r="BC2322" s="4">
        <f t="shared" ref="BC2322" si="24731">(AR2322*AX2319+AS2322*AW2319+AT2322*AX2322+AU2322*AW2322)</f>
        <v>-0.74728685022468289</v>
      </c>
      <c r="BD2322" s="2">
        <f t="shared" ref="BD2322" si="24732">AR2322*AY2319+AT2322*AY2322-AS2322*AZ2319-AU2322*AZ2322</f>
        <v>0.70343329829500045</v>
      </c>
      <c r="BE2322" s="3">
        <f t="shared" ref="BE2322" si="24733">(AR2322*AZ2319+AS2322*AY2319+AT2322*AZ2322+AU2322*AY2322)</f>
        <v>0</v>
      </c>
      <c r="BF2322" s="20"/>
      <c r="BG2322" s="16">
        <v>0</v>
      </c>
      <c r="BH2322" s="17">
        <v>0</v>
      </c>
      <c r="BI2322" s="18">
        <v>1</v>
      </c>
      <c r="BJ2322" s="19">
        <v>0</v>
      </c>
      <c r="BK2322" s="20"/>
      <c r="BL2322" s="1">
        <f t="shared" ref="BL2322" si="24734">BB2322*BG2319+BD2322*BG2322-BC2322*BH2319-BE2322*BH2322</f>
        <v>0</v>
      </c>
      <c r="BM2322" s="4">
        <f t="shared" ref="BM2322" si="24735">(BB2322*BH2319+BC2322*BG2319+BD2322*BH2322+BE2322*BG2322)</f>
        <v>-0.74728685022468289</v>
      </c>
      <c r="BN2322" s="2">
        <f t="shared" ref="BN2322" si="24736">BB2322*BI2319+BD2322*BI2322-BC2322*BJ2319-BE2322*BJ2322</f>
        <v>0.43316778380330545</v>
      </c>
      <c r="BO2322" s="3">
        <f t="shared" ref="BO2322" si="24737">(BB2322*BJ2319+BC2322*BI2319+BD2322*BJ2322+BE2322*BI2322)</f>
        <v>0</v>
      </c>
      <c r="BP2322" s="20"/>
      <c r="BQ2322" s="16">
        <v>0</v>
      </c>
      <c r="BR2322" s="17">
        <f t="shared" ref="BR2322" si="24738">-1/($BR$4*$B2319)</f>
        <v>-0.26338280979415268</v>
      </c>
      <c r="BS2322" s="18">
        <v>1</v>
      </c>
      <c r="BT2322" s="19">
        <v>0</v>
      </c>
      <c r="BU2322" s="20"/>
      <c r="BV2322" s="1">
        <f t="shared" ref="BV2322" si="24739">BL2322*BQ2319+BN2322*BQ2322-BM2322*BR2319-BO2322*BR2322</f>
        <v>0</v>
      </c>
      <c r="BW2322" s="4">
        <f t="shared" ref="BW2322" si="24740">(BL2322*BR2319+BM2322*BQ2319+BN2322*BR2322+BO2322*BQ2322)</f>
        <v>-0.86137579823510357</v>
      </c>
      <c r="BX2322" s="2">
        <f t="shared" ref="BX2322" si="24741">BL2322*BS2319+BN2322*BS2322-BM2322*BT2319-BO2322*BT2322</f>
        <v>0.43316778380330545</v>
      </c>
      <c r="BY2322" s="3">
        <f t="shared" ref="BY2322" si="24742">(BL2322*BT2319+BM2322*BS2319+BN2322*BT2322+BO2322*BS2322)</f>
        <v>0</v>
      </c>
      <c r="BZ2322" s="20"/>
      <c r="CA2322" s="16">
        <v>0</v>
      </c>
      <c r="CB2322" s="17">
        <v>0</v>
      </c>
      <c r="CC2322" s="18">
        <v>1</v>
      </c>
      <c r="CD2322" s="19">
        <v>0</v>
      </c>
      <c r="CE2322" s="20"/>
      <c r="CF2322" s="1">
        <f t="shared" ref="CF2322" si="24743">BV2322*CA2319+BX2322*CA2322-BW2322*CB2319-BY2322*CB2322</f>
        <v>0</v>
      </c>
      <c r="CG2322" s="4">
        <f t="shared" ref="CG2322" si="24744">(BV2322*CB2319+BW2322*CA2319+BX2322*CB2322+BY2322*CA2322)</f>
        <v>-0.86137579823510357</v>
      </c>
      <c r="CH2322" s="2">
        <f t="shared" ref="CH2322" si="24745">BV2322*CC2319+BX2322*CC2322-BW2322*CD2319-BY2322*CD2322</f>
        <v>0.27012245705800952</v>
      </c>
      <c r="CI2322" s="3">
        <f t="shared" ref="CI2322" si="24746">(BV2322*CD2319+BW2322*CC2319+BX2322*CD2322+BY2322*CC2322)</f>
        <v>0</v>
      </c>
      <c r="CK2322" s="16">
        <f t="shared" ref="CK2322" si="24747">1/$CL$4</f>
        <v>1</v>
      </c>
      <c r="CL2322" s="17">
        <v>0</v>
      </c>
      <c r="CM2322" s="18">
        <v>1</v>
      </c>
      <c r="CN2322" s="19">
        <v>0</v>
      </c>
      <c r="CP2322" s="1">
        <f t="shared" ref="CP2322" si="24748">CF2322*CK2319+CH2322*CK2322-CG2322*CL2319-CI2322*CL2322</f>
        <v>0.27012245705800952</v>
      </c>
      <c r="CQ2322" s="4">
        <f t="shared" ref="CQ2322" si="24749">(CF2322*CL2319+CG2322*CK2319+CH2322*CL2322+CI2322*CK2322)</f>
        <v>-0.86137579823510357</v>
      </c>
      <c r="CR2322" s="2">
        <f t="shared" ref="CR2322" si="24750">CF2322*CM2319+CH2322*CM2322-CG2322*CN2319-CI2322*CN2322</f>
        <v>0.27012245705800952</v>
      </c>
      <c r="CS2322" s="3">
        <f t="shared" ref="CS2322" si="24751">(CF2322*CN2319+CG2322*CM2319+CH2322*CN2322+CI2322*CM2322)</f>
        <v>0</v>
      </c>
      <c r="CU2322" s="39">
        <f t="shared" ref="CU2322" si="24752">(180/PI())*ATAN(-1*(CQ2319/CP2319))</f>
        <v>75.910340990595856</v>
      </c>
      <c r="CW2322" s="54">
        <f t="shared" ref="CW2322" si="24753">20*LOG(((1-(10^(CU2319/20)^2)*(1-((1-CW2319)/(1+CW2319))^2))^0.5))</f>
        <v>-16.604366220391576</v>
      </c>
    </row>
    <row r="2323" spans="1:101" ht="18" customHeight="1">
      <c r="E2323" s="20"/>
      <c r="F2323" s="20"/>
      <c r="G2323" s="20"/>
      <c r="H2323" s="20"/>
      <c r="I2323" s="20"/>
      <c r="J2323" s="20"/>
      <c r="K2323" s="20"/>
      <c r="L2323" s="20"/>
      <c r="M2323" s="20"/>
      <c r="N2323" s="20"/>
      <c r="O2323" s="20"/>
      <c r="P2323" s="20"/>
      <c r="Q2323" s="20"/>
      <c r="R2323" s="20"/>
      <c r="S2323" s="20"/>
      <c r="T2323" s="20"/>
      <c r="U2323" s="20"/>
      <c r="V2323" s="20"/>
      <c r="W2323" s="20"/>
      <c r="X2323" s="20"/>
      <c r="Y2323" s="20"/>
      <c r="Z2323" s="20"/>
      <c r="AA2323" s="20"/>
      <c r="AB2323" s="30"/>
      <c r="AC2323" s="20"/>
      <c r="AD2323" s="20"/>
      <c r="AE2323" s="20"/>
      <c r="AF2323" s="20"/>
      <c r="AG2323" s="20"/>
      <c r="AH2323" s="20"/>
      <c r="AI2323" s="20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  <c r="BA2323" s="20"/>
      <c r="BB2323" s="20"/>
      <c r="BC2323" s="20"/>
      <c r="BD2323" s="20"/>
      <c r="BE2323" s="20"/>
      <c r="BF2323" s="20"/>
      <c r="BG2323" s="20"/>
      <c r="BH2323" s="20"/>
      <c r="BI2323" s="20"/>
      <c r="BJ2323" s="20"/>
      <c r="BK2323" s="20"/>
      <c r="BL2323" s="20"/>
      <c r="BM2323" s="20"/>
      <c r="BN2323" s="20"/>
      <c r="BO2323" s="20"/>
      <c r="BP2323" s="20"/>
      <c r="BQ2323" s="20"/>
      <c r="BR2323" s="20"/>
      <c r="BS2323" s="20"/>
      <c r="BT2323" s="20"/>
      <c r="BU2323" s="20"/>
      <c r="BV2323" s="20"/>
      <c r="BW2323" s="20"/>
      <c r="BX2323" s="20"/>
      <c r="BY2323" s="20"/>
      <c r="BZ2323" s="20"/>
      <c r="CA2323" s="20"/>
      <c r="CB2323" s="20"/>
      <c r="CC2323" s="20"/>
      <c r="CD2323" s="20"/>
      <c r="CE2323" s="20"/>
      <c r="CF2323" s="20"/>
      <c r="CG2323" s="20"/>
      <c r="CH2323" s="20"/>
      <c r="CI2323" s="20"/>
      <c r="CJ2323" s="20"/>
      <c r="CK2323" s="20"/>
      <c r="CL2323" s="20"/>
    </row>
    <row r="2324" spans="1:101" ht="18" customHeight="1"/>
    <row r="2325" spans="1:101" ht="18" customHeight="1" thickBot="1">
      <c r="A2325" s="23"/>
      <c r="B2325" s="23"/>
      <c r="C2325" s="23"/>
      <c r="D2325" s="20" t="s">
        <v>15</v>
      </c>
      <c r="E2325" s="20"/>
      <c r="F2325" s="20"/>
      <c r="G2325" s="20"/>
      <c r="H2325" s="20"/>
      <c r="I2325" s="20" t="s">
        <v>16</v>
      </c>
      <c r="J2325" s="20"/>
      <c r="K2325" s="20"/>
      <c r="L2325" s="20"/>
      <c r="M2325" s="23"/>
      <c r="N2325" s="23"/>
      <c r="O2325" s="24" t="s">
        <v>17</v>
      </c>
      <c r="P2325" s="23"/>
      <c r="Q2325" s="23"/>
      <c r="R2325" s="23"/>
      <c r="S2325" s="20"/>
      <c r="T2325" s="20" t="s">
        <v>18</v>
      </c>
      <c r="U2325" s="23"/>
      <c r="V2325" s="23"/>
      <c r="W2325" s="23"/>
      <c r="X2325" s="23"/>
      <c r="Y2325" s="24" t="s">
        <v>19</v>
      </c>
      <c r="Z2325" s="23"/>
      <c r="AA2325" s="23"/>
      <c r="AB2325" s="23"/>
      <c r="AC2325" s="24" t="s">
        <v>20</v>
      </c>
      <c r="AD2325" s="20"/>
      <c r="AE2325" s="20"/>
      <c r="AF2325" s="20"/>
      <c r="AG2325" s="20"/>
      <c r="AH2325" s="23"/>
      <c r="AI2325" s="24" t="s">
        <v>21</v>
      </c>
      <c r="AJ2325" s="23"/>
      <c r="AK2325" s="23"/>
      <c r="AL2325" s="20"/>
      <c r="AM2325" s="24" t="s">
        <v>31</v>
      </c>
      <c r="AN2325" s="20"/>
      <c r="AO2325" s="23"/>
      <c r="AP2325" s="23"/>
      <c r="AQ2325" s="23"/>
      <c r="AR2325" s="23"/>
      <c r="AS2325" s="24" t="s">
        <v>91</v>
      </c>
      <c r="AT2325" s="23"/>
      <c r="AU2325" s="23"/>
      <c r="AV2325" s="23"/>
      <c r="AW2325" s="24" t="s">
        <v>32</v>
      </c>
      <c r="AX2325" s="20"/>
      <c r="AY2325" s="20"/>
      <c r="AZ2325" s="20"/>
      <c r="BA2325" s="20"/>
      <c r="BB2325" s="23"/>
      <c r="BC2325" s="24" t="s">
        <v>22</v>
      </c>
      <c r="BD2325" s="23"/>
      <c r="BE2325" s="23"/>
      <c r="BF2325" s="23"/>
      <c r="BG2325" s="24" t="s">
        <v>33</v>
      </c>
      <c r="BH2325" s="20"/>
      <c r="BI2325" s="23"/>
      <c r="BJ2325" s="23"/>
      <c r="BK2325" s="23"/>
      <c r="BL2325" s="23"/>
      <c r="BM2325" s="24" t="s">
        <v>34</v>
      </c>
      <c r="BN2325" s="23"/>
      <c r="BO2325" s="23"/>
      <c r="BP2325" s="23"/>
      <c r="BQ2325" s="24" t="s">
        <v>89</v>
      </c>
      <c r="BR2325" s="20"/>
      <c r="BS2325" s="20"/>
      <c r="BT2325" s="20"/>
      <c r="BU2325" s="20"/>
      <c r="BV2325" s="23"/>
      <c r="BW2325" s="24" t="s">
        <v>35</v>
      </c>
      <c r="BX2325" s="23"/>
      <c r="BY2325" s="23"/>
      <c r="BZ2325" s="23"/>
      <c r="CA2325" s="24" t="s">
        <v>90</v>
      </c>
      <c r="CB2325" s="20"/>
      <c r="CC2325" s="23"/>
      <c r="CD2325" s="23"/>
      <c r="CE2325" s="23"/>
      <c r="CF2325" s="23"/>
      <c r="CG2325" s="24" t="s">
        <v>92</v>
      </c>
      <c r="CH2325" s="23"/>
      <c r="CI2325" s="23"/>
      <c r="CJ2325" s="23"/>
      <c r="CK2325" s="24" t="s">
        <v>36</v>
      </c>
      <c r="CL2325" s="24"/>
      <c r="CM2325" s="23"/>
      <c r="CN2325" s="23"/>
      <c r="CO2325" s="23"/>
      <c r="CP2325" s="23"/>
      <c r="CQ2325" s="24" t="s">
        <v>93</v>
      </c>
      <c r="CR2325" s="23"/>
      <c r="CS2325" s="23"/>
    </row>
    <row r="2326" spans="1:101" ht="18" customHeight="1" thickBot="1">
      <c r="A2326" s="23"/>
      <c r="B2326" s="33"/>
      <c r="C2326" s="23"/>
      <c r="D2326" s="7" t="s">
        <v>2</v>
      </c>
      <c r="E2326" s="8"/>
      <c r="F2326" s="8" t="s">
        <v>3</v>
      </c>
      <c r="G2326" s="9"/>
      <c r="H2326" s="10"/>
      <c r="I2326" s="7" t="s">
        <v>4</v>
      </c>
      <c r="J2326" s="8"/>
      <c r="K2326" s="8" t="s">
        <v>5</v>
      </c>
      <c r="L2326" s="9"/>
      <c r="M2326" s="23"/>
      <c r="N2326" s="251" t="s">
        <v>79</v>
      </c>
      <c r="O2326" s="252"/>
      <c r="P2326" s="253" t="s">
        <v>80</v>
      </c>
      <c r="Q2326" s="254"/>
      <c r="R2326" s="23"/>
      <c r="S2326" s="7" t="s">
        <v>11</v>
      </c>
      <c r="T2326" s="8"/>
      <c r="U2326" s="8" t="s">
        <v>12</v>
      </c>
      <c r="V2326" s="9"/>
      <c r="W2326" s="20"/>
      <c r="X2326" s="251" t="s">
        <v>79</v>
      </c>
      <c r="Y2326" s="252"/>
      <c r="Z2326" s="253" t="s">
        <v>80</v>
      </c>
      <c r="AA2326" s="254"/>
      <c r="AB2326" s="20"/>
      <c r="AC2326" s="7" t="s">
        <v>4</v>
      </c>
      <c r="AD2326" s="8"/>
      <c r="AE2326" s="8" t="s">
        <v>5</v>
      </c>
      <c r="AF2326" s="9"/>
      <c r="AG2326" s="20"/>
      <c r="AH2326" s="251" t="s">
        <v>0</v>
      </c>
      <c r="AI2326" s="252"/>
      <c r="AJ2326" s="253" t="s">
        <v>1</v>
      </c>
      <c r="AK2326" s="254"/>
      <c r="AL2326" s="20"/>
      <c r="AM2326" s="7" t="s">
        <v>11</v>
      </c>
      <c r="AN2326" s="8"/>
      <c r="AO2326" s="8" t="s">
        <v>12</v>
      </c>
      <c r="AP2326" s="9"/>
      <c r="AQ2326" s="23"/>
      <c r="AR2326" s="251" t="s">
        <v>0</v>
      </c>
      <c r="AS2326" s="252"/>
      <c r="AT2326" s="253" t="s">
        <v>1</v>
      </c>
      <c r="AU2326" s="254"/>
      <c r="AV2326" s="36"/>
      <c r="AW2326" s="7" t="s">
        <v>4</v>
      </c>
      <c r="AX2326" s="8"/>
      <c r="AY2326" s="8" t="s">
        <v>5</v>
      </c>
      <c r="AZ2326" s="9"/>
      <c r="BA2326" s="20"/>
      <c r="BB2326" s="251" t="s">
        <v>0</v>
      </c>
      <c r="BC2326" s="252"/>
      <c r="BD2326" s="253" t="s">
        <v>1</v>
      </c>
      <c r="BE2326" s="254"/>
      <c r="BF2326" s="36"/>
      <c r="BG2326" s="7" t="s">
        <v>11</v>
      </c>
      <c r="BH2326" s="8"/>
      <c r="BI2326" s="8" t="s">
        <v>12</v>
      </c>
      <c r="BJ2326" s="9"/>
      <c r="BK2326" s="36"/>
      <c r="BL2326" s="251" t="s">
        <v>0</v>
      </c>
      <c r="BM2326" s="252"/>
      <c r="BN2326" s="253" t="s">
        <v>1</v>
      </c>
      <c r="BO2326" s="254"/>
      <c r="BP2326" s="36"/>
      <c r="BQ2326" s="7" t="s">
        <v>4</v>
      </c>
      <c r="BR2326" s="8"/>
      <c r="BS2326" s="8" t="s">
        <v>5</v>
      </c>
      <c r="BT2326" s="9"/>
      <c r="BU2326" s="20"/>
      <c r="BV2326" s="251" t="s">
        <v>0</v>
      </c>
      <c r="BW2326" s="252"/>
      <c r="BX2326" s="253" t="s">
        <v>1</v>
      </c>
      <c r="BY2326" s="254"/>
      <c r="BZ2326" s="36"/>
      <c r="CA2326" s="7" t="s">
        <v>11</v>
      </c>
      <c r="CB2326" s="8"/>
      <c r="CC2326" s="8" t="s">
        <v>12</v>
      </c>
      <c r="CD2326" s="9"/>
      <c r="CE2326" s="36"/>
      <c r="CF2326" s="251" t="s">
        <v>0</v>
      </c>
      <c r="CG2326" s="252"/>
      <c r="CH2326" s="253" t="s">
        <v>1</v>
      </c>
      <c r="CI2326" s="254"/>
      <c r="CJ2326" s="23"/>
      <c r="CK2326" s="7" t="s">
        <v>23</v>
      </c>
      <c r="CL2326" s="8"/>
      <c r="CM2326" s="8" t="s">
        <v>24</v>
      </c>
      <c r="CN2326" s="9"/>
      <c r="CO2326" s="23"/>
      <c r="CP2326" s="251" t="s">
        <v>0</v>
      </c>
      <c r="CQ2326" s="252"/>
      <c r="CR2326" s="253" t="s">
        <v>1</v>
      </c>
      <c r="CS2326" s="254"/>
      <c r="CU2326" s="26" t="s">
        <v>25</v>
      </c>
      <c r="CW2326" s="50" t="s">
        <v>44</v>
      </c>
    </row>
    <row r="2327" spans="1:101" ht="18" customHeight="1" thickTop="1" thickBot="1">
      <c r="B2327" s="34">
        <v>5.6000000000000103</v>
      </c>
      <c r="D2327" s="11">
        <v>1</v>
      </c>
      <c r="E2327" s="12">
        <v>0</v>
      </c>
      <c r="F2327" s="13">
        <v>0</v>
      </c>
      <c r="G2327" s="40">
        <f t="shared" ref="G2327" si="24754">-1/($E$4*$B2327)</f>
        <v>-0.18759473534134705</v>
      </c>
      <c r="H2327" s="10"/>
      <c r="I2327" s="11">
        <v>1</v>
      </c>
      <c r="J2327" s="12">
        <v>0</v>
      </c>
      <c r="K2327" s="13">
        <v>0</v>
      </c>
      <c r="L2327" s="14">
        <v>0</v>
      </c>
      <c r="N2327" s="1">
        <f t="shared" ref="N2327" si="24755">D2327*I2327+F2327*I2330-E2327*J2327-G2327*J2330</f>
        <v>0.95103192532906977</v>
      </c>
      <c r="O2327" s="4">
        <f t="shared" ref="O2327" si="24756">(D2327*J2327+E2327*I2327+F2327*J2330+G2327*I2330)</f>
        <v>0</v>
      </c>
      <c r="P2327" s="2">
        <f t="shared" ref="P2327" si="24757">D2327*K2327+F2327*K2330-E2327*L2327-G2327*L2330</f>
        <v>0</v>
      </c>
      <c r="Q2327" s="3">
        <f t="shared" ref="Q2327" si="24758">(D2327*L2327+E2327*K2327+F2327*L2330+G2327*K2330)</f>
        <v>-0.18759473534134705</v>
      </c>
      <c r="S2327" s="11">
        <v>1</v>
      </c>
      <c r="T2327" s="12">
        <v>0</v>
      </c>
      <c r="U2327" s="13">
        <v>0</v>
      </c>
      <c r="V2327" s="40">
        <f t="shared" ref="V2327" si="24759">-1/($T$4*$B2327)</f>
        <v>-0.35843321672305956</v>
      </c>
      <c r="W2327" s="20"/>
      <c r="X2327" s="1">
        <f t="shared" ref="X2327" si="24760">N2327*S2327+P2327*S2330-O2327*T2327-Q2327*T2330</f>
        <v>0.95103192532906977</v>
      </c>
      <c r="Y2327" s="4">
        <f t="shared" ref="Y2327" si="24761">(N2327*T2327+O2327*S2327+P2327*T2330+Q2327*S2330)</f>
        <v>0</v>
      </c>
      <c r="Z2327" s="2">
        <f t="shared" ref="Z2327" si="24762">N2327*U2327+P2327*U2330-O2327*V2327-Q2327*V2330</f>
        <v>0</v>
      </c>
      <c r="AA2327" s="3">
        <f t="shared" ref="AA2327" si="24763">(N2327*V2327+O2327*U2327+P2327*V2330+Q2327*U2330)</f>
        <v>-0.52847616754337012</v>
      </c>
      <c r="AB2327" s="20"/>
      <c r="AC2327" s="11">
        <v>1</v>
      </c>
      <c r="AD2327" s="12">
        <v>0</v>
      </c>
      <c r="AE2327" s="13">
        <v>0</v>
      </c>
      <c r="AF2327" s="14">
        <v>0</v>
      </c>
      <c r="AG2327" s="20"/>
      <c r="AH2327" s="1">
        <f t="shared" ref="AH2327" si="24764">X2327*AC2327+Z2327*AC2330-Y2327*AD2327-AA2327*AD2330</f>
        <v>0.79343215210900786</v>
      </c>
      <c r="AI2327" s="4">
        <f t="shared" ref="AI2327" si="24765">(X2327*AD2327+Y2327*AC2327+Z2327*AD2330+AA2327*AC2330)</f>
        <v>0</v>
      </c>
      <c r="AJ2327" s="2">
        <f t="shared" ref="AJ2327" si="24766">X2327*AE2327+Z2327*AE2330-Y2327*AF2327-AA2327*AF2330</f>
        <v>0</v>
      </c>
      <c r="AK2327" s="3">
        <f t="shared" ref="AK2327" si="24767">(X2327*AF2327+Y2327*AE2327+Z2327*AF2330+AA2327*AE2330)</f>
        <v>-0.52847616754337012</v>
      </c>
      <c r="AL2327" s="20"/>
      <c r="AM2327" s="11">
        <v>1</v>
      </c>
      <c r="AN2327" s="12">
        <v>0</v>
      </c>
      <c r="AO2327" s="13">
        <v>0</v>
      </c>
      <c r="AP2327" s="40">
        <f t="shared" ref="AP2327" si="24768">-1/($AN$4*$B2327)</f>
        <v>-0.37248942130043439</v>
      </c>
      <c r="AR2327" s="1">
        <f t="shared" ref="AR2327" si="24769">AH2327*AM2327+AJ2327*AM2330-AI2327*AN2327-AK2327*AN2330</f>
        <v>0.79343215210900786</v>
      </c>
      <c r="AS2327" s="4">
        <f t="shared" ref="AS2327" si="24770">(AH2327*AN2327+AI2327*AM2327+AJ2327*AN2330+AK2327*AM2330)</f>
        <v>0</v>
      </c>
      <c r="AT2327" s="2">
        <f t="shared" ref="AT2327" si="24771">AH2327*AO2327+AJ2327*AO2330-AI2327*AP2327-AK2327*AP2330</f>
        <v>0</v>
      </c>
      <c r="AU2327" s="3">
        <f t="shared" ref="AU2327" si="24772">(AH2327*AP2327+AI2327*AO2327+AJ2327*AP2330+AK2327*AO2330)</f>
        <v>-0.82402125072361265</v>
      </c>
      <c r="AV2327" s="20"/>
      <c r="AW2327" s="11">
        <v>1</v>
      </c>
      <c r="AX2327" s="12">
        <v>0</v>
      </c>
      <c r="AY2327" s="13">
        <v>0</v>
      </c>
      <c r="AZ2327" s="14">
        <v>0</v>
      </c>
      <c r="BA2327" s="20"/>
      <c r="BB2327" s="1">
        <f t="shared" ref="BB2327" si="24773">AR2327*AW2327+AT2327*AW2330-AS2327*AX2327-AU2327*AX2330</f>
        <v>0.5476962604675073</v>
      </c>
      <c r="BC2327" s="4">
        <f t="shared" ref="BC2327" si="24774">(AR2327*AX2327+AS2327*AW2327+AT2327*AX2330+AU2327*AW2330)</f>
        <v>0</v>
      </c>
      <c r="BD2327" s="2">
        <f t="shared" ref="BD2327" si="24775">AR2327*AY2327+AT2327*AY2330-AS2327*AZ2327-AU2327*AZ2330</f>
        <v>0</v>
      </c>
      <c r="BE2327" s="3">
        <f t="shared" ref="BE2327" si="24776">(AR2327*AZ2327+AS2327*AY2327+AT2327*AZ2330+AU2327*AY2330)</f>
        <v>-0.82402125072361265</v>
      </c>
      <c r="BF2327" s="20"/>
      <c r="BG2327" s="11">
        <v>1</v>
      </c>
      <c r="BH2327" s="12">
        <v>0</v>
      </c>
      <c r="BI2327" s="13">
        <v>0</v>
      </c>
      <c r="BJ2327" s="40">
        <f t="shared" ref="BJ2327" si="24777">-1/($BH$4*$B2327)</f>
        <v>-0.35843321672305956</v>
      </c>
      <c r="BK2327" s="20"/>
      <c r="BL2327" s="1">
        <f t="shared" ref="BL2327" si="24778">BB2327*BG2327+BD2327*BG2330-BC2327*BH2327-BE2327*BH2330</f>
        <v>0.5476962604675073</v>
      </c>
      <c r="BM2327" s="4">
        <f t="shared" ref="BM2327" si="24779">(BB2327*BH2327+BC2327*BG2327+BD2327*BH2330+BE2327*BG2330)</f>
        <v>0</v>
      </c>
      <c r="BN2327" s="2">
        <f t="shared" ref="BN2327" si="24780">BB2327*BI2327+BD2327*BI2330-BC2327*BJ2327-BE2327*BJ2330</f>
        <v>0</v>
      </c>
      <c r="BO2327" s="3">
        <f t="shared" ref="BO2327" si="24781">(BB2327*BJ2327+BC2327*BI2327+BD2327*BJ2330+BE2327*BI2330)</f>
        <v>-1.020333783150172</v>
      </c>
      <c r="BP2327" s="20"/>
      <c r="BQ2327" s="11">
        <v>1</v>
      </c>
      <c r="BR2327" s="12">
        <v>0</v>
      </c>
      <c r="BS2327" s="13">
        <v>0</v>
      </c>
      <c r="BT2327" s="14">
        <v>0</v>
      </c>
      <c r="BU2327" s="20"/>
      <c r="BV2327" s="1">
        <f t="shared" ref="BV2327" si="24782">BL2327*BQ2327+BN2327*BQ2330-BM2327*BR2327-BO2327*BR2330</f>
        <v>0.28135733154364223</v>
      </c>
      <c r="BW2327" s="4">
        <f t="shared" ref="BW2327" si="24783">(BL2327*BR2327+BM2327*BQ2327+BN2327*BR2330+BO2327*BQ2330)</f>
        <v>0</v>
      </c>
      <c r="BX2327" s="2">
        <f t="shared" ref="BX2327" si="24784">BL2327*BS2327+BN2327*BS2330-BM2327*BT2327-BO2327*BT2330</f>
        <v>0</v>
      </c>
      <c r="BY2327" s="3">
        <f t="shared" ref="BY2327" si="24785">(BL2327*BT2327+BM2327*BS2327+BN2327*BT2330+BO2327*BS2330)</f>
        <v>-1.020333783150172</v>
      </c>
      <c r="BZ2327" s="20"/>
      <c r="CA2327" s="11">
        <v>1</v>
      </c>
      <c r="CB2327" s="12">
        <v>0</v>
      </c>
      <c r="CC2327" s="13">
        <v>0</v>
      </c>
      <c r="CD2327" s="40">
        <f t="shared" ref="CD2327" si="24786">-1/($CB$4*$B2327)</f>
        <v>-0.18759473534134705</v>
      </c>
      <c r="CE2327" s="20"/>
      <c r="CF2327" s="1">
        <f t="shared" ref="CF2327" si="24787">BV2327*CA2327+BX2327*CA2330-BW2327*CB2327-BY2327*CB2330</f>
        <v>0.28135733154364223</v>
      </c>
      <c r="CG2327" s="4">
        <f t="shared" ref="CG2327" si="24788">(BV2327*CB2327+BW2327*CA2327+BX2327*CB2330+BY2327*CA2330)</f>
        <v>0</v>
      </c>
      <c r="CH2327" s="2">
        <f t="shared" ref="CH2327" si="24789">BV2327*CC2327+BX2327*CC2330-BW2327*CD2327-BY2327*CD2330</f>
        <v>0</v>
      </c>
      <c r="CI2327" s="3">
        <f t="shared" ref="CI2327" si="24790">(BV2327*CD2327+BW2327*CC2327+BX2327*CD2330+BY2327*CC2330)</f>
        <v>-1.0731149372974491</v>
      </c>
      <c r="CJ2327" s="28"/>
      <c r="CK2327" s="11">
        <v>1</v>
      </c>
      <c r="CL2327" s="12">
        <v>0</v>
      </c>
      <c r="CM2327" s="13">
        <v>0</v>
      </c>
      <c r="CN2327" s="14">
        <v>0</v>
      </c>
      <c r="CP2327" s="1">
        <f t="shared" ref="CP2327" si="24791">CF2327*CK2327+CH2327*CK2330-CG2327*CL2327-CI2327*CL2330</f>
        <v>0.28135733154364223</v>
      </c>
      <c r="CQ2327" s="4">
        <f t="shared" ref="CQ2327" si="24792">(CF2327*CL2327+CG2327*CK2327+CH2327*CL2330+CI2327*CK2330)</f>
        <v>-1.0731149372974491</v>
      </c>
      <c r="CR2327" s="2">
        <f t="shared" ref="CR2327" si="24793">CF2327*CM2327+CH2327*CM2330-CG2327*CN2327-CI2327*CN2330</f>
        <v>0</v>
      </c>
      <c r="CS2327" s="3">
        <f t="shared" ref="CS2327" si="24794">(CF2327*CN2327+CG2327*CM2327+CH2327*CN2330+CI2327*CM2330)</f>
        <v>-1.0731149372974491</v>
      </c>
      <c r="CU2327" s="29">
        <f t="shared" ref="CU2327" si="24795">20*LOG(((1+$CL$4)/$CL$4)/((CP2327+CP2330)^2+(CQ2327+CQ2330)^2)^0.5)</f>
        <v>-4.9908078662363499E-2</v>
      </c>
      <c r="CW2327" s="51">
        <f t="shared" ref="CW2327" si="24796">((CP2327^2+CQ2327^2)^0.5)/((CP2330^2+CQ2330^2)^0.5)</f>
        <v>1.2284916350916273</v>
      </c>
    </row>
    <row r="2328" spans="1:101" ht="18" customHeight="1" thickBot="1">
      <c r="D2328" s="11"/>
      <c r="E2328" s="13"/>
      <c r="F2328" s="13"/>
      <c r="G2328" s="15"/>
      <c r="H2328" s="10"/>
      <c r="I2328" s="11"/>
      <c r="J2328" s="13"/>
      <c r="K2328" s="13"/>
      <c r="L2328" s="15"/>
      <c r="N2328" s="5"/>
      <c r="Q2328" s="6"/>
      <c r="S2328" s="11"/>
      <c r="T2328" s="13"/>
      <c r="U2328" s="13"/>
      <c r="V2328" s="15"/>
      <c r="W2328" s="20"/>
      <c r="X2328" s="5"/>
      <c r="AA2328" s="6"/>
      <c r="AB2328" s="20"/>
      <c r="AC2328" s="11"/>
      <c r="AD2328" s="13"/>
      <c r="AE2328" s="13"/>
      <c r="AF2328" s="15"/>
      <c r="AG2328" s="20"/>
      <c r="AH2328" s="5"/>
      <c r="AK2328" s="6"/>
      <c r="AL2328" s="20"/>
      <c r="AM2328" s="11"/>
      <c r="AN2328" s="13"/>
      <c r="AO2328" s="13"/>
      <c r="AP2328" s="15"/>
      <c r="AR2328" s="5"/>
      <c r="AU2328" s="6"/>
      <c r="AW2328" s="11"/>
      <c r="AX2328" s="13"/>
      <c r="AY2328" s="13"/>
      <c r="AZ2328" s="15"/>
      <c r="BA2328" s="20"/>
      <c r="BB2328" s="5"/>
      <c r="BE2328" s="6"/>
      <c r="BG2328" s="11"/>
      <c r="BH2328" s="13"/>
      <c r="BI2328" s="13"/>
      <c r="BJ2328" s="15"/>
      <c r="BL2328" s="5"/>
      <c r="BO2328" s="6"/>
      <c r="BQ2328" s="11"/>
      <c r="BR2328" s="13"/>
      <c r="BS2328" s="13"/>
      <c r="BT2328" s="15"/>
      <c r="BU2328" s="20"/>
      <c r="BV2328" s="5"/>
      <c r="BY2328" s="6"/>
      <c r="CA2328" s="11"/>
      <c r="CB2328" s="13"/>
      <c r="CC2328" s="13"/>
      <c r="CD2328" s="15"/>
      <c r="CF2328" s="5"/>
      <c r="CI2328" s="6"/>
      <c r="CK2328" s="11"/>
      <c r="CL2328" s="13"/>
      <c r="CM2328" s="13"/>
      <c r="CN2328" s="15"/>
      <c r="CP2328" s="5"/>
      <c r="CS2328" s="6"/>
      <c r="CW2328" s="52"/>
    </row>
    <row r="2329" spans="1:101" ht="18" customHeight="1" thickBot="1">
      <c r="D2329" s="11" t="s">
        <v>6</v>
      </c>
      <c r="E2329" s="13"/>
      <c r="F2329" s="13" t="s">
        <v>7</v>
      </c>
      <c r="G2329" s="15"/>
      <c r="H2329" s="10"/>
      <c r="I2329" s="11" t="s">
        <v>8</v>
      </c>
      <c r="J2329" s="13"/>
      <c r="K2329" s="13" t="s">
        <v>9</v>
      </c>
      <c r="L2329" s="15"/>
      <c r="N2329" s="251" t="s">
        <v>26</v>
      </c>
      <c r="O2329" s="252"/>
      <c r="P2329" s="253" t="s">
        <v>27</v>
      </c>
      <c r="Q2329" s="254"/>
      <c r="S2329" s="11" t="s">
        <v>13</v>
      </c>
      <c r="T2329" s="13"/>
      <c r="U2329" s="13" t="s">
        <v>14</v>
      </c>
      <c r="V2329" s="15"/>
      <c r="W2329" s="20"/>
      <c r="X2329" s="251" t="s">
        <v>26</v>
      </c>
      <c r="Y2329" s="252"/>
      <c r="Z2329" s="253" t="s">
        <v>27</v>
      </c>
      <c r="AA2329" s="254"/>
      <c r="AB2329" s="20"/>
      <c r="AC2329" s="11" t="s">
        <v>8</v>
      </c>
      <c r="AD2329" s="13"/>
      <c r="AE2329" s="13" t="s">
        <v>9</v>
      </c>
      <c r="AF2329" s="15"/>
      <c r="AG2329" s="20"/>
      <c r="AH2329" s="251" t="s">
        <v>26</v>
      </c>
      <c r="AI2329" s="252"/>
      <c r="AJ2329" s="253" t="s">
        <v>27</v>
      </c>
      <c r="AK2329" s="254"/>
      <c r="AL2329" s="20"/>
      <c r="AM2329" s="11" t="s">
        <v>13</v>
      </c>
      <c r="AN2329" s="13"/>
      <c r="AO2329" s="13" t="s">
        <v>14</v>
      </c>
      <c r="AP2329" s="15"/>
      <c r="AR2329" s="251" t="s">
        <v>26</v>
      </c>
      <c r="AS2329" s="252"/>
      <c r="AT2329" s="253" t="s">
        <v>27</v>
      </c>
      <c r="AU2329" s="254"/>
      <c r="AV2329" s="36"/>
      <c r="AW2329" s="11" t="s">
        <v>8</v>
      </c>
      <c r="AX2329" s="13"/>
      <c r="AY2329" s="13" t="s">
        <v>9</v>
      </c>
      <c r="AZ2329" s="15"/>
      <c r="BA2329" s="20"/>
      <c r="BB2329" s="251" t="s">
        <v>26</v>
      </c>
      <c r="BC2329" s="252"/>
      <c r="BD2329" s="253" t="s">
        <v>27</v>
      </c>
      <c r="BE2329" s="254"/>
      <c r="BF2329" s="36"/>
      <c r="BG2329" s="11" t="s">
        <v>13</v>
      </c>
      <c r="BH2329" s="13"/>
      <c r="BI2329" s="13" t="s">
        <v>14</v>
      </c>
      <c r="BJ2329" s="15"/>
      <c r="BK2329" s="36"/>
      <c r="BL2329" s="251" t="s">
        <v>26</v>
      </c>
      <c r="BM2329" s="252"/>
      <c r="BN2329" s="253" t="s">
        <v>27</v>
      </c>
      <c r="BO2329" s="254"/>
      <c r="BP2329" s="36"/>
      <c r="BQ2329" s="11" t="s">
        <v>8</v>
      </c>
      <c r="BR2329" s="13"/>
      <c r="BS2329" s="13" t="s">
        <v>9</v>
      </c>
      <c r="BT2329" s="15"/>
      <c r="BU2329" s="20"/>
      <c r="BV2329" s="251" t="s">
        <v>26</v>
      </c>
      <c r="BW2329" s="252"/>
      <c r="BX2329" s="253" t="s">
        <v>27</v>
      </c>
      <c r="BY2329" s="254"/>
      <c r="BZ2329" s="36"/>
      <c r="CA2329" s="11" t="s">
        <v>13</v>
      </c>
      <c r="CB2329" s="13"/>
      <c r="CC2329" s="13" t="s">
        <v>14</v>
      </c>
      <c r="CD2329" s="15"/>
      <c r="CE2329" s="36"/>
      <c r="CF2329" s="251" t="s">
        <v>26</v>
      </c>
      <c r="CG2329" s="252"/>
      <c r="CH2329" s="253" t="s">
        <v>27</v>
      </c>
      <c r="CI2329" s="254"/>
      <c r="CK2329" s="11" t="s">
        <v>28</v>
      </c>
      <c r="CL2329" s="13"/>
      <c r="CM2329" s="13" t="s">
        <v>29</v>
      </c>
      <c r="CN2329" s="15"/>
      <c r="CP2329" s="251" t="s">
        <v>26</v>
      </c>
      <c r="CQ2329" s="252"/>
      <c r="CR2329" s="253" t="s">
        <v>27</v>
      </c>
      <c r="CS2329" s="254"/>
      <c r="CU2329" s="38" t="s">
        <v>37</v>
      </c>
      <c r="CW2329" s="53" t="s">
        <v>45</v>
      </c>
    </row>
    <row r="2330" spans="1:101" ht="18" customHeight="1" thickTop="1" thickBot="1">
      <c r="D2330" s="16">
        <v>0</v>
      </c>
      <c r="E2330" s="17">
        <v>0</v>
      </c>
      <c r="F2330" s="18">
        <v>1</v>
      </c>
      <c r="G2330" s="19">
        <v>0</v>
      </c>
      <c r="H2330" s="10"/>
      <c r="I2330" s="16">
        <v>0</v>
      </c>
      <c r="J2330" s="17">
        <f t="shared" ref="J2330" si="24797">-1/($J$4*$B2327)</f>
        <v>-0.26103117756384775</v>
      </c>
      <c r="K2330" s="18">
        <v>1</v>
      </c>
      <c r="L2330" s="19">
        <v>0</v>
      </c>
      <c r="N2330" s="1">
        <f t="shared" ref="N2330" si="24798">D2330*I2327+F2330*I2330-E2330*J2327-G2330*J2330</f>
        <v>0</v>
      </c>
      <c r="O2330" s="4">
        <f t="shared" ref="O2330" si="24799">(D2330*J2327+E2330*I2327+F2330*J2330+G2330*I2330)</f>
        <v>-0.26103117756384775</v>
      </c>
      <c r="P2330" s="2">
        <f t="shared" ref="P2330" si="24800">D2330*K2327+F2330*K2330-E2330*L2327-G2330*L2330</f>
        <v>1</v>
      </c>
      <c r="Q2330" s="3">
        <f t="shared" ref="Q2330" si="24801">(D2330*L2327+E2330*K2327+F2330*L2330+G2330*K2330)</f>
        <v>0</v>
      </c>
      <c r="S2330" s="16">
        <v>0</v>
      </c>
      <c r="T2330" s="17">
        <v>0</v>
      </c>
      <c r="U2330" s="18">
        <v>1</v>
      </c>
      <c r="V2330" s="19">
        <v>0</v>
      </c>
      <c r="W2330" s="20"/>
      <c r="X2330" s="1">
        <f t="shared" ref="X2330" si="24802">N2330*S2327+P2330*S2330-O2330*T2327-Q2330*T2330</f>
        <v>0</v>
      </c>
      <c r="Y2330" s="4">
        <f t="shared" ref="Y2330" si="24803">(N2330*T2327+O2330*S2327+P2330*T2330+Q2330*S2330)</f>
        <v>-0.26103117756384775</v>
      </c>
      <c r="Z2330" s="2">
        <f t="shared" ref="Z2330" si="24804">N2330*U2327+P2330*U2330-O2330*V2327-Q2330*V2330</f>
        <v>0.90643775536078186</v>
      </c>
      <c r="AA2330" s="3">
        <f t="shared" ref="AA2330" si="24805">(N2330*V2327+O2330*U2327+P2330*V2330+Q2330*U2330)</f>
        <v>0</v>
      </c>
      <c r="AB2330" s="20"/>
      <c r="AC2330" s="16">
        <v>0</v>
      </c>
      <c r="AD2330" s="17">
        <f t="shared" ref="AD2330" si="24806">-1/($AD$4*$B2327)</f>
        <v>-0.29821547857619946</v>
      </c>
      <c r="AE2330" s="18">
        <v>1</v>
      </c>
      <c r="AF2330" s="19">
        <v>0</v>
      </c>
      <c r="AG2330" s="20"/>
      <c r="AH2330" s="1">
        <f t="shared" ref="AH2330" si="24807">X2330*AC2327+Z2330*AC2330-Y2330*AD2327-AA2330*AD2330</f>
        <v>0</v>
      </c>
      <c r="AI2330" s="4">
        <f t="shared" ref="AI2330" si="24808">(X2330*AD2327+Y2330*AC2327+Z2330*AD2330+AA2330*AC2330)</f>
        <v>-0.53134494657829934</v>
      </c>
      <c r="AJ2330" s="2">
        <f t="shared" ref="AJ2330" si="24809">X2330*AE2327+Z2330*AE2330-Y2330*AF2327-AA2330*AF2330</f>
        <v>0.90643775536078186</v>
      </c>
      <c r="AK2330" s="3">
        <f t="shared" ref="AK2330" si="24810">(X2330*AF2327+Y2330*AE2327+Z2330*AF2330+AA2330*AE2330)</f>
        <v>0</v>
      </c>
      <c r="AL2330" s="20"/>
      <c r="AM2330" s="16">
        <v>0</v>
      </c>
      <c r="AN2330" s="17">
        <v>0</v>
      </c>
      <c r="AO2330" s="18">
        <v>1</v>
      </c>
      <c r="AP2330" s="19">
        <v>0</v>
      </c>
      <c r="AR2330" s="1">
        <f t="shared" ref="AR2330" si="24811">AH2330*AM2327+AJ2330*AM2330-AI2330*AN2327-AK2330*AN2330</f>
        <v>0</v>
      </c>
      <c r="AS2330" s="4">
        <f t="shared" ref="AS2330" si="24812">(AH2330*AN2327+AI2330*AM2327+AJ2330*AN2330+AK2330*AM2330)</f>
        <v>-0.53134494657829934</v>
      </c>
      <c r="AT2330" s="2">
        <f t="shared" ref="AT2330" si="24813">AH2330*AO2327+AJ2330*AO2330-AI2330*AP2327-AK2330*AP2330</f>
        <v>0.70851738369892092</v>
      </c>
      <c r="AU2330" s="3">
        <f t="shared" ref="AU2330" si="24814">(AH2330*AP2327+AI2330*AO2327+AJ2330*AP2330+AK2330*AO2330)</f>
        <v>0</v>
      </c>
      <c r="AV2330" s="20"/>
      <c r="AW2330" s="16">
        <v>0</v>
      </c>
      <c r="AX2330" s="17">
        <f t="shared" ref="AX2330" si="24815">-1/($AX$4*$B2327)</f>
        <v>-0.29821547857619946</v>
      </c>
      <c r="AY2330" s="18">
        <v>1</v>
      </c>
      <c r="AZ2330" s="19">
        <v>0</v>
      </c>
      <c r="BA2330" s="20"/>
      <c r="BB2330" s="1">
        <f t="shared" ref="BB2330" si="24816">AR2330*AW2327+AT2330*AW2330-AS2330*AX2327-AU2330*AX2330</f>
        <v>0</v>
      </c>
      <c r="BC2330" s="4">
        <f t="shared" ref="BC2330" si="24817">(AR2330*AX2327+AS2330*AW2327+AT2330*AX2330+AU2330*AW2330)</f>
        <v>-0.74263579723762985</v>
      </c>
      <c r="BD2330" s="2">
        <f t="shared" ref="BD2330" si="24818">AR2330*AY2327+AT2330*AY2330-AS2330*AZ2327-AU2330*AZ2330</f>
        <v>0.70851738369892092</v>
      </c>
      <c r="BE2330" s="3">
        <f t="shared" ref="BE2330" si="24819">(AR2330*AZ2327+AS2330*AY2327+AT2330*AZ2330+AU2330*AY2330)</f>
        <v>0</v>
      </c>
      <c r="BF2330" s="20"/>
      <c r="BG2330" s="16">
        <v>0</v>
      </c>
      <c r="BH2330" s="17">
        <v>0</v>
      </c>
      <c r="BI2330" s="18">
        <v>1</v>
      </c>
      <c r="BJ2330" s="19">
        <v>0</v>
      </c>
      <c r="BK2330" s="20"/>
      <c r="BL2330" s="1">
        <f t="shared" ref="BL2330" si="24820">BB2330*BG2327+BD2330*BG2330-BC2330*BH2327-BE2330*BH2330</f>
        <v>0</v>
      </c>
      <c r="BM2330" s="4">
        <f t="shared" ref="BM2330" si="24821">(BB2330*BH2327+BC2330*BG2327+BD2330*BH2330+BE2330*BG2330)</f>
        <v>-0.74263579723762985</v>
      </c>
      <c r="BN2330" s="2">
        <f t="shared" ref="BN2330" si="24822">BB2330*BI2327+BD2330*BI2330-BC2330*BJ2327-BE2330*BJ2330</f>
        <v>0.44233204604134341</v>
      </c>
      <c r="BO2330" s="3">
        <f t="shared" ref="BO2330" si="24823">(BB2330*BJ2327+BC2330*BI2327+BD2330*BJ2330+BE2330*BI2330)</f>
        <v>0</v>
      </c>
      <c r="BP2330" s="20"/>
      <c r="BQ2330" s="16">
        <v>0</v>
      </c>
      <c r="BR2330" s="17">
        <f t="shared" ref="BR2330" si="24824">-1/($BR$4*$B2327)</f>
        <v>-0.26103117756384775</v>
      </c>
      <c r="BS2330" s="18">
        <v>1</v>
      </c>
      <c r="BT2330" s="19">
        <v>0</v>
      </c>
      <c r="BU2330" s="20"/>
      <c r="BV2330" s="1">
        <f t="shared" ref="BV2330" si="24825">BL2330*BQ2327+BN2330*BQ2330-BM2330*BR2327-BO2330*BR2330</f>
        <v>0</v>
      </c>
      <c r="BW2330" s="4">
        <f t="shared" ref="BW2330" si="24826">(BL2330*BR2327+BM2330*BQ2327+BN2330*BR2330+BO2330*BQ2330)</f>
        <v>-0.85809825209002788</v>
      </c>
      <c r="BX2330" s="2">
        <f t="shared" ref="BX2330" si="24827">BL2330*BS2327+BN2330*BS2330-BM2330*BT2327-BO2330*BT2330</f>
        <v>0.44233204604134341</v>
      </c>
      <c r="BY2330" s="3">
        <f t="shared" ref="BY2330" si="24828">(BL2330*BT2327+BM2330*BS2327+BN2330*BT2330+BO2330*BS2330)</f>
        <v>0</v>
      </c>
      <c r="BZ2330" s="20"/>
      <c r="CA2330" s="16">
        <v>0</v>
      </c>
      <c r="CB2330" s="17">
        <v>0</v>
      </c>
      <c r="CC2330" s="18">
        <v>1</v>
      </c>
      <c r="CD2330" s="19">
        <v>0</v>
      </c>
      <c r="CE2330" s="20"/>
      <c r="CF2330" s="1">
        <f t="shared" ref="CF2330" si="24829">BV2330*CA2327+BX2330*CA2330-BW2330*CB2327-BY2330*CB2330</f>
        <v>0</v>
      </c>
      <c r="CG2330" s="4">
        <f t="shared" ref="CG2330" si="24830">(BV2330*CB2327+BW2330*CA2327+BX2330*CB2330+BY2330*CA2330)</f>
        <v>-0.85809825209002788</v>
      </c>
      <c r="CH2330" s="2">
        <f t="shared" ref="CH2330" si="24831">BV2330*CC2327+BX2330*CC2330-BW2330*CD2327-BY2330*CD2330</f>
        <v>0.28135733154364212</v>
      </c>
      <c r="CI2330" s="3">
        <f t="shared" ref="CI2330" si="24832">(BV2330*CD2327+BW2330*CC2327+BX2330*CD2330+BY2330*CC2330)</f>
        <v>0</v>
      </c>
      <c r="CK2330" s="16">
        <f t="shared" ref="CK2330" si="24833">1/$CL$4</f>
        <v>1</v>
      </c>
      <c r="CL2330" s="17">
        <v>0</v>
      </c>
      <c r="CM2330" s="18">
        <v>1</v>
      </c>
      <c r="CN2330" s="19">
        <v>0</v>
      </c>
      <c r="CP2330" s="1">
        <f t="shared" ref="CP2330" si="24834">CF2330*CK2327+CH2330*CK2330-CG2330*CL2327-CI2330*CL2330</f>
        <v>0.28135733154364212</v>
      </c>
      <c r="CQ2330" s="4">
        <f t="shared" ref="CQ2330" si="24835">(CF2330*CL2327+CG2330*CK2327+CH2330*CL2330+CI2330*CK2330)</f>
        <v>-0.85809825209002788</v>
      </c>
      <c r="CR2330" s="2">
        <f t="shared" ref="CR2330" si="24836">CF2330*CM2327+CH2330*CM2330-CG2330*CN2327-CI2330*CN2330</f>
        <v>0.28135733154364212</v>
      </c>
      <c r="CS2330" s="3">
        <f t="shared" ref="CS2330" si="24837">(CF2330*CN2327+CG2330*CM2327+CH2330*CN2330+CI2330*CM2330)</f>
        <v>0</v>
      </c>
      <c r="CU2330" s="39">
        <f t="shared" ref="CU2330" si="24838">(180/PI())*ATAN(-1*(CQ2327/CP2327))</f>
        <v>75.308447642739793</v>
      </c>
      <c r="CW2330" s="54">
        <f t="shared" ref="CW2330" si="24839">20*LOG(((1-(10^(CU2327/20)^2)*(1-((1-CW2327)/(1+CW2327))^2))^0.5))</f>
        <v>-16.61171780521018</v>
      </c>
    </row>
    <row r="2331" spans="1:101" ht="18" customHeight="1">
      <c r="E2331" s="20"/>
      <c r="F2331" s="20"/>
      <c r="G2331" s="20"/>
      <c r="H2331" s="20"/>
      <c r="I2331" s="20"/>
      <c r="J2331" s="20"/>
      <c r="K2331" s="20"/>
      <c r="L2331" s="20"/>
      <c r="M2331" s="20"/>
      <c r="N2331" s="20"/>
      <c r="O2331" s="20"/>
      <c r="P2331" s="20"/>
      <c r="Q2331" s="20"/>
      <c r="R2331" s="20"/>
      <c r="S2331" s="20"/>
      <c r="T2331" s="20"/>
      <c r="U2331" s="20"/>
      <c r="V2331" s="20"/>
      <c r="W2331" s="20"/>
      <c r="X2331" s="20"/>
      <c r="Y2331" s="20"/>
      <c r="Z2331" s="20"/>
      <c r="AA2331" s="20"/>
      <c r="AB2331" s="30"/>
      <c r="AC2331" s="20"/>
      <c r="AD2331" s="20"/>
      <c r="AE2331" s="20"/>
      <c r="AF2331" s="20"/>
      <c r="AG2331" s="20"/>
      <c r="AH2331" s="20"/>
      <c r="AI2331" s="20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  <c r="BA2331" s="20"/>
      <c r="BB2331" s="20"/>
      <c r="BC2331" s="20"/>
      <c r="BD2331" s="20"/>
      <c r="BE2331" s="20"/>
      <c r="BF2331" s="20"/>
      <c r="BG2331" s="20"/>
      <c r="BH2331" s="20"/>
      <c r="BI2331" s="20"/>
      <c r="BJ2331" s="20"/>
      <c r="BK2331" s="20"/>
      <c r="BL2331" s="20"/>
      <c r="BM2331" s="20"/>
      <c r="BN2331" s="20"/>
      <c r="BO2331" s="20"/>
      <c r="BP2331" s="20"/>
      <c r="BQ2331" s="20"/>
      <c r="BR2331" s="20"/>
      <c r="BS2331" s="20"/>
      <c r="BT2331" s="20"/>
      <c r="BU2331" s="20"/>
      <c r="BV2331" s="20"/>
      <c r="BW2331" s="20"/>
      <c r="BX2331" s="20"/>
      <c r="BY2331" s="20"/>
      <c r="BZ2331" s="20"/>
      <c r="CA2331" s="20"/>
      <c r="CB2331" s="20"/>
      <c r="CC2331" s="20"/>
      <c r="CD2331" s="20"/>
      <c r="CE2331" s="20"/>
      <c r="CF2331" s="20"/>
      <c r="CG2331" s="20"/>
      <c r="CH2331" s="20"/>
      <c r="CI2331" s="20"/>
      <c r="CJ2331" s="20"/>
      <c r="CK2331" s="20"/>
      <c r="CL2331" s="20"/>
    </row>
    <row r="2332" spans="1:101" ht="18" customHeight="1"/>
    <row r="2333" spans="1:101" ht="18" customHeight="1" thickBot="1">
      <c r="A2333" s="23"/>
      <c r="B2333" s="23"/>
      <c r="C2333" s="23"/>
      <c r="D2333" s="20" t="s">
        <v>15</v>
      </c>
      <c r="E2333" s="20"/>
      <c r="F2333" s="20"/>
      <c r="G2333" s="20"/>
      <c r="H2333" s="20"/>
      <c r="I2333" s="20" t="s">
        <v>16</v>
      </c>
      <c r="J2333" s="20"/>
      <c r="K2333" s="20"/>
      <c r="L2333" s="20"/>
      <c r="M2333" s="23"/>
      <c r="N2333" s="23"/>
      <c r="O2333" s="24" t="s">
        <v>17</v>
      </c>
      <c r="P2333" s="23"/>
      <c r="Q2333" s="23"/>
      <c r="R2333" s="23"/>
      <c r="S2333" s="20"/>
      <c r="T2333" s="20" t="s">
        <v>18</v>
      </c>
      <c r="U2333" s="23"/>
      <c r="V2333" s="23"/>
      <c r="W2333" s="23"/>
      <c r="X2333" s="23"/>
      <c r="Y2333" s="24" t="s">
        <v>19</v>
      </c>
      <c r="Z2333" s="23"/>
      <c r="AA2333" s="23"/>
      <c r="AB2333" s="23"/>
      <c r="AC2333" s="24" t="s">
        <v>20</v>
      </c>
      <c r="AD2333" s="20"/>
      <c r="AE2333" s="20"/>
      <c r="AF2333" s="20"/>
      <c r="AG2333" s="20"/>
      <c r="AH2333" s="23"/>
      <c r="AI2333" s="24" t="s">
        <v>21</v>
      </c>
      <c r="AJ2333" s="23"/>
      <c r="AK2333" s="23"/>
      <c r="AL2333" s="20"/>
      <c r="AM2333" s="24" t="s">
        <v>31</v>
      </c>
      <c r="AN2333" s="20"/>
      <c r="AO2333" s="23"/>
      <c r="AP2333" s="23"/>
      <c r="AQ2333" s="23"/>
      <c r="AR2333" s="23"/>
      <c r="AS2333" s="24" t="s">
        <v>91</v>
      </c>
      <c r="AT2333" s="23"/>
      <c r="AU2333" s="23"/>
      <c r="AV2333" s="23"/>
      <c r="AW2333" s="24" t="s">
        <v>32</v>
      </c>
      <c r="AX2333" s="20"/>
      <c r="AY2333" s="20"/>
      <c r="AZ2333" s="20"/>
      <c r="BA2333" s="20"/>
      <c r="BB2333" s="23"/>
      <c r="BC2333" s="24" t="s">
        <v>22</v>
      </c>
      <c r="BD2333" s="23"/>
      <c r="BE2333" s="23"/>
      <c r="BF2333" s="23"/>
      <c r="BG2333" s="24" t="s">
        <v>33</v>
      </c>
      <c r="BH2333" s="20"/>
      <c r="BI2333" s="23"/>
      <c r="BJ2333" s="23"/>
      <c r="BK2333" s="23"/>
      <c r="BL2333" s="23"/>
      <c r="BM2333" s="24" t="s">
        <v>34</v>
      </c>
      <c r="BN2333" s="23"/>
      <c r="BO2333" s="23"/>
      <c r="BP2333" s="23"/>
      <c r="BQ2333" s="24" t="s">
        <v>89</v>
      </c>
      <c r="BR2333" s="20"/>
      <c r="BS2333" s="20"/>
      <c r="BT2333" s="20"/>
      <c r="BU2333" s="20"/>
      <c r="BV2333" s="23"/>
      <c r="BW2333" s="24" t="s">
        <v>35</v>
      </c>
      <c r="BX2333" s="23"/>
      <c r="BY2333" s="23"/>
      <c r="BZ2333" s="23"/>
      <c r="CA2333" s="24" t="s">
        <v>90</v>
      </c>
      <c r="CB2333" s="20"/>
      <c r="CC2333" s="23"/>
      <c r="CD2333" s="23"/>
      <c r="CE2333" s="23"/>
      <c r="CF2333" s="23"/>
      <c r="CG2333" s="24" t="s">
        <v>92</v>
      </c>
      <c r="CH2333" s="23"/>
      <c r="CI2333" s="23"/>
      <c r="CJ2333" s="23"/>
      <c r="CK2333" s="24" t="s">
        <v>36</v>
      </c>
      <c r="CL2333" s="24"/>
      <c r="CM2333" s="23"/>
      <c r="CN2333" s="23"/>
      <c r="CO2333" s="23"/>
      <c r="CP2333" s="23"/>
      <c r="CQ2333" s="24" t="s">
        <v>93</v>
      </c>
      <c r="CR2333" s="23"/>
      <c r="CS2333" s="23"/>
    </row>
    <row r="2334" spans="1:101" ht="18" customHeight="1" thickBot="1">
      <c r="A2334" s="23"/>
      <c r="B2334" s="33"/>
      <c r="C2334" s="23"/>
      <c r="D2334" s="7" t="s">
        <v>2</v>
      </c>
      <c r="E2334" s="8"/>
      <c r="F2334" s="8" t="s">
        <v>3</v>
      </c>
      <c r="G2334" s="9"/>
      <c r="H2334" s="10"/>
      <c r="I2334" s="7" t="s">
        <v>4</v>
      </c>
      <c r="J2334" s="8"/>
      <c r="K2334" s="8" t="s">
        <v>5</v>
      </c>
      <c r="L2334" s="9"/>
      <c r="M2334" s="23"/>
      <c r="N2334" s="251" t="s">
        <v>79</v>
      </c>
      <c r="O2334" s="252"/>
      <c r="P2334" s="253" t="s">
        <v>80</v>
      </c>
      <c r="Q2334" s="254"/>
      <c r="R2334" s="23"/>
      <c r="S2334" s="7" t="s">
        <v>11</v>
      </c>
      <c r="T2334" s="8"/>
      <c r="U2334" s="8" t="s">
        <v>12</v>
      </c>
      <c r="V2334" s="9"/>
      <c r="W2334" s="20"/>
      <c r="X2334" s="251" t="s">
        <v>79</v>
      </c>
      <c r="Y2334" s="252"/>
      <c r="Z2334" s="253" t="s">
        <v>80</v>
      </c>
      <c r="AA2334" s="254"/>
      <c r="AB2334" s="20"/>
      <c r="AC2334" s="7" t="s">
        <v>4</v>
      </c>
      <c r="AD2334" s="8"/>
      <c r="AE2334" s="8" t="s">
        <v>5</v>
      </c>
      <c r="AF2334" s="9"/>
      <c r="AG2334" s="20"/>
      <c r="AH2334" s="251" t="s">
        <v>0</v>
      </c>
      <c r="AI2334" s="252"/>
      <c r="AJ2334" s="253" t="s">
        <v>1</v>
      </c>
      <c r="AK2334" s="254"/>
      <c r="AL2334" s="20"/>
      <c r="AM2334" s="7" t="s">
        <v>11</v>
      </c>
      <c r="AN2334" s="8"/>
      <c r="AO2334" s="8" t="s">
        <v>12</v>
      </c>
      <c r="AP2334" s="9"/>
      <c r="AQ2334" s="23"/>
      <c r="AR2334" s="251" t="s">
        <v>0</v>
      </c>
      <c r="AS2334" s="252"/>
      <c r="AT2334" s="253" t="s">
        <v>1</v>
      </c>
      <c r="AU2334" s="254"/>
      <c r="AV2334" s="36"/>
      <c r="AW2334" s="7" t="s">
        <v>4</v>
      </c>
      <c r="AX2334" s="8"/>
      <c r="AY2334" s="8" t="s">
        <v>5</v>
      </c>
      <c r="AZ2334" s="9"/>
      <c r="BA2334" s="20"/>
      <c r="BB2334" s="251" t="s">
        <v>0</v>
      </c>
      <c r="BC2334" s="252"/>
      <c r="BD2334" s="253" t="s">
        <v>1</v>
      </c>
      <c r="BE2334" s="254"/>
      <c r="BF2334" s="36"/>
      <c r="BG2334" s="7" t="s">
        <v>11</v>
      </c>
      <c r="BH2334" s="8"/>
      <c r="BI2334" s="8" t="s">
        <v>12</v>
      </c>
      <c r="BJ2334" s="9"/>
      <c r="BK2334" s="36"/>
      <c r="BL2334" s="251" t="s">
        <v>0</v>
      </c>
      <c r="BM2334" s="252"/>
      <c r="BN2334" s="253" t="s">
        <v>1</v>
      </c>
      <c r="BO2334" s="254"/>
      <c r="BP2334" s="36"/>
      <c r="BQ2334" s="7" t="s">
        <v>4</v>
      </c>
      <c r="BR2334" s="8"/>
      <c r="BS2334" s="8" t="s">
        <v>5</v>
      </c>
      <c r="BT2334" s="9"/>
      <c r="BU2334" s="20"/>
      <c r="BV2334" s="251" t="s">
        <v>0</v>
      </c>
      <c r="BW2334" s="252"/>
      <c r="BX2334" s="253" t="s">
        <v>1</v>
      </c>
      <c r="BY2334" s="254"/>
      <c r="BZ2334" s="36"/>
      <c r="CA2334" s="7" t="s">
        <v>11</v>
      </c>
      <c r="CB2334" s="8"/>
      <c r="CC2334" s="8" t="s">
        <v>12</v>
      </c>
      <c r="CD2334" s="9"/>
      <c r="CE2334" s="36"/>
      <c r="CF2334" s="251" t="s">
        <v>0</v>
      </c>
      <c r="CG2334" s="252"/>
      <c r="CH2334" s="253" t="s">
        <v>1</v>
      </c>
      <c r="CI2334" s="254"/>
      <c r="CJ2334" s="23"/>
      <c r="CK2334" s="7" t="s">
        <v>23</v>
      </c>
      <c r="CL2334" s="8"/>
      <c r="CM2334" s="8" t="s">
        <v>24</v>
      </c>
      <c r="CN2334" s="9"/>
      <c r="CO2334" s="23"/>
      <c r="CP2334" s="251" t="s">
        <v>0</v>
      </c>
      <c r="CQ2334" s="252"/>
      <c r="CR2334" s="253" t="s">
        <v>1</v>
      </c>
      <c r="CS2334" s="254"/>
      <c r="CU2334" s="26" t="s">
        <v>25</v>
      </c>
      <c r="CW2334" s="50" t="s">
        <v>44</v>
      </c>
    </row>
    <row r="2335" spans="1:101" ht="18" customHeight="1" thickTop="1" thickBot="1">
      <c r="B2335" s="34">
        <v>5.6500000000000101</v>
      </c>
      <c r="D2335" s="11">
        <v>1</v>
      </c>
      <c r="E2335" s="12">
        <v>0</v>
      </c>
      <c r="F2335" s="13">
        <v>0</v>
      </c>
      <c r="G2335" s="40">
        <f t="shared" ref="G2335" si="24840">-1/($E$4*$B2335)</f>
        <v>-0.18593460494009617</v>
      </c>
      <c r="H2335" s="10"/>
      <c r="I2335" s="11">
        <v>1</v>
      </c>
      <c r="J2335" s="12">
        <v>0</v>
      </c>
      <c r="K2335" s="13">
        <v>0</v>
      </c>
      <c r="L2335" s="14">
        <v>0</v>
      </c>
      <c r="N2335" s="1">
        <f t="shared" ref="N2335" si="24841">D2335*I2335+F2335*I2338-E2335*J2335-G2335*J2338</f>
        <v>0.95189478199763899</v>
      </c>
      <c r="O2335" s="4">
        <f t="shared" ref="O2335" si="24842">(D2335*J2335+E2335*I2335+F2335*J2338+G2335*I2338)</f>
        <v>0</v>
      </c>
      <c r="P2335" s="2">
        <f t="shared" ref="P2335" si="24843">D2335*K2335+F2335*K2338-E2335*L2335-G2335*L2338</f>
        <v>0</v>
      </c>
      <c r="Q2335" s="3">
        <f t="shared" ref="Q2335" si="24844">(D2335*L2335+E2335*K2335+F2335*L2338+G2335*K2338)</f>
        <v>-0.18593460494009617</v>
      </c>
      <c r="S2335" s="11">
        <v>1</v>
      </c>
      <c r="T2335" s="12">
        <v>0</v>
      </c>
      <c r="U2335" s="13">
        <v>0</v>
      </c>
      <c r="V2335" s="40">
        <f t="shared" ref="V2335" si="24845">-1/($T$4*$B2335)</f>
        <v>-0.35526124135382892</v>
      </c>
      <c r="W2335" s="20"/>
      <c r="X2335" s="1">
        <f t="shared" ref="X2335" si="24846">N2335*S2335+P2335*S2338-O2335*T2335-Q2335*T2338</f>
        <v>0.95189478199763899</v>
      </c>
      <c r="Y2335" s="4">
        <f t="shared" ref="Y2335" si="24847">(N2335*T2335+O2335*S2335+P2335*T2338+Q2335*S2338)</f>
        <v>0</v>
      </c>
      <c r="Z2335" s="2">
        <f t="shared" ref="Z2335" si="24848">N2335*U2335+P2335*U2338-O2335*V2335-Q2335*V2338</f>
        <v>0</v>
      </c>
      <c r="AA2335" s="3">
        <f t="shared" ref="AA2335" si="24849">(N2335*V2335+O2335*U2335+P2335*V2338+Q2335*U2338)</f>
        <v>-0.5241059268308097</v>
      </c>
      <c r="AB2335" s="20"/>
      <c r="AC2335" s="11">
        <v>1</v>
      </c>
      <c r="AD2335" s="12">
        <v>0</v>
      </c>
      <c r="AE2335" s="13">
        <v>0</v>
      </c>
      <c r="AF2335" s="14">
        <v>0</v>
      </c>
      <c r="AG2335" s="20"/>
      <c r="AH2335" s="1">
        <f t="shared" ref="AH2335" si="24850">X2335*AC2335+Z2335*AC2338-Y2335*AD2335-AA2335*AD2338</f>
        <v>0.79698143706860425</v>
      </c>
      <c r="AI2335" s="4">
        <f t="shared" ref="AI2335" si="24851">(X2335*AD2335+Y2335*AC2335+Z2335*AD2338+AA2335*AC2338)</f>
        <v>0</v>
      </c>
      <c r="AJ2335" s="2">
        <f t="shared" ref="AJ2335" si="24852">X2335*AE2335+Z2335*AE2338-Y2335*AF2335-AA2335*AF2338</f>
        <v>0</v>
      </c>
      <c r="AK2335" s="3">
        <f t="shared" ref="AK2335" si="24853">(X2335*AF2335+Y2335*AE2335+Z2335*AF2338+AA2335*AE2338)</f>
        <v>-0.5241059268308097</v>
      </c>
      <c r="AL2335" s="20"/>
      <c r="AM2335" s="11">
        <v>1</v>
      </c>
      <c r="AN2335" s="12">
        <v>0</v>
      </c>
      <c r="AO2335" s="13">
        <v>0</v>
      </c>
      <c r="AP2335" s="40">
        <f t="shared" ref="AP2335" si="24854">-1/($AN$4*$B2335)</f>
        <v>-0.3691930547402536</v>
      </c>
      <c r="AR2335" s="1">
        <f t="shared" ref="AR2335" si="24855">AH2335*AM2335+AJ2335*AM2338-AI2335*AN2335-AK2335*AN2338</f>
        <v>0.79698143706860425</v>
      </c>
      <c r="AS2335" s="4">
        <f t="shared" ref="AS2335" si="24856">(AH2335*AN2335+AI2335*AM2335+AJ2335*AN2338+AK2335*AM2338)</f>
        <v>0</v>
      </c>
      <c r="AT2335" s="2">
        <f t="shared" ref="AT2335" si="24857">AH2335*AO2335+AJ2335*AO2338-AI2335*AP2335-AK2335*AP2338</f>
        <v>0</v>
      </c>
      <c r="AU2335" s="3">
        <f t="shared" ref="AU2335" si="24858">(AH2335*AP2335+AI2335*AO2335+AJ2335*AP2338+AK2335*AO2338)</f>
        <v>-0.81834593815344481</v>
      </c>
      <c r="AV2335" s="20"/>
      <c r="AW2335" s="11">
        <v>1</v>
      </c>
      <c r="AX2335" s="12">
        <v>0</v>
      </c>
      <c r="AY2335" s="13">
        <v>0</v>
      </c>
      <c r="AZ2335" s="14">
        <v>0</v>
      </c>
      <c r="BA2335" s="20"/>
      <c r="BB2335" s="1">
        <f t="shared" ref="BB2335" si="24859">AR2335*AW2335+AT2335*AW2338-AS2335*AX2335-AU2335*AX2338</f>
        <v>0.55509768781391688</v>
      </c>
      <c r="BC2335" s="4">
        <f t="shared" ref="BC2335" si="24860">(AR2335*AX2335+AS2335*AW2335+AT2335*AX2338+AU2335*AW2338)</f>
        <v>0</v>
      </c>
      <c r="BD2335" s="2">
        <f t="shared" ref="BD2335" si="24861">AR2335*AY2335+AT2335*AY2338-AS2335*AZ2335-AU2335*AZ2338</f>
        <v>0</v>
      </c>
      <c r="BE2335" s="3">
        <f t="shared" ref="BE2335" si="24862">(AR2335*AZ2335+AS2335*AY2335+AT2335*AZ2338+AU2335*AY2338)</f>
        <v>-0.81834593815344481</v>
      </c>
      <c r="BF2335" s="20"/>
      <c r="BG2335" s="11">
        <v>1</v>
      </c>
      <c r="BH2335" s="12">
        <v>0</v>
      </c>
      <c r="BI2335" s="13">
        <v>0</v>
      </c>
      <c r="BJ2335" s="40">
        <f t="shared" ref="BJ2335" si="24863">-1/($BH$4*$B2335)</f>
        <v>-0.35526124135382892</v>
      </c>
      <c r="BK2335" s="20"/>
      <c r="BL2335" s="1">
        <f t="shared" ref="BL2335" si="24864">BB2335*BG2335+BD2335*BG2338-BC2335*BH2335-BE2335*BH2338</f>
        <v>0.55509768781391688</v>
      </c>
      <c r="BM2335" s="4">
        <f t="shared" ref="BM2335" si="24865">(BB2335*BH2335+BC2335*BG2335+BD2335*BH2338+BE2335*BG2338)</f>
        <v>0</v>
      </c>
      <c r="BN2335" s="2">
        <f t="shared" ref="BN2335" si="24866">BB2335*BI2335+BD2335*BI2338-BC2335*BJ2335-BE2335*BJ2338</f>
        <v>0</v>
      </c>
      <c r="BO2335" s="3">
        <f t="shared" ref="BO2335" si="24867">(BB2335*BJ2335+BC2335*BI2335+BD2335*BJ2338+BE2335*BI2338)</f>
        <v>-1.0155506317988572</v>
      </c>
      <c r="BP2335" s="20"/>
      <c r="BQ2335" s="11">
        <v>1</v>
      </c>
      <c r="BR2335" s="12">
        <v>0</v>
      </c>
      <c r="BS2335" s="13">
        <v>0</v>
      </c>
      <c r="BT2335" s="14">
        <v>0</v>
      </c>
      <c r="BU2335" s="20"/>
      <c r="BV2335" s="1">
        <f t="shared" ref="BV2335" si="24868">BL2335*BQ2335+BN2335*BQ2338-BM2335*BR2335-BO2335*BR2338</f>
        <v>0.29235324306217786</v>
      </c>
      <c r="BW2335" s="4">
        <f t="shared" ref="BW2335" si="24869">(BL2335*BR2335+BM2335*BQ2335+BN2335*BR2338+BO2335*BQ2338)</f>
        <v>0</v>
      </c>
      <c r="BX2335" s="2">
        <f t="shared" ref="BX2335" si="24870">BL2335*BS2335+BN2335*BS2338-BM2335*BT2335-BO2335*BT2338</f>
        <v>0</v>
      </c>
      <c r="BY2335" s="3">
        <f t="shared" ref="BY2335" si="24871">(BL2335*BT2335+BM2335*BS2335+BN2335*BT2338+BO2335*BS2338)</f>
        <v>-1.0155506317988572</v>
      </c>
      <c r="BZ2335" s="20"/>
      <c r="CA2335" s="11">
        <v>1</v>
      </c>
      <c r="CB2335" s="12">
        <v>0</v>
      </c>
      <c r="CC2335" s="13">
        <v>0</v>
      </c>
      <c r="CD2335" s="40">
        <f t="shared" ref="CD2335" si="24872">-1/($CB$4*$B2335)</f>
        <v>-0.18593460494009617</v>
      </c>
      <c r="CE2335" s="20"/>
      <c r="CF2335" s="1">
        <f t="shared" ref="CF2335" si="24873">BV2335*CA2335+BX2335*CA2338-BW2335*CB2335-BY2335*CB2338</f>
        <v>0.29235324306217786</v>
      </c>
      <c r="CG2335" s="4">
        <f t="shared" ref="CG2335" si="24874">(BV2335*CB2335+BW2335*CA2335+BX2335*CB2338+BY2335*CA2338)</f>
        <v>0</v>
      </c>
      <c r="CH2335" s="2">
        <f t="shared" ref="CH2335" si="24875">BV2335*CC2335+BX2335*CC2338-BW2335*CD2335-BY2335*CD2338</f>
        <v>0</v>
      </c>
      <c r="CI2335" s="3">
        <f t="shared" ref="CI2335" si="24876">(BV2335*CD2335+BW2335*CC2335+BX2335*CD2338+BY2335*CC2338)</f>
        <v>-1.0699092165505792</v>
      </c>
      <c r="CJ2335" s="28"/>
      <c r="CK2335" s="11">
        <v>1</v>
      </c>
      <c r="CL2335" s="12">
        <v>0</v>
      </c>
      <c r="CM2335" s="13">
        <v>0</v>
      </c>
      <c r="CN2335" s="14">
        <v>0</v>
      </c>
      <c r="CP2335" s="1">
        <f t="shared" ref="CP2335" si="24877">CF2335*CK2335+CH2335*CK2338-CG2335*CL2335-CI2335*CL2338</f>
        <v>0.29235324306217786</v>
      </c>
      <c r="CQ2335" s="4">
        <f t="shared" ref="CQ2335" si="24878">(CF2335*CL2335+CG2335*CK2335+CH2335*CL2338+CI2335*CK2338)</f>
        <v>-1.0699092165505792</v>
      </c>
      <c r="CR2335" s="2">
        <f t="shared" ref="CR2335" si="24879">CF2335*CM2335+CH2335*CM2338-CG2335*CN2335-CI2335*CN2338</f>
        <v>0</v>
      </c>
      <c r="CS2335" s="3">
        <f t="shared" ref="CS2335" si="24880">(CF2335*CN2335+CG2335*CM2335+CH2335*CN2338+CI2335*CM2338)</f>
        <v>-1.0699092165505792</v>
      </c>
      <c r="CU2335" s="29">
        <f t="shared" ref="CU2335" si="24881">20*LOG(((1+$CL$4)/$CL$4)/((CP2335+CP2338)^2+(CQ2335+CQ2338)^2)^0.5)</f>
        <v>-4.9963235051217345E-2</v>
      </c>
      <c r="CW2335" s="51">
        <f t="shared" ref="CW2335" si="24882">((CP2335^2+CQ2335^2)^0.5)/((CP2338^2+CQ2338^2)^0.5)</f>
        <v>1.2277501339155368</v>
      </c>
    </row>
    <row r="2336" spans="1:101" ht="18" customHeight="1" thickBot="1">
      <c r="D2336" s="11"/>
      <c r="E2336" s="13"/>
      <c r="F2336" s="13"/>
      <c r="G2336" s="15"/>
      <c r="H2336" s="10"/>
      <c r="I2336" s="11"/>
      <c r="J2336" s="13"/>
      <c r="K2336" s="13"/>
      <c r="L2336" s="15"/>
      <c r="N2336" s="5"/>
      <c r="Q2336" s="6"/>
      <c r="S2336" s="11"/>
      <c r="T2336" s="13"/>
      <c r="U2336" s="13"/>
      <c r="V2336" s="15"/>
      <c r="W2336" s="20"/>
      <c r="X2336" s="5"/>
      <c r="AA2336" s="6"/>
      <c r="AB2336" s="20"/>
      <c r="AC2336" s="11"/>
      <c r="AD2336" s="13"/>
      <c r="AE2336" s="13"/>
      <c r="AF2336" s="15"/>
      <c r="AG2336" s="20"/>
      <c r="AH2336" s="5"/>
      <c r="AK2336" s="6"/>
      <c r="AL2336" s="20"/>
      <c r="AM2336" s="11"/>
      <c r="AN2336" s="13"/>
      <c r="AO2336" s="13"/>
      <c r="AP2336" s="15"/>
      <c r="AR2336" s="5"/>
      <c r="AU2336" s="6"/>
      <c r="AW2336" s="11"/>
      <c r="AX2336" s="13"/>
      <c r="AY2336" s="13"/>
      <c r="AZ2336" s="15"/>
      <c r="BA2336" s="20"/>
      <c r="BB2336" s="5"/>
      <c r="BE2336" s="6"/>
      <c r="BG2336" s="11"/>
      <c r="BH2336" s="13"/>
      <c r="BI2336" s="13"/>
      <c r="BJ2336" s="15"/>
      <c r="BL2336" s="5"/>
      <c r="BO2336" s="6"/>
      <c r="BQ2336" s="11"/>
      <c r="BR2336" s="13"/>
      <c r="BS2336" s="13"/>
      <c r="BT2336" s="15"/>
      <c r="BU2336" s="20"/>
      <c r="BV2336" s="5"/>
      <c r="BY2336" s="6"/>
      <c r="CA2336" s="11"/>
      <c r="CB2336" s="13"/>
      <c r="CC2336" s="13"/>
      <c r="CD2336" s="15"/>
      <c r="CF2336" s="5"/>
      <c r="CI2336" s="6"/>
      <c r="CK2336" s="11"/>
      <c r="CL2336" s="13"/>
      <c r="CM2336" s="13"/>
      <c r="CN2336" s="15"/>
      <c r="CP2336" s="5"/>
      <c r="CS2336" s="6"/>
      <c r="CW2336" s="52"/>
    </row>
    <row r="2337" spans="1:101" ht="18" customHeight="1" thickBot="1">
      <c r="D2337" s="11" t="s">
        <v>6</v>
      </c>
      <c r="E2337" s="13"/>
      <c r="F2337" s="13" t="s">
        <v>7</v>
      </c>
      <c r="G2337" s="15"/>
      <c r="H2337" s="10"/>
      <c r="I2337" s="11" t="s">
        <v>8</v>
      </c>
      <c r="J2337" s="13"/>
      <c r="K2337" s="13" t="s">
        <v>9</v>
      </c>
      <c r="L2337" s="15"/>
      <c r="N2337" s="251" t="s">
        <v>26</v>
      </c>
      <c r="O2337" s="252"/>
      <c r="P2337" s="253" t="s">
        <v>27</v>
      </c>
      <c r="Q2337" s="254"/>
      <c r="S2337" s="11" t="s">
        <v>13</v>
      </c>
      <c r="T2337" s="13"/>
      <c r="U2337" s="13" t="s">
        <v>14</v>
      </c>
      <c r="V2337" s="15"/>
      <c r="W2337" s="20"/>
      <c r="X2337" s="251" t="s">
        <v>26</v>
      </c>
      <c r="Y2337" s="252"/>
      <c r="Z2337" s="253" t="s">
        <v>27</v>
      </c>
      <c r="AA2337" s="254"/>
      <c r="AB2337" s="20"/>
      <c r="AC2337" s="11" t="s">
        <v>8</v>
      </c>
      <c r="AD2337" s="13"/>
      <c r="AE2337" s="13" t="s">
        <v>9</v>
      </c>
      <c r="AF2337" s="15"/>
      <c r="AG2337" s="20"/>
      <c r="AH2337" s="251" t="s">
        <v>26</v>
      </c>
      <c r="AI2337" s="252"/>
      <c r="AJ2337" s="253" t="s">
        <v>27</v>
      </c>
      <c r="AK2337" s="254"/>
      <c r="AL2337" s="20"/>
      <c r="AM2337" s="11" t="s">
        <v>13</v>
      </c>
      <c r="AN2337" s="13"/>
      <c r="AO2337" s="13" t="s">
        <v>14</v>
      </c>
      <c r="AP2337" s="15"/>
      <c r="AR2337" s="251" t="s">
        <v>26</v>
      </c>
      <c r="AS2337" s="252"/>
      <c r="AT2337" s="253" t="s">
        <v>27</v>
      </c>
      <c r="AU2337" s="254"/>
      <c r="AV2337" s="36"/>
      <c r="AW2337" s="11" t="s">
        <v>8</v>
      </c>
      <c r="AX2337" s="13"/>
      <c r="AY2337" s="13" t="s">
        <v>9</v>
      </c>
      <c r="AZ2337" s="15"/>
      <c r="BA2337" s="20"/>
      <c r="BB2337" s="251" t="s">
        <v>26</v>
      </c>
      <c r="BC2337" s="252"/>
      <c r="BD2337" s="253" t="s">
        <v>27</v>
      </c>
      <c r="BE2337" s="254"/>
      <c r="BF2337" s="36"/>
      <c r="BG2337" s="11" t="s">
        <v>13</v>
      </c>
      <c r="BH2337" s="13"/>
      <c r="BI2337" s="13" t="s">
        <v>14</v>
      </c>
      <c r="BJ2337" s="15"/>
      <c r="BK2337" s="36"/>
      <c r="BL2337" s="251" t="s">
        <v>26</v>
      </c>
      <c r="BM2337" s="252"/>
      <c r="BN2337" s="253" t="s">
        <v>27</v>
      </c>
      <c r="BO2337" s="254"/>
      <c r="BP2337" s="36"/>
      <c r="BQ2337" s="11" t="s">
        <v>8</v>
      </c>
      <c r="BR2337" s="13"/>
      <c r="BS2337" s="13" t="s">
        <v>9</v>
      </c>
      <c r="BT2337" s="15"/>
      <c r="BU2337" s="20"/>
      <c r="BV2337" s="251" t="s">
        <v>26</v>
      </c>
      <c r="BW2337" s="252"/>
      <c r="BX2337" s="253" t="s">
        <v>27</v>
      </c>
      <c r="BY2337" s="254"/>
      <c r="BZ2337" s="36"/>
      <c r="CA2337" s="11" t="s">
        <v>13</v>
      </c>
      <c r="CB2337" s="13"/>
      <c r="CC2337" s="13" t="s">
        <v>14</v>
      </c>
      <c r="CD2337" s="15"/>
      <c r="CE2337" s="36"/>
      <c r="CF2337" s="251" t="s">
        <v>26</v>
      </c>
      <c r="CG2337" s="252"/>
      <c r="CH2337" s="253" t="s">
        <v>27</v>
      </c>
      <c r="CI2337" s="254"/>
      <c r="CK2337" s="11" t="s">
        <v>28</v>
      </c>
      <c r="CL2337" s="13"/>
      <c r="CM2337" s="13" t="s">
        <v>29</v>
      </c>
      <c r="CN2337" s="15"/>
      <c r="CP2337" s="251" t="s">
        <v>26</v>
      </c>
      <c r="CQ2337" s="252"/>
      <c r="CR2337" s="253" t="s">
        <v>27</v>
      </c>
      <c r="CS2337" s="254"/>
      <c r="CU2337" s="38" t="s">
        <v>37</v>
      </c>
      <c r="CW2337" s="53" t="s">
        <v>45</v>
      </c>
    </row>
    <row r="2338" spans="1:101" ht="18" customHeight="1" thickTop="1" thickBot="1">
      <c r="D2338" s="16">
        <v>0</v>
      </c>
      <c r="E2338" s="17">
        <v>0</v>
      </c>
      <c r="F2338" s="18">
        <v>1</v>
      </c>
      <c r="G2338" s="19">
        <v>0</v>
      </c>
      <c r="H2338" s="10"/>
      <c r="I2338" s="16">
        <v>0</v>
      </c>
      <c r="J2338" s="17">
        <f t="shared" ref="J2338" si="24883">-1/($J$4*$B2335)</f>
        <v>-0.25872116714292875</v>
      </c>
      <c r="K2338" s="18">
        <v>1</v>
      </c>
      <c r="L2338" s="19">
        <v>0</v>
      </c>
      <c r="N2338" s="1">
        <f t="shared" ref="N2338" si="24884">D2338*I2335+F2338*I2338-E2338*J2335-G2338*J2338</f>
        <v>0</v>
      </c>
      <c r="O2338" s="4">
        <f t="shared" ref="O2338" si="24885">(D2338*J2335+E2338*I2335+F2338*J2338+G2338*I2338)</f>
        <v>-0.25872116714292875</v>
      </c>
      <c r="P2338" s="2">
        <f t="shared" ref="P2338" si="24886">D2338*K2335+F2338*K2338-E2338*L2335-G2338*L2338</f>
        <v>1</v>
      </c>
      <c r="Q2338" s="3">
        <f t="shared" ref="Q2338" si="24887">(D2338*L2335+E2338*K2335+F2338*L2338+G2338*K2338)</f>
        <v>0</v>
      </c>
      <c r="S2338" s="16">
        <v>0</v>
      </c>
      <c r="T2338" s="17">
        <v>0</v>
      </c>
      <c r="U2338" s="18">
        <v>1</v>
      </c>
      <c r="V2338" s="19">
        <v>0</v>
      </c>
      <c r="W2338" s="20"/>
      <c r="X2338" s="1">
        <f t="shared" ref="X2338" si="24888">N2338*S2335+P2338*S2338-O2338*T2335-Q2338*T2338</f>
        <v>0</v>
      </c>
      <c r="Y2338" s="4">
        <f t="shared" ref="Y2338" si="24889">(N2338*T2335+O2338*S2335+P2338*T2338+Q2338*S2338)</f>
        <v>-0.25872116714292875</v>
      </c>
      <c r="Z2338" s="2">
        <f t="shared" ref="Z2338" si="24890">N2338*U2335+P2338*U2338-O2338*V2335-Q2338*V2338</f>
        <v>0.90808639699629168</v>
      </c>
      <c r="AA2338" s="3">
        <f t="shared" ref="AA2338" si="24891">(N2338*V2335+O2338*U2335+P2338*V2338+Q2338*U2338)</f>
        <v>0</v>
      </c>
      <c r="AB2338" s="20"/>
      <c r="AC2338" s="16">
        <v>0</v>
      </c>
      <c r="AD2338" s="17">
        <f t="shared" ref="AD2338" si="24892">-1/($AD$4*$B2335)</f>
        <v>-0.29557640354455172</v>
      </c>
      <c r="AE2338" s="18">
        <v>1</v>
      </c>
      <c r="AF2338" s="19">
        <v>0</v>
      </c>
      <c r="AG2338" s="20"/>
      <c r="AH2338" s="1">
        <f t="shared" ref="AH2338" si="24893">X2338*AC2335+Z2338*AC2338-Y2338*AD2335-AA2338*AD2338</f>
        <v>0</v>
      </c>
      <c r="AI2338" s="4">
        <f t="shared" ref="AI2338" si="24894">(X2338*AD2335+Y2338*AC2335+Z2338*AD2338+AA2338*AC2338)</f>
        <v>-0.52713007847482274</v>
      </c>
      <c r="AJ2338" s="2">
        <f t="shared" ref="AJ2338" si="24895">X2338*AE2335+Z2338*AE2338-Y2338*AF2335-AA2338*AF2338</f>
        <v>0.90808639699629168</v>
      </c>
      <c r="AK2338" s="3">
        <f t="shared" ref="AK2338" si="24896">(X2338*AF2335+Y2338*AE2335+Z2338*AF2338+AA2338*AE2338)</f>
        <v>0</v>
      </c>
      <c r="AL2338" s="20"/>
      <c r="AM2338" s="16">
        <v>0</v>
      </c>
      <c r="AN2338" s="17">
        <v>0</v>
      </c>
      <c r="AO2338" s="18">
        <v>1</v>
      </c>
      <c r="AP2338" s="19">
        <v>0</v>
      </c>
      <c r="AR2338" s="1">
        <f t="shared" ref="AR2338" si="24897">AH2338*AM2335+AJ2338*AM2338-AI2338*AN2335-AK2338*AN2338</f>
        <v>0</v>
      </c>
      <c r="AS2338" s="4">
        <f t="shared" ref="AS2338" si="24898">(AH2338*AN2335+AI2338*AM2335+AJ2338*AN2338+AK2338*AM2338)</f>
        <v>-0.52713007847482274</v>
      </c>
      <c r="AT2338" s="2">
        <f t="shared" ref="AT2338" si="24899">AH2338*AO2335+AJ2338*AO2338-AI2338*AP2335-AK2338*AP2338</f>
        <v>0.71347363307870226</v>
      </c>
      <c r="AU2338" s="3">
        <f t="shared" ref="AU2338" si="24900">(AH2338*AP2335+AI2338*AO2335+AJ2338*AP2338+AK2338*AO2338)</f>
        <v>0</v>
      </c>
      <c r="AV2338" s="20"/>
      <c r="AW2338" s="16">
        <v>0</v>
      </c>
      <c r="AX2338" s="17">
        <f t="shared" ref="AX2338" si="24901">-1/($AX$4*$B2335)</f>
        <v>-0.29557640354455172</v>
      </c>
      <c r="AY2338" s="18">
        <v>1</v>
      </c>
      <c r="AZ2338" s="19">
        <v>0</v>
      </c>
      <c r="BA2338" s="20"/>
      <c r="BB2338" s="1">
        <f t="shared" ref="BB2338" si="24902">AR2338*AW2335+AT2338*AW2338-AS2338*AX2335-AU2338*AX2338</f>
        <v>0</v>
      </c>
      <c r="BC2338" s="4">
        <f t="shared" ref="BC2338" si="24903">(AR2338*AX2335+AS2338*AW2335+AT2338*AX2338+AU2338*AW2338)</f>
        <v>-0.73801604896409068</v>
      </c>
      <c r="BD2338" s="2">
        <f t="shared" ref="BD2338" si="24904">AR2338*AY2335+AT2338*AY2338-AS2338*AZ2335-AU2338*AZ2338</f>
        <v>0.71347363307870226</v>
      </c>
      <c r="BE2338" s="3">
        <f t="shared" ref="BE2338" si="24905">(AR2338*AZ2335+AS2338*AY2335+AT2338*AZ2338+AU2338*AY2338)</f>
        <v>0</v>
      </c>
      <c r="BF2338" s="20"/>
      <c r="BG2338" s="16">
        <v>0</v>
      </c>
      <c r="BH2338" s="17">
        <v>0</v>
      </c>
      <c r="BI2338" s="18">
        <v>1</v>
      </c>
      <c r="BJ2338" s="19">
        <v>0</v>
      </c>
      <c r="BK2338" s="20"/>
      <c r="BL2338" s="1">
        <f t="shared" ref="BL2338" si="24906">BB2338*BG2335+BD2338*BG2338-BC2338*BH2335-BE2338*BH2338</f>
        <v>0</v>
      </c>
      <c r="BM2338" s="4">
        <f t="shared" ref="BM2338" si="24907">(BB2338*BH2335+BC2338*BG2335+BD2338*BH2338+BE2338*BG2338)</f>
        <v>-0.73801604896409068</v>
      </c>
      <c r="BN2338" s="2">
        <f t="shared" ref="BN2338" si="24908">BB2338*BI2335+BD2338*BI2338-BC2338*BJ2335-BE2338*BJ2338</f>
        <v>0.45128513538467124</v>
      </c>
      <c r="BO2338" s="3">
        <f t="shared" ref="BO2338" si="24909">(BB2338*BJ2335+BC2338*BI2335+BD2338*BJ2338+BE2338*BI2338)</f>
        <v>0</v>
      </c>
      <c r="BP2338" s="20"/>
      <c r="BQ2338" s="16">
        <v>0</v>
      </c>
      <c r="BR2338" s="17">
        <f t="shared" ref="BR2338" si="24910">-1/($BR$4*$B2335)</f>
        <v>-0.25872116714292875</v>
      </c>
      <c r="BS2338" s="18">
        <v>1</v>
      </c>
      <c r="BT2338" s="19">
        <v>0</v>
      </c>
      <c r="BU2338" s="20"/>
      <c r="BV2338" s="1">
        <f t="shared" ref="BV2338" si="24911">BL2338*BQ2335+BN2338*BQ2338-BM2338*BR2335-BO2338*BR2338</f>
        <v>0</v>
      </c>
      <c r="BW2338" s="4">
        <f t="shared" ref="BW2338" si="24912">(BL2338*BR2335+BM2338*BQ2335+BN2338*BR2338+BO2338*BQ2338)</f>
        <v>-0.85477306590506741</v>
      </c>
      <c r="BX2338" s="2">
        <f t="shared" ref="BX2338" si="24913">BL2338*BS2335+BN2338*BS2338-BM2338*BT2335-BO2338*BT2338</f>
        <v>0.45128513538467124</v>
      </c>
      <c r="BY2338" s="3">
        <f t="shared" ref="BY2338" si="24914">(BL2338*BT2335+BM2338*BS2335+BN2338*BT2338+BO2338*BS2338)</f>
        <v>0</v>
      </c>
      <c r="BZ2338" s="20"/>
      <c r="CA2338" s="16">
        <v>0</v>
      </c>
      <c r="CB2338" s="17">
        <v>0</v>
      </c>
      <c r="CC2338" s="18">
        <v>1</v>
      </c>
      <c r="CD2338" s="19">
        <v>0</v>
      </c>
      <c r="CE2338" s="20"/>
      <c r="CF2338" s="1">
        <f t="shared" ref="CF2338" si="24915">BV2338*CA2335+BX2338*CA2338-BW2338*CB2335-BY2338*CB2338</f>
        <v>0</v>
      </c>
      <c r="CG2338" s="4">
        <f t="shared" ref="CG2338" si="24916">(BV2338*CB2335+BW2338*CA2335+BX2338*CB2338+BY2338*CA2338)</f>
        <v>-0.85477306590506741</v>
      </c>
      <c r="CH2338" s="2">
        <f t="shared" ref="CH2338" si="24917">BV2338*CC2335+BX2338*CC2338-BW2338*CD2335-BY2338*CD2338</f>
        <v>0.29235324306217775</v>
      </c>
      <c r="CI2338" s="3">
        <f t="shared" ref="CI2338" si="24918">(BV2338*CD2335+BW2338*CC2335+BX2338*CD2338+BY2338*CC2338)</f>
        <v>0</v>
      </c>
      <c r="CK2338" s="16">
        <f t="shared" ref="CK2338" si="24919">1/$CL$4</f>
        <v>1</v>
      </c>
      <c r="CL2338" s="17">
        <v>0</v>
      </c>
      <c r="CM2338" s="18">
        <v>1</v>
      </c>
      <c r="CN2338" s="19">
        <v>0</v>
      </c>
      <c r="CP2338" s="1">
        <f t="shared" ref="CP2338" si="24920">CF2338*CK2335+CH2338*CK2338-CG2338*CL2335-CI2338*CL2338</f>
        <v>0.29235324306217775</v>
      </c>
      <c r="CQ2338" s="4">
        <f t="shared" ref="CQ2338" si="24921">(CF2338*CL2335+CG2338*CK2335+CH2338*CL2338+CI2338*CK2338)</f>
        <v>-0.85477306590506741</v>
      </c>
      <c r="CR2338" s="2">
        <f t="shared" ref="CR2338" si="24922">CF2338*CM2335+CH2338*CM2338-CG2338*CN2335-CI2338*CN2338</f>
        <v>0.29235324306217775</v>
      </c>
      <c r="CS2338" s="3">
        <f t="shared" ref="CS2338" si="24923">(CF2338*CN2335+CG2338*CM2335+CH2338*CN2338+CI2338*CM2338)</f>
        <v>0</v>
      </c>
      <c r="CU2338" s="39">
        <f t="shared" ref="CU2338" si="24924">(180/PI())*ATAN(-1*(CQ2335/CP2335))</f>
        <v>74.716981007975193</v>
      </c>
      <c r="CW2338" s="54">
        <f t="shared" ref="CW2338" si="24925">20*LOG(((1-(10^(CU2335/20)^2)*(1-((1-CW2335)/(1+CW2335))^2))^0.5))</f>
        <v>-16.621291525121038</v>
      </c>
    </row>
    <row r="2339" spans="1:101" ht="18" customHeight="1">
      <c r="E2339" s="20"/>
      <c r="F2339" s="20"/>
      <c r="G2339" s="20"/>
      <c r="H2339" s="20"/>
      <c r="I2339" s="20"/>
      <c r="J2339" s="20"/>
      <c r="K2339" s="20"/>
      <c r="L2339" s="20"/>
      <c r="M2339" s="20"/>
      <c r="N2339" s="20"/>
      <c r="O2339" s="20"/>
      <c r="P2339" s="20"/>
      <c r="Q2339" s="20"/>
      <c r="R2339" s="20"/>
      <c r="S2339" s="20"/>
      <c r="T2339" s="20"/>
      <c r="U2339" s="20"/>
      <c r="V2339" s="20"/>
      <c r="W2339" s="20"/>
      <c r="X2339" s="20"/>
      <c r="Y2339" s="20"/>
      <c r="Z2339" s="20"/>
      <c r="AA2339" s="20"/>
      <c r="AB2339" s="30"/>
      <c r="AC2339" s="20"/>
      <c r="AD2339" s="20"/>
      <c r="AE2339" s="20"/>
      <c r="AF2339" s="20"/>
      <c r="AG2339" s="20"/>
      <c r="AH2339" s="20"/>
      <c r="AI2339" s="20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  <c r="BA2339" s="20"/>
      <c r="BB2339" s="20"/>
      <c r="BC2339" s="20"/>
      <c r="BD2339" s="20"/>
      <c r="BE2339" s="20"/>
      <c r="BF2339" s="20"/>
      <c r="BG2339" s="20"/>
      <c r="BH2339" s="20"/>
      <c r="BI2339" s="20"/>
      <c r="BJ2339" s="20"/>
      <c r="BK2339" s="20"/>
      <c r="BL2339" s="20"/>
      <c r="BM2339" s="20"/>
      <c r="BN2339" s="20"/>
      <c r="BO2339" s="20"/>
      <c r="BP2339" s="20"/>
      <c r="BQ2339" s="20"/>
      <c r="BR2339" s="20"/>
      <c r="BS2339" s="20"/>
      <c r="BT2339" s="20"/>
      <c r="BU2339" s="20"/>
      <c r="BV2339" s="20"/>
      <c r="BW2339" s="20"/>
      <c r="BX2339" s="20"/>
      <c r="BY2339" s="20"/>
      <c r="BZ2339" s="20"/>
      <c r="CA2339" s="20"/>
      <c r="CB2339" s="20"/>
      <c r="CC2339" s="20"/>
      <c r="CD2339" s="20"/>
      <c r="CE2339" s="20"/>
      <c r="CF2339" s="20"/>
      <c r="CG2339" s="20"/>
      <c r="CH2339" s="20"/>
      <c r="CI2339" s="20"/>
      <c r="CJ2339" s="20"/>
      <c r="CK2339" s="20"/>
      <c r="CL2339" s="20"/>
    </row>
    <row r="2340" spans="1:101" ht="18" customHeight="1"/>
    <row r="2341" spans="1:101" ht="18" customHeight="1" thickBot="1">
      <c r="A2341" s="23"/>
      <c r="B2341" s="23"/>
      <c r="C2341" s="23"/>
      <c r="D2341" s="20" t="s">
        <v>15</v>
      </c>
      <c r="E2341" s="20"/>
      <c r="F2341" s="20"/>
      <c r="G2341" s="20"/>
      <c r="H2341" s="20"/>
      <c r="I2341" s="20" t="s">
        <v>16</v>
      </c>
      <c r="J2341" s="20"/>
      <c r="K2341" s="20"/>
      <c r="L2341" s="20"/>
      <c r="M2341" s="23"/>
      <c r="N2341" s="23"/>
      <c r="O2341" s="24" t="s">
        <v>17</v>
      </c>
      <c r="P2341" s="23"/>
      <c r="Q2341" s="23"/>
      <c r="R2341" s="23"/>
      <c r="S2341" s="20"/>
      <c r="T2341" s="20" t="s">
        <v>18</v>
      </c>
      <c r="U2341" s="23"/>
      <c r="V2341" s="23"/>
      <c r="W2341" s="23"/>
      <c r="X2341" s="23"/>
      <c r="Y2341" s="24" t="s">
        <v>19</v>
      </c>
      <c r="Z2341" s="23"/>
      <c r="AA2341" s="23"/>
      <c r="AB2341" s="23"/>
      <c r="AC2341" s="24" t="s">
        <v>20</v>
      </c>
      <c r="AD2341" s="20"/>
      <c r="AE2341" s="20"/>
      <c r="AF2341" s="20"/>
      <c r="AG2341" s="20"/>
      <c r="AH2341" s="23"/>
      <c r="AI2341" s="24" t="s">
        <v>21</v>
      </c>
      <c r="AJ2341" s="23"/>
      <c r="AK2341" s="23"/>
      <c r="AL2341" s="20"/>
      <c r="AM2341" s="24" t="s">
        <v>31</v>
      </c>
      <c r="AN2341" s="20"/>
      <c r="AO2341" s="23"/>
      <c r="AP2341" s="23"/>
      <c r="AQ2341" s="23"/>
      <c r="AR2341" s="23"/>
      <c r="AS2341" s="24" t="s">
        <v>91</v>
      </c>
      <c r="AT2341" s="23"/>
      <c r="AU2341" s="23"/>
      <c r="AV2341" s="23"/>
      <c r="AW2341" s="24" t="s">
        <v>32</v>
      </c>
      <c r="AX2341" s="20"/>
      <c r="AY2341" s="20"/>
      <c r="AZ2341" s="20"/>
      <c r="BA2341" s="20"/>
      <c r="BB2341" s="23"/>
      <c r="BC2341" s="24" t="s">
        <v>22</v>
      </c>
      <c r="BD2341" s="23"/>
      <c r="BE2341" s="23"/>
      <c r="BF2341" s="23"/>
      <c r="BG2341" s="24" t="s">
        <v>33</v>
      </c>
      <c r="BH2341" s="20"/>
      <c r="BI2341" s="23"/>
      <c r="BJ2341" s="23"/>
      <c r="BK2341" s="23"/>
      <c r="BL2341" s="23"/>
      <c r="BM2341" s="24" t="s">
        <v>34</v>
      </c>
      <c r="BN2341" s="23"/>
      <c r="BO2341" s="23"/>
      <c r="BP2341" s="23"/>
      <c r="BQ2341" s="24" t="s">
        <v>89</v>
      </c>
      <c r="BR2341" s="20"/>
      <c r="BS2341" s="20"/>
      <c r="BT2341" s="20"/>
      <c r="BU2341" s="20"/>
      <c r="BV2341" s="23"/>
      <c r="BW2341" s="24" t="s">
        <v>35</v>
      </c>
      <c r="BX2341" s="23"/>
      <c r="BY2341" s="23"/>
      <c r="BZ2341" s="23"/>
      <c r="CA2341" s="24" t="s">
        <v>90</v>
      </c>
      <c r="CB2341" s="20"/>
      <c r="CC2341" s="23"/>
      <c r="CD2341" s="23"/>
      <c r="CE2341" s="23"/>
      <c r="CF2341" s="23"/>
      <c r="CG2341" s="24" t="s">
        <v>92</v>
      </c>
      <c r="CH2341" s="23"/>
      <c r="CI2341" s="23"/>
      <c r="CJ2341" s="23"/>
      <c r="CK2341" s="24" t="s">
        <v>36</v>
      </c>
      <c r="CL2341" s="24"/>
      <c r="CM2341" s="23"/>
      <c r="CN2341" s="23"/>
      <c r="CO2341" s="23"/>
      <c r="CP2341" s="23"/>
      <c r="CQ2341" s="24" t="s">
        <v>93</v>
      </c>
      <c r="CR2341" s="23"/>
      <c r="CS2341" s="23"/>
    </row>
    <row r="2342" spans="1:101" ht="18" customHeight="1" thickBot="1">
      <c r="A2342" s="23"/>
      <c r="B2342" s="33"/>
      <c r="C2342" s="23"/>
      <c r="D2342" s="7" t="s">
        <v>2</v>
      </c>
      <c r="E2342" s="8"/>
      <c r="F2342" s="8" t="s">
        <v>3</v>
      </c>
      <c r="G2342" s="9"/>
      <c r="H2342" s="10"/>
      <c r="I2342" s="7" t="s">
        <v>4</v>
      </c>
      <c r="J2342" s="8"/>
      <c r="K2342" s="8" t="s">
        <v>5</v>
      </c>
      <c r="L2342" s="9"/>
      <c r="M2342" s="23"/>
      <c r="N2342" s="251" t="s">
        <v>79</v>
      </c>
      <c r="O2342" s="252"/>
      <c r="P2342" s="253" t="s">
        <v>80</v>
      </c>
      <c r="Q2342" s="254"/>
      <c r="R2342" s="23"/>
      <c r="S2342" s="7" t="s">
        <v>11</v>
      </c>
      <c r="T2342" s="8"/>
      <c r="U2342" s="8" t="s">
        <v>12</v>
      </c>
      <c r="V2342" s="9"/>
      <c r="W2342" s="20"/>
      <c r="X2342" s="251" t="s">
        <v>79</v>
      </c>
      <c r="Y2342" s="252"/>
      <c r="Z2342" s="253" t="s">
        <v>80</v>
      </c>
      <c r="AA2342" s="254"/>
      <c r="AB2342" s="20"/>
      <c r="AC2342" s="7" t="s">
        <v>4</v>
      </c>
      <c r="AD2342" s="8"/>
      <c r="AE2342" s="8" t="s">
        <v>5</v>
      </c>
      <c r="AF2342" s="9"/>
      <c r="AG2342" s="20"/>
      <c r="AH2342" s="251" t="s">
        <v>0</v>
      </c>
      <c r="AI2342" s="252"/>
      <c r="AJ2342" s="253" t="s">
        <v>1</v>
      </c>
      <c r="AK2342" s="254"/>
      <c r="AL2342" s="20"/>
      <c r="AM2342" s="7" t="s">
        <v>11</v>
      </c>
      <c r="AN2342" s="8"/>
      <c r="AO2342" s="8" t="s">
        <v>12</v>
      </c>
      <c r="AP2342" s="9"/>
      <c r="AQ2342" s="23"/>
      <c r="AR2342" s="251" t="s">
        <v>0</v>
      </c>
      <c r="AS2342" s="252"/>
      <c r="AT2342" s="253" t="s">
        <v>1</v>
      </c>
      <c r="AU2342" s="254"/>
      <c r="AV2342" s="36"/>
      <c r="AW2342" s="7" t="s">
        <v>4</v>
      </c>
      <c r="AX2342" s="8"/>
      <c r="AY2342" s="8" t="s">
        <v>5</v>
      </c>
      <c r="AZ2342" s="9"/>
      <c r="BA2342" s="20"/>
      <c r="BB2342" s="251" t="s">
        <v>0</v>
      </c>
      <c r="BC2342" s="252"/>
      <c r="BD2342" s="253" t="s">
        <v>1</v>
      </c>
      <c r="BE2342" s="254"/>
      <c r="BF2342" s="36"/>
      <c r="BG2342" s="7" t="s">
        <v>11</v>
      </c>
      <c r="BH2342" s="8"/>
      <c r="BI2342" s="8" t="s">
        <v>12</v>
      </c>
      <c r="BJ2342" s="9"/>
      <c r="BK2342" s="36"/>
      <c r="BL2342" s="251" t="s">
        <v>0</v>
      </c>
      <c r="BM2342" s="252"/>
      <c r="BN2342" s="253" t="s">
        <v>1</v>
      </c>
      <c r="BO2342" s="254"/>
      <c r="BP2342" s="36"/>
      <c r="BQ2342" s="7" t="s">
        <v>4</v>
      </c>
      <c r="BR2342" s="8"/>
      <c r="BS2342" s="8" t="s">
        <v>5</v>
      </c>
      <c r="BT2342" s="9"/>
      <c r="BU2342" s="20"/>
      <c r="BV2342" s="251" t="s">
        <v>0</v>
      </c>
      <c r="BW2342" s="252"/>
      <c r="BX2342" s="253" t="s">
        <v>1</v>
      </c>
      <c r="BY2342" s="254"/>
      <c r="BZ2342" s="36"/>
      <c r="CA2342" s="7" t="s">
        <v>11</v>
      </c>
      <c r="CB2342" s="8"/>
      <c r="CC2342" s="8" t="s">
        <v>12</v>
      </c>
      <c r="CD2342" s="9"/>
      <c r="CE2342" s="36"/>
      <c r="CF2342" s="251" t="s">
        <v>0</v>
      </c>
      <c r="CG2342" s="252"/>
      <c r="CH2342" s="253" t="s">
        <v>1</v>
      </c>
      <c r="CI2342" s="254"/>
      <c r="CJ2342" s="23"/>
      <c r="CK2342" s="7" t="s">
        <v>23</v>
      </c>
      <c r="CL2342" s="8"/>
      <c r="CM2342" s="8" t="s">
        <v>24</v>
      </c>
      <c r="CN2342" s="9"/>
      <c r="CO2342" s="23"/>
      <c r="CP2342" s="251" t="s">
        <v>0</v>
      </c>
      <c r="CQ2342" s="252"/>
      <c r="CR2342" s="253" t="s">
        <v>1</v>
      </c>
      <c r="CS2342" s="254"/>
      <c r="CU2342" s="26" t="s">
        <v>25</v>
      </c>
      <c r="CW2342" s="50" t="s">
        <v>44</v>
      </c>
    </row>
    <row r="2343" spans="1:101" ht="18" customHeight="1" thickTop="1" thickBot="1">
      <c r="B2343" s="34">
        <v>5.7000000000000099</v>
      </c>
      <c r="D2343" s="11">
        <v>1</v>
      </c>
      <c r="E2343" s="12">
        <v>0</v>
      </c>
      <c r="F2343" s="13">
        <v>0</v>
      </c>
      <c r="G2343" s="40">
        <f t="shared" ref="G2343" si="24926">-1/($E$4*$B2343)</f>
        <v>-0.18430359963360413</v>
      </c>
      <c r="H2343" s="10"/>
      <c r="I2343" s="11">
        <v>1</v>
      </c>
      <c r="J2343" s="12">
        <v>0</v>
      </c>
      <c r="K2343" s="13">
        <v>0</v>
      </c>
      <c r="L2343" s="14">
        <v>0</v>
      </c>
      <c r="N2343" s="1">
        <f t="shared" ref="N2343" si="24927">D2343*I2343+F2343*I2346-E2343*J2343-G2343*J2346</f>
        <v>0.95273503165034257</v>
      </c>
      <c r="O2343" s="4">
        <f t="shared" ref="O2343" si="24928">(D2343*J2343+E2343*I2343+F2343*J2346+G2343*I2346)</f>
        <v>0</v>
      </c>
      <c r="P2343" s="2">
        <f t="shared" ref="P2343" si="24929">D2343*K2343+F2343*K2346-E2343*L2343-G2343*L2346</f>
        <v>0</v>
      </c>
      <c r="Q2343" s="3">
        <f t="shared" ref="Q2343" si="24930">(D2343*L2343+E2343*K2343+F2343*L2346+G2343*K2346)</f>
        <v>-0.18430359963360413</v>
      </c>
      <c r="S2343" s="11">
        <v>1</v>
      </c>
      <c r="T2343" s="12">
        <v>0</v>
      </c>
      <c r="U2343" s="13">
        <v>0</v>
      </c>
      <c r="V2343" s="40">
        <f t="shared" ref="V2343" si="24931">-1/($T$4*$B2343)</f>
        <v>-0.35214491467528658</v>
      </c>
      <c r="W2343" s="20"/>
      <c r="X2343" s="1">
        <f t="shared" ref="X2343" si="24932">N2343*S2343+P2343*S2346-O2343*T2343-Q2343*T2346</f>
        <v>0.95273503165034257</v>
      </c>
      <c r="Y2343" s="4">
        <f t="shared" ref="Y2343" si="24933">(N2343*T2343+O2343*S2343+P2343*T2346+Q2343*S2346)</f>
        <v>0</v>
      </c>
      <c r="Z2343" s="2">
        <f t="shared" ref="Z2343" si="24934">N2343*U2343+P2343*U2346-O2343*V2343-Q2343*V2346</f>
        <v>0</v>
      </c>
      <c r="AA2343" s="3">
        <f t="shared" ref="AA2343" si="24935">(N2343*V2343+O2343*U2343+P2343*V2346+Q2343*U2346)</f>
        <v>-0.51980439606227047</v>
      </c>
      <c r="AB2343" s="20"/>
      <c r="AC2343" s="11">
        <v>1</v>
      </c>
      <c r="AD2343" s="12">
        <v>0</v>
      </c>
      <c r="AE2343" s="13">
        <v>0</v>
      </c>
      <c r="AF2343" s="14">
        <v>0</v>
      </c>
      <c r="AG2343" s="20"/>
      <c r="AH2343" s="1">
        <f t="shared" ref="AH2343" si="24936">X2343*AC2343+Z2343*AC2346-Y2343*AD2343-AA2343*AD2346</f>
        <v>0.80044085380275565</v>
      </c>
      <c r="AI2343" s="4">
        <f t="shared" ref="AI2343" si="24937">(X2343*AD2343+Y2343*AC2343+Z2343*AD2346+AA2343*AC2346)</f>
        <v>0</v>
      </c>
      <c r="AJ2343" s="2">
        <f t="shared" ref="AJ2343" si="24938">X2343*AE2343+Z2343*AE2346-Y2343*AF2343-AA2343*AF2346</f>
        <v>0</v>
      </c>
      <c r="AK2343" s="3">
        <f t="shared" ref="AK2343" si="24939">(X2343*AF2343+Y2343*AE2343+Z2343*AF2346+AA2343*AE2346)</f>
        <v>-0.51980439606227047</v>
      </c>
      <c r="AL2343" s="20"/>
      <c r="AM2343" s="11">
        <v>1</v>
      </c>
      <c r="AN2343" s="12">
        <v>0</v>
      </c>
      <c r="AO2343" s="13">
        <v>0</v>
      </c>
      <c r="AP2343" s="40">
        <f t="shared" ref="AP2343" si="24940">-1/($AN$4*$B2343)</f>
        <v>-0.36595451917235661</v>
      </c>
      <c r="AR2343" s="1">
        <f t="shared" ref="AR2343" si="24941">AH2343*AM2343+AJ2343*AM2346-AI2343*AN2343-AK2343*AN2346</f>
        <v>0.80044085380275565</v>
      </c>
      <c r="AS2343" s="4">
        <f t="shared" ref="AS2343" si="24942">(AH2343*AN2343+AI2343*AM2343+AJ2343*AN2346+AK2343*AM2346)</f>
        <v>0</v>
      </c>
      <c r="AT2343" s="2">
        <f t="shared" ref="AT2343" si="24943">AH2343*AO2343+AJ2343*AO2346-AI2343*AP2343-AK2343*AP2346</f>
        <v>0</v>
      </c>
      <c r="AU2343" s="3">
        <f t="shared" ref="AU2343" si="24944">(AH2343*AP2343+AI2343*AO2343+AJ2343*AP2346+AK2343*AO2346)</f>
        <v>-0.81272934384156847</v>
      </c>
      <c r="AV2343" s="20"/>
      <c r="AW2343" s="11">
        <v>1</v>
      </c>
      <c r="AX2343" s="12">
        <v>0</v>
      </c>
      <c r="AY2343" s="13">
        <v>0</v>
      </c>
      <c r="AZ2343" s="14">
        <v>0</v>
      </c>
      <c r="BA2343" s="20"/>
      <c r="BB2343" s="1">
        <f t="shared" ref="BB2343" si="24945">AR2343*AW2343+AT2343*AW2346-AS2343*AX2343-AU2343*AX2346</f>
        <v>0.56232446200115038</v>
      </c>
      <c r="BC2343" s="4">
        <f t="shared" ref="BC2343" si="24946">(AR2343*AX2343+AS2343*AW2343+AT2343*AX2346+AU2343*AW2346)</f>
        <v>0</v>
      </c>
      <c r="BD2343" s="2">
        <f t="shared" ref="BD2343" si="24947">AR2343*AY2343+AT2343*AY2346-AS2343*AZ2343-AU2343*AZ2346</f>
        <v>0</v>
      </c>
      <c r="BE2343" s="3">
        <f t="shared" ref="BE2343" si="24948">(AR2343*AZ2343+AS2343*AY2343+AT2343*AZ2346+AU2343*AY2346)</f>
        <v>-0.81272934384156847</v>
      </c>
      <c r="BF2343" s="20"/>
      <c r="BG2343" s="11">
        <v>1</v>
      </c>
      <c r="BH2343" s="12">
        <v>0</v>
      </c>
      <c r="BI2343" s="13">
        <v>0</v>
      </c>
      <c r="BJ2343" s="40">
        <f t="shared" ref="BJ2343" si="24949">-1/($BH$4*$B2343)</f>
        <v>-0.35214491467528658</v>
      </c>
      <c r="BK2343" s="20"/>
      <c r="BL2343" s="1">
        <f t="shared" ref="BL2343" si="24950">BB2343*BG2343+BD2343*BG2346-BC2343*BH2343-BE2343*BH2346</f>
        <v>0.56232446200115038</v>
      </c>
      <c r="BM2343" s="4">
        <f t="shared" ref="BM2343" si="24951">(BB2343*BH2343+BC2343*BG2343+BD2343*BH2346+BE2343*BG2346)</f>
        <v>0</v>
      </c>
      <c r="BN2343" s="2">
        <f t="shared" ref="BN2343" si="24952">BB2343*BI2343+BD2343*BI2346-BC2343*BJ2343-BE2343*BJ2346</f>
        <v>0</v>
      </c>
      <c r="BO2343" s="3">
        <f t="shared" ref="BO2343" si="24953">(BB2343*BJ2343+BC2343*BI2343+BD2343*BJ2346+BE2343*BI2346)</f>
        <v>-1.0107490435327899</v>
      </c>
      <c r="BP2343" s="20"/>
      <c r="BQ2343" s="11">
        <v>1</v>
      </c>
      <c r="BR2343" s="12">
        <v>0</v>
      </c>
      <c r="BS2343" s="13">
        <v>0</v>
      </c>
      <c r="BT2343" s="14">
        <v>0</v>
      </c>
      <c r="BU2343" s="20"/>
      <c r="BV2343" s="1">
        <f t="shared" ref="BV2343" si="24954">BL2343*BQ2343+BN2343*BQ2346-BM2343*BR2343-BO2343*BR2346</f>
        <v>0.30311616847353234</v>
      </c>
      <c r="BW2343" s="4">
        <f t="shared" ref="BW2343" si="24955">(BL2343*BR2343+BM2343*BQ2343+BN2343*BR2346+BO2343*BQ2346)</f>
        <v>0</v>
      </c>
      <c r="BX2343" s="2">
        <f t="shared" ref="BX2343" si="24956">BL2343*BS2343+BN2343*BS2346-BM2343*BT2343-BO2343*BT2346</f>
        <v>0</v>
      </c>
      <c r="BY2343" s="3">
        <f t="shared" ref="BY2343" si="24957">(BL2343*BT2343+BM2343*BS2343+BN2343*BT2346+BO2343*BS2346)</f>
        <v>-1.0107490435327899</v>
      </c>
      <c r="BZ2343" s="20"/>
      <c r="CA2343" s="11">
        <v>1</v>
      </c>
      <c r="CB2343" s="12">
        <v>0</v>
      </c>
      <c r="CC2343" s="13">
        <v>0</v>
      </c>
      <c r="CD2343" s="40">
        <f t="shared" ref="CD2343" si="24958">-1/($CB$4*$B2343)</f>
        <v>-0.18430359963360413</v>
      </c>
      <c r="CE2343" s="20"/>
      <c r="CF2343" s="1">
        <f t="shared" ref="CF2343" si="24959">BV2343*CA2343+BX2343*CA2346-BW2343*CB2343-BY2343*CB2346</f>
        <v>0.30311616847353234</v>
      </c>
      <c r="CG2343" s="4">
        <f t="shared" ref="CG2343" si="24960">(BV2343*CB2343+BW2343*CA2343+BX2343*CB2346+BY2343*CA2346)</f>
        <v>0</v>
      </c>
      <c r="CH2343" s="2">
        <f t="shared" ref="CH2343" si="24961">BV2343*CC2343+BX2343*CC2346-BW2343*CD2343-BY2343*CD2346</f>
        <v>0</v>
      </c>
      <c r="CI2343" s="3">
        <f t="shared" ref="CI2343" si="24962">(BV2343*CD2343+BW2343*CC2343+BX2343*CD2346+BY2343*CC2346)</f>
        <v>-1.066614444489608</v>
      </c>
      <c r="CJ2343" s="28"/>
      <c r="CK2343" s="11">
        <v>1</v>
      </c>
      <c r="CL2343" s="12">
        <v>0</v>
      </c>
      <c r="CM2343" s="13">
        <v>0</v>
      </c>
      <c r="CN2343" s="14">
        <v>0</v>
      </c>
      <c r="CP2343" s="1">
        <f t="shared" ref="CP2343" si="24963">CF2343*CK2343+CH2343*CK2346-CG2343*CL2343-CI2343*CL2346</f>
        <v>0.30311616847353234</v>
      </c>
      <c r="CQ2343" s="4">
        <f t="shared" ref="CQ2343" si="24964">(CF2343*CL2343+CG2343*CK2343+CH2343*CL2346+CI2343*CK2346)</f>
        <v>-1.066614444489608</v>
      </c>
      <c r="CR2343" s="2">
        <f t="shared" ref="CR2343" si="24965">CF2343*CM2343+CH2343*CM2346-CG2343*CN2343-CI2343*CN2346</f>
        <v>0</v>
      </c>
      <c r="CS2343" s="3">
        <f t="shared" ref="CS2343" si="24966">(CF2343*CN2343+CG2343*CM2343+CH2343*CN2346+CI2343*CM2346)</f>
        <v>-1.066614444489608</v>
      </c>
      <c r="CU2343" s="29">
        <f t="shared" ref="CU2343" si="24967">20*LOG(((1+$CL$4)/$CL$4)/((CP2343+CP2346)^2+(CQ2343+CQ2346)^2)^0.5)</f>
        <v>-4.9997211586375392E-2</v>
      </c>
      <c r="CW2343" s="51">
        <f t="shared" ref="CW2343" si="24968">((CP2343^2+CQ2343^2)^0.5)/((CP2346^2+CQ2346^2)^0.5)</f>
        <v>1.2269379909377518</v>
      </c>
    </row>
    <row r="2344" spans="1:101" ht="18" customHeight="1" thickBot="1">
      <c r="D2344" s="11"/>
      <c r="E2344" s="13"/>
      <c r="F2344" s="13"/>
      <c r="G2344" s="15"/>
      <c r="H2344" s="10"/>
      <c r="I2344" s="11"/>
      <c r="J2344" s="13"/>
      <c r="K2344" s="13"/>
      <c r="L2344" s="15"/>
      <c r="N2344" s="5"/>
      <c r="Q2344" s="6"/>
      <c r="S2344" s="11"/>
      <c r="T2344" s="13"/>
      <c r="U2344" s="13"/>
      <c r="V2344" s="15"/>
      <c r="W2344" s="20"/>
      <c r="X2344" s="5"/>
      <c r="AA2344" s="6"/>
      <c r="AB2344" s="20"/>
      <c r="AC2344" s="11"/>
      <c r="AD2344" s="13"/>
      <c r="AE2344" s="13"/>
      <c r="AF2344" s="15"/>
      <c r="AG2344" s="20"/>
      <c r="AH2344" s="5"/>
      <c r="AK2344" s="6"/>
      <c r="AL2344" s="20"/>
      <c r="AM2344" s="11"/>
      <c r="AN2344" s="13"/>
      <c r="AO2344" s="13"/>
      <c r="AP2344" s="15"/>
      <c r="AR2344" s="5"/>
      <c r="AU2344" s="6"/>
      <c r="AW2344" s="11"/>
      <c r="AX2344" s="13"/>
      <c r="AY2344" s="13"/>
      <c r="AZ2344" s="15"/>
      <c r="BA2344" s="20"/>
      <c r="BB2344" s="5"/>
      <c r="BE2344" s="6"/>
      <c r="BG2344" s="11"/>
      <c r="BH2344" s="13"/>
      <c r="BI2344" s="13"/>
      <c r="BJ2344" s="15"/>
      <c r="BL2344" s="5"/>
      <c r="BO2344" s="6"/>
      <c r="BQ2344" s="11"/>
      <c r="BR2344" s="13"/>
      <c r="BS2344" s="13"/>
      <c r="BT2344" s="15"/>
      <c r="BU2344" s="20"/>
      <c r="BV2344" s="5"/>
      <c r="BY2344" s="6"/>
      <c r="CA2344" s="11"/>
      <c r="CB2344" s="13"/>
      <c r="CC2344" s="13"/>
      <c r="CD2344" s="15"/>
      <c r="CF2344" s="5"/>
      <c r="CI2344" s="6"/>
      <c r="CK2344" s="11"/>
      <c r="CL2344" s="13"/>
      <c r="CM2344" s="13"/>
      <c r="CN2344" s="15"/>
      <c r="CP2344" s="5"/>
      <c r="CS2344" s="6"/>
      <c r="CW2344" s="52"/>
    </row>
    <row r="2345" spans="1:101" ht="18" customHeight="1" thickBot="1">
      <c r="D2345" s="11" t="s">
        <v>6</v>
      </c>
      <c r="E2345" s="13"/>
      <c r="F2345" s="13" t="s">
        <v>7</v>
      </c>
      <c r="G2345" s="15"/>
      <c r="H2345" s="10"/>
      <c r="I2345" s="11" t="s">
        <v>8</v>
      </c>
      <c r="J2345" s="13"/>
      <c r="K2345" s="13" t="s">
        <v>9</v>
      </c>
      <c r="L2345" s="15"/>
      <c r="N2345" s="251" t="s">
        <v>26</v>
      </c>
      <c r="O2345" s="252"/>
      <c r="P2345" s="253" t="s">
        <v>27</v>
      </c>
      <c r="Q2345" s="254"/>
      <c r="S2345" s="11" t="s">
        <v>13</v>
      </c>
      <c r="T2345" s="13"/>
      <c r="U2345" s="13" t="s">
        <v>14</v>
      </c>
      <c r="V2345" s="15"/>
      <c r="W2345" s="20"/>
      <c r="X2345" s="251" t="s">
        <v>26</v>
      </c>
      <c r="Y2345" s="252"/>
      <c r="Z2345" s="253" t="s">
        <v>27</v>
      </c>
      <c r="AA2345" s="254"/>
      <c r="AB2345" s="20"/>
      <c r="AC2345" s="11" t="s">
        <v>8</v>
      </c>
      <c r="AD2345" s="13"/>
      <c r="AE2345" s="13" t="s">
        <v>9</v>
      </c>
      <c r="AF2345" s="15"/>
      <c r="AG2345" s="20"/>
      <c r="AH2345" s="251" t="s">
        <v>26</v>
      </c>
      <c r="AI2345" s="252"/>
      <c r="AJ2345" s="253" t="s">
        <v>27</v>
      </c>
      <c r="AK2345" s="254"/>
      <c r="AL2345" s="20"/>
      <c r="AM2345" s="11" t="s">
        <v>13</v>
      </c>
      <c r="AN2345" s="13"/>
      <c r="AO2345" s="13" t="s">
        <v>14</v>
      </c>
      <c r="AP2345" s="15"/>
      <c r="AR2345" s="251" t="s">
        <v>26</v>
      </c>
      <c r="AS2345" s="252"/>
      <c r="AT2345" s="253" t="s">
        <v>27</v>
      </c>
      <c r="AU2345" s="254"/>
      <c r="AV2345" s="36"/>
      <c r="AW2345" s="11" t="s">
        <v>8</v>
      </c>
      <c r="AX2345" s="13"/>
      <c r="AY2345" s="13" t="s">
        <v>9</v>
      </c>
      <c r="AZ2345" s="15"/>
      <c r="BA2345" s="20"/>
      <c r="BB2345" s="251" t="s">
        <v>26</v>
      </c>
      <c r="BC2345" s="252"/>
      <c r="BD2345" s="253" t="s">
        <v>27</v>
      </c>
      <c r="BE2345" s="254"/>
      <c r="BF2345" s="36"/>
      <c r="BG2345" s="11" t="s">
        <v>13</v>
      </c>
      <c r="BH2345" s="13"/>
      <c r="BI2345" s="13" t="s">
        <v>14</v>
      </c>
      <c r="BJ2345" s="15"/>
      <c r="BK2345" s="36"/>
      <c r="BL2345" s="251" t="s">
        <v>26</v>
      </c>
      <c r="BM2345" s="252"/>
      <c r="BN2345" s="253" t="s">
        <v>27</v>
      </c>
      <c r="BO2345" s="254"/>
      <c r="BP2345" s="36"/>
      <c r="BQ2345" s="11" t="s">
        <v>8</v>
      </c>
      <c r="BR2345" s="13"/>
      <c r="BS2345" s="13" t="s">
        <v>9</v>
      </c>
      <c r="BT2345" s="15"/>
      <c r="BU2345" s="20"/>
      <c r="BV2345" s="251" t="s">
        <v>26</v>
      </c>
      <c r="BW2345" s="252"/>
      <c r="BX2345" s="253" t="s">
        <v>27</v>
      </c>
      <c r="BY2345" s="254"/>
      <c r="BZ2345" s="36"/>
      <c r="CA2345" s="11" t="s">
        <v>13</v>
      </c>
      <c r="CB2345" s="13"/>
      <c r="CC2345" s="13" t="s">
        <v>14</v>
      </c>
      <c r="CD2345" s="15"/>
      <c r="CE2345" s="36"/>
      <c r="CF2345" s="251" t="s">
        <v>26</v>
      </c>
      <c r="CG2345" s="252"/>
      <c r="CH2345" s="253" t="s">
        <v>27</v>
      </c>
      <c r="CI2345" s="254"/>
      <c r="CK2345" s="11" t="s">
        <v>28</v>
      </c>
      <c r="CL2345" s="13"/>
      <c r="CM2345" s="13" t="s">
        <v>29</v>
      </c>
      <c r="CN2345" s="15"/>
      <c r="CP2345" s="251" t="s">
        <v>26</v>
      </c>
      <c r="CQ2345" s="252"/>
      <c r="CR2345" s="253" t="s">
        <v>27</v>
      </c>
      <c r="CS2345" s="254"/>
      <c r="CU2345" s="38" t="s">
        <v>37</v>
      </c>
      <c r="CW2345" s="53" t="s">
        <v>45</v>
      </c>
    </row>
    <row r="2346" spans="1:101" ht="18" customHeight="1" thickTop="1" thickBot="1">
      <c r="D2346" s="16">
        <v>0</v>
      </c>
      <c r="E2346" s="17">
        <v>0</v>
      </c>
      <c r="F2346" s="18">
        <v>1</v>
      </c>
      <c r="G2346" s="19">
        <v>0</v>
      </c>
      <c r="H2346" s="10"/>
      <c r="I2346" s="16">
        <v>0</v>
      </c>
      <c r="J2346" s="17">
        <f t="shared" ref="J2346" si="24969">-1/($J$4*$B2343)</f>
        <v>-0.25645168322062234</v>
      </c>
      <c r="K2346" s="18">
        <v>1</v>
      </c>
      <c r="L2346" s="19">
        <v>0</v>
      </c>
      <c r="N2346" s="1">
        <f t="shared" ref="N2346" si="24970">D2346*I2343+F2346*I2346-E2346*J2343-G2346*J2346</f>
        <v>0</v>
      </c>
      <c r="O2346" s="4">
        <f t="shared" ref="O2346" si="24971">(D2346*J2343+E2346*I2343+F2346*J2346+G2346*I2346)</f>
        <v>-0.25645168322062234</v>
      </c>
      <c r="P2346" s="2">
        <f t="shared" ref="P2346" si="24972">D2346*K2343+F2346*K2346-E2346*L2343-G2346*L2346</f>
        <v>1</v>
      </c>
      <c r="Q2346" s="3">
        <f t="shared" ref="Q2346" si="24973">(D2346*L2343+E2346*K2343+F2346*L2346+G2346*K2346)</f>
        <v>0</v>
      </c>
      <c r="S2346" s="16">
        <v>0</v>
      </c>
      <c r="T2346" s="17">
        <v>0</v>
      </c>
      <c r="U2346" s="18">
        <v>1</v>
      </c>
      <c r="V2346" s="19">
        <v>0</v>
      </c>
      <c r="W2346" s="20"/>
      <c r="X2346" s="1">
        <f t="shared" ref="X2346" si="24974">N2346*S2343+P2346*S2346-O2346*T2343-Q2346*T2346</f>
        <v>0</v>
      </c>
      <c r="Y2346" s="4">
        <f t="shared" ref="Y2346" si="24975">(N2346*T2343+O2346*S2343+P2346*T2346+Q2346*S2346)</f>
        <v>-0.25645168322062234</v>
      </c>
      <c r="Z2346" s="2">
        <f t="shared" ref="Z2346" si="24976">N2346*U2343+P2346*U2346-O2346*V2343-Q2346*V2346</f>
        <v>0.90969184389394031</v>
      </c>
      <c r="AA2346" s="3">
        <f t="shared" ref="AA2346" si="24977">(N2346*V2343+O2346*U2343+P2346*V2346+Q2346*U2346)</f>
        <v>0</v>
      </c>
      <c r="AB2346" s="20"/>
      <c r="AC2346" s="16">
        <v>0</v>
      </c>
      <c r="AD2346" s="17">
        <f t="shared" ref="AD2346" si="24978">-1/($AD$4*$B2343)</f>
        <v>-0.29298362807486267</v>
      </c>
      <c r="AE2346" s="18">
        <v>1</v>
      </c>
      <c r="AF2346" s="19">
        <v>0</v>
      </c>
      <c r="AG2346" s="20"/>
      <c r="AH2346" s="1">
        <f t="shared" ref="AH2346" si="24979">X2346*AC2343+Z2346*AC2346-Y2346*AD2343-AA2346*AD2346</f>
        <v>0</v>
      </c>
      <c r="AI2346" s="4">
        <f t="shared" ref="AI2346" si="24980">(X2346*AD2343+Y2346*AC2343+Z2346*AD2346+AA2346*AC2346)</f>
        <v>-0.52297650007478058</v>
      </c>
      <c r="AJ2346" s="2">
        <f t="shared" ref="AJ2346" si="24981">X2346*AE2343+Z2346*AE2346-Y2346*AF2343-AA2346*AF2346</f>
        <v>0.90969184389394031</v>
      </c>
      <c r="AK2346" s="3">
        <f t="shared" ref="AK2346" si="24982">(X2346*AF2343+Y2346*AE2343+Z2346*AF2346+AA2346*AE2346)</f>
        <v>0</v>
      </c>
      <c r="AL2346" s="20"/>
      <c r="AM2346" s="16">
        <v>0</v>
      </c>
      <c r="AN2346" s="17">
        <v>0</v>
      </c>
      <c r="AO2346" s="18">
        <v>1</v>
      </c>
      <c r="AP2346" s="19">
        <v>0</v>
      </c>
      <c r="AR2346" s="1">
        <f t="shared" ref="AR2346" si="24983">AH2346*AM2343+AJ2346*AM2346-AI2346*AN2343-AK2346*AN2346</f>
        <v>0</v>
      </c>
      <c r="AS2346" s="4">
        <f t="shared" ref="AS2346" si="24984">(AH2346*AN2343+AI2346*AM2343+AJ2346*AN2346+AK2346*AM2346)</f>
        <v>-0.52297650007478058</v>
      </c>
      <c r="AT2346" s="2">
        <f t="shared" ref="AT2346" si="24985">AH2346*AO2343+AJ2346*AO2346-AI2346*AP2343-AK2346*AP2346</f>
        <v>0.71830623027063201</v>
      </c>
      <c r="AU2346" s="3">
        <f t="shared" ref="AU2346" si="24986">(AH2346*AP2343+AI2346*AO2343+AJ2346*AP2346+AK2346*AO2346)</f>
        <v>0</v>
      </c>
      <c r="AV2346" s="20"/>
      <c r="AW2346" s="16">
        <v>0</v>
      </c>
      <c r="AX2346" s="17">
        <f t="shared" ref="AX2346" si="24987">-1/($AX$4*$B2343)</f>
        <v>-0.29298362807486267</v>
      </c>
      <c r="AY2346" s="18">
        <v>1</v>
      </c>
      <c r="AZ2346" s="19">
        <v>0</v>
      </c>
      <c r="BA2346" s="20"/>
      <c r="BB2346" s="1">
        <f t="shared" ref="BB2346" si="24988">AR2346*AW2343+AT2346*AW2346-AS2346*AX2343-AU2346*AX2346</f>
        <v>0</v>
      </c>
      <c r="BC2346" s="4">
        <f t="shared" ref="BC2346" si="24989">(AR2346*AX2343+AS2346*AW2343+AT2346*AX2346+AU2346*AW2346)</f>
        <v>-0.73342846548824814</v>
      </c>
      <c r="BD2346" s="2">
        <f t="shared" ref="BD2346" si="24990">AR2346*AY2343+AT2346*AY2346-AS2346*AZ2343-AU2346*AZ2346</f>
        <v>0.71830623027063201</v>
      </c>
      <c r="BE2346" s="3">
        <f t="shared" ref="BE2346" si="24991">(AR2346*AZ2343+AS2346*AY2343+AT2346*AZ2346+AU2346*AY2346)</f>
        <v>0</v>
      </c>
      <c r="BF2346" s="20"/>
      <c r="BG2346" s="16">
        <v>0</v>
      </c>
      <c r="BH2346" s="17">
        <v>0</v>
      </c>
      <c r="BI2346" s="18">
        <v>1</v>
      </c>
      <c r="BJ2346" s="19">
        <v>0</v>
      </c>
      <c r="BK2346" s="20"/>
      <c r="BL2346" s="1">
        <f t="shared" ref="BL2346" si="24992">BB2346*BG2343+BD2346*BG2346-BC2346*BH2343-BE2346*BH2346</f>
        <v>0</v>
      </c>
      <c r="BM2346" s="4">
        <f t="shared" ref="BM2346" si="24993">(BB2346*BH2343+BC2346*BG2343+BD2346*BH2346+BE2346*BG2346)</f>
        <v>-0.73342846548824814</v>
      </c>
      <c r="BN2346" s="2">
        <f t="shared" ref="BN2346" si="24994">BB2346*BI2343+BD2346*BI2346-BC2346*BJ2343-BE2346*BJ2346</f>
        <v>0.46003312587084649</v>
      </c>
      <c r="BO2346" s="3">
        <f t="shared" ref="BO2346" si="24995">(BB2346*BJ2343+BC2346*BI2343+BD2346*BJ2346+BE2346*BI2346)</f>
        <v>0</v>
      </c>
      <c r="BP2346" s="20"/>
      <c r="BQ2346" s="16">
        <v>0</v>
      </c>
      <c r="BR2346" s="17">
        <f t="shared" ref="BR2346" si="24996">-1/($BR$4*$B2343)</f>
        <v>-0.25645168322062234</v>
      </c>
      <c r="BS2346" s="18">
        <v>1</v>
      </c>
      <c r="BT2346" s="19">
        <v>0</v>
      </c>
      <c r="BU2346" s="20"/>
      <c r="BV2346" s="1">
        <f t="shared" ref="BV2346" si="24997">BL2346*BQ2343+BN2346*BQ2346-BM2346*BR2343-BO2346*BR2346</f>
        <v>0</v>
      </c>
      <c r="BW2346" s="4">
        <f t="shared" ref="BW2346" si="24998">(BL2346*BR2343+BM2346*BQ2343+BN2346*BR2346+BO2346*BQ2346)</f>
        <v>-0.85140473495507119</v>
      </c>
      <c r="BX2346" s="2">
        <f t="shared" ref="BX2346" si="24999">BL2346*BS2343+BN2346*BS2346-BM2346*BT2343-BO2346*BT2346</f>
        <v>0.46003312587084649</v>
      </c>
      <c r="BY2346" s="3">
        <f t="shared" ref="BY2346" si="25000">(BL2346*BT2343+BM2346*BS2343+BN2346*BT2346+BO2346*BS2346)</f>
        <v>0</v>
      </c>
      <c r="BZ2346" s="20"/>
      <c r="CA2346" s="16">
        <v>0</v>
      </c>
      <c r="CB2346" s="17">
        <v>0</v>
      </c>
      <c r="CC2346" s="18">
        <v>1</v>
      </c>
      <c r="CD2346" s="19">
        <v>0</v>
      </c>
      <c r="CE2346" s="20"/>
      <c r="CF2346" s="1">
        <f t="shared" ref="CF2346" si="25001">BV2346*CA2343+BX2346*CA2346-BW2346*CB2343-BY2346*CB2346</f>
        <v>0</v>
      </c>
      <c r="CG2346" s="4">
        <f t="shared" ref="CG2346" si="25002">(BV2346*CB2343+BW2346*CA2343+BX2346*CB2346+BY2346*CA2346)</f>
        <v>-0.85140473495507119</v>
      </c>
      <c r="CH2346" s="2">
        <f t="shared" ref="CH2346" si="25003">BV2346*CC2343+BX2346*CC2346-BW2346*CD2343-BY2346*CD2346</f>
        <v>0.30311616847353218</v>
      </c>
      <c r="CI2346" s="3">
        <f t="shared" ref="CI2346" si="25004">(BV2346*CD2343+BW2346*CC2343+BX2346*CD2346+BY2346*CC2346)</f>
        <v>0</v>
      </c>
      <c r="CK2346" s="16">
        <f t="shared" ref="CK2346" si="25005">1/$CL$4</f>
        <v>1</v>
      </c>
      <c r="CL2346" s="17">
        <v>0</v>
      </c>
      <c r="CM2346" s="18">
        <v>1</v>
      </c>
      <c r="CN2346" s="19">
        <v>0</v>
      </c>
      <c r="CP2346" s="1">
        <f t="shared" ref="CP2346" si="25006">CF2346*CK2343+CH2346*CK2346-CG2346*CL2343-CI2346*CL2346</f>
        <v>0.30311616847353218</v>
      </c>
      <c r="CQ2346" s="4">
        <f t="shared" ref="CQ2346" si="25007">(CF2346*CL2343+CG2346*CK2343+CH2346*CL2346+CI2346*CK2346)</f>
        <v>-0.85140473495507119</v>
      </c>
      <c r="CR2346" s="2">
        <f t="shared" ref="CR2346" si="25008">CF2346*CM2343+CH2346*CM2346-CG2346*CN2343-CI2346*CN2346</f>
        <v>0.30311616847353218</v>
      </c>
      <c r="CS2346" s="3">
        <f t="shared" ref="CS2346" si="25009">(CF2346*CN2343+CG2346*CM2343+CH2346*CN2346+CI2346*CM2346)</f>
        <v>0</v>
      </c>
      <c r="CU2346" s="39">
        <f t="shared" ref="CU2346" si="25010">(180/PI())*ATAN(-1*(CQ2343/CP2343))</f>
        <v>74.135628420884103</v>
      </c>
      <c r="CW2346" s="54">
        <f t="shared" ref="CW2346" si="25011">20*LOG(((1-(10^(CU2343/20)^2)*(1-((1-CW2343)/(1+CW2343))^2))^0.5))</f>
        <v>-16.632960887592628</v>
      </c>
    </row>
    <row r="2347" spans="1:101" ht="18" customHeight="1">
      <c r="E2347" s="20"/>
      <c r="F2347" s="20"/>
      <c r="G2347" s="20"/>
      <c r="H2347" s="20"/>
      <c r="I2347" s="20"/>
      <c r="J2347" s="20"/>
      <c r="K2347" s="20"/>
      <c r="L2347" s="20"/>
      <c r="M2347" s="20"/>
      <c r="N2347" s="20"/>
      <c r="O2347" s="20"/>
      <c r="P2347" s="20"/>
      <c r="Q2347" s="20"/>
      <c r="R2347" s="20"/>
      <c r="S2347" s="20"/>
      <c r="T2347" s="20"/>
      <c r="U2347" s="20"/>
      <c r="V2347" s="20"/>
      <c r="W2347" s="20"/>
      <c r="X2347" s="20"/>
      <c r="Y2347" s="20"/>
      <c r="Z2347" s="20"/>
      <c r="AA2347" s="20"/>
      <c r="AB2347" s="30"/>
      <c r="AC2347" s="20"/>
      <c r="AD2347" s="20"/>
      <c r="AE2347" s="20"/>
      <c r="AF2347" s="20"/>
      <c r="AG2347" s="20"/>
      <c r="AH2347" s="20"/>
      <c r="AI2347" s="20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  <c r="BA2347" s="20"/>
      <c r="BB2347" s="20"/>
      <c r="BC2347" s="20"/>
      <c r="BD2347" s="20"/>
      <c r="BE2347" s="20"/>
      <c r="BF2347" s="20"/>
      <c r="BG2347" s="20"/>
      <c r="BH2347" s="20"/>
      <c r="BI2347" s="20"/>
      <c r="BJ2347" s="20"/>
      <c r="BK2347" s="20"/>
      <c r="BL2347" s="20"/>
      <c r="BM2347" s="20"/>
      <c r="BN2347" s="20"/>
      <c r="BO2347" s="20"/>
      <c r="BP2347" s="20"/>
      <c r="BQ2347" s="20"/>
      <c r="BR2347" s="20"/>
      <c r="BS2347" s="20"/>
      <c r="BT2347" s="20"/>
      <c r="BU2347" s="20"/>
      <c r="BV2347" s="20"/>
      <c r="BW2347" s="20"/>
      <c r="BX2347" s="20"/>
      <c r="BY2347" s="20"/>
      <c r="BZ2347" s="20"/>
      <c r="CA2347" s="20"/>
      <c r="CB2347" s="20"/>
      <c r="CC2347" s="20"/>
      <c r="CD2347" s="20"/>
      <c r="CE2347" s="20"/>
      <c r="CF2347" s="20"/>
      <c r="CG2347" s="20"/>
      <c r="CH2347" s="20"/>
      <c r="CI2347" s="20"/>
      <c r="CJ2347" s="20"/>
      <c r="CK2347" s="20"/>
      <c r="CL2347" s="20"/>
    </row>
    <row r="2348" spans="1:101" ht="18" customHeight="1"/>
    <row r="2349" spans="1:101" ht="18" customHeight="1" thickBot="1">
      <c r="A2349" s="23"/>
      <c r="B2349" s="23"/>
      <c r="C2349" s="23"/>
      <c r="D2349" s="20" t="s">
        <v>15</v>
      </c>
      <c r="E2349" s="20"/>
      <c r="F2349" s="20"/>
      <c r="G2349" s="20"/>
      <c r="H2349" s="20"/>
      <c r="I2349" s="20" t="s">
        <v>16</v>
      </c>
      <c r="J2349" s="20"/>
      <c r="K2349" s="20"/>
      <c r="L2349" s="20"/>
      <c r="M2349" s="23"/>
      <c r="N2349" s="23"/>
      <c r="O2349" s="24" t="s">
        <v>17</v>
      </c>
      <c r="P2349" s="23"/>
      <c r="Q2349" s="23"/>
      <c r="R2349" s="23"/>
      <c r="S2349" s="20"/>
      <c r="T2349" s="20" t="s">
        <v>18</v>
      </c>
      <c r="U2349" s="23"/>
      <c r="V2349" s="23"/>
      <c r="W2349" s="23"/>
      <c r="X2349" s="23"/>
      <c r="Y2349" s="24" t="s">
        <v>19</v>
      </c>
      <c r="Z2349" s="23"/>
      <c r="AA2349" s="23"/>
      <c r="AB2349" s="23"/>
      <c r="AC2349" s="24" t="s">
        <v>20</v>
      </c>
      <c r="AD2349" s="20"/>
      <c r="AE2349" s="20"/>
      <c r="AF2349" s="20"/>
      <c r="AG2349" s="20"/>
      <c r="AH2349" s="23"/>
      <c r="AI2349" s="24" t="s">
        <v>21</v>
      </c>
      <c r="AJ2349" s="23"/>
      <c r="AK2349" s="23"/>
      <c r="AL2349" s="20"/>
      <c r="AM2349" s="24" t="s">
        <v>31</v>
      </c>
      <c r="AN2349" s="20"/>
      <c r="AO2349" s="23"/>
      <c r="AP2349" s="23"/>
      <c r="AQ2349" s="23"/>
      <c r="AR2349" s="23"/>
      <c r="AS2349" s="24" t="s">
        <v>91</v>
      </c>
      <c r="AT2349" s="23"/>
      <c r="AU2349" s="23"/>
      <c r="AV2349" s="23"/>
      <c r="AW2349" s="24" t="s">
        <v>32</v>
      </c>
      <c r="AX2349" s="20"/>
      <c r="AY2349" s="20"/>
      <c r="AZ2349" s="20"/>
      <c r="BA2349" s="20"/>
      <c r="BB2349" s="23"/>
      <c r="BC2349" s="24" t="s">
        <v>22</v>
      </c>
      <c r="BD2349" s="23"/>
      <c r="BE2349" s="23"/>
      <c r="BF2349" s="23"/>
      <c r="BG2349" s="24" t="s">
        <v>33</v>
      </c>
      <c r="BH2349" s="20"/>
      <c r="BI2349" s="23"/>
      <c r="BJ2349" s="23"/>
      <c r="BK2349" s="23"/>
      <c r="BL2349" s="23"/>
      <c r="BM2349" s="24" t="s">
        <v>34</v>
      </c>
      <c r="BN2349" s="23"/>
      <c r="BO2349" s="23"/>
      <c r="BP2349" s="23"/>
      <c r="BQ2349" s="24" t="s">
        <v>89</v>
      </c>
      <c r="BR2349" s="20"/>
      <c r="BS2349" s="20"/>
      <c r="BT2349" s="20"/>
      <c r="BU2349" s="20"/>
      <c r="BV2349" s="23"/>
      <c r="BW2349" s="24" t="s">
        <v>35</v>
      </c>
      <c r="BX2349" s="23"/>
      <c r="BY2349" s="23"/>
      <c r="BZ2349" s="23"/>
      <c r="CA2349" s="24" t="s">
        <v>90</v>
      </c>
      <c r="CB2349" s="20"/>
      <c r="CC2349" s="23"/>
      <c r="CD2349" s="23"/>
      <c r="CE2349" s="23"/>
      <c r="CF2349" s="23"/>
      <c r="CG2349" s="24" t="s">
        <v>92</v>
      </c>
      <c r="CH2349" s="23"/>
      <c r="CI2349" s="23"/>
      <c r="CJ2349" s="23"/>
      <c r="CK2349" s="24" t="s">
        <v>36</v>
      </c>
      <c r="CL2349" s="24"/>
      <c r="CM2349" s="23"/>
      <c r="CN2349" s="23"/>
      <c r="CO2349" s="23"/>
      <c r="CP2349" s="23"/>
      <c r="CQ2349" s="24" t="s">
        <v>93</v>
      </c>
      <c r="CR2349" s="23"/>
      <c r="CS2349" s="23"/>
    </row>
    <row r="2350" spans="1:101" ht="18" customHeight="1" thickBot="1">
      <c r="A2350" s="23"/>
      <c r="B2350" s="33"/>
      <c r="C2350" s="23"/>
      <c r="D2350" s="7" t="s">
        <v>2</v>
      </c>
      <c r="E2350" s="8"/>
      <c r="F2350" s="8" t="s">
        <v>3</v>
      </c>
      <c r="G2350" s="9"/>
      <c r="H2350" s="10"/>
      <c r="I2350" s="7" t="s">
        <v>4</v>
      </c>
      <c r="J2350" s="8"/>
      <c r="K2350" s="8" t="s">
        <v>5</v>
      </c>
      <c r="L2350" s="9"/>
      <c r="M2350" s="23"/>
      <c r="N2350" s="251" t="s">
        <v>79</v>
      </c>
      <c r="O2350" s="252"/>
      <c r="P2350" s="253" t="s">
        <v>80</v>
      </c>
      <c r="Q2350" s="254"/>
      <c r="R2350" s="23"/>
      <c r="S2350" s="7" t="s">
        <v>11</v>
      </c>
      <c r="T2350" s="8"/>
      <c r="U2350" s="8" t="s">
        <v>12</v>
      </c>
      <c r="V2350" s="9"/>
      <c r="W2350" s="20"/>
      <c r="X2350" s="251" t="s">
        <v>79</v>
      </c>
      <c r="Y2350" s="252"/>
      <c r="Z2350" s="253" t="s">
        <v>80</v>
      </c>
      <c r="AA2350" s="254"/>
      <c r="AB2350" s="20"/>
      <c r="AC2350" s="7" t="s">
        <v>4</v>
      </c>
      <c r="AD2350" s="8"/>
      <c r="AE2350" s="8" t="s">
        <v>5</v>
      </c>
      <c r="AF2350" s="9"/>
      <c r="AG2350" s="20"/>
      <c r="AH2350" s="251" t="s">
        <v>0</v>
      </c>
      <c r="AI2350" s="252"/>
      <c r="AJ2350" s="253" t="s">
        <v>1</v>
      </c>
      <c r="AK2350" s="254"/>
      <c r="AL2350" s="20"/>
      <c r="AM2350" s="7" t="s">
        <v>11</v>
      </c>
      <c r="AN2350" s="8"/>
      <c r="AO2350" s="8" t="s">
        <v>12</v>
      </c>
      <c r="AP2350" s="9"/>
      <c r="AQ2350" s="23"/>
      <c r="AR2350" s="251" t="s">
        <v>0</v>
      </c>
      <c r="AS2350" s="252"/>
      <c r="AT2350" s="253" t="s">
        <v>1</v>
      </c>
      <c r="AU2350" s="254"/>
      <c r="AV2350" s="36"/>
      <c r="AW2350" s="7" t="s">
        <v>4</v>
      </c>
      <c r="AX2350" s="8"/>
      <c r="AY2350" s="8" t="s">
        <v>5</v>
      </c>
      <c r="AZ2350" s="9"/>
      <c r="BA2350" s="20"/>
      <c r="BB2350" s="251" t="s">
        <v>0</v>
      </c>
      <c r="BC2350" s="252"/>
      <c r="BD2350" s="253" t="s">
        <v>1</v>
      </c>
      <c r="BE2350" s="254"/>
      <c r="BF2350" s="36"/>
      <c r="BG2350" s="7" t="s">
        <v>11</v>
      </c>
      <c r="BH2350" s="8"/>
      <c r="BI2350" s="8" t="s">
        <v>12</v>
      </c>
      <c r="BJ2350" s="9"/>
      <c r="BK2350" s="36"/>
      <c r="BL2350" s="251" t="s">
        <v>0</v>
      </c>
      <c r="BM2350" s="252"/>
      <c r="BN2350" s="253" t="s">
        <v>1</v>
      </c>
      <c r="BO2350" s="254"/>
      <c r="BP2350" s="36"/>
      <c r="BQ2350" s="7" t="s">
        <v>4</v>
      </c>
      <c r="BR2350" s="8"/>
      <c r="BS2350" s="8" t="s">
        <v>5</v>
      </c>
      <c r="BT2350" s="9"/>
      <c r="BU2350" s="20"/>
      <c r="BV2350" s="251" t="s">
        <v>0</v>
      </c>
      <c r="BW2350" s="252"/>
      <c r="BX2350" s="253" t="s">
        <v>1</v>
      </c>
      <c r="BY2350" s="254"/>
      <c r="BZ2350" s="36"/>
      <c r="CA2350" s="7" t="s">
        <v>11</v>
      </c>
      <c r="CB2350" s="8"/>
      <c r="CC2350" s="8" t="s">
        <v>12</v>
      </c>
      <c r="CD2350" s="9"/>
      <c r="CE2350" s="36"/>
      <c r="CF2350" s="251" t="s">
        <v>0</v>
      </c>
      <c r="CG2350" s="252"/>
      <c r="CH2350" s="253" t="s">
        <v>1</v>
      </c>
      <c r="CI2350" s="254"/>
      <c r="CJ2350" s="23"/>
      <c r="CK2350" s="7" t="s">
        <v>23</v>
      </c>
      <c r="CL2350" s="8"/>
      <c r="CM2350" s="8" t="s">
        <v>24</v>
      </c>
      <c r="CN2350" s="9"/>
      <c r="CO2350" s="23"/>
      <c r="CP2350" s="251" t="s">
        <v>0</v>
      </c>
      <c r="CQ2350" s="252"/>
      <c r="CR2350" s="253" t="s">
        <v>1</v>
      </c>
      <c r="CS2350" s="254"/>
      <c r="CU2350" s="26" t="s">
        <v>25</v>
      </c>
      <c r="CW2350" s="50" t="s">
        <v>44</v>
      </c>
    </row>
    <row r="2351" spans="1:101" ht="18" customHeight="1" thickTop="1" thickBot="1">
      <c r="B2351" s="34">
        <v>5.7500000000000098</v>
      </c>
      <c r="D2351" s="11">
        <v>1</v>
      </c>
      <c r="E2351" s="12">
        <v>0</v>
      </c>
      <c r="F2351" s="13">
        <v>0</v>
      </c>
      <c r="G2351" s="40">
        <f t="shared" ref="G2351" si="25012">-1/($E$4*$B2351)</f>
        <v>-0.18270095963679017</v>
      </c>
      <c r="H2351" s="10"/>
      <c r="I2351" s="11">
        <v>1</v>
      </c>
      <c r="J2351" s="12">
        <v>0</v>
      </c>
      <c r="K2351" s="13">
        <v>0</v>
      </c>
      <c r="L2351" s="14">
        <v>0</v>
      </c>
      <c r="N2351" s="1">
        <f t="shared" ref="N2351" si="25013">D2351*I2351+F2351*I2354-E2351*J2351-G2351*J2354</f>
        <v>0.95355345718925155</v>
      </c>
      <c r="O2351" s="4">
        <f t="shared" ref="O2351" si="25014">(D2351*J2351+E2351*I2351+F2351*J2354+G2351*I2354)</f>
        <v>0</v>
      </c>
      <c r="P2351" s="2">
        <f t="shared" ref="P2351" si="25015">D2351*K2351+F2351*K2354-E2351*L2351-G2351*L2354</f>
        <v>0</v>
      </c>
      <c r="Q2351" s="3">
        <f t="shared" ref="Q2351" si="25016">(D2351*L2351+E2351*K2351+F2351*L2354+G2351*K2354)</f>
        <v>-0.18270095963679017</v>
      </c>
      <c r="S2351" s="11">
        <v>1</v>
      </c>
      <c r="T2351" s="12">
        <v>0</v>
      </c>
      <c r="U2351" s="13">
        <v>0</v>
      </c>
      <c r="V2351" s="40">
        <f t="shared" ref="V2351" si="25017">-1/($T$4*$B2351)</f>
        <v>-0.34908278498245804</v>
      </c>
      <c r="W2351" s="20"/>
      <c r="X2351" s="1">
        <f t="shared" ref="X2351" si="25018">N2351*S2351+P2351*S2354-O2351*T2351-Q2351*T2354</f>
        <v>0.95355345718925155</v>
      </c>
      <c r="Y2351" s="4">
        <f t="shared" ref="Y2351" si="25019">(N2351*T2351+O2351*S2351+P2351*T2354+Q2351*S2354)</f>
        <v>0</v>
      </c>
      <c r="Z2351" s="2">
        <f t="shared" ref="Z2351" si="25020">N2351*U2351+P2351*U2354-O2351*V2351-Q2351*V2354</f>
        <v>0</v>
      </c>
      <c r="AA2351" s="3">
        <f t="shared" ref="AA2351" si="25021">(N2351*V2351+O2351*U2351+P2351*V2354+Q2351*U2354)</f>
        <v>-0.51557005610206519</v>
      </c>
      <c r="AB2351" s="20"/>
      <c r="AC2351" s="11">
        <v>1</v>
      </c>
      <c r="AD2351" s="12">
        <v>0</v>
      </c>
      <c r="AE2351" s="13">
        <v>0</v>
      </c>
      <c r="AF2351" s="14">
        <v>0</v>
      </c>
      <c r="AG2351" s="20"/>
      <c r="AH2351" s="1">
        <f t="shared" ref="AH2351" si="25022">X2351*AC2351+Z2351*AC2354-Y2351*AD2351-AA2351*AD2354</f>
        <v>0.80381338106539102</v>
      </c>
      <c r="AI2351" s="4">
        <f t="shared" ref="AI2351" si="25023">(X2351*AD2351+Y2351*AC2351+Z2351*AD2354+AA2351*AC2354)</f>
        <v>0</v>
      </c>
      <c r="AJ2351" s="2">
        <f t="shared" ref="AJ2351" si="25024">X2351*AE2351+Z2351*AE2354-Y2351*AF2351-AA2351*AF2354</f>
        <v>0</v>
      </c>
      <c r="AK2351" s="3">
        <f t="shared" ref="AK2351" si="25025">(X2351*AF2351+Y2351*AE2351+Z2351*AF2354+AA2351*AE2354)</f>
        <v>-0.51557005610206519</v>
      </c>
      <c r="AL2351" s="20"/>
      <c r="AM2351" s="11">
        <v>1</v>
      </c>
      <c r="AN2351" s="12">
        <v>0</v>
      </c>
      <c r="AO2351" s="13">
        <v>0</v>
      </c>
      <c r="AP2351" s="40">
        <f t="shared" ref="AP2351" si="25026">-1/($AN$4*$B2351)</f>
        <v>-0.3627723059621622</v>
      </c>
      <c r="AR2351" s="1">
        <f t="shared" ref="AR2351" si="25027">AH2351*AM2351+AJ2351*AM2354-AI2351*AN2351-AK2351*AN2354</f>
        <v>0.80381338106539102</v>
      </c>
      <c r="AS2351" s="4">
        <f t="shared" ref="AS2351" si="25028">(AH2351*AN2351+AI2351*AM2351+AJ2351*AN2354+AK2351*AM2354)</f>
        <v>0</v>
      </c>
      <c r="AT2351" s="2">
        <f t="shared" ref="AT2351" si="25029">AH2351*AO2351+AJ2351*AO2354-AI2351*AP2351-AK2351*AP2354</f>
        <v>0</v>
      </c>
      <c r="AU2351" s="3">
        <f t="shared" ref="AU2351" si="25030">(AH2351*AP2351+AI2351*AO2351+AJ2351*AP2354+AK2351*AO2354)</f>
        <v>-0.80717128991439924</v>
      </c>
      <c r="AV2351" s="20"/>
      <c r="AW2351" s="11">
        <v>1</v>
      </c>
      <c r="AX2351" s="12">
        <v>0</v>
      </c>
      <c r="AY2351" s="13">
        <v>0</v>
      </c>
      <c r="AZ2351" s="14">
        <v>0</v>
      </c>
      <c r="BA2351" s="20"/>
      <c r="BB2351" s="1">
        <f t="shared" ref="BB2351" si="25031">AR2351*AW2351+AT2351*AW2354-AS2351*AX2351-AU2351*AX2354</f>
        <v>0.56938182522489911</v>
      </c>
      <c r="BC2351" s="4">
        <f t="shared" ref="BC2351" si="25032">(AR2351*AX2351+AS2351*AW2351+AT2351*AX2354+AU2351*AW2354)</f>
        <v>0</v>
      </c>
      <c r="BD2351" s="2">
        <f t="shared" ref="BD2351" si="25033">AR2351*AY2351+AT2351*AY2354-AS2351*AZ2351-AU2351*AZ2354</f>
        <v>0</v>
      </c>
      <c r="BE2351" s="3">
        <f t="shared" ref="BE2351" si="25034">(AR2351*AZ2351+AS2351*AY2351+AT2351*AZ2354+AU2351*AY2354)</f>
        <v>-0.80717128991439924</v>
      </c>
      <c r="BF2351" s="20"/>
      <c r="BG2351" s="11">
        <v>1</v>
      </c>
      <c r="BH2351" s="12">
        <v>0</v>
      </c>
      <c r="BI2351" s="13">
        <v>0</v>
      </c>
      <c r="BJ2351" s="40">
        <f t="shared" ref="BJ2351" si="25035">-1/($BH$4*$B2351)</f>
        <v>-0.34908278498245804</v>
      </c>
      <c r="BK2351" s="20"/>
      <c r="BL2351" s="1">
        <f t="shared" ref="BL2351" si="25036">BB2351*BG2351+BD2351*BG2354-BC2351*BH2351-BE2351*BH2354</f>
        <v>0.56938182522489911</v>
      </c>
      <c r="BM2351" s="4">
        <f t="shared" ref="BM2351" si="25037">(BB2351*BH2351+BC2351*BG2351+BD2351*BH2354+BE2351*BG2354)</f>
        <v>0</v>
      </c>
      <c r="BN2351" s="2">
        <f t="shared" ref="BN2351" si="25038">BB2351*BI2351+BD2351*BI2354-BC2351*BJ2351-BE2351*BJ2354</f>
        <v>0</v>
      </c>
      <c r="BO2351" s="3">
        <f t="shared" ref="BO2351" si="25039">(BB2351*BJ2351+BC2351*BI2351+BD2351*BJ2354+BE2351*BI2354)</f>
        <v>-1.0059326831823021</v>
      </c>
      <c r="BP2351" s="20"/>
      <c r="BQ2351" s="11">
        <v>1</v>
      </c>
      <c r="BR2351" s="12">
        <v>0</v>
      </c>
      <c r="BS2351" s="13">
        <v>0</v>
      </c>
      <c r="BT2351" s="14">
        <v>0</v>
      </c>
      <c r="BU2351" s="20"/>
      <c r="BV2351" s="1">
        <f t="shared" ref="BV2351" si="25040">BL2351*BQ2351+BN2351*BQ2354-BM2351*BR2351-BO2351*BR2354</f>
        <v>0.31365194002319319</v>
      </c>
      <c r="BW2351" s="4">
        <f t="shared" ref="BW2351" si="25041">(BL2351*BR2351+BM2351*BQ2351+BN2351*BR2354+BO2351*BQ2354)</f>
        <v>0</v>
      </c>
      <c r="BX2351" s="2">
        <f t="shared" ref="BX2351" si="25042">BL2351*BS2351+BN2351*BS2354-BM2351*BT2351-BO2351*BT2354</f>
        <v>0</v>
      </c>
      <c r="BY2351" s="3">
        <f t="shared" ref="BY2351" si="25043">(BL2351*BT2351+BM2351*BS2351+BN2351*BT2354+BO2351*BS2354)</f>
        <v>-1.0059326831823021</v>
      </c>
      <c r="BZ2351" s="20"/>
      <c r="CA2351" s="11">
        <v>1</v>
      </c>
      <c r="CB2351" s="12">
        <v>0</v>
      </c>
      <c r="CC2351" s="13">
        <v>0</v>
      </c>
      <c r="CD2351" s="40">
        <f t="shared" ref="CD2351" si="25044">-1/($CB$4*$B2351)</f>
        <v>-0.18270095963679017</v>
      </c>
      <c r="CE2351" s="20"/>
      <c r="CF2351" s="1">
        <f t="shared" ref="CF2351" si="25045">BV2351*CA2351+BX2351*CA2354-BW2351*CB2351-BY2351*CB2354</f>
        <v>0.31365194002319319</v>
      </c>
      <c r="CG2351" s="4">
        <f t="shared" ref="CG2351" si="25046">(BV2351*CB2351+BW2351*CA2351+BX2351*CB2354+BY2351*CA2354)</f>
        <v>0</v>
      </c>
      <c r="CH2351" s="2">
        <f t="shared" ref="CH2351" si="25047">BV2351*CC2351+BX2351*CC2354-BW2351*CD2351-BY2351*CD2354</f>
        <v>0</v>
      </c>
      <c r="CI2351" s="3">
        <f t="shared" ref="CI2351" si="25048">(BV2351*CD2351+BW2351*CC2351+BX2351*CD2354+BY2351*CC2354)</f>
        <v>-1.0632371936164804</v>
      </c>
      <c r="CJ2351" s="28"/>
      <c r="CK2351" s="11">
        <v>1</v>
      </c>
      <c r="CL2351" s="12">
        <v>0</v>
      </c>
      <c r="CM2351" s="13">
        <v>0</v>
      </c>
      <c r="CN2351" s="14">
        <v>0</v>
      </c>
      <c r="CP2351" s="1">
        <f t="shared" ref="CP2351" si="25049">CF2351*CK2351+CH2351*CK2354-CG2351*CL2351-CI2351*CL2354</f>
        <v>0.31365194002319319</v>
      </c>
      <c r="CQ2351" s="4">
        <f t="shared" ref="CQ2351" si="25050">(CF2351*CL2351+CG2351*CK2351+CH2351*CL2354+CI2351*CK2354)</f>
        <v>-1.0632371936164804</v>
      </c>
      <c r="CR2351" s="2">
        <f t="shared" ref="CR2351" si="25051">CF2351*CM2351+CH2351*CM2354-CG2351*CN2351-CI2351*CN2354</f>
        <v>0</v>
      </c>
      <c r="CS2351" s="3">
        <f t="shared" ref="CS2351" si="25052">(CF2351*CN2351+CG2351*CM2351+CH2351*CN2354+CI2351*CM2354)</f>
        <v>-1.0632371936164804</v>
      </c>
      <c r="CU2351" s="29">
        <f t="shared" ref="CU2351" si="25053">20*LOG(((1+$CL$4)/$CL$4)/((CP2351+CP2354)^2+(CQ2351+CQ2354)^2)^0.5)</f>
        <v>-5.0011073736267585E-2</v>
      </c>
      <c r="CW2351" s="51">
        <f t="shared" ref="CW2351" si="25054">((CP2351^2+CQ2351^2)^0.5)/((CP2354^2+CQ2354^2)^0.5)</f>
        <v>1.2260600705865548</v>
      </c>
    </row>
    <row r="2352" spans="1:101" ht="18" customHeight="1" thickBot="1">
      <c r="D2352" s="11"/>
      <c r="E2352" s="13"/>
      <c r="F2352" s="13"/>
      <c r="G2352" s="15"/>
      <c r="H2352" s="10"/>
      <c r="I2352" s="11"/>
      <c r="J2352" s="13"/>
      <c r="K2352" s="13"/>
      <c r="L2352" s="15"/>
      <c r="N2352" s="5"/>
      <c r="Q2352" s="6"/>
      <c r="S2352" s="11"/>
      <c r="T2352" s="13"/>
      <c r="U2352" s="13"/>
      <c r="V2352" s="15"/>
      <c r="W2352" s="20"/>
      <c r="X2352" s="5"/>
      <c r="AA2352" s="6"/>
      <c r="AB2352" s="20"/>
      <c r="AC2352" s="11"/>
      <c r="AD2352" s="13"/>
      <c r="AE2352" s="13"/>
      <c r="AF2352" s="15"/>
      <c r="AG2352" s="20"/>
      <c r="AH2352" s="5"/>
      <c r="AK2352" s="6"/>
      <c r="AL2352" s="20"/>
      <c r="AM2352" s="11"/>
      <c r="AN2352" s="13"/>
      <c r="AO2352" s="13"/>
      <c r="AP2352" s="15"/>
      <c r="AR2352" s="5"/>
      <c r="AU2352" s="6"/>
      <c r="AW2352" s="11"/>
      <c r="AX2352" s="13"/>
      <c r="AY2352" s="13"/>
      <c r="AZ2352" s="15"/>
      <c r="BA2352" s="20"/>
      <c r="BB2352" s="5"/>
      <c r="BE2352" s="6"/>
      <c r="BG2352" s="11"/>
      <c r="BH2352" s="13"/>
      <c r="BI2352" s="13"/>
      <c r="BJ2352" s="15"/>
      <c r="BL2352" s="5"/>
      <c r="BO2352" s="6"/>
      <c r="BQ2352" s="11"/>
      <c r="BR2352" s="13"/>
      <c r="BS2352" s="13"/>
      <c r="BT2352" s="15"/>
      <c r="BU2352" s="20"/>
      <c r="BV2352" s="5"/>
      <c r="BY2352" s="6"/>
      <c r="CA2352" s="11"/>
      <c r="CB2352" s="13"/>
      <c r="CC2352" s="13"/>
      <c r="CD2352" s="15"/>
      <c r="CF2352" s="5"/>
      <c r="CI2352" s="6"/>
      <c r="CK2352" s="11"/>
      <c r="CL2352" s="13"/>
      <c r="CM2352" s="13"/>
      <c r="CN2352" s="15"/>
      <c r="CP2352" s="5"/>
      <c r="CS2352" s="6"/>
      <c r="CW2352" s="52"/>
    </row>
    <row r="2353" spans="1:101" ht="18" customHeight="1" thickBot="1">
      <c r="D2353" s="11" t="s">
        <v>6</v>
      </c>
      <c r="E2353" s="13"/>
      <c r="F2353" s="13" t="s">
        <v>7</v>
      </c>
      <c r="G2353" s="15"/>
      <c r="H2353" s="10"/>
      <c r="I2353" s="11" t="s">
        <v>8</v>
      </c>
      <c r="J2353" s="13"/>
      <c r="K2353" s="13" t="s">
        <v>9</v>
      </c>
      <c r="L2353" s="15"/>
      <c r="N2353" s="251" t="s">
        <v>26</v>
      </c>
      <c r="O2353" s="252"/>
      <c r="P2353" s="253" t="s">
        <v>27</v>
      </c>
      <c r="Q2353" s="254"/>
      <c r="S2353" s="11" t="s">
        <v>13</v>
      </c>
      <c r="T2353" s="13"/>
      <c r="U2353" s="13" t="s">
        <v>14</v>
      </c>
      <c r="V2353" s="15"/>
      <c r="W2353" s="20"/>
      <c r="X2353" s="251" t="s">
        <v>26</v>
      </c>
      <c r="Y2353" s="252"/>
      <c r="Z2353" s="253" t="s">
        <v>27</v>
      </c>
      <c r="AA2353" s="254"/>
      <c r="AB2353" s="20"/>
      <c r="AC2353" s="11" t="s">
        <v>8</v>
      </c>
      <c r="AD2353" s="13"/>
      <c r="AE2353" s="13" t="s">
        <v>9</v>
      </c>
      <c r="AF2353" s="15"/>
      <c r="AG2353" s="20"/>
      <c r="AH2353" s="251" t="s">
        <v>26</v>
      </c>
      <c r="AI2353" s="252"/>
      <c r="AJ2353" s="253" t="s">
        <v>27</v>
      </c>
      <c r="AK2353" s="254"/>
      <c r="AL2353" s="20"/>
      <c r="AM2353" s="11" t="s">
        <v>13</v>
      </c>
      <c r="AN2353" s="13"/>
      <c r="AO2353" s="13" t="s">
        <v>14</v>
      </c>
      <c r="AP2353" s="15"/>
      <c r="AR2353" s="251" t="s">
        <v>26</v>
      </c>
      <c r="AS2353" s="252"/>
      <c r="AT2353" s="253" t="s">
        <v>27</v>
      </c>
      <c r="AU2353" s="254"/>
      <c r="AV2353" s="36"/>
      <c r="AW2353" s="11" t="s">
        <v>8</v>
      </c>
      <c r="AX2353" s="13"/>
      <c r="AY2353" s="13" t="s">
        <v>9</v>
      </c>
      <c r="AZ2353" s="15"/>
      <c r="BA2353" s="20"/>
      <c r="BB2353" s="251" t="s">
        <v>26</v>
      </c>
      <c r="BC2353" s="252"/>
      <c r="BD2353" s="253" t="s">
        <v>27</v>
      </c>
      <c r="BE2353" s="254"/>
      <c r="BF2353" s="36"/>
      <c r="BG2353" s="11" t="s">
        <v>13</v>
      </c>
      <c r="BH2353" s="13"/>
      <c r="BI2353" s="13" t="s">
        <v>14</v>
      </c>
      <c r="BJ2353" s="15"/>
      <c r="BK2353" s="36"/>
      <c r="BL2353" s="251" t="s">
        <v>26</v>
      </c>
      <c r="BM2353" s="252"/>
      <c r="BN2353" s="253" t="s">
        <v>27</v>
      </c>
      <c r="BO2353" s="254"/>
      <c r="BP2353" s="36"/>
      <c r="BQ2353" s="11" t="s">
        <v>8</v>
      </c>
      <c r="BR2353" s="13"/>
      <c r="BS2353" s="13" t="s">
        <v>9</v>
      </c>
      <c r="BT2353" s="15"/>
      <c r="BU2353" s="20"/>
      <c r="BV2353" s="251" t="s">
        <v>26</v>
      </c>
      <c r="BW2353" s="252"/>
      <c r="BX2353" s="253" t="s">
        <v>27</v>
      </c>
      <c r="BY2353" s="254"/>
      <c r="BZ2353" s="36"/>
      <c r="CA2353" s="11" t="s">
        <v>13</v>
      </c>
      <c r="CB2353" s="13"/>
      <c r="CC2353" s="13" t="s">
        <v>14</v>
      </c>
      <c r="CD2353" s="15"/>
      <c r="CE2353" s="36"/>
      <c r="CF2353" s="251" t="s">
        <v>26</v>
      </c>
      <c r="CG2353" s="252"/>
      <c r="CH2353" s="253" t="s">
        <v>27</v>
      </c>
      <c r="CI2353" s="254"/>
      <c r="CK2353" s="11" t="s">
        <v>28</v>
      </c>
      <c r="CL2353" s="13"/>
      <c r="CM2353" s="13" t="s">
        <v>29</v>
      </c>
      <c r="CN2353" s="15"/>
      <c r="CP2353" s="251" t="s">
        <v>26</v>
      </c>
      <c r="CQ2353" s="252"/>
      <c r="CR2353" s="253" t="s">
        <v>27</v>
      </c>
      <c r="CS2353" s="254"/>
      <c r="CU2353" s="38" t="s">
        <v>37</v>
      </c>
      <c r="CW2353" s="53" t="s">
        <v>45</v>
      </c>
    </row>
    <row r="2354" spans="1:101" ht="18" customHeight="1" thickTop="1" thickBot="1">
      <c r="D2354" s="16">
        <v>0</v>
      </c>
      <c r="E2354" s="17">
        <v>0</v>
      </c>
      <c r="F2354" s="18">
        <v>1</v>
      </c>
      <c r="G2354" s="19">
        <v>0</v>
      </c>
      <c r="H2354" s="10"/>
      <c r="I2354" s="16">
        <v>0</v>
      </c>
      <c r="J2354" s="17">
        <f t="shared" ref="J2354" si="25055">-1/($J$4*$B2351)</f>
        <v>-0.25422166858392131</v>
      </c>
      <c r="K2354" s="18">
        <v>1</v>
      </c>
      <c r="L2354" s="19">
        <v>0</v>
      </c>
      <c r="N2354" s="1">
        <f t="shared" ref="N2354" si="25056">D2354*I2351+F2354*I2354-E2354*J2351-G2354*J2354</f>
        <v>0</v>
      </c>
      <c r="O2354" s="4">
        <f t="shared" ref="O2354" si="25057">(D2354*J2351+E2354*I2351+F2354*J2354+G2354*I2354)</f>
        <v>-0.25422166858392131</v>
      </c>
      <c r="P2354" s="2">
        <f t="shared" ref="P2354" si="25058">D2354*K2351+F2354*K2354-E2354*L2351-G2354*L2354</f>
        <v>1</v>
      </c>
      <c r="Q2354" s="3">
        <f t="shared" ref="Q2354" si="25059">(D2354*L2351+E2354*K2351+F2354*L2354+G2354*K2354)</f>
        <v>0</v>
      </c>
      <c r="S2354" s="16">
        <v>0</v>
      </c>
      <c r="T2354" s="17">
        <v>0</v>
      </c>
      <c r="U2354" s="18">
        <v>1</v>
      </c>
      <c r="V2354" s="19">
        <v>0</v>
      </c>
      <c r="W2354" s="20"/>
      <c r="X2354" s="1">
        <f t="shared" ref="X2354" si="25060">N2354*S2351+P2354*S2354-O2354*T2351-Q2354*T2354</f>
        <v>0</v>
      </c>
      <c r="Y2354" s="4">
        <f t="shared" ref="Y2354" si="25061">(N2354*T2351+O2354*S2351+P2354*T2354+Q2354*S2354)</f>
        <v>-0.25422166858392131</v>
      </c>
      <c r="Z2354" s="2">
        <f t="shared" ref="Z2354" si="25062">N2354*U2351+P2354*U2354-O2354*V2351-Q2354*V2354</f>
        <v>0.91125559192783734</v>
      </c>
      <c r="AA2354" s="3">
        <f t="shared" ref="AA2354" si="25063">(N2354*V2351+O2354*U2351+P2354*V2354+Q2354*U2354)</f>
        <v>0</v>
      </c>
      <c r="AB2354" s="20"/>
      <c r="AC2354" s="16">
        <v>0</v>
      </c>
      <c r="AD2354" s="17">
        <f t="shared" ref="AD2354" si="25064">-1/($AD$4*$B2351)</f>
        <v>-0.29043594435247255</v>
      </c>
      <c r="AE2354" s="18">
        <v>1</v>
      </c>
      <c r="AF2354" s="19">
        <v>0</v>
      </c>
      <c r="AG2354" s="20"/>
      <c r="AH2354" s="1">
        <f t="shared" ref="AH2354" si="25065">X2354*AC2351+Z2354*AC2354-Y2354*AD2351-AA2354*AD2354</f>
        <v>0</v>
      </c>
      <c r="AI2354" s="4">
        <f t="shared" ref="AI2354" si="25066">(X2354*AD2351+Y2354*AC2351+Z2354*AD2354+AA2354*AC2354)</f>
        <v>-0.51888304697195409</v>
      </c>
      <c r="AJ2354" s="2">
        <f t="shared" ref="AJ2354" si="25067">X2354*AE2351+Z2354*AE2354-Y2354*AF2351-AA2354*AF2354</f>
        <v>0.91125559192783734</v>
      </c>
      <c r="AK2354" s="3">
        <f t="shared" ref="AK2354" si="25068">(X2354*AF2351+Y2354*AE2351+Z2354*AF2354+AA2354*AE2354)</f>
        <v>0</v>
      </c>
      <c r="AL2354" s="20"/>
      <c r="AM2354" s="16">
        <v>0</v>
      </c>
      <c r="AN2354" s="17">
        <v>0</v>
      </c>
      <c r="AO2354" s="18">
        <v>1</v>
      </c>
      <c r="AP2354" s="19">
        <v>0</v>
      </c>
      <c r="AR2354" s="1">
        <f t="shared" ref="AR2354" si="25069">AH2354*AM2351+AJ2354*AM2354-AI2354*AN2351-AK2354*AN2354</f>
        <v>0</v>
      </c>
      <c r="AS2354" s="4">
        <f t="shared" ref="AS2354" si="25070">(AH2354*AN2351+AI2354*AM2351+AJ2354*AN2354+AK2354*AM2354)</f>
        <v>-0.51888304697195409</v>
      </c>
      <c r="AT2354" s="2">
        <f t="shared" ref="AT2354" si="25071">AH2354*AO2351+AJ2354*AO2354-AI2354*AP2351-AK2354*AP2354</f>
        <v>0.72301919245314861</v>
      </c>
      <c r="AU2354" s="3">
        <f t="shared" ref="AU2354" si="25072">(AH2354*AP2351+AI2354*AO2351+AJ2354*AP2354+AK2354*AO2354)</f>
        <v>0</v>
      </c>
      <c r="AV2354" s="20"/>
      <c r="AW2354" s="16">
        <v>0</v>
      </c>
      <c r="AX2354" s="17">
        <f t="shared" ref="AX2354" si="25073">-1/($AX$4*$B2351)</f>
        <v>-0.29043594435247255</v>
      </c>
      <c r="AY2354" s="18">
        <v>1</v>
      </c>
      <c r="AZ2354" s="19">
        <v>0</v>
      </c>
      <c r="BA2354" s="20"/>
      <c r="BB2354" s="1">
        <f t="shared" ref="BB2354" si="25074">AR2354*AW2351+AT2354*AW2354-AS2354*AX2351-AU2354*AX2354</f>
        <v>0</v>
      </c>
      <c r="BC2354" s="4">
        <f t="shared" ref="BC2354" si="25075">(AR2354*AX2351+AS2354*AW2351+AT2354*AX2354+AU2354*AW2354)</f>
        <v>-0.72887380891704634</v>
      </c>
      <c r="BD2354" s="2">
        <f t="shared" ref="BD2354" si="25076">AR2354*AY2351+AT2354*AY2354-AS2354*AZ2351-AU2354*AZ2354</f>
        <v>0.72301919245314861</v>
      </c>
      <c r="BE2354" s="3">
        <f t="shared" ref="BE2354" si="25077">(AR2354*AZ2351+AS2354*AY2351+AT2354*AZ2354+AU2354*AY2354)</f>
        <v>0</v>
      </c>
      <c r="BF2354" s="20"/>
      <c r="BG2354" s="16">
        <v>0</v>
      </c>
      <c r="BH2354" s="17">
        <v>0</v>
      </c>
      <c r="BI2354" s="18">
        <v>1</v>
      </c>
      <c r="BJ2354" s="19">
        <v>0</v>
      </c>
      <c r="BK2354" s="20"/>
      <c r="BL2354" s="1">
        <f t="shared" ref="BL2354" si="25078">BB2354*BG2351+BD2354*BG2354-BC2354*BH2351-BE2354*BH2354</f>
        <v>0</v>
      </c>
      <c r="BM2354" s="4">
        <f t="shared" ref="BM2354" si="25079">(BB2354*BH2351+BC2354*BG2351+BD2354*BH2354+BE2354*BG2354)</f>
        <v>-0.72887380891704634</v>
      </c>
      <c r="BN2354" s="2">
        <f t="shared" ref="BN2354" si="25080">BB2354*BI2351+BD2354*BI2354-BC2354*BJ2351-BE2354*BJ2354</f>
        <v>0.46858189333561412</v>
      </c>
      <c r="BO2354" s="3">
        <f t="shared" ref="BO2354" si="25081">(BB2354*BJ2351+BC2354*BI2351+BD2354*BJ2354+BE2354*BI2354)</f>
        <v>0</v>
      </c>
      <c r="BP2354" s="20"/>
      <c r="BQ2354" s="16">
        <v>0</v>
      </c>
      <c r="BR2354" s="17">
        <f t="shared" ref="BR2354" si="25082">-1/($BR$4*$B2351)</f>
        <v>-0.25422166858392131</v>
      </c>
      <c r="BS2354" s="18">
        <v>1</v>
      </c>
      <c r="BT2354" s="19">
        <v>0</v>
      </c>
      <c r="BU2354" s="20"/>
      <c r="BV2354" s="1">
        <f t="shared" ref="BV2354" si="25083">BL2354*BQ2351+BN2354*BQ2354-BM2354*BR2351-BO2354*BR2354</f>
        <v>0</v>
      </c>
      <c r="BW2354" s="4">
        <f t="shared" ref="BW2354" si="25084">(BL2354*BR2351+BM2354*BQ2351+BN2354*BR2354+BO2354*BQ2354)</f>
        <v>-0.84799747970903916</v>
      </c>
      <c r="BX2354" s="2">
        <f t="shared" ref="BX2354" si="25085">BL2354*BS2351+BN2354*BS2354-BM2354*BT2351-BO2354*BT2354</f>
        <v>0.46858189333561412</v>
      </c>
      <c r="BY2354" s="3">
        <f t="shared" ref="BY2354" si="25086">(BL2354*BT2351+BM2354*BS2351+BN2354*BT2354+BO2354*BS2354)</f>
        <v>0</v>
      </c>
      <c r="BZ2354" s="20"/>
      <c r="CA2354" s="16">
        <v>0</v>
      </c>
      <c r="CB2354" s="17">
        <v>0</v>
      </c>
      <c r="CC2354" s="18">
        <v>1</v>
      </c>
      <c r="CD2354" s="19">
        <v>0</v>
      </c>
      <c r="CE2354" s="20"/>
      <c r="CF2354" s="1">
        <f t="shared" ref="CF2354" si="25087">BV2354*CA2351+BX2354*CA2354-BW2354*CB2351-BY2354*CB2354</f>
        <v>0</v>
      </c>
      <c r="CG2354" s="4">
        <f t="shared" ref="CG2354" si="25088">(BV2354*CB2351+BW2354*CA2351+BX2354*CB2354+BY2354*CA2354)</f>
        <v>-0.84799747970903916</v>
      </c>
      <c r="CH2354" s="2">
        <f t="shared" ref="CH2354" si="25089">BV2354*CC2351+BX2354*CC2354-BW2354*CD2351-BY2354*CD2354</f>
        <v>0.31365194002319319</v>
      </c>
      <c r="CI2354" s="3">
        <f t="shared" ref="CI2354" si="25090">(BV2354*CD2351+BW2354*CC2351+BX2354*CD2354+BY2354*CC2354)</f>
        <v>0</v>
      </c>
      <c r="CK2354" s="16">
        <f t="shared" ref="CK2354" si="25091">1/$CL$4</f>
        <v>1</v>
      </c>
      <c r="CL2354" s="17">
        <v>0</v>
      </c>
      <c r="CM2354" s="18">
        <v>1</v>
      </c>
      <c r="CN2354" s="19">
        <v>0</v>
      </c>
      <c r="CP2354" s="1">
        <f t="shared" ref="CP2354" si="25092">CF2354*CK2351+CH2354*CK2354-CG2354*CL2351-CI2354*CL2354</f>
        <v>0.31365194002319319</v>
      </c>
      <c r="CQ2354" s="4">
        <f t="shared" ref="CQ2354" si="25093">(CF2354*CL2351+CG2354*CK2351+CH2354*CL2354+CI2354*CK2354)</f>
        <v>-0.84799747970903916</v>
      </c>
      <c r="CR2354" s="2">
        <f t="shared" ref="CR2354" si="25094">CF2354*CM2351+CH2354*CM2354-CG2354*CN2351-CI2354*CN2354</f>
        <v>0.31365194002319319</v>
      </c>
      <c r="CS2354" s="3">
        <f t="shared" ref="CS2354" si="25095">(CF2354*CN2351+CG2354*CM2351+CH2354*CN2354+CI2354*CM2354)</f>
        <v>0</v>
      </c>
      <c r="CU2354" s="39">
        <f t="shared" ref="CU2354" si="25096">(180/PI())*ATAN(-1*(CQ2351/CP2351))</f>
        <v>73.564091088138198</v>
      </c>
      <c r="CW2354" s="54">
        <f t="shared" ref="CW2354" si="25097">20*LOG(((1-(10^(CU2351/20)^2)*(1-((1-CW2351)/(1+CW2351))^2))^0.5))</f>
        <v>-16.646607002977678</v>
      </c>
    </row>
    <row r="2355" spans="1:101" ht="18" customHeight="1">
      <c r="E2355" s="20"/>
      <c r="F2355" s="20"/>
      <c r="G2355" s="20"/>
      <c r="H2355" s="20"/>
      <c r="I2355" s="20"/>
      <c r="J2355" s="20"/>
      <c r="K2355" s="20"/>
      <c r="L2355" s="20"/>
      <c r="M2355" s="20"/>
      <c r="N2355" s="20"/>
      <c r="O2355" s="20"/>
      <c r="P2355" s="20"/>
      <c r="Q2355" s="20"/>
      <c r="R2355" s="20"/>
      <c r="S2355" s="20"/>
      <c r="T2355" s="20"/>
      <c r="U2355" s="20"/>
      <c r="V2355" s="20"/>
      <c r="W2355" s="20"/>
      <c r="X2355" s="20"/>
      <c r="Y2355" s="20"/>
      <c r="Z2355" s="20"/>
      <c r="AA2355" s="20"/>
      <c r="AB2355" s="30"/>
      <c r="AC2355" s="20"/>
      <c r="AD2355" s="20"/>
      <c r="AE2355" s="20"/>
      <c r="AF2355" s="20"/>
      <c r="AG2355" s="20"/>
      <c r="AH2355" s="20"/>
      <c r="AI2355" s="20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  <c r="BA2355" s="20"/>
      <c r="BB2355" s="20"/>
      <c r="BC2355" s="20"/>
      <c r="BD2355" s="20"/>
      <c r="BE2355" s="20"/>
      <c r="BF2355" s="20"/>
      <c r="BG2355" s="20"/>
      <c r="BH2355" s="20"/>
      <c r="BI2355" s="20"/>
      <c r="BJ2355" s="20"/>
      <c r="BK2355" s="20"/>
      <c r="BL2355" s="20"/>
      <c r="BM2355" s="20"/>
      <c r="BN2355" s="20"/>
      <c r="BO2355" s="20"/>
      <c r="BP2355" s="20"/>
      <c r="BQ2355" s="20"/>
      <c r="BR2355" s="20"/>
      <c r="BS2355" s="20"/>
      <c r="BT2355" s="20"/>
      <c r="BU2355" s="20"/>
      <c r="BV2355" s="20"/>
      <c r="BW2355" s="20"/>
      <c r="BX2355" s="20"/>
      <c r="BY2355" s="20"/>
      <c r="BZ2355" s="20"/>
      <c r="CA2355" s="20"/>
      <c r="CB2355" s="20"/>
      <c r="CC2355" s="20"/>
      <c r="CD2355" s="20"/>
      <c r="CE2355" s="20"/>
      <c r="CF2355" s="20"/>
      <c r="CG2355" s="20"/>
      <c r="CH2355" s="20"/>
      <c r="CI2355" s="20"/>
      <c r="CJ2355" s="20"/>
      <c r="CK2355" s="20"/>
      <c r="CL2355" s="20"/>
    </row>
    <row r="2356" spans="1:101" ht="18" customHeight="1"/>
    <row r="2357" spans="1:101" ht="18" customHeight="1" thickBot="1">
      <c r="A2357" s="23"/>
      <c r="B2357" s="23"/>
      <c r="C2357" s="23"/>
      <c r="D2357" s="20" t="s">
        <v>15</v>
      </c>
      <c r="E2357" s="20"/>
      <c r="F2357" s="20"/>
      <c r="G2357" s="20"/>
      <c r="H2357" s="20"/>
      <c r="I2357" s="20" t="s">
        <v>16</v>
      </c>
      <c r="J2357" s="20"/>
      <c r="K2357" s="20"/>
      <c r="L2357" s="20"/>
      <c r="M2357" s="23"/>
      <c r="N2357" s="23"/>
      <c r="O2357" s="24" t="s">
        <v>17</v>
      </c>
      <c r="P2357" s="23"/>
      <c r="Q2357" s="23"/>
      <c r="R2357" s="23"/>
      <c r="S2357" s="20"/>
      <c r="T2357" s="20" t="s">
        <v>18</v>
      </c>
      <c r="U2357" s="23"/>
      <c r="V2357" s="23"/>
      <c r="W2357" s="23"/>
      <c r="X2357" s="23"/>
      <c r="Y2357" s="24" t="s">
        <v>19</v>
      </c>
      <c r="Z2357" s="23"/>
      <c r="AA2357" s="23"/>
      <c r="AB2357" s="23"/>
      <c r="AC2357" s="24" t="s">
        <v>20</v>
      </c>
      <c r="AD2357" s="20"/>
      <c r="AE2357" s="20"/>
      <c r="AF2357" s="20"/>
      <c r="AG2357" s="20"/>
      <c r="AH2357" s="23"/>
      <c r="AI2357" s="24" t="s">
        <v>21</v>
      </c>
      <c r="AJ2357" s="23"/>
      <c r="AK2357" s="23"/>
      <c r="AL2357" s="20"/>
      <c r="AM2357" s="24" t="s">
        <v>31</v>
      </c>
      <c r="AN2357" s="20"/>
      <c r="AO2357" s="23"/>
      <c r="AP2357" s="23"/>
      <c r="AQ2357" s="23"/>
      <c r="AR2357" s="23"/>
      <c r="AS2357" s="24" t="s">
        <v>91</v>
      </c>
      <c r="AT2357" s="23"/>
      <c r="AU2357" s="23"/>
      <c r="AV2357" s="23"/>
      <c r="AW2357" s="24" t="s">
        <v>32</v>
      </c>
      <c r="AX2357" s="20"/>
      <c r="AY2357" s="20"/>
      <c r="AZ2357" s="20"/>
      <c r="BA2357" s="20"/>
      <c r="BB2357" s="23"/>
      <c r="BC2357" s="24" t="s">
        <v>22</v>
      </c>
      <c r="BD2357" s="23"/>
      <c r="BE2357" s="23"/>
      <c r="BF2357" s="23"/>
      <c r="BG2357" s="24" t="s">
        <v>33</v>
      </c>
      <c r="BH2357" s="20"/>
      <c r="BI2357" s="23"/>
      <c r="BJ2357" s="23"/>
      <c r="BK2357" s="23"/>
      <c r="BL2357" s="23"/>
      <c r="BM2357" s="24" t="s">
        <v>34</v>
      </c>
      <c r="BN2357" s="23"/>
      <c r="BO2357" s="23"/>
      <c r="BP2357" s="23"/>
      <c r="BQ2357" s="24" t="s">
        <v>89</v>
      </c>
      <c r="BR2357" s="20"/>
      <c r="BS2357" s="20"/>
      <c r="BT2357" s="20"/>
      <c r="BU2357" s="20"/>
      <c r="BV2357" s="23"/>
      <c r="BW2357" s="24" t="s">
        <v>35</v>
      </c>
      <c r="BX2357" s="23"/>
      <c r="BY2357" s="23"/>
      <c r="BZ2357" s="23"/>
      <c r="CA2357" s="24" t="s">
        <v>90</v>
      </c>
      <c r="CB2357" s="20"/>
      <c r="CC2357" s="23"/>
      <c r="CD2357" s="23"/>
      <c r="CE2357" s="23"/>
      <c r="CF2357" s="23"/>
      <c r="CG2357" s="24" t="s">
        <v>92</v>
      </c>
      <c r="CH2357" s="23"/>
      <c r="CI2357" s="23"/>
      <c r="CJ2357" s="23"/>
      <c r="CK2357" s="24" t="s">
        <v>36</v>
      </c>
      <c r="CL2357" s="24"/>
      <c r="CM2357" s="23"/>
      <c r="CN2357" s="23"/>
      <c r="CO2357" s="23"/>
      <c r="CP2357" s="23"/>
      <c r="CQ2357" s="24" t="s">
        <v>93</v>
      </c>
      <c r="CR2357" s="23"/>
      <c r="CS2357" s="23"/>
    </row>
    <row r="2358" spans="1:101" ht="18" customHeight="1" thickBot="1">
      <c r="A2358" s="23"/>
      <c r="B2358" s="33"/>
      <c r="C2358" s="23"/>
      <c r="D2358" s="7" t="s">
        <v>2</v>
      </c>
      <c r="E2358" s="8"/>
      <c r="F2358" s="8" t="s">
        <v>3</v>
      </c>
      <c r="G2358" s="9"/>
      <c r="H2358" s="10"/>
      <c r="I2358" s="7" t="s">
        <v>4</v>
      </c>
      <c r="J2358" s="8"/>
      <c r="K2358" s="8" t="s">
        <v>5</v>
      </c>
      <c r="L2358" s="9"/>
      <c r="M2358" s="23"/>
      <c r="N2358" s="251" t="s">
        <v>79</v>
      </c>
      <c r="O2358" s="252"/>
      <c r="P2358" s="253" t="s">
        <v>80</v>
      </c>
      <c r="Q2358" s="254"/>
      <c r="R2358" s="23"/>
      <c r="S2358" s="7" t="s">
        <v>11</v>
      </c>
      <c r="T2358" s="8"/>
      <c r="U2358" s="8" t="s">
        <v>12</v>
      </c>
      <c r="V2358" s="9"/>
      <c r="W2358" s="20"/>
      <c r="X2358" s="251" t="s">
        <v>79</v>
      </c>
      <c r="Y2358" s="252"/>
      <c r="Z2358" s="253" t="s">
        <v>80</v>
      </c>
      <c r="AA2358" s="254"/>
      <c r="AB2358" s="20"/>
      <c r="AC2358" s="7" t="s">
        <v>4</v>
      </c>
      <c r="AD2358" s="8"/>
      <c r="AE2358" s="8" t="s">
        <v>5</v>
      </c>
      <c r="AF2358" s="9"/>
      <c r="AG2358" s="20"/>
      <c r="AH2358" s="251" t="s">
        <v>0</v>
      </c>
      <c r="AI2358" s="252"/>
      <c r="AJ2358" s="253" t="s">
        <v>1</v>
      </c>
      <c r="AK2358" s="254"/>
      <c r="AL2358" s="20"/>
      <c r="AM2358" s="7" t="s">
        <v>11</v>
      </c>
      <c r="AN2358" s="8"/>
      <c r="AO2358" s="8" t="s">
        <v>12</v>
      </c>
      <c r="AP2358" s="9"/>
      <c r="AQ2358" s="23"/>
      <c r="AR2358" s="251" t="s">
        <v>0</v>
      </c>
      <c r="AS2358" s="252"/>
      <c r="AT2358" s="253" t="s">
        <v>1</v>
      </c>
      <c r="AU2358" s="254"/>
      <c r="AV2358" s="36"/>
      <c r="AW2358" s="7" t="s">
        <v>4</v>
      </c>
      <c r="AX2358" s="8"/>
      <c r="AY2358" s="8" t="s">
        <v>5</v>
      </c>
      <c r="AZ2358" s="9"/>
      <c r="BA2358" s="20"/>
      <c r="BB2358" s="251" t="s">
        <v>0</v>
      </c>
      <c r="BC2358" s="252"/>
      <c r="BD2358" s="253" t="s">
        <v>1</v>
      </c>
      <c r="BE2358" s="254"/>
      <c r="BF2358" s="36"/>
      <c r="BG2358" s="7" t="s">
        <v>11</v>
      </c>
      <c r="BH2358" s="8"/>
      <c r="BI2358" s="8" t="s">
        <v>12</v>
      </c>
      <c r="BJ2358" s="9"/>
      <c r="BK2358" s="36"/>
      <c r="BL2358" s="251" t="s">
        <v>0</v>
      </c>
      <c r="BM2358" s="252"/>
      <c r="BN2358" s="253" t="s">
        <v>1</v>
      </c>
      <c r="BO2358" s="254"/>
      <c r="BP2358" s="36"/>
      <c r="BQ2358" s="7" t="s">
        <v>4</v>
      </c>
      <c r="BR2358" s="8"/>
      <c r="BS2358" s="8" t="s">
        <v>5</v>
      </c>
      <c r="BT2358" s="9"/>
      <c r="BU2358" s="20"/>
      <c r="BV2358" s="251" t="s">
        <v>0</v>
      </c>
      <c r="BW2358" s="252"/>
      <c r="BX2358" s="253" t="s">
        <v>1</v>
      </c>
      <c r="BY2358" s="254"/>
      <c r="BZ2358" s="36"/>
      <c r="CA2358" s="7" t="s">
        <v>11</v>
      </c>
      <c r="CB2358" s="8"/>
      <c r="CC2358" s="8" t="s">
        <v>12</v>
      </c>
      <c r="CD2358" s="9"/>
      <c r="CE2358" s="36"/>
      <c r="CF2358" s="251" t="s">
        <v>0</v>
      </c>
      <c r="CG2358" s="252"/>
      <c r="CH2358" s="253" t="s">
        <v>1</v>
      </c>
      <c r="CI2358" s="254"/>
      <c r="CJ2358" s="23"/>
      <c r="CK2358" s="7" t="s">
        <v>23</v>
      </c>
      <c r="CL2358" s="8"/>
      <c r="CM2358" s="8" t="s">
        <v>24</v>
      </c>
      <c r="CN2358" s="9"/>
      <c r="CO2358" s="23"/>
      <c r="CP2358" s="251" t="s">
        <v>0</v>
      </c>
      <c r="CQ2358" s="252"/>
      <c r="CR2358" s="253" t="s">
        <v>1</v>
      </c>
      <c r="CS2358" s="254"/>
      <c r="CU2358" s="26" t="s">
        <v>25</v>
      </c>
      <c r="CW2358" s="50" t="s">
        <v>44</v>
      </c>
    </row>
    <row r="2359" spans="1:101" ht="18" customHeight="1" thickTop="1" thickBot="1">
      <c r="B2359" s="34">
        <v>5.8000000000000096</v>
      </c>
      <c r="D2359" s="11">
        <v>1</v>
      </c>
      <c r="E2359" s="12">
        <v>0</v>
      </c>
      <c r="F2359" s="13">
        <v>0</v>
      </c>
      <c r="G2359" s="40">
        <f t="shared" ref="G2359" si="25098">-1/($E$4*$B2359)</f>
        <v>-0.18112595136405923</v>
      </c>
      <c r="H2359" s="10"/>
      <c r="I2359" s="11">
        <v>1</v>
      </c>
      <c r="J2359" s="12">
        <v>0</v>
      </c>
      <c r="K2359" s="13">
        <v>0</v>
      </c>
      <c r="L2359" s="14">
        <v>0</v>
      </c>
      <c r="N2359" s="1">
        <f t="shared" ref="N2359" si="25099">D2359*I2359+F2359*I2362-E2359*J2359-G2359*J2362</f>
        <v>0.95435080791675475</v>
      </c>
      <c r="O2359" s="4">
        <f t="shared" ref="O2359" si="25100">(D2359*J2359+E2359*I2359+F2359*J2362+G2359*I2362)</f>
        <v>0</v>
      </c>
      <c r="P2359" s="2">
        <f t="shared" ref="P2359" si="25101">D2359*K2359+F2359*K2362-E2359*L2359-G2359*L2362</f>
        <v>0</v>
      </c>
      <c r="Q2359" s="3">
        <f t="shared" ref="Q2359" si="25102">(D2359*L2359+E2359*K2359+F2359*L2362+G2359*K2362)</f>
        <v>-0.18112595136405923</v>
      </c>
      <c r="S2359" s="11">
        <v>1</v>
      </c>
      <c r="T2359" s="12">
        <v>0</v>
      </c>
      <c r="U2359" s="13">
        <v>0</v>
      </c>
      <c r="V2359" s="40">
        <f t="shared" ref="V2359" si="25103">-1/($T$4*$B2359)</f>
        <v>-0.34607345062916095</v>
      </c>
      <c r="W2359" s="20"/>
      <c r="X2359" s="1">
        <f t="shared" ref="X2359" si="25104">N2359*S2359+P2359*S2362-O2359*T2359-Q2359*T2362</f>
        <v>0.95435080791675475</v>
      </c>
      <c r="Y2359" s="4">
        <f t="shared" ref="Y2359" si="25105">(N2359*T2359+O2359*S2359+P2359*T2362+Q2359*S2362)</f>
        <v>0</v>
      </c>
      <c r="Z2359" s="2">
        <f t="shared" ref="Z2359" si="25106">N2359*U2359+P2359*U2362-O2359*V2359-Q2359*V2362</f>
        <v>0</v>
      </c>
      <c r="AA2359" s="3">
        <f t="shared" ref="AA2359" si="25107">(N2359*V2359+O2359*U2359+P2359*V2362+Q2359*U2362)</f>
        <v>-0.51140142857053816</v>
      </c>
      <c r="AB2359" s="20"/>
      <c r="AC2359" s="11">
        <v>1</v>
      </c>
      <c r="AD2359" s="12">
        <v>0</v>
      </c>
      <c r="AE2359" s="13">
        <v>0</v>
      </c>
      <c r="AF2359" s="14">
        <v>0</v>
      </c>
      <c r="AG2359" s="20"/>
      <c r="AH2359" s="1">
        <f t="shared" ref="AH2359" si="25108">X2359*AC2359+Z2359*AC2362-Y2359*AD2359-AA2359*AD2362</f>
        <v>0.80710187655675392</v>
      </c>
      <c r="AI2359" s="4">
        <f t="shared" ref="AI2359" si="25109">(X2359*AD2359+Y2359*AC2359+Z2359*AD2362+AA2359*AC2362)</f>
        <v>0</v>
      </c>
      <c r="AJ2359" s="2">
        <f t="shared" ref="AJ2359" si="25110">X2359*AE2359+Z2359*AE2362-Y2359*AF2359-AA2359*AF2362</f>
        <v>0</v>
      </c>
      <c r="AK2359" s="3">
        <f t="shared" ref="AK2359" si="25111">(X2359*AF2359+Y2359*AE2359+Z2359*AF2362+AA2359*AE2362)</f>
        <v>-0.51140142857053816</v>
      </c>
      <c r="AL2359" s="20"/>
      <c r="AM2359" s="11">
        <v>1</v>
      </c>
      <c r="AN2359" s="12">
        <v>0</v>
      </c>
      <c r="AO2359" s="13">
        <v>0</v>
      </c>
      <c r="AP2359" s="40">
        <f t="shared" ref="AP2359" si="25112">-1/($AN$4*$B2359)</f>
        <v>-0.3596449584969712</v>
      </c>
      <c r="AR2359" s="1">
        <f t="shared" ref="AR2359" si="25113">AH2359*AM2359+AJ2359*AM2362-AI2359*AN2359-AK2359*AN2362</f>
        <v>0.80710187655675392</v>
      </c>
      <c r="AS2359" s="4">
        <f t="shared" ref="AS2359" si="25114">(AH2359*AN2359+AI2359*AM2359+AJ2359*AN2362+AK2359*AM2362)</f>
        <v>0</v>
      </c>
      <c r="AT2359" s="2">
        <f t="shared" ref="AT2359" si="25115">AH2359*AO2359+AJ2359*AO2362-AI2359*AP2359-AK2359*AP2362</f>
        <v>0</v>
      </c>
      <c r="AU2359" s="3">
        <f t="shared" ref="AU2359" si="25116">(AH2359*AP2359+AI2359*AO2359+AJ2359*AP2362+AK2359*AO2362)</f>
        <v>-0.80167154946761943</v>
      </c>
      <c r="AV2359" s="20"/>
      <c r="AW2359" s="11">
        <v>1</v>
      </c>
      <c r="AX2359" s="12">
        <v>0</v>
      </c>
      <c r="AY2359" s="13">
        <v>0</v>
      </c>
      <c r="AZ2359" s="14">
        <v>0</v>
      </c>
      <c r="BA2359" s="20"/>
      <c r="BB2359" s="1">
        <f t="shared" ref="BB2359" si="25117">AR2359*AW2359+AT2359*AW2362-AS2359*AX2359-AU2359*AX2362</f>
        <v>0.5762748346949792</v>
      </c>
      <c r="BC2359" s="4">
        <f t="shared" ref="BC2359" si="25118">(AR2359*AX2359+AS2359*AW2359+AT2359*AX2362+AU2359*AW2362)</f>
        <v>0</v>
      </c>
      <c r="BD2359" s="2">
        <f t="shared" ref="BD2359" si="25119">AR2359*AY2359+AT2359*AY2362-AS2359*AZ2359-AU2359*AZ2362</f>
        <v>0</v>
      </c>
      <c r="BE2359" s="3">
        <f t="shared" ref="BE2359" si="25120">(AR2359*AZ2359+AS2359*AY2359+AT2359*AZ2362+AU2359*AY2362)</f>
        <v>-0.80167154946761943</v>
      </c>
      <c r="BF2359" s="20"/>
      <c r="BG2359" s="11">
        <v>1</v>
      </c>
      <c r="BH2359" s="12">
        <v>0</v>
      </c>
      <c r="BI2359" s="13">
        <v>0</v>
      </c>
      <c r="BJ2359" s="40">
        <f t="shared" ref="BJ2359" si="25121">-1/($BH$4*$B2359)</f>
        <v>-0.34607345062916095</v>
      </c>
      <c r="BK2359" s="20"/>
      <c r="BL2359" s="1">
        <f t="shared" ref="BL2359" si="25122">BB2359*BG2359+BD2359*BG2362-BC2359*BH2359-BE2359*BH2362</f>
        <v>0.5762748346949792</v>
      </c>
      <c r="BM2359" s="4">
        <f t="shared" ref="BM2359" si="25123">(BB2359*BH2359+BC2359*BG2359+BD2359*BH2362+BE2359*BG2362)</f>
        <v>0</v>
      </c>
      <c r="BN2359" s="2">
        <f t="shared" ref="BN2359" si="25124">BB2359*BI2359+BD2359*BI2362-BC2359*BJ2359-BE2359*BJ2362</f>
        <v>0</v>
      </c>
      <c r="BO2359" s="3">
        <f t="shared" ref="BO2359" si="25125">(BB2359*BJ2359+BC2359*BI2359+BD2359*BJ2362+BE2359*BI2362)</f>
        <v>-1.0011049700212602</v>
      </c>
      <c r="BP2359" s="20"/>
      <c r="BQ2359" s="11">
        <v>1</v>
      </c>
      <c r="BR2359" s="12">
        <v>0</v>
      </c>
      <c r="BS2359" s="13">
        <v>0</v>
      </c>
      <c r="BT2359" s="14">
        <v>0</v>
      </c>
      <c r="BU2359" s="20"/>
      <c r="BV2359" s="1">
        <f t="shared" ref="BV2359" si="25126">BL2359*BQ2359+BN2359*BQ2362-BM2359*BR2359-BO2359*BR2362</f>
        <v>0.32396624651184946</v>
      </c>
      <c r="BW2359" s="4">
        <f t="shared" ref="BW2359" si="25127">(BL2359*BR2359+BM2359*BQ2359+BN2359*BR2362+BO2359*BQ2362)</f>
        <v>0</v>
      </c>
      <c r="BX2359" s="2">
        <f t="shared" ref="BX2359" si="25128">BL2359*BS2359+BN2359*BS2362-BM2359*BT2359-BO2359*BT2362</f>
        <v>0</v>
      </c>
      <c r="BY2359" s="3">
        <f t="shared" ref="BY2359" si="25129">(BL2359*BT2359+BM2359*BS2359+BN2359*BT2362+BO2359*BS2362)</f>
        <v>-1.0011049700212602</v>
      </c>
      <c r="BZ2359" s="20"/>
      <c r="CA2359" s="11">
        <v>1</v>
      </c>
      <c r="CB2359" s="12">
        <v>0</v>
      </c>
      <c r="CC2359" s="13">
        <v>0</v>
      </c>
      <c r="CD2359" s="40">
        <f t="shared" ref="CD2359" si="25130">-1/($CB$4*$B2359)</f>
        <v>-0.18112595136405923</v>
      </c>
      <c r="CE2359" s="20"/>
      <c r="CF2359" s="1">
        <f t="shared" ref="CF2359" si="25131">BV2359*CA2359+BX2359*CA2362-BW2359*CB2359-BY2359*CB2362</f>
        <v>0.32396624651184946</v>
      </c>
      <c r="CG2359" s="4">
        <f t="shared" ref="CG2359" si="25132">(BV2359*CB2359+BW2359*CA2359+BX2359*CB2362+BY2359*CA2362)</f>
        <v>0</v>
      </c>
      <c r="CH2359" s="2">
        <f t="shared" ref="CH2359" si="25133">BV2359*CC2359+BX2359*CC2362-BW2359*CD2359-BY2359*CD2362</f>
        <v>0</v>
      </c>
      <c r="CI2359" s="3">
        <f t="shared" ref="CI2359" si="25134">(BV2359*CD2359+BW2359*CC2359+BX2359*CD2362+BY2359*CC2362)</f>
        <v>-1.0597836646305623</v>
      </c>
      <c r="CJ2359" s="28"/>
      <c r="CK2359" s="11">
        <v>1</v>
      </c>
      <c r="CL2359" s="12">
        <v>0</v>
      </c>
      <c r="CM2359" s="13">
        <v>0</v>
      </c>
      <c r="CN2359" s="14">
        <v>0</v>
      </c>
      <c r="CP2359" s="1">
        <f t="shared" ref="CP2359" si="25135">CF2359*CK2359+CH2359*CK2362-CG2359*CL2359-CI2359*CL2362</f>
        <v>0.32396624651184946</v>
      </c>
      <c r="CQ2359" s="4">
        <f t="shared" ref="CQ2359" si="25136">(CF2359*CL2359+CG2359*CK2359+CH2359*CL2362+CI2359*CK2362)</f>
        <v>-1.0597836646305623</v>
      </c>
      <c r="CR2359" s="2">
        <f t="shared" ref="CR2359" si="25137">CF2359*CM2359+CH2359*CM2362-CG2359*CN2359-CI2359*CN2362</f>
        <v>0</v>
      </c>
      <c r="CS2359" s="3">
        <f t="shared" ref="CS2359" si="25138">(CF2359*CN2359+CG2359*CM2359+CH2359*CN2362+CI2359*CM2362)</f>
        <v>-1.0597836646305623</v>
      </c>
      <c r="CU2359" s="29">
        <f t="shared" ref="CU2359" si="25139">20*LOG(((1+$CL$4)/$CL$4)/((CP2359+CP2362)^2+(CQ2359+CQ2362)^2)^0.5)</f>
        <v>-5.0005847404790874E-2</v>
      </c>
      <c r="CW2359" s="51">
        <f t="shared" ref="CW2359" si="25140">((CP2359^2+CQ2359^2)^0.5)/((CP2362^2+CQ2362^2)^0.5)</f>
        <v>1.2251209981203912</v>
      </c>
    </row>
    <row r="2360" spans="1:101" ht="18" customHeight="1" thickBot="1">
      <c r="D2360" s="11"/>
      <c r="E2360" s="13"/>
      <c r="F2360" s="13"/>
      <c r="G2360" s="15"/>
      <c r="H2360" s="10"/>
      <c r="I2360" s="11"/>
      <c r="J2360" s="13"/>
      <c r="K2360" s="13"/>
      <c r="L2360" s="15"/>
      <c r="N2360" s="5"/>
      <c r="Q2360" s="6"/>
      <c r="S2360" s="11"/>
      <c r="T2360" s="13"/>
      <c r="U2360" s="13"/>
      <c r="V2360" s="15"/>
      <c r="W2360" s="20"/>
      <c r="X2360" s="5"/>
      <c r="AA2360" s="6"/>
      <c r="AB2360" s="20"/>
      <c r="AC2360" s="11"/>
      <c r="AD2360" s="13"/>
      <c r="AE2360" s="13"/>
      <c r="AF2360" s="15"/>
      <c r="AG2360" s="20"/>
      <c r="AH2360" s="5"/>
      <c r="AK2360" s="6"/>
      <c r="AL2360" s="20"/>
      <c r="AM2360" s="11"/>
      <c r="AN2360" s="13"/>
      <c r="AO2360" s="13"/>
      <c r="AP2360" s="15"/>
      <c r="AR2360" s="5"/>
      <c r="AU2360" s="6"/>
      <c r="AW2360" s="11"/>
      <c r="AX2360" s="13"/>
      <c r="AY2360" s="13"/>
      <c r="AZ2360" s="15"/>
      <c r="BA2360" s="20"/>
      <c r="BB2360" s="5"/>
      <c r="BE2360" s="6"/>
      <c r="BG2360" s="11"/>
      <c r="BH2360" s="13"/>
      <c r="BI2360" s="13"/>
      <c r="BJ2360" s="15"/>
      <c r="BL2360" s="5"/>
      <c r="BO2360" s="6"/>
      <c r="BQ2360" s="11"/>
      <c r="BR2360" s="13"/>
      <c r="BS2360" s="13"/>
      <c r="BT2360" s="15"/>
      <c r="BU2360" s="20"/>
      <c r="BV2360" s="5"/>
      <c r="BY2360" s="6"/>
      <c r="CA2360" s="11"/>
      <c r="CB2360" s="13"/>
      <c r="CC2360" s="13"/>
      <c r="CD2360" s="15"/>
      <c r="CF2360" s="5"/>
      <c r="CI2360" s="6"/>
      <c r="CK2360" s="11"/>
      <c r="CL2360" s="13"/>
      <c r="CM2360" s="13"/>
      <c r="CN2360" s="15"/>
      <c r="CP2360" s="5"/>
      <c r="CS2360" s="6"/>
      <c r="CW2360" s="52"/>
    </row>
    <row r="2361" spans="1:101" ht="18" customHeight="1" thickBot="1">
      <c r="D2361" s="11" t="s">
        <v>6</v>
      </c>
      <c r="E2361" s="13"/>
      <c r="F2361" s="13" t="s">
        <v>7</v>
      </c>
      <c r="G2361" s="15"/>
      <c r="H2361" s="10"/>
      <c r="I2361" s="11" t="s">
        <v>8</v>
      </c>
      <c r="J2361" s="13"/>
      <c r="K2361" s="13" t="s">
        <v>9</v>
      </c>
      <c r="L2361" s="15"/>
      <c r="N2361" s="251" t="s">
        <v>26</v>
      </c>
      <c r="O2361" s="252"/>
      <c r="P2361" s="253" t="s">
        <v>27</v>
      </c>
      <c r="Q2361" s="254"/>
      <c r="S2361" s="11" t="s">
        <v>13</v>
      </c>
      <c r="T2361" s="13"/>
      <c r="U2361" s="13" t="s">
        <v>14</v>
      </c>
      <c r="V2361" s="15"/>
      <c r="W2361" s="20"/>
      <c r="X2361" s="251" t="s">
        <v>26</v>
      </c>
      <c r="Y2361" s="252"/>
      <c r="Z2361" s="253" t="s">
        <v>27</v>
      </c>
      <c r="AA2361" s="254"/>
      <c r="AB2361" s="20"/>
      <c r="AC2361" s="11" t="s">
        <v>8</v>
      </c>
      <c r="AD2361" s="13"/>
      <c r="AE2361" s="13" t="s">
        <v>9</v>
      </c>
      <c r="AF2361" s="15"/>
      <c r="AG2361" s="20"/>
      <c r="AH2361" s="251" t="s">
        <v>26</v>
      </c>
      <c r="AI2361" s="252"/>
      <c r="AJ2361" s="253" t="s">
        <v>27</v>
      </c>
      <c r="AK2361" s="254"/>
      <c r="AL2361" s="20"/>
      <c r="AM2361" s="11" t="s">
        <v>13</v>
      </c>
      <c r="AN2361" s="13"/>
      <c r="AO2361" s="13" t="s">
        <v>14</v>
      </c>
      <c r="AP2361" s="15"/>
      <c r="AR2361" s="251" t="s">
        <v>26</v>
      </c>
      <c r="AS2361" s="252"/>
      <c r="AT2361" s="253" t="s">
        <v>27</v>
      </c>
      <c r="AU2361" s="254"/>
      <c r="AV2361" s="36"/>
      <c r="AW2361" s="11" t="s">
        <v>8</v>
      </c>
      <c r="AX2361" s="13"/>
      <c r="AY2361" s="13" t="s">
        <v>9</v>
      </c>
      <c r="AZ2361" s="15"/>
      <c r="BA2361" s="20"/>
      <c r="BB2361" s="251" t="s">
        <v>26</v>
      </c>
      <c r="BC2361" s="252"/>
      <c r="BD2361" s="253" t="s">
        <v>27</v>
      </c>
      <c r="BE2361" s="254"/>
      <c r="BF2361" s="36"/>
      <c r="BG2361" s="11" t="s">
        <v>13</v>
      </c>
      <c r="BH2361" s="13"/>
      <c r="BI2361" s="13" t="s">
        <v>14</v>
      </c>
      <c r="BJ2361" s="15"/>
      <c r="BK2361" s="36"/>
      <c r="BL2361" s="251" t="s">
        <v>26</v>
      </c>
      <c r="BM2361" s="252"/>
      <c r="BN2361" s="253" t="s">
        <v>27</v>
      </c>
      <c r="BO2361" s="254"/>
      <c r="BP2361" s="36"/>
      <c r="BQ2361" s="11" t="s">
        <v>8</v>
      </c>
      <c r="BR2361" s="13"/>
      <c r="BS2361" s="13" t="s">
        <v>9</v>
      </c>
      <c r="BT2361" s="15"/>
      <c r="BU2361" s="20"/>
      <c r="BV2361" s="251" t="s">
        <v>26</v>
      </c>
      <c r="BW2361" s="252"/>
      <c r="BX2361" s="253" t="s">
        <v>27</v>
      </c>
      <c r="BY2361" s="254"/>
      <c r="BZ2361" s="36"/>
      <c r="CA2361" s="11" t="s">
        <v>13</v>
      </c>
      <c r="CB2361" s="13"/>
      <c r="CC2361" s="13" t="s">
        <v>14</v>
      </c>
      <c r="CD2361" s="15"/>
      <c r="CE2361" s="36"/>
      <c r="CF2361" s="251" t="s">
        <v>26</v>
      </c>
      <c r="CG2361" s="252"/>
      <c r="CH2361" s="253" t="s">
        <v>27</v>
      </c>
      <c r="CI2361" s="254"/>
      <c r="CK2361" s="11" t="s">
        <v>28</v>
      </c>
      <c r="CL2361" s="13"/>
      <c r="CM2361" s="13" t="s">
        <v>29</v>
      </c>
      <c r="CN2361" s="15"/>
      <c r="CP2361" s="251" t="s">
        <v>26</v>
      </c>
      <c r="CQ2361" s="252"/>
      <c r="CR2361" s="253" t="s">
        <v>27</v>
      </c>
      <c r="CS2361" s="254"/>
      <c r="CU2361" s="38" t="s">
        <v>37</v>
      </c>
      <c r="CW2361" s="53" t="s">
        <v>45</v>
      </c>
    </row>
    <row r="2362" spans="1:101" ht="18" customHeight="1" thickTop="1" thickBot="1">
      <c r="D2362" s="16">
        <v>0</v>
      </c>
      <c r="E2362" s="17">
        <v>0</v>
      </c>
      <c r="F2362" s="18">
        <v>1</v>
      </c>
      <c r="G2362" s="19">
        <v>0</v>
      </c>
      <c r="H2362" s="10"/>
      <c r="I2362" s="16">
        <v>0</v>
      </c>
      <c r="J2362" s="17">
        <f t="shared" ref="J2362" si="25141">-1/($J$4*$B2359)</f>
        <v>-0.25203010247543922</v>
      </c>
      <c r="K2362" s="18">
        <v>1</v>
      </c>
      <c r="L2362" s="19">
        <v>0</v>
      </c>
      <c r="N2362" s="1">
        <f t="shared" ref="N2362" si="25142">D2362*I2359+F2362*I2362-E2362*J2359-G2362*J2362</f>
        <v>0</v>
      </c>
      <c r="O2362" s="4">
        <f t="shared" ref="O2362" si="25143">(D2362*J2359+E2362*I2359+F2362*J2362+G2362*I2362)</f>
        <v>-0.25203010247543922</v>
      </c>
      <c r="P2362" s="2">
        <f t="shared" ref="P2362" si="25144">D2362*K2359+F2362*K2362-E2362*L2359-G2362*L2362</f>
        <v>1</v>
      </c>
      <c r="Q2362" s="3">
        <f t="shared" ref="Q2362" si="25145">(D2362*L2359+E2362*K2359+F2362*L2362+G2362*K2362)</f>
        <v>0</v>
      </c>
      <c r="S2362" s="16">
        <v>0</v>
      </c>
      <c r="T2362" s="17">
        <v>0</v>
      </c>
      <c r="U2362" s="18">
        <v>1</v>
      </c>
      <c r="V2362" s="19">
        <v>0</v>
      </c>
      <c r="W2362" s="20"/>
      <c r="X2362" s="1">
        <f t="shared" ref="X2362" si="25146">N2362*S2359+P2362*S2362-O2362*T2359-Q2362*T2362</f>
        <v>0</v>
      </c>
      <c r="Y2362" s="4">
        <f t="shared" ref="Y2362" si="25147">(N2362*T2359+O2362*S2359+P2362*T2362+Q2362*S2362)</f>
        <v>-0.25203010247543922</v>
      </c>
      <c r="Z2362" s="2">
        <f t="shared" ref="Z2362" si="25148">N2362*U2359+P2362*U2362-O2362*V2359-Q2362*V2362</f>
        <v>0.91277907277390369</v>
      </c>
      <c r="AA2362" s="3">
        <f t="shared" ref="AA2362" si="25149">(N2362*V2359+O2362*U2359+P2362*V2362+Q2362*U2362)</f>
        <v>0</v>
      </c>
      <c r="AB2362" s="20"/>
      <c r="AC2362" s="16">
        <v>0</v>
      </c>
      <c r="AD2362" s="17">
        <f t="shared" ref="AD2362" si="25150">-1/($AD$4*$B2359)</f>
        <v>-0.28793218621150296</v>
      </c>
      <c r="AE2362" s="18">
        <v>1</v>
      </c>
      <c r="AF2362" s="19">
        <v>0</v>
      </c>
      <c r="AG2362" s="20"/>
      <c r="AH2362" s="1">
        <f t="shared" ref="AH2362" si="25151">X2362*AC2359+Z2362*AC2362-Y2362*AD2359-AA2362*AD2362</f>
        <v>0</v>
      </c>
      <c r="AI2362" s="4">
        <f t="shared" ref="AI2362" si="25152">(X2362*AD2359+Y2362*AC2359+Z2362*AD2362+AA2362*AC2362)</f>
        <v>-0.51484857642733783</v>
      </c>
      <c r="AJ2362" s="2">
        <f t="shared" ref="AJ2362" si="25153">X2362*AE2359+Z2362*AE2362-Y2362*AF2359-AA2362*AF2362</f>
        <v>0.91277907277390369</v>
      </c>
      <c r="AK2362" s="3">
        <f t="shared" ref="AK2362" si="25154">(X2362*AF2359+Y2362*AE2359+Z2362*AF2362+AA2362*AE2362)</f>
        <v>0</v>
      </c>
      <c r="AL2362" s="20"/>
      <c r="AM2362" s="16">
        <v>0</v>
      </c>
      <c r="AN2362" s="17">
        <v>0</v>
      </c>
      <c r="AO2362" s="18">
        <v>1</v>
      </c>
      <c r="AP2362" s="19">
        <v>0</v>
      </c>
      <c r="AR2362" s="1">
        <f t="shared" ref="AR2362" si="25155">AH2362*AM2359+AJ2362*AM2362-AI2362*AN2359-AK2362*AN2362</f>
        <v>0</v>
      </c>
      <c r="AS2362" s="4">
        <f t="shared" ref="AS2362" si="25156">(AH2362*AN2359+AI2362*AM2359+AJ2362*AN2362+AK2362*AM2362)</f>
        <v>-0.51484857642733783</v>
      </c>
      <c r="AT2362" s="2">
        <f t="shared" ref="AT2362" si="25157">AH2362*AO2359+AJ2362*AO2362-AI2362*AP2359-AK2362*AP2362</f>
        <v>0.72761637787246913</v>
      </c>
      <c r="AU2362" s="3">
        <f t="shared" ref="AU2362" si="25158">(AH2362*AP2359+AI2362*AO2359+AJ2362*AP2362+AK2362*AO2362)</f>
        <v>0</v>
      </c>
      <c r="AV2362" s="20"/>
      <c r="AW2362" s="16">
        <v>0</v>
      </c>
      <c r="AX2362" s="17">
        <f t="shared" ref="AX2362" si="25159">-1/($AX$4*$B2359)</f>
        <v>-0.28793218621150296</v>
      </c>
      <c r="AY2362" s="18">
        <v>1</v>
      </c>
      <c r="AZ2362" s="19">
        <v>0</v>
      </c>
      <c r="BA2362" s="20"/>
      <c r="BB2362" s="1">
        <f t="shared" ref="BB2362" si="25160">AR2362*AW2359+AT2362*AW2362-AS2362*AX2359-AU2362*AX2362</f>
        <v>0</v>
      </c>
      <c r="BC2362" s="4">
        <f t="shared" ref="BC2362" si="25161">(AR2362*AX2359+AS2362*AW2359+AT2362*AX2362+AU2362*AW2362)</f>
        <v>-0.7243527508314529</v>
      </c>
      <c r="BD2362" s="2">
        <f t="shared" ref="BD2362" si="25162">AR2362*AY2359+AT2362*AY2362-AS2362*AZ2359-AU2362*AZ2362</f>
        <v>0.72761637787246913</v>
      </c>
      <c r="BE2362" s="3">
        <f t="shared" ref="BE2362" si="25163">(AR2362*AZ2359+AS2362*AY2359+AT2362*AZ2362+AU2362*AY2362)</f>
        <v>0</v>
      </c>
      <c r="BF2362" s="20"/>
      <c r="BG2362" s="16">
        <v>0</v>
      </c>
      <c r="BH2362" s="17">
        <v>0</v>
      </c>
      <c r="BI2362" s="18">
        <v>1</v>
      </c>
      <c r="BJ2362" s="19">
        <v>0</v>
      </c>
      <c r="BK2362" s="20"/>
      <c r="BL2362" s="1">
        <f t="shared" ref="BL2362" si="25164">BB2362*BG2359+BD2362*BG2362-BC2362*BH2359-BE2362*BH2362</f>
        <v>0</v>
      </c>
      <c r="BM2362" s="4">
        <f t="shared" ref="BM2362" si="25165">(BB2362*BH2359+BC2362*BG2359+BD2362*BH2362+BE2362*BG2362)</f>
        <v>-0.7243527508314529</v>
      </c>
      <c r="BN2362" s="2">
        <f t="shared" ref="BN2362" si="25166">BB2362*BI2359+BD2362*BI2362-BC2362*BJ2359-BE2362*BJ2362</f>
        <v>0.47693712191950338</v>
      </c>
      <c r="BO2362" s="3">
        <f t="shared" ref="BO2362" si="25167">(BB2362*BJ2359+BC2362*BI2359+BD2362*BJ2362+BE2362*BI2362)</f>
        <v>0</v>
      </c>
      <c r="BP2362" s="20"/>
      <c r="BQ2362" s="16">
        <v>0</v>
      </c>
      <c r="BR2362" s="17">
        <f t="shared" ref="BR2362" si="25168">-1/($BR$4*$B2359)</f>
        <v>-0.25203010247543922</v>
      </c>
      <c r="BS2362" s="18">
        <v>1</v>
      </c>
      <c r="BT2362" s="19">
        <v>0</v>
      </c>
      <c r="BU2362" s="20"/>
      <c r="BV2362" s="1">
        <f t="shared" ref="BV2362" si="25169">BL2362*BQ2359+BN2362*BQ2362-BM2362*BR2359-BO2362*BR2362</f>
        <v>0</v>
      </c>
      <c r="BW2362" s="4">
        <f t="shared" ref="BW2362" si="25170">(BL2362*BR2359+BM2362*BQ2359+BN2362*BR2362+BO2362*BQ2362)</f>
        <v>-0.84455526254316637</v>
      </c>
      <c r="BX2362" s="2">
        <f t="shared" ref="BX2362" si="25171">BL2362*BS2359+BN2362*BS2362-BM2362*BT2359-BO2362*BT2362</f>
        <v>0.47693712191950338</v>
      </c>
      <c r="BY2362" s="3">
        <f t="shared" ref="BY2362" si="25172">(BL2362*BT2359+BM2362*BS2359+BN2362*BT2362+BO2362*BS2362)</f>
        <v>0</v>
      </c>
      <c r="BZ2362" s="20"/>
      <c r="CA2362" s="16">
        <v>0</v>
      </c>
      <c r="CB2362" s="17">
        <v>0</v>
      </c>
      <c r="CC2362" s="18">
        <v>1</v>
      </c>
      <c r="CD2362" s="19">
        <v>0</v>
      </c>
      <c r="CE2362" s="20"/>
      <c r="CF2362" s="1">
        <f t="shared" ref="CF2362" si="25173">BV2362*CA2359+BX2362*CA2362-BW2362*CB2359-BY2362*CB2362</f>
        <v>0</v>
      </c>
      <c r="CG2362" s="4">
        <f t="shared" ref="CG2362" si="25174">(BV2362*CB2359+BW2362*CA2359+BX2362*CB2362+BY2362*CA2362)</f>
        <v>-0.84455526254316637</v>
      </c>
      <c r="CH2362" s="2">
        <f t="shared" ref="CH2362" si="25175">BV2362*CC2359+BX2362*CC2362-BW2362*CD2359-BY2362*CD2362</f>
        <v>0.32396624651184958</v>
      </c>
      <c r="CI2362" s="3">
        <f t="shared" ref="CI2362" si="25176">(BV2362*CD2359+BW2362*CC2359+BX2362*CD2362+BY2362*CC2362)</f>
        <v>0</v>
      </c>
      <c r="CK2362" s="16">
        <f t="shared" ref="CK2362" si="25177">1/$CL$4</f>
        <v>1</v>
      </c>
      <c r="CL2362" s="17">
        <v>0</v>
      </c>
      <c r="CM2362" s="18">
        <v>1</v>
      </c>
      <c r="CN2362" s="19">
        <v>0</v>
      </c>
      <c r="CP2362" s="1">
        <f t="shared" ref="CP2362" si="25178">CF2362*CK2359+CH2362*CK2362-CG2362*CL2359-CI2362*CL2362</f>
        <v>0.32396624651184958</v>
      </c>
      <c r="CQ2362" s="4">
        <f t="shared" ref="CQ2362" si="25179">(CF2362*CL2359+CG2362*CK2359+CH2362*CL2362+CI2362*CK2362)</f>
        <v>-0.84455526254316637</v>
      </c>
      <c r="CR2362" s="2">
        <f t="shared" ref="CR2362" si="25180">CF2362*CM2359+CH2362*CM2362-CG2362*CN2359-CI2362*CN2362</f>
        <v>0.32396624651184958</v>
      </c>
      <c r="CS2362" s="3">
        <f t="shared" ref="CS2362" si="25181">(CF2362*CN2359+CG2362*CM2359+CH2362*CN2362+CI2362*CM2362)</f>
        <v>0</v>
      </c>
      <c r="CU2362" s="39">
        <f t="shared" ref="CU2362" si="25182">(180/PI())*ATAN(-1*(CQ2359/CP2359))</f>
        <v>73.002083294936511</v>
      </c>
      <c r="CW2362" s="54">
        <f t="shared" ref="CW2362" si="25183">20*LOG(((1-(10^(CU2359/20)^2)*(1-((1-CW2359)/(1+CW2359))^2))^0.5))</f>
        <v>-16.662118052177842</v>
      </c>
    </row>
    <row r="2363" spans="1:101" ht="18" customHeight="1">
      <c r="E2363" s="20"/>
      <c r="F2363" s="20"/>
      <c r="G2363" s="20"/>
      <c r="H2363" s="20"/>
      <c r="I2363" s="20"/>
      <c r="J2363" s="20"/>
      <c r="K2363" s="20"/>
      <c r="L2363" s="20"/>
      <c r="M2363" s="20"/>
      <c r="N2363" s="20"/>
      <c r="O2363" s="20"/>
      <c r="P2363" s="20"/>
      <c r="Q2363" s="20"/>
      <c r="R2363" s="20"/>
      <c r="S2363" s="20"/>
      <c r="T2363" s="20"/>
      <c r="U2363" s="20"/>
      <c r="V2363" s="20"/>
      <c r="W2363" s="20"/>
      <c r="X2363" s="20"/>
      <c r="Y2363" s="20"/>
      <c r="Z2363" s="20"/>
      <c r="AA2363" s="20"/>
      <c r="AB2363" s="30"/>
      <c r="AC2363" s="20"/>
      <c r="AD2363" s="20"/>
      <c r="AE2363" s="20"/>
      <c r="AF2363" s="20"/>
      <c r="AG2363" s="20"/>
      <c r="AH2363" s="20"/>
      <c r="AI2363" s="20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  <c r="BA2363" s="20"/>
      <c r="BB2363" s="20"/>
      <c r="BC2363" s="20"/>
      <c r="BD2363" s="20"/>
      <c r="BE2363" s="20"/>
      <c r="BF2363" s="20"/>
      <c r="BG2363" s="20"/>
      <c r="BH2363" s="20"/>
      <c r="BI2363" s="20"/>
      <c r="BJ2363" s="20"/>
      <c r="BK2363" s="20"/>
      <c r="BL2363" s="20"/>
      <c r="BM2363" s="20"/>
      <c r="BN2363" s="20"/>
      <c r="BO2363" s="20"/>
      <c r="BP2363" s="20"/>
      <c r="BQ2363" s="20"/>
      <c r="BR2363" s="20"/>
      <c r="BS2363" s="20"/>
      <c r="BT2363" s="20"/>
      <c r="BU2363" s="20"/>
      <c r="BV2363" s="20"/>
      <c r="BW2363" s="20"/>
      <c r="BX2363" s="20"/>
      <c r="BY2363" s="20"/>
      <c r="BZ2363" s="20"/>
      <c r="CA2363" s="20"/>
      <c r="CB2363" s="20"/>
      <c r="CC2363" s="20"/>
      <c r="CD2363" s="20"/>
      <c r="CE2363" s="20"/>
      <c r="CF2363" s="20"/>
      <c r="CG2363" s="20"/>
      <c r="CH2363" s="20"/>
      <c r="CI2363" s="20"/>
      <c r="CJ2363" s="20"/>
      <c r="CK2363" s="20"/>
      <c r="CL2363" s="20"/>
    </row>
    <row r="2364" spans="1:101" ht="18" customHeight="1"/>
    <row r="2365" spans="1:101" ht="18" customHeight="1" thickBot="1">
      <c r="A2365" s="23"/>
      <c r="B2365" s="23"/>
      <c r="C2365" s="23"/>
      <c r="D2365" s="20" t="s">
        <v>15</v>
      </c>
      <c r="E2365" s="20"/>
      <c r="F2365" s="20"/>
      <c r="G2365" s="20"/>
      <c r="H2365" s="20"/>
      <c r="I2365" s="20" t="s">
        <v>16</v>
      </c>
      <c r="J2365" s="20"/>
      <c r="K2365" s="20"/>
      <c r="L2365" s="20"/>
      <c r="M2365" s="23"/>
      <c r="N2365" s="23"/>
      <c r="O2365" s="24" t="s">
        <v>17</v>
      </c>
      <c r="P2365" s="23"/>
      <c r="Q2365" s="23"/>
      <c r="R2365" s="23"/>
      <c r="S2365" s="20"/>
      <c r="T2365" s="20" t="s">
        <v>18</v>
      </c>
      <c r="U2365" s="23"/>
      <c r="V2365" s="23"/>
      <c r="W2365" s="23"/>
      <c r="X2365" s="23"/>
      <c r="Y2365" s="24" t="s">
        <v>19</v>
      </c>
      <c r="Z2365" s="23"/>
      <c r="AA2365" s="23"/>
      <c r="AB2365" s="23"/>
      <c r="AC2365" s="24" t="s">
        <v>20</v>
      </c>
      <c r="AD2365" s="20"/>
      <c r="AE2365" s="20"/>
      <c r="AF2365" s="20"/>
      <c r="AG2365" s="20"/>
      <c r="AH2365" s="23"/>
      <c r="AI2365" s="24" t="s">
        <v>21</v>
      </c>
      <c r="AJ2365" s="23"/>
      <c r="AK2365" s="23"/>
      <c r="AL2365" s="20"/>
      <c r="AM2365" s="24" t="s">
        <v>31</v>
      </c>
      <c r="AN2365" s="20"/>
      <c r="AO2365" s="23"/>
      <c r="AP2365" s="23"/>
      <c r="AQ2365" s="23"/>
      <c r="AR2365" s="23"/>
      <c r="AS2365" s="24" t="s">
        <v>91</v>
      </c>
      <c r="AT2365" s="23"/>
      <c r="AU2365" s="23"/>
      <c r="AV2365" s="23"/>
      <c r="AW2365" s="24" t="s">
        <v>32</v>
      </c>
      <c r="AX2365" s="20"/>
      <c r="AY2365" s="20"/>
      <c r="AZ2365" s="20"/>
      <c r="BA2365" s="20"/>
      <c r="BB2365" s="23"/>
      <c r="BC2365" s="24" t="s">
        <v>22</v>
      </c>
      <c r="BD2365" s="23"/>
      <c r="BE2365" s="23"/>
      <c r="BF2365" s="23"/>
      <c r="BG2365" s="24" t="s">
        <v>33</v>
      </c>
      <c r="BH2365" s="20"/>
      <c r="BI2365" s="23"/>
      <c r="BJ2365" s="23"/>
      <c r="BK2365" s="23"/>
      <c r="BL2365" s="23"/>
      <c r="BM2365" s="24" t="s">
        <v>34</v>
      </c>
      <c r="BN2365" s="23"/>
      <c r="BO2365" s="23"/>
      <c r="BP2365" s="23"/>
      <c r="BQ2365" s="24" t="s">
        <v>89</v>
      </c>
      <c r="BR2365" s="20"/>
      <c r="BS2365" s="20"/>
      <c r="BT2365" s="20"/>
      <c r="BU2365" s="20"/>
      <c r="BV2365" s="23"/>
      <c r="BW2365" s="24" t="s">
        <v>35</v>
      </c>
      <c r="BX2365" s="23"/>
      <c r="BY2365" s="23"/>
      <c r="BZ2365" s="23"/>
      <c r="CA2365" s="24" t="s">
        <v>90</v>
      </c>
      <c r="CB2365" s="20"/>
      <c r="CC2365" s="23"/>
      <c r="CD2365" s="23"/>
      <c r="CE2365" s="23"/>
      <c r="CF2365" s="23"/>
      <c r="CG2365" s="24" t="s">
        <v>92</v>
      </c>
      <c r="CH2365" s="23"/>
      <c r="CI2365" s="23"/>
      <c r="CJ2365" s="23"/>
      <c r="CK2365" s="24" t="s">
        <v>36</v>
      </c>
      <c r="CL2365" s="24"/>
      <c r="CM2365" s="23"/>
      <c r="CN2365" s="23"/>
      <c r="CO2365" s="23"/>
      <c r="CP2365" s="23"/>
      <c r="CQ2365" s="24" t="s">
        <v>93</v>
      </c>
      <c r="CR2365" s="23"/>
      <c r="CS2365" s="23"/>
    </row>
    <row r="2366" spans="1:101" ht="18" customHeight="1" thickBot="1">
      <c r="A2366" s="23"/>
      <c r="B2366" s="33"/>
      <c r="C2366" s="23"/>
      <c r="D2366" s="7" t="s">
        <v>2</v>
      </c>
      <c r="E2366" s="8"/>
      <c r="F2366" s="8" t="s">
        <v>3</v>
      </c>
      <c r="G2366" s="9"/>
      <c r="H2366" s="10"/>
      <c r="I2366" s="7" t="s">
        <v>4</v>
      </c>
      <c r="J2366" s="8"/>
      <c r="K2366" s="8" t="s">
        <v>5</v>
      </c>
      <c r="L2366" s="9"/>
      <c r="M2366" s="23"/>
      <c r="N2366" s="251" t="s">
        <v>79</v>
      </c>
      <c r="O2366" s="252"/>
      <c r="P2366" s="253" t="s">
        <v>80</v>
      </c>
      <c r="Q2366" s="254"/>
      <c r="R2366" s="23"/>
      <c r="S2366" s="7" t="s">
        <v>11</v>
      </c>
      <c r="T2366" s="8"/>
      <c r="U2366" s="8" t="s">
        <v>12</v>
      </c>
      <c r="V2366" s="9"/>
      <c r="W2366" s="20"/>
      <c r="X2366" s="251" t="s">
        <v>79</v>
      </c>
      <c r="Y2366" s="252"/>
      <c r="Z2366" s="253" t="s">
        <v>80</v>
      </c>
      <c r="AA2366" s="254"/>
      <c r="AB2366" s="20"/>
      <c r="AC2366" s="7" t="s">
        <v>4</v>
      </c>
      <c r="AD2366" s="8"/>
      <c r="AE2366" s="8" t="s">
        <v>5</v>
      </c>
      <c r="AF2366" s="9"/>
      <c r="AG2366" s="20"/>
      <c r="AH2366" s="251" t="s">
        <v>0</v>
      </c>
      <c r="AI2366" s="252"/>
      <c r="AJ2366" s="253" t="s">
        <v>1</v>
      </c>
      <c r="AK2366" s="254"/>
      <c r="AL2366" s="20"/>
      <c r="AM2366" s="7" t="s">
        <v>11</v>
      </c>
      <c r="AN2366" s="8"/>
      <c r="AO2366" s="8" t="s">
        <v>12</v>
      </c>
      <c r="AP2366" s="9"/>
      <c r="AQ2366" s="23"/>
      <c r="AR2366" s="251" t="s">
        <v>0</v>
      </c>
      <c r="AS2366" s="252"/>
      <c r="AT2366" s="253" t="s">
        <v>1</v>
      </c>
      <c r="AU2366" s="254"/>
      <c r="AV2366" s="36"/>
      <c r="AW2366" s="7" t="s">
        <v>4</v>
      </c>
      <c r="AX2366" s="8"/>
      <c r="AY2366" s="8" t="s">
        <v>5</v>
      </c>
      <c r="AZ2366" s="9"/>
      <c r="BA2366" s="20"/>
      <c r="BB2366" s="251" t="s">
        <v>0</v>
      </c>
      <c r="BC2366" s="252"/>
      <c r="BD2366" s="253" t="s">
        <v>1</v>
      </c>
      <c r="BE2366" s="254"/>
      <c r="BF2366" s="36"/>
      <c r="BG2366" s="7" t="s">
        <v>11</v>
      </c>
      <c r="BH2366" s="8"/>
      <c r="BI2366" s="8" t="s">
        <v>12</v>
      </c>
      <c r="BJ2366" s="9"/>
      <c r="BK2366" s="36"/>
      <c r="BL2366" s="251" t="s">
        <v>0</v>
      </c>
      <c r="BM2366" s="252"/>
      <c r="BN2366" s="253" t="s">
        <v>1</v>
      </c>
      <c r="BO2366" s="254"/>
      <c r="BP2366" s="36"/>
      <c r="BQ2366" s="7" t="s">
        <v>4</v>
      </c>
      <c r="BR2366" s="8"/>
      <c r="BS2366" s="8" t="s">
        <v>5</v>
      </c>
      <c r="BT2366" s="9"/>
      <c r="BU2366" s="20"/>
      <c r="BV2366" s="251" t="s">
        <v>0</v>
      </c>
      <c r="BW2366" s="252"/>
      <c r="BX2366" s="253" t="s">
        <v>1</v>
      </c>
      <c r="BY2366" s="254"/>
      <c r="BZ2366" s="36"/>
      <c r="CA2366" s="7" t="s">
        <v>11</v>
      </c>
      <c r="CB2366" s="8"/>
      <c r="CC2366" s="8" t="s">
        <v>12</v>
      </c>
      <c r="CD2366" s="9"/>
      <c r="CE2366" s="36"/>
      <c r="CF2366" s="251" t="s">
        <v>0</v>
      </c>
      <c r="CG2366" s="252"/>
      <c r="CH2366" s="253" t="s">
        <v>1</v>
      </c>
      <c r="CI2366" s="254"/>
      <c r="CJ2366" s="23"/>
      <c r="CK2366" s="7" t="s">
        <v>23</v>
      </c>
      <c r="CL2366" s="8"/>
      <c r="CM2366" s="8" t="s">
        <v>24</v>
      </c>
      <c r="CN2366" s="9"/>
      <c r="CO2366" s="23"/>
      <c r="CP2366" s="251" t="s">
        <v>0</v>
      </c>
      <c r="CQ2366" s="252"/>
      <c r="CR2366" s="253" t="s">
        <v>1</v>
      </c>
      <c r="CS2366" s="254"/>
      <c r="CU2366" s="26" t="s">
        <v>25</v>
      </c>
      <c r="CW2366" s="50" t="s">
        <v>44</v>
      </c>
    </row>
    <row r="2367" spans="1:101" ht="18" customHeight="1" thickTop="1" thickBot="1">
      <c r="B2367" s="34">
        <v>5.8500000000000103</v>
      </c>
      <c r="D2367" s="11">
        <v>1</v>
      </c>
      <c r="E2367" s="12">
        <v>0</v>
      </c>
      <c r="F2367" s="13">
        <v>0</v>
      </c>
      <c r="G2367" s="40">
        <f t="shared" ref="G2367" si="25184">-1/($E$4*$B2367)</f>
        <v>-0.17957786630966557</v>
      </c>
      <c r="H2367" s="10"/>
      <c r="I2367" s="11">
        <v>1</v>
      </c>
      <c r="J2367" s="12">
        <v>0</v>
      </c>
      <c r="K2367" s="13">
        <v>0</v>
      </c>
      <c r="L2367" s="14">
        <v>0</v>
      </c>
      <c r="N2367" s="1">
        <f t="shared" ref="N2367" si="25185">D2367*I2367+F2367*I2370-E2367*J2367-G2367*J2370</f>
        <v>0.95512780125121277</v>
      </c>
      <c r="O2367" s="4">
        <f t="shared" ref="O2367" si="25186">(D2367*J2367+E2367*I2367+F2367*J2370+G2367*I2370)</f>
        <v>0</v>
      </c>
      <c r="P2367" s="2">
        <f t="shared" ref="P2367" si="25187">D2367*K2367+F2367*K2370-E2367*L2367-G2367*L2370</f>
        <v>0</v>
      </c>
      <c r="Q2367" s="3">
        <f t="shared" ref="Q2367" si="25188">(D2367*L2367+E2367*K2367+F2367*L2370+G2367*K2370)</f>
        <v>-0.17957786630966557</v>
      </c>
      <c r="S2367" s="11">
        <v>1</v>
      </c>
      <c r="T2367" s="12">
        <v>0</v>
      </c>
      <c r="U2367" s="13">
        <v>0</v>
      </c>
      <c r="V2367" s="40">
        <f t="shared" ref="V2367" si="25189">-1/($T$4*$B2367)</f>
        <v>-0.34311555788874076</v>
      </c>
      <c r="W2367" s="20"/>
      <c r="X2367" s="1">
        <f t="shared" ref="X2367" si="25190">N2367*S2367+P2367*S2370-O2367*T2367-Q2367*T2370</f>
        <v>0.95512780125121277</v>
      </c>
      <c r="Y2367" s="4">
        <f t="shared" ref="Y2367" si="25191">(N2367*T2367+O2367*S2367+P2367*T2370+Q2367*S2370)</f>
        <v>0</v>
      </c>
      <c r="Z2367" s="2">
        <f t="shared" ref="Z2367" si="25192">N2367*U2367+P2367*U2370-O2367*V2367-Q2367*V2370</f>
        <v>0</v>
      </c>
      <c r="AA2367" s="3">
        <f t="shared" ref="AA2367" si="25193">(N2367*V2367+O2367*U2367+P2367*V2370+Q2367*U2370)</f>
        <v>-0.5072970746910217</v>
      </c>
      <c r="AB2367" s="20"/>
      <c r="AC2367" s="11">
        <v>1</v>
      </c>
      <c r="AD2367" s="12">
        <v>0</v>
      </c>
      <c r="AE2367" s="13">
        <v>0</v>
      </c>
      <c r="AF2367" s="14">
        <v>0</v>
      </c>
      <c r="AG2367" s="20"/>
      <c r="AH2367" s="1">
        <f t="shared" ref="AH2367" si="25194">X2367*AC2367+Z2367*AC2370-Y2367*AD2367-AA2367*AD2370</f>
        <v>0.81030908270556856</v>
      </c>
      <c r="AI2367" s="4">
        <f t="shared" ref="AI2367" si="25195">(X2367*AD2367+Y2367*AC2367+Z2367*AD2370+AA2367*AC2370)</f>
        <v>0</v>
      </c>
      <c r="AJ2367" s="2">
        <f t="shared" ref="AJ2367" si="25196">X2367*AE2367+Z2367*AE2370-Y2367*AF2367-AA2367*AF2370</f>
        <v>0</v>
      </c>
      <c r="AK2367" s="3">
        <f t="shared" ref="AK2367" si="25197">(X2367*AF2367+Y2367*AE2367+Z2367*AF2370+AA2367*AE2370)</f>
        <v>-0.5072970746910217</v>
      </c>
      <c r="AL2367" s="20"/>
      <c r="AM2367" s="11">
        <v>1</v>
      </c>
      <c r="AN2367" s="12">
        <v>0</v>
      </c>
      <c r="AO2367" s="13">
        <v>0</v>
      </c>
      <c r="AP2367" s="40">
        <f t="shared" ref="AP2367" si="25198">-1/($AN$4*$B2367)</f>
        <v>-0.35657106996280902</v>
      </c>
      <c r="AR2367" s="1">
        <f t="shared" ref="AR2367" si="25199">AH2367*AM2367+AJ2367*AM2370-AI2367*AN2367-AK2367*AN2370</f>
        <v>0.81030908270556856</v>
      </c>
      <c r="AS2367" s="4">
        <f t="shared" ref="AS2367" si="25200">(AH2367*AN2367+AI2367*AM2367+AJ2367*AN2370+AK2367*AM2370)</f>
        <v>0</v>
      </c>
      <c r="AT2367" s="2">
        <f t="shared" ref="AT2367" si="25201">AH2367*AO2367+AJ2367*AO2370-AI2367*AP2367-AK2367*AP2370</f>
        <v>0</v>
      </c>
      <c r="AU2367" s="3">
        <f t="shared" ref="AU2367" si="25202">(AH2367*AP2367+AI2367*AO2367+AJ2367*AP2370+AK2367*AO2370)</f>
        <v>-0.79622985131192858</v>
      </c>
      <c r="AV2367" s="20"/>
      <c r="AW2367" s="11">
        <v>1</v>
      </c>
      <c r="AX2367" s="12">
        <v>0</v>
      </c>
      <c r="AY2367" s="13">
        <v>0</v>
      </c>
      <c r="AZ2367" s="14">
        <v>0</v>
      </c>
      <c r="BA2367" s="20"/>
      <c r="BB2367" s="1">
        <f t="shared" ref="BB2367" si="25203">AR2367*AW2367+AT2367*AW2370-AS2367*AX2367-AU2367*AX2370</f>
        <v>0.58300836979486759</v>
      </c>
      <c r="BC2367" s="4">
        <f t="shared" ref="BC2367" si="25204">(AR2367*AX2367+AS2367*AW2367+AT2367*AX2370+AU2367*AW2370)</f>
        <v>0</v>
      </c>
      <c r="BD2367" s="2">
        <f t="shared" ref="BD2367" si="25205">AR2367*AY2367+AT2367*AY2370-AS2367*AZ2367-AU2367*AZ2370</f>
        <v>0</v>
      </c>
      <c r="BE2367" s="3">
        <f t="shared" ref="BE2367" si="25206">(AR2367*AZ2367+AS2367*AY2367+AT2367*AZ2370+AU2367*AY2370)</f>
        <v>-0.79622985131192858</v>
      </c>
      <c r="BF2367" s="20"/>
      <c r="BG2367" s="11">
        <v>1</v>
      </c>
      <c r="BH2367" s="12">
        <v>0</v>
      </c>
      <c r="BI2367" s="13">
        <v>0</v>
      </c>
      <c r="BJ2367" s="40">
        <f t="shared" ref="BJ2367" si="25207">-1/($BH$4*$B2367)</f>
        <v>-0.34311555788874076</v>
      </c>
      <c r="BK2367" s="20"/>
      <c r="BL2367" s="1">
        <f t="shared" ref="BL2367" si="25208">BB2367*BG2367+BD2367*BG2370-BC2367*BH2367-BE2367*BH2370</f>
        <v>0.58300836979486759</v>
      </c>
      <c r="BM2367" s="4">
        <f t="shared" ref="BM2367" si="25209">(BB2367*BH2367+BC2367*BG2367+BD2367*BH2370+BE2367*BG2370)</f>
        <v>0</v>
      </c>
      <c r="BN2367" s="2">
        <f t="shared" ref="BN2367" si="25210">BB2367*BI2367+BD2367*BI2370-BC2367*BJ2367-BE2367*BJ2370</f>
        <v>0</v>
      </c>
      <c r="BO2367" s="3">
        <f t="shared" ref="BO2367" si="25211">(BB2367*BJ2367+BC2367*BI2367+BD2367*BJ2370+BE2367*BI2370)</f>
        <v>-0.99626909336789982</v>
      </c>
      <c r="BP2367" s="20"/>
      <c r="BQ2367" s="11">
        <v>1</v>
      </c>
      <c r="BR2367" s="12">
        <v>0</v>
      </c>
      <c r="BS2367" s="13">
        <v>0</v>
      </c>
      <c r="BT2367" s="14">
        <v>0</v>
      </c>
      <c r="BU2367" s="20"/>
      <c r="BV2367" s="1">
        <f t="shared" ref="BV2367" si="25212">BL2367*BQ2367+BN2367*BQ2370-BM2367*BR2367-BO2367*BR2370</f>
        <v>0.33406463478139353</v>
      </c>
      <c r="BW2367" s="4">
        <f t="shared" ref="BW2367" si="25213">(BL2367*BR2367+BM2367*BQ2367+BN2367*BR2370+BO2367*BQ2370)</f>
        <v>0</v>
      </c>
      <c r="BX2367" s="2">
        <f t="shared" ref="BX2367" si="25214">BL2367*BS2367+BN2367*BS2370-BM2367*BT2367-BO2367*BT2370</f>
        <v>0</v>
      </c>
      <c r="BY2367" s="3">
        <f t="shared" ref="BY2367" si="25215">(BL2367*BT2367+BM2367*BS2367+BN2367*BT2370+BO2367*BS2370)</f>
        <v>-0.99626909336789982</v>
      </c>
      <c r="BZ2367" s="20"/>
      <c r="CA2367" s="11">
        <v>1</v>
      </c>
      <c r="CB2367" s="12">
        <v>0</v>
      </c>
      <c r="CC2367" s="13">
        <v>0</v>
      </c>
      <c r="CD2367" s="40">
        <f t="shared" ref="CD2367" si="25216">-1/($CB$4*$B2367)</f>
        <v>-0.17957786630966557</v>
      </c>
      <c r="CE2367" s="20"/>
      <c r="CF2367" s="1">
        <f t="shared" ref="CF2367" si="25217">BV2367*CA2367+BX2367*CA2370-BW2367*CB2367-BY2367*CB2370</f>
        <v>0.33406463478139353</v>
      </c>
      <c r="CG2367" s="4">
        <f t="shared" ref="CG2367" si="25218">(BV2367*CB2367+BW2367*CA2367+BX2367*CB2370+BY2367*CA2370)</f>
        <v>0</v>
      </c>
      <c r="CH2367" s="2">
        <f t="shared" ref="CH2367" si="25219">BV2367*CC2367+BX2367*CC2370-BW2367*CD2367-BY2367*CD2370</f>
        <v>0</v>
      </c>
      <c r="CI2367" s="3">
        <f t="shared" ref="CI2367" si="25220">(BV2367*CD2367+BW2367*CC2367+BX2367*CD2370+BY2367*CC2370)</f>
        <v>-1.0562597076914602</v>
      </c>
      <c r="CJ2367" s="28"/>
      <c r="CK2367" s="11">
        <v>1</v>
      </c>
      <c r="CL2367" s="12">
        <v>0</v>
      </c>
      <c r="CM2367" s="13">
        <v>0</v>
      </c>
      <c r="CN2367" s="14">
        <v>0</v>
      </c>
      <c r="CP2367" s="1">
        <f t="shared" ref="CP2367" si="25221">CF2367*CK2367+CH2367*CK2370-CG2367*CL2367-CI2367*CL2370</f>
        <v>0.33406463478139353</v>
      </c>
      <c r="CQ2367" s="4">
        <f t="shared" ref="CQ2367" si="25222">(CF2367*CL2367+CG2367*CK2367+CH2367*CL2370+CI2367*CK2370)</f>
        <v>-1.0562597076914602</v>
      </c>
      <c r="CR2367" s="2">
        <f t="shared" ref="CR2367" si="25223">CF2367*CM2367+CH2367*CM2370-CG2367*CN2367-CI2367*CN2370</f>
        <v>0</v>
      </c>
      <c r="CS2367" s="3">
        <f t="shared" ref="CS2367" si="25224">(CF2367*CN2367+CG2367*CM2367+CH2367*CN2370+CI2367*CM2370)</f>
        <v>-1.0562597076914602</v>
      </c>
      <c r="CU2367" s="29">
        <f t="shared" ref="CU2367" si="25225">20*LOG(((1+$CL$4)/$CL$4)/((CP2367+CP2370)^2+(CQ2367+CQ2370)^2)^0.5)</f>
        <v>-4.9982519495155267E-2</v>
      </c>
      <c r="CW2367" s="51">
        <f t="shared" ref="CW2367" si="25226">((CP2367^2+CQ2367^2)^0.5)/((CP2370^2+CQ2370^2)^0.5)</f>
        <v>1.2241251676678788</v>
      </c>
    </row>
    <row r="2368" spans="1:101" ht="18" customHeight="1" thickBot="1">
      <c r="D2368" s="11"/>
      <c r="E2368" s="13"/>
      <c r="F2368" s="13"/>
      <c r="G2368" s="15"/>
      <c r="H2368" s="10"/>
      <c r="I2368" s="11"/>
      <c r="J2368" s="13"/>
      <c r="K2368" s="13"/>
      <c r="L2368" s="15"/>
      <c r="N2368" s="5"/>
      <c r="Q2368" s="6"/>
      <c r="S2368" s="11"/>
      <c r="T2368" s="13"/>
      <c r="U2368" s="13"/>
      <c r="V2368" s="15"/>
      <c r="W2368" s="20"/>
      <c r="X2368" s="5"/>
      <c r="AA2368" s="6"/>
      <c r="AB2368" s="20"/>
      <c r="AC2368" s="11"/>
      <c r="AD2368" s="13"/>
      <c r="AE2368" s="13"/>
      <c r="AF2368" s="15"/>
      <c r="AG2368" s="20"/>
      <c r="AH2368" s="5"/>
      <c r="AK2368" s="6"/>
      <c r="AL2368" s="20"/>
      <c r="AM2368" s="11"/>
      <c r="AN2368" s="13"/>
      <c r="AO2368" s="13"/>
      <c r="AP2368" s="15"/>
      <c r="AR2368" s="5"/>
      <c r="AU2368" s="6"/>
      <c r="AW2368" s="11"/>
      <c r="AX2368" s="13"/>
      <c r="AY2368" s="13"/>
      <c r="AZ2368" s="15"/>
      <c r="BA2368" s="20"/>
      <c r="BB2368" s="5"/>
      <c r="BE2368" s="6"/>
      <c r="BG2368" s="11"/>
      <c r="BH2368" s="13"/>
      <c r="BI2368" s="13"/>
      <c r="BJ2368" s="15"/>
      <c r="BL2368" s="5"/>
      <c r="BO2368" s="6"/>
      <c r="BQ2368" s="11"/>
      <c r="BR2368" s="13"/>
      <c r="BS2368" s="13"/>
      <c r="BT2368" s="15"/>
      <c r="BU2368" s="20"/>
      <c r="BV2368" s="5"/>
      <c r="BY2368" s="6"/>
      <c r="CA2368" s="11"/>
      <c r="CB2368" s="13"/>
      <c r="CC2368" s="13"/>
      <c r="CD2368" s="15"/>
      <c r="CF2368" s="5"/>
      <c r="CI2368" s="6"/>
      <c r="CK2368" s="11"/>
      <c r="CL2368" s="13"/>
      <c r="CM2368" s="13"/>
      <c r="CN2368" s="15"/>
      <c r="CP2368" s="5"/>
      <c r="CS2368" s="6"/>
      <c r="CW2368" s="52"/>
    </row>
    <row r="2369" spans="1:101" ht="18" customHeight="1" thickBot="1">
      <c r="D2369" s="11" t="s">
        <v>6</v>
      </c>
      <c r="E2369" s="13"/>
      <c r="F2369" s="13" t="s">
        <v>7</v>
      </c>
      <c r="G2369" s="15"/>
      <c r="H2369" s="10"/>
      <c r="I2369" s="11" t="s">
        <v>8</v>
      </c>
      <c r="J2369" s="13"/>
      <c r="K2369" s="13" t="s">
        <v>9</v>
      </c>
      <c r="L2369" s="15"/>
      <c r="N2369" s="251" t="s">
        <v>26</v>
      </c>
      <c r="O2369" s="252"/>
      <c r="P2369" s="253" t="s">
        <v>27</v>
      </c>
      <c r="Q2369" s="254"/>
      <c r="S2369" s="11" t="s">
        <v>13</v>
      </c>
      <c r="T2369" s="13"/>
      <c r="U2369" s="13" t="s">
        <v>14</v>
      </c>
      <c r="V2369" s="15"/>
      <c r="W2369" s="20"/>
      <c r="X2369" s="251" t="s">
        <v>26</v>
      </c>
      <c r="Y2369" s="252"/>
      <c r="Z2369" s="253" t="s">
        <v>27</v>
      </c>
      <c r="AA2369" s="254"/>
      <c r="AB2369" s="20"/>
      <c r="AC2369" s="11" t="s">
        <v>8</v>
      </c>
      <c r="AD2369" s="13"/>
      <c r="AE2369" s="13" t="s">
        <v>9</v>
      </c>
      <c r="AF2369" s="15"/>
      <c r="AG2369" s="20"/>
      <c r="AH2369" s="251" t="s">
        <v>26</v>
      </c>
      <c r="AI2369" s="252"/>
      <c r="AJ2369" s="253" t="s">
        <v>27</v>
      </c>
      <c r="AK2369" s="254"/>
      <c r="AL2369" s="20"/>
      <c r="AM2369" s="11" t="s">
        <v>13</v>
      </c>
      <c r="AN2369" s="13"/>
      <c r="AO2369" s="13" t="s">
        <v>14</v>
      </c>
      <c r="AP2369" s="15"/>
      <c r="AR2369" s="251" t="s">
        <v>26</v>
      </c>
      <c r="AS2369" s="252"/>
      <c r="AT2369" s="253" t="s">
        <v>27</v>
      </c>
      <c r="AU2369" s="254"/>
      <c r="AV2369" s="36"/>
      <c r="AW2369" s="11" t="s">
        <v>8</v>
      </c>
      <c r="AX2369" s="13"/>
      <c r="AY2369" s="13" t="s">
        <v>9</v>
      </c>
      <c r="AZ2369" s="15"/>
      <c r="BA2369" s="20"/>
      <c r="BB2369" s="251" t="s">
        <v>26</v>
      </c>
      <c r="BC2369" s="252"/>
      <c r="BD2369" s="253" t="s">
        <v>27</v>
      </c>
      <c r="BE2369" s="254"/>
      <c r="BF2369" s="36"/>
      <c r="BG2369" s="11" t="s">
        <v>13</v>
      </c>
      <c r="BH2369" s="13"/>
      <c r="BI2369" s="13" t="s">
        <v>14</v>
      </c>
      <c r="BJ2369" s="15"/>
      <c r="BK2369" s="36"/>
      <c r="BL2369" s="251" t="s">
        <v>26</v>
      </c>
      <c r="BM2369" s="252"/>
      <c r="BN2369" s="253" t="s">
        <v>27</v>
      </c>
      <c r="BO2369" s="254"/>
      <c r="BP2369" s="36"/>
      <c r="BQ2369" s="11" t="s">
        <v>8</v>
      </c>
      <c r="BR2369" s="13"/>
      <c r="BS2369" s="13" t="s">
        <v>9</v>
      </c>
      <c r="BT2369" s="15"/>
      <c r="BU2369" s="20"/>
      <c r="BV2369" s="251" t="s">
        <v>26</v>
      </c>
      <c r="BW2369" s="252"/>
      <c r="BX2369" s="253" t="s">
        <v>27</v>
      </c>
      <c r="BY2369" s="254"/>
      <c r="BZ2369" s="36"/>
      <c r="CA2369" s="11" t="s">
        <v>13</v>
      </c>
      <c r="CB2369" s="13"/>
      <c r="CC2369" s="13" t="s">
        <v>14</v>
      </c>
      <c r="CD2369" s="15"/>
      <c r="CE2369" s="36"/>
      <c r="CF2369" s="251" t="s">
        <v>26</v>
      </c>
      <c r="CG2369" s="252"/>
      <c r="CH2369" s="253" t="s">
        <v>27</v>
      </c>
      <c r="CI2369" s="254"/>
      <c r="CK2369" s="11" t="s">
        <v>28</v>
      </c>
      <c r="CL2369" s="13"/>
      <c r="CM2369" s="13" t="s">
        <v>29</v>
      </c>
      <c r="CN2369" s="15"/>
      <c r="CP2369" s="251" t="s">
        <v>26</v>
      </c>
      <c r="CQ2369" s="252"/>
      <c r="CR2369" s="253" t="s">
        <v>27</v>
      </c>
      <c r="CS2369" s="254"/>
      <c r="CU2369" s="38" t="s">
        <v>37</v>
      </c>
      <c r="CW2369" s="53" t="s">
        <v>45</v>
      </c>
    </row>
    <row r="2370" spans="1:101" ht="18" customHeight="1" thickTop="1" thickBot="1">
      <c r="D2370" s="16">
        <v>0</v>
      </c>
      <c r="E2370" s="17">
        <v>0</v>
      </c>
      <c r="F2370" s="18">
        <v>1</v>
      </c>
      <c r="G2370" s="19">
        <v>0</v>
      </c>
      <c r="H2370" s="10"/>
      <c r="I2370" s="16">
        <v>0</v>
      </c>
      <c r="J2370" s="17">
        <f t="shared" ref="J2370" si="25227">-1/($J$4*$B2367)</f>
        <v>-0.24987599903547819</v>
      </c>
      <c r="K2370" s="18">
        <v>1</v>
      </c>
      <c r="L2370" s="19">
        <v>0</v>
      </c>
      <c r="N2370" s="1">
        <f t="shared" ref="N2370" si="25228">D2370*I2367+F2370*I2370-E2370*J2367-G2370*J2370</f>
        <v>0</v>
      </c>
      <c r="O2370" s="4">
        <f t="shared" ref="O2370" si="25229">(D2370*J2367+E2370*I2367+F2370*J2370+G2370*I2370)</f>
        <v>-0.24987599903547819</v>
      </c>
      <c r="P2370" s="2">
        <f t="shared" ref="P2370" si="25230">D2370*K2367+F2370*K2370-E2370*L2367-G2370*L2370</f>
        <v>1</v>
      </c>
      <c r="Q2370" s="3">
        <f t="shared" ref="Q2370" si="25231">(D2370*L2367+E2370*K2367+F2370*L2370+G2370*K2370)</f>
        <v>0</v>
      </c>
      <c r="S2370" s="16">
        <v>0</v>
      </c>
      <c r="T2370" s="17">
        <v>0</v>
      </c>
      <c r="U2370" s="18">
        <v>1</v>
      </c>
      <c r="V2370" s="19">
        <v>0</v>
      </c>
      <c r="W2370" s="20"/>
      <c r="X2370" s="1">
        <f t="shared" ref="X2370" si="25232">N2370*S2367+P2370*S2370-O2370*T2367-Q2370*T2370</f>
        <v>0</v>
      </c>
      <c r="Y2370" s="4">
        <f t="shared" ref="Y2370" si="25233">(N2370*T2367+O2370*S2367+P2370*T2370+Q2370*S2370)</f>
        <v>-0.24987599903547819</v>
      </c>
      <c r="Z2370" s="2">
        <f t="shared" ref="Z2370" si="25234">N2370*U2367+P2370*U2370-O2370*V2367-Q2370*V2370</f>
        <v>0.91426365718793545</v>
      </c>
      <c r="AA2370" s="3">
        <f t="shared" ref="AA2370" si="25235">(N2370*V2367+O2370*U2367+P2370*V2370+Q2370*U2370)</f>
        <v>0</v>
      </c>
      <c r="AB2370" s="20"/>
      <c r="AC2370" s="16">
        <v>0</v>
      </c>
      <c r="AD2370" s="17">
        <f t="shared" ref="AD2370" si="25236">-1/($AD$4*$B2367)</f>
        <v>-0.28547122735499436</v>
      </c>
      <c r="AE2370" s="18">
        <v>1</v>
      </c>
      <c r="AF2370" s="19">
        <v>0</v>
      </c>
      <c r="AG2370" s="20"/>
      <c r="AH2370" s="1">
        <f t="shared" ref="AH2370" si="25237">X2370*AC2367+Z2370*AC2370-Y2370*AD2367-AA2370*AD2370</f>
        <v>0</v>
      </c>
      <c r="AI2370" s="4">
        <f t="shared" ref="AI2370" si="25238">(X2370*AD2367+Y2370*AC2367+Z2370*AD2370+AA2370*AC2370)</f>
        <v>-0.51087196737898388</v>
      </c>
      <c r="AJ2370" s="2">
        <f t="shared" ref="AJ2370" si="25239">X2370*AE2367+Z2370*AE2370-Y2370*AF2367-AA2370*AF2370</f>
        <v>0.91426365718793545</v>
      </c>
      <c r="AK2370" s="3">
        <f t="shared" ref="AK2370" si="25240">(X2370*AF2367+Y2370*AE2367+Z2370*AF2370+AA2370*AE2370)</f>
        <v>0</v>
      </c>
      <c r="AL2370" s="20"/>
      <c r="AM2370" s="16">
        <v>0</v>
      </c>
      <c r="AN2370" s="17">
        <v>0</v>
      </c>
      <c r="AO2370" s="18">
        <v>1</v>
      </c>
      <c r="AP2370" s="19">
        <v>0</v>
      </c>
      <c r="AR2370" s="1">
        <f t="shared" ref="AR2370" si="25241">AH2370*AM2367+AJ2370*AM2370-AI2370*AN2367-AK2370*AN2370</f>
        <v>0</v>
      </c>
      <c r="AS2370" s="4">
        <f t="shared" ref="AS2370" si="25242">(AH2370*AN2367+AI2370*AM2367+AJ2370*AN2370+AK2370*AM2370)</f>
        <v>-0.51087196737898388</v>
      </c>
      <c r="AT2370" s="2">
        <f t="shared" ref="AT2370" si="25243">AH2370*AO2367+AJ2370*AO2370-AI2370*AP2367-AK2370*AP2370</f>
        <v>0.73210149316560591</v>
      </c>
      <c r="AU2370" s="3">
        <f t="shared" ref="AU2370" si="25244">(AH2370*AP2367+AI2370*AO2367+AJ2370*AP2370+AK2370*AO2370)</f>
        <v>0</v>
      </c>
      <c r="AV2370" s="20"/>
      <c r="AW2370" s="16">
        <v>0</v>
      </c>
      <c r="AX2370" s="17">
        <f t="shared" ref="AX2370" si="25245">-1/($AX$4*$B2367)</f>
        <v>-0.28547122735499436</v>
      </c>
      <c r="AY2370" s="18">
        <v>1</v>
      </c>
      <c r="AZ2370" s="19">
        <v>0</v>
      </c>
      <c r="BA2370" s="20"/>
      <c r="BB2370" s="1">
        <f t="shared" ref="BB2370" si="25246">AR2370*AW2367+AT2370*AW2370-AS2370*AX2367-AU2370*AX2370</f>
        <v>0</v>
      </c>
      <c r="BC2370" s="4">
        <f t="shared" ref="BC2370" si="25247">(AR2370*AX2367+AS2370*AW2367+AT2370*AX2370+AU2370*AW2370)</f>
        <v>-0.71986587918139344</v>
      </c>
      <c r="BD2370" s="2">
        <f t="shared" ref="BD2370" si="25248">AR2370*AY2367+AT2370*AY2370-AS2370*AZ2367-AU2370*AZ2370</f>
        <v>0.73210149316560591</v>
      </c>
      <c r="BE2370" s="3">
        <f t="shared" ref="BE2370" si="25249">(AR2370*AZ2367+AS2370*AY2367+AT2370*AZ2370+AU2370*AY2370)</f>
        <v>0</v>
      </c>
      <c r="BF2370" s="20"/>
      <c r="BG2370" s="16">
        <v>0</v>
      </c>
      <c r="BH2370" s="17">
        <v>0</v>
      </c>
      <c r="BI2370" s="18">
        <v>1</v>
      </c>
      <c r="BJ2370" s="19">
        <v>0</v>
      </c>
      <c r="BK2370" s="20"/>
      <c r="BL2370" s="1">
        <f t="shared" ref="BL2370" si="25250">BB2370*BG2367+BD2370*BG2370-BC2370*BH2367-BE2370*BH2370</f>
        <v>0</v>
      </c>
      <c r="BM2370" s="4">
        <f t="shared" ref="BM2370" si="25251">(BB2370*BH2367+BC2370*BG2367+BD2370*BH2370+BE2370*BG2370)</f>
        <v>-0.71986587918139344</v>
      </c>
      <c r="BN2370" s="2">
        <f t="shared" ref="BN2370" si="25252">BB2370*BI2367+BD2370*BI2370-BC2370*BJ2367-BE2370*BJ2370</f>
        <v>0.48510431042521324</v>
      </c>
      <c r="BO2370" s="3">
        <f t="shared" ref="BO2370" si="25253">(BB2370*BJ2367+BC2370*BI2367+BD2370*BJ2370+BE2370*BI2370)</f>
        <v>0</v>
      </c>
      <c r="BP2370" s="20"/>
      <c r="BQ2370" s="16">
        <v>0</v>
      </c>
      <c r="BR2370" s="17">
        <f t="shared" ref="BR2370" si="25254">-1/($BR$4*$B2367)</f>
        <v>-0.24987599903547819</v>
      </c>
      <c r="BS2370" s="18">
        <v>1</v>
      </c>
      <c r="BT2370" s="19">
        <v>0</v>
      </c>
      <c r="BU2370" s="20"/>
      <c r="BV2370" s="1">
        <f t="shared" ref="BV2370" si="25255">BL2370*BQ2367+BN2370*BQ2370-BM2370*BR2367-BO2370*BR2370</f>
        <v>0</v>
      </c>
      <c r="BW2370" s="4">
        <f t="shared" ref="BW2370" si="25256">(BL2370*BR2367+BM2370*BQ2367+BN2370*BR2370+BO2370*BQ2370)</f>
        <v>-0.84108180338531036</v>
      </c>
      <c r="BX2370" s="2">
        <f t="shared" ref="BX2370" si="25257">BL2370*BS2367+BN2370*BS2370-BM2370*BT2367-BO2370*BT2370</f>
        <v>0.48510431042521324</v>
      </c>
      <c r="BY2370" s="3">
        <f t="shared" ref="BY2370" si="25258">(BL2370*BT2367+BM2370*BS2367+BN2370*BT2370+BO2370*BS2370)</f>
        <v>0</v>
      </c>
      <c r="BZ2370" s="20"/>
      <c r="CA2370" s="16">
        <v>0</v>
      </c>
      <c r="CB2370" s="17">
        <v>0</v>
      </c>
      <c r="CC2370" s="18">
        <v>1</v>
      </c>
      <c r="CD2370" s="19">
        <v>0</v>
      </c>
      <c r="CE2370" s="20"/>
      <c r="CF2370" s="1">
        <f t="shared" ref="CF2370" si="25259">BV2370*CA2367+BX2370*CA2370-BW2370*CB2367-BY2370*CB2370</f>
        <v>0</v>
      </c>
      <c r="CG2370" s="4">
        <f t="shared" ref="CG2370" si="25260">(BV2370*CB2367+BW2370*CA2367+BX2370*CB2370+BY2370*CA2370)</f>
        <v>-0.84108180338531036</v>
      </c>
      <c r="CH2370" s="2">
        <f t="shared" ref="CH2370" si="25261">BV2370*CC2367+BX2370*CC2370-BW2370*CD2367-BY2370*CD2370</f>
        <v>0.33406463478139359</v>
      </c>
      <c r="CI2370" s="3">
        <f t="shared" ref="CI2370" si="25262">(BV2370*CD2367+BW2370*CC2367+BX2370*CD2370+BY2370*CC2370)</f>
        <v>0</v>
      </c>
      <c r="CK2370" s="16">
        <f t="shared" ref="CK2370" si="25263">1/$CL$4</f>
        <v>1</v>
      </c>
      <c r="CL2370" s="17">
        <v>0</v>
      </c>
      <c r="CM2370" s="18">
        <v>1</v>
      </c>
      <c r="CN2370" s="19">
        <v>0</v>
      </c>
      <c r="CP2370" s="1">
        <f t="shared" ref="CP2370" si="25264">CF2370*CK2367+CH2370*CK2370-CG2370*CL2367-CI2370*CL2370</f>
        <v>0.33406463478139359</v>
      </c>
      <c r="CQ2370" s="4">
        <f t="shared" ref="CQ2370" si="25265">(CF2370*CL2367+CG2370*CK2367+CH2370*CL2370+CI2370*CK2370)</f>
        <v>-0.84108180338531036</v>
      </c>
      <c r="CR2370" s="2">
        <f t="shared" ref="CR2370" si="25266">CF2370*CM2367+CH2370*CM2370-CG2370*CN2367-CI2370*CN2370</f>
        <v>0.33406463478139359</v>
      </c>
      <c r="CS2370" s="3">
        <f t="shared" ref="CS2370" si="25267">(CF2370*CN2367+CG2370*CM2367+CH2370*CN2370+CI2370*CM2370)</f>
        <v>0</v>
      </c>
      <c r="CU2370" s="39">
        <f t="shared" ref="CU2370" si="25268">(180/PI())*ATAN(-1*(CQ2367/CP2367))</f>
        <v>72.449331664929474</v>
      </c>
      <c r="CW2370" s="54">
        <f t="shared" ref="CW2370" si="25269">20*LOG(((1-(10^(CU2367/20)^2)*(1-((1-CW2367)/(1+CW2367))^2))^0.5))</f>
        <v>-16.679388798152139</v>
      </c>
    </row>
    <row r="2371" spans="1:101" ht="18" customHeight="1">
      <c r="E2371" s="20"/>
      <c r="F2371" s="20"/>
      <c r="G2371" s="20"/>
      <c r="H2371" s="20"/>
      <c r="I2371" s="20"/>
      <c r="J2371" s="20"/>
      <c r="K2371" s="20"/>
      <c r="L2371" s="20"/>
      <c r="M2371" s="20"/>
      <c r="N2371" s="20"/>
      <c r="O2371" s="20"/>
      <c r="P2371" s="20"/>
      <c r="Q2371" s="20"/>
      <c r="R2371" s="20"/>
      <c r="S2371" s="20"/>
      <c r="T2371" s="20"/>
      <c r="U2371" s="20"/>
      <c r="V2371" s="20"/>
      <c r="W2371" s="20"/>
      <c r="X2371" s="20"/>
      <c r="Y2371" s="20"/>
      <c r="Z2371" s="20"/>
      <c r="AA2371" s="20"/>
      <c r="AB2371" s="30"/>
      <c r="AC2371" s="20"/>
      <c r="AD2371" s="20"/>
      <c r="AE2371" s="20"/>
      <c r="AF2371" s="20"/>
      <c r="AG2371" s="20"/>
      <c r="AH2371" s="20"/>
      <c r="AI2371" s="20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  <c r="BA2371" s="20"/>
      <c r="BB2371" s="20"/>
      <c r="BC2371" s="20"/>
      <c r="BD2371" s="20"/>
      <c r="BE2371" s="20"/>
      <c r="BF2371" s="20"/>
      <c r="BG2371" s="20"/>
      <c r="BH2371" s="20"/>
      <c r="BI2371" s="20"/>
      <c r="BJ2371" s="20"/>
      <c r="BK2371" s="20"/>
      <c r="BL2371" s="20"/>
      <c r="BM2371" s="20"/>
      <c r="BN2371" s="20"/>
      <c r="BO2371" s="20"/>
      <c r="BP2371" s="20"/>
      <c r="BQ2371" s="20"/>
      <c r="BR2371" s="20"/>
      <c r="BS2371" s="20"/>
      <c r="BT2371" s="20"/>
      <c r="BU2371" s="20"/>
      <c r="BV2371" s="20"/>
      <c r="BW2371" s="20"/>
      <c r="BX2371" s="20"/>
      <c r="BY2371" s="20"/>
      <c r="BZ2371" s="20"/>
      <c r="CA2371" s="20"/>
      <c r="CB2371" s="20"/>
      <c r="CC2371" s="20"/>
      <c r="CD2371" s="20"/>
      <c r="CE2371" s="20"/>
      <c r="CF2371" s="20"/>
      <c r="CG2371" s="20"/>
      <c r="CH2371" s="20"/>
      <c r="CI2371" s="20"/>
      <c r="CJ2371" s="20"/>
      <c r="CK2371" s="20"/>
      <c r="CL2371" s="20"/>
    </row>
    <row r="2372" spans="1:101" ht="18" customHeight="1"/>
    <row r="2373" spans="1:101" ht="18" customHeight="1" thickBot="1">
      <c r="A2373" s="23"/>
      <c r="B2373" s="23"/>
      <c r="C2373" s="23"/>
      <c r="D2373" s="20" t="s">
        <v>15</v>
      </c>
      <c r="E2373" s="20"/>
      <c r="F2373" s="20"/>
      <c r="G2373" s="20"/>
      <c r="H2373" s="20"/>
      <c r="I2373" s="20" t="s">
        <v>16</v>
      </c>
      <c r="J2373" s="20"/>
      <c r="K2373" s="20"/>
      <c r="L2373" s="20"/>
      <c r="M2373" s="23"/>
      <c r="N2373" s="23"/>
      <c r="O2373" s="24" t="s">
        <v>17</v>
      </c>
      <c r="P2373" s="23"/>
      <c r="Q2373" s="23"/>
      <c r="R2373" s="23"/>
      <c r="S2373" s="20"/>
      <c r="T2373" s="20" t="s">
        <v>18</v>
      </c>
      <c r="U2373" s="23"/>
      <c r="V2373" s="23"/>
      <c r="W2373" s="23"/>
      <c r="X2373" s="23"/>
      <c r="Y2373" s="24" t="s">
        <v>19</v>
      </c>
      <c r="Z2373" s="23"/>
      <c r="AA2373" s="23"/>
      <c r="AB2373" s="23"/>
      <c r="AC2373" s="24" t="s">
        <v>20</v>
      </c>
      <c r="AD2373" s="20"/>
      <c r="AE2373" s="20"/>
      <c r="AF2373" s="20"/>
      <c r="AG2373" s="20"/>
      <c r="AH2373" s="23"/>
      <c r="AI2373" s="24" t="s">
        <v>21</v>
      </c>
      <c r="AJ2373" s="23"/>
      <c r="AK2373" s="23"/>
      <c r="AL2373" s="20"/>
      <c r="AM2373" s="24" t="s">
        <v>31</v>
      </c>
      <c r="AN2373" s="20"/>
      <c r="AO2373" s="23"/>
      <c r="AP2373" s="23"/>
      <c r="AQ2373" s="23"/>
      <c r="AR2373" s="23"/>
      <c r="AS2373" s="24" t="s">
        <v>91</v>
      </c>
      <c r="AT2373" s="23"/>
      <c r="AU2373" s="23"/>
      <c r="AV2373" s="23"/>
      <c r="AW2373" s="24" t="s">
        <v>32</v>
      </c>
      <c r="AX2373" s="20"/>
      <c r="AY2373" s="20"/>
      <c r="AZ2373" s="20"/>
      <c r="BA2373" s="20"/>
      <c r="BB2373" s="23"/>
      <c r="BC2373" s="24" t="s">
        <v>22</v>
      </c>
      <c r="BD2373" s="23"/>
      <c r="BE2373" s="23"/>
      <c r="BF2373" s="23"/>
      <c r="BG2373" s="24" t="s">
        <v>33</v>
      </c>
      <c r="BH2373" s="20"/>
      <c r="BI2373" s="23"/>
      <c r="BJ2373" s="23"/>
      <c r="BK2373" s="23"/>
      <c r="BL2373" s="23"/>
      <c r="BM2373" s="24" t="s">
        <v>34</v>
      </c>
      <c r="BN2373" s="23"/>
      <c r="BO2373" s="23"/>
      <c r="BP2373" s="23"/>
      <c r="BQ2373" s="24" t="s">
        <v>89</v>
      </c>
      <c r="BR2373" s="20"/>
      <c r="BS2373" s="20"/>
      <c r="BT2373" s="20"/>
      <c r="BU2373" s="20"/>
      <c r="BV2373" s="23"/>
      <c r="BW2373" s="24" t="s">
        <v>35</v>
      </c>
      <c r="BX2373" s="23"/>
      <c r="BY2373" s="23"/>
      <c r="BZ2373" s="23"/>
      <c r="CA2373" s="24" t="s">
        <v>90</v>
      </c>
      <c r="CB2373" s="20"/>
      <c r="CC2373" s="23"/>
      <c r="CD2373" s="23"/>
      <c r="CE2373" s="23"/>
      <c r="CF2373" s="23"/>
      <c r="CG2373" s="24" t="s">
        <v>92</v>
      </c>
      <c r="CH2373" s="23"/>
      <c r="CI2373" s="23"/>
      <c r="CJ2373" s="23"/>
      <c r="CK2373" s="24" t="s">
        <v>36</v>
      </c>
      <c r="CL2373" s="24"/>
      <c r="CM2373" s="23"/>
      <c r="CN2373" s="23"/>
      <c r="CO2373" s="23"/>
      <c r="CP2373" s="23"/>
      <c r="CQ2373" s="24" t="s">
        <v>93</v>
      </c>
      <c r="CR2373" s="23"/>
      <c r="CS2373" s="23"/>
    </row>
    <row r="2374" spans="1:101" ht="18" customHeight="1" thickBot="1">
      <c r="A2374" s="23"/>
      <c r="B2374" s="33"/>
      <c r="C2374" s="23"/>
      <c r="D2374" s="7" t="s">
        <v>2</v>
      </c>
      <c r="E2374" s="8"/>
      <c r="F2374" s="8" t="s">
        <v>3</v>
      </c>
      <c r="G2374" s="9"/>
      <c r="H2374" s="10"/>
      <c r="I2374" s="7" t="s">
        <v>4</v>
      </c>
      <c r="J2374" s="8"/>
      <c r="K2374" s="8" t="s">
        <v>5</v>
      </c>
      <c r="L2374" s="9"/>
      <c r="M2374" s="23"/>
      <c r="N2374" s="251" t="s">
        <v>79</v>
      </c>
      <c r="O2374" s="252"/>
      <c r="P2374" s="253" t="s">
        <v>80</v>
      </c>
      <c r="Q2374" s="254"/>
      <c r="R2374" s="23"/>
      <c r="S2374" s="7" t="s">
        <v>11</v>
      </c>
      <c r="T2374" s="8"/>
      <c r="U2374" s="8" t="s">
        <v>12</v>
      </c>
      <c r="V2374" s="9"/>
      <c r="W2374" s="20"/>
      <c r="X2374" s="251" t="s">
        <v>79</v>
      </c>
      <c r="Y2374" s="252"/>
      <c r="Z2374" s="253" t="s">
        <v>80</v>
      </c>
      <c r="AA2374" s="254"/>
      <c r="AB2374" s="20"/>
      <c r="AC2374" s="7" t="s">
        <v>4</v>
      </c>
      <c r="AD2374" s="8"/>
      <c r="AE2374" s="8" t="s">
        <v>5</v>
      </c>
      <c r="AF2374" s="9"/>
      <c r="AG2374" s="20"/>
      <c r="AH2374" s="251" t="s">
        <v>0</v>
      </c>
      <c r="AI2374" s="252"/>
      <c r="AJ2374" s="253" t="s">
        <v>1</v>
      </c>
      <c r="AK2374" s="254"/>
      <c r="AL2374" s="20"/>
      <c r="AM2374" s="7" t="s">
        <v>11</v>
      </c>
      <c r="AN2374" s="8"/>
      <c r="AO2374" s="8" t="s">
        <v>12</v>
      </c>
      <c r="AP2374" s="9"/>
      <c r="AQ2374" s="23"/>
      <c r="AR2374" s="251" t="s">
        <v>0</v>
      </c>
      <c r="AS2374" s="252"/>
      <c r="AT2374" s="253" t="s">
        <v>1</v>
      </c>
      <c r="AU2374" s="254"/>
      <c r="AV2374" s="36"/>
      <c r="AW2374" s="7" t="s">
        <v>4</v>
      </c>
      <c r="AX2374" s="8"/>
      <c r="AY2374" s="8" t="s">
        <v>5</v>
      </c>
      <c r="AZ2374" s="9"/>
      <c r="BA2374" s="20"/>
      <c r="BB2374" s="251" t="s">
        <v>0</v>
      </c>
      <c r="BC2374" s="252"/>
      <c r="BD2374" s="253" t="s">
        <v>1</v>
      </c>
      <c r="BE2374" s="254"/>
      <c r="BF2374" s="36"/>
      <c r="BG2374" s="7" t="s">
        <v>11</v>
      </c>
      <c r="BH2374" s="8"/>
      <c r="BI2374" s="8" t="s">
        <v>12</v>
      </c>
      <c r="BJ2374" s="9"/>
      <c r="BK2374" s="36"/>
      <c r="BL2374" s="251" t="s">
        <v>0</v>
      </c>
      <c r="BM2374" s="252"/>
      <c r="BN2374" s="253" t="s">
        <v>1</v>
      </c>
      <c r="BO2374" s="254"/>
      <c r="BP2374" s="36"/>
      <c r="BQ2374" s="7" t="s">
        <v>4</v>
      </c>
      <c r="BR2374" s="8"/>
      <c r="BS2374" s="8" t="s">
        <v>5</v>
      </c>
      <c r="BT2374" s="9"/>
      <c r="BU2374" s="20"/>
      <c r="BV2374" s="251" t="s">
        <v>0</v>
      </c>
      <c r="BW2374" s="252"/>
      <c r="BX2374" s="253" t="s">
        <v>1</v>
      </c>
      <c r="BY2374" s="254"/>
      <c r="BZ2374" s="36"/>
      <c r="CA2374" s="7" t="s">
        <v>11</v>
      </c>
      <c r="CB2374" s="8"/>
      <c r="CC2374" s="8" t="s">
        <v>12</v>
      </c>
      <c r="CD2374" s="9"/>
      <c r="CE2374" s="36"/>
      <c r="CF2374" s="251" t="s">
        <v>0</v>
      </c>
      <c r="CG2374" s="252"/>
      <c r="CH2374" s="253" t="s">
        <v>1</v>
      </c>
      <c r="CI2374" s="254"/>
      <c r="CJ2374" s="23"/>
      <c r="CK2374" s="7" t="s">
        <v>23</v>
      </c>
      <c r="CL2374" s="8"/>
      <c r="CM2374" s="8" t="s">
        <v>24</v>
      </c>
      <c r="CN2374" s="9"/>
      <c r="CO2374" s="23"/>
      <c r="CP2374" s="251" t="s">
        <v>0</v>
      </c>
      <c r="CQ2374" s="252"/>
      <c r="CR2374" s="253" t="s">
        <v>1</v>
      </c>
      <c r="CS2374" s="254"/>
      <c r="CU2374" s="26" t="s">
        <v>25</v>
      </c>
      <c r="CW2374" s="50" t="s">
        <v>44</v>
      </c>
    </row>
    <row r="2375" spans="1:101" ht="18" customHeight="1" thickTop="1" thickBot="1">
      <c r="B2375" s="34">
        <v>5.9000000000000101</v>
      </c>
      <c r="D2375" s="11">
        <v>1</v>
      </c>
      <c r="E2375" s="12">
        <v>0</v>
      </c>
      <c r="F2375" s="13">
        <v>0</v>
      </c>
      <c r="G2375" s="40">
        <f t="shared" ref="G2375" si="25270">-1/($E$4*$B2375)</f>
        <v>-0.17805601998500739</v>
      </c>
      <c r="H2375" s="10"/>
      <c r="I2375" s="11">
        <v>1</v>
      </c>
      <c r="J2375" s="12">
        <v>0</v>
      </c>
      <c r="K2375" s="13">
        <v>0</v>
      </c>
      <c r="L2375" s="14">
        <v>0</v>
      </c>
      <c r="N2375" s="1">
        <f t="shared" ref="N2375" si="25271">D2375*I2375+F2375*I2378-E2375*J2375-G2375*J2378</f>
        <v>0.9558851243412706</v>
      </c>
      <c r="O2375" s="4">
        <f t="shared" ref="O2375" si="25272">(D2375*J2375+E2375*I2375+F2375*J2378+G2375*I2378)</f>
        <v>0</v>
      </c>
      <c r="P2375" s="2">
        <f t="shared" ref="P2375" si="25273">D2375*K2375+F2375*K2378-E2375*L2375-G2375*L2378</f>
        <v>0</v>
      </c>
      <c r="Q2375" s="3">
        <f t="shared" ref="Q2375" si="25274">(D2375*L2375+E2375*K2375+F2375*L2378+G2375*K2378)</f>
        <v>-0.17805601998500739</v>
      </c>
      <c r="S2375" s="11">
        <v>1</v>
      </c>
      <c r="T2375" s="12">
        <v>0</v>
      </c>
      <c r="U2375" s="13">
        <v>0</v>
      </c>
      <c r="V2375" s="40">
        <f t="shared" ref="V2375" si="25275">-1/($T$4*$B2375)</f>
        <v>-0.34020779892358199</v>
      </c>
      <c r="W2375" s="20"/>
      <c r="X2375" s="1">
        <f t="shared" ref="X2375" si="25276">N2375*S2375+P2375*S2378-O2375*T2375-Q2375*T2378</f>
        <v>0.9558851243412706</v>
      </c>
      <c r="Y2375" s="4">
        <f t="shared" ref="Y2375" si="25277">(N2375*T2375+O2375*S2375+P2375*T2378+Q2375*S2378)</f>
        <v>0</v>
      </c>
      <c r="Z2375" s="2">
        <f t="shared" ref="Z2375" si="25278">N2375*U2375+P2375*U2378-O2375*V2375-Q2375*V2378</f>
        <v>0</v>
      </c>
      <c r="AA2375" s="3">
        <f t="shared" ref="AA2375" si="25279">(N2375*V2375+O2375*U2375+P2375*V2378+Q2375*U2378)</f>
        <v>-0.50325559416094556</v>
      </c>
      <c r="AB2375" s="20"/>
      <c r="AC2375" s="11">
        <v>1</v>
      </c>
      <c r="AD2375" s="12">
        <v>0</v>
      </c>
      <c r="AE2375" s="13">
        <v>0</v>
      </c>
      <c r="AF2375" s="14">
        <v>0</v>
      </c>
      <c r="AG2375" s="20"/>
      <c r="AH2375" s="1">
        <f t="shared" ref="AH2375" si="25280">X2375*AC2375+Z2375*AC2378-Y2375*AD2375-AA2375*AD2378</f>
        <v>0.81343763213625475</v>
      </c>
      <c r="AI2375" s="4">
        <f t="shared" ref="AI2375" si="25281">(X2375*AD2375+Y2375*AC2375+Z2375*AD2378+AA2375*AC2378)</f>
        <v>0</v>
      </c>
      <c r="AJ2375" s="2">
        <f t="shared" ref="AJ2375" si="25282">X2375*AE2375+Z2375*AE2378-Y2375*AF2375-AA2375*AF2378</f>
        <v>0</v>
      </c>
      <c r="AK2375" s="3">
        <f t="shared" ref="AK2375" si="25283">(X2375*AF2375+Y2375*AE2375+Z2375*AF2378+AA2375*AE2378)</f>
        <v>-0.50325559416094556</v>
      </c>
      <c r="AL2375" s="20"/>
      <c r="AM2375" s="11">
        <v>1</v>
      </c>
      <c r="AN2375" s="12">
        <v>0</v>
      </c>
      <c r="AO2375" s="13">
        <v>0</v>
      </c>
      <c r="AP2375" s="40">
        <f t="shared" ref="AP2375" si="25284">-1/($AN$4*$B2375)</f>
        <v>-0.35354928123431067</v>
      </c>
      <c r="AR2375" s="1">
        <f t="shared" ref="AR2375" si="25285">AH2375*AM2375+AJ2375*AM2378-AI2375*AN2375-AK2375*AN2378</f>
        <v>0.81343763213625475</v>
      </c>
      <c r="AS2375" s="4">
        <f t="shared" ref="AS2375" si="25286">(AH2375*AN2375+AI2375*AM2375+AJ2375*AN2378+AK2375*AM2378)</f>
        <v>0</v>
      </c>
      <c r="AT2375" s="2">
        <f t="shared" ref="AT2375" si="25287">AH2375*AO2375+AJ2375*AO2378-AI2375*AP2375-AK2375*AP2378</f>
        <v>0</v>
      </c>
      <c r="AU2375" s="3">
        <f t="shared" ref="AU2375" si="25288">(AH2375*AP2375+AI2375*AO2375+AJ2375*AP2378+AK2375*AO2378)</f>
        <v>-0.79084588433165803</v>
      </c>
      <c r="AV2375" s="20"/>
      <c r="AW2375" s="11">
        <v>1</v>
      </c>
      <c r="AX2375" s="12">
        <v>0</v>
      </c>
      <c r="AY2375" s="13">
        <v>0</v>
      </c>
      <c r="AZ2375" s="14">
        <v>0</v>
      </c>
      <c r="BA2375" s="20"/>
      <c r="BB2375" s="1">
        <f t="shared" ref="BB2375" si="25289">AR2375*AW2375+AT2375*AW2378-AS2375*AX2375-AU2375*AX2378</f>
        <v>0.58958713896583004</v>
      </c>
      <c r="BC2375" s="4">
        <f t="shared" ref="BC2375" si="25290">(AR2375*AX2375+AS2375*AW2375+AT2375*AX2378+AU2375*AW2378)</f>
        <v>0</v>
      </c>
      <c r="BD2375" s="2">
        <f t="shared" ref="BD2375" si="25291">AR2375*AY2375+AT2375*AY2378-AS2375*AZ2375-AU2375*AZ2378</f>
        <v>0</v>
      </c>
      <c r="BE2375" s="3">
        <f t="shared" ref="BE2375" si="25292">(AR2375*AZ2375+AS2375*AY2375+AT2375*AZ2378+AU2375*AY2378)</f>
        <v>-0.79084588433165803</v>
      </c>
      <c r="BF2375" s="20"/>
      <c r="BG2375" s="11">
        <v>1</v>
      </c>
      <c r="BH2375" s="12">
        <v>0</v>
      </c>
      <c r="BI2375" s="13">
        <v>0</v>
      </c>
      <c r="BJ2375" s="40">
        <f t="shared" ref="BJ2375" si="25293">-1/($BH$4*$B2375)</f>
        <v>-0.34020779892358199</v>
      </c>
      <c r="BK2375" s="20"/>
      <c r="BL2375" s="1">
        <f t="shared" ref="BL2375" si="25294">BB2375*BG2375+BD2375*BG2378-BC2375*BH2375-BE2375*BH2378</f>
        <v>0.58958713896583004</v>
      </c>
      <c r="BM2375" s="4">
        <f t="shared" ref="BM2375" si="25295">(BB2375*BH2375+BC2375*BG2375+BD2375*BH2378+BE2375*BG2378)</f>
        <v>0</v>
      </c>
      <c r="BN2375" s="2">
        <f t="shared" ref="BN2375" si="25296">BB2375*BI2375+BD2375*BI2378-BC2375*BJ2375-BE2375*BJ2378</f>
        <v>0</v>
      </c>
      <c r="BO2375" s="3">
        <f t="shared" ref="BO2375" si="25297">(BB2375*BJ2375+BC2375*BI2375+BD2375*BJ2378+BE2375*BI2378)</f>
        <v>-0.99142802715287515</v>
      </c>
      <c r="BP2375" s="20"/>
      <c r="BQ2375" s="11">
        <v>1</v>
      </c>
      <c r="BR2375" s="12">
        <v>0</v>
      </c>
      <c r="BS2375" s="13">
        <v>0</v>
      </c>
      <c r="BT2375" s="14">
        <v>0</v>
      </c>
      <c r="BU2375" s="20"/>
      <c r="BV2375" s="1">
        <f t="shared" ref="BV2375" si="25298">BL2375*BQ2375+BN2375*BQ2378-BM2375*BR2375-BO2375*BR2378</f>
        <v>0.34395251146988132</v>
      </c>
      <c r="BW2375" s="4">
        <f t="shared" ref="BW2375" si="25299">(BL2375*BR2375+BM2375*BQ2375+BN2375*BR2378+BO2375*BQ2378)</f>
        <v>0</v>
      </c>
      <c r="BX2375" s="2">
        <f t="shared" ref="BX2375" si="25300">BL2375*BS2375+BN2375*BS2378-BM2375*BT2375-BO2375*BT2378</f>
        <v>0</v>
      </c>
      <c r="BY2375" s="3">
        <f t="shared" ref="BY2375" si="25301">(BL2375*BT2375+BM2375*BS2375+BN2375*BT2378+BO2375*BS2378)</f>
        <v>-0.99142802715287515</v>
      </c>
      <c r="BZ2375" s="20"/>
      <c r="CA2375" s="11">
        <v>1</v>
      </c>
      <c r="CB2375" s="12">
        <v>0</v>
      </c>
      <c r="CC2375" s="13">
        <v>0</v>
      </c>
      <c r="CD2375" s="40">
        <f t="shared" ref="CD2375" si="25302">-1/($CB$4*$B2375)</f>
        <v>-0.17805601998500739</v>
      </c>
      <c r="CE2375" s="20"/>
      <c r="CF2375" s="1">
        <f t="shared" ref="CF2375" si="25303">BV2375*CA2375+BX2375*CA2378-BW2375*CB2375-BY2375*CB2378</f>
        <v>0.34395251146988132</v>
      </c>
      <c r="CG2375" s="4">
        <f t="shared" ref="CG2375" si="25304">(BV2375*CB2375+BW2375*CA2375+BX2375*CB2378+BY2375*CA2378)</f>
        <v>0</v>
      </c>
      <c r="CH2375" s="2">
        <f t="shared" ref="CH2375" si="25305">BV2375*CC2375+BX2375*CC2378-BW2375*CD2375-BY2375*CD2378</f>
        <v>0</v>
      </c>
      <c r="CI2375" s="3">
        <f t="shared" ref="CI2375" si="25306">(BV2375*CD2375+BW2375*CC2375+BX2375*CD2378+BY2375*CC2378)</f>
        <v>-1.0526708424090498</v>
      </c>
      <c r="CJ2375" s="28"/>
      <c r="CK2375" s="11">
        <v>1</v>
      </c>
      <c r="CL2375" s="12">
        <v>0</v>
      </c>
      <c r="CM2375" s="13">
        <v>0</v>
      </c>
      <c r="CN2375" s="14">
        <v>0</v>
      </c>
      <c r="CP2375" s="1">
        <f t="shared" ref="CP2375" si="25307">CF2375*CK2375+CH2375*CK2378-CG2375*CL2375-CI2375*CL2378</f>
        <v>0.34395251146988132</v>
      </c>
      <c r="CQ2375" s="4">
        <f t="shared" ref="CQ2375" si="25308">(CF2375*CL2375+CG2375*CK2375+CH2375*CL2378+CI2375*CK2378)</f>
        <v>-1.0526708424090498</v>
      </c>
      <c r="CR2375" s="2">
        <f t="shared" ref="CR2375" si="25309">CF2375*CM2375+CH2375*CM2378-CG2375*CN2375-CI2375*CN2378</f>
        <v>0</v>
      </c>
      <c r="CS2375" s="3">
        <f t="shared" ref="CS2375" si="25310">(CF2375*CN2375+CG2375*CM2375+CH2375*CN2378+CI2375*CM2378)</f>
        <v>-1.0526708424090498</v>
      </c>
      <c r="CU2375" s="29">
        <f t="shared" ref="CU2375" si="25311">20*LOG(((1+$CL$4)/$CL$4)/((CP2375+CP2378)^2+(CQ2375+CQ2378)^2)^0.5)</f>
        <v>-4.9942038588493907E-2</v>
      </c>
      <c r="CW2375" s="51">
        <f t="shared" ref="CW2375" si="25312">((CP2375^2+CQ2375^2)^0.5)/((CP2378^2+CQ2378^2)^0.5)</f>
        <v>1.2230767504251687</v>
      </c>
    </row>
    <row r="2376" spans="1:101" ht="18" customHeight="1" thickBot="1">
      <c r="D2376" s="11"/>
      <c r="E2376" s="13"/>
      <c r="F2376" s="13"/>
      <c r="G2376" s="15"/>
      <c r="H2376" s="10"/>
      <c r="I2376" s="11"/>
      <c r="J2376" s="13"/>
      <c r="K2376" s="13"/>
      <c r="L2376" s="15"/>
      <c r="N2376" s="5"/>
      <c r="Q2376" s="6"/>
      <c r="S2376" s="11"/>
      <c r="T2376" s="13"/>
      <c r="U2376" s="13"/>
      <c r="V2376" s="15"/>
      <c r="W2376" s="20"/>
      <c r="X2376" s="5"/>
      <c r="AA2376" s="6"/>
      <c r="AB2376" s="20"/>
      <c r="AC2376" s="11"/>
      <c r="AD2376" s="13"/>
      <c r="AE2376" s="13"/>
      <c r="AF2376" s="15"/>
      <c r="AG2376" s="20"/>
      <c r="AH2376" s="5"/>
      <c r="AK2376" s="6"/>
      <c r="AL2376" s="20"/>
      <c r="AM2376" s="11"/>
      <c r="AN2376" s="13"/>
      <c r="AO2376" s="13"/>
      <c r="AP2376" s="15"/>
      <c r="AR2376" s="5"/>
      <c r="AU2376" s="6"/>
      <c r="AW2376" s="11"/>
      <c r="AX2376" s="13"/>
      <c r="AY2376" s="13"/>
      <c r="AZ2376" s="15"/>
      <c r="BA2376" s="20"/>
      <c r="BB2376" s="5"/>
      <c r="BE2376" s="6"/>
      <c r="BG2376" s="11"/>
      <c r="BH2376" s="13"/>
      <c r="BI2376" s="13"/>
      <c r="BJ2376" s="15"/>
      <c r="BL2376" s="5"/>
      <c r="BO2376" s="6"/>
      <c r="BQ2376" s="11"/>
      <c r="BR2376" s="13"/>
      <c r="BS2376" s="13"/>
      <c r="BT2376" s="15"/>
      <c r="BU2376" s="20"/>
      <c r="BV2376" s="5"/>
      <c r="BY2376" s="6"/>
      <c r="CA2376" s="11"/>
      <c r="CB2376" s="13"/>
      <c r="CC2376" s="13"/>
      <c r="CD2376" s="15"/>
      <c r="CF2376" s="5"/>
      <c r="CI2376" s="6"/>
      <c r="CK2376" s="11"/>
      <c r="CL2376" s="13"/>
      <c r="CM2376" s="13"/>
      <c r="CN2376" s="15"/>
      <c r="CP2376" s="5"/>
      <c r="CS2376" s="6"/>
      <c r="CW2376" s="52"/>
    </row>
    <row r="2377" spans="1:101" ht="18" customHeight="1" thickBot="1">
      <c r="D2377" s="11" t="s">
        <v>6</v>
      </c>
      <c r="E2377" s="13"/>
      <c r="F2377" s="13" t="s">
        <v>7</v>
      </c>
      <c r="G2377" s="15"/>
      <c r="H2377" s="10"/>
      <c r="I2377" s="11" t="s">
        <v>8</v>
      </c>
      <c r="J2377" s="13"/>
      <c r="K2377" s="13" t="s">
        <v>9</v>
      </c>
      <c r="L2377" s="15"/>
      <c r="N2377" s="251" t="s">
        <v>26</v>
      </c>
      <c r="O2377" s="252"/>
      <c r="P2377" s="253" t="s">
        <v>27</v>
      </c>
      <c r="Q2377" s="254"/>
      <c r="S2377" s="11" t="s">
        <v>13</v>
      </c>
      <c r="T2377" s="13"/>
      <c r="U2377" s="13" t="s">
        <v>14</v>
      </c>
      <c r="V2377" s="15"/>
      <c r="W2377" s="20"/>
      <c r="X2377" s="251" t="s">
        <v>26</v>
      </c>
      <c r="Y2377" s="252"/>
      <c r="Z2377" s="253" t="s">
        <v>27</v>
      </c>
      <c r="AA2377" s="254"/>
      <c r="AB2377" s="20"/>
      <c r="AC2377" s="11" t="s">
        <v>8</v>
      </c>
      <c r="AD2377" s="13"/>
      <c r="AE2377" s="13" t="s">
        <v>9</v>
      </c>
      <c r="AF2377" s="15"/>
      <c r="AG2377" s="20"/>
      <c r="AH2377" s="251" t="s">
        <v>26</v>
      </c>
      <c r="AI2377" s="252"/>
      <c r="AJ2377" s="253" t="s">
        <v>27</v>
      </c>
      <c r="AK2377" s="254"/>
      <c r="AL2377" s="20"/>
      <c r="AM2377" s="11" t="s">
        <v>13</v>
      </c>
      <c r="AN2377" s="13"/>
      <c r="AO2377" s="13" t="s">
        <v>14</v>
      </c>
      <c r="AP2377" s="15"/>
      <c r="AR2377" s="251" t="s">
        <v>26</v>
      </c>
      <c r="AS2377" s="252"/>
      <c r="AT2377" s="253" t="s">
        <v>27</v>
      </c>
      <c r="AU2377" s="254"/>
      <c r="AV2377" s="36"/>
      <c r="AW2377" s="11" t="s">
        <v>8</v>
      </c>
      <c r="AX2377" s="13"/>
      <c r="AY2377" s="13" t="s">
        <v>9</v>
      </c>
      <c r="AZ2377" s="15"/>
      <c r="BA2377" s="20"/>
      <c r="BB2377" s="251" t="s">
        <v>26</v>
      </c>
      <c r="BC2377" s="252"/>
      <c r="BD2377" s="253" t="s">
        <v>27</v>
      </c>
      <c r="BE2377" s="254"/>
      <c r="BF2377" s="36"/>
      <c r="BG2377" s="11" t="s">
        <v>13</v>
      </c>
      <c r="BH2377" s="13"/>
      <c r="BI2377" s="13" t="s">
        <v>14</v>
      </c>
      <c r="BJ2377" s="15"/>
      <c r="BK2377" s="36"/>
      <c r="BL2377" s="251" t="s">
        <v>26</v>
      </c>
      <c r="BM2377" s="252"/>
      <c r="BN2377" s="253" t="s">
        <v>27</v>
      </c>
      <c r="BO2377" s="254"/>
      <c r="BP2377" s="36"/>
      <c r="BQ2377" s="11" t="s">
        <v>8</v>
      </c>
      <c r="BR2377" s="13"/>
      <c r="BS2377" s="13" t="s">
        <v>9</v>
      </c>
      <c r="BT2377" s="15"/>
      <c r="BU2377" s="20"/>
      <c r="BV2377" s="251" t="s">
        <v>26</v>
      </c>
      <c r="BW2377" s="252"/>
      <c r="BX2377" s="253" t="s">
        <v>27</v>
      </c>
      <c r="BY2377" s="254"/>
      <c r="BZ2377" s="36"/>
      <c r="CA2377" s="11" t="s">
        <v>13</v>
      </c>
      <c r="CB2377" s="13"/>
      <c r="CC2377" s="13" t="s">
        <v>14</v>
      </c>
      <c r="CD2377" s="15"/>
      <c r="CE2377" s="36"/>
      <c r="CF2377" s="251" t="s">
        <v>26</v>
      </c>
      <c r="CG2377" s="252"/>
      <c r="CH2377" s="253" t="s">
        <v>27</v>
      </c>
      <c r="CI2377" s="254"/>
      <c r="CK2377" s="11" t="s">
        <v>28</v>
      </c>
      <c r="CL2377" s="13"/>
      <c r="CM2377" s="13" t="s">
        <v>29</v>
      </c>
      <c r="CN2377" s="15"/>
      <c r="CP2377" s="251" t="s">
        <v>26</v>
      </c>
      <c r="CQ2377" s="252"/>
      <c r="CR2377" s="253" t="s">
        <v>27</v>
      </c>
      <c r="CS2377" s="254"/>
      <c r="CU2377" s="38" t="s">
        <v>37</v>
      </c>
      <c r="CW2377" s="53" t="s">
        <v>45</v>
      </c>
    </row>
    <row r="2378" spans="1:101" ht="18" customHeight="1" thickTop="1" thickBot="1">
      <c r="D2378" s="16">
        <v>0</v>
      </c>
      <c r="E2378" s="17">
        <v>0</v>
      </c>
      <c r="F2378" s="18">
        <v>1</v>
      </c>
      <c r="G2378" s="19">
        <v>0</v>
      </c>
      <c r="H2378" s="10"/>
      <c r="I2378" s="16">
        <v>0</v>
      </c>
      <c r="J2378" s="17">
        <f t="shared" ref="J2378" si="25313">-1/($J$4*$B2375)</f>
        <v>-0.2477584058233131</v>
      </c>
      <c r="K2378" s="18">
        <v>1</v>
      </c>
      <c r="L2378" s="19">
        <v>0</v>
      </c>
      <c r="N2378" s="1">
        <f t="shared" ref="N2378" si="25314">D2378*I2375+F2378*I2378-E2378*J2375-G2378*J2378</f>
        <v>0</v>
      </c>
      <c r="O2378" s="4">
        <f t="shared" ref="O2378" si="25315">(D2378*J2375+E2378*I2375+F2378*J2378+G2378*I2378)</f>
        <v>-0.2477584058233131</v>
      </c>
      <c r="P2378" s="2">
        <f t="shared" ref="P2378" si="25316">D2378*K2375+F2378*K2378-E2378*L2375-G2378*L2378</f>
        <v>1</v>
      </c>
      <c r="Q2378" s="3">
        <f t="shared" ref="Q2378" si="25317">(D2378*L2375+E2378*K2375+F2378*L2378+G2378*K2378)</f>
        <v>0</v>
      </c>
      <c r="S2378" s="16">
        <v>0</v>
      </c>
      <c r="T2378" s="17">
        <v>0</v>
      </c>
      <c r="U2378" s="18">
        <v>1</v>
      </c>
      <c r="V2378" s="19">
        <v>0</v>
      </c>
      <c r="W2378" s="20"/>
      <c r="X2378" s="1">
        <f t="shared" ref="X2378" si="25318">N2378*S2375+P2378*S2378-O2378*T2375-Q2378*T2378</f>
        <v>0</v>
      </c>
      <c r="Y2378" s="4">
        <f t="shared" ref="Y2378" si="25319">(N2378*T2375+O2378*S2375+P2378*T2378+Q2378*S2378)</f>
        <v>-0.2477584058233131</v>
      </c>
      <c r="Z2378" s="2">
        <f t="shared" ref="Z2378" si="25320">N2378*U2375+P2378*U2378-O2378*V2375-Q2378*V2378</f>
        <v>0.91571065809003505</v>
      </c>
      <c r="AA2378" s="3">
        <f t="shared" ref="AA2378" si="25321">(N2378*V2375+O2378*U2375+P2378*V2378+Q2378*U2378)</f>
        <v>0</v>
      </c>
      <c r="AB2378" s="20"/>
      <c r="AC2378" s="16">
        <v>0</v>
      </c>
      <c r="AD2378" s="17">
        <f t="shared" ref="AD2378" si="25322">-1/($AD$4*$B2375)</f>
        <v>-0.28305197966554529</v>
      </c>
      <c r="AE2378" s="18">
        <v>1</v>
      </c>
      <c r="AF2378" s="19">
        <v>0</v>
      </c>
      <c r="AG2378" s="20"/>
      <c r="AH2378" s="1">
        <f t="shared" ref="AH2378" si="25323">X2378*AC2375+Z2378*AC2378-Y2378*AD2375-AA2378*AD2378</f>
        <v>0</v>
      </c>
      <c r="AI2378" s="4">
        <f t="shared" ref="AI2378" si="25324">(X2378*AD2375+Y2378*AC2375+Z2378*AD2378+AA2378*AC2378)</f>
        <v>-0.50695212039653681</v>
      </c>
      <c r="AJ2378" s="2">
        <f t="shared" ref="AJ2378" si="25325">X2378*AE2375+Z2378*AE2378-Y2378*AF2375-AA2378*AF2378</f>
        <v>0.91571065809003505</v>
      </c>
      <c r="AK2378" s="3">
        <f t="shared" ref="AK2378" si="25326">(X2378*AF2375+Y2378*AE2375+Z2378*AF2378+AA2378*AE2378)</f>
        <v>0</v>
      </c>
      <c r="AL2378" s="20"/>
      <c r="AM2378" s="16">
        <v>0</v>
      </c>
      <c r="AN2378" s="17">
        <v>0</v>
      </c>
      <c r="AO2378" s="18">
        <v>1</v>
      </c>
      <c r="AP2378" s="19">
        <v>0</v>
      </c>
      <c r="AR2378" s="1">
        <f t="shared" ref="AR2378" si="25327">AH2378*AM2375+AJ2378*AM2378-AI2378*AN2375-AK2378*AN2378</f>
        <v>0</v>
      </c>
      <c r="AS2378" s="4">
        <f t="shared" ref="AS2378" si="25328">(AH2378*AN2375+AI2378*AM2375+AJ2378*AN2378+AK2378*AM2378)</f>
        <v>-0.50695212039653681</v>
      </c>
      <c r="AT2378" s="2">
        <f t="shared" ref="AT2378" si="25329">AH2378*AO2375+AJ2378*AO2378-AI2378*AP2375-AK2378*AP2378</f>
        <v>0.7364781003036297</v>
      </c>
      <c r="AU2378" s="3">
        <f t="shared" ref="AU2378" si="25330">(AH2378*AP2375+AI2378*AO2375+AJ2378*AP2378+AK2378*AO2378)</f>
        <v>0</v>
      </c>
      <c r="AV2378" s="20"/>
      <c r="AW2378" s="16">
        <v>0</v>
      </c>
      <c r="AX2378" s="17">
        <f t="shared" ref="AX2378" si="25331">-1/($AX$4*$B2375)</f>
        <v>-0.28305197966554529</v>
      </c>
      <c r="AY2378" s="18">
        <v>1</v>
      </c>
      <c r="AZ2378" s="19">
        <v>0</v>
      </c>
      <c r="BA2378" s="20"/>
      <c r="BB2378" s="1">
        <f t="shared" ref="BB2378" si="25332">AR2378*AW2375+AT2378*AW2378-AS2378*AX2375-AU2378*AX2378</f>
        <v>0</v>
      </c>
      <c r="BC2378" s="4">
        <f t="shared" ref="BC2378" si="25333">(AR2378*AX2375+AS2378*AW2375+AT2378*AX2378+AU2378*AW2378)</f>
        <v>-0.7154137046677993</v>
      </c>
      <c r="BD2378" s="2">
        <f t="shared" ref="BD2378" si="25334">AR2378*AY2375+AT2378*AY2378-AS2378*AZ2375-AU2378*AZ2378</f>
        <v>0.7364781003036297</v>
      </c>
      <c r="BE2378" s="3">
        <f t="shared" ref="BE2378" si="25335">(AR2378*AZ2375+AS2378*AY2375+AT2378*AZ2378+AU2378*AY2378)</f>
        <v>0</v>
      </c>
      <c r="BF2378" s="20"/>
      <c r="BG2378" s="16">
        <v>0</v>
      </c>
      <c r="BH2378" s="17">
        <v>0</v>
      </c>
      <c r="BI2378" s="18">
        <v>1</v>
      </c>
      <c r="BJ2378" s="19">
        <v>0</v>
      </c>
      <c r="BK2378" s="20"/>
      <c r="BL2378" s="1">
        <f t="shared" ref="BL2378" si="25336">BB2378*BG2375+BD2378*BG2378-BC2378*BH2375-BE2378*BH2378</f>
        <v>0</v>
      </c>
      <c r="BM2378" s="4">
        <f t="shared" ref="BM2378" si="25337">(BB2378*BH2375+BC2378*BG2375+BD2378*BH2378+BE2378*BG2378)</f>
        <v>-0.7154137046677993</v>
      </c>
      <c r="BN2378" s="2">
        <f t="shared" ref="BN2378" si="25338">BB2378*BI2375+BD2378*BI2378-BC2378*BJ2375-BE2378*BJ2378</f>
        <v>0.49308877851883215</v>
      </c>
      <c r="BO2378" s="3">
        <f t="shared" ref="BO2378" si="25339">(BB2378*BJ2375+BC2378*BI2375+BD2378*BJ2378+BE2378*BI2378)</f>
        <v>0</v>
      </c>
      <c r="BP2378" s="20"/>
      <c r="BQ2378" s="16">
        <v>0</v>
      </c>
      <c r="BR2378" s="17">
        <f t="shared" ref="BR2378" si="25340">-1/($BR$4*$B2375)</f>
        <v>-0.2477584058233131</v>
      </c>
      <c r="BS2378" s="18">
        <v>1</v>
      </c>
      <c r="BT2378" s="19">
        <v>0</v>
      </c>
      <c r="BU2378" s="20"/>
      <c r="BV2378" s="1">
        <f t="shared" ref="BV2378" si="25341">BL2378*BQ2375+BN2378*BQ2378-BM2378*BR2375-BO2378*BR2378</f>
        <v>0</v>
      </c>
      <c r="BW2378" s="4">
        <f t="shared" ref="BW2378" si="25342">(BL2378*BR2375+BM2378*BQ2375+BN2378*BR2378+BO2378*BQ2378)</f>
        <v>-0.83758059436298993</v>
      </c>
      <c r="BX2378" s="2">
        <f t="shared" ref="BX2378" si="25343">BL2378*BS2375+BN2378*BS2378-BM2378*BT2375-BO2378*BT2378</f>
        <v>0.49308877851883215</v>
      </c>
      <c r="BY2378" s="3">
        <f t="shared" ref="BY2378" si="25344">(BL2378*BT2375+BM2378*BS2375+BN2378*BT2378+BO2378*BS2378)</f>
        <v>0</v>
      </c>
      <c r="BZ2378" s="20"/>
      <c r="CA2378" s="16">
        <v>0</v>
      </c>
      <c r="CB2378" s="17">
        <v>0</v>
      </c>
      <c r="CC2378" s="18">
        <v>1</v>
      </c>
      <c r="CD2378" s="19">
        <v>0</v>
      </c>
      <c r="CE2378" s="20"/>
      <c r="CF2378" s="1">
        <f t="shared" ref="CF2378" si="25345">BV2378*CA2375+BX2378*CA2378-BW2378*CB2375-BY2378*CB2378</f>
        <v>0</v>
      </c>
      <c r="CG2378" s="4">
        <f t="shared" ref="CG2378" si="25346">(BV2378*CB2375+BW2378*CA2375+BX2378*CB2378+BY2378*CA2378)</f>
        <v>-0.83758059436298993</v>
      </c>
      <c r="CH2378" s="2">
        <f t="shared" ref="CH2378" si="25347">BV2378*CC2375+BX2378*CC2378-BW2378*CD2375-BY2378*CD2378</f>
        <v>0.34395251146988126</v>
      </c>
      <c r="CI2378" s="3">
        <f t="shared" ref="CI2378" si="25348">(BV2378*CD2375+BW2378*CC2375+BX2378*CD2378+BY2378*CC2378)</f>
        <v>0</v>
      </c>
      <c r="CK2378" s="16">
        <f t="shared" ref="CK2378" si="25349">1/$CL$4</f>
        <v>1</v>
      </c>
      <c r="CL2378" s="17">
        <v>0</v>
      </c>
      <c r="CM2378" s="18">
        <v>1</v>
      </c>
      <c r="CN2378" s="19">
        <v>0</v>
      </c>
      <c r="CP2378" s="1">
        <f t="shared" ref="CP2378" si="25350">CF2378*CK2375+CH2378*CK2378-CG2378*CL2375-CI2378*CL2378</f>
        <v>0.34395251146988126</v>
      </c>
      <c r="CQ2378" s="4">
        <f t="shared" ref="CQ2378" si="25351">(CF2378*CL2375+CG2378*CK2375+CH2378*CL2378+CI2378*CK2378)</f>
        <v>-0.83758059436298993</v>
      </c>
      <c r="CR2378" s="2">
        <f t="shared" ref="CR2378" si="25352">CF2378*CM2375+CH2378*CM2378-CG2378*CN2375-CI2378*CN2378</f>
        <v>0.34395251146988126</v>
      </c>
      <c r="CS2378" s="3">
        <f t="shared" ref="CS2378" si="25353">(CF2378*CN2375+CG2378*CM2375+CH2378*CN2378+CI2378*CM2378)</f>
        <v>0</v>
      </c>
      <c r="CU2378" s="39">
        <f t="shared" ref="CU2378" si="25354">(180/PI())*ATAN(-1*(CQ2375/CP2375))</f>
        <v>71.905574469598974</v>
      </c>
      <c r="CW2378" s="54">
        <f t="shared" ref="CW2378" si="25355">20*LOG(((1-(10^(CU2375/20)^2)*(1-((1-CW2375)/(1+CW2375))^2))^0.5))</f>
        <v>-16.698320137049731</v>
      </c>
    </row>
    <row r="2379" spans="1:101" ht="18" customHeight="1">
      <c r="E2379" s="20"/>
      <c r="F2379" s="20"/>
      <c r="G2379" s="20"/>
      <c r="H2379" s="20"/>
      <c r="I2379" s="20"/>
      <c r="J2379" s="20"/>
      <c r="K2379" s="20"/>
      <c r="L2379" s="20"/>
      <c r="M2379" s="20"/>
      <c r="N2379" s="20"/>
      <c r="O2379" s="20"/>
      <c r="P2379" s="20"/>
      <c r="Q2379" s="20"/>
      <c r="R2379" s="20"/>
      <c r="S2379" s="20"/>
      <c r="T2379" s="20"/>
      <c r="U2379" s="20"/>
      <c r="V2379" s="20"/>
      <c r="W2379" s="20"/>
      <c r="X2379" s="20"/>
      <c r="Y2379" s="20"/>
      <c r="Z2379" s="20"/>
      <c r="AA2379" s="20"/>
      <c r="AB2379" s="30"/>
      <c r="AC2379" s="20"/>
      <c r="AD2379" s="20"/>
      <c r="AE2379" s="20"/>
      <c r="AF2379" s="20"/>
      <c r="AG2379" s="20"/>
      <c r="AH2379" s="20"/>
      <c r="AI2379" s="20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  <c r="BA2379" s="20"/>
      <c r="BB2379" s="20"/>
      <c r="BC2379" s="20"/>
      <c r="BD2379" s="20"/>
      <c r="BE2379" s="20"/>
      <c r="BF2379" s="20"/>
      <c r="BG2379" s="20"/>
      <c r="BH2379" s="20"/>
      <c r="BI2379" s="20"/>
      <c r="BJ2379" s="20"/>
      <c r="BK2379" s="20"/>
      <c r="BL2379" s="20"/>
      <c r="BM2379" s="20"/>
      <c r="BN2379" s="20"/>
      <c r="BO2379" s="20"/>
      <c r="BP2379" s="20"/>
      <c r="BQ2379" s="20"/>
      <c r="BR2379" s="20"/>
      <c r="BS2379" s="20"/>
      <c r="BT2379" s="20"/>
      <c r="BU2379" s="20"/>
      <c r="BV2379" s="20"/>
      <c r="BW2379" s="20"/>
      <c r="BX2379" s="20"/>
      <c r="BY2379" s="20"/>
      <c r="BZ2379" s="20"/>
      <c r="CA2379" s="20"/>
      <c r="CB2379" s="20"/>
      <c r="CC2379" s="20"/>
      <c r="CD2379" s="20"/>
      <c r="CE2379" s="20"/>
      <c r="CF2379" s="20"/>
      <c r="CG2379" s="20"/>
      <c r="CH2379" s="20"/>
      <c r="CI2379" s="20"/>
      <c r="CJ2379" s="20"/>
      <c r="CK2379" s="20"/>
      <c r="CL2379" s="20"/>
    </row>
    <row r="2380" spans="1:101" ht="18" customHeight="1"/>
    <row r="2381" spans="1:101" ht="18" customHeight="1" thickBot="1">
      <c r="A2381" s="23"/>
      <c r="B2381" s="23"/>
      <c r="C2381" s="23"/>
      <c r="D2381" s="20" t="s">
        <v>15</v>
      </c>
      <c r="E2381" s="20"/>
      <c r="F2381" s="20"/>
      <c r="G2381" s="20"/>
      <c r="H2381" s="20"/>
      <c r="I2381" s="20" t="s">
        <v>16</v>
      </c>
      <c r="J2381" s="20"/>
      <c r="K2381" s="20"/>
      <c r="L2381" s="20"/>
      <c r="M2381" s="23"/>
      <c r="N2381" s="23"/>
      <c r="O2381" s="24" t="s">
        <v>17</v>
      </c>
      <c r="P2381" s="23"/>
      <c r="Q2381" s="23"/>
      <c r="R2381" s="23"/>
      <c r="S2381" s="20"/>
      <c r="T2381" s="20" t="s">
        <v>18</v>
      </c>
      <c r="U2381" s="23"/>
      <c r="V2381" s="23"/>
      <c r="W2381" s="23"/>
      <c r="X2381" s="23"/>
      <c r="Y2381" s="24" t="s">
        <v>19</v>
      </c>
      <c r="Z2381" s="23"/>
      <c r="AA2381" s="23"/>
      <c r="AB2381" s="23"/>
      <c r="AC2381" s="24" t="s">
        <v>20</v>
      </c>
      <c r="AD2381" s="20"/>
      <c r="AE2381" s="20"/>
      <c r="AF2381" s="20"/>
      <c r="AG2381" s="20"/>
      <c r="AH2381" s="23"/>
      <c r="AI2381" s="24" t="s">
        <v>21</v>
      </c>
      <c r="AJ2381" s="23"/>
      <c r="AK2381" s="23"/>
      <c r="AL2381" s="20"/>
      <c r="AM2381" s="24" t="s">
        <v>31</v>
      </c>
      <c r="AN2381" s="20"/>
      <c r="AO2381" s="23"/>
      <c r="AP2381" s="23"/>
      <c r="AQ2381" s="23"/>
      <c r="AR2381" s="23"/>
      <c r="AS2381" s="24" t="s">
        <v>91</v>
      </c>
      <c r="AT2381" s="23"/>
      <c r="AU2381" s="23"/>
      <c r="AV2381" s="23"/>
      <c r="AW2381" s="24" t="s">
        <v>32</v>
      </c>
      <c r="AX2381" s="20"/>
      <c r="AY2381" s="20"/>
      <c r="AZ2381" s="20"/>
      <c r="BA2381" s="20"/>
      <c r="BB2381" s="23"/>
      <c r="BC2381" s="24" t="s">
        <v>22</v>
      </c>
      <c r="BD2381" s="23"/>
      <c r="BE2381" s="23"/>
      <c r="BF2381" s="23"/>
      <c r="BG2381" s="24" t="s">
        <v>33</v>
      </c>
      <c r="BH2381" s="20"/>
      <c r="BI2381" s="23"/>
      <c r="BJ2381" s="23"/>
      <c r="BK2381" s="23"/>
      <c r="BL2381" s="23"/>
      <c r="BM2381" s="24" t="s">
        <v>34</v>
      </c>
      <c r="BN2381" s="23"/>
      <c r="BO2381" s="23"/>
      <c r="BP2381" s="23"/>
      <c r="BQ2381" s="24" t="s">
        <v>89</v>
      </c>
      <c r="BR2381" s="20"/>
      <c r="BS2381" s="20"/>
      <c r="BT2381" s="20"/>
      <c r="BU2381" s="20"/>
      <c r="BV2381" s="23"/>
      <c r="BW2381" s="24" t="s">
        <v>35</v>
      </c>
      <c r="BX2381" s="23"/>
      <c r="BY2381" s="23"/>
      <c r="BZ2381" s="23"/>
      <c r="CA2381" s="24" t="s">
        <v>90</v>
      </c>
      <c r="CB2381" s="20"/>
      <c r="CC2381" s="23"/>
      <c r="CD2381" s="23"/>
      <c r="CE2381" s="23"/>
      <c r="CF2381" s="23"/>
      <c r="CG2381" s="24" t="s">
        <v>92</v>
      </c>
      <c r="CH2381" s="23"/>
      <c r="CI2381" s="23"/>
      <c r="CJ2381" s="23"/>
      <c r="CK2381" s="24" t="s">
        <v>36</v>
      </c>
      <c r="CL2381" s="24"/>
      <c r="CM2381" s="23"/>
      <c r="CN2381" s="23"/>
      <c r="CO2381" s="23"/>
      <c r="CP2381" s="23"/>
      <c r="CQ2381" s="24" t="s">
        <v>93</v>
      </c>
      <c r="CR2381" s="23"/>
      <c r="CS2381" s="23"/>
    </row>
    <row r="2382" spans="1:101" ht="18" customHeight="1" thickBot="1">
      <c r="A2382" s="23"/>
      <c r="B2382" s="33"/>
      <c r="C2382" s="23"/>
      <c r="D2382" s="7" t="s">
        <v>2</v>
      </c>
      <c r="E2382" s="8"/>
      <c r="F2382" s="8" t="s">
        <v>3</v>
      </c>
      <c r="G2382" s="9"/>
      <c r="H2382" s="10"/>
      <c r="I2382" s="7" t="s">
        <v>4</v>
      </c>
      <c r="J2382" s="8"/>
      <c r="K2382" s="8" t="s">
        <v>5</v>
      </c>
      <c r="L2382" s="9"/>
      <c r="M2382" s="23"/>
      <c r="N2382" s="251" t="s">
        <v>79</v>
      </c>
      <c r="O2382" s="252"/>
      <c r="P2382" s="253" t="s">
        <v>80</v>
      </c>
      <c r="Q2382" s="254"/>
      <c r="R2382" s="23"/>
      <c r="S2382" s="7" t="s">
        <v>11</v>
      </c>
      <c r="T2382" s="8"/>
      <c r="U2382" s="8" t="s">
        <v>12</v>
      </c>
      <c r="V2382" s="9"/>
      <c r="W2382" s="20"/>
      <c r="X2382" s="251" t="s">
        <v>79</v>
      </c>
      <c r="Y2382" s="252"/>
      <c r="Z2382" s="253" t="s">
        <v>80</v>
      </c>
      <c r="AA2382" s="254"/>
      <c r="AB2382" s="20"/>
      <c r="AC2382" s="7" t="s">
        <v>4</v>
      </c>
      <c r="AD2382" s="8"/>
      <c r="AE2382" s="8" t="s">
        <v>5</v>
      </c>
      <c r="AF2382" s="9"/>
      <c r="AG2382" s="20"/>
      <c r="AH2382" s="251" t="s">
        <v>0</v>
      </c>
      <c r="AI2382" s="252"/>
      <c r="AJ2382" s="253" t="s">
        <v>1</v>
      </c>
      <c r="AK2382" s="254"/>
      <c r="AL2382" s="20"/>
      <c r="AM2382" s="7" t="s">
        <v>11</v>
      </c>
      <c r="AN2382" s="8"/>
      <c r="AO2382" s="8" t="s">
        <v>12</v>
      </c>
      <c r="AP2382" s="9"/>
      <c r="AQ2382" s="23"/>
      <c r="AR2382" s="251" t="s">
        <v>0</v>
      </c>
      <c r="AS2382" s="252"/>
      <c r="AT2382" s="253" t="s">
        <v>1</v>
      </c>
      <c r="AU2382" s="254"/>
      <c r="AV2382" s="36"/>
      <c r="AW2382" s="7" t="s">
        <v>4</v>
      </c>
      <c r="AX2382" s="8"/>
      <c r="AY2382" s="8" t="s">
        <v>5</v>
      </c>
      <c r="AZ2382" s="9"/>
      <c r="BA2382" s="20"/>
      <c r="BB2382" s="251" t="s">
        <v>0</v>
      </c>
      <c r="BC2382" s="252"/>
      <c r="BD2382" s="253" t="s">
        <v>1</v>
      </c>
      <c r="BE2382" s="254"/>
      <c r="BF2382" s="36"/>
      <c r="BG2382" s="7" t="s">
        <v>11</v>
      </c>
      <c r="BH2382" s="8"/>
      <c r="BI2382" s="8" t="s">
        <v>12</v>
      </c>
      <c r="BJ2382" s="9"/>
      <c r="BK2382" s="36"/>
      <c r="BL2382" s="251" t="s">
        <v>0</v>
      </c>
      <c r="BM2382" s="252"/>
      <c r="BN2382" s="253" t="s">
        <v>1</v>
      </c>
      <c r="BO2382" s="254"/>
      <c r="BP2382" s="36"/>
      <c r="BQ2382" s="7" t="s">
        <v>4</v>
      </c>
      <c r="BR2382" s="8"/>
      <c r="BS2382" s="8" t="s">
        <v>5</v>
      </c>
      <c r="BT2382" s="9"/>
      <c r="BU2382" s="20"/>
      <c r="BV2382" s="251" t="s">
        <v>0</v>
      </c>
      <c r="BW2382" s="252"/>
      <c r="BX2382" s="253" t="s">
        <v>1</v>
      </c>
      <c r="BY2382" s="254"/>
      <c r="BZ2382" s="36"/>
      <c r="CA2382" s="7" t="s">
        <v>11</v>
      </c>
      <c r="CB2382" s="8"/>
      <c r="CC2382" s="8" t="s">
        <v>12</v>
      </c>
      <c r="CD2382" s="9"/>
      <c r="CE2382" s="36"/>
      <c r="CF2382" s="251" t="s">
        <v>0</v>
      </c>
      <c r="CG2382" s="252"/>
      <c r="CH2382" s="253" t="s">
        <v>1</v>
      </c>
      <c r="CI2382" s="254"/>
      <c r="CJ2382" s="23"/>
      <c r="CK2382" s="7" t="s">
        <v>23</v>
      </c>
      <c r="CL2382" s="8"/>
      <c r="CM2382" s="8" t="s">
        <v>24</v>
      </c>
      <c r="CN2382" s="9"/>
      <c r="CO2382" s="23"/>
      <c r="CP2382" s="251" t="s">
        <v>0</v>
      </c>
      <c r="CQ2382" s="252"/>
      <c r="CR2382" s="253" t="s">
        <v>1</v>
      </c>
      <c r="CS2382" s="254"/>
      <c r="CU2382" s="26" t="s">
        <v>25</v>
      </c>
      <c r="CW2382" s="50" t="s">
        <v>44</v>
      </c>
    </row>
    <row r="2383" spans="1:101" ht="18" customHeight="1" thickTop="1" thickBot="1">
      <c r="B2383" s="34">
        <v>5.9500000000000099</v>
      </c>
      <c r="D2383" s="11">
        <v>1</v>
      </c>
      <c r="E2383" s="12">
        <v>0</v>
      </c>
      <c r="F2383" s="13">
        <v>0</v>
      </c>
      <c r="G2383" s="40">
        <f t="shared" ref="G2383" si="25356">-1/($E$4*$B2383)</f>
        <v>-0.17655975090950313</v>
      </c>
      <c r="H2383" s="10"/>
      <c r="I2383" s="11">
        <v>1</v>
      </c>
      <c r="J2383" s="12">
        <v>0</v>
      </c>
      <c r="K2383" s="13">
        <v>0</v>
      </c>
      <c r="L2383" s="14">
        <v>0</v>
      </c>
      <c r="N2383" s="1">
        <f t="shared" ref="N2383" si="25357">D2383*I2383+F2383*I2386-E2383*J2383-G2383*J2386</f>
        <v>0.95662343558561203</v>
      </c>
      <c r="O2383" s="4">
        <f t="shared" ref="O2383" si="25358">(D2383*J2383+E2383*I2383+F2383*J2386+G2383*I2386)</f>
        <v>0</v>
      </c>
      <c r="P2383" s="2">
        <f t="shared" ref="P2383" si="25359">D2383*K2383+F2383*K2386-E2383*L2383-G2383*L2386</f>
        <v>0</v>
      </c>
      <c r="Q2383" s="3">
        <f t="shared" ref="Q2383" si="25360">(D2383*L2383+E2383*K2383+F2383*L2386+G2383*K2386)</f>
        <v>-0.17655975090950313</v>
      </c>
      <c r="S2383" s="11">
        <v>1</v>
      </c>
      <c r="T2383" s="12">
        <v>0</v>
      </c>
      <c r="U2383" s="13">
        <v>0</v>
      </c>
      <c r="V2383" s="40">
        <f t="shared" ref="V2383" si="25361">-1/($T$4*$B2383)</f>
        <v>-0.33734890985699723</v>
      </c>
      <c r="W2383" s="20"/>
      <c r="X2383" s="1">
        <f t="shared" ref="X2383" si="25362">N2383*S2383+P2383*S2386-O2383*T2383-Q2383*T2386</f>
        <v>0.95662343558561203</v>
      </c>
      <c r="Y2383" s="4">
        <f t="shared" ref="Y2383" si="25363">(N2383*T2383+O2383*S2383+P2383*T2386+Q2383*S2386)</f>
        <v>0</v>
      </c>
      <c r="Z2383" s="2">
        <f t="shared" ref="Z2383" si="25364">N2383*U2383+P2383*U2386-O2383*V2383-Q2383*V2386</f>
        <v>0</v>
      </c>
      <c r="AA2383" s="3">
        <f t="shared" ref="AA2383" si="25365">(N2383*V2383+O2383*U2383+P2383*V2386+Q2383*U2386)</f>
        <v>-0.49927562404796477</v>
      </c>
      <c r="AB2383" s="20"/>
      <c r="AC2383" s="11">
        <v>1</v>
      </c>
      <c r="AD2383" s="12">
        <v>0</v>
      </c>
      <c r="AE2383" s="13">
        <v>0</v>
      </c>
      <c r="AF2383" s="14">
        <v>0</v>
      </c>
      <c r="AG2383" s="20"/>
      <c r="AH2383" s="1">
        <f t="shared" ref="AH2383" si="25366">X2383*AC2383+Z2383*AC2386-Y2383*AD2383-AA2383*AD2386</f>
        <v>0.81649005284029963</v>
      </c>
      <c r="AI2383" s="4">
        <f t="shared" ref="AI2383" si="25367">(X2383*AD2383+Y2383*AC2383+Z2383*AD2386+AA2383*AC2386)</f>
        <v>0</v>
      </c>
      <c r="AJ2383" s="2">
        <f t="shared" ref="AJ2383" si="25368">X2383*AE2383+Z2383*AE2386-Y2383*AF2383-AA2383*AF2386</f>
        <v>0</v>
      </c>
      <c r="AK2383" s="3">
        <f t="shared" ref="AK2383" si="25369">(X2383*AF2383+Y2383*AE2383+Z2383*AF2386+AA2383*AE2386)</f>
        <v>-0.49927562404796477</v>
      </c>
      <c r="AL2383" s="20"/>
      <c r="AM2383" s="11">
        <v>1</v>
      </c>
      <c r="AN2383" s="12">
        <v>0</v>
      </c>
      <c r="AO2383" s="13">
        <v>0</v>
      </c>
      <c r="AP2383" s="40">
        <f t="shared" ref="AP2383" si="25370">-1/($AN$4*$B2383)</f>
        <v>-0.35057827887099713</v>
      </c>
      <c r="AR2383" s="1">
        <f t="shared" ref="AR2383" si="25371">AH2383*AM2383+AJ2383*AM2386-AI2383*AN2383-AK2383*AN2386</f>
        <v>0.81649005284029963</v>
      </c>
      <c r="AS2383" s="4">
        <f t="shared" ref="AS2383" si="25372">(AH2383*AN2383+AI2383*AM2383+AJ2383*AN2386+AK2383*AM2386)</f>
        <v>0</v>
      </c>
      <c r="AT2383" s="2">
        <f t="shared" ref="AT2383" si="25373">AH2383*AO2383+AJ2383*AO2386-AI2383*AP2383-AK2383*AP2386</f>
        <v>0</v>
      </c>
      <c r="AU2383" s="3">
        <f t="shared" ref="AU2383" si="25374">(AH2383*AP2383+AI2383*AO2383+AJ2383*AP2386+AK2383*AO2386)</f>
        <v>-0.78551930148800653</v>
      </c>
      <c r="AV2383" s="20"/>
      <c r="AW2383" s="11">
        <v>1</v>
      </c>
      <c r="AX2383" s="12">
        <v>0</v>
      </c>
      <c r="AY2383" s="13">
        <v>0</v>
      </c>
      <c r="AZ2383" s="14">
        <v>0</v>
      </c>
      <c r="BA2383" s="20"/>
      <c r="BB2383" s="1">
        <f t="shared" ref="BB2383" si="25375">AR2383*AW2383+AT2383*AW2386-AS2383*AX2383-AU2383*AX2386</f>
        <v>0.5960156863235111</v>
      </c>
      <c r="BC2383" s="4">
        <f t="shared" ref="BC2383" si="25376">(AR2383*AX2383+AS2383*AW2383+AT2383*AX2386+AU2383*AW2386)</f>
        <v>0</v>
      </c>
      <c r="BD2383" s="2">
        <f t="shared" ref="BD2383" si="25377">AR2383*AY2383+AT2383*AY2386-AS2383*AZ2383-AU2383*AZ2386</f>
        <v>0</v>
      </c>
      <c r="BE2383" s="3">
        <f t="shared" ref="BE2383" si="25378">(AR2383*AZ2383+AS2383*AY2383+AT2383*AZ2386+AU2383*AY2386)</f>
        <v>-0.78551930148800653</v>
      </c>
      <c r="BF2383" s="20"/>
      <c r="BG2383" s="11">
        <v>1</v>
      </c>
      <c r="BH2383" s="12">
        <v>0</v>
      </c>
      <c r="BI2383" s="13">
        <v>0</v>
      </c>
      <c r="BJ2383" s="40">
        <f t="shared" ref="BJ2383" si="25379">-1/($BH$4*$B2383)</f>
        <v>-0.33734890985699723</v>
      </c>
      <c r="BK2383" s="20"/>
      <c r="BL2383" s="1">
        <f t="shared" ref="BL2383" si="25380">BB2383*BG2383+BD2383*BG2386-BC2383*BH2383-BE2383*BH2386</f>
        <v>0.5960156863235111</v>
      </c>
      <c r="BM2383" s="4">
        <f t="shared" ref="BM2383" si="25381">(BB2383*BH2383+BC2383*BG2383+BD2383*BH2386+BE2383*BG2386)</f>
        <v>0</v>
      </c>
      <c r="BN2383" s="2">
        <f t="shared" ref="BN2383" si="25382">BB2383*BI2383+BD2383*BI2386-BC2383*BJ2383-BE2383*BJ2386</f>
        <v>0</v>
      </c>
      <c r="BO2383" s="3">
        <f t="shared" ref="BO2383" si="25383">(BB2383*BJ2383+BC2383*BI2383+BD2383*BJ2386+BE2383*BI2386)</f>
        <v>-0.98658454352691294</v>
      </c>
      <c r="BP2383" s="20"/>
      <c r="BQ2383" s="11">
        <v>1</v>
      </c>
      <c r="BR2383" s="12">
        <v>0</v>
      </c>
      <c r="BS2383" s="13">
        <v>0</v>
      </c>
      <c r="BT2383" s="14">
        <v>0</v>
      </c>
      <c r="BU2383" s="20"/>
      <c r="BV2383" s="1">
        <f t="shared" ref="BV2383" si="25384">BL2383*BQ2383+BN2383*BQ2386-BM2383*BR2383-BO2383*BR2386</f>
        <v>0.35363514499351456</v>
      </c>
      <c r="BW2383" s="4">
        <f t="shared" ref="BW2383" si="25385">(BL2383*BR2383+BM2383*BQ2383+BN2383*BR2386+BO2383*BQ2386)</f>
        <v>0</v>
      </c>
      <c r="BX2383" s="2">
        <f t="shared" ref="BX2383" si="25386">BL2383*BS2383+BN2383*BS2386-BM2383*BT2383-BO2383*BT2386</f>
        <v>0</v>
      </c>
      <c r="BY2383" s="3">
        <f t="shared" ref="BY2383" si="25387">(BL2383*BT2383+BM2383*BS2383+BN2383*BT2386+BO2383*BS2386)</f>
        <v>-0.98658454352691294</v>
      </c>
      <c r="BZ2383" s="20"/>
      <c r="CA2383" s="11">
        <v>1</v>
      </c>
      <c r="CB2383" s="12">
        <v>0</v>
      </c>
      <c r="CC2383" s="13">
        <v>0</v>
      </c>
      <c r="CD2383" s="40">
        <f t="shared" ref="CD2383" si="25388">-1/($CB$4*$B2383)</f>
        <v>-0.17655975090950313</v>
      </c>
      <c r="CE2383" s="20"/>
      <c r="CF2383" s="1">
        <f t="shared" ref="CF2383" si="25389">BV2383*CA2383+BX2383*CA2386-BW2383*CB2383-BY2383*CB2386</f>
        <v>0.35363514499351456</v>
      </c>
      <c r="CG2383" s="4">
        <f t="shared" ref="CG2383" si="25390">(BV2383*CB2383+BW2383*CA2383+BX2383*CB2386+BY2383*CA2386)</f>
        <v>0</v>
      </c>
      <c r="CH2383" s="2">
        <f t="shared" ref="CH2383" si="25391">BV2383*CC2383+BX2383*CC2386-BW2383*CD2383-BY2383*CD2386</f>
        <v>0</v>
      </c>
      <c r="CI2383" s="3">
        <f t="shared" ref="CI2383" si="25392">(BV2383*CD2383+BW2383*CC2383+BX2383*CD2386+BY2383*CC2386)</f>
        <v>-1.0490222766398138</v>
      </c>
      <c r="CJ2383" s="28"/>
      <c r="CK2383" s="11">
        <v>1</v>
      </c>
      <c r="CL2383" s="12">
        <v>0</v>
      </c>
      <c r="CM2383" s="13">
        <v>0</v>
      </c>
      <c r="CN2383" s="14">
        <v>0</v>
      </c>
      <c r="CP2383" s="1">
        <f t="shared" ref="CP2383" si="25393">CF2383*CK2383+CH2383*CK2386-CG2383*CL2383-CI2383*CL2386</f>
        <v>0.35363514499351456</v>
      </c>
      <c r="CQ2383" s="4">
        <f t="shared" ref="CQ2383" si="25394">(CF2383*CL2383+CG2383*CK2383+CH2383*CL2386+CI2383*CK2386)</f>
        <v>-1.0490222766398138</v>
      </c>
      <c r="CR2383" s="2">
        <f t="shared" ref="CR2383" si="25395">CF2383*CM2383+CH2383*CM2386-CG2383*CN2383-CI2383*CN2386</f>
        <v>0</v>
      </c>
      <c r="CS2383" s="3">
        <f t="shared" ref="CS2383" si="25396">(CF2383*CN2383+CG2383*CM2383+CH2383*CN2386+CI2383*CM2386)</f>
        <v>-1.0490222766398138</v>
      </c>
      <c r="CU2383" s="29">
        <f t="shared" ref="CU2383" si="25397">20*LOG(((1+$CL$4)/$CL$4)/((CP2383+CP2386)^2+(CQ2383+CQ2386)^2)^0.5)</f>
        <v>-4.9885315716689221E-2</v>
      </c>
      <c r="CW2383" s="51">
        <f t="shared" ref="CW2383" si="25398">((CP2383^2+CQ2383^2)^0.5)/((CP2386^2+CQ2386^2)^0.5)</f>
        <v>1.2219797029374659</v>
      </c>
    </row>
    <row r="2384" spans="1:101" ht="18" customHeight="1" thickBot="1">
      <c r="D2384" s="11"/>
      <c r="E2384" s="13"/>
      <c r="F2384" s="13"/>
      <c r="G2384" s="15"/>
      <c r="H2384" s="10"/>
      <c r="I2384" s="11"/>
      <c r="J2384" s="13"/>
      <c r="K2384" s="13"/>
      <c r="L2384" s="15"/>
      <c r="N2384" s="5"/>
      <c r="Q2384" s="6"/>
      <c r="S2384" s="11"/>
      <c r="T2384" s="13"/>
      <c r="U2384" s="13"/>
      <c r="V2384" s="15"/>
      <c r="W2384" s="20"/>
      <c r="X2384" s="5"/>
      <c r="AA2384" s="6"/>
      <c r="AB2384" s="20"/>
      <c r="AC2384" s="11"/>
      <c r="AD2384" s="13"/>
      <c r="AE2384" s="13"/>
      <c r="AF2384" s="15"/>
      <c r="AG2384" s="20"/>
      <c r="AH2384" s="5"/>
      <c r="AK2384" s="6"/>
      <c r="AL2384" s="20"/>
      <c r="AM2384" s="11"/>
      <c r="AN2384" s="13"/>
      <c r="AO2384" s="13"/>
      <c r="AP2384" s="15"/>
      <c r="AR2384" s="5"/>
      <c r="AU2384" s="6"/>
      <c r="AW2384" s="11"/>
      <c r="AX2384" s="13"/>
      <c r="AY2384" s="13"/>
      <c r="AZ2384" s="15"/>
      <c r="BA2384" s="20"/>
      <c r="BB2384" s="5"/>
      <c r="BE2384" s="6"/>
      <c r="BG2384" s="11"/>
      <c r="BH2384" s="13"/>
      <c r="BI2384" s="13"/>
      <c r="BJ2384" s="15"/>
      <c r="BL2384" s="5"/>
      <c r="BO2384" s="6"/>
      <c r="BQ2384" s="11"/>
      <c r="BR2384" s="13"/>
      <c r="BS2384" s="13"/>
      <c r="BT2384" s="15"/>
      <c r="BU2384" s="20"/>
      <c r="BV2384" s="5"/>
      <c r="BY2384" s="6"/>
      <c r="CA2384" s="11"/>
      <c r="CB2384" s="13"/>
      <c r="CC2384" s="13"/>
      <c r="CD2384" s="15"/>
      <c r="CF2384" s="5"/>
      <c r="CI2384" s="6"/>
      <c r="CK2384" s="11"/>
      <c r="CL2384" s="13"/>
      <c r="CM2384" s="13"/>
      <c r="CN2384" s="15"/>
      <c r="CP2384" s="5"/>
      <c r="CS2384" s="6"/>
      <c r="CW2384" s="52"/>
    </row>
    <row r="2385" spans="1:101" ht="18" customHeight="1" thickBot="1">
      <c r="D2385" s="11" t="s">
        <v>6</v>
      </c>
      <c r="E2385" s="13"/>
      <c r="F2385" s="13" t="s">
        <v>7</v>
      </c>
      <c r="G2385" s="15"/>
      <c r="H2385" s="10"/>
      <c r="I2385" s="11" t="s">
        <v>8</v>
      </c>
      <c r="J2385" s="13"/>
      <c r="K2385" s="13" t="s">
        <v>9</v>
      </c>
      <c r="L2385" s="15"/>
      <c r="N2385" s="251" t="s">
        <v>26</v>
      </c>
      <c r="O2385" s="252"/>
      <c r="P2385" s="253" t="s">
        <v>27</v>
      </c>
      <c r="Q2385" s="254"/>
      <c r="S2385" s="11" t="s">
        <v>13</v>
      </c>
      <c r="T2385" s="13"/>
      <c r="U2385" s="13" t="s">
        <v>14</v>
      </c>
      <c r="V2385" s="15"/>
      <c r="W2385" s="20"/>
      <c r="X2385" s="251" t="s">
        <v>26</v>
      </c>
      <c r="Y2385" s="252"/>
      <c r="Z2385" s="253" t="s">
        <v>27</v>
      </c>
      <c r="AA2385" s="254"/>
      <c r="AB2385" s="20"/>
      <c r="AC2385" s="11" t="s">
        <v>8</v>
      </c>
      <c r="AD2385" s="13"/>
      <c r="AE2385" s="13" t="s">
        <v>9</v>
      </c>
      <c r="AF2385" s="15"/>
      <c r="AG2385" s="20"/>
      <c r="AH2385" s="251" t="s">
        <v>26</v>
      </c>
      <c r="AI2385" s="252"/>
      <c r="AJ2385" s="253" t="s">
        <v>27</v>
      </c>
      <c r="AK2385" s="254"/>
      <c r="AL2385" s="20"/>
      <c r="AM2385" s="11" t="s">
        <v>13</v>
      </c>
      <c r="AN2385" s="13"/>
      <c r="AO2385" s="13" t="s">
        <v>14</v>
      </c>
      <c r="AP2385" s="15"/>
      <c r="AR2385" s="251" t="s">
        <v>26</v>
      </c>
      <c r="AS2385" s="252"/>
      <c r="AT2385" s="253" t="s">
        <v>27</v>
      </c>
      <c r="AU2385" s="254"/>
      <c r="AV2385" s="36"/>
      <c r="AW2385" s="11" t="s">
        <v>8</v>
      </c>
      <c r="AX2385" s="13"/>
      <c r="AY2385" s="13" t="s">
        <v>9</v>
      </c>
      <c r="AZ2385" s="15"/>
      <c r="BA2385" s="20"/>
      <c r="BB2385" s="251" t="s">
        <v>26</v>
      </c>
      <c r="BC2385" s="252"/>
      <c r="BD2385" s="253" t="s">
        <v>27</v>
      </c>
      <c r="BE2385" s="254"/>
      <c r="BF2385" s="36"/>
      <c r="BG2385" s="11" t="s">
        <v>13</v>
      </c>
      <c r="BH2385" s="13"/>
      <c r="BI2385" s="13" t="s">
        <v>14</v>
      </c>
      <c r="BJ2385" s="15"/>
      <c r="BK2385" s="36"/>
      <c r="BL2385" s="251" t="s">
        <v>26</v>
      </c>
      <c r="BM2385" s="252"/>
      <c r="BN2385" s="253" t="s">
        <v>27</v>
      </c>
      <c r="BO2385" s="254"/>
      <c r="BP2385" s="36"/>
      <c r="BQ2385" s="11" t="s">
        <v>8</v>
      </c>
      <c r="BR2385" s="13"/>
      <c r="BS2385" s="13" t="s">
        <v>9</v>
      </c>
      <c r="BT2385" s="15"/>
      <c r="BU2385" s="20"/>
      <c r="BV2385" s="251" t="s">
        <v>26</v>
      </c>
      <c r="BW2385" s="252"/>
      <c r="BX2385" s="253" t="s">
        <v>27</v>
      </c>
      <c r="BY2385" s="254"/>
      <c r="BZ2385" s="36"/>
      <c r="CA2385" s="11" t="s">
        <v>13</v>
      </c>
      <c r="CB2385" s="13"/>
      <c r="CC2385" s="13" t="s">
        <v>14</v>
      </c>
      <c r="CD2385" s="15"/>
      <c r="CE2385" s="36"/>
      <c r="CF2385" s="251" t="s">
        <v>26</v>
      </c>
      <c r="CG2385" s="252"/>
      <c r="CH2385" s="253" t="s">
        <v>27</v>
      </c>
      <c r="CI2385" s="254"/>
      <c r="CK2385" s="11" t="s">
        <v>28</v>
      </c>
      <c r="CL2385" s="13"/>
      <c r="CM2385" s="13" t="s">
        <v>29</v>
      </c>
      <c r="CN2385" s="15"/>
      <c r="CP2385" s="251" t="s">
        <v>26</v>
      </c>
      <c r="CQ2385" s="252"/>
      <c r="CR2385" s="253" t="s">
        <v>27</v>
      </c>
      <c r="CS2385" s="254"/>
      <c r="CU2385" s="38" t="s">
        <v>37</v>
      </c>
      <c r="CW2385" s="53" t="s">
        <v>45</v>
      </c>
    </row>
    <row r="2386" spans="1:101" ht="18" customHeight="1" thickTop="1" thickBot="1">
      <c r="D2386" s="16">
        <v>0</v>
      </c>
      <c r="E2386" s="17">
        <v>0</v>
      </c>
      <c r="F2386" s="18">
        <v>1</v>
      </c>
      <c r="G2386" s="19">
        <v>0</v>
      </c>
      <c r="H2386" s="10"/>
      <c r="I2386" s="16">
        <v>0</v>
      </c>
      <c r="J2386" s="17">
        <f t="shared" ref="J2386" si="25399">-1/($J$4*$B2383)</f>
        <v>-0.24567640241303323</v>
      </c>
      <c r="K2386" s="18">
        <v>1</v>
      </c>
      <c r="L2386" s="19">
        <v>0</v>
      </c>
      <c r="N2386" s="1">
        <f t="shared" ref="N2386" si="25400">D2386*I2383+F2386*I2386-E2386*J2383-G2386*J2386</f>
        <v>0</v>
      </c>
      <c r="O2386" s="4">
        <f t="shared" ref="O2386" si="25401">(D2386*J2383+E2386*I2383+F2386*J2386+G2386*I2386)</f>
        <v>-0.24567640241303323</v>
      </c>
      <c r="P2386" s="2">
        <f t="shared" ref="P2386" si="25402">D2386*K2383+F2386*K2386-E2386*L2383-G2386*L2386</f>
        <v>1</v>
      </c>
      <c r="Q2386" s="3">
        <f t="shared" ref="Q2386" si="25403">(D2386*L2383+E2386*K2383+F2386*L2386+G2386*K2386)</f>
        <v>0</v>
      </c>
      <c r="S2386" s="16">
        <v>0</v>
      </c>
      <c r="T2386" s="17">
        <v>0</v>
      </c>
      <c r="U2386" s="18">
        <v>1</v>
      </c>
      <c r="V2386" s="19">
        <v>0</v>
      </c>
      <c r="W2386" s="20"/>
      <c r="X2386" s="1">
        <f t="shared" ref="X2386" si="25404">N2386*S2383+P2386*S2386-O2386*T2383-Q2386*T2386</f>
        <v>0</v>
      </c>
      <c r="Y2386" s="4">
        <f t="shared" ref="Y2386" si="25405">(N2386*T2383+O2386*S2383+P2386*T2386+Q2386*S2386)</f>
        <v>-0.24567640241303323</v>
      </c>
      <c r="Z2386" s="2">
        <f t="shared" ref="Z2386" si="25406">N2386*U2383+P2386*U2386-O2386*V2383-Q2386*V2386</f>
        <v>0.91712133346837432</v>
      </c>
      <c r="AA2386" s="3">
        <f t="shared" ref="AA2386" si="25407">(N2386*V2383+O2386*U2383+P2386*V2386+Q2386*U2386)</f>
        <v>0</v>
      </c>
      <c r="AB2386" s="20"/>
      <c r="AC2386" s="16">
        <v>0</v>
      </c>
      <c r="AD2386" s="17">
        <f t="shared" ref="AD2386" si="25408">-1/($AD$4*$B2383)</f>
        <v>-0.28067339160112897</v>
      </c>
      <c r="AE2386" s="18">
        <v>1</v>
      </c>
      <c r="AF2386" s="19">
        <v>0</v>
      </c>
      <c r="AG2386" s="20"/>
      <c r="AH2386" s="1">
        <f t="shared" ref="AH2386" si="25409">X2386*AC2383+Z2386*AC2386-Y2386*AD2383-AA2386*AD2386</f>
        <v>0</v>
      </c>
      <c r="AI2386" s="4">
        <f t="shared" ref="AI2386" si="25410">(X2386*AD2383+Y2386*AC2383+Z2386*AD2386+AA2386*AC2386)</f>
        <v>-0.50308795758735192</v>
      </c>
      <c r="AJ2386" s="2">
        <f t="shared" ref="AJ2386" si="25411">X2386*AE2383+Z2386*AE2386-Y2386*AF2383-AA2386*AF2386</f>
        <v>0.91712133346837432</v>
      </c>
      <c r="AK2386" s="3">
        <f t="shared" ref="AK2386" si="25412">(X2386*AF2383+Y2386*AE2383+Z2386*AF2386+AA2386*AE2386)</f>
        <v>0</v>
      </c>
      <c r="AL2386" s="20"/>
      <c r="AM2386" s="16">
        <v>0</v>
      </c>
      <c r="AN2386" s="17">
        <v>0</v>
      </c>
      <c r="AO2386" s="18">
        <v>1</v>
      </c>
      <c r="AP2386" s="19">
        <v>0</v>
      </c>
      <c r="AR2386" s="1">
        <f t="shared" ref="AR2386" si="25413">AH2386*AM2383+AJ2386*AM2386-AI2386*AN2383-AK2386*AN2386</f>
        <v>0</v>
      </c>
      <c r="AS2386" s="4">
        <f t="shared" ref="AS2386" si="25414">(AH2386*AN2383+AI2386*AM2383+AJ2386*AN2386+AK2386*AM2386)</f>
        <v>-0.50308795758735192</v>
      </c>
      <c r="AT2386" s="2">
        <f t="shared" ref="AT2386" si="25415">AH2386*AO2383+AJ2386*AO2386-AI2386*AP2383-AK2386*AP2386</f>
        <v>0.74074962317667525</v>
      </c>
      <c r="AU2386" s="3">
        <f t="shared" ref="AU2386" si="25416">(AH2386*AP2383+AI2386*AO2383+AJ2386*AP2386+AK2386*AO2386)</f>
        <v>0</v>
      </c>
      <c r="AV2386" s="20"/>
      <c r="AW2386" s="16">
        <v>0</v>
      </c>
      <c r="AX2386" s="17">
        <f t="shared" ref="AX2386" si="25417">-1/($AX$4*$B2383)</f>
        <v>-0.28067339160112897</v>
      </c>
      <c r="AY2386" s="18">
        <v>1</v>
      </c>
      <c r="AZ2386" s="19">
        <v>0</v>
      </c>
      <c r="BA2386" s="20"/>
      <c r="BB2386" s="1">
        <f t="shared" ref="BB2386" si="25418">AR2386*AW2383+AT2386*AW2386-AS2386*AX2383-AU2386*AX2386</f>
        <v>0</v>
      </c>
      <c r="BC2386" s="4">
        <f t="shared" ref="BC2386" si="25419">(AR2386*AX2383+AS2386*AW2383+AT2386*AX2386+AU2386*AW2386)</f>
        <v>-0.71099666665160766</v>
      </c>
      <c r="BD2386" s="2">
        <f t="shared" ref="BD2386" si="25420">AR2386*AY2383+AT2386*AY2386-AS2386*AZ2383-AU2386*AZ2386</f>
        <v>0.74074962317667525</v>
      </c>
      <c r="BE2386" s="3">
        <f t="shared" ref="BE2386" si="25421">(AR2386*AZ2383+AS2386*AY2383+AT2386*AZ2386+AU2386*AY2386)</f>
        <v>0</v>
      </c>
      <c r="BF2386" s="20"/>
      <c r="BG2386" s="16">
        <v>0</v>
      </c>
      <c r="BH2386" s="17">
        <v>0</v>
      </c>
      <c r="BI2386" s="18">
        <v>1</v>
      </c>
      <c r="BJ2386" s="19">
        <v>0</v>
      </c>
      <c r="BK2386" s="20"/>
      <c r="BL2386" s="1">
        <f t="shared" ref="BL2386" si="25422">BB2386*BG2383+BD2386*BG2386-BC2386*BH2383-BE2386*BH2386</f>
        <v>0</v>
      </c>
      <c r="BM2386" s="4">
        <f t="shared" ref="BM2386" si="25423">(BB2386*BH2383+BC2386*BG2383+BD2386*BH2386+BE2386*BG2386)</f>
        <v>-0.71099666665160766</v>
      </c>
      <c r="BN2386" s="2">
        <f t="shared" ref="BN2386" si="25424">BB2386*BI2383+BD2386*BI2386-BC2386*BJ2383-BE2386*BJ2386</f>
        <v>0.50089567276979652</v>
      </c>
      <c r="BO2386" s="3">
        <f t="shared" ref="BO2386" si="25425">(BB2386*BJ2383+BC2386*BI2383+BD2386*BJ2386+BE2386*BI2386)</f>
        <v>0</v>
      </c>
      <c r="BP2386" s="20"/>
      <c r="BQ2386" s="16">
        <v>0</v>
      </c>
      <c r="BR2386" s="17">
        <f t="shared" ref="BR2386" si="25426">-1/($BR$4*$B2383)</f>
        <v>-0.24567640241303323</v>
      </c>
      <c r="BS2386" s="18">
        <v>1</v>
      </c>
      <c r="BT2386" s="19">
        <v>0</v>
      </c>
      <c r="BU2386" s="20"/>
      <c r="BV2386" s="1">
        <f t="shared" ref="BV2386" si="25427">BL2386*BQ2383+BN2386*BQ2386-BM2386*BR2383-BO2386*BR2386</f>
        <v>0</v>
      </c>
      <c r="BW2386" s="4">
        <f t="shared" ref="BW2386" si="25428">(BL2386*BR2383+BM2386*BQ2383+BN2386*BR2386+BO2386*BQ2386)</f>
        <v>-0.83405491352194716</v>
      </c>
      <c r="BX2386" s="2">
        <f t="shared" ref="BX2386" si="25429">BL2386*BS2383+BN2386*BS2386-BM2386*BT2383-BO2386*BT2386</f>
        <v>0.50089567276979652</v>
      </c>
      <c r="BY2386" s="3">
        <f t="shared" ref="BY2386" si="25430">(BL2386*BT2383+BM2386*BS2383+BN2386*BT2386+BO2386*BS2386)</f>
        <v>0</v>
      </c>
      <c r="BZ2386" s="20"/>
      <c r="CA2386" s="16">
        <v>0</v>
      </c>
      <c r="CB2386" s="17">
        <v>0</v>
      </c>
      <c r="CC2386" s="18">
        <v>1</v>
      </c>
      <c r="CD2386" s="19">
        <v>0</v>
      </c>
      <c r="CE2386" s="20"/>
      <c r="CF2386" s="1">
        <f t="shared" ref="CF2386" si="25431">BV2386*CA2383+BX2386*CA2386-BW2386*CB2383-BY2386*CB2386</f>
        <v>0</v>
      </c>
      <c r="CG2386" s="4">
        <f t="shared" ref="CG2386" si="25432">(BV2386*CB2383+BW2386*CA2383+BX2386*CB2386+BY2386*CA2386)</f>
        <v>-0.83405491352194716</v>
      </c>
      <c r="CH2386" s="2">
        <f t="shared" ref="CH2386" si="25433">BV2386*CC2383+BX2386*CC2386-BW2386*CD2383-BY2386*CD2386</f>
        <v>0.35363514499351434</v>
      </c>
      <c r="CI2386" s="3">
        <f t="shared" ref="CI2386" si="25434">(BV2386*CD2383+BW2386*CC2383+BX2386*CD2386+BY2386*CC2386)</f>
        <v>0</v>
      </c>
      <c r="CK2386" s="16">
        <f t="shared" ref="CK2386" si="25435">1/$CL$4</f>
        <v>1</v>
      </c>
      <c r="CL2386" s="17">
        <v>0</v>
      </c>
      <c r="CM2386" s="18">
        <v>1</v>
      </c>
      <c r="CN2386" s="19">
        <v>0</v>
      </c>
      <c r="CP2386" s="1">
        <f t="shared" ref="CP2386" si="25436">CF2386*CK2383+CH2386*CK2386-CG2386*CL2383-CI2386*CL2386</f>
        <v>0.35363514499351434</v>
      </c>
      <c r="CQ2386" s="4">
        <f t="shared" ref="CQ2386" si="25437">(CF2386*CL2383+CG2386*CK2383+CH2386*CL2386+CI2386*CK2386)</f>
        <v>-0.83405491352194716</v>
      </c>
      <c r="CR2386" s="2">
        <f t="shared" ref="CR2386" si="25438">CF2386*CM2383+CH2386*CM2386-CG2386*CN2383-CI2386*CN2386</f>
        <v>0.35363514499351434</v>
      </c>
      <c r="CS2386" s="3">
        <f t="shared" ref="CS2386" si="25439">(CF2386*CN2383+CG2386*CM2383+CH2386*CN2386+CI2386*CM2386)</f>
        <v>0</v>
      </c>
      <c r="CU2386" s="39">
        <f t="shared" ref="CU2386" si="25440">(180/PI())*ATAN(-1*(CQ2383/CP2383))</f>
        <v>71.370560983392238</v>
      </c>
      <c r="CW2386" s="54">
        <f t="shared" ref="CW2386" si="25441">20*LOG(((1-(10^(CU2383/20)^2)*(1-((1-CW2383)/(1+CW2383))^2))^0.5))</f>
        <v>-16.71881868520973</v>
      </c>
    </row>
    <row r="2387" spans="1:101" ht="18" customHeight="1">
      <c r="E2387" s="20"/>
      <c r="F2387" s="20"/>
      <c r="G2387" s="20"/>
      <c r="H2387" s="20"/>
      <c r="I2387" s="20"/>
      <c r="J2387" s="20"/>
      <c r="K2387" s="20"/>
      <c r="L2387" s="20"/>
      <c r="M2387" s="20"/>
      <c r="N2387" s="20"/>
      <c r="O2387" s="20"/>
      <c r="P2387" s="20"/>
      <c r="Q2387" s="20"/>
      <c r="R2387" s="20"/>
      <c r="S2387" s="20"/>
      <c r="T2387" s="20"/>
      <c r="U2387" s="20"/>
      <c r="V2387" s="20"/>
      <c r="W2387" s="20"/>
      <c r="X2387" s="20"/>
      <c r="Y2387" s="20"/>
      <c r="Z2387" s="20"/>
      <c r="AA2387" s="20"/>
      <c r="AB2387" s="30"/>
      <c r="AC2387" s="20"/>
      <c r="AD2387" s="20"/>
      <c r="AE2387" s="20"/>
      <c r="AF2387" s="20"/>
      <c r="AG2387" s="20"/>
      <c r="AH2387" s="20"/>
      <c r="AI2387" s="20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  <c r="BA2387" s="20"/>
      <c r="BB2387" s="20"/>
      <c r="BC2387" s="20"/>
      <c r="BD2387" s="20"/>
      <c r="BE2387" s="20"/>
      <c r="BF2387" s="20"/>
      <c r="BG2387" s="20"/>
      <c r="BH2387" s="20"/>
      <c r="BI2387" s="20"/>
      <c r="BJ2387" s="20"/>
      <c r="BK2387" s="20"/>
      <c r="BL2387" s="20"/>
      <c r="BM2387" s="20"/>
      <c r="BN2387" s="20"/>
      <c r="BO2387" s="20"/>
      <c r="BP2387" s="20"/>
      <c r="BQ2387" s="20"/>
      <c r="BR2387" s="20"/>
      <c r="BS2387" s="20"/>
      <c r="BT2387" s="20"/>
      <c r="BU2387" s="20"/>
      <c r="BV2387" s="20"/>
      <c r="BW2387" s="20"/>
      <c r="BX2387" s="20"/>
      <c r="BY2387" s="20"/>
      <c r="BZ2387" s="20"/>
      <c r="CA2387" s="20"/>
      <c r="CB2387" s="20"/>
      <c r="CC2387" s="20"/>
      <c r="CD2387" s="20"/>
      <c r="CE2387" s="20"/>
      <c r="CF2387" s="20"/>
      <c r="CG2387" s="20"/>
      <c r="CH2387" s="20"/>
      <c r="CI2387" s="20"/>
      <c r="CJ2387" s="20"/>
      <c r="CK2387" s="20"/>
      <c r="CL2387" s="20"/>
    </row>
    <row r="2388" spans="1:101" ht="18" customHeight="1"/>
    <row r="2389" spans="1:101" ht="18" customHeight="1" thickBot="1">
      <c r="A2389" s="23"/>
      <c r="B2389" s="23"/>
      <c r="C2389" s="23"/>
      <c r="D2389" s="20" t="s">
        <v>15</v>
      </c>
      <c r="E2389" s="20"/>
      <c r="F2389" s="20"/>
      <c r="G2389" s="20"/>
      <c r="H2389" s="20"/>
      <c r="I2389" s="20" t="s">
        <v>16</v>
      </c>
      <c r="J2389" s="20"/>
      <c r="K2389" s="20"/>
      <c r="L2389" s="20"/>
      <c r="M2389" s="23"/>
      <c r="N2389" s="23"/>
      <c r="O2389" s="24" t="s">
        <v>17</v>
      </c>
      <c r="P2389" s="23"/>
      <c r="Q2389" s="23"/>
      <c r="R2389" s="23"/>
      <c r="S2389" s="20"/>
      <c r="T2389" s="20" t="s">
        <v>18</v>
      </c>
      <c r="U2389" s="23"/>
      <c r="V2389" s="23"/>
      <c r="W2389" s="23"/>
      <c r="X2389" s="23"/>
      <c r="Y2389" s="24" t="s">
        <v>19</v>
      </c>
      <c r="Z2389" s="23"/>
      <c r="AA2389" s="23"/>
      <c r="AB2389" s="23"/>
      <c r="AC2389" s="24" t="s">
        <v>20</v>
      </c>
      <c r="AD2389" s="20"/>
      <c r="AE2389" s="20"/>
      <c r="AF2389" s="20"/>
      <c r="AG2389" s="20"/>
      <c r="AH2389" s="23"/>
      <c r="AI2389" s="24" t="s">
        <v>21</v>
      </c>
      <c r="AJ2389" s="23"/>
      <c r="AK2389" s="23"/>
      <c r="AL2389" s="20"/>
      <c r="AM2389" s="24" t="s">
        <v>31</v>
      </c>
      <c r="AN2389" s="20"/>
      <c r="AO2389" s="23"/>
      <c r="AP2389" s="23"/>
      <c r="AQ2389" s="23"/>
      <c r="AR2389" s="23"/>
      <c r="AS2389" s="24" t="s">
        <v>91</v>
      </c>
      <c r="AT2389" s="23"/>
      <c r="AU2389" s="23"/>
      <c r="AV2389" s="23"/>
      <c r="AW2389" s="24" t="s">
        <v>32</v>
      </c>
      <c r="AX2389" s="20"/>
      <c r="AY2389" s="20"/>
      <c r="AZ2389" s="20"/>
      <c r="BA2389" s="20"/>
      <c r="BB2389" s="23"/>
      <c r="BC2389" s="24" t="s">
        <v>22</v>
      </c>
      <c r="BD2389" s="23"/>
      <c r="BE2389" s="23"/>
      <c r="BF2389" s="23"/>
      <c r="BG2389" s="24" t="s">
        <v>33</v>
      </c>
      <c r="BH2389" s="20"/>
      <c r="BI2389" s="23"/>
      <c r="BJ2389" s="23"/>
      <c r="BK2389" s="23"/>
      <c r="BL2389" s="23"/>
      <c r="BM2389" s="24" t="s">
        <v>34</v>
      </c>
      <c r="BN2389" s="23"/>
      <c r="BO2389" s="23"/>
      <c r="BP2389" s="23"/>
      <c r="BQ2389" s="24" t="s">
        <v>89</v>
      </c>
      <c r="BR2389" s="20"/>
      <c r="BS2389" s="20"/>
      <c r="BT2389" s="20"/>
      <c r="BU2389" s="20"/>
      <c r="BV2389" s="23"/>
      <c r="BW2389" s="24" t="s">
        <v>35</v>
      </c>
      <c r="BX2389" s="23"/>
      <c r="BY2389" s="23"/>
      <c r="BZ2389" s="23"/>
      <c r="CA2389" s="24" t="s">
        <v>90</v>
      </c>
      <c r="CB2389" s="20"/>
      <c r="CC2389" s="23"/>
      <c r="CD2389" s="23"/>
      <c r="CE2389" s="23"/>
      <c r="CF2389" s="23"/>
      <c r="CG2389" s="24" t="s">
        <v>92</v>
      </c>
      <c r="CH2389" s="23"/>
      <c r="CI2389" s="23"/>
      <c r="CJ2389" s="23"/>
      <c r="CK2389" s="24" t="s">
        <v>36</v>
      </c>
      <c r="CL2389" s="24"/>
      <c r="CM2389" s="23"/>
      <c r="CN2389" s="23"/>
      <c r="CO2389" s="23"/>
      <c r="CP2389" s="23"/>
      <c r="CQ2389" s="24" t="s">
        <v>93</v>
      </c>
      <c r="CR2389" s="23"/>
      <c r="CS2389" s="23"/>
    </row>
    <row r="2390" spans="1:101" ht="18" customHeight="1" thickBot="1">
      <c r="A2390" s="23"/>
      <c r="B2390" s="33"/>
      <c r="C2390" s="23"/>
      <c r="D2390" s="7" t="s">
        <v>2</v>
      </c>
      <c r="E2390" s="8"/>
      <c r="F2390" s="8" t="s">
        <v>3</v>
      </c>
      <c r="G2390" s="9"/>
      <c r="H2390" s="10"/>
      <c r="I2390" s="7" t="s">
        <v>4</v>
      </c>
      <c r="J2390" s="8"/>
      <c r="K2390" s="8" t="s">
        <v>5</v>
      </c>
      <c r="L2390" s="9"/>
      <c r="M2390" s="23"/>
      <c r="N2390" s="251" t="s">
        <v>79</v>
      </c>
      <c r="O2390" s="252"/>
      <c r="P2390" s="253" t="s">
        <v>80</v>
      </c>
      <c r="Q2390" s="254"/>
      <c r="R2390" s="23"/>
      <c r="S2390" s="7" t="s">
        <v>11</v>
      </c>
      <c r="T2390" s="8"/>
      <c r="U2390" s="8" t="s">
        <v>12</v>
      </c>
      <c r="V2390" s="9"/>
      <c r="W2390" s="20"/>
      <c r="X2390" s="251" t="s">
        <v>79</v>
      </c>
      <c r="Y2390" s="252"/>
      <c r="Z2390" s="253" t="s">
        <v>80</v>
      </c>
      <c r="AA2390" s="254"/>
      <c r="AB2390" s="20"/>
      <c r="AC2390" s="7" t="s">
        <v>4</v>
      </c>
      <c r="AD2390" s="8"/>
      <c r="AE2390" s="8" t="s">
        <v>5</v>
      </c>
      <c r="AF2390" s="9"/>
      <c r="AG2390" s="20"/>
      <c r="AH2390" s="251" t="s">
        <v>0</v>
      </c>
      <c r="AI2390" s="252"/>
      <c r="AJ2390" s="253" t="s">
        <v>1</v>
      </c>
      <c r="AK2390" s="254"/>
      <c r="AL2390" s="20"/>
      <c r="AM2390" s="7" t="s">
        <v>11</v>
      </c>
      <c r="AN2390" s="8"/>
      <c r="AO2390" s="8" t="s">
        <v>12</v>
      </c>
      <c r="AP2390" s="9"/>
      <c r="AQ2390" s="23"/>
      <c r="AR2390" s="251" t="s">
        <v>0</v>
      </c>
      <c r="AS2390" s="252"/>
      <c r="AT2390" s="253" t="s">
        <v>1</v>
      </c>
      <c r="AU2390" s="254"/>
      <c r="AV2390" s="36"/>
      <c r="AW2390" s="7" t="s">
        <v>4</v>
      </c>
      <c r="AX2390" s="8"/>
      <c r="AY2390" s="8" t="s">
        <v>5</v>
      </c>
      <c r="AZ2390" s="9"/>
      <c r="BA2390" s="20"/>
      <c r="BB2390" s="251" t="s">
        <v>0</v>
      </c>
      <c r="BC2390" s="252"/>
      <c r="BD2390" s="253" t="s">
        <v>1</v>
      </c>
      <c r="BE2390" s="254"/>
      <c r="BF2390" s="36"/>
      <c r="BG2390" s="7" t="s">
        <v>11</v>
      </c>
      <c r="BH2390" s="8"/>
      <c r="BI2390" s="8" t="s">
        <v>12</v>
      </c>
      <c r="BJ2390" s="9"/>
      <c r="BK2390" s="36"/>
      <c r="BL2390" s="251" t="s">
        <v>0</v>
      </c>
      <c r="BM2390" s="252"/>
      <c r="BN2390" s="253" t="s">
        <v>1</v>
      </c>
      <c r="BO2390" s="254"/>
      <c r="BP2390" s="36"/>
      <c r="BQ2390" s="7" t="s">
        <v>4</v>
      </c>
      <c r="BR2390" s="8"/>
      <c r="BS2390" s="8" t="s">
        <v>5</v>
      </c>
      <c r="BT2390" s="9"/>
      <c r="BU2390" s="20"/>
      <c r="BV2390" s="251" t="s">
        <v>0</v>
      </c>
      <c r="BW2390" s="252"/>
      <c r="BX2390" s="253" t="s">
        <v>1</v>
      </c>
      <c r="BY2390" s="254"/>
      <c r="BZ2390" s="36"/>
      <c r="CA2390" s="7" t="s">
        <v>11</v>
      </c>
      <c r="CB2390" s="8"/>
      <c r="CC2390" s="8" t="s">
        <v>12</v>
      </c>
      <c r="CD2390" s="9"/>
      <c r="CE2390" s="36"/>
      <c r="CF2390" s="251" t="s">
        <v>0</v>
      </c>
      <c r="CG2390" s="252"/>
      <c r="CH2390" s="253" t="s">
        <v>1</v>
      </c>
      <c r="CI2390" s="254"/>
      <c r="CJ2390" s="23"/>
      <c r="CK2390" s="7" t="s">
        <v>23</v>
      </c>
      <c r="CL2390" s="8"/>
      <c r="CM2390" s="8" t="s">
        <v>24</v>
      </c>
      <c r="CN2390" s="9"/>
      <c r="CO2390" s="23"/>
      <c r="CP2390" s="251" t="s">
        <v>0</v>
      </c>
      <c r="CQ2390" s="252"/>
      <c r="CR2390" s="253" t="s">
        <v>1</v>
      </c>
      <c r="CS2390" s="254"/>
      <c r="CU2390" s="26" t="s">
        <v>25</v>
      </c>
      <c r="CW2390" s="50" t="s">
        <v>44</v>
      </c>
    </row>
    <row r="2391" spans="1:101" ht="18" customHeight="1" thickTop="1" thickBot="1">
      <c r="B2391" s="34">
        <v>6.0000000000000204</v>
      </c>
      <c r="D2391" s="11">
        <v>1</v>
      </c>
      <c r="E2391" s="12">
        <v>0</v>
      </c>
      <c r="F2391" s="13">
        <v>0</v>
      </c>
      <c r="G2391" s="40">
        <f t="shared" ref="G2391" si="25442">-1/($E$4*$B2391)</f>
        <v>-0.17508841965192365</v>
      </c>
      <c r="H2391" s="10"/>
      <c r="I2391" s="11">
        <v>1</v>
      </c>
      <c r="J2391" s="12">
        <v>0</v>
      </c>
      <c r="K2391" s="13">
        <v>0</v>
      </c>
      <c r="L2391" s="14">
        <v>0</v>
      </c>
      <c r="N2391" s="1">
        <f t="shared" ref="N2391" si="25443">D2391*I2391+F2391*I2394-E2391*J2391-G2391*J2394</f>
        <v>0.95734336606443426</v>
      </c>
      <c r="O2391" s="4">
        <f t="shared" ref="O2391" si="25444">(D2391*J2391+E2391*I2391+F2391*J2394+G2391*I2394)</f>
        <v>0</v>
      </c>
      <c r="P2391" s="2">
        <f t="shared" ref="P2391" si="25445">D2391*K2391+F2391*K2394-E2391*L2391-G2391*L2394</f>
        <v>0</v>
      </c>
      <c r="Q2391" s="3">
        <f t="shared" ref="Q2391" si="25446">(D2391*L2391+E2391*K2391+F2391*L2394+G2391*K2394)</f>
        <v>-0.17508841965192365</v>
      </c>
      <c r="S2391" s="11">
        <v>1</v>
      </c>
      <c r="T2391" s="12">
        <v>0</v>
      </c>
      <c r="U2391" s="13">
        <v>0</v>
      </c>
      <c r="V2391" s="40">
        <f t="shared" ref="V2391" si="25447">-1/($T$4*$B2391)</f>
        <v>-0.3345376689415217</v>
      </c>
      <c r="W2391" s="20"/>
      <c r="X2391" s="1">
        <f t="shared" ref="X2391" si="25448">N2391*S2391+P2391*S2394-O2391*T2391-Q2391*T2394</f>
        <v>0.95734336606443426</v>
      </c>
      <c r="Y2391" s="4">
        <f t="shared" ref="Y2391" si="25449">(N2391*T2391+O2391*S2391+P2391*T2394+Q2391*S2394)</f>
        <v>0</v>
      </c>
      <c r="Z2391" s="2">
        <f t="shared" ref="Z2391" si="25450">N2391*U2391+P2391*U2394-O2391*V2391-Q2391*V2394</f>
        <v>0</v>
      </c>
      <c r="AA2391" s="3">
        <f t="shared" ref="AA2391" si="25451">(N2391*V2391+O2391*U2391+P2391*V2394+Q2391*U2394)</f>
        <v>-0.4953558377117494</v>
      </c>
      <c r="AB2391" s="20"/>
      <c r="AC2391" s="11">
        <v>1</v>
      </c>
      <c r="AD2391" s="12">
        <v>0</v>
      </c>
      <c r="AE2391" s="13">
        <v>0</v>
      </c>
      <c r="AF2391" s="14">
        <v>0</v>
      </c>
      <c r="AG2391" s="20"/>
      <c r="AH2391" s="1">
        <f t="shared" ref="AH2391" si="25452">X2391*AC2391+Z2391*AC2394-Y2391*AD2391-AA2391*AD2394</f>
        <v>0.81946877306962584</v>
      </c>
      <c r="AI2391" s="4">
        <f t="shared" ref="AI2391" si="25453">(X2391*AD2391+Y2391*AC2391+Z2391*AD2394+AA2391*AC2394)</f>
        <v>0</v>
      </c>
      <c r="AJ2391" s="2">
        <f t="shared" ref="AJ2391" si="25454">X2391*AE2391+Z2391*AE2394-Y2391*AF2391-AA2391*AF2394</f>
        <v>0</v>
      </c>
      <c r="AK2391" s="3">
        <f t="shared" ref="AK2391" si="25455">(X2391*AF2391+Y2391*AE2391+Z2391*AF2394+AA2391*AE2394)</f>
        <v>-0.4953558377117494</v>
      </c>
      <c r="AL2391" s="20"/>
      <c r="AM2391" s="11">
        <v>1</v>
      </c>
      <c r="AN2391" s="12">
        <v>0</v>
      </c>
      <c r="AO2391" s="13">
        <v>0</v>
      </c>
      <c r="AP2391" s="40">
        <f t="shared" ref="AP2391" si="25456">-1/($AN$4*$B2391)</f>
        <v>-0.34765679321373821</v>
      </c>
      <c r="AR2391" s="1">
        <f t="shared" ref="AR2391" si="25457">AH2391*AM2391+AJ2391*AM2394-AI2391*AN2391-AK2391*AN2394</f>
        <v>0.81946877306962584</v>
      </c>
      <c r="AS2391" s="4">
        <f t="shared" ref="AS2391" si="25458">(AH2391*AN2391+AI2391*AM2391+AJ2391*AN2394+AK2391*AM2394)</f>
        <v>0</v>
      </c>
      <c r="AT2391" s="2">
        <f t="shared" ref="AT2391" si="25459">AH2391*AO2391+AJ2391*AO2394-AI2391*AP2391-AK2391*AP2394</f>
        <v>0</v>
      </c>
      <c r="AU2391" s="3">
        <f t="shared" ref="AU2391" si="25460">(AH2391*AP2391+AI2391*AO2391+AJ2391*AP2394+AK2391*AO2394)</f>
        <v>-0.78024972349593202</v>
      </c>
      <c r="AV2391" s="20"/>
      <c r="AW2391" s="11">
        <v>1</v>
      </c>
      <c r="AX2391" s="12">
        <v>0</v>
      </c>
      <c r="AY2391" s="13">
        <v>0</v>
      </c>
      <c r="AZ2391" s="14">
        <v>0</v>
      </c>
      <c r="BA2391" s="20"/>
      <c r="BB2391" s="1">
        <f t="shared" ref="BB2391" si="25461">AR2391*AW2391+AT2391*AW2394-AS2391*AX2391-AU2391*AX2394</f>
        <v>0.602298398015092</v>
      </c>
      <c r="BC2391" s="4">
        <f t="shared" ref="BC2391" si="25462">(AR2391*AX2391+AS2391*AW2391+AT2391*AX2394+AU2391*AW2394)</f>
        <v>0</v>
      </c>
      <c r="BD2391" s="2">
        <f t="shared" ref="BD2391" si="25463">AR2391*AY2391+AT2391*AY2394-AS2391*AZ2391-AU2391*AZ2394</f>
        <v>0</v>
      </c>
      <c r="BE2391" s="3">
        <f t="shared" ref="BE2391" si="25464">(AR2391*AZ2391+AS2391*AY2391+AT2391*AZ2394+AU2391*AY2394)</f>
        <v>-0.78024972349593202</v>
      </c>
      <c r="BF2391" s="20"/>
      <c r="BG2391" s="11">
        <v>1</v>
      </c>
      <c r="BH2391" s="12">
        <v>0</v>
      </c>
      <c r="BI2391" s="13">
        <v>0</v>
      </c>
      <c r="BJ2391" s="40">
        <f t="shared" ref="BJ2391" si="25465">-1/($BH$4*$B2391)</f>
        <v>-0.3345376689415217</v>
      </c>
      <c r="BK2391" s="20"/>
      <c r="BL2391" s="1">
        <f t="shared" ref="BL2391" si="25466">BB2391*BG2391+BD2391*BG2394-BC2391*BH2391-BE2391*BH2394</f>
        <v>0.602298398015092</v>
      </c>
      <c r="BM2391" s="4">
        <f t="shared" ref="BM2391" si="25467">(BB2391*BH2391+BC2391*BG2391+BD2391*BH2394+BE2391*BG2394)</f>
        <v>0</v>
      </c>
      <c r="BN2391" s="2">
        <f t="shared" ref="BN2391" si="25468">BB2391*BI2391+BD2391*BI2394-BC2391*BJ2391-BE2391*BJ2394</f>
        <v>0</v>
      </c>
      <c r="BO2391" s="3">
        <f t="shared" ref="BO2391" si="25469">(BB2391*BJ2391+BC2391*BI2391+BD2391*BJ2394+BE2391*BI2394)</f>
        <v>-0.98174122557511367</v>
      </c>
      <c r="BP2391" s="20"/>
      <c r="BQ2391" s="11">
        <v>1</v>
      </c>
      <c r="BR2391" s="12">
        <v>0</v>
      </c>
      <c r="BS2391" s="13">
        <v>0</v>
      </c>
      <c r="BT2391" s="14">
        <v>0</v>
      </c>
      <c r="BU2391" s="20"/>
      <c r="BV2391" s="1">
        <f t="shared" ref="BV2391" si="25470">BL2391*BQ2391+BN2391*BQ2394-BM2391*BR2391-BO2391*BR2394</f>
        <v>0.36311766771856852</v>
      </c>
      <c r="BW2391" s="4">
        <f t="shared" ref="BW2391" si="25471">(BL2391*BR2391+BM2391*BQ2391+BN2391*BR2394+BO2391*BQ2394)</f>
        <v>0</v>
      </c>
      <c r="BX2391" s="2">
        <f t="shared" ref="BX2391" si="25472">BL2391*BS2391+BN2391*BS2394-BM2391*BT2391-BO2391*BT2394</f>
        <v>0</v>
      </c>
      <c r="BY2391" s="3">
        <f t="shared" ref="BY2391" si="25473">(BL2391*BT2391+BM2391*BS2391+BN2391*BT2394+BO2391*BS2394)</f>
        <v>-0.98174122557511367</v>
      </c>
      <c r="BZ2391" s="20"/>
      <c r="CA2391" s="11">
        <v>1</v>
      </c>
      <c r="CB2391" s="12">
        <v>0</v>
      </c>
      <c r="CC2391" s="13">
        <v>0</v>
      </c>
      <c r="CD2391" s="40">
        <f t="shared" ref="CD2391" si="25474">-1/($CB$4*$B2391)</f>
        <v>-0.17508841965192365</v>
      </c>
      <c r="CE2391" s="20"/>
      <c r="CF2391" s="1">
        <f t="shared" ref="CF2391" si="25475">BV2391*CA2391+BX2391*CA2394-BW2391*CB2391-BY2391*CB2394</f>
        <v>0.36311766771856852</v>
      </c>
      <c r="CG2391" s="4">
        <f t="shared" ref="CG2391" si="25476">(BV2391*CB2391+BW2391*CA2391+BX2391*CB2394+BY2391*CA2394)</f>
        <v>0</v>
      </c>
      <c r="CH2391" s="2">
        <f t="shared" ref="CH2391" si="25477">BV2391*CC2391+BX2391*CC2394-BW2391*CD2391-BY2391*CD2394</f>
        <v>0</v>
      </c>
      <c r="CI2391" s="3">
        <f t="shared" ref="CI2391" si="25478">(BV2391*CD2391+BW2391*CC2391+BX2391*CD2394+BY2391*CC2394)</f>
        <v>-1.0453189241636502</v>
      </c>
      <c r="CJ2391" s="28"/>
      <c r="CK2391" s="11">
        <v>1</v>
      </c>
      <c r="CL2391" s="12">
        <v>0</v>
      </c>
      <c r="CM2391" s="13">
        <v>0</v>
      </c>
      <c r="CN2391" s="14">
        <v>0</v>
      </c>
      <c r="CP2391" s="1">
        <f t="shared" ref="CP2391" si="25479">CF2391*CK2391+CH2391*CK2394-CG2391*CL2391-CI2391*CL2394</f>
        <v>0.36311766771856852</v>
      </c>
      <c r="CQ2391" s="4">
        <f t="shared" ref="CQ2391" si="25480">(CF2391*CL2391+CG2391*CK2391+CH2391*CL2394+CI2391*CK2394)</f>
        <v>-1.0453189241636502</v>
      </c>
      <c r="CR2391" s="2">
        <f t="shared" ref="CR2391" si="25481">CF2391*CM2391+CH2391*CM2394-CG2391*CN2391-CI2391*CN2394</f>
        <v>0</v>
      </c>
      <c r="CS2391" s="3">
        <f t="shared" ref="CS2391" si="25482">(CF2391*CN2391+CG2391*CM2391+CH2391*CN2394+CI2391*CM2394)</f>
        <v>-1.0453189241636502</v>
      </c>
      <c r="CU2391" s="29">
        <f t="shared" ref="CU2391" si="25483">20*LOG(((1+$CL$4)/$CL$4)/((CP2391+CP2394)^2+(CQ2391+CQ2394)^2)^0.5)</f>
        <v>-4.9813225211287754E-2</v>
      </c>
      <c r="CW2391" s="51">
        <f t="shared" ref="CW2391" si="25484">((CP2391^2+CQ2391^2)^0.5)/((CP2394^2+CQ2394^2)^0.5)</f>
        <v>1.2208377754019337</v>
      </c>
    </row>
    <row r="2392" spans="1:101" ht="18" customHeight="1" thickBot="1">
      <c r="D2392" s="11"/>
      <c r="E2392" s="13"/>
      <c r="F2392" s="13"/>
      <c r="G2392" s="15"/>
      <c r="H2392" s="10"/>
      <c r="I2392" s="11"/>
      <c r="J2392" s="13"/>
      <c r="K2392" s="13"/>
      <c r="L2392" s="15"/>
      <c r="N2392" s="5"/>
      <c r="Q2392" s="6"/>
      <c r="S2392" s="11"/>
      <c r="T2392" s="13"/>
      <c r="U2392" s="13"/>
      <c r="V2392" s="15"/>
      <c r="W2392" s="20"/>
      <c r="X2392" s="5"/>
      <c r="AA2392" s="6"/>
      <c r="AB2392" s="20"/>
      <c r="AC2392" s="11"/>
      <c r="AD2392" s="13"/>
      <c r="AE2392" s="13"/>
      <c r="AF2392" s="15"/>
      <c r="AG2392" s="20"/>
      <c r="AH2392" s="5"/>
      <c r="AK2392" s="6"/>
      <c r="AL2392" s="20"/>
      <c r="AM2392" s="11"/>
      <c r="AN2392" s="13"/>
      <c r="AO2392" s="13"/>
      <c r="AP2392" s="15"/>
      <c r="AR2392" s="5"/>
      <c r="AU2392" s="6"/>
      <c r="AW2392" s="11"/>
      <c r="AX2392" s="13"/>
      <c r="AY2392" s="13"/>
      <c r="AZ2392" s="15"/>
      <c r="BA2392" s="20"/>
      <c r="BB2392" s="5"/>
      <c r="BE2392" s="6"/>
      <c r="BG2392" s="11"/>
      <c r="BH2392" s="13"/>
      <c r="BI2392" s="13"/>
      <c r="BJ2392" s="15"/>
      <c r="BL2392" s="5"/>
      <c r="BO2392" s="6"/>
      <c r="BQ2392" s="11"/>
      <c r="BR2392" s="13"/>
      <c r="BS2392" s="13"/>
      <c r="BT2392" s="15"/>
      <c r="BU2392" s="20"/>
      <c r="BV2392" s="5"/>
      <c r="BY2392" s="6"/>
      <c r="CA2392" s="11"/>
      <c r="CB2392" s="13"/>
      <c r="CC2392" s="13"/>
      <c r="CD2392" s="15"/>
      <c r="CF2392" s="5"/>
      <c r="CI2392" s="6"/>
      <c r="CK2392" s="11"/>
      <c r="CL2392" s="13"/>
      <c r="CM2392" s="13"/>
      <c r="CN2392" s="15"/>
      <c r="CP2392" s="5"/>
      <c r="CS2392" s="6"/>
      <c r="CW2392" s="52"/>
    </row>
    <row r="2393" spans="1:101" ht="18" customHeight="1" thickBot="1">
      <c r="D2393" s="11" t="s">
        <v>6</v>
      </c>
      <c r="E2393" s="13"/>
      <c r="F2393" s="13" t="s">
        <v>7</v>
      </c>
      <c r="G2393" s="15"/>
      <c r="H2393" s="10"/>
      <c r="I2393" s="11" t="s">
        <v>8</v>
      </c>
      <c r="J2393" s="13"/>
      <c r="K2393" s="13" t="s">
        <v>9</v>
      </c>
      <c r="L2393" s="15"/>
      <c r="N2393" s="251" t="s">
        <v>26</v>
      </c>
      <c r="O2393" s="252"/>
      <c r="P2393" s="253" t="s">
        <v>27</v>
      </c>
      <c r="Q2393" s="254"/>
      <c r="S2393" s="11" t="s">
        <v>13</v>
      </c>
      <c r="T2393" s="13"/>
      <c r="U2393" s="13" t="s">
        <v>14</v>
      </c>
      <c r="V2393" s="15"/>
      <c r="W2393" s="20"/>
      <c r="X2393" s="251" t="s">
        <v>26</v>
      </c>
      <c r="Y2393" s="252"/>
      <c r="Z2393" s="253" t="s">
        <v>27</v>
      </c>
      <c r="AA2393" s="254"/>
      <c r="AB2393" s="20"/>
      <c r="AC2393" s="11" t="s">
        <v>8</v>
      </c>
      <c r="AD2393" s="13"/>
      <c r="AE2393" s="13" t="s">
        <v>9</v>
      </c>
      <c r="AF2393" s="15"/>
      <c r="AG2393" s="20"/>
      <c r="AH2393" s="251" t="s">
        <v>26</v>
      </c>
      <c r="AI2393" s="252"/>
      <c r="AJ2393" s="253" t="s">
        <v>27</v>
      </c>
      <c r="AK2393" s="254"/>
      <c r="AL2393" s="20"/>
      <c r="AM2393" s="11" t="s">
        <v>13</v>
      </c>
      <c r="AN2393" s="13"/>
      <c r="AO2393" s="13" t="s">
        <v>14</v>
      </c>
      <c r="AP2393" s="15"/>
      <c r="AR2393" s="251" t="s">
        <v>26</v>
      </c>
      <c r="AS2393" s="252"/>
      <c r="AT2393" s="253" t="s">
        <v>27</v>
      </c>
      <c r="AU2393" s="254"/>
      <c r="AV2393" s="36"/>
      <c r="AW2393" s="11" t="s">
        <v>8</v>
      </c>
      <c r="AX2393" s="13"/>
      <c r="AY2393" s="13" t="s">
        <v>9</v>
      </c>
      <c r="AZ2393" s="15"/>
      <c r="BA2393" s="20"/>
      <c r="BB2393" s="251" t="s">
        <v>26</v>
      </c>
      <c r="BC2393" s="252"/>
      <c r="BD2393" s="253" t="s">
        <v>27</v>
      </c>
      <c r="BE2393" s="254"/>
      <c r="BF2393" s="36"/>
      <c r="BG2393" s="11" t="s">
        <v>13</v>
      </c>
      <c r="BH2393" s="13"/>
      <c r="BI2393" s="13" t="s">
        <v>14</v>
      </c>
      <c r="BJ2393" s="15"/>
      <c r="BK2393" s="36"/>
      <c r="BL2393" s="251" t="s">
        <v>26</v>
      </c>
      <c r="BM2393" s="252"/>
      <c r="BN2393" s="253" t="s">
        <v>27</v>
      </c>
      <c r="BO2393" s="254"/>
      <c r="BP2393" s="36"/>
      <c r="BQ2393" s="11" t="s">
        <v>8</v>
      </c>
      <c r="BR2393" s="13"/>
      <c r="BS2393" s="13" t="s">
        <v>9</v>
      </c>
      <c r="BT2393" s="15"/>
      <c r="BU2393" s="20"/>
      <c r="BV2393" s="251" t="s">
        <v>26</v>
      </c>
      <c r="BW2393" s="252"/>
      <c r="BX2393" s="253" t="s">
        <v>27</v>
      </c>
      <c r="BY2393" s="254"/>
      <c r="BZ2393" s="36"/>
      <c r="CA2393" s="11" t="s">
        <v>13</v>
      </c>
      <c r="CB2393" s="13"/>
      <c r="CC2393" s="13" t="s">
        <v>14</v>
      </c>
      <c r="CD2393" s="15"/>
      <c r="CE2393" s="36"/>
      <c r="CF2393" s="251" t="s">
        <v>26</v>
      </c>
      <c r="CG2393" s="252"/>
      <c r="CH2393" s="253" t="s">
        <v>27</v>
      </c>
      <c r="CI2393" s="254"/>
      <c r="CK2393" s="11" t="s">
        <v>28</v>
      </c>
      <c r="CL2393" s="13"/>
      <c r="CM2393" s="13" t="s">
        <v>29</v>
      </c>
      <c r="CN2393" s="15"/>
      <c r="CP2393" s="251" t="s">
        <v>26</v>
      </c>
      <c r="CQ2393" s="252"/>
      <c r="CR2393" s="253" t="s">
        <v>27</v>
      </c>
      <c r="CS2393" s="254"/>
      <c r="CU2393" s="38" t="s">
        <v>37</v>
      </c>
      <c r="CW2393" s="53" t="s">
        <v>45</v>
      </c>
    </row>
    <row r="2394" spans="1:101" ht="18" customHeight="1" thickTop="1" thickBot="1">
      <c r="D2394" s="16">
        <v>0</v>
      </c>
      <c r="E2394" s="17">
        <v>0</v>
      </c>
      <c r="F2394" s="18">
        <v>1</v>
      </c>
      <c r="G2394" s="19">
        <v>0</v>
      </c>
      <c r="H2394" s="10"/>
      <c r="I2394" s="16">
        <v>0</v>
      </c>
      <c r="J2394" s="17">
        <f t="shared" ref="J2394" si="25485">-1/($J$4*$B2391)</f>
        <v>-0.24362909905959085</v>
      </c>
      <c r="K2394" s="18">
        <v>1</v>
      </c>
      <c r="L2394" s="19">
        <v>0</v>
      </c>
      <c r="N2394" s="1">
        <f t="shared" ref="N2394" si="25486">D2394*I2391+F2394*I2394-E2394*J2391-G2394*J2394</f>
        <v>0</v>
      </c>
      <c r="O2394" s="4">
        <f t="shared" ref="O2394" si="25487">(D2394*J2391+E2394*I2391+F2394*J2394+G2394*I2394)</f>
        <v>-0.24362909905959085</v>
      </c>
      <c r="P2394" s="2">
        <f t="shared" ref="P2394" si="25488">D2394*K2391+F2394*K2394-E2394*L2391-G2394*L2394</f>
        <v>1</v>
      </c>
      <c r="Q2394" s="3">
        <f t="shared" ref="Q2394" si="25489">(D2394*L2391+E2394*K2391+F2394*L2394+G2394*K2394)</f>
        <v>0</v>
      </c>
      <c r="S2394" s="16">
        <v>0</v>
      </c>
      <c r="T2394" s="17">
        <v>0</v>
      </c>
      <c r="U2394" s="18">
        <v>1</v>
      </c>
      <c r="V2394" s="19">
        <v>0</v>
      </c>
      <c r="W2394" s="20"/>
      <c r="X2394" s="1">
        <f t="shared" ref="X2394" si="25490">N2394*S2391+P2394*S2394-O2394*T2391-Q2394*T2394</f>
        <v>0</v>
      </c>
      <c r="Y2394" s="4">
        <f t="shared" ref="Y2394" si="25491">(N2394*T2391+O2394*S2391+P2394*T2394+Q2394*S2394)</f>
        <v>-0.24362909905959085</v>
      </c>
      <c r="Z2394" s="2">
        <f t="shared" ref="Z2394" si="25492">N2394*U2391+P2394*U2394-O2394*V2391-Q2394*V2394</f>
        <v>0.9184968891142814</v>
      </c>
      <c r="AA2394" s="3">
        <f t="shared" ref="AA2394" si="25493">(N2394*V2391+O2394*U2391+P2394*V2394+Q2394*U2394)</f>
        <v>0</v>
      </c>
      <c r="AB2394" s="20"/>
      <c r="AC2394" s="16">
        <v>0</v>
      </c>
      <c r="AD2394" s="17">
        <f t="shared" ref="AD2394" si="25494">-1/($AD$4*$B2391)</f>
        <v>-0.27833444667111906</v>
      </c>
      <c r="AE2394" s="18">
        <v>1</v>
      </c>
      <c r="AF2394" s="19">
        <v>0</v>
      </c>
      <c r="AG2394" s="20"/>
      <c r="AH2394" s="1">
        <f t="shared" ref="AH2394" si="25495">X2394*AC2391+Z2394*AC2394-Y2394*AD2391-AA2394*AD2394</f>
        <v>0</v>
      </c>
      <c r="AI2394" s="4">
        <f t="shared" ref="AI2394" si="25496">(X2394*AD2391+Y2394*AC2391+Z2394*AD2394+AA2394*AC2394)</f>
        <v>-0.49927842246035858</v>
      </c>
      <c r="AJ2394" s="2">
        <f t="shared" ref="AJ2394" si="25497">X2394*AE2391+Z2394*AE2394-Y2394*AF2391-AA2394*AF2394</f>
        <v>0.9184968891142814</v>
      </c>
      <c r="AK2394" s="3">
        <f t="shared" ref="AK2394" si="25498">(X2394*AF2391+Y2394*AE2391+Z2394*AF2394+AA2394*AE2394)</f>
        <v>0</v>
      </c>
      <c r="AL2394" s="20"/>
      <c r="AM2394" s="16">
        <v>0</v>
      </c>
      <c r="AN2394" s="17">
        <v>0</v>
      </c>
      <c r="AO2394" s="18">
        <v>1</v>
      </c>
      <c r="AP2394" s="19">
        <v>0</v>
      </c>
      <c r="AR2394" s="1">
        <f t="shared" ref="AR2394" si="25499">AH2394*AM2391+AJ2394*AM2394-AI2394*AN2391-AK2394*AN2394</f>
        <v>0</v>
      </c>
      <c r="AS2394" s="4">
        <f t="shared" ref="AS2394" si="25500">(AH2394*AN2391+AI2394*AM2391+AJ2394*AN2394+AK2394*AM2394)</f>
        <v>-0.49927842246035858</v>
      </c>
      <c r="AT2394" s="2">
        <f t="shared" ref="AT2394" si="25501">AH2394*AO2391+AJ2394*AO2394-AI2394*AP2391-AK2394*AP2394</f>
        <v>0.74491935384089913</v>
      </c>
      <c r="AU2394" s="3">
        <f t="shared" ref="AU2394" si="25502">(AH2394*AP2391+AI2394*AO2391+AJ2394*AP2394+AK2394*AO2394)</f>
        <v>0</v>
      </c>
      <c r="AV2394" s="20"/>
      <c r="AW2394" s="16">
        <v>0</v>
      </c>
      <c r="AX2394" s="17">
        <f t="shared" ref="AX2394" si="25503">-1/($AX$4*$B2391)</f>
        <v>-0.27833444667111906</v>
      </c>
      <c r="AY2394" s="18">
        <v>1</v>
      </c>
      <c r="AZ2394" s="19">
        <v>0</v>
      </c>
      <c r="BA2394" s="20"/>
      <c r="BB2394" s="1">
        <f t="shared" ref="BB2394" si="25504">AR2394*AW2391+AT2394*AW2394-AS2394*AX2391-AU2394*AX2394</f>
        <v>0</v>
      </c>
      <c r="BC2394" s="4">
        <f t="shared" ref="BC2394" si="25505">(AR2394*AX2391+AS2394*AW2391+AT2394*AX2394+AU2394*AW2394)</f>
        <v>-0.70661513862627279</v>
      </c>
      <c r="BD2394" s="2">
        <f t="shared" ref="BD2394" si="25506">AR2394*AY2391+AT2394*AY2394-AS2394*AZ2391-AU2394*AZ2394</f>
        <v>0.74491935384089913</v>
      </c>
      <c r="BE2394" s="3">
        <f t="shared" ref="BE2394" si="25507">(AR2394*AZ2391+AS2394*AY2391+AT2394*AZ2394+AU2394*AY2394)</f>
        <v>0</v>
      </c>
      <c r="BF2394" s="20"/>
      <c r="BG2394" s="16">
        <v>0</v>
      </c>
      <c r="BH2394" s="17">
        <v>0</v>
      </c>
      <c r="BI2394" s="18">
        <v>1</v>
      </c>
      <c r="BJ2394" s="19">
        <v>0</v>
      </c>
      <c r="BK2394" s="20"/>
      <c r="BL2394" s="1">
        <f t="shared" ref="BL2394" si="25508">BB2394*BG2391+BD2394*BG2394-BC2394*BH2391-BE2394*BH2394</f>
        <v>0</v>
      </c>
      <c r="BM2394" s="4">
        <f t="shared" ref="BM2394" si="25509">(BB2394*BH2391+BC2394*BG2391+BD2394*BH2394+BE2394*BG2394)</f>
        <v>-0.70661513862627279</v>
      </c>
      <c r="BN2394" s="2">
        <f t="shared" ref="BN2394" si="25510">BB2394*BI2391+BD2394*BI2394-BC2394*BJ2391-BE2394*BJ2394</f>
        <v>0.50852997252607568</v>
      </c>
      <c r="BO2394" s="3">
        <f t="shared" ref="BO2394" si="25511">(BB2394*BJ2391+BC2394*BI2391+BD2394*BJ2394+BE2394*BI2394)</f>
        <v>0</v>
      </c>
      <c r="BP2394" s="20"/>
      <c r="BQ2394" s="16">
        <v>0</v>
      </c>
      <c r="BR2394" s="17">
        <f t="shared" ref="BR2394" si="25512">-1/($BR$4*$B2391)</f>
        <v>-0.24362909905959085</v>
      </c>
      <c r="BS2394" s="18">
        <v>1</v>
      </c>
      <c r="BT2394" s="19">
        <v>0</v>
      </c>
      <c r="BU2394" s="20"/>
      <c r="BV2394" s="1">
        <f t="shared" ref="BV2394" si="25513">BL2394*BQ2391+BN2394*BQ2394-BM2394*BR2391-BO2394*BR2394</f>
        <v>0</v>
      </c>
      <c r="BW2394" s="4">
        <f t="shared" ref="BW2394" si="25514">(BL2394*BR2391+BM2394*BQ2391+BN2394*BR2394+BO2394*BQ2394)</f>
        <v>-0.83050783767759906</v>
      </c>
      <c r="BX2394" s="2">
        <f t="shared" ref="BX2394" si="25515">BL2394*BS2391+BN2394*BS2394-BM2394*BT2391-BO2394*BT2394</f>
        <v>0.50852997252607568</v>
      </c>
      <c r="BY2394" s="3">
        <f t="shared" ref="BY2394" si="25516">(BL2394*BT2391+BM2394*BS2391+BN2394*BT2394+BO2394*BS2394)</f>
        <v>0</v>
      </c>
      <c r="BZ2394" s="20"/>
      <c r="CA2394" s="16">
        <v>0</v>
      </c>
      <c r="CB2394" s="17">
        <v>0</v>
      </c>
      <c r="CC2394" s="18">
        <v>1</v>
      </c>
      <c r="CD2394" s="19">
        <v>0</v>
      </c>
      <c r="CE2394" s="20"/>
      <c r="CF2394" s="1">
        <f t="shared" ref="CF2394" si="25517">BV2394*CA2391+BX2394*CA2394-BW2394*CB2391-BY2394*CB2394</f>
        <v>0</v>
      </c>
      <c r="CG2394" s="4">
        <f t="shared" ref="CG2394" si="25518">(BV2394*CB2391+BW2394*CA2391+BX2394*CB2394+BY2394*CA2394)</f>
        <v>-0.83050783767759906</v>
      </c>
      <c r="CH2394" s="2">
        <f t="shared" ref="CH2394" si="25519">BV2394*CC2391+BX2394*CC2394-BW2394*CD2391-BY2394*CD2394</f>
        <v>0.36311766771856852</v>
      </c>
      <c r="CI2394" s="3">
        <f t="shared" ref="CI2394" si="25520">(BV2394*CD2391+BW2394*CC2391+BX2394*CD2394+BY2394*CC2394)</f>
        <v>0</v>
      </c>
      <c r="CK2394" s="16">
        <f t="shared" ref="CK2394" si="25521">1/$CL$4</f>
        <v>1</v>
      </c>
      <c r="CL2394" s="17">
        <v>0</v>
      </c>
      <c r="CM2394" s="18">
        <v>1</v>
      </c>
      <c r="CN2394" s="19">
        <v>0</v>
      </c>
      <c r="CP2394" s="1">
        <f t="shared" ref="CP2394" si="25522">CF2394*CK2391+CH2394*CK2394-CG2394*CL2391-CI2394*CL2394</f>
        <v>0.36311766771856852</v>
      </c>
      <c r="CQ2394" s="4">
        <f t="shared" ref="CQ2394" si="25523">(CF2394*CL2391+CG2394*CK2391+CH2394*CL2394+CI2394*CK2394)</f>
        <v>-0.83050783767759906</v>
      </c>
      <c r="CR2394" s="2">
        <f t="shared" ref="CR2394" si="25524">CF2394*CM2391+CH2394*CM2394-CG2394*CN2391-CI2394*CN2394</f>
        <v>0.36311766771856852</v>
      </c>
      <c r="CS2394" s="3">
        <f t="shared" ref="CS2394" si="25525">(CF2394*CN2391+CG2394*CM2391+CH2394*CN2394+CI2394*CM2394)</f>
        <v>0</v>
      </c>
      <c r="CU2394" s="39">
        <f t="shared" ref="CU2394" si="25526">(180/PI())*ATAN(-1*(CQ2391/CP2391))</f>
        <v>70.844050881206769</v>
      </c>
      <c r="CW2394" s="54">
        <f t="shared" ref="CW2394" si="25527">20*LOG(((1-(10^(CU2391/20)^2)*(1-((1-CW2391)/(1+CW2391))^2))^0.5))</f>
        <v>-16.740796398690389</v>
      </c>
    </row>
    <row r="2395" spans="1:101" ht="18" customHeight="1">
      <c r="E2395" s="20"/>
      <c r="F2395" s="20"/>
      <c r="G2395" s="20"/>
      <c r="H2395" s="20"/>
      <c r="I2395" s="20"/>
      <c r="J2395" s="20"/>
      <c r="K2395" s="20"/>
      <c r="L2395" s="20"/>
      <c r="M2395" s="20"/>
      <c r="N2395" s="20"/>
      <c r="O2395" s="20"/>
      <c r="P2395" s="20"/>
      <c r="Q2395" s="20"/>
      <c r="R2395" s="20"/>
      <c r="S2395" s="20"/>
      <c r="T2395" s="20"/>
      <c r="U2395" s="20"/>
      <c r="V2395" s="20"/>
      <c r="W2395" s="20"/>
      <c r="X2395" s="20"/>
      <c r="Y2395" s="20"/>
      <c r="Z2395" s="20"/>
      <c r="AA2395" s="20"/>
      <c r="AB2395" s="30"/>
      <c r="AC2395" s="20"/>
      <c r="AD2395" s="20"/>
      <c r="AE2395" s="20"/>
      <c r="AF2395" s="20"/>
      <c r="AG2395" s="20"/>
      <c r="AH2395" s="20"/>
      <c r="AI2395" s="20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  <c r="BA2395" s="20"/>
      <c r="BB2395" s="20"/>
      <c r="BC2395" s="20"/>
      <c r="BD2395" s="20"/>
      <c r="BE2395" s="20"/>
      <c r="BF2395" s="20"/>
      <c r="BG2395" s="20"/>
      <c r="BH2395" s="20"/>
      <c r="BI2395" s="20"/>
      <c r="BJ2395" s="20"/>
      <c r="BK2395" s="20"/>
      <c r="BL2395" s="20"/>
      <c r="BM2395" s="20"/>
      <c r="BN2395" s="20"/>
      <c r="BO2395" s="20"/>
      <c r="BP2395" s="20"/>
      <c r="BQ2395" s="20"/>
      <c r="BR2395" s="20"/>
      <c r="BS2395" s="20"/>
      <c r="BT2395" s="20"/>
      <c r="BU2395" s="20"/>
      <c r="BV2395" s="20"/>
      <c r="BW2395" s="20"/>
      <c r="BX2395" s="20"/>
      <c r="BY2395" s="20"/>
      <c r="BZ2395" s="20"/>
      <c r="CA2395" s="20"/>
      <c r="CB2395" s="20"/>
      <c r="CC2395" s="20"/>
      <c r="CD2395" s="20"/>
      <c r="CE2395" s="20"/>
      <c r="CF2395" s="20"/>
      <c r="CG2395" s="20"/>
      <c r="CH2395" s="20"/>
      <c r="CI2395" s="20"/>
      <c r="CJ2395" s="20"/>
      <c r="CK2395" s="20"/>
      <c r="CL2395" s="20"/>
    </row>
    <row r="2396" spans="1:101" ht="18" customHeight="1"/>
    <row r="2397" spans="1:101" ht="18" customHeight="1" thickBot="1">
      <c r="A2397" s="23"/>
      <c r="B2397" s="23"/>
      <c r="C2397" s="23"/>
      <c r="D2397" s="20" t="s">
        <v>15</v>
      </c>
      <c r="E2397" s="20"/>
      <c r="F2397" s="20"/>
      <c r="G2397" s="20"/>
      <c r="H2397" s="20"/>
      <c r="I2397" s="20" t="s">
        <v>16</v>
      </c>
      <c r="J2397" s="20"/>
      <c r="K2397" s="20"/>
      <c r="L2397" s="20"/>
      <c r="M2397" s="23"/>
      <c r="N2397" s="23"/>
      <c r="O2397" s="24" t="s">
        <v>17</v>
      </c>
      <c r="P2397" s="23"/>
      <c r="Q2397" s="23"/>
      <c r="R2397" s="23"/>
      <c r="S2397" s="20"/>
      <c r="T2397" s="20" t="s">
        <v>18</v>
      </c>
      <c r="U2397" s="23"/>
      <c r="V2397" s="23"/>
      <c r="W2397" s="23"/>
      <c r="X2397" s="23"/>
      <c r="Y2397" s="24" t="s">
        <v>19</v>
      </c>
      <c r="Z2397" s="23"/>
      <c r="AA2397" s="23"/>
      <c r="AB2397" s="23"/>
      <c r="AC2397" s="24" t="s">
        <v>20</v>
      </c>
      <c r="AD2397" s="20"/>
      <c r="AE2397" s="20"/>
      <c r="AF2397" s="20"/>
      <c r="AG2397" s="20"/>
      <c r="AH2397" s="23"/>
      <c r="AI2397" s="24" t="s">
        <v>21</v>
      </c>
      <c r="AJ2397" s="23"/>
      <c r="AK2397" s="23"/>
      <c r="AL2397" s="20"/>
      <c r="AM2397" s="24" t="s">
        <v>31</v>
      </c>
      <c r="AN2397" s="20"/>
      <c r="AO2397" s="23"/>
      <c r="AP2397" s="23"/>
      <c r="AQ2397" s="23"/>
      <c r="AR2397" s="23"/>
      <c r="AS2397" s="24" t="s">
        <v>91</v>
      </c>
      <c r="AT2397" s="23"/>
      <c r="AU2397" s="23"/>
      <c r="AV2397" s="23"/>
      <c r="AW2397" s="24" t="s">
        <v>32</v>
      </c>
      <c r="AX2397" s="20"/>
      <c r="AY2397" s="20"/>
      <c r="AZ2397" s="20"/>
      <c r="BA2397" s="20"/>
      <c r="BB2397" s="23"/>
      <c r="BC2397" s="24" t="s">
        <v>22</v>
      </c>
      <c r="BD2397" s="23"/>
      <c r="BE2397" s="23"/>
      <c r="BF2397" s="23"/>
      <c r="BG2397" s="24" t="s">
        <v>33</v>
      </c>
      <c r="BH2397" s="20"/>
      <c r="BI2397" s="23"/>
      <c r="BJ2397" s="23"/>
      <c r="BK2397" s="23"/>
      <c r="BL2397" s="23"/>
      <c r="BM2397" s="24" t="s">
        <v>34</v>
      </c>
      <c r="BN2397" s="23"/>
      <c r="BO2397" s="23"/>
      <c r="BP2397" s="23"/>
      <c r="BQ2397" s="24" t="s">
        <v>89</v>
      </c>
      <c r="BR2397" s="20"/>
      <c r="BS2397" s="20"/>
      <c r="BT2397" s="20"/>
      <c r="BU2397" s="20"/>
      <c r="BV2397" s="23"/>
      <c r="BW2397" s="24" t="s">
        <v>35</v>
      </c>
      <c r="BX2397" s="23"/>
      <c r="BY2397" s="23"/>
      <c r="BZ2397" s="23"/>
      <c r="CA2397" s="24" t="s">
        <v>90</v>
      </c>
      <c r="CB2397" s="20"/>
      <c r="CC2397" s="23"/>
      <c r="CD2397" s="23"/>
      <c r="CE2397" s="23"/>
      <c r="CF2397" s="23"/>
      <c r="CG2397" s="24" t="s">
        <v>92</v>
      </c>
      <c r="CH2397" s="23"/>
      <c r="CI2397" s="23"/>
      <c r="CJ2397" s="23"/>
      <c r="CK2397" s="24" t="s">
        <v>36</v>
      </c>
      <c r="CL2397" s="24"/>
      <c r="CM2397" s="23"/>
      <c r="CN2397" s="23"/>
      <c r="CO2397" s="23"/>
      <c r="CP2397" s="23"/>
      <c r="CQ2397" s="24" t="s">
        <v>93</v>
      </c>
      <c r="CR2397" s="23"/>
      <c r="CS2397" s="23"/>
    </row>
    <row r="2398" spans="1:101" ht="18" customHeight="1" thickBot="1">
      <c r="A2398" s="23"/>
      <c r="B2398" s="33"/>
      <c r="C2398" s="23"/>
      <c r="D2398" s="7" t="s">
        <v>2</v>
      </c>
      <c r="E2398" s="8"/>
      <c r="F2398" s="8" t="s">
        <v>3</v>
      </c>
      <c r="G2398" s="9"/>
      <c r="H2398" s="10"/>
      <c r="I2398" s="7" t="s">
        <v>4</v>
      </c>
      <c r="J2398" s="8"/>
      <c r="K2398" s="8" t="s">
        <v>5</v>
      </c>
      <c r="L2398" s="9"/>
      <c r="M2398" s="23"/>
      <c r="N2398" s="251" t="s">
        <v>79</v>
      </c>
      <c r="O2398" s="252"/>
      <c r="P2398" s="253" t="s">
        <v>80</v>
      </c>
      <c r="Q2398" s="254"/>
      <c r="R2398" s="23"/>
      <c r="S2398" s="7" t="s">
        <v>11</v>
      </c>
      <c r="T2398" s="8"/>
      <c r="U2398" s="8" t="s">
        <v>12</v>
      </c>
      <c r="V2398" s="9"/>
      <c r="W2398" s="20"/>
      <c r="X2398" s="251" t="s">
        <v>79</v>
      </c>
      <c r="Y2398" s="252"/>
      <c r="Z2398" s="253" t="s">
        <v>80</v>
      </c>
      <c r="AA2398" s="254"/>
      <c r="AB2398" s="20"/>
      <c r="AC2398" s="7" t="s">
        <v>4</v>
      </c>
      <c r="AD2398" s="8"/>
      <c r="AE2398" s="8" t="s">
        <v>5</v>
      </c>
      <c r="AF2398" s="9"/>
      <c r="AG2398" s="20"/>
      <c r="AH2398" s="251" t="s">
        <v>0</v>
      </c>
      <c r="AI2398" s="252"/>
      <c r="AJ2398" s="253" t="s">
        <v>1</v>
      </c>
      <c r="AK2398" s="254"/>
      <c r="AL2398" s="20"/>
      <c r="AM2398" s="7" t="s">
        <v>11</v>
      </c>
      <c r="AN2398" s="8"/>
      <c r="AO2398" s="8" t="s">
        <v>12</v>
      </c>
      <c r="AP2398" s="9"/>
      <c r="AQ2398" s="23"/>
      <c r="AR2398" s="251" t="s">
        <v>0</v>
      </c>
      <c r="AS2398" s="252"/>
      <c r="AT2398" s="253" t="s">
        <v>1</v>
      </c>
      <c r="AU2398" s="254"/>
      <c r="AV2398" s="36"/>
      <c r="AW2398" s="7" t="s">
        <v>4</v>
      </c>
      <c r="AX2398" s="8"/>
      <c r="AY2398" s="8" t="s">
        <v>5</v>
      </c>
      <c r="AZ2398" s="9"/>
      <c r="BA2398" s="20"/>
      <c r="BB2398" s="251" t="s">
        <v>0</v>
      </c>
      <c r="BC2398" s="252"/>
      <c r="BD2398" s="253" t="s">
        <v>1</v>
      </c>
      <c r="BE2398" s="254"/>
      <c r="BF2398" s="36"/>
      <c r="BG2398" s="7" t="s">
        <v>11</v>
      </c>
      <c r="BH2398" s="8"/>
      <c r="BI2398" s="8" t="s">
        <v>12</v>
      </c>
      <c r="BJ2398" s="9"/>
      <c r="BK2398" s="36"/>
      <c r="BL2398" s="251" t="s">
        <v>0</v>
      </c>
      <c r="BM2398" s="252"/>
      <c r="BN2398" s="253" t="s">
        <v>1</v>
      </c>
      <c r="BO2398" s="254"/>
      <c r="BP2398" s="36"/>
      <c r="BQ2398" s="7" t="s">
        <v>4</v>
      </c>
      <c r="BR2398" s="8"/>
      <c r="BS2398" s="8" t="s">
        <v>5</v>
      </c>
      <c r="BT2398" s="9"/>
      <c r="BU2398" s="20"/>
      <c r="BV2398" s="251" t="s">
        <v>0</v>
      </c>
      <c r="BW2398" s="252"/>
      <c r="BX2398" s="253" t="s">
        <v>1</v>
      </c>
      <c r="BY2398" s="254"/>
      <c r="BZ2398" s="36"/>
      <c r="CA2398" s="7" t="s">
        <v>11</v>
      </c>
      <c r="CB2398" s="8"/>
      <c r="CC2398" s="8" t="s">
        <v>12</v>
      </c>
      <c r="CD2398" s="9"/>
      <c r="CE2398" s="36"/>
      <c r="CF2398" s="251" t="s">
        <v>0</v>
      </c>
      <c r="CG2398" s="252"/>
      <c r="CH2398" s="253" t="s">
        <v>1</v>
      </c>
      <c r="CI2398" s="254"/>
      <c r="CJ2398" s="23"/>
      <c r="CK2398" s="7" t="s">
        <v>23</v>
      </c>
      <c r="CL2398" s="8"/>
      <c r="CM2398" s="8" t="s">
        <v>24</v>
      </c>
      <c r="CN2398" s="9"/>
      <c r="CO2398" s="23"/>
      <c r="CP2398" s="251" t="s">
        <v>0</v>
      </c>
      <c r="CQ2398" s="252"/>
      <c r="CR2398" s="253" t="s">
        <v>1</v>
      </c>
      <c r="CS2398" s="254"/>
      <c r="CU2398" s="26" t="s">
        <v>25</v>
      </c>
      <c r="CW2398" s="50" t="s">
        <v>44</v>
      </c>
    </row>
    <row r="2399" spans="1:101" ht="18" customHeight="1" thickTop="1" thickBot="1">
      <c r="B2399" s="34">
        <v>6.0500000000000203</v>
      </c>
      <c r="D2399" s="11">
        <v>1</v>
      </c>
      <c r="E2399" s="12">
        <v>0</v>
      </c>
      <c r="F2399" s="13">
        <v>0</v>
      </c>
      <c r="G2399" s="40">
        <f t="shared" ref="G2399" si="25528">-1/($E$4*$B2399)</f>
        <v>-0.17364140791926311</v>
      </c>
      <c r="H2399" s="10"/>
      <c r="I2399" s="11">
        <v>1</v>
      </c>
      <c r="J2399" s="12">
        <v>0</v>
      </c>
      <c r="K2399" s="13">
        <v>0</v>
      </c>
      <c r="L2399" s="14">
        <v>0</v>
      </c>
      <c r="N2399" s="1">
        <f t="shared" ref="N2399" si="25529">D2399*I2399+F2399*I2402-E2399*J2399-G2399*J2402</f>
        <v>0.95804552088845396</v>
      </c>
      <c r="O2399" s="4">
        <f t="shared" ref="O2399" si="25530">(D2399*J2399+E2399*I2399+F2399*J2402+G2399*I2402)</f>
        <v>0</v>
      </c>
      <c r="P2399" s="2">
        <f t="shared" ref="P2399" si="25531">D2399*K2399+F2399*K2402-E2399*L2399-G2399*L2402</f>
        <v>0</v>
      </c>
      <c r="Q2399" s="3">
        <f t="shared" ref="Q2399" si="25532">(D2399*L2399+E2399*K2399+F2399*L2402+G2399*K2402)</f>
        <v>-0.17364140791926311</v>
      </c>
      <c r="S2399" s="11">
        <v>1</v>
      </c>
      <c r="T2399" s="12">
        <v>0</v>
      </c>
      <c r="U2399" s="13">
        <v>0</v>
      </c>
      <c r="V2399" s="40">
        <f t="shared" ref="V2399" si="25533">-1/($T$4*$B2399)</f>
        <v>-0.33177289481803807</v>
      </c>
      <c r="W2399" s="20"/>
      <c r="X2399" s="1">
        <f t="shared" ref="X2399" si="25534">N2399*S2399+P2399*S2402-O2399*T2399-Q2399*T2402</f>
        <v>0.95804552088845396</v>
      </c>
      <c r="Y2399" s="4">
        <f t="shared" ref="Y2399" si="25535">(N2399*T2399+O2399*S2399+P2399*T2402+Q2399*S2402)</f>
        <v>0</v>
      </c>
      <c r="Z2399" s="2">
        <f t="shared" ref="Z2399" si="25536">N2399*U2399+P2399*U2402-O2399*V2399-Q2399*V2402</f>
        <v>0</v>
      </c>
      <c r="AA2399" s="3">
        <f t="shared" ref="AA2399" si="25537">(N2399*V2399+O2399*U2399+P2399*V2402+Q2399*U2402)</f>
        <v>-0.49149494375188063</v>
      </c>
      <c r="AB2399" s="20"/>
      <c r="AC2399" s="11">
        <v>1</v>
      </c>
      <c r="AD2399" s="12">
        <v>0</v>
      </c>
      <c r="AE2399" s="13">
        <v>0</v>
      </c>
      <c r="AF2399" s="14">
        <v>0</v>
      </c>
      <c r="AG2399" s="20"/>
      <c r="AH2399" s="1">
        <f t="shared" ref="AH2399" si="25538">X2399*AC2399+Z2399*AC2402-Y2399*AD2399-AA2399*AD2402</f>
        <v>0.82237612596862009</v>
      </c>
      <c r="AI2399" s="4">
        <f t="shared" ref="AI2399" si="25539">(X2399*AD2399+Y2399*AC2399+Z2399*AD2402+AA2399*AC2402)</f>
        <v>0</v>
      </c>
      <c r="AJ2399" s="2">
        <f t="shared" ref="AJ2399" si="25540">X2399*AE2399+Z2399*AE2402-Y2399*AF2399-AA2399*AF2402</f>
        <v>0</v>
      </c>
      <c r="AK2399" s="3">
        <f t="shared" ref="AK2399" si="25541">(X2399*AF2399+Y2399*AE2399+Z2399*AF2402+AA2399*AE2402)</f>
        <v>-0.49149494375188063</v>
      </c>
      <c r="AL2399" s="20"/>
      <c r="AM2399" s="11">
        <v>1</v>
      </c>
      <c r="AN2399" s="12">
        <v>0</v>
      </c>
      <c r="AO2399" s="13">
        <v>0</v>
      </c>
      <c r="AP2399" s="40">
        <f t="shared" ref="AP2399" si="25542">-1/($AN$4*$B2399)</f>
        <v>-0.34478359657560814</v>
      </c>
      <c r="AR2399" s="1">
        <f t="shared" ref="AR2399" si="25543">AH2399*AM2399+AJ2399*AM2402-AI2399*AN2399-AK2399*AN2402</f>
        <v>0.82237612596862009</v>
      </c>
      <c r="AS2399" s="4">
        <f t="shared" ref="AS2399" si="25544">(AH2399*AN2399+AI2399*AM2399+AJ2399*AN2402+AK2399*AM2402)</f>
        <v>0</v>
      </c>
      <c r="AT2399" s="2">
        <f t="shared" ref="AT2399" si="25545">AH2399*AO2399+AJ2399*AO2402-AI2399*AP2399-AK2399*AP2402</f>
        <v>0</v>
      </c>
      <c r="AU2399" s="3">
        <f t="shared" ref="AU2399" si="25546">(AH2399*AP2399+AI2399*AO2399+AJ2399*AP2402+AK2399*AO2402)</f>
        <v>-0.77503674220125685</v>
      </c>
      <c r="AV2399" s="20"/>
      <c r="AW2399" s="11">
        <v>1</v>
      </c>
      <c r="AX2399" s="12">
        <v>0</v>
      </c>
      <c r="AY2399" s="13">
        <v>0</v>
      </c>
      <c r="AZ2399" s="14">
        <v>0</v>
      </c>
      <c r="BA2399" s="20"/>
      <c r="BB2399" s="1">
        <f t="shared" ref="BB2399" si="25547">AR2399*AW2399+AT2399*AW2402-AS2399*AX2399-AU2399*AX2402</f>
        <v>0.60843950832527438</v>
      </c>
      <c r="BC2399" s="4">
        <f t="shared" ref="BC2399" si="25548">(AR2399*AX2399+AS2399*AW2399+AT2399*AX2402+AU2399*AW2402)</f>
        <v>0</v>
      </c>
      <c r="BD2399" s="2">
        <f t="shared" ref="BD2399" si="25549">AR2399*AY2399+AT2399*AY2402-AS2399*AZ2399-AU2399*AZ2402</f>
        <v>0</v>
      </c>
      <c r="BE2399" s="3">
        <f t="shared" ref="BE2399" si="25550">(AR2399*AZ2399+AS2399*AY2399+AT2399*AZ2402+AU2399*AY2402)</f>
        <v>-0.77503674220125685</v>
      </c>
      <c r="BF2399" s="20"/>
      <c r="BG2399" s="11">
        <v>1</v>
      </c>
      <c r="BH2399" s="12">
        <v>0</v>
      </c>
      <c r="BI2399" s="13">
        <v>0</v>
      </c>
      <c r="BJ2399" s="40">
        <f t="shared" ref="BJ2399" si="25551">-1/($BH$4*$B2399)</f>
        <v>-0.33177289481803807</v>
      </c>
      <c r="BK2399" s="20"/>
      <c r="BL2399" s="1">
        <f t="shared" ref="BL2399" si="25552">BB2399*BG2399+BD2399*BG2402-BC2399*BH2399-BE2399*BH2402</f>
        <v>0.60843950832527438</v>
      </c>
      <c r="BM2399" s="4">
        <f t="shared" ref="BM2399" si="25553">(BB2399*BH2399+BC2399*BG2399+BD2399*BH2402+BE2399*BG2402)</f>
        <v>0</v>
      </c>
      <c r="BN2399" s="2">
        <f t="shared" ref="BN2399" si="25554">BB2399*BI2399+BD2399*BI2402-BC2399*BJ2399-BE2399*BJ2402</f>
        <v>0</v>
      </c>
      <c r="BO2399" s="3">
        <f t="shared" ref="BO2399" si="25555">(BB2399*BJ2399+BC2399*BI2399+BD2399*BJ2402+BE2399*BI2402)</f>
        <v>-0.9769004791999969</v>
      </c>
      <c r="BP2399" s="20"/>
      <c r="BQ2399" s="11">
        <v>1</v>
      </c>
      <c r="BR2399" s="12">
        <v>0</v>
      </c>
      <c r="BS2399" s="13">
        <v>0</v>
      </c>
      <c r="BT2399" s="14">
        <v>0</v>
      </c>
      <c r="BU2399" s="20"/>
      <c r="BV2399" s="1">
        <f t="shared" ref="BV2399" si="25556">BL2399*BQ2399+BN2399*BQ2402-BM2399*BR2399-BO2399*BR2402</f>
        <v>0.3724050782905195</v>
      </c>
      <c r="BW2399" s="4">
        <f t="shared" ref="BW2399" si="25557">(BL2399*BR2399+BM2399*BQ2399+BN2399*BR2402+BO2399*BQ2402)</f>
        <v>0</v>
      </c>
      <c r="BX2399" s="2">
        <f t="shared" ref="BX2399" si="25558">BL2399*BS2399+BN2399*BS2402-BM2399*BT2399-BO2399*BT2402</f>
        <v>0</v>
      </c>
      <c r="BY2399" s="3">
        <f t="shared" ref="BY2399" si="25559">(BL2399*BT2399+BM2399*BS2399+BN2399*BT2402+BO2399*BS2402)</f>
        <v>-0.9769004791999969</v>
      </c>
      <c r="BZ2399" s="20"/>
      <c r="CA2399" s="11">
        <v>1</v>
      </c>
      <c r="CB2399" s="12">
        <v>0</v>
      </c>
      <c r="CC2399" s="13">
        <v>0</v>
      </c>
      <c r="CD2399" s="40">
        <f t="shared" ref="CD2399" si="25560">-1/($CB$4*$B2399)</f>
        <v>-0.17364140791926311</v>
      </c>
      <c r="CE2399" s="20"/>
      <c r="CF2399" s="1">
        <f t="shared" ref="CF2399" si="25561">BV2399*CA2399+BX2399*CA2402-BW2399*CB2399-BY2399*CB2402</f>
        <v>0.3724050782905195</v>
      </c>
      <c r="CG2399" s="4">
        <f t="shared" ref="CG2399" si="25562">(BV2399*CB2399+BW2399*CA2399+BX2399*CB2402+BY2399*CA2402)</f>
        <v>0</v>
      </c>
      <c r="CH2399" s="2">
        <f t="shared" ref="CH2399" si="25563">BV2399*CC2399+BX2399*CC2402-BW2399*CD2399-BY2399*CD2402</f>
        <v>0</v>
      </c>
      <c r="CI2399" s="3">
        <f t="shared" ref="CI2399" si="25564">(BV2399*CD2399+BW2399*CC2399+BX2399*CD2402+BY2399*CC2402)</f>
        <v>-1.0415654213106462</v>
      </c>
      <c r="CJ2399" s="28"/>
      <c r="CK2399" s="11">
        <v>1</v>
      </c>
      <c r="CL2399" s="12">
        <v>0</v>
      </c>
      <c r="CM2399" s="13">
        <v>0</v>
      </c>
      <c r="CN2399" s="14">
        <v>0</v>
      </c>
      <c r="CP2399" s="1">
        <f t="shared" ref="CP2399" si="25565">CF2399*CK2399+CH2399*CK2402-CG2399*CL2399-CI2399*CL2402</f>
        <v>0.3724050782905195</v>
      </c>
      <c r="CQ2399" s="4">
        <f t="shared" ref="CQ2399" si="25566">(CF2399*CL2399+CG2399*CK2399+CH2399*CL2402+CI2399*CK2402)</f>
        <v>-1.0415654213106462</v>
      </c>
      <c r="CR2399" s="2">
        <f t="shared" ref="CR2399" si="25567">CF2399*CM2399+CH2399*CM2402-CG2399*CN2399-CI2399*CN2402</f>
        <v>0</v>
      </c>
      <c r="CS2399" s="3">
        <f t="shared" ref="CS2399" si="25568">(CF2399*CN2399+CG2399*CM2399+CH2399*CN2402+CI2399*CM2402)</f>
        <v>-1.0415654213106462</v>
      </c>
      <c r="CU2399" s="29">
        <f t="shared" ref="CU2399" si="25569">20*LOG(((1+$CL$4)/$CL$4)/((CP2399+CP2402)^2+(CQ2399+CQ2402)^2)^0.5)</f>
        <v>-4.9726605612872538E-2</v>
      </c>
      <c r="CW2399" s="51">
        <f t="shared" ref="CW2399" si="25570">((CP2399^2+CQ2399^2)^0.5)/((CP2402^2+CQ2402^2)^0.5)</f>
        <v>1.2196545199384992</v>
      </c>
    </row>
    <row r="2400" spans="1:101" ht="18" customHeight="1" thickBot="1">
      <c r="D2400" s="11"/>
      <c r="E2400" s="13"/>
      <c r="F2400" s="13"/>
      <c r="G2400" s="15"/>
      <c r="H2400" s="10"/>
      <c r="I2400" s="11"/>
      <c r="J2400" s="13"/>
      <c r="K2400" s="13"/>
      <c r="L2400" s="15"/>
      <c r="N2400" s="5"/>
      <c r="Q2400" s="6"/>
      <c r="S2400" s="11"/>
      <c r="T2400" s="13"/>
      <c r="U2400" s="13"/>
      <c r="V2400" s="15"/>
      <c r="W2400" s="20"/>
      <c r="X2400" s="5"/>
      <c r="AA2400" s="6"/>
      <c r="AB2400" s="20"/>
      <c r="AC2400" s="11"/>
      <c r="AD2400" s="13"/>
      <c r="AE2400" s="13"/>
      <c r="AF2400" s="15"/>
      <c r="AG2400" s="20"/>
      <c r="AH2400" s="5"/>
      <c r="AK2400" s="6"/>
      <c r="AL2400" s="20"/>
      <c r="AM2400" s="11"/>
      <c r="AN2400" s="13"/>
      <c r="AO2400" s="13"/>
      <c r="AP2400" s="15"/>
      <c r="AR2400" s="5"/>
      <c r="AU2400" s="6"/>
      <c r="AW2400" s="11"/>
      <c r="AX2400" s="13"/>
      <c r="AY2400" s="13"/>
      <c r="AZ2400" s="15"/>
      <c r="BA2400" s="20"/>
      <c r="BB2400" s="5"/>
      <c r="BE2400" s="6"/>
      <c r="BG2400" s="11"/>
      <c r="BH2400" s="13"/>
      <c r="BI2400" s="13"/>
      <c r="BJ2400" s="15"/>
      <c r="BL2400" s="5"/>
      <c r="BO2400" s="6"/>
      <c r="BQ2400" s="11"/>
      <c r="BR2400" s="13"/>
      <c r="BS2400" s="13"/>
      <c r="BT2400" s="15"/>
      <c r="BU2400" s="20"/>
      <c r="BV2400" s="5"/>
      <c r="BY2400" s="6"/>
      <c r="CA2400" s="11"/>
      <c r="CB2400" s="13"/>
      <c r="CC2400" s="13"/>
      <c r="CD2400" s="15"/>
      <c r="CF2400" s="5"/>
      <c r="CI2400" s="6"/>
      <c r="CK2400" s="11"/>
      <c r="CL2400" s="13"/>
      <c r="CM2400" s="13"/>
      <c r="CN2400" s="15"/>
      <c r="CP2400" s="5"/>
      <c r="CS2400" s="6"/>
      <c r="CW2400" s="52"/>
    </row>
    <row r="2401" spans="1:101" ht="18" customHeight="1" thickBot="1">
      <c r="D2401" s="11" t="s">
        <v>6</v>
      </c>
      <c r="E2401" s="13"/>
      <c r="F2401" s="13" t="s">
        <v>7</v>
      </c>
      <c r="G2401" s="15"/>
      <c r="H2401" s="10"/>
      <c r="I2401" s="11" t="s">
        <v>8</v>
      </c>
      <c r="J2401" s="13"/>
      <c r="K2401" s="13" t="s">
        <v>9</v>
      </c>
      <c r="L2401" s="15"/>
      <c r="N2401" s="251" t="s">
        <v>26</v>
      </c>
      <c r="O2401" s="252"/>
      <c r="P2401" s="253" t="s">
        <v>27</v>
      </c>
      <c r="Q2401" s="254"/>
      <c r="S2401" s="11" t="s">
        <v>13</v>
      </c>
      <c r="T2401" s="13"/>
      <c r="U2401" s="13" t="s">
        <v>14</v>
      </c>
      <c r="V2401" s="15"/>
      <c r="W2401" s="20"/>
      <c r="X2401" s="251" t="s">
        <v>26</v>
      </c>
      <c r="Y2401" s="252"/>
      <c r="Z2401" s="253" t="s">
        <v>27</v>
      </c>
      <c r="AA2401" s="254"/>
      <c r="AB2401" s="20"/>
      <c r="AC2401" s="11" t="s">
        <v>8</v>
      </c>
      <c r="AD2401" s="13"/>
      <c r="AE2401" s="13" t="s">
        <v>9</v>
      </c>
      <c r="AF2401" s="15"/>
      <c r="AG2401" s="20"/>
      <c r="AH2401" s="251" t="s">
        <v>26</v>
      </c>
      <c r="AI2401" s="252"/>
      <c r="AJ2401" s="253" t="s">
        <v>27</v>
      </c>
      <c r="AK2401" s="254"/>
      <c r="AL2401" s="20"/>
      <c r="AM2401" s="11" t="s">
        <v>13</v>
      </c>
      <c r="AN2401" s="13"/>
      <c r="AO2401" s="13" t="s">
        <v>14</v>
      </c>
      <c r="AP2401" s="15"/>
      <c r="AR2401" s="251" t="s">
        <v>26</v>
      </c>
      <c r="AS2401" s="252"/>
      <c r="AT2401" s="253" t="s">
        <v>27</v>
      </c>
      <c r="AU2401" s="254"/>
      <c r="AV2401" s="36"/>
      <c r="AW2401" s="11" t="s">
        <v>8</v>
      </c>
      <c r="AX2401" s="13"/>
      <c r="AY2401" s="13" t="s">
        <v>9</v>
      </c>
      <c r="AZ2401" s="15"/>
      <c r="BA2401" s="20"/>
      <c r="BB2401" s="251" t="s">
        <v>26</v>
      </c>
      <c r="BC2401" s="252"/>
      <c r="BD2401" s="253" t="s">
        <v>27</v>
      </c>
      <c r="BE2401" s="254"/>
      <c r="BF2401" s="36"/>
      <c r="BG2401" s="11" t="s">
        <v>13</v>
      </c>
      <c r="BH2401" s="13"/>
      <c r="BI2401" s="13" t="s">
        <v>14</v>
      </c>
      <c r="BJ2401" s="15"/>
      <c r="BK2401" s="36"/>
      <c r="BL2401" s="251" t="s">
        <v>26</v>
      </c>
      <c r="BM2401" s="252"/>
      <c r="BN2401" s="253" t="s">
        <v>27</v>
      </c>
      <c r="BO2401" s="254"/>
      <c r="BP2401" s="36"/>
      <c r="BQ2401" s="11" t="s">
        <v>8</v>
      </c>
      <c r="BR2401" s="13"/>
      <c r="BS2401" s="13" t="s">
        <v>9</v>
      </c>
      <c r="BT2401" s="15"/>
      <c r="BU2401" s="20"/>
      <c r="BV2401" s="251" t="s">
        <v>26</v>
      </c>
      <c r="BW2401" s="252"/>
      <c r="BX2401" s="253" t="s">
        <v>27</v>
      </c>
      <c r="BY2401" s="254"/>
      <c r="BZ2401" s="36"/>
      <c r="CA2401" s="11" t="s">
        <v>13</v>
      </c>
      <c r="CB2401" s="13"/>
      <c r="CC2401" s="13" t="s">
        <v>14</v>
      </c>
      <c r="CD2401" s="15"/>
      <c r="CE2401" s="36"/>
      <c r="CF2401" s="251" t="s">
        <v>26</v>
      </c>
      <c r="CG2401" s="252"/>
      <c r="CH2401" s="253" t="s">
        <v>27</v>
      </c>
      <c r="CI2401" s="254"/>
      <c r="CK2401" s="11" t="s">
        <v>28</v>
      </c>
      <c r="CL2401" s="13"/>
      <c r="CM2401" s="13" t="s">
        <v>29</v>
      </c>
      <c r="CN2401" s="15"/>
      <c r="CP2401" s="251" t="s">
        <v>26</v>
      </c>
      <c r="CQ2401" s="252"/>
      <c r="CR2401" s="253" t="s">
        <v>27</v>
      </c>
      <c r="CS2401" s="254"/>
      <c r="CU2401" s="38" t="s">
        <v>37</v>
      </c>
      <c r="CW2401" s="53" t="s">
        <v>45</v>
      </c>
    </row>
    <row r="2402" spans="1:101" ht="18" customHeight="1" thickTop="1" thickBot="1">
      <c r="D2402" s="16">
        <v>0</v>
      </c>
      <c r="E2402" s="17">
        <v>0</v>
      </c>
      <c r="F2402" s="18">
        <v>1</v>
      </c>
      <c r="G2402" s="19">
        <v>0</v>
      </c>
      <c r="H2402" s="10"/>
      <c r="I2402" s="16">
        <v>0</v>
      </c>
      <c r="J2402" s="17">
        <f t="shared" ref="J2402" si="25571">-1/($J$4*$B2399)</f>
        <v>-0.2416156354309992</v>
      </c>
      <c r="K2402" s="18">
        <v>1</v>
      </c>
      <c r="L2402" s="19">
        <v>0</v>
      </c>
      <c r="N2402" s="1">
        <f t="shared" ref="N2402" si="25572">D2402*I2399+F2402*I2402-E2402*J2399-G2402*J2402</f>
        <v>0</v>
      </c>
      <c r="O2402" s="4">
        <f t="shared" ref="O2402" si="25573">(D2402*J2399+E2402*I2399+F2402*J2402+G2402*I2402)</f>
        <v>-0.2416156354309992</v>
      </c>
      <c r="P2402" s="2">
        <f t="shared" ref="P2402" si="25574">D2402*K2399+F2402*K2402-E2402*L2399-G2402*L2402</f>
        <v>1</v>
      </c>
      <c r="Q2402" s="3">
        <f t="shared" ref="Q2402" si="25575">(D2402*L2399+E2402*K2399+F2402*L2402+G2402*K2402)</f>
        <v>0</v>
      </c>
      <c r="S2402" s="16">
        <v>0</v>
      </c>
      <c r="T2402" s="17">
        <v>0</v>
      </c>
      <c r="U2402" s="18">
        <v>1</v>
      </c>
      <c r="V2402" s="19">
        <v>0</v>
      </c>
      <c r="W2402" s="20"/>
      <c r="X2402" s="1">
        <f t="shared" ref="X2402" si="25576">N2402*S2399+P2402*S2402-O2402*T2399-Q2402*T2402</f>
        <v>0</v>
      </c>
      <c r="Y2402" s="4">
        <f t="shared" ref="Y2402" si="25577">(N2402*T2399+O2402*S2399+P2402*T2402+Q2402*S2402)</f>
        <v>-0.2416156354309992</v>
      </c>
      <c r="Z2402" s="2">
        <f t="shared" ref="Z2402" si="25578">N2402*U2399+P2402*U2402-O2402*V2399-Q2402*V2402</f>
        <v>0.91983848119975764</v>
      </c>
      <c r="AA2402" s="3">
        <f t="shared" ref="AA2402" si="25579">(N2402*V2399+O2402*U2399+P2402*V2402+Q2402*U2402)</f>
        <v>0</v>
      </c>
      <c r="AB2402" s="20"/>
      <c r="AC2402" s="16">
        <v>0</v>
      </c>
      <c r="AD2402" s="17">
        <f t="shared" ref="AD2402" si="25580">-1/($AD$4*$B2399)</f>
        <v>-0.27603416198788666</v>
      </c>
      <c r="AE2402" s="18">
        <v>1</v>
      </c>
      <c r="AF2402" s="19">
        <v>0</v>
      </c>
      <c r="AG2402" s="20"/>
      <c r="AH2402" s="1">
        <f t="shared" ref="AH2402" si="25581">X2402*AC2399+Z2402*AC2402-Y2402*AD2399-AA2402*AD2402</f>
        <v>0</v>
      </c>
      <c r="AI2402" s="4">
        <f t="shared" ref="AI2402" si="25582">(X2402*AD2399+Y2402*AC2399+Z2402*AD2402+AA2402*AC2402)</f>
        <v>-0.49552247975318475</v>
      </c>
      <c r="AJ2402" s="2">
        <f t="shared" ref="AJ2402" si="25583">X2402*AE2399+Z2402*AE2402-Y2402*AF2399-AA2402*AF2402</f>
        <v>0.91983848119975764</v>
      </c>
      <c r="AK2402" s="3">
        <f t="shared" ref="AK2402" si="25584">(X2402*AF2399+Y2402*AE2399+Z2402*AF2402+AA2402*AE2402)</f>
        <v>0</v>
      </c>
      <c r="AL2402" s="20"/>
      <c r="AM2402" s="16">
        <v>0</v>
      </c>
      <c r="AN2402" s="17">
        <v>0</v>
      </c>
      <c r="AO2402" s="18">
        <v>1</v>
      </c>
      <c r="AP2402" s="19">
        <v>0</v>
      </c>
      <c r="AR2402" s="1">
        <f t="shared" ref="AR2402" si="25585">AH2402*AM2399+AJ2402*AM2402-AI2402*AN2399-AK2402*AN2402</f>
        <v>0</v>
      </c>
      <c r="AS2402" s="4">
        <f t="shared" ref="AS2402" si="25586">(AH2402*AN2399+AI2402*AM2399+AJ2402*AN2402+AK2402*AM2402)</f>
        <v>-0.49552247975318475</v>
      </c>
      <c r="AT2402" s="2">
        <f t="shared" ref="AT2402" si="25587">AH2402*AO2399+AJ2402*AO2402-AI2402*AP2399-AK2402*AP2402</f>
        <v>0.74899045844639067</v>
      </c>
      <c r="AU2402" s="3">
        <f t="shared" ref="AU2402" si="25588">(AH2402*AP2399+AI2402*AO2399+AJ2402*AP2402+AK2402*AO2402)</f>
        <v>0</v>
      </c>
      <c r="AV2402" s="20"/>
      <c r="AW2402" s="16">
        <v>0</v>
      </c>
      <c r="AX2402" s="17">
        <f t="shared" ref="AX2402" si="25589">-1/($AX$4*$B2399)</f>
        <v>-0.27603416198788666</v>
      </c>
      <c r="AY2402" s="18">
        <v>1</v>
      </c>
      <c r="AZ2402" s="19">
        <v>0</v>
      </c>
      <c r="BA2402" s="20"/>
      <c r="BB2402" s="1">
        <f t="shared" ref="BB2402" si="25590">AR2402*AW2399+AT2402*AW2402-AS2402*AX2399-AU2402*AX2402</f>
        <v>0</v>
      </c>
      <c r="BC2402" s="4">
        <f t="shared" ref="BC2402" si="25591">(AR2402*AX2399+AS2402*AW2399+AT2402*AX2402+AU2402*AW2402)</f>
        <v>-0.70226943328735725</v>
      </c>
      <c r="BD2402" s="2">
        <f t="shared" ref="BD2402" si="25592">AR2402*AY2399+AT2402*AY2402-AS2402*AZ2399-AU2402*AZ2402</f>
        <v>0.74899045844639067</v>
      </c>
      <c r="BE2402" s="3">
        <f t="shared" ref="BE2402" si="25593">(AR2402*AZ2399+AS2402*AY2399+AT2402*AZ2402+AU2402*AY2402)</f>
        <v>0</v>
      </c>
      <c r="BF2402" s="20"/>
      <c r="BG2402" s="16">
        <v>0</v>
      </c>
      <c r="BH2402" s="17">
        <v>0</v>
      </c>
      <c r="BI2402" s="18">
        <v>1</v>
      </c>
      <c r="BJ2402" s="19">
        <v>0</v>
      </c>
      <c r="BK2402" s="20"/>
      <c r="BL2402" s="1">
        <f t="shared" ref="BL2402" si="25594">BB2402*BG2399+BD2402*BG2402-BC2402*BH2399-BE2402*BH2402</f>
        <v>0</v>
      </c>
      <c r="BM2402" s="4">
        <f t="shared" ref="BM2402" si="25595">(BB2402*BH2399+BC2402*BG2399+BD2402*BH2402+BE2402*BG2402)</f>
        <v>-0.70226943328735725</v>
      </c>
      <c r="BN2402" s="2">
        <f t="shared" ref="BN2402" si="25596">BB2402*BI2399+BD2402*BI2402-BC2402*BJ2399-BE2402*BJ2402</f>
        <v>0.51599649562242111</v>
      </c>
      <c r="BO2402" s="3">
        <f t="shared" ref="BO2402" si="25597">(BB2402*BJ2399+BC2402*BI2399+BD2402*BJ2402+BE2402*BI2402)</f>
        <v>0</v>
      </c>
      <c r="BP2402" s="20"/>
      <c r="BQ2402" s="16">
        <v>0</v>
      </c>
      <c r="BR2402" s="17">
        <f t="shared" ref="BR2402" si="25598">-1/($BR$4*$B2399)</f>
        <v>-0.2416156354309992</v>
      </c>
      <c r="BS2402" s="18">
        <v>1</v>
      </c>
      <c r="BT2402" s="19">
        <v>0</v>
      </c>
      <c r="BU2402" s="20"/>
      <c r="BV2402" s="1">
        <f t="shared" ref="BV2402" si="25599">BL2402*BQ2399+BN2402*BQ2402-BM2402*BR2399-BO2402*BR2402</f>
        <v>0</v>
      </c>
      <c r="BW2402" s="4">
        <f t="shared" ref="BW2402" si="25600">(BL2402*BR2399+BM2402*BQ2399+BN2402*BR2402+BO2402*BQ2402)</f>
        <v>-0.82694225445733727</v>
      </c>
      <c r="BX2402" s="2">
        <f t="shared" ref="BX2402" si="25601">BL2402*BS2399+BN2402*BS2402-BM2402*BT2399-BO2402*BT2402</f>
        <v>0.51599649562242111</v>
      </c>
      <c r="BY2402" s="3">
        <f t="shared" ref="BY2402" si="25602">(BL2402*BT2399+BM2402*BS2399+BN2402*BT2402+BO2402*BS2402)</f>
        <v>0</v>
      </c>
      <c r="BZ2402" s="20"/>
      <c r="CA2402" s="16">
        <v>0</v>
      </c>
      <c r="CB2402" s="17">
        <v>0</v>
      </c>
      <c r="CC2402" s="18">
        <v>1</v>
      </c>
      <c r="CD2402" s="19">
        <v>0</v>
      </c>
      <c r="CE2402" s="20"/>
      <c r="CF2402" s="1">
        <f t="shared" ref="CF2402" si="25603">BV2402*CA2399+BX2402*CA2402-BW2402*CB2399-BY2402*CB2402</f>
        <v>0</v>
      </c>
      <c r="CG2402" s="4">
        <f t="shared" ref="CG2402" si="25604">(BV2402*CB2399+BW2402*CA2399+BX2402*CB2402+BY2402*CA2402)</f>
        <v>-0.82694225445733727</v>
      </c>
      <c r="CH2402" s="2">
        <f t="shared" ref="CH2402" si="25605">BV2402*CC2399+BX2402*CC2402-BW2402*CD2399-BY2402*CD2402</f>
        <v>0.37240507829051955</v>
      </c>
      <c r="CI2402" s="3">
        <f t="shared" ref="CI2402" si="25606">(BV2402*CD2399+BW2402*CC2399+BX2402*CD2402+BY2402*CC2402)</f>
        <v>0</v>
      </c>
      <c r="CK2402" s="16">
        <f t="shared" ref="CK2402" si="25607">1/$CL$4</f>
        <v>1</v>
      </c>
      <c r="CL2402" s="17">
        <v>0</v>
      </c>
      <c r="CM2402" s="18">
        <v>1</v>
      </c>
      <c r="CN2402" s="19">
        <v>0</v>
      </c>
      <c r="CP2402" s="1">
        <f t="shared" ref="CP2402" si="25608">CF2402*CK2399+CH2402*CK2402-CG2402*CL2399-CI2402*CL2402</f>
        <v>0.37240507829051955</v>
      </c>
      <c r="CQ2402" s="4">
        <f t="shared" ref="CQ2402" si="25609">(CF2402*CL2399+CG2402*CK2399+CH2402*CL2402+CI2402*CK2402)</f>
        <v>-0.82694225445733727</v>
      </c>
      <c r="CR2402" s="2">
        <f t="shared" ref="CR2402" si="25610">CF2402*CM2399+CH2402*CM2402-CG2402*CN2399-CI2402*CN2402</f>
        <v>0.37240507829051955</v>
      </c>
      <c r="CS2402" s="3">
        <f t="shared" ref="CS2402" si="25611">(CF2402*CN2399+CG2402*CM2399+CH2402*CN2402+CI2402*CM2402)</f>
        <v>0</v>
      </c>
      <c r="CU2402" s="39">
        <f t="shared" ref="CU2402" si="25612">(180/PI())*ATAN(-1*(CQ2399/CP2399))</f>
        <v>70.325813675098644</v>
      </c>
      <c r="CW2402" s="54">
        <f t="shared" ref="CW2402" si="25613">20*LOG(((1-(10^(CU2399/20)^2)*(1-((1-CW2399)/(1+CW2399))^2))^0.5))</f>
        <v>-16.76417022233974</v>
      </c>
    </row>
    <row r="2403" spans="1:101" ht="18" customHeight="1">
      <c r="E2403" s="20"/>
      <c r="F2403" s="20"/>
      <c r="G2403" s="20"/>
      <c r="H2403" s="20"/>
      <c r="I2403" s="20"/>
      <c r="J2403" s="20"/>
      <c r="K2403" s="20"/>
      <c r="L2403" s="20"/>
      <c r="M2403" s="20"/>
      <c r="N2403" s="20"/>
      <c r="O2403" s="20"/>
      <c r="P2403" s="20"/>
      <c r="Q2403" s="20"/>
      <c r="R2403" s="20"/>
      <c r="S2403" s="20"/>
      <c r="T2403" s="20"/>
      <c r="U2403" s="20"/>
      <c r="V2403" s="20"/>
      <c r="W2403" s="20"/>
      <c r="X2403" s="20"/>
      <c r="Y2403" s="20"/>
      <c r="Z2403" s="20"/>
      <c r="AA2403" s="20"/>
      <c r="AB2403" s="30"/>
      <c r="AC2403" s="20"/>
      <c r="AD2403" s="20"/>
      <c r="AE2403" s="20"/>
      <c r="AF2403" s="20"/>
      <c r="AG2403" s="20"/>
      <c r="AH2403" s="20"/>
      <c r="AI2403" s="20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  <c r="BA2403" s="20"/>
      <c r="BB2403" s="20"/>
      <c r="BC2403" s="20"/>
      <c r="BD2403" s="20"/>
      <c r="BE2403" s="20"/>
      <c r="BF2403" s="20"/>
      <c r="BG2403" s="20"/>
      <c r="BH2403" s="20"/>
      <c r="BI2403" s="20"/>
      <c r="BJ2403" s="20"/>
      <c r="BK2403" s="20"/>
      <c r="BL2403" s="20"/>
      <c r="BM2403" s="20"/>
      <c r="BN2403" s="20"/>
      <c r="BO2403" s="20"/>
      <c r="BP2403" s="20"/>
      <c r="BQ2403" s="20"/>
      <c r="BR2403" s="20"/>
      <c r="BS2403" s="20"/>
      <c r="BT2403" s="20"/>
      <c r="BU2403" s="20"/>
      <c r="BV2403" s="20"/>
      <c r="BW2403" s="20"/>
      <c r="BX2403" s="20"/>
      <c r="BY2403" s="20"/>
      <c r="BZ2403" s="20"/>
      <c r="CA2403" s="20"/>
      <c r="CB2403" s="20"/>
      <c r="CC2403" s="20"/>
      <c r="CD2403" s="20"/>
      <c r="CE2403" s="20"/>
      <c r="CF2403" s="20"/>
      <c r="CG2403" s="20"/>
      <c r="CH2403" s="20"/>
      <c r="CI2403" s="20"/>
      <c r="CJ2403" s="20"/>
      <c r="CK2403" s="20"/>
      <c r="CL2403" s="20"/>
    </row>
    <row r="2404" spans="1:101" ht="18" customHeight="1"/>
    <row r="2405" spans="1:101" ht="18" customHeight="1" thickBot="1">
      <c r="A2405" s="23"/>
      <c r="B2405" s="23"/>
      <c r="C2405" s="23"/>
      <c r="D2405" s="20" t="s">
        <v>15</v>
      </c>
      <c r="E2405" s="20"/>
      <c r="F2405" s="20"/>
      <c r="G2405" s="20"/>
      <c r="H2405" s="20"/>
      <c r="I2405" s="20" t="s">
        <v>16</v>
      </c>
      <c r="J2405" s="20"/>
      <c r="K2405" s="20"/>
      <c r="L2405" s="20"/>
      <c r="M2405" s="23"/>
      <c r="N2405" s="23"/>
      <c r="O2405" s="24" t="s">
        <v>17</v>
      </c>
      <c r="P2405" s="23"/>
      <c r="Q2405" s="23"/>
      <c r="R2405" s="23"/>
      <c r="S2405" s="20"/>
      <c r="T2405" s="20" t="s">
        <v>18</v>
      </c>
      <c r="U2405" s="23"/>
      <c r="V2405" s="23"/>
      <c r="W2405" s="23"/>
      <c r="X2405" s="23"/>
      <c r="Y2405" s="24" t="s">
        <v>19</v>
      </c>
      <c r="Z2405" s="23"/>
      <c r="AA2405" s="23"/>
      <c r="AB2405" s="23"/>
      <c r="AC2405" s="24" t="s">
        <v>20</v>
      </c>
      <c r="AD2405" s="20"/>
      <c r="AE2405" s="20"/>
      <c r="AF2405" s="20"/>
      <c r="AG2405" s="20"/>
      <c r="AH2405" s="23"/>
      <c r="AI2405" s="24" t="s">
        <v>21</v>
      </c>
      <c r="AJ2405" s="23"/>
      <c r="AK2405" s="23"/>
      <c r="AL2405" s="20"/>
      <c r="AM2405" s="24" t="s">
        <v>31</v>
      </c>
      <c r="AN2405" s="20"/>
      <c r="AO2405" s="23"/>
      <c r="AP2405" s="23"/>
      <c r="AQ2405" s="23"/>
      <c r="AR2405" s="23"/>
      <c r="AS2405" s="24" t="s">
        <v>91</v>
      </c>
      <c r="AT2405" s="23"/>
      <c r="AU2405" s="23"/>
      <c r="AV2405" s="23"/>
      <c r="AW2405" s="24" t="s">
        <v>32</v>
      </c>
      <c r="AX2405" s="20"/>
      <c r="AY2405" s="20"/>
      <c r="AZ2405" s="20"/>
      <c r="BA2405" s="20"/>
      <c r="BB2405" s="23"/>
      <c r="BC2405" s="24" t="s">
        <v>22</v>
      </c>
      <c r="BD2405" s="23"/>
      <c r="BE2405" s="23"/>
      <c r="BF2405" s="23"/>
      <c r="BG2405" s="24" t="s">
        <v>33</v>
      </c>
      <c r="BH2405" s="20"/>
      <c r="BI2405" s="23"/>
      <c r="BJ2405" s="23"/>
      <c r="BK2405" s="23"/>
      <c r="BL2405" s="23"/>
      <c r="BM2405" s="24" t="s">
        <v>34</v>
      </c>
      <c r="BN2405" s="23"/>
      <c r="BO2405" s="23"/>
      <c r="BP2405" s="23"/>
      <c r="BQ2405" s="24" t="s">
        <v>89</v>
      </c>
      <c r="BR2405" s="20"/>
      <c r="BS2405" s="20"/>
      <c r="BT2405" s="20"/>
      <c r="BU2405" s="20"/>
      <c r="BV2405" s="23"/>
      <c r="BW2405" s="24" t="s">
        <v>35</v>
      </c>
      <c r="BX2405" s="23"/>
      <c r="BY2405" s="23"/>
      <c r="BZ2405" s="23"/>
      <c r="CA2405" s="24" t="s">
        <v>90</v>
      </c>
      <c r="CB2405" s="20"/>
      <c r="CC2405" s="23"/>
      <c r="CD2405" s="23"/>
      <c r="CE2405" s="23"/>
      <c r="CF2405" s="23"/>
      <c r="CG2405" s="24" t="s">
        <v>92</v>
      </c>
      <c r="CH2405" s="23"/>
      <c r="CI2405" s="23"/>
      <c r="CJ2405" s="23"/>
      <c r="CK2405" s="24" t="s">
        <v>36</v>
      </c>
      <c r="CL2405" s="24"/>
      <c r="CM2405" s="23"/>
      <c r="CN2405" s="23"/>
      <c r="CO2405" s="23"/>
      <c r="CP2405" s="23"/>
      <c r="CQ2405" s="24" t="s">
        <v>93</v>
      </c>
      <c r="CR2405" s="23"/>
      <c r="CS2405" s="23"/>
    </row>
    <row r="2406" spans="1:101" ht="18" customHeight="1" thickBot="1">
      <c r="A2406" s="23"/>
      <c r="B2406" s="33"/>
      <c r="C2406" s="23"/>
      <c r="D2406" s="7" t="s">
        <v>2</v>
      </c>
      <c r="E2406" s="8"/>
      <c r="F2406" s="8" t="s">
        <v>3</v>
      </c>
      <c r="G2406" s="9"/>
      <c r="H2406" s="10"/>
      <c r="I2406" s="7" t="s">
        <v>4</v>
      </c>
      <c r="J2406" s="8"/>
      <c r="K2406" s="8" t="s">
        <v>5</v>
      </c>
      <c r="L2406" s="9"/>
      <c r="M2406" s="23"/>
      <c r="N2406" s="251" t="s">
        <v>79</v>
      </c>
      <c r="O2406" s="252"/>
      <c r="P2406" s="253" t="s">
        <v>80</v>
      </c>
      <c r="Q2406" s="254"/>
      <c r="R2406" s="23"/>
      <c r="S2406" s="7" t="s">
        <v>11</v>
      </c>
      <c r="T2406" s="8"/>
      <c r="U2406" s="8" t="s">
        <v>12</v>
      </c>
      <c r="V2406" s="9"/>
      <c r="W2406" s="20"/>
      <c r="X2406" s="251" t="s">
        <v>79</v>
      </c>
      <c r="Y2406" s="252"/>
      <c r="Z2406" s="253" t="s">
        <v>80</v>
      </c>
      <c r="AA2406" s="254"/>
      <c r="AB2406" s="20"/>
      <c r="AC2406" s="7" t="s">
        <v>4</v>
      </c>
      <c r="AD2406" s="8"/>
      <c r="AE2406" s="8" t="s">
        <v>5</v>
      </c>
      <c r="AF2406" s="9"/>
      <c r="AG2406" s="20"/>
      <c r="AH2406" s="251" t="s">
        <v>0</v>
      </c>
      <c r="AI2406" s="252"/>
      <c r="AJ2406" s="253" t="s">
        <v>1</v>
      </c>
      <c r="AK2406" s="254"/>
      <c r="AL2406" s="20"/>
      <c r="AM2406" s="7" t="s">
        <v>11</v>
      </c>
      <c r="AN2406" s="8"/>
      <c r="AO2406" s="8" t="s">
        <v>12</v>
      </c>
      <c r="AP2406" s="9"/>
      <c r="AQ2406" s="23"/>
      <c r="AR2406" s="251" t="s">
        <v>0</v>
      </c>
      <c r="AS2406" s="252"/>
      <c r="AT2406" s="253" t="s">
        <v>1</v>
      </c>
      <c r="AU2406" s="254"/>
      <c r="AV2406" s="36"/>
      <c r="AW2406" s="7" t="s">
        <v>4</v>
      </c>
      <c r="AX2406" s="8"/>
      <c r="AY2406" s="8" t="s">
        <v>5</v>
      </c>
      <c r="AZ2406" s="9"/>
      <c r="BA2406" s="20"/>
      <c r="BB2406" s="251" t="s">
        <v>0</v>
      </c>
      <c r="BC2406" s="252"/>
      <c r="BD2406" s="253" t="s">
        <v>1</v>
      </c>
      <c r="BE2406" s="254"/>
      <c r="BF2406" s="36"/>
      <c r="BG2406" s="7" t="s">
        <v>11</v>
      </c>
      <c r="BH2406" s="8"/>
      <c r="BI2406" s="8" t="s">
        <v>12</v>
      </c>
      <c r="BJ2406" s="9"/>
      <c r="BK2406" s="36"/>
      <c r="BL2406" s="251" t="s">
        <v>0</v>
      </c>
      <c r="BM2406" s="252"/>
      <c r="BN2406" s="253" t="s">
        <v>1</v>
      </c>
      <c r="BO2406" s="254"/>
      <c r="BP2406" s="36"/>
      <c r="BQ2406" s="7" t="s">
        <v>4</v>
      </c>
      <c r="BR2406" s="8"/>
      <c r="BS2406" s="8" t="s">
        <v>5</v>
      </c>
      <c r="BT2406" s="9"/>
      <c r="BU2406" s="20"/>
      <c r="BV2406" s="251" t="s">
        <v>0</v>
      </c>
      <c r="BW2406" s="252"/>
      <c r="BX2406" s="253" t="s">
        <v>1</v>
      </c>
      <c r="BY2406" s="254"/>
      <c r="BZ2406" s="36"/>
      <c r="CA2406" s="7" t="s">
        <v>11</v>
      </c>
      <c r="CB2406" s="8"/>
      <c r="CC2406" s="8" t="s">
        <v>12</v>
      </c>
      <c r="CD2406" s="9"/>
      <c r="CE2406" s="36"/>
      <c r="CF2406" s="251" t="s">
        <v>0</v>
      </c>
      <c r="CG2406" s="252"/>
      <c r="CH2406" s="253" t="s">
        <v>1</v>
      </c>
      <c r="CI2406" s="254"/>
      <c r="CJ2406" s="23"/>
      <c r="CK2406" s="7" t="s">
        <v>23</v>
      </c>
      <c r="CL2406" s="8"/>
      <c r="CM2406" s="8" t="s">
        <v>24</v>
      </c>
      <c r="CN2406" s="9"/>
      <c r="CO2406" s="23"/>
      <c r="CP2406" s="251" t="s">
        <v>0</v>
      </c>
      <c r="CQ2406" s="252"/>
      <c r="CR2406" s="253" t="s">
        <v>1</v>
      </c>
      <c r="CS2406" s="254"/>
      <c r="CU2406" s="26" t="s">
        <v>25</v>
      </c>
      <c r="CW2406" s="50" t="s">
        <v>44</v>
      </c>
    </row>
    <row r="2407" spans="1:101" ht="18" customHeight="1" thickTop="1" thickBot="1">
      <c r="B2407" s="34">
        <v>6.1000000000000201</v>
      </c>
      <c r="D2407" s="11">
        <v>1</v>
      </c>
      <c r="E2407" s="12">
        <v>0</v>
      </c>
      <c r="F2407" s="13">
        <v>0</v>
      </c>
      <c r="G2407" s="40">
        <f t="shared" ref="G2407" si="25614">-1/($E$4*$B2407)</f>
        <v>-0.17221811769041673</v>
      </c>
      <c r="H2407" s="10"/>
      <c r="I2407" s="11">
        <v>1</v>
      </c>
      <c r="J2407" s="12">
        <v>0</v>
      </c>
      <c r="K2407" s="13">
        <v>0</v>
      </c>
      <c r="L2407" s="14">
        <v>0</v>
      </c>
      <c r="N2407" s="1">
        <f t="shared" ref="N2407" si="25615">D2407*I2407+F2407*I2410-E2407*J2407-G2407*J2410</f>
        <v>0.95873048047083131</v>
      </c>
      <c r="O2407" s="4">
        <f t="shared" ref="O2407" si="25616">(D2407*J2407+E2407*I2407+F2407*J2410+G2407*I2410)</f>
        <v>0</v>
      </c>
      <c r="P2407" s="2">
        <f t="shared" ref="P2407" si="25617">D2407*K2407+F2407*K2410-E2407*L2407-G2407*L2410</f>
        <v>0</v>
      </c>
      <c r="Q2407" s="3">
        <f t="shared" ref="Q2407" si="25618">(D2407*L2407+E2407*K2407+F2407*L2410+G2407*K2410)</f>
        <v>-0.17221811769041673</v>
      </c>
      <c r="S2407" s="11">
        <v>1</v>
      </c>
      <c r="T2407" s="12">
        <v>0</v>
      </c>
      <c r="U2407" s="13">
        <v>0</v>
      </c>
      <c r="V2407" s="40">
        <f t="shared" ref="V2407" si="25619">-1/($T$4*$B2407)</f>
        <v>-0.32905344486051313</v>
      </c>
      <c r="W2407" s="20"/>
      <c r="X2407" s="1">
        <f t="shared" ref="X2407" si="25620">N2407*S2407+P2407*S2410-O2407*T2407-Q2407*T2410</f>
        <v>0.95873048047083131</v>
      </c>
      <c r="Y2407" s="4">
        <f t="shared" ref="Y2407" si="25621">(N2407*T2407+O2407*S2407+P2407*T2410+Q2407*S2410)</f>
        <v>0</v>
      </c>
      <c r="Z2407" s="2">
        <f t="shared" ref="Z2407" si="25622">N2407*U2407+P2407*U2410-O2407*V2407-Q2407*V2410</f>
        <v>0</v>
      </c>
      <c r="AA2407" s="3">
        <f t="shared" ref="AA2407" si="25623">(N2407*V2407+O2407*U2407+P2407*V2410+Q2407*U2410)</f>
        <v>-0.48769168498211868</v>
      </c>
      <c r="AB2407" s="20"/>
      <c r="AC2407" s="11">
        <v>1</v>
      </c>
      <c r="AD2407" s="12">
        <v>0</v>
      </c>
      <c r="AE2407" s="13">
        <v>0</v>
      </c>
      <c r="AF2407" s="14">
        <v>0</v>
      </c>
      <c r="AG2407" s="20"/>
      <c r="AH2407" s="1">
        <f t="shared" ref="AH2407" si="25624">X2407*AC2407+Z2407*AC2410-Y2407*AD2407-AA2407*AD2410</f>
        <v>0.82521435396040144</v>
      </c>
      <c r="AI2407" s="4">
        <f t="shared" ref="AI2407" si="25625">(X2407*AD2407+Y2407*AC2407+Z2407*AD2410+AA2407*AC2410)</f>
        <v>0</v>
      </c>
      <c r="AJ2407" s="2">
        <f t="shared" ref="AJ2407" si="25626">X2407*AE2407+Z2407*AE2410-Y2407*AF2407-AA2407*AF2410</f>
        <v>0</v>
      </c>
      <c r="AK2407" s="3">
        <f t="shared" ref="AK2407" si="25627">(X2407*AF2407+Y2407*AE2407+Z2407*AF2410+AA2407*AE2410)</f>
        <v>-0.48769168498211868</v>
      </c>
      <c r="AL2407" s="20"/>
      <c r="AM2407" s="11">
        <v>1</v>
      </c>
      <c r="AN2407" s="12">
        <v>0</v>
      </c>
      <c r="AO2407" s="13">
        <v>0</v>
      </c>
      <c r="AP2407" s="40">
        <f t="shared" ref="AP2407" si="25628">-1/($AN$4*$B2407)</f>
        <v>-0.34195750152170973</v>
      </c>
      <c r="AR2407" s="1">
        <f t="shared" ref="AR2407" si="25629">AH2407*AM2407+AJ2407*AM2410-AI2407*AN2407-AK2407*AN2410</f>
        <v>0.82521435396040144</v>
      </c>
      <c r="AS2407" s="4">
        <f t="shared" ref="AS2407" si="25630">(AH2407*AN2407+AI2407*AM2407+AJ2407*AN2410+AK2407*AM2410)</f>
        <v>0</v>
      </c>
      <c r="AT2407" s="2">
        <f t="shared" ref="AT2407" si="25631">AH2407*AO2407+AJ2407*AO2410-AI2407*AP2407-AK2407*AP2410</f>
        <v>0</v>
      </c>
      <c r="AU2407" s="3">
        <f t="shared" ref="AU2407" si="25632">(AH2407*AP2407+AI2407*AO2407+AJ2407*AP2410+AK2407*AO2410)</f>
        <v>-0.76987992368226932</v>
      </c>
      <c r="AV2407" s="20"/>
      <c r="AW2407" s="11">
        <v>1</v>
      </c>
      <c r="AX2407" s="12">
        <v>0</v>
      </c>
      <c r="AY2407" s="13">
        <v>0</v>
      </c>
      <c r="AZ2407" s="14">
        <v>0</v>
      </c>
      <c r="BA2407" s="20"/>
      <c r="BB2407" s="1">
        <f t="shared" ref="BB2407" si="25633">AR2407*AW2407+AT2407*AW2410-AS2407*AX2407-AU2407*AX2410</f>
        <v>0.61444310553944292</v>
      </c>
      <c r="BC2407" s="4">
        <f t="shared" ref="BC2407" si="25634">(AR2407*AX2407+AS2407*AW2407+AT2407*AX2410+AU2407*AW2410)</f>
        <v>0</v>
      </c>
      <c r="BD2407" s="2">
        <f t="shared" ref="BD2407" si="25635">AR2407*AY2407+AT2407*AY2410-AS2407*AZ2407-AU2407*AZ2410</f>
        <v>0</v>
      </c>
      <c r="BE2407" s="3">
        <f t="shared" ref="BE2407" si="25636">(AR2407*AZ2407+AS2407*AY2407+AT2407*AZ2410+AU2407*AY2410)</f>
        <v>-0.76987992368226932</v>
      </c>
      <c r="BF2407" s="20"/>
      <c r="BG2407" s="11">
        <v>1</v>
      </c>
      <c r="BH2407" s="12">
        <v>0</v>
      </c>
      <c r="BI2407" s="13">
        <v>0</v>
      </c>
      <c r="BJ2407" s="40">
        <f t="shared" ref="BJ2407" si="25637">-1/($BH$4*$B2407)</f>
        <v>-0.32905344486051313</v>
      </c>
      <c r="BK2407" s="20"/>
      <c r="BL2407" s="1">
        <f t="shared" ref="BL2407" si="25638">BB2407*BG2407+BD2407*BG2410-BC2407*BH2407-BE2407*BH2410</f>
        <v>0.61444310553944292</v>
      </c>
      <c r="BM2407" s="4">
        <f t="shared" ref="BM2407" si="25639">(BB2407*BH2407+BC2407*BG2407+BD2407*BH2410+BE2407*BG2410)</f>
        <v>0</v>
      </c>
      <c r="BN2407" s="2">
        <f t="shared" ref="BN2407" si="25640">BB2407*BI2407+BD2407*BI2410-BC2407*BJ2407-BE2407*BJ2410</f>
        <v>0</v>
      </c>
      <c r="BO2407" s="3">
        <f t="shared" ref="BO2407" si="25641">(BB2407*BJ2407+BC2407*BI2407+BD2407*BJ2410+BE2407*BI2410)</f>
        <v>-0.9720645442308149</v>
      </c>
      <c r="BP2407" s="20"/>
      <c r="BQ2407" s="11">
        <v>1</v>
      </c>
      <c r="BR2407" s="12">
        <v>0</v>
      </c>
      <c r="BS2407" s="13">
        <v>0</v>
      </c>
      <c r="BT2407" s="14">
        <v>0</v>
      </c>
      <c r="BU2407" s="20"/>
      <c r="BV2407" s="1">
        <f t="shared" ref="BV2407" si="25642">BL2407*BQ2407+BN2407*BQ2410-BM2407*BR2407-BO2407*BR2410</f>
        <v>0.38150224409151645</v>
      </c>
      <c r="BW2407" s="4">
        <f t="shared" ref="BW2407" si="25643">(BL2407*BR2407+BM2407*BQ2407+BN2407*BR2410+BO2407*BQ2410)</f>
        <v>0</v>
      </c>
      <c r="BX2407" s="2">
        <f t="shared" ref="BX2407" si="25644">BL2407*BS2407+BN2407*BS2410-BM2407*BT2407-BO2407*BT2410</f>
        <v>0</v>
      </c>
      <c r="BY2407" s="3">
        <f t="shared" ref="BY2407" si="25645">(BL2407*BT2407+BM2407*BS2407+BN2407*BT2410+BO2407*BS2410)</f>
        <v>-0.9720645442308149</v>
      </c>
      <c r="BZ2407" s="20"/>
      <c r="CA2407" s="11">
        <v>1</v>
      </c>
      <c r="CB2407" s="12">
        <v>0</v>
      </c>
      <c r="CC2407" s="13">
        <v>0</v>
      </c>
      <c r="CD2407" s="40">
        <f t="shared" ref="CD2407" si="25646">-1/($CB$4*$B2407)</f>
        <v>-0.17221811769041673</v>
      </c>
      <c r="CE2407" s="20"/>
      <c r="CF2407" s="1">
        <f t="shared" ref="CF2407" si="25647">BV2407*CA2407+BX2407*CA2410-BW2407*CB2407-BY2407*CB2410</f>
        <v>0.38150224409151645</v>
      </c>
      <c r="CG2407" s="4">
        <f t="shared" ref="CG2407" si="25648">(BV2407*CB2407+BW2407*CA2407+BX2407*CB2410+BY2407*CA2410)</f>
        <v>0</v>
      </c>
      <c r="CH2407" s="2">
        <f t="shared" ref="CH2407" si="25649">BV2407*CC2407+BX2407*CC2410-BW2407*CD2407-BY2407*CD2410</f>
        <v>0</v>
      </c>
      <c r="CI2407" s="3">
        <f t="shared" ref="CI2407" si="25650">(BV2407*CD2407+BW2407*CC2407+BX2407*CD2410+BY2407*CC2410)</f>
        <v>-1.0377661426029259</v>
      </c>
      <c r="CJ2407" s="28"/>
      <c r="CK2407" s="11">
        <v>1</v>
      </c>
      <c r="CL2407" s="12">
        <v>0</v>
      </c>
      <c r="CM2407" s="13">
        <v>0</v>
      </c>
      <c r="CN2407" s="14">
        <v>0</v>
      </c>
      <c r="CP2407" s="1">
        <f t="shared" ref="CP2407" si="25651">CF2407*CK2407+CH2407*CK2410-CG2407*CL2407-CI2407*CL2410</f>
        <v>0.38150224409151645</v>
      </c>
      <c r="CQ2407" s="4">
        <f t="shared" ref="CQ2407" si="25652">(CF2407*CL2407+CG2407*CK2407+CH2407*CL2410+CI2407*CK2410)</f>
        <v>-1.0377661426029259</v>
      </c>
      <c r="CR2407" s="2">
        <f t="shared" ref="CR2407" si="25653">CF2407*CM2407+CH2407*CM2410-CG2407*CN2407-CI2407*CN2410</f>
        <v>0</v>
      </c>
      <c r="CS2407" s="3">
        <f t="shared" ref="CS2407" si="25654">(CF2407*CN2407+CG2407*CM2407+CH2407*CN2410+CI2407*CM2410)</f>
        <v>-1.0377661426029259</v>
      </c>
      <c r="CU2407" s="29">
        <f t="shared" ref="CU2407" si="25655">20*LOG(((1+$CL$4)/$CL$4)/((CP2407+CP2410)^2+(CQ2407+CQ2410)^2)^0.5)</f>
        <v>-4.9626260627094403E-2</v>
      </c>
      <c r="CW2407" s="51">
        <f t="shared" ref="CW2407" si="25656">((CP2407^2+CQ2407^2)^0.5)/((CP2410^2+CQ2410^2)^0.5)</f>
        <v>1.2184332987833366</v>
      </c>
    </row>
    <row r="2408" spans="1:101" ht="18" customHeight="1" thickBot="1">
      <c r="D2408" s="11"/>
      <c r="E2408" s="13"/>
      <c r="F2408" s="13"/>
      <c r="G2408" s="15"/>
      <c r="H2408" s="10"/>
      <c r="I2408" s="11"/>
      <c r="J2408" s="13"/>
      <c r="K2408" s="13"/>
      <c r="L2408" s="15"/>
      <c r="N2408" s="5"/>
      <c r="Q2408" s="6"/>
      <c r="S2408" s="11"/>
      <c r="T2408" s="13"/>
      <c r="U2408" s="13"/>
      <c r="V2408" s="15"/>
      <c r="W2408" s="20"/>
      <c r="X2408" s="5"/>
      <c r="AA2408" s="6"/>
      <c r="AB2408" s="20"/>
      <c r="AC2408" s="11"/>
      <c r="AD2408" s="13"/>
      <c r="AE2408" s="13"/>
      <c r="AF2408" s="15"/>
      <c r="AG2408" s="20"/>
      <c r="AH2408" s="5"/>
      <c r="AK2408" s="6"/>
      <c r="AL2408" s="20"/>
      <c r="AM2408" s="11"/>
      <c r="AN2408" s="13"/>
      <c r="AO2408" s="13"/>
      <c r="AP2408" s="15"/>
      <c r="AR2408" s="5"/>
      <c r="AU2408" s="6"/>
      <c r="AW2408" s="11"/>
      <c r="AX2408" s="13"/>
      <c r="AY2408" s="13"/>
      <c r="AZ2408" s="15"/>
      <c r="BA2408" s="20"/>
      <c r="BB2408" s="5"/>
      <c r="BE2408" s="6"/>
      <c r="BG2408" s="11"/>
      <c r="BH2408" s="13"/>
      <c r="BI2408" s="13"/>
      <c r="BJ2408" s="15"/>
      <c r="BL2408" s="5"/>
      <c r="BO2408" s="6"/>
      <c r="BQ2408" s="11"/>
      <c r="BR2408" s="13"/>
      <c r="BS2408" s="13"/>
      <c r="BT2408" s="15"/>
      <c r="BU2408" s="20"/>
      <c r="BV2408" s="5"/>
      <c r="BY2408" s="6"/>
      <c r="CA2408" s="11"/>
      <c r="CB2408" s="13"/>
      <c r="CC2408" s="13"/>
      <c r="CD2408" s="15"/>
      <c r="CF2408" s="5"/>
      <c r="CI2408" s="6"/>
      <c r="CK2408" s="11"/>
      <c r="CL2408" s="13"/>
      <c r="CM2408" s="13"/>
      <c r="CN2408" s="15"/>
      <c r="CP2408" s="5"/>
      <c r="CS2408" s="6"/>
      <c r="CW2408" s="52"/>
    </row>
    <row r="2409" spans="1:101" ht="18" customHeight="1" thickBot="1">
      <c r="D2409" s="11" t="s">
        <v>6</v>
      </c>
      <c r="E2409" s="13"/>
      <c r="F2409" s="13" t="s">
        <v>7</v>
      </c>
      <c r="G2409" s="15"/>
      <c r="H2409" s="10"/>
      <c r="I2409" s="11" t="s">
        <v>8</v>
      </c>
      <c r="J2409" s="13"/>
      <c r="K2409" s="13" t="s">
        <v>9</v>
      </c>
      <c r="L2409" s="15"/>
      <c r="N2409" s="251" t="s">
        <v>26</v>
      </c>
      <c r="O2409" s="252"/>
      <c r="P2409" s="253" t="s">
        <v>27</v>
      </c>
      <c r="Q2409" s="254"/>
      <c r="S2409" s="11" t="s">
        <v>13</v>
      </c>
      <c r="T2409" s="13"/>
      <c r="U2409" s="13" t="s">
        <v>14</v>
      </c>
      <c r="V2409" s="15"/>
      <c r="W2409" s="20"/>
      <c r="X2409" s="251" t="s">
        <v>26</v>
      </c>
      <c r="Y2409" s="252"/>
      <c r="Z2409" s="253" t="s">
        <v>27</v>
      </c>
      <c r="AA2409" s="254"/>
      <c r="AB2409" s="20"/>
      <c r="AC2409" s="11" t="s">
        <v>8</v>
      </c>
      <c r="AD2409" s="13"/>
      <c r="AE2409" s="13" t="s">
        <v>9</v>
      </c>
      <c r="AF2409" s="15"/>
      <c r="AG2409" s="20"/>
      <c r="AH2409" s="251" t="s">
        <v>26</v>
      </c>
      <c r="AI2409" s="252"/>
      <c r="AJ2409" s="253" t="s">
        <v>27</v>
      </c>
      <c r="AK2409" s="254"/>
      <c r="AL2409" s="20"/>
      <c r="AM2409" s="11" t="s">
        <v>13</v>
      </c>
      <c r="AN2409" s="13"/>
      <c r="AO2409" s="13" t="s">
        <v>14</v>
      </c>
      <c r="AP2409" s="15"/>
      <c r="AR2409" s="251" t="s">
        <v>26</v>
      </c>
      <c r="AS2409" s="252"/>
      <c r="AT2409" s="253" t="s">
        <v>27</v>
      </c>
      <c r="AU2409" s="254"/>
      <c r="AV2409" s="36"/>
      <c r="AW2409" s="11" t="s">
        <v>8</v>
      </c>
      <c r="AX2409" s="13"/>
      <c r="AY2409" s="13" t="s">
        <v>9</v>
      </c>
      <c r="AZ2409" s="15"/>
      <c r="BA2409" s="20"/>
      <c r="BB2409" s="251" t="s">
        <v>26</v>
      </c>
      <c r="BC2409" s="252"/>
      <c r="BD2409" s="253" t="s">
        <v>27</v>
      </c>
      <c r="BE2409" s="254"/>
      <c r="BF2409" s="36"/>
      <c r="BG2409" s="11" t="s">
        <v>13</v>
      </c>
      <c r="BH2409" s="13"/>
      <c r="BI2409" s="13" t="s">
        <v>14</v>
      </c>
      <c r="BJ2409" s="15"/>
      <c r="BK2409" s="36"/>
      <c r="BL2409" s="251" t="s">
        <v>26</v>
      </c>
      <c r="BM2409" s="252"/>
      <c r="BN2409" s="253" t="s">
        <v>27</v>
      </c>
      <c r="BO2409" s="254"/>
      <c r="BP2409" s="36"/>
      <c r="BQ2409" s="11" t="s">
        <v>8</v>
      </c>
      <c r="BR2409" s="13"/>
      <c r="BS2409" s="13" t="s">
        <v>9</v>
      </c>
      <c r="BT2409" s="15"/>
      <c r="BU2409" s="20"/>
      <c r="BV2409" s="251" t="s">
        <v>26</v>
      </c>
      <c r="BW2409" s="252"/>
      <c r="BX2409" s="253" t="s">
        <v>27</v>
      </c>
      <c r="BY2409" s="254"/>
      <c r="BZ2409" s="36"/>
      <c r="CA2409" s="11" t="s">
        <v>13</v>
      </c>
      <c r="CB2409" s="13"/>
      <c r="CC2409" s="13" t="s">
        <v>14</v>
      </c>
      <c r="CD2409" s="15"/>
      <c r="CE2409" s="36"/>
      <c r="CF2409" s="251" t="s">
        <v>26</v>
      </c>
      <c r="CG2409" s="252"/>
      <c r="CH2409" s="253" t="s">
        <v>27</v>
      </c>
      <c r="CI2409" s="254"/>
      <c r="CK2409" s="11" t="s">
        <v>28</v>
      </c>
      <c r="CL2409" s="13"/>
      <c r="CM2409" s="13" t="s">
        <v>29</v>
      </c>
      <c r="CN2409" s="15"/>
      <c r="CP2409" s="251" t="s">
        <v>26</v>
      </c>
      <c r="CQ2409" s="252"/>
      <c r="CR2409" s="253" t="s">
        <v>27</v>
      </c>
      <c r="CS2409" s="254"/>
      <c r="CU2409" s="38" t="s">
        <v>37</v>
      </c>
      <c r="CW2409" s="53" t="s">
        <v>45</v>
      </c>
    </row>
    <row r="2410" spans="1:101" ht="18" customHeight="1" thickTop="1" thickBot="1">
      <c r="D2410" s="16">
        <v>0</v>
      </c>
      <c r="E2410" s="17">
        <v>0</v>
      </c>
      <c r="F2410" s="18">
        <v>1</v>
      </c>
      <c r="G2410" s="19">
        <v>0</v>
      </c>
      <c r="H2410" s="10"/>
      <c r="I2410" s="16">
        <v>0</v>
      </c>
      <c r="J2410" s="17">
        <f t="shared" ref="J2410" si="25657">-1/($J$4*$B2407)</f>
        <v>-0.23963517940287626</v>
      </c>
      <c r="K2410" s="18">
        <v>1</v>
      </c>
      <c r="L2410" s="19">
        <v>0</v>
      </c>
      <c r="N2410" s="1">
        <f t="shared" ref="N2410" si="25658">D2410*I2407+F2410*I2410-E2410*J2407-G2410*J2410</f>
        <v>0</v>
      </c>
      <c r="O2410" s="4">
        <f t="shared" ref="O2410" si="25659">(D2410*J2407+E2410*I2407+F2410*J2410+G2410*I2410)</f>
        <v>-0.23963517940287626</v>
      </c>
      <c r="P2410" s="2">
        <f t="shared" ref="P2410" si="25660">D2410*K2407+F2410*K2410-E2410*L2407-G2410*L2410</f>
        <v>1</v>
      </c>
      <c r="Q2410" s="3">
        <f t="shared" ref="Q2410" si="25661">(D2410*L2407+E2410*K2407+F2410*L2410+G2410*K2410)</f>
        <v>0</v>
      </c>
      <c r="S2410" s="16">
        <v>0</v>
      </c>
      <c r="T2410" s="17">
        <v>0</v>
      </c>
      <c r="U2410" s="18">
        <v>1</v>
      </c>
      <c r="V2410" s="19">
        <v>0</v>
      </c>
      <c r="W2410" s="20"/>
      <c r="X2410" s="1">
        <f t="shared" ref="X2410" si="25662">N2410*S2407+P2410*S2410-O2410*T2407-Q2410*T2410</f>
        <v>0</v>
      </c>
      <c r="Y2410" s="4">
        <f t="shared" ref="Y2410" si="25663">(N2410*T2407+O2410*S2407+P2410*T2410+Q2410*S2410)</f>
        <v>-0.23963517940287626</v>
      </c>
      <c r="Z2410" s="2">
        <f t="shared" ref="Z2410" si="25664">N2410*U2407+P2410*U2410-O2410*V2407-Q2410*V2410</f>
        <v>0.92114721870771654</v>
      </c>
      <c r="AA2410" s="3">
        <f t="shared" ref="AA2410" si="25665">(N2410*V2407+O2410*U2407+P2410*V2410+Q2410*U2410)</f>
        <v>0</v>
      </c>
      <c r="AB2410" s="20"/>
      <c r="AC2410" s="16">
        <v>0</v>
      </c>
      <c r="AD2410" s="17">
        <f t="shared" ref="AD2410" si="25666">-1/($AD$4*$B2407)</f>
        <v>-0.27377158688962533</v>
      </c>
      <c r="AE2410" s="18">
        <v>1</v>
      </c>
      <c r="AF2410" s="19">
        <v>0</v>
      </c>
      <c r="AG2410" s="20"/>
      <c r="AH2410" s="1">
        <f t="shared" ref="AH2410" si="25667">X2410*AC2407+Z2410*AC2410-Y2410*AD2407-AA2410*AD2410</f>
        <v>0</v>
      </c>
      <c r="AI2410" s="4">
        <f t="shared" ref="AI2410" si="25668">(X2410*AD2407+Y2410*AC2407+Z2410*AD2410+AA2410*AC2410)</f>
        <v>-0.49181911522745259</v>
      </c>
      <c r="AJ2410" s="2">
        <f t="shared" ref="AJ2410" si="25669">X2410*AE2407+Z2410*AE2410-Y2410*AF2407-AA2410*AF2410</f>
        <v>0.92114721870771654</v>
      </c>
      <c r="AK2410" s="3">
        <f t="shared" ref="AK2410" si="25670">(X2410*AF2407+Y2410*AE2407+Z2410*AF2410+AA2410*AE2410)</f>
        <v>0</v>
      </c>
      <c r="AL2410" s="20"/>
      <c r="AM2410" s="16">
        <v>0</v>
      </c>
      <c r="AN2410" s="17">
        <v>0</v>
      </c>
      <c r="AO2410" s="18">
        <v>1</v>
      </c>
      <c r="AP2410" s="19">
        <v>0</v>
      </c>
      <c r="AR2410" s="1">
        <f t="shared" ref="AR2410" si="25671">AH2410*AM2407+AJ2410*AM2410-AI2410*AN2407-AK2410*AN2410</f>
        <v>0</v>
      </c>
      <c r="AS2410" s="4">
        <f t="shared" ref="AS2410" si="25672">(AH2410*AN2407+AI2410*AM2407+AJ2410*AN2410+AK2410*AM2410)</f>
        <v>-0.49181911522745259</v>
      </c>
      <c r="AT2410" s="2">
        <f t="shared" ref="AT2410" si="25673">AH2410*AO2407+AJ2410*AO2410-AI2410*AP2407-AK2410*AP2410</f>
        <v>0.75296598286391903</v>
      </c>
      <c r="AU2410" s="3">
        <f t="shared" ref="AU2410" si="25674">(AH2410*AP2407+AI2410*AO2407+AJ2410*AP2410+AK2410*AO2410)</f>
        <v>0</v>
      </c>
      <c r="AV2410" s="20"/>
      <c r="AW2410" s="16">
        <v>0</v>
      </c>
      <c r="AX2410" s="17">
        <f t="shared" ref="AX2410" si="25675">-1/($AX$4*$B2407)</f>
        <v>-0.27377158688962533</v>
      </c>
      <c r="AY2410" s="18">
        <v>1</v>
      </c>
      <c r="AZ2410" s="19">
        <v>0</v>
      </c>
      <c r="BA2410" s="20"/>
      <c r="BB2410" s="1">
        <f t="shared" ref="BB2410" si="25676">AR2410*AW2407+AT2410*AW2410-AS2410*AX2407-AU2410*AX2410</f>
        <v>0</v>
      </c>
      <c r="BC2410" s="4">
        <f t="shared" ref="BC2410" si="25677">(AR2410*AX2407+AS2410*AW2407+AT2410*AX2410+AU2410*AW2410)</f>
        <v>-0.69795980723001416</v>
      </c>
      <c r="BD2410" s="2">
        <f t="shared" ref="BD2410" si="25678">AR2410*AY2407+AT2410*AY2410-AS2410*AZ2407-AU2410*AZ2410</f>
        <v>0.75296598286391903</v>
      </c>
      <c r="BE2410" s="3">
        <f t="shared" ref="BE2410" si="25679">(AR2410*AZ2407+AS2410*AY2407+AT2410*AZ2410+AU2410*AY2410)</f>
        <v>0</v>
      </c>
      <c r="BF2410" s="20"/>
      <c r="BG2410" s="16">
        <v>0</v>
      </c>
      <c r="BH2410" s="17">
        <v>0</v>
      </c>
      <c r="BI2410" s="18">
        <v>1</v>
      </c>
      <c r="BJ2410" s="19">
        <v>0</v>
      </c>
      <c r="BK2410" s="20"/>
      <c r="BL2410" s="1">
        <f t="shared" ref="BL2410" si="25680">BB2410*BG2407+BD2410*BG2410-BC2410*BH2407-BE2410*BH2410</f>
        <v>0</v>
      </c>
      <c r="BM2410" s="4">
        <f t="shared" ref="BM2410" si="25681">(BB2410*BH2407+BC2410*BG2407+BD2410*BH2410+BE2410*BG2410)</f>
        <v>-0.69795980723001416</v>
      </c>
      <c r="BN2410" s="2">
        <f t="shared" ref="BN2410" si="25682">BB2410*BI2407+BD2410*BI2410-BC2410*BJ2407-BE2410*BJ2410</f>
        <v>0.52329990392070314</v>
      </c>
      <c r="BO2410" s="3">
        <f t="shared" ref="BO2410" si="25683">(BB2410*BJ2407+BC2410*BI2407+BD2410*BJ2410+BE2410*BI2410)</f>
        <v>0</v>
      </c>
      <c r="BP2410" s="20"/>
      <c r="BQ2410" s="16">
        <v>0</v>
      </c>
      <c r="BR2410" s="17">
        <f t="shared" ref="BR2410" si="25684">-1/($BR$4*$B2407)</f>
        <v>-0.23963517940287626</v>
      </c>
      <c r="BS2410" s="18">
        <v>1</v>
      </c>
      <c r="BT2410" s="19">
        <v>0</v>
      </c>
      <c r="BU2410" s="20"/>
      <c r="BV2410" s="1">
        <f t="shared" ref="BV2410" si="25685">BL2410*BQ2407+BN2410*BQ2410-BM2410*BR2407-BO2410*BR2410</f>
        <v>0</v>
      </c>
      <c r="BW2410" s="4">
        <f t="shared" ref="BW2410" si="25686">(BL2410*BR2407+BM2410*BQ2407+BN2410*BR2410+BO2410*BQ2410)</f>
        <v>-0.82336087358755972</v>
      </c>
      <c r="BX2410" s="2">
        <f t="shared" ref="BX2410" si="25687">BL2410*BS2407+BN2410*BS2410-BM2410*BT2407-BO2410*BT2410</f>
        <v>0.52329990392070314</v>
      </c>
      <c r="BY2410" s="3">
        <f t="shared" ref="BY2410" si="25688">(BL2410*BT2407+BM2410*BS2407+BN2410*BT2410+BO2410*BS2410)</f>
        <v>0</v>
      </c>
      <c r="BZ2410" s="20"/>
      <c r="CA2410" s="16">
        <v>0</v>
      </c>
      <c r="CB2410" s="17">
        <v>0</v>
      </c>
      <c r="CC2410" s="18">
        <v>1</v>
      </c>
      <c r="CD2410" s="19">
        <v>0</v>
      </c>
      <c r="CE2410" s="20"/>
      <c r="CF2410" s="1">
        <f t="shared" ref="CF2410" si="25689">BV2410*CA2407+BX2410*CA2410-BW2410*CB2407-BY2410*CB2410</f>
        <v>0</v>
      </c>
      <c r="CG2410" s="4">
        <f t="shared" ref="CG2410" si="25690">(BV2410*CB2407+BW2410*CA2407+BX2410*CB2410+BY2410*CA2410)</f>
        <v>-0.82336087358755972</v>
      </c>
      <c r="CH2410" s="2">
        <f t="shared" ref="CH2410" si="25691">BV2410*CC2407+BX2410*CC2410-BW2410*CD2407-BY2410*CD2410</f>
        <v>0.38150224409151645</v>
      </c>
      <c r="CI2410" s="3">
        <f t="shared" ref="CI2410" si="25692">(BV2410*CD2407+BW2410*CC2407+BX2410*CD2410+BY2410*CC2410)</f>
        <v>0</v>
      </c>
      <c r="CK2410" s="16">
        <f t="shared" ref="CK2410" si="25693">1/$CL$4</f>
        <v>1</v>
      </c>
      <c r="CL2410" s="17">
        <v>0</v>
      </c>
      <c r="CM2410" s="18">
        <v>1</v>
      </c>
      <c r="CN2410" s="19">
        <v>0</v>
      </c>
      <c r="CP2410" s="1">
        <f t="shared" ref="CP2410" si="25694">CF2410*CK2407+CH2410*CK2410-CG2410*CL2407-CI2410*CL2410</f>
        <v>0.38150224409151645</v>
      </c>
      <c r="CQ2410" s="4">
        <f t="shared" ref="CQ2410" si="25695">(CF2410*CL2407+CG2410*CK2407+CH2410*CL2410+CI2410*CK2410)</f>
        <v>-0.82336087358755972</v>
      </c>
      <c r="CR2410" s="2">
        <f t="shared" ref="CR2410" si="25696">CF2410*CM2407+CH2410*CM2410-CG2410*CN2407-CI2410*CN2410</f>
        <v>0.38150224409151645</v>
      </c>
      <c r="CS2410" s="3">
        <f t="shared" ref="CS2410" si="25697">(CF2410*CN2407+CG2410*CM2407+CH2410*CN2410+CI2410*CM2410)</f>
        <v>0</v>
      </c>
      <c r="CU2410" s="39">
        <f t="shared" ref="CU2410" si="25698">(180/PI())*ATAN(-1*(CQ2407/CP2407))</f>
        <v>69.815628187335761</v>
      </c>
      <c r="CW2410" s="54">
        <f t="shared" ref="CW2410" si="25699">20*LOG(((1-(10^(CU2407/20)^2)*(1-((1-CW2407)/(1+CW2407))^2))^0.5))</f>
        <v>-16.78886176574613</v>
      </c>
    </row>
    <row r="2411" spans="1:101" ht="18" customHeight="1">
      <c r="E2411" s="20"/>
      <c r="F2411" s="20"/>
      <c r="G2411" s="20"/>
      <c r="H2411" s="20"/>
      <c r="I2411" s="20"/>
      <c r="J2411" s="20"/>
      <c r="K2411" s="20"/>
      <c r="L2411" s="20"/>
      <c r="M2411" s="20"/>
      <c r="N2411" s="20"/>
      <c r="O2411" s="20"/>
      <c r="P2411" s="20"/>
      <c r="Q2411" s="20"/>
      <c r="R2411" s="20"/>
      <c r="S2411" s="20"/>
      <c r="T2411" s="20"/>
      <c r="U2411" s="20"/>
      <c r="V2411" s="20"/>
      <c r="W2411" s="20"/>
      <c r="X2411" s="20"/>
      <c r="Y2411" s="20"/>
      <c r="Z2411" s="20"/>
      <c r="AA2411" s="20"/>
      <c r="AB2411" s="30"/>
      <c r="AC2411" s="20"/>
      <c r="AD2411" s="20"/>
      <c r="AE2411" s="20"/>
      <c r="AF2411" s="20"/>
      <c r="AG2411" s="20"/>
      <c r="AH2411" s="20"/>
      <c r="AI2411" s="20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  <c r="BA2411" s="20"/>
      <c r="BB2411" s="20"/>
      <c r="BC2411" s="20"/>
      <c r="BD2411" s="20"/>
      <c r="BE2411" s="20"/>
      <c r="BF2411" s="20"/>
      <c r="BG2411" s="20"/>
      <c r="BH2411" s="20"/>
      <c r="BI2411" s="20"/>
      <c r="BJ2411" s="20"/>
      <c r="BK2411" s="20"/>
      <c r="BL2411" s="20"/>
      <c r="BM2411" s="20"/>
      <c r="BN2411" s="20"/>
      <c r="BO2411" s="20"/>
      <c r="BP2411" s="20"/>
      <c r="BQ2411" s="20"/>
      <c r="BR2411" s="20"/>
      <c r="BS2411" s="20"/>
      <c r="BT2411" s="20"/>
      <c r="BU2411" s="20"/>
      <c r="BV2411" s="20"/>
      <c r="BW2411" s="20"/>
      <c r="BX2411" s="20"/>
      <c r="BY2411" s="20"/>
      <c r="BZ2411" s="20"/>
      <c r="CA2411" s="20"/>
      <c r="CB2411" s="20"/>
      <c r="CC2411" s="20"/>
      <c r="CD2411" s="20"/>
      <c r="CE2411" s="20"/>
      <c r="CF2411" s="20"/>
      <c r="CG2411" s="20"/>
      <c r="CH2411" s="20"/>
      <c r="CI2411" s="20"/>
      <c r="CJ2411" s="20"/>
      <c r="CK2411" s="20"/>
      <c r="CL2411" s="20"/>
    </row>
    <row r="2412" spans="1:101" ht="18" customHeight="1"/>
    <row r="2413" spans="1:101" ht="18" customHeight="1" thickBot="1">
      <c r="A2413" s="23"/>
      <c r="B2413" s="23"/>
      <c r="C2413" s="23"/>
      <c r="D2413" s="20" t="s">
        <v>15</v>
      </c>
      <c r="E2413" s="20"/>
      <c r="F2413" s="20"/>
      <c r="G2413" s="20"/>
      <c r="H2413" s="20"/>
      <c r="I2413" s="20" t="s">
        <v>16</v>
      </c>
      <c r="J2413" s="20"/>
      <c r="K2413" s="20"/>
      <c r="L2413" s="20"/>
      <c r="M2413" s="23"/>
      <c r="N2413" s="23"/>
      <c r="O2413" s="24" t="s">
        <v>17</v>
      </c>
      <c r="P2413" s="23"/>
      <c r="Q2413" s="23"/>
      <c r="R2413" s="23"/>
      <c r="S2413" s="20"/>
      <c r="T2413" s="20" t="s">
        <v>18</v>
      </c>
      <c r="U2413" s="23"/>
      <c r="V2413" s="23"/>
      <c r="W2413" s="23"/>
      <c r="X2413" s="23"/>
      <c r="Y2413" s="24" t="s">
        <v>19</v>
      </c>
      <c r="Z2413" s="23"/>
      <c r="AA2413" s="23"/>
      <c r="AB2413" s="23"/>
      <c r="AC2413" s="24" t="s">
        <v>20</v>
      </c>
      <c r="AD2413" s="20"/>
      <c r="AE2413" s="20"/>
      <c r="AF2413" s="20"/>
      <c r="AG2413" s="20"/>
      <c r="AH2413" s="23"/>
      <c r="AI2413" s="24" t="s">
        <v>21</v>
      </c>
      <c r="AJ2413" s="23"/>
      <c r="AK2413" s="23"/>
      <c r="AL2413" s="20"/>
      <c r="AM2413" s="24" t="s">
        <v>31</v>
      </c>
      <c r="AN2413" s="20"/>
      <c r="AO2413" s="23"/>
      <c r="AP2413" s="23"/>
      <c r="AQ2413" s="23"/>
      <c r="AR2413" s="23"/>
      <c r="AS2413" s="24" t="s">
        <v>91</v>
      </c>
      <c r="AT2413" s="23"/>
      <c r="AU2413" s="23"/>
      <c r="AV2413" s="23"/>
      <c r="AW2413" s="24" t="s">
        <v>32</v>
      </c>
      <c r="AX2413" s="20"/>
      <c r="AY2413" s="20"/>
      <c r="AZ2413" s="20"/>
      <c r="BA2413" s="20"/>
      <c r="BB2413" s="23"/>
      <c r="BC2413" s="24" t="s">
        <v>22</v>
      </c>
      <c r="BD2413" s="23"/>
      <c r="BE2413" s="23"/>
      <c r="BF2413" s="23"/>
      <c r="BG2413" s="24" t="s">
        <v>33</v>
      </c>
      <c r="BH2413" s="20"/>
      <c r="BI2413" s="23"/>
      <c r="BJ2413" s="23"/>
      <c r="BK2413" s="23"/>
      <c r="BL2413" s="23"/>
      <c r="BM2413" s="24" t="s">
        <v>34</v>
      </c>
      <c r="BN2413" s="23"/>
      <c r="BO2413" s="23"/>
      <c r="BP2413" s="23"/>
      <c r="BQ2413" s="24" t="s">
        <v>89</v>
      </c>
      <c r="BR2413" s="20"/>
      <c r="BS2413" s="20"/>
      <c r="BT2413" s="20"/>
      <c r="BU2413" s="20"/>
      <c r="BV2413" s="23"/>
      <c r="BW2413" s="24" t="s">
        <v>35</v>
      </c>
      <c r="BX2413" s="23"/>
      <c r="BY2413" s="23"/>
      <c r="BZ2413" s="23"/>
      <c r="CA2413" s="24" t="s">
        <v>90</v>
      </c>
      <c r="CB2413" s="20"/>
      <c r="CC2413" s="23"/>
      <c r="CD2413" s="23"/>
      <c r="CE2413" s="23"/>
      <c r="CF2413" s="23"/>
      <c r="CG2413" s="24" t="s">
        <v>92</v>
      </c>
      <c r="CH2413" s="23"/>
      <c r="CI2413" s="23"/>
      <c r="CJ2413" s="23"/>
      <c r="CK2413" s="24" t="s">
        <v>36</v>
      </c>
      <c r="CL2413" s="24"/>
      <c r="CM2413" s="23"/>
      <c r="CN2413" s="23"/>
      <c r="CO2413" s="23"/>
      <c r="CP2413" s="23"/>
      <c r="CQ2413" s="24" t="s">
        <v>93</v>
      </c>
      <c r="CR2413" s="23"/>
      <c r="CS2413" s="23"/>
    </row>
    <row r="2414" spans="1:101" ht="18" customHeight="1" thickBot="1">
      <c r="A2414" s="23"/>
      <c r="B2414" s="33"/>
      <c r="C2414" s="23"/>
      <c r="D2414" s="7" t="s">
        <v>2</v>
      </c>
      <c r="E2414" s="8"/>
      <c r="F2414" s="8" t="s">
        <v>3</v>
      </c>
      <c r="G2414" s="9"/>
      <c r="H2414" s="10"/>
      <c r="I2414" s="7" t="s">
        <v>4</v>
      </c>
      <c r="J2414" s="8"/>
      <c r="K2414" s="8" t="s">
        <v>5</v>
      </c>
      <c r="L2414" s="9"/>
      <c r="M2414" s="23"/>
      <c r="N2414" s="251" t="s">
        <v>79</v>
      </c>
      <c r="O2414" s="252"/>
      <c r="P2414" s="253" t="s">
        <v>80</v>
      </c>
      <c r="Q2414" s="254"/>
      <c r="R2414" s="23"/>
      <c r="S2414" s="7" t="s">
        <v>11</v>
      </c>
      <c r="T2414" s="8"/>
      <c r="U2414" s="8" t="s">
        <v>12</v>
      </c>
      <c r="V2414" s="9"/>
      <c r="W2414" s="20"/>
      <c r="X2414" s="251" t="s">
        <v>79</v>
      </c>
      <c r="Y2414" s="252"/>
      <c r="Z2414" s="253" t="s">
        <v>80</v>
      </c>
      <c r="AA2414" s="254"/>
      <c r="AB2414" s="20"/>
      <c r="AC2414" s="7" t="s">
        <v>4</v>
      </c>
      <c r="AD2414" s="8"/>
      <c r="AE2414" s="8" t="s">
        <v>5</v>
      </c>
      <c r="AF2414" s="9"/>
      <c r="AG2414" s="20"/>
      <c r="AH2414" s="251" t="s">
        <v>0</v>
      </c>
      <c r="AI2414" s="252"/>
      <c r="AJ2414" s="253" t="s">
        <v>1</v>
      </c>
      <c r="AK2414" s="254"/>
      <c r="AL2414" s="20"/>
      <c r="AM2414" s="7" t="s">
        <v>11</v>
      </c>
      <c r="AN2414" s="8"/>
      <c r="AO2414" s="8" t="s">
        <v>12</v>
      </c>
      <c r="AP2414" s="9"/>
      <c r="AQ2414" s="23"/>
      <c r="AR2414" s="251" t="s">
        <v>0</v>
      </c>
      <c r="AS2414" s="252"/>
      <c r="AT2414" s="253" t="s">
        <v>1</v>
      </c>
      <c r="AU2414" s="254"/>
      <c r="AV2414" s="36"/>
      <c r="AW2414" s="7" t="s">
        <v>4</v>
      </c>
      <c r="AX2414" s="8"/>
      <c r="AY2414" s="8" t="s">
        <v>5</v>
      </c>
      <c r="AZ2414" s="9"/>
      <c r="BA2414" s="20"/>
      <c r="BB2414" s="251" t="s">
        <v>0</v>
      </c>
      <c r="BC2414" s="252"/>
      <c r="BD2414" s="253" t="s">
        <v>1</v>
      </c>
      <c r="BE2414" s="254"/>
      <c r="BF2414" s="36"/>
      <c r="BG2414" s="7" t="s">
        <v>11</v>
      </c>
      <c r="BH2414" s="8"/>
      <c r="BI2414" s="8" t="s">
        <v>12</v>
      </c>
      <c r="BJ2414" s="9"/>
      <c r="BK2414" s="36"/>
      <c r="BL2414" s="251" t="s">
        <v>0</v>
      </c>
      <c r="BM2414" s="252"/>
      <c r="BN2414" s="253" t="s">
        <v>1</v>
      </c>
      <c r="BO2414" s="254"/>
      <c r="BP2414" s="36"/>
      <c r="BQ2414" s="7" t="s">
        <v>4</v>
      </c>
      <c r="BR2414" s="8"/>
      <c r="BS2414" s="8" t="s">
        <v>5</v>
      </c>
      <c r="BT2414" s="9"/>
      <c r="BU2414" s="20"/>
      <c r="BV2414" s="251" t="s">
        <v>0</v>
      </c>
      <c r="BW2414" s="252"/>
      <c r="BX2414" s="253" t="s">
        <v>1</v>
      </c>
      <c r="BY2414" s="254"/>
      <c r="BZ2414" s="36"/>
      <c r="CA2414" s="7" t="s">
        <v>11</v>
      </c>
      <c r="CB2414" s="8"/>
      <c r="CC2414" s="8" t="s">
        <v>12</v>
      </c>
      <c r="CD2414" s="9"/>
      <c r="CE2414" s="36"/>
      <c r="CF2414" s="251" t="s">
        <v>0</v>
      </c>
      <c r="CG2414" s="252"/>
      <c r="CH2414" s="253" t="s">
        <v>1</v>
      </c>
      <c r="CI2414" s="254"/>
      <c r="CJ2414" s="23"/>
      <c r="CK2414" s="7" t="s">
        <v>23</v>
      </c>
      <c r="CL2414" s="8"/>
      <c r="CM2414" s="8" t="s">
        <v>24</v>
      </c>
      <c r="CN2414" s="9"/>
      <c r="CO2414" s="23"/>
      <c r="CP2414" s="251" t="s">
        <v>0</v>
      </c>
      <c r="CQ2414" s="252"/>
      <c r="CR2414" s="253" t="s">
        <v>1</v>
      </c>
      <c r="CS2414" s="254"/>
      <c r="CU2414" s="26" t="s">
        <v>25</v>
      </c>
      <c r="CW2414" s="50" t="s">
        <v>44</v>
      </c>
    </row>
    <row r="2415" spans="1:101" ht="18" customHeight="1" thickTop="1" thickBot="1">
      <c r="B2415" s="34">
        <v>6.1500000000000199</v>
      </c>
      <c r="D2415" s="11">
        <v>1</v>
      </c>
      <c r="E2415" s="12">
        <v>0</v>
      </c>
      <c r="F2415" s="13">
        <v>0</v>
      </c>
      <c r="G2415" s="40">
        <f t="shared" ref="G2415" si="25700">-1/($E$4*$B2415)</f>
        <v>-0.17081797039212065</v>
      </c>
      <c r="H2415" s="10"/>
      <c r="I2415" s="11">
        <v>1</v>
      </c>
      <c r="J2415" s="12">
        <v>0</v>
      </c>
      <c r="K2415" s="13">
        <v>0</v>
      </c>
      <c r="L2415" s="14">
        <v>0</v>
      </c>
      <c r="N2415" s="1">
        <f t="shared" ref="N2415" si="25701">D2415*I2415+F2415*I2418-E2415*J2415-G2415*J2418</f>
        <v>0.95939880172700465</v>
      </c>
      <c r="O2415" s="4">
        <f t="shared" ref="O2415" si="25702">(D2415*J2415+E2415*I2415+F2415*J2418+G2415*I2418)</f>
        <v>0</v>
      </c>
      <c r="P2415" s="2">
        <f t="shared" ref="P2415" si="25703">D2415*K2415+F2415*K2418-E2415*L2415-G2415*L2418</f>
        <v>0</v>
      </c>
      <c r="Q2415" s="3">
        <f t="shared" ref="Q2415" si="25704">(D2415*L2415+E2415*K2415+F2415*L2418+G2415*K2418)</f>
        <v>-0.17081797039212065</v>
      </c>
      <c r="S2415" s="11">
        <v>1</v>
      </c>
      <c r="T2415" s="12">
        <v>0</v>
      </c>
      <c r="U2415" s="13">
        <v>0</v>
      </c>
      <c r="V2415" s="40">
        <f t="shared" ref="V2415" si="25705">-1/($T$4*$B2415)</f>
        <v>-0.32637821360148461</v>
      </c>
      <c r="W2415" s="20"/>
      <c r="X2415" s="1">
        <f t="shared" ref="X2415" si="25706">N2415*S2415+P2415*S2418-O2415*T2415-Q2415*T2418</f>
        <v>0.95939880172700465</v>
      </c>
      <c r="Y2415" s="4">
        <f t="shared" ref="Y2415" si="25707">(N2415*T2415+O2415*S2415+P2415*T2418+Q2415*S2418)</f>
        <v>0</v>
      </c>
      <c r="Z2415" s="2">
        <f t="shared" ref="Z2415" si="25708">N2415*U2415+P2415*U2418-O2415*V2415-Q2415*V2418</f>
        <v>0</v>
      </c>
      <c r="AA2415" s="3">
        <f t="shared" ref="AA2415" si="25709">(N2415*V2415+O2415*U2415+P2415*V2418+Q2415*U2418)</f>
        <v>-0.48394483743118538</v>
      </c>
      <c r="AB2415" s="20"/>
      <c r="AC2415" s="11">
        <v>1</v>
      </c>
      <c r="AD2415" s="12">
        <v>0</v>
      </c>
      <c r="AE2415" s="13">
        <v>0</v>
      </c>
      <c r="AF2415" s="14">
        <v>0</v>
      </c>
      <c r="AG2415" s="20"/>
      <c r="AH2415" s="1">
        <f t="shared" ref="AH2415" si="25710">X2415*AC2415+Z2415*AC2418-Y2415*AD2415-AA2415*AD2418</f>
        <v>0.82798561290187911</v>
      </c>
      <c r="AI2415" s="4">
        <f t="shared" ref="AI2415" si="25711">(X2415*AD2415+Y2415*AC2415+Z2415*AD2418+AA2415*AC2418)</f>
        <v>0</v>
      </c>
      <c r="AJ2415" s="2">
        <f t="shared" ref="AJ2415" si="25712">X2415*AE2415+Z2415*AE2418-Y2415*AF2415-AA2415*AF2418</f>
        <v>0</v>
      </c>
      <c r="AK2415" s="3">
        <f t="shared" ref="AK2415" si="25713">(X2415*AF2415+Y2415*AE2415+Z2415*AF2418+AA2415*AE2418)</f>
        <v>-0.48394483743118538</v>
      </c>
      <c r="AL2415" s="20"/>
      <c r="AM2415" s="11">
        <v>1</v>
      </c>
      <c r="AN2415" s="12">
        <v>0</v>
      </c>
      <c r="AO2415" s="13">
        <v>0</v>
      </c>
      <c r="AP2415" s="40">
        <f t="shared" ref="AP2415" si="25714">-1/($AN$4*$B2415)</f>
        <v>-0.33917735923291537</v>
      </c>
      <c r="AR2415" s="1">
        <f t="shared" ref="AR2415" si="25715">AH2415*AM2415+AJ2415*AM2418-AI2415*AN2415-AK2415*AN2418</f>
        <v>0.82798561290187911</v>
      </c>
      <c r="AS2415" s="4">
        <f t="shared" ref="AS2415" si="25716">(AH2415*AN2415+AI2415*AM2415+AJ2415*AN2418+AK2415*AM2418)</f>
        <v>0</v>
      </c>
      <c r="AT2415" s="2">
        <f t="shared" ref="AT2415" si="25717">AH2415*AO2415+AJ2415*AO2418-AI2415*AP2415-AK2415*AP2418</f>
        <v>0</v>
      </c>
      <c r="AU2415" s="3">
        <f t="shared" ref="AU2415" si="25718">(AH2415*AP2415+AI2415*AO2415+AJ2415*AP2418+AK2415*AO2418)</f>
        <v>-0.76477881109809165</v>
      </c>
      <c r="AV2415" s="20"/>
      <c r="AW2415" s="11">
        <v>1</v>
      </c>
      <c r="AX2415" s="12">
        <v>0</v>
      </c>
      <c r="AY2415" s="13">
        <v>0</v>
      </c>
      <c r="AZ2415" s="14">
        <v>0</v>
      </c>
      <c r="BA2415" s="20"/>
      <c r="BB2415" s="1">
        <f t="shared" ref="BB2415" si="25719">AR2415*AW2415+AT2415*AW2418-AS2415*AX2415-AU2415*AX2418</f>
        <v>0.62031313757233408</v>
      </c>
      <c r="BC2415" s="4">
        <f t="shared" ref="BC2415" si="25720">(AR2415*AX2415+AS2415*AW2415+AT2415*AX2418+AU2415*AW2418)</f>
        <v>0</v>
      </c>
      <c r="BD2415" s="2">
        <f t="shared" ref="BD2415" si="25721">AR2415*AY2415+AT2415*AY2418-AS2415*AZ2415-AU2415*AZ2418</f>
        <v>0</v>
      </c>
      <c r="BE2415" s="3">
        <f t="shared" ref="BE2415" si="25722">(AR2415*AZ2415+AS2415*AY2415+AT2415*AZ2418+AU2415*AY2418)</f>
        <v>-0.76477881109809165</v>
      </c>
      <c r="BF2415" s="20"/>
      <c r="BG2415" s="11">
        <v>1</v>
      </c>
      <c r="BH2415" s="12">
        <v>0</v>
      </c>
      <c r="BI2415" s="13">
        <v>0</v>
      </c>
      <c r="BJ2415" s="40">
        <f t="shared" ref="BJ2415" si="25723">-1/($BH$4*$B2415)</f>
        <v>-0.32637821360148461</v>
      </c>
      <c r="BK2415" s="20"/>
      <c r="BL2415" s="1">
        <f t="shared" ref="BL2415" si="25724">BB2415*BG2415+BD2415*BG2418-BC2415*BH2415-BE2415*BH2418</f>
        <v>0.62031313757233408</v>
      </c>
      <c r="BM2415" s="4">
        <f t="shared" ref="BM2415" si="25725">(BB2415*BH2415+BC2415*BG2415+BD2415*BH2418+BE2415*BG2418)</f>
        <v>0</v>
      </c>
      <c r="BN2415" s="2">
        <f t="shared" ref="BN2415" si="25726">BB2415*BI2415+BD2415*BI2418-BC2415*BJ2415-BE2415*BJ2418</f>
        <v>0</v>
      </c>
      <c r="BO2415" s="3">
        <f t="shared" ref="BO2415" si="25727">(BB2415*BJ2415+BC2415*BI2415+BD2415*BJ2418+BE2415*BI2418)</f>
        <v>-0.96723550481248199</v>
      </c>
      <c r="BP2415" s="20"/>
      <c r="BQ2415" s="11">
        <v>1</v>
      </c>
      <c r="BR2415" s="12">
        <v>0</v>
      </c>
      <c r="BS2415" s="13">
        <v>0</v>
      </c>
      <c r="BT2415" s="14">
        <v>0</v>
      </c>
      <c r="BU2415" s="20"/>
      <c r="BV2415" s="1">
        <f t="shared" ref="BV2415" si="25728">BL2415*BQ2415+BN2415*BQ2418-BM2415*BR2415-BO2415*BR2418</f>
        <v>0.39041390380071112</v>
      </c>
      <c r="BW2415" s="4">
        <f t="shared" ref="BW2415" si="25729">(BL2415*BR2415+BM2415*BQ2415+BN2415*BR2418+BO2415*BQ2418)</f>
        <v>0</v>
      </c>
      <c r="BX2415" s="2">
        <f t="shared" ref="BX2415" si="25730">BL2415*BS2415+BN2415*BS2418-BM2415*BT2415-BO2415*BT2418</f>
        <v>0</v>
      </c>
      <c r="BY2415" s="3">
        <f t="shared" ref="BY2415" si="25731">(BL2415*BT2415+BM2415*BS2415+BN2415*BT2418+BO2415*BS2418)</f>
        <v>-0.96723550481248199</v>
      </c>
      <c r="BZ2415" s="20"/>
      <c r="CA2415" s="11">
        <v>1</v>
      </c>
      <c r="CB2415" s="12">
        <v>0</v>
      </c>
      <c r="CC2415" s="13">
        <v>0</v>
      </c>
      <c r="CD2415" s="40">
        <f t="shared" ref="CD2415" si="25732">-1/($CB$4*$B2415)</f>
        <v>-0.17081797039212065</v>
      </c>
      <c r="CE2415" s="20"/>
      <c r="CF2415" s="1">
        <f t="shared" ref="CF2415" si="25733">BV2415*CA2415+BX2415*CA2418-BW2415*CB2415-BY2415*CB2418</f>
        <v>0.39041390380071112</v>
      </c>
      <c r="CG2415" s="4">
        <f t="shared" ref="CG2415" si="25734">(BV2415*CB2415+BW2415*CA2415+BX2415*CB2418+BY2415*CA2418)</f>
        <v>0</v>
      </c>
      <c r="CH2415" s="2">
        <f t="shared" ref="CH2415" si="25735">BV2415*CC2415+BX2415*CC2418-BW2415*CD2415-BY2415*CD2418</f>
        <v>0</v>
      </c>
      <c r="CI2415" s="3">
        <f t="shared" ref="CI2415" si="25736">(BV2415*CD2415+BW2415*CC2415+BX2415*CD2418+BY2415*CC2418)</f>
        <v>-1.0339252154725842</v>
      </c>
      <c r="CJ2415" s="28"/>
      <c r="CK2415" s="11">
        <v>1</v>
      </c>
      <c r="CL2415" s="12">
        <v>0</v>
      </c>
      <c r="CM2415" s="13">
        <v>0</v>
      </c>
      <c r="CN2415" s="14">
        <v>0</v>
      </c>
      <c r="CP2415" s="1">
        <f t="shared" ref="CP2415" si="25737">CF2415*CK2415+CH2415*CK2418-CG2415*CL2415-CI2415*CL2418</f>
        <v>0.39041390380071112</v>
      </c>
      <c r="CQ2415" s="4">
        <f t="shared" ref="CQ2415" si="25738">(CF2415*CL2415+CG2415*CK2415+CH2415*CL2418+CI2415*CK2418)</f>
        <v>-1.0339252154725842</v>
      </c>
      <c r="CR2415" s="2">
        <f t="shared" ref="CR2415" si="25739">CF2415*CM2415+CH2415*CM2418-CG2415*CN2415-CI2415*CN2418</f>
        <v>0</v>
      </c>
      <c r="CS2415" s="3">
        <f t="shared" ref="CS2415" si="25740">(CF2415*CN2415+CG2415*CM2415+CH2415*CN2418+CI2415*CM2418)</f>
        <v>-1.0339252154725842</v>
      </c>
      <c r="CU2415" s="29">
        <f t="shared" ref="CU2415" si="25741">20*LOG(((1+$CL$4)/$CL$4)/((CP2415+CP2418)^2+(CQ2415+CQ2418)^2)^0.5)</f>
        <v>-4.9512960115580013E-2</v>
      </c>
      <c r="CW2415" s="51">
        <f t="shared" ref="CW2415" si="25742">((CP2415^2+CQ2415^2)^0.5)/((CP2418^2+CQ2418^2)^0.5)</f>
        <v>1.2171772923671598</v>
      </c>
    </row>
    <row r="2416" spans="1:101" ht="18" customHeight="1" thickBot="1">
      <c r="D2416" s="11"/>
      <c r="E2416" s="13"/>
      <c r="F2416" s="13"/>
      <c r="G2416" s="15"/>
      <c r="H2416" s="10"/>
      <c r="I2416" s="11"/>
      <c r="J2416" s="13"/>
      <c r="K2416" s="13"/>
      <c r="L2416" s="15"/>
      <c r="N2416" s="5"/>
      <c r="Q2416" s="6"/>
      <c r="S2416" s="11"/>
      <c r="T2416" s="13"/>
      <c r="U2416" s="13"/>
      <c r="V2416" s="15"/>
      <c r="W2416" s="20"/>
      <c r="X2416" s="5"/>
      <c r="AA2416" s="6"/>
      <c r="AB2416" s="20"/>
      <c r="AC2416" s="11"/>
      <c r="AD2416" s="13"/>
      <c r="AE2416" s="13"/>
      <c r="AF2416" s="15"/>
      <c r="AG2416" s="20"/>
      <c r="AH2416" s="5"/>
      <c r="AK2416" s="6"/>
      <c r="AL2416" s="20"/>
      <c r="AM2416" s="11"/>
      <c r="AN2416" s="13"/>
      <c r="AO2416" s="13"/>
      <c r="AP2416" s="15"/>
      <c r="AR2416" s="5"/>
      <c r="AU2416" s="6"/>
      <c r="AW2416" s="11"/>
      <c r="AX2416" s="13"/>
      <c r="AY2416" s="13"/>
      <c r="AZ2416" s="15"/>
      <c r="BA2416" s="20"/>
      <c r="BB2416" s="5"/>
      <c r="BE2416" s="6"/>
      <c r="BG2416" s="11"/>
      <c r="BH2416" s="13"/>
      <c r="BI2416" s="13"/>
      <c r="BJ2416" s="15"/>
      <c r="BL2416" s="5"/>
      <c r="BO2416" s="6"/>
      <c r="BQ2416" s="11"/>
      <c r="BR2416" s="13"/>
      <c r="BS2416" s="13"/>
      <c r="BT2416" s="15"/>
      <c r="BU2416" s="20"/>
      <c r="BV2416" s="5"/>
      <c r="BY2416" s="6"/>
      <c r="CA2416" s="11"/>
      <c r="CB2416" s="13"/>
      <c r="CC2416" s="13"/>
      <c r="CD2416" s="15"/>
      <c r="CF2416" s="5"/>
      <c r="CI2416" s="6"/>
      <c r="CK2416" s="11"/>
      <c r="CL2416" s="13"/>
      <c r="CM2416" s="13"/>
      <c r="CN2416" s="15"/>
      <c r="CP2416" s="5"/>
      <c r="CS2416" s="6"/>
      <c r="CW2416" s="52"/>
    </row>
    <row r="2417" spans="1:101" ht="18" customHeight="1" thickBot="1">
      <c r="D2417" s="11" t="s">
        <v>6</v>
      </c>
      <c r="E2417" s="13"/>
      <c r="F2417" s="13" t="s">
        <v>7</v>
      </c>
      <c r="G2417" s="15"/>
      <c r="H2417" s="10"/>
      <c r="I2417" s="11" t="s">
        <v>8</v>
      </c>
      <c r="J2417" s="13"/>
      <c r="K2417" s="13" t="s">
        <v>9</v>
      </c>
      <c r="L2417" s="15"/>
      <c r="N2417" s="251" t="s">
        <v>26</v>
      </c>
      <c r="O2417" s="252"/>
      <c r="P2417" s="253" t="s">
        <v>27</v>
      </c>
      <c r="Q2417" s="254"/>
      <c r="S2417" s="11" t="s">
        <v>13</v>
      </c>
      <c r="T2417" s="13"/>
      <c r="U2417" s="13" t="s">
        <v>14</v>
      </c>
      <c r="V2417" s="15"/>
      <c r="W2417" s="20"/>
      <c r="X2417" s="251" t="s">
        <v>26</v>
      </c>
      <c r="Y2417" s="252"/>
      <c r="Z2417" s="253" t="s">
        <v>27</v>
      </c>
      <c r="AA2417" s="254"/>
      <c r="AB2417" s="20"/>
      <c r="AC2417" s="11" t="s">
        <v>8</v>
      </c>
      <c r="AD2417" s="13"/>
      <c r="AE2417" s="13" t="s">
        <v>9</v>
      </c>
      <c r="AF2417" s="15"/>
      <c r="AG2417" s="20"/>
      <c r="AH2417" s="251" t="s">
        <v>26</v>
      </c>
      <c r="AI2417" s="252"/>
      <c r="AJ2417" s="253" t="s">
        <v>27</v>
      </c>
      <c r="AK2417" s="254"/>
      <c r="AL2417" s="20"/>
      <c r="AM2417" s="11" t="s">
        <v>13</v>
      </c>
      <c r="AN2417" s="13"/>
      <c r="AO2417" s="13" t="s">
        <v>14</v>
      </c>
      <c r="AP2417" s="15"/>
      <c r="AR2417" s="251" t="s">
        <v>26</v>
      </c>
      <c r="AS2417" s="252"/>
      <c r="AT2417" s="253" t="s">
        <v>27</v>
      </c>
      <c r="AU2417" s="254"/>
      <c r="AV2417" s="36"/>
      <c r="AW2417" s="11" t="s">
        <v>8</v>
      </c>
      <c r="AX2417" s="13"/>
      <c r="AY2417" s="13" t="s">
        <v>9</v>
      </c>
      <c r="AZ2417" s="15"/>
      <c r="BA2417" s="20"/>
      <c r="BB2417" s="251" t="s">
        <v>26</v>
      </c>
      <c r="BC2417" s="252"/>
      <c r="BD2417" s="253" t="s">
        <v>27</v>
      </c>
      <c r="BE2417" s="254"/>
      <c r="BF2417" s="36"/>
      <c r="BG2417" s="11" t="s">
        <v>13</v>
      </c>
      <c r="BH2417" s="13"/>
      <c r="BI2417" s="13" t="s">
        <v>14</v>
      </c>
      <c r="BJ2417" s="15"/>
      <c r="BK2417" s="36"/>
      <c r="BL2417" s="251" t="s">
        <v>26</v>
      </c>
      <c r="BM2417" s="252"/>
      <c r="BN2417" s="253" t="s">
        <v>27</v>
      </c>
      <c r="BO2417" s="254"/>
      <c r="BP2417" s="36"/>
      <c r="BQ2417" s="11" t="s">
        <v>8</v>
      </c>
      <c r="BR2417" s="13"/>
      <c r="BS2417" s="13" t="s">
        <v>9</v>
      </c>
      <c r="BT2417" s="15"/>
      <c r="BU2417" s="20"/>
      <c r="BV2417" s="251" t="s">
        <v>26</v>
      </c>
      <c r="BW2417" s="252"/>
      <c r="BX2417" s="253" t="s">
        <v>27</v>
      </c>
      <c r="BY2417" s="254"/>
      <c r="BZ2417" s="36"/>
      <c r="CA2417" s="11" t="s">
        <v>13</v>
      </c>
      <c r="CB2417" s="13"/>
      <c r="CC2417" s="13" t="s">
        <v>14</v>
      </c>
      <c r="CD2417" s="15"/>
      <c r="CE2417" s="36"/>
      <c r="CF2417" s="251" t="s">
        <v>26</v>
      </c>
      <c r="CG2417" s="252"/>
      <c r="CH2417" s="253" t="s">
        <v>27</v>
      </c>
      <c r="CI2417" s="254"/>
      <c r="CK2417" s="11" t="s">
        <v>28</v>
      </c>
      <c r="CL2417" s="13"/>
      <c r="CM2417" s="13" t="s">
        <v>29</v>
      </c>
      <c r="CN2417" s="15"/>
      <c r="CP2417" s="251" t="s">
        <v>26</v>
      </c>
      <c r="CQ2417" s="252"/>
      <c r="CR2417" s="253" t="s">
        <v>27</v>
      </c>
      <c r="CS2417" s="254"/>
      <c r="CU2417" s="38" t="s">
        <v>37</v>
      </c>
      <c r="CW2417" s="53" t="s">
        <v>45</v>
      </c>
    </row>
    <row r="2418" spans="1:101" ht="18" customHeight="1" thickTop="1" thickBot="1">
      <c r="D2418" s="16">
        <v>0</v>
      </c>
      <c r="E2418" s="17">
        <v>0</v>
      </c>
      <c r="F2418" s="18">
        <v>1</v>
      </c>
      <c r="G2418" s="19">
        <v>0</v>
      </c>
      <c r="H2418" s="10"/>
      <c r="I2418" s="16">
        <v>0</v>
      </c>
      <c r="J2418" s="17">
        <f t="shared" ref="J2418" si="25743">-1/($J$4*$B2415)</f>
        <v>-0.23768692591179597</v>
      </c>
      <c r="K2418" s="18">
        <v>1</v>
      </c>
      <c r="L2418" s="19">
        <v>0</v>
      </c>
      <c r="N2418" s="1">
        <f t="shared" ref="N2418" si="25744">D2418*I2415+F2418*I2418-E2418*J2415-G2418*J2418</f>
        <v>0</v>
      </c>
      <c r="O2418" s="4">
        <f t="shared" ref="O2418" si="25745">(D2418*J2415+E2418*I2415+F2418*J2418+G2418*I2418)</f>
        <v>-0.23768692591179597</v>
      </c>
      <c r="P2418" s="2">
        <f t="shared" ref="P2418" si="25746">D2418*K2415+F2418*K2418-E2418*L2415-G2418*L2418</f>
        <v>1</v>
      </c>
      <c r="Q2418" s="3">
        <f t="shared" ref="Q2418" si="25747">(D2418*L2415+E2418*K2415+F2418*L2418+G2418*K2418)</f>
        <v>0</v>
      </c>
      <c r="S2418" s="16">
        <v>0</v>
      </c>
      <c r="T2418" s="17">
        <v>0</v>
      </c>
      <c r="U2418" s="18">
        <v>1</v>
      </c>
      <c r="V2418" s="19">
        <v>0</v>
      </c>
      <c r="W2418" s="20"/>
      <c r="X2418" s="1">
        <f t="shared" ref="X2418" si="25748">N2418*S2415+P2418*S2418-O2418*T2415-Q2418*T2418</f>
        <v>0</v>
      </c>
      <c r="Y2418" s="4">
        <f t="shared" ref="Y2418" si="25749">(N2418*T2415+O2418*S2415+P2418*T2418+Q2418*S2418)</f>
        <v>-0.23768692591179597</v>
      </c>
      <c r="Z2418" s="2">
        <f t="shared" ref="Z2418" si="25750">N2418*U2415+P2418*U2418-O2418*V2415-Q2418*V2418</f>
        <v>0.92242416572447961</v>
      </c>
      <c r="AA2418" s="3">
        <f t="shared" ref="AA2418" si="25751">(N2418*V2415+O2418*U2415+P2418*V2418+Q2418*U2418)</f>
        <v>0</v>
      </c>
      <c r="AB2418" s="20"/>
      <c r="AC2418" s="16">
        <v>0</v>
      </c>
      <c r="AD2418" s="17">
        <f t="shared" ref="AD2418" si="25752">-1/($AD$4*$B2415)</f>
        <v>-0.27154580163036013</v>
      </c>
      <c r="AE2418" s="18">
        <v>1</v>
      </c>
      <c r="AF2418" s="19">
        <v>0</v>
      </c>
      <c r="AG2418" s="20"/>
      <c r="AH2418" s="1">
        <f t="shared" ref="AH2418" si="25753">X2418*AC2415+Z2418*AC2418-Y2418*AD2415-AA2418*AD2418</f>
        <v>0</v>
      </c>
      <c r="AI2418" s="4">
        <f t="shared" ref="AI2418" si="25754">(X2418*AD2415+Y2418*AC2415+Z2418*AD2418+AA2418*AC2418)</f>
        <v>-0.48816733543666596</v>
      </c>
      <c r="AJ2418" s="2">
        <f t="shared" ref="AJ2418" si="25755">X2418*AE2415+Z2418*AE2418-Y2418*AF2415-AA2418*AF2418</f>
        <v>0.92242416572447961</v>
      </c>
      <c r="AK2418" s="3">
        <f t="shared" ref="AK2418" si="25756">(X2418*AF2415+Y2418*AE2415+Z2418*AF2418+AA2418*AE2418)</f>
        <v>0</v>
      </c>
      <c r="AL2418" s="20"/>
      <c r="AM2418" s="16">
        <v>0</v>
      </c>
      <c r="AN2418" s="17">
        <v>0</v>
      </c>
      <c r="AO2418" s="18">
        <v>1</v>
      </c>
      <c r="AP2418" s="19">
        <v>0</v>
      </c>
      <c r="AR2418" s="1">
        <f t="shared" ref="AR2418" si="25757">AH2418*AM2415+AJ2418*AM2418-AI2418*AN2415-AK2418*AN2418</f>
        <v>0</v>
      </c>
      <c r="AS2418" s="4">
        <f t="shared" ref="AS2418" si="25758">(AH2418*AN2415+AI2418*AM2415+AJ2418*AN2418+AK2418*AM2418)</f>
        <v>-0.48816733543666596</v>
      </c>
      <c r="AT2418" s="2">
        <f t="shared" ref="AT2418" si="25759">AH2418*AO2415+AJ2418*AO2418-AI2418*AP2415-AK2418*AP2418</f>
        <v>0.75684885802730251</v>
      </c>
      <c r="AU2418" s="3">
        <f t="shared" ref="AU2418" si="25760">(AH2418*AP2415+AI2418*AO2415+AJ2418*AP2418+AK2418*AO2418)</f>
        <v>0</v>
      </c>
      <c r="AV2418" s="20"/>
      <c r="AW2418" s="16">
        <v>0</v>
      </c>
      <c r="AX2418" s="17">
        <f t="shared" ref="AX2418" si="25761">-1/($AX$4*$B2415)</f>
        <v>-0.27154580163036013</v>
      </c>
      <c r="AY2418" s="18">
        <v>1</v>
      </c>
      <c r="AZ2418" s="19">
        <v>0</v>
      </c>
      <c r="BA2418" s="20"/>
      <c r="BB2418" s="1">
        <f t="shared" ref="BB2418" si="25762">AR2418*AW2415+AT2418*AW2418-AS2418*AX2415-AU2418*AX2418</f>
        <v>0</v>
      </c>
      <c r="BC2418" s="4">
        <f t="shared" ref="BC2418" si="25763">(AR2418*AX2415+AS2418*AW2415+AT2418*AX2418+AU2418*AW2418)</f>
        <v>-0.69368646530271239</v>
      </c>
      <c r="BD2418" s="2">
        <f t="shared" ref="BD2418" si="25764">AR2418*AY2415+AT2418*AY2418-AS2418*AZ2415-AU2418*AZ2418</f>
        <v>0.75684885802730251</v>
      </c>
      <c r="BE2418" s="3">
        <f t="shared" ref="BE2418" si="25765">(AR2418*AZ2415+AS2418*AY2415+AT2418*AZ2418+AU2418*AY2418)</f>
        <v>0</v>
      </c>
      <c r="BF2418" s="20"/>
      <c r="BG2418" s="16">
        <v>0</v>
      </c>
      <c r="BH2418" s="17">
        <v>0</v>
      </c>
      <c r="BI2418" s="18">
        <v>1</v>
      </c>
      <c r="BJ2418" s="19">
        <v>0</v>
      </c>
      <c r="BK2418" s="20"/>
      <c r="BL2418" s="1">
        <f t="shared" ref="BL2418" si="25766">BB2418*BG2415+BD2418*BG2418-BC2418*BH2415-BE2418*BH2418</f>
        <v>0</v>
      </c>
      <c r="BM2418" s="4">
        <f t="shared" ref="BM2418" si="25767">(BB2418*BH2415+BC2418*BG2415+BD2418*BH2418+BE2418*BG2418)</f>
        <v>-0.69368646530271239</v>
      </c>
      <c r="BN2418" s="2">
        <f t="shared" ref="BN2418" si="25768">BB2418*BI2415+BD2418*BI2418-BC2418*BJ2415-BE2418*BJ2418</f>
        <v>0.530444708682275</v>
      </c>
      <c r="BO2418" s="3">
        <f t="shared" ref="BO2418" si="25769">(BB2418*BJ2415+BC2418*BI2415+BD2418*BJ2418+BE2418*BI2418)</f>
        <v>0</v>
      </c>
      <c r="BP2418" s="20"/>
      <c r="BQ2418" s="16">
        <v>0</v>
      </c>
      <c r="BR2418" s="17">
        <f t="shared" ref="BR2418" si="25770">-1/($BR$4*$B2415)</f>
        <v>-0.23768692591179597</v>
      </c>
      <c r="BS2418" s="18">
        <v>1</v>
      </c>
      <c r="BT2418" s="19">
        <v>0</v>
      </c>
      <c r="BU2418" s="20"/>
      <c r="BV2418" s="1">
        <f t="shared" ref="BV2418" si="25771">BL2418*BQ2415+BN2418*BQ2418-BM2418*BR2415-BO2418*BR2418</f>
        <v>0</v>
      </c>
      <c r="BW2418" s="4">
        <f t="shared" ref="BW2418" si="25772">(BL2418*BR2415+BM2418*BQ2415+BN2418*BR2418+BO2418*BQ2418)</f>
        <v>-0.81976623747558053</v>
      </c>
      <c r="BX2418" s="2">
        <f t="shared" ref="BX2418" si="25773">BL2418*BS2415+BN2418*BS2418-BM2418*BT2415-BO2418*BT2418</f>
        <v>0.530444708682275</v>
      </c>
      <c r="BY2418" s="3">
        <f t="shared" ref="BY2418" si="25774">(BL2418*BT2415+BM2418*BS2415+BN2418*BT2418+BO2418*BS2418)</f>
        <v>0</v>
      </c>
      <c r="BZ2418" s="20"/>
      <c r="CA2418" s="16">
        <v>0</v>
      </c>
      <c r="CB2418" s="17">
        <v>0</v>
      </c>
      <c r="CC2418" s="18">
        <v>1</v>
      </c>
      <c r="CD2418" s="19">
        <v>0</v>
      </c>
      <c r="CE2418" s="20"/>
      <c r="CF2418" s="1">
        <f t="shared" ref="CF2418" si="25775">BV2418*CA2415+BX2418*CA2418-BW2418*CB2415-BY2418*CB2418</f>
        <v>0</v>
      </c>
      <c r="CG2418" s="4">
        <f t="shared" ref="CG2418" si="25776">(BV2418*CB2415+BW2418*CA2415+BX2418*CB2418+BY2418*CA2418)</f>
        <v>-0.81976623747558053</v>
      </c>
      <c r="CH2418" s="2">
        <f t="shared" ref="CH2418" si="25777">BV2418*CC2415+BX2418*CC2418-BW2418*CD2415-BY2418*CD2418</f>
        <v>0.39041390380071117</v>
      </c>
      <c r="CI2418" s="3">
        <f t="shared" ref="CI2418" si="25778">(BV2418*CD2415+BW2418*CC2415+BX2418*CD2418+BY2418*CC2418)</f>
        <v>0</v>
      </c>
      <c r="CK2418" s="16">
        <f t="shared" ref="CK2418" si="25779">1/$CL$4</f>
        <v>1</v>
      </c>
      <c r="CL2418" s="17">
        <v>0</v>
      </c>
      <c r="CM2418" s="18">
        <v>1</v>
      </c>
      <c r="CN2418" s="19">
        <v>0</v>
      </c>
      <c r="CP2418" s="1">
        <f t="shared" ref="CP2418" si="25780">CF2418*CK2415+CH2418*CK2418-CG2418*CL2415-CI2418*CL2418</f>
        <v>0.39041390380071117</v>
      </c>
      <c r="CQ2418" s="4">
        <f t="shared" ref="CQ2418" si="25781">(CF2418*CL2415+CG2418*CK2415+CH2418*CL2418+CI2418*CK2418)</f>
        <v>-0.81976623747558053</v>
      </c>
      <c r="CR2418" s="2">
        <f t="shared" ref="CR2418" si="25782">CF2418*CM2415+CH2418*CM2418-CG2418*CN2415-CI2418*CN2418</f>
        <v>0.39041390380071117</v>
      </c>
      <c r="CS2418" s="3">
        <f t="shared" ref="CS2418" si="25783">(CF2418*CN2415+CG2418*CM2415+CH2418*CN2418+CI2418*CM2418)</f>
        <v>0</v>
      </c>
      <c r="CU2418" s="39">
        <f t="shared" ref="CU2418" si="25784">(180/PI())*ATAN(-1*(CQ2415/CP2415))</f>
        <v>69.313282057150715</v>
      </c>
      <c r="CW2418" s="54">
        <f t="shared" ref="CW2418" si="25785">20*LOG(((1-(10^(CU2415/20)^2)*(1-((1-CW2415)/(1+CW2415))^2))^0.5))</f>
        <v>-16.814797003673881</v>
      </c>
    </row>
    <row r="2419" spans="1:101" ht="18" customHeight="1">
      <c r="E2419" s="20"/>
      <c r="F2419" s="20"/>
      <c r="G2419" s="20"/>
      <c r="H2419" s="20"/>
      <c r="I2419" s="20"/>
      <c r="J2419" s="20"/>
      <c r="K2419" s="20"/>
      <c r="L2419" s="20"/>
      <c r="M2419" s="20"/>
      <c r="N2419" s="20"/>
      <c r="O2419" s="20"/>
      <c r="P2419" s="20"/>
      <c r="Q2419" s="20"/>
      <c r="R2419" s="20"/>
      <c r="S2419" s="20"/>
      <c r="T2419" s="20"/>
      <c r="U2419" s="20"/>
      <c r="V2419" s="20"/>
      <c r="W2419" s="20"/>
      <c r="X2419" s="20"/>
      <c r="Y2419" s="20"/>
      <c r="Z2419" s="20"/>
      <c r="AA2419" s="20"/>
      <c r="AB2419" s="30"/>
      <c r="AC2419" s="20"/>
      <c r="AD2419" s="20"/>
      <c r="AE2419" s="20"/>
      <c r="AF2419" s="20"/>
      <c r="AG2419" s="20"/>
      <c r="AH2419" s="20"/>
      <c r="AI2419" s="20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  <c r="BA2419" s="20"/>
      <c r="BB2419" s="20"/>
      <c r="BC2419" s="20"/>
      <c r="BD2419" s="20"/>
      <c r="BE2419" s="20"/>
      <c r="BF2419" s="20"/>
      <c r="BG2419" s="20"/>
      <c r="BH2419" s="20"/>
      <c r="BI2419" s="20"/>
      <c r="BJ2419" s="20"/>
      <c r="BK2419" s="20"/>
      <c r="BL2419" s="20"/>
      <c r="BM2419" s="20"/>
      <c r="BN2419" s="20"/>
      <c r="BO2419" s="20"/>
      <c r="BP2419" s="20"/>
      <c r="BQ2419" s="20"/>
      <c r="BR2419" s="20"/>
      <c r="BS2419" s="20"/>
      <c r="BT2419" s="20"/>
      <c r="BU2419" s="20"/>
      <c r="BV2419" s="20"/>
      <c r="BW2419" s="20"/>
      <c r="BX2419" s="20"/>
      <c r="BY2419" s="20"/>
      <c r="BZ2419" s="20"/>
      <c r="CA2419" s="20"/>
      <c r="CB2419" s="20"/>
      <c r="CC2419" s="20"/>
      <c r="CD2419" s="20"/>
      <c r="CE2419" s="20"/>
      <c r="CF2419" s="20"/>
      <c r="CG2419" s="20"/>
      <c r="CH2419" s="20"/>
      <c r="CI2419" s="20"/>
      <c r="CJ2419" s="20"/>
      <c r="CK2419" s="20"/>
      <c r="CL2419" s="20"/>
    </row>
    <row r="2420" spans="1:101" ht="18" customHeight="1"/>
    <row r="2421" spans="1:101" ht="18" customHeight="1" thickBot="1">
      <c r="A2421" s="23"/>
      <c r="B2421" s="23"/>
      <c r="C2421" s="23"/>
      <c r="D2421" s="20" t="s">
        <v>15</v>
      </c>
      <c r="E2421" s="20"/>
      <c r="F2421" s="20"/>
      <c r="G2421" s="20"/>
      <c r="H2421" s="20"/>
      <c r="I2421" s="20" t="s">
        <v>16</v>
      </c>
      <c r="J2421" s="20"/>
      <c r="K2421" s="20"/>
      <c r="L2421" s="20"/>
      <c r="M2421" s="23"/>
      <c r="N2421" s="23"/>
      <c r="O2421" s="24" t="s">
        <v>17</v>
      </c>
      <c r="P2421" s="23"/>
      <c r="Q2421" s="23"/>
      <c r="R2421" s="23"/>
      <c r="S2421" s="20"/>
      <c r="T2421" s="20" t="s">
        <v>18</v>
      </c>
      <c r="U2421" s="23"/>
      <c r="V2421" s="23"/>
      <c r="W2421" s="23"/>
      <c r="X2421" s="23"/>
      <c r="Y2421" s="24" t="s">
        <v>19</v>
      </c>
      <c r="Z2421" s="23"/>
      <c r="AA2421" s="23"/>
      <c r="AB2421" s="23"/>
      <c r="AC2421" s="24" t="s">
        <v>20</v>
      </c>
      <c r="AD2421" s="20"/>
      <c r="AE2421" s="20"/>
      <c r="AF2421" s="20"/>
      <c r="AG2421" s="20"/>
      <c r="AH2421" s="23"/>
      <c r="AI2421" s="24" t="s">
        <v>21</v>
      </c>
      <c r="AJ2421" s="23"/>
      <c r="AK2421" s="23"/>
      <c r="AL2421" s="20"/>
      <c r="AM2421" s="24" t="s">
        <v>31</v>
      </c>
      <c r="AN2421" s="20"/>
      <c r="AO2421" s="23"/>
      <c r="AP2421" s="23"/>
      <c r="AQ2421" s="23"/>
      <c r="AR2421" s="23"/>
      <c r="AS2421" s="24" t="s">
        <v>91</v>
      </c>
      <c r="AT2421" s="23"/>
      <c r="AU2421" s="23"/>
      <c r="AV2421" s="23"/>
      <c r="AW2421" s="24" t="s">
        <v>32</v>
      </c>
      <c r="AX2421" s="20"/>
      <c r="AY2421" s="20"/>
      <c r="AZ2421" s="20"/>
      <c r="BA2421" s="20"/>
      <c r="BB2421" s="23"/>
      <c r="BC2421" s="24" t="s">
        <v>22</v>
      </c>
      <c r="BD2421" s="23"/>
      <c r="BE2421" s="23"/>
      <c r="BF2421" s="23"/>
      <c r="BG2421" s="24" t="s">
        <v>33</v>
      </c>
      <c r="BH2421" s="20"/>
      <c r="BI2421" s="23"/>
      <c r="BJ2421" s="23"/>
      <c r="BK2421" s="23"/>
      <c r="BL2421" s="23"/>
      <c r="BM2421" s="24" t="s">
        <v>34</v>
      </c>
      <c r="BN2421" s="23"/>
      <c r="BO2421" s="23"/>
      <c r="BP2421" s="23"/>
      <c r="BQ2421" s="24" t="s">
        <v>89</v>
      </c>
      <c r="BR2421" s="20"/>
      <c r="BS2421" s="20"/>
      <c r="BT2421" s="20"/>
      <c r="BU2421" s="20"/>
      <c r="BV2421" s="23"/>
      <c r="BW2421" s="24" t="s">
        <v>35</v>
      </c>
      <c r="BX2421" s="23"/>
      <c r="BY2421" s="23"/>
      <c r="BZ2421" s="23"/>
      <c r="CA2421" s="24" t="s">
        <v>90</v>
      </c>
      <c r="CB2421" s="20"/>
      <c r="CC2421" s="23"/>
      <c r="CD2421" s="23"/>
      <c r="CE2421" s="23"/>
      <c r="CF2421" s="23"/>
      <c r="CG2421" s="24" t="s">
        <v>92</v>
      </c>
      <c r="CH2421" s="23"/>
      <c r="CI2421" s="23"/>
      <c r="CJ2421" s="23"/>
      <c r="CK2421" s="24" t="s">
        <v>36</v>
      </c>
      <c r="CL2421" s="24"/>
      <c r="CM2421" s="23"/>
      <c r="CN2421" s="23"/>
      <c r="CO2421" s="23"/>
      <c r="CP2421" s="23"/>
      <c r="CQ2421" s="24" t="s">
        <v>93</v>
      </c>
      <c r="CR2421" s="23"/>
      <c r="CS2421" s="23"/>
    </row>
    <row r="2422" spans="1:101" ht="18" customHeight="1" thickBot="1">
      <c r="A2422" s="23"/>
      <c r="B2422" s="33"/>
      <c r="C2422" s="23"/>
      <c r="D2422" s="7" t="s">
        <v>2</v>
      </c>
      <c r="E2422" s="8"/>
      <c r="F2422" s="8" t="s">
        <v>3</v>
      </c>
      <c r="G2422" s="9"/>
      <c r="H2422" s="10"/>
      <c r="I2422" s="7" t="s">
        <v>4</v>
      </c>
      <c r="J2422" s="8"/>
      <c r="K2422" s="8" t="s">
        <v>5</v>
      </c>
      <c r="L2422" s="9"/>
      <c r="M2422" s="23"/>
      <c r="N2422" s="251" t="s">
        <v>79</v>
      </c>
      <c r="O2422" s="252"/>
      <c r="P2422" s="253" t="s">
        <v>80</v>
      </c>
      <c r="Q2422" s="254"/>
      <c r="R2422" s="23"/>
      <c r="S2422" s="7" t="s">
        <v>11</v>
      </c>
      <c r="T2422" s="8"/>
      <c r="U2422" s="8" t="s">
        <v>12</v>
      </c>
      <c r="V2422" s="9"/>
      <c r="W2422" s="20"/>
      <c r="X2422" s="251" t="s">
        <v>79</v>
      </c>
      <c r="Y2422" s="252"/>
      <c r="Z2422" s="253" t="s">
        <v>80</v>
      </c>
      <c r="AA2422" s="254"/>
      <c r="AB2422" s="20"/>
      <c r="AC2422" s="7" t="s">
        <v>4</v>
      </c>
      <c r="AD2422" s="8"/>
      <c r="AE2422" s="8" t="s">
        <v>5</v>
      </c>
      <c r="AF2422" s="9"/>
      <c r="AG2422" s="20"/>
      <c r="AH2422" s="251" t="s">
        <v>0</v>
      </c>
      <c r="AI2422" s="252"/>
      <c r="AJ2422" s="253" t="s">
        <v>1</v>
      </c>
      <c r="AK2422" s="254"/>
      <c r="AL2422" s="20"/>
      <c r="AM2422" s="7" t="s">
        <v>11</v>
      </c>
      <c r="AN2422" s="8"/>
      <c r="AO2422" s="8" t="s">
        <v>12</v>
      </c>
      <c r="AP2422" s="9"/>
      <c r="AQ2422" s="23"/>
      <c r="AR2422" s="251" t="s">
        <v>0</v>
      </c>
      <c r="AS2422" s="252"/>
      <c r="AT2422" s="253" t="s">
        <v>1</v>
      </c>
      <c r="AU2422" s="254"/>
      <c r="AV2422" s="36"/>
      <c r="AW2422" s="7" t="s">
        <v>4</v>
      </c>
      <c r="AX2422" s="8"/>
      <c r="AY2422" s="8" t="s">
        <v>5</v>
      </c>
      <c r="AZ2422" s="9"/>
      <c r="BA2422" s="20"/>
      <c r="BB2422" s="251" t="s">
        <v>0</v>
      </c>
      <c r="BC2422" s="252"/>
      <c r="BD2422" s="253" t="s">
        <v>1</v>
      </c>
      <c r="BE2422" s="254"/>
      <c r="BF2422" s="36"/>
      <c r="BG2422" s="7" t="s">
        <v>11</v>
      </c>
      <c r="BH2422" s="8"/>
      <c r="BI2422" s="8" t="s">
        <v>12</v>
      </c>
      <c r="BJ2422" s="9"/>
      <c r="BK2422" s="36"/>
      <c r="BL2422" s="251" t="s">
        <v>0</v>
      </c>
      <c r="BM2422" s="252"/>
      <c r="BN2422" s="253" t="s">
        <v>1</v>
      </c>
      <c r="BO2422" s="254"/>
      <c r="BP2422" s="36"/>
      <c r="BQ2422" s="7" t="s">
        <v>4</v>
      </c>
      <c r="BR2422" s="8"/>
      <c r="BS2422" s="8" t="s">
        <v>5</v>
      </c>
      <c r="BT2422" s="9"/>
      <c r="BU2422" s="20"/>
      <c r="BV2422" s="251" t="s">
        <v>0</v>
      </c>
      <c r="BW2422" s="252"/>
      <c r="BX2422" s="253" t="s">
        <v>1</v>
      </c>
      <c r="BY2422" s="254"/>
      <c r="BZ2422" s="36"/>
      <c r="CA2422" s="7" t="s">
        <v>11</v>
      </c>
      <c r="CB2422" s="8"/>
      <c r="CC2422" s="8" t="s">
        <v>12</v>
      </c>
      <c r="CD2422" s="9"/>
      <c r="CE2422" s="36"/>
      <c r="CF2422" s="251" t="s">
        <v>0</v>
      </c>
      <c r="CG2422" s="252"/>
      <c r="CH2422" s="253" t="s">
        <v>1</v>
      </c>
      <c r="CI2422" s="254"/>
      <c r="CJ2422" s="23"/>
      <c r="CK2422" s="7" t="s">
        <v>23</v>
      </c>
      <c r="CL2422" s="8"/>
      <c r="CM2422" s="8" t="s">
        <v>24</v>
      </c>
      <c r="CN2422" s="9"/>
      <c r="CO2422" s="23"/>
      <c r="CP2422" s="251" t="s">
        <v>0</v>
      </c>
      <c r="CQ2422" s="252"/>
      <c r="CR2422" s="253" t="s">
        <v>1</v>
      </c>
      <c r="CS2422" s="254"/>
      <c r="CU2422" s="26" t="s">
        <v>25</v>
      </c>
      <c r="CW2422" s="50" t="s">
        <v>44</v>
      </c>
    </row>
    <row r="2423" spans="1:101" ht="18" customHeight="1" thickTop="1" thickBot="1">
      <c r="B2423" s="34">
        <v>6.2000000000000197</v>
      </c>
      <c r="D2423" s="11">
        <v>1</v>
      </c>
      <c r="E2423" s="12">
        <v>0</v>
      </c>
      <c r="F2423" s="13">
        <v>0</v>
      </c>
      <c r="G2423" s="40">
        <f t="shared" ref="G2423" si="25786">-1/($E$4*$B2423)</f>
        <v>-0.16944040611476485</v>
      </c>
      <c r="H2423" s="10"/>
      <c r="I2423" s="11">
        <v>1</v>
      </c>
      <c r="J2423" s="12">
        <v>0</v>
      </c>
      <c r="K2423" s="13">
        <v>0</v>
      </c>
      <c r="L2423" s="14">
        <v>0</v>
      </c>
      <c r="N2423" s="1">
        <f t="shared" ref="N2423" si="25787">D2423*I2423+F2423*I2426-E2423*J2423-G2423*J2426</f>
        <v>0.96005101920706648</v>
      </c>
      <c r="O2423" s="4">
        <f t="shared" ref="O2423" si="25788">(D2423*J2423+E2423*I2423+F2423*J2426+G2423*I2426)</f>
        <v>0</v>
      </c>
      <c r="P2423" s="2">
        <f t="shared" ref="P2423" si="25789">D2423*K2423+F2423*K2426-E2423*L2423-G2423*L2426</f>
        <v>0</v>
      </c>
      <c r="Q2423" s="3">
        <f t="shared" ref="Q2423" si="25790">(D2423*L2423+E2423*K2423+F2423*L2426+G2423*K2426)</f>
        <v>-0.16944040611476485</v>
      </c>
      <c r="S2423" s="11">
        <v>1</v>
      </c>
      <c r="T2423" s="12">
        <v>0</v>
      </c>
      <c r="U2423" s="13">
        <v>0</v>
      </c>
      <c r="V2423" s="40">
        <f t="shared" ref="V2423" si="25791">-1/($T$4*$B2423)</f>
        <v>-0.32374613123373075</v>
      </c>
      <c r="W2423" s="20"/>
      <c r="X2423" s="1">
        <f t="shared" ref="X2423" si="25792">N2423*S2423+P2423*S2426-O2423*T2423-Q2423*T2426</f>
        <v>0.96005101920706648</v>
      </c>
      <c r="Y2423" s="4">
        <f t="shared" ref="Y2423" si="25793">(N2423*T2423+O2423*S2423+P2423*T2426+Q2423*S2426)</f>
        <v>0</v>
      </c>
      <c r="Z2423" s="2">
        <f t="shared" ref="Z2423" si="25794">N2423*U2423+P2423*U2426-O2423*V2423-Q2423*V2426</f>
        <v>0</v>
      </c>
      <c r="AA2423" s="3">
        <f t="shared" ref="AA2423" si="25795">(N2423*V2423+O2423*U2423+P2423*V2426+Q2423*U2426)</f>
        <v>-0.48025320937005278</v>
      </c>
      <c r="AB2423" s="20"/>
      <c r="AC2423" s="11">
        <v>1</v>
      </c>
      <c r="AD2423" s="12">
        <v>0</v>
      </c>
      <c r="AE2423" s="13">
        <v>0</v>
      </c>
      <c r="AF2423" s="14">
        <v>0</v>
      </c>
      <c r="AG2423" s="20"/>
      <c r="AH2423" s="1">
        <f t="shared" ref="AH2423" si="25796">X2423*AC2423+Z2423*AC2426-Y2423*AD2423-AA2423*AD2426</f>
        <v>0.83069197602121858</v>
      </c>
      <c r="AI2423" s="4">
        <f t="shared" ref="AI2423" si="25797">(X2423*AD2423+Y2423*AC2423+Z2423*AD2426+AA2423*AC2426)</f>
        <v>0</v>
      </c>
      <c r="AJ2423" s="2">
        <f t="shared" ref="AJ2423" si="25798">X2423*AE2423+Z2423*AE2426-Y2423*AF2423-AA2423*AF2426</f>
        <v>0</v>
      </c>
      <c r="AK2423" s="3">
        <f t="shared" ref="AK2423" si="25799">(X2423*AF2423+Y2423*AE2423+Z2423*AF2426+AA2423*AE2426)</f>
        <v>-0.48025320937005278</v>
      </c>
      <c r="AL2423" s="20"/>
      <c r="AM2423" s="11">
        <v>1</v>
      </c>
      <c r="AN2423" s="12">
        <v>0</v>
      </c>
      <c r="AO2423" s="13">
        <v>0</v>
      </c>
      <c r="AP2423" s="40">
        <f t="shared" ref="AP2423" si="25800">-1/($AN$4*$B2423)</f>
        <v>-0.33644205794877902</v>
      </c>
      <c r="AR2423" s="1">
        <f t="shared" ref="AR2423" si="25801">AH2423*AM2423+AJ2423*AM2426-AI2423*AN2423-AK2423*AN2426</f>
        <v>0.83069197602121858</v>
      </c>
      <c r="AS2423" s="4">
        <f t="shared" ref="AS2423" si="25802">(AH2423*AN2423+AI2423*AM2423+AJ2423*AN2426+AK2423*AM2426)</f>
        <v>0</v>
      </c>
      <c r="AT2423" s="2">
        <f t="shared" ref="AT2423" si="25803">AH2423*AO2423+AJ2423*AO2426-AI2423*AP2423-AK2423*AP2426</f>
        <v>0</v>
      </c>
      <c r="AU2423" s="3">
        <f t="shared" ref="AU2423" si="25804">(AH2423*AP2423+AI2423*AO2423+AJ2423*AP2426+AK2423*AO2426)</f>
        <v>-0.7597329273041693</v>
      </c>
      <c r="AV2423" s="20"/>
      <c r="AW2423" s="11">
        <v>1</v>
      </c>
      <c r="AX2423" s="12">
        <v>0</v>
      </c>
      <c r="AY2423" s="13">
        <v>0</v>
      </c>
      <c r="AZ2423" s="14">
        <v>0</v>
      </c>
      <c r="BA2423" s="20"/>
      <c r="BB2423" s="1">
        <f t="shared" ref="BB2423" si="25805">AR2423*AW2423+AT2423*AW2426-AS2423*AX2423-AU2423*AX2426</f>
        <v>0.62605341737053899</v>
      </c>
      <c r="BC2423" s="4">
        <f t="shared" ref="BC2423" si="25806">(AR2423*AX2423+AS2423*AW2423+AT2423*AX2426+AU2423*AW2426)</f>
        <v>0</v>
      </c>
      <c r="BD2423" s="2">
        <f t="shared" ref="BD2423" si="25807">AR2423*AY2423+AT2423*AY2426-AS2423*AZ2423-AU2423*AZ2426</f>
        <v>0</v>
      </c>
      <c r="BE2423" s="3">
        <f t="shared" ref="BE2423" si="25808">(AR2423*AZ2423+AS2423*AY2423+AT2423*AZ2426+AU2423*AY2426)</f>
        <v>-0.7597329273041693</v>
      </c>
      <c r="BF2423" s="20"/>
      <c r="BG2423" s="11">
        <v>1</v>
      </c>
      <c r="BH2423" s="12">
        <v>0</v>
      </c>
      <c r="BI2423" s="13">
        <v>0</v>
      </c>
      <c r="BJ2423" s="40">
        <f t="shared" ref="BJ2423" si="25809">-1/($BH$4*$B2423)</f>
        <v>-0.32374613123373075</v>
      </c>
      <c r="BK2423" s="20"/>
      <c r="BL2423" s="1">
        <f t="shared" ref="BL2423" si="25810">BB2423*BG2423+BD2423*BG2426-BC2423*BH2423-BE2423*BH2426</f>
        <v>0.62605341737053899</v>
      </c>
      <c r="BM2423" s="4">
        <f t="shared" ref="BM2423" si="25811">(BB2423*BH2423+BC2423*BG2423+BD2423*BH2426+BE2423*BG2426)</f>
        <v>0</v>
      </c>
      <c r="BN2423" s="2">
        <f t="shared" ref="BN2423" si="25812">BB2423*BI2423+BD2423*BI2426-BC2423*BJ2423-BE2423*BJ2426</f>
        <v>0</v>
      </c>
      <c r="BO2423" s="3">
        <f t="shared" ref="BO2423" si="25813">(BB2423*BJ2423+BC2423*BI2423+BD2423*BJ2426+BE2423*BI2426)</f>
        <v>-0.9624152991235374</v>
      </c>
      <c r="BP2423" s="20"/>
      <c r="BQ2423" s="11">
        <v>1</v>
      </c>
      <c r="BR2423" s="12">
        <v>0</v>
      </c>
      <c r="BS2423" s="13">
        <v>0</v>
      </c>
      <c r="BT2423" s="14">
        <v>0</v>
      </c>
      <c r="BU2423" s="20"/>
      <c r="BV2423" s="1">
        <f t="shared" ref="BV2423" si="25814">BL2423*BQ2423+BN2423*BQ2426-BM2423*BR2423-BO2423*BR2426</f>
        <v>0.39914467003508669</v>
      </c>
      <c r="BW2423" s="4">
        <f t="shared" ref="BW2423" si="25815">(BL2423*BR2423+BM2423*BQ2423+BN2423*BR2426+BO2423*BQ2426)</f>
        <v>0</v>
      </c>
      <c r="BX2423" s="2">
        <f t="shared" ref="BX2423" si="25816">BL2423*BS2423+BN2423*BS2426-BM2423*BT2423-BO2423*BT2426</f>
        <v>0</v>
      </c>
      <c r="BY2423" s="3">
        <f t="shared" ref="BY2423" si="25817">(BL2423*BT2423+BM2423*BS2423+BN2423*BT2426+BO2423*BS2426)</f>
        <v>-0.9624152991235374</v>
      </c>
      <c r="BZ2423" s="20"/>
      <c r="CA2423" s="11">
        <v>1</v>
      </c>
      <c r="CB2423" s="12">
        <v>0</v>
      </c>
      <c r="CC2423" s="13">
        <v>0</v>
      </c>
      <c r="CD2423" s="40">
        <f t="shared" ref="CD2423" si="25818">-1/($CB$4*$B2423)</f>
        <v>-0.16944040611476485</v>
      </c>
      <c r="CE2423" s="20"/>
      <c r="CF2423" s="1">
        <f t="shared" ref="CF2423" si="25819">BV2423*CA2423+BX2423*CA2426-BW2423*CB2423-BY2423*CB2426</f>
        <v>0.39914467003508669</v>
      </c>
      <c r="CG2423" s="4">
        <f t="shared" ref="CG2423" si="25820">(BV2423*CB2423+BW2423*CA2423+BX2423*CB2426+BY2423*CA2426)</f>
        <v>0</v>
      </c>
      <c r="CH2423" s="2">
        <f t="shared" ref="CH2423" si="25821">BV2423*CC2423+BX2423*CC2426-BW2423*CD2423-BY2423*CD2426</f>
        <v>0</v>
      </c>
      <c r="CI2423" s="3">
        <f t="shared" ref="CI2423" si="25822">(BV2423*CD2423+BW2423*CC2423+BX2423*CD2426+BY2423*CC2426)</f>
        <v>-1.0300465341128262</v>
      </c>
      <c r="CJ2423" s="28"/>
      <c r="CK2423" s="11">
        <v>1</v>
      </c>
      <c r="CL2423" s="12">
        <v>0</v>
      </c>
      <c r="CM2423" s="13">
        <v>0</v>
      </c>
      <c r="CN2423" s="14">
        <v>0</v>
      </c>
      <c r="CP2423" s="1">
        <f t="shared" ref="CP2423" si="25823">CF2423*CK2423+CH2423*CK2426-CG2423*CL2423-CI2423*CL2426</f>
        <v>0.39914467003508669</v>
      </c>
      <c r="CQ2423" s="4">
        <f t="shared" ref="CQ2423" si="25824">(CF2423*CL2423+CG2423*CK2423+CH2423*CL2426+CI2423*CK2426)</f>
        <v>-1.0300465341128262</v>
      </c>
      <c r="CR2423" s="2">
        <f t="shared" ref="CR2423" si="25825">CF2423*CM2423+CH2423*CM2426-CG2423*CN2423-CI2423*CN2426</f>
        <v>0</v>
      </c>
      <c r="CS2423" s="3">
        <f t="shared" ref="CS2423" si="25826">(CF2423*CN2423+CG2423*CM2423+CH2423*CN2426+CI2423*CM2426)</f>
        <v>-1.0300465341128262</v>
      </c>
      <c r="CU2423" s="29">
        <f t="shared" ref="CU2423" si="25827">20*LOG(((1+$CL$4)/$CL$4)/((CP2423+CP2426)^2+(CQ2423+CQ2426)^2)^0.5)</f>
        <v>-4.9387441111354569E-2</v>
      </c>
      <c r="CW2423" s="51">
        <f t="shared" ref="CW2423" si="25828">((CP2423^2+CQ2423^2)^0.5)/((CP2426^2+CQ2426^2)^0.5)</f>
        <v>1.2158895072468947</v>
      </c>
    </row>
    <row r="2424" spans="1:101" ht="18" customHeight="1" thickBot="1">
      <c r="D2424" s="11"/>
      <c r="E2424" s="13"/>
      <c r="F2424" s="13"/>
      <c r="G2424" s="15"/>
      <c r="H2424" s="10"/>
      <c r="I2424" s="11"/>
      <c r="J2424" s="13"/>
      <c r="K2424" s="13"/>
      <c r="L2424" s="15"/>
      <c r="N2424" s="5"/>
      <c r="Q2424" s="6"/>
      <c r="S2424" s="11"/>
      <c r="T2424" s="13"/>
      <c r="U2424" s="13"/>
      <c r="V2424" s="15"/>
      <c r="W2424" s="20"/>
      <c r="X2424" s="5"/>
      <c r="AA2424" s="6"/>
      <c r="AB2424" s="20"/>
      <c r="AC2424" s="11"/>
      <c r="AD2424" s="13"/>
      <c r="AE2424" s="13"/>
      <c r="AF2424" s="15"/>
      <c r="AG2424" s="20"/>
      <c r="AH2424" s="5"/>
      <c r="AK2424" s="6"/>
      <c r="AL2424" s="20"/>
      <c r="AM2424" s="11"/>
      <c r="AN2424" s="13"/>
      <c r="AO2424" s="13"/>
      <c r="AP2424" s="15"/>
      <c r="AR2424" s="5"/>
      <c r="AU2424" s="6"/>
      <c r="AW2424" s="11"/>
      <c r="AX2424" s="13"/>
      <c r="AY2424" s="13"/>
      <c r="AZ2424" s="15"/>
      <c r="BA2424" s="20"/>
      <c r="BB2424" s="5"/>
      <c r="BE2424" s="6"/>
      <c r="BG2424" s="11"/>
      <c r="BH2424" s="13"/>
      <c r="BI2424" s="13"/>
      <c r="BJ2424" s="15"/>
      <c r="BL2424" s="5"/>
      <c r="BO2424" s="6"/>
      <c r="BQ2424" s="11"/>
      <c r="BR2424" s="13"/>
      <c r="BS2424" s="13"/>
      <c r="BT2424" s="15"/>
      <c r="BU2424" s="20"/>
      <c r="BV2424" s="5"/>
      <c r="BY2424" s="6"/>
      <c r="CA2424" s="11"/>
      <c r="CB2424" s="13"/>
      <c r="CC2424" s="13"/>
      <c r="CD2424" s="15"/>
      <c r="CF2424" s="5"/>
      <c r="CI2424" s="6"/>
      <c r="CK2424" s="11"/>
      <c r="CL2424" s="13"/>
      <c r="CM2424" s="13"/>
      <c r="CN2424" s="15"/>
      <c r="CP2424" s="5"/>
      <c r="CS2424" s="6"/>
      <c r="CW2424" s="52"/>
    </row>
    <row r="2425" spans="1:101" ht="18" customHeight="1" thickBot="1">
      <c r="D2425" s="11" t="s">
        <v>6</v>
      </c>
      <c r="E2425" s="13"/>
      <c r="F2425" s="13" t="s">
        <v>7</v>
      </c>
      <c r="G2425" s="15"/>
      <c r="H2425" s="10"/>
      <c r="I2425" s="11" t="s">
        <v>8</v>
      </c>
      <c r="J2425" s="13"/>
      <c r="K2425" s="13" t="s">
        <v>9</v>
      </c>
      <c r="L2425" s="15"/>
      <c r="N2425" s="251" t="s">
        <v>26</v>
      </c>
      <c r="O2425" s="252"/>
      <c r="P2425" s="253" t="s">
        <v>27</v>
      </c>
      <c r="Q2425" s="254"/>
      <c r="S2425" s="11" t="s">
        <v>13</v>
      </c>
      <c r="T2425" s="13"/>
      <c r="U2425" s="13" t="s">
        <v>14</v>
      </c>
      <c r="V2425" s="15"/>
      <c r="W2425" s="20"/>
      <c r="X2425" s="251" t="s">
        <v>26</v>
      </c>
      <c r="Y2425" s="252"/>
      <c r="Z2425" s="253" t="s">
        <v>27</v>
      </c>
      <c r="AA2425" s="254"/>
      <c r="AB2425" s="20"/>
      <c r="AC2425" s="11" t="s">
        <v>8</v>
      </c>
      <c r="AD2425" s="13"/>
      <c r="AE2425" s="13" t="s">
        <v>9</v>
      </c>
      <c r="AF2425" s="15"/>
      <c r="AG2425" s="20"/>
      <c r="AH2425" s="251" t="s">
        <v>26</v>
      </c>
      <c r="AI2425" s="252"/>
      <c r="AJ2425" s="253" t="s">
        <v>27</v>
      </c>
      <c r="AK2425" s="254"/>
      <c r="AL2425" s="20"/>
      <c r="AM2425" s="11" t="s">
        <v>13</v>
      </c>
      <c r="AN2425" s="13"/>
      <c r="AO2425" s="13" t="s">
        <v>14</v>
      </c>
      <c r="AP2425" s="15"/>
      <c r="AR2425" s="251" t="s">
        <v>26</v>
      </c>
      <c r="AS2425" s="252"/>
      <c r="AT2425" s="253" t="s">
        <v>27</v>
      </c>
      <c r="AU2425" s="254"/>
      <c r="AV2425" s="36"/>
      <c r="AW2425" s="11" t="s">
        <v>8</v>
      </c>
      <c r="AX2425" s="13"/>
      <c r="AY2425" s="13" t="s">
        <v>9</v>
      </c>
      <c r="AZ2425" s="15"/>
      <c r="BA2425" s="20"/>
      <c r="BB2425" s="251" t="s">
        <v>26</v>
      </c>
      <c r="BC2425" s="252"/>
      <c r="BD2425" s="253" t="s">
        <v>27</v>
      </c>
      <c r="BE2425" s="254"/>
      <c r="BF2425" s="36"/>
      <c r="BG2425" s="11" t="s">
        <v>13</v>
      </c>
      <c r="BH2425" s="13"/>
      <c r="BI2425" s="13" t="s">
        <v>14</v>
      </c>
      <c r="BJ2425" s="15"/>
      <c r="BK2425" s="36"/>
      <c r="BL2425" s="251" t="s">
        <v>26</v>
      </c>
      <c r="BM2425" s="252"/>
      <c r="BN2425" s="253" t="s">
        <v>27</v>
      </c>
      <c r="BO2425" s="254"/>
      <c r="BP2425" s="36"/>
      <c r="BQ2425" s="11" t="s">
        <v>8</v>
      </c>
      <c r="BR2425" s="13"/>
      <c r="BS2425" s="13" t="s">
        <v>9</v>
      </c>
      <c r="BT2425" s="15"/>
      <c r="BU2425" s="20"/>
      <c r="BV2425" s="251" t="s">
        <v>26</v>
      </c>
      <c r="BW2425" s="252"/>
      <c r="BX2425" s="253" t="s">
        <v>27</v>
      </c>
      <c r="BY2425" s="254"/>
      <c r="BZ2425" s="36"/>
      <c r="CA2425" s="11" t="s">
        <v>13</v>
      </c>
      <c r="CB2425" s="13"/>
      <c r="CC2425" s="13" t="s">
        <v>14</v>
      </c>
      <c r="CD2425" s="15"/>
      <c r="CE2425" s="36"/>
      <c r="CF2425" s="251" t="s">
        <v>26</v>
      </c>
      <c r="CG2425" s="252"/>
      <c r="CH2425" s="253" t="s">
        <v>27</v>
      </c>
      <c r="CI2425" s="254"/>
      <c r="CK2425" s="11" t="s">
        <v>28</v>
      </c>
      <c r="CL2425" s="13"/>
      <c r="CM2425" s="13" t="s">
        <v>29</v>
      </c>
      <c r="CN2425" s="15"/>
      <c r="CP2425" s="251" t="s">
        <v>26</v>
      </c>
      <c r="CQ2425" s="252"/>
      <c r="CR2425" s="253" t="s">
        <v>27</v>
      </c>
      <c r="CS2425" s="254"/>
      <c r="CU2425" s="38" t="s">
        <v>37</v>
      </c>
      <c r="CW2425" s="53" t="s">
        <v>45</v>
      </c>
    </row>
    <row r="2426" spans="1:101" ht="18" customHeight="1" thickTop="1" thickBot="1">
      <c r="D2426" s="16">
        <v>0</v>
      </c>
      <c r="E2426" s="17">
        <v>0</v>
      </c>
      <c r="F2426" s="18">
        <v>1</v>
      </c>
      <c r="G2426" s="19">
        <v>0</v>
      </c>
      <c r="H2426" s="10"/>
      <c r="I2426" s="16">
        <v>0</v>
      </c>
      <c r="J2426" s="17">
        <f t="shared" ref="J2426" si="25829">-1/($J$4*$B2423)</f>
        <v>-0.2357700958641202</v>
      </c>
      <c r="K2426" s="18">
        <v>1</v>
      </c>
      <c r="L2426" s="19">
        <v>0</v>
      </c>
      <c r="N2426" s="1">
        <f t="shared" ref="N2426" si="25830">D2426*I2423+F2426*I2426-E2426*J2423-G2426*J2426</f>
        <v>0</v>
      </c>
      <c r="O2426" s="4">
        <f t="shared" ref="O2426" si="25831">(D2426*J2423+E2426*I2423+F2426*J2426+G2426*I2426)</f>
        <v>-0.2357700958641202</v>
      </c>
      <c r="P2426" s="2">
        <f t="shared" ref="P2426" si="25832">D2426*K2423+F2426*K2426-E2426*L2423-G2426*L2426</f>
        <v>1</v>
      </c>
      <c r="Q2426" s="3">
        <f t="shared" ref="Q2426" si="25833">(D2426*L2423+E2426*K2423+F2426*L2426+G2426*K2426)</f>
        <v>0</v>
      </c>
      <c r="S2426" s="16">
        <v>0</v>
      </c>
      <c r="T2426" s="17">
        <v>0</v>
      </c>
      <c r="U2426" s="18">
        <v>1</v>
      </c>
      <c r="V2426" s="19">
        <v>0</v>
      </c>
      <c r="W2426" s="20"/>
      <c r="X2426" s="1">
        <f t="shared" ref="X2426" si="25834">N2426*S2423+P2426*S2426-O2426*T2423-Q2426*T2426</f>
        <v>0</v>
      </c>
      <c r="Y2426" s="4">
        <f t="shared" ref="Y2426" si="25835">(N2426*T2423+O2426*S2423+P2426*T2426+Q2426*S2426)</f>
        <v>-0.2357700958641202</v>
      </c>
      <c r="Z2426" s="2">
        <f t="shared" ref="Z2426" si="25836">N2426*U2423+P2426*U2426-O2426*V2423-Q2426*V2426</f>
        <v>0.92367034360338529</v>
      </c>
      <c r="AA2426" s="3">
        <f t="shared" ref="AA2426" si="25837">(N2426*V2423+O2426*U2423+P2426*V2426+Q2426*U2426)</f>
        <v>0</v>
      </c>
      <c r="AB2426" s="20"/>
      <c r="AC2426" s="16">
        <v>0</v>
      </c>
      <c r="AD2426" s="17">
        <f t="shared" ref="AD2426" si="25838">-1/($AD$4*$B2423)</f>
        <v>-0.26935591613334109</v>
      </c>
      <c r="AE2426" s="18">
        <v>1</v>
      </c>
      <c r="AF2426" s="19">
        <v>0</v>
      </c>
      <c r="AG2426" s="20"/>
      <c r="AH2426" s="1">
        <f t="shared" ref="AH2426" si="25839">X2426*AC2423+Z2426*AC2426-Y2426*AD2423-AA2426*AD2426</f>
        <v>0</v>
      </c>
      <c r="AI2426" s="4">
        <f t="shared" ref="AI2426" si="25840">(X2426*AD2423+Y2426*AC2423+Z2426*AD2426+AA2426*AC2426)</f>
        <v>-0.48456616747060799</v>
      </c>
      <c r="AJ2426" s="2">
        <f t="shared" ref="AJ2426" si="25841">X2426*AE2423+Z2426*AE2426-Y2426*AF2423-AA2426*AF2426</f>
        <v>0.92367034360338529</v>
      </c>
      <c r="AK2426" s="3">
        <f t="shared" ref="AK2426" si="25842">(X2426*AF2423+Y2426*AE2423+Z2426*AF2426+AA2426*AE2426)</f>
        <v>0</v>
      </c>
      <c r="AL2426" s="20"/>
      <c r="AM2426" s="16">
        <v>0</v>
      </c>
      <c r="AN2426" s="17">
        <v>0</v>
      </c>
      <c r="AO2426" s="18">
        <v>1</v>
      </c>
      <c r="AP2426" s="19">
        <v>0</v>
      </c>
      <c r="AR2426" s="1">
        <f t="shared" ref="AR2426" si="25843">AH2426*AM2423+AJ2426*AM2426-AI2426*AN2423-AK2426*AN2426</f>
        <v>0</v>
      </c>
      <c r="AS2426" s="4">
        <f t="shared" ref="AS2426" si="25844">(AH2426*AN2423+AI2426*AM2423+AJ2426*AN2426+AK2426*AM2426)</f>
        <v>-0.48456616747060799</v>
      </c>
      <c r="AT2426" s="2">
        <f t="shared" ref="AT2426" si="25845">AH2426*AO2423+AJ2426*AO2426-AI2426*AP2423-AK2426*AP2426</f>
        <v>0.76064190500722129</v>
      </c>
      <c r="AU2426" s="3">
        <f t="shared" ref="AU2426" si="25846">(AH2426*AP2423+AI2426*AO2423+AJ2426*AP2426+AK2426*AO2426)</f>
        <v>0</v>
      </c>
      <c r="AV2426" s="20"/>
      <c r="AW2426" s="16">
        <v>0</v>
      </c>
      <c r="AX2426" s="17">
        <f t="shared" ref="AX2426" si="25847">-1/($AX$4*$B2423)</f>
        <v>-0.26935591613334109</v>
      </c>
      <c r="AY2426" s="18">
        <v>1</v>
      </c>
      <c r="AZ2426" s="19">
        <v>0</v>
      </c>
      <c r="BA2426" s="20"/>
      <c r="BB2426" s="1">
        <f t="shared" ref="BB2426" si="25848">AR2426*AW2423+AT2426*AW2426-AS2426*AX2423-AU2426*AX2426</f>
        <v>0</v>
      </c>
      <c r="BC2426" s="4">
        <f t="shared" ref="BC2426" si="25849">(AR2426*AX2423+AS2426*AW2423+AT2426*AX2426+AU2426*AW2426)</f>
        <v>-0.68944956464323792</v>
      </c>
      <c r="BD2426" s="2">
        <f t="shared" ref="BD2426" si="25850">AR2426*AY2423+AT2426*AY2426-AS2426*AZ2423-AU2426*AZ2426</f>
        <v>0.76064190500722129</v>
      </c>
      <c r="BE2426" s="3">
        <f t="shared" ref="BE2426" si="25851">(AR2426*AZ2423+AS2426*AY2423+AT2426*AZ2426+AU2426*AY2426)</f>
        <v>0</v>
      </c>
      <c r="BF2426" s="20"/>
      <c r="BG2426" s="16">
        <v>0</v>
      </c>
      <c r="BH2426" s="17">
        <v>0</v>
      </c>
      <c r="BI2426" s="18">
        <v>1</v>
      </c>
      <c r="BJ2426" s="19">
        <v>0</v>
      </c>
      <c r="BK2426" s="20"/>
      <c r="BL2426" s="1">
        <f t="shared" ref="BL2426" si="25852">BB2426*BG2423+BD2426*BG2426-BC2426*BH2423-BE2426*BH2426</f>
        <v>0</v>
      </c>
      <c r="BM2426" s="4">
        <f t="shared" ref="BM2426" si="25853">(BB2426*BH2423+BC2426*BG2423+BD2426*BH2426+BE2426*BG2426)</f>
        <v>-0.68944956464323792</v>
      </c>
      <c r="BN2426" s="2">
        <f t="shared" ref="BN2426" si="25854">BB2426*BI2423+BD2426*BI2426-BC2426*BJ2423-BE2426*BJ2426</f>
        <v>0.53743527577319306</v>
      </c>
      <c r="BO2426" s="3">
        <f t="shared" ref="BO2426" si="25855">(BB2426*BJ2423+BC2426*BI2423+BD2426*BJ2426+BE2426*BI2426)</f>
        <v>0</v>
      </c>
      <c r="BP2426" s="20"/>
      <c r="BQ2426" s="16">
        <v>0</v>
      </c>
      <c r="BR2426" s="17">
        <f t="shared" ref="BR2426" si="25856">-1/($BR$4*$B2423)</f>
        <v>-0.2357700958641202</v>
      </c>
      <c r="BS2426" s="18">
        <v>1</v>
      </c>
      <c r="BT2426" s="19">
        <v>0</v>
      </c>
      <c r="BU2426" s="20"/>
      <c r="BV2426" s="1">
        <f t="shared" ref="BV2426" si="25857">BL2426*BQ2423+BN2426*BQ2426-BM2426*BR2423-BO2426*BR2426</f>
        <v>0</v>
      </c>
      <c r="BW2426" s="4">
        <f t="shared" ref="BW2426" si="25858">(BL2426*BR2423+BM2426*BQ2423+BN2426*BR2426+BO2426*BQ2426)</f>
        <v>-0.81616073113304355</v>
      </c>
      <c r="BX2426" s="2">
        <f t="shared" ref="BX2426" si="25859">BL2426*BS2423+BN2426*BS2426-BM2426*BT2423-BO2426*BT2426</f>
        <v>0.53743527577319306</v>
      </c>
      <c r="BY2426" s="3">
        <f t="shared" ref="BY2426" si="25860">(BL2426*BT2423+BM2426*BS2423+BN2426*BT2426+BO2426*BS2426)</f>
        <v>0</v>
      </c>
      <c r="BZ2426" s="20"/>
      <c r="CA2426" s="16">
        <v>0</v>
      </c>
      <c r="CB2426" s="17">
        <v>0</v>
      </c>
      <c r="CC2426" s="18">
        <v>1</v>
      </c>
      <c r="CD2426" s="19">
        <v>0</v>
      </c>
      <c r="CE2426" s="20"/>
      <c r="CF2426" s="1">
        <f t="shared" ref="CF2426" si="25861">BV2426*CA2423+BX2426*CA2426-BW2426*CB2423-BY2426*CB2426</f>
        <v>0</v>
      </c>
      <c r="CG2426" s="4">
        <f t="shared" ref="CG2426" si="25862">(BV2426*CB2423+BW2426*CA2423+BX2426*CB2426+BY2426*CA2426)</f>
        <v>-0.81616073113304355</v>
      </c>
      <c r="CH2426" s="2">
        <f t="shared" ref="CH2426" si="25863">BV2426*CC2423+BX2426*CC2426-BW2426*CD2423-BY2426*CD2426</f>
        <v>0.39914467003508675</v>
      </c>
      <c r="CI2426" s="3">
        <f t="shared" ref="CI2426" si="25864">(BV2426*CD2423+BW2426*CC2423+BX2426*CD2426+BY2426*CC2426)</f>
        <v>0</v>
      </c>
      <c r="CK2426" s="16">
        <f t="shared" ref="CK2426" si="25865">1/$CL$4</f>
        <v>1</v>
      </c>
      <c r="CL2426" s="17">
        <v>0</v>
      </c>
      <c r="CM2426" s="18">
        <v>1</v>
      </c>
      <c r="CN2426" s="19">
        <v>0</v>
      </c>
      <c r="CP2426" s="1">
        <f t="shared" ref="CP2426" si="25866">CF2426*CK2423+CH2426*CK2426-CG2426*CL2423-CI2426*CL2426</f>
        <v>0.39914467003508675</v>
      </c>
      <c r="CQ2426" s="4">
        <f t="shared" ref="CQ2426" si="25867">(CF2426*CL2423+CG2426*CK2423+CH2426*CL2426+CI2426*CK2426)</f>
        <v>-0.81616073113304355</v>
      </c>
      <c r="CR2426" s="2">
        <f t="shared" ref="CR2426" si="25868">CF2426*CM2423+CH2426*CM2426-CG2426*CN2423-CI2426*CN2426</f>
        <v>0.39914467003508675</v>
      </c>
      <c r="CS2426" s="3">
        <f t="shared" ref="CS2426" si="25869">(CF2426*CN2423+CG2426*CM2423+CH2426*CN2426+CI2426*CM2426)</f>
        <v>0</v>
      </c>
      <c r="CU2426" s="39">
        <f t="shared" ref="CU2426" si="25870">(180/PI())*ATAN(-1*(CQ2423/CP2423))</f>
        <v>68.818571278754931</v>
      </c>
      <c r="CW2426" s="54">
        <f t="shared" ref="CW2426" si="25871">20*LOG(((1-(10^(CU2423/20)^2)*(1-((1-CW2423)/(1+CW2423))^2))^0.5))</f>
        <v>-16.841905998842854</v>
      </c>
    </row>
    <row r="2427" spans="1:101" ht="18" customHeight="1">
      <c r="E2427" s="20"/>
      <c r="F2427" s="20"/>
      <c r="G2427" s="20"/>
      <c r="H2427" s="20"/>
      <c r="I2427" s="20"/>
      <c r="J2427" s="20"/>
      <c r="K2427" s="20"/>
      <c r="L2427" s="20"/>
      <c r="M2427" s="20"/>
      <c r="N2427" s="20"/>
      <c r="O2427" s="20"/>
      <c r="P2427" s="20"/>
      <c r="Q2427" s="20"/>
      <c r="R2427" s="20"/>
      <c r="S2427" s="20"/>
      <c r="T2427" s="20"/>
      <c r="U2427" s="20"/>
      <c r="V2427" s="20"/>
      <c r="W2427" s="20"/>
      <c r="X2427" s="20"/>
      <c r="Y2427" s="20"/>
      <c r="Z2427" s="20"/>
      <c r="AA2427" s="20"/>
      <c r="AB2427" s="30"/>
      <c r="AC2427" s="20"/>
      <c r="AD2427" s="20"/>
      <c r="AE2427" s="20"/>
      <c r="AF2427" s="20"/>
      <c r="AG2427" s="20"/>
      <c r="AH2427" s="20"/>
      <c r="AI2427" s="20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  <c r="BA2427" s="20"/>
      <c r="BB2427" s="20"/>
      <c r="BC2427" s="20"/>
      <c r="BD2427" s="20"/>
      <c r="BE2427" s="20"/>
      <c r="BF2427" s="20"/>
      <c r="BG2427" s="20"/>
      <c r="BH2427" s="20"/>
      <c r="BI2427" s="20"/>
      <c r="BJ2427" s="20"/>
      <c r="BK2427" s="20"/>
      <c r="BL2427" s="20"/>
      <c r="BM2427" s="20"/>
      <c r="BN2427" s="20"/>
      <c r="BO2427" s="20"/>
      <c r="BP2427" s="20"/>
      <c r="BQ2427" s="20"/>
      <c r="BR2427" s="20"/>
      <c r="BS2427" s="20"/>
      <c r="BT2427" s="20"/>
      <c r="BU2427" s="20"/>
      <c r="BV2427" s="20"/>
      <c r="BW2427" s="20"/>
      <c r="BX2427" s="20"/>
      <c r="BY2427" s="20"/>
      <c r="BZ2427" s="20"/>
      <c r="CA2427" s="20"/>
      <c r="CB2427" s="20"/>
      <c r="CC2427" s="20"/>
      <c r="CD2427" s="20"/>
      <c r="CE2427" s="20"/>
      <c r="CF2427" s="20"/>
      <c r="CG2427" s="20"/>
      <c r="CH2427" s="20"/>
      <c r="CI2427" s="20"/>
      <c r="CJ2427" s="20"/>
      <c r="CK2427" s="20"/>
      <c r="CL2427" s="20"/>
    </row>
    <row r="2428" spans="1:101" ht="18" customHeight="1"/>
    <row r="2429" spans="1:101" ht="18" customHeight="1" thickBot="1">
      <c r="A2429" s="23"/>
      <c r="B2429" s="23"/>
      <c r="C2429" s="23"/>
      <c r="D2429" s="20" t="s">
        <v>15</v>
      </c>
      <c r="E2429" s="20"/>
      <c r="F2429" s="20"/>
      <c r="G2429" s="20"/>
      <c r="H2429" s="20"/>
      <c r="I2429" s="20" t="s">
        <v>16</v>
      </c>
      <c r="J2429" s="20"/>
      <c r="K2429" s="20"/>
      <c r="L2429" s="20"/>
      <c r="M2429" s="23"/>
      <c r="N2429" s="23"/>
      <c r="O2429" s="24" t="s">
        <v>17</v>
      </c>
      <c r="P2429" s="23"/>
      <c r="Q2429" s="23"/>
      <c r="R2429" s="23"/>
      <c r="S2429" s="20"/>
      <c r="T2429" s="20" t="s">
        <v>18</v>
      </c>
      <c r="U2429" s="23"/>
      <c r="V2429" s="23"/>
      <c r="W2429" s="23"/>
      <c r="X2429" s="23"/>
      <c r="Y2429" s="24" t="s">
        <v>19</v>
      </c>
      <c r="Z2429" s="23"/>
      <c r="AA2429" s="23"/>
      <c r="AB2429" s="23"/>
      <c r="AC2429" s="24" t="s">
        <v>20</v>
      </c>
      <c r="AD2429" s="20"/>
      <c r="AE2429" s="20"/>
      <c r="AF2429" s="20"/>
      <c r="AG2429" s="20"/>
      <c r="AH2429" s="23"/>
      <c r="AI2429" s="24" t="s">
        <v>21</v>
      </c>
      <c r="AJ2429" s="23"/>
      <c r="AK2429" s="23"/>
      <c r="AL2429" s="20"/>
      <c r="AM2429" s="24" t="s">
        <v>31</v>
      </c>
      <c r="AN2429" s="20"/>
      <c r="AO2429" s="23"/>
      <c r="AP2429" s="23"/>
      <c r="AQ2429" s="23"/>
      <c r="AR2429" s="23"/>
      <c r="AS2429" s="24" t="s">
        <v>91</v>
      </c>
      <c r="AT2429" s="23"/>
      <c r="AU2429" s="23"/>
      <c r="AV2429" s="23"/>
      <c r="AW2429" s="24" t="s">
        <v>32</v>
      </c>
      <c r="AX2429" s="20"/>
      <c r="AY2429" s="20"/>
      <c r="AZ2429" s="20"/>
      <c r="BA2429" s="20"/>
      <c r="BB2429" s="23"/>
      <c r="BC2429" s="24" t="s">
        <v>22</v>
      </c>
      <c r="BD2429" s="23"/>
      <c r="BE2429" s="23"/>
      <c r="BF2429" s="23"/>
      <c r="BG2429" s="24" t="s">
        <v>33</v>
      </c>
      <c r="BH2429" s="20"/>
      <c r="BI2429" s="23"/>
      <c r="BJ2429" s="23"/>
      <c r="BK2429" s="23"/>
      <c r="BL2429" s="23"/>
      <c r="BM2429" s="24" t="s">
        <v>34</v>
      </c>
      <c r="BN2429" s="23"/>
      <c r="BO2429" s="23"/>
      <c r="BP2429" s="23"/>
      <c r="BQ2429" s="24" t="s">
        <v>89</v>
      </c>
      <c r="BR2429" s="20"/>
      <c r="BS2429" s="20"/>
      <c r="BT2429" s="20"/>
      <c r="BU2429" s="20"/>
      <c r="BV2429" s="23"/>
      <c r="BW2429" s="24" t="s">
        <v>35</v>
      </c>
      <c r="BX2429" s="23"/>
      <c r="BY2429" s="23"/>
      <c r="BZ2429" s="23"/>
      <c r="CA2429" s="24" t="s">
        <v>90</v>
      </c>
      <c r="CB2429" s="20"/>
      <c r="CC2429" s="23"/>
      <c r="CD2429" s="23"/>
      <c r="CE2429" s="23"/>
      <c r="CF2429" s="23"/>
      <c r="CG2429" s="24" t="s">
        <v>92</v>
      </c>
      <c r="CH2429" s="23"/>
      <c r="CI2429" s="23"/>
      <c r="CJ2429" s="23"/>
      <c r="CK2429" s="24" t="s">
        <v>36</v>
      </c>
      <c r="CL2429" s="24"/>
      <c r="CM2429" s="23"/>
      <c r="CN2429" s="23"/>
      <c r="CO2429" s="23"/>
      <c r="CP2429" s="23"/>
      <c r="CQ2429" s="24" t="s">
        <v>93</v>
      </c>
      <c r="CR2429" s="23"/>
      <c r="CS2429" s="23"/>
    </row>
    <row r="2430" spans="1:101" ht="18" customHeight="1" thickBot="1">
      <c r="A2430" s="23"/>
      <c r="B2430" s="33"/>
      <c r="C2430" s="23"/>
      <c r="D2430" s="7" t="s">
        <v>2</v>
      </c>
      <c r="E2430" s="8"/>
      <c r="F2430" s="8" t="s">
        <v>3</v>
      </c>
      <c r="G2430" s="9"/>
      <c r="H2430" s="10"/>
      <c r="I2430" s="7" t="s">
        <v>4</v>
      </c>
      <c r="J2430" s="8"/>
      <c r="K2430" s="8" t="s">
        <v>5</v>
      </c>
      <c r="L2430" s="9"/>
      <c r="M2430" s="23"/>
      <c r="N2430" s="251" t="s">
        <v>79</v>
      </c>
      <c r="O2430" s="252"/>
      <c r="P2430" s="253" t="s">
        <v>80</v>
      </c>
      <c r="Q2430" s="254"/>
      <c r="R2430" s="23"/>
      <c r="S2430" s="7" t="s">
        <v>11</v>
      </c>
      <c r="T2430" s="8"/>
      <c r="U2430" s="8" t="s">
        <v>12</v>
      </c>
      <c r="V2430" s="9"/>
      <c r="W2430" s="20"/>
      <c r="X2430" s="251" t="s">
        <v>79</v>
      </c>
      <c r="Y2430" s="252"/>
      <c r="Z2430" s="253" t="s">
        <v>80</v>
      </c>
      <c r="AA2430" s="254"/>
      <c r="AB2430" s="20"/>
      <c r="AC2430" s="7" t="s">
        <v>4</v>
      </c>
      <c r="AD2430" s="8"/>
      <c r="AE2430" s="8" t="s">
        <v>5</v>
      </c>
      <c r="AF2430" s="9"/>
      <c r="AG2430" s="20"/>
      <c r="AH2430" s="251" t="s">
        <v>0</v>
      </c>
      <c r="AI2430" s="252"/>
      <c r="AJ2430" s="253" t="s">
        <v>1</v>
      </c>
      <c r="AK2430" s="254"/>
      <c r="AL2430" s="20"/>
      <c r="AM2430" s="7" t="s">
        <v>11</v>
      </c>
      <c r="AN2430" s="8"/>
      <c r="AO2430" s="8" t="s">
        <v>12</v>
      </c>
      <c r="AP2430" s="9"/>
      <c r="AQ2430" s="23"/>
      <c r="AR2430" s="251" t="s">
        <v>0</v>
      </c>
      <c r="AS2430" s="252"/>
      <c r="AT2430" s="253" t="s">
        <v>1</v>
      </c>
      <c r="AU2430" s="254"/>
      <c r="AV2430" s="36"/>
      <c r="AW2430" s="7" t="s">
        <v>4</v>
      </c>
      <c r="AX2430" s="8"/>
      <c r="AY2430" s="8" t="s">
        <v>5</v>
      </c>
      <c r="AZ2430" s="9"/>
      <c r="BA2430" s="20"/>
      <c r="BB2430" s="251" t="s">
        <v>0</v>
      </c>
      <c r="BC2430" s="252"/>
      <c r="BD2430" s="253" t="s">
        <v>1</v>
      </c>
      <c r="BE2430" s="254"/>
      <c r="BF2430" s="36"/>
      <c r="BG2430" s="7" t="s">
        <v>11</v>
      </c>
      <c r="BH2430" s="8"/>
      <c r="BI2430" s="8" t="s">
        <v>12</v>
      </c>
      <c r="BJ2430" s="9"/>
      <c r="BK2430" s="36"/>
      <c r="BL2430" s="251" t="s">
        <v>0</v>
      </c>
      <c r="BM2430" s="252"/>
      <c r="BN2430" s="253" t="s">
        <v>1</v>
      </c>
      <c r="BO2430" s="254"/>
      <c r="BP2430" s="36"/>
      <c r="BQ2430" s="7" t="s">
        <v>4</v>
      </c>
      <c r="BR2430" s="8"/>
      <c r="BS2430" s="8" t="s">
        <v>5</v>
      </c>
      <c r="BT2430" s="9"/>
      <c r="BU2430" s="20"/>
      <c r="BV2430" s="251" t="s">
        <v>0</v>
      </c>
      <c r="BW2430" s="252"/>
      <c r="BX2430" s="253" t="s">
        <v>1</v>
      </c>
      <c r="BY2430" s="254"/>
      <c r="BZ2430" s="36"/>
      <c r="CA2430" s="7" t="s">
        <v>11</v>
      </c>
      <c r="CB2430" s="8"/>
      <c r="CC2430" s="8" t="s">
        <v>12</v>
      </c>
      <c r="CD2430" s="9"/>
      <c r="CE2430" s="36"/>
      <c r="CF2430" s="251" t="s">
        <v>0</v>
      </c>
      <c r="CG2430" s="252"/>
      <c r="CH2430" s="253" t="s">
        <v>1</v>
      </c>
      <c r="CI2430" s="254"/>
      <c r="CJ2430" s="23"/>
      <c r="CK2430" s="7" t="s">
        <v>23</v>
      </c>
      <c r="CL2430" s="8"/>
      <c r="CM2430" s="8" t="s">
        <v>24</v>
      </c>
      <c r="CN2430" s="9"/>
      <c r="CO2430" s="23"/>
      <c r="CP2430" s="251" t="s">
        <v>0</v>
      </c>
      <c r="CQ2430" s="252"/>
      <c r="CR2430" s="253" t="s">
        <v>1</v>
      </c>
      <c r="CS2430" s="254"/>
      <c r="CU2430" s="26" t="s">
        <v>25</v>
      </c>
      <c r="CW2430" s="50" t="s">
        <v>44</v>
      </c>
    </row>
    <row r="2431" spans="1:101" ht="18" customHeight="1" thickTop="1" thickBot="1">
      <c r="B2431" s="34">
        <v>6.2500000000000204</v>
      </c>
      <c r="D2431" s="11">
        <v>1</v>
      </c>
      <c r="E2431" s="12">
        <v>0</v>
      </c>
      <c r="F2431" s="13">
        <v>0</v>
      </c>
      <c r="G2431" s="40">
        <f t="shared" ref="G2431" si="25872">-1/($E$4*$B2431)</f>
        <v>-0.16808488286584672</v>
      </c>
      <c r="H2431" s="10"/>
      <c r="I2431" s="11">
        <v>1</v>
      </c>
      <c r="J2431" s="12">
        <v>0</v>
      </c>
      <c r="K2431" s="13">
        <v>0</v>
      </c>
      <c r="L2431" s="14">
        <v>0</v>
      </c>
      <c r="N2431" s="1">
        <f t="shared" ref="N2431" si="25873">D2431*I2431+F2431*I2434-E2431*J2431-G2431*J2434</f>
        <v>0.96068764616498259</v>
      </c>
      <c r="O2431" s="4">
        <f t="shared" ref="O2431" si="25874">(D2431*J2431+E2431*I2431+F2431*J2434+G2431*I2434)</f>
        <v>0</v>
      </c>
      <c r="P2431" s="2">
        <f t="shared" ref="P2431" si="25875">D2431*K2431+F2431*K2434-E2431*L2431-G2431*L2434</f>
        <v>0</v>
      </c>
      <c r="Q2431" s="3">
        <f t="shared" ref="Q2431" si="25876">(D2431*L2431+E2431*K2431+F2431*L2434+G2431*K2434)</f>
        <v>-0.16808488286584672</v>
      </c>
      <c r="S2431" s="11">
        <v>1</v>
      </c>
      <c r="T2431" s="12">
        <v>0</v>
      </c>
      <c r="U2431" s="13">
        <v>0</v>
      </c>
      <c r="V2431" s="40">
        <f t="shared" ref="V2431" si="25877">-1/($T$4*$B2431)</f>
        <v>-0.32115616218386084</v>
      </c>
      <c r="W2431" s="20"/>
      <c r="X2431" s="1">
        <f t="shared" ref="X2431" si="25878">N2431*S2431+P2431*S2434-O2431*T2431-Q2431*T2434</f>
        <v>0.96068764616498259</v>
      </c>
      <c r="Y2431" s="4">
        <f t="shared" ref="Y2431" si="25879">(N2431*T2431+O2431*S2431+P2431*T2434+Q2431*S2434)</f>
        <v>0</v>
      </c>
      <c r="Z2431" s="2">
        <f t="shared" ref="Z2431" si="25880">N2431*U2431+P2431*U2434-O2431*V2431-Q2431*V2434</f>
        <v>0</v>
      </c>
      <c r="AA2431" s="3">
        <f t="shared" ref="AA2431" si="25881">(N2431*V2431+O2431*U2431+P2431*V2434+Q2431*U2434)</f>
        <v>-0.47661564036563936</v>
      </c>
      <c r="AB2431" s="20"/>
      <c r="AC2431" s="11">
        <v>1</v>
      </c>
      <c r="AD2431" s="12">
        <v>0</v>
      </c>
      <c r="AE2431" s="13">
        <v>0</v>
      </c>
      <c r="AF2431" s="14">
        <v>0</v>
      </c>
      <c r="AG2431" s="20"/>
      <c r="AH2431" s="1">
        <f t="shared" ref="AH2431" si="25882">X2431*AC2431+Z2431*AC2434-Y2431*AD2431-AA2431*AD2434</f>
        <v>0.83333543765045004</v>
      </c>
      <c r="AI2431" s="4">
        <f t="shared" ref="AI2431" si="25883">(X2431*AD2431+Y2431*AC2431+Z2431*AD2434+AA2431*AC2434)</f>
        <v>0</v>
      </c>
      <c r="AJ2431" s="2">
        <f t="shared" ref="AJ2431" si="25884">X2431*AE2431+Z2431*AE2434-Y2431*AF2431-AA2431*AF2434</f>
        <v>0</v>
      </c>
      <c r="AK2431" s="3">
        <f t="shared" ref="AK2431" si="25885">(X2431*AF2431+Y2431*AE2431+Z2431*AF2434+AA2431*AE2434)</f>
        <v>-0.47661564036563936</v>
      </c>
      <c r="AL2431" s="20"/>
      <c r="AM2431" s="11">
        <v>1</v>
      </c>
      <c r="AN2431" s="12">
        <v>0</v>
      </c>
      <c r="AO2431" s="13">
        <v>0</v>
      </c>
      <c r="AP2431" s="40">
        <f t="shared" ref="AP2431" si="25886">-1/($AN$4*$B2431)</f>
        <v>-0.33375052148518874</v>
      </c>
      <c r="AR2431" s="1">
        <f t="shared" ref="AR2431" si="25887">AH2431*AM2431+AJ2431*AM2434-AI2431*AN2431-AK2431*AN2434</f>
        <v>0.83333543765045004</v>
      </c>
      <c r="AS2431" s="4">
        <f t="shared" ref="AS2431" si="25888">(AH2431*AN2431+AI2431*AM2431+AJ2431*AN2434+AK2431*AM2434)</f>
        <v>0</v>
      </c>
      <c r="AT2431" s="2">
        <f t="shared" ref="AT2431" si="25889">AH2431*AO2431+AJ2431*AO2434-AI2431*AP2431-AK2431*AP2434</f>
        <v>0</v>
      </c>
      <c r="AU2431" s="3">
        <f t="shared" ref="AU2431" si="25890">(AH2431*AP2431+AI2431*AO2431+AJ2431*AP2434+AK2431*AO2434)</f>
        <v>-0.75474177725356506</v>
      </c>
      <c r="AV2431" s="20"/>
      <c r="AW2431" s="11">
        <v>1</v>
      </c>
      <c r="AX2431" s="12">
        <v>0</v>
      </c>
      <c r="AY2431" s="13">
        <v>0</v>
      </c>
      <c r="AZ2431" s="14">
        <v>0</v>
      </c>
      <c r="BA2431" s="20"/>
      <c r="BB2431" s="1">
        <f t="shared" ref="BB2431" si="25891">AR2431*AW2431+AT2431*AW2434-AS2431*AX2431-AU2431*AX2434</f>
        <v>0.6316676280970599</v>
      </c>
      <c r="BC2431" s="4">
        <f t="shared" ref="BC2431" si="25892">(AR2431*AX2431+AS2431*AW2431+AT2431*AX2434+AU2431*AW2434)</f>
        <v>0</v>
      </c>
      <c r="BD2431" s="2">
        <f t="shared" ref="BD2431" si="25893">AR2431*AY2431+AT2431*AY2434-AS2431*AZ2431-AU2431*AZ2434</f>
        <v>0</v>
      </c>
      <c r="BE2431" s="3">
        <f t="shared" ref="BE2431" si="25894">(AR2431*AZ2431+AS2431*AY2431+AT2431*AZ2434+AU2431*AY2434)</f>
        <v>-0.75474177725356506</v>
      </c>
      <c r="BF2431" s="20"/>
      <c r="BG2431" s="11">
        <v>1</v>
      </c>
      <c r="BH2431" s="12">
        <v>0</v>
      </c>
      <c r="BI2431" s="13">
        <v>0</v>
      </c>
      <c r="BJ2431" s="40">
        <f t="shared" ref="BJ2431" si="25895">-1/($BH$4*$B2431)</f>
        <v>-0.32115616218386084</v>
      </c>
      <c r="BK2431" s="20"/>
      <c r="BL2431" s="1">
        <f t="shared" ref="BL2431" si="25896">BB2431*BG2431+BD2431*BG2434-BC2431*BH2431-BE2431*BH2434</f>
        <v>0.6316676280970599</v>
      </c>
      <c r="BM2431" s="4">
        <f t="shared" ref="BM2431" si="25897">(BB2431*BH2431+BC2431*BG2431+BD2431*BH2434+BE2431*BG2434)</f>
        <v>0</v>
      </c>
      <c r="BN2431" s="2">
        <f t="shared" ref="BN2431" si="25898">BB2431*BI2431+BD2431*BI2434-BC2431*BJ2431-BE2431*BJ2434</f>
        <v>0</v>
      </c>
      <c r="BO2431" s="3">
        <f t="shared" ref="BO2431" si="25899">(BB2431*BJ2431+BC2431*BI2431+BD2431*BJ2434+BE2431*BI2434)</f>
        <v>-0.95760572846899916</v>
      </c>
      <c r="BP2431" s="20"/>
      <c r="BQ2431" s="11">
        <v>1</v>
      </c>
      <c r="BR2431" s="12">
        <v>0</v>
      </c>
      <c r="BS2431" s="13">
        <v>0</v>
      </c>
      <c r="BT2431" s="14">
        <v>0</v>
      </c>
      <c r="BU2431" s="20"/>
      <c r="BV2431" s="1">
        <f t="shared" ref="BV2431" si="25900">BL2431*BQ2431+BN2431*BQ2434-BM2431*BR2431-BO2431*BR2434</f>
        <v>0.40769903205110258</v>
      </c>
      <c r="BW2431" s="4">
        <f t="shared" ref="BW2431" si="25901">(BL2431*BR2431+BM2431*BQ2431+BN2431*BR2434+BO2431*BQ2434)</f>
        <v>0</v>
      </c>
      <c r="BX2431" s="2">
        <f t="shared" ref="BX2431" si="25902">BL2431*BS2431+BN2431*BS2434-BM2431*BT2431-BO2431*BT2434</f>
        <v>0</v>
      </c>
      <c r="BY2431" s="3">
        <f t="shared" ref="BY2431" si="25903">(BL2431*BT2431+BM2431*BS2431+BN2431*BT2434+BO2431*BS2434)</f>
        <v>-0.95760572846899916</v>
      </c>
      <c r="BZ2431" s="20"/>
      <c r="CA2431" s="11">
        <v>1</v>
      </c>
      <c r="CB2431" s="12">
        <v>0</v>
      </c>
      <c r="CC2431" s="13">
        <v>0</v>
      </c>
      <c r="CD2431" s="40">
        <f t="shared" ref="CD2431" si="25904">-1/($CB$4*$B2431)</f>
        <v>-0.16808488286584672</v>
      </c>
      <c r="CE2431" s="20"/>
      <c r="CF2431" s="1">
        <f t="shared" ref="CF2431" si="25905">BV2431*CA2431+BX2431*CA2434-BW2431*CB2431-BY2431*CB2434</f>
        <v>0.40769903205110258</v>
      </c>
      <c r="CG2431" s="4">
        <f t="shared" ref="CG2431" si="25906">(BV2431*CB2431+BW2431*CA2431+BX2431*CB2434+BY2431*CA2434)</f>
        <v>0</v>
      </c>
      <c r="CH2431" s="2">
        <f t="shared" ref="CH2431" si="25907">BV2431*CC2431+BX2431*CC2434-BW2431*CD2431-BY2431*CD2434</f>
        <v>0</v>
      </c>
      <c r="CI2431" s="3">
        <f t="shared" ref="CI2431" si="25908">(BV2431*CD2431+BW2431*CC2431+BX2431*CD2434+BY2431*CC2434)</f>
        <v>-1.0261337725158279</v>
      </c>
      <c r="CJ2431" s="28"/>
      <c r="CK2431" s="11">
        <v>1</v>
      </c>
      <c r="CL2431" s="12">
        <v>0</v>
      </c>
      <c r="CM2431" s="13">
        <v>0</v>
      </c>
      <c r="CN2431" s="14">
        <v>0</v>
      </c>
      <c r="CP2431" s="1">
        <f t="shared" ref="CP2431" si="25909">CF2431*CK2431+CH2431*CK2434-CG2431*CL2431-CI2431*CL2434</f>
        <v>0.40769903205110258</v>
      </c>
      <c r="CQ2431" s="4">
        <f t="shared" ref="CQ2431" si="25910">(CF2431*CL2431+CG2431*CK2431+CH2431*CL2434+CI2431*CK2434)</f>
        <v>-1.0261337725158279</v>
      </c>
      <c r="CR2431" s="2">
        <f t="shared" ref="CR2431" si="25911">CF2431*CM2431+CH2431*CM2434-CG2431*CN2431-CI2431*CN2434</f>
        <v>0</v>
      </c>
      <c r="CS2431" s="3">
        <f t="shared" ref="CS2431" si="25912">(CF2431*CN2431+CG2431*CM2431+CH2431*CN2434+CI2431*CM2434)</f>
        <v>-1.0261337725158279</v>
      </c>
      <c r="CU2431" s="29">
        <f t="shared" ref="CU2431" si="25913">20*LOG(((1+$CL$4)/$CL$4)/((CP2431+CP2434)^2+(CQ2431+CQ2434)^2)^0.5)</f>
        <v>-4.925040884997979E-2</v>
      </c>
      <c r="CW2431" s="51">
        <f t="shared" ref="CW2431" si="25914">((CP2431^2+CQ2431^2)^0.5)/((CP2434^2+CQ2434^2)^0.5)</f>
        <v>1.2145727838650491</v>
      </c>
    </row>
    <row r="2432" spans="1:101" ht="18" customHeight="1" thickBot="1">
      <c r="D2432" s="11"/>
      <c r="E2432" s="13"/>
      <c r="F2432" s="13"/>
      <c r="G2432" s="15"/>
      <c r="H2432" s="10"/>
      <c r="I2432" s="11"/>
      <c r="J2432" s="13"/>
      <c r="K2432" s="13"/>
      <c r="L2432" s="15"/>
      <c r="N2432" s="5"/>
      <c r="Q2432" s="6"/>
      <c r="S2432" s="11"/>
      <c r="T2432" s="13"/>
      <c r="U2432" s="13"/>
      <c r="V2432" s="15"/>
      <c r="W2432" s="20"/>
      <c r="X2432" s="5"/>
      <c r="AA2432" s="6"/>
      <c r="AB2432" s="20"/>
      <c r="AC2432" s="11"/>
      <c r="AD2432" s="13"/>
      <c r="AE2432" s="13"/>
      <c r="AF2432" s="15"/>
      <c r="AG2432" s="20"/>
      <c r="AH2432" s="5"/>
      <c r="AK2432" s="6"/>
      <c r="AL2432" s="20"/>
      <c r="AM2432" s="11"/>
      <c r="AN2432" s="13"/>
      <c r="AO2432" s="13"/>
      <c r="AP2432" s="15"/>
      <c r="AR2432" s="5"/>
      <c r="AU2432" s="6"/>
      <c r="AW2432" s="11"/>
      <c r="AX2432" s="13"/>
      <c r="AY2432" s="13"/>
      <c r="AZ2432" s="15"/>
      <c r="BA2432" s="20"/>
      <c r="BB2432" s="5"/>
      <c r="BE2432" s="6"/>
      <c r="BG2432" s="11"/>
      <c r="BH2432" s="13"/>
      <c r="BI2432" s="13"/>
      <c r="BJ2432" s="15"/>
      <c r="BL2432" s="5"/>
      <c r="BO2432" s="6"/>
      <c r="BQ2432" s="11"/>
      <c r="BR2432" s="13"/>
      <c r="BS2432" s="13"/>
      <c r="BT2432" s="15"/>
      <c r="BU2432" s="20"/>
      <c r="BV2432" s="5"/>
      <c r="BY2432" s="6"/>
      <c r="CA2432" s="11"/>
      <c r="CB2432" s="13"/>
      <c r="CC2432" s="13"/>
      <c r="CD2432" s="15"/>
      <c r="CF2432" s="5"/>
      <c r="CI2432" s="6"/>
      <c r="CK2432" s="11"/>
      <c r="CL2432" s="13"/>
      <c r="CM2432" s="13"/>
      <c r="CN2432" s="15"/>
      <c r="CP2432" s="5"/>
      <c r="CS2432" s="6"/>
      <c r="CW2432" s="52"/>
    </row>
    <row r="2433" spans="1:101" ht="18" customHeight="1" thickBot="1">
      <c r="D2433" s="11" t="s">
        <v>6</v>
      </c>
      <c r="E2433" s="13"/>
      <c r="F2433" s="13" t="s">
        <v>7</v>
      </c>
      <c r="G2433" s="15"/>
      <c r="H2433" s="10"/>
      <c r="I2433" s="11" t="s">
        <v>8</v>
      </c>
      <c r="J2433" s="13"/>
      <c r="K2433" s="13" t="s">
        <v>9</v>
      </c>
      <c r="L2433" s="15"/>
      <c r="N2433" s="251" t="s">
        <v>26</v>
      </c>
      <c r="O2433" s="252"/>
      <c r="P2433" s="253" t="s">
        <v>27</v>
      </c>
      <c r="Q2433" s="254"/>
      <c r="S2433" s="11" t="s">
        <v>13</v>
      </c>
      <c r="T2433" s="13"/>
      <c r="U2433" s="13" t="s">
        <v>14</v>
      </c>
      <c r="V2433" s="15"/>
      <c r="W2433" s="20"/>
      <c r="X2433" s="251" t="s">
        <v>26</v>
      </c>
      <c r="Y2433" s="252"/>
      <c r="Z2433" s="253" t="s">
        <v>27</v>
      </c>
      <c r="AA2433" s="254"/>
      <c r="AB2433" s="20"/>
      <c r="AC2433" s="11" t="s">
        <v>8</v>
      </c>
      <c r="AD2433" s="13"/>
      <c r="AE2433" s="13" t="s">
        <v>9</v>
      </c>
      <c r="AF2433" s="15"/>
      <c r="AG2433" s="20"/>
      <c r="AH2433" s="251" t="s">
        <v>26</v>
      </c>
      <c r="AI2433" s="252"/>
      <c r="AJ2433" s="253" t="s">
        <v>27</v>
      </c>
      <c r="AK2433" s="254"/>
      <c r="AL2433" s="20"/>
      <c r="AM2433" s="11" t="s">
        <v>13</v>
      </c>
      <c r="AN2433" s="13"/>
      <c r="AO2433" s="13" t="s">
        <v>14</v>
      </c>
      <c r="AP2433" s="15"/>
      <c r="AR2433" s="251" t="s">
        <v>26</v>
      </c>
      <c r="AS2433" s="252"/>
      <c r="AT2433" s="253" t="s">
        <v>27</v>
      </c>
      <c r="AU2433" s="254"/>
      <c r="AV2433" s="36"/>
      <c r="AW2433" s="11" t="s">
        <v>8</v>
      </c>
      <c r="AX2433" s="13"/>
      <c r="AY2433" s="13" t="s">
        <v>9</v>
      </c>
      <c r="AZ2433" s="15"/>
      <c r="BA2433" s="20"/>
      <c r="BB2433" s="251" t="s">
        <v>26</v>
      </c>
      <c r="BC2433" s="252"/>
      <c r="BD2433" s="253" t="s">
        <v>27</v>
      </c>
      <c r="BE2433" s="254"/>
      <c r="BF2433" s="36"/>
      <c r="BG2433" s="11" t="s">
        <v>13</v>
      </c>
      <c r="BH2433" s="13"/>
      <c r="BI2433" s="13" t="s">
        <v>14</v>
      </c>
      <c r="BJ2433" s="15"/>
      <c r="BK2433" s="36"/>
      <c r="BL2433" s="251" t="s">
        <v>26</v>
      </c>
      <c r="BM2433" s="252"/>
      <c r="BN2433" s="253" t="s">
        <v>27</v>
      </c>
      <c r="BO2433" s="254"/>
      <c r="BP2433" s="36"/>
      <c r="BQ2433" s="11" t="s">
        <v>8</v>
      </c>
      <c r="BR2433" s="13"/>
      <c r="BS2433" s="13" t="s">
        <v>9</v>
      </c>
      <c r="BT2433" s="15"/>
      <c r="BU2433" s="20"/>
      <c r="BV2433" s="251" t="s">
        <v>26</v>
      </c>
      <c r="BW2433" s="252"/>
      <c r="BX2433" s="253" t="s">
        <v>27</v>
      </c>
      <c r="BY2433" s="254"/>
      <c r="BZ2433" s="36"/>
      <c r="CA2433" s="11" t="s">
        <v>13</v>
      </c>
      <c r="CB2433" s="13"/>
      <c r="CC2433" s="13" t="s">
        <v>14</v>
      </c>
      <c r="CD2433" s="15"/>
      <c r="CE2433" s="36"/>
      <c r="CF2433" s="251" t="s">
        <v>26</v>
      </c>
      <c r="CG2433" s="252"/>
      <c r="CH2433" s="253" t="s">
        <v>27</v>
      </c>
      <c r="CI2433" s="254"/>
      <c r="CK2433" s="11" t="s">
        <v>28</v>
      </c>
      <c r="CL2433" s="13"/>
      <c r="CM2433" s="13" t="s">
        <v>29</v>
      </c>
      <c r="CN2433" s="15"/>
      <c r="CP2433" s="251" t="s">
        <v>26</v>
      </c>
      <c r="CQ2433" s="252"/>
      <c r="CR2433" s="253" t="s">
        <v>27</v>
      </c>
      <c r="CS2433" s="254"/>
      <c r="CU2433" s="38" t="s">
        <v>37</v>
      </c>
      <c r="CW2433" s="53" t="s">
        <v>45</v>
      </c>
    </row>
    <row r="2434" spans="1:101" ht="18" customHeight="1" thickTop="1" thickBot="1">
      <c r="D2434" s="16">
        <v>0</v>
      </c>
      <c r="E2434" s="17">
        <v>0</v>
      </c>
      <c r="F2434" s="18">
        <v>1</v>
      </c>
      <c r="G2434" s="19">
        <v>0</v>
      </c>
      <c r="H2434" s="10"/>
      <c r="I2434" s="16">
        <v>0</v>
      </c>
      <c r="J2434" s="17">
        <f t="shared" ref="J2434" si="25915">-1/($J$4*$B2431)</f>
        <v>-0.23388393509720726</v>
      </c>
      <c r="K2434" s="18">
        <v>1</v>
      </c>
      <c r="L2434" s="19">
        <v>0</v>
      </c>
      <c r="N2434" s="1">
        <f t="shared" ref="N2434" si="25916">D2434*I2431+F2434*I2434-E2434*J2431-G2434*J2434</f>
        <v>0</v>
      </c>
      <c r="O2434" s="4">
        <f t="shared" ref="O2434" si="25917">(D2434*J2431+E2434*I2431+F2434*J2434+G2434*I2434)</f>
        <v>-0.23388393509720726</v>
      </c>
      <c r="P2434" s="2">
        <f t="shared" ref="P2434" si="25918">D2434*K2431+F2434*K2434-E2434*L2431-G2434*L2434</f>
        <v>1</v>
      </c>
      <c r="Q2434" s="3">
        <f t="shared" ref="Q2434" si="25919">(D2434*L2431+E2434*K2431+F2434*L2434+G2434*K2434)</f>
        <v>0</v>
      </c>
      <c r="S2434" s="16">
        <v>0</v>
      </c>
      <c r="T2434" s="17">
        <v>0</v>
      </c>
      <c r="U2434" s="18">
        <v>1</v>
      </c>
      <c r="V2434" s="19">
        <v>0</v>
      </c>
      <c r="W2434" s="20"/>
      <c r="X2434" s="1">
        <f t="shared" ref="X2434" si="25920">N2434*S2431+P2434*S2434-O2434*T2431-Q2434*T2434</f>
        <v>0</v>
      </c>
      <c r="Y2434" s="4">
        <f t="shared" ref="Y2434" si="25921">(N2434*T2431+O2434*S2431+P2434*T2434+Q2434*S2434)</f>
        <v>-0.23388393509720726</v>
      </c>
      <c r="Z2434" s="2">
        <f t="shared" ref="Z2434" si="25922">N2434*U2431+P2434*U2434-O2434*V2431-Q2434*V2434</f>
        <v>0.92488673300772173</v>
      </c>
      <c r="AA2434" s="3">
        <f t="shared" ref="AA2434" si="25923">(N2434*V2431+O2434*U2431+P2434*V2434+Q2434*U2434)</f>
        <v>0</v>
      </c>
      <c r="AB2434" s="20"/>
      <c r="AC2434" s="16">
        <v>0</v>
      </c>
      <c r="AD2434" s="17">
        <f t="shared" ref="AD2434" si="25924">-1/($AD$4*$B2431)</f>
        <v>-0.26720106880427436</v>
      </c>
      <c r="AE2434" s="18">
        <v>1</v>
      </c>
      <c r="AF2434" s="19">
        <v>0</v>
      </c>
      <c r="AG2434" s="20"/>
      <c r="AH2434" s="1">
        <f t="shared" ref="AH2434" si="25925">X2434*AC2431+Z2434*AC2434-Y2434*AD2431-AA2434*AD2434</f>
        <v>0</v>
      </c>
      <c r="AI2434" s="4">
        <f t="shared" ref="AI2434" si="25926">(X2434*AD2431+Y2434*AC2431+Z2434*AD2434+AA2434*AC2434)</f>
        <v>-0.48101465867976401</v>
      </c>
      <c r="AJ2434" s="2">
        <f t="shared" ref="AJ2434" si="25927">X2434*AE2431+Z2434*AE2434-Y2434*AF2431-AA2434*AF2434</f>
        <v>0.92488673300772173</v>
      </c>
      <c r="AK2434" s="3">
        <f t="shared" ref="AK2434" si="25928">(X2434*AF2431+Y2434*AE2431+Z2434*AF2434+AA2434*AE2434)</f>
        <v>0</v>
      </c>
      <c r="AL2434" s="20"/>
      <c r="AM2434" s="16">
        <v>0</v>
      </c>
      <c r="AN2434" s="17">
        <v>0</v>
      </c>
      <c r="AO2434" s="18">
        <v>1</v>
      </c>
      <c r="AP2434" s="19">
        <v>0</v>
      </c>
      <c r="AR2434" s="1">
        <f t="shared" ref="AR2434" si="25929">AH2434*AM2431+AJ2434*AM2434-AI2434*AN2431-AK2434*AN2434</f>
        <v>0</v>
      </c>
      <c r="AS2434" s="4">
        <f t="shared" ref="AS2434" si="25930">(AH2434*AN2431+AI2434*AM2431+AJ2434*AN2434+AK2434*AM2434)</f>
        <v>-0.48101465867976401</v>
      </c>
      <c r="AT2434" s="2">
        <f t="shared" ref="AT2434" si="25931">AH2434*AO2431+AJ2434*AO2434-AI2434*AP2431-AK2434*AP2434</f>
        <v>0.76434783983133037</v>
      </c>
      <c r="AU2434" s="3">
        <f t="shared" ref="AU2434" si="25932">(AH2434*AP2431+AI2434*AO2431+AJ2434*AP2434+AK2434*AO2434)</f>
        <v>0</v>
      </c>
      <c r="AV2434" s="20"/>
      <c r="AW2434" s="16">
        <v>0</v>
      </c>
      <c r="AX2434" s="17">
        <f t="shared" ref="AX2434" si="25933">-1/($AX$4*$B2431)</f>
        <v>-0.26720106880427436</v>
      </c>
      <c r="AY2434" s="18">
        <v>1</v>
      </c>
      <c r="AZ2434" s="19">
        <v>0</v>
      </c>
      <c r="BA2434" s="20"/>
      <c r="BB2434" s="1">
        <f t="shared" ref="BB2434" si="25934">AR2434*AW2431+AT2434*AW2434-AS2434*AX2431-AU2434*AX2434</f>
        <v>0</v>
      </c>
      <c r="BC2434" s="4">
        <f t="shared" ref="BC2434" si="25935">(AR2434*AX2431+AS2434*AW2431+AT2434*AX2434+AU2434*AW2434)</f>
        <v>-0.68524921842093378</v>
      </c>
      <c r="BD2434" s="2">
        <f t="shared" ref="BD2434" si="25936">AR2434*AY2431+AT2434*AY2434-AS2434*AZ2431-AU2434*AZ2434</f>
        <v>0.76434783983133037</v>
      </c>
      <c r="BE2434" s="3">
        <f t="shared" ref="BE2434" si="25937">(AR2434*AZ2431+AS2434*AY2431+AT2434*AZ2434+AU2434*AY2434)</f>
        <v>0</v>
      </c>
      <c r="BF2434" s="20"/>
      <c r="BG2434" s="16">
        <v>0</v>
      </c>
      <c r="BH2434" s="17">
        <v>0</v>
      </c>
      <c r="BI2434" s="18">
        <v>1</v>
      </c>
      <c r="BJ2434" s="19">
        <v>0</v>
      </c>
      <c r="BK2434" s="20"/>
      <c r="BL2434" s="1">
        <f t="shared" ref="BL2434" si="25938">BB2434*BG2431+BD2434*BG2434-BC2434*BH2431-BE2434*BH2434</f>
        <v>0</v>
      </c>
      <c r="BM2434" s="4">
        <f t="shared" ref="BM2434" si="25939">(BB2434*BH2431+BC2434*BG2431+BD2434*BH2434+BE2434*BG2434)</f>
        <v>-0.68524921842093378</v>
      </c>
      <c r="BN2434" s="2">
        <f t="shared" ref="BN2434" si="25940">BB2434*BI2431+BD2434*BI2434-BC2434*BJ2431-BE2434*BJ2434</f>
        <v>0.54427583070377306</v>
      </c>
      <c r="BO2434" s="3">
        <f t="shared" ref="BO2434" si="25941">(BB2434*BJ2431+BC2434*BI2431+BD2434*BJ2434+BE2434*BI2434)</f>
        <v>0</v>
      </c>
      <c r="BP2434" s="20"/>
      <c r="BQ2434" s="16">
        <v>0</v>
      </c>
      <c r="BR2434" s="17">
        <f t="shared" ref="BR2434" si="25942">-1/($BR$4*$B2431)</f>
        <v>-0.23388393509720726</v>
      </c>
      <c r="BS2434" s="18">
        <v>1</v>
      </c>
      <c r="BT2434" s="19">
        <v>0</v>
      </c>
      <c r="BU2434" s="20"/>
      <c r="BV2434" s="1">
        <f t="shared" ref="BV2434" si="25943">BL2434*BQ2431+BN2434*BQ2434-BM2434*BR2431-BO2434*BR2434</f>
        <v>0</v>
      </c>
      <c r="BW2434" s="4">
        <f t="shared" ref="BW2434" si="25944">(BL2434*BR2431+BM2434*BQ2431+BN2434*BR2434+BO2434*BQ2434)</f>
        <v>-0.81254659148423358</v>
      </c>
      <c r="BX2434" s="2">
        <f t="shared" ref="BX2434" si="25945">BL2434*BS2431+BN2434*BS2434-BM2434*BT2431-BO2434*BT2434</f>
        <v>0.54427583070377306</v>
      </c>
      <c r="BY2434" s="3">
        <f t="shared" ref="BY2434" si="25946">(BL2434*BT2431+BM2434*BS2431+BN2434*BT2434+BO2434*BS2434)</f>
        <v>0</v>
      </c>
      <c r="BZ2434" s="20"/>
      <c r="CA2434" s="16">
        <v>0</v>
      </c>
      <c r="CB2434" s="17">
        <v>0</v>
      </c>
      <c r="CC2434" s="18">
        <v>1</v>
      </c>
      <c r="CD2434" s="19">
        <v>0</v>
      </c>
      <c r="CE2434" s="20"/>
      <c r="CF2434" s="1">
        <f t="shared" ref="CF2434" si="25947">BV2434*CA2431+BX2434*CA2434-BW2434*CB2431-BY2434*CB2434</f>
        <v>0</v>
      </c>
      <c r="CG2434" s="4">
        <f t="shared" ref="CG2434" si="25948">(BV2434*CB2431+BW2434*CA2431+BX2434*CB2434+BY2434*CA2434)</f>
        <v>-0.81254659148423358</v>
      </c>
      <c r="CH2434" s="2">
        <f t="shared" ref="CH2434" si="25949">BV2434*CC2431+BX2434*CC2434-BW2434*CD2431-BY2434*CD2434</f>
        <v>0.40769903205110264</v>
      </c>
      <c r="CI2434" s="3">
        <f t="shared" ref="CI2434" si="25950">(BV2434*CD2431+BW2434*CC2431+BX2434*CD2434+BY2434*CC2434)</f>
        <v>0</v>
      </c>
      <c r="CK2434" s="16">
        <f t="shared" ref="CK2434" si="25951">1/$CL$4</f>
        <v>1</v>
      </c>
      <c r="CL2434" s="17">
        <v>0</v>
      </c>
      <c r="CM2434" s="18">
        <v>1</v>
      </c>
      <c r="CN2434" s="19">
        <v>0</v>
      </c>
      <c r="CP2434" s="1">
        <f t="shared" ref="CP2434" si="25952">CF2434*CK2431+CH2434*CK2434-CG2434*CL2431-CI2434*CL2434</f>
        <v>0.40769903205110264</v>
      </c>
      <c r="CQ2434" s="4">
        <f t="shared" ref="CQ2434" si="25953">(CF2434*CL2431+CG2434*CK2431+CH2434*CL2434+CI2434*CK2434)</f>
        <v>-0.81254659148423358</v>
      </c>
      <c r="CR2434" s="2">
        <f t="shared" ref="CR2434" si="25954">CF2434*CM2431+CH2434*CM2434-CG2434*CN2431-CI2434*CN2434</f>
        <v>0.40769903205110264</v>
      </c>
      <c r="CS2434" s="3">
        <f t="shared" ref="CS2434" si="25955">(CF2434*CN2431+CG2434*CM2431+CH2434*CN2434+CI2434*CM2434)</f>
        <v>0</v>
      </c>
      <c r="CU2434" s="39">
        <f t="shared" ref="CU2434" si="25956">(180/PI())*ATAN(-1*(CQ2431/CP2431))</f>
        <v>68.331299768370783</v>
      </c>
      <c r="CW2434" s="54">
        <f t="shared" ref="CW2434" si="25957">20*LOG(((1-(10^(CU2431/20)^2)*(1-((1-CW2431)/(1+CW2431))^2))^0.5))</f>
        <v>-16.870122645119949</v>
      </c>
    </row>
    <row r="2435" spans="1:101" ht="18" customHeight="1">
      <c r="E2435" s="20"/>
      <c r="F2435" s="20"/>
      <c r="G2435" s="20"/>
      <c r="H2435" s="20"/>
      <c r="I2435" s="20"/>
      <c r="J2435" s="20"/>
      <c r="K2435" s="20"/>
      <c r="L2435" s="20"/>
      <c r="M2435" s="20"/>
      <c r="N2435" s="20"/>
      <c r="O2435" s="20"/>
      <c r="P2435" s="20"/>
      <c r="Q2435" s="20"/>
      <c r="R2435" s="20"/>
      <c r="S2435" s="20"/>
      <c r="T2435" s="20"/>
      <c r="U2435" s="20"/>
      <c r="V2435" s="20"/>
      <c r="W2435" s="20"/>
      <c r="X2435" s="20"/>
      <c r="Y2435" s="20"/>
      <c r="Z2435" s="20"/>
      <c r="AA2435" s="20"/>
      <c r="AB2435" s="30"/>
      <c r="AC2435" s="20"/>
      <c r="AD2435" s="20"/>
      <c r="AE2435" s="20"/>
      <c r="AF2435" s="20"/>
      <c r="AG2435" s="20"/>
      <c r="AH2435" s="20"/>
      <c r="AI2435" s="20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  <c r="BA2435" s="20"/>
      <c r="BB2435" s="20"/>
      <c r="BC2435" s="20"/>
      <c r="BD2435" s="20"/>
      <c r="BE2435" s="20"/>
      <c r="BF2435" s="20"/>
      <c r="BG2435" s="20"/>
      <c r="BH2435" s="20"/>
      <c r="BI2435" s="20"/>
      <c r="BJ2435" s="20"/>
      <c r="BK2435" s="20"/>
      <c r="BL2435" s="20"/>
      <c r="BM2435" s="20"/>
      <c r="BN2435" s="20"/>
      <c r="BO2435" s="20"/>
      <c r="BP2435" s="20"/>
      <c r="BQ2435" s="20"/>
      <c r="BR2435" s="20"/>
      <c r="BS2435" s="20"/>
      <c r="BT2435" s="20"/>
      <c r="BU2435" s="20"/>
      <c r="BV2435" s="20"/>
      <c r="BW2435" s="20"/>
      <c r="BX2435" s="20"/>
      <c r="BY2435" s="20"/>
      <c r="BZ2435" s="20"/>
      <c r="CA2435" s="20"/>
      <c r="CB2435" s="20"/>
      <c r="CC2435" s="20"/>
      <c r="CD2435" s="20"/>
      <c r="CE2435" s="20"/>
      <c r="CF2435" s="20"/>
      <c r="CG2435" s="20"/>
      <c r="CH2435" s="20"/>
      <c r="CI2435" s="20"/>
      <c r="CJ2435" s="20"/>
      <c r="CK2435" s="20"/>
      <c r="CL2435" s="20"/>
    </row>
    <row r="2436" spans="1:101" ht="18" customHeight="1"/>
    <row r="2437" spans="1:101" ht="18" customHeight="1" thickBot="1">
      <c r="A2437" s="23"/>
      <c r="B2437" s="23"/>
      <c r="C2437" s="23"/>
      <c r="D2437" s="20" t="s">
        <v>15</v>
      </c>
      <c r="E2437" s="20"/>
      <c r="F2437" s="20"/>
      <c r="G2437" s="20"/>
      <c r="H2437" s="20"/>
      <c r="I2437" s="20" t="s">
        <v>16</v>
      </c>
      <c r="J2437" s="20"/>
      <c r="K2437" s="20"/>
      <c r="L2437" s="20"/>
      <c r="M2437" s="23"/>
      <c r="N2437" s="23"/>
      <c r="O2437" s="24" t="s">
        <v>17</v>
      </c>
      <c r="P2437" s="23"/>
      <c r="Q2437" s="23"/>
      <c r="R2437" s="23"/>
      <c r="S2437" s="20"/>
      <c r="T2437" s="20" t="s">
        <v>18</v>
      </c>
      <c r="U2437" s="23"/>
      <c r="V2437" s="23"/>
      <c r="W2437" s="23"/>
      <c r="X2437" s="23"/>
      <c r="Y2437" s="24" t="s">
        <v>19</v>
      </c>
      <c r="Z2437" s="23"/>
      <c r="AA2437" s="23"/>
      <c r="AB2437" s="23"/>
      <c r="AC2437" s="24" t="s">
        <v>20</v>
      </c>
      <c r="AD2437" s="20"/>
      <c r="AE2437" s="20"/>
      <c r="AF2437" s="20"/>
      <c r="AG2437" s="20"/>
      <c r="AH2437" s="23"/>
      <c r="AI2437" s="24" t="s">
        <v>21</v>
      </c>
      <c r="AJ2437" s="23"/>
      <c r="AK2437" s="23"/>
      <c r="AL2437" s="20"/>
      <c r="AM2437" s="24" t="s">
        <v>31</v>
      </c>
      <c r="AN2437" s="20"/>
      <c r="AO2437" s="23"/>
      <c r="AP2437" s="23"/>
      <c r="AQ2437" s="23"/>
      <c r="AR2437" s="23"/>
      <c r="AS2437" s="24" t="s">
        <v>91</v>
      </c>
      <c r="AT2437" s="23"/>
      <c r="AU2437" s="23"/>
      <c r="AV2437" s="23"/>
      <c r="AW2437" s="24" t="s">
        <v>32</v>
      </c>
      <c r="AX2437" s="20"/>
      <c r="AY2437" s="20"/>
      <c r="AZ2437" s="20"/>
      <c r="BA2437" s="20"/>
      <c r="BB2437" s="23"/>
      <c r="BC2437" s="24" t="s">
        <v>22</v>
      </c>
      <c r="BD2437" s="23"/>
      <c r="BE2437" s="23"/>
      <c r="BF2437" s="23"/>
      <c r="BG2437" s="24" t="s">
        <v>33</v>
      </c>
      <c r="BH2437" s="20"/>
      <c r="BI2437" s="23"/>
      <c r="BJ2437" s="23"/>
      <c r="BK2437" s="23"/>
      <c r="BL2437" s="23"/>
      <c r="BM2437" s="24" t="s">
        <v>34</v>
      </c>
      <c r="BN2437" s="23"/>
      <c r="BO2437" s="23"/>
      <c r="BP2437" s="23"/>
      <c r="BQ2437" s="24" t="s">
        <v>89</v>
      </c>
      <c r="BR2437" s="20"/>
      <c r="BS2437" s="20"/>
      <c r="BT2437" s="20"/>
      <c r="BU2437" s="20"/>
      <c r="BV2437" s="23"/>
      <c r="BW2437" s="24" t="s">
        <v>35</v>
      </c>
      <c r="BX2437" s="23"/>
      <c r="BY2437" s="23"/>
      <c r="BZ2437" s="23"/>
      <c r="CA2437" s="24" t="s">
        <v>90</v>
      </c>
      <c r="CB2437" s="20"/>
      <c r="CC2437" s="23"/>
      <c r="CD2437" s="23"/>
      <c r="CE2437" s="23"/>
      <c r="CF2437" s="23"/>
      <c r="CG2437" s="24" t="s">
        <v>92</v>
      </c>
      <c r="CH2437" s="23"/>
      <c r="CI2437" s="23"/>
      <c r="CJ2437" s="23"/>
      <c r="CK2437" s="24" t="s">
        <v>36</v>
      </c>
      <c r="CL2437" s="24"/>
      <c r="CM2437" s="23"/>
      <c r="CN2437" s="23"/>
      <c r="CO2437" s="23"/>
      <c r="CP2437" s="23"/>
      <c r="CQ2437" s="24" t="s">
        <v>93</v>
      </c>
      <c r="CR2437" s="23"/>
      <c r="CS2437" s="23"/>
    </row>
    <row r="2438" spans="1:101" ht="18" customHeight="1" thickBot="1">
      <c r="A2438" s="23"/>
      <c r="B2438" s="33"/>
      <c r="C2438" s="23"/>
      <c r="D2438" s="7" t="s">
        <v>2</v>
      </c>
      <c r="E2438" s="8"/>
      <c r="F2438" s="8" t="s">
        <v>3</v>
      </c>
      <c r="G2438" s="9"/>
      <c r="H2438" s="10"/>
      <c r="I2438" s="7" t="s">
        <v>4</v>
      </c>
      <c r="J2438" s="8"/>
      <c r="K2438" s="8" t="s">
        <v>5</v>
      </c>
      <c r="L2438" s="9"/>
      <c r="M2438" s="23"/>
      <c r="N2438" s="251" t="s">
        <v>79</v>
      </c>
      <c r="O2438" s="252"/>
      <c r="P2438" s="253" t="s">
        <v>80</v>
      </c>
      <c r="Q2438" s="254"/>
      <c r="R2438" s="23"/>
      <c r="S2438" s="7" t="s">
        <v>11</v>
      </c>
      <c r="T2438" s="8"/>
      <c r="U2438" s="8" t="s">
        <v>12</v>
      </c>
      <c r="V2438" s="9"/>
      <c r="W2438" s="20"/>
      <c r="X2438" s="251" t="s">
        <v>79</v>
      </c>
      <c r="Y2438" s="252"/>
      <c r="Z2438" s="253" t="s">
        <v>80</v>
      </c>
      <c r="AA2438" s="254"/>
      <c r="AB2438" s="20"/>
      <c r="AC2438" s="7" t="s">
        <v>4</v>
      </c>
      <c r="AD2438" s="8"/>
      <c r="AE2438" s="8" t="s">
        <v>5</v>
      </c>
      <c r="AF2438" s="9"/>
      <c r="AG2438" s="20"/>
      <c r="AH2438" s="251" t="s">
        <v>0</v>
      </c>
      <c r="AI2438" s="252"/>
      <c r="AJ2438" s="253" t="s">
        <v>1</v>
      </c>
      <c r="AK2438" s="254"/>
      <c r="AL2438" s="20"/>
      <c r="AM2438" s="7" t="s">
        <v>11</v>
      </c>
      <c r="AN2438" s="8"/>
      <c r="AO2438" s="8" t="s">
        <v>12</v>
      </c>
      <c r="AP2438" s="9"/>
      <c r="AQ2438" s="23"/>
      <c r="AR2438" s="251" t="s">
        <v>0</v>
      </c>
      <c r="AS2438" s="252"/>
      <c r="AT2438" s="253" t="s">
        <v>1</v>
      </c>
      <c r="AU2438" s="254"/>
      <c r="AV2438" s="36"/>
      <c r="AW2438" s="7" t="s">
        <v>4</v>
      </c>
      <c r="AX2438" s="8"/>
      <c r="AY2438" s="8" t="s">
        <v>5</v>
      </c>
      <c r="AZ2438" s="9"/>
      <c r="BA2438" s="20"/>
      <c r="BB2438" s="251" t="s">
        <v>0</v>
      </c>
      <c r="BC2438" s="252"/>
      <c r="BD2438" s="253" t="s">
        <v>1</v>
      </c>
      <c r="BE2438" s="254"/>
      <c r="BF2438" s="36"/>
      <c r="BG2438" s="7" t="s">
        <v>11</v>
      </c>
      <c r="BH2438" s="8"/>
      <c r="BI2438" s="8" t="s">
        <v>12</v>
      </c>
      <c r="BJ2438" s="9"/>
      <c r="BK2438" s="36"/>
      <c r="BL2438" s="251" t="s">
        <v>0</v>
      </c>
      <c r="BM2438" s="252"/>
      <c r="BN2438" s="253" t="s">
        <v>1</v>
      </c>
      <c r="BO2438" s="254"/>
      <c r="BP2438" s="36"/>
      <c r="BQ2438" s="7" t="s">
        <v>4</v>
      </c>
      <c r="BR2438" s="8"/>
      <c r="BS2438" s="8" t="s">
        <v>5</v>
      </c>
      <c r="BT2438" s="9"/>
      <c r="BU2438" s="20"/>
      <c r="BV2438" s="251" t="s">
        <v>0</v>
      </c>
      <c r="BW2438" s="252"/>
      <c r="BX2438" s="253" t="s">
        <v>1</v>
      </c>
      <c r="BY2438" s="254"/>
      <c r="BZ2438" s="36"/>
      <c r="CA2438" s="7" t="s">
        <v>11</v>
      </c>
      <c r="CB2438" s="8"/>
      <c r="CC2438" s="8" t="s">
        <v>12</v>
      </c>
      <c r="CD2438" s="9"/>
      <c r="CE2438" s="36"/>
      <c r="CF2438" s="251" t="s">
        <v>0</v>
      </c>
      <c r="CG2438" s="252"/>
      <c r="CH2438" s="253" t="s">
        <v>1</v>
      </c>
      <c r="CI2438" s="254"/>
      <c r="CJ2438" s="23"/>
      <c r="CK2438" s="7" t="s">
        <v>23</v>
      </c>
      <c r="CL2438" s="8"/>
      <c r="CM2438" s="8" t="s">
        <v>24</v>
      </c>
      <c r="CN2438" s="9"/>
      <c r="CO2438" s="23"/>
      <c r="CP2438" s="251" t="s">
        <v>0</v>
      </c>
      <c r="CQ2438" s="252"/>
      <c r="CR2438" s="253" t="s">
        <v>1</v>
      </c>
      <c r="CS2438" s="254"/>
      <c r="CU2438" s="26" t="s">
        <v>25</v>
      </c>
      <c r="CW2438" s="50" t="s">
        <v>44</v>
      </c>
    </row>
    <row r="2439" spans="1:101" ht="18" customHeight="1" thickTop="1" thickBot="1">
      <c r="B2439" s="34">
        <v>6.3000000000000203</v>
      </c>
      <c r="D2439" s="11">
        <v>1</v>
      </c>
      <c r="E2439" s="12">
        <v>0</v>
      </c>
      <c r="F2439" s="13">
        <v>0</v>
      </c>
      <c r="G2439" s="40">
        <f t="shared" ref="G2439" si="25958">-1/($E$4*$B2439)</f>
        <v>-0.16675087585897494</v>
      </c>
      <c r="H2439" s="10"/>
      <c r="I2439" s="11">
        <v>1</v>
      </c>
      <c r="J2439" s="12">
        <v>0</v>
      </c>
      <c r="K2439" s="13">
        <v>0</v>
      </c>
      <c r="L2439" s="14">
        <v>0</v>
      </c>
      <c r="N2439" s="1">
        <f t="shared" ref="N2439" si="25959">D2439*I2439+F2439*I2442-E2439*J2439-G2439*J2442</f>
        <v>0.96130917556864781</v>
      </c>
      <c r="O2439" s="4">
        <f t="shared" ref="O2439" si="25960">(D2439*J2439+E2439*I2439+F2439*J2442+G2439*I2442)</f>
        <v>0</v>
      </c>
      <c r="P2439" s="2">
        <f t="shared" ref="P2439" si="25961">D2439*K2439+F2439*K2442-E2439*L2439-G2439*L2442</f>
        <v>0</v>
      </c>
      <c r="Q2439" s="3">
        <f t="shared" ref="Q2439" si="25962">(D2439*L2439+E2439*K2439+F2439*L2442+G2439*K2442)</f>
        <v>-0.16675087585897494</v>
      </c>
      <c r="S2439" s="11">
        <v>1</v>
      </c>
      <c r="T2439" s="12">
        <v>0</v>
      </c>
      <c r="U2439" s="13">
        <v>0</v>
      </c>
      <c r="V2439" s="40">
        <f t="shared" ref="V2439" si="25963">-1/($T$4*$B2439)</f>
        <v>-0.31860730375383023</v>
      </c>
      <c r="W2439" s="20"/>
      <c r="X2439" s="1">
        <f t="shared" ref="X2439" si="25964">N2439*S2439+P2439*S2442-O2439*T2439-Q2439*T2442</f>
        <v>0.96130917556864781</v>
      </c>
      <c r="Y2439" s="4">
        <f t="shared" ref="Y2439" si="25965">(N2439*T2439+O2439*S2439+P2439*T2442+Q2439*S2442)</f>
        <v>0</v>
      </c>
      <c r="Z2439" s="2">
        <f t="shared" ref="Z2439" si="25966">N2439*U2439+P2439*U2442-O2439*V2439-Q2439*V2442</f>
        <v>0</v>
      </c>
      <c r="AA2439" s="3">
        <f t="shared" ref="AA2439" si="25967">(N2439*V2439+O2439*U2439+P2439*V2442+Q2439*U2442)</f>
        <v>-0.47303100036071921</v>
      </c>
      <c r="AB2439" s="20"/>
      <c r="AC2439" s="11">
        <v>1</v>
      </c>
      <c r="AD2439" s="12">
        <v>0</v>
      </c>
      <c r="AE2439" s="13">
        <v>0</v>
      </c>
      <c r="AF2439" s="14">
        <v>0</v>
      </c>
      <c r="AG2439" s="20"/>
      <c r="AH2439" s="1">
        <f t="shared" ref="AH2439" si="25968">X2439*AC2439+Z2439*AC2442-Y2439*AD2439-AA2439*AD2442</f>
        <v>0.8359179167651366</v>
      </c>
      <c r="AI2439" s="4">
        <f t="shared" ref="AI2439" si="25969">(X2439*AD2439+Y2439*AC2439+Z2439*AD2442+AA2439*AC2442)</f>
        <v>0</v>
      </c>
      <c r="AJ2439" s="2">
        <f t="shared" ref="AJ2439" si="25970">X2439*AE2439+Z2439*AE2442-Y2439*AF2439-AA2439*AF2442</f>
        <v>0</v>
      </c>
      <c r="AK2439" s="3">
        <f t="shared" ref="AK2439" si="25971">(X2439*AF2439+Y2439*AE2439+Z2439*AF2442+AA2439*AE2442)</f>
        <v>-0.47303100036071921</v>
      </c>
      <c r="AL2439" s="20"/>
      <c r="AM2439" s="11">
        <v>1</v>
      </c>
      <c r="AN2439" s="12">
        <v>0</v>
      </c>
      <c r="AO2439" s="13">
        <v>0</v>
      </c>
      <c r="AP2439" s="40">
        <f t="shared" ref="AP2439" si="25972">-1/($AN$4*$B2439)</f>
        <v>-0.33110170782260789</v>
      </c>
      <c r="AR2439" s="1">
        <f t="shared" ref="AR2439" si="25973">AH2439*AM2439+AJ2439*AM2442-AI2439*AN2439-AK2439*AN2442</f>
        <v>0.8359179167651366</v>
      </c>
      <c r="AS2439" s="4">
        <f t="shared" ref="AS2439" si="25974">(AH2439*AN2439+AI2439*AM2439+AJ2439*AN2442+AK2439*AM2442)</f>
        <v>0</v>
      </c>
      <c r="AT2439" s="2">
        <f t="shared" ref="AT2439" si="25975">AH2439*AO2439+AJ2439*AO2442-AI2439*AP2439-AK2439*AP2442</f>
        <v>0</v>
      </c>
      <c r="AU2439" s="3">
        <f t="shared" ref="AU2439" si="25976">(AH2439*AP2439+AI2439*AO2439+AJ2439*AP2442+AK2439*AO2442)</f>
        <v>-0.74980485020117249</v>
      </c>
      <c r="AV2439" s="20"/>
      <c r="AW2439" s="11">
        <v>1</v>
      </c>
      <c r="AX2439" s="12">
        <v>0</v>
      </c>
      <c r="AY2439" s="13">
        <v>0</v>
      </c>
      <c r="AZ2439" s="14">
        <v>0</v>
      </c>
      <c r="BA2439" s="20"/>
      <c r="BB2439" s="1">
        <f t="shared" ref="BB2439" si="25977">AR2439*AW2439+AT2439*AW2442-AS2439*AX2439-AU2439*AX2442</f>
        <v>0.63715932810602738</v>
      </c>
      <c r="BC2439" s="4">
        <f t="shared" ref="BC2439" si="25978">(AR2439*AX2439+AS2439*AW2439+AT2439*AX2442+AU2439*AW2442)</f>
        <v>0</v>
      </c>
      <c r="BD2439" s="2">
        <f t="shared" ref="BD2439" si="25979">AR2439*AY2439+AT2439*AY2442-AS2439*AZ2439-AU2439*AZ2442</f>
        <v>0</v>
      </c>
      <c r="BE2439" s="3">
        <f t="shared" ref="BE2439" si="25980">(AR2439*AZ2439+AS2439*AY2439+AT2439*AZ2442+AU2439*AY2442)</f>
        <v>-0.74980485020117249</v>
      </c>
      <c r="BF2439" s="20"/>
      <c r="BG2439" s="11">
        <v>1</v>
      </c>
      <c r="BH2439" s="12">
        <v>0</v>
      </c>
      <c r="BI2439" s="13">
        <v>0</v>
      </c>
      <c r="BJ2439" s="40">
        <f t="shared" ref="BJ2439" si="25981">-1/($BH$4*$B2439)</f>
        <v>-0.31860730375383023</v>
      </c>
      <c r="BK2439" s="20"/>
      <c r="BL2439" s="1">
        <f t="shared" ref="BL2439" si="25982">BB2439*BG2439+BD2439*BG2442-BC2439*BH2439-BE2439*BH2442</f>
        <v>0.63715932810602738</v>
      </c>
      <c r="BM2439" s="4">
        <f t="shared" ref="BM2439" si="25983">(BB2439*BH2439+BC2439*BG2439+BD2439*BH2442+BE2439*BG2442)</f>
        <v>0</v>
      </c>
      <c r="BN2439" s="2">
        <f t="shared" ref="BN2439" si="25984">BB2439*BI2439+BD2439*BI2442-BC2439*BJ2439-BE2439*BJ2442</f>
        <v>0</v>
      </c>
      <c r="BO2439" s="3">
        <f t="shared" ref="BO2439" si="25985">(BB2439*BJ2439+BC2439*BI2439+BD2439*BJ2442+BE2439*BI2442)</f>
        <v>-0.95280846579063594</v>
      </c>
      <c r="BP2439" s="20"/>
      <c r="BQ2439" s="11">
        <v>1</v>
      </c>
      <c r="BR2439" s="12">
        <v>0</v>
      </c>
      <c r="BS2439" s="13">
        <v>0</v>
      </c>
      <c r="BT2439" s="14">
        <v>0</v>
      </c>
      <c r="BU2439" s="20"/>
      <c r="BV2439" s="1">
        <f t="shared" ref="BV2439" si="25986">BL2439*BQ2439+BN2439*BQ2442-BM2439*BR2439-BO2439*BR2442</f>
        <v>0.41608135848990963</v>
      </c>
      <c r="BW2439" s="4">
        <f t="shared" ref="BW2439" si="25987">(BL2439*BR2439+BM2439*BQ2439+BN2439*BR2442+BO2439*BQ2442)</f>
        <v>0</v>
      </c>
      <c r="BX2439" s="2">
        <f t="shared" ref="BX2439" si="25988">BL2439*BS2439+BN2439*BS2442-BM2439*BT2439-BO2439*BT2442</f>
        <v>0</v>
      </c>
      <c r="BY2439" s="3">
        <f t="shared" ref="BY2439" si="25989">(BL2439*BT2439+BM2439*BS2439+BN2439*BT2442+BO2439*BS2442)</f>
        <v>-0.95280846579063594</v>
      </c>
      <c r="BZ2439" s="20"/>
      <c r="CA2439" s="11">
        <v>1</v>
      </c>
      <c r="CB2439" s="12">
        <v>0</v>
      </c>
      <c r="CC2439" s="13">
        <v>0</v>
      </c>
      <c r="CD2439" s="40">
        <f t="shared" ref="CD2439" si="25990">-1/($CB$4*$B2439)</f>
        <v>-0.16675087585897494</v>
      </c>
      <c r="CE2439" s="20"/>
      <c r="CF2439" s="1">
        <f t="shared" ref="CF2439" si="25991">BV2439*CA2439+BX2439*CA2442-BW2439*CB2439-BY2439*CB2442</f>
        <v>0.41608135848990963</v>
      </c>
      <c r="CG2439" s="4">
        <f t="shared" ref="CG2439" si="25992">(BV2439*CB2439+BW2439*CA2439+BX2439*CB2442+BY2439*CA2442)</f>
        <v>0</v>
      </c>
      <c r="CH2439" s="2">
        <f t="shared" ref="CH2439" si="25993">BV2439*CC2439+BX2439*CC2442-BW2439*CD2439-BY2439*CD2442</f>
        <v>0</v>
      </c>
      <c r="CI2439" s="3">
        <f t="shared" ref="CI2439" si="25994">(BV2439*CD2439+BW2439*CC2439+BX2439*CD2442+BY2439*CC2442)</f>
        <v>-1.0221903967474204</v>
      </c>
      <c r="CJ2439" s="28"/>
      <c r="CK2439" s="11">
        <v>1</v>
      </c>
      <c r="CL2439" s="12">
        <v>0</v>
      </c>
      <c r="CM2439" s="13">
        <v>0</v>
      </c>
      <c r="CN2439" s="14">
        <v>0</v>
      </c>
      <c r="CP2439" s="1">
        <f t="shared" ref="CP2439" si="25995">CF2439*CK2439+CH2439*CK2442-CG2439*CL2439-CI2439*CL2442</f>
        <v>0.41608135848990963</v>
      </c>
      <c r="CQ2439" s="4">
        <f t="shared" ref="CQ2439" si="25996">(CF2439*CL2439+CG2439*CK2439+CH2439*CL2442+CI2439*CK2442)</f>
        <v>-1.0221903967474204</v>
      </c>
      <c r="CR2439" s="2">
        <f t="shared" ref="CR2439" si="25997">CF2439*CM2439+CH2439*CM2442-CG2439*CN2439-CI2439*CN2442</f>
        <v>0</v>
      </c>
      <c r="CS2439" s="3">
        <f t="shared" ref="CS2439" si="25998">(CF2439*CN2439+CG2439*CM2439+CH2439*CN2442+CI2439*CM2442)</f>
        <v>-1.0221903967474204</v>
      </c>
      <c r="CU2439" s="29">
        <f t="shared" ref="CU2439" si="25999">20*LOG(((1+$CL$4)/$CL$4)/((CP2439+CP2442)^2+(CQ2439+CQ2442)^2)^0.5)</f>
        <v>-4.910253780873098E-2</v>
      </c>
      <c r="CW2439" s="51">
        <f t="shared" ref="CW2439" si="26000">((CP2439^2+CQ2439^2)^0.5)/((CP2442^2+CQ2442^2)^0.5)</f>
        <v>1.2132298041160761</v>
      </c>
    </row>
    <row r="2440" spans="1:101" ht="18" customHeight="1" thickBot="1">
      <c r="D2440" s="11"/>
      <c r="E2440" s="13"/>
      <c r="F2440" s="13"/>
      <c r="G2440" s="15"/>
      <c r="H2440" s="10"/>
      <c r="I2440" s="11"/>
      <c r="J2440" s="13"/>
      <c r="K2440" s="13"/>
      <c r="L2440" s="15"/>
      <c r="N2440" s="5"/>
      <c r="Q2440" s="6"/>
      <c r="S2440" s="11"/>
      <c r="T2440" s="13"/>
      <c r="U2440" s="13"/>
      <c r="V2440" s="15"/>
      <c r="W2440" s="20"/>
      <c r="X2440" s="5"/>
      <c r="AA2440" s="6"/>
      <c r="AB2440" s="20"/>
      <c r="AC2440" s="11"/>
      <c r="AD2440" s="13"/>
      <c r="AE2440" s="13"/>
      <c r="AF2440" s="15"/>
      <c r="AG2440" s="20"/>
      <c r="AH2440" s="5"/>
      <c r="AK2440" s="6"/>
      <c r="AL2440" s="20"/>
      <c r="AM2440" s="11"/>
      <c r="AN2440" s="13"/>
      <c r="AO2440" s="13"/>
      <c r="AP2440" s="15"/>
      <c r="AR2440" s="5"/>
      <c r="AU2440" s="6"/>
      <c r="AW2440" s="11"/>
      <c r="AX2440" s="13"/>
      <c r="AY2440" s="13"/>
      <c r="AZ2440" s="15"/>
      <c r="BA2440" s="20"/>
      <c r="BB2440" s="5"/>
      <c r="BE2440" s="6"/>
      <c r="BG2440" s="11"/>
      <c r="BH2440" s="13"/>
      <c r="BI2440" s="13"/>
      <c r="BJ2440" s="15"/>
      <c r="BL2440" s="5"/>
      <c r="BO2440" s="6"/>
      <c r="BQ2440" s="11"/>
      <c r="BR2440" s="13"/>
      <c r="BS2440" s="13"/>
      <c r="BT2440" s="15"/>
      <c r="BU2440" s="20"/>
      <c r="BV2440" s="5"/>
      <c r="BY2440" s="6"/>
      <c r="CA2440" s="11"/>
      <c r="CB2440" s="13"/>
      <c r="CC2440" s="13"/>
      <c r="CD2440" s="15"/>
      <c r="CF2440" s="5"/>
      <c r="CI2440" s="6"/>
      <c r="CK2440" s="11"/>
      <c r="CL2440" s="13"/>
      <c r="CM2440" s="13"/>
      <c r="CN2440" s="15"/>
      <c r="CP2440" s="5"/>
      <c r="CS2440" s="6"/>
      <c r="CW2440" s="52"/>
    </row>
    <row r="2441" spans="1:101" ht="18" customHeight="1" thickBot="1">
      <c r="D2441" s="11" t="s">
        <v>6</v>
      </c>
      <c r="E2441" s="13"/>
      <c r="F2441" s="13" t="s">
        <v>7</v>
      </c>
      <c r="G2441" s="15"/>
      <c r="H2441" s="10"/>
      <c r="I2441" s="11" t="s">
        <v>8</v>
      </c>
      <c r="J2441" s="13"/>
      <c r="K2441" s="13" t="s">
        <v>9</v>
      </c>
      <c r="L2441" s="15"/>
      <c r="N2441" s="251" t="s">
        <v>26</v>
      </c>
      <c r="O2441" s="252"/>
      <c r="P2441" s="253" t="s">
        <v>27</v>
      </c>
      <c r="Q2441" s="254"/>
      <c r="S2441" s="11" t="s">
        <v>13</v>
      </c>
      <c r="T2441" s="13"/>
      <c r="U2441" s="13" t="s">
        <v>14</v>
      </c>
      <c r="V2441" s="15"/>
      <c r="W2441" s="20"/>
      <c r="X2441" s="251" t="s">
        <v>26</v>
      </c>
      <c r="Y2441" s="252"/>
      <c r="Z2441" s="253" t="s">
        <v>27</v>
      </c>
      <c r="AA2441" s="254"/>
      <c r="AB2441" s="20"/>
      <c r="AC2441" s="11" t="s">
        <v>8</v>
      </c>
      <c r="AD2441" s="13"/>
      <c r="AE2441" s="13" t="s">
        <v>9</v>
      </c>
      <c r="AF2441" s="15"/>
      <c r="AG2441" s="20"/>
      <c r="AH2441" s="251" t="s">
        <v>26</v>
      </c>
      <c r="AI2441" s="252"/>
      <c r="AJ2441" s="253" t="s">
        <v>27</v>
      </c>
      <c r="AK2441" s="254"/>
      <c r="AL2441" s="20"/>
      <c r="AM2441" s="11" t="s">
        <v>13</v>
      </c>
      <c r="AN2441" s="13"/>
      <c r="AO2441" s="13" t="s">
        <v>14</v>
      </c>
      <c r="AP2441" s="15"/>
      <c r="AR2441" s="251" t="s">
        <v>26</v>
      </c>
      <c r="AS2441" s="252"/>
      <c r="AT2441" s="253" t="s">
        <v>27</v>
      </c>
      <c r="AU2441" s="254"/>
      <c r="AV2441" s="36"/>
      <c r="AW2441" s="11" t="s">
        <v>8</v>
      </c>
      <c r="AX2441" s="13"/>
      <c r="AY2441" s="13" t="s">
        <v>9</v>
      </c>
      <c r="AZ2441" s="15"/>
      <c r="BA2441" s="20"/>
      <c r="BB2441" s="251" t="s">
        <v>26</v>
      </c>
      <c r="BC2441" s="252"/>
      <c r="BD2441" s="253" t="s">
        <v>27</v>
      </c>
      <c r="BE2441" s="254"/>
      <c r="BF2441" s="36"/>
      <c r="BG2441" s="11" t="s">
        <v>13</v>
      </c>
      <c r="BH2441" s="13"/>
      <c r="BI2441" s="13" t="s">
        <v>14</v>
      </c>
      <c r="BJ2441" s="15"/>
      <c r="BK2441" s="36"/>
      <c r="BL2441" s="251" t="s">
        <v>26</v>
      </c>
      <c r="BM2441" s="252"/>
      <c r="BN2441" s="253" t="s">
        <v>27</v>
      </c>
      <c r="BO2441" s="254"/>
      <c r="BP2441" s="36"/>
      <c r="BQ2441" s="11" t="s">
        <v>8</v>
      </c>
      <c r="BR2441" s="13"/>
      <c r="BS2441" s="13" t="s">
        <v>9</v>
      </c>
      <c r="BT2441" s="15"/>
      <c r="BU2441" s="20"/>
      <c r="BV2441" s="251" t="s">
        <v>26</v>
      </c>
      <c r="BW2441" s="252"/>
      <c r="BX2441" s="253" t="s">
        <v>27</v>
      </c>
      <c r="BY2441" s="254"/>
      <c r="BZ2441" s="36"/>
      <c r="CA2441" s="11" t="s">
        <v>13</v>
      </c>
      <c r="CB2441" s="13"/>
      <c r="CC2441" s="13" t="s">
        <v>14</v>
      </c>
      <c r="CD2441" s="15"/>
      <c r="CE2441" s="36"/>
      <c r="CF2441" s="251" t="s">
        <v>26</v>
      </c>
      <c r="CG2441" s="252"/>
      <c r="CH2441" s="253" t="s">
        <v>27</v>
      </c>
      <c r="CI2441" s="254"/>
      <c r="CK2441" s="11" t="s">
        <v>28</v>
      </c>
      <c r="CL2441" s="13"/>
      <c r="CM2441" s="13" t="s">
        <v>29</v>
      </c>
      <c r="CN2441" s="15"/>
      <c r="CP2441" s="251" t="s">
        <v>26</v>
      </c>
      <c r="CQ2441" s="252"/>
      <c r="CR2441" s="253" t="s">
        <v>27</v>
      </c>
      <c r="CS2441" s="254"/>
      <c r="CU2441" s="38" t="s">
        <v>37</v>
      </c>
      <c r="CW2441" s="53" t="s">
        <v>45</v>
      </c>
    </row>
    <row r="2442" spans="1:101" ht="18" customHeight="1" thickTop="1" thickBot="1">
      <c r="D2442" s="16">
        <v>0</v>
      </c>
      <c r="E2442" s="17">
        <v>0</v>
      </c>
      <c r="F2442" s="18">
        <v>1</v>
      </c>
      <c r="G2442" s="19">
        <v>0</v>
      </c>
      <c r="H2442" s="10"/>
      <c r="I2442" s="16">
        <v>0</v>
      </c>
      <c r="J2442" s="17">
        <f t="shared" ref="J2442" si="26001">-1/($J$4*$B2439)</f>
        <v>-0.23202771339008654</v>
      </c>
      <c r="K2442" s="18">
        <v>1</v>
      </c>
      <c r="L2442" s="19">
        <v>0</v>
      </c>
      <c r="N2442" s="1">
        <f t="shared" ref="N2442" si="26002">D2442*I2439+F2442*I2442-E2442*J2439-G2442*J2442</f>
        <v>0</v>
      </c>
      <c r="O2442" s="4">
        <f t="shared" ref="O2442" si="26003">(D2442*J2439+E2442*I2439+F2442*J2442+G2442*I2442)</f>
        <v>-0.23202771339008654</v>
      </c>
      <c r="P2442" s="2">
        <f t="shared" ref="P2442" si="26004">D2442*K2439+F2442*K2442-E2442*L2439-G2442*L2442</f>
        <v>1</v>
      </c>
      <c r="Q2442" s="3">
        <f t="shared" ref="Q2442" si="26005">(D2442*L2439+E2442*K2439+F2442*L2442+G2442*K2442)</f>
        <v>0</v>
      </c>
      <c r="S2442" s="16">
        <v>0</v>
      </c>
      <c r="T2442" s="17">
        <v>0</v>
      </c>
      <c r="U2442" s="18">
        <v>1</v>
      </c>
      <c r="V2442" s="19">
        <v>0</v>
      </c>
      <c r="W2442" s="20"/>
      <c r="X2442" s="1">
        <f t="shared" ref="X2442" si="26006">N2442*S2439+P2442*S2442-O2442*T2439-Q2442*T2442</f>
        <v>0</v>
      </c>
      <c r="Y2442" s="4">
        <f t="shared" ref="Y2442" si="26007">(N2442*T2439+O2442*S2439+P2442*T2442+Q2442*S2442)</f>
        <v>-0.23202771339008654</v>
      </c>
      <c r="Z2442" s="2">
        <f t="shared" ref="Z2442" si="26008">N2442*U2439+P2442*U2442-O2442*V2439-Q2442*V2442</f>
        <v>0.92607427584061808</v>
      </c>
      <c r="AA2442" s="3">
        <f t="shared" ref="AA2442" si="26009">(N2442*V2439+O2442*U2439+P2442*V2442+Q2442*U2442)</f>
        <v>0</v>
      </c>
      <c r="AB2442" s="20"/>
      <c r="AC2442" s="16">
        <v>0</v>
      </c>
      <c r="AD2442" s="17">
        <f t="shared" ref="AD2442" si="26010">-1/($AD$4*$B2439)</f>
        <v>-0.26508042540106586</v>
      </c>
      <c r="AE2442" s="18">
        <v>1</v>
      </c>
      <c r="AF2442" s="19">
        <v>0</v>
      </c>
      <c r="AG2442" s="20"/>
      <c r="AH2442" s="1">
        <f t="shared" ref="AH2442" si="26011">X2442*AC2439+Z2442*AC2442-Y2442*AD2439-AA2442*AD2442</f>
        <v>0</v>
      </c>
      <c r="AI2442" s="4">
        <f t="shared" ref="AI2442" si="26012">(X2442*AD2439+Y2442*AC2439+Z2442*AD2442+AA2442*AC2442)</f>
        <v>-0.4775118763829016</v>
      </c>
      <c r="AJ2442" s="2">
        <f t="shared" ref="AJ2442" si="26013">X2442*AE2439+Z2442*AE2442-Y2442*AF2439-AA2442*AF2442</f>
        <v>0.92607427584061808</v>
      </c>
      <c r="AK2442" s="3">
        <f t="shared" ref="AK2442" si="26014">(X2442*AF2439+Y2442*AE2439+Z2442*AF2442+AA2442*AE2442)</f>
        <v>0</v>
      </c>
      <c r="AL2442" s="20"/>
      <c r="AM2442" s="16">
        <v>0</v>
      </c>
      <c r="AN2442" s="17">
        <v>0</v>
      </c>
      <c r="AO2442" s="18">
        <v>1</v>
      </c>
      <c r="AP2442" s="19">
        <v>0</v>
      </c>
      <c r="AR2442" s="1">
        <f t="shared" ref="AR2442" si="26015">AH2442*AM2439+AJ2442*AM2442-AI2442*AN2439-AK2442*AN2442</f>
        <v>0</v>
      </c>
      <c r="AS2442" s="4">
        <f t="shared" ref="AS2442" si="26016">(AH2442*AN2439+AI2442*AM2439+AJ2442*AN2442+AK2442*AM2442)</f>
        <v>-0.4775118763829016</v>
      </c>
      <c r="AT2442" s="2">
        <f t="shared" ref="AT2442" si="26017">AH2442*AO2439+AJ2442*AO2442-AI2442*AP2439-AK2442*AP2442</f>
        <v>0.76796927806466131</v>
      </c>
      <c r="AU2442" s="3">
        <f t="shared" ref="AU2442" si="26018">(AH2442*AP2439+AI2442*AO2439+AJ2442*AP2442+AK2442*AO2442)</f>
        <v>0</v>
      </c>
      <c r="AV2442" s="20"/>
      <c r="AW2442" s="16">
        <v>0</v>
      </c>
      <c r="AX2442" s="17">
        <f t="shared" ref="AX2442" si="26019">-1/($AX$4*$B2439)</f>
        <v>-0.26508042540106586</v>
      </c>
      <c r="AY2442" s="18">
        <v>1</v>
      </c>
      <c r="AZ2442" s="19">
        <v>0</v>
      </c>
      <c r="BA2442" s="20"/>
      <c r="BB2442" s="1">
        <f t="shared" ref="BB2442" si="26020">AR2442*AW2439+AT2442*AW2442-AS2442*AX2439-AU2442*AX2442</f>
        <v>0</v>
      </c>
      <c r="BC2442" s="4">
        <f t="shared" ref="BC2442" si="26021">(AR2442*AX2439+AS2442*AW2439+AT2442*AX2442+AU2442*AW2442)</f>
        <v>-0.6810854993072315</v>
      </c>
      <c r="BD2442" s="2">
        <f t="shared" ref="BD2442" si="26022">AR2442*AY2439+AT2442*AY2442-AS2442*AZ2439-AU2442*AZ2442</f>
        <v>0.76796927806466131</v>
      </c>
      <c r="BE2442" s="3">
        <f t="shared" ref="BE2442" si="26023">(AR2442*AZ2439+AS2442*AY2439+AT2442*AZ2442+AU2442*AY2442)</f>
        <v>0</v>
      </c>
      <c r="BF2442" s="20"/>
      <c r="BG2442" s="16">
        <v>0</v>
      </c>
      <c r="BH2442" s="17">
        <v>0</v>
      </c>
      <c r="BI2442" s="18">
        <v>1</v>
      </c>
      <c r="BJ2442" s="19">
        <v>0</v>
      </c>
      <c r="BK2442" s="20"/>
      <c r="BL2442" s="1">
        <f t="shared" ref="BL2442" si="26024">BB2442*BG2439+BD2442*BG2442-BC2442*BH2439-BE2442*BH2442</f>
        <v>0</v>
      </c>
      <c r="BM2442" s="4">
        <f t="shared" ref="BM2442" si="26025">(BB2442*BH2439+BC2442*BG2439+BD2442*BH2442+BE2442*BG2442)</f>
        <v>-0.6810854993072315</v>
      </c>
      <c r="BN2442" s="2">
        <f t="shared" ref="BN2442" si="26026">BB2442*BI2439+BD2442*BI2442-BC2442*BJ2439-BE2442*BJ2442</f>
        <v>0.55097046350455314</v>
      </c>
      <c r="BO2442" s="3">
        <f t="shared" ref="BO2442" si="26027">(BB2442*BJ2439+BC2442*BI2439+BD2442*BJ2442+BE2442*BI2442)</f>
        <v>0</v>
      </c>
      <c r="BP2442" s="20"/>
      <c r="BQ2442" s="16">
        <v>0</v>
      </c>
      <c r="BR2442" s="17">
        <f t="shared" ref="BR2442" si="26028">-1/($BR$4*$B2439)</f>
        <v>-0.23202771339008654</v>
      </c>
      <c r="BS2442" s="18">
        <v>1</v>
      </c>
      <c r="BT2442" s="19">
        <v>0</v>
      </c>
      <c r="BU2442" s="20"/>
      <c r="BV2442" s="1">
        <f t="shared" ref="BV2442" si="26029">BL2442*BQ2439+BN2442*BQ2442-BM2442*BR2439-BO2442*BR2442</f>
        <v>0</v>
      </c>
      <c r="BW2442" s="4">
        <f t="shared" ref="BW2442" si="26030">(BL2442*BR2439+BM2442*BQ2439+BN2442*BR2442+BO2442*BQ2442)</f>
        <v>-0.80892591609966913</v>
      </c>
      <c r="BX2442" s="2">
        <f t="shared" ref="BX2442" si="26031">BL2442*BS2439+BN2442*BS2442-BM2442*BT2439-BO2442*BT2442</f>
        <v>0.55097046350455314</v>
      </c>
      <c r="BY2442" s="3">
        <f t="shared" ref="BY2442" si="26032">(BL2442*BT2439+BM2442*BS2439+BN2442*BT2442+BO2442*BS2442)</f>
        <v>0</v>
      </c>
      <c r="BZ2442" s="20"/>
      <c r="CA2442" s="16">
        <v>0</v>
      </c>
      <c r="CB2442" s="17">
        <v>0</v>
      </c>
      <c r="CC2442" s="18">
        <v>1</v>
      </c>
      <c r="CD2442" s="19">
        <v>0</v>
      </c>
      <c r="CE2442" s="20"/>
      <c r="CF2442" s="1">
        <f t="shared" ref="CF2442" si="26033">BV2442*CA2439+BX2442*CA2442-BW2442*CB2439-BY2442*CB2442</f>
        <v>0</v>
      </c>
      <c r="CG2442" s="4">
        <f t="shared" ref="CG2442" si="26034">(BV2442*CB2439+BW2442*CA2439+BX2442*CB2442+BY2442*CA2442)</f>
        <v>-0.80892591609966913</v>
      </c>
      <c r="CH2442" s="2">
        <f t="shared" ref="CH2442" si="26035">BV2442*CC2439+BX2442*CC2442-BW2442*CD2439-BY2442*CD2442</f>
        <v>0.41608135848990963</v>
      </c>
      <c r="CI2442" s="3">
        <f t="shared" ref="CI2442" si="26036">(BV2442*CD2439+BW2442*CC2439+BX2442*CD2442+BY2442*CC2442)</f>
        <v>0</v>
      </c>
      <c r="CK2442" s="16">
        <f t="shared" ref="CK2442" si="26037">1/$CL$4</f>
        <v>1</v>
      </c>
      <c r="CL2442" s="17">
        <v>0</v>
      </c>
      <c r="CM2442" s="18">
        <v>1</v>
      </c>
      <c r="CN2442" s="19">
        <v>0</v>
      </c>
      <c r="CP2442" s="1">
        <f t="shared" ref="CP2442" si="26038">CF2442*CK2439+CH2442*CK2442-CG2442*CL2439-CI2442*CL2442</f>
        <v>0.41608135848990963</v>
      </c>
      <c r="CQ2442" s="4">
        <f t="shared" ref="CQ2442" si="26039">(CF2442*CL2439+CG2442*CK2439+CH2442*CL2442+CI2442*CK2442)</f>
        <v>-0.80892591609966913</v>
      </c>
      <c r="CR2442" s="2">
        <f t="shared" ref="CR2442" si="26040">CF2442*CM2439+CH2442*CM2442-CG2442*CN2439-CI2442*CN2442</f>
        <v>0.41608135848990963</v>
      </c>
      <c r="CS2442" s="3">
        <f t="shared" ref="CS2442" si="26041">(CF2442*CN2439+CG2442*CM2439+CH2442*CN2442+CI2442*CM2442)</f>
        <v>0</v>
      </c>
      <c r="CU2442" s="39">
        <f t="shared" ref="CU2442" si="26042">(180/PI())*ATAN(-1*(CQ2439/CP2439))</f>
        <v>67.851278958213456</v>
      </c>
      <c r="CW2442" s="54">
        <f t="shared" ref="CW2442" si="26043">20*LOG(((1-(10^(CU2439/20)^2)*(1-((1-CW2439)/(1+CW2439))^2))^0.5))</f>
        <v>-16.899384429387055</v>
      </c>
    </row>
    <row r="2443" spans="1:101" ht="18" customHeight="1">
      <c r="E2443" s="20"/>
      <c r="F2443" s="20"/>
      <c r="G2443" s="20"/>
      <c r="H2443" s="20"/>
      <c r="I2443" s="20"/>
      <c r="J2443" s="20"/>
      <c r="K2443" s="20"/>
      <c r="L2443" s="20"/>
      <c r="M2443" s="20"/>
      <c r="N2443" s="20"/>
      <c r="O2443" s="20"/>
      <c r="P2443" s="20"/>
      <c r="Q2443" s="20"/>
      <c r="R2443" s="20"/>
      <c r="S2443" s="20"/>
      <c r="T2443" s="20"/>
      <c r="U2443" s="20"/>
      <c r="V2443" s="20"/>
      <c r="W2443" s="20"/>
      <c r="X2443" s="20"/>
      <c r="Y2443" s="20"/>
      <c r="Z2443" s="20"/>
      <c r="AA2443" s="20"/>
      <c r="AB2443" s="30"/>
      <c r="AC2443" s="20"/>
      <c r="AD2443" s="20"/>
      <c r="AE2443" s="20"/>
      <c r="AF2443" s="20"/>
      <c r="AG2443" s="20"/>
      <c r="AH2443" s="20"/>
      <c r="AI2443" s="20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  <c r="BA2443" s="20"/>
      <c r="BB2443" s="20"/>
      <c r="BC2443" s="20"/>
      <c r="BD2443" s="20"/>
      <c r="BE2443" s="20"/>
      <c r="BF2443" s="20"/>
      <c r="BG2443" s="20"/>
      <c r="BH2443" s="20"/>
      <c r="BI2443" s="20"/>
      <c r="BJ2443" s="20"/>
      <c r="BK2443" s="20"/>
      <c r="BL2443" s="20"/>
      <c r="BM2443" s="20"/>
      <c r="BN2443" s="20"/>
      <c r="BO2443" s="20"/>
      <c r="BP2443" s="20"/>
      <c r="BQ2443" s="20"/>
      <c r="BR2443" s="20"/>
      <c r="BS2443" s="20"/>
      <c r="BT2443" s="20"/>
      <c r="BU2443" s="20"/>
      <c r="BV2443" s="20"/>
      <c r="BW2443" s="20"/>
      <c r="BX2443" s="20"/>
      <c r="BY2443" s="20"/>
      <c r="BZ2443" s="20"/>
      <c r="CA2443" s="20"/>
      <c r="CB2443" s="20"/>
      <c r="CC2443" s="20"/>
      <c r="CD2443" s="20"/>
      <c r="CE2443" s="20"/>
      <c r="CF2443" s="20"/>
      <c r="CG2443" s="20"/>
      <c r="CH2443" s="20"/>
      <c r="CI2443" s="20"/>
      <c r="CJ2443" s="20"/>
      <c r="CK2443" s="20"/>
      <c r="CL2443" s="20"/>
    </row>
    <row r="2444" spans="1:101" ht="18" customHeight="1"/>
    <row r="2445" spans="1:101" ht="18" customHeight="1" thickBot="1">
      <c r="A2445" s="23"/>
      <c r="B2445" s="23"/>
      <c r="C2445" s="23"/>
      <c r="D2445" s="20" t="s">
        <v>15</v>
      </c>
      <c r="E2445" s="20"/>
      <c r="F2445" s="20"/>
      <c r="G2445" s="20"/>
      <c r="H2445" s="20"/>
      <c r="I2445" s="20" t="s">
        <v>16</v>
      </c>
      <c r="J2445" s="20"/>
      <c r="K2445" s="20"/>
      <c r="L2445" s="20"/>
      <c r="M2445" s="23"/>
      <c r="N2445" s="23"/>
      <c r="O2445" s="24" t="s">
        <v>17</v>
      </c>
      <c r="P2445" s="23"/>
      <c r="Q2445" s="23"/>
      <c r="R2445" s="23"/>
      <c r="S2445" s="20"/>
      <c r="T2445" s="20" t="s">
        <v>18</v>
      </c>
      <c r="U2445" s="23"/>
      <c r="V2445" s="23"/>
      <c r="W2445" s="23"/>
      <c r="X2445" s="23"/>
      <c r="Y2445" s="24" t="s">
        <v>19</v>
      </c>
      <c r="Z2445" s="23"/>
      <c r="AA2445" s="23"/>
      <c r="AB2445" s="23"/>
      <c r="AC2445" s="24" t="s">
        <v>20</v>
      </c>
      <c r="AD2445" s="20"/>
      <c r="AE2445" s="20"/>
      <c r="AF2445" s="20"/>
      <c r="AG2445" s="20"/>
      <c r="AH2445" s="23"/>
      <c r="AI2445" s="24" t="s">
        <v>21</v>
      </c>
      <c r="AJ2445" s="23"/>
      <c r="AK2445" s="23"/>
      <c r="AL2445" s="20"/>
      <c r="AM2445" s="24" t="s">
        <v>31</v>
      </c>
      <c r="AN2445" s="20"/>
      <c r="AO2445" s="23"/>
      <c r="AP2445" s="23"/>
      <c r="AQ2445" s="23"/>
      <c r="AR2445" s="23"/>
      <c r="AS2445" s="24" t="s">
        <v>91</v>
      </c>
      <c r="AT2445" s="23"/>
      <c r="AU2445" s="23"/>
      <c r="AV2445" s="23"/>
      <c r="AW2445" s="24" t="s">
        <v>32</v>
      </c>
      <c r="AX2445" s="20"/>
      <c r="AY2445" s="20"/>
      <c r="AZ2445" s="20"/>
      <c r="BA2445" s="20"/>
      <c r="BB2445" s="23"/>
      <c r="BC2445" s="24" t="s">
        <v>22</v>
      </c>
      <c r="BD2445" s="23"/>
      <c r="BE2445" s="23"/>
      <c r="BF2445" s="23"/>
      <c r="BG2445" s="24" t="s">
        <v>33</v>
      </c>
      <c r="BH2445" s="20"/>
      <c r="BI2445" s="23"/>
      <c r="BJ2445" s="23"/>
      <c r="BK2445" s="23"/>
      <c r="BL2445" s="23"/>
      <c r="BM2445" s="24" t="s">
        <v>34</v>
      </c>
      <c r="BN2445" s="23"/>
      <c r="BO2445" s="23"/>
      <c r="BP2445" s="23"/>
      <c r="BQ2445" s="24" t="s">
        <v>89</v>
      </c>
      <c r="BR2445" s="20"/>
      <c r="BS2445" s="20"/>
      <c r="BT2445" s="20"/>
      <c r="BU2445" s="20"/>
      <c r="BV2445" s="23"/>
      <c r="BW2445" s="24" t="s">
        <v>35</v>
      </c>
      <c r="BX2445" s="23"/>
      <c r="BY2445" s="23"/>
      <c r="BZ2445" s="23"/>
      <c r="CA2445" s="24" t="s">
        <v>90</v>
      </c>
      <c r="CB2445" s="20"/>
      <c r="CC2445" s="23"/>
      <c r="CD2445" s="23"/>
      <c r="CE2445" s="23"/>
      <c r="CF2445" s="23"/>
      <c r="CG2445" s="24" t="s">
        <v>92</v>
      </c>
      <c r="CH2445" s="23"/>
      <c r="CI2445" s="23"/>
      <c r="CJ2445" s="23"/>
      <c r="CK2445" s="24" t="s">
        <v>36</v>
      </c>
      <c r="CL2445" s="24"/>
      <c r="CM2445" s="23"/>
      <c r="CN2445" s="23"/>
      <c r="CO2445" s="23"/>
      <c r="CP2445" s="23"/>
      <c r="CQ2445" s="24" t="s">
        <v>93</v>
      </c>
      <c r="CR2445" s="23"/>
      <c r="CS2445" s="23"/>
    </row>
    <row r="2446" spans="1:101" ht="18" customHeight="1" thickBot="1">
      <c r="A2446" s="23"/>
      <c r="B2446" s="33"/>
      <c r="C2446" s="23"/>
      <c r="D2446" s="7" t="s">
        <v>2</v>
      </c>
      <c r="E2446" s="8"/>
      <c r="F2446" s="8" t="s">
        <v>3</v>
      </c>
      <c r="G2446" s="9"/>
      <c r="H2446" s="10"/>
      <c r="I2446" s="7" t="s">
        <v>4</v>
      </c>
      <c r="J2446" s="8"/>
      <c r="K2446" s="8" t="s">
        <v>5</v>
      </c>
      <c r="L2446" s="9"/>
      <c r="M2446" s="23"/>
      <c r="N2446" s="251" t="s">
        <v>79</v>
      </c>
      <c r="O2446" s="252"/>
      <c r="P2446" s="253" t="s">
        <v>80</v>
      </c>
      <c r="Q2446" s="254"/>
      <c r="R2446" s="23"/>
      <c r="S2446" s="7" t="s">
        <v>11</v>
      </c>
      <c r="T2446" s="8"/>
      <c r="U2446" s="8" t="s">
        <v>12</v>
      </c>
      <c r="V2446" s="9"/>
      <c r="W2446" s="20"/>
      <c r="X2446" s="251" t="s">
        <v>79</v>
      </c>
      <c r="Y2446" s="252"/>
      <c r="Z2446" s="253" t="s">
        <v>80</v>
      </c>
      <c r="AA2446" s="254"/>
      <c r="AB2446" s="20"/>
      <c r="AC2446" s="7" t="s">
        <v>4</v>
      </c>
      <c r="AD2446" s="8"/>
      <c r="AE2446" s="8" t="s">
        <v>5</v>
      </c>
      <c r="AF2446" s="9"/>
      <c r="AG2446" s="20"/>
      <c r="AH2446" s="251" t="s">
        <v>0</v>
      </c>
      <c r="AI2446" s="252"/>
      <c r="AJ2446" s="253" t="s">
        <v>1</v>
      </c>
      <c r="AK2446" s="254"/>
      <c r="AL2446" s="20"/>
      <c r="AM2446" s="7" t="s">
        <v>11</v>
      </c>
      <c r="AN2446" s="8"/>
      <c r="AO2446" s="8" t="s">
        <v>12</v>
      </c>
      <c r="AP2446" s="9"/>
      <c r="AQ2446" s="23"/>
      <c r="AR2446" s="251" t="s">
        <v>0</v>
      </c>
      <c r="AS2446" s="252"/>
      <c r="AT2446" s="253" t="s">
        <v>1</v>
      </c>
      <c r="AU2446" s="254"/>
      <c r="AV2446" s="36"/>
      <c r="AW2446" s="7" t="s">
        <v>4</v>
      </c>
      <c r="AX2446" s="8"/>
      <c r="AY2446" s="8" t="s">
        <v>5</v>
      </c>
      <c r="AZ2446" s="9"/>
      <c r="BA2446" s="20"/>
      <c r="BB2446" s="251" t="s">
        <v>0</v>
      </c>
      <c r="BC2446" s="252"/>
      <c r="BD2446" s="253" t="s">
        <v>1</v>
      </c>
      <c r="BE2446" s="254"/>
      <c r="BF2446" s="36"/>
      <c r="BG2446" s="7" t="s">
        <v>11</v>
      </c>
      <c r="BH2446" s="8"/>
      <c r="BI2446" s="8" t="s">
        <v>12</v>
      </c>
      <c r="BJ2446" s="9"/>
      <c r="BK2446" s="36"/>
      <c r="BL2446" s="251" t="s">
        <v>0</v>
      </c>
      <c r="BM2446" s="252"/>
      <c r="BN2446" s="253" t="s">
        <v>1</v>
      </c>
      <c r="BO2446" s="254"/>
      <c r="BP2446" s="36"/>
      <c r="BQ2446" s="7" t="s">
        <v>4</v>
      </c>
      <c r="BR2446" s="8"/>
      <c r="BS2446" s="8" t="s">
        <v>5</v>
      </c>
      <c r="BT2446" s="9"/>
      <c r="BU2446" s="20"/>
      <c r="BV2446" s="251" t="s">
        <v>0</v>
      </c>
      <c r="BW2446" s="252"/>
      <c r="BX2446" s="253" t="s">
        <v>1</v>
      </c>
      <c r="BY2446" s="254"/>
      <c r="BZ2446" s="36"/>
      <c r="CA2446" s="7" t="s">
        <v>11</v>
      </c>
      <c r="CB2446" s="8"/>
      <c r="CC2446" s="8" t="s">
        <v>12</v>
      </c>
      <c r="CD2446" s="9"/>
      <c r="CE2446" s="36"/>
      <c r="CF2446" s="251" t="s">
        <v>0</v>
      </c>
      <c r="CG2446" s="252"/>
      <c r="CH2446" s="253" t="s">
        <v>1</v>
      </c>
      <c r="CI2446" s="254"/>
      <c r="CJ2446" s="23"/>
      <c r="CK2446" s="7" t="s">
        <v>23</v>
      </c>
      <c r="CL2446" s="8"/>
      <c r="CM2446" s="8" t="s">
        <v>24</v>
      </c>
      <c r="CN2446" s="9"/>
      <c r="CO2446" s="23"/>
      <c r="CP2446" s="251" t="s">
        <v>0</v>
      </c>
      <c r="CQ2446" s="252"/>
      <c r="CR2446" s="253" t="s">
        <v>1</v>
      </c>
      <c r="CS2446" s="254"/>
      <c r="CU2446" s="26" t="s">
        <v>25</v>
      </c>
      <c r="CW2446" s="50" t="s">
        <v>44</v>
      </c>
    </row>
    <row r="2447" spans="1:101" ht="18" customHeight="1" thickTop="1" thickBot="1">
      <c r="B2447" s="34">
        <v>6.3500000000000201</v>
      </c>
      <c r="D2447" s="11">
        <v>1</v>
      </c>
      <c r="E2447" s="12">
        <v>0</v>
      </c>
      <c r="F2447" s="13">
        <v>0</v>
      </c>
      <c r="G2447" s="40">
        <f t="shared" ref="G2447" si="26044">-1/($E$4*$B2447)</f>
        <v>-0.1654378768364633</v>
      </c>
      <c r="H2447" s="10"/>
      <c r="I2447" s="11">
        <v>1</v>
      </c>
      <c r="J2447" s="12">
        <v>0</v>
      </c>
      <c r="K2447" s="13">
        <v>0</v>
      </c>
      <c r="L2447" s="14">
        <v>0</v>
      </c>
      <c r="N2447" s="1">
        <f t="shared" ref="N2447" si="26045">D2447*I2447+F2447*I2450-E2447*J2447-G2447*J2450</f>
        <v>0.961916081054489</v>
      </c>
      <c r="O2447" s="4">
        <f t="shared" ref="O2447" si="26046">(D2447*J2447+E2447*I2447+F2447*J2450+G2447*I2450)</f>
        <v>0</v>
      </c>
      <c r="P2447" s="2">
        <f t="shared" ref="P2447" si="26047">D2447*K2447+F2447*K2450-E2447*L2447-G2447*L2450</f>
        <v>0</v>
      </c>
      <c r="Q2447" s="3">
        <f t="shared" ref="Q2447" si="26048">(D2447*L2447+E2447*K2447+F2447*L2450+G2447*K2450)</f>
        <v>-0.1654378768364633</v>
      </c>
      <c r="S2447" s="11">
        <v>1</v>
      </c>
      <c r="T2447" s="12">
        <v>0</v>
      </c>
      <c r="U2447" s="13">
        <v>0</v>
      </c>
      <c r="V2447" s="40">
        <f t="shared" ref="V2447" si="26049">-1/($T$4*$B2447)</f>
        <v>-0.31609858482663478</v>
      </c>
      <c r="W2447" s="20"/>
      <c r="X2447" s="1">
        <f t="shared" ref="X2447" si="26050">N2447*S2447+P2447*S2450-O2447*T2447-Q2447*T2450</f>
        <v>0.961916081054489</v>
      </c>
      <c r="Y2447" s="4">
        <f t="shared" ref="Y2447" si="26051">(N2447*T2447+O2447*S2447+P2447*T2450+Q2447*S2450)</f>
        <v>0</v>
      </c>
      <c r="Z2447" s="2">
        <f t="shared" ref="Z2447" si="26052">N2447*U2447+P2447*U2450-O2447*V2447-Q2447*V2450</f>
        <v>0</v>
      </c>
      <c r="AA2447" s="3">
        <f t="shared" ref="AA2447" si="26053">(N2447*V2447+O2447*U2447+P2447*V2450+Q2447*U2450)</f>
        <v>-0.46949818877976979</v>
      </c>
      <c r="AB2447" s="20"/>
      <c r="AC2447" s="11">
        <v>1</v>
      </c>
      <c r="AD2447" s="12">
        <v>0</v>
      </c>
      <c r="AE2447" s="13">
        <v>0</v>
      </c>
      <c r="AF2447" s="14">
        <v>0</v>
      </c>
      <c r="AG2447" s="20"/>
      <c r="AH2447" s="1">
        <f t="shared" ref="AH2447" si="26054">X2447*AC2447+Z2447*AC2450-Y2447*AD2447-AA2447*AD2450</f>
        <v>0.83844126034225919</v>
      </c>
      <c r="AI2447" s="4">
        <f t="shared" ref="AI2447" si="26055">(X2447*AD2447+Y2447*AC2447+Z2447*AD2450+AA2447*AC2450)</f>
        <v>0</v>
      </c>
      <c r="AJ2447" s="2">
        <f t="shared" ref="AJ2447" si="26056">X2447*AE2447+Z2447*AE2450-Y2447*AF2447-AA2447*AF2450</f>
        <v>0</v>
      </c>
      <c r="AK2447" s="3">
        <f t="shared" ref="AK2447" si="26057">(X2447*AF2447+Y2447*AE2447+Z2447*AF2450+AA2447*AE2450)</f>
        <v>-0.46949818877976979</v>
      </c>
      <c r="AL2447" s="20"/>
      <c r="AM2447" s="11">
        <v>1</v>
      </c>
      <c r="AN2447" s="12">
        <v>0</v>
      </c>
      <c r="AO2447" s="13">
        <v>0</v>
      </c>
      <c r="AP2447" s="40">
        <f t="shared" ref="AP2447" si="26058">-1/($AN$4*$B2447)</f>
        <v>-0.32849460776101258</v>
      </c>
      <c r="AR2447" s="1">
        <f t="shared" ref="AR2447" si="26059">AH2447*AM2447+AJ2447*AM2450-AI2447*AN2447-AK2447*AN2450</f>
        <v>0.83844126034225919</v>
      </c>
      <c r="AS2447" s="4">
        <f t="shared" ref="AS2447" si="26060">(AH2447*AN2447+AI2447*AM2447+AJ2447*AN2450+AK2447*AM2450)</f>
        <v>0</v>
      </c>
      <c r="AT2447" s="2">
        <f t="shared" ref="AT2447" si="26061">AH2447*AO2447+AJ2447*AO2450-AI2447*AP2447-AK2447*AP2450</f>
        <v>0</v>
      </c>
      <c r="AU2447" s="3">
        <f t="shared" ref="AU2447" si="26062">(AH2447*AP2447+AI2447*AO2447+AJ2447*AP2450+AK2447*AO2450)</f>
        <v>-0.7449216217265493</v>
      </c>
      <c r="AV2447" s="20"/>
      <c r="AW2447" s="11">
        <v>1</v>
      </c>
      <c r="AX2447" s="12">
        <v>0</v>
      </c>
      <c r="AY2447" s="13">
        <v>0</v>
      </c>
      <c r="AZ2447" s="14">
        <v>0</v>
      </c>
      <c r="BA2447" s="20"/>
      <c r="BB2447" s="1">
        <f t="shared" ref="BB2447" si="26063">AR2447*AW2447+AT2447*AW2450-AS2447*AX2447-AU2447*AX2450</f>
        <v>0.64253195571553934</v>
      </c>
      <c r="BC2447" s="4">
        <f t="shared" ref="BC2447" si="26064">(AR2447*AX2447+AS2447*AW2447+AT2447*AX2450+AU2447*AW2450)</f>
        <v>0</v>
      </c>
      <c r="BD2447" s="2">
        <f t="shared" ref="BD2447" si="26065">AR2447*AY2447+AT2447*AY2450-AS2447*AZ2447-AU2447*AZ2450</f>
        <v>0</v>
      </c>
      <c r="BE2447" s="3">
        <f t="shared" ref="BE2447" si="26066">(AR2447*AZ2447+AS2447*AY2447+AT2447*AZ2450+AU2447*AY2450)</f>
        <v>-0.7449216217265493</v>
      </c>
      <c r="BF2447" s="20"/>
      <c r="BG2447" s="11">
        <v>1</v>
      </c>
      <c r="BH2447" s="12">
        <v>0</v>
      </c>
      <c r="BI2447" s="13">
        <v>0</v>
      </c>
      <c r="BJ2447" s="40">
        <f t="shared" ref="BJ2447" si="26067">-1/($BH$4*$B2447)</f>
        <v>-0.31609858482663478</v>
      </c>
      <c r="BK2447" s="20"/>
      <c r="BL2447" s="1">
        <f t="shared" ref="BL2447" si="26068">BB2447*BG2447+BD2447*BG2450-BC2447*BH2447-BE2447*BH2450</f>
        <v>0.64253195571553934</v>
      </c>
      <c r="BM2447" s="4">
        <f t="shared" ref="BM2447" si="26069">(BB2447*BH2447+BC2447*BG2447+BD2447*BH2450+BE2447*BG2450)</f>
        <v>0</v>
      </c>
      <c r="BN2447" s="2">
        <f t="shared" ref="BN2447" si="26070">BB2447*BI2447+BD2447*BI2450-BC2447*BJ2447-BE2447*BJ2450</f>
        <v>0</v>
      </c>
      <c r="BO2447" s="3">
        <f t="shared" ref="BO2447" si="26071">(BB2447*BJ2447+BC2447*BI2447+BD2447*BJ2450+BE2447*BI2450)</f>
        <v>-0.9480250636341212</v>
      </c>
      <c r="BP2447" s="20"/>
      <c r="BQ2447" s="11">
        <v>1</v>
      </c>
      <c r="BR2447" s="12">
        <v>0</v>
      </c>
      <c r="BS2447" s="13">
        <v>0</v>
      </c>
      <c r="BT2447" s="14">
        <v>0</v>
      </c>
      <c r="BU2447" s="20"/>
      <c r="BV2447" s="1">
        <f t="shared" ref="BV2447" si="26072">BL2447*BQ2447+BN2447*BQ2450-BM2447*BR2447-BO2447*BR2450</f>
        <v>0.42429590015104268</v>
      </c>
      <c r="BW2447" s="4">
        <f t="shared" ref="BW2447" si="26073">(BL2447*BR2447+BM2447*BQ2447+BN2447*BR2450+BO2447*BQ2450)</f>
        <v>0</v>
      </c>
      <c r="BX2447" s="2">
        <f t="shared" ref="BX2447" si="26074">BL2447*BS2447+BN2447*BS2450-BM2447*BT2447-BO2447*BT2450</f>
        <v>0</v>
      </c>
      <c r="BY2447" s="3">
        <f t="shared" ref="BY2447" si="26075">(BL2447*BT2447+BM2447*BS2447+BN2447*BT2450+BO2447*BS2450)</f>
        <v>-0.9480250636341212</v>
      </c>
      <c r="BZ2447" s="20"/>
      <c r="CA2447" s="11">
        <v>1</v>
      </c>
      <c r="CB2447" s="12">
        <v>0</v>
      </c>
      <c r="CC2447" s="13">
        <v>0</v>
      </c>
      <c r="CD2447" s="40">
        <f t="shared" ref="CD2447" si="26076">-1/($CB$4*$B2447)</f>
        <v>-0.1654378768364633</v>
      </c>
      <c r="CE2447" s="20"/>
      <c r="CF2447" s="1">
        <f t="shared" ref="CF2447" si="26077">BV2447*CA2447+BX2447*CA2450-BW2447*CB2447-BY2447*CB2450</f>
        <v>0.42429590015104268</v>
      </c>
      <c r="CG2447" s="4">
        <f t="shared" ref="CG2447" si="26078">(BV2447*CB2447+BW2447*CA2447+BX2447*CB2450+BY2447*CA2450)</f>
        <v>0</v>
      </c>
      <c r="CH2447" s="2">
        <f t="shared" ref="CH2447" si="26079">BV2447*CC2447+BX2447*CC2450-BW2447*CD2447-BY2447*CD2450</f>
        <v>0</v>
      </c>
      <c r="CI2447" s="3">
        <f t="shared" ref="CI2447" si="26080">(BV2447*CD2447+BW2447*CC2447+BX2447*CD2450+BY2447*CC2450)</f>
        <v>-1.0182196765055258</v>
      </c>
      <c r="CJ2447" s="28"/>
      <c r="CK2447" s="11">
        <v>1</v>
      </c>
      <c r="CL2447" s="12">
        <v>0</v>
      </c>
      <c r="CM2447" s="13">
        <v>0</v>
      </c>
      <c r="CN2447" s="14">
        <v>0</v>
      </c>
      <c r="CP2447" s="1">
        <f t="shared" ref="CP2447" si="26081">CF2447*CK2447+CH2447*CK2450-CG2447*CL2447-CI2447*CL2450</f>
        <v>0.42429590015104268</v>
      </c>
      <c r="CQ2447" s="4">
        <f t="shared" ref="CQ2447" si="26082">(CF2447*CL2447+CG2447*CK2447+CH2447*CL2450+CI2447*CK2450)</f>
        <v>-1.0182196765055258</v>
      </c>
      <c r="CR2447" s="2">
        <f t="shared" ref="CR2447" si="26083">CF2447*CM2447+CH2447*CM2450-CG2447*CN2447-CI2447*CN2450</f>
        <v>0</v>
      </c>
      <c r="CS2447" s="3">
        <f t="shared" ref="CS2447" si="26084">(CF2447*CN2447+CG2447*CM2447+CH2447*CN2450+CI2447*CM2450)</f>
        <v>-1.0182196765055258</v>
      </c>
      <c r="CU2447" s="29">
        <f t="shared" ref="CU2447" si="26085">20*LOG(((1+$CL$4)/$CL$4)/((CP2447+CP2450)^2+(CQ2447+CQ2450)^2)^0.5)</f>
        <v>-4.8944472747329257E-2</v>
      </c>
      <c r="CW2447" s="51">
        <f t="shared" ref="CW2447" si="26086">((CP2447^2+CQ2447^2)^0.5)/((CP2450^2+CQ2450^2)^0.5)</f>
        <v>1.2118630987034387</v>
      </c>
    </row>
    <row r="2448" spans="1:101" ht="18" customHeight="1" thickBot="1">
      <c r="D2448" s="11"/>
      <c r="E2448" s="13"/>
      <c r="F2448" s="13"/>
      <c r="G2448" s="15"/>
      <c r="H2448" s="10"/>
      <c r="I2448" s="11"/>
      <c r="J2448" s="13"/>
      <c r="K2448" s="13"/>
      <c r="L2448" s="15"/>
      <c r="N2448" s="5"/>
      <c r="Q2448" s="6"/>
      <c r="S2448" s="11"/>
      <c r="T2448" s="13"/>
      <c r="U2448" s="13"/>
      <c r="V2448" s="15"/>
      <c r="W2448" s="20"/>
      <c r="X2448" s="5"/>
      <c r="AA2448" s="6"/>
      <c r="AB2448" s="20"/>
      <c r="AC2448" s="11"/>
      <c r="AD2448" s="13"/>
      <c r="AE2448" s="13"/>
      <c r="AF2448" s="15"/>
      <c r="AG2448" s="20"/>
      <c r="AH2448" s="5"/>
      <c r="AK2448" s="6"/>
      <c r="AL2448" s="20"/>
      <c r="AM2448" s="11"/>
      <c r="AN2448" s="13"/>
      <c r="AO2448" s="13"/>
      <c r="AP2448" s="15"/>
      <c r="AR2448" s="5"/>
      <c r="AU2448" s="6"/>
      <c r="AW2448" s="11"/>
      <c r="AX2448" s="13"/>
      <c r="AY2448" s="13"/>
      <c r="AZ2448" s="15"/>
      <c r="BA2448" s="20"/>
      <c r="BB2448" s="5"/>
      <c r="BE2448" s="6"/>
      <c r="BG2448" s="11"/>
      <c r="BH2448" s="13"/>
      <c r="BI2448" s="13"/>
      <c r="BJ2448" s="15"/>
      <c r="BL2448" s="5"/>
      <c r="BO2448" s="6"/>
      <c r="BQ2448" s="11"/>
      <c r="BR2448" s="13"/>
      <c r="BS2448" s="13"/>
      <c r="BT2448" s="15"/>
      <c r="BU2448" s="20"/>
      <c r="BV2448" s="5"/>
      <c r="BY2448" s="6"/>
      <c r="CA2448" s="11"/>
      <c r="CB2448" s="13"/>
      <c r="CC2448" s="13"/>
      <c r="CD2448" s="15"/>
      <c r="CF2448" s="5"/>
      <c r="CI2448" s="6"/>
      <c r="CK2448" s="11"/>
      <c r="CL2448" s="13"/>
      <c r="CM2448" s="13"/>
      <c r="CN2448" s="15"/>
      <c r="CP2448" s="5"/>
      <c r="CS2448" s="6"/>
      <c r="CW2448" s="52"/>
    </row>
    <row r="2449" spans="1:101" ht="18" customHeight="1" thickBot="1">
      <c r="D2449" s="11" t="s">
        <v>6</v>
      </c>
      <c r="E2449" s="13"/>
      <c r="F2449" s="13" t="s">
        <v>7</v>
      </c>
      <c r="G2449" s="15"/>
      <c r="H2449" s="10"/>
      <c r="I2449" s="11" t="s">
        <v>8</v>
      </c>
      <c r="J2449" s="13"/>
      <c r="K2449" s="13" t="s">
        <v>9</v>
      </c>
      <c r="L2449" s="15"/>
      <c r="N2449" s="251" t="s">
        <v>26</v>
      </c>
      <c r="O2449" s="252"/>
      <c r="P2449" s="253" t="s">
        <v>27</v>
      </c>
      <c r="Q2449" s="254"/>
      <c r="S2449" s="11" t="s">
        <v>13</v>
      </c>
      <c r="T2449" s="13"/>
      <c r="U2449" s="13" t="s">
        <v>14</v>
      </c>
      <c r="V2449" s="15"/>
      <c r="W2449" s="20"/>
      <c r="X2449" s="251" t="s">
        <v>26</v>
      </c>
      <c r="Y2449" s="252"/>
      <c r="Z2449" s="253" t="s">
        <v>27</v>
      </c>
      <c r="AA2449" s="254"/>
      <c r="AB2449" s="20"/>
      <c r="AC2449" s="11" t="s">
        <v>8</v>
      </c>
      <c r="AD2449" s="13"/>
      <c r="AE2449" s="13" t="s">
        <v>9</v>
      </c>
      <c r="AF2449" s="15"/>
      <c r="AG2449" s="20"/>
      <c r="AH2449" s="251" t="s">
        <v>26</v>
      </c>
      <c r="AI2449" s="252"/>
      <c r="AJ2449" s="253" t="s">
        <v>27</v>
      </c>
      <c r="AK2449" s="254"/>
      <c r="AL2449" s="20"/>
      <c r="AM2449" s="11" t="s">
        <v>13</v>
      </c>
      <c r="AN2449" s="13"/>
      <c r="AO2449" s="13" t="s">
        <v>14</v>
      </c>
      <c r="AP2449" s="15"/>
      <c r="AR2449" s="251" t="s">
        <v>26</v>
      </c>
      <c r="AS2449" s="252"/>
      <c r="AT2449" s="253" t="s">
        <v>27</v>
      </c>
      <c r="AU2449" s="254"/>
      <c r="AV2449" s="36"/>
      <c r="AW2449" s="11" t="s">
        <v>8</v>
      </c>
      <c r="AX2449" s="13"/>
      <c r="AY2449" s="13" t="s">
        <v>9</v>
      </c>
      <c r="AZ2449" s="15"/>
      <c r="BA2449" s="20"/>
      <c r="BB2449" s="251" t="s">
        <v>26</v>
      </c>
      <c r="BC2449" s="252"/>
      <c r="BD2449" s="253" t="s">
        <v>27</v>
      </c>
      <c r="BE2449" s="254"/>
      <c r="BF2449" s="36"/>
      <c r="BG2449" s="11" t="s">
        <v>13</v>
      </c>
      <c r="BH2449" s="13"/>
      <c r="BI2449" s="13" t="s">
        <v>14</v>
      </c>
      <c r="BJ2449" s="15"/>
      <c r="BK2449" s="36"/>
      <c r="BL2449" s="251" t="s">
        <v>26</v>
      </c>
      <c r="BM2449" s="252"/>
      <c r="BN2449" s="253" t="s">
        <v>27</v>
      </c>
      <c r="BO2449" s="254"/>
      <c r="BP2449" s="36"/>
      <c r="BQ2449" s="11" t="s">
        <v>8</v>
      </c>
      <c r="BR2449" s="13"/>
      <c r="BS2449" s="13" t="s">
        <v>9</v>
      </c>
      <c r="BT2449" s="15"/>
      <c r="BU2449" s="20"/>
      <c r="BV2449" s="251" t="s">
        <v>26</v>
      </c>
      <c r="BW2449" s="252"/>
      <c r="BX2449" s="253" t="s">
        <v>27</v>
      </c>
      <c r="BY2449" s="254"/>
      <c r="BZ2449" s="36"/>
      <c r="CA2449" s="11" t="s">
        <v>13</v>
      </c>
      <c r="CB2449" s="13"/>
      <c r="CC2449" s="13" t="s">
        <v>14</v>
      </c>
      <c r="CD2449" s="15"/>
      <c r="CE2449" s="36"/>
      <c r="CF2449" s="251" t="s">
        <v>26</v>
      </c>
      <c r="CG2449" s="252"/>
      <c r="CH2449" s="253" t="s">
        <v>27</v>
      </c>
      <c r="CI2449" s="254"/>
      <c r="CK2449" s="11" t="s">
        <v>28</v>
      </c>
      <c r="CL2449" s="13"/>
      <c r="CM2449" s="13" t="s">
        <v>29</v>
      </c>
      <c r="CN2449" s="15"/>
      <c r="CP2449" s="251" t="s">
        <v>26</v>
      </c>
      <c r="CQ2449" s="252"/>
      <c r="CR2449" s="253" t="s">
        <v>27</v>
      </c>
      <c r="CS2449" s="254"/>
      <c r="CU2449" s="38" t="s">
        <v>37</v>
      </c>
      <c r="CW2449" s="53" t="s">
        <v>45</v>
      </c>
    </row>
    <row r="2450" spans="1:101" ht="18" customHeight="1" thickTop="1" thickBot="1">
      <c r="D2450" s="16">
        <v>0</v>
      </c>
      <c r="E2450" s="17">
        <v>0</v>
      </c>
      <c r="F2450" s="18">
        <v>1</v>
      </c>
      <c r="G2450" s="19">
        <v>0</v>
      </c>
      <c r="H2450" s="10"/>
      <c r="I2450" s="16">
        <v>0</v>
      </c>
      <c r="J2450" s="17">
        <f t="shared" ref="J2450" si="26087">-1/($J$4*$B2447)</f>
        <v>-0.23020072352087328</v>
      </c>
      <c r="K2450" s="18">
        <v>1</v>
      </c>
      <c r="L2450" s="19">
        <v>0</v>
      </c>
      <c r="N2450" s="1">
        <f t="shared" ref="N2450" si="26088">D2450*I2447+F2450*I2450-E2450*J2447-G2450*J2450</f>
        <v>0</v>
      </c>
      <c r="O2450" s="4">
        <f t="shared" ref="O2450" si="26089">(D2450*J2447+E2450*I2447+F2450*J2450+G2450*I2450)</f>
        <v>-0.23020072352087328</v>
      </c>
      <c r="P2450" s="2">
        <f t="shared" ref="P2450" si="26090">D2450*K2447+F2450*K2450-E2450*L2447-G2450*L2450</f>
        <v>1</v>
      </c>
      <c r="Q2450" s="3">
        <f t="shared" ref="Q2450" si="26091">(D2450*L2447+E2450*K2447+F2450*L2450+G2450*K2450)</f>
        <v>0</v>
      </c>
      <c r="S2450" s="16">
        <v>0</v>
      </c>
      <c r="T2450" s="17">
        <v>0</v>
      </c>
      <c r="U2450" s="18">
        <v>1</v>
      </c>
      <c r="V2450" s="19">
        <v>0</v>
      </c>
      <c r="W2450" s="20"/>
      <c r="X2450" s="1">
        <f t="shared" ref="X2450" si="26092">N2450*S2447+P2450*S2450-O2450*T2447-Q2450*T2450</f>
        <v>0</v>
      </c>
      <c r="Y2450" s="4">
        <f t="shared" ref="Y2450" si="26093">(N2450*T2447+O2450*S2447+P2450*T2450+Q2450*S2450)</f>
        <v>-0.23020072352087328</v>
      </c>
      <c r="Z2450" s="2">
        <f t="shared" ref="Z2450" si="26094">N2450*U2447+P2450*U2450-O2450*V2447-Q2450*V2450</f>
        <v>0.92723387706898452</v>
      </c>
      <c r="AA2450" s="3">
        <f t="shared" ref="AA2450" si="26095">(N2450*V2447+O2450*U2447+P2450*V2450+Q2450*U2450)</f>
        <v>0</v>
      </c>
      <c r="AB2450" s="20"/>
      <c r="AC2450" s="16">
        <v>0</v>
      </c>
      <c r="AD2450" s="17">
        <f t="shared" ref="AD2450" si="26096">-1/($AD$4*$B2447)</f>
        <v>-0.26299317795696298</v>
      </c>
      <c r="AE2450" s="18">
        <v>1</v>
      </c>
      <c r="AF2450" s="19">
        <v>0</v>
      </c>
      <c r="AG2450" s="20"/>
      <c r="AH2450" s="1">
        <f t="shared" ref="AH2450" si="26097">X2450*AC2447+Z2450*AC2450-Y2450*AD2447-AA2450*AD2450</f>
        <v>0</v>
      </c>
      <c r="AI2450" s="4">
        <f t="shared" ref="AI2450" si="26098">(X2450*AD2447+Y2450*AC2447+Z2450*AD2450+AA2450*AC2450)</f>
        <v>-0.47405690756060148</v>
      </c>
      <c r="AJ2450" s="2">
        <f t="shared" ref="AJ2450" si="26099">X2450*AE2447+Z2450*AE2450-Y2450*AF2447-AA2450*AF2450</f>
        <v>0.92723387706898452</v>
      </c>
      <c r="AK2450" s="3">
        <f t="shared" ref="AK2450" si="26100">(X2450*AF2447+Y2450*AE2447+Z2450*AF2450+AA2450*AE2450)</f>
        <v>0</v>
      </c>
      <c r="AL2450" s="20"/>
      <c r="AM2450" s="16">
        <v>0</v>
      </c>
      <c r="AN2450" s="17">
        <v>0</v>
      </c>
      <c r="AO2450" s="18">
        <v>1</v>
      </c>
      <c r="AP2450" s="19">
        <v>0</v>
      </c>
      <c r="AR2450" s="1">
        <f t="shared" ref="AR2450" si="26101">AH2450*AM2447+AJ2450*AM2450-AI2450*AN2447-AK2450*AN2450</f>
        <v>0</v>
      </c>
      <c r="AS2450" s="4">
        <f t="shared" ref="AS2450" si="26102">(AH2450*AN2447+AI2450*AM2447+AJ2450*AN2450+AK2450*AM2450)</f>
        <v>-0.47405690756060148</v>
      </c>
      <c r="AT2450" s="2">
        <f t="shared" ref="AT2450" si="26103">AH2450*AO2447+AJ2450*AO2450-AI2450*AP2447-AK2450*AP2450</f>
        <v>0.77150873916346607</v>
      </c>
      <c r="AU2450" s="3">
        <f t="shared" ref="AU2450" si="26104">(AH2450*AP2447+AI2450*AO2447+AJ2450*AP2450+AK2450*AO2450)</f>
        <v>0</v>
      </c>
      <c r="AV2450" s="20"/>
      <c r="AW2450" s="16">
        <v>0</v>
      </c>
      <c r="AX2450" s="17">
        <f t="shared" ref="AX2450" si="26105">-1/($AX$4*$B2447)</f>
        <v>-0.26299317795696298</v>
      </c>
      <c r="AY2450" s="18">
        <v>1</v>
      </c>
      <c r="AZ2450" s="19">
        <v>0</v>
      </c>
      <c r="BA2450" s="20"/>
      <c r="BB2450" s="1">
        <f t="shared" ref="BB2450" si="26106">AR2450*AW2447+AT2450*AW2450-AS2450*AX2447-AU2450*AX2450</f>
        <v>0</v>
      </c>
      <c r="BC2450" s="4">
        <f t="shared" ref="BC2450" si="26107">(AR2450*AX2447+AS2450*AW2447+AT2450*AX2450+AU2450*AW2450)</f>
        <v>-0.67695844269477101</v>
      </c>
      <c r="BD2450" s="2">
        <f t="shared" ref="BD2450" si="26108">AR2450*AY2447+AT2450*AY2450-AS2450*AZ2447-AU2450*AZ2450</f>
        <v>0.77150873916346607</v>
      </c>
      <c r="BE2450" s="3">
        <f t="shared" ref="BE2450" si="26109">(AR2450*AZ2447+AS2450*AY2447+AT2450*AZ2450+AU2450*AY2450)</f>
        <v>0</v>
      </c>
      <c r="BF2450" s="20"/>
      <c r="BG2450" s="16">
        <v>0</v>
      </c>
      <c r="BH2450" s="17">
        <v>0</v>
      </c>
      <c r="BI2450" s="18">
        <v>1</v>
      </c>
      <c r="BJ2450" s="19">
        <v>0</v>
      </c>
      <c r="BK2450" s="20"/>
      <c r="BL2450" s="1">
        <f t="shared" ref="BL2450" si="26110">BB2450*BG2447+BD2450*BG2450-BC2450*BH2447-BE2450*BH2450</f>
        <v>0</v>
      </c>
      <c r="BM2450" s="4">
        <f t="shared" ref="BM2450" si="26111">(BB2450*BH2447+BC2450*BG2447+BD2450*BH2450+BE2450*BG2450)</f>
        <v>-0.67695844269477101</v>
      </c>
      <c r="BN2450" s="2">
        <f t="shared" ref="BN2450" si="26112">BB2450*BI2447+BD2450*BI2450-BC2450*BJ2447-BE2450*BJ2450</f>
        <v>0.55752313344120641</v>
      </c>
      <c r="BO2450" s="3">
        <f t="shared" ref="BO2450" si="26113">(BB2450*BJ2447+BC2450*BI2447+BD2450*BJ2450+BE2450*BI2450)</f>
        <v>0</v>
      </c>
      <c r="BP2450" s="20"/>
      <c r="BQ2450" s="16">
        <v>0</v>
      </c>
      <c r="BR2450" s="17">
        <f t="shared" ref="BR2450" si="26114">-1/($BR$4*$B2447)</f>
        <v>-0.23020072352087328</v>
      </c>
      <c r="BS2450" s="18">
        <v>1</v>
      </c>
      <c r="BT2450" s="19">
        <v>0</v>
      </c>
      <c r="BU2450" s="20"/>
      <c r="BV2450" s="1">
        <f t="shared" ref="BV2450" si="26115">BL2450*BQ2447+BN2450*BQ2450-BM2450*BR2447-BO2450*BR2450</f>
        <v>0</v>
      </c>
      <c r="BW2450" s="4">
        <f t="shared" ref="BW2450" si="26116">(BL2450*BR2447+BM2450*BQ2447+BN2450*BR2450+BO2450*BQ2450)</f>
        <v>-0.80530067139256112</v>
      </c>
      <c r="BX2450" s="2">
        <f t="shared" ref="BX2450" si="26117">BL2450*BS2447+BN2450*BS2450-BM2450*BT2447-BO2450*BT2450</f>
        <v>0.55752313344120641</v>
      </c>
      <c r="BY2450" s="3">
        <f t="shared" ref="BY2450" si="26118">(BL2450*BT2447+BM2450*BS2447+BN2450*BT2450+BO2450*BS2450)</f>
        <v>0</v>
      </c>
      <c r="BZ2450" s="20"/>
      <c r="CA2450" s="16">
        <v>0</v>
      </c>
      <c r="CB2450" s="17">
        <v>0</v>
      </c>
      <c r="CC2450" s="18">
        <v>1</v>
      </c>
      <c r="CD2450" s="19">
        <v>0</v>
      </c>
      <c r="CE2450" s="20"/>
      <c r="CF2450" s="1">
        <f t="shared" ref="CF2450" si="26119">BV2450*CA2447+BX2450*CA2450-BW2450*CB2447-BY2450*CB2450</f>
        <v>0</v>
      </c>
      <c r="CG2450" s="4">
        <f t="shared" ref="CG2450" si="26120">(BV2450*CB2447+BW2450*CA2447+BX2450*CB2450+BY2450*CA2450)</f>
        <v>-0.80530067139256112</v>
      </c>
      <c r="CH2450" s="2">
        <f t="shared" ref="CH2450" si="26121">BV2450*CC2447+BX2450*CC2450-BW2450*CD2447-BY2450*CD2450</f>
        <v>0.42429590015104268</v>
      </c>
      <c r="CI2450" s="3">
        <f t="shared" ref="CI2450" si="26122">(BV2450*CD2447+BW2450*CC2447+BX2450*CD2450+BY2450*CC2450)</f>
        <v>0</v>
      </c>
      <c r="CK2450" s="16">
        <f t="shared" ref="CK2450" si="26123">1/$CL$4</f>
        <v>1</v>
      </c>
      <c r="CL2450" s="17">
        <v>0</v>
      </c>
      <c r="CM2450" s="18">
        <v>1</v>
      </c>
      <c r="CN2450" s="19">
        <v>0</v>
      </c>
      <c r="CP2450" s="1">
        <f t="shared" ref="CP2450" si="26124">CF2450*CK2447+CH2450*CK2450-CG2450*CL2447-CI2450*CL2450</f>
        <v>0.42429590015104268</v>
      </c>
      <c r="CQ2450" s="4">
        <f t="shared" ref="CQ2450" si="26125">(CF2450*CL2447+CG2450*CK2447+CH2450*CL2450+CI2450*CK2450)</f>
        <v>-0.80530067139256112</v>
      </c>
      <c r="CR2450" s="2">
        <f t="shared" ref="CR2450" si="26126">CF2450*CM2447+CH2450*CM2450-CG2450*CN2447-CI2450*CN2450</f>
        <v>0.42429590015104268</v>
      </c>
      <c r="CS2450" s="3">
        <f t="shared" ref="CS2450" si="26127">(CF2450*CN2447+CG2450*CM2447+CH2450*CN2450+CI2450*CM2450)</f>
        <v>0</v>
      </c>
      <c r="CU2450" s="39">
        <f t="shared" ref="CU2450" si="26128">(180/PI())*ATAN(-1*(CQ2447/CP2447))</f>
        <v>67.37832741551685</v>
      </c>
      <c r="CW2450" s="54">
        <f t="shared" ref="CW2450" si="26129">20*LOG(((1-(10^(CU2447/20)^2)*(1-((1-CW2447)/(1+CW2447))^2))^0.5))</f>
        <v>-16.929632210516978</v>
      </c>
    </row>
    <row r="2451" spans="1:101" ht="18" customHeight="1">
      <c r="E2451" s="20"/>
      <c r="F2451" s="20"/>
      <c r="G2451" s="20"/>
      <c r="H2451" s="20"/>
      <c r="I2451" s="20"/>
      <c r="J2451" s="20"/>
      <c r="K2451" s="20"/>
      <c r="L2451" s="20"/>
      <c r="M2451" s="20"/>
      <c r="N2451" s="20"/>
      <c r="O2451" s="20"/>
      <c r="P2451" s="20"/>
      <c r="Q2451" s="20"/>
      <c r="R2451" s="20"/>
      <c r="S2451" s="20"/>
      <c r="T2451" s="20"/>
      <c r="U2451" s="20"/>
      <c r="V2451" s="20"/>
      <c r="W2451" s="20"/>
      <c r="X2451" s="20"/>
      <c r="Y2451" s="20"/>
      <c r="Z2451" s="20"/>
      <c r="AA2451" s="20"/>
      <c r="AB2451" s="30"/>
      <c r="AC2451" s="20"/>
      <c r="AD2451" s="20"/>
      <c r="AE2451" s="20"/>
      <c r="AF2451" s="20"/>
      <c r="AG2451" s="20"/>
      <c r="AH2451" s="20"/>
      <c r="AI2451" s="20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  <c r="BA2451" s="20"/>
      <c r="BB2451" s="20"/>
      <c r="BC2451" s="20"/>
      <c r="BD2451" s="20"/>
      <c r="BE2451" s="20"/>
      <c r="BF2451" s="20"/>
      <c r="BG2451" s="20"/>
      <c r="BH2451" s="20"/>
      <c r="BI2451" s="20"/>
      <c r="BJ2451" s="20"/>
      <c r="BK2451" s="20"/>
      <c r="BL2451" s="20"/>
      <c r="BM2451" s="20"/>
      <c r="BN2451" s="20"/>
      <c r="BO2451" s="20"/>
      <c r="BP2451" s="20"/>
      <c r="BQ2451" s="20"/>
      <c r="BR2451" s="20"/>
      <c r="BS2451" s="20"/>
      <c r="BT2451" s="20"/>
      <c r="BU2451" s="20"/>
      <c r="BV2451" s="20"/>
      <c r="BW2451" s="20"/>
      <c r="BX2451" s="20"/>
      <c r="BY2451" s="20"/>
      <c r="BZ2451" s="20"/>
      <c r="CA2451" s="20"/>
      <c r="CB2451" s="20"/>
      <c r="CC2451" s="20"/>
      <c r="CD2451" s="20"/>
      <c r="CE2451" s="20"/>
      <c r="CF2451" s="20"/>
      <c r="CG2451" s="20"/>
      <c r="CH2451" s="20"/>
      <c r="CI2451" s="20"/>
      <c r="CJ2451" s="20"/>
      <c r="CK2451" s="20"/>
      <c r="CL2451" s="20"/>
    </row>
    <row r="2452" spans="1:101" ht="18" customHeight="1"/>
    <row r="2453" spans="1:101" ht="18" customHeight="1" thickBot="1">
      <c r="A2453" s="23"/>
      <c r="B2453" s="23"/>
      <c r="C2453" s="23"/>
      <c r="D2453" s="20" t="s">
        <v>15</v>
      </c>
      <c r="E2453" s="20"/>
      <c r="F2453" s="20"/>
      <c r="G2453" s="20"/>
      <c r="H2453" s="20"/>
      <c r="I2453" s="20" t="s">
        <v>16</v>
      </c>
      <c r="J2453" s="20"/>
      <c r="K2453" s="20"/>
      <c r="L2453" s="20"/>
      <c r="M2453" s="23"/>
      <c r="N2453" s="23"/>
      <c r="O2453" s="24" t="s">
        <v>17</v>
      </c>
      <c r="P2453" s="23"/>
      <c r="Q2453" s="23"/>
      <c r="R2453" s="23"/>
      <c r="S2453" s="20"/>
      <c r="T2453" s="20" t="s">
        <v>18</v>
      </c>
      <c r="U2453" s="23"/>
      <c r="V2453" s="23"/>
      <c r="W2453" s="23"/>
      <c r="X2453" s="23"/>
      <c r="Y2453" s="24" t="s">
        <v>19</v>
      </c>
      <c r="Z2453" s="23"/>
      <c r="AA2453" s="23"/>
      <c r="AB2453" s="23"/>
      <c r="AC2453" s="24" t="s">
        <v>20</v>
      </c>
      <c r="AD2453" s="20"/>
      <c r="AE2453" s="20"/>
      <c r="AF2453" s="20"/>
      <c r="AG2453" s="20"/>
      <c r="AH2453" s="23"/>
      <c r="AI2453" s="24" t="s">
        <v>21</v>
      </c>
      <c r="AJ2453" s="23"/>
      <c r="AK2453" s="23"/>
      <c r="AL2453" s="20"/>
      <c r="AM2453" s="24" t="s">
        <v>31</v>
      </c>
      <c r="AN2453" s="20"/>
      <c r="AO2453" s="23"/>
      <c r="AP2453" s="23"/>
      <c r="AQ2453" s="23"/>
      <c r="AR2453" s="23"/>
      <c r="AS2453" s="24" t="s">
        <v>91</v>
      </c>
      <c r="AT2453" s="23"/>
      <c r="AU2453" s="23"/>
      <c r="AV2453" s="23"/>
      <c r="AW2453" s="24" t="s">
        <v>32</v>
      </c>
      <c r="AX2453" s="20"/>
      <c r="AY2453" s="20"/>
      <c r="AZ2453" s="20"/>
      <c r="BA2453" s="20"/>
      <c r="BB2453" s="23"/>
      <c r="BC2453" s="24" t="s">
        <v>22</v>
      </c>
      <c r="BD2453" s="23"/>
      <c r="BE2453" s="23"/>
      <c r="BF2453" s="23"/>
      <c r="BG2453" s="24" t="s">
        <v>33</v>
      </c>
      <c r="BH2453" s="20"/>
      <c r="BI2453" s="23"/>
      <c r="BJ2453" s="23"/>
      <c r="BK2453" s="23"/>
      <c r="BL2453" s="23"/>
      <c r="BM2453" s="24" t="s">
        <v>34</v>
      </c>
      <c r="BN2453" s="23"/>
      <c r="BO2453" s="23"/>
      <c r="BP2453" s="23"/>
      <c r="BQ2453" s="24" t="s">
        <v>89</v>
      </c>
      <c r="BR2453" s="20"/>
      <c r="BS2453" s="20"/>
      <c r="BT2453" s="20"/>
      <c r="BU2453" s="20"/>
      <c r="BV2453" s="23"/>
      <c r="BW2453" s="24" t="s">
        <v>35</v>
      </c>
      <c r="BX2453" s="23"/>
      <c r="BY2453" s="23"/>
      <c r="BZ2453" s="23"/>
      <c r="CA2453" s="24" t="s">
        <v>90</v>
      </c>
      <c r="CB2453" s="20"/>
      <c r="CC2453" s="23"/>
      <c r="CD2453" s="23"/>
      <c r="CE2453" s="23"/>
      <c r="CF2453" s="23"/>
      <c r="CG2453" s="24" t="s">
        <v>92</v>
      </c>
      <c r="CH2453" s="23"/>
      <c r="CI2453" s="23"/>
      <c r="CJ2453" s="23"/>
      <c r="CK2453" s="24" t="s">
        <v>36</v>
      </c>
      <c r="CL2453" s="24"/>
      <c r="CM2453" s="23"/>
      <c r="CN2453" s="23"/>
      <c r="CO2453" s="23"/>
      <c r="CP2453" s="23"/>
      <c r="CQ2453" s="24" t="s">
        <v>93</v>
      </c>
      <c r="CR2453" s="23"/>
      <c r="CS2453" s="23"/>
    </row>
    <row r="2454" spans="1:101" ht="18" customHeight="1" thickBot="1">
      <c r="A2454" s="23"/>
      <c r="B2454" s="33"/>
      <c r="C2454" s="23"/>
      <c r="D2454" s="7" t="s">
        <v>2</v>
      </c>
      <c r="E2454" s="8"/>
      <c r="F2454" s="8" t="s">
        <v>3</v>
      </c>
      <c r="G2454" s="9"/>
      <c r="H2454" s="10"/>
      <c r="I2454" s="7" t="s">
        <v>4</v>
      </c>
      <c r="J2454" s="8"/>
      <c r="K2454" s="8" t="s">
        <v>5</v>
      </c>
      <c r="L2454" s="9"/>
      <c r="M2454" s="23"/>
      <c r="N2454" s="251" t="s">
        <v>79</v>
      </c>
      <c r="O2454" s="252"/>
      <c r="P2454" s="253" t="s">
        <v>80</v>
      </c>
      <c r="Q2454" s="254"/>
      <c r="R2454" s="23"/>
      <c r="S2454" s="7" t="s">
        <v>11</v>
      </c>
      <c r="T2454" s="8"/>
      <c r="U2454" s="8" t="s">
        <v>12</v>
      </c>
      <c r="V2454" s="9"/>
      <c r="W2454" s="20"/>
      <c r="X2454" s="251" t="s">
        <v>79</v>
      </c>
      <c r="Y2454" s="252"/>
      <c r="Z2454" s="253" t="s">
        <v>80</v>
      </c>
      <c r="AA2454" s="254"/>
      <c r="AB2454" s="20"/>
      <c r="AC2454" s="7" t="s">
        <v>4</v>
      </c>
      <c r="AD2454" s="8"/>
      <c r="AE2454" s="8" t="s">
        <v>5</v>
      </c>
      <c r="AF2454" s="9"/>
      <c r="AG2454" s="20"/>
      <c r="AH2454" s="251" t="s">
        <v>0</v>
      </c>
      <c r="AI2454" s="252"/>
      <c r="AJ2454" s="253" t="s">
        <v>1</v>
      </c>
      <c r="AK2454" s="254"/>
      <c r="AL2454" s="20"/>
      <c r="AM2454" s="7" t="s">
        <v>11</v>
      </c>
      <c r="AN2454" s="8"/>
      <c r="AO2454" s="8" t="s">
        <v>12</v>
      </c>
      <c r="AP2454" s="9"/>
      <c r="AQ2454" s="23"/>
      <c r="AR2454" s="251" t="s">
        <v>0</v>
      </c>
      <c r="AS2454" s="252"/>
      <c r="AT2454" s="253" t="s">
        <v>1</v>
      </c>
      <c r="AU2454" s="254"/>
      <c r="AV2454" s="36"/>
      <c r="AW2454" s="7" t="s">
        <v>4</v>
      </c>
      <c r="AX2454" s="8"/>
      <c r="AY2454" s="8" t="s">
        <v>5</v>
      </c>
      <c r="AZ2454" s="9"/>
      <c r="BA2454" s="20"/>
      <c r="BB2454" s="251" t="s">
        <v>0</v>
      </c>
      <c r="BC2454" s="252"/>
      <c r="BD2454" s="253" t="s">
        <v>1</v>
      </c>
      <c r="BE2454" s="254"/>
      <c r="BF2454" s="36"/>
      <c r="BG2454" s="7" t="s">
        <v>11</v>
      </c>
      <c r="BH2454" s="8"/>
      <c r="BI2454" s="8" t="s">
        <v>12</v>
      </c>
      <c r="BJ2454" s="9"/>
      <c r="BK2454" s="36"/>
      <c r="BL2454" s="251" t="s">
        <v>0</v>
      </c>
      <c r="BM2454" s="252"/>
      <c r="BN2454" s="253" t="s">
        <v>1</v>
      </c>
      <c r="BO2454" s="254"/>
      <c r="BP2454" s="36"/>
      <c r="BQ2454" s="7" t="s">
        <v>4</v>
      </c>
      <c r="BR2454" s="8"/>
      <c r="BS2454" s="8" t="s">
        <v>5</v>
      </c>
      <c r="BT2454" s="9"/>
      <c r="BU2454" s="20"/>
      <c r="BV2454" s="251" t="s">
        <v>0</v>
      </c>
      <c r="BW2454" s="252"/>
      <c r="BX2454" s="253" t="s">
        <v>1</v>
      </c>
      <c r="BY2454" s="254"/>
      <c r="BZ2454" s="36"/>
      <c r="CA2454" s="7" t="s">
        <v>11</v>
      </c>
      <c r="CB2454" s="8"/>
      <c r="CC2454" s="8" t="s">
        <v>12</v>
      </c>
      <c r="CD2454" s="9"/>
      <c r="CE2454" s="36"/>
      <c r="CF2454" s="251" t="s">
        <v>0</v>
      </c>
      <c r="CG2454" s="252"/>
      <c r="CH2454" s="253" t="s">
        <v>1</v>
      </c>
      <c r="CI2454" s="254"/>
      <c r="CJ2454" s="23"/>
      <c r="CK2454" s="7" t="s">
        <v>23</v>
      </c>
      <c r="CL2454" s="8"/>
      <c r="CM2454" s="8" t="s">
        <v>24</v>
      </c>
      <c r="CN2454" s="9"/>
      <c r="CO2454" s="23"/>
      <c r="CP2454" s="251" t="s">
        <v>0</v>
      </c>
      <c r="CQ2454" s="252"/>
      <c r="CR2454" s="253" t="s">
        <v>1</v>
      </c>
      <c r="CS2454" s="254"/>
      <c r="CU2454" s="26" t="s">
        <v>25</v>
      </c>
      <c r="CW2454" s="50" t="s">
        <v>44</v>
      </c>
    </row>
    <row r="2455" spans="1:101" ht="18" customHeight="1" thickTop="1" thickBot="1">
      <c r="B2455" s="34">
        <v>6.4000000000000199</v>
      </c>
      <c r="D2455" s="11">
        <v>1</v>
      </c>
      <c r="E2455" s="12">
        <v>0</v>
      </c>
      <c r="F2455" s="13">
        <v>0</v>
      </c>
      <c r="G2455" s="40">
        <f t="shared" ref="G2455" si="26130">-1/($E$4*$B2455)</f>
        <v>-0.16414539342367845</v>
      </c>
      <c r="H2455" s="10"/>
      <c r="I2455" s="11">
        <v>1</v>
      </c>
      <c r="J2455" s="12">
        <v>0</v>
      </c>
      <c r="K2455" s="13">
        <v>0</v>
      </c>
      <c r="L2455" s="14">
        <v>0</v>
      </c>
      <c r="N2455" s="1">
        <f t="shared" ref="N2455" si="26131">D2455*I2455+F2455*I2458-E2455*J2455-G2455*J2458</f>
        <v>0.96250881783006914</v>
      </c>
      <c r="O2455" s="4">
        <f t="shared" ref="O2455" si="26132">(D2455*J2455+E2455*I2455+F2455*J2458+G2455*I2458)</f>
        <v>0</v>
      </c>
      <c r="P2455" s="2">
        <f t="shared" ref="P2455" si="26133">D2455*K2455+F2455*K2458-E2455*L2455-G2455*L2458</f>
        <v>0</v>
      </c>
      <c r="Q2455" s="3">
        <f t="shared" ref="Q2455" si="26134">(D2455*L2455+E2455*K2455+F2455*L2458+G2455*K2458)</f>
        <v>-0.16414539342367845</v>
      </c>
      <c r="S2455" s="11">
        <v>1</v>
      </c>
      <c r="T2455" s="12">
        <v>0</v>
      </c>
      <c r="U2455" s="13">
        <v>0</v>
      </c>
      <c r="V2455" s="40">
        <f t="shared" ref="V2455" si="26135">-1/($T$4*$B2455)</f>
        <v>-0.31362906463267665</v>
      </c>
      <c r="W2455" s="20"/>
      <c r="X2455" s="1">
        <f t="shared" ref="X2455" si="26136">N2455*S2455+P2455*S2458-O2455*T2455-Q2455*T2458</f>
        <v>0.96250881783006914</v>
      </c>
      <c r="Y2455" s="4">
        <f t="shared" ref="Y2455" si="26137">(N2455*T2455+O2455*S2455+P2455*T2458+Q2455*S2458)</f>
        <v>0</v>
      </c>
      <c r="Z2455" s="2">
        <f t="shared" ref="Z2455" si="26138">N2455*U2455+P2455*U2458-O2455*V2455-Q2455*V2458</f>
        <v>0</v>
      </c>
      <c r="AA2455" s="3">
        <f t="shared" ref="AA2455" si="26139">(N2455*V2455+O2455*U2455+P2455*V2458+Q2455*U2458)</f>
        <v>-0.46601613366042638</v>
      </c>
      <c r="AB2455" s="20"/>
      <c r="AC2455" s="11">
        <v>1</v>
      </c>
      <c r="AD2455" s="12">
        <v>0</v>
      </c>
      <c r="AE2455" s="13">
        <v>0</v>
      </c>
      <c r="AF2455" s="14">
        <v>0</v>
      </c>
      <c r="AG2455" s="20"/>
      <c r="AH2455" s="1">
        <f t="shared" ref="AH2455" si="26140">X2455*AC2455+Z2455*AC2458-Y2455*AD2455-AA2455*AD2458</f>
        <v>0.84090724654676685</v>
      </c>
      <c r="AI2455" s="4">
        <f t="shared" ref="AI2455" si="26141">(X2455*AD2455+Y2455*AC2455+Z2455*AD2458+AA2455*AC2458)</f>
        <v>0</v>
      </c>
      <c r="AJ2455" s="2">
        <f t="shared" ref="AJ2455" si="26142">X2455*AE2455+Z2455*AE2458-Y2455*AF2455-AA2455*AF2458</f>
        <v>0</v>
      </c>
      <c r="AK2455" s="3">
        <f t="shared" ref="AK2455" si="26143">(X2455*AF2455+Y2455*AE2455+Z2455*AF2458+AA2455*AE2458)</f>
        <v>-0.46601613366042638</v>
      </c>
      <c r="AL2455" s="20"/>
      <c r="AM2455" s="11">
        <v>1</v>
      </c>
      <c r="AN2455" s="12">
        <v>0</v>
      </c>
      <c r="AO2455" s="13">
        <v>0</v>
      </c>
      <c r="AP2455" s="40">
        <f t="shared" ref="AP2455" si="26144">-1/($AN$4*$B2455)</f>
        <v>-0.32592824363787964</v>
      </c>
      <c r="AR2455" s="1">
        <f t="shared" ref="AR2455" si="26145">AH2455*AM2455+AJ2455*AM2458-AI2455*AN2455-AK2455*AN2458</f>
        <v>0.84090724654676685</v>
      </c>
      <c r="AS2455" s="4">
        <f t="shared" ref="AS2455" si="26146">(AH2455*AN2455+AI2455*AM2455+AJ2455*AN2458+AK2455*AM2458)</f>
        <v>0</v>
      </c>
      <c r="AT2455" s="2">
        <f t="shared" ref="AT2455" si="26147">AH2455*AO2455+AJ2455*AO2458-AI2455*AP2455-AK2455*AP2458</f>
        <v>0</v>
      </c>
      <c r="AU2455" s="3">
        <f t="shared" ref="AU2455" si="26148">(AH2455*AP2455+AI2455*AO2455+AJ2455*AP2458+AK2455*AO2458)</f>
        <v>-0.74009155558977957</v>
      </c>
      <c r="AV2455" s="20"/>
      <c r="AW2455" s="11">
        <v>1</v>
      </c>
      <c r="AX2455" s="12">
        <v>0</v>
      </c>
      <c r="AY2455" s="13">
        <v>0</v>
      </c>
      <c r="AZ2455" s="14">
        <v>0</v>
      </c>
      <c r="BA2455" s="20"/>
      <c r="BB2455" s="1">
        <f t="shared" ref="BB2455" si="26149">AR2455*AW2455+AT2455*AW2458-AS2455*AX2455-AU2455*AX2458</f>
        <v>0.64778883378640828</v>
      </c>
      <c r="BC2455" s="4">
        <f t="shared" ref="BC2455" si="26150">(AR2455*AX2455+AS2455*AW2455+AT2455*AX2458+AU2455*AW2458)</f>
        <v>0</v>
      </c>
      <c r="BD2455" s="2">
        <f t="shared" ref="BD2455" si="26151">AR2455*AY2455+AT2455*AY2458-AS2455*AZ2455-AU2455*AZ2458</f>
        <v>0</v>
      </c>
      <c r="BE2455" s="3">
        <f t="shared" ref="BE2455" si="26152">(AR2455*AZ2455+AS2455*AY2455+AT2455*AZ2458+AU2455*AY2458)</f>
        <v>-0.74009155558977957</v>
      </c>
      <c r="BF2455" s="20"/>
      <c r="BG2455" s="11">
        <v>1</v>
      </c>
      <c r="BH2455" s="12">
        <v>0</v>
      </c>
      <c r="BI2455" s="13">
        <v>0</v>
      </c>
      <c r="BJ2455" s="40">
        <f t="shared" ref="BJ2455" si="26153">-1/($BH$4*$B2455)</f>
        <v>-0.31362906463267665</v>
      </c>
      <c r="BK2455" s="20"/>
      <c r="BL2455" s="1">
        <f t="shared" ref="BL2455" si="26154">BB2455*BG2455+BD2455*BG2458-BC2455*BH2455-BE2455*BH2458</f>
        <v>0.64778883378640828</v>
      </c>
      <c r="BM2455" s="4">
        <f t="shared" ref="BM2455" si="26155">(BB2455*BH2455+BC2455*BG2455+BD2455*BH2458+BE2455*BG2458)</f>
        <v>0</v>
      </c>
      <c r="BN2455" s="2">
        <f t="shared" ref="BN2455" si="26156">BB2455*BI2455+BD2455*BI2458-BC2455*BJ2455-BE2455*BJ2458</f>
        <v>0</v>
      </c>
      <c r="BO2455" s="3">
        <f t="shared" ref="BO2455" si="26157">(BB2455*BJ2455+BC2455*BI2455+BD2455*BJ2458+BE2455*BI2458)</f>
        <v>-0.94325696160970329</v>
      </c>
      <c r="BP2455" s="20"/>
      <c r="BQ2455" s="11">
        <v>1</v>
      </c>
      <c r="BR2455" s="12">
        <v>0</v>
      </c>
      <c r="BS2455" s="13">
        <v>0</v>
      </c>
      <c r="BT2455" s="14">
        <v>0</v>
      </c>
      <c r="BU2455" s="20"/>
      <c r="BV2455" s="1">
        <f t="shared" ref="BV2455" si="26158">BL2455*BQ2455+BN2455*BQ2458-BM2455*BR2455-BO2455*BR2458</f>
        <v>0.43234679278141536</v>
      </c>
      <c r="BW2455" s="4">
        <f t="shared" ref="BW2455" si="26159">(BL2455*BR2455+BM2455*BQ2455+BN2455*BR2458+BO2455*BQ2458)</f>
        <v>0</v>
      </c>
      <c r="BX2455" s="2">
        <f t="shared" ref="BX2455" si="26160">BL2455*BS2455+BN2455*BS2458-BM2455*BT2455-BO2455*BT2458</f>
        <v>0</v>
      </c>
      <c r="BY2455" s="3">
        <f t="shared" ref="BY2455" si="26161">(BL2455*BT2455+BM2455*BS2455+BN2455*BT2458+BO2455*BS2458)</f>
        <v>-0.94325696160970329</v>
      </c>
      <c r="BZ2455" s="20"/>
      <c r="CA2455" s="11">
        <v>1</v>
      </c>
      <c r="CB2455" s="12">
        <v>0</v>
      </c>
      <c r="CC2455" s="13">
        <v>0</v>
      </c>
      <c r="CD2455" s="40">
        <f t="shared" ref="CD2455" si="26162">-1/($CB$4*$B2455)</f>
        <v>-0.16414539342367845</v>
      </c>
      <c r="CE2455" s="20"/>
      <c r="CF2455" s="1">
        <f t="shared" ref="CF2455" si="26163">BV2455*CA2455+BX2455*CA2458-BW2455*CB2455-BY2455*CB2458</f>
        <v>0.43234679278141536</v>
      </c>
      <c r="CG2455" s="4">
        <f t="shared" ref="CG2455" si="26164">(BV2455*CB2455+BW2455*CA2455+BX2455*CB2458+BY2455*CA2458)</f>
        <v>0</v>
      </c>
      <c r="CH2455" s="2">
        <f t="shared" ref="CH2455" si="26165">BV2455*CC2455+BX2455*CC2458-BW2455*CD2455-BY2455*CD2458</f>
        <v>0</v>
      </c>
      <c r="CI2455" s="3">
        <f t="shared" ref="CI2455" si="26166">(BV2455*CD2455+BW2455*CC2455+BX2455*CD2458+BY2455*CC2458)</f>
        <v>-1.0142246960062744</v>
      </c>
      <c r="CJ2455" s="28"/>
      <c r="CK2455" s="11">
        <v>1</v>
      </c>
      <c r="CL2455" s="12">
        <v>0</v>
      </c>
      <c r="CM2455" s="13">
        <v>0</v>
      </c>
      <c r="CN2455" s="14">
        <v>0</v>
      </c>
      <c r="CP2455" s="1">
        <f t="shared" ref="CP2455" si="26167">CF2455*CK2455+CH2455*CK2458-CG2455*CL2455-CI2455*CL2458</f>
        <v>0.43234679278141536</v>
      </c>
      <c r="CQ2455" s="4">
        <f t="shared" ref="CQ2455" si="26168">(CF2455*CL2455+CG2455*CK2455+CH2455*CL2458+CI2455*CK2458)</f>
        <v>-1.0142246960062744</v>
      </c>
      <c r="CR2455" s="2">
        <f t="shared" ref="CR2455" si="26169">CF2455*CM2455+CH2455*CM2458-CG2455*CN2455-CI2455*CN2458</f>
        <v>0</v>
      </c>
      <c r="CS2455" s="3">
        <f t="shared" ref="CS2455" si="26170">(CF2455*CN2455+CG2455*CM2455+CH2455*CN2458+CI2455*CM2458)</f>
        <v>-1.0142246960062744</v>
      </c>
      <c r="CU2455" s="29">
        <f t="shared" ref="CU2455" si="26171">20*LOG(((1+$CL$4)/$CL$4)/((CP2455+CP2458)^2+(CQ2455+CQ2458)^2)^0.5)</f>
        <v>-4.877682974468163E-2</v>
      </c>
      <c r="CW2455" s="51">
        <f t="shared" ref="CW2455" si="26172">((CP2455^2+CQ2455^2)^0.5)/((CP2458^2+CQ2458^2)^0.5)</f>
        <v>1.2104750542748661</v>
      </c>
    </row>
    <row r="2456" spans="1:101" ht="18" customHeight="1" thickBot="1">
      <c r="D2456" s="11"/>
      <c r="E2456" s="13"/>
      <c r="F2456" s="13"/>
      <c r="G2456" s="15"/>
      <c r="H2456" s="10"/>
      <c r="I2456" s="11"/>
      <c r="J2456" s="13"/>
      <c r="K2456" s="13"/>
      <c r="L2456" s="15"/>
      <c r="N2456" s="5"/>
      <c r="Q2456" s="6"/>
      <c r="S2456" s="11"/>
      <c r="T2456" s="13"/>
      <c r="U2456" s="13"/>
      <c r="V2456" s="15"/>
      <c r="W2456" s="20"/>
      <c r="X2456" s="5"/>
      <c r="AA2456" s="6"/>
      <c r="AB2456" s="20"/>
      <c r="AC2456" s="11"/>
      <c r="AD2456" s="13"/>
      <c r="AE2456" s="13"/>
      <c r="AF2456" s="15"/>
      <c r="AG2456" s="20"/>
      <c r="AH2456" s="5"/>
      <c r="AK2456" s="6"/>
      <c r="AL2456" s="20"/>
      <c r="AM2456" s="11"/>
      <c r="AN2456" s="13"/>
      <c r="AO2456" s="13"/>
      <c r="AP2456" s="15"/>
      <c r="AR2456" s="5"/>
      <c r="AU2456" s="6"/>
      <c r="AW2456" s="11"/>
      <c r="AX2456" s="13"/>
      <c r="AY2456" s="13"/>
      <c r="AZ2456" s="15"/>
      <c r="BA2456" s="20"/>
      <c r="BB2456" s="5"/>
      <c r="BE2456" s="6"/>
      <c r="BG2456" s="11"/>
      <c r="BH2456" s="13"/>
      <c r="BI2456" s="13"/>
      <c r="BJ2456" s="15"/>
      <c r="BL2456" s="5"/>
      <c r="BO2456" s="6"/>
      <c r="BQ2456" s="11"/>
      <c r="BR2456" s="13"/>
      <c r="BS2456" s="13"/>
      <c r="BT2456" s="15"/>
      <c r="BU2456" s="20"/>
      <c r="BV2456" s="5"/>
      <c r="BY2456" s="6"/>
      <c r="CA2456" s="11"/>
      <c r="CB2456" s="13"/>
      <c r="CC2456" s="13"/>
      <c r="CD2456" s="15"/>
      <c r="CF2456" s="5"/>
      <c r="CI2456" s="6"/>
      <c r="CK2456" s="11"/>
      <c r="CL2456" s="13"/>
      <c r="CM2456" s="13"/>
      <c r="CN2456" s="15"/>
      <c r="CP2456" s="5"/>
      <c r="CS2456" s="6"/>
      <c r="CW2456" s="52"/>
    </row>
    <row r="2457" spans="1:101" ht="18" customHeight="1" thickBot="1">
      <c r="D2457" s="11" t="s">
        <v>6</v>
      </c>
      <c r="E2457" s="13"/>
      <c r="F2457" s="13" t="s">
        <v>7</v>
      </c>
      <c r="G2457" s="15"/>
      <c r="H2457" s="10"/>
      <c r="I2457" s="11" t="s">
        <v>8</v>
      </c>
      <c r="J2457" s="13"/>
      <c r="K2457" s="13" t="s">
        <v>9</v>
      </c>
      <c r="L2457" s="15"/>
      <c r="N2457" s="251" t="s">
        <v>26</v>
      </c>
      <c r="O2457" s="252"/>
      <c r="P2457" s="253" t="s">
        <v>27</v>
      </c>
      <c r="Q2457" s="254"/>
      <c r="S2457" s="11" t="s">
        <v>13</v>
      </c>
      <c r="T2457" s="13"/>
      <c r="U2457" s="13" t="s">
        <v>14</v>
      </c>
      <c r="V2457" s="15"/>
      <c r="W2457" s="20"/>
      <c r="X2457" s="251" t="s">
        <v>26</v>
      </c>
      <c r="Y2457" s="252"/>
      <c r="Z2457" s="253" t="s">
        <v>27</v>
      </c>
      <c r="AA2457" s="254"/>
      <c r="AB2457" s="20"/>
      <c r="AC2457" s="11" t="s">
        <v>8</v>
      </c>
      <c r="AD2457" s="13"/>
      <c r="AE2457" s="13" t="s">
        <v>9</v>
      </c>
      <c r="AF2457" s="15"/>
      <c r="AG2457" s="20"/>
      <c r="AH2457" s="251" t="s">
        <v>26</v>
      </c>
      <c r="AI2457" s="252"/>
      <c r="AJ2457" s="253" t="s">
        <v>27</v>
      </c>
      <c r="AK2457" s="254"/>
      <c r="AL2457" s="20"/>
      <c r="AM2457" s="11" t="s">
        <v>13</v>
      </c>
      <c r="AN2457" s="13"/>
      <c r="AO2457" s="13" t="s">
        <v>14</v>
      </c>
      <c r="AP2457" s="15"/>
      <c r="AR2457" s="251" t="s">
        <v>26</v>
      </c>
      <c r="AS2457" s="252"/>
      <c r="AT2457" s="253" t="s">
        <v>27</v>
      </c>
      <c r="AU2457" s="254"/>
      <c r="AV2457" s="36"/>
      <c r="AW2457" s="11" t="s">
        <v>8</v>
      </c>
      <c r="AX2457" s="13"/>
      <c r="AY2457" s="13" t="s">
        <v>9</v>
      </c>
      <c r="AZ2457" s="15"/>
      <c r="BA2457" s="20"/>
      <c r="BB2457" s="251" t="s">
        <v>26</v>
      </c>
      <c r="BC2457" s="252"/>
      <c r="BD2457" s="253" t="s">
        <v>27</v>
      </c>
      <c r="BE2457" s="254"/>
      <c r="BF2457" s="36"/>
      <c r="BG2457" s="11" t="s">
        <v>13</v>
      </c>
      <c r="BH2457" s="13"/>
      <c r="BI2457" s="13" t="s">
        <v>14</v>
      </c>
      <c r="BJ2457" s="15"/>
      <c r="BK2457" s="36"/>
      <c r="BL2457" s="251" t="s">
        <v>26</v>
      </c>
      <c r="BM2457" s="252"/>
      <c r="BN2457" s="253" t="s">
        <v>27</v>
      </c>
      <c r="BO2457" s="254"/>
      <c r="BP2457" s="36"/>
      <c r="BQ2457" s="11" t="s">
        <v>8</v>
      </c>
      <c r="BR2457" s="13"/>
      <c r="BS2457" s="13" t="s">
        <v>9</v>
      </c>
      <c r="BT2457" s="15"/>
      <c r="BU2457" s="20"/>
      <c r="BV2457" s="251" t="s">
        <v>26</v>
      </c>
      <c r="BW2457" s="252"/>
      <c r="BX2457" s="253" t="s">
        <v>27</v>
      </c>
      <c r="BY2457" s="254"/>
      <c r="BZ2457" s="36"/>
      <c r="CA2457" s="11" t="s">
        <v>13</v>
      </c>
      <c r="CB2457" s="13"/>
      <c r="CC2457" s="13" t="s">
        <v>14</v>
      </c>
      <c r="CD2457" s="15"/>
      <c r="CE2457" s="36"/>
      <c r="CF2457" s="251" t="s">
        <v>26</v>
      </c>
      <c r="CG2457" s="252"/>
      <c r="CH2457" s="253" t="s">
        <v>27</v>
      </c>
      <c r="CI2457" s="254"/>
      <c r="CK2457" s="11" t="s">
        <v>28</v>
      </c>
      <c r="CL2457" s="13"/>
      <c r="CM2457" s="13" t="s">
        <v>29</v>
      </c>
      <c r="CN2457" s="15"/>
      <c r="CP2457" s="251" t="s">
        <v>26</v>
      </c>
      <c r="CQ2457" s="252"/>
      <c r="CR2457" s="253" t="s">
        <v>27</v>
      </c>
      <c r="CS2457" s="254"/>
      <c r="CU2457" s="38" t="s">
        <v>37</v>
      </c>
      <c r="CW2457" s="53" t="s">
        <v>45</v>
      </c>
    </row>
    <row r="2458" spans="1:101" ht="18" customHeight="1" thickTop="1" thickBot="1">
      <c r="D2458" s="16">
        <v>0</v>
      </c>
      <c r="E2458" s="17">
        <v>0</v>
      </c>
      <c r="F2458" s="18">
        <v>1</v>
      </c>
      <c r="G2458" s="19">
        <v>0</v>
      </c>
      <c r="H2458" s="10"/>
      <c r="I2458" s="16">
        <v>0</v>
      </c>
      <c r="J2458" s="17">
        <f t="shared" ref="J2458" si="26173">-1/($J$4*$B2455)</f>
        <v>-0.22840228036836646</v>
      </c>
      <c r="K2458" s="18">
        <v>1</v>
      </c>
      <c r="L2458" s="19">
        <v>0</v>
      </c>
      <c r="N2458" s="1">
        <f t="shared" ref="N2458" si="26174">D2458*I2455+F2458*I2458-E2458*J2455-G2458*J2458</f>
        <v>0</v>
      </c>
      <c r="O2458" s="4">
        <f t="shared" ref="O2458" si="26175">(D2458*J2455+E2458*I2455+F2458*J2458+G2458*I2458)</f>
        <v>-0.22840228036836646</v>
      </c>
      <c r="P2458" s="2">
        <f t="shared" ref="P2458" si="26176">D2458*K2455+F2458*K2458-E2458*L2455-G2458*L2458</f>
        <v>1</v>
      </c>
      <c r="Q2458" s="3">
        <f t="shared" ref="Q2458" si="26177">(D2458*L2455+E2458*K2455+F2458*L2458+G2458*K2458)</f>
        <v>0</v>
      </c>
      <c r="S2458" s="16">
        <v>0</v>
      </c>
      <c r="T2458" s="17">
        <v>0</v>
      </c>
      <c r="U2458" s="18">
        <v>1</v>
      </c>
      <c r="V2458" s="19">
        <v>0</v>
      </c>
      <c r="W2458" s="20"/>
      <c r="X2458" s="1">
        <f t="shared" ref="X2458" si="26178">N2458*S2455+P2458*S2458-O2458*T2455-Q2458*T2458</f>
        <v>0</v>
      </c>
      <c r="Y2458" s="4">
        <f t="shared" ref="Y2458" si="26179">(N2458*T2455+O2458*S2455+P2458*T2458+Q2458*S2458)</f>
        <v>-0.22840228036836646</v>
      </c>
      <c r="Z2458" s="2">
        <f t="shared" ref="Z2458" si="26180">N2458*U2455+P2458*U2458-O2458*V2455-Q2458*V2458</f>
        <v>0.92836640644809887</v>
      </c>
      <c r="AA2458" s="3">
        <f t="shared" ref="AA2458" si="26181">(N2458*V2455+O2458*U2455+P2458*V2458+Q2458*U2458)</f>
        <v>0</v>
      </c>
      <c r="AB2458" s="20"/>
      <c r="AC2458" s="16">
        <v>0</v>
      </c>
      <c r="AD2458" s="17">
        <f t="shared" ref="AD2458" si="26182">-1/($AD$4*$B2455)</f>
        <v>-0.26093854375417425</v>
      </c>
      <c r="AE2458" s="18">
        <v>1</v>
      </c>
      <c r="AF2458" s="19">
        <v>0</v>
      </c>
      <c r="AG2458" s="20"/>
      <c r="AH2458" s="1">
        <f t="shared" ref="AH2458" si="26183">X2458*AC2455+Z2458*AC2458-Y2458*AD2455-AA2458*AD2458</f>
        <v>0</v>
      </c>
      <c r="AI2458" s="4">
        <f t="shared" ref="AI2458" si="26184">(X2458*AD2455+Y2458*AC2455+Z2458*AD2458+AA2458*AC2458)</f>
        <v>-0.47064885853722921</v>
      </c>
      <c r="AJ2458" s="2">
        <f t="shared" ref="AJ2458" si="26185">X2458*AE2455+Z2458*AE2458-Y2458*AF2455-AA2458*AF2458</f>
        <v>0.92836640644809887</v>
      </c>
      <c r="AK2458" s="3">
        <f t="shared" ref="AK2458" si="26186">(X2458*AF2455+Y2458*AE2455+Z2458*AF2458+AA2458*AE2458)</f>
        <v>0</v>
      </c>
      <c r="AL2458" s="20"/>
      <c r="AM2458" s="16">
        <v>0</v>
      </c>
      <c r="AN2458" s="17">
        <v>0</v>
      </c>
      <c r="AO2458" s="18">
        <v>1</v>
      </c>
      <c r="AP2458" s="19">
        <v>0</v>
      </c>
      <c r="AR2458" s="1">
        <f t="shared" ref="AR2458" si="26187">AH2458*AM2455+AJ2458*AM2458-AI2458*AN2455-AK2458*AN2458</f>
        <v>0</v>
      </c>
      <c r="AS2458" s="4">
        <f t="shared" ref="AS2458" si="26188">(AH2458*AN2455+AI2458*AM2455+AJ2458*AN2458+AK2458*AM2458)</f>
        <v>-0.47064885853722921</v>
      </c>
      <c r="AT2458" s="2">
        <f t="shared" ref="AT2458" si="26189">AH2458*AO2455+AJ2458*AO2458-AI2458*AP2455-AK2458*AP2458</f>
        <v>0.77496865061488684</v>
      </c>
      <c r="AU2458" s="3">
        <f t="shared" ref="AU2458" si="26190">(AH2458*AP2455+AI2458*AO2455+AJ2458*AP2458+AK2458*AO2458)</f>
        <v>0</v>
      </c>
      <c r="AV2458" s="20"/>
      <c r="AW2458" s="16">
        <v>0</v>
      </c>
      <c r="AX2458" s="17">
        <f t="shared" ref="AX2458" si="26191">-1/($AX$4*$B2455)</f>
        <v>-0.26093854375417425</v>
      </c>
      <c r="AY2458" s="18">
        <v>1</v>
      </c>
      <c r="AZ2458" s="19">
        <v>0</v>
      </c>
      <c r="BA2458" s="20"/>
      <c r="BB2458" s="1">
        <f t="shared" ref="BB2458" si="26192">AR2458*AW2455+AT2458*AW2458-AS2458*AX2455-AU2458*AX2458</f>
        <v>0</v>
      </c>
      <c r="BC2458" s="4">
        <f t="shared" ref="BC2458" si="26193">(AR2458*AX2455+AS2458*AW2455+AT2458*AX2458+AU2458*AW2458)</f>
        <v>-0.67286804968381519</v>
      </c>
      <c r="BD2458" s="2">
        <f t="shared" ref="BD2458" si="26194">AR2458*AY2455+AT2458*AY2458-AS2458*AZ2455-AU2458*AZ2458</f>
        <v>0.77496865061488684</v>
      </c>
      <c r="BE2458" s="3">
        <f t="shared" ref="BE2458" si="26195">(AR2458*AZ2455+AS2458*AY2455+AT2458*AZ2458+AU2458*AY2458)</f>
        <v>0</v>
      </c>
      <c r="BF2458" s="20"/>
      <c r="BG2458" s="16">
        <v>0</v>
      </c>
      <c r="BH2458" s="17">
        <v>0</v>
      </c>
      <c r="BI2458" s="18">
        <v>1</v>
      </c>
      <c r="BJ2458" s="19">
        <v>0</v>
      </c>
      <c r="BK2458" s="20"/>
      <c r="BL2458" s="1">
        <f t="shared" ref="BL2458" si="26196">BB2458*BG2455+BD2458*BG2458-BC2458*BH2455-BE2458*BH2458</f>
        <v>0</v>
      </c>
      <c r="BM2458" s="4">
        <f t="shared" ref="BM2458" si="26197">(BB2458*BH2455+BC2458*BG2455+BD2458*BH2458+BE2458*BG2458)</f>
        <v>-0.67286804968381519</v>
      </c>
      <c r="BN2458" s="2">
        <f t="shared" ref="BN2458" si="26198">BB2458*BI2455+BD2458*BI2458-BC2458*BJ2455-BE2458*BJ2458</f>
        <v>0.5639376735713385</v>
      </c>
      <c r="BO2458" s="3">
        <f t="shared" ref="BO2458" si="26199">(BB2458*BJ2455+BC2458*BI2455+BD2458*BJ2458+BE2458*BI2458)</f>
        <v>0</v>
      </c>
      <c r="BP2458" s="20"/>
      <c r="BQ2458" s="16">
        <v>0</v>
      </c>
      <c r="BR2458" s="17">
        <f t="shared" ref="BR2458" si="26200">-1/($BR$4*$B2455)</f>
        <v>-0.22840228036836646</v>
      </c>
      <c r="BS2458" s="18">
        <v>1</v>
      </c>
      <c r="BT2458" s="19">
        <v>0</v>
      </c>
      <c r="BU2458" s="20"/>
      <c r="BV2458" s="1">
        <f t="shared" ref="BV2458" si="26201">BL2458*BQ2455+BN2458*BQ2458-BM2458*BR2455-BO2458*BR2458</f>
        <v>0</v>
      </c>
      <c r="BW2458" s="4">
        <f t="shared" ref="BW2458" si="26202">(BL2458*BR2455+BM2458*BQ2455+BN2458*BR2458+BO2458*BQ2458)</f>
        <v>-0.80167270031314042</v>
      </c>
      <c r="BX2458" s="2">
        <f t="shared" ref="BX2458" si="26203">BL2458*BS2455+BN2458*BS2458-BM2458*BT2455-BO2458*BT2458</f>
        <v>0.5639376735713385</v>
      </c>
      <c r="BY2458" s="3">
        <f t="shared" ref="BY2458" si="26204">(BL2458*BT2455+BM2458*BS2455+BN2458*BT2458+BO2458*BS2458)</f>
        <v>0</v>
      </c>
      <c r="BZ2458" s="20"/>
      <c r="CA2458" s="16">
        <v>0</v>
      </c>
      <c r="CB2458" s="17">
        <v>0</v>
      </c>
      <c r="CC2458" s="18">
        <v>1</v>
      </c>
      <c r="CD2458" s="19">
        <v>0</v>
      </c>
      <c r="CE2458" s="20"/>
      <c r="CF2458" s="1">
        <f t="shared" ref="CF2458" si="26205">BV2458*CA2455+BX2458*CA2458-BW2458*CB2455-BY2458*CB2458</f>
        <v>0</v>
      </c>
      <c r="CG2458" s="4">
        <f t="shared" ref="CG2458" si="26206">(BV2458*CB2455+BW2458*CA2455+BX2458*CB2458+BY2458*CA2458)</f>
        <v>-0.80167270031314042</v>
      </c>
      <c r="CH2458" s="2">
        <f t="shared" ref="CH2458" si="26207">BV2458*CC2455+BX2458*CC2458-BW2458*CD2455-BY2458*CD2458</f>
        <v>0.43234679278141541</v>
      </c>
      <c r="CI2458" s="3">
        <f t="shared" ref="CI2458" si="26208">(BV2458*CD2455+BW2458*CC2455+BX2458*CD2458+BY2458*CC2458)</f>
        <v>0</v>
      </c>
      <c r="CK2458" s="16">
        <f t="shared" ref="CK2458" si="26209">1/$CL$4</f>
        <v>1</v>
      </c>
      <c r="CL2458" s="17">
        <v>0</v>
      </c>
      <c r="CM2458" s="18">
        <v>1</v>
      </c>
      <c r="CN2458" s="19">
        <v>0</v>
      </c>
      <c r="CP2458" s="1">
        <f t="shared" ref="CP2458" si="26210">CF2458*CK2455+CH2458*CK2458-CG2458*CL2455-CI2458*CL2458</f>
        <v>0.43234679278141541</v>
      </c>
      <c r="CQ2458" s="4">
        <f t="shared" ref="CQ2458" si="26211">(CF2458*CL2455+CG2458*CK2455+CH2458*CL2458+CI2458*CK2458)</f>
        <v>-0.80167270031314042</v>
      </c>
      <c r="CR2458" s="2">
        <f t="shared" ref="CR2458" si="26212">CF2458*CM2455+CH2458*CM2458-CG2458*CN2455-CI2458*CN2458</f>
        <v>0.43234679278141541</v>
      </c>
      <c r="CS2458" s="3">
        <f t="shared" ref="CS2458" si="26213">(CF2458*CN2455+CG2458*CM2455+CH2458*CN2458+CI2458*CM2458)</f>
        <v>0</v>
      </c>
      <c r="CU2458" s="39">
        <f t="shared" ref="CU2458" si="26214">(180/PI())*ATAN(-1*(CQ2455/CP2455))</f>
        <v>66.912270484845251</v>
      </c>
      <c r="CW2458" s="54">
        <f t="shared" ref="CW2458" si="26215">20*LOG(((1-(10^(CU2455/20)^2)*(1-((1-CW2455)/(1+CW2455))^2))^0.5))</f>
        <v>-16.960810014039357</v>
      </c>
    </row>
    <row r="2459" spans="1:101" ht="18" customHeight="1">
      <c r="E2459" s="20"/>
      <c r="F2459" s="20"/>
      <c r="G2459" s="20"/>
      <c r="H2459" s="20"/>
      <c r="I2459" s="20"/>
      <c r="J2459" s="20"/>
      <c r="K2459" s="20"/>
      <c r="L2459" s="20"/>
      <c r="M2459" s="20"/>
      <c r="N2459" s="20"/>
      <c r="O2459" s="20"/>
      <c r="P2459" s="20"/>
      <c r="Q2459" s="20"/>
      <c r="R2459" s="20"/>
      <c r="S2459" s="20"/>
      <c r="T2459" s="20"/>
      <c r="U2459" s="20"/>
      <c r="V2459" s="20"/>
      <c r="W2459" s="20"/>
      <c r="X2459" s="20"/>
      <c r="Y2459" s="20"/>
      <c r="Z2459" s="20"/>
      <c r="AA2459" s="20"/>
      <c r="AB2459" s="30"/>
      <c r="AC2459" s="20"/>
      <c r="AD2459" s="20"/>
      <c r="AE2459" s="20"/>
      <c r="AF2459" s="20"/>
      <c r="AG2459" s="20"/>
      <c r="AH2459" s="20"/>
      <c r="AI2459" s="20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  <c r="BA2459" s="20"/>
      <c r="BB2459" s="20"/>
      <c r="BC2459" s="20"/>
      <c r="BD2459" s="20"/>
      <c r="BE2459" s="20"/>
      <c r="BF2459" s="20"/>
      <c r="BG2459" s="20"/>
      <c r="BH2459" s="20"/>
      <c r="BI2459" s="20"/>
      <c r="BJ2459" s="20"/>
      <c r="BK2459" s="20"/>
      <c r="BL2459" s="20"/>
      <c r="BM2459" s="20"/>
      <c r="BN2459" s="20"/>
      <c r="BO2459" s="20"/>
      <c r="BP2459" s="20"/>
      <c r="BQ2459" s="20"/>
      <c r="BR2459" s="20"/>
      <c r="BS2459" s="20"/>
      <c r="BT2459" s="20"/>
      <c r="BU2459" s="20"/>
      <c r="BV2459" s="20"/>
      <c r="BW2459" s="20"/>
      <c r="BX2459" s="20"/>
      <c r="BY2459" s="20"/>
      <c r="BZ2459" s="20"/>
      <c r="CA2459" s="20"/>
      <c r="CB2459" s="20"/>
      <c r="CC2459" s="20"/>
      <c r="CD2459" s="20"/>
      <c r="CE2459" s="20"/>
      <c r="CF2459" s="20"/>
      <c r="CG2459" s="20"/>
      <c r="CH2459" s="20"/>
      <c r="CI2459" s="20"/>
      <c r="CJ2459" s="20"/>
      <c r="CK2459" s="20"/>
      <c r="CL2459" s="20"/>
    </row>
    <row r="2460" spans="1:101" ht="18" customHeight="1"/>
    <row r="2461" spans="1:101" ht="18" customHeight="1" thickBot="1">
      <c r="A2461" s="23"/>
      <c r="B2461" s="23"/>
      <c r="C2461" s="23"/>
      <c r="D2461" s="20" t="s">
        <v>15</v>
      </c>
      <c r="E2461" s="20"/>
      <c r="F2461" s="20"/>
      <c r="G2461" s="20"/>
      <c r="H2461" s="20"/>
      <c r="I2461" s="20" t="s">
        <v>16</v>
      </c>
      <c r="J2461" s="20"/>
      <c r="K2461" s="20"/>
      <c r="L2461" s="20"/>
      <c r="M2461" s="23"/>
      <c r="N2461" s="23"/>
      <c r="O2461" s="24" t="s">
        <v>17</v>
      </c>
      <c r="P2461" s="23"/>
      <c r="Q2461" s="23"/>
      <c r="R2461" s="23"/>
      <c r="S2461" s="20"/>
      <c r="T2461" s="20" t="s">
        <v>18</v>
      </c>
      <c r="U2461" s="23"/>
      <c r="V2461" s="23"/>
      <c r="W2461" s="23"/>
      <c r="X2461" s="23"/>
      <c r="Y2461" s="24" t="s">
        <v>19</v>
      </c>
      <c r="Z2461" s="23"/>
      <c r="AA2461" s="23"/>
      <c r="AB2461" s="23"/>
      <c r="AC2461" s="24" t="s">
        <v>20</v>
      </c>
      <c r="AD2461" s="20"/>
      <c r="AE2461" s="20"/>
      <c r="AF2461" s="20"/>
      <c r="AG2461" s="20"/>
      <c r="AH2461" s="23"/>
      <c r="AI2461" s="24" t="s">
        <v>21</v>
      </c>
      <c r="AJ2461" s="23"/>
      <c r="AK2461" s="23"/>
      <c r="AL2461" s="20"/>
      <c r="AM2461" s="24" t="s">
        <v>31</v>
      </c>
      <c r="AN2461" s="20"/>
      <c r="AO2461" s="23"/>
      <c r="AP2461" s="23"/>
      <c r="AQ2461" s="23"/>
      <c r="AR2461" s="23"/>
      <c r="AS2461" s="24" t="s">
        <v>91</v>
      </c>
      <c r="AT2461" s="23"/>
      <c r="AU2461" s="23"/>
      <c r="AV2461" s="23"/>
      <c r="AW2461" s="24" t="s">
        <v>32</v>
      </c>
      <c r="AX2461" s="20"/>
      <c r="AY2461" s="20"/>
      <c r="AZ2461" s="20"/>
      <c r="BA2461" s="20"/>
      <c r="BB2461" s="23"/>
      <c r="BC2461" s="24" t="s">
        <v>22</v>
      </c>
      <c r="BD2461" s="23"/>
      <c r="BE2461" s="23"/>
      <c r="BF2461" s="23"/>
      <c r="BG2461" s="24" t="s">
        <v>33</v>
      </c>
      <c r="BH2461" s="20"/>
      <c r="BI2461" s="23"/>
      <c r="BJ2461" s="23"/>
      <c r="BK2461" s="23"/>
      <c r="BL2461" s="23"/>
      <c r="BM2461" s="24" t="s">
        <v>34</v>
      </c>
      <c r="BN2461" s="23"/>
      <c r="BO2461" s="23"/>
      <c r="BP2461" s="23"/>
      <c r="BQ2461" s="24" t="s">
        <v>89</v>
      </c>
      <c r="BR2461" s="20"/>
      <c r="BS2461" s="20"/>
      <c r="BT2461" s="20"/>
      <c r="BU2461" s="20"/>
      <c r="BV2461" s="23"/>
      <c r="BW2461" s="24" t="s">
        <v>35</v>
      </c>
      <c r="BX2461" s="23"/>
      <c r="BY2461" s="23"/>
      <c r="BZ2461" s="23"/>
      <c r="CA2461" s="24" t="s">
        <v>90</v>
      </c>
      <c r="CB2461" s="20"/>
      <c r="CC2461" s="23"/>
      <c r="CD2461" s="23"/>
      <c r="CE2461" s="23"/>
      <c r="CF2461" s="23"/>
      <c r="CG2461" s="24" t="s">
        <v>92</v>
      </c>
      <c r="CH2461" s="23"/>
      <c r="CI2461" s="23"/>
      <c r="CJ2461" s="23"/>
      <c r="CK2461" s="24" t="s">
        <v>36</v>
      </c>
      <c r="CL2461" s="24"/>
      <c r="CM2461" s="23"/>
      <c r="CN2461" s="23"/>
      <c r="CO2461" s="23"/>
      <c r="CP2461" s="23"/>
      <c r="CQ2461" s="24" t="s">
        <v>93</v>
      </c>
      <c r="CR2461" s="23"/>
      <c r="CS2461" s="23"/>
    </row>
    <row r="2462" spans="1:101" ht="18" customHeight="1" thickBot="1">
      <c r="A2462" s="23"/>
      <c r="B2462" s="33"/>
      <c r="C2462" s="23"/>
      <c r="D2462" s="7" t="s">
        <v>2</v>
      </c>
      <c r="E2462" s="8"/>
      <c r="F2462" s="8" t="s">
        <v>3</v>
      </c>
      <c r="G2462" s="9"/>
      <c r="H2462" s="10"/>
      <c r="I2462" s="7" t="s">
        <v>4</v>
      </c>
      <c r="J2462" s="8"/>
      <c r="K2462" s="8" t="s">
        <v>5</v>
      </c>
      <c r="L2462" s="9"/>
      <c r="M2462" s="23"/>
      <c r="N2462" s="251" t="s">
        <v>79</v>
      </c>
      <c r="O2462" s="252"/>
      <c r="P2462" s="253" t="s">
        <v>80</v>
      </c>
      <c r="Q2462" s="254"/>
      <c r="R2462" s="23"/>
      <c r="S2462" s="7" t="s">
        <v>11</v>
      </c>
      <c r="T2462" s="8"/>
      <c r="U2462" s="8" t="s">
        <v>12</v>
      </c>
      <c r="V2462" s="9"/>
      <c r="W2462" s="20"/>
      <c r="X2462" s="251" t="s">
        <v>79</v>
      </c>
      <c r="Y2462" s="252"/>
      <c r="Z2462" s="253" t="s">
        <v>80</v>
      </c>
      <c r="AA2462" s="254"/>
      <c r="AB2462" s="20"/>
      <c r="AC2462" s="7" t="s">
        <v>4</v>
      </c>
      <c r="AD2462" s="8"/>
      <c r="AE2462" s="8" t="s">
        <v>5</v>
      </c>
      <c r="AF2462" s="9"/>
      <c r="AG2462" s="20"/>
      <c r="AH2462" s="251" t="s">
        <v>0</v>
      </c>
      <c r="AI2462" s="252"/>
      <c r="AJ2462" s="253" t="s">
        <v>1</v>
      </c>
      <c r="AK2462" s="254"/>
      <c r="AL2462" s="20"/>
      <c r="AM2462" s="7" t="s">
        <v>11</v>
      </c>
      <c r="AN2462" s="8"/>
      <c r="AO2462" s="8" t="s">
        <v>12</v>
      </c>
      <c r="AP2462" s="9"/>
      <c r="AQ2462" s="23"/>
      <c r="AR2462" s="251" t="s">
        <v>0</v>
      </c>
      <c r="AS2462" s="252"/>
      <c r="AT2462" s="253" t="s">
        <v>1</v>
      </c>
      <c r="AU2462" s="254"/>
      <c r="AV2462" s="36"/>
      <c r="AW2462" s="7" t="s">
        <v>4</v>
      </c>
      <c r="AX2462" s="8"/>
      <c r="AY2462" s="8" t="s">
        <v>5</v>
      </c>
      <c r="AZ2462" s="9"/>
      <c r="BA2462" s="20"/>
      <c r="BB2462" s="251" t="s">
        <v>0</v>
      </c>
      <c r="BC2462" s="252"/>
      <c r="BD2462" s="253" t="s">
        <v>1</v>
      </c>
      <c r="BE2462" s="254"/>
      <c r="BF2462" s="36"/>
      <c r="BG2462" s="7" t="s">
        <v>11</v>
      </c>
      <c r="BH2462" s="8"/>
      <c r="BI2462" s="8" t="s">
        <v>12</v>
      </c>
      <c r="BJ2462" s="9"/>
      <c r="BK2462" s="36"/>
      <c r="BL2462" s="251" t="s">
        <v>0</v>
      </c>
      <c r="BM2462" s="252"/>
      <c r="BN2462" s="253" t="s">
        <v>1</v>
      </c>
      <c r="BO2462" s="254"/>
      <c r="BP2462" s="36"/>
      <c r="BQ2462" s="7" t="s">
        <v>4</v>
      </c>
      <c r="BR2462" s="8"/>
      <c r="BS2462" s="8" t="s">
        <v>5</v>
      </c>
      <c r="BT2462" s="9"/>
      <c r="BU2462" s="20"/>
      <c r="BV2462" s="251" t="s">
        <v>0</v>
      </c>
      <c r="BW2462" s="252"/>
      <c r="BX2462" s="253" t="s">
        <v>1</v>
      </c>
      <c r="BY2462" s="254"/>
      <c r="BZ2462" s="36"/>
      <c r="CA2462" s="7" t="s">
        <v>11</v>
      </c>
      <c r="CB2462" s="8"/>
      <c r="CC2462" s="8" t="s">
        <v>12</v>
      </c>
      <c r="CD2462" s="9"/>
      <c r="CE2462" s="36"/>
      <c r="CF2462" s="251" t="s">
        <v>0</v>
      </c>
      <c r="CG2462" s="252"/>
      <c r="CH2462" s="253" t="s">
        <v>1</v>
      </c>
      <c r="CI2462" s="254"/>
      <c r="CJ2462" s="23"/>
      <c r="CK2462" s="7" t="s">
        <v>23</v>
      </c>
      <c r="CL2462" s="8"/>
      <c r="CM2462" s="8" t="s">
        <v>24</v>
      </c>
      <c r="CN2462" s="9"/>
      <c r="CO2462" s="23"/>
      <c r="CP2462" s="251" t="s">
        <v>0</v>
      </c>
      <c r="CQ2462" s="252"/>
      <c r="CR2462" s="253" t="s">
        <v>1</v>
      </c>
      <c r="CS2462" s="254"/>
      <c r="CU2462" s="26" t="s">
        <v>25</v>
      </c>
      <c r="CW2462" s="50" t="s">
        <v>44</v>
      </c>
    </row>
    <row r="2463" spans="1:101" ht="18" customHeight="1" thickTop="1" thickBot="1">
      <c r="B2463" s="34">
        <v>6.4500000000000197</v>
      </c>
      <c r="D2463" s="11">
        <v>1</v>
      </c>
      <c r="E2463" s="12">
        <v>0</v>
      </c>
      <c r="F2463" s="13">
        <v>0</v>
      </c>
      <c r="G2463" s="40">
        <f t="shared" ref="G2463" si="26216">-1/($E$4*$B2463)</f>
        <v>-0.16287294851341738</v>
      </c>
      <c r="H2463" s="10"/>
      <c r="I2463" s="11">
        <v>1</v>
      </c>
      <c r="J2463" s="12">
        <v>0</v>
      </c>
      <c r="K2463" s="13">
        <v>0</v>
      </c>
      <c r="L2463" s="14">
        <v>0</v>
      </c>
      <c r="N2463" s="1">
        <f t="shared" ref="N2463" si="26217">D2463*I2463+F2463*I2466-E2463*J2463-G2463*J2466</f>
        <v>0.96308782352790412</v>
      </c>
      <c r="O2463" s="4">
        <f t="shared" ref="O2463" si="26218">(D2463*J2463+E2463*I2463+F2463*J2466+G2463*I2466)</f>
        <v>0</v>
      </c>
      <c r="P2463" s="2">
        <f t="shared" ref="P2463" si="26219">D2463*K2463+F2463*K2466-E2463*L2463-G2463*L2466</f>
        <v>0</v>
      </c>
      <c r="Q2463" s="3">
        <f t="shared" ref="Q2463" si="26220">(D2463*L2463+E2463*K2463+F2463*L2466+G2463*K2466)</f>
        <v>-0.16287294851341738</v>
      </c>
      <c r="S2463" s="11">
        <v>1</v>
      </c>
      <c r="T2463" s="12">
        <v>0</v>
      </c>
      <c r="U2463" s="13">
        <v>0</v>
      </c>
      <c r="V2463" s="40">
        <f t="shared" ref="V2463" si="26221">-1/($T$4*$B2463)</f>
        <v>-0.31119783157350867</v>
      </c>
      <c r="W2463" s="20"/>
      <c r="X2463" s="1">
        <f t="shared" ref="X2463" si="26222">N2463*S2463+P2463*S2466-O2463*T2463-Q2463*T2466</f>
        <v>0.96308782352790412</v>
      </c>
      <c r="Y2463" s="4">
        <f t="shared" ref="Y2463" si="26223">(N2463*T2463+O2463*S2463+P2463*T2466+Q2463*S2466)</f>
        <v>0</v>
      </c>
      <c r="Z2463" s="2">
        <f t="shared" ref="Z2463" si="26224">N2463*U2463+P2463*U2466-O2463*V2463-Q2463*V2466</f>
        <v>0</v>
      </c>
      <c r="AA2463" s="3">
        <f t="shared" ref="AA2463" si="26225">(N2463*V2463+O2463*U2463+P2463*V2466+Q2463*U2466)</f>
        <v>-0.46258379081015111</v>
      </c>
      <c r="AB2463" s="20"/>
      <c r="AC2463" s="11">
        <v>1</v>
      </c>
      <c r="AD2463" s="12">
        <v>0</v>
      </c>
      <c r="AE2463" s="13">
        <v>0</v>
      </c>
      <c r="AF2463" s="14">
        <v>0</v>
      </c>
      <c r="AG2463" s="20"/>
      <c r="AH2463" s="1">
        <f t="shared" ref="AH2463" si="26226">X2463*AC2463+Z2463*AC2466-Y2463*AD2463-AA2463*AD2466</f>
        <v>0.84331758775658117</v>
      </c>
      <c r="AI2463" s="4">
        <f t="shared" ref="AI2463" si="26227">(X2463*AD2463+Y2463*AC2463+Z2463*AD2466+AA2463*AC2466)</f>
        <v>0</v>
      </c>
      <c r="AJ2463" s="2">
        <f t="shared" ref="AJ2463" si="26228">X2463*AE2463+Z2463*AE2466-Y2463*AF2463-AA2463*AF2466</f>
        <v>0</v>
      </c>
      <c r="AK2463" s="3">
        <f t="shared" ref="AK2463" si="26229">(X2463*AF2463+Y2463*AE2463+Z2463*AF2466+AA2463*AE2466)</f>
        <v>-0.46258379081015111</v>
      </c>
      <c r="AL2463" s="20"/>
      <c r="AM2463" s="11">
        <v>1</v>
      </c>
      <c r="AN2463" s="12">
        <v>0</v>
      </c>
      <c r="AO2463" s="13">
        <v>0</v>
      </c>
      <c r="AP2463" s="40">
        <f t="shared" ref="AP2463" si="26230">-1/($AN$4*$B2463)</f>
        <v>-0.32340166810580312</v>
      </c>
      <c r="AR2463" s="1">
        <f t="shared" ref="AR2463" si="26231">AH2463*AM2463+AJ2463*AM2466-AI2463*AN2463-AK2463*AN2466</f>
        <v>0.84331758775658117</v>
      </c>
      <c r="AS2463" s="4">
        <f t="shared" ref="AS2463" si="26232">(AH2463*AN2463+AI2463*AM2463+AJ2463*AN2466+AK2463*AM2466)</f>
        <v>0</v>
      </c>
      <c r="AT2463" s="2">
        <f t="shared" ref="AT2463" si="26233">AH2463*AO2463+AJ2463*AO2466-AI2463*AP2463-AK2463*AP2466</f>
        <v>0</v>
      </c>
      <c r="AU2463" s="3">
        <f t="shared" ref="AU2463" si="26234">(AH2463*AP2463+AI2463*AO2463+AJ2463*AP2466+AK2463*AO2466)</f>
        <v>-0.73531410543359144</v>
      </c>
      <c r="AV2463" s="20"/>
      <c r="AW2463" s="11">
        <v>1</v>
      </c>
      <c r="AX2463" s="12">
        <v>0</v>
      </c>
      <c r="AY2463" s="13">
        <v>0</v>
      </c>
      <c r="AZ2463" s="14">
        <v>0</v>
      </c>
      <c r="BA2463" s="20"/>
      <c r="BB2463" s="1">
        <f t="shared" ref="BB2463" si="26235">AR2463*AW2463+AT2463*AW2466-AS2463*AX2463-AU2463*AX2466</f>
        <v>0.65293317411441598</v>
      </c>
      <c r="BC2463" s="4">
        <f t="shared" ref="BC2463" si="26236">(AR2463*AX2463+AS2463*AW2463+AT2463*AX2466+AU2463*AW2466)</f>
        <v>0</v>
      </c>
      <c r="BD2463" s="2">
        <f t="shared" ref="BD2463" si="26237">AR2463*AY2463+AT2463*AY2466-AS2463*AZ2463-AU2463*AZ2466</f>
        <v>0</v>
      </c>
      <c r="BE2463" s="3">
        <f t="shared" ref="BE2463" si="26238">(AR2463*AZ2463+AS2463*AY2463+AT2463*AZ2466+AU2463*AY2466)</f>
        <v>-0.73531410543359144</v>
      </c>
      <c r="BF2463" s="20"/>
      <c r="BG2463" s="11">
        <v>1</v>
      </c>
      <c r="BH2463" s="12">
        <v>0</v>
      </c>
      <c r="BI2463" s="13">
        <v>0</v>
      </c>
      <c r="BJ2463" s="40">
        <f t="shared" ref="BJ2463" si="26239">-1/($BH$4*$B2463)</f>
        <v>-0.31119783157350867</v>
      </c>
      <c r="BK2463" s="20"/>
      <c r="BL2463" s="1">
        <f t="shared" ref="BL2463" si="26240">BB2463*BG2463+BD2463*BG2466-BC2463*BH2463-BE2463*BH2466</f>
        <v>0.65293317411441598</v>
      </c>
      <c r="BM2463" s="4">
        <f t="shared" ref="BM2463" si="26241">(BB2463*BH2463+BC2463*BG2463+BD2463*BH2466+BE2463*BG2466)</f>
        <v>0</v>
      </c>
      <c r="BN2463" s="2">
        <f t="shared" ref="BN2463" si="26242">BB2463*BI2463+BD2463*BI2466-BC2463*BJ2463-BE2463*BJ2466</f>
        <v>0</v>
      </c>
      <c r="BO2463" s="3">
        <f t="shared" ref="BO2463" si="26243">(BB2463*BJ2463+BC2463*BI2463+BD2463*BJ2466+BE2463*BI2466)</f>
        <v>-0.9385054933804059</v>
      </c>
      <c r="BP2463" s="20"/>
      <c r="BQ2463" s="11">
        <v>1</v>
      </c>
      <c r="BR2463" s="12">
        <v>0</v>
      </c>
      <c r="BS2463" s="13">
        <v>0</v>
      </c>
      <c r="BT2463" s="14">
        <v>0</v>
      </c>
      <c r="BU2463" s="20"/>
      <c r="BV2463" s="1">
        <f t="shared" ref="BV2463" si="26244">BL2463*BQ2463+BN2463*BQ2466-BM2463*BR2463-BO2463*BR2466</f>
        <v>0.44023805986814146</v>
      </c>
      <c r="BW2463" s="4">
        <f t="shared" ref="BW2463" si="26245">(BL2463*BR2463+BM2463*BQ2463+BN2463*BR2466+BO2463*BQ2466)</f>
        <v>0</v>
      </c>
      <c r="BX2463" s="2">
        <f t="shared" ref="BX2463" si="26246">BL2463*BS2463+BN2463*BS2466-BM2463*BT2463-BO2463*BT2466</f>
        <v>0</v>
      </c>
      <c r="BY2463" s="3">
        <f t="shared" ref="BY2463" si="26247">(BL2463*BT2463+BM2463*BS2463+BN2463*BT2466+BO2463*BS2466)</f>
        <v>-0.9385054933804059</v>
      </c>
      <c r="BZ2463" s="20"/>
      <c r="CA2463" s="11">
        <v>1</v>
      </c>
      <c r="CB2463" s="12">
        <v>0</v>
      </c>
      <c r="CC2463" s="13">
        <v>0</v>
      </c>
      <c r="CD2463" s="40">
        <f t="shared" ref="CD2463" si="26248">-1/($CB$4*$B2463)</f>
        <v>-0.16287294851341738</v>
      </c>
      <c r="CE2463" s="20"/>
      <c r="CF2463" s="1">
        <f t="shared" ref="CF2463" si="26249">BV2463*CA2463+BX2463*CA2466-BW2463*CB2463-BY2463*CB2466</f>
        <v>0.44023805986814146</v>
      </c>
      <c r="CG2463" s="4">
        <f t="shared" ref="CG2463" si="26250">(BV2463*CB2463+BW2463*CA2463+BX2463*CB2466+BY2463*CA2466)</f>
        <v>0</v>
      </c>
      <c r="CH2463" s="2">
        <f t="shared" ref="CH2463" si="26251">BV2463*CC2463+BX2463*CC2466-BW2463*CD2463-BY2463*CD2466</f>
        <v>0</v>
      </c>
      <c r="CI2463" s="3">
        <f t="shared" ref="CI2463" si="26252">(BV2463*CD2463+BW2463*CC2463+BX2463*CD2466+BY2463*CC2466)</f>
        <v>-1.0102083642389565</v>
      </c>
      <c r="CJ2463" s="28"/>
      <c r="CK2463" s="11">
        <v>1</v>
      </c>
      <c r="CL2463" s="12">
        <v>0</v>
      </c>
      <c r="CM2463" s="13">
        <v>0</v>
      </c>
      <c r="CN2463" s="14">
        <v>0</v>
      </c>
      <c r="CP2463" s="1">
        <f t="shared" ref="CP2463" si="26253">CF2463*CK2463+CH2463*CK2466-CG2463*CL2463-CI2463*CL2466</f>
        <v>0.44023805986814146</v>
      </c>
      <c r="CQ2463" s="4">
        <f t="shared" ref="CQ2463" si="26254">(CF2463*CL2463+CG2463*CK2463+CH2463*CL2466+CI2463*CK2466)</f>
        <v>-1.0102083642389565</v>
      </c>
      <c r="CR2463" s="2">
        <f t="shared" ref="CR2463" si="26255">CF2463*CM2463+CH2463*CM2466-CG2463*CN2463-CI2463*CN2466</f>
        <v>0</v>
      </c>
      <c r="CS2463" s="3">
        <f t="shared" ref="CS2463" si="26256">(CF2463*CN2463+CG2463*CM2463+CH2463*CN2466+CI2463*CM2466)</f>
        <v>-1.0102083642389565</v>
      </c>
      <c r="CU2463" s="29">
        <f t="shared" ref="CU2463" si="26257">20*LOG(((1+$CL$4)/$CL$4)/((CP2463+CP2466)^2+(CQ2463+CQ2466)^2)^0.5)</f>
        <v>-4.860019722691522E-2</v>
      </c>
      <c r="CW2463" s="51">
        <f t="shared" ref="CW2463" si="26258">((CP2463^2+CQ2463^2)^0.5)/((CP2466^2+CQ2466^2)^0.5)</f>
        <v>1.2090679203266548</v>
      </c>
    </row>
    <row r="2464" spans="1:101" ht="18" customHeight="1" thickBot="1">
      <c r="D2464" s="11"/>
      <c r="E2464" s="13"/>
      <c r="F2464" s="13"/>
      <c r="G2464" s="15"/>
      <c r="H2464" s="10"/>
      <c r="I2464" s="11"/>
      <c r="J2464" s="13"/>
      <c r="K2464" s="13"/>
      <c r="L2464" s="15"/>
      <c r="N2464" s="5"/>
      <c r="Q2464" s="6"/>
      <c r="S2464" s="11"/>
      <c r="T2464" s="13"/>
      <c r="U2464" s="13"/>
      <c r="V2464" s="15"/>
      <c r="W2464" s="20"/>
      <c r="X2464" s="5"/>
      <c r="AA2464" s="6"/>
      <c r="AB2464" s="20"/>
      <c r="AC2464" s="11"/>
      <c r="AD2464" s="13"/>
      <c r="AE2464" s="13"/>
      <c r="AF2464" s="15"/>
      <c r="AG2464" s="20"/>
      <c r="AH2464" s="5"/>
      <c r="AK2464" s="6"/>
      <c r="AL2464" s="20"/>
      <c r="AM2464" s="11"/>
      <c r="AN2464" s="13"/>
      <c r="AO2464" s="13"/>
      <c r="AP2464" s="15"/>
      <c r="AR2464" s="5"/>
      <c r="AU2464" s="6"/>
      <c r="AW2464" s="11"/>
      <c r="AX2464" s="13"/>
      <c r="AY2464" s="13"/>
      <c r="AZ2464" s="15"/>
      <c r="BA2464" s="20"/>
      <c r="BB2464" s="5"/>
      <c r="BE2464" s="6"/>
      <c r="BG2464" s="11"/>
      <c r="BH2464" s="13"/>
      <c r="BI2464" s="13"/>
      <c r="BJ2464" s="15"/>
      <c r="BL2464" s="5"/>
      <c r="BO2464" s="6"/>
      <c r="BQ2464" s="11"/>
      <c r="BR2464" s="13"/>
      <c r="BS2464" s="13"/>
      <c r="BT2464" s="15"/>
      <c r="BU2464" s="20"/>
      <c r="BV2464" s="5"/>
      <c r="BY2464" s="6"/>
      <c r="CA2464" s="11"/>
      <c r="CB2464" s="13"/>
      <c r="CC2464" s="13"/>
      <c r="CD2464" s="15"/>
      <c r="CF2464" s="5"/>
      <c r="CI2464" s="6"/>
      <c r="CK2464" s="11"/>
      <c r="CL2464" s="13"/>
      <c r="CM2464" s="13"/>
      <c r="CN2464" s="15"/>
      <c r="CP2464" s="5"/>
      <c r="CS2464" s="6"/>
      <c r="CW2464" s="52"/>
    </row>
    <row r="2465" spans="1:101" ht="18" customHeight="1" thickBot="1">
      <c r="D2465" s="11" t="s">
        <v>6</v>
      </c>
      <c r="E2465" s="13"/>
      <c r="F2465" s="13" t="s">
        <v>7</v>
      </c>
      <c r="G2465" s="15"/>
      <c r="H2465" s="10"/>
      <c r="I2465" s="11" t="s">
        <v>8</v>
      </c>
      <c r="J2465" s="13"/>
      <c r="K2465" s="13" t="s">
        <v>9</v>
      </c>
      <c r="L2465" s="15"/>
      <c r="N2465" s="251" t="s">
        <v>26</v>
      </c>
      <c r="O2465" s="252"/>
      <c r="P2465" s="253" t="s">
        <v>27</v>
      </c>
      <c r="Q2465" s="254"/>
      <c r="S2465" s="11" t="s">
        <v>13</v>
      </c>
      <c r="T2465" s="13"/>
      <c r="U2465" s="13" t="s">
        <v>14</v>
      </c>
      <c r="V2465" s="15"/>
      <c r="W2465" s="20"/>
      <c r="X2465" s="251" t="s">
        <v>26</v>
      </c>
      <c r="Y2465" s="252"/>
      <c r="Z2465" s="253" t="s">
        <v>27</v>
      </c>
      <c r="AA2465" s="254"/>
      <c r="AB2465" s="20"/>
      <c r="AC2465" s="11" t="s">
        <v>8</v>
      </c>
      <c r="AD2465" s="13"/>
      <c r="AE2465" s="13" t="s">
        <v>9</v>
      </c>
      <c r="AF2465" s="15"/>
      <c r="AG2465" s="20"/>
      <c r="AH2465" s="251" t="s">
        <v>26</v>
      </c>
      <c r="AI2465" s="252"/>
      <c r="AJ2465" s="253" t="s">
        <v>27</v>
      </c>
      <c r="AK2465" s="254"/>
      <c r="AL2465" s="20"/>
      <c r="AM2465" s="11" t="s">
        <v>13</v>
      </c>
      <c r="AN2465" s="13"/>
      <c r="AO2465" s="13" t="s">
        <v>14</v>
      </c>
      <c r="AP2465" s="15"/>
      <c r="AR2465" s="251" t="s">
        <v>26</v>
      </c>
      <c r="AS2465" s="252"/>
      <c r="AT2465" s="253" t="s">
        <v>27</v>
      </c>
      <c r="AU2465" s="254"/>
      <c r="AV2465" s="36"/>
      <c r="AW2465" s="11" t="s">
        <v>8</v>
      </c>
      <c r="AX2465" s="13"/>
      <c r="AY2465" s="13" t="s">
        <v>9</v>
      </c>
      <c r="AZ2465" s="15"/>
      <c r="BA2465" s="20"/>
      <c r="BB2465" s="251" t="s">
        <v>26</v>
      </c>
      <c r="BC2465" s="252"/>
      <c r="BD2465" s="253" t="s">
        <v>27</v>
      </c>
      <c r="BE2465" s="254"/>
      <c r="BF2465" s="36"/>
      <c r="BG2465" s="11" t="s">
        <v>13</v>
      </c>
      <c r="BH2465" s="13"/>
      <c r="BI2465" s="13" t="s">
        <v>14</v>
      </c>
      <c r="BJ2465" s="15"/>
      <c r="BK2465" s="36"/>
      <c r="BL2465" s="251" t="s">
        <v>26</v>
      </c>
      <c r="BM2465" s="252"/>
      <c r="BN2465" s="253" t="s">
        <v>27</v>
      </c>
      <c r="BO2465" s="254"/>
      <c r="BP2465" s="36"/>
      <c r="BQ2465" s="11" t="s">
        <v>8</v>
      </c>
      <c r="BR2465" s="13"/>
      <c r="BS2465" s="13" t="s">
        <v>9</v>
      </c>
      <c r="BT2465" s="15"/>
      <c r="BU2465" s="20"/>
      <c r="BV2465" s="251" t="s">
        <v>26</v>
      </c>
      <c r="BW2465" s="252"/>
      <c r="BX2465" s="253" t="s">
        <v>27</v>
      </c>
      <c r="BY2465" s="254"/>
      <c r="BZ2465" s="36"/>
      <c r="CA2465" s="11" t="s">
        <v>13</v>
      </c>
      <c r="CB2465" s="13"/>
      <c r="CC2465" s="13" t="s">
        <v>14</v>
      </c>
      <c r="CD2465" s="15"/>
      <c r="CE2465" s="36"/>
      <c r="CF2465" s="251" t="s">
        <v>26</v>
      </c>
      <c r="CG2465" s="252"/>
      <c r="CH2465" s="253" t="s">
        <v>27</v>
      </c>
      <c r="CI2465" s="254"/>
      <c r="CK2465" s="11" t="s">
        <v>28</v>
      </c>
      <c r="CL2465" s="13"/>
      <c r="CM2465" s="13" t="s">
        <v>29</v>
      </c>
      <c r="CN2465" s="15"/>
      <c r="CP2465" s="251" t="s">
        <v>26</v>
      </c>
      <c r="CQ2465" s="252"/>
      <c r="CR2465" s="253" t="s">
        <v>27</v>
      </c>
      <c r="CS2465" s="254"/>
      <c r="CU2465" s="38" t="s">
        <v>37</v>
      </c>
      <c r="CW2465" s="53" t="s">
        <v>45</v>
      </c>
    </row>
    <row r="2466" spans="1:101" ht="18" customHeight="1" thickTop="1" thickBot="1">
      <c r="D2466" s="16">
        <v>0</v>
      </c>
      <c r="E2466" s="17">
        <v>0</v>
      </c>
      <c r="F2466" s="18">
        <v>1</v>
      </c>
      <c r="G2466" s="19">
        <v>0</v>
      </c>
      <c r="H2466" s="10"/>
      <c r="I2466" s="16">
        <v>0</v>
      </c>
      <c r="J2466" s="17">
        <f t="shared" ref="J2466" si="26259">-1/($J$4*$B2463)</f>
        <v>-0.22663172005543339</v>
      </c>
      <c r="K2466" s="18">
        <v>1</v>
      </c>
      <c r="L2466" s="19">
        <v>0</v>
      </c>
      <c r="N2466" s="1">
        <f t="shared" ref="N2466" si="26260">D2466*I2463+F2466*I2466-E2466*J2463-G2466*J2466</f>
        <v>0</v>
      </c>
      <c r="O2466" s="4">
        <f t="shared" ref="O2466" si="26261">(D2466*J2463+E2466*I2463+F2466*J2466+G2466*I2466)</f>
        <v>-0.22663172005543339</v>
      </c>
      <c r="P2466" s="2">
        <f t="shared" ref="P2466" si="26262">D2466*K2463+F2466*K2466-E2466*L2463-G2466*L2466</f>
        <v>1</v>
      </c>
      <c r="Q2466" s="3">
        <f t="shared" ref="Q2466" si="26263">(D2466*L2463+E2466*K2463+F2466*L2466+G2466*K2466)</f>
        <v>0</v>
      </c>
      <c r="S2466" s="16">
        <v>0</v>
      </c>
      <c r="T2466" s="17">
        <v>0</v>
      </c>
      <c r="U2466" s="18">
        <v>1</v>
      </c>
      <c r="V2466" s="19">
        <v>0</v>
      </c>
      <c r="W2466" s="20"/>
      <c r="X2466" s="1">
        <f t="shared" ref="X2466" si="26264">N2466*S2463+P2466*S2466-O2466*T2463-Q2466*T2466</f>
        <v>0</v>
      </c>
      <c r="Y2466" s="4">
        <f t="shared" ref="Y2466" si="26265">(N2466*T2463+O2466*S2463+P2466*T2466+Q2466*S2466)</f>
        <v>-0.22663172005543339</v>
      </c>
      <c r="Z2466" s="2">
        <f t="shared" ref="Z2466" si="26266">N2466*U2463+P2466*U2466-O2466*V2463-Q2466*V2466</f>
        <v>0.92947270015297467</v>
      </c>
      <c r="AA2466" s="3">
        <f t="shared" ref="AA2466" si="26267">(N2466*V2463+O2466*U2463+P2466*V2466+Q2466*U2466)</f>
        <v>0</v>
      </c>
      <c r="AB2466" s="20"/>
      <c r="AC2466" s="16">
        <v>0</v>
      </c>
      <c r="AD2466" s="17">
        <f t="shared" ref="AD2466" si="26268">-1/($AD$4*$B2463)</f>
        <v>-0.25891576434522712</v>
      </c>
      <c r="AE2466" s="18">
        <v>1</v>
      </c>
      <c r="AF2466" s="19">
        <v>0</v>
      </c>
      <c r="AG2466" s="20"/>
      <c r="AH2466" s="1">
        <f t="shared" ref="AH2466" si="26269">X2466*AC2463+Z2466*AC2466-Y2466*AD2463-AA2466*AD2466</f>
        <v>0</v>
      </c>
      <c r="AI2466" s="4">
        <f t="shared" ref="AI2466" si="26270">(X2466*AD2463+Y2466*AC2463+Z2466*AD2466+AA2466*AC2466)</f>
        <v>-0.4672868546535629</v>
      </c>
      <c r="AJ2466" s="2">
        <f t="shared" ref="AJ2466" si="26271">X2466*AE2463+Z2466*AE2466-Y2466*AF2463-AA2466*AF2466</f>
        <v>0.92947270015297467</v>
      </c>
      <c r="AK2466" s="3">
        <f t="shared" ref="AK2466" si="26272">(X2466*AF2463+Y2466*AE2463+Z2466*AF2466+AA2466*AE2466)</f>
        <v>0</v>
      </c>
      <c r="AL2466" s="20"/>
      <c r="AM2466" s="16">
        <v>0</v>
      </c>
      <c r="AN2466" s="17">
        <v>0</v>
      </c>
      <c r="AO2466" s="18">
        <v>1</v>
      </c>
      <c r="AP2466" s="19">
        <v>0</v>
      </c>
      <c r="AR2466" s="1">
        <f t="shared" ref="AR2466" si="26273">AH2466*AM2463+AJ2466*AM2466-AI2466*AN2463-AK2466*AN2466</f>
        <v>0</v>
      </c>
      <c r="AS2466" s="4">
        <f t="shared" ref="AS2466" si="26274">(AH2466*AN2463+AI2466*AM2463+AJ2466*AN2466+AK2466*AM2466)</f>
        <v>-0.4672868546535629</v>
      </c>
      <c r="AT2466" s="2">
        <f t="shared" ref="AT2466" si="26275">AH2466*AO2463+AJ2466*AO2466-AI2466*AP2463-AK2466*AP2466</f>
        <v>0.77835135187409843</v>
      </c>
      <c r="AU2466" s="3">
        <f t="shared" ref="AU2466" si="26276">(AH2466*AP2463+AI2466*AO2463+AJ2466*AP2466+AK2466*AO2466)</f>
        <v>0</v>
      </c>
      <c r="AV2466" s="20"/>
      <c r="AW2466" s="16">
        <v>0</v>
      </c>
      <c r="AX2466" s="17">
        <f t="shared" ref="AX2466" si="26277">-1/($AX$4*$B2463)</f>
        <v>-0.25891576434522712</v>
      </c>
      <c r="AY2466" s="18">
        <v>1</v>
      </c>
      <c r="AZ2466" s="19">
        <v>0</v>
      </c>
      <c r="BA2466" s="20"/>
      <c r="BB2466" s="1">
        <f t="shared" ref="BB2466" si="26278">AR2466*AW2463+AT2466*AW2466-AS2466*AX2463-AU2466*AX2466</f>
        <v>0</v>
      </c>
      <c r="BC2466" s="4">
        <f t="shared" ref="BC2466" si="26279">(AR2466*AX2463+AS2466*AW2463+AT2466*AX2466+AU2466*AW2466)</f>
        <v>-0.66881428985318592</v>
      </c>
      <c r="BD2466" s="2">
        <f t="shared" ref="BD2466" si="26280">AR2466*AY2463+AT2466*AY2466-AS2466*AZ2463-AU2466*AZ2466</f>
        <v>0.77835135187409843</v>
      </c>
      <c r="BE2466" s="3">
        <f t="shared" ref="BE2466" si="26281">(AR2466*AZ2463+AS2466*AY2463+AT2466*AZ2466+AU2466*AY2466)</f>
        <v>0</v>
      </c>
      <c r="BF2466" s="20"/>
      <c r="BG2466" s="16">
        <v>0</v>
      </c>
      <c r="BH2466" s="17">
        <v>0</v>
      </c>
      <c r="BI2466" s="18">
        <v>1</v>
      </c>
      <c r="BJ2466" s="19">
        <v>0</v>
      </c>
      <c r="BK2466" s="20"/>
      <c r="BL2466" s="1">
        <f t="shared" ref="BL2466" si="26282">BB2466*BG2463+BD2466*BG2466-BC2466*BH2463-BE2466*BH2466</f>
        <v>0</v>
      </c>
      <c r="BM2466" s="4">
        <f t="shared" ref="BM2466" si="26283">(BB2466*BH2463+BC2466*BG2463+BD2466*BH2466+BE2466*BG2466)</f>
        <v>-0.66881428985318592</v>
      </c>
      <c r="BN2466" s="2">
        <f t="shared" ref="BN2466" si="26284">BB2466*BI2463+BD2466*BI2466-BC2466*BJ2463-BE2466*BJ2466</f>
        <v>0.57021779514641091</v>
      </c>
      <c r="BO2466" s="3">
        <f t="shared" ref="BO2466" si="26285">(BB2466*BJ2463+BC2466*BI2463+BD2466*BJ2466+BE2466*BI2466)</f>
        <v>0</v>
      </c>
      <c r="BP2466" s="20"/>
      <c r="BQ2466" s="16">
        <v>0</v>
      </c>
      <c r="BR2466" s="17">
        <f t="shared" ref="BR2466" si="26286">-1/($BR$4*$B2463)</f>
        <v>-0.22663172005543339</v>
      </c>
      <c r="BS2466" s="18">
        <v>1</v>
      </c>
      <c r="BT2466" s="19">
        <v>0</v>
      </c>
      <c r="BU2466" s="20"/>
      <c r="BV2466" s="1">
        <f t="shared" ref="BV2466" si="26287">BL2466*BQ2463+BN2466*BQ2466-BM2466*BR2463-BO2466*BR2466</f>
        <v>0</v>
      </c>
      <c r="BW2466" s="4">
        <f t="shared" ref="BW2466" si="26288">(BL2466*BR2463+BM2466*BQ2463+BN2466*BR2466+BO2466*BQ2466)</f>
        <v>-0.79804372957343372</v>
      </c>
      <c r="BX2466" s="2">
        <f t="shared" ref="BX2466" si="26289">BL2466*BS2463+BN2466*BS2466-BM2466*BT2463-BO2466*BT2466</f>
        <v>0.57021779514641091</v>
      </c>
      <c r="BY2466" s="3">
        <f t="shared" ref="BY2466" si="26290">(BL2466*BT2463+BM2466*BS2463+BN2466*BT2466+BO2466*BS2466)</f>
        <v>0</v>
      </c>
      <c r="BZ2466" s="20"/>
      <c r="CA2466" s="16">
        <v>0</v>
      </c>
      <c r="CB2466" s="17">
        <v>0</v>
      </c>
      <c r="CC2466" s="18">
        <v>1</v>
      </c>
      <c r="CD2466" s="19">
        <v>0</v>
      </c>
      <c r="CE2466" s="20"/>
      <c r="CF2466" s="1">
        <f t="shared" ref="CF2466" si="26291">BV2466*CA2463+BX2466*CA2466-BW2466*CB2463-BY2466*CB2466</f>
        <v>0</v>
      </c>
      <c r="CG2466" s="4">
        <f t="shared" ref="CG2466" si="26292">(BV2466*CB2463+BW2466*CA2463+BX2466*CB2466+BY2466*CA2466)</f>
        <v>-0.79804372957343372</v>
      </c>
      <c r="CH2466" s="2">
        <f t="shared" ref="CH2466" si="26293">BV2466*CC2463+BX2466*CC2466-BW2466*CD2463-BY2466*CD2466</f>
        <v>0.44023805986814146</v>
      </c>
      <c r="CI2466" s="3">
        <f t="shared" ref="CI2466" si="26294">(BV2466*CD2463+BW2466*CC2463+BX2466*CD2466+BY2466*CC2466)</f>
        <v>0</v>
      </c>
      <c r="CK2466" s="16">
        <f t="shared" ref="CK2466" si="26295">1/$CL$4</f>
        <v>1</v>
      </c>
      <c r="CL2466" s="17">
        <v>0</v>
      </c>
      <c r="CM2466" s="18">
        <v>1</v>
      </c>
      <c r="CN2466" s="19">
        <v>0</v>
      </c>
      <c r="CP2466" s="1">
        <f t="shared" ref="CP2466" si="26296">CF2466*CK2463+CH2466*CK2466-CG2466*CL2463-CI2466*CL2466</f>
        <v>0.44023805986814146</v>
      </c>
      <c r="CQ2466" s="4">
        <f t="shared" ref="CQ2466" si="26297">(CF2466*CL2463+CG2466*CK2463+CH2466*CL2466+CI2466*CK2466)</f>
        <v>-0.79804372957343372</v>
      </c>
      <c r="CR2466" s="2">
        <f t="shared" ref="CR2466" si="26298">CF2466*CM2463+CH2466*CM2466-CG2466*CN2463-CI2466*CN2466</f>
        <v>0.44023805986814146</v>
      </c>
      <c r="CS2466" s="3">
        <f t="shared" ref="CS2466" si="26299">(CF2466*CN2463+CG2466*CM2463+CH2466*CN2466+CI2466*CM2466)</f>
        <v>0</v>
      </c>
      <c r="CU2466" s="39">
        <f t="shared" ref="CU2466" si="26300">(180/PI())*ATAN(-1*(CQ2463/CP2463))</f>
        <v>66.452939952068931</v>
      </c>
      <c r="CW2466" s="54">
        <f t="shared" ref="CW2466" si="26301">20*LOG(((1-(10^(CU2463/20)^2)*(1-((1-CW2463)/(1+CW2463))^2))^0.5))</f>
        <v>-16.992864841215535</v>
      </c>
    </row>
    <row r="2467" spans="1:101" ht="18" customHeight="1">
      <c r="E2467" s="20"/>
      <c r="F2467" s="20"/>
      <c r="G2467" s="20"/>
      <c r="H2467" s="20"/>
      <c r="I2467" s="20"/>
      <c r="J2467" s="20"/>
      <c r="K2467" s="20"/>
      <c r="L2467" s="20"/>
      <c r="M2467" s="20"/>
      <c r="N2467" s="20"/>
      <c r="O2467" s="20"/>
      <c r="P2467" s="20"/>
      <c r="Q2467" s="20"/>
      <c r="R2467" s="20"/>
      <c r="S2467" s="20"/>
      <c r="T2467" s="20"/>
      <c r="U2467" s="20"/>
      <c r="V2467" s="20"/>
      <c r="W2467" s="20"/>
      <c r="X2467" s="20"/>
      <c r="Y2467" s="20"/>
      <c r="Z2467" s="20"/>
      <c r="AA2467" s="20"/>
      <c r="AB2467" s="30"/>
      <c r="AC2467" s="20"/>
      <c r="AD2467" s="20"/>
      <c r="AE2467" s="20"/>
      <c r="AF2467" s="20"/>
      <c r="AG2467" s="20"/>
      <c r="AH2467" s="20"/>
      <c r="AI2467" s="20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  <c r="BA2467" s="20"/>
      <c r="BB2467" s="20"/>
      <c r="BC2467" s="20"/>
      <c r="BD2467" s="20"/>
      <c r="BE2467" s="20"/>
      <c r="BF2467" s="20"/>
      <c r="BG2467" s="20"/>
      <c r="BH2467" s="20"/>
      <c r="BI2467" s="20"/>
      <c r="BJ2467" s="20"/>
      <c r="BK2467" s="20"/>
      <c r="BL2467" s="20"/>
      <c r="BM2467" s="20"/>
      <c r="BN2467" s="20"/>
      <c r="BO2467" s="20"/>
      <c r="BP2467" s="20"/>
      <c r="BQ2467" s="20"/>
      <c r="BR2467" s="20"/>
      <c r="BS2467" s="20"/>
      <c r="BT2467" s="20"/>
      <c r="BU2467" s="20"/>
      <c r="BV2467" s="20"/>
      <c r="BW2467" s="20"/>
      <c r="BX2467" s="20"/>
      <c r="BY2467" s="20"/>
      <c r="BZ2467" s="20"/>
      <c r="CA2467" s="20"/>
      <c r="CB2467" s="20"/>
      <c r="CC2467" s="20"/>
      <c r="CD2467" s="20"/>
      <c r="CE2467" s="20"/>
      <c r="CF2467" s="20"/>
      <c r="CG2467" s="20"/>
      <c r="CH2467" s="20"/>
      <c r="CI2467" s="20"/>
      <c r="CJ2467" s="20"/>
      <c r="CK2467" s="20"/>
      <c r="CL2467" s="20"/>
    </row>
    <row r="2468" spans="1:101" ht="18" customHeight="1"/>
    <row r="2469" spans="1:101" ht="18" customHeight="1" thickBot="1">
      <c r="A2469" s="23"/>
      <c r="B2469" s="23"/>
      <c r="C2469" s="23"/>
      <c r="D2469" s="20" t="s">
        <v>15</v>
      </c>
      <c r="E2469" s="20"/>
      <c r="F2469" s="20"/>
      <c r="G2469" s="20"/>
      <c r="H2469" s="20"/>
      <c r="I2469" s="20" t="s">
        <v>16</v>
      </c>
      <c r="J2469" s="20"/>
      <c r="K2469" s="20"/>
      <c r="L2469" s="20"/>
      <c r="M2469" s="23"/>
      <c r="N2469" s="23"/>
      <c r="O2469" s="24" t="s">
        <v>17</v>
      </c>
      <c r="P2469" s="23"/>
      <c r="Q2469" s="23"/>
      <c r="R2469" s="23"/>
      <c r="S2469" s="20"/>
      <c r="T2469" s="20" t="s">
        <v>18</v>
      </c>
      <c r="U2469" s="23"/>
      <c r="V2469" s="23"/>
      <c r="W2469" s="23"/>
      <c r="X2469" s="23"/>
      <c r="Y2469" s="24" t="s">
        <v>19</v>
      </c>
      <c r="Z2469" s="23"/>
      <c r="AA2469" s="23"/>
      <c r="AB2469" s="23"/>
      <c r="AC2469" s="24" t="s">
        <v>20</v>
      </c>
      <c r="AD2469" s="20"/>
      <c r="AE2469" s="20"/>
      <c r="AF2469" s="20"/>
      <c r="AG2469" s="20"/>
      <c r="AH2469" s="23"/>
      <c r="AI2469" s="24" t="s">
        <v>21</v>
      </c>
      <c r="AJ2469" s="23"/>
      <c r="AK2469" s="23"/>
      <c r="AL2469" s="20"/>
      <c r="AM2469" s="24" t="s">
        <v>31</v>
      </c>
      <c r="AN2469" s="20"/>
      <c r="AO2469" s="23"/>
      <c r="AP2469" s="23"/>
      <c r="AQ2469" s="23"/>
      <c r="AR2469" s="23"/>
      <c r="AS2469" s="24" t="s">
        <v>91</v>
      </c>
      <c r="AT2469" s="23"/>
      <c r="AU2469" s="23"/>
      <c r="AV2469" s="23"/>
      <c r="AW2469" s="24" t="s">
        <v>32</v>
      </c>
      <c r="AX2469" s="20"/>
      <c r="AY2469" s="20"/>
      <c r="AZ2469" s="20"/>
      <c r="BA2469" s="20"/>
      <c r="BB2469" s="23"/>
      <c r="BC2469" s="24" t="s">
        <v>22</v>
      </c>
      <c r="BD2469" s="23"/>
      <c r="BE2469" s="23"/>
      <c r="BF2469" s="23"/>
      <c r="BG2469" s="24" t="s">
        <v>33</v>
      </c>
      <c r="BH2469" s="20"/>
      <c r="BI2469" s="23"/>
      <c r="BJ2469" s="23"/>
      <c r="BK2469" s="23"/>
      <c r="BL2469" s="23"/>
      <c r="BM2469" s="24" t="s">
        <v>34</v>
      </c>
      <c r="BN2469" s="23"/>
      <c r="BO2469" s="23"/>
      <c r="BP2469" s="23"/>
      <c r="BQ2469" s="24" t="s">
        <v>89</v>
      </c>
      <c r="BR2469" s="20"/>
      <c r="BS2469" s="20"/>
      <c r="BT2469" s="20"/>
      <c r="BU2469" s="20"/>
      <c r="BV2469" s="23"/>
      <c r="BW2469" s="24" t="s">
        <v>35</v>
      </c>
      <c r="BX2469" s="23"/>
      <c r="BY2469" s="23"/>
      <c r="BZ2469" s="23"/>
      <c r="CA2469" s="24" t="s">
        <v>90</v>
      </c>
      <c r="CB2469" s="20"/>
      <c r="CC2469" s="23"/>
      <c r="CD2469" s="23"/>
      <c r="CE2469" s="23"/>
      <c r="CF2469" s="23"/>
      <c r="CG2469" s="24" t="s">
        <v>92</v>
      </c>
      <c r="CH2469" s="23"/>
      <c r="CI2469" s="23"/>
      <c r="CJ2469" s="23"/>
      <c r="CK2469" s="24" t="s">
        <v>36</v>
      </c>
      <c r="CL2469" s="24"/>
      <c r="CM2469" s="23"/>
      <c r="CN2469" s="23"/>
      <c r="CO2469" s="23"/>
      <c r="CP2469" s="23"/>
      <c r="CQ2469" s="24" t="s">
        <v>93</v>
      </c>
      <c r="CR2469" s="23"/>
      <c r="CS2469" s="23"/>
    </row>
    <row r="2470" spans="1:101" ht="18" customHeight="1" thickBot="1">
      <c r="A2470" s="23"/>
      <c r="B2470" s="33"/>
      <c r="C2470" s="23"/>
      <c r="D2470" s="7" t="s">
        <v>2</v>
      </c>
      <c r="E2470" s="8"/>
      <c r="F2470" s="8" t="s">
        <v>3</v>
      </c>
      <c r="G2470" s="9"/>
      <c r="H2470" s="10"/>
      <c r="I2470" s="7" t="s">
        <v>4</v>
      </c>
      <c r="J2470" s="8"/>
      <c r="K2470" s="8" t="s">
        <v>5</v>
      </c>
      <c r="L2470" s="9"/>
      <c r="M2470" s="23"/>
      <c r="N2470" s="251" t="s">
        <v>79</v>
      </c>
      <c r="O2470" s="252"/>
      <c r="P2470" s="253" t="s">
        <v>80</v>
      </c>
      <c r="Q2470" s="254"/>
      <c r="R2470" s="23"/>
      <c r="S2470" s="7" t="s">
        <v>11</v>
      </c>
      <c r="T2470" s="8"/>
      <c r="U2470" s="8" t="s">
        <v>12</v>
      </c>
      <c r="V2470" s="9"/>
      <c r="W2470" s="20"/>
      <c r="X2470" s="251" t="s">
        <v>79</v>
      </c>
      <c r="Y2470" s="252"/>
      <c r="Z2470" s="253" t="s">
        <v>80</v>
      </c>
      <c r="AA2470" s="254"/>
      <c r="AB2470" s="20"/>
      <c r="AC2470" s="7" t="s">
        <v>4</v>
      </c>
      <c r="AD2470" s="8"/>
      <c r="AE2470" s="8" t="s">
        <v>5</v>
      </c>
      <c r="AF2470" s="9"/>
      <c r="AG2470" s="20"/>
      <c r="AH2470" s="251" t="s">
        <v>0</v>
      </c>
      <c r="AI2470" s="252"/>
      <c r="AJ2470" s="253" t="s">
        <v>1</v>
      </c>
      <c r="AK2470" s="254"/>
      <c r="AL2470" s="20"/>
      <c r="AM2470" s="7" t="s">
        <v>11</v>
      </c>
      <c r="AN2470" s="8"/>
      <c r="AO2470" s="8" t="s">
        <v>12</v>
      </c>
      <c r="AP2470" s="9"/>
      <c r="AQ2470" s="23"/>
      <c r="AR2470" s="251" t="s">
        <v>0</v>
      </c>
      <c r="AS2470" s="252"/>
      <c r="AT2470" s="253" t="s">
        <v>1</v>
      </c>
      <c r="AU2470" s="254"/>
      <c r="AV2470" s="36"/>
      <c r="AW2470" s="7" t="s">
        <v>4</v>
      </c>
      <c r="AX2470" s="8"/>
      <c r="AY2470" s="8" t="s">
        <v>5</v>
      </c>
      <c r="AZ2470" s="9"/>
      <c r="BA2470" s="20"/>
      <c r="BB2470" s="251" t="s">
        <v>0</v>
      </c>
      <c r="BC2470" s="252"/>
      <c r="BD2470" s="253" t="s">
        <v>1</v>
      </c>
      <c r="BE2470" s="254"/>
      <c r="BF2470" s="36"/>
      <c r="BG2470" s="7" t="s">
        <v>11</v>
      </c>
      <c r="BH2470" s="8"/>
      <c r="BI2470" s="8" t="s">
        <v>12</v>
      </c>
      <c r="BJ2470" s="9"/>
      <c r="BK2470" s="36"/>
      <c r="BL2470" s="251" t="s">
        <v>0</v>
      </c>
      <c r="BM2470" s="252"/>
      <c r="BN2470" s="253" t="s">
        <v>1</v>
      </c>
      <c r="BO2470" s="254"/>
      <c r="BP2470" s="36"/>
      <c r="BQ2470" s="7" t="s">
        <v>4</v>
      </c>
      <c r="BR2470" s="8"/>
      <c r="BS2470" s="8" t="s">
        <v>5</v>
      </c>
      <c r="BT2470" s="9"/>
      <c r="BU2470" s="20"/>
      <c r="BV2470" s="251" t="s">
        <v>0</v>
      </c>
      <c r="BW2470" s="252"/>
      <c r="BX2470" s="253" t="s">
        <v>1</v>
      </c>
      <c r="BY2470" s="254"/>
      <c r="BZ2470" s="36"/>
      <c r="CA2470" s="7" t="s">
        <v>11</v>
      </c>
      <c r="CB2470" s="8"/>
      <c r="CC2470" s="8" t="s">
        <v>12</v>
      </c>
      <c r="CD2470" s="9"/>
      <c r="CE2470" s="36"/>
      <c r="CF2470" s="251" t="s">
        <v>0</v>
      </c>
      <c r="CG2470" s="252"/>
      <c r="CH2470" s="253" t="s">
        <v>1</v>
      </c>
      <c r="CI2470" s="254"/>
      <c r="CJ2470" s="23"/>
      <c r="CK2470" s="7" t="s">
        <v>23</v>
      </c>
      <c r="CL2470" s="8"/>
      <c r="CM2470" s="8" t="s">
        <v>24</v>
      </c>
      <c r="CN2470" s="9"/>
      <c r="CO2470" s="23"/>
      <c r="CP2470" s="251" t="s">
        <v>0</v>
      </c>
      <c r="CQ2470" s="252"/>
      <c r="CR2470" s="253" t="s">
        <v>1</v>
      </c>
      <c r="CS2470" s="254"/>
      <c r="CU2470" s="26" t="s">
        <v>25</v>
      </c>
      <c r="CW2470" s="50" t="s">
        <v>44</v>
      </c>
    </row>
    <row r="2471" spans="1:101" ht="18" customHeight="1" thickTop="1" thickBot="1">
      <c r="B2471" s="34">
        <v>6.5000000000000204</v>
      </c>
      <c r="D2471" s="11">
        <v>1</v>
      </c>
      <c r="E2471" s="12">
        <v>0</v>
      </c>
      <c r="F2471" s="13">
        <v>0</v>
      </c>
      <c r="G2471" s="40">
        <f t="shared" ref="G2471" si="26302">-1/($E$4*$B2471)</f>
        <v>-0.16162007967869879</v>
      </c>
      <c r="H2471" s="10"/>
      <c r="I2471" s="11">
        <v>1</v>
      </c>
      <c r="J2471" s="12">
        <v>0</v>
      </c>
      <c r="K2471" s="13">
        <v>0</v>
      </c>
      <c r="L2471" s="14">
        <v>0</v>
      </c>
      <c r="N2471" s="1">
        <f t="shared" ref="N2471" si="26303">D2471*I2471+F2471*I2474-E2471*J2471-G2471*J2474</f>
        <v>0.9636535190134824</v>
      </c>
      <c r="O2471" s="4">
        <f t="shared" ref="O2471" si="26304">(D2471*J2471+E2471*I2471+F2471*J2474+G2471*I2474)</f>
        <v>0</v>
      </c>
      <c r="P2471" s="2">
        <f t="shared" ref="P2471" si="26305">D2471*K2471+F2471*K2474-E2471*L2471-G2471*L2474</f>
        <v>0</v>
      </c>
      <c r="Q2471" s="3">
        <f t="shared" ref="Q2471" si="26306">(D2471*L2471+E2471*K2471+F2471*L2474+G2471*K2474)</f>
        <v>-0.16162007967869879</v>
      </c>
      <c r="S2471" s="11">
        <v>1</v>
      </c>
      <c r="T2471" s="12">
        <v>0</v>
      </c>
      <c r="U2471" s="13">
        <v>0</v>
      </c>
      <c r="V2471" s="40">
        <f t="shared" ref="V2471" si="26307">-1/($T$4*$B2471)</f>
        <v>-0.30880400209986625</v>
      </c>
      <c r="W2471" s="20"/>
      <c r="X2471" s="1">
        <f t="shared" ref="X2471" si="26308">N2471*S2471+P2471*S2474-O2471*T2471-Q2471*T2474</f>
        <v>0.9636535190134824</v>
      </c>
      <c r="Y2471" s="4">
        <f t="shared" ref="Y2471" si="26309">(N2471*T2471+O2471*S2471+P2471*T2474+Q2471*S2474)</f>
        <v>0</v>
      </c>
      <c r="Z2471" s="2">
        <f t="shared" ref="Z2471" si="26310">N2471*U2471+P2471*U2474-O2471*V2471-Q2471*V2474</f>
        <v>0</v>
      </c>
      <c r="AA2471" s="3">
        <f t="shared" ref="AA2471" si="26311">(N2471*V2471+O2471*U2471+P2471*V2474+Q2471*U2474)</f>
        <v>-0.45920014298768169</v>
      </c>
      <c r="AB2471" s="20"/>
      <c r="AC2471" s="11">
        <v>1</v>
      </c>
      <c r="AD2471" s="12">
        <v>0</v>
      </c>
      <c r="AE2471" s="13">
        <v>0</v>
      </c>
      <c r="AF2471" s="14">
        <v>0</v>
      </c>
      <c r="AG2471" s="20"/>
      <c r="AH2471" s="1">
        <f t="shared" ref="AH2471" si="26312">X2471*AC2471+Z2471*AC2474-Y2471*AD2471-AA2471*AD2474</f>
        <v>0.84567393343522834</v>
      </c>
      <c r="AI2471" s="4">
        <f t="shared" ref="AI2471" si="26313">(X2471*AD2471+Y2471*AC2471+Z2471*AD2474+AA2471*AC2474)</f>
        <v>0</v>
      </c>
      <c r="AJ2471" s="2">
        <f t="shared" ref="AJ2471" si="26314">X2471*AE2471+Z2471*AE2474-Y2471*AF2471-AA2471*AF2474</f>
        <v>0</v>
      </c>
      <c r="AK2471" s="3">
        <f t="shared" ref="AK2471" si="26315">(X2471*AF2471+Y2471*AE2471+Z2471*AF2474+AA2471*AE2474)</f>
        <v>-0.45920014298768169</v>
      </c>
      <c r="AL2471" s="20"/>
      <c r="AM2471" s="11">
        <v>1</v>
      </c>
      <c r="AN2471" s="12">
        <v>0</v>
      </c>
      <c r="AO2471" s="13">
        <v>0</v>
      </c>
      <c r="AP2471" s="40">
        <f t="shared" ref="AP2471" si="26316">-1/($AN$4*$B2471)</f>
        <v>-0.32091396296652769</v>
      </c>
      <c r="AR2471" s="1">
        <f t="shared" ref="AR2471" si="26317">AH2471*AM2471+AJ2471*AM2474-AI2471*AN2471-AK2471*AN2474</f>
        <v>0.84567393343522834</v>
      </c>
      <c r="AS2471" s="4">
        <f t="shared" ref="AS2471" si="26318">(AH2471*AN2471+AI2471*AM2471+AJ2471*AN2474+AK2471*AM2474)</f>
        <v>0</v>
      </c>
      <c r="AT2471" s="2">
        <f t="shared" ref="AT2471" si="26319">AH2471*AO2471+AJ2471*AO2474-AI2471*AP2471-AK2471*AP2474</f>
        <v>0</v>
      </c>
      <c r="AU2471" s="3">
        <f t="shared" ref="AU2471" si="26320">(AH2471*AP2471+AI2471*AO2471+AJ2471*AP2474+AK2471*AO2474)</f>
        <v>-0.73058871634387235</v>
      </c>
      <c r="AV2471" s="20"/>
      <c r="AW2471" s="11">
        <v>1</v>
      </c>
      <c r="AX2471" s="12">
        <v>0</v>
      </c>
      <c r="AY2471" s="13">
        <v>0</v>
      </c>
      <c r="AZ2471" s="14">
        <v>0</v>
      </c>
      <c r="BA2471" s="20"/>
      <c r="BB2471" s="1">
        <f t="shared" ref="BB2471" si="26321">AR2471*AW2471+AT2471*AW2474-AS2471*AX2471-AU2471*AX2474</f>
        <v>0.65796808164347298</v>
      </c>
      <c r="BC2471" s="4">
        <f t="shared" ref="BC2471" si="26322">(AR2471*AX2471+AS2471*AW2471+AT2471*AX2474+AU2471*AW2474)</f>
        <v>0</v>
      </c>
      <c r="BD2471" s="2">
        <f t="shared" ref="BD2471" si="26323">AR2471*AY2471+AT2471*AY2474-AS2471*AZ2471-AU2471*AZ2474</f>
        <v>0</v>
      </c>
      <c r="BE2471" s="3">
        <f t="shared" ref="BE2471" si="26324">(AR2471*AZ2471+AS2471*AY2471+AT2471*AZ2474+AU2471*AY2474)</f>
        <v>-0.73058871634387235</v>
      </c>
      <c r="BF2471" s="20"/>
      <c r="BG2471" s="11">
        <v>1</v>
      </c>
      <c r="BH2471" s="12">
        <v>0</v>
      </c>
      <c r="BI2471" s="13">
        <v>0</v>
      </c>
      <c r="BJ2471" s="40">
        <f t="shared" ref="BJ2471" si="26325">-1/($BH$4*$B2471)</f>
        <v>-0.30880400209986625</v>
      </c>
      <c r="BK2471" s="20"/>
      <c r="BL2471" s="1">
        <f t="shared" ref="BL2471" si="26326">BB2471*BG2471+BD2471*BG2474-BC2471*BH2471-BE2471*BH2474</f>
        <v>0.65796808164347298</v>
      </c>
      <c r="BM2471" s="4">
        <f t="shared" ref="BM2471" si="26327">(BB2471*BH2471+BC2471*BG2471+BD2471*BH2474+BE2471*BG2474)</f>
        <v>0</v>
      </c>
      <c r="BN2471" s="2">
        <f t="shared" ref="BN2471" si="26328">BB2471*BI2471+BD2471*BI2474-BC2471*BJ2471-BE2471*BJ2474</f>
        <v>0</v>
      </c>
      <c r="BO2471" s="3">
        <f t="shared" ref="BO2471" si="26329">(BB2471*BJ2471+BC2471*BI2471+BD2471*BJ2474+BE2471*BI2474)</f>
        <v>-0.93377189320934839</v>
      </c>
      <c r="BP2471" s="20"/>
      <c r="BQ2471" s="11">
        <v>1</v>
      </c>
      <c r="BR2471" s="12">
        <v>0</v>
      </c>
      <c r="BS2471" s="13">
        <v>0</v>
      </c>
      <c r="BT2471" s="14">
        <v>0</v>
      </c>
      <c r="BU2471" s="20"/>
      <c r="BV2471" s="1">
        <f t="shared" ref="BV2471" si="26330">BL2471*BQ2471+BN2471*BQ2474-BM2471*BR2471-BO2471*BR2474</f>
        <v>0.44797361542523106</v>
      </c>
      <c r="BW2471" s="4">
        <f t="shared" ref="BW2471" si="26331">(BL2471*BR2471+BM2471*BQ2471+BN2471*BR2474+BO2471*BQ2474)</f>
        <v>0</v>
      </c>
      <c r="BX2471" s="2">
        <f t="shared" ref="BX2471" si="26332">BL2471*BS2471+BN2471*BS2474-BM2471*BT2471-BO2471*BT2474</f>
        <v>0</v>
      </c>
      <c r="BY2471" s="3">
        <f t="shared" ref="BY2471" si="26333">(BL2471*BT2471+BM2471*BS2471+BN2471*BT2474+BO2471*BS2474)</f>
        <v>-0.93377189320934839</v>
      </c>
      <c r="BZ2471" s="20"/>
      <c r="CA2471" s="11">
        <v>1</v>
      </c>
      <c r="CB2471" s="12">
        <v>0</v>
      </c>
      <c r="CC2471" s="13">
        <v>0</v>
      </c>
      <c r="CD2471" s="40">
        <f t="shared" ref="CD2471" si="26334">-1/($CB$4*$B2471)</f>
        <v>-0.16162007967869879</v>
      </c>
      <c r="CE2471" s="20"/>
      <c r="CF2471" s="1">
        <f t="shared" ref="CF2471" si="26335">BV2471*CA2471+BX2471*CA2474-BW2471*CB2471-BY2471*CB2474</f>
        <v>0.44797361542523106</v>
      </c>
      <c r="CG2471" s="4">
        <f t="shared" ref="CG2471" si="26336">(BV2471*CB2471+BW2471*CA2471+BX2471*CB2474+BY2471*CA2474)</f>
        <v>0</v>
      </c>
      <c r="CH2471" s="2">
        <f t="shared" ref="CH2471" si="26337">BV2471*CC2471+BX2471*CC2474-BW2471*CD2471-BY2471*CD2474</f>
        <v>0</v>
      </c>
      <c r="CI2471" s="3">
        <f t="shared" ref="CI2471" si="26338">(BV2471*CD2471+BW2471*CC2471+BX2471*CD2474+BY2471*CC2474)</f>
        <v>-1.0061734246283289</v>
      </c>
      <c r="CJ2471" s="28"/>
      <c r="CK2471" s="11">
        <v>1</v>
      </c>
      <c r="CL2471" s="12">
        <v>0</v>
      </c>
      <c r="CM2471" s="13">
        <v>0</v>
      </c>
      <c r="CN2471" s="14">
        <v>0</v>
      </c>
      <c r="CP2471" s="1">
        <f t="shared" ref="CP2471" si="26339">CF2471*CK2471+CH2471*CK2474-CG2471*CL2471-CI2471*CL2474</f>
        <v>0.44797361542523106</v>
      </c>
      <c r="CQ2471" s="4">
        <f t="shared" ref="CQ2471" si="26340">(CF2471*CL2471+CG2471*CK2471+CH2471*CL2474+CI2471*CK2474)</f>
        <v>-1.0061734246283289</v>
      </c>
      <c r="CR2471" s="2">
        <f t="shared" ref="CR2471" si="26341">CF2471*CM2471+CH2471*CM2474-CG2471*CN2471-CI2471*CN2474</f>
        <v>0</v>
      </c>
      <c r="CS2471" s="3">
        <f t="shared" ref="CS2471" si="26342">(CF2471*CN2471+CG2471*CM2471+CH2471*CN2474+CI2471*CM2474)</f>
        <v>-1.0061734246283289</v>
      </c>
      <c r="CU2471" s="29">
        <f t="shared" ref="CU2471" si="26343">20*LOG(((1+$CL$4)/$CL$4)/((CP2471+CP2474)^2+(CQ2471+CQ2474)^2)^0.5)</f>
        <v>-4.8415136982764208E-2</v>
      </c>
      <c r="CW2471" s="51">
        <f t="shared" ref="CW2471" si="26344">((CP2471^2+CQ2471^2)^0.5)/((CP2474^2+CQ2474^2)^0.5)</f>
        <v>1.2076438158706875</v>
      </c>
    </row>
    <row r="2472" spans="1:101" ht="18" customHeight="1" thickBot="1">
      <c r="D2472" s="11"/>
      <c r="E2472" s="13"/>
      <c r="F2472" s="13"/>
      <c r="G2472" s="15"/>
      <c r="H2472" s="10"/>
      <c r="I2472" s="11"/>
      <c r="J2472" s="13"/>
      <c r="K2472" s="13"/>
      <c r="L2472" s="15"/>
      <c r="N2472" s="5"/>
      <c r="Q2472" s="6"/>
      <c r="S2472" s="11"/>
      <c r="T2472" s="13"/>
      <c r="U2472" s="13"/>
      <c r="V2472" s="15"/>
      <c r="W2472" s="20"/>
      <c r="X2472" s="5"/>
      <c r="AA2472" s="6"/>
      <c r="AB2472" s="20"/>
      <c r="AC2472" s="11"/>
      <c r="AD2472" s="13"/>
      <c r="AE2472" s="13"/>
      <c r="AF2472" s="15"/>
      <c r="AG2472" s="20"/>
      <c r="AH2472" s="5"/>
      <c r="AK2472" s="6"/>
      <c r="AL2472" s="20"/>
      <c r="AM2472" s="11"/>
      <c r="AN2472" s="13"/>
      <c r="AO2472" s="13"/>
      <c r="AP2472" s="15"/>
      <c r="AR2472" s="5"/>
      <c r="AU2472" s="6"/>
      <c r="AW2472" s="11"/>
      <c r="AX2472" s="13"/>
      <c r="AY2472" s="13"/>
      <c r="AZ2472" s="15"/>
      <c r="BA2472" s="20"/>
      <c r="BB2472" s="5"/>
      <c r="BE2472" s="6"/>
      <c r="BG2472" s="11"/>
      <c r="BH2472" s="13"/>
      <c r="BI2472" s="13"/>
      <c r="BJ2472" s="15"/>
      <c r="BL2472" s="5"/>
      <c r="BO2472" s="6"/>
      <c r="BQ2472" s="11"/>
      <c r="BR2472" s="13"/>
      <c r="BS2472" s="13"/>
      <c r="BT2472" s="15"/>
      <c r="BU2472" s="20"/>
      <c r="BV2472" s="5"/>
      <c r="BY2472" s="6"/>
      <c r="CA2472" s="11"/>
      <c r="CB2472" s="13"/>
      <c r="CC2472" s="13"/>
      <c r="CD2472" s="15"/>
      <c r="CF2472" s="5"/>
      <c r="CI2472" s="6"/>
      <c r="CK2472" s="11"/>
      <c r="CL2472" s="13"/>
      <c r="CM2472" s="13"/>
      <c r="CN2472" s="15"/>
      <c r="CP2472" s="5"/>
      <c r="CS2472" s="6"/>
      <c r="CW2472" s="52"/>
    </row>
    <row r="2473" spans="1:101" ht="18" customHeight="1" thickBot="1">
      <c r="D2473" s="11" t="s">
        <v>6</v>
      </c>
      <c r="E2473" s="13"/>
      <c r="F2473" s="13" t="s">
        <v>7</v>
      </c>
      <c r="G2473" s="15"/>
      <c r="H2473" s="10"/>
      <c r="I2473" s="11" t="s">
        <v>8</v>
      </c>
      <c r="J2473" s="13"/>
      <c r="K2473" s="13" t="s">
        <v>9</v>
      </c>
      <c r="L2473" s="15"/>
      <c r="N2473" s="251" t="s">
        <v>26</v>
      </c>
      <c r="O2473" s="252"/>
      <c r="P2473" s="253" t="s">
        <v>27</v>
      </c>
      <c r="Q2473" s="254"/>
      <c r="S2473" s="11" t="s">
        <v>13</v>
      </c>
      <c r="T2473" s="13"/>
      <c r="U2473" s="13" t="s">
        <v>14</v>
      </c>
      <c r="V2473" s="15"/>
      <c r="W2473" s="20"/>
      <c r="X2473" s="251" t="s">
        <v>26</v>
      </c>
      <c r="Y2473" s="252"/>
      <c r="Z2473" s="253" t="s">
        <v>27</v>
      </c>
      <c r="AA2473" s="254"/>
      <c r="AB2473" s="20"/>
      <c r="AC2473" s="11" t="s">
        <v>8</v>
      </c>
      <c r="AD2473" s="13"/>
      <c r="AE2473" s="13" t="s">
        <v>9</v>
      </c>
      <c r="AF2473" s="15"/>
      <c r="AG2473" s="20"/>
      <c r="AH2473" s="251" t="s">
        <v>26</v>
      </c>
      <c r="AI2473" s="252"/>
      <c r="AJ2473" s="253" t="s">
        <v>27</v>
      </c>
      <c r="AK2473" s="254"/>
      <c r="AL2473" s="20"/>
      <c r="AM2473" s="11" t="s">
        <v>13</v>
      </c>
      <c r="AN2473" s="13"/>
      <c r="AO2473" s="13" t="s">
        <v>14</v>
      </c>
      <c r="AP2473" s="15"/>
      <c r="AR2473" s="251" t="s">
        <v>26</v>
      </c>
      <c r="AS2473" s="252"/>
      <c r="AT2473" s="253" t="s">
        <v>27</v>
      </c>
      <c r="AU2473" s="254"/>
      <c r="AV2473" s="36"/>
      <c r="AW2473" s="11" t="s">
        <v>8</v>
      </c>
      <c r="AX2473" s="13"/>
      <c r="AY2473" s="13" t="s">
        <v>9</v>
      </c>
      <c r="AZ2473" s="15"/>
      <c r="BA2473" s="20"/>
      <c r="BB2473" s="251" t="s">
        <v>26</v>
      </c>
      <c r="BC2473" s="252"/>
      <c r="BD2473" s="253" t="s">
        <v>27</v>
      </c>
      <c r="BE2473" s="254"/>
      <c r="BF2473" s="36"/>
      <c r="BG2473" s="11" t="s">
        <v>13</v>
      </c>
      <c r="BH2473" s="13"/>
      <c r="BI2473" s="13" t="s">
        <v>14</v>
      </c>
      <c r="BJ2473" s="15"/>
      <c r="BK2473" s="36"/>
      <c r="BL2473" s="251" t="s">
        <v>26</v>
      </c>
      <c r="BM2473" s="252"/>
      <c r="BN2473" s="253" t="s">
        <v>27</v>
      </c>
      <c r="BO2473" s="254"/>
      <c r="BP2473" s="36"/>
      <c r="BQ2473" s="11" t="s">
        <v>8</v>
      </c>
      <c r="BR2473" s="13"/>
      <c r="BS2473" s="13" t="s">
        <v>9</v>
      </c>
      <c r="BT2473" s="15"/>
      <c r="BU2473" s="20"/>
      <c r="BV2473" s="251" t="s">
        <v>26</v>
      </c>
      <c r="BW2473" s="252"/>
      <c r="BX2473" s="253" t="s">
        <v>27</v>
      </c>
      <c r="BY2473" s="254"/>
      <c r="BZ2473" s="36"/>
      <c r="CA2473" s="11" t="s">
        <v>13</v>
      </c>
      <c r="CB2473" s="13"/>
      <c r="CC2473" s="13" t="s">
        <v>14</v>
      </c>
      <c r="CD2473" s="15"/>
      <c r="CE2473" s="36"/>
      <c r="CF2473" s="251" t="s">
        <v>26</v>
      </c>
      <c r="CG2473" s="252"/>
      <c r="CH2473" s="253" t="s">
        <v>27</v>
      </c>
      <c r="CI2473" s="254"/>
      <c r="CK2473" s="11" t="s">
        <v>28</v>
      </c>
      <c r="CL2473" s="13"/>
      <c r="CM2473" s="13" t="s">
        <v>29</v>
      </c>
      <c r="CN2473" s="15"/>
      <c r="CP2473" s="251" t="s">
        <v>26</v>
      </c>
      <c r="CQ2473" s="252"/>
      <c r="CR2473" s="253" t="s">
        <v>27</v>
      </c>
      <c r="CS2473" s="254"/>
      <c r="CU2473" s="38" t="s">
        <v>37</v>
      </c>
      <c r="CW2473" s="53" t="s">
        <v>45</v>
      </c>
    </row>
    <row r="2474" spans="1:101" ht="18" customHeight="1" thickTop="1" thickBot="1">
      <c r="D2474" s="16">
        <v>0</v>
      </c>
      <c r="E2474" s="17">
        <v>0</v>
      </c>
      <c r="F2474" s="18">
        <v>1</v>
      </c>
      <c r="G2474" s="19">
        <v>0</v>
      </c>
      <c r="H2474" s="10"/>
      <c r="I2474" s="16">
        <v>0</v>
      </c>
      <c r="J2474" s="17">
        <f t="shared" ref="J2474" si="26345">-1/($J$4*$B2471)</f>
        <v>-0.22488839913193007</v>
      </c>
      <c r="K2474" s="18">
        <v>1</v>
      </c>
      <c r="L2474" s="19">
        <v>0</v>
      </c>
      <c r="N2474" s="1">
        <f t="shared" ref="N2474" si="26346">D2474*I2471+F2474*I2474-E2474*J2471-G2474*J2474</f>
        <v>0</v>
      </c>
      <c r="O2474" s="4">
        <f t="shared" ref="O2474" si="26347">(D2474*J2471+E2474*I2471+F2474*J2474+G2474*I2474)</f>
        <v>-0.22488839913193007</v>
      </c>
      <c r="P2474" s="2">
        <f t="shared" ref="P2474" si="26348">D2474*K2471+F2474*K2474-E2474*L2471-G2474*L2474</f>
        <v>1</v>
      </c>
      <c r="Q2474" s="3">
        <f t="shared" ref="Q2474" si="26349">(D2474*L2471+E2474*K2471+F2474*L2474+G2474*K2474)</f>
        <v>0</v>
      </c>
      <c r="S2474" s="16">
        <v>0</v>
      </c>
      <c r="T2474" s="17">
        <v>0</v>
      </c>
      <c r="U2474" s="18">
        <v>1</v>
      </c>
      <c r="V2474" s="19">
        <v>0</v>
      </c>
      <c r="W2474" s="20"/>
      <c r="X2474" s="1">
        <f t="shared" ref="X2474" si="26350">N2474*S2471+P2474*S2474-O2474*T2471-Q2474*T2474</f>
        <v>0</v>
      </c>
      <c r="Y2474" s="4">
        <f t="shared" ref="Y2474" si="26351">(N2474*T2471+O2474*S2471+P2474*T2474+Q2474*S2474)</f>
        <v>-0.22488839913193007</v>
      </c>
      <c r="Z2474" s="2">
        <f t="shared" ref="Z2474" si="26352">N2474*U2471+P2474*U2474-O2474*V2471-Q2474*V2474</f>
        <v>0.93055356232222786</v>
      </c>
      <c r="AA2474" s="3">
        <f t="shared" ref="AA2474" si="26353">(N2474*V2471+O2474*U2471+P2474*V2474+Q2474*U2474)</f>
        <v>0</v>
      </c>
      <c r="AB2474" s="20"/>
      <c r="AC2474" s="16">
        <v>0</v>
      </c>
      <c r="AD2474" s="17">
        <f t="shared" ref="AD2474" si="26354">-1/($AD$4*$B2471)</f>
        <v>-0.25692410461949461</v>
      </c>
      <c r="AE2474" s="18">
        <v>1</v>
      </c>
      <c r="AF2474" s="19">
        <v>0</v>
      </c>
      <c r="AG2474" s="20"/>
      <c r="AH2474" s="1">
        <f t="shared" ref="AH2474" si="26355">X2474*AC2471+Z2474*AC2474-Y2474*AD2471-AA2474*AD2474</f>
        <v>0</v>
      </c>
      <c r="AI2474" s="4">
        <f t="shared" ref="AI2474" si="26356">(X2474*AD2471+Y2474*AC2471+Z2474*AD2474+AA2474*AC2474)</f>
        <v>-0.46397003993204955</v>
      </c>
      <c r="AJ2474" s="2">
        <f t="shared" ref="AJ2474" si="26357">X2474*AE2471+Z2474*AE2474-Y2474*AF2471-AA2474*AF2474</f>
        <v>0.93055356232222786</v>
      </c>
      <c r="AK2474" s="3">
        <f t="shared" ref="AK2474" si="26358">(X2474*AF2471+Y2474*AE2471+Z2474*AF2474+AA2474*AE2474)</f>
        <v>0</v>
      </c>
      <c r="AL2474" s="20"/>
      <c r="AM2474" s="16">
        <v>0</v>
      </c>
      <c r="AN2474" s="17">
        <v>0</v>
      </c>
      <c r="AO2474" s="18">
        <v>1</v>
      </c>
      <c r="AP2474" s="19">
        <v>0</v>
      </c>
      <c r="AR2474" s="1">
        <f t="shared" ref="AR2474" si="26359">AH2474*AM2471+AJ2474*AM2474-AI2474*AN2471-AK2474*AN2474</f>
        <v>0</v>
      </c>
      <c r="AS2474" s="4">
        <f t="shared" ref="AS2474" si="26360">(AH2474*AN2471+AI2474*AM2471+AJ2474*AN2474+AK2474*AM2474)</f>
        <v>-0.46397003993204955</v>
      </c>
      <c r="AT2474" s="2">
        <f t="shared" ref="AT2474" si="26361">AH2474*AO2471+AJ2474*AO2474-AI2474*AP2471-AK2474*AP2474</f>
        <v>0.78165909810989576</v>
      </c>
      <c r="AU2474" s="3">
        <f t="shared" ref="AU2474" si="26362">(AH2474*AP2471+AI2474*AO2471+AJ2474*AP2474+AK2474*AO2474)</f>
        <v>0</v>
      </c>
      <c r="AV2474" s="20"/>
      <c r="AW2474" s="16">
        <v>0</v>
      </c>
      <c r="AX2474" s="17">
        <f t="shared" ref="AX2474" si="26363">-1/($AX$4*$B2471)</f>
        <v>-0.25692410461949461</v>
      </c>
      <c r="AY2474" s="18">
        <v>1</v>
      </c>
      <c r="AZ2474" s="19">
        <v>0</v>
      </c>
      <c r="BA2474" s="20"/>
      <c r="BB2474" s="1">
        <f t="shared" ref="BB2474" si="26364">AR2474*AW2471+AT2474*AW2474-AS2474*AX2471-AU2474*AX2474</f>
        <v>0</v>
      </c>
      <c r="BC2474" s="4">
        <f t="shared" ref="BC2474" si="26365">(AR2474*AX2471+AS2474*AW2471+AT2474*AX2474+AU2474*AW2474)</f>
        <v>-0.66479710383161628</v>
      </c>
      <c r="BD2474" s="2">
        <f t="shared" ref="BD2474" si="26366">AR2474*AY2471+AT2474*AY2474-AS2474*AZ2471-AU2474*AZ2474</f>
        <v>0.78165909810989576</v>
      </c>
      <c r="BE2474" s="3">
        <f t="shared" ref="BE2474" si="26367">(AR2474*AZ2471+AS2474*AY2471+AT2474*AZ2474+AU2474*AY2474)</f>
        <v>0</v>
      </c>
      <c r="BF2474" s="20"/>
      <c r="BG2474" s="16">
        <v>0</v>
      </c>
      <c r="BH2474" s="17">
        <v>0</v>
      </c>
      <c r="BI2474" s="18">
        <v>1</v>
      </c>
      <c r="BJ2474" s="19">
        <v>0</v>
      </c>
      <c r="BK2474" s="20"/>
      <c r="BL2474" s="1">
        <f t="shared" ref="BL2474" si="26368">BB2474*BG2471+BD2474*BG2474-BC2474*BH2471-BE2474*BH2474</f>
        <v>0</v>
      </c>
      <c r="BM2474" s="4">
        <f t="shared" ref="BM2474" si="26369">(BB2474*BH2471+BC2474*BG2471+BD2474*BH2474+BE2474*BG2474)</f>
        <v>-0.66479710383161628</v>
      </c>
      <c r="BN2474" s="2">
        <f t="shared" ref="BN2474" si="26370">BB2474*BI2471+BD2474*BI2474-BC2474*BJ2471-BE2474*BJ2474</f>
        <v>0.57636709186229229</v>
      </c>
      <c r="BO2474" s="3">
        <f t="shared" ref="BO2474" si="26371">(BB2474*BJ2471+BC2474*BI2471+BD2474*BJ2474+BE2474*BI2474)</f>
        <v>0</v>
      </c>
      <c r="BP2474" s="20"/>
      <c r="BQ2474" s="16">
        <v>0</v>
      </c>
      <c r="BR2474" s="17">
        <f t="shared" ref="BR2474" si="26372">-1/($BR$4*$B2471)</f>
        <v>-0.22488839913193007</v>
      </c>
      <c r="BS2474" s="18">
        <v>1</v>
      </c>
      <c r="BT2474" s="19">
        <v>0</v>
      </c>
      <c r="BU2474" s="20"/>
      <c r="BV2474" s="1">
        <f t="shared" ref="BV2474" si="26373">BL2474*BQ2471+BN2474*BQ2474-BM2474*BR2471-BO2474*BR2474</f>
        <v>0</v>
      </c>
      <c r="BW2474" s="4">
        <f t="shared" ref="BW2474" si="26374">(BL2474*BR2471+BM2474*BQ2471+BN2474*BR2474+BO2474*BQ2474)</f>
        <v>-0.7944153764328532</v>
      </c>
      <c r="BX2474" s="2">
        <f t="shared" ref="BX2474" si="26375">BL2474*BS2471+BN2474*BS2474-BM2474*BT2471-BO2474*BT2474</f>
        <v>0.57636709186229229</v>
      </c>
      <c r="BY2474" s="3">
        <f t="shared" ref="BY2474" si="26376">(BL2474*BT2471+BM2474*BS2471+BN2474*BT2474+BO2474*BS2474)</f>
        <v>0</v>
      </c>
      <c r="BZ2474" s="20"/>
      <c r="CA2474" s="16">
        <v>0</v>
      </c>
      <c r="CB2474" s="17">
        <v>0</v>
      </c>
      <c r="CC2474" s="18">
        <v>1</v>
      </c>
      <c r="CD2474" s="19">
        <v>0</v>
      </c>
      <c r="CE2474" s="20"/>
      <c r="CF2474" s="1">
        <f t="shared" ref="CF2474" si="26377">BV2474*CA2471+BX2474*CA2474-BW2474*CB2471-BY2474*CB2474</f>
        <v>0</v>
      </c>
      <c r="CG2474" s="4">
        <f t="shared" ref="CG2474" si="26378">(BV2474*CB2471+BW2474*CA2471+BX2474*CB2474+BY2474*CA2474)</f>
        <v>-0.7944153764328532</v>
      </c>
      <c r="CH2474" s="2">
        <f t="shared" ref="CH2474" si="26379">BV2474*CC2471+BX2474*CC2474-BW2474*CD2471-BY2474*CD2474</f>
        <v>0.44797361542523106</v>
      </c>
      <c r="CI2474" s="3">
        <f t="shared" ref="CI2474" si="26380">(BV2474*CD2471+BW2474*CC2471+BX2474*CD2474+BY2474*CC2474)</f>
        <v>0</v>
      </c>
      <c r="CK2474" s="16">
        <f t="shared" ref="CK2474" si="26381">1/$CL$4</f>
        <v>1</v>
      </c>
      <c r="CL2474" s="17">
        <v>0</v>
      </c>
      <c r="CM2474" s="18">
        <v>1</v>
      </c>
      <c r="CN2474" s="19">
        <v>0</v>
      </c>
      <c r="CP2474" s="1">
        <f t="shared" ref="CP2474" si="26382">CF2474*CK2471+CH2474*CK2474-CG2474*CL2471-CI2474*CL2474</f>
        <v>0.44797361542523106</v>
      </c>
      <c r="CQ2474" s="4">
        <f t="shared" ref="CQ2474" si="26383">(CF2474*CL2471+CG2474*CK2471+CH2474*CL2474+CI2474*CK2474)</f>
        <v>-0.7944153764328532</v>
      </c>
      <c r="CR2474" s="2">
        <f t="shared" ref="CR2474" si="26384">CF2474*CM2471+CH2474*CM2474-CG2474*CN2471-CI2474*CN2474</f>
        <v>0.44797361542523106</v>
      </c>
      <c r="CS2474" s="3">
        <f t="shared" ref="CS2474" si="26385">(CF2474*CN2471+CG2474*CM2471+CH2474*CN2474+CI2474*CM2474)</f>
        <v>0</v>
      </c>
      <c r="CU2474" s="39">
        <f t="shared" ref="CU2474" si="26386">(180/PI())*ATAN(-1*(CQ2471/CP2471))</f>
        <v>66.000173728505644</v>
      </c>
      <c r="CW2474" s="54">
        <f t="shared" ref="CW2474" si="26387">20*LOG(((1-(10^(CU2471/20)^2)*(1-((1-CW2471)/(1+CW2471))^2))^0.5))</f>
        <v>-17.025746491359133</v>
      </c>
    </row>
    <row r="2475" spans="1:101" ht="18" customHeight="1">
      <c r="E2475" s="20"/>
      <c r="F2475" s="20"/>
      <c r="G2475" s="20"/>
      <c r="H2475" s="20"/>
      <c r="I2475" s="20"/>
      <c r="J2475" s="20"/>
      <c r="K2475" s="20"/>
      <c r="L2475" s="20"/>
      <c r="M2475" s="20"/>
      <c r="N2475" s="20"/>
      <c r="O2475" s="20"/>
      <c r="P2475" s="20"/>
      <c r="Q2475" s="20"/>
      <c r="R2475" s="20"/>
      <c r="S2475" s="20"/>
      <c r="T2475" s="20"/>
      <c r="U2475" s="20"/>
      <c r="V2475" s="20"/>
      <c r="W2475" s="20"/>
      <c r="X2475" s="20"/>
      <c r="Y2475" s="20"/>
      <c r="Z2475" s="20"/>
      <c r="AA2475" s="20"/>
      <c r="AB2475" s="30"/>
      <c r="AC2475" s="20"/>
      <c r="AD2475" s="20"/>
      <c r="AE2475" s="20"/>
      <c r="AF2475" s="20"/>
      <c r="AG2475" s="20"/>
      <c r="AH2475" s="20"/>
      <c r="AI2475" s="20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  <c r="BA2475" s="20"/>
      <c r="BB2475" s="20"/>
      <c r="BC2475" s="20"/>
      <c r="BD2475" s="20"/>
      <c r="BE2475" s="20"/>
      <c r="BF2475" s="20"/>
      <c r="BG2475" s="20"/>
      <c r="BH2475" s="20"/>
      <c r="BI2475" s="20"/>
      <c r="BJ2475" s="20"/>
      <c r="BK2475" s="20"/>
      <c r="BL2475" s="20"/>
      <c r="BM2475" s="20"/>
      <c r="BN2475" s="20"/>
      <c r="BO2475" s="20"/>
      <c r="BP2475" s="20"/>
      <c r="BQ2475" s="20"/>
      <c r="BR2475" s="20"/>
      <c r="BS2475" s="20"/>
      <c r="BT2475" s="20"/>
      <c r="BU2475" s="20"/>
      <c r="BV2475" s="20"/>
      <c r="BW2475" s="20"/>
      <c r="BX2475" s="20"/>
      <c r="BY2475" s="20"/>
      <c r="BZ2475" s="20"/>
      <c r="CA2475" s="20"/>
      <c r="CB2475" s="20"/>
      <c r="CC2475" s="20"/>
      <c r="CD2475" s="20"/>
      <c r="CE2475" s="20"/>
      <c r="CF2475" s="20"/>
      <c r="CG2475" s="20"/>
      <c r="CH2475" s="20"/>
      <c r="CI2475" s="20"/>
      <c r="CJ2475" s="20"/>
      <c r="CK2475" s="20"/>
      <c r="CL2475" s="20"/>
    </row>
    <row r="2476" spans="1:101" ht="18" customHeight="1"/>
    <row r="2477" spans="1:101" ht="18" customHeight="1" thickBot="1">
      <c r="A2477" s="23"/>
      <c r="B2477" s="23"/>
      <c r="C2477" s="23"/>
      <c r="D2477" s="20" t="s">
        <v>15</v>
      </c>
      <c r="E2477" s="20"/>
      <c r="F2477" s="20"/>
      <c r="G2477" s="20"/>
      <c r="H2477" s="20"/>
      <c r="I2477" s="20" t="s">
        <v>16</v>
      </c>
      <c r="J2477" s="20"/>
      <c r="K2477" s="20"/>
      <c r="L2477" s="20"/>
      <c r="M2477" s="23"/>
      <c r="N2477" s="23"/>
      <c r="O2477" s="24" t="s">
        <v>17</v>
      </c>
      <c r="P2477" s="23"/>
      <c r="Q2477" s="23"/>
      <c r="R2477" s="23"/>
      <c r="S2477" s="20"/>
      <c r="T2477" s="20" t="s">
        <v>18</v>
      </c>
      <c r="U2477" s="23"/>
      <c r="V2477" s="23"/>
      <c r="W2477" s="23"/>
      <c r="X2477" s="23"/>
      <c r="Y2477" s="24" t="s">
        <v>19</v>
      </c>
      <c r="Z2477" s="23"/>
      <c r="AA2477" s="23"/>
      <c r="AB2477" s="23"/>
      <c r="AC2477" s="24" t="s">
        <v>20</v>
      </c>
      <c r="AD2477" s="20"/>
      <c r="AE2477" s="20"/>
      <c r="AF2477" s="20"/>
      <c r="AG2477" s="20"/>
      <c r="AH2477" s="23"/>
      <c r="AI2477" s="24" t="s">
        <v>21</v>
      </c>
      <c r="AJ2477" s="23"/>
      <c r="AK2477" s="23"/>
      <c r="AL2477" s="20"/>
      <c r="AM2477" s="24" t="s">
        <v>31</v>
      </c>
      <c r="AN2477" s="20"/>
      <c r="AO2477" s="23"/>
      <c r="AP2477" s="23"/>
      <c r="AQ2477" s="23"/>
      <c r="AR2477" s="23"/>
      <c r="AS2477" s="24" t="s">
        <v>91</v>
      </c>
      <c r="AT2477" s="23"/>
      <c r="AU2477" s="23"/>
      <c r="AV2477" s="23"/>
      <c r="AW2477" s="24" t="s">
        <v>32</v>
      </c>
      <c r="AX2477" s="20"/>
      <c r="AY2477" s="20"/>
      <c r="AZ2477" s="20"/>
      <c r="BA2477" s="20"/>
      <c r="BB2477" s="23"/>
      <c r="BC2477" s="24" t="s">
        <v>22</v>
      </c>
      <c r="BD2477" s="23"/>
      <c r="BE2477" s="23"/>
      <c r="BF2477" s="23"/>
      <c r="BG2477" s="24" t="s">
        <v>33</v>
      </c>
      <c r="BH2477" s="20"/>
      <c r="BI2477" s="23"/>
      <c r="BJ2477" s="23"/>
      <c r="BK2477" s="23"/>
      <c r="BL2477" s="23"/>
      <c r="BM2477" s="24" t="s">
        <v>34</v>
      </c>
      <c r="BN2477" s="23"/>
      <c r="BO2477" s="23"/>
      <c r="BP2477" s="23"/>
      <c r="BQ2477" s="24" t="s">
        <v>89</v>
      </c>
      <c r="BR2477" s="20"/>
      <c r="BS2477" s="20"/>
      <c r="BT2477" s="20"/>
      <c r="BU2477" s="20"/>
      <c r="BV2477" s="23"/>
      <c r="BW2477" s="24" t="s">
        <v>35</v>
      </c>
      <c r="BX2477" s="23"/>
      <c r="BY2477" s="23"/>
      <c r="BZ2477" s="23"/>
      <c r="CA2477" s="24" t="s">
        <v>90</v>
      </c>
      <c r="CB2477" s="20"/>
      <c r="CC2477" s="23"/>
      <c r="CD2477" s="23"/>
      <c r="CE2477" s="23"/>
      <c r="CF2477" s="23"/>
      <c r="CG2477" s="24" t="s">
        <v>92</v>
      </c>
      <c r="CH2477" s="23"/>
      <c r="CI2477" s="23"/>
      <c r="CJ2477" s="23"/>
      <c r="CK2477" s="24" t="s">
        <v>36</v>
      </c>
      <c r="CL2477" s="24"/>
      <c r="CM2477" s="23"/>
      <c r="CN2477" s="23"/>
      <c r="CO2477" s="23"/>
      <c r="CP2477" s="23"/>
      <c r="CQ2477" s="24" t="s">
        <v>93</v>
      </c>
      <c r="CR2477" s="23"/>
      <c r="CS2477" s="23"/>
    </row>
    <row r="2478" spans="1:101" ht="18" customHeight="1" thickBot="1">
      <c r="A2478" s="23"/>
      <c r="B2478" s="33"/>
      <c r="C2478" s="23"/>
      <c r="D2478" s="7" t="s">
        <v>2</v>
      </c>
      <c r="E2478" s="8"/>
      <c r="F2478" s="8" t="s">
        <v>3</v>
      </c>
      <c r="G2478" s="9"/>
      <c r="H2478" s="10"/>
      <c r="I2478" s="7" t="s">
        <v>4</v>
      </c>
      <c r="J2478" s="8"/>
      <c r="K2478" s="8" t="s">
        <v>5</v>
      </c>
      <c r="L2478" s="9"/>
      <c r="M2478" s="23"/>
      <c r="N2478" s="251" t="s">
        <v>79</v>
      </c>
      <c r="O2478" s="252"/>
      <c r="P2478" s="253" t="s">
        <v>80</v>
      </c>
      <c r="Q2478" s="254"/>
      <c r="R2478" s="23"/>
      <c r="S2478" s="7" t="s">
        <v>11</v>
      </c>
      <c r="T2478" s="8"/>
      <c r="U2478" s="8" t="s">
        <v>12</v>
      </c>
      <c r="V2478" s="9"/>
      <c r="W2478" s="20"/>
      <c r="X2478" s="251" t="s">
        <v>79</v>
      </c>
      <c r="Y2478" s="252"/>
      <c r="Z2478" s="253" t="s">
        <v>80</v>
      </c>
      <c r="AA2478" s="254"/>
      <c r="AB2478" s="20"/>
      <c r="AC2478" s="7" t="s">
        <v>4</v>
      </c>
      <c r="AD2478" s="8"/>
      <c r="AE2478" s="8" t="s">
        <v>5</v>
      </c>
      <c r="AF2478" s="9"/>
      <c r="AG2478" s="20"/>
      <c r="AH2478" s="251" t="s">
        <v>0</v>
      </c>
      <c r="AI2478" s="252"/>
      <c r="AJ2478" s="253" t="s">
        <v>1</v>
      </c>
      <c r="AK2478" s="254"/>
      <c r="AL2478" s="20"/>
      <c r="AM2478" s="7" t="s">
        <v>11</v>
      </c>
      <c r="AN2478" s="8"/>
      <c r="AO2478" s="8" t="s">
        <v>12</v>
      </c>
      <c r="AP2478" s="9"/>
      <c r="AQ2478" s="23"/>
      <c r="AR2478" s="251" t="s">
        <v>0</v>
      </c>
      <c r="AS2478" s="252"/>
      <c r="AT2478" s="253" t="s">
        <v>1</v>
      </c>
      <c r="AU2478" s="254"/>
      <c r="AV2478" s="36"/>
      <c r="AW2478" s="7" t="s">
        <v>4</v>
      </c>
      <c r="AX2478" s="8"/>
      <c r="AY2478" s="8" t="s">
        <v>5</v>
      </c>
      <c r="AZ2478" s="9"/>
      <c r="BA2478" s="20"/>
      <c r="BB2478" s="251" t="s">
        <v>0</v>
      </c>
      <c r="BC2478" s="252"/>
      <c r="BD2478" s="253" t="s">
        <v>1</v>
      </c>
      <c r="BE2478" s="254"/>
      <c r="BF2478" s="36"/>
      <c r="BG2478" s="7" t="s">
        <v>11</v>
      </c>
      <c r="BH2478" s="8"/>
      <c r="BI2478" s="8" t="s">
        <v>12</v>
      </c>
      <c r="BJ2478" s="9"/>
      <c r="BK2478" s="36"/>
      <c r="BL2478" s="251" t="s">
        <v>0</v>
      </c>
      <c r="BM2478" s="252"/>
      <c r="BN2478" s="253" t="s">
        <v>1</v>
      </c>
      <c r="BO2478" s="254"/>
      <c r="BP2478" s="36"/>
      <c r="BQ2478" s="7" t="s">
        <v>4</v>
      </c>
      <c r="BR2478" s="8"/>
      <c r="BS2478" s="8" t="s">
        <v>5</v>
      </c>
      <c r="BT2478" s="9"/>
      <c r="BU2478" s="20"/>
      <c r="BV2478" s="251" t="s">
        <v>0</v>
      </c>
      <c r="BW2478" s="252"/>
      <c r="BX2478" s="253" t="s">
        <v>1</v>
      </c>
      <c r="BY2478" s="254"/>
      <c r="BZ2478" s="36"/>
      <c r="CA2478" s="7" t="s">
        <v>11</v>
      </c>
      <c r="CB2478" s="8"/>
      <c r="CC2478" s="8" t="s">
        <v>12</v>
      </c>
      <c r="CD2478" s="9"/>
      <c r="CE2478" s="36"/>
      <c r="CF2478" s="251" t="s">
        <v>0</v>
      </c>
      <c r="CG2478" s="252"/>
      <c r="CH2478" s="253" t="s">
        <v>1</v>
      </c>
      <c r="CI2478" s="254"/>
      <c r="CJ2478" s="23"/>
      <c r="CK2478" s="7" t="s">
        <v>23</v>
      </c>
      <c r="CL2478" s="8"/>
      <c r="CM2478" s="8" t="s">
        <v>24</v>
      </c>
      <c r="CN2478" s="9"/>
      <c r="CO2478" s="23"/>
      <c r="CP2478" s="251" t="s">
        <v>0</v>
      </c>
      <c r="CQ2478" s="252"/>
      <c r="CR2478" s="253" t="s">
        <v>1</v>
      </c>
      <c r="CS2478" s="254"/>
      <c r="CU2478" s="26" t="s">
        <v>25</v>
      </c>
      <c r="CW2478" s="50" t="s">
        <v>44</v>
      </c>
    </row>
    <row r="2479" spans="1:101" ht="18" customHeight="1" thickTop="1" thickBot="1">
      <c r="B2479" s="34">
        <v>6.5500000000000203</v>
      </c>
      <c r="D2479" s="11">
        <v>1</v>
      </c>
      <c r="E2479" s="12">
        <v>0</v>
      </c>
      <c r="F2479" s="13">
        <v>0</v>
      </c>
      <c r="G2479" s="40">
        <f t="shared" ref="G2479" si="26388">-1/($E$4*$B2479)</f>
        <v>-0.16038633861244916</v>
      </c>
      <c r="H2479" s="10"/>
      <c r="I2479" s="11">
        <v>1</v>
      </c>
      <c r="J2479" s="12">
        <v>0</v>
      </c>
      <c r="K2479" s="13">
        <v>0</v>
      </c>
      <c r="L2479" s="14">
        <v>0</v>
      </c>
      <c r="N2479" s="1">
        <f t="shared" ref="N2479" si="26389">D2479*I2479+F2479*I2482-E2479*J2479-G2479*J2482</f>
        <v>0.96420630915027405</v>
      </c>
      <c r="O2479" s="4">
        <f t="shared" ref="O2479" si="26390">(D2479*J2479+E2479*I2479+F2479*J2482+G2479*I2482)</f>
        <v>0</v>
      </c>
      <c r="P2479" s="2">
        <f t="shared" ref="P2479" si="26391">D2479*K2479+F2479*K2482-E2479*L2479-G2479*L2482</f>
        <v>0</v>
      </c>
      <c r="Q2479" s="3">
        <f t="shared" ref="Q2479" si="26392">(D2479*L2479+E2479*K2479+F2479*L2482+G2479*K2482)</f>
        <v>-0.16038633861244916</v>
      </c>
      <c r="S2479" s="11">
        <v>1</v>
      </c>
      <c r="T2479" s="12">
        <v>0</v>
      </c>
      <c r="U2479" s="13">
        <v>0</v>
      </c>
      <c r="V2479" s="40">
        <f t="shared" ref="V2479" si="26393">-1/($T$4*$B2479)</f>
        <v>-0.30644671964108872</v>
      </c>
      <c r="W2479" s="20"/>
      <c r="X2479" s="1">
        <f t="shared" ref="X2479" si="26394">N2479*S2479+P2479*S2482-O2479*T2479-Q2479*T2482</f>
        <v>0.96420630915027405</v>
      </c>
      <c r="Y2479" s="4">
        <f t="shared" ref="Y2479" si="26395">(N2479*T2479+O2479*S2479+P2479*T2482+Q2479*S2482)</f>
        <v>0</v>
      </c>
      <c r="Z2479" s="2">
        <f t="shared" ref="Z2479" si="26396">N2479*U2479+P2479*U2482-O2479*V2479-Q2479*V2482</f>
        <v>0</v>
      </c>
      <c r="AA2479" s="3">
        <f t="shared" ref="AA2479" si="26397">(N2479*V2479+O2479*U2479+P2479*V2482+Q2479*U2482)</f>
        <v>-0.45586419910879211</v>
      </c>
      <c r="AB2479" s="20"/>
      <c r="AC2479" s="11">
        <v>1</v>
      </c>
      <c r="AD2479" s="12">
        <v>0</v>
      </c>
      <c r="AE2479" s="13">
        <v>0</v>
      </c>
      <c r="AF2479" s="14">
        <v>0</v>
      </c>
      <c r="AG2479" s="20"/>
      <c r="AH2479" s="1">
        <f t="shared" ref="AH2479" si="26398">X2479*AC2479+Z2479*AC2482-Y2479*AD2479-AA2479*AD2482</f>
        <v>0.84797787286069981</v>
      </c>
      <c r="AI2479" s="4">
        <f t="shared" ref="AI2479" si="26399">(X2479*AD2479+Y2479*AC2479+Z2479*AD2482+AA2479*AC2482)</f>
        <v>0</v>
      </c>
      <c r="AJ2479" s="2">
        <f t="shared" ref="AJ2479" si="26400">X2479*AE2479+Z2479*AE2482-Y2479*AF2479-AA2479*AF2482</f>
        <v>0</v>
      </c>
      <c r="AK2479" s="3">
        <f t="shared" ref="AK2479" si="26401">(X2479*AF2479+Y2479*AE2479+Z2479*AF2482+AA2479*AE2482)</f>
        <v>-0.45586419910879211</v>
      </c>
      <c r="AL2479" s="20"/>
      <c r="AM2479" s="11">
        <v>1</v>
      </c>
      <c r="AN2479" s="12">
        <v>0</v>
      </c>
      <c r="AO2479" s="13">
        <v>0</v>
      </c>
      <c r="AP2479" s="40">
        <f t="shared" ref="AP2479" si="26402">-1/($AN$4*$B2479)</f>
        <v>-0.31846423805838625</v>
      </c>
      <c r="AR2479" s="1">
        <f t="shared" ref="AR2479" si="26403">AH2479*AM2479+AJ2479*AM2482-AI2479*AN2479-AK2479*AN2482</f>
        <v>0.84797787286069981</v>
      </c>
      <c r="AS2479" s="4">
        <f t="shared" ref="AS2479" si="26404">(AH2479*AN2479+AI2479*AM2479+AJ2479*AN2482+AK2479*AM2482)</f>
        <v>0</v>
      </c>
      <c r="AT2479" s="2">
        <f t="shared" ref="AT2479" si="26405">AH2479*AO2479+AJ2479*AO2482-AI2479*AP2479-AK2479*AP2482</f>
        <v>0</v>
      </c>
      <c r="AU2479" s="3">
        <f t="shared" ref="AU2479" si="26406">(AH2479*AP2479+AI2479*AO2479+AJ2479*AP2482+AK2479*AO2482)</f>
        <v>-0.72591482627974602</v>
      </c>
      <c r="AV2479" s="20"/>
      <c r="AW2479" s="11">
        <v>1</v>
      </c>
      <c r="AX2479" s="12">
        <v>0</v>
      </c>
      <c r="AY2479" s="13">
        <v>0</v>
      </c>
      <c r="AZ2479" s="14">
        <v>0</v>
      </c>
      <c r="BA2479" s="20"/>
      <c r="BB2479" s="1">
        <f t="shared" ref="BB2479" si="26407">AR2479*AW2479+AT2479*AW2482-AS2479*AX2479-AU2479*AX2482</f>
        <v>0.66289655850686646</v>
      </c>
      <c r="BC2479" s="4">
        <f t="shared" ref="BC2479" si="26408">(AR2479*AX2479+AS2479*AW2479+AT2479*AX2482+AU2479*AW2482)</f>
        <v>0</v>
      </c>
      <c r="BD2479" s="2">
        <f t="shared" ref="BD2479" si="26409">AR2479*AY2479+AT2479*AY2482-AS2479*AZ2479-AU2479*AZ2482</f>
        <v>0</v>
      </c>
      <c r="BE2479" s="3">
        <f t="shared" ref="BE2479" si="26410">(AR2479*AZ2479+AS2479*AY2479+AT2479*AZ2482+AU2479*AY2482)</f>
        <v>-0.72591482627974602</v>
      </c>
      <c r="BF2479" s="20"/>
      <c r="BG2479" s="11">
        <v>1</v>
      </c>
      <c r="BH2479" s="12">
        <v>0</v>
      </c>
      <c r="BI2479" s="13">
        <v>0</v>
      </c>
      <c r="BJ2479" s="40">
        <f t="shared" ref="BJ2479" si="26411">-1/($BH$4*$B2479)</f>
        <v>-0.30644671964108872</v>
      </c>
      <c r="BK2479" s="20"/>
      <c r="BL2479" s="1">
        <f t="shared" ref="BL2479" si="26412">BB2479*BG2479+BD2479*BG2482-BC2479*BH2479-BE2479*BH2482</f>
        <v>0.66289655850686646</v>
      </c>
      <c r="BM2479" s="4">
        <f t="shared" ref="BM2479" si="26413">(BB2479*BH2479+BC2479*BG2479+BD2479*BH2482+BE2479*BG2482)</f>
        <v>0</v>
      </c>
      <c r="BN2479" s="2">
        <f t="shared" ref="BN2479" si="26414">BB2479*BI2479+BD2479*BI2482-BC2479*BJ2479-BE2479*BJ2482</f>
        <v>0</v>
      </c>
      <c r="BO2479" s="3">
        <f t="shared" ref="BO2479" si="26415">(BB2479*BJ2479+BC2479*BI2479+BD2479*BJ2482+BE2479*BI2482)</f>
        <v>-0.92905730209554227</v>
      </c>
      <c r="BP2479" s="20"/>
      <c r="BQ2479" s="11">
        <v>1</v>
      </c>
      <c r="BR2479" s="12">
        <v>0</v>
      </c>
      <c r="BS2479" s="13">
        <v>0</v>
      </c>
      <c r="BT2479" s="14">
        <v>0</v>
      </c>
      <c r="BU2479" s="20"/>
      <c r="BV2479" s="1">
        <f t="shared" ref="BV2479" si="26416">BL2479*BQ2479+BN2479*BQ2482-BM2479*BR2479-BO2479*BR2482</f>
        <v>0.45555726676554942</v>
      </c>
      <c r="BW2479" s="4">
        <f t="shared" ref="BW2479" si="26417">(BL2479*BR2479+BM2479*BQ2479+BN2479*BR2482+BO2479*BQ2482)</f>
        <v>0</v>
      </c>
      <c r="BX2479" s="2">
        <f t="shared" ref="BX2479" si="26418">BL2479*BS2479+BN2479*BS2482-BM2479*BT2479-BO2479*BT2482</f>
        <v>0</v>
      </c>
      <c r="BY2479" s="3">
        <f t="shared" ref="BY2479" si="26419">(BL2479*BT2479+BM2479*BS2479+BN2479*BT2482+BO2479*BS2482)</f>
        <v>-0.92905730209554227</v>
      </c>
      <c r="BZ2479" s="20"/>
      <c r="CA2479" s="11">
        <v>1</v>
      </c>
      <c r="CB2479" s="12">
        <v>0</v>
      </c>
      <c r="CC2479" s="13">
        <v>0</v>
      </c>
      <c r="CD2479" s="40">
        <f t="shared" ref="CD2479" si="26420">-1/($CB$4*$B2479)</f>
        <v>-0.16038633861244916</v>
      </c>
      <c r="CE2479" s="20"/>
      <c r="CF2479" s="1">
        <f t="shared" ref="CF2479" si="26421">BV2479*CA2479+BX2479*CA2482-BW2479*CB2479-BY2479*CB2482</f>
        <v>0.45555726676554942</v>
      </c>
      <c r="CG2479" s="4">
        <f t="shared" ref="CG2479" si="26422">(BV2479*CB2479+BW2479*CA2479+BX2479*CB2482+BY2479*CA2482)</f>
        <v>0</v>
      </c>
      <c r="CH2479" s="2">
        <f t="shared" ref="CH2479" si="26423">BV2479*CC2479+BX2479*CC2482-BW2479*CD2479-BY2479*CD2482</f>
        <v>0</v>
      </c>
      <c r="CI2479" s="3">
        <f t="shared" ref="CI2479" si="26424">(BV2479*CD2479+BW2479*CC2479+BX2479*CD2482+BY2479*CC2482)</f>
        <v>-1.0021224641403634</v>
      </c>
      <c r="CJ2479" s="28"/>
      <c r="CK2479" s="11">
        <v>1</v>
      </c>
      <c r="CL2479" s="12">
        <v>0</v>
      </c>
      <c r="CM2479" s="13">
        <v>0</v>
      </c>
      <c r="CN2479" s="14">
        <v>0</v>
      </c>
      <c r="CP2479" s="1">
        <f t="shared" ref="CP2479" si="26425">CF2479*CK2479+CH2479*CK2482-CG2479*CL2479-CI2479*CL2482</f>
        <v>0.45555726676554942</v>
      </c>
      <c r="CQ2479" s="4">
        <f t="shared" ref="CQ2479" si="26426">(CF2479*CL2479+CG2479*CK2479+CH2479*CL2482+CI2479*CK2482)</f>
        <v>-1.0021224641403634</v>
      </c>
      <c r="CR2479" s="2">
        <f t="shared" ref="CR2479" si="26427">CF2479*CM2479+CH2479*CM2482-CG2479*CN2479-CI2479*CN2482</f>
        <v>0</v>
      </c>
      <c r="CS2479" s="3">
        <f t="shared" ref="CS2479" si="26428">(CF2479*CN2479+CG2479*CM2479+CH2479*CN2482+CI2479*CM2482)</f>
        <v>-1.0021224641403634</v>
      </c>
      <c r="CU2479" s="29">
        <f t="shared" ref="CU2479" si="26429">20*LOG(((1+$CL$4)/$CL$4)/((CP2479+CP2482)^2+(CQ2479+CQ2482)^2)^0.5)</f>
        <v>-4.8222185163044384E-2</v>
      </c>
      <c r="CW2479" s="51">
        <f t="shared" ref="CW2479" si="26430">((CP2479^2+CQ2479^2)^0.5)/((CP2482^2+CQ2482^2)^0.5)</f>
        <v>1.2062047358603369</v>
      </c>
    </row>
    <row r="2480" spans="1:101" ht="18" customHeight="1" thickBot="1">
      <c r="D2480" s="11"/>
      <c r="E2480" s="13"/>
      <c r="F2480" s="13"/>
      <c r="G2480" s="15"/>
      <c r="H2480" s="10"/>
      <c r="I2480" s="11"/>
      <c r="J2480" s="13"/>
      <c r="K2480" s="13"/>
      <c r="L2480" s="15"/>
      <c r="N2480" s="5"/>
      <c r="Q2480" s="6"/>
      <c r="S2480" s="11"/>
      <c r="T2480" s="13"/>
      <c r="U2480" s="13"/>
      <c r="V2480" s="15"/>
      <c r="W2480" s="20"/>
      <c r="X2480" s="5"/>
      <c r="AA2480" s="6"/>
      <c r="AB2480" s="20"/>
      <c r="AC2480" s="11"/>
      <c r="AD2480" s="13"/>
      <c r="AE2480" s="13"/>
      <c r="AF2480" s="15"/>
      <c r="AG2480" s="20"/>
      <c r="AH2480" s="5"/>
      <c r="AK2480" s="6"/>
      <c r="AL2480" s="20"/>
      <c r="AM2480" s="11"/>
      <c r="AN2480" s="13"/>
      <c r="AO2480" s="13"/>
      <c r="AP2480" s="15"/>
      <c r="AR2480" s="5"/>
      <c r="AU2480" s="6"/>
      <c r="AW2480" s="11"/>
      <c r="AX2480" s="13"/>
      <c r="AY2480" s="13"/>
      <c r="AZ2480" s="15"/>
      <c r="BA2480" s="20"/>
      <c r="BB2480" s="5"/>
      <c r="BE2480" s="6"/>
      <c r="BG2480" s="11"/>
      <c r="BH2480" s="13"/>
      <c r="BI2480" s="13"/>
      <c r="BJ2480" s="15"/>
      <c r="BL2480" s="5"/>
      <c r="BO2480" s="6"/>
      <c r="BQ2480" s="11"/>
      <c r="BR2480" s="13"/>
      <c r="BS2480" s="13"/>
      <c r="BT2480" s="15"/>
      <c r="BU2480" s="20"/>
      <c r="BV2480" s="5"/>
      <c r="BY2480" s="6"/>
      <c r="CA2480" s="11"/>
      <c r="CB2480" s="13"/>
      <c r="CC2480" s="13"/>
      <c r="CD2480" s="15"/>
      <c r="CF2480" s="5"/>
      <c r="CI2480" s="6"/>
      <c r="CK2480" s="11"/>
      <c r="CL2480" s="13"/>
      <c r="CM2480" s="13"/>
      <c r="CN2480" s="15"/>
      <c r="CP2480" s="5"/>
      <c r="CS2480" s="6"/>
      <c r="CW2480" s="52"/>
    </row>
    <row r="2481" spans="1:101" ht="18" customHeight="1" thickBot="1">
      <c r="D2481" s="11" t="s">
        <v>6</v>
      </c>
      <c r="E2481" s="13"/>
      <c r="F2481" s="13" t="s">
        <v>7</v>
      </c>
      <c r="G2481" s="15"/>
      <c r="H2481" s="10"/>
      <c r="I2481" s="11" t="s">
        <v>8</v>
      </c>
      <c r="J2481" s="13"/>
      <c r="K2481" s="13" t="s">
        <v>9</v>
      </c>
      <c r="L2481" s="15"/>
      <c r="N2481" s="251" t="s">
        <v>26</v>
      </c>
      <c r="O2481" s="252"/>
      <c r="P2481" s="253" t="s">
        <v>27</v>
      </c>
      <c r="Q2481" s="254"/>
      <c r="S2481" s="11" t="s">
        <v>13</v>
      </c>
      <c r="T2481" s="13"/>
      <c r="U2481" s="13" t="s">
        <v>14</v>
      </c>
      <c r="V2481" s="15"/>
      <c r="W2481" s="20"/>
      <c r="X2481" s="251" t="s">
        <v>26</v>
      </c>
      <c r="Y2481" s="252"/>
      <c r="Z2481" s="253" t="s">
        <v>27</v>
      </c>
      <c r="AA2481" s="254"/>
      <c r="AB2481" s="20"/>
      <c r="AC2481" s="11" t="s">
        <v>8</v>
      </c>
      <c r="AD2481" s="13"/>
      <c r="AE2481" s="13" t="s">
        <v>9</v>
      </c>
      <c r="AF2481" s="15"/>
      <c r="AG2481" s="20"/>
      <c r="AH2481" s="251" t="s">
        <v>26</v>
      </c>
      <c r="AI2481" s="252"/>
      <c r="AJ2481" s="253" t="s">
        <v>27</v>
      </c>
      <c r="AK2481" s="254"/>
      <c r="AL2481" s="20"/>
      <c r="AM2481" s="11" t="s">
        <v>13</v>
      </c>
      <c r="AN2481" s="13"/>
      <c r="AO2481" s="13" t="s">
        <v>14</v>
      </c>
      <c r="AP2481" s="15"/>
      <c r="AR2481" s="251" t="s">
        <v>26</v>
      </c>
      <c r="AS2481" s="252"/>
      <c r="AT2481" s="253" t="s">
        <v>27</v>
      </c>
      <c r="AU2481" s="254"/>
      <c r="AV2481" s="36"/>
      <c r="AW2481" s="11" t="s">
        <v>8</v>
      </c>
      <c r="AX2481" s="13"/>
      <c r="AY2481" s="13" t="s">
        <v>9</v>
      </c>
      <c r="AZ2481" s="15"/>
      <c r="BA2481" s="20"/>
      <c r="BB2481" s="251" t="s">
        <v>26</v>
      </c>
      <c r="BC2481" s="252"/>
      <c r="BD2481" s="253" t="s">
        <v>27</v>
      </c>
      <c r="BE2481" s="254"/>
      <c r="BF2481" s="36"/>
      <c r="BG2481" s="11" t="s">
        <v>13</v>
      </c>
      <c r="BH2481" s="13"/>
      <c r="BI2481" s="13" t="s">
        <v>14</v>
      </c>
      <c r="BJ2481" s="15"/>
      <c r="BK2481" s="36"/>
      <c r="BL2481" s="251" t="s">
        <v>26</v>
      </c>
      <c r="BM2481" s="252"/>
      <c r="BN2481" s="253" t="s">
        <v>27</v>
      </c>
      <c r="BO2481" s="254"/>
      <c r="BP2481" s="36"/>
      <c r="BQ2481" s="11" t="s">
        <v>8</v>
      </c>
      <c r="BR2481" s="13"/>
      <c r="BS2481" s="13" t="s">
        <v>9</v>
      </c>
      <c r="BT2481" s="15"/>
      <c r="BU2481" s="20"/>
      <c r="BV2481" s="251" t="s">
        <v>26</v>
      </c>
      <c r="BW2481" s="252"/>
      <c r="BX2481" s="253" t="s">
        <v>27</v>
      </c>
      <c r="BY2481" s="254"/>
      <c r="BZ2481" s="36"/>
      <c r="CA2481" s="11" t="s">
        <v>13</v>
      </c>
      <c r="CB2481" s="13"/>
      <c r="CC2481" s="13" t="s">
        <v>14</v>
      </c>
      <c r="CD2481" s="15"/>
      <c r="CE2481" s="36"/>
      <c r="CF2481" s="251" t="s">
        <v>26</v>
      </c>
      <c r="CG2481" s="252"/>
      <c r="CH2481" s="253" t="s">
        <v>27</v>
      </c>
      <c r="CI2481" s="254"/>
      <c r="CK2481" s="11" t="s">
        <v>28</v>
      </c>
      <c r="CL2481" s="13"/>
      <c r="CM2481" s="13" t="s">
        <v>29</v>
      </c>
      <c r="CN2481" s="15"/>
      <c r="CP2481" s="251" t="s">
        <v>26</v>
      </c>
      <c r="CQ2481" s="252"/>
      <c r="CR2481" s="253" t="s">
        <v>27</v>
      </c>
      <c r="CS2481" s="254"/>
      <c r="CU2481" s="38" t="s">
        <v>37</v>
      </c>
      <c r="CW2481" s="53" t="s">
        <v>45</v>
      </c>
    </row>
    <row r="2482" spans="1:101" ht="18" customHeight="1" thickTop="1" thickBot="1">
      <c r="D2482" s="16">
        <v>0</v>
      </c>
      <c r="E2482" s="17">
        <v>0</v>
      </c>
      <c r="F2482" s="18">
        <v>1</v>
      </c>
      <c r="G2482" s="19">
        <v>0</v>
      </c>
      <c r="H2482" s="10"/>
      <c r="I2482" s="16">
        <v>0</v>
      </c>
      <c r="J2482" s="17">
        <f t="shared" ref="J2482" si="26431">-1/($J$4*$B2479)</f>
        <v>-0.22317169379504509</v>
      </c>
      <c r="K2482" s="18">
        <v>1</v>
      </c>
      <c r="L2482" s="19">
        <v>0</v>
      </c>
      <c r="N2482" s="1">
        <f t="shared" ref="N2482" si="26432">D2482*I2479+F2482*I2482-E2482*J2479-G2482*J2482</f>
        <v>0</v>
      </c>
      <c r="O2482" s="4">
        <f t="shared" ref="O2482" si="26433">(D2482*J2479+E2482*I2479+F2482*J2482+G2482*I2482)</f>
        <v>-0.22317169379504509</v>
      </c>
      <c r="P2482" s="2">
        <f t="shared" ref="P2482" si="26434">D2482*K2479+F2482*K2482-E2482*L2479-G2482*L2482</f>
        <v>1</v>
      </c>
      <c r="Q2482" s="3">
        <f t="shared" ref="Q2482" si="26435">(D2482*L2479+E2482*K2479+F2482*L2482+G2482*K2482)</f>
        <v>0</v>
      </c>
      <c r="S2482" s="16">
        <v>0</v>
      </c>
      <c r="T2482" s="17">
        <v>0</v>
      </c>
      <c r="U2482" s="18">
        <v>1</v>
      </c>
      <c r="V2482" s="19">
        <v>0</v>
      </c>
      <c r="W2482" s="20"/>
      <c r="X2482" s="1">
        <f t="shared" ref="X2482" si="26436">N2482*S2479+P2482*S2482-O2482*T2479-Q2482*T2482</f>
        <v>0</v>
      </c>
      <c r="Y2482" s="4">
        <f t="shared" ref="Y2482" si="26437">(N2482*T2479+O2482*S2479+P2482*T2482+Q2482*S2482)</f>
        <v>-0.22317169379504509</v>
      </c>
      <c r="Z2482" s="2">
        <f t="shared" ref="Z2482" si="26438">N2482*U2479+P2482*U2482-O2482*V2479-Q2482*V2482</f>
        <v>0.93160976651976291</v>
      </c>
      <c r="AA2482" s="3">
        <f t="shared" ref="AA2482" si="26439">(N2482*V2479+O2482*U2479+P2482*V2482+Q2482*U2482)</f>
        <v>0</v>
      </c>
      <c r="AB2482" s="20"/>
      <c r="AC2482" s="16">
        <v>0</v>
      </c>
      <c r="AD2482" s="17">
        <f t="shared" ref="AD2482" si="26440">-1/($AD$4*$B2479)</f>
        <v>-0.25496285191247559</v>
      </c>
      <c r="AE2482" s="18">
        <v>1</v>
      </c>
      <c r="AF2482" s="19">
        <v>0</v>
      </c>
      <c r="AG2482" s="20"/>
      <c r="AH2482" s="1">
        <f t="shared" ref="AH2482" si="26441">X2482*AC2479+Z2482*AC2482-Y2482*AD2479-AA2482*AD2482</f>
        <v>0</v>
      </c>
      <c r="AI2482" s="4">
        <f t="shared" ref="AI2482" si="26442">(X2482*AD2479+Y2482*AC2479+Z2482*AD2482+AA2482*AC2482)</f>
        <v>-0.46069757673643935</v>
      </c>
      <c r="AJ2482" s="2">
        <f t="shared" ref="AJ2482" si="26443">X2482*AE2479+Z2482*AE2482-Y2482*AF2479-AA2482*AF2482</f>
        <v>0.93160976651976291</v>
      </c>
      <c r="AK2482" s="3">
        <f t="shared" ref="AK2482" si="26444">(X2482*AF2479+Y2482*AE2479+Z2482*AF2482+AA2482*AE2482)</f>
        <v>0</v>
      </c>
      <c r="AL2482" s="20"/>
      <c r="AM2482" s="16">
        <v>0</v>
      </c>
      <c r="AN2482" s="17">
        <v>0</v>
      </c>
      <c r="AO2482" s="18">
        <v>1</v>
      </c>
      <c r="AP2482" s="19">
        <v>0</v>
      </c>
      <c r="AR2482" s="1">
        <f t="shared" ref="AR2482" si="26445">AH2482*AM2479+AJ2482*AM2482-AI2482*AN2479-AK2482*AN2482</f>
        <v>0</v>
      </c>
      <c r="AS2482" s="4">
        <f t="shared" ref="AS2482" si="26446">(AH2482*AN2479+AI2482*AM2479+AJ2482*AN2482+AK2482*AM2482)</f>
        <v>-0.46069757673643935</v>
      </c>
      <c r="AT2482" s="2">
        <f t="shared" ref="AT2482" si="26447">AH2482*AO2479+AJ2482*AO2482-AI2482*AP2479-AK2482*AP2482</f>
        <v>0.7848940637690478</v>
      </c>
      <c r="AU2482" s="3">
        <f t="shared" ref="AU2482" si="26448">(AH2482*AP2479+AI2482*AO2479+AJ2482*AP2482+AK2482*AO2482)</f>
        <v>0</v>
      </c>
      <c r="AV2482" s="20"/>
      <c r="AW2482" s="16">
        <v>0</v>
      </c>
      <c r="AX2482" s="17">
        <f t="shared" ref="AX2482" si="26449">-1/($AX$4*$B2479)</f>
        <v>-0.25496285191247559</v>
      </c>
      <c r="AY2482" s="18">
        <v>1</v>
      </c>
      <c r="AZ2482" s="19">
        <v>0</v>
      </c>
      <c r="BA2482" s="20"/>
      <c r="BB2482" s="1">
        <f t="shared" ref="BB2482" si="26450">AR2482*AW2479+AT2482*AW2482-AS2482*AX2479-AU2482*AX2482</f>
        <v>0</v>
      </c>
      <c r="BC2482" s="4">
        <f t="shared" ref="BC2482" si="26451">(AR2482*AX2479+AS2482*AW2479+AT2482*AX2482+AU2482*AW2482)</f>
        <v>-0.66081640568416822</v>
      </c>
      <c r="BD2482" s="2">
        <f t="shared" ref="BD2482" si="26452">AR2482*AY2479+AT2482*AY2482-AS2482*AZ2479-AU2482*AZ2482</f>
        <v>0.7848940637690478</v>
      </c>
      <c r="BE2482" s="3">
        <f t="shared" ref="BE2482" si="26453">(AR2482*AZ2479+AS2482*AY2479+AT2482*AZ2482+AU2482*AY2482)</f>
        <v>0</v>
      </c>
      <c r="BF2482" s="20"/>
      <c r="BG2482" s="16">
        <v>0</v>
      </c>
      <c r="BH2482" s="17">
        <v>0</v>
      </c>
      <c r="BI2482" s="18">
        <v>1</v>
      </c>
      <c r="BJ2482" s="19">
        <v>0</v>
      </c>
      <c r="BK2482" s="20"/>
      <c r="BL2482" s="1">
        <f t="shared" ref="BL2482" si="26454">BB2482*BG2479+BD2482*BG2482-BC2482*BH2479-BE2482*BH2482</f>
        <v>0</v>
      </c>
      <c r="BM2482" s="4">
        <f t="shared" ref="BM2482" si="26455">(BB2482*BH2479+BC2482*BG2479+BD2482*BH2482+BE2482*BG2482)</f>
        <v>-0.66081640568416822</v>
      </c>
      <c r="BN2482" s="2">
        <f t="shared" ref="BN2482" si="26456">BB2482*BI2479+BD2482*BI2482-BC2482*BJ2479-BE2482*BJ2482</f>
        <v>0.58238904396211955</v>
      </c>
      <c r="BO2482" s="3">
        <f t="shared" ref="BO2482" si="26457">(BB2482*BJ2479+BC2482*BI2479+BD2482*BJ2482+BE2482*BI2482)</f>
        <v>0</v>
      </c>
      <c r="BP2482" s="20"/>
      <c r="BQ2482" s="16">
        <v>0</v>
      </c>
      <c r="BR2482" s="17">
        <f t="shared" ref="BR2482" si="26458">-1/($BR$4*$B2479)</f>
        <v>-0.22317169379504509</v>
      </c>
      <c r="BS2482" s="18">
        <v>1</v>
      </c>
      <c r="BT2482" s="19">
        <v>0</v>
      </c>
      <c r="BU2482" s="20"/>
      <c r="BV2482" s="1">
        <f t="shared" ref="BV2482" si="26459">BL2482*BQ2479+BN2482*BQ2482-BM2482*BR2479-BO2482*BR2482</f>
        <v>0</v>
      </c>
      <c r="BW2482" s="4">
        <f t="shared" ref="BW2482" si="26460">(BL2482*BR2479+BM2482*BQ2479+BN2482*BR2482+BO2482*BQ2482)</f>
        <v>-0.7907891550728714</v>
      </c>
      <c r="BX2482" s="2">
        <f t="shared" ref="BX2482" si="26461">BL2482*BS2479+BN2482*BS2482-BM2482*BT2479-BO2482*BT2482</f>
        <v>0.58238904396211955</v>
      </c>
      <c r="BY2482" s="3">
        <f t="shared" ref="BY2482" si="26462">(BL2482*BT2479+BM2482*BS2479+BN2482*BT2482+BO2482*BS2482)</f>
        <v>0</v>
      </c>
      <c r="BZ2482" s="20"/>
      <c r="CA2482" s="16">
        <v>0</v>
      </c>
      <c r="CB2482" s="17">
        <v>0</v>
      </c>
      <c r="CC2482" s="18">
        <v>1</v>
      </c>
      <c r="CD2482" s="19">
        <v>0</v>
      </c>
      <c r="CE2482" s="20"/>
      <c r="CF2482" s="1">
        <f t="shared" ref="CF2482" si="26463">BV2482*CA2479+BX2482*CA2482-BW2482*CB2479-BY2482*CB2482</f>
        <v>0</v>
      </c>
      <c r="CG2482" s="4">
        <f t="shared" ref="CG2482" si="26464">(BV2482*CB2479+BW2482*CA2479+BX2482*CB2482+BY2482*CA2482)</f>
        <v>-0.7907891550728714</v>
      </c>
      <c r="CH2482" s="2">
        <f t="shared" ref="CH2482" si="26465">BV2482*CC2479+BX2482*CC2482-BW2482*CD2479-BY2482*CD2482</f>
        <v>0.45555726676554942</v>
      </c>
      <c r="CI2482" s="3">
        <f t="shared" ref="CI2482" si="26466">(BV2482*CD2479+BW2482*CC2479+BX2482*CD2482+BY2482*CC2482)</f>
        <v>0</v>
      </c>
      <c r="CK2482" s="16">
        <f t="shared" ref="CK2482" si="26467">1/$CL$4</f>
        <v>1</v>
      </c>
      <c r="CL2482" s="17">
        <v>0</v>
      </c>
      <c r="CM2482" s="18">
        <v>1</v>
      </c>
      <c r="CN2482" s="19">
        <v>0</v>
      </c>
      <c r="CP2482" s="1">
        <f t="shared" ref="CP2482" si="26468">CF2482*CK2479+CH2482*CK2482-CG2482*CL2479-CI2482*CL2482</f>
        <v>0.45555726676554942</v>
      </c>
      <c r="CQ2482" s="4">
        <f t="shared" ref="CQ2482" si="26469">(CF2482*CL2479+CG2482*CK2479+CH2482*CL2482+CI2482*CK2482)</f>
        <v>-0.7907891550728714</v>
      </c>
      <c r="CR2482" s="2">
        <f t="shared" ref="CR2482" si="26470">CF2482*CM2479+CH2482*CM2482-CG2482*CN2479-CI2482*CN2482</f>
        <v>0.45555726676554942</v>
      </c>
      <c r="CS2482" s="3">
        <f t="shared" ref="CS2482" si="26471">(CF2482*CN2479+CG2482*CM2479+CH2482*CN2482+CI2482*CM2482)</f>
        <v>0</v>
      </c>
      <c r="CU2482" s="39">
        <f t="shared" ref="CU2482" si="26472">(180/PI())*ATAN(-1*(CQ2479/CP2479))</f>
        <v>65.553815553844842</v>
      </c>
      <c r="CW2482" s="54">
        <f t="shared" ref="CW2482" si="26473">20*LOG(((1-(10^(CU2479/20)^2)*(1-((1-CW2479)/(1+CW2479))^2))^0.5))</f>
        <v>-17.059407396346394</v>
      </c>
    </row>
    <row r="2483" spans="1:101" ht="18" customHeight="1">
      <c r="E2483" s="20"/>
      <c r="F2483" s="20"/>
      <c r="G2483" s="20"/>
      <c r="H2483" s="20"/>
      <c r="I2483" s="20"/>
      <c r="J2483" s="20"/>
      <c r="K2483" s="20"/>
      <c r="L2483" s="20"/>
      <c r="M2483" s="20"/>
      <c r="N2483" s="20"/>
      <c r="O2483" s="20"/>
      <c r="P2483" s="20"/>
      <c r="Q2483" s="20"/>
      <c r="R2483" s="20"/>
      <c r="S2483" s="20"/>
      <c r="T2483" s="20"/>
      <c r="U2483" s="20"/>
      <c r="V2483" s="20"/>
      <c r="W2483" s="20"/>
      <c r="X2483" s="20"/>
      <c r="Y2483" s="20"/>
      <c r="Z2483" s="20"/>
      <c r="AA2483" s="20"/>
      <c r="AB2483" s="30"/>
      <c r="AC2483" s="20"/>
      <c r="AD2483" s="20"/>
      <c r="AE2483" s="20"/>
      <c r="AF2483" s="20"/>
      <c r="AG2483" s="20"/>
      <c r="AH2483" s="20"/>
      <c r="AI2483" s="20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  <c r="BA2483" s="20"/>
      <c r="BB2483" s="20"/>
      <c r="BC2483" s="20"/>
      <c r="BD2483" s="20"/>
      <c r="BE2483" s="20"/>
      <c r="BF2483" s="20"/>
      <c r="BG2483" s="20"/>
      <c r="BH2483" s="20"/>
      <c r="BI2483" s="20"/>
      <c r="BJ2483" s="20"/>
      <c r="BK2483" s="20"/>
      <c r="BL2483" s="20"/>
      <c r="BM2483" s="20"/>
      <c r="BN2483" s="20"/>
      <c r="BO2483" s="20"/>
      <c r="BP2483" s="20"/>
      <c r="BQ2483" s="20"/>
      <c r="BR2483" s="20"/>
      <c r="BS2483" s="20"/>
      <c r="BT2483" s="20"/>
      <c r="BU2483" s="20"/>
      <c r="BV2483" s="20"/>
      <c r="BW2483" s="20"/>
      <c r="BX2483" s="20"/>
      <c r="BY2483" s="20"/>
      <c r="BZ2483" s="20"/>
      <c r="CA2483" s="20"/>
      <c r="CB2483" s="20"/>
      <c r="CC2483" s="20"/>
      <c r="CD2483" s="20"/>
      <c r="CE2483" s="20"/>
      <c r="CF2483" s="20"/>
      <c r="CG2483" s="20"/>
      <c r="CH2483" s="20"/>
      <c r="CI2483" s="20"/>
      <c r="CJ2483" s="20"/>
      <c r="CK2483" s="20"/>
      <c r="CL2483" s="20"/>
    </row>
    <row r="2484" spans="1:101" ht="18" customHeight="1"/>
    <row r="2485" spans="1:101" ht="18" customHeight="1" thickBot="1">
      <c r="A2485" s="23"/>
      <c r="B2485" s="23"/>
      <c r="C2485" s="23"/>
      <c r="D2485" s="20" t="s">
        <v>15</v>
      </c>
      <c r="E2485" s="20"/>
      <c r="F2485" s="20"/>
      <c r="G2485" s="20"/>
      <c r="H2485" s="20"/>
      <c r="I2485" s="20" t="s">
        <v>16</v>
      </c>
      <c r="J2485" s="20"/>
      <c r="K2485" s="20"/>
      <c r="L2485" s="20"/>
      <c r="M2485" s="23"/>
      <c r="N2485" s="23"/>
      <c r="O2485" s="24" t="s">
        <v>17</v>
      </c>
      <c r="P2485" s="23"/>
      <c r="Q2485" s="23"/>
      <c r="R2485" s="23"/>
      <c r="S2485" s="20"/>
      <c r="T2485" s="20" t="s">
        <v>18</v>
      </c>
      <c r="U2485" s="23"/>
      <c r="V2485" s="23"/>
      <c r="W2485" s="23"/>
      <c r="X2485" s="23"/>
      <c r="Y2485" s="24" t="s">
        <v>19</v>
      </c>
      <c r="Z2485" s="23"/>
      <c r="AA2485" s="23"/>
      <c r="AB2485" s="23"/>
      <c r="AC2485" s="24" t="s">
        <v>20</v>
      </c>
      <c r="AD2485" s="20"/>
      <c r="AE2485" s="20"/>
      <c r="AF2485" s="20"/>
      <c r="AG2485" s="20"/>
      <c r="AH2485" s="23"/>
      <c r="AI2485" s="24" t="s">
        <v>21</v>
      </c>
      <c r="AJ2485" s="23"/>
      <c r="AK2485" s="23"/>
      <c r="AL2485" s="20"/>
      <c r="AM2485" s="24" t="s">
        <v>31</v>
      </c>
      <c r="AN2485" s="20"/>
      <c r="AO2485" s="23"/>
      <c r="AP2485" s="23"/>
      <c r="AQ2485" s="23"/>
      <c r="AR2485" s="23"/>
      <c r="AS2485" s="24" t="s">
        <v>91</v>
      </c>
      <c r="AT2485" s="23"/>
      <c r="AU2485" s="23"/>
      <c r="AV2485" s="23"/>
      <c r="AW2485" s="24" t="s">
        <v>32</v>
      </c>
      <c r="AX2485" s="20"/>
      <c r="AY2485" s="20"/>
      <c r="AZ2485" s="20"/>
      <c r="BA2485" s="20"/>
      <c r="BB2485" s="23"/>
      <c r="BC2485" s="24" t="s">
        <v>22</v>
      </c>
      <c r="BD2485" s="23"/>
      <c r="BE2485" s="23"/>
      <c r="BF2485" s="23"/>
      <c r="BG2485" s="24" t="s">
        <v>33</v>
      </c>
      <c r="BH2485" s="20"/>
      <c r="BI2485" s="23"/>
      <c r="BJ2485" s="23"/>
      <c r="BK2485" s="23"/>
      <c r="BL2485" s="23"/>
      <c r="BM2485" s="24" t="s">
        <v>34</v>
      </c>
      <c r="BN2485" s="23"/>
      <c r="BO2485" s="23"/>
      <c r="BP2485" s="23"/>
      <c r="BQ2485" s="24" t="s">
        <v>89</v>
      </c>
      <c r="BR2485" s="20"/>
      <c r="BS2485" s="20"/>
      <c r="BT2485" s="20"/>
      <c r="BU2485" s="20"/>
      <c r="BV2485" s="23"/>
      <c r="BW2485" s="24" t="s">
        <v>35</v>
      </c>
      <c r="BX2485" s="23"/>
      <c r="BY2485" s="23"/>
      <c r="BZ2485" s="23"/>
      <c r="CA2485" s="24" t="s">
        <v>90</v>
      </c>
      <c r="CB2485" s="20"/>
      <c r="CC2485" s="23"/>
      <c r="CD2485" s="23"/>
      <c r="CE2485" s="23"/>
      <c r="CF2485" s="23"/>
      <c r="CG2485" s="24" t="s">
        <v>92</v>
      </c>
      <c r="CH2485" s="23"/>
      <c r="CI2485" s="23"/>
      <c r="CJ2485" s="23"/>
      <c r="CK2485" s="24" t="s">
        <v>36</v>
      </c>
      <c r="CL2485" s="24"/>
      <c r="CM2485" s="23"/>
      <c r="CN2485" s="23"/>
      <c r="CO2485" s="23"/>
      <c r="CP2485" s="23"/>
      <c r="CQ2485" s="24" t="s">
        <v>93</v>
      </c>
      <c r="CR2485" s="23"/>
      <c r="CS2485" s="23"/>
    </row>
    <row r="2486" spans="1:101" ht="18" customHeight="1" thickBot="1">
      <c r="A2486" s="23"/>
      <c r="B2486" s="33"/>
      <c r="C2486" s="23"/>
      <c r="D2486" s="7" t="s">
        <v>2</v>
      </c>
      <c r="E2486" s="8"/>
      <c r="F2486" s="8" t="s">
        <v>3</v>
      </c>
      <c r="G2486" s="9"/>
      <c r="H2486" s="10"/>
      <c r="I2486" s="7" t="s">
        <v>4</v>
      </c>
      <c r="J2486" s="8"/>
      <c r="K2486" s="8" t="s">
        <v>5</v>
      </c>
      <c r="L2486" s="9"/>
      <c r="M2486" s="23"/>
      <c r="N2486" s="251" t="s">
        <v>79</v>
      </c>
      <c r="O2486" s="252"/>
      <c r="P2486" s="253" t="s">
        <v>80</v>
      </c>
      <c r="Q2486" s="254"/>
      <c r="R2486" s="23"/>
      <c r="S2486" s="7" t="s">
        <v>11</v>
      </c>
      <c r="T2486" s="8"/>
      <c r="U2486" s="8" t="s">
        <v>12</v>
      </c>
      <c r="V2486" s="9"/>
      <c r="W2486" s="20"/>
      <c r="X2486" s="251" t="s">
        <v>79</v>
      </c>
      <c r="Y2486" s="252"/>
      <c r="Z2486" s="253" t="s">
        <v>80</v>
      </c>
      <c r="AA2486" s="254"/>
      <c r="AB2486" s="20"/>
      <c r="AC2486" s="7" t="s">
        <v>4</v>
      </c>
      <c r="AD2486" s="8"/>
      <c r="AE2486" s="8" t="s">
        <v>5</v>
      </c>
      <c r="AF2486" s="9"/>
      <c r="AG2486" s="20"/>
      <c r="AH2486" s="251" t="s">
        <v>0</v>
      </c>
      <c r="AI2486" s="252"/>
      <c r="AJ2486" s="253" t="s">
        <v>1</v>
      </c>
      <c r="AK2486" s="254"/>
      <c r="AL2486" s="20"/>
      <c r="AM2486" s="7" t="s">
        <v>11</v>
      </c>
      <c r="AN2486" s="8"/>
      <c r="AO2486" s="8" t="s">
        <v>12</v>
      </c>
      <c r="AP2486" s="9"/>
      <c r="AQ2486" s="23"/>
      <c r="AR2486" s="251" t="s">
        <v>0</v>
      </c>
      <c r="AS2486" s="252"/>
      <c r="AT2486" s="253" t="s">
        <v>1</v>
      </c>
      <c r="AU2486" s="254"/>
      <c r="AV2486" s="36"/>
      <c r="AW2486" s="7" t="s">
        <v>4</v>
      </c>
      <c r="AX2486" s="8"/>
      <c r="AY2486" s="8" t="s">
        <v>5</v>
      </c>
      <c r="AZ2486" s="9"/>
      <c r="BA2486" s="20"/>
      <c r="BB2486" s="251" t="s">
        <v>0</v>
      </c>
      <c r="BC2486" s="252"/>
      <c r="BD2486" s="253" t="s">
        <v>1</v>
      </c>
      <c r="BE2486" s="254"/>
      <c r="BF2486" s="36"/>
      <c r="BG2486" s="7" t="s">
        <v>11</v>
      </c>
      <c r="BH2486" s="8"/>
      <c r="BI2486" s="8" t="s">
        <v>12</v>
      </c>
      <c r="BJ2486" s="9"/>
      <c r="BK2486" s="36"/>
      <c r="BL2486" s="251" t="s">
        <v>0</v>
      </c>
      <c r="BM2486" s="252"/>
      <c r="BN2486" s="253" t="s">
        <v>1</v>
      </c>
      <c r="BO2486" s="254"/>
      <c r="BP2486" s="36"/>
      <c r="BQ2486" s="7" t="s">
        <v>4</v>
      </c>
      <c r="BR2486" s="8"/>
      <c r="BS2486" s="8" t="s">
        <v>5</v>
      </c>
      <c r="BT2486" s="9"/>
      <c r="BU2486" s="20"/>
      <c r="BV2486" s="251" t="s">
        <v>0</v>
      </c>
      <c r="BW2486" s="252"/>
      <c r="BX2486" s="253" t="s">
        <v>1</v>
      </c>
      <c r="BY2486" s="254"/>
      <c r="BZ2486" s="36"/>
      <c r="CA2486" s="7" t="s">
        <v>11</v>
      </c>
      <c r="CB2486" s="8"/>
      <c r="CC2486" s="8" t="s">
        <v>12</v>
      </c>
      <c r="CD2486" s="9"/>
      <c r="CE2486" s="36"/>
      <c r="CF2486" s="251" t="s">
        <v>0</v>
      </c>
      <c r="CG2486" s="252"/>
      <c r="CH2486" s="253" t="s">
        <v>1</v>
      </c>
      <c r="CI2486" s="254"/>
      <c r="CJ2486" s="23"/>
      <c r="CK2486" s="7" t="s">
        <v>23</v>
      </c>
      <c r="CL2486" s="8"/>
      <c r="CM2486" s="8" t="s">
        <v>24</v>
      </c>
      <c r="CN2486" s="9"/>
      <c r="CO2486" s="23"/>
      <c r="CP2486" s="251" t="s">
        <v>0</v>
      </c>
      <c r="CQ2486" s="252"/>
      <c r="CR2486" s="253" t="s">
        <v>1</v>
      </c>
      <c r="CS2486" s="254"/>
      <c r="CU2486" s="26" t="s">
        <v>25</v>
      </c>
      <c r="CW2486" s="50" t="s">
        <v>44</v>
      </c>
    </row>
    <row r="2487" spans="1:101" ht="18" customHeight="1" thickTop="1" thickBot="1">
      <c r="B2487" s="34">
        <v>6.6000000000000201</v>
      </c>
      <c r="D2487" s="11">
        <v>1</v>
      </c>
      <c r="E2487" s="12">
        <v>0</v>
      </c>
      <c r="F2487" s="13">
        <v>0</v>
      </c>
      <c r="G2487" s="40">
        <f t="shared" ref="G2487" si="26474">-1/($E$4*$B2487)</f>
        <v>-0.15917129059265792</v>
      </c>
      <c r="H2487" s="10"/>
      <c r="I2487" s="11">
        <v>1</v>
      </c>
      <c r="J2487" s="12">
        <v>0</v>
      </c>
      <c r="K2487" s="13">
        <v>0</v>
      </c>
      <c r="L2487" s="14">
        <v>0</v>
      </c>
      <c r="N2487" s="1">
        <f t="shared" ref="N2487" si="26475">D2487*I2487+F2487*I2490-E2487*J2487-G2487*J2490</f>
        <v>0.96474658352432585</v>
      </c>
      <c r="O2487" s="4">
        <f t="shared" ref="O2487" si="26476">(D2487*J2487+E2487*I2487+F2487*J2490+G2487*I2490)</f>
        <v>0</v>
      </c>
      <c r="P2487" s="2">
        <f t="shared" ref="P2487" si="26477">D2487*K2487+F2487*K2490-E2487*L2487-G2487*L2490</f>
        <v>0</v>
      </c>
      <c r="Q2487" s="3">
        <f t="shared" ref="Q2487" si="26478">(D2487*L2487+E2487*K2487+F2487*L2490+G2487*K2490)</f>
        <v>-0.15917129059265792</v>
      </c>
      <c r="S2487" s="11">
        <v>1</v>
      </c>
      <c r="T2487" s="12">
        <v>0</v>
      </c>
      <c r="U2487" s="13">
        <v>0</v>
      </c>
      <c r="V2487" s="40">
        <f t="shared" ref="V2487" si="26479">-1/($T$4*$B2487)</f>
        <v>-0.30412515358320164</v>
      </c>
      <c r="W2487" s="20"/>
      <c r="X2487" s="1">
        <f t="shared" ref="X2487" si="26480">N2487*S2487+P2487*S2490-O2487*T2487-Q2487*T2490</f>
        <v>0.96474658352432585</v>
      </c>
      <c r="Y2487" s="4">
        <f t="shared" ref="Y2487" si="26481">(N2487*T2487+O2487*S2487+P2487*T2490+Q2487*S2490)</f>
        <v>0</v>
      </c>
      <c r="Z2487" s="2">
        <f t="shared" ref="Z2487" si="26482">N2487*U2487+P2487*U2490-O2487*V2487-Q2487*V2490</f>
        <v>0</v>
      </c>
      <c r="AA2487" s="3">
        <f t="shared" ref="AA2487" si="26483">(N2487*V2487+O2487*U2487+P2487*V2490+Q2487*U2490)</f>
        <v>-0.45257499347586261</v>
      </c>
      <c r="AB2487" s="20"/>
      <c r="AC2487" s="11">
        <v>1</v>
      </c>
      <c r="AD2487" s="12">
        <v>0</v>
      </c>
      <c r="AE2487" s="13">
        <v>0</v>
      </c>
      <c r="AF2487" s="14">
        <v>0</v>
      </c>
      <c r="AG2487" s="20"/>
      <c r="AH2487" s="1">
        <f t="shared" ref="AH2487" si="26484">X2487*AC2487+Z2487*AC2490-Y2487*AD2487-AA2487*AD2490</f>
        <v>0.85023093771860803</v>
      </c>
      <c r="AI2487" s="4">
        <f t="shared" ref="AI2487" si="26485">(X2487*AD2487+Y2487*AC2487+Z2487*AD2490+AA2487*AC2490)</f>
        <v>0</v>
      </c>
      <c r="AJ2487" s="2">
        <f t="shared" ref="AJ2487" si="26486">X2487*AE2487+Z2487*AE2490-Y2487*AF2487-AA2487*AF2490</f>
        <v>0</v>
      </c>
      <c r="AK2487" s="3">
        <f t="shared" ref="AK2487" si="26487">(X2487*AF2487+Y2487*AE2487+Z2487*AF2490+AA2487*AE2490)</f>
        <v>-0.45257499347586261</v>
      </c>
      <c r="AL2487" s="20"/>
      <c r="AM2487" s="11">
        <v>1</v>
      </c>
      <c r="AN2487" s="12">
        <v>0</v>
      </c>
      <c r="AO2487" s="13">
        <v>0</v>
      </c>
      <c r="AP2487" s="40">
        <f t="shared" ref="AP2487" si="26488">-1/($AN$4*$B2487)</f>
        <v>-0.31605163019430754</v>
      </c>
      <c r="AR2487" s="1">
        <f t="shared" ref="AR2487" si="26489">AH2487*AM2487+AJ2487*AM2490-AI2487*AN2487-AK2487*AN2490</f>
        <v>0.85023093771860803</v>
      </c>
      <c r="AS2487" s="4">
        <f t="shared" ref="AS2487" si="26490">(AH2487*AN2487+AI2487*AM2487+AJ2487*AN2490+AK2487*AM2490)</f>
        <v>0</v>
      </c>
      <c r="AT2487" s="2">
        <f t="shared" ref="AT2487" si="26491">AH2487*AO2487+AJ2487*AO2490-AI2487*AP2487-AK2487*AP2490</f>
        <v>0</v>
      </c>
      <c r="AU2487" s="3">
        <f t="shared" ref="AU2487" si="26492">(AH2487*AP2487+AI2487*AO2487+AJ2487*AP2490+AK2487*AO2490)</f>
        <v>-0.7212918673834634</v>
      </c>
      <c r="AV2487" s="20"/>
      <c r="AW2487" s="11">
        <v>1</v>
      </c>
      <c r="AX2487" s="12">
        <v>0</v>
      </c>
      <c r="AY2487" s="13">
        <v>0</v>
      </c>
      <c r="AZ2487" s="14">
        <v>0</v>
      </c>
      <c r="BA2487" s="20"/>
      <c r="BB2487" s="1">
        <f t="shared" ref="BB2487" si="26493">AR2487*AW2487+AT2487*AW2490-AS2487*AX2487-AU2487*AX2490</f>
        <v>0.66772150790355844</v>
      </c>
      <c r="BC2487" s="4">
        <f t="shared" ref="BC2487" si="26494">(AR2487*AX2487+AS2487*AW2487+AT2487*AX2490+AU2487*AW2490)</f>
        <v>0</v>
      </c>
      <c r="BD2487" s="2">
        <f t="shared" ref="BD2487" si="26495">AR2487*AY2487+AT2487*AY2490-AS2487*AZ2487-AU2487*AZ2490</f>
        <v>0</v>
      </c>
      <c r="BE2487" s="3">
        <f t="shared" ref="BE2487" si="26496">(AR2487*AZ2487+AS2487*AY2487+AT2487*AZ2490+AU2487*AY2490)</f>
        <v>-0.7212918673834634</v>
      </c>
      <c r="BF2487" s="20"/>
      <c r="BG2487" s="11">
        <v>1</v>
      </c>
      <c r="BH2487" s="12">
        <v>0</v>
      </c>
      <c r="BI2487" s="13">
        <v>0</v>
      </c>
      <c r="BJ2487" s="40">
        <f t="shared" ref="BJ2487" si="26497">-1/($BH$4*$B2487)</f>
        <v>-0.30412515358320164</v>
      </c>
      <c r="BK2487" s="20"/>
      <c r="BL2487" s="1">
        <f t="shared" ref="BL2487" si="26498">BB2487*BG2487+BD2487*BG2490-BC2487*BH2487-BE2487*BH2490</f>
        <v>0.66772150790355844</v>
      </c>
      <c r="BM2487" s="4">
        <f t="shared" ref="BM2487" si="26499">(BB2487*BH2487+BC2487*BG2487+BD2487*BH2490+BE2487*BG2490)</f>
        <v>0</v>
      </c>
      <c r="BN2487" s="2">
        <f t="shared" ref="BN2487" si="26500">BB2487*BI2487+BD2487*BI2490-BC2487*BJ2487-BE2487*BJ2490</f>
        <v>0</v>
      </c>
      <c r="BO2487" s="3">
        <f t="shared" ref="BO2487" si="26501">(BB2487*BJ2487+BC2487*BI2487+BD2487*BJ2490+BE2487*BI2490)</f>
        <v>-0.92436277352544005</v>
      </c>
      <c r="BP2487" s="20"/>
      <c r="BQ2487" s="11">
        <v>1</v>
      </c>
      <c r="BR2487" s="12">
        <v>0</v>
      </c>
      <c r="BS2487" s="13">
        <v>0</v>
      </c>
      <c r="BT2487" s="14">
        <v>0</v>
      </c>
      <c r="BU2487" s="20"/>
      <c r="BV2487" s="1">
        <f t="shared" ref="BV2487" si="26502">BL2487*BQ2487+BN2487*BQ2490-BM2487*BR2487-BO2487*BR2490</f>
        <v>0.46299271725062419</v>
      </c>
      <c r="BW2487" s="4">
        <f t="shared" ref="BW2487" si="26503">(BL2487*BR2487+BM2487*BQ2487+BN2487*BR2490+BO2487*BQ2490)</f>
        <v>0</v>
      </c>
      <c r="BX2487" s="2">
        <f t="shared" ref="BX2487" si="26504">BL2487*BS2487+BN2487*BS2490-BM2487*BT2487-BO2487*BT2490</f>
        <v>0</v>
      </c>
      <c r="BY2487" s="3">
        <f t="shared" ref="BY2487" si="26505">(BL2487*BT2487+BM2487*BS2487+BN2487*BT2490+BO2487*BS2490)</f>
        <v>-0.92436277352544005</v>
      </c>
      <c r="BZ2487" s="20"/>
      <c r="CA2487" s="11">
        <v>1</v>
      </c>
      <c r="CB2487" s="12">
        <v>0</v>
      </c>
      <c r="CC2487" s="13">
        <v>0</v>
      </c>
      <c r="CD2487" s="40">
        <f t="shared" ref="CD2487" si="26506">-1/($CB$4*$B2487)</f>
        <v>-0.15917129059265792</v>
      </c>
      <c r="CE2487" s="20"/>
      <c r="CF2487" s="1">
        <f t="shared" ref="CF2487" si="26507">BV2487*CA2487+BX2487*CA2490-BW2487*CB2487-BY2487*CB2490</f>
        <v>0.46299271725062419</v>
      </c>
      <c r="CG2487" s="4">
        <f t="shared" ref="CG2487" si="26508">(BV2487*CB2487+BW2487*CA2487+BX2487*CB2490+BY2487*CA2490)</f>
        <v>0</v>
      </c>
      <c r="CH2487" s="2">
        <f t="shared" ref="CH2487" si="26509">BV2487*CC2487+BX2487*CC2490-BW2487*CD2487-BY2487*CD2490</f>
        <v>0</v>
      </c>
      <c r="CI2487" s="3">
        <f t="shared" ref="CI2487" si="26510">(BV2487*CD2487+BW2487*CC2487+BX2487*CD2490+BY2487*CC2490)</f>
        <v>-0.99805792186522346</v>
      </c>
      <c r="CJ2487" s="28"/>
      <c r="CK2487" s="11">
        <v>1</v>
      </c>
      <c r="CL2487" s="12">
        <v>0</v>
      </c>
      <c r="CM2487" s="13">
        <v>0</v>
      </c>
      <c r="CN2487" s="14">
        <v>0</v>
      </c>
      <c r="CP2487" s="1">
        <f t="shared" ref="CP2487" si="26511">CF2487*CK2487+CH2487*CK2490-CG2487*CL2487-CI2487*CL2490</f>
        <v>0.46299271725062419</v>
      </c>
      <c r="CQ2487" s="4">
        <f t="shared" ref="CQ2487" si="26512">(CF2487*CL2487+CG2487*CK2487+CH2487*CL2490+CI2487*CK2490)</f>
        <v>-0.99805792186522346</v>
      </c>
      <c r="CR2487" s="2">
        <f t="shared" ref="CR2487" si="26513">CF2487*CM2487+CH2487*CM2490-CG2487*CN2487-CI2487*CN2490</f>
        <v>0</v>
      </c>
      <c r="CS2487" s="3">
        <f t="shared" ref="CS2487" si="26514">(CF2487*CN2487+CG2487*CM2487+CH2487*CN2490+CI2487*CM2490)</f>
        <v>-0.99805792186522346</v>
      </c>
      <c r="CU2487" s="29">
        <f t="shared" ref="CU2487" si="26515">20*LOG(((1+$CL$4)/$CL$4)/((CP2487+CP2490)^2+(CQ2487+CQ2490)^2)^0.5)</f>
        <v>-4.8021853261457234E-2</v>
      </c>
      <c r="CW2487" s="51">
        <f t="shared" ref="CW2487" si="26516">((CP2487^2+CQ2487^2)^0.5)/((CP2490^2+CQ2490^2)^0.5)</f>
        <v>1.2047525573735105</v>
      </c>
    </row>
    <row r="2488" spans="1:101" ht="18" customHeight="1" thickBot="1">
      <c r="D2488" s="11"/>
      <c r="E2488" s="13"/>
      <c r="F2488" s="13"/>
      <c r="G2488" s="15"/>
      <c r="H2488" s="10"/>
      <c r="I2488" s="11"/>
      <c r="J2488" s="13"/>
      <c r="K2488" s="13"/>
      <c r="L2488" s="15"/>
      <c r="N2488" s="5"/>
      <c r="Q2488" s="6"/>
      <c r="S2488" s="11"/>
      <c r="T2488" s="13"/>
      <c r="U2488" s="13"/>
      <c r="V2488" s="15"/>
      <c r="W2488" s="20"/>
      <c r="X2488" s="5"/>
      <c r="AA2488" s="6"/>
      <c r="AB2488" s="20"/>
      <c r="AC2488" s="11"/>
      <c r="AD2488" s="13"/>
      <c r="AE2488" s="13"/>
      <c r="AF2488" s="15"/>
      <c r="AG2488" s="20"/>
      <c r="AH2488" s="5"/>
      <c r="AK2488" s="6"/>
      <c r="AL2488" s="20"/>
      <c r="AM2488" s="11"/>
      <c r="AN2488" s="13"/>
      <c r="AO2488" s="13"/>
      <c r="AP2488" s="15"/>
      <c r="AR2488" s="5"/>
      <c r="AU2488" s="6"/>
      <c r="AW2488" s="11"/>
      <c r="AX2488" s="13"/>
      <c r="AY2488" s="13"/>
      <c r="AZ2488" s="15"/>
      <c r="BA2488" s="20"/>
      <c r="BB2488" s="5"/>
      <c r="BE2488" s="6"/>
      <c r="BG2488" s="11"/>
      <c r="BH2488" s="13"/>
      <c r="BI2488" s="13"/>
      <c r="BJ2488" s="15"/>
      <c r="BL2488" s="5"/>
      <c r="BO2488" s="6"/>
      <c r="BQ2488" s="11"/>
      <c r="BR2488" s="13"/>
      <c r="BS2488" s="13"/>
      <c r="BT2488" s="15"/>
      <c r="BU2488" s="20"/>
      <c r="BV2488" s="5"/>
      <c r="BY2488" s="6"/>
      <c r="CA2488" s="11"/>
      <c r="CB2488" s="13"/>
      <c r="CC2488" s="13"/>
      <c r="CD2488" s="15"/>
      <c r="CF2488" s="5"/>
      <c r="CI2488" s="6"/>
      <c r="CK2488" s="11"/>
      <c r="CL2488" s="13"/>
      <c r="CM2488" s="13"/>
      <c r="CN2488" s="15"/>
      <c r="CP2488" s="5"/>
      <c r="CS2488" s="6"/>
      <c r="CW2488" s="52"/>
    </row>
    <row r="2489" spans="1:101" ht="18" customHeight="1" thickBot="1">
      <c r="D2489" s="11" t="s">
        <v>6</v>
      </c>
      <c r="E2489" s="13"/>
      <c r="F2489" s="13" t="s">
        <v>7</v>
      </c>
      <c r="G2489" s="15"/>
      <c r="H2489" s="10"/>
      <c r="I2489" s="11" t="s">
        <v>8</v>
      </c>
      <c r="J2489" s="13"/>
      <c r="K2489" s="13" t="s">
        <v>9</v>
      </c>
      <c r="L2489" s="15"/>
      <c r="N2489" s="251" t="s">
        <v>26</v>
      </c>
      <c r="O2489" s="252"/>
      <c r="P2489" s="253" t="s">
        <v>27</v>
      </c>
      <c r="Q2489" s="254"/>
      <c r="S2489" s="11" t="s">
        <v>13</v>
      </c>
      <c r="T2489" s="13"/>
      <c r="U2489" s="13" t="s">
        <v>14</v>
      </c>
      <c r="V2489" s="15"/>
      <c r="W2489" s="20"/>
      <c r="X2489" s="251" t="s">
        <v>26</v>
      </c>
      <c r="Y2489" s="252"/>
      <c r="Z2489" s="253" t="s">
        <v>27</v>
      </c>
      <c r="AA2489" s="254"/>
      <c r="AB2489" s="20"/>
      <c r="AC2489" s="11" t="s">
        <v>8</v>
      </c>
      <c r="AD2489" s="13"/>
      <c r="AE2489" s="13" t="s">
        <v>9</v>
      </c>
      <c r="AF2489" s="15"/>
      <c r="AG2489" s="20"/>
      <c r="AH2489" s="251" t="s">
        <v>26</v>
      </c>
      <c r="AI2489" s="252"/>
      <c r="AJ2489" s="253" t="s">
        <v>27</v>
      </c>
      <c r="AK2489" s="254"/>
      <c r="AL2489" s="20"/>
      <c r="AM2489" s="11" t="s">
        <v>13</v>
      </c>
      <c r="AN2489" s="13"/>
      <c r="AO2489" s="13" t="s">
        <v>14</v>
      </c>
      <c r="AP2489" s="15"/>
      <c r="AR2489" s="251" t="s">
        <v>26</v>
      </c>
      <c r="AS2489" s="252"/>
      <c r="AT2489" s="253" t="s">
        <v>27</v>
      </c>
      <c r="AU2489" s="254"/>
      <c r="AV2489" s="36"/>
      <c r="AW2489" s="11" t="s">
        <v>8</v>
      </c>
      <c r="AX2489" s="13"/>
      <c r="AY2489" s="13" t="s">
        <v>9</v>
      </c>
      <c r="AZ2489" s="15"/>
      <c r="BA2489" s="20"/>
      <c r="BB2489" s="251" t="s">
        <v>26</v>
      </c>
      <c r="BC2489" s="252"/>
      <c r="BD2489" s="253" t="s">
        <v>27</v>
      </c>
      <c r="BE2489" s="254"/>
      <c r="BF2489" s="36"/>
      <c r="BG2489" s="11" t="s">
        <v>13</v>
      </c>
      <c r="BH2489" s="13"/>
      <c r="BI2489" s="13" t="s">
        <v>14</v>
      </c>
      <c r="BJ2489" s="15"/>
      <c r="BK2489" s="36"/>
      <c r="BL2489" s="251" t="s">
        <v>26</v>
      </c>
      <c r="BM2489" s="252"/>
      <c r="BN2489" s="253" t="s">
        <v>27</v>
      </c>
      <c r="BO2489" s="254"/>
      <c r="BP2489" s="36"/>
      <c r="BQ2489" s="11" t="s">
        <v>8</v>
      </c>
      <c r="BR2489" s="13"/>
      <c r="BS2489" s="13" t="s">
        <v>9</v>
      </c>
      <c r="BT2489" s="15"/>
      <c r="BU2489" s="20"/>
      <c r="BV2489" s="251" t="s">
        <v>26</v>
      </c>
      <c r="BW2489" s="252"/>
      <c r="BX2489" s="253" t="s">
        <v>27</v>
      </c>
      <c r="BY2489" s="254"/>
      <c r="BZ2489" s="36"/>
      <c r="CA2489" s="11" t="s">
        <v>13</v>
      </c>
      <c r="CB2489" s="13"/>
      <c r="CC2489" s="13" t="s">
        <v>14</v>
      </c>
      <c r="CD2489" s="15"/>
      <c r="CE2489" s="36"/>
      <c r="CF2489" s="251" t="s">
        <v>26</v>
      </c>
      <c r="CG2489" s="252"/>
      <c r="CH2489" s="253" t="s">
        <v>27</v>
      </c>
      <c r="CI2489" s="254"/>
      <c r="CK2489" s="11" t="s">
        <v>28</v>
      </c>
      <c r="CL2489" s="13"/>
      <c r="CM2489" s="13" t="s">
        <v>29</v>
      </c>
      <c r="CN2489" s="15"/>
      <c r="CP2489" s="251" t="s">
        <v>26</v>
      </c>
      <c r="CQ2489" s="252"/>
      <c r="CR2489" s="253" t="s">
        <v>27</v>
      </c>
      <c r="CS2489" s="254"/>
      <c r="CU2489" s="38" t="s">
        <v>37</v>
      </c>
      <c r="CW2489" s="53" t="s">
        <v>45</v>
      </c>
    </row>
    <row r="2490" spans="1:101" ht="18" customHeight="1" thickTop="1" thickBot="1">
      <c r="D2490" s="16">
        <v>0</v>
      </c>
      <c r="E2490" s="17">
        <v>0</v>
      </c>
      <c r="F2490" s="18">
        <v>1</v>
      </c>
      <c r="G2490" s="19">
        <v>0</v>
      </c>
      <c r="H2490" s="10"/>
      <c r="I2490" s="16">
        <v>0</v>
      </c>
      <c r="J2490" s="17">
        <f t="shared" ref="J2490" si="26517">-1/($J$4*$B2487)</f>
        <v>-0.22148099914508265</v>
      </c>
      <c r="K2490" s="18">
        <v>1</v>
      </c>
      <c r="L2490" s="19">
        <v>0</v>
      </c>
      <c r="N2490" s="1">
        <f t="shared" ref="N2490" si="26518">D2490*I2487+F2490*I2490-E2490*J2487-G2490*J2490</f>
        <v>0</v>
      </c>
      <c r="O2490" s="4">
        <f t="shared" ref="O2490" si="26519">(D2490*J2487+E2490*I2487+F2490*J2490+G2490*I2490)</f>
        <v>-0.22148099914508265</v>
      </c>
      <c r="P2490" s="2">
        <f t="shared" ref="P2490" si="26520">D2490*K2487+F2490*K2490-E2490*L2487-G2490*L2490</f>
        <v>1</v>
      </c>
      <c r="Q2490" s="3">
        <f t="shared" ref="Q2490" si="26521">(D2490*L2487+E2490*K2487+F2490*L2490+G2490*K2490)</f>
        <v>0</v>
      </c>
      <c r="S2490" s="16">
        <v>0</v>
      </c>
      <c r="T2490" s="17">
        <v>0</v>
      </c>
      <c r="U2490" s="18">
        <v>1</v>
      </c>
      <c r="V2490" s="19">
        <v>0</v>
      </c>
      <c r="W2490" s="20"/>
      <c r="X2490" s="1">
        <f t="shared" ref="X2490" si="26522">N2490*S2487+P2490*S2490-O2490*T2487-Q2490*T2490</f>
        <v>0</v>
      </c>
      <c r="Y2490" s="4">
        <f t="shared" ref="Y2490" si="26523">(N2490*T2487+O2490*S2487+P2490*T2490+Q2490*S2490)</f>
        <v>-0.22148099914508265</v>
      </c>
      <c r="Z2490" s="2">
        <f t="shared" ref="Z2490" si="26524">N2490*U2487+P2490*U2490-O2490*V2487-Q2490*V2490</f>
        <v>0.93264205711924075</v>
      </c>
      <c r="AA2490" s="3">
        <f t="shared" ref="AA2490" si="26525">(N2490*V2487+O2490*U2487+P2490*V2490+Q2490*U2490)</f>
        <v>0</v>
      </c>
      <c r="AB2490" s="20"/>
      <c r="AC2490" s="16">
        <v>0</v>
      </c>
      <c r="AD2490" s="17">
        <f t="shared" ref="AD2490" si="26526">-1/($AD$4*$B2487)</f>
        <v>-0.25303131515556287</v>
      </c>
      <c r="AE2490" s="18">
        <v>1</v>
      </c>
      <c r="AF2490" s="19">
        <v>0</v>
      </c>
      <c r="AG2490" s="20"/>
      <c r="AH2490" s="1">
        <f t="shared" ref="AH2490" si="26527">X2490*AC2487+Z2490*AC2490-Y2490*AD2487-AA2490*AD2490</f>
        <v>0</v>
      </c>
      <c r="AI2490" s="4">
        <f t="shared" ref="AI2490" si="26528">(X2490*AD2487+Y2490*AC2487+Z2490*AD2490+AA2490*AC2490)</f>
        <v>-0.45746864542735377</v>
      </c>
      <c r="AJ2490" s="2">
        <f t="shared" ref="AJ2490" si="26529">X2490*AE2487+Z2490*AE2490-Y2490*AF2487-AA2490*AF2490</f>
        <v>0.93264205711924075</v>
      </c>
      <c r="AK2490" s="3">
        <f t="shared" ref="AK2490" si="26530">(X2490*AF2487+Y2490*AE2487+Z2490*AF2490+AA2490*AE2490)</f>
        <v>0</v>
      </c>
      <c r="AL2490" s="20"/>
      <c r="AM2490" s="16">
        <v>0</v>
      </c>
      <c r="AN2490" s="17">
        <v>0</v>
      </c>
      <c r="AO2490" s="18">
        <v>1</v>
      </c>
      <c r="AP2490" s="19">
        <v>0</v>
      </c>
      <c r="AR2490" s="1">
        <f t="shared" ref="AR2490" si="26531">AH2490*AM2487+AJ2490*AM2490-AI2490*AN2487-AK2490*AN2490</f>
        <v>0</v>
      </c>
      <c r="AS2490" s="4">
        <f t="shared" ref="AS2490" si="26532">(AH2490*AN2487+AI2490*AM2487+AJ2490*AN2490+AK2490*AM2490)</f>
        <v>-0.45746864542735377</v>
      </c>
      <c r="AT2490" s="2">
        <f t="shared" ref="AT2490" si="26533">AH2490*AO2487+AJ2490*AO2490-AI2490*AP2487-AK2490*AP2490</f>
        <v>0.78805834596914393</v>
      </c>
      <c r="AU2490" s="3">
        <f t="shared" ref="AU2490" si="26534">(AH2490*AP2487+AI2490*AO2487+AJ2490*AP2490+AK2490*AO2490)</f>
        <v>0</v>
      </c>
      <c r="AV2490" s="20"/>
      <c r="AW2490" s="16">
        <v>0</v>
      </c>
      <c r="AX2490" s="17">
        <f t="shared" ref="AX2490" si="26535">-1/($AX$4*$B2487)</f>
        <v>-0.25303131515556287</v>
      </c>
      <c r="AY2490" s="18">
        <v>1</v>
      </c>
      <c r="AZ2490" s="19">
        <v>0</v>
      </c>
      <c r="BA2490" s="20"/>
      <c r="BB2490" s="1">
        <f t="shared" ref="BB2490" si="26536">AR2490*AW2487+AT2490*AW2490-AS2490*AX2487-AU2490*AX2490</f>
        <v>0</v>
      </c>
      <c r="BC2490" s="4">
        <f t="shared" ref="BC2490" si="26537">(AR2490*AX2487+AS2490*AW2487+AT2490*AX2490+AU2490*AW2490)</f>
        <v>-0.65687208512724382</v>
      </c>
      <c r="BD2490" s="2">
        <f t="shared" ref="BD2490" si="26538">AR2490*AY2487+AT2490*AY2490-AS2490*AZ2487-AU2490*AZ2490</f>
        <v>0.78805834596914393</v>
      </c>
      <c r="BE2490" s="3">
        <f t="shared" ref="BE2490" si="26539">(AR2490*AZ2487+AS2490*AY2487+AT2490*AZ2490+AU2490*AY2490)</f>
        <v>0</v>
      </c>
      <c r="BF2490" s="20"/>
      <c r="BG2490" s="16">
        <v>0</v>
      </c>
      <c r="BH2490" s="17">
        <v>0</v>
      </c>
      <c r="BI2490" s="18">
        <v>1</v>
      </c>
      <c r="BJ2490" s="19">
        <v>0</v>
      </c>
      <c r="BK2490" s="20"/>
      <c r="BL2490" s="1">
        <f t="shared" ref="BL2490" si="26540">BB2490*BG2487+BD2490*BG2490-BC2490*BH2487-BE2490*BH2490</f>
        <v>0</v>
      </c>
      <c r="BM2490" s="4">
        <f t="shared" ref="BM2490" si="26541">(BB2490*BH2487+BC2490*BG2487+BD2490*BH2490+BE2490*BG2490)</f>
        <v>-0.65687208512724382</v>
      </c>
      <c r="BN2490" s="2">
        <f t="shared" ref="BN2490" si="26542">BB2490*BI2487+BD2490*BI2490-BC2490*BJ2487-BE2490*BJ2490</f>
        <v>0.58828702219530293</v>
      </c>
      <c r="BO2490" s="3">
        <f t="shared" ref="BO2490" si="26543">(BB2490*BJ2487+BC2490*BI2487+BD2490*BJ2490+BE2490*BI2490)</f>
        <v>0</v>
      </c>
      <c r="BP2490" s="20"/>
      <c r="BQ2490" s="16">
        <v>0</v>
      </c>
      <c r="BR2490" s="17">
        <f t="shared" ref="BR2490" si="26544">-1/($BR$4*$B2487)</f>
        <v>-0.22148099914508265</v>
      </c>
      <c r="BS2490" s="18">
        <v>1</v>
      </c>
      <c r="BT2490" s="19">
        <v>0</v>
      </c>
      <c r="BU2490" s="20"/>
      <c r="BV2490" s="1">
        <f t="shared" ref="BV2490" si="26545">BL2490*BQ2487+BN2490*BQ2490-BM2490*BR2487-BO2490*BR2490</f>
        <v>0</v>
      </c>
      <c r="BW2490" s="4">
        <f t="shared" ref="BW2490" si="26546">(BL2490*BR2487+BM2490*BQ2487+BN2490*BR2490+BO2490*BQ2490)</f>
        <v>-0.78716648258714494</v>
      </c>
      <c r="BX2490" s="2">
        <f t="shared" ref="BX2490" si="26547">BL2490*BS2487+BN2490*BS2490-BM2490*BT2487-BO2490*BT2490</f>
        <v>0.58828702219530293</v>
      </c>
      <c r="BY2490" s="3">
        <f t="shared" ref="BY2490" si="26548">(BL2490*BT2487+BM2490*BS2487+BN2490*BT2490+BO2490*BS2490)</f>
        <v>0</v>
      </c>
      <c r="BZ2490" s="20"/>
      <c r="CA2490" s="16">
        <v>0</v>
      </c>
      <c r="CB2490" s="17">
        <v>0</v>
      </c>
      <c r="CC2490" s="18">
        <v>1</v>
      </c>
      <c r="CD2490" s="19">
        <v>0</v>
      </c>
      <c r="CE2490" s="20"/>
      <c r="CF2490" s="1">
        <f t="shared" ref="CF2490" si="26549">BV2490*CA2487+BX2490*CA2490-BW2490*CB2487-BY2490*CB2490</f>
        <v>0</v>
      </c>
      <c r="CG2490" s="4">
        <f t="shared" ref="CG2490" si="26550">(BV2490*CB2487+BW2490*CA2487+BX2490*CB2490+BY2490*CA2490)</f>
        <v>-0.78716648258714494</v>
      </c>
      <c r="CH2490" s="2">
        <f t="shared" ref="CH2490" si="26551">BV2490*CC2487+BX2490*CC2490-BW2490*CD2487-BY2490*CD2490</f>
        <v>0.46299271725062408</v>
      </c>
      <c r="CI2490" s="3">
        <f t="shared" ref="CI2490" si="26552">(BV2490*CD2487+BW2490*CC2487+BX2490*CD2490+BY2490*CC2490)</f>
        <v>0</v>
      </c>
      <c r="CK2490" s="16">
        <f t="shared" ref="CK2490" si="26553">1/$CL$4</f>
        <v>1</v>
      </c>
      <c r="CL2490" s="17">
        <v>0</v>
      </c>
      <c r="CM2490" s="18">
        <v>1</v>
      </c>
      <c r="CN2490" s="19">
        <v>0</v>
      </c>
      <c r="CP2490" s="1">
        <f t="shared" ref="CP2490" si="26554">CF2490*CK2487+CH2490*CK2490-CG2490*CL2487-CI2490*CL2490</f>
        <v>0.46299271725062408</v>
      </c>
      <c r="CQ2490" s="4">
        <f t="shared" ref="CQ2490" si="26555">(CF2490*CL2487+CG2490*CK2487+CH2490*CL2490+CI2490*CK2490)</f>
        <v>-0.78716648258714494</v>
      </c>
      <c r="CR2490" s="2">
        <f t="shared" ref="CR2490" si="26556">CF2490*CM2487+CH2490*CM2490-CG2490*CN2487-CI2490*CN2490</f>
        <v>0.46299271725062408</v>
      </c>
      <c r="CS2490" s="3">
        <f t="shared" ref="CS2490" si="26557">(CF2490*CN2487+CG2490*CM2487+CH2490*CN2490+CI2490*CM2490)</f>
        <v>0</v>
      </c>
      <c r="CU2490" s="39">
        <f t="shared" ref="CU2490" si="26558">(180/PI())*ATAN(-1*(CQ2487/CP2487))</f>
        <v>65.113714716575871</v>
      </c>
      <c r="CW2490" s="54">
        <f t="shared" ref="CW2490" si="26559">20*LOG(((1-(10^(CU2487/20)^2)*(1-((1-CW2487)/(1+CW2487))^2))^0.5))</f>
        <v>-17.093802466358269</v>
      </c>
    </row>
    <row r="2491" spans="1:101" ht="18" customHeight="1">
      <c r="E2491" s="20"/>
      <c r="F2491" s="20"/>
      <c r="G2491" s="20"/>
      <c r="H2491" s="20"/>
      <c r="I2491" s="20"/>
      <c r="J2491" s="20"/>
      <c r="K2491" s="20"/>
      <c r="L2491" s="20"/>
      <c r="M2491" s="20"/>
      <c r="N2491" s="20"/>
      <c r="O2491" s="20"/>
      <c r="P2491" s="20"/>
      <c r="Q2491" s="20"/>
      <c r="R2491" s="20"/>
      <c r="S2491" s="20"/>
      <c r="T2491" s="20"/>
      <c r="U2491" s="20"/>
      <c r="V2491" s="20"/>
      <c r="W2491" s="20"/>
      <c r="X2491" s="20"/>
      <c r="Y2491" s="20"/>
      <c r="Z2491" s="20"/>
      <c r="AA2491" s="20"/>
      <c r="AB2491" s="30"/>
      <c r="AC2491" s="20"/>
      <c r="AD2491" s="20"/>
      <c r="AE2491" s="20"/>
      <c r="AF2491" s="20"/>
      <c r="AG2491" s="20"/>
      <c r="AH2491" s="20"/>
      <c r="AI2491" s="20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  <c r="BA2491" s="20"/>
      <c r="BB2491" s="20"/>
      <c r="BC2491" s="20"/>
      <c r="BD2491" s="20"/>
      <c r="BE2491" s="20"/>
      <c r="BF2491" s="20"/>
      <c r="BG2491" s="20"/>
      <c r="BH2491" s="20"/>
      <c r="BI2491" s="20"/>
      <c r="BJ2491" s="20"/>
      <c r="BK2491" s="20"/>
      <c r="BL2491" s="20"/>
      <c r="BM2491" s="20"/>
      <c r="BN2491" s="20"/>
      <c r="BO2491" s="20"/>
      <c r="BP2491" s="20"/>
      <c r="BQ2491" s="20"/>
      <c r="BR2491" s="20"/>
      <c r="BS2491" s="20"/>
      <c r="BT2491" s="20"/>
      <c r="BU2491" s="20"/>
      <c r="BV2491" s="20"/>
      <c r="BW2491" s="20"/>
      <c r="BX2491" s="20"/>
      <c r="BY2491" s="20"/>
      <c r="BZ2491" s="20"/>
      <c r="CA2491" s="20"/>
      <c r="CB2491" s="20"/>
      <c r="CC2491" s="20"/>
      <c r="CD2491" s="20"/>
      <c r="CE2491" s="20"/>
      <c r="CF2491" s="20"/>
      <c r="CG2491" s="20"/>
      <c r="CH2491" s="20"/>
      <c r="CI2491" s="20"/>
      <c r="CJ2491" s="20"/>
      <c r="CK2491" s="20"/>
      <c r="CL2491" s="20"/>
    </row>
    <row r="2492" spans="1:101" ht="18" customHeight="1"/>
    <row r="2493" spans="1:101" ht="18" customHeight="1" thickBot="1">
      <c r="A2493" s="23"/>
      <c r="B2493" s="23"/>
      <c r="C2493" s="23"/>
      <c r="D2493" s="20" t="s">
        <v>15</v>
      </c>
      <c r="E2493" s="20"/>
      <c r="F2493" s="20"/>
      <c r="G2493" s="20"/>
      <c r="H2493" s="20"/>
      <c r="I2493" s="20" t="s">
        <v>16</v>
      </c>
      <c r="J2493" s="20"/>
      <c r="K2493" s="20"/>
      <c r="L2493" s="20"/>
      <c r="M2493" s="23"/>
      <c r="N2493" s="23"/>
      <c r="O2493" s="24" t="s">
        <v>17</v>
      </c>
      <c r="P2493" s="23"/>
      <c r="Q2493" s="23"/>
      <c r="R2493" s="23"/>
      <c r="S2493" s="20"/>
      <c r="T2493" s="20" t="s">
        <v>18</v>
      </c>
      <c r="U2493" s="23"/>
      <c r="V2493" s="23"/>
      <c r="W2493" s="23"/>
      <c r="X2493" s="23"/>
      <c r="Y2493" s="24" t="s">
        <v>19</v>
      </c>
      <c r="Z2493" s="23"/>
      <c r="AA2493" s="23"/>
      <c r="AB2493" s="23"/>
      <c r="AC2493" s="24" t="s">
        <v>20</v>
      </c>
      <c r="AD2493" s="20"/>
      <c r="AE2493" s="20"/>
      <c r="AF2493" s="20"/>
      <c r="AG2493" s="20"/>
      <c r="AH2493" s="23"/>
      <c r="AI2493" s="24" t="s">
        <v>21</v>
      </c>
      <c r="AJ2493" s="23"/>
      <c r="AK2493" s="23"/>
      <c r="AL2493" s="20"/>
      <c r="AM2493" s="24" t="s">
        <v>31</v>
      </c>
      <c r="AN2493" s="20"/>
      <c r="AO2493" s="23"/>
      <c r="AP2493" s="23"/>
      <c r="AQ2493" s="23"/>
      <c r="AR2493" s="23"/>
      <c r="AS2493" s="24" t="s">
        <v>91</v>
      </c>
      <c r="AT2493" s="23"/>
      <c r="AU2493" s="23"/>
      <c r="AV2493" s="23"/>
      <c r="AW2493" s="24" t="s">
        <v>32</v>
      </c>
      <c r="AX2493" s="20"/>
      <c r="AY2493" s="20"/>
      <c r="AZ2493" s="20"/>
      <c r="BA2493" s="20"/>
      <c r="BB2493" s="23"/>
      <c r="BC2493" s="24" t="s">
        <v>22</v>
      </c>
      <c r="BD2493" s="23"/>
      <c r="BE2493" s="23"/>
      <c r="BF2493" s="23"/>
      <c r="BG2493" s="24" t="s">
        <v>33</v>
      </c>
      <c r="BH2493" s="20"/>
      <c r="BI2493" s="23"/>
      <c r="BJ2493" s="23"/>
      <c r="BK2493" s="23"/>
      <c r="BL2493" s="23"/>
      <c r="BM2493" s="24" t="s">
        <v>34</v>
      </c>
      <c r="BN2493" s="23"/>
      <c r="BO2493" s="23"/>
      <c r="BP2493" s="23"/>
      <c r="BQ2493" s="24" t="s">
        <v>89</v>
      </c>
      <c r="BR2493" s="20"/>
      <c r="BS2493" s="20"/>
      <c r="BT2493" s="20"/>
      <c r="BU2493" s="20"/>
      <c r="BV2493" s="23"/>
      <c r="BW2493" s="24" t="s">
        <v>35</v>
      </c>
      <c r="BX2493" s="23"/>
      <c r="BY2493" s="23"/>
      <c r="BZ2493" s="23"/>
      <c r="CA2493" s="24" t="s">
        <v>90</v>
      </c>
      <c r="CB2493" s="20"/>
      <c r="CC2493" s="23"/>
      <c r="CD2493" s="23"/>
      <c r="CE2493" s="23"/>
      <c r="CF2493" s="23"/>
      <c r="CG2493" s="24" t="s">
        <v>92</v>
      </c>
      <c r="CH2493" s="23"/>
      <c r="CI2493" s="23"/>
      <c r="CJ2493" s="23"/>
      <c r="CK2493" s="24" t="s">
        <v>36</v>
      </c>
      <c r="CL2493" s="24"/>
      <c r="CM2493" s="23"/>
      <c r="CN2493" s="23"/>
      <c r="CO2493" s="23"/>
      <c r="CP2493" s="23"/>
      <c r="CQ2493" s="24" t="s">
        <v>93</v>
      </c>
      <c r="CR2493" s="23"/>
      <c r="CS2493" s="23"/>
    </row>
    <row r="2494" spans="1:101" ht="18" customHeight="1" thickBot="1">
      <c r="A2494" s="23"/>
      <c r="B2494" s="33"/>
      <c r="C2494" s="23"/>
      <c r="D2494" s="7" t="s">
        <v>2</v>
      </c>
      <c r="E2494" s="8"/>
      <c r="F2494" s="8" t="s">
        <v>3</v>
      </c>
      <c r="G2494" s="9"/>
      <c r="H2494" s="10"/>
      <c r="I2494" s="7" t="s">
        <v>4</v>
      </c>
      <c r="J2494" s="8"/>
      <c r="K2494" s="8" t="s">
        <v>5</v>
      </c>
      <c r="L2494" s="9"/>
      <c r="M2494" s="23"/>
      <c r="N2494" s="251" t="s">
        <v>79</v>
      </c>
      <c r="O2494" s="252"/>
      <c r="P2494" s="253" t="s">
        <v>80</v>
      </c>
      <c r="Q2494" s="254"/>
      <c r="R2494" s="23"/>
      <c r="S2494" s="7" t="s">
        <v>11</v>
      </c>
      <c r="T2494" s="8"/>
      <c r="U2494" s="8" t="s">
        <v>12</v>
      </c>
      <c r="V2494" s="9"/>
      <c r="W2494" s="20"/>
      <c r="X2494" s="251" t="s">
        <v>79</v>
      </c>
      <c r="Y2494" s="252"/>
      <c r="Z2494" s="253" t="s">
        <v>80</v>
      </c>
      <c r="AA2494" s="254"/>
      <c r="AB2494" s="20"/>
      <c r="AC2494" s="7" t="s">
        <v>4</v>
      </c>
      <c r="AD2494" s="8"/>
      <c r="AE2494" s="8" t="s">
        <v>5</v>
      </c>
      <c r="AF2494" s="9"/>
      <c r="AG2494" s="20"/>
      <c r="AH2494" s="251" t="s">
        <v>0</v>
      </c>
      <c r="AI2494" s="252"/>
      <c r="AJ2494" s="253" t="s">
        <v>1</v>
      </c>
      <c r="AK2494" s="254"/>
      <c r="AL2494" s="20"/>
      <c r="AM2494" s="7" t="s">
        <v>11</v>
      </c>
      <c r="AN2494" s="8"/>
      <c r="AO2494" s="8" t="s">
        <v>12</v>
      </c>
      <c r="AP2494" s="9"/>
      <c r="AQ2494" s="23"/>
      <c r="AR2494" s="251" t="s">
        <v>0</v>
      </c>
      <c r="AS2494" s="252"/>
      <c r="AT2494" s="253" t="s">
        <v>1</v>
      </c>
      <c r="AU2494" s="254"/>
      <c r="AV2494" s="36"/>
      <c r="AW2494" s="7" t="s">
        <v>4</v>
      </c>
      <c r="AX2494" s="8"/>
      <c r="AY2494" s="8" t="s">
        <v>5</v>
      </c>
      <c r="AZ2494" s="9"/>
      <c r="BA2494" s="20"/>
      <c r="BB2494" s="251" t="s">
        <v>0</v>
      </c>
      <c r="BC2494" s="252"/>
      <c r="BD2494" s="253" t="s">
        <v>1</v>
      </c>
      <c r="BE2494" s="254"/>
      <c r="BF2494" s="36"/>
      <c r="BG2494" s="7" t="s">
        <v>11</v>
      </c>
      <c r="BH2494" s="8"/>
      <c r="BI2494" s="8" t="s">
        <v>12</v>
      </c>
      <c r="BJ2494" s="9"/>
      <c r="BK2494" s="36"/>
      <c r="BL2494" s="251" t="s">
        <v>0</v>
      </c>
      <c r="BM2494" s="252"/>
      <c r="BN2494" s="253" t="s">
        <v>1</v>
      </c>
      <c r="BO2494" s="254"/>
      <c r="BP2494" s="36"/>
      <c r="BQ2494" s="7" t="s">
        <v>4</v>
      </c>
      <c r="BR2494" s="8"/>
      <c r="BS2494" s="8" t="s">
        <v>5</v>
      </c>
      <c r="BT2494" s="9"/>
      <c r="BU2494" s="20"/>
      <c r="BV2494" s="251" t="s">
        <v>0</v>
      </c>
      <c r="BW2494" s="252"/>
      <c r="BX2494" s="253" t="s">
        <v>1</v>
      </c>
      <c r="BY2494" s="254"/>
      <c r="BZ2494" s="36"/>
      <c r="CA2494" s="7" t="s">
        <v>11</v>
      </c>
      <c r="CB2494" s="8"/>
      <c r="CC2494" s="8" t="s">
        <v>12</v>
      </c>
      <c r="CD2494" s="9"/>
      <c r="CE2494" s="36"/>
      <c r="CF2494" s="251" t="s">
        <v>0</v>
      </c>
      <c r="CG2494" s="252"/>
      <c r="CH2494" s="253" t="s">
        <v>1</v>
      </c>
      <c r="CI2494" s="254"/>
      <c r="CJ2494" s="23"/>
      <c r="CK2494" s="7" t="s">
        <v>23</v>
      </c>
      <c r="CL2494" s="8"/>
      <c r="CM2494" s="8" t="s">
        <v>24</v>
      </c>
      <c r="CN2494" s="9"/>
      <c r="CO2494" s="23"/>
      <c r="CP2494" s="251" t="s">
        <v>0</v>
      </c>
      <c r="CQ2494" s="252"/>
      <c r="CR2494" s="253" t="s">
        <v>1</v>
      </c>
      <c r="CS2494" s="254"/>
      <c r="CU2494" s="26" t="s">
        <v>25</v>
      </c>
      <c r="CW2494" s="50" t="s">
        <v>44</v>
      </c>
    </row>
    <row r="2495" spans="1:101" ht="18" customHeight="1" thickTop="1" thickBot="1">
      <c r="B2495" s="34">
        <v>6.6500000000000199</v>
      </c>
      <c r="D2495" s="11">
        <v>1</v>
      </c>
      <c r="E2495" s="12">
        <v>0</v>
      </c>
      <c r="F2495" s="13">
        <v>0</v>
      </c>
      <c r="G2495" s="40">
        <f t="shared" ref="G2495" si="26560">-1/($E$4*$B2495)</f>
        <v>-0.15797451397166049</v>
      </c>
      <c r="H2495" s="10"/>
      <c r="I2495" s="11">
        <v>1</v>
      </c>
      <c r="J2495" s="12">
        <v>0</v>
      </c>
      <c r="K2495" s="13">
        <v>0</v>
      </c>
      <c r="L2495" s="14">
        <v>0</v>
      </c>
      <c r="N2495" s="1">
        <f t="shared" ref="N2495" si="26561">D2495*I2495+F2495*I2498-E2495*J2495-G2495*J2498</f>
        <v>0.96527471713086399</v>
      </c>
      <c r="O2495" s="4">
        <f t="shared" ref="O2495" si="26562">(D2495*J2495+E2495*I2495+F2495*J2498+G2495*I2498)</f>
        <v>0</v>
      </c>
      <c r="P2495" s="2">
        <f t="shared" ref="P2495" si="26563">D2495*K2495+F2495*K2498-E2495*L2495-G2495*L2498</f>
        <v>0</v>
      </c>
      <c r="Q2495" s="3">
        <f t="shared" ref="Q2495" si="26564">(D2495*L2495+E2495*K2495+F2495*L2498+G2495*K2498)</f>
        <v>-0.15797451397166049</v>
      </c>
      <c r="S2495" s="11">
        <v>1</v>
      </c>
      <c r="T2495" s="12">
        <v>0</v>
      </c>
      <c r="U2495" s="13">
        <v>0</v>
      </c>
      <c r="V2495" s="40">
        <f t="shared" ref="V2495" si="26565">-1/($T$4*$B2495)</f>
        <v>-0.30183849829310239</v>
      </c>
      <c r="W2495" s="20"/>
      <c r="X2495" s="1">
        <f t="shared" ref="X2495" si="26566">N2495*S2495+P2495*S2498-O2495*T2495-Q2495*T2498</f>
        <v>0.96527471713086399</v>
      </c>
      <c r="Y2495" s="4">
        <f t="shared" ref="Y2495" si="26567">(N2495*T2495+O2495*S2495+P2495*T2498+Q2495*S2498)</f>
        <v>0</v>
      </c>
      <c r="Z2495" s="2">
        <f t="shared" ref="Z2495" si="26568">N2495*U2495+P2495*U2498-O2495*V2495-Q2495*V2498</f>
        <v>0</v>
      </c>
      <c r="AA2495" s="3">
        <f t="shared" ref="AA2495" si="26569">(N2495*V2495+O2495*U2495+P2495*V2498+Q2495*U2498)</f>
        <v>-0.44933158503073967</v>
      </c>
      <c r="AB2495" s="20"/>
      <c r="AC2495" s="11">
        <v>1</v>
      </c>
      <c r="AD2495" s="12">
        <v>0</v>
      </c>
      <c r="AE2495" s="13">
        <v>0</v>
      </c>
      <c r="AF2495" s="14">
        <v>0</v>
      </c>
      <c r="AG2495" s="20"/>
      <c r="AH2495" s="1">
        <f t="shared" ref="AH2495" si="26570">X2495*AC2495+Z2495*AC2498-Y2495*AD2495-AA2495*AD2498</f>
        <v>0.85243460456720577</v>
      </c>
      <c r="AI2495" s="4">
        <f t="shared" ref="AI2495" si="26571">(X2495*AD2495+Y2495*AC2495+Z2495*AD2498+AA2495*AC2498)</f>
        <v>0</v>
      </c>
      <c r="AJ2495" s="2">
        <f t="shared" ref="AJ2495" si="26572">X2495*AE2495+Z2495*AE2498-Y2495*AF2495-AA2495*AF2498</f>
        <v>0</v>
      </c>
      <c r="AK2495" s="3">
        <f t="shared" ref="AK2495" si="26573">(X2495*AF2495+Y2495*AE2495+Z2495*AF2498+AA2495*AE2498)</f>
        <v>-0.44933158503073967</v>
      </c>
      <c r="AL2495" s="20"/>
      <c r="AM2495" s="11">
        <v>1</v>
      </c>
      <c r="AN2495" s="12">
        <v>0</v>
      </c>
      <c r="AO2495" s="13">
        <v>0</v>
      </c>
      <c r="AP2495" s="40">
        <f t="shared" ref="AP2495" si="26574">-1/($AN$4*$B2495)</f>
        <v>-0.31367530214773387</v>
      </c>
      <c r="AR2495" s="1">
        <f t="shared" ref="AR2495" si="26575">AH2495*AM2495+AJ2495*AM2498-AI2495*AN2495-AK2495*AN2498</f>
        <v>0.85243460456720577</v>
      </c>
      <c r="AS2495" s="4">
        <f t="shared" ref="AS2495" si="26576">(AH2495*AN2495+AI2495*AM2495+AJ2495*AN2498+AK2495*AM2498)</f>
        <v>0</v>
      </c>
      <c r="AT2495" s="2">
        <f t="shared" ref="AT2495" si="26577">AH2495*AO2495+AJ2495*AO2498-AI2495*AP2495-AK2495*AP2498</f>
        <v>0</v>
      </c>
      <c r="AU2495" s="3">
        <f t="shared" ref="AU2495" si="26578">(AH2495*AP2495+AI2495*AO2495+AJ2495*AP2498+AK2495*AO2498)</f>
        <v>-0.71671926717954193</v>
      </c>
      <c r="AV2495" s="20"/>
      <c r="AW2495" s="11">
        <v>1</v>
      </c>
      <c r="AX2495" s="12">
        <v>0</v>
      </c>
      <c r="AY2495" s="13">
        <v>0</v>
      </c>
      <c r="AZ2495" s="14">
        <v>0</v>
      </c>
      <c r="BA2495" s="20"/>
      <c r="BB2495" s="1">
        <f t="shared" ref="BB2495" si="26579">AR2495*AW2495+AT2495*AW2498-AS2495*AX2495-AU2495*AX2498</f>
        <v>0.67244573781627537</v>
      </c>
      <c r="BC2495" s="4">
        <f t="shared" ref="BC2495" si="26580">(AR2495*AX2495+AS2495*AW2495+AT2495*AX2498+AU2495*AW2498)</f>
        <v>0</v>
      </c>
      <c r="BD2495" s="2">
        <f t="shared" ref="BD2495" si="26581">AR2495*AY2495+AT2495*AY2498-AS2495*AZ2495-AU2495*AZ2498</f>
        <v>0</v>
      </c>
      <c r="BE2495" s="3">
        <f t="shared" ref="BE2495" si="26582">(AR2495*AZ2495+AS2495*AY2495+AT2495*AZ2498+AU2495*AY2498)</f>
        <v>-0.71671926717954193</v>
      </c>
      <c r="BF2495" s="20"/>
      <c r="BG2495" s="11">
        <v>1</v>
      </c>
      <c r="BH2495" s="12">
        <v>0</v>
      </c>
      <c r="BI2495" s="13">
        <v>0</v>
      </c>
      <c r="BJ2495" s="40">
        <f t="shared" ref="BJ2495" si="26583">-1/($BH$4*$B2495)</f>
        <v>-0.30183849829310239</v>
      </c>
      <c r="BK2495" s="20"/>
      <c r="BL2495" s="1">
        <f t="shared" ref="BL2495" si="26584">BB2495*BG2495+BD2495*BG2498-BC2495*BH2495-BE2495*BH2498</f>
        <v>0.67244573781627537</v>
      </c>
      <c r="BM2495" s="4">
        <f t="shared" ref="BM2495" si="26585">(BB2495*BH2495+BC2495*BG2495+BD2495*BH2498+BE2495*BG2498)</f>
        <v>0</v>
      </c>
      <c r="BN2495" s="2">
        <f t="shared" ref="BN2495" si="26586">BB2495*BI2495+BD2495*BI2498-BC2495*BJ2495-BE2495*BJ2498</f>
        <v>0</v>
      </c>
      <c r="BO2495" s="3">
        <f t="shared" ref="BO2495" si="26587">(BB2495*BJ2495+BC2495*BI2495+BD2495*BJ2498+BE2495*BI2498)</f>
        <v>-0.9196892788656037</v>
      </c>
      <c r="BP2495" s="20"/>
      <c r="BQ2495" s="11">
        <v>1</v>
      </c>
      <c r="BR2495" s="12">
        <v>0</v>
      </c>
      <c r="BS2495" s="13">
        <v>0</v>
      </c>
      <c r="BT2495" s="14">
        <v>0</v>
      </c>
      <c r="BU2495" s="20"/>
      <c r="BV2495" s="1">
        <f t="shared" ref="BV2495" si="26588">BL2495*BQ2495+BN2495*BQ2498-BM2495*BR2495-BO2495*BR2498</f>
        <v>0.4702835690119519</v>
      </c>
      <c r="BW2495" s="4">
        <f t="shared" ref="BW2495" si="26589">(BL2495*BR2495+BM2495*BQ2495+BN2495*BR2498+BO2495*BQ2498)</f>
        <v>0</v>
      </c>
      <c r="BX2495" s="2">
        <f t="shared" ref="BX2495" si="26590">BL2495*BS2495+BN2495*BS2498-BM2495*BT2495-BO2495*BT2498</f>
        <v>0</v>
      </c>
      <c r="BY2495" s="3">
        <f t="shared" ref="BY2495" si="26591">(BL2495*BT2495+BM2495*BS2495+BN2495*BT2498+BO2495*BS2498)</f>
        <v>-0.9196892788656037</v>
      </c>
      <c r="BZ2495" s="20"/>
      <c r="CA2495" s="11">
        <v>1</v>
      </c>
      <c r="CB2495" s="12">
        <v>0</v>
      </c>
      <c r="CC2495" s="13">
        <v>0</v>
      </c>
      <c r="CD2495" s="40">
        <f t="shared" ref="CD2495" si="26592">-1/($CB$4*$B2495)</f>
        <v>-0.15797451397166049</v>
      </c>
      <c r="CE2495" s="20"/>
      <c r="CF2495" s="1">
        <f t="shared" ref="CF2495" si="26593">BV2495*CA2495+BX2495*CA2498-BW2495*CB2495-BY2495*CB2498</f>
        <v>0.4702835690119519</v>
      </c>
      <c r="CG2495" s="4">
        <f t="shared" ref="CG2495" si="26594">(BV2495*CB2495+BW2495*CA2495+BX2495*CB2498+BY2495*CA2498)</f>
        <v>0</v>
      </c>
      <c r="CH2495" s="2">
        <f t="shared" ref="CH2495" si="26595">BV2495*CC2495+BX2495*CC2498-BW2495*CD2495-BY2495*CD2498</f>
        <v>0</v>
      </c>
      <c r="CI2495" s="3">
        <f t="shared" ref="CI2495" si="26596">(BV2495*CD2495+BW2495*CC2495+BX2495*CD2498+BY2495*CC2498)</f>
        <v>-0.99398209710912466</v>
      </c>
      <c r="CJ2495" s="28"/>
      <c r="CK2495" s="11">
        <v>1</v>
      </c>
      <c r="CL2495" s="12">
        <v>0</v>
      </c>
      <c r="CM2495" s="13">
        <v>0</v>
      </c>
      <c r="CN2495" s="14">
        <v>0</v>
      </c>
      <c r="CP2495" s="1">
        <f t="shared" ref="CP2495" si="26597">CF2495*CK2495+CH2495*CK2498-CG2495*CL2495-CI2495*CL2498</f>
        <v>0.4702835690119519</v>
      </c>
      <c r="CQ2495" s="4">
        <f t="shared" ref="CQ2495" si="26598">(CF2495*CL2495+CG2495*CK2495+CH2495*CL2498+CI2495*CK2498)</f>
        <v>-0.99398209710912466</v>
      </c>
      <c r="CR2495" s="2">
        <f t="shared" ref="CR2495" si="26599">CF2495*CM2495+CH2495*CM2498-CG2495*CN2495-CI2495*CN2498</f>
        <v>0</v>
      </c>
      <c r="CS2495" s="3">
        <f t="shared" ref="CS2495" si="26600">(CF2495*CN2495+CG2495*CM2495+CH2495*CN2498+CI2495*CM2498)</f>
        <v>-0.99398209710912466</v>
      </c>
      <c r="CU2495" s="29">
        <f t="shared" ref="CU2495" si="26601">20*LOG(((1+$CL$4)/$CL$4)/((CP2495+CP2498)^2+(CQ2495+CQ2498)^2)^0.5)</f>
        <v>-4.7814629074568696E-2</v>
      </c>
      <c r="CW2495" s="51">
        <f t="shared" ref="CW2495" si="26602">((CP2495^2+CQ2495^2)^0.5)/((CP2498^2+CQ2498^2)^0.5)</f>
        <v>1.2032890455528962</v>
      </c>
    </row>
    <row r="2496" spans="1:101" ht="18" customHeight="1" thickBot="1">
      <c r="D2496" s="11"/>
      <c r="E2496" s="13"/>
      <c r="F2496" s="13"/>
      <c r="G2496" s="15"/>
      <c r="H2496" s="10"/>
      <c r="I2496" s="11"/>
      <c r="J2496" s="13"/>
      <c r="K2496" s="13"/>
      <c r="L2496" s="15"/>
      <c r="N2496" s="5"/>
      <c r="Q2496" s="6"/>
      <c r="S2496" s="11"/>
      <c r="T2496" s="13"/>
      <c r="U2496" s="13"/>
      <c r="V2496" s="15"/>
      <c r="W2496" s="20"/>
      <c r="X2496" s="5"/>
      <c r="AA2496" s="6"/>
      <c r="AB2496" s="20"/>
      <c r="AC2496" s="11"/>
      <c r="AD2496" s="13"/>
      <c r="AE2496" s="13"/>
      <c r="AF2496" s="15"/>
      <c r="AG2496" s="20"/>
      <c r="AH2496" s="5"/>
      <c r="AK2496" s="6"/>
      <c r="AL2496" s="20"/>
      <c r="AM2496" s="11"/>
      <c r="AN2496" s="13"/>
      <c r="AO2496" s="13"/>
      <c r="AP2496" s="15"/>
      <c r="AR2496" s="5"/>
      <c r="AU2496" s="6"/>
      <c r="AW2496" s="11"/>
      <c r="AX2496" s="13"/>
      <c r="AY2496" s="13"/>
      <c r="AZ2496" s="15"/>
      <c r="BA2496" s="20"/>
      <c r="BB2496" s="5"/>
      <c r="BE2496" s="6"/>
      <c r="BG2496" s="11"/>
      <c r="BH2496" s="13"/>
      <c r="BI2496" s="13"/>
      <c r="BJ2496" s="15"/>
      <c r="BL2496" s="5"/>
      <c r="BO2496" s="6"/>
      <c r="BQ2496" s="11"/>
      <c r="BR2496" s="13"/>
      <c r="BS2496" s="13"/>
      <c r="BT2496" s="15"/>
      <c r="BU2496" s="20"/>
      <c r="BV2496" s="5"/>
      <c r="BY2496" s="6"/>
      <c r="CA2496" s="11"/>
      <c r="CB2496" s="13"/>
      <c r="CC2496" s="13"/>
      <c r="CD2496" s="15"/>
      <c r="CF2496" s="5"/>
      <c r="CI2496" s="6"/>
      <c r="CK2496" s="11"/>
      <c r="CL2496" s="13"/>
      <c r="CM2496" s="13"/>
      <c r="CN2496" s="15"/>
      <c r="CP2496" s="5"/>
      <c r="CS2496" s="6"/>
      <c r="CW2496" s="52"/>
    </row>
    <row r="2497" spans="1:101" ht="18" customHeight="1" thickBot="1">
      <c r="D2497" s="11" t="s">
        <v>6</v>
      </c>
      <c r="E2497" s="13"/>
      <c r="F2497" s="13" t="s">
        <v>7</v>
      </c>
      <c r="G2497" s="15"/>
      <c r="H2497" s="10"/>
      <c r="I2497" s="11" t="s">
        <v>8</v>
      </c>
      <c r="J2497" s="13"/>
      <c r="K2497" s="13" t="s">
        <v>9</v>
      </c>
      <c r="L2497" s="15"/>
      <c r="N2497" s="251" t="s">
        <v>26</v>
      </c>
      <c r="O2497" s="252"/>
      <c r="P2497" s="253" t="s">
        <v>27</v>
      </c>
      <c r="Q2497" s="254"/>
      <c r="S2497" s="11" t="s">
        <v>13</v>
      </c>
      <c r="T2497" s="13"/>
      <c r="U2497" s="13" t="s">
        <v>14</v>
      </c>
      <c r="V2497" s="15"/>
      <c r="W2497" s="20"/>
      <c r="X2497" s="251" t="s">
        <v>26</v>
      </c>
      <c r="Y2497" s="252"/>
      <c r="Z2497" s="253" t="s">
        <v>27</v>
      </c>
      <c r="AA2497" s="254"/>
      <c r="AB2497" s="20"/>
      <c r="AC2497" s="11" t="s">
        <v>8</v>
      </c>
      <c r="AD2497" s="13"/>
      <c r="AE2497" s="13" t="s">
        <v>9</v>
      </c>
      <c r="AF2497" s="15"/>
      <c r="AG2497" s="20"/>
      <c r="AH2497" s="251" t="s">
        <v>26</v>
      </c>
      <c r="AI2497" s="252"/>
      <c r="AJ2497" s="253" t="s">
        <v>27</v>
      </c>
      <c r="AK2497" s="254"/>
      <c r="AL2497" s="20"/>
      <c r="AM2497" s="11" t="s">
        <v>13</v>
      </c>
      <c r="AN2497" s="13"/>
      <c r="AO2497" s="13" t="s">
        <v>14</v>
      </c>
      <c r="AP2497" s="15"/>
      <c r="AR2497" s="251" t="s">
        <v>26</v>
      </c>
      <c r="AS2497" s="252"/>
      <c r="AT2497" s="253" t="s">
        <v>27</v>
      </c>
      <c r="AU2497" s="254"/>
      <c r="AV2497" s="36"/>
      <c r="AW2497" s="11" t="s">
        <v>8</v>
      </c>
      <c r="AX2497" s="13"/>
      <c r="AY2497" s="13" t="s">
        <v>9</v>
      </c>
      <c r="AZ2497" s="15"/>
      <c r="BA2497" s="20"/>
      <c r="BB2497" s="251" t="s">
        <v>26</v>
      </c>
      <c r="BC2497" s="252"/>
      <c r="BD2497" s="253" t="s">
        <v>27</v>
      </c>
      <c r="BE2497" s="254"/>
      <c r="BF2497" s="36"/>
      <c r="BG2497" s="11" t="s">
        <v>13</v>
      </c>
      <c r="BH2497" s="13"/>
      <c r="BI2497" s="13" t="s">
        <v>14</v>
      </c>
      <c r="BJ2497" s="15"/>
      <c r="BK2497" s="36"/>
      <c r="BL2497" s="251" t="s">
        <v>26</v>
      </c>
      <c r="BM2497" s="252"/>
      <c r="BN2497" s="253" t="s">
        <v>27</v>
      </c>
      <c r="BO2497" s="254"/>
      <c r="BP2497" s="36"/>
      <c r="BQ2497" s="11" t="s">
        <v>8</v>
      </c>
      <c r="BR2497" s="13"/>
      <c r="BS2497" s="13" t="s">
        <v>9</v>
      </c>
      <c r="BT2497" s="15"/>
      <c r="BU2497" s="20"/>
      <c r="BV2497" s="251" t="s">
        <v>26</v>
      </c>
      <c r="BW2497" s="252"/>
      <c r="BX2497" s="253" t="s">
        <v>27</v>
      </c>
      <c r="BY2497" s="254"/>
      <c r="BZ2497" s="36"/>
      <c r="CA2497" s="11" t="s">
        <v>13</v>
      </c>
      <c r="CB2497" s="13"/>
      <c r="CC2497" s="13" t="s">
        <v>14</v>
      </c>
      <c r="CD2497" s="15"/>
      <c r="CE2497" s="36"/>
      <c r="CF2497" s="251" t="s">
        <v>26</v>
      </c>
      <c r="CG2497" s="252"/>
      <c r="CH2497" s="253" t="s">
        <v>27</v>
      </c>
      <c r="CI2497" s="254"/>
      <c r="CK2497" s="11" t="s">
        <v>28</v>
      </c>
      <c r="CL2497" s="13"/>
      <c r="CM2497" s="13" t="s">
        <v>29</v>
      </c>
      <c r="CN2497" s="15"/>
      <c r="CP2497" s="251" t="s">
        <v>26</v>
      </c>
      <c r="CQ2497" s="252"/>
      <c r="CR2497" s="253" t="s">
        <v>27</v>
      </c>
      <c r="CS2497" s="254"/>
      <c r="CU2497" s="38" t="s">
        <v>37</v>
      </c>
      <c r="CW2497" s="53" t="s">
        <v>45</v>
      </c>
    </row>
    <row r="2498" spans="1:101" ht="18" customHeight="1" thickTop="1" thickBot="1">
      <c r="D2498" s="16">
        <v>0</v>
      </c>
      <c r="E2498" s="17">
        <v>0</v>
      </c>
      <c r="F2498" s="18">
        <v>1</v>
      </c>
      <c r="G2498" s="19">
        <v>0</v>
      </c>
      <c r="H2498" s="10"/>
      <c r="I2498" s="16">
        <v>0</v>
      </c>
      <c r="J2498" s="17">
        <f t="shared" ref="J2498" si="26603">-1/($J$4*$B2495)</f>
        <v>-0.21981572847481887</v>
      </c>
      <c r="K2498" s="18">
        <v>1</v>
      </c>
      <c r="L2498" s="19">
        <v>0</v>
      </c>
      <c r="N2498" s="1">
        <f t="shared" ref="N2498" si="26604">D2498*I2495+F2498*I2498-E2498*J2495-G2498*J2498</f>
        <v>0</v>
      </c>
      <c r="O2498" s="4">
        <f t="shared" ref="O2498" si="26605">(D2498*J2495+E2498*I2495+F2498*J2498+G2498*I2498)</f>
        <v>-0.21981572847481887</v>
      </c>
      <c r="P2498" s="2">
        <f t="shared" ref="P2498" si="26606">D2498*K2495+F2498*K2498-E2498*L2495-G2498*L2498</f>
        <v>1</v>
      </c>
      <c r="Q2498" s="3">
        <f t="shared" ref="Q2498" si="26607">(D2498*L2495+E2498*K2495+F2498*L2498+G2498*K2498)</f>
        <v>0</v>
      </c>
      <c r="S2498" s="16">
        <v>0</v>
      </c>
      <c r="T2498" s="17">
        <v>0</v>
      </c>
      <c r="U2498" s="18">
        <v>1</v>
      </c>
      <c r="V2498" s="19">
        <v>0</v>
      </c>
      <c r="W2498" s="20"/>
      <c r="X2498" s="1">
        <f t="shared" ref="X2498" si="26608">N2498*S2495+P2498*S2498-O2498*T2495-Q2498*T2498</f>
        <v>0</v>
      </c>
      <c r="Y2498" s="4">
        <f t="shared" ref="Y2498" si="26609">(N2498*T2495+O2498*S2495+P2498*T2498+Q2498*S2498)</f>
        <v>-0.21981572847481887</v>
      </c>
      <c r="Z2498" s="2">
        <f t="shared" ref="Z2498" si="26610">N2498*U2495+P2498*U2498-O2498*V2495-Q2498*V2498</f>
        <v>0.93365115061595638</v>
      </c>
      <c r="AA2498" s="3">
        <f t="shared" ref="AA2498" si="26611">(N2498*V2495+O2498*U2495+P2498*V2498+Q2498*U2498)</f>
        <v>0</v>
      </c>
      <c r="AB2498" s="20"/>
      <c r="AC2498" s="16">
        <v>0</v>
      </c>
      <c r="AD2498" s="17">
        <f t="shared" ref="AD2498" si="26612">-1/($AD$4*$B2495)</f>
        <v>-0.2511288240641677</v>
      </c>
      <c r="AE2498" s="18">
        <v>1</v>
      </c>
      <c r="AF2498" s="19">
        <v>0</v>
      </c>
      <c r="AG2498" s="20"/>
      <c r="AH2498" s="1">
        <f t="shared" ref="AH2498" si="26613">X2498*AC2495+Z2498*AC2498-Y2498*AD2495-AA2498*AD2498</f>
        <v>0</v>
      </c>
      <c r="AI2498" s="4">
        <f t="shared" ref="AI2498" si="26614">(X2498*AD2495+Y2498*AC2495+Z2498*AD2498+AA2498*AC2498)</f>
        <v>-0.4542824440151611</v>
      </c>
      <c r="AJ2498" s="2">
        <f t="shared" ref="AJ2498" si="26615">X2498*AE2495+Z2498*AE2498-Y2498*AF2495-AA2498*AF2498</f>
        <v>0.93365115061595638</v>
      </c>
      <c r="AK2498" s="3">
        <f t="shared" ref="AK2498" si="26616">(X2498*AF2495+Y2498*AE2495+Z2498*AF2498+AA2498*AE2498)</f>
        <v>0</v>
      </c>
      <c r="AL2498" s="20"/>
      <c r="AM2498" s="16">
        <v>0</v>
      </c>
      <c r="AN2498" s="17">
        <v>0</v>
      </c>
      <c r="AO2498" s="18">
        <v>1</v>
      </c>
      <c r="AP2498" s="19">
        <v>0</v>
      </c>
      <c r="AR2498" s="1">
        <f t="shared" ref="AR2498" si="26617">AH2498*AM2495+AJ2498*AM2498-AI2498*AN2495-AK2498*AN2498</f>
        <v>0</v>
      </c>
      <c r="AS2498" s="4">
        <f t="shared" ref="AS2498" si="26618">(AH2498*AN2495+AI2498*AM2495+AJ2498*AN2498+AK2498*AM2498)</f>
        <v>-0.4542824440151611</v>
      </c>
      <c r="AT2498" s="2">
        <f t="shared" ref="AT2498" si="26619">AH2498*AO2495+AJ2498*AO2498-AI2498*AP2495-AK2498*AP2498</f>
        <v>0.79115396772908975</v>
      </c>
      <c r="AU2498" s="3">
        <f t="shared" ref="AU2498" si="26620">(AH2498*AP2495+AI2498*AO2495+AJ2498*AP2498+AK2498*AO2498)</f>
        <v>0</v>
      </c>
      <c r="AV2498" s="20"/>
      <c r="AW2498" s="16">
        <v>0</v>
      </c>
      <c r="AX2498" s="17">
        <f t="shared" ref="AX2498" si="26621">-1/($AX$4*$B2495)</f>
        <v>-0.2511288240641677</v>
      </c>
      <c r="AY2498" s="18">
        <v>1</v>
      </c>
      <c r="AZ2498" s="19">
        <v>0</v>
      </c>
      <c r="BA2498" s="20"/>
      <c r="BB2498" s="1">
        <f t="shared" ref="BB2498" si="26622">AR2498*AW2495+AT2498*AW2498-AS2498*AX2495-AU2498*AX2498</f>
        <v>0</v>
      </c>
      <c r="BC2498" s="4">
        <f t="shared" ref="BC2498" si="26623">(AR2498*AX2495+AS2498*AW2495+AT2498*AX2498+AU2498*AW2498)</f>
        <v>-0.65296400958466783</v>
      </c>
      <c r="BD2498" s="2">
        <f t="shared" ref="BD2498" si="26624">AR2498*AY2495+AT2498*AY2498-AS2498*AZ2495-AU2498*AZ2498</f>
        <v>0.79115396772908975</v>
      </c>
      <c r="BE2498" s="3">
        <f t="shared" ref="BE2498" si="26625">(AR2498*AZ2495+AS2498*AY2495+AT2498*AZ2498+AU2498*AY2498)</f>
        <v>0</v>
      </c>
      <c r="BF2498" s="20"/>
      <c r="BG2498" s="16">
        <v>0</v>
      </c>
      <c r="BH2498" s="17">
        <v>0</v>
      </c>
      <c r="BI2498" s="18">
        <v>1</v>
      </c>
      <c r="BJ2498" s="19">
        <v>0</v>
      </c>
      <c r="BK2498" s="20"/>
      <c r="BL2498" s="1">
        <f t="shared" ref="BL2498" si="26626">BB2498*BG2495+BD2498*BG2498-BC2498*BH2495-BE2498*BH2498</f>
        <v>0</v>
      </c>
      <c r="BM2498" s="4">
        <f t="shared" ref="BM2498" si="26627">(BB2498*BH2495+BC2498*BG2495+BD2498*BH2498+BE2498*BG2498)</f>
        <v>-0.65296400958466783</v>
      </c>
      <c r="BN2498" s="2">
        <f t="shared" ref="BN2498" si="26628">BB2498*BI2495+BD2498*BI2498-BC2498*BJ2495-BE2498*BJ2498</f>
        <v>0.59406429163661068</v>
      </c>
      <c r="BO2498" s="3">
        <f t="shared" ref="BO2498" si="26629">(BB2498*BJ2495+BC2498*BI2495+BD2498*BJ2498+BE2498*BI2498)</f>
        <v>0</v>
      </c>
      <c r="BP2498" s="20"/>
      <c r="BQ2498" s="16">
        <v>0</v>
      </c>
      <c r="BR2498" s="17">
        <f t="shared" ref="BR2498" si="26630">-1/($BR$4*$B2495)</f>
        <v>-0.21981572847481887</v>
      </c>
      <c r="BS2498" s="18">
        <v>1</v>
      </c>
      <c r="BT2498" s="19">
        <v>0</v>
      </c>
      <c r="BU2498" s="20"/>
      <c r="BV2498" s="1">
        <f t="shared" ref="BV2498" si="26631">BL2498*BQ2495+BN2498*BQ2498-BM2498*BR2495-BO2498*BR2498</f>
        <v>0</v>
      </c>
      <c r="BW2498" s="4">
        <f t="shared" ref="BW2498" si="26632">(BL2498*BR2495+BM2498*BQ2495+BN2498*BR2498+BO2498*BQ2498)</f>
        <v>-0.78354868461164662</v>
      </c>
      <c r="BX2498" s="2">
        <f t="shared" ref="BX2498" si="26633">BL2498*BS2495+BN2498*BS2498-BM2498*BT2495-BO2498*BT2498</f>
        <v>0.59406429163661068</v>
      </c>
      <c r="BY2498" s="3">
        <f t="shared" ref="BY2498" si="26634">(BL2498*BT2495+BM2498*BS2495+BN2498*BT2498+BO2498*BS2498)</f>
        <v>0</v>
      </c>
      <c r="BZ2498" s="20"/>
      <c r="CA2498" s="16">
        <v>0</v>
      </c>
      <c r="CB2498" s="17">
        <v>0</v>
      </c>
      <c r="CC2498" s="18">
        <v>1</v>
      </c>
      <c r="CD2498" s="19">
        <v>0</v>
      </c>
      <c r="CE2498" s="20"/>
      <c r="CF2498" s="1">
        <f t="shared" ref="CF2498" si="26635">BV2498*CA2495+BX2498*CA2498-BW2498*CB2495-BY2498*CB2498</f>
        <v>0</v>
      </c>
      <c r="CG2498" s="4">
        <f t="shared" ref="CG2498" si="26636">(BV2498*CB2495+BW2498*CA2495+BX2498*CB2498+BY2498*CA2498)</f>
        <v>-0.78354868461164662</v>
      </c>
      <c r="CH2498" s="2">
        <f t="shared" ref="CH2498" si="26637">BV2498*CC2495+BX2498*CC2498-BW2498*CD2495-BY2498*CD2498</f>
        <v>0.4702835690119519</v>
      </c>
      <c r="CI2498" s="3">
        <f t="shared" ref="CI2498" si="26638">(BV2498*CD2495+BW2498*CC2495+BX2498*CD2498+BY2498*CC2498)</f>
        <v>0</v>
      </c>
      <c r="CK2498" s="16">
        <f t="shared" ref="CK2498" si="26639">1/$CL$4</f>
        <v>1</v>
      </c>
      <c r="CL2498" s="17">
        <v>0</v>
      </c>
      <c r="CM2498" s="18">
        <v>1</v>
      </c>
      <c r="CN2498" s="19">
        <v>0</v>
      </c>
      <c r="CP2498" s="1">
        <f t="shared" ref="CP2498" si="26640">CF2498*CK2495+CH2498*CK2498-CG2498*CL2495-CI2498*CL2498</f>
        <v>0.4702835690119519</v>
      </c>
      <c r="CQ2498" s="4">
        <f t="shared" ref="CQ2498" si="26641">(CF2498*CL2495+CG2498*CK2495+CH2498*CL2498+CI2498*CK2498)</f>
        <v>-0.78354868461164662</v>
      </c>
      <c r="CR2498" s="2">
        <f t="shared" ref="CR2498" si="26642">CF2498*CM2495+CH2498*CM2498-CG2498*CN2495-CI2498*CN2498</f>
        <v>0.4702835690119519</v>
      </c>
      <c r="CS2498" s="3">
        <f t="shared" ref="CS2498" si="26643">(CF2498*CN2495+CG2498*CM2495+CH2498*CN2498+CI2498*CM2498)</f>
        <v>0</v>
      </c>
      <c r="CU2498" s="39">
        <f t="shared" ref="CU2498" si="26644">(180/PI())*ATAN(-1*(CQ2495/CP2495))</f>
        <v>64.67972579073809</v>
      </c>
      <c r="CW2498" s="54">
        <f t="shared" ref="CW2498" si="26645">20*LOG(((1-(10^(CU2495/20)^2)*(1-((1-CW2495)/(1+CW2495))^2))^0.5))</f>
        <v>-17.128888945978954</v>
      </c>
    </row>
    <row r="2499" spans="1:101" ht="18" customHeight="1">
      <c r="E2499" s="20"/>
      <c r="F2499" s="20"/>
      <c r="G2499" s="20"/>
      <c r="H2499" s="20"/>
      <c r="I2499" s="20"/>
      <c r="J2499" s="20"/>
      <c r="K2499" s="20"/>
      <c r="L2499" s="20"/>
      <c r="M2499" s="20"/>
      <c r="N2499" s="20"/>
      <c r="O2499" s="20"/>
      <c r="P2499" s="20"/>
      <c r="Q2499" s="20"/>
      <c r="R2499" s="20"/>
      <c r="S2499" s="20"/>
      <c r="T2499" s="20"/>
      <c r="U2499" s="20"/>
      <c r="V2499" s="20"/>
      <c r="W2499" s="20"/>
      <c r="X2499" s="20"/>
      <c r="Y2499" s="20"/>
      <c r="Z2499" s="20"/>
      <c r="AA2499" s="20"/>
      <c r="AB2499" s="30"/>
      <c r="AC2499" s="20"/>
      <c r="AD2499" s="20"/>
      <c r="AE2499" s="20"/>
      <c r="AF2499" s="20"/>
      <c r="AG2499" s="20"/>
      <c r="AH2499" s="20"/>
      <c r="AI2499" s="20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  <c r="BA2499" s="20"/>
      <c r="BB2499" s="20"/>
      <c r="BC2499" s="20"/>
      <c r="BD2499" s="20"/>
      <c r="BE2499" s="20"/>
      <c r="BF2499" s="20"/>
      <c r="BG2499" s="20"/>
      <c r="BH2499" s="20"/>
      <c r="BI2499" s="20"/>
      <c r="BJ2499" s="20"/>
      <c r="BK2499" s="20"/>
      <c r="BL2499" s="20"/>
      <c r="BM2499" s="20"/>
      <c r="BN2499" s="20"/>
      <c r="BO2499" s="20"/>
      <c r="BP2499" s="20"/>
      <c r="BQ2499" s="20"/>
      <c r="BR2499" s="20"/>
      <c r="BS2499" s="20"/>
      <c r="BT2499" s="20"/>
      <c r="BU2499" s="20"/>
      <c r="BV2499" s="20"/>
      <c r="BW2499" s="20"/>
      <c r="BX2499" s="20"/>
      <c r="BY2499" s="20"/>
      <c r="BZ2499" s="20"/>
      <c r="CA2499" s="20"/>
      <c r="CB2499" s="20"/>
      <c r="CC2499" s="20"/>
      <c r="CD2499" s="20"/>
      <c r="CE2499" s="20"/>
      <c r="CF2499" s="20"/>
      <c r="CG2499" s="20"/>
      <c r="CH2499" s="20"/>
      <c r="CI2499" s="20"/>
      <c r="CJ2499" s="20"/>
      <c r="CK2499" s="20"/>
      <c r="CL2499" s="20"/>
    </row>
    <row r="2500" spans="1:101" ht="18" customHeight="1"/>
    <row r="2501" spans="1:101" ht="18" customHeight="1" thickBot="1">
      <c r="A2501" s="23"/>
      <c r="B2501" s="23"/>
      <c r="C2501" s="23"/>
      <c r="D2501" s="20" t="s">
        <v>15</v>
      </c>
      <c r="E2501" s="20"/>
      <c r="F2501" s="20"/>
      <c r="G2501" s="20"/>
      <c r="H2501" s="20"/>
      <c r="I2501" s="20" t="s">
        <v>16</v>
      </c>
      <c r="J2501" s="20"/>
      <c r="K2501" s="20"/>
      <c r="L2501" s="20"/>
      <c r="M2501" s="23"/>
      <c r="N2501" s="23"/>
      <c r="O2501" s="24" t="s">
        <v>17</v>
      </c>
      <c r="P2501" s="23"/>
      <c r="Q2501" s="23"/>
      <c r="R2501" s="23"/>
      <c r="S2501" s="20"/>
      <c r="T2501" s="20" t="s">
        <v>18</v>
      </c>
      <c r="U2501" s="23"/>
      <c r="V2501" s="23"/>
      <c r="W2501" s="23"/>
      <c r="X2501" s="23"/>
      <c r="Y2501" s="24" t="s">
        <v>19</v>
      </c>
      <c r="Z2501" s="23"/>
      <c r="AA2501" s="23"/>
      <c r="AB2501" s="23"/>
      <c r="AC2501" s="24" t="s">
        <v>20</v>
      </c>
      <c r="AD2501" s="20"/>
      <c r="AE2501" s="20"/>
      <c r="AF2501" s="20"/>
      <c r="AG2501" s="20"/>
      <c r="AH2501" s="23"/>
      <c r="AI2501" s="24" t="s">
        <v>21</v>
      </c>
      <c r="AJ2501" s="23"/>
      <c r="AK2501" s="23"/>
      <c r="AL2501" s="20"/>
      <c r="AM2501" s="24" t="s">
        <v>31</v>
      </c>
      <c r="AN2501" s="20"/>
      <c r="AO2501" s="23"/>
      <c r="AP2501" s="23"/>
      <c r="AQ2501" s="23"/>
      <c r="AR2501" s="23"/>
      <c r="AS2501" s="24" t="s">
        <v>91</v>
      </c>
      <c r="AT2501" s="23"/>
      <c r="AU2501" s="23"/>
      <c r="AV2501" s="23"/>
      <c r="AW2501" s="24" t="s">
        <v>32</v>
      </c>
      <c r="AX2501" s="20"/>
      <c r="AY2501" s="20"/>
      <c r="AZ2501" s="20"/>
      <c r="BA2501" s="20"/>
      <c r="BB2501" s="23"/>
      <c r="BC2501" s="24" t="s">
        <v>22</v>
      </c>
      <c r="BD2501" s="23"/>
      <c r="BE2501" s="23"/>
      <c r="BF2501" s="23"/>
      <c r="BG2501" s="24" t="s">
        <v>33</v>
      </c>
      <c r="BH2501" s="20"/>
      <c r="BI2501" s="23"/>
      <c r="BJ2501" s="23"/>
      <c r="BK2501" s="23"/>
      <c r="BL2501" s="23"/>
      <c r="BM2501" s="24" t="s">
        <v>34</v>
      </c>
      <c r="BN2501" s="23"/>
      <c r="BO2501" s="23"/>
      <c r="BP2501" s="23"/>
      <c r="BQ2501" s="24" t="s">
        <v>89</v>
      </c>
      <c r="BR2501" s="20"/>
      <c r="BS2501" s="20"/>
      <c r="BT2501" s="20"/>
      <c r="BU2501" s="20"/>
      <c r="BV2501" s="23"/>
      <c r="BW2501" s="24" t="s">
        <v>35</v>
      </c>
      <c r="BX2501" s="23"/>
      <c r="BY2501" s="23"/>
      <c r="BZ2501" s="23"/>
      <c r="CA2501" s="24" t="s">
        <v>90</v>
      </c>
      <c r="CB2501" s="20"/>
      <c r="CC2501" s="23"/>
      <c r="CD2501" s="23"/>
      <c r="CE2501" s="23"/>
      <c r="CF2501" s="23"/>
      <c r="CG2501" s="24" t="s">
        <v>92</v>
      </c>
      <c r="CH2501" s="23"/>
      <c r="CI2501" s="23"/>
      <c r="CJ2501" s="23"/>
      <c r="CK2501" s="24" t="s">
        <v>36</v>
      </c>
      <c r="CL2501" s="24"/>
      <c r="CM2501" s="23"/>
      <c r="CN2501" s="23"/>
      <c r="CO2501" s="23"/>
      <c r="CP2501" s="23"/>
      <c r="CQ2501" s="24" t="s">
        <v>93</v>
      </c>
      <c r="CR2501" s="23"/>
      <c r="CS2501" s="23"/>
    </row>
    <row r="2502" spans="1:101" ht="18" customHeight="1" thickBot="1">
      <c r="A2502" s="23"/>
      <c r="B2502" s="33"/>
      <c r="C2502" s="23"/>
      <c r="D2502" s="7" t="s">
        <v>2</v>
      </c>
      <c r="E2502" s="8"/>
      <c r="F2502" s="8" t="s">
        <v>3</v>
      </c>
      <c r="G2502" s="9"/>
      <c r="H2502" s="10"/>
      <c r="I2502" s="7" t="s">
        <v>4</v>
      </c>
      <c r="J2502" s="8"/>
      <c r="K2502" s="8" t="s">
        <v>5</v>
      </c>
      <c r="L2502" s="9"/>
      <c r="M2502" s="23"/>
      <c r="N2502" s="251" t="s">
        <v>79</v>
      </c>
      <c r="O2502" s="252"/>
      <c r="P2502" s="253" t="s">
        <v>80</v>
      </c>
      <c r="Q2502" s="254"/>
      <c r="R2502" s="23"/>
      <c r="S2502" s="7" t="s">
        <v>11</v>
      </c>
      <c r="T2502" s="8"/>
      <c r="U2502" s="8" t="s">
        <v>12</v>
      </c>
      <c r="V2502" s="9"/>
      <c r="W2502" s="20"/>
      <c r="X2502" s="251" t="s">
        <v>79</v>
      </c>
      <c r="Y2502" s="252"/>
      <c r="Z2502" s="253" t="s">
        <v>80</v>
      </c>
      <c r="AA2502" s="254"/>
      <c r="AB2502" s="20"/>
      <c r="AC2502" s="7" t="s">
        <v>4</v>
      </c>
      <c r="AD2502" s="8"/>
      <c r="AE2502" s="8" t="s">
        <v>5</v>
      </c>
      <c r="AF2502" s="9"/>
      <c r="AG2502" s="20"/>
      <c r="AH2502" s="251" t="s">
        <v>0</v>
      </c>
      <c r="AI2502" s="252"/>
      <c r="AJ2502" s="253" t="s">
        <v>1</v>
      </c>
      <c r="AK2502" s="254"/>
      <c r="AL2502" s="20"/>
      <c r="AM2502" s="7" t="s">
        <v>11</v>
      </c>
      <c r="AN2502" s="8"/>
      <c r="AO2502" s="8" t="s">
        <v>12</v>
      </c>
      <c r="AP2502" s="9"/>
      <c r="AQ2502" s="23"/>
      <c r="AR2502" s="251" t="s">
        <v>0</v>
      </c>
      <c r="AS2502" s="252"/>
      <c r="AT2502" s="253" t="s">
        <v>1</v>
      </c>
      <c r="AU2502" s="254"/>
      <c r="AV2502" s="36"/>
      <c r="AW2502" s="7" t="s">
        <v>4</v>
      </c>
      <c r="AX2502" s="8"/>
      <c r="AY2502" s="8" t="s">
        <v>5</v>
      </c>
      <c r="AZ2502" s="9"/>
      <c r="BA2502" s="20"/>
      <c r="BB2502" s="251" t="s">
        <v>0</v>
      </c>
      <c r="BC2502" s="252"/>
      <c r="BD2502" s="253" t="s">
        <v>1</v>
      </c>
      <c r="BE2502" s="254"/>
      <c r="BF2502" s="36"/>
      <c r="BG2502" s="7" t="s">
        <v>11</v>
      </c>
      <c r="BH2502" s="8"/>
      <c r="BI2502" s="8" t="s">
        <v>12</v>
      </c>
      <c r="BJ2502" s="9"/>
      <c r="BK2502" s="36"/>
      <c r="BL2502" s="251" t="s">
        <v>0</v>
      </c>
      <c r="BM2502" s="252"/>
      <c r="BN2502" s="253" t="s">
        <v>1</v>
      </c>
      <c r="BO2502" s="254"/>
      <c r="BP2502" s="36"/>
      <c r="BQ2502" s="7" t="s">
        <v>4</v>
      </c>
      <c r="BR2502" s="8"/>
      <c r="BS2502" s="8" t="s">
        <v>5</v>
      </c>
      <c r="BT2502" s="9"/>
      <c r="BU2502" s="20"/>
      <c r="BV2502" s="251" t="s">
        <v>0</v>
      </c>
      <c r="BW2502" s="252"/>
      <c r="BX2502" s="253" t="s">
        <v>1</v>
      </c>
      <c r="BY2502" s="254"/>
      <c r="BZ2502" s="36"/>
      <c r="CA2502" s="7" t="s">
        <v>11</v>
      </c>
      <c r="CB2502" s="8"/>
      <c r="CC2502" s="8" t="s">
        <v>12</v>
      </c>
      <c r="CD2502" s="9"/>
      <c r="CE2502" s="36"/>
      <c r="CF2502" s="251" t="s">
        <v>0</v>
      </c>
      <c r="CG2502" s="252"/>
      <c r="CH2502" s="253" t="s">
        <v>1</v>
      </c>
      <c r="CI2502" s="254"/>
      <c r="CJ2502" s="23"/>
      <c r="CK2502" s="7" t="s">
        <v>23</v>
      </c>
      <c r="CL2502" s="8"/>
      <c r="CM2502" s="8" t="s">
        <v>24</v>
      </c>
      <c r="CN2502" s="9"/>
      <c r="CO2502" s="23"/>
      <c r="CP2502" s="251" t="s">
        <v>0</v>
      </c>
      <c r="CQ2502" s="252"/>
      <c r="CR2502" s="253" t="s">
        <v>1</v>
      </c>
      <c r="CS2502" s="254"/>
      <c r="CU2502" s="26" t="s">
        <v>25</v>
      </c>
      <c r="CW2502" s="50" t="s">
        <v>44</v>
      </c>
    </row>
    <row r="2503" spans="1:101" ht="18" customHeight="1" thickTop="1" thickBot="1">
      <c r="B2503" s="34">
        <v>6.7000000000000197</v>
      </c>
      <c r="D2503" s="11">
        <v>1</v>
      </c>
      <c r="E2503" s="12">
        <v>0</v>
      </c>
      <c r="F2503" s="13">
        <v>0</v>
      </c>
      <c r="G2503" s="40">
        <f t="shared" ref="G2503" si="26646">-1/($E$4*$B2503)</f>
        <v>-0.15679559968828991</v>
      </c>
      <c r="H2503" s="10"/>
      <c r="I2503" s="11">
        <v>1</v>
      </c>
      <c r="J2503" s="12">
        <v>0</v>
      </c>
      <c r="K2503" s="13">
        <v>0</v>
      </c>
      <c r="L2503" s="14">
        <v>0</v>
      </c>
      <c r="N2503" s="1">
        <f t="shared" ref="N2503" si="26647">D2503*I2503+F2503*I2506-E2503*J2503-G2503*J2506</f>
        <v>0.96579107102516448</v>
      </c>
      <c r="O2503" s="4">
        <f t="shared" ref="O2503" si="26648">(D2503*J2503+E2503*I2503+F2503*J2506+G2503*I2506)</f>
        <v>0</v>
      </c>
      <c r="P2503" s="2">
        <f t="shared" ref="P2503" si="26649">D2503*K2503+F2503*K2506-E2503*L2503-G2503*L2506</f>
        <v>0</v>
      </c>
      <c r="Q2503" s="3">
        <f t="shared" ref="Q2503" si="26650">(D2503*L2503+E2503*K2503+F2503*L2506+G2503*K2506)</f>
        <v>-0.15679559968828991</v>
      </c>
      <c r="S2503" s="11">
        <v>1</v>
      </c>
      <c r="T2503" s="12">
        <v>0</v>
      </c>
      <c r="U2503" s="13">
        <v>0</v>
      </c>
      <c r="V2503" s="40">
        <f t="shared" ref="V2503" si="26651">-1/($T$4*$B2503)</f>
        <v>-0.29958597218643751</v>
      </c>
      <c r="W2503" s="20"/>
      <c r="X2503" s="1">
        <f t="shared" ref="X2503" si="26652">N2503*S2503+P2503*S2506-O2503*T2503-Q2503*T2506</f>
        <v>0.96579107102516448</v>
      </c>
      <c r="Y2503" s="4">
        <f t="shared" ref="Y2503" si="26653">(N2503*T2503+O2503*S2503+P2503*T2506+Q2503*S2506)</f>
        <v>0</v>
      </c>
      <c r="Z2503" s="2">
        <f t="shared" ref="Z2503" si="26654">N2503*U2503+P2503*U2506-O2503*V2503-Q2503*V2506</f>
        <v>0</v>
      </c>
      <c r="AA2503" s="3">
        <f t="shared" ref="AA2503" si="26655">(N2503*V2503+O2503*U2503+P2503*V2506+Q2503*U2506)</f>
        <v>-0.44613305663034453</v>
      </c>
      <c r="AB2503" s="20"/>
      <c r="AC2503" s="11">
        <v>1</v>
      </c>
      <c r="AD2503" s="12">
        <v>0</v>
      </c>
      <c r="AE2503" s="13">
        <v>0</v>
      </c>
      <c r="AF2503" s="14">
        <v>0</v>
      </c>
      <c r="AG2503" s="20"/>
      <c r="AH2503" s="1">
        <f t="shared" ref="AH2503" si="26656">X2503*AC2503+Z2503*AC2506-Y2503*AD2503-AA2503*AD2506</f>
        <v>0.85459029718137158</v>
      </c>
      <c r="AI2503" s="4">
        <f t="shared" ref="AI2503" si="26657">(X2503*AD2503+Y2503*AC2503+Z2503*AD2506+AA2503*AC2506)</f>
        <v>0</v>
      </c>
      <c r="AJ2503" s="2">
        <f t="shared" ref="AJ2503" si="26658">X2503*AE2503+Z2503*AE2506-Y2503*AF2503-AA2503*AF2506</f>
        <v>0</v>
      </c>
      <c r="AK2503" s="3">
        <f t="shared" ref="AK2503" si="26659">(X2503*AF2503+Y2503*AE2503+Z2503*AF2506+AA2503*AE2506)</f>
        <v>-0.44613305663034453</v>
      </c>
      <c r="AL2503" s="20"/>
      <c r="AM2503" s="11">
        <v>1</v>
      </c>
      <c r="AN2503" s="12">
        <v>0</v>
      </c>
      <c r="AO2503" s="13">
        <v>0</v>
      </c>
      <c r="AP2503" s="40">
        <f t="shared" ref="AP2503" si="26660">-1/($AN$4*$B2503)</f>
        <v>-0.31133444168394481</v>
      </c>
      <c r="AR2503" s="1">
        <f t="shared" ref="AR2503" si="26661">AH2503*AM2503+AJ2503*AM2506-AI2503*AN2503-AK2503*AN2506</f>
        <v>0.85459029718137158</v>
      </c>
      <c r="AS2503" s="4">
        <f t="shared" ref="AS2503" si="26662">(AH2503*AN2503+AI2503*AM2503+AJ2503*AN2506+AK2503*AM2506)</f>
        <v>0</v>
      </c>
      <c r="AT2503" s="2">
        <f t="shared" ref="AT2503" si="26663">AH2503*AO2503+AJ2503*AO2506-AI2503*AP2503-AK2503*AP2506</f>
        <v>0</v>
      </c>
      <c r="AU2503" s="3">
        <f t="shared" ref="AU2503" si="26664">(AH2503*AP2503+AI2503*AO2503+AJ2503*AP2506+AK2503*AO2506)</f>
        <v>-0.71219644967182338</v>
      </c>
      <c r="AV2503" s="20"/>
      <c r="AW2503" s="11">
        <v>1</v>
      </c>
      <c r="AX2503" s="12">
        <v>0</v>
      </c>
      <c r="AY2503" s="13">
        <v>0</v>
      </c>
      <c r="AZ2503" s="14">
        <v>0</v>
      </c>
      <c r="BA2503" s="20"/>
      <c r="BB2503" s="1">
        <f t="shared" ref="BB2503" si="26665">AR2503*AW2503+AT2503*AW2506-AS2503*AX2503-AU2503*AX2506</f>
        <v>0.67707196457790064</v>
      </c>
      <c r="BC2503" s="4">
        <f t="shared" ref="BC2503" si="26666">(AR2503*AX2503+AS2503*AW2503+AT2503*AX2506+AU2503*AW2506)</f>
        <v>0</v>
      </c>
      <c r="BD2503" s="2">
        <f t="shared" ref="BD2503" si="26667">AR2503*AY2503+AT2503*AY2506-AS2503*AZ2503-AU2503*AZ2506</f>
        <v>0</v>
      </c>
      <c r="BE2503" s="3">
        <f t="shared" ref="BE2503" si="26668">(AR2503*AZ2503+AS2503*AY2503+AT2503*AZ2506+AU2503*AY2506)</f>
        <v>-0.71219644967182338</v>
      </c>
      <c r="BF2503" s="20"/>
      <c r="BG2503" s="11">
        <v>1</v>
      </c>
      <c r="BH2503" s="12">
        <v>0</v>
      </c>
      <c r="BI2503" s="13">
        <v>0</v>
      </c>
      <c r="BJ2503" s="40">
        <f t="shared" ref="BJ2503" si="26669">-1/($BH$4*$B2503)</f>
        <v>-0.29958597218643751</v>
      </c>
      <c r="BK2503" s="20"/>
      <c r="BL2503" s="1">
        <f t="shared" ref="BL2503" si="26670">BB2503*BG2503+BD2503*BG2506-BC2503*BH2503-BE2503*BH2506</f>
        <v>0.67707196457790064</v>
      </c>
      <c r="BM2503" s="4">
        <f t="shared" ref="BM2503" si="26671">(BB2503*BH2503+BC2503*BG2503+BD2503*BH2506+BE2503*BG2506)</f>
        <v>0</v>
      </c>
      <c r="BN2503" s="2">
        <f t="shared" ref="BN2503" si="26672">BB2503*BI2503+BD2503*BI2506-BC2503*BJ2503-BE2503*BJ2506</f>
        <v>0</v>
      </c>
      <c r="BO2503" s="3">
        <f t="shared" ref="BO2503" si="26673">(BB2503*BJ2503+BC2503*BI2503+BD2503*BJ2506+BE2503*BI2506)</f>
        <v>-0.91503771242007492</v>
      </c>
      <c r="BP2503" s="20"/>
      <c r="BQ2503" s="11">
        <v>1</v>
      </c>
      <c r="BR2503" s="12">
        <v>0</v>
      </c>
      <c r="BS2503" s="13">
        <v>0</v>
      </c>
      <c r="BT2503" s="14">
        <v>0</v>
      </c>
      <c r="BU2503" s="20"/>
      <c r="BV2503" s="1">
        <f t="shared" ref="BV2503" si="26674">BL2503*BQ2503+BN2503*BQ2506-BM2503*BR2503-BO2503*BR2506</f>
        <v>0.47743332563839147</v>
      </c>
      <c r="BW2503" s="4">
        <f t="shared" ref="BW2503" si="26675">(BL2503*BR2503+BM2503*BQ2503+BN2503*BR2506+BO2503*BQ2506)</f>
        <v>0</v>
      </c>
      <c r="BX2503" s="2">
        <f t="shared" ref="BX2503" si="26676">BL2503*BS2503+BN2503*BS2506-BM2503*BT2503-BO2503*BT2506</f>
        <v>0</v>
      </c>
      <c r="BY2503" s="3">
        <f t="shared" ref="BY2503" si="26677">(BL2503*BT2503+BM2503*BS2503+BN2503*BT2506+BO2503*BS2506)</f>
        <v>-0.91503771242007492</v>
      </c>
      <c r="BZ2503" s="20"/>
      <c r="CA2503" s="11">
        <v>1</v>
      </c>
      <c r="CB2503" s="12">
        <v>0</v>
      </c>
      <c r="CC2503" s="13">
        <v>0</v>
      </c>
      <c r="CD2503" s="40">
        <f t="shared" ref="CD2503" si="26678">-1/($CB$4*$B2503)</f>
        <v>-0.15679559968828991</v>
      </c>
      <c r="CE2503" s="20"/>
      <c r="CF2503" s="1">
        <f t="shared" ref="CF2503" si="26679">BV2503*CA2503+BX2503*CA2506-BW2503*CB2503-BY2503*CB2506</f>
        <v>0.47743332563839147</v>
      </c>
      <c r="CG2503" s="4">
        <f t="shared" ref="CG2503" si="26680">(BV2503*CB2503+BW2503*CA2503+BX2503*CB2506+BY2503*CA2506)</f>
        <v>0</v>
      </c>
      <c r="CH2503" s="2">
        <f t="shared" ref="CH2503" si="26681">BV2503*CC2503+BX2503*CC2506-BW2503*CD2503-BY2503*CD2506</f>
        <v>0</v>
      </c>
      <c r="CI2503" s="3">
        <f t="shared" ref="CI2503" si="26682">(BV2503*CD2503+BW2503*CC2503+BX2503*CD2506+BY2503*CC2506)</f>
        <v>-0.98989715702472114</v>
      </c>
      <c r="CJ2503" s="28"/>
      <c r="CK2503" s="11">
        <v>1</v>
      </c>
      <c r="CL2503" s="12">
        <v>0</v>
      </c>
      <c r="CM2503" s="13">
        <v>0</v>
      </c>
      <c r="CN2503" s="14">
        <v>0</v>
      </c>
      <c r="CP2503" s="1">
        <f t="shared" ref="CP2503" si="26683">CF2503*CK2503+CH2503*CK2506-CG2503*CL2503-CI2503*CL2506</f>
        <v>0.47743332563839147</v>
      </c>
      <c r="CQ2503" s="4">
        <f t="shared" ref="CQ2503" si="26684">(CF2503*CL2503+CG2503*CK2503+CH2503*CL2506+CI2503*CK2506)</f>
        <v>-0.98989715702472114</v>
      </c>
      <c r="CR2503" s="2">
        <f t="shared" ref="CR2503" si="26685">CF2503*CM2503+CH2503*CM2506-CG2503*CN2503-CI2503*CN2506</f>
        <v>0</v>
      </c>
      <c r="CS2503" s="3">
        <f t="shared" ref="CS2503" si="26686">(CF2503*CN2503+CG2503*CM2503+CH2503*CN2506+CI2503*CM2506)</f>
        <v>-0.98989715702472114</v>
      </c>
      <c r="CU2503" s="29">
        <f t="shared" ref="CU2503" si="26687">20*LOG(((1+$CL$4)/$CL$4)/((CP2503+CP2506)^2+(CQ2503+CQ2506)^2)^0.5)</f>
        <v>-4.7600977639145184E-2</v>
      </c>
      <c r="CW2503" s="51">
        <f t="shared" ref="CW2503" si="26688">((CP2503^2+CQ2503^2)^0.5)/((CP2506^2+CQ2506^2)^0.5)</f>
        <v>1.2018158593049688</v>
      </c>
    </row>
    <row r="2504" spans="1:101" ht="18" customHeight="1" thickBot="1">
      <c r="D2504" s="11"/>
      <c r="E2504" s="13"/>
      <c r="F2504" s="13"/>
      <c r="G2504" s="15"/>
      <c r="H2504" s="10"/>
      <c r="I2504" s="11"/>
      <c r="J2504" s="13"/>
      <c r="K2504" s="13"/>
      <c r="L2504" s="15"/>
      <c r="N2504" s="5"/>
      <c r="Q2504" s="6"/>
      <c r="S2504" s="11"/>
      <c r="T2504" s="13"/>
      <c r="U2504" s="13"/>
      <c r="V2504" s="15"/>
      <c r="W2504" s="20"/>
      <c r="X2504" s="5"/>
      <c r="AA2504" s="6"/>
      <c r="AB2504" s="20"/>
      <c r="AC2504" s="11"/>
      <c r="AD2504" s="13"/>
      <c r="AE2504" s="13"/>
      <c r="AF2504" s="15"/>
      <c r="AG2504" s="20"/>
      <c r="AH2504" s="5"/>
      <c r="AK2504" s="6"/>
      <c r="AL2504" s="20"/>
      <c r="AM2504" s="11"/>
      <c r="AN2504" s="13"/>
      <c r="AO2504" s="13"/>
      <c r="AP2504" s="15"/>
      <c r="AR2504" s="5"/>
      <c r="AU2504" s="6"/>
      <c r="AW2504" s="11"/>
      <c r="AX2504" s="13"/>
      <c r="AY2504" s="13"/>
      <c r="AZ2504" s="15"/>
      <c r="BA2504" s="20"/>
      <c r="BB2504" s="5"/>
      <c r="BE2504" s="6"/>
      <c r="BG2504" s="11"/>
      <c r="BH2504" s="13"/>
      <c r="BI2504" s="13"/>
      <c r="BJ2504" s="15"/>
      <c r="BL2504" s="5"/>
      <c r="BO2504" s="6"/>
      <c r="BQ2504" s="11"/>
      <c r="BR2504" s="13"/>
      <c r="BS2504" s="13"/>
      <c r="BT2504" s="15"/>
      <c r="BU2504" s="20"/>
      <c r="BV2504" s="5"/>
      <c r="BY2504" s="6"/>
      <c r="CA2504" s="11"/>
      <c r="CB2504" s="13"/>
      <c r="CC2504" s="13"/>
      <c r="CD2504" s="15"/>
      <c r="CF2504" s="5"/>
      <c r="CI2504" s="6"/>
      <c r="CK2504" s="11"/>
      <c r="CL2504" s="13"/>
      <c r="CM2504" s="13"/>
      <c r="CN2504" s="15"/>
      <c r="CP2504" s="5"/>
      <c r="CS2504" s="6"/>
      <c r="CW2504" s="52"/>
    </row>
    <row r="2505" spans="1:101" ht="18" customHeight="1" thickBot="1">
      <c r="D2505" s="11" t="s">
        <v>6</v>
      </c>
      <c r="E2505" s="13"/>
      <c r="F2505" s="13" t="s">
        <v>7</v>
      </c>
      <c r="G2505" s="15"/>
      <c r="H2505" s="10"/>
      <c r="I2505" s="11" t="s">
        <v>8</v>
      </c>
      <c r="J2505" s="13"/>
      <c r="K2505" s="13" t="s">
        <v>9</v>
      </c>
      <c r="L2505" s="15"/>
      <c r="N2505" s="251" t="s">
        <v>26</v>
      </c>
      <c r="O2505" s="252"/>
      <c r="P2505" s="253" t="s">
        <v>27</v>
      </c>
      <c r="Q2505" s="254"/>
      <c r="S2505" s="11" t="s">
        <v>13</v>
      </c>
      <c r="T2505" s="13"/>
      <c r="U2505" s="13" t="s">
        <v>14</v>
      </c>
      <c r="V2505" s="15"/>
      <c r="W2505" s="20"/>
      <c r="X2505" s="251" t="s">
        <v>26</v>
      </c>
      <c r="Y2505" s="252"/>
      <c r="Z2505" s="253" t="s">
        <v>27</v>
      </c>
      <c r="AA2505" s="254"/>
      <c r="AB2505" s="20"/>
      <c r="AC2505" s="11" t="s">
        <v>8</v>
      </c>
      <c r="AD2505" s="13"/>
      <c r="AE2505" s="13" t="s">
        <v>9</v>
      </c>
      <c r="AF2505" s="15"/>
      <c r="AG2505" s="20"/>
      <c r="AH2505" s="251" t="s">
        <v>26</v>
      </c>
      <c r="AI2505" s="252"/>
      <c r="AJ2505" s="253" t="s">
        <v>27</v>
      </c>
      <c r="AK2505" s="254"/>
      <c r="AL2505" s="20"/>
      <c r="AM2505" s="11" t="s">
        <v>13</v>
      </c>
      <c r="AN2505" s="13"/>
      <c r="AO2505" s="13" t="s">
        <v>14</v>
      </c>
      <c r="AP2505" s="15"/>
      <c r="AR2505" s="251" t="s">
        <v>26</v>
      </c>
      <c r="AS2505" s="252"/>
      <c r="AT2505" s="253" t="s">
        <v>27</v>
      </c>
      <c r="AU2505" s="254"/>
      <c r="AV2505" s="36"/>
      <c r="AW2505" s="11" t="s">
        <v>8</v>
      </c>
      <c r="AX2505" s="13"/>
      <c r="AY2505" s="13" t="s">
        <v>9</v>
      </c>
      <c r="AZ2505" s="15"/>
      <c r="BA2505" s="20"/>
      <c r="BB2505" s="251" t="s">
        <v>26</v>
      </c>
      <c r="BC2505" s="252"/>
      <c r="BD2505" s="253" t="s">
        <v>27</v>
      </c>
      <c r="BE2505" s="254"/>
      <c r="BF2505" s="36"/>
      <c r="BG2505" s="11" t="s">
        <v>13</v>
      </c>
      <c r="BH2505" s="13"/>
      <c r="BI2505" s="13" t="s">
        <v>14</v>
      </c>
      <c r="BJ2505" s="15"/>
      <c r="BK2505" s="36"/>
      <c r="BL2505" s="251" t="s">
        <v>26</v>
      </c>
      <c r="BM2505" s="252"/>
      <c r="BN2505" s="253" t="s">
        <v>27</v>
      </c>
      <c r="BO2505" s="254"/>
      <c r="BP2505" s="36"/>
      <c r="BQ2505" s="11" t="s">
        <v>8</v>
      </c>
      <c r="BR2505" s="13"/>
      <c r="BS2505" s="13" t="s">
        <v>9</v>
      </c>
      <c r="BT2505" s="15"/>
      <c r="BU2505" s="20"/>
      <c r="BV2505" s="251" t="s">
        <v>26</v>
      </c>
      <c r="BW2505" s="252"/>
      <c r="BX2505" s="253" t="s">
        <v>27</v>
      </c>
      <c r="BY2505" s="254"/>
      <c r="BZ2505" s="36"/>
      <c r="CA2505" s="11" t="s">
        <v>13</v>
      </c>
      <c r="CB2505" s="13"/>
      <c r="CC2505" s="13" t="s">
        <v>14</v>
      </c>
      <c r="CD2505" s="15"/>
      <c r="CE2505" s="36"/>
      <c r="CF2505" s="251" t="s">
        <v>26</v>
      </c>
      <c r="CG2505" s="252"/>
      <c r="CH2505" s="253" t="s">
        <v>27</v>
      </c>
      <c r="CI2505" s="254"/>
      <c r="CK2505" s="11" t="s">
        <v>28</v>
      </c>
      <c r="CL2505" s="13"/>
      <c r="CM2505" s="13" t="s">
        <v>29</v>
      </c>
      <c r="CN2505" s="15"/>
      <c r="CP2505" s="251" t="s">
        <v>26</v>
      </c>
      <c r="CQ2505" s="252"/>
      <c r="CR2505" s="253" t="s">
        <v>27</v>
      </c>
      <c r="CS2505" s="254"/>
      <c r="CU2505" s="38" t="s">
        <v>37</v>
      </c>
      <c r="CW2505" s="53" t="s">
        <v>45</v>
      </c>
    </row>
    <row r="2506" spans="1:101" ht="18" customHeight="1" thickTop="1" thickBot="1">
      <c r="D2506" s="16">
        <v>0</v>
      </c>
      <c r="E2506" s="17">
        <v>0</v>
      </c>
      <c r="F2506" s="18">
        <v>1</v>
      </c>
      <c r="G2506" s="19">
        <v>0</v>
      </c>
      <c r="H2506" s="10"/>
      <c r="I2506" s="16">
        <v>0</v>
      </c>
      <c r="J2506" s="17">
        <f t="shared" ref="J2506" si="26689">-1/($J$4*$B2503)</f>
        <v>-0.21817531259067846</v>
      </c>
      <c r="K2506" s="18">
        <v>1</v>
      </c>
      <c r="L2506" s="19">
        <v>0</v>
      </c>
      <c r="N2506" s="1">
        <f t="shared" ref="N2506" si="26690">D2506*I2503+F2506*I2506-E2506*J2503-G2506*J2506</f>
        <v>0</v>
      </c>
      <c r="O2506" s="4">
        <f t="shared" ref="O2506" si="26691">(D2506*J2503+E2506*I2503+F2506*J2506+G2506*I2506)</f>
        <v>-0.21817531259067846</v>
      </c>
      <c r="P2506" s="2">
        <f t="shared" ref="P2506" si="26692">D2506*K2503+F2506*K2506-E2506*L2503-G2506*L2506</f>
        <v>1</v>
      </c>
      <c r="Q2506" s="3">
        <f t="shared" ref="Q2506" si="26693">(D2506*L2503+E2506*K2503+F2506*L2506+G2506*K2506)</f>
        <v>0</v>
      </c>
      <c r="S2506" s="16">
        <v>0</v>
      </c>
      <c r="T2506" s="17">
        <v>0</v>
      </c>
      <c r="U2506" s="18">
        <v>1</v>
      </c>
      <c r="V2506" s="19">
        <v>0</v>
      </c>
      <c r="W2506" s="20"/>
      <c r="X2506" s="1">
        <f t="shared" ref="X2506" si="26694">N2506*S2503+P2506*S2506-O2506*T2503-Q2506*T2506</f>
        <v>0</v>
      </c>
      <c r="Y2506" s="4">
        <f t="shared" ref="Y2506" si="26695">(N2506*T2503+O2506*S2503+P2506*T2506+Q2506*S2506)</f>
        <v>-0.21817531259067846</v>
      </c>
      <c r="Z2506" s="2">
        <f t="shared" ref="Z2506" si="26696">N2506*U2503+P2506*U2506-O2506*V2503-Q2506*V2506</f>
        <v>0.93463773687044172</v>
      </c>
      <c r="AA2506" s="3">
        <f t="shared" ref="AA2506" si="26697">(N2506*V2503+O2506*U2503+P2506*V2506+Q2506*U2506)</f>
        <v>0</v>
      </c>
      <c r="AB2506" s="20"/>
      <c r="AC2506" s="16">
        <v>0</v>
      </c>
      <c r="AD2506" s="17">
        <f t="shared" ref="AD2506" si="26698">-1/($AD$4*$B2503)</f>
        <v>-0.24925472836219631</v>
      </c>
      <c r="AE2506" s="18">
        <v>1</v>
      </c>
      <c r="AF2506" s="19">
        <v>0</v>
      </c>
      <c r="AG2506" s="20"/>
      <c r="AH2506" s="1">
        <f t="shared" ref="AH2506" si="26699">X2506*AC2503+Z2506*AC2506-Y2506*AD2503-AA2506*AD2506</f>
        <v>0</v>
      </c>
      <c r="AI2506" s="4">
        <f t="shared" ref="AI2506" si="26700">(X2506*AD2503+Y2506*AC2503+Z2506*AD2506+AA2506*AC2506)</f>
        <v>-0.45113818781137832</v>
      </c>
      <c r="AJ2506" s="2">
        <f t="shared" ref="AJ2506" si="26701">X2506*AE2503+Z2506*AE2506-Y2506*AF2503-AA2506*AF2506</f>
        <v>0.93463773687044172</v>
      </c>
      <c r="AK2506" s="3">
        <f t="shared" ref="AK2506" si="26702">(X2506*AF2503+Y2506*AE2503+Z2506*AF2506+AA2506*AE2506)</f>
        <v>0</v>
      </c>
      <c r="AL2506" s="20"/>
      <c r="AM2506" s="16">
        <v>0</v>
      </c>
      <c r="AN2506" s="17">
        <v>0</v>
      </c>
      <c r="AO2506" s="18">
        <v>1</v>
      </c>
      <c r="AP2506" s="19">
        <v>0</v>
      </c>
      <c r="AR2506" s="1">
        <f t="shared" ref="AR2506" si="26703">AH2506*AM2503+AJ2506*AM2506-AI2506*AN2503-AK2506*AN2506</f>
        <v>0</v>
      </c>
      <c r="AS2506" s="4">
        <f t="shared" ref="AS2506" si="26704">(AH2506*AN2503+AI2506*AM2503+AJ2506*AN2506+AK2506*AM2506)</f>
        <v>-0.45113818781137832</v>
      </c>
      <c r="AT2506" s="2">
        <f t="shared" ref="AT2506" si="26705">AH2506*AO2503+AJ2506*AO2506-AI2506*AP2503-AK2506*AP2506</f>
        <v>0.79418288104587964</v>
      </c>
      <c r="AU2506" s="3">
        <f t="shared" ref="AU2506" si="26706">(AH2506*AP2503+AI2506*AO2503+AJ2506*AP2506+AK2506*AO2506)</f>
        <v>0</v>
      </c>
      <c r="AV2506" s="20"/>
      <c r="AW2506" s="16">
        <v>0</v>
      </c>
      <c r="AX2506" s="17">
        <f t="shared" ref="AX2506" si="26707">-1/($AX$4*$B2503)</f>
        <v>-0.24925472836219631</v>
      </c>
      <c r="AY2506" s="18">
        <v>1</v>
      </c>
      <c r="AZ2506" s="19">
        <v>0</v>
      </c>
      <c r="BA2506" s="20"/>
      <c r="BB2506" s="1">
        <f t="shared" ref="BB2506" si="26708">AR2506*AW2503+AT2506*AW2506-AS2506*AX2503-AU2506*AX2506</f>
        <v>0</v>
      </c>
      <c r="BC2506" s="4">
        <f t="shared" ref="BC2506" si="26709">(AR2506*AX2503+AS2506*AW2503+AT2506*AX2506+AU2506*AW2506)</f>
        <v>-0.64909202609637551</v>
      </c>
      <c r="BD2506" s="2">
        <f t="shared" ref="BD2506" si="26710">AR2506*AY2503+AT2506*AY2506-AS2506*AZ2503-AU2506*AZ2506</f>
        <v>0.79418288104587964</v>
      </c>
      <c r="BE2506" s="3">
        <f t="shared" ref="BE2506" si="26711">(AR2506*AZ2503+AS2506*AY2503+AT2506*AZ2506+AU2506*AY2506)</f>
        <v>0</v>
      </c>
      <c r="BF2506" s="20"/>
      <c r="BG2506" s="16">
        <v>0</v>
      </c>
      <c r="BH2506" s="17">
        <v>0</v>
      </c>
      <c r="BI2506" s="18">
        <v>1</v>
      </c>
      <c r="BJ2506" s="19">
        <v>0</v>
      </c>
      <c r="BK2506" s="20"/>
      <c r="BL2506" s="1">
        <f t="shared" ref="BL2506" si="26712">BB2506*BG2503+BD2506*BG2506-BC2506*BH2503-BE2506*BH2506</f>
        <v>0</v>
      </c>
      <c r="BM2506" s="4">
        <f t="shared" ref="BM2506" si="26713">(BB2506*BH2503+BC2506*BG2503+BD2506*BH2506+BE2506*BG2506)</f>
        <v>-0.64909202609637551</v>
      </c>
      <c r="BN2506" s="2">
        <f t="shared" ref="BN2506" si="26714">BB2506*BI2503+BD2506*BI2506-BC2506*BJ2503-BE2506*BJ2506</f>
        <v>0.59972401536933251</v>
      </c>
      <c r="BO2506" s="3">
        <f t="shared" ref="BO2506" si="26715">(BB2506*BJ2503+BC2506*BI2503+BD2506*BJ2506+BE2506*BI2506)</f>
        <v>0</v>
      </c>
      <c r="BP2506" s="20"/>
      <c r="BQ2506" s="16">
        <v>0</v>
      </c>
      <c r="BR2506" s="17">
        <f t="shared" ref="BR2506" si="26716">-1/($BR$4*$B2503)</f>
        <v>-0.21817531259067846</v>
      </c>
      <c r="BS2506" s="18">
        <v>1</v>
      </c>
      <c r="BT2506" s="19">
        <v>0</v>
      </c>
      <c r="BU2506" s="20"/>
      <c r="BV2506" s="1">
        <f t="shared" ref="BV2506" si="26717">BL2506*BQ2503+BN2506*BQ2506-BM2506*BR2503-BO2506*BR2506</f>
        <v>0</v>
      </c>
      <c r="BW2506" s="4">
        <f t="shared" ref="BW2506" si="26718">(BL2506*BR2503+BM2506*BQ2503+BN2506*BR2506+BO2506*BQ2506)</f>
        <v>-0.77993700061771642</v>
      </c>
      <c r="BX2506" s="2">
        <f t="shared" ref="BX2506" si="26719">BL2506*BS2503+BN2506*BS2506-BM2506*BT2503-BO2506*BT2506</f>
        <v>0.59972401536933251</v>
      </c>
      <c r="BY2506" s="3">
        <f t="shared" ref="BY2506" si="26720">(BL2506*BT2503+BM2506*BS2503+BN2506*BT2506+BO2506*BS2506)</f>
        <v>0</v>
      </c>
      <c r="BZ2506" s="20"/>
      <c r="CA2506" s="16">
        <v>0</v>
      </c>
      <c r="CB2506" s="17">
        <v>0</v>
      </c>
      <c r="CC2506" s="18">
        <v>1</v>
      </c>
      <c r="CD2506" s="19">
        <v>0</v>
      </c>
      <c r="CE2506" s="20"/>
      <c r="CF2506" s="1">
        <f t="shared" ref="CF2506" si="26721">BV2506*CA2503+BX2506*CA2506-BW2506*CB2503-BY2506*CB2506</f>
        <v>0</v>
      </c>
      <c r="CG2506" s="4">
        <f t="shared" ref="CG2506" si="26722">(BV2506*CB2503+BW2506*CA2503+BX2506*CB2506+BY2506*CA2506)</f>
        <v>-0.77993700061771642</v>
      </c>
      <c r="CH2506" s="2">
        <f t="shared" ref="CH2506" si="26723">BV2506*CC2503+BX2506*CC2506-BW2506*CD2503-BY2506*CD2506</f>
        <v>0.47743332563839153</v>
      </c>
      <c r="CI2506" s="3">
        <f t="shared" ref="CI2506" si="26724">(BV2506*CD2503+BW2506*CC2503+BX2506*CD2506+BY2506*CC2506)</f>
        <v>0</v>
      </c>
      <c r="CK2506" s="16">
        <f t="shared" ref="CK2506" si="26725">1/$CL$4</f>
        <v>1</v>
      </c>
      <c r="CL2506" s="17">
        <v>0</v>
      </c>
      <c r="CM2506" s="18">
        <v>1</v>
      </c>
      <c r="CN2506" s="19">
        <v>0</v>
      </c>
      <c r="CP2506" s="1">
        <f t="shared" ref="CP2506" si="26726">CF2506*CK2503+CH2506*CK2506-CG2506*CL2503-CI2506*CL2506</f>
        <v>0.47743332563839153</v>
      </c>
      <c r="CQ2506" s="4">
        <f t="shared" ref="CQ2506" si="26727">(CF2506*CL2503+CG2506*CK2503+CH2506*CL2506+CI2506*CK2506)</f>
        <v>-0.77993700061771642</v>
      </c>
      <c r="CR2506" s="2">
        <f t="shared" ref="CR2506" si="26728">CF2506*CM2503+CH2506*CM2506-CG2506*CN2503-CI2506*CN2506</f>
        <v>0.47743332563839153</v>
      </c>
      <c r="CS2506" s="3">
        <f t="shared" ref="CS2506" si="26729">(CF2506*CN2503+CG2506*CM2503+CH2506*CN2506+CI2506*CM2506)</f>
        <v>0</v>
      </c>
      <c r="CU2506" s="39">
        <f t="shared" ref="CU2506" si="26730">(180/PI())*ATAN(-1*(CQ2503/CP2503))</f>
        <v>64.251708387898788</v>
      </c>
      <c r="CW2506" s="54">
        <f t="shared" ref="CW2506" si="26731">20*LOG(((1-(10^(CU2503/20)^2)*(1-((1-CW2503)/(1+CW2503))^2))^0.5))</f>
        <v>-17.164626279856659</v>
      </c>
    </row>
    <row r="2507" spans="1:101" ht="18" customHeight="1">
      <c r="E2507" s="20"/>
      <c r="F2507" s="20"/>
      <c r="G2507" s="20"/>
      <c r="H2507" s="20"/>
      <c r="I2507" s="20"/>
      <c r="J2507" s="20"/>
      <c r="K2507" s="20"/>
      <c r="L2507" s="20"/>
      <c r="M2507" s="20"/>
      <c r="N2507" s="20"/>
      <c r="O2507" s="20"/>
      <c r="P2507" s="20"/>
      <c r="Q2507" s="20"/>
      <c r="R2507" s="20"/>
      <c r="S2507" s="20"/>
      <c r="T2507" s="20"/>
      <c r="U2507" s="20"/>
      <c r="V2507" s="20"/>
      <c r="W2507" s="20"/>
      <c r="X2507" s="20"/>
      <c r="Y2507" s="20"/>
      <c r="Z2507" s="20"/>
      <c r="AA2507" s="20"/>
      <c r="AB2507" s="30"/>
      <c r="AC2507" s="20"/>
      <c r="AD2507" s="20"/>
      <c r="AE2507" s="20"/>
      <c r="AF2507" s="20"/>
      <c r="AG2507" s="20"/>
      <c r="AH2507" s="20"/>
      <c r="AI2507" s="20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  <c r="BA2507" s="20"/>
      <c r="BB2507" s="20"/>
      <c r="BC2507" s="20"/>
      <c r="BD2507" s="20"/>
      <c r="BE2507" s="20"/>
      <c r="BF2507" s="20"/>
      <c r="BG2507" s="20"/>
      <c r="BH2507" s="20"/>
      <c r="BI2507" s="20"/>
      <c r="BJ2507" s="20"/>
      <c r="BK2507" s="20"/>
      <c r="BL2507" s="20"/>
      <c r="BM2507" s="20"/>
      <c r="BN2507" s="20"/>
      <c r="BO2507" s="20"/>
      <c r="BP2507" s="20"/>
      <c r="BQ2507" s="20"/>
      <c r="BR2507" s="20"/>
      <c r="BS2507" s="20"/>
      <c r="BT2507" s="20"/>
      <c r="BU2507" s="20"/>
      <c r="BV2507" s="20"/>
      <c r="BW2507" s="20"/>
      <c r="BX2507" s="20"/>
      <c r="BY2507" s="20"/>
      <c r="BZ2507" s="20"/>
      <c r="CA2507" s="20"/>
      <c r="CB2507" s="20"/>
      <c r="CC2507" s="20"/>
      <c r="CD2507" s="20"/>
      <c r="CE2507" s="20"/>
      <c r="CF2507" s="20"/>
      <c r="CG2507" s="20"/>
      <c r="CH2507" s="20"/>
      <c r="CI2507" s="20"/>
      <c r="CJ2507" s="20"/>
      <c r="CK2507" s="20"/>
      <c r="CL2507" s="20"/>
    </row>
    <row r="2508" spans="1:101" ht="18" customHeight="1"/>
    <row r="2509" spans="1:101" ht="18" customHeight="1" thickBot="1">
      <c r="A2509" s="23"/>
      <c r="B2509" s="23"/>
      <c r="C2509" s="23"/>
      <c r="D2509" s="20" t="s">
        <v>15</v>
      </c>
      <c r="E2509" s="20"/>
      <c r="F2509" s="20"/>
      <c r="G2509" s="20"/>
      <c r="H2509" s="20"/>
      <c r="I2509" s="20" t="s">
        <v>16</v>
      </c>
      <c r="J2509" s="20"/>
      <c r="K2509" s="20"/>
      <c r="L2509" s="20"/>
      <c r="M2509" s="23"/>
      <c r="N2509" s="23"/>
      <c r="O2509" s="24" t="s">
        <v>17</v>
      </c>
      <c r="P2509" s="23"/>
      <c r="Q2509" s="23"/>
      <c r="R2509" s="23"/>
      <c r="S2509" s="20"/>
      <c r="T2509" s="20" t="s">
        <v>18</v>
      </c>
      <c r="U2509" s="23"/>
      <c r="V2509" s="23"/>
      <c r="W2509" s="23"/>
      <c r="X2509" s="23"/>
      <c r="Y2509" s="24" t="s">
        <v>19</v>
      </c>
      <c r="Z2509" s="23"/>
      <c r="AA2509" s="23"/>
      <c r="AB2509" s="23"/>
      <c r="AC2509" s="24" t="s">
        <v>20</v>
      </c>
      <c r="AD2509" s="20"/>
      <c r="AE2509" s="20"/>
      <c r="AF2509" s="20"/>
      <c r="AG2509" s="20"/>
      <c r="AH2509" s="23"/>
      <c r="AI2509" s="24" t="s">
        <v>21</v>
      </c>
      <c r="AJ2509" s="23"/>
      <c r="AK2509" s="23"/>
      <c r="AL2509" s="20"/>
      <c r="AM2509" s="24" t="s">
        <v>31</v>
      </c>
      <c r="AN2509" s="20"/>
      <c r="AO2509" s="23"/>
      <c r="AP2509" s="23"/>
      <c r="AQ2509" s="23"/>
      <c r="AR2509" s="23"/>
      <c r="AS2509" s="24" t="s">
        <v>91</v>
      </c>
      <c r="AT2509" s="23"/>
      <c r="AU2509" s="23"/>
      <c r="AV2509" s="23"/>
      <c r="AW2509" s="24" t="s">
        <v>32</v>
      </c>
      <c r="AX2509" s="20"/>
      <c r="AY2509" s="20"/>
      <c r="AZ2509" s="20"/>
      <c r="BA2509" s="20"/>
      <c r="BB2509" s="23"/>
      <c r="BC2509" s="24" t="s">
        <v>22</v>
      </c>
      <c r="BD2509" s="23"/>
      <c r="BE2509" s="23"/>
      <c r="BF2509" s="23"/>
      <c r="BG2509" s="24" t="s">
        <v>33</v>
      </c>
      <c r="BH2509" s="20"/>
      <c r="BI2509" s="23"/>
      <c r="BJ2509" s="23"/>
      <c r="BK2509" s="23"/>
      <c r="BL2509" s="23"/>
      <c r="BM2509" s="24" t="s">
        <v>34</v>
      </c>
      <c r="BN2509" s="23"/>
      <c r="BO2509" s="23"/>
      <c r="BP2509" s="23"/>
      <c r="BQ2509" s="24" t="s">
        <v>89</v>
      </c>
      <c r="BR2509" s="20"/>
      <c r="BS2509" s="20"/>
      <c r="BT2509" s="20"/>
      <c r="BU2509" s="20"/>
      <c r="BV2509" s="23"/>
      <c r="BW2509" s="24" t="s">
        <v>35</v>
      </c>
      <c r="BX2509" s="23"/>
      <c r="BY2509" s="23"/>
      <c r="BZ2509" s="23"/>
      <c r="CA2509" s="24" t="s">
        <v>90</v>
      </c>
      <c r="CB2509" s="20"/>
      <c r="CC2509" s="23"/>
      <c r="CD2509" s="23"/>
      <c r="CE2509" s="23"/>
      <c r="CF2509" s="23"/>
      <c r="CG2509" s="24" t="s">
        <v>92</v>
      </c>
      <c r="CH2509" s="23"/>
      <c r="CI2509" s="23"/>
      <c r="CJ2509" s="23"/>
      <c r="CK2509" s="24" t="s">
        <v>36</v>
      </c>
      <c r="CL2509" s="24"/>
      <c r="CM2509" s="23"/>
      <c r="CN2509" s="23"/>
      <c r="CO2509" s="23"/>
      <c r="CP2509" s="23"/>
      <c r="CQ2509" s="24" t="s">
        <v>93</v>
      </c>
      <c r="CR2509" s="23"/>
      <c r="CS2509" s="23"/>
    </row>
    <row r="2510" spans="1:101" ht="18" customHeight="1" thickBot="1">
      <c r="A2510" s="23"/>
      <c r="B2510" s="33"/>
      <c r="C2510" s="23"/>
      <c r="D2510" s="7" t="s">
        <v>2</v>
      </c>
      <c r="E2510" s="8"/>
      <c r="F2510" s="8" t="s">
        <v>3</v>
      </c>
      <c r="G2510" s="9"/>
      <c r="H2510" s="10"/>
      <c r="I2510" s="7" t="s">
        <v>4</v>
      </c>
      <c r="J2510" s="8"/>
      <c r="K2510" s="8" t="s">
        <v>5</v>
      </c>
      <c r="L2510" s="9"/>
      <c r="M2510" s="23"/>
      <c r="N2510" s="251" t="s">
        <v>79</v>
      </c>
      <c r="O2510" s="252"/>
      <c r="P2510" s="253" t="s">
        <v>80</v>
      </c>
      <c r="Q2510" s="254"/>
      <c r="R2510" s="23"/>
      <c r="S2510" s="7" t="s">
        <v>11</v>
      </c>
      <c r="T2510" s="8"/>
      <c r="U2510" s="8" t="s">
        <v>12</v>
      </c>
      <c r="V2510" s="9"/>
      <c r="W2510" s="20"/>
      <c r="X2510" s="251" t="s">
        <v>79</v>
      </c>
      <c r="Y2510" s="252"/>
      <c r="Z2510" s="253" t="s">
        <v>80</v>
      </c>
      <c r="AA2510" s="254"/>
      <c r="AB2510" s="20"/>
      <c r="AC2510" s="7" t="s">
        <v>4</v>
      </c>
      <c r="AD2510" s="8"/>
      <c r="AE2510" s="8" t="s">
        <v>5</v>
      </c>
      <c r="AF2510" s="9"/>
      <c r="AG2510" s="20"/>
      <c r="AH2510" s="251" t="s">
        <v>0</v>
      </c>
      <c r="AI2510" s="252"/>
      <c r="AJ2510" s="253" t="s">
        <v>1</v>
      </c>
      <c r="AK2510" s="254"/>
      <c r="AL2510" s="20"/>
      <c r="AM2510" s="7" t="s">
        <v>11</v>
      </c>
      <c r="AN2510" s="8"/>
      <c r="AO2510" s="8" t="s">
        <v>12</v>
      </c>
      <c r="AP2510" s="9"/>
      <c r="AQ2510" s="23"/>
      <c r="AR2510" s="251" t="s">
        <v>0</v>
      </c>
      <c r="AS2510" s="252"/>
      <c r="AT2510" s="253" t="s">
        <v>1</v>
      </c>
      <c r="AU2510" s="254"/>
      <c r="AV2510" s="36"/>
      <c r="AW2510" s="7" t="s">
        <v>4</v>
      </c>
      <c r="AX2510" s="8"/>
      <c r="AY2510" s="8" t="s">
        <v>5</v>
      </c>
      <c r="AZ2510" s="9"/>
      <c r="BA2510" s="20"/>
      <c r="BB2510" s="251" t="s">
        <v>0</v>
      </c>
      <c r="BC2510" s="252"/>
      <c r="BD2510" s="253" t="s">
        <v>1</v>
      </c>
      <c r="BE2510" s="254"/>
      <c r="BF2510" s="36"/>
      <c r="BG2510" s="7" t="s">
        <v>11</v>
      </c>
      <c r="BH2510" s="8"/>
      <c r="BI2510" s="8" t="s">
        <v>12</v>
      </c>
      <c r="BJ2510" s="9"/>
      <c r="BK2510" s="36"/>
      <c r="BL2510" s="251" t="s">
        <v>0</v>
      </c>
      <c r="BM2510" s="252"/>
      <c r="BN2510" s="253" t="s">
        <v>1</v>
      </c>
      <c r="BO2510" s="254"/>
      <c r="BP2510" s="36"/>
      <c r="BQ2510" s="7" t="s">
        <v>4</v>
      </c>
      <c r="BR2510" s="8"/>
      <c r="BS2510" s="8" t="s">
        <v>5</v>
      </c>
      <c r="BT2510" s="9"/>
      <c r="BU2510" s="20"/>
      <c r="BV2510" s="251" t="s">
        <v>0</v>
      </c>
      <c r="BW2510" s="252"/>
      <c r="BX2510" s="253" t="s">
        <v>1</v>
      </c>
      <c r="BY2510" s="254"/>
      <c r="BZ2510" s="36"/>
      <c r="CA2510" s="7" t="s">
        <v>11</v>
      </c>
      <c r="CB2510" s="8"/>
      <c r="CC2510" s="8" t="s">
        <v>12</v>
      </c>
      <c r="CD2510" s="9"/>
      <c r="CE2510" s="36"/>
      <c r="CF2510" s="251" t="s">
        <v>0</v>
      </c>
      <c r="CG2510" s="252"/>
      <c r="CH2510" s="253" t="s">
        <v>1</v>
      </c>
      <c r="CI2510" s="254"/>
      <c r="CJ2510" s="23"/>
      <c r="CK2510" s="7" t="s">
        <v>23</v>
      </c>
      <c r="CL2510" s="8"/>
      <c r="CM2510" s="8" t="s">
        <v>24</v>
      </c>
      <c r="CN2510" s="9"/>
      <c r="CO2510" s="23"/>
      <c r="CP2510" s="251" t="s">
        <v>0</v>
      </c>
      <c r="CQ2510" s="252"/>
      <c r="CR2510" s="253" t="s">
        <v>1</v>
      </c>
      <c r="CS2510" s="254"/>
      <c r="CU2510" s="26" t="s">
        <v>25</v>
      </c>
      <c r="CW2510" s="50" t="s">
        <v>44</v>
      </c>
    </row>
    <row r="2511" spans="1:101" ht="18" customHeight="1" thickTop="1" thickBot="1">
      <c r="B2511" s="34">
        <v>6.7500000000000204</v>
      </c>
      <c r="D2511" s="11">
        <v>1</v>
      </c>
      <c r="E2511" s="12">
        <v>0</v>
      </c>
      <c r="F2511" s="13">
        <v>0</v>
      </c>
      <c r="G2511" s="40">
        <f t="shared" ref="G2511" si="26732">-1/($E$4*$B2511)</f>
        <v>-0.15563415080170995</v>
      </c>
      <c r="H2511" s="10"/>
      <c r="I2511" s="11">
        <v>1</v>
      </c>
      <c r="J2511" s="12">
        <v>0</v>
      </c>
      <c r="K2511" s="13">
        <v>0</v>
      </c>
      <c r="L2511" s="14">
        <v>0</v>
      </c>
      <c r="N2511" s="1">
        <f t="shared" ref="N2511" si="26733">D2511*I2511+F2511*I2514-E2511*J2511-G2511*J2514</f>
        <v>0.96629599293979995</v>
      </c>
      <c r="O2511" s="4">
        <f t="shared" ref="O2511" si="26734">(D2511*J2511+E2511*I2511+F2511*J2514+G2511*I2514)</f>
        <v>0</v>
      </c>
      <c r="P2511" s="2">
        <f t="shared" ref="P2511" si="26735">D2511*K2511+F2511*K2514-E2511*L2511-G2511*L2514</f>
        <v>0</v>
      </c>
      <c r="Q2511" s="3">
        <f t="shared" ref="Q2511" si="26736">(D2511*L2511+E2511*K2511+F2511*L2514+G2511*K2514)</f>
        <v>-0.15563415080170995</v>
      </c>
      <c r="S2511" s="11">
        <v>1</v>
      </c>
      <c r="T2511" s="12">
        <v>0</v>
      </c>
      <c r="U2511" s="13">
        <v>0</v>
      </c>
      <c r="V2511" s="40">
        <f t="shared" ref="V2511" si="26737">-1/($T$4*$B2511)</f>
        <v>-0.2973668168369083</v>
      </c>
      <c r="W2511" s="20"/>
      <c r="X2511" s="1">
        <f t="shared" ref="X2511" si="26738">N2511*S2511+P2511*S2514-O2511*T2511-Q2511*T2514</f>
        <v>0.96629599293979995</v>
      </c>
      <c r="Y2511" s="4">
        <f t="shared" ref="Y2511" si="26739">(N2511*T2511+O2511*S2511+P2511*T2514+Q2511*S2514)</f>
        <v>0</v>
      </c>
      <c r="Z2511" s="2">
        <f t="shared" ref="Z2511" si="26740">N2511*U2511+P2511*U2514-O2511*V2511-Q2511*V2514</f>
        <v>0</v>
      </c>
      <c r="AA2511" s="3">
        <f t="shared" ref="AA2511" si="26741">(N2511*V2511+O2511*U2511+P2511*V2514+Q2511*U2514)</f>
        <v>-0.44297851434447788</v>
      </c>
      <c r="AB2511" s="20"/>
      <c r="AC2511" s="11">
        <v>1</v>
      </c>
      <c r="AD2511" s="12">
        <v>0</v>
      </c>
      <c r="AE2511" s="13">
        <v>0</v>
      </c>
      <c r="AF2511" s="14">
        <v>0</v>
      </c>
      <c r="AG2511" s="20"/>
      <c r="AH2511" s="1">
        <f t="shared" ref="AH2511" si="26742">X2511*AC2511+Z2511*AC2514-Y2511*AD2511-AA2511*AD2514</f>
        <v>0.8566993887822314</v>
      </c>
      <c r="AI2511" s="4">
        <f t="shared" ref="AI2511" si="26743">(X2511*AD2511+Y2511*AC2511+Z2511*AD2514+AA2511*AC2514)</f>
        <v>0</v>
      </c>
      <c r="AJ2511" s="2">
        <f t="shared" ref="AJ2511" si="26744">X2511*AE2511+Z2511*AE2514-Y2511*AF2511-AA2511*AF2514</f>
        <v>0</v>
      </c>
      <c r="AK2511" s="3">
        <f t="shared" ref="AK2511" si="26745">(X2511*AF2511+Y2511*AE2511+Z2511*AF2514+AA2511*AE2514)</f>
        <v>-0.44297851434447788</v>
      </c>
      <c r="AL2511" s="20"/>
      <c r="AM2511" s="11">
        <v>1</v>
      </c>
      <c r="AN2511" s="12">
        <v>0</v>
      </c>
      <c r="AO2511" s="13">
        <v>0</v>
      </c>
      <c r="AP2511" s="40">
        <f t="shared" ref="AP2511" si="26746">-1/($AN$4*$B2511)</f>
        <v>-0.30902826063443412</v>
      </c>
      <c r="AR2511" s="1">
        <f t="shared" ref="AR2511" si="26747">AH2511*AM2511+AJ2511*AM2514-AI2511*AN2511-AK2511*AN2514</f>
        <v>0.8566993887822314</v>
      </c>
      <c r="AS2511" s="4">
        <f t="shared" ref="AS2511" si="26748">(AH2511*AN2511+AI2511*AM2511+AJ2511*AN2514+AK2511*AM2514)</f>
        <v>0</v>
      </c>
      <c r="AT2511" s="2">
        <f t="shared" ref="AT2511" si="26749">AH2511*AO2511+AJ2511*AO2514-AI2511*AP2511-AK2511*AP2514</f>
        <v>0</v>
      </c>
      <c r="AU2511" s="3">
        <f t="shared" ref="AU2511" si="26750">(AH2511*AP2511+AI2511*AO2511+AJ2511*AP2514+AK2511*AO2514)</f>
        <v>-0.70772283634643363</v>
      </c>
      <c r="AV2511" s="20"/>
      <c r="AW2511" s="11">
        <v>1</v>
      </c>
      <c r="AX2511" s="12">
        <v>0</v>
      </c>
      <c r="AY2511" s="13">
        <v>0</v>
      </c>
      <c r="AZ2511" s="14">
        <v>0</v>
      </c>
      <c r="BA2511" s="20"/>
      <c r="BB2511" s="1">
        <f t="shared" ref="BB2511" si="26751">AR2511*AW2511+AT2511*AW2514-AS2511*AX2511-AU2511*AX2514</f>
        <v>0.68160281629245389</v>
      </c>
      <c r="BC2511" s="4">
        <f t="shared" ref="BC2511" si="26752">(AR2511*AX2511+AS2511*AW2511+AT2511*AX2514+AU2511*AW2514)</f>
        <v>0</v>
      </c>
      <c r="BD2511" s="2">
        <f t="shared" ref="BD2511" si="26753">AR2511*AY2511+AT2511*AY2514-AS2511*AZ2511-AU2511*AZ2514</f>
        <v>0</v>
      </c>
      <c r="BE2511" s="3">
        <f t="shared" ref="BE2511" si="26754">(AR2511*AZ2511+AS2511*AY2511+AT2511*AZ2514+AU2511*AY2514)</f>
        <v>-0.70772283634643363</v>
      </c>
      <c r="BF2511" s="20"/>
      <c r="BG2511" s="11">
        <v>1</v>
      </c>
      <c r="BH2511" s="12">
        <v>0</v>
      </c>
      <c r="BI2511" s="13">
        <v>0</v>
      </c>
      <c r="BJ2511" s="40">
        <f t="shared" ref="BJ2511" si="26755">-1/($BH$4*$B2511)</f>
        <v>-0.2973668168369083</v>
      </c>
      <c r="BK2511" s="20"/>
      <c r="BL2511" s="1">
        <f t="shared" ref="BL2511" si="26756">BB2511*BG2511+BD2511*BG2514-BC2511*BH2511-BE2511*BH2514</f>
        <v>0.68160281629245389</v>
      </c>
      <c r="BM2511" s="4">
        <f t="shared" ref="BM2511" si="26757">(BB2511*BH2511+BC2511*BG2511+BD2511*BH2514+BE2511*BG2514)</f>
        <v>0</v>
      </c>
      <c r="BN2511" s="2">
        <f t="shared" ref="BN2511" si="26758">BB2511*BI2511+BD2511*BI2514-BC2511*BJ2511-BE2511*BJ2514</f>
        <v>0</v>
      </c>
      <c r="BO2511" s="3">
        <f t="shared" ref="BO2511" si="26759">(BB2511*BJ2511+BC2511*BI2511+BD2511*BJ2514+BE2511*BI2514)</f>
        <v>-0.91040889617439258</v>
      </c>
      <c r="BP2511" s="20"/>
      <c r="BQ2511" s="11">
        <v>1</v>
      </c>
      <c r="BR2511" s="12">
        <v>0</v>
      </c>
      <c r="BS2511" s="13">
        <v>0</v>
      </c>
      <c r="BT2511" s="14">
        <v>0</v>
      </c>
      <c r="BU2511" s="20"/>
      <c r="BV2511" s="1">
        <f t="shared" ref="BV2511" si="26760">BL2511*BQ2511+BN2511*BQ2514-BM2511*BR2511-BO2511*BR2514</f>
        <v>0.48444539482507265</v>
      </c>
      <c r="BW2511" s="4">
        <f t="shared" ref="BW2511" si="26761">(BL2511*BR2511+BM2511*BQ2511+BN2511*BR2514+BO2511*BQ2514)</f>
        <v>0</v>
      </c>
      <c r="BX2511" s="2">
        <f t="shared" ref="BX2511" si="26762">BL2511*BS2511+BN2511*BS2514-BM2511*BT2511-BO2511*BT2514</f>
        <v>0</v>
      </c>
      <c r="BY2511" s="3">
        <f t="shared" ref="BY2511" si="26763">(BL2511*BT2511+BM2511*BS2511+BN2511*BT2514+BO2511*BS2514)</f>
        <v>-0.91040889617439258</v>
      </c>
      <c r="BZ2511" s="20"/>
      <c r="CA2511" s="11">
        <v>1</v>
      </c>
      <c r="CB2511" s="12">
        <v>0</v>
      </c>
      <c r="CC2511" s="13">
        <v>0</v>
      </c>
      <c r="CD2511" s="40">
        <f t="shared" ref="CD2511" si="26764">-1/($CB$4*$B2511)</f>
        <v>-0.15563415080170995</v>
      </c>
      <c r="CE2511" s="20"/>
      <c r="CF2511" s="1">
        <f t="shared" ref="CF2511" si="26765">BV2511*CA2511+BX2511*CA2514-BW2511*CB2511-BY2511*CB2514</f>
        <v>0.48444539482507265</v>
      </c>
      <c r="CG2511" s="4">
        <f t="shared" ref="CG2511" si="26766">(BV2511*CB2511+BW2511*CA2511+BX2511*CB2514+BY2511*CA2514)</f>
        <v>0</v>
      </c>
      <c r="CH2511" s="2">
        <f t="shared" ref="CH2511" si="26767">BV2511*CC2511+BX2511*CC2514-BW2511*CD2511-BY2511*CD2514</f>
        <v>0</v>
      </c>
      <c r="CI2511" s="3">
        <f t="shared" ref="CI2511" si="26768">(BV2511*CD2511+BW2511*CC2511+BX2511*CD2514+BY2511*CC2514)</f>
        <v>-0.98580514380779183</v>
      </c>
      <c r="CJ2511" s="28"/>
      <c r="CK2511" s="11">
        <v>1</v>
      </c>
      <c r="CL2511" s="12">
        <v>0</v>
      </c>
      <c r="CM2511" s="13">
        <v>0</v>
      </c>
      <c r="CN2511" s="14">
        <v>0</v>
      </c>
      <c r="CP2511" s="1">
        <f t="shared" ref="CP2511" si="26769">CF2511*CK2511+CH2511*CK2514-CG2511*CL2511-CI2511*CL2514</f>
        <v>0.48444539482507265</v>
      </c>
      <c r="CQ2511" s="4">
        <f t="shared" ref="CQ2511" si="26770">(CF2511*CL2511+CG2511*CK2511+CH2511*CL2514+CI2511*CK2514)</f>
        <v>-0.98580514380779183</v>
      </c>
      <c r="CR2511" s="2">
        <f t="shared" ref="CR2511" si="26771">CF2511*CM2511+CH2511*CM2514-CG2511*CN2511-CI2511*CN2514</f>
        <v>0</v>
      </c>
      <c r="CS2511" s="3">
        <f t="shared" ref="CS2511" si="26772">(CF2511*CN2511+CG2511*CM2511+CH2511*CN2514+CI2511*CM2514)</f>
        <v>-0.98580514380779183</v>
      </c>
      <c r="CU2511" s="29">
        <f t="shared" ref="CU2511" si="26773">20*LOG(((1+$CL$4)/$CL$4)/((CP2511+CP2514)^2+(CQ2511+CQ2514)^2)^0.5)</f>
        <v>-4.7381342145469102E-2</v>
      </c>
      <c r="CW2511" s="51">
        <f t="shared" ref="CW2511" si="26774">((CP2511^2+CQ2511^2)^0.5)/((CP2514^2+CQ2514^2)^0.5)</f>
        <v>1.2003345567605888</v>
      </c>
    </row>
    <row r="2512" spans="1:101" ht="18" customHeight="1" thickBot="1">
      <c r="D2512" s="11"/>
      <c r="E2512" s="13"/>
      <c r="F2512" s="13"/>
      <c r="G2512" s="15"/>
      <c r="H2512" s="10"/>
      <c r="I2512" s="11"/>
      <c r="J2512" s="13"/>
      <c r="K2512" s="13"/>
      <c r="L2512" s="15"/>
      <c r="N2512" s="5"/>
      <c r="Q2512" s="6"/>
      <c r="S2512" s="11"/>
      <c r="T2512" s="13"/>
      <c r="U2512" s="13"/>
      <c r="V2512" s="15"/>
      <c r="W2512" s="20"/>
      <c r="X2512" s="5"/>
      <c r="AA2512" s="6"/>
      <c r="AB2512" s="20"/>
      <c r="AC2512" s="11"/>
      <c r="AD2512" s="13"/>
      <c r="AE2512" s="13"/>
      <c r="AF2512" s="15"/>
      <c r="AG2512" s="20"/>
      <c r="AH2512" s="5"/>
      <c r="AK2512" s="6"/>
      <c r="AL2512" s="20"/>
      <c r="AM2512" s="11"/>
      <c r="AN2512" s="13"/>
      <c r="AO2512" s="13"/>
      <c r="AP2512" s="15"/>
      <c r="AR2512" s="5"/>
      <c r="AU2512" s="6"/>
      <c r="AW2512" s="11"/>
      <c r="AX2512" s="13"/>
      <c r="AY2512" s="13"/>
      <c r="AZ2512" s="15"/>
      <c r="BA2512" s="20"/>
      <c r="BB2512" s="5"/>
      <c r="BE2512" s="6"/>
      <c r="BG2512" s="11"/>
      <c r="BH2512" s="13"/>
      <c r="BI2512" s="13"/>
      <c r="BJ2512" s="15"/>
      <c r="BL2512" s="5"/>
      <c r="BO2512" s="6"/>
      <c r="BQ2512" s="11"/>
      <c r="BR2512" s="13"/>
      <c r="BS2512" s="13"/>
      <c r="BT2512" s="15"/>
      <c r="BU2512" s="20"/>
      <c r="BV2512" s="5"/>
      <c r="BY2512" s="6"/>
      <c r="CA2512" s="11"/>
      <c r="CB2512" s="13"/>
      <c r="CC2512" s="13"/>
      <c r="CD2512" s="15"/>
      <c r="CF2512" s="5"/>
      <c r="CI2512" s="6"/>
      <c r="CK2512" s="11"/>
      <c r="CL2512" s="13"/>
      <c r="CM2512" s="13"/>
      <c r="CN2512" s="15"/>
      <c r="CP2512" s="5"/>
      <c r="CS2512" s="6"/>
      <c r="CW2512" s="52"/>
    </row>
    <row r="2513" spans="1:101" ht="18" customHeight="1" thickBot="1">
      <c r="D2513" s="11" t="s">
        <v>6</v>
      </c>
      <c r="E2513" s="13"/>
      <c r="F2513" s="13" t="s">
        <v>7</v>
      </c>
      <c r="G2513" s="15"/>
      <c r="H2513" s="10"/>
      <c r="I2513" s="11" t="s">
        <v>8</v>
      </c>
      <c r="J2513" s="13"/>
      <c r="K2513" s="13" t="s">
        <v>9</v>
      </c>
      <c r="L2513" s="15"/>
      <c r="N2513" s="251" t="s">
        <v>26</v>
      </c>
      <c r="O2513" s="252"/>
      <c r="P2513" s="253" t="s">
        <v>27</v>
      </c>
      <c r="Q2513" s="254"/>
      <c r="S2513" s="11" t="s">
        <v>13</v>
      </c>
      <c r="T2513" s="13"/>
      <c r="U2513" s="13" t="s">
        <v>14</v>
      </c>
      <c r="V2513" s="15"/>
      <c r="W2513" s="20"/>
      <c r="X2513" s="251" t="s">
        <v>26</v>
      </c>
      <c r="Y2513" s="252"/>
      <c r="Z2513" s="253" t="s">
        <v>27</v>
      </c>
      <c r="AA2513" s="254"/>
      <c r="AB2513" s="20"/>
      <c r="AC2513" s="11" t="s">
        <v>8</v>
      </c>
      <c r="AD2513" s="13"/>
      <c r="AE2513" s="13" t="s">
        <v>9</v>
      </c>
      <c r="AF2513" s="15"/>
      <c r="AG2513" s="20"/>
      <c r="AH2513" s="251" t="s">
        <v>26</v>
      </c>
      <c r="AI2513" s="252"/>
      <c r="AJ2513" s="253" t="s">
        <v>27</v>
      </c>
      <c r="AK2513" s="254"/>
      <c r="AL2513" s="20"/>
      <c r="AM2513" s="11" t="s">
        <v>13</v>
      </c>
      <c r="AN2513" s="13"/>
      <c r="AO2513" s="13" t="s">
        <v>14</v>
      </c>
      <c r="AP2513" s="15"/>
      <c r="AR2513" s="251" t="s">
        <v>26</v>
      </c>
      <c r="AS2513" s="252"/>
      <c r="AT2513" s="253" t="s">
        <v>27</v>
      </c>
      <c r="AU2513" s="254"/>
      <c r="AV2513" s="36"/>
      <c r="AW2513" s="11" t="s">
        <v>8</v>
      </c>
      <c r="AX2513" s="13"/>
      <c r="AY2513" s="13" t="s">
        <v>9</v>
      </c>
      <c r="AZ2513" s="15"/>
      <c r="BA2513" s="20"/>
      <c r="BB2513" s="251" t="s">
        <v>26</v>
      </c>
      <c r="BC2513" s="252"/>
      <c r="BD2513" s="253" t="s">
        <v>27</v>
      </c>
      <c r="BE2513" s="254"/>
      <c r="BF2513" s="36"/>
      <c r="BG2513" s="11" t="s">
        <v>13</v>
      </c>
      <c r="BH2513" s="13"/>
      <c r="BI2513" s="13" t="s">
        <v>14</v>
      </c>
      <c r="BJ2513" s="15"/>
      <c r="BK2513" s="36"/>
      <c r="BL2513" s="251" t="s">
        <v>26</v>
      </c>
      <c r="BM2513" s="252"/>
      <c r="BN2513" s="253" t="s">
        <v>27</v>
      </c>
      <c r="BO2513" s="254"/>
      <c r="BP2513" s="36"/>
      <c r="BQ2513" s="11" t="s">
        <v>8</v>
      </c>
      <c r="BR2513" s="13"/>
      <c r="BS2513" s="13" t="s">
        <v>9</v>
      </c>
      <c r="BT2513" s="15"/>
      <c r="BU2513" s="20"/>
      <c r="BV2513" s="251" t="s">
        <v>26</v>
      </c>
      <c r="BW2513" s="252"/>
      <c r="BX2513" s="253" t="s">
        <v>27</v>
      </c>
      <c r="BY2513" s="254"/>
      <c r="BZ2513" s="36"/>
      <c r="CA2513" s="11" t="s">
        <v>13</v>
      </c>
      <c r="CB2513" s="13"/>
      <c r="CC2513" s="13" t="s">
        <v>14</v>
      </c>
      <c r="CD2513" s="15"/>
      <c r="CE2513" s="36"/>
      <c r="CF2513" s="251" t="s">
        <v>26</v>
      </c>
      <c r="CG2513" s="252"/>
      <c r="CH2513" s="253" t="s">
        <v>27</v>
      </c>
      <c r="CI2513" s="254"/>
      <c r="CK2513" s="11" t="s">
        <v>28</v>
      </c>
      <c r="CL2513" s="13"/>
      <c r="CM2513" s="13" t="s">
        <v>29</v>
      </c>
      <c r="CN2513" s="15"/>
      <c r="CP2513" s="251" t="s">
        <v>26</v>
      </c>
      <c r="CQ2513" s="252"/>
      <c r="CR2513" s="253" t="s">
        <v>27</v>
      </c>
      <c r="CS2513" s="254"/>
      <c r="CU2513" s="38" t="s">
        <v>37</v>
      </c>
      <c r="CW2513" s="53" t="s">
        <v>45</v>
      </c>
    </row>
    <row r="2514" spans="1:101" ht="18" customHeight="1" thickTop="1" thickBot="1">
      <c r="D2514" s="16">
        <v>0</v>
      </c>
      <c r="E2514" s="17">
        <v>0</v>
      </c>
      <c r="F2514" s="18">
        <v>1</v>
      </c>
      <c r="G2514" s="19">
        <v>0</v>
      </c>
      <c r="H2514" s="10"/>
      <c r="I2514" s="16">
        <v>0</v>
      </c>
      <c r="J2514" s="17">
        <f t="shared" ref="J2514" si="26775">-1/($J$4*$B2511)</f>
        <v>-0.21655919916408081</v>
      </c>
      <c r="K2514" s="18">
        <v>1</v>
      </c>
      <c r="L2514" s="19">
        <v>0</v>
      </c>
      <c r="N2514" s="1">
        <f t="shared" ref="N2514" si="26776">D2514*I2511+F2514*I2514-E2514*J2511-G2514*J2514</f>
        <v>0</v>
      </c>
      <c r="O2514" s="4">
        <f t="shared" ref="O2514" si="26777">(D2514*J2511+E2514*I2511+F2514*J2514+G2514*I2514)</f>
        <v>-0.21655919916408081</v>
      </c>
      <c r="P2514" s="2">
        <f t="shared" ref="P2514" si="26778">D2514*K2511+F2514*K2514-E2514*L2511-G2514*L2514</f>
        <v>1</v>
      </c>
      <c r="Q2514" s="3">
        <f t="shared" ref="Q2514" si="26779">(D2514*L2511+E2514*K2511+F2514*L2514+G2514*K2514)</f>
        <v>0</v>
      </c>
      <c r="S2514" s="16">
        <v>0</v>
      </c>
      <c r="T2514" s="17">
        <v>0</v>
      </c>
      <c r="U2514" s="18">
        <v>1</v>
      </c>
      <c r="V2514" s="19">
        <v>0</v>
      </c>
      <c r="W2514" s="20"/>
      <c r="X2514" s="1">
        <f t="shared" ref="X2514" si="26780">N2514*S2511+P2514*S2514-O2514*T2511-Q2514*T2514</f>
        <v>0</v>
      </c>
      <c r="Y2514" s="4">
        <f t="shared" ref="Y2514" si="26781">(N2514*T2511+O2514*S2511+P2514*T2514+Q2514*S2514)</f>
        <v>-0.21655919916408081</v>
      </c>
      <c r="Z2514" s="2">
        <f t="shared" ref="Z2514" si="26782">N2514*U2511+P2514*U2514-O2514*V2511-Q2514*V2514</f>
        <v>0.93560248028782722</v>
      </c>
      <c r="AA2514" s="3">
        <f t="shared" ref="AA2514" si="26783">(N2514*V2511+O2514*U2511+P2514*V2514+Q2514*U2514)</f>
        <v>0</v>
      </c>
      <c r="AB2514" s="20"/>
      <c r="AC2514" s="16">
        <v>0</v>
      </c>
      <c r="AD2514" s="17">
        <f t="shared" ref="AD2514" si="26784">-1/($AD$4*$B2511)</f>
        <v>-0.24740839704099482</v>
      </c>
      <c r="AE2514" s="18">
        <v>1</v>
      </c>
      <c r="AF2514" s="19">
        <v>0</v>
      </c>
      <c r="AG2514" s="20"/>
      <c r="AH2514" s="1">
        <f t="shared" ref="AH2514" si="26785">X2514*AC2511+Z2514*AC2514-Y2514*AD2511-AA2514*AD2514</f>
        <v>0</v>
      </c>
      <c r="AI2514" s="4">
        <f t="shared" ref="AI2514" si="26786">(X2514*AD2511+Y2514*AC2511+Z2514*AD2514+AA2514*AC2514)</f>
        <v>-0.44803510907967109</v>
      </c>
      <c r="AJ2514" s="2">
        <f t="shared" ref="AJ2514" si="26787">X2514*AE2511+Z2514*AE2514-Y2514*AF2511-AA2514*AF2514</f>
        <v>0.93560248028782722</v>
      </c>
      <c r="AK2514" s="3">
        <f t="shared" ref="AK2514" si="26788">(X2514*AF2511+Y2514*AE2511+Z2514*AF2514+AA2514*AE2514)</f>
        <v>0</v>
      </c>
      <c r="AL2514" s="20"/>
      <c r="AM2514" s="16">
        <v>0</v>
      </c>
      <c r="AN2514" s="17">
        <v>0</v>
      </c>
      <c r="AO2514" s="18">
        <v>1</v>
      </c>
      <c r="AP2514" s="19">
        <v>0</v>
      </c>
      <c r="AR2514" s="1">
        <f t="shared" ref="AR2514" si="26789">AH2514*AM2511+AJ2514*AM2514-AI2514*AN2511-AK2514*AN2514</f>
        <v>0</v>
      </c>
      <c r="AS2514" s="4">
        <f t="shared" ref="AS2514" si="26790">(AH2514*AN2511+AI2514*AM2511+AJ2514*AN2514+AK2514*AM2514)</f>
        <v>-0.44803510907967109</v>
      </c>
      <c r="AT2514" s="2">
        <f t="shared" ref="AT2514" si="26791">AH2514*AO2511+AJ2514*AO2514-AI2514*AP2511-AK2514*AP2514</f>
        <v>0.79714696982577748</v>
      </c>
      <c r="AU2514" s="3">
        <f t="shared" ref="AU2514" si="26792">(AH2514*AP2511+AI2514*AO2511+AJ2514*AP2514+AK2514*AO2514)</f>
        <v>0</v>
      </c>
      <c r="AV2514" s="20"/>
      <c r="AW2514" s="16">
        <v>0</v>
      </c>
      <c r="AX2514" s="17">
        <f t="shared" ref="AX2514" si="26793">-1/($AX$4*$B2511)</f>
        <v>-0.24740839704099482</v>
      </c>
      <c r="AY2514" s="18">
        <v>1</v>
      </c>
      <c r="AZ2514" s="19">
        <v>0</v>
      </c>
      <c r="BA2514" s="20"/>
      <c r="BB2514" s="1">
        <f t="shared" ref="BB2514" si="26794">AR2514*AW2511+AT2514*AW2514-AS2514*AX2511-AU2514*AX2514</f>
        <v>0</v>
      </c>
      <c r="BC2514" s="4">
        <f t="shared" ref="BC2514" si="26795">(AR2514*AX2511+AS2514*AW2511+AT2514*AX2514+AU2514*AW2514)</f>
        <v>-0.64525596309035294</v>
      </c>
      <c r="BD2514" s="2">
        <f t="shared" ref="BD2514" si="26796">AR2514*AY2511+AT2514*AY2514-AS2514*AZ2511-AU2514*AZ2514</f>
        <v>0.79714696982577748</v>
      </c>
      <c r="BE2514" s="3">
        <f t="shared" ref="BE2514" si="26797">(AR2514*AZ2511+AS2514*AY2511+AT2514*AZ2514+AU2514*AY2514)</f>
        <v>0</v>
      </c>
      <c r="BF2514" s="20"/>
      <c r="BG2514" s="16">
        <v>0</v>
      </c>
      <c r="BH2514" s="17">
        <v>0</v>
      </c>
      <c r="BI2514" s="18">
        <v>1</v>
      </c>
      <c r="BJ2514" s="19">
        <v>0</v>
      </c>
      <c r="BK2514" s="20"/>
      <c r="BL2514" s="1">
        <f t="shared" ref="BL2514" si="26798">BB2514*BG2511+BD2514*BG2514-BC2514*BH2511-BE2514*BH2514</f>
        <v>0</v>
      </c>
      <c r="BM2514" s="4">
        <f t="shared" ref="BM2514" si="26799">(BB2514*BH2511+BC2514*BG2511+BD2514*BH2514+BE2514*BG2514)</f>
        <v>-0.64525596309035294</v>
      </c>
      <c r="BN2514" s="2">
        <f t="shared" ref="BN2514" si="26800">BB2514*BI2511+BD2514*BI2514-BC2514*BJ2511-BE2514*BJ2514</f>
        <v>0.60526925803656562</v>
      </c>
      <c r="BO2514" s="3">
        <f t="shared" ref="BO2514" si="26801">(BB2514*BJ2511+BC2514*BI2511+BD2514*BJ2514+BE2514*BI2514)</f>
        <v>0</v>
      </c>
      <c r="BP2514" s="20"/>
      <c r="BQ2514" s="16">
        <v>0</v>
      </c>
      <c r="BR2514" s="17">
        <f t="shared" ref="BR2514" si="26802">-1/($BR$4*$B2511)</f>
        <v>-0.21655919916408081</v>
      </c>
      <c r="BS2514" s="18">
        <v>1</v>
      </c>
      <c r="BT2514" s="19">
        <v>0</v>
      </c>
      <c r="BU2514" s="20"/>
      <c r="BV2514" s="1">
        <f t="shared" ref="BV2514" si="26803">BL2514*BQ2511+BN2514*BQ2514-BM2514*BR2511-BO2514*BR2514</f>
        <v>0</v>
      </c>
      <c r="BW2514" s="4">
        <f t="shared" ref="BW2514" si="26804">(BL2514*BR2511+BM2514*BQ2511+BN2514*BR2514+BO2514*BQ2514)</f>
        <v>-0.77633258888938894</v>
      </c>
      <c r="BX2514" s="2">
        <f t="shared" ref="BX2514" si="26805">BL2514*BS2511+BN2514*BS2514-BM2514*BT2511-BO2514*BT2514</f>
        <v>0.60526925803656562</v>
      </c>
      <c r="BY2514" s="3">
        <f t="shared" ref="BY2514" si="26806">(BL2514*BT2511+BM2514*BS2511+BN2514*BT2514+BO2514*BS2514)</f>
        <v>0</v>
      </c>
      <c r="BZ2514" s="20"/>
      <c r="CA2514" s="16">
        <v>0</v>
      </c>
      <c r="CB2514" s="17">
        <v>0</v>
      </c>
      <c r="CC2514" s="18">
        <v>1</v>
      </c>
      <c r="CD2514" s="19">
        <v>0</v>
      </c>
      <c r="CE2514" s="20"/>
      <c r="CF2514" s="1">
        <f t="shared" ref="CF2514" si="26807">BV2514*CA2511+BX2514*CA2514-BW2514*CB2511-BY2514*CB2514</f>
        <v>0</v>
      </c>
      <c r="CG2514" s="4">
        <f t="shared" ref="CG2514" si="26808">(BV2514*CB2511+BW2514*CA2511+BX2514*CB2514+BY2514*CA2514)</f>
        <v>-0.77633258888938894</v>
      </c>
      <c r="CH2514" s="2">
        <f t="shared" ref="CH2514" si="26809">BV2514*CC2511+BX2514*CC2514-BW2514*CD2511-BY2514*CD2514</f>
        <v>0.48444539482507254</v>
      </c>
      <c r="CI2514" s="3">
        <f t="shared" ref="CI2514" si="26810">(BV2514*CD2511+BW2514*CC2511+BX2514*CD2514+BY2514*CC2514)</f>
        <v>0</v>
      </c>
      <c r="CK2514" s="16">
        <f t="shared" ref="CK2514" si="26811">1/$CL$4</f>
        <v>1</v>
      </c>
      <c r="CL2514" s="17">
        <v>0</v>
      </c>
      <c r="CM2514" s="18">
        <v>1</v>
      </c>
      <c r="CN2514" s="19">
        <v>0</v>
      </c>
      <c r="CP2514" s="1">
        <f t="shared" ref="CP2514" si="26812">CF2514*CK2511+CH2514*CK2514-CG2514*CL2511-CI2514*CL2514</f>
        <v>0.48444539482507254</v>
      </c>
      <c r="CQ2514" s="4">
        <f t="shared" ref="CQ2514" si="26813">(CF2514*CL2511+CG2514*CK2511+CH2514*CL2514+CI2514*CK2514)</f>
        <v>-0.77633258888938894</v>
      </c>
      <c r="CR2514" s="2">
        <f t="shared" ref="CR2514" si="26814">CF2514*CM2511+CH2514*CM2514-CG2514*CN2511-CI2514*CN2514</f>
        <v>0.48444539482507254</v>
      </c>
      <c r="CS2514" s="3">
        <f t="shared" ref="CS2514" si="26815">(CF2514*CN2511+CG2514*CM2511+CH2514*CN2514+CI2514*CM2514)</f>
        <v>0</v>
      </c>
      <c r="CU2514" s="39">
        <f t="shared" ref="CU2514" si="26816">(180/PI())*ATAN(-1*(CQ2511/CP2511))</f>
        <v>63.829526923346329</v>
      </c>
      <c r="CW2514" s="54">
        <f t="shared" ref="CW2514" si="26817">20*LOG(((1-(10^(CU2511/20)^2)*(1-((1-CW2511)/(1+CW2511))^2))^0.5))</f>
        <v>-17.200975987200113</v>
      </c>
    </row>
    <row r="2515" spans="1:101" ht="18" customHeight="1">
      <c r="E2515" s="20"/>
      <c r="F2515" s="20"/>
      <c r="G2515" s="20"/>
      <c r="H2515" s="20"/>
      <c r="I2515" s="20"/>
      <c r="J2515" s="20"/>
      <c r="K2515" s="20"/>
      <c r="L2515" s="20"/>
      <c r="M2515" s="20"/>
      <c r="N2515" s="20"/>
      <c r="O2515" s="20"/>
      <c r="P2515" s="20"/>
      <c r="Q2515" s="20"/>
      <c r="R2515" s="20"/>
      <c r="S2515" s="20"/>
      <c r="T2515" s="20"/>
      <c r="U2515" s="20"/>
      <c r="V2515" s="20"/>
      <c r="W2515" s="20"/>
      <c r="X2515" s="20"/>
      <c r="Y2515" s="20"/>
      <c r="Z2515" s="20"/>
      <c r="AA2515" s="20"/>
      <c r="AB2515" s="30"/>
      <c r="AC2515" s="20"/>
      <c r="AD2515" s="20"/>
      <c r="AE2515" s="20"/>
      <c r="AF2515" s="20"/>
      <c r="AG2515" s="20"/>
      <c r="AH2515" s="20"/>
      <c r="AI2515" s="20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  <c r="BA2515" s="20"/>
      <c r="BB2515" s="20"/>
      <c r="BC2515" s="20"/>
      <c r="BD2515" s="20"/>
      <c r="BE2515" s="20"/>
      <c r="BF2515" s="20"/>
      <c r="BG2515" s="20"/>
      <c r="BH2515" s="20"/>
      <c r="BI2515" s="20"/>
      <c r="BJ2515" s="20"/>
      <c r="BK2515" s="20"/>
      <c r="BL2515" s="20"/>
      <c r="BM2515" s="20"/>
      <c r="BN2515" s="20"/>
      <c r="BO2515" s="20"/>
      <c r="BP2515" s="20"/>
      <c r="BQ2515" s="20"/>
      <c r="BR2515" s="20"/>
      <c r="BS2515" s="20"/>
      <c r="BT2515" s="20"/>
      <c r="BU2515" s="20"/>
      <c r="BV2515" s="20"/>
      <c r="BW2515" s="20"/>
      <c r="BX2515" s="20"/>
      <c r="BY2515" s="20"/>
      <c r="BZ2515" s="20"/>
      <c r="CA2515" s="20"/>
      <c r="CB2515" s="20"/>
      <c r="CC2515" s="20"/>
      <c r="CD2515" s="20"/>
      <c r="CE2515" s="20"/>
      <c r="CF2515" s="20"/>
      <c r="CG2515" s="20"/>
      <c r="CH2515" s="20"/>
      <c r="CI2515" s="20"/>
      <c r="CJ2515" s="20"/>
      <c r="CK2515" s="20"/>
      <c r="CL2515" s="20"/>
    </row>
    <row r="2516" spans="1:101" ht="18" customHeight="1"/>
    <row r="2517" spans="1:101" ht="18" customHeight="1" thickBot="1">
      <c r="A2517" s="23"/>
      <c r="B2517" s="23"/>
      <c r="C2517" s="23"/>
      <c r="D2517" s="20" t="s">
        <v>15</v>
      </c>
      <c r="E2517" s="20"/>
      <c r="F2517" s="20"/>
      <c r="G2517" s="20"/>
      <c r="H2517" s="20"/>
      <c r="I2517" s="20" t="s">
        <v>16</v>
      </c>
      <c r="J2517" s="20"/>
      <c r="K2517" s="20"/>
      <c r="L2517" s="20"/>
      <c r="M2517" s="23"/>
      <c r="N2517" s="23"/>
      <c r="O2517" s="24" t="s">
        <v>17</v>
      </c>
      <c r="P2517" s="23"/>
      <c r="Q2517" s="23"/>
      <c r="R2517" s="23"/>
      <c r="S2517" s="20"/>
      <c r="T2517" s="20" t="s">
        <v>18</v>
      </c>
      <c r="U2517" s="23"/>
      <c r="V2517" s="23"/>
      <c r="W2517" s="23"/>
      <c r="X2517" s="23"/>
      <c r="Y2517" s="24" t="s">
        <v>19</v>
      </c>
      <c r="Z2517" s="23"/>
      <c r="AA2517" s="23"/>
      <c r="AB2517" s="23"/>
      <c r="AC2517" s="24" t="s">
        <v>20</v>
      </c>
      <c r="AD2517" s="20"/>
      <c r="AE2517" s="20"/>
      <c r="AF2517" s="20"/>
      <c r="AG2517" s="20"/>
      <c r="AH2517" s="23"/>
      <c r="AI2517" s="24" t="s">
        <v>21</v>
      </c>
      <c r="AJ2517" s="23"/>
      <c r="AK2517" s="23"/>
      <c r="AL2517" s="20"/>
      <c r="AM2517" s="24" t="s">
        <v>31</v>
      </c>
      <c r="AN2517" s="20"/>
      <c r="AO2517" s="23"/>
      <c r="AP2517" s="23"/>
      <c r="AQ2517" s="23"/>
      <c r="AR2517" s="23"/>
      <c r="AS2517" s="24" t="s">
        <v>91</v>
      </c>
      <c r="AT2517" s="23"/>
      <c r="AU2517" s="23"/>
      <c r="AV2517" s="23"/>
      <c r="AW2517" s="24" t="s">
        <v>32</v>
      </c>
      <c r="AX2517" s="20"/>
      <c r="AY2517" s="20"/>
      <c r="AZ2517" s="20"/>
      <c r="BA2517" s="20"/>
      <c r="BB2517" s="23"/>
      <c r="BC2517" s="24" t="s">
        <v>22</v>
      </c>
      <c r="BD2517" s="23"/>
      <c r="BE2517" s="23"/>
      <c r="BF2517" s="23"/>
      <c r="BG2517" s="24" t="s">
        <v>33</v>
      </c>
      <c r="BH2517" s="20"/>
      <c r="BI2517" s="23"/>
      <c r="BJ2517" s="23"/>
      <c r="BK2517" s="23"/>
      <c r="BL2517" s="23"/>
      <c r="BM2517" s="24" t="s">
        <v>34</v>
      </c>
      <c r="BN2517" s="23"/>
      <c r="BO2517" s="23"/>
      <c r="BP2517" s="23"/>
      <c r="BQ2517" s="24" t="s">
        <v>89</v>
      </c>
      <c r="BR2517" s="20"/>
      <c r="BS2517" s="20"/>
      <c r="BT2517" s="20"/>
      <c r="BU2517" s="20"/>
      <c r="BV2517" s="23"/>
      <c r="BW2517" s="24" t="s">
        <v>35</v>
      </c>
      <c r="BX2517" s="23"/>
      <c r="BY2517" s="23"/>
      <c r="BZ2517" s="23"/>
      <c r="CA2517" s="24" t="s">
        <v>90</v>
      </c>
      <c r="CB2517" s="20"/>
      <c r="CC2517" s="23"/>
      <c r="CD2517" s="23"/>
      <c r="CE2517" s="23"/>
      <c r="CF2517" s="23"/>
      <c r="CG2517" s="24" t="s">
        <v>92</v>
      </c>
      <c r="CH2517" s="23"/>
      <c r="CI2517" s="23"/>
      <c r="CJ2517" s="23"/>
      <c r="CK2517" s="24" t="s">
        <v>36</v>
      </c>
      <c r="CL2517" s="24"/>
      <c r="CM2517" s="23"/>
      <c r="CN2517" s="23"/>
      <c r="CO2517" s="23"/>
      <c r="CP2517" s="23"/>
      <c r="CQ2517" s="24" t="s">
        <v>93</v>
      </c>
      <c r="CR2517" s="23"/>
      <c r="CS2517" s="23"/>
    </row>
    <row r="2518" spans="1:101" ht="18" customHeight="1" thickBot="1">
      <c r="A2518" s="23"/>
      <c r="B2518" s="33"/>
      <c r="C2518" s="23"/>
      <c r="D2518" s="7" t="s">
        <v>2</v>
      </c>
      <c r="E2518" s="8"/>
      <c r="F2518" s="8" t="s">
        <v>3</v>
      </c>
      <c r="G2518" s="9"/>
      <c r="H2518" s="10"/>
      <c r="I2518" s="7" t="s">
        <v>4</v>
      </c>
      <c r="J2518" s="8"/>
      <c r="K2518" s="8" t="s">
        <v>5</v>
      </c>
      <c r="L2518" s="9"/>
      <c r="M2518" s="23"/>
      <c r="N2518" s="251" t="s">
        <v>79</v>
      </c>
      <c r="O2518" s="252"/>
      <c r="P2518" s="253" t="s">
        <v>80</v>
      </c>
      <c r="Q2518" s="254"/>
      <c r="R2518" s="23"/>
      <c r="S2518" s="7" t="s">
        <v>11</v>
      </c>
      <c r="T2518" s="8"/>
      <c r="U2518" s="8" t="s">
        <v>12</v>
      </c>
      <c r="V2518" s="9"/>
      <c r="W2518" s="20"/>
      <c r="X2518" s="251" t="s">
        <v>79</v>
      </c>
      <c r="Y2518" s="252"/>
      <c r="Z2518" s="253" t="s">
        <v>80</v>
      </c>
      <c r="AA2518" s="254"/>
      <c r="AB2518" s="20"/>
      <c r="AC2518" s="7" t="s">
        <v>4</v>
      </c>
      <c r="AD2518" s="8"/>
      <c r="AE2518" s="8" t="s">
        <v>5</v>
      </c>
      <c r="AF2518" s="9"/>
      <c r="AG2518" s="20"/>
      <c r="AH2518" s="251" t="s">
        <v>0</v>
      </c>
      <c r="AI2518" s="252"/>
      <c r="AJ2518" s="253" t="s">
        <v>1</v>
      </c>
      <c r="AK2518" s="254"/>
      <c r="AL2518" s="20"/>
      <c r="AM2518" s="7" t="s">
        <v>11</v>
      </c>
      <c r="AN2518" s="8"/>
      <c r="AO2518" s="8" t="s">
        <v>12</v>
      </c>
      <c r="AP2518" s="9"/>
      <c r="AQ2518" s="23"/>
      <c r="AR2518" s="251" t="s">
        <v>0</v>
      </c>
      <c r="AS2518" s="252"/>
      <c r="AT2518" s="253" t="s">
        <v>1</v>
      </c>
      <c r="AU2518" s="254"/>
      <c r="AV2518" s="36"/>
      <c r="AW2518" s="7" t="s">
        <v>4</v>
      </c>
      <c r="AX2518" s="8"/>
      <c r="AY2518" s="8" t="s">
        <v>5</v>
      </c>
      <c r="AZ2518" s="9"/>
      <c r="BA2518" s="20"/>
      <c r="BB2518" s="251" t="s">
        <v>0</v>
      </c>
      <c r="BC2518" s="252"/>
      <c r="BD2518" s="253" t="s">
        <v>1</v>
      </c>
      <c r="BE2518" s="254"/>
      <c r="BF2518" s="36"/>
      <c r="BG2518" s="7" t="s">
        <v>11</v>
      </c>
      <c r="BH2518" s="8"/>
      <c r="BI2518" s="8" t="s">
        <v>12</v>
      </c>
      <c r="BJ2518" s="9"/>
      <c r="BK2518" s="36"/>
      <c r="BL2518" s="251" t="s">
        <v>0</v>
      </c>
      <c r="BM2518" s="252"/>
      <c r="BN2518" s="253" t="s">
        <v>1</v>
      </c>
      <c r="BO2518" s="254"/>
      <c r="BP2518" s="36"/>
      <c r="BQ2518" s="7" t="s">
        <v>4</v>
      </c>
      <c r="BR2518" s="8"/>
      <c r="BS2518" s="8" t="s">
        <v>5</v>
      </c>
      <c r="BT2518" s="9"/>
      <c r="BU2518" s="20"/>
      <c r="BV2518" s="251" t="s">
        <v>0</v>
      </c>
      <c r="BW2518" s="252"/>
      <c r="BX2518" s="253" t="s">
        <v>1</v>
      </c>
      <c r="BY2518" s="254"/>
      <c r="BZ2518" s="36"/>
      <c r="CA2518" s="7" t="s">
        <v>11</v>
      </c>
      <c r="CB2518" s="8"/>
      <c r="CC2518" s="8" t="s">
        <v>12</v>
      </c>
      <c r="CD2518" s="9"/>
      <c r="CE2518" s="36"/>
      <c r="CF2518" s="251" t="s">
        <v>0</v>
      </c>
      <c r="CG2518" s="252"/>
      <c r="CH2518" s="253" t="s">
        <v>1</v>
      </c>
      <c r="CI2518" s="254"/>
      <c r="CJ2518" s="23"/>
      <c r="CK2518" s="7" t="s">
        <v>23</v>
      </c>
      <c r="CL2518" s="8"/>
      <c r="CM2518" s="8" t="s">
        <v>24</v>
      </c>
      <c r="CN2518" s="9"/>
      <c r="CO2518" s="23"/>
      <c r="CP2518" s="251" t="s">
        <v>0</v>
      </c>
      <c r="CQ2518" s="252"/>
      <c r="CR2518" s="253" t="s">
        <v>1</v>
      </c>
      <c r="CS2518" s="254"/>
      <c r="CU2518" s="26" t="s">
        <v>25</v>
      </c>
      <c r="CW2518" s="50" t="s">
        <v>44</v>
      </c>
    </row>
    <row r="2519" spans="1:101" ht="18" customHeight="1" thickTop="1" thickBot="1">
      <c r="B2519" s="34">
        <v>6.8000000000000203</v>
      </c>
      <c r="D2519" s="11">
        <v>1</v>
      </c>
      <c r="E2519" s="12">
        <v>0</v>
      </c>
      <c r="F2519" s="13">
        <v>0</v>
      </c>
      <c r="G2519" s="40">
        <f t="shared" ref="G2519" si="26818">-1/($E$4*$B2519)</f>
        <v>-0.15448978204581504</v>
      </c>
      <c r="H2519" s="10"/>
      <c r="I2519" s="11">
        <v>1</v>
      </c>
      <c r="J2519" s="12">
        <v>0</v>
      </c>
      <c r="K2519" s="13">
        <v>0</v>
      </c>
      <c r="L2519" s="14">
        <v>0</v>
      </c>
      <c r="N2519" s="1">
        <f t="shared" ref="N2519" si="26819">D2519*I2519+F2519*I2522-E2519*J2519-G2519*J2522</f>
        <v>0.96678981787023432</v>
      </c>
      <c r="O2519" s="4">
        <f t="shared" ref="O2519" si="26820">(D2519*J2519+E2519*I2519+F2519*J2522+G2519*I2522)</f>
        <v>0</v>
      </c>
      <c r="P2519" s="2">
        <f t="shared" ref="P2519" si="26821">D2519*K2519+F2519*K2522-E2519*L2519-G2519*L2522</f>
        <v>0</v>
      </c>
      <c r="Q2519" s="3">
        <f t="shared" ref="Q2519" si="26822">(D2519*L2519+E2519*K2519+F2519*L2522+G2519*K2522)</f>
        <v>-0.15448978204581504</v>
      </c>
      <c r="S2519" s="11">
        <v>1</v>
      </c>
      <c r="T2519" s="12">
        <v>0</v>
      </c>
      <c r="U2519" s="13">
        <v>0</v>
      </c>
      <c r="V2519" s="40">
        <f t="shared" ref="V2519" si="26823">-1/($T$4*$B2519)</f>
        <v>-0.29518029612487223</v>
      </c>
      <c r="W2519" s="20"/>
      <c r="X2519" s="1">
        <f t="shared" ref="X2519" si="26824">N2519*S2519+P2519*S2522-O2519*T2519-Q2519*T2522</f>
        <v>0.96678981787023432</v>
      </c>
      <c r="Y2519" s="4">
        <f t="shared" ref="Y2519" si="26825">(N2519*T2519+O2519*S2519+P2519*T2522+Q2519*S2522)</f>
        <v>0</v>
      </c>
      <c r="Z2519" s="2">
        <f t="shared" ref="Z2519" si="26826">N2519*U2519+P2519*U2522-O2519*V2519-Q2519*V2522</f>
        <v>0</v>
      </c>
      <c r="AA2519" s="3">
        <f t="shared" ref="AA2519" si="26827">(N2519*V2519+O2519*U2519+P2519*V2522+Q2519*U2522)</f>
        <v>-0.43986708677526209</v>
      </c>
      <c r="AB2519" s="20"/>
      <c r="AC2519" s="11">
        <v>1</v>
      </c>
      <c r="AD2519" s="12">
        <v>0</v>
      </c>
      <c r="AE2519" s="13">
        <v>0</v>
      </c>
      <c r="AF2519" s="14">
        <v>0</v>
      </c>
      <c r="AG2519" s="20"/>
      <c r="AH2519" s="1">
        <f t="shared" ref="AH2519" si="26828">X2519*AC2519+Z2519*AC2522-Y2519*AD2519-AA2519*AD2522</f>
        <v>0.85876320415867868</v>
      </c>
      <c r="AI2519" s="4">
        <f t="shared" ref="AI2519" si="26829">(X2519*AD2519+Y2519*AC2519+Z2519*AD2522+AA2519*AC2522)</f>
        <v>0</v>
      </c>
      <c r="AJ2519" s="2">
        <f t="shared" ref="AJ2519" si="26830">X2519*AE2519+Z2519*AE2522-Y2519*AF2519-AA2519*AF2522</f>
        <v>0</v>
      </c>
      <c r="AK2519" s="3">
        <f t="shared" ref="AK2519" si="26831">(X2519*AF2519+Y2519*AE2519+Z2519*AF2522+AA2519*AE2522)</f>
        <v>-0.43986708677526209</v>
      </c>
      <c r="AL2519" s="20"/>
      <c r="AM2519" s="11">
        <v>1</v>
      </c>
      <c r="AN2519" s="12">
        <v>0</v>
      </c>
      <c r="AO2519" s="13">
        <v>0</v>
      </c>
      <c r="AP2519" s="40">
        <f t="shared" ref="AP2519" si="26832">-1/($AN$4*$B2519)</f>
        <v>-0.30675599401212211</v>
      </c>
      <c r="AR2519" s="1">
        <f t="shared" ref="AR2519" si="26833">AH2519*AM2519+AJ2519*AM2522-AI2519*AN2519-AK2519*AN2522</f>
        <v>0.85876320415867868</v>
      </c>
      <c r="AS2519" s="4">
        <f t="shared" ref="AS2519" si="26834">(AH2519*AN2519+AI2519*AM2519+AJ2519*AN2522+AK2519*AM2522)</f>
        <v>0</v>
      </c>
      <c r="AT2519" s="2">
        <f t="shared" ref="AT2519" si="26835">AH2519*AO2519+AJ2519*AO2522-AI2519*AP2519-AK2519*AP2522</f>
        <v>0</v>
      </c>
      <c r="AU2519" s="3">
        <f t="shared" ref="AU2519" si="26836">(AH2519*AP2519+AI2519*AO2519+AJ2519*AP2522+AK2519*AO2522)</f>
        <v>-0.70329784708799248</v>
      </c>
      <c r="AV2519" s="20"/>
      <c r="AW2519" s="11">
        <v>1</v>
      </c>
      <c r="AX2519" s="12">
        <v>0</v>
      </c>
      <c r="AY2519" s="13">
        <v>0</v>
      </c>
      <c r="AZ2519" s="14">
        <v>0</v>
      </c>
      <c r="BA2519" s="20"/>
      <c r="BB2519" s="1">
        <f t="shared" ref="BB2519" si="26837">AR2519*AW2519+AT2519*AW2522-AS2519*AX2519-AU2519*AX2522</f>
        <v>0.68604083611671474</v>
      </c>
      <c r="BC2519" s="4">
        <f t="shared" ref="BC2519" si="26838">(AR2519*AX2519+AS2519*AW2519+AT2519*AX2522+AU2519*AW2522)</f>
        <v>0</v>
      </c>
      <c r="BD2519" s="2">
        <f t="shared" ref="BD2519" si="26839">AR2519*AY2519+AT2519*AY2522-AS2519*AZ2519-AU2519*AZ2522</f>
        <v>0</v>
      </c>
      <c r="BE2519" s="3">
        <f t="shared" ref="BE2519" si="26840">(AR2519*AZ2519+AS2519*AY2519+AT2519*AZ2522+AU2519*AY2522)</f>
        <v>-0.70329784708799248</v>
      </c>
      <c r="BF2519" s="20"/>
      <c r="BG2519" s="11">
        <v>1</v>
      </c>
      <c r="BH2519" s="12">
        <v>0</v>
      </c>
      <c r="BI2519" s="13">
        <v>0</v>
      </c>
      <c r="BJ2519" s="40">
        <f t="shared" ref="BJ2519" si="26841">-1/($BH$4*$B2519)</f>
        <v>-0.29518029612487223</v>
      </c>
      <c r="BK2519" s="20"/>
      <c r="BL2519" s="1">
        <f t="shared" ref="BL2519" si="26842">BB2519*BG2519+BD2519*BG2522-BC2519*BH2519-BE2519*BH2522</f>
        <v>0.68604083611671474</v>
      </c>
      <c r="BM2519" s="4">
        <f t="shared" ref="BM2519" si="26843">(BB2519*BH2519+BC2519*BG2519+BD2519*BH2522+BE2519*BG2522)</f>
        <v>0</v>
      </c>
      <c r="BN2519" s="2">
        <f t="shared" ref="BN2519" si="26844">BB2519*BI2519+BD2519*BI2522-BC2519*BJ2519-BE2519*BJ2522</f>
        <v>0</v>
      </c>
      <c r="BO2519" s="3">
        <f t="shared" ref="BO2519" si="26845">(BB2519*BJ2519+BC2519*BI2519+BD2519*BJ2522+BE2519*BI2522)</f>
        <v>-0.90580358424667928</v>
      </c>
      <c r="BP2519" s="20"/>
      <c r="BQ2519" s="11">
        <v>1</v>
      </c>
      <c r="BR2519" s="12">
        <v>0</v>
      </c>
      <c r="BS2519" s="13">
        <v>0</v>
      </c>
      <c r="BT2519" s="14">
        <v>0</v>
      </c>
      <c r="BU2519" s="20"/>
      <c r="BV2519" s="1">
        <f t="shared" ref="BV2519" si="26846">BL2519*BQ2519+BN2519*BQ2522-BM2519*BR2519-BO2519*BR2522</f>
        <v>0.49132309097997939</v>
      </c>
      <c r="BW2519" s="4">
        <f t="shared" ref="BW2519" si="26847">(BL2519*BR2519+BM2519*BQ2519+BN2519*BR2522+BO2519*BQ2522)</f>
        <v>0</v>
      </c>
      <c r="BX2519" s="2">
        <f t="shared" ref="BX2519" si="26848">BL2519*BS2519+BN2519*BS2522-BM2519*BT2519-BO2519*BT2522</f>
        <v>0</v>
      </c>
      <c r="BY2519" s="3">
        <f t="shared" ref="BY2519" si="26849">(BL2519*BT2519+BM2519*BS2519+BN2519*BT2522+BO2519*BS2522)</f>
        <v>-0.90580358424667928</v>
      </c>
      <c r="BZ2519" s="20"/>
      <c r="CA2519" s="11">
        <v>1</v>
      </c>
      <c r="CB2519" s="12">
        <v>0</v>
      </c>
      <c r="CC2519" s="13">
        <v>0</v>
      </c>
      <c r="CD2519" s="40">
        <f t="shared" ref="CD2519" si="26850">-1/($CB$4*$B2519)</f>
        <v>-0.15448978204581504</v>
      </c>
      <c r="CE2519" s="20"/>
      <c r="CF2519" s="1">
        <f t="shared" ref="CF2519" si="26851">BV2519*CA2519+BX2519*CA2522-BW2519*CB2519-BY2519*CB2522</f>
        <v>0.49132309097997939</v>
      </c>
      <c r="CG2519" s="4">
        <f t="shared" ref="CG2519" si="26852">(BV2519*CB2519+BW2519*CA2519+BX2519*CB2522+BY2519*CA2522)</f>
        <v>0</v>
      </c>
      <c r="CH2519" s="2">
        <f t="shared" ref="CH2519" si="26853">BV2519*CC2519+BX2519*CC2522-BW2519*CD2519-BY2519*CD2522</f>
        <v>0</v>
      </c>
      <c r="CI2519" s="3">
        <f t="shared" ref="CI2519" si="26854">(BV2519*CD2519+BW2519*CC2519+BX2519*CD2522+BY2519*CC2522)</f>
        <v>-0.98170798148625249</v>
      </c>
      <c r="CJ2519" s="28"/>
      <c r="CK2519" s="11">
        <v>1</v>
      </c>
      <c r="CL2519" s="12">
        <v>0</v>
      </c>
      <c r="CM2519" s="13">
        <v>0</v>
      </c>
      <c r="CN2519" s="14">
        <v>0</v>
      </c>
      <c r="CP2519" s="1">
        <f t="shared" ref="CP2519" si="26855">CF2519*CK2519+CH2519*CK2522-CG2519*CL2519-CI2519*CL2522</f>
        <v>0.49132309097997939</v>
      </c>
      <c r="CQ2519" s="4">
        <f t="shared" ref="CQ2519" si="26856">(CF2519*CL2519+CG2519*CK2519+CH2519*CL2522+CI2519*CK2522)</f>
        <v>-0.98170798148625249</v>
      </c>
      <c r="CR2519" s="2">
        <f t="shared" ref="CR2519" si="26857">CF2519*CM2519+CH2519*CM2522-CG2519*CN2519-CI2519*CN2522</f>
        <v>0</v>
      </c>
      <c r="CS2519" s="3">
        <f t="shared" ref="CS2519" si="26858">(CF2519*CN2519+CG2519*CM2519+CH2519*CN2522+CI2519*CM2522)</f>
        <v>-0.98170798148625249</v>
      </c>
      <c r="CU2519" s="29">
        <f t="shared" ref="CU2519" si="26859">20*LOG(((1+$CL$4)/$CL$4)/((CP2519+CP2522)^2+(CQ2519+CQ2522)^2)^0.5)</f>
        <v>-4.7156144825614615E-2</v>
      </c>
      <c r="CW2519" s="51">
        <f t="shared" ref="CW2519" si="26860">((CP2519^2+CQ2519^2)^0.5)/((CP2522^2+CQ2522^2)^0.5)</f>
        <v>1.1988466005010732</v>
      </c>
    </row>
    <row r="2520" spans="1:101" ht="18" customHeight="1" thickBot="1">
      <c r="D2520" s="11"/>
      <c r="E2520" s="13"/>
      <c r="F2520" s="13"/>
      <c r="G2520" s="15"/>
      <c r="H2520" s="10"/>
      <c r="I2520" s="11"/>
      <c r="J2520" s="13"/>
      <c r="K2520" s="13"/>
      <c r="L2520" s="15"/>
      <c r="N2520" s="5"/>
      <c r="Q2520" s="6"/>
      <c r="S2520" s="11"/>
      <c r="T2520" s="13"/>
      <c r="U2520" s="13"/>
      <c r="V2520" s="15"/>
      <c r="W2520" s="20"/>
      <c r="X2520" s="5"/>
      <c r="AA2520" s="6"/>
      <c r="AB2520" s="20"/>
      <c r="AC2520" s="11"/>
      <c r="AD2520" s="13"/>
      <c r="AE2520" s="13"/>
      <c r="AF2520" s="15"/>
      <c r="AG2520" s="20"/>
      <c r="AH2520" s="5"/>
      <c r="AK2520" s="6"/>
      <c r="AL2520" s="20"/>
      <c r="AM2520" s="11"/>
      <c r="AN2520" s="13"/>
      <c r="AO2520" s="13"/>
      <c r="AP2520" s="15"/>
      <c r="AR2520" s="5"/>
      <c r="AU2520" s="6"/>
      <c r="AW2520" s="11"/>
      <c r="AX2520" s="13"/>
      <c r="AY2520" s="13"/>
      <c r="AZ2520" s="15"/>
      <c r="BA2520" s="20"/>
      <c r="BB2520" s="5"/>
      <c r="BE2520" s="6"/>
      <c r="BG2520" s="11"/>
      <c r="BH2520" s="13"/>
      <c r="BI2520" s="13"/>
      <c r="BJ2520" s="15"/>
      <c r="BL2520" s="5"/>
      <c r="BO2520" s="6"/>
      <c r="BQ2520" s="11"/>
      <c r="BR2520" s="13"/>
      <c r="BS2520" s="13"/>
      <c r="BT2520" s="15"/>
      <c r="BU2520" s="20"/>
      <c r="BV2520" s="5"/>
      <c r="BY2520" s="6"/>
      <c r="CA2520" s="11"/>
      <c r="CB2520" s="13"/>
      <c r="CC2520" s="13"/>
      <c r="CD2520" s="15"/>
      <c r="CF2520" s="5"/>
      <c r="CI2520" s="6"/>
      <c r="CK2520" s="11"/>
      <c r="CL2520" s="13"/>
      <c r="CM2520" s="13"/>
      <c r="CN2520" s="15"/>
      <c r="CP2520" s="5"/>
      <c r="CS2520" s="6"/>
      <c r="CW2520" s="52"/>
    </row>
    <row r="2521" spans="1:101" ht="18" customHeight="1" thickBot="1">
      <c r="D2521" s="11" t="s">
        <v>6</v>
      </c>
      <c r="E2521" s="13"/>
      <c r="F2521" s="13" t="s">
        <v>7</v>
      </c>
      <c r="G2521" s="15"/>
      <c r="H2521" s="10"/>
      <c r="I2521" s="11" t="s">
        <v>8</v>
      </c>
      <c r="J2521" s="13"/>
      <c r="K2521" s="13" t="s">
        <v>9</v>
      </c>
      <c r="L2521" s="15"/>
      <c r="N2521" s="251" t="s">
        <v>26</v>
      </c>
      <c r="O2521" s="252"/>
      <c r="P2521" s="253" t="s">
        <v>27</v>
      </c>
      <c r="Q2521" s="254"/>
      <c r="S2521" s="11" t="s">
        <v>13</v>
      </c>
      <c r="T2521" s="13"/>
      <c r="U2521" s="13" t="s">
        <v>14</v>
      </c>
      <c r="V2521" s="15"/>
      <c r="W2521" s="20"/>
      <c r="X2521" s="251" t="s">
        <v>26</v>
      </c>
      <c r="Y2521" s="252"/>
      <c r="Z2521" s="253" t="s">
        <v>27</v>
      </c>
      <c r="AA2521" s="254"/>
      <c r="AB2521" s="20"/>
      <c r="AC2521" s="11" t="s">
        <v>8</v>
      </c>
      <c r="AD2521" s="13"/>
      <c r="AE2521" s="13" t="s">
        <v>9</v>
      </c>
      <c r="AF2521" s="15"/>
      <c r="AG2521" s="20"/>
      <c r="AH2521" s="251" t="s">
        <v>26</v>
      </c>
      <c r="AI2521" s="252"/>
      <c r="AJ2521" s="253" t="s">
        <v>27</v>
      </c>
      <c r="AK2521" s="254"/>
      <c r="AL2521" s="20"/>
      <c r="AM2521" s="11" t="s">
        <v>13</v>
      </c>
      <c r="AN2521" s="13"/>
      <c r="AO2521" s="13" t="s">
        <v>14</v>
      </c>
      <c r="AP2521" s="15"/>
      <c r="AR2521" s="251" t="s">
        <v>26</v>
      </c>
      <c r="AS2521" s="252"/>
      <c r="AT2521" s="253" t="s">
        <v>27</v>
      </c>
      <c r="AU2521" s="254"/>
      <c r="AV2521" s="36"/>
      <c r="AW2521" s="11" t="s">
        <v>8</v>
      </c>
      <c r="AX2521" s="13"/>
      <c r="AY2521" s="13" t="s">
        <v>9</v>
      </c>
      <c r="AZ2521" s="15"/>
      <c r="BA2521" s="20"/>
      <c r="BB2521" s="251" t="s">
        <v>26</v>
      </c>
      <c r="BC2521" s="252"/>
      <c r="BD2521" s="253" t="s">
        <v>27</v>
      </c>
      <c r="BE2521" s="254"/>
      <c r="BF2521" s="36"/>
      <c r="BG2521" s="11" t="s">
        <v>13</v>
      </c>
      <c r="BH2521" s="13"/>
      <c r="BI2521" s="13" t="s">
        <v>14</v>
      </c>
      <c r="BJ2521" s="15"/>
      <c r="BK2521" s="36"/>
      <c r="BL2521" s="251" t="s">
        <v>26</v>
      </c>
      <c r="BM2521" s="252"/>
      <c r="BN2521" s="253" t="s">
        <v>27</v>
      </c>
      <c r="BO2521" s="254"/>
      <c r="BP2521" s="36"/>
      <c r="BQ2521" s="11" t="s">
        <v>8</v>
      </c>
      <c r="BR2521" s="13"/>
      <c r="BS2521" s="13" t="s">
        <v>9</v>
      </c>
      <c r="BT2521" s="15"/>
      <c r="BU2521" s="20"/>
      <c r="BV2521" s="251" t="s">
        <v>26</v>
      </c>
      <c r="BW2521" s="252"/>
      <c r="BX2521" s="253" t="s">
        <v>27</v>
      </c>
      <c r="BY2521" s="254"/>
      <c r="BZ2521" s="36"/>
      <c r="CA2521" s="11" t="s">
        <v>13</v>
      </c>
      <c r="CB2521" s="13"/>
      <c r="CC2521" s="13" t="s">
        <v>14</v>
      </c>
      <c r="CD2521" s="15"/>
      <c r="CE2521" s="36"/>
      <c r="CF2521" s="251" t="s">
        <v>26</v>
      </c>
      <c r="CG2521" s="252"/>
      <c r="CH2521" s="253" t="s">
        <v>27</v>
      </c>
      <c r="CI2521" s="254"/>
      <c r="CK2521" s="11" t="s">
        <v>28</v>
      </c>
      <c r="CL2521" s="13"/>
      <c r="CM2521" s="13" t="s">
        <v>29</v>
      </c>
      <c r="CN2521" s="15"/>
      <c r="CP2521" s="251" t="s">
        <v>26</v>
      </c>
      <c r="CQ2521" s="252"/>
      <c r="CR2521" s="253" t="s">
        <v>27</v>
      </c>
      <c r="CS2521" s="254"/>
      <c r="CU2521" s="38" t="s">
        <v>37</v>
      </c>
      <c r="CW2521" s="53" t="s">
        <v>45</v>
      </c>
    </row>
    <row r="2522" spans="1:101" ht="18" customHeight="1" thickTop="1" thickBot="1">
      <c r="D2522" s="16">
        <v>0</v>
      </c>
      <c r="E2522" s="17">
        <v>0</v>
      </c>
      <c r="F2522" s="18">
        <v>1</v>
      </c>
      <c r="G2522" s="19">
        <v>0</v>
      </c>
      <c r="H2522" s="10"/>
      <c r="I2522" s="16">
        <v>0</v>
      </c>
      <c r="J2522" s="17">
        <f t="shared" ref="J2522" si="26861">-1/($J$4*$B2519)</f>
        <v>-0.21496685211140376</v>
      </c>
      <c r="K2522" s="18">
        <v>1</v>
      </c>
      <c r="L2522" s="19">
        <v>0</v>
      </c>
      <c r="N2522" s="1">
        <f t="shared" ref="N2522" si="26862">D2522*I2519+F2522*I2522-E2522*J2519-G2522*J2522</f>
        <v>0</v>
      </c>
      <c r="O2522" s="4">
        <f t="shared" ref="O2522" si="26863">(D2522*J2519+E2522*I2519+F2522*J2522+G2522*I2522)</f>
        <v>-0.21496685211140376</v>
      </c>
      <c r="P2522" s="2">
        <f t="shared" ref="P2522" si="26864">D2522*K2519+F2522*K2522-E2522*L2519-G2522*L2522</f>
        <v>1</v>
      </c>
      <c r="Q2522" s="3">
        <f t="shared" ref="Q2522" si="26865">(D2522*L2519+E2522*K2519+F2522*L2522+G2522*K2522)</f>
        <v>0</v>
      </c>
      <c r="S2522" s="16">
        <v>0</v>
      </c>
      <c r="T2522" s="17">
        <v>0</v>
      </c>
      <c r="U2522" s="18">
        <v>1</v>
      </c>
      <c r="V2522" s="19">
        <v>0</v>
      </c>
      <c r="W2522" s="20"/>
      <c r="X2522" s="1">
        <f t="shared" ref="X2522" si="26866">N2522*S2519+P2522*S2522-O2522*T2519-Q2522*T2522</f>
        <v>0</v>
      </c>
      <c r="Y2522" s="4">
        <f t="shared" ref="Y2522" si="26867">(N2522*T2519+O2522*S2519+P2522*T2522+Q2522*S2522)</f>
        <v>-0.21496685211140376</v>
      </c>
      <c r="Z2522" s="2">
        <f t="shared" ref="Z2522" si="26868">N2522*U2519+P2522*U2522-O2522*V2519-Q2522*V2522</f>
        <v>0.93654602093672423</v>
      </c>
      <c r="AA2522" s="3">
        <f t="shared" ref="AA2522" si="26869">(N2522*V2519+O2522*U2519+P2522*V2522+Q2522*U2522)</f>
        <v>0</v>
      </c>
      <c r="AB2522" s="20"/>
      <c r="AC2522" s="16">
        <v>0</v>
      </c>
      <c r="AD2522" s="17">
        <f t="shared" ref="AD2522" si="26870">-1/($AD$4*$B2519)</f>
        <v>-0.24558921765098751</v>
      </c>
      <c r="AE2522" s="18">
        <v>1</v>
      </c>
      <c r="AF2522" s="19">
        <v>0</v>
      </c>
      <c r="AG2522" s="20"/>
      <c r="AH2522" s="1">
        <f t="shared" ref="AH2522" si="26871">X2522*AC2519+Z2522*AC2522-Y2522*AD2519-AA2522*AD2522</f>
        <v>0</v>
      </c>
      <c r="AI2522" s="4">
        <f t="shared" ref="AI2522" si="26872">(X2522*AD2519+Y2522*AC2519+Z2522*AD2522+AA2522*AC2522)</f>
        <v>-0.44497245668739926</v>
      </c>
      <c r="AJ2522" s="2">
        <f t="shared" ref="AJ2522" si="26873">X2522*AE2519+Z2522*AE2522-Y2522*AF2519-AA2522*AF2522</f>
        <v>0.93654602093672423</v>
      </c>
      <c r="AK2522" s="3">
        <f t="shared" ref="AK2522" si="26874">(X2522*AF2519+Y2522*AE2519+Z2522*AF2522+AA2522*AE2522)</f>
        <v>0</v>
      </c>
      <c r="AL2522" s="20"/>
      <c r="AM2522" s="16">
        <v>0</v>
      </c>
      <c r="AN2522" s="17">
        <v>0</v>
      </c>
      <c r="AO2522" s="18">
        <v>1</v>
      </c>
      <c r="AP2522" s="19">
        <v>0</v>
      </c>
      <c r="AR2522" s="1">
        <f t="shared" ref="AR2522" si="26875">AH2522*AM2519+AJ2522*AM2522-AI2522*AN2519-AK2522*AN2522</f>
        <v>0</v>
      </c>
      <c r="AS2522" s="4">
        <f t="shared" ref="AS2522" si="26876">(AH2522*AN2519+AI2522*AM2519+AJ2522*AN2522+AK2522*AM2522)</f>
        <v>-0.44497245668739926</v>
      </c>
      <c r="AT2522" s="2">
        <f t="shared" ref="AT2522" si="26877">AH2522*AO2519+AJ2522*AO2522-AI2522*AP2519-AK2522*AP2522</f>
        <v>0.80004805267756507</v>
      </c>
      <c r="AU2522" s="3">
        <f t="shared" ref="AU2522" si="26878">(AH2522*AP2519+AI2522*AO2519+AJ2522*AP2522+AK2522*AO2522)</f>
        <v>0</v>
      </c>
      <c r="AV2522" s="20"/>
      <c r="AW2522" s="16">
        <v>0</v>
      </c>
      <c r="AX2522" s="17">
        <f t="shared" ref="AX2522" si="26879">-1/($AX$4*$B2519)</f>
        <v>-0.24558921765098751</v>
      </c>
      <c r="AY2522" s="18">
        <v>1</v>
      </c>
      <c r="AZ2522" s="19">
        <v>0</v>
      </c>
      <c r="BA2522" s="20"/>
      <c r="BB2522" s="1">
        <f t="shared" ref="BB2522" si="26880">AR2522*AW2519+AT2522*AW2522-AS2522*AX2519-AU2522*AX2522</f>
        <v>0</v>
      </c>
      <c r="BC2522" s="4">
        <f t="shared" ref="BC2522" si="26881">(AR2522*AX2519+AS2522*AW2519+AT2522*AX2522+AU2522*AW2522)</f>
        <v>-0.64145563202767852</v>
      </c>
      <c r="BD2522" s="2">
        <f t="shared" ref="BD2522" si="26882">AR2522*AY2519+AT2522*AY2522-AS2522*AZ2519-AU2522*AZ2522</f>
        <v>0.80004805267756507</v>
      </c>
      <c r="BE2522" s="3">
        <f t="shared" ref="BE2522" si="26883">(AR2522*AZ2519+AS2522*AY2519+AT2522*AZ2522+AU2522*AY2522)</f>
        <v>0</v>
      </c>
      <c r="BF2522" s="20"/>
      <c r="BG2522" s="16">
        <v>0</v>
      </c>
      <c r="BH2522" s="17">
        <v>0</v>
      </c>
      <c r="BI2522" s="18">
        <v>1</v>
      </c>
      <c r="BJ2522" s="19">
        <v>0</v>
      </c>
      <c r="BK2522" s="20"/>
      <c r="BL2522" s="1">
        <f t="shared" ref="BL2522" si="26884">BB2522*BG2519+BD2522*BG2522-BC2522*BH2519-BE2522*BH2522</f>
        <v>0</v>
      </c>
      <c r="BM2522" s="4">
        <f t="shared" ref="BM2522" si="26885">(BB2522*BH2519+BC2522*BG2519+BD2522*BH2522+BE2522*BG2522)</f>
        <v>-0.64145563202767852</v>
      </c>
      <c r="BN2522" s="2">
        <f t="shared" ref="BN2522" si="26886">BB2522*BI2519+BD2522*BI2522-BC2522*BJ2519-BE2522*BJ2522</f>
        <v>0.61070298926466782</v>
      </c>
      <c r="BO2522" s="3">
        <f t="shared" ref="BO2522" si="26887">(BB2522*BJ2519+BC2522*BI2519+BD2522*BJ2522+BE2522*BI2522)</f>
        <v>0</v>
      </c>
      <c r="BP2522" s="20"/>
      <c r="BQ2522" s="16">
        <v>0</v>
      </c>
      <c r="BR2522" s="17">
        <f t="shared" ref="BR2522" si="26888">-1/($BR$4*$B2519)</f>
        <v>-0.21496685211140376</v>
      </c>
      <c r="BS2522" s="18">
        <v>1</v>
      </c>
      <c r="BT2522" s="19">
        <v>0</v>
      </c>
      <c r="BU2522" s="20"/>
      <c r="BV2522" s="1">
        <f t="shared" ref="BV2522" si="26889">BL2522*BQ2519+BN2522*BQ2522-BM2522*BR2519-BO2522*BR2522</f>
        <v>0</v>
      </c>
      <c r="BW2522" s="4">
        <f t="shared" ref="BW2522" si="26890">(BL2522*BR2519+BM2522*BQ2519+BN2522*BR2522+BO2522*BQ2522)</f>
        <v>-0.77273653120492858</v>
      </c>
      <c r="BX2522" s="2">
        <f t="shared" ref="BX2522" si="26891">BL2522*BS2519+BN2522*BS2522-BM2522*BT2519-BO2522*BT2522</f>
        <v>0.61070298926466782</v>
      </c>
      <c r="BY2522" s="3">
        <f t="shared" ref="BY2522" si="26892">(BL2522*BT2519+BM2522*BS2519+BN2522*BT2522+BO2522*BS2522)</f>
        <v>0</v>
      </c>
      <c r="BZ2522" s="20"/>
      <c r="CA2522" s="16">
        <v>0</v>
      </c>
      <c r="CB2522" s="17">
        <v>0</v>
      </c>
      <c r="CC2522" s="18">
        <v>1</v>
      </c>
      <c r="CD2522" s="19">
        <v>0</v>
      </c>
      <c r="CE2522" s="20"/>
      <c r="CF2522" s="1">
        <f t="shared" ref="CF2522" si="26893">BV2522*CA2519+BX2522*CA2522-BW2522*CB2519-BY2522*CB2522</f>
        <v>0</v>
      </c>
      <c r="CG2522" s="4">
        <f t="shared" ref="CG2522" si="26894">(BV2522*CB2519+BW2522*CA2519+BX2522*CB2522+BY2522*CA2522)</f>
        <v>-0.77273653120492858</v>
      </c>
      <c r="CH2522" s="2">
        <f t="shared" ref="CH2522" si="26895">BV2522*CC2519+BX2522*CC2522-BW2522*CD2519-BY2522*CD2522</f>
        <v>0.49132309097997928</v>
      </c>
      <c r="CI2522" s="3">
        <f t="shared" ref="CI2522" si="26896">(BV2522*CD2519+BW2522*CC2519+BX2522*CD2522+BY2522*CC2522)</f>
        <v>0</v>
      </c>
      <c r="CK2522" s="16">
        <f t="shared" ref="CK2522" si="26897">1/$CL$4</f>
        <v>1</v>
      </c>
      <c r="CL2522" s="17">
        <v>0</v>
      </c>
      <c r="CM2522" s="18">
        <v>1</v>
      </c>
      <c r="CN2522" s="19">
        <v>0</v>
      </c>
      <c r="CP2522" s="1">
        <f t="shared" ref="CP2522" si="26898">CF2522*CK2519+CH2522*CK2522-CG2522*CL2519-CI2522*CL2522</f>
        <v>0.49132309097997928</v>
      </c>
      <c r="CQ2522" s="4">
        <f t="shared" ref="CQ2522" si="26899">(CF2522*CL2519+CG2522*CK2519+CH2522*CL2522+CI2522*CK2522)</f>
        <v>-0.77273653120492858</v>
      </c>
      <c r="CR2522" s="2">
        <f t="shared" ref="CR2522" si="26900">CF2522*CM2519+CH2522*CM2522-CG2522*CN2519-CI2522*CN2522</f>
        <v>0.49132309097997928</v>
      </c>
      <c r="CS2522" s="3">
        <f t="shared" ref="CS2522" si="26901">(CF2522*CN2519+CG2522*CM2519+CH2522*CN2522+CI2522*CM2522)</f>
        <v>0</v>
      </c>
      <c r="CU2522" s="39">
        <f t="shared" ref="CU2522" si="26902">(180/PI())*ATAN(-1*(CQ2519/CP2519))</f>
        <v>63.413050395561044</v>
      </c>
      <c r="CW2522" s="54">
        <f t="shared" ref="CW2522" si="26903">20*LOG(((1-(10^(CU2519/20)^2)*(1-((1-CW2519)/(1+CW2519))^2))^0.5))</f>
        <v>-17.237901544444934</v>
      </c>
    </row>
    <row r="2523" spans="1:101" ht="18" customHeight="1">
      <c r="E2523" s="20"/>
      <c r="F2523" s="20"/>
      <c r="G2523" s="20"/>
      <c r="H2523" s="20"/>
      <c r="I2523" s="20"/>
      <c r="J2523" s="20"/>
      <c r="K2523" s="20"/>
      <c r="L2523" s="20"/>
      <c r="M2523" s="20"/>
      <c r="N2523" s="20"/>
      <c r="O2523" s="20"/>
      <c r="P2523" s="20"/>
      <c r="Q2523" s="20"/>
      <c r="R2523" s="20"/>
      <c r="S2523" s="20"/>
      <c r="T2523" s="20"/>
      <c r="U2523" s="20"/>
      <c r="V2523" s="20"/>
      <c r="W2523" s="20"/>
      <c r="X2523" s="20"/>
      <c r="Y2523" s="20"/>
      <c r="Z2523" s="20"/>
      <c r="AA2523" s="20"/>
      <c r="AB2523" s="30"/>
      <c r="AC2523" s="20"/>
      <c r="AD2523" s="20"/>
      <c r="AE2523" s="20"/>
      <c r="AF2523" s="20"/>
      <c r="AG2523" s="20"/>
      <c r="AH2523" s="20"/>
      <c r="AI2523" s="20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  <c r="BA2523" s="20"/>
      <c r="BB2523" s="20"/>
      <c r="BC2523" s="20"/>
      <c r="BD2523" s="20"/>
      <c r="BE2523" s="20"/>
      <c r="BF2523" s="20"/>
      <c r="BG2523" s="20"/>
      <c r="BH2523" s="20"/>
      <c r="BI2523" s="20"/>
      <c r="BJ2523" s="20"/>
      <c r="BK2523" s="20"/>
      <c r="BL2523" s="20"/>
      <c r="BM2523" s="20"/>
      <c r="BN2523" s="20"/>
      <c r="BO2523" s="20"/>
      <c r="BP2523" s="20"/>
      <c r="BQ2523" s="20"/>
      <c r="BR2523" s="20"/>
      <c r="BS2523" s="20"/>
      <c r="BT2523" s="20"/>
      <c r="BU2523" s="20"/>
      <c r="BV2523" s="20"/>
      <c r="BW2523" s="20"/>
      <c r="BX2523" s="20"/>
      <c r="BY2523" s="20"/>
      <c r="BZ2523" s="20"/>
      <c r="CA2523" s="20"/>
      <c r="CB2523" s="20"/>
      <c r="CC2523" s="20"/>
      <c r="CD2523" s="20"/>
      <c r="CE2523" s="20"/>
      <c r="CF2523" s="20"/>
      <c r="CG2523" s="20"/>
      <c r="CH2523" s="20"/>
      <c r="CI2523" s="20"/>
      <c r="CJ2523" s="20"/>
      <c r="CK2523" s="20"/>
      <c r="CL2523" s="20"/>
    </row>
    <row r="2524" spans="1:101" ht="18" customHeight="1"/>
    <row r="2525" spans="1:101" ht="18" customHeight="1" thickBot="1">
      <c r="A2525" s="23"/>
      <c r="B2525" s="23"/>
      <c r="C2525" s="23"/>
      <c r="D2525" s="20" t="s">
        <v>15</v>
      </c>
      <c r="E2525" s="20"/>
      <c r="F2525" s="20"/>
      <c r="G2525" s="20"/>
      <c r="H2525" s="20"/>
      <c r="I2525" s="20" t="s">
        <v>16</v>
      </c>
      <c r="J2525" s="20"/>
      <c r="K2525" s="20"/>
      <c r="L2525" s="20"/>
      <c r="M2525" s="23"/>
      <c r="N2525" s="23"/>
      <c r="O2525" s="24" t="s">
        <v>17</v>
      </c>
      <c r="P2525" s="23"/>
      <c r="Q2525" s="23"/>
      <c r="R2525" s="23"/>
      <c r="S2525" s="20"/>
      <c r="T2525" s="20" t="s">
        <v>18</v>
      </c>
      <c r="U2525" s="23"/>
      <c r="V2525" s="23"/>
      <c r="W2525" s="23"/>
      <c r="X2525" s="23"/>
      <c r="Y2525" s="24" t="s">
        <v>19</v>
      </c>
      <c r="Z2525" s="23"/>
      <c r="AA2525" s="23"/>
      <c r="AB2525" s="23"/>
      <c r="AC2525" s="24" t="s">
        <v>20</v>
      </c>
      <c r="AD2525" s="20"/>
      <c r="AE2525" s="20"/>
      <c r="AF2525" s="20"/>
      <c r="AG2525" s="20"/>
      <c r="AH2525" s="23"/>
      <c r="AI2525" s="24" t="s">
        <v>21</v>
      </c>
      <c r="AJ2525" s="23"/>
      <c r="AK2525" s="23"/>
      <c r="AL2525" s="20"/>
      <c r="AM2525" s="24" t="s">
        <v>31</v>
      </c>
      <c r="AN2525" s="20"/>
      <c r="AO2525" s="23"/>
      <c r="AP2525" s="23"/>
      <c r="AQ2525" s="23"/>
      <c r="AR2525" s="23"/>
      <c r="AS2525" s="24" t="s">
        <v>91</v>
      </c>
      <c r="AT2525" s="23"/>
      <c r="AU2525" s="23"/>
      <c r="AV2525" s="23"/>
      <c r="AW2525" s="24" t="s">
        <v>32</v>
      </c>
      <c r="AX2525" s="20"/>
      <c r="AY2525" s="20"/>
      <c r="AZ2525" s="20"/>
      <c r="BA2525" s="20"/>
      <c r="BB2525" s="23"/>
      <c r="BC2525" s="24" t="s">
        <v>22</v>
      </c>
      <c r="BD2525" s="23"/>
      <c r="BE2525" s="23"/>
      <c r="BF2525" s="23"/>
      <c r="BG2525" s="24" t="s">
        <v>33</v>
      </c>
      <c r="BH2525" s="20"/>
      <c r="BI2525" s="23"/>
      <c r="BJ2525" s="23"/>
      <c r="BK2525" s="23"/>
      <c r="BL2525" s="23"/>
      <c r="BM2525" s="24" t="s">
        <v>34</v>
      </c>
      <c r="BN2525" s="23"/>
      <c r="BO2525" s="23"/>
      <c r="BP2525" s="23"/>
      <c r="BQ2525" s="24" t="s">
        <v>89</v>
      </c>
      <c r="BR2525" s="20"/>
      <c r="BS2525" s="20"/>
      <c r="BT2525" s="20"/>
      <c r="BU2525" s="20"/>
      <c r="BV2525" s="23"/>
      <c r="BW2525" s="24" t="s">
        <v>35</v>
      </c>
      <c r="BX2525" s="23"/>
      <c r="BY2525" s="23"/>
      <c r="BZ2525" s="23"/>
      <c r="CA2525" s="24" t="s">
        <v>90</v>
      </c>
      <c r="CB2525" s="20"/>
      <c r="CC2525" s="23"/>
      <c r="CD2525" s="23"/>
      <c r="CE2525" s="23"/>
      <c r="CF2525" s="23"/>
      <c r="CG2525" s="24" t="s">
        <v>92</v>
      </c>
      <c r="CH2525" s="23"/>
      <c r="CI2525" s="23"/>
      <c r="CJ2525" s="23"/>
      <c r="CK2525" s="24" t="s">
        <v>36</v>
      </c>
      <c r="CL2525" s="24"/>
      <c r="CM2525" s="23"/>
      <c r="CN2525" s="23"/>
      <c r="CO2525" s="23"/>
      <c r="CP2525" s="23"/>
      <c r="CQ2525" s="24" t="s">
        <v>93</v>
      </c>
      <c r="CR2525" s="23"/>
      <c r="CS2525" s="23"/>
    </row>
    <row r="2526" spans="1:101" ht="18" customHeight="1" thickBot="1">
      <c r="A2526" s="23"/>
      <c r="B2526" s="33"/>
      <c r="C2526" s="23"/>
      <c r="D2526" s="7" t="s">
        <v>2</v>
      </c>
      <c r="E2526" s="8"/>
      <c r="F2526" s="8" t="s">
        <v>3</v>
      </c>
      <c r="G2526" s="9"/>
      <c r="H2526" s="10"/>
      <c r="I2526" s="7" t="s">
        <v>4</v>
      </c>
      <c r="J2526" s="8"/>
      <c r="K2526" s="8" t="s">
        <v>5</v>
      </c>
      <c r="L2526" s="9"/>
      <c r="M2526" s="23"/>
      <c r="N2526" s="251" t="s">
        <v>79</v>
      </c>
      <c r="O2526" s="252"/>
      <c r="P2526" s="253" t="s">
        <v>80</v>
      </c>
      <c r="Q2526" s="254"/>
      <c r="R2526" s="23"/>
      <c r="S2526" s="7" t="s">
        <v>11</v>
      </c>
      <c r="T2526" s="8"/>
      <c r="U2526" s="8" t="s">
        <v>12</v>
      </c>
      <c r="V2526" s="9"/>
      <c r="W2526" s="20"/>
      <c r="X2526" s="251" t="s">
        <v>79</v>
      </c>
      <c r="Y2526" s="252"/>
      <c r="Z2526" s="253" t="s">
        <v>80</v>
      </c>
      <c r="AA2526" s="254"/>
      <c r="AB2526" s="20"/>
      <c r="AC2526" s="7" t="s">
        <v>4</v>
      </c>
      <c r="AD2526" s="8"/>
      <c r="AE2526" s="8" t="s">
        <v>5</v>
      </c>
      <c r="AF2526" s="9"/>
      <c r="AG2526" s="20"/>
      <c r="AH2526" s="251" t="s">
        <v>0</v>
      </c>
      <c r="AI2526" s="252"/>
      <c r="AJ2526" s="253" t="s">
        <v>1</v>
      </c>
      <c r="AK2526" s="254"/>
      <c r="AL2526" s="20"/>
      <c r="AM2526" s="7" t="s">
        <v>11</v>
      </c>
      <c r="AN2526" s="8"/>
      <c r="AO2526" s="8" t="s">
        <v>12</v>
      </c>
      <c r="AP2526" s="9"/>
      <c r="AQ2526" s="23"/>
      <c r="AR2526" s="251" t="s">
        <v>0</v>
      </c>
      <c r="AS2526" s="252"/>
      <c r="AT2526" s="253" t="s">
        <v>1</v>
      </c>
      <c r="AU2526" s="254"/>
      <c r="AV2526" s="36"/>
      <c r="AW2526" s="7" t="s">
        <v>4</v>
      </c>
      <c r="AX2526" s="8"/>
      <c r="AY2526" s="8" t="s">
        <v>5</v>
      </c>
      <c r="AZ2526" s="9"/>
      <c r="BA2526" s="20"/>
      <c r="BB2526" s="251" t="s">
        <v>0</v>
      </c>
      <c r="BC2526" s="252"/>
      <c r="BD2526" s="253" t="s">
        <v>1</v>
      </c>
      <c r="BE2526" s="254"/>
      <c r="BF2526" s="36"/>
      <c r="BG2526" s="7" t="s">
        <v>11</v>
      </c>
      <c r="BH2526" s="8"/>
      <c r="BI2526" s="8" t="s">
        <v>12</v>
      </c>
      <c r="BJ2526" s="9"/>
      <c r="BK2526" s="36"/>
      <c r="BL2526" s="251" t="s">
        <v>0</v>
      </c>
      <c r="BM2526" s="252"/>
      <c r="BN2526" s="253" t="s">
        <v>1</v>
      </c>
      <c r="BO2526" s="254"/>
      <c r="BP2526" s="36"/>
      <c r="BQ2526" s="7" t="s">
        <v>4</v>
      </c>
      <c r="BR2526" s="8"/>
      <c r="BS2526" s="8" t="s">
        <v>5</v>
      </c>
      <c r="BT2526" s="9"/>
      <c r="BU2526" s="20"/>
      <c r="BV2526" s="251" t="s">
        <v>0</v>
      </c>
      <c r="BW2526" s="252"/>
      <c r="BX2526" s="253" t="s">
        <v>1</v>
      </c>
      <c r="BY2526" s="254"/>
      <c r="BZ2526" s="36"/>
      <c r="CA2526" s="7" t="s">
        <v>11</v>
      </c>
      <c r="CB2526" s="8"/>
      <c r="CC2526" s="8" t="s">
        <v>12</v>
      </c>
      <c r="CD2526" s="9"/>
      <c r="CE2526" s="36"/>
      <c r="CF2526" s="251" t="s">
        <v>0</v>
      </c>
      <c r="CG2526" s="252"/>
      <c r="CH2526" s="253" t="s">
        <v>1</v>
      </c>
      <c r="CI2526" s="254"/>
      <c r="CJ2526" s="23"/>
      <c r="CK2526" s="7" t="s">
        <v>23</v>
      </c>
      <c r="CL2526" s="8"/>
      <c r="CM2526" s="8" t="s">
        <v>24</v>
      </c>
      <c r="CN2526" s="9"/>
      <c r="CO2526" s="23"/>
      <c r="CP2526" s="251" t="s">
        <v>0</v>
      </c>
      <c r="CQ2526" s="252"/>
      <c r="CR2526" s="253" t="s">
        <v>1</v>
      </c>
      <c r="CS2526" s="254"/>
      <c r="CU2526" s="26" t="s">
        <v>25</v>
      </c>
      <c r="CW2526" s="50" t="s">
        <v>44</v>
      </c>
    </row>
    <row r="2527" spans="1:101" ht="18" customHeight="1" thickTop="1" thickBot="1">
      <c r="B2527" s="34">
        <v>6.8500000000000201</v>
      </c>
      <c r="D2527" s="11">
        <v>1</v>
      </c>
      <c r="E2527" s="12">
        <v>0</v>
      </c>
      <c r="F2527" s="13">
        <v>0</v>
      </c>
      <c r="G2527" s="40">
        <f t="shared" ref="G2527" si="26904">-1/($E$4*$B2527)</f>
        <v>-0.15336211940314484</v>
      </c>
      <c r="H2527" s="10"/>
      <c r="I2527" s="11">
        <v>1</v>
      </c>
      <c r="J2527" s="12">
        <v>0</v>
      </c>
      <c r="K2527" s="13">
        <v>0</v>
      </c>
      <c r="L2527" s="14">
        <v>0</v>
      </c>
      <c r="N2527" s="1">
        <f t="shared" ref="N2527" si="26905">D2527*I2527+F2527*I2530-E2527*J2527-G2527*J2530</f>
        <v>0.96727286863060646</v>
      </c>
      <c r="O2527" s="4">
        <f t="shared" ref="O2527" si="26906">(D2527*J2527+E2527*I2527+F2527*J2530+G2527*I2530)</f>
        <v>0</v>
      </c>
      <c r="P2527" s="2">
        <f t="shared" ref="P2527" si="26907">D2527*K2527+F2527*K2530-E2527*L2527-G2527*L2530</f>
        <v>0</v>
      </c>
      <c r="Q2527" s="3">
        <f t="shared" ref="Q2527" si="26908">(D2527*L2527+E2527*K2527+F2527*L2530+G2527*K2530)</f>
        <v>-0.15336211940314484</v>
      </c>
      <c r="S2527" s="11">
        <v>1</v>
      </c>
      <c r="T2527" s="12">
        <v>0</v>
      </c>
      <c r="U2527" s="13">
        <v>0</v>
      </c>
      <c r="V2527" s="40">
        <f t="shared" ref="V2527" si="26909">-1/($T$4*$B2527)</f>
        <v>-0.29302569542323081</v>
      </c>
      <c r="W2527" s="20"/>
      <c r="X2527" s="1">
        <f t="shared" ref="X2527" si="26910">N2527*S2527+P2527*S2530-O2527*T2527-Q2527*T2530</f>
        <v>0.96727286863060646</v>
      </c>
      <c r="Y2527" s="4">
        <f t="shared" ref="Y2527" si="26911">(N2527*T2527+O2527*S2527+P2527*T2530+Q2527*S2530)</f>
        <v>0</v>
      </c>
      <c r="Z2527" s="2">
        <f t="shared" ref="Z2527" si="26912">N2527*U2527+P2527*U2530-O2527*V2527-Q2527*V2530</f>
        <v>0</v>
      </c>
      <c r="AA2527" s="3">
        <f t="shared" ref="AA2527" si="26913">(N2527*V2527+O2527*U2527+P2527*V2530+Q2527*U2530)</f>
        <v>-0.43679792439765164</v>
      </c>
      <c r="AB2527" s="20"/>
      <c r="AC2527" s="11">
        <v>1</v>
      </c>
      <c r="AD2527" s="12">
        <v>0</v>
      </c>
      <c r="AE2527" s="13">
        <v>0</v>
      </c>
      <c r="AF2527" s="14">
        <v>0</v>
      </c>
      <c r="AG2527" s="20"/>
      <c r="AH2527" s="1">
        <f t="shared" ref="AH2527" si="26914">X2527*AC2527+Z2527*AC2530-Y2527*AD2527-AA2527*AD2530</f>
        <v>0.86078302168668208</v>
      </c>
      <c r="AI2527" s="4">
        <f t="shared" ref="AI2527" si="26915">(X2527*AD2527+Y2527*AC2527+Z2527*AD2530+AA2527*AC2530)</f>
        <v>0</v>
      </c>
      <c r="AJ2527" s="2">
        <f t="shared" ref="AJ2527" si="26916">X2527*AE2527+Z2527*AE2530-Y2527*AF2527-AA2527*AF2530</f>
        <v>0</v>
      </c>
      <c r="AK2527" s="3">
        <f t="shared" ref="AK2527" si="26917">(X2527*AF2527+Y2527*AE2527+Z2527*AF2530+AA2527*AE2530)</f>
        <v>-0.43679792439765164</v>
      </c>
      <c r="AL2527" s="20"/>
      <c r="AM2527" s="11">
        <v>1</v>
      </c>
      <c r="AN2527" s="12">
        <v>0</v>
      </c>
      <c r="AO2527" s="13">
        <v>0</v>
      </c>
      <c r="AP2527" s="40">
        <f t="shared" ref="AP2527" si="26918">-1/($AN$4*$B2527)</f>
        <v>-0.30451689916531827</v>
      </c>
      <c r="AR2527" s="1">
        <f t="shared" ref="AR2527" si="26919">AH2527*AM2527+AJ2527*AM2530-AI2527*AN2527-AK2527*AN2530</f>
        <v>0.86078302168668208</v>
      </c>
      <c r="AS2527" s="4">
        <f t="shared" ref="AS2527" si="26920">(AH2527*AN2527+AI2527*AM2527+AJ2527*AN2530+AK2527*AM2530)</f>
        <v>0</v>
      </c>
      <c r="AT2527" s="2">
        <f t="shared" ref="AT2527" si="26921">AH2527*AO2527+AJ2527*AO2530-AI2527*AP2527-AK2527*AP2530</f>
        <v>0</v>
      </c>
      <c r="AU2527" s="3">
        <f t="shared" ref="AU2527" si="26922">(AH2527*AP2527+AI2527*AO2527+AJ2527*AP2530+AK2527*AO2530)</f>
        <v>-0.69892090101583304</v>
      </c>
      <c r="AV2527" s="20"/>
      <c r="AW2527" s="11">
        <v>1</v>
      </c>
      <c r="AX2527" s="12">
        <v>0</v>
      </c>
      <c r="AY2527" s="13">
        <v>0</v>
      </c>
      <c r="AZ2527" s="14">
        <v>0</v>
      </c>
      <c r="BA2527" s="20"/>
      <c r="BB2527" s="1">
        <f t="shared" ref="BB2527" si="26923">AR2527*AW2527+AT2527*AW2530-AS2527*AX2527-AU2527*AX2530</f>
        <v>0.69038848540832709</v>
      </c>
      <c r="BC2527" s="4">
        <f t="shared" ref="BC2527" si="26924">(AR2527*AX2527+AS2527*AW2527+AT2527*AX2530+AU2527*AW2530)</f>
        <v>0</v>
      </c>
      <c r="BD2527" s="2">
        <f t="shared" ref="BD2527" si="26925">AR2527*AY2527+AT2527*AY2530-AS2527*AZ2527-AU2527*AZ2530</f>
        <v>0</v>
      </c>
      <c r="BE2527" s="3">
        <f t="shared" ref="BE2527" si="26926">(AR2527*AZ2527+AS2527*AY2527+AT2527*AZ2530+AU2527*AY2530)</f>
        <v>-0.69892090101583304</v>
      </c>
      <c r="BF2527" s="20"/>
      <c r="BG2527" s="11">
        <v>1</v>
      </c>
      <c r="BH2527" s="12">
        <v>0</v>
      </c>
      <c r="BI2527" s="13">
        <v>0</v>
      </c>
      <c r="BJ2527" s="40">
        <f t="shared" ref="BJ2527" si="26927">-1/($BH$4*$B2527)</f>
        <v>-0.29302569542323081</v>
      </c>
      <c r="BK2527" s="20"/>
      <c r="BL2527" s="1">
        <f t="shared" ref="BL2527" si="26928">BB2527*BG2527+BD2527*BG2530-BC2527*BH2527-BE2527*BH2530</f>
        <v>0.69038848540832709</v>
      </c>
      <c r="BM2527" s="4">
        <f t="shared" ref="BM2527" si="26929">(BB2527*BH2527+BC2527*BG2527+BD2527*BH2530+BE2527*BG2530)</f>
        <v>0</v>
      </c>
      <c r="BN2527" s="2">
        <f t="shared" ref="BN2527" si="26930">BB2527*BI2527+BD2527*BI2530-BC2527*BJ2527-BE2527*BJ2530</f>
        <v>0</v>
      </c>
      <c r="BO2527" s="3">
        <f t="shared" ref="BO2527" si="26931">(BB2527*BJ2527+BC2527*BI2527+BD2527*BJ2530+BE2527*BI2530)</f>
        <v>-0.90122246706479914</v>
      </c>
      <c r="BP2527" s="20"/>
      <c r="BQ2527" s="11">
        <v>1</v>
      </c>
      <c r="BR2527" s="12">
        <v>0</v>
      </c>
      <c r="BS2527" s="13">
        <v>0</v>
      </c>
      <c r="BT2527" s="14">
        <v>0</v>
      </c>
      <c r="BU2527" s="20"/>
      <c r="BV2527" s="1">
        <f t="shared" ref="BV2527" si="26932">BL2527*BQ2527+BN2527*BQ2530-BM2527*BR2527-BO2527*BR2530</f>
        <v>0.4980696377850346</v>
      </c>
      <c r="BW2527" s="4">
        <f t="shared" ref="BW2527" si="26933">(BL2527*BR2527+BM2527*BQ2527+BN2527*BR2530+BO2527*BQ2530)</f>
        <v>0</v>
      </c>
      <c r="BX2527" s="2">
        <f t="shared" ref="BX2527" si="26934">BL2527*BS2527+BN2527*BS2530-BM2527*BT2527-BO2527*BT2530</f>
        <v>0</v>
      </c>
      <c r="BY2527" s="3">
        <f t="shared" ref="BY2527" si="26935">(BL2527*BT2527+BM2527*BS2527+BN2527*BT2530+BO2527*BS2530)</f>
        <v>-0.90122246706479914</v>
      </c>
      <c r="BZ2527" s="20"/>
      <c r="CA2527" s="11">
        <v>1</v>
      </c>
      <c r="CB2527" s="12">
        <v>0</v>
      </c>
      <c r="CC2527" s="13">
        <v>0</v>
      </c>
      <c r="CD2527" s="40">
        <f t="shared" ref="CD2527" si="26936">-1/($CB$4*$B2527)</f>
        <v>-0.15336211940314484</v>
      </c>
      <c r="CE2527" s="20"/>
      <c r="CF2527" s="1">
        <f t="shared" ref="CF2527" si="26937">BV2527*CA2527+BX2527*CA2530-BW2527*CB2527-BY2527*CB2530</f>
        <v>0.4980696377850346</v>
      </c>
      <c r="CG2527" s="4">
        <f t="shared" ref="CG2527" si="26938">(BV2527*CB2527+BW2527*CA2527+BX2527*CB2530+BY2527*CA2530)</f>
        <v>0</v>
      </c>
      <c r="CH2527" s="2">
        <f t="shared" ref="CH2527" si="26939">BV2527*CC2527+BX2527*CC2530-BW2527*CD2527-BY2527*CD2530</f>
        <v>0</v>
      </c>
      <c r="CI2527" s="3">
        <f t="shared" ref="CI2527" si="26940">(BV2527*CD2527+BW2527*CC2527+BX2527*CD2530+BY2527*CC2530)</f>
        <v>-0.97760748232586869</v>
      </c>
      <c r="CJ2527" s="28"/>
      <c r="CK2527" s="11">
        <v>1</v>
      </c>
      <c r="CL2527" s="12">
        <v>0</v>
      </c>
      <c r="CM2527" s="13">
        <v>0</v>
      </c>
      <c r="CN2527" s="14">
        <v>0</v>
      </c>
      <c r="CP2527" s="1">
        <f t="shared" ref="CP2527" si="26941">CF2527*CK2527+CH2527*CK2530-CG2527*CL2527-CI2527*CL2530</f>
        <v>0.4980696377850346</v>
      </c>
      <c r="CQ2527" s="4">
        <f t="shared" ref="CQ2527" si="26942">(CF2527*CL2527+CG2527*CK2527+CH2527*CL2530+CI2527*CK2530)</f>
        <v>-0.97760748232586869</v>
      </c>
      <c r="CR2527" s="2">
        <f t="shared" ref="CR2527" si="26943">CF2527*CM2527+CH2527*CM2530-CG2527*CN2527-CI2527*CN2530</f>
        <v>0</v>
      </c>
      <c r="CS2527" s="3">
        <f t="shared" ref="CS2527" si="26944">(CF2527*CN2527+CG2527*CM2527+CH2527*CN2530+CI2527*CM2530)</f>
        <v>-0.97760748232586869</v>
      </c>
      <c r="CU2527" s="29">
        <f t="shared" ref="CU2527" si="26945">20*LOG(((1+$CL$4)/$CL$4)/((CP2527+CP2530)^2+(CQ2527+CQ2530)^2)^0.5)</f>
        <v>-4.6925787815848108E-2</v>
      </c>
      <c r="CW2527" s="51">
        <f t="shared" ref="CW2527" si="26946">((CP2527^2+CQ2527^2)^0.5)/((CP2530^2+CQ2530^2)^0.5)</f>
        <v>1.1973533625544768</v>
      </c>
    </row>
    <row r="2528" spans="1:101" ht="18" customHeight="1" thickBot="1">
      <c r="D2528" s="11"/>
      <c r="E2528" s="13"/>
      <c r="F2528" s="13"/>
      <c r="G2528" s="15"/>
      <c r="H2528" s="10"/>
      <c r="I2528" s="11"/>
      <c r="J2528" s="13"/>
      <c r="K2528" s="13"/>
      <c r="L2528" s="15"/>
      <c r="N2528" s="5"/>
      <c r="Q2528" s="6"/>
      <c r="S2528" s="11"/>
      <c r="T2528" s="13"/>
      <c r="U2528" s="13"/>
      <c r="V2528" s="15"/>
      <c r="W2528" s="20"/>
      <c r="X2528" s="5"/>
      <c r="AA2528" s="6"/>
      <c r="AB2528" s="20"/>
      <c r="AC2528" s="11"/>
      <c r="AD2528" s="13"/>
      <c r="AE2528" s="13"/>
      <c r="AF2528" s="15"/>
      <c r="AG2528" s="20"/>
      <c r="AH2528" s="5"/>
      <c r="AK2528" s="6"/>
      <c r="AL2528" s="20"/>
      <c r="AM2528" s="11"/>
      <c r="AN2528" s="13"/>
      <c r="AO2528" s="13"/>
      <c r="AP2528" s="15"/>
      <c r="AR2528" s="5"/>
      <c r="AU2528" s="6"/>
      <c r="AW2528" s="11"/>
      <c r="AX2528" s="13"/>
      <c r="AY2528" s="13"/>
      <c r="AZ2528" s="15"/>
      <c r="BA2528" s="20"/>
      <c r="BB2528" s="5"/>
      <c r="BE2528" s="6"/>
      <c r="BG2528" s="11"/>
      <c r="BH2528" s="13"/>
      <c r="BI2528" s="13"/>
      <c r="BJ2528" s="15"/>
      <c r="BL2528" s="5"/>
      <c r="BO2528" s="6"/>
      <c r="BQ2528" s="11"/>
      <c r="BR2528" s="13"/>
      <c r="BS2528" s="13"/>
      <c r="BT2528" s="15"/>
      <c r="BU2528" s="20"/>
      <c r="BV2528" s="5"/>
      <c r="BY2528" s="6"/>
      <c r="CA2528" s="11"/>
      <c r="CB2528" s="13"/>
      <c r="CC2528" s="13"/>
      <c r="CD2528" s="15"/>
      <c r="CF2528" s="5"/>
      <c r="CI2528" s="6"/>
      <c r="CK2528" s="11"/>
      <c r="CL2528" s="13"/>
      <c r="CM2528" s="13"/>
      <c r="CN2528" s="15"/>
      <c r="CP2528" s="5"/>
      <c r="CS2528" s="6"/>
      <c r="CW2528" s="52"/>
    </row>
    <row r="2529" spans="1:101" ht="18" customHeight="1" thickBot="1">
      <c r="D2529" s="11" t="s">
        <v>6</v>
      </c>
      <c r="E2529" s="13"/>
      <c r="F2529" s="13" t="s">
        <v>7</v>
      </c>
      <c r="G2529" s="15"/>
      <c r="H2529" s="10"/>
      <c r="I2529" s="11" t="s">
        <v>8</v>
      </c>
      <c r="J2529" s="13"/>
      <c r="K2529" s="13" t="s">
        <v>9</v>
      </c>
      <c r="L2529" s="15"/>
      <c r="N2529" s="251" t="s">
        <v>26</v>
      </c>
      <c r="O2529" s="252"/>
      <c r="P2529" s="253" t="s">
        <v>27</v>
      </c>
      <c r="Q2529" s="254"/>
      <c r="S2529" s="11" t="s">
        <v>13</v>
      </c>
      <c r="T2529" s="13"/>
      <c r="U2529" s="13" t="s">
        <v>14</v>
      </c>
      <c r="V2529" s="15"/>
      <c r="W2529" s="20"/>
      <c r="X2529" s="251" t="s">
        <v>26</v>
      </c>
      <c r="Y2529" s="252"/>
      <c r="Z2529" s="253" t="s">
        <v>27</v>
      </c>
      <c r="AA2529" s="254"/>
      <c r="AB2529" s="20"/>
      <c r="AC2529" s="11" t="s">
        <v>8</v>
      </c>
      <c r="AD2529" s="13"/>
      <c r="AE2529" s="13" t="s">
        <v>9</v>
      </c>
      <c r="AF2529" s="15"/>
      <c r="AG2529" s="20"/>
      <c r="AH2529" s="251" t="s">
        <v>26</v>
      </c>
      <c r="AI2529" s="252"/>
      <c r="AJ2529" s="253" t="s">
        <v>27</v>
      </c>
      <c r="AK2529" s="254"/>
      <c r="AL2529" s="20"/>
      <c r="AM2529" s="11" t="s">
        <v>13</v>
      </c>
      <c r="AN2529" s="13"/>
      <c r="AO2529" s="13" t="s">
        <v>14</v>
      </c>
      <c r="AP2529" s="15"/>
      <c r="AR2529" s="251" t="s">
        <v>26</v>
      </c>
      <c r="AS2529" s="252"/>
      <c r="AT2529" s="253" t="s">
        <v>27</v>
      </c>
      <c r="AU2529" s="254"/>
      <c r="AV2529" s="36"/>
      <c r="AW2529" s="11" t="s">
        <v>8</v>
      </c>
      <c r="AX2529" s="13"/>
      <c r="AY2529" s="13" t="s">
        <v>9</v>
      </c>
      <c r="AZ2529" s="15"/>
      <c r="BA2529" s="20"/>
      <c r="BB2529" s="251" t="s">
        <v>26</v>
      </c>
      <c r="BC2529" s="252"/>
      <c r="BD2529" s="253" t="s">
        <v>27</v>
      </c>
      <c r="BE2529" s="254"/>
      <c r="BF2529" s="36"/>
      <c r="BG2529" s="11" t="s">
        <v>13</v>
      </c>
      <c r="BH2529" s="13"/>
      <c r="BI2529" s="13" t="s">
        <v>14</v>
      </c>
      <c r="BJ2529" s="15"/>
      <c r="BK2529" s="36"/>
      <c r="BL2529" s="251" t="s">
        <v>26</v>
      </c>
      <c r="BM2529" s="252"/>
      <c r="BN2529" s="253" t="s">
        <v>27</v>
      </c>
      <c r="BO2529" s="254"/>
      <c r="BP2529" s="36"/>
      <c r="BQ2529" s="11" t="s">
        <v>8</v>
      </c>
      <c r="BR2529" s="13"/>
      <c r="BS2529" s="13" t="s">
        <v>9</v>
      </c>
      <c r="BT2529" s="15"/>
      <c r="BU2529" s="20"/>
      <c r="BV2529" s="251" t="s">
        <v>26</v>
      </c>
      <c r="BW2529" s="252"/>
      <c r="BX2529" s="253" t="s">
        <v>27</v>
      </c>
      <c r="BY2529" s="254"/>
      <c r="BZ2529" s="36"/>
      <c r="CA2529" s="11" t="s">
        <v>13</v>
      </c>
      <c r="CB2529" s="13"/>
      <c r="CC2529" s="13" t="s">
        <v>14</v>
      </c>
      <c r="CD2529" s="15"/>
      <c r="CE2529" s="36"/>
      <c r="CF2529" s="251" t="s">
        <v>26</v>
      </c>
      <c r="CG2529" s="252"/>
      <c r="CH2529" s="253" t="s">
        <v>27</v>
      </c>
      <c r="CI2529" s="254"/>
      <c r="CK2529" s="11" t="s">
        <v>28</v>
      </c>
      <c r="CL2529" s="13"/>
      <c r="CM2529" s="13" t="s">
        <v>29</v>
      </c>
      <c r="CN2529" s="15"/>
      <c r="CP2529" s="251" t="s">
        <v>26</v>
      </c>
      <c r="CQ2529" s="252"/>
      <c r="CR2529" s="253" t="s">
        <v>27</v>
      </c>
      <c r="CS2529" s="254"/>
      <c r="CU2529" s="38" t="s">
        <v>37</v>
      </c>
      <c r="CW2529" s="53" t="s">
        <v>45</v>
      </c>
    </row>
    <row r="2530" spans="1:101" ht="18" customHeight="1" thickTop="1" thickBot="1">
      <c r="D2530" s="16">
        <v>0</v>
      </c>
      <c r="E2530" s="17">
        <v>0</v>
      </c>
      <c r="F2530" s="18">
        <v>1</v>
      </c>
      <c r="G2530" s="19">
        <v>0</v>
      </c>
      <c r="H2530" s="10"/>
      <c r="I2530" s="16">
        <v>0</v>
      </c>
      <c r="J2530" s="17">
        <f t="shared" ref="J2530" si="26947">-1/($J$4*$B2527)</f>
        <v>-0.21339775100110159</v>
      </c>
      <c r="K2530" s="18">
        <v>1</v>
      </c>
      <c r="L2530" s="19">
        <v>0</v>
      </c>
      <c r="N2530" s="1">
        <f t="shared" ref="N2530" si="26948">D2530*I2527+F2530*I2530-E2530*J2527-G2530*J2530</f>
        <v>0</v>
      </c>
      <c r="O2530" s="4">
        <f t="shared" ref="O2530" si="26949">(D2530*J2527+E2530*I2527+F2530*J2530+G2530*I2530)</f>
        <v>-0.21339775100110159</v>
      </c>
      <c r="P2530" s="2">
        <f t="shared" ref="P2530" si="26950">D2530*K2527+F2530*K2530-E2530*L2527-G2530*L2530</f>
        <v>1</v>
      </c>
      <c r="Q2530" s="3">
        <f t="shared" ref="Q2530" si="26951">(D2530*L2527+E2530*K2527+F2530*L2530+G2530*K2530)</f>
        <v>0</v>
      </c>
      <c r="S2530" s="16">
        <v>0</v>
      </c>
      <c r="T2530" s="17">
        <v>0</v>
      </c>
      <c r="U2530" s="18">
        <v>1</v>
      </c>
      <c r="V2530" s="19">
        <v>0</v>
      </c>
      <c r="W2530" s="20"/>
      <c r="X2530" s="1">
        <f t="shared" ref="X2530" si="26952">N2530*S2527+P2530*S2530-O2530*T2527-Q2530*T2530</f>
        <v>0</v>
      </c>
      <c r="Y2530" s="4">
        <f t="shared" ref="Y2530" si="26953">(N2530*T2527+O2530*S2527+P2530*T2530+Q2530*S2530)</f>
        <v>-0.21339775100110159</v>
      </c>
      <c r="Z2530" s="2">
        <f t="shared" ref="Z2530" si="26954">N2530*U2527+P2530*U2530-O2530*V2527-Q2530*V2530</f>
        <v>0.93746897561114872</v>
      </c>
      <c r="AA2530" s="3">
        <f t="shared" ref="AA2530" si="26955">(N2530*V2527+O2530*U2527+P2530*V2530+Q2530*U2530)</f>
        <v>0</v>
      </c>
      <c r="AB2530" s="20"/>
      <c r="AC2530" s="16">
        <v>0</v>
      </c>
      <c r="AD2530" s="17">
        <f t="shared" ref="AD2530" si="26956">-1/($AD$4*$B2527)</f>
        <v>-0.24379659562433798</v>
      </c>
      <c r="AE2530" s="18">
        <v>1</v>
      </c>
      <c r="AF2530" s="19">
        <v>0</v>
      </c>
      <c r="AG2530" s="20"/>
      <c r="AH2530" s="1">
        <f t="shared" ref="AH2530" si="26957">X2530*AC2527+Z2530*AC2530-Y2530*AD2527-AA2530*AD2530</f>
        <v>0</v>
      </c>
      <c r="AI2530" s="4">
        <f t="shared" ref="AI2530" si="26958">(X2530*AD2527+Y2530*AC2527+Z2530*AD2530+AA2530*AC2530)</f>
        <v>-0.44194949575853515</v>
      </c>
      <c r="AJ2530" s="2">
        <f t="shared" ref="AJ2530" si="26959">X2530*AE2527+Z2530*AE2530-Y2530*AF2527-AA2530*AF2530</f>
        <v>0.93746897561114872</v>
      </c>
      <c r="AK2530" s="3">
        <f t="shared" ref="AK2530" si="26960">(X2530*AF2527+Y2530*AE2527+Z2530*AF2530+AA2530*AE2530)</f>
        <v>0</v>
      </c>
      <c r="AL2530" s="20"/>
      <c r="AM2530" s="16">
        <v>0</v>
      </c>
      <c r="AN2530" s="17">
        <v>0</v>
      </c>
      <c r="AO2530" s="18">
        <v>1</v>
      </c>
      <c r="AP2530" s="19">
        <v>0</v>
      </c>
      <c r="AR2530" s="1">
        <f t="shared" ref="AR2530" si="26961">AH2530*AM2527+AJ2530*AM2530-AI2530*AN2527-AK2530*AN2530</f>
        <v>0</v>
      </c>
      <c r="AS2530" s="4">
        <f t="shared" ref="AS2530" si="26962">(AH2530*AN2527+AI2530*AM2527+AJ2530*AN2530+AK2530*AM2530)</f>
        <v>-0.44194949575853515</v>
      </c>
      <c r="AT2530" s="2">
        <f t="shared" ref="AT2530" si="26963">AH2530*AO2527+AJ2530*AO2530-AI2530*AP2527-AK2530*AP2530</f>
        <v>0.80288788557508362</v>
      </c>
      <c r="AU2530" s="3">
        <f t="shared" ref="AU2530" si="26964">(AH2530*AP2527+AI2530*AO2527+AJ2530*AP2530+AK2530*AO2530)</f>
        <v>0</v>
      </c>
      <c r="AV2530" s="20"/>
      <c r="AW2530" s="16">
        <v>0</v>
      </c>
      <c r="AX2530" s="17">
        <f t="shared" ref="AX2530" si="26965">-1/($AX$4*$B2527)</f>
        <v>-0.24379659562433798</v>
      </c>
      <c r="AY2530" s="18">
        <v>1</v>
      </c>
      <c r="AZ2530" s="19">
        <v>0</v>
      </c>
      <c r="BA2530" s="20"/>
      <c r="BB2530" s="1">
        <f t="shared" ref="BB2530" si="26966">AR2530*AW2527+AT2530*AW2530-AS2530*AX2527-AU2530*AX2530</f>
        <v>0</v>
      </c>
      <c r="BC2530" s="4">
        <f t="shared" ref="BC2530" si="26967">(AR2530*AX2527+AS2530*AW2527+AT2530*AX2530+AU2530*AW2530)</f>
        <v>-0.63769082892976359</v>
      </c>
      <c r="BD2530" s="2">
        <f t="shared" ref="BD2530" si="26968">AR2530*AY2527+AT2530*AY2530-AS2530*AZ2527-AU2530*AZ2530</f>
        <v>0.80288788557508362</v>
      </c>
      <c r="BE2530" s="3">
        <f t="shared" ref="BE2530" si="26969">(AR2530*AZ2527+AS2530*AY2527+AT2530*AZ2530+AU2530*AY2530)</f>
        <v>0</v>
      </c>
      <c r="BF2530" s="20"/>
      <c r="BG2530" s="16">
        <v>0</v>
      </c>
      <c r="BH2530" s="17">
        <v>0</v>
      </c>
      <c r="BI2530" s="18">
        <v>1</v>
      </c>
      <c r="BJ2530" s="19">
        <v>0</v>
      </c>
      <c r="BK2530" s="20"/>
      <c r="BL2530" s="1">
        <f t="shared" ref="BL2530" si="26970">BB2530*BG2527+BD2530*BG2530-BC2530*BH2527-BE2530*BH2530</f>
        <v>0</v>
      </c>
      <c r="BM2530" s="4">
        <f t="shared" ref="BM2530" si="26971">(BB2530*BH2527+BC2530*BG2527+BD2530*BH2530+BE2530*BG2530)</f>
        <v>-0.63769082892976359</v>
      </c>
      <c r="BN2530" s="2">
        <f t="shared" ref="BN2530" si="26972">BB2530*BI2527+BD2530*BI2530-BC2530*BJ2527-BE2530*BJ2530</f>
        <v>0.6160280869629231</v>
      </c>
      <c r="BO2530" s="3">
        <f t="shared" ref="BO2530" si="26973">(BB2530*BJ2527+BC2530*BI2527+BD2530*BJ2530+BE2530*BI2530)</f>
        <v>0</v>
      </c>
      <c r="BP2530" s="20"/>
      <c r="BQ2530" s="16">
        <v>0</v>
      </c>
      <c r="BR2530" s="17">
        <f t="shared" ref="BR2530" si="26974">-1/($BR$4*$B2527)</f>
        <v>-0.21339775100110159</v>
      </c>
      <c r="BS2530" s="18">
        <v>1</v>
      </c>
      <c r="BT2530" s="19">
        <v>0</v>
      </c>
      <c r="BU2530" s="20"/>
      <c r="BV2530" s="1">
        <f t="shared" ref="BV2530" si="26975">BL2530*BQ2527+BN2530*BQ2530-BM2530*BR2527-BO2530*BR2530</f>
        <v>0</v>
      </c>
      <c r="BW2530" s="4">
        <f t="shared" ref="BW2530" si="26976">(BL2530*BR2527+BM2530*BQ2527+BN2530*BR2530+BO2530*BQ2530)</f>
        <v>-0.76914983724116237</v>
      </c>
      <c r="BX2530" s="2">
        <f t="shared" ref="BX2530" si="26977">BL2530*BS2527+BN2530*BS2530-BM2530*BT2527-BO2530*BT2530</f>
        <v>0.6160280869629231</v>
      </c>
      <c r="BY2530" s="3">
        <f t="shared" ref="BY2530" si="26978">(BL2530*BT2527+BM2530*BS2527+BN2530*BT2530+BO2530*BS2530)</f>
        <v>0</v>
      </c>
      <c r="BZ2530" s="20"/>
      <c r="CA2530" s="16">
        <v>0</v>
      </c>
      <c r="CB2530" s="17">
        <v>0</v>
      </c>
      <c r="CC2530" s="18">
        <v>1</v>
      </c>
      <c r="CD2530" s="19">
        <v>0</v>
      </c>
      <c r="CE2530" s="20"/>
      <c r="CF2530" s="1">
        <f t="shared" ref="CF2530" si="26979">BV2530*CA2527+BX2530*CA2530-BW2530*CB2527-BY2530*CB2530</f>
        <v>0</v>
      </c>
      <c r="CG2530" s="4">
        <f t="shared" ref="CG2530" si="26980">(BV2530*CB2527+BW2530*CA2527+BX2530*CB2530+BY2530*CA2530)</f>
        <v>-0.76914983724116237</v>
      </c>
      <c r="CH2530" s="2">
        <f t="shared" ref="CH2530" si="26981">BV2530*CC2527+BX2530*CC2530-BW2530*CD2527-BY2530*CD2530</f>
        <v>0.49806963778503455</v>
      </c>
      <c r="CI2530" s="3">
        <f t="shared" ref="CI2530" si="26982">(BV2530*CD2527+BW2530*CC2527+BX2530*CD2530+BY2530*CC2530)</f>
        <v>0</v>
      </c>
      <c r="CK2530" s="16">
        <f t="shared" ref="CK2530" si="26983">1/$CL$4</f>
        <v>1</v>
      </c>
      <c r="CL2530" s="17">
        <v>0</v>
      </c>
      <c r="CM2530" s="18">
        <v>1</v>
      </c>
      <c r="CN2530" s="19">
        <v>0</v>
      </c>
      <c r="CP2530" s="1">
        <f t="shared" ref="CP2530" si="26984">CF2530*CK2527+CH2530*CK2530-CG2530*CL2527-CI2530*CL2530</f>
        <v>0.49806963778503455</v>
      </c>
      <c r="CQ2530" s="4">
        <f t="shared" ref="CQ2530" si="26985">(CF2530*CL2527+CG2530*CK2527+CH2530*CL2530+CI2530*CK2530)</f>
        <v>-0.76914983724116237</v>
      </c>
      <c r="CR2530" s="2">
        <f t="shared" ref="CR2530" si="26986">CF2530*CM2527+CH2530*CM2530-CG2530*CN2527-CI2530*CN2530</f>
        <v>0.49806963778503455</v>
      </c>
      <c r="CS2530" s="3">
        <f t="shared" ref="CS2530" si="26987">(CF2530*CN2527+CG2530*CM2527+CH2530*CN2530+CI2530*CM2530)</f>
        <v>0</v>
      </c>
      <c r="CU2530" s="39">
        <f t="shared" ref="CU2530" si="26988">(180/PI())*ATAN(-1*(CQ2527/CP2527))</f>
        <v>63.002152178094164</v>
      </c>
      <c r="CW2530" s="54">
        <f t="shared" ref="CW2530" si="26989">20*LOG(((1-(10^(CU2527/20)^2)*(1-((1-CW2527)/(1+CW2527))^2))^0.5))</f>
        <v>-17.275368275486443</v>
      </c>
    </row>
    <row r="2531" spans="1:101" ht="18" customHeight="1">
      <c r="E2531" s="20"/>
      <c r="F2531" s="20"/>
      <c r="G2531" s="20"/>
      <c r="H2531" s="20"/>
      <c r="I2531" s="20"/>
      <c r="J2531" s="20"/>
      <c r="K2531" s="20"/>
      <c r="L2531" s="20"/>
      <c r="M2531" s="20"/>
      <c r="N2531" s="20"/>
      <c r="O2531" s="20"/>
      <c r="P2531" s="20"/>
      <c r="Q2531" s="20"/>
      <c r="R2531" s="20"/>
      <c r="S2531" s="20"/>
      <c r="T2531" s="20"/>
      <c r="U2531" s="20"/>
      <c r="V2531" s="20"/>
      <c r="W2531" s="20"/>
      <c r="X2531" s="20"/>
      <c r="Y2531" s="20"/>
      <c r="Z2531" s="20"/>
      <c r="AA2531" s="20"/>
      <c r="AB2531" s="30"/>
      <c r="AC2531" s="20"/>
      <c r="AD2531" s="20"/>
      <c r="AE2531" s="20"/>
      <c r="AF2531" s="20"/>
      <c r="AG2531" s="20"/>
      <c r="AH2531" s="20"/>
      <c r="AI2531" s="20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  <c r="BA2531" s="20"/>
      <c r="BB2531" s="20"/>
      <c r="BC2531" s="20"/>
      <c r="BD2531" s="20"/>
      <c r="BE2531" s="20"/>
      <c r="BF2531" s="20"/>
      <c r="BG2531" s="20"/>
      <c r="BH2531" s="20"/>
      <c r="BI2531" s="20"/>
      <c r="BJ2531" s="20"/>
      <c r="BK2531" s="20"/>
      <c r="BL2531" s="20"/>
      <c r="BM2531" s="20"/>
      <c r="BN2531" s="20"/>
      <c r="BO2531" s="20"/>
      <c r="BP2531" s="20"/>
      <c r="BQ2531" s="20"/>
      <c r="BR2531" s="20"/>
      <c r="BS2531" s="20"/>
      <c r="BT2531" s="20"/>
      <c r="BU2531" s="20"/>
      <c r="BV2531" s="20"/>
      <c r="BW2531" s="20"/>
      <c r="BX2531" s="20"/>
      <c r="BY2531" s="20"/>
      <c r="BZ2531" s="20"/>
      <c r="CA2531" s="20"/>
      <c r="CB2531" s="20"/>
      <c r="CC2531" s="20"/>
      <c r="CD2531" s="20"/>
      <c r="CE2531" s="20"/>
      <c r="CF2531" s="20"/>
      <c r="CG2531" s="20"/>
      <c r="CH2531" s="20"/>
      <c r="CI2531" s="20"/>
      <c r="CJ2531" s="20"/>
      <c r="CK2531" s="20"/>
      <c r="CL2531" s="20"/>
    </row>
    <row r="2532" spans="1:101" ht="18" customHeight="1"/>
    <row r="2533" spans="1:101" ht="18" customHeight="1" thickBot="1">
      <c r="A2533" s="23"/>
      <c r="B2533" s="23"/>
      <c r="C2533" s="23"/>
      <c r="D2533" s="20" t="s">
        <v>15</v>
      </c>
      <c r="E2533" s="20"/>
      <c r="F2533" s="20"/>
      <c r="G2533" s="20"/>
      <c r="H2533" s="20"/>
      <c r="I2533" s="20" t="s">
        <v>16</v>
      </c>
      <c r="J2533" s="20"/>
      <c r="K2533" s="20"/>
      <c r="L2533" s="20"/>
      <c r="M2533" s="23"/>
      <c r="N2533" s="23"/>
      <c r="O2533" s="24" t="s">
        <v>17</v>
      </c>
      <c r="P2533" s="23"/>
      <c r="Q2533" s="23"/>
      <c r="R2533" s="23"/>
      <c r="S2533" s="20"/>
      <c r="T2533" s="20" t="s">
        <v>18</v>
      </c>
      <c r="U2533" s="23"/>
      <c r="V2533" s="23"/>
      <c r="W2533" s="23"/>
      <c r="X2533" s="23"/>
      <c r="Y2533" s="24" t="s">
        <v>19</v>
      </c>
      <c r="Z2533" s="23"/>
      <c r="AA2533" s="23"/>
      <c r="AB2533" s="23"/>
      <c r="AC2533" s="24" t="s">
        <v>20</v>
      </c>
      <c r="AD2533" s="20"/>
      <c r="AE2533" s="20"/>
      <c r="AF2533" s="20"/>
      <c r="AG2533" s="20"/>
      <c r="AH2533" s="23"/>
      <c r="AI2533" s="24" t="s">
        <v>21</v>
      </c>
      <c r="AJ2533" s="23"/>
      <c r="AK2533" s="23"/>
      <c r="AL2533" s="20"/>
      <c r="AM2533" s="24" t="s">
        <v>31</v>
      </c>
      <c r="AN2533" s="20"/>
      <c r="AO2533" s="23"/>
      <c r="AP2533" s="23"/>
      <c r="AQ2533" s="23"/>
      <c r="AR2533" s="23"/>
      <c r="AS2533" s="24" t="s">
        <v>91</v>
      </c>
      <c r="AT2533" s="23"/>
      <c r="AU2533" s="23"/>
      <c r="AV2533" s="23"/>
      <c r="AW2533" s="24" t="s">
        <v>32</v>
      </c>
      <c r="AX2533" s="20"/>
      <c r="AY2533" s="20"/>
      <c r="AZ2533" s="20"/>
      <c r="BA2533" s="20"/>
      <c r="BB2533" s="23"/>
      <c r="BC2533" s="24" t="s">
        <v>22</v>
      </c>
      <c r="BD2533" s="23"/>
      <c r="BE2533" s="23"/>
      <c r="BF2533" s="23"/>
      <c r="BG2533" s="24" t="s">
        <v>33</v>
      </c>
      <c r="BH2533" s="20"/>
      <c r="BI2533" s="23"/>
      <c r="BJ2533" s="23"/>
      <c r="BK2533" s="23"/>
      <c r="BL2533" s="23"/>
      <c r="BM2533" s="24" t="s">
        <v>34</v>
      </c>
      <c r="BN2533" s="23"/>
      <c r="BO2533" s="23"/>
      <c r="BP2533" s="23"/>
      <c r="BQ2533" s="24" t="s">
        <v>89</v>
      </c>
      <c r="BR2533" s="20"/>
      <c r="BS2533" s="20"/>
      <c r="BT2533" s="20"/>
      <c r="BU2533" s="20"/>
      <c r="BV2533" s="23"/>
      <c r="BW2533" s="24" t="s">
        <v>35</v>
      </c>
      <c r="BX2533" s="23"/>
      <c r="BY2533" s="23"/>
      <c r="BZ2533" s="23"/>
      <c r="CA2533" s="24" t="s">
        <v>90</v>
      </c>
      <c r="CB2533" s="20"/>
      <c r="CC2533" s="23"/>
      <c r="CD2533" s="23"/>
      <c r="CE2533" s="23"/>
      <c r="CF2533" s="23"/>
      <c r="CG2533" s="24" t="s">
        <v>92</v>
      </c>
      <c r="CH2533" s="23"/>
      <c r="CI2533" s="23"/>
      <c r="CJ2533" s="23"/>
      <c r="CK2533" s="24" t="s">
        <v>36</v>
      </c>
      <c r="CL2533" s="24"/>
      <c r="CM2533" s="23"/>
      <c r="CN2533" s="23"/>
      <c r="CO2533" s="23"/>
      <c r="CP2533" s="23"/>
      <c r="CQ2533" s="24" t="s">
        <v>93</v>
      </c>
      <c r="CR2533" s="23"/>
      <c r="CS2533" s="23"/>
    </row>
    <row r="2534" spans="1:101" ht="18" customHeight="1" thickBot="1">
      <c r="A2534" s="23"/>
      <c r="B2534" s="33"/>
      <c r="C2534" s="23"/>
      <c r="D2534" s="7" t="s">
        <v>2</v>
      </c>
      <c r="E2534" s="8"/>
      <c r="F2534" s="8" t="s">
        <v>3</v>
      </c>
      <c r="G2534" s="9"/>
      <c r="H2534" s="10"/>
      <c r="I2534" s="7" t="s">
        <v>4</v>
      </c>
      <c r="J2534" s="8"/>
      <c r="K2534" s="8" t="s">
        <v>5</v>
      </c>
      <c r="L2534" s="9"/>
      <c r="M2534" s="23"/>
      <c r="N2534" s="251" t="s">
        <v>79</v>
      </c>
      <c r="O2534" s="252"/>
      <c r="P2534" s="253" t="s">
        <v>80</v>
      </c>
      <c r="Q2534" s="254"/>
      <c r="R2534" s="23"/>
      <c r="S2534" s="7" t="s">
        <v>11</v>
      </c>
      <c r="T2534" s="8"/>
      <c r="U2534" s="8" t="s">
        <v>12</v>
      </c>
      <c r="V2534" s="9"/>
      <c r="W2534" s="20"/>
      <c r="X2534" s="251" t="s">
        <v>79</v>
      </c>
      <c r="Y2534" s="252"/>
      <c r="Z2534" s="253" t="s">
        <v>80</v>
      </c>
      <c r="AA2534" s="254"/>
      <c r="AB2534" s="20"/>
      <c r="AC2534" s="7" t="s">
        <v>4</v>
      </c>
      <c r="AD2534" s="8"/>
      <c r="AE2534" s="8" t="s">
        <v>5</v>
      </c>
      <c r="AF2534" s="9"/>
      <c r="AG2534" s="20"/>
      <c r="AH2534" s="251" t="s">
        <v>0</v>
      </c>
      <c r="AI2534" s="252"/>
      <c r="AJ2534" s="253" t="s">
        <v>1</v>
      </c>
      <c r="AK2534" s="254"/>
      <c r="AL2534" s="20"/>
      <c r="AM2534" s="7" t="s">
        <v>11</v>
      </c>
      <c r="AN2534" s="8"/>
      <c r="AO2534" s="8" t="s">
        <v>12</v>
      </c>
      <c r="AP2534" s="9"/>
      <c r="AQ2534" s="23"/>
      <c r="AR2534" s="251" t="s">
        <v>0</v>
      </c>
      <c r="AS2534" s="252"/>
      <c r="AT2534" s="253" t="s">
        <v>1</v>
      </c>
      <c r="AU2534" s="254"/>
      <c r="AV2534" s="36"/>
      <c r="AW2534" s="7" t="s">
        <v>4</v>
      </c>
      <c r="AX2534" s="8"/>
      <c r="AY2534" s="8" t="s">
        <v>5</v>
      </c>
      <c r="AZ2534" s="9"/>
      <c r="BA2534" s="20"/>
      <c r="BB2534" s="251" t="s">
        <v>0</v>
      </c>
      <c r="BC2534" s="252"/>
      <c r="BD2534" s="253" t="s">
        <v>1</v>
      </c>
      <c r="BE2534" s="254"/>
      <c r="BF2534" s="36"/>
      <c r="BG2534" s="7" t="s">
        <v>11</v>
      </c>
      <c r="BH2534" s="8"/>
      <c r="BI2534" s="8" t="s">
        <v>12</v>
      </c>
      <c r="BJ2534" s="9"/>
      <c r="BK2534" s="36"/>
      <c r="BL2534" s="251" t="s">
        <v>0</v>
      </c>
      <c r="BM2534" s="252"/>
      <c r="BN2534" s="253" t="s">
        <v>1</v>
      </c>
      <c r="BO2534" s="254"/>
      <c r="BP2534" s="36"/>
      <c r="BQ2534" s="7" t="s">
        <v>4</v>
      </c>
      <c r="BR2534" s="8"/>
      <c r="BS2534" s="8" t="s">
        <v>5</v>
      </c>
      <c r="BT2534" s="9"/>
      <c r="BU2534" s="20"/>
      <c r="BV2534" s="251" t="s">
        <v>0</v>
      </c>
      <c r="BW2534" s="252"/>
      <c r="BX2534" s="253" t="s">
        <v>1</v>
      </c>
      <c r="BY2534" s="254"/>
      <c r="BZ2534" s="36"/>
      <c r="CA2534" s="7" t="s">
        <v>11</v>
      </c>
      <c r="CB2534" s="8"/>
      <c r="CC2534" s="8" t="s">
        <v>12</v>
      </c>
      <c r="CD2534" s="9"/>
      <c r="CE2534" s="36"/>
      <c r="CF2534" s="251" t="s">
        <v>0</v>
      </c>
      <c r="CG2534" s="252"/>
      <c r="CH2534" s="253" t="s">
        <v>1</v>
      </c>
      <c r="CI2534" s="254"/>
      <c r="CJ2534" s="23"/>
      <c r="CK2534" s="7" t="s">
        <v>23</v>
      </c>
      <c r="CL2534" s="8"/>
      <c r="CM2534" s="8" t="s">
        <v>24</v>
      </c>
      <c r="CN2534" s="9"/>
      <c r="CO2534" s="23"/>
      <c r="CP2534" s="251" t="s">
        <v>0</v>
      </c>
      <c r="CQ2534" s="252"/>
      <c r="CR2534" s="253" t="s">
        <v>1</v>
      </c>
      <c r="CS2534" s="254"/>
      <c r="CU2534" s="26" t="s">
        <v>25</v>
      </c>
      <c r="CW2534" s="50" t="s">
        <v>44</v>
      </c>
    </row>
    <row r="2535" spans="1:101" ht="18" customHeight="1" thickTop="1" thickBot="1">
      <c r="B2535" s="34">
        <v>6.9000000000000199</v>
      </c>
      <c r="D2535" s="11">
        <v>1</v>
      </c>
      <c r="E2535" s="12">
        <v>0</v>
      </c>
      <c r="F2535" s="13">
        <v>0</v>
      </c>
      <c r="G2535" s="40">
        <f t="shared" ref="G2535" si="26990">-1/($E$4*$B2535)</f>
        <v>-0.15225079969732497</v>
      </c>
      <c r="H2535" s="10"/>
      <c r="I2535" s="11">
        <v>1</v>
      </c>
      <c r="J2535" s="12">
        <v>0</v>
      </c>
      <c r="K2535" s="13">
        <v>0</v>
      </c>
      <c r="L2535" s="14">
        <v>0</v>
      </c>
      <c r="N2535" s="1">
        <f t="shared" ref="N2535" si="26991">D2535*I2535+F2535*I2538-E2535*J2535-G2535*J2538</f>
        <v>0.96774545638142473</v>
      </c>
      <c r="O2535" s="4">
        <f t="shared" ref="O2535" si="26992">(D2535*J2535+E2535*I2535+F2535*J2538+G2535*I2538)</f>
        <v>0</v>
      </c>
      <c r="P2535" s="2">
        <f t="shared" ref="P2535" si="26993">D2535*K2535+F2535*K2538-E2535*L2535-G2535*L2538</f>
        <v>0</v>
      </c>
      <c r="Q2535" s="3">
        <f t="shared" ref="Q2535" si="26994">(D2535*L2535+E2535*K2535+F2535*L2538+G2535*K2538)</f>
        <v>-0.15225079969732497</v>
      </c>
      <c r="S2535" s="11">
        <v>1</v>
      </c>
      <c r="T2535" s="12">
        <v>0</v>
      </c>
      <c r="U2535" s="13">
        <v>0</v>
      </c>
      <c r="V2535" s="40">
        <f t="shared" ref="V2535" si="26995">-1/($T$4*$B2535)</f>
        <v>-0.29090232081871464</v>
      </c>
      <c r="W2535" s="20"/>
      <c r="X2535" s="1">
        <f t="shared" ref="X2535" si="26996">N2535*S2535+P2535*S2538-O2535*T2535-Q2535*T2538</f>
        <v>0.96774545638142473</v>
      </c>
      <c r="Y2535" s="4">
        <f t="shared" ref="Y2535" si="26997">(N2535*T2535+O2535*S2535+P2535*T2538+Q2535*S2538)</f>
        <v>0</v>
      </c>
      <c r="Z2535" s="2">
        <f t="shared" ref="Z2535" si="26998">N2535*U2535+P2535*U2538-O2535*V2535-Q2535*V2538</f>
        <v>0</v>
      </c>
      <c r="AA2535" s="3">
        <f t="shared" ref="AA2535" si="26999">(N2535*V2535+O2535*U2535+P2535*V2538+Q2535*U2538)</f>
        <v>-0.4337701989204476</v>
      </c>
      <c r="AB2535" s="20"/>
      <c r="AC2535" s="11">
        <v>1</v>
      </c>
      <c r="AD2535" s="12">
        <v>0</v>
      </c>
      <c r="AE2535" s="13">
        <v>0</v>
      </c>
      <c r="AF2535" s="14">
        <v>0</v>
      </c>
      <c r="AG2535" s="20"/>
      <c r="AH2535" s="1">
        <f t="shared" ref="AH2535" si="27000">X2535*AC2535+Z2535*AC2538-Y2535*AD2535-AA2535*AD2538</f>
        <v>0.86276007525190812</v>
      </c>
      <c r="AI2535" s="4">
        <f t="shared" ref="AI2535" si="27001">(X2535*AD2535+Y2535*AC2535+Z2535*AD2538+AA2535*AC2538)</f>
        <v>0</v>
      </c>
      <c r="AJ2535" s="2">
        <f t="shared" ref="AJ2535" si="27002">X2535*AE2535+Z2535*AE2538-Y2535*AF2535-AA2535*AF2538</f>
        <v>0</v>
      </c>
      <c r="AK2535" s="3">
        <f t="shared" ref="AK2535" si="27003">(X2535*AF2535+Y2535*AE2535+Z2535*AF2538+AA2535*AE2538)</f>
        <v>-0.4337701989204476</v>
      </c>
      <c r="AL2535" s="20"/>
      <c r="AM2535" s="11">
        <v>1</v>
      </c>
      <c r="AN2535" s="12">
        <v>0</v>
      </c>
      <c r="AO2535" s="13">
        <v>0</v>
      </c>
      <c r="AP2535" s="40">
        <f t="shared" ref="AP2535" si="27004">-1/($AN$4*$B2535)</f>
        <v>-0.30231025496846814</v>
      </c>
      <c r="AR2535" s="1">
        <f t="shared" ref="AR2535" si="27005">AH2535*AM2535+AJ2535*AM2538-AI2535*AN2535-AK2535*AN2538</f>
        <v>0.86276007525190812</v>
      </c>
      <c r="AS2535" s="4">
        <f t="shared" ref="AS2535" si="27006">(AH2535*AN2535+AI2535*AM2535+AJ2535*AN2538+AK2535*AM2538)</f>
        <v>0</v>
      </c>
      <c r="AT2535" s="2">
        <f t="shared" ref="AT2535" si="27007">AH2535*AO2535+AJ2535*AO2538-AI2535*AP2535-AK2535*AP2538</f>
        <v>0</v>
      </c>
      <c r="AU2535" s="3">
        <f t="shared" ref="AU2535" si="27008">(AH2535*AP2535+AI2535*AO2535+AJ2535*AP2538+AK2535*AO2538)</f>
        <v>-0.69459141724646667</v>
      </c>
      <c r="AV2535" s="20"/>
      <c r="AW2535" s="11">
        <v>1</v>
      </c>
      <c r="AX2535" s="12">
        <v>0</v>
      </c>
      <c r="AY2535" s="13">
        <v>0</v>
      </c>
      <c r="AZ2535" s="14">
        <v>0</v>
      </c>
      <c r="BA2535" s="20"/>
      <c r="BB2535" s="1">
        <f t="shared" ref="BB2535" si="27009">AR2535*AW2535+AT2535*AW2538-AS2535*AX2535-AU2535*AX2538</f>
        <v>0.69464814674599173</v>
      </c>
      <c r="BC2535" s="4">
        <f t="shared" ref="BC2535" si="27010">(AR2535*AX2535+AS2535*AW2535+AT2535*AX2538+AU2535*AW2538)</f>
        <v>0</v>
      </c>
      <c r="BD2535" s="2">
        <f t="shared" ref="BD2535" si="27011">AR2535*AY2535+AT2535*AY2538-AS2535*AZ2535-AU2535*AZ2538</f>
        <v>0</v>
      </c>
      <c r="BE2535" s="3">
        <f t="shared" ref="BE2535" si="27012">(AR2535*AZ2535+AS2535*AY2535+AT2535*AZ2538+AU2535*AY2538)</f>
        <v>-0.69459141724646667</v>
      </c>
      <c r="BF2535" s="20"/>
      <c r="BG2535" s="11">
        <v>1</v>
      </c>
      <c r="BH2535" s="12">
        <v>0</v>
      </c>
      <c r="BI2535" s="13">
        <v>0</v>
      </c>
      <c r="BJ2535" s="40">
        <f t="shared" ref="BJ2535" si="27013">-1/($BH$4*$B2535)</f>
        <v>-0.29090232081871464</v>
      </c>
      <c r="BK2535" s="20"/>
      <c r="BL2535" s="1">
        <f t="shared" ref="BL2535" si="27014">BB2535*BG2535+BD2535*BG2538-BC2535*BH2535-BE2535*BH2538</f>
        <v>0.69464814674599173</v>
      </c>
      <c r="BM2535" s="4">
        <f t="shared" ref="BM2535" si="27015">(BB2535*BH2535+BC2535*BG2535+BD2535*BH2538+BE2535*BG2538)</f>
        <v>0</v>
      </c>
      <c r="BN2535" s="2">
        <f t="shared" ref="BN2535" si="27016">BB2535*BI2535+BD2535*BI2538-BC2535*BJ2535-BE2535*BJ2538</f>
        <v>0</v>
      </c>
      <c r="BO2535" s="3">
        <f t="shared" ref="BO2535" si="27017">(BB2535*BJ2535+BC2535*BI2535+BD2535*BJ2538+BE2535*BI2538)</f>
        <v>-0.89666617528729475</v>
      </c>
      <c r="BP2535" s="20"/>
      <c r="BQ2535" s="11">
        <v>1</v>
      </c>
      <c r="BR2535" s="12">
        <v>0</v>
      </c>
      <c r="BS2535" s="13">
        <v>0</v>
      </c>
      <c r="BT2535" s="14">
        <v>0</v>
      </c>
      <c r="BU2535" s="20"/>
      <c r="BV2535" s="1">
        <f t="shared" ref="BV2535" si="27018">BL2535*BQ2535+BN2535*BQ2538-BM2535*BR2535-BO2535*BR2538</f>
        <v>0.50468817070907623</v>
      </c>
      <c r="BW2535" s="4">
        <f t="shared" ref="BW2535" si="27019">(BL2535*BR2535+BM2535*BQ2535+BN2535*BR2538+BO2535*BQ2538)</f>
        <v>0</v>
      </c>
      <c r="BX2535" s="2">
        <f t="shared" ref="BX2535" si="27020">BL2535*BS2535+BN2535*BS2538-BM2535*BT2535-BO2535*BT2538</f>
        <v>0</v>
      </c>
      <c r="BY2535" s="3">
        <f t="shared" ref="BY2535" si="27021">(BL2535*BT2535+BM2535*BS2535+BN2535*BT2538+BO2535*BS2538)</f>
        <v>-0.89666617528729475</v>
      </c>
      <c r="BZ2535" s="20"/>
      <c r="CA2535" s="11">
        <v>1</v>
      </c>
      <c r="CB2535" s="12">
        <v>0</v>
      </c>
      <c r="CC2535" s="13">
        <v>0</v>
      </c>
      <c r="CD2535" s="40">
        <f t="shared" ref="CD2535" si="27022">-1/($CB$4*$B2535)</f>
        <v>-0.15225079969732497</v>
      </c>
      <c r="CE2535" s="20"/>
      <c r="CF2535" s="1">
        <f t="shared" ref="CF2535" si="27023">BV2535*CA2535+BX2535*CA2538-BW2535*CB2535-BY2535*CB2538</f>
        <v>0.50468817070907623</v>
      </c>
      <c r="CG2535" s="4">
        <f t="shared" ref="CG2535" si="27024">(BV2535*CB2535+BW2535*CA2535+BX2535*CB2538+BY2535*CA2538)</f>
        <v>0</v>
      </c>
      <c r="CH2535" s="2">
        <f t="shared" ref="CH2535" si="27025">BV2535*CC2535+BX2535*CC2538-BW2535*CD2535-BY2535*CD2538</f>
        <v>0</v>
      </c>
      <c r="CI2535" s="3">
        <f t="shared" ref="CI2535" si="27026">(BV2535*CD2535+BW2535*CC2535+BX2535*CD2538+BY2535*CC2538)</f>
        <v>-0.97350535287553164</v>
      </c>
      <c r="CJ2535" s="28"/>
      <c r="CK2535" s="11">
        <v>1</v>
      </c>
      <c r="CL2535" s="12">
        <v>0</v>
      </c>
      <c r="CM2535" s="13">
        <v>0</v>
      </c>
      <c r="CN2535" s="14">
        <v>0</v>
      </c>
      <c r="CP2535" s="1">
        <f t="shared" ref="CP2535" si="27027">CF2535*CK2535+CH2535*CK2538-CG2535*CL2535-CI2535*CL2538</f>
        <v>0.50468817070907623</v>
      </c>
      <c r="CQ2535" s="4">
        <f t="shared" ref="CQ2535" si="27028">(CF2535*CL2535+CG2535*CK2535+CH2535*CL2538+CI2535*CK2538)</f>
        <v>-0.97350535287553164</v>
      </c>
      <c r="CR2535" s="2">
        <f t="shared" ref="CR2535" si="27029">CF2535*CM2535+CH2535*CM2538-CG2535*CN2535-CI2535*CN2538</f>
        <v>0</v>
      </c>
      <c r="CS2535" s="3">
        <f t="shared" ref="CS2535" si="27030">(CF2535*CN2535+CG2535*CM2535+CH2535*CN2538+CI2535*CM2538)</f>
        <v>-0.97350535287553164</v>
      </c>
      <c r="CU2535" s="29">
        <f t="shared" ref="CU2535" si="27031">20*LOG(((1+$CL$4)/$CL$4)/((CP2535+CP2538)^2+(CQ2535+CQ2538)^2)^0.5)</f>
        <v>-4.6690653992676717E-2</v>
      </c>
      <c r="CW2535" s="51">
        <f t="shared" ref="CW2535" si="27032">((CP2535^2+CQ2535^2)^0.5)/((CP2538^2+CQ2538^2)^0.5)</f>
        <v>1.1958561291675107</v>
      </c>
    </row>
    <row r="2536" spans="1:101" ht="18" customHeight="1" thickBot="1">
      <c r="D2536" s="11"/>
      <c r="E2536" s="13"/>
      <c r="F2536" s="13"/>
      <c r="G2536" s="15"/>
      <c r="H2536" s="10"/>
      <c r="I2536" s="11"/>
      <c r="J2536" s="13"/>
      <c r="K2536" s="13"/>
      <c r="L2536" s="15"/>
      <c r="N2536" s="5"/>
      <c r="Q2536" s="6"/>
      <c r="S2536" s="11"/>
      <c r="T2536" s="13"/>
      <c r="U2536" s="13"/>
      <c r="V2536" s="15"/>
      <c r="W2536" s="20"/>
      <c r="X2536" s="5"/>
      <c r="AA2536" s="6"/>
      <c r="AB2536" s="20"/>
      <c r="AC2536" s="11"/>
      <c r="AD2536" s="13"/>
      <c r="AE2536" s="13"/>
      <c r="AF2536" s="15"/>
      <c r="AG2536" s="20"/>
      <c r="AH2536" s="5"/>
      <c r="AK2536" s="6"/>
      <c r="AL2536" s="20"/>
      <c r="AM2536" s="11"/>
      <c r="AN2536" s="13"/>
      <c r="AO2536" s="13"/>
      <c r="AP2536" s="15"/>
      <c r="AR2536" s="5"/>
      <c r="AU2536" s="6"/>
      <c r="AW2536" s="11"/>
      <c r="AX2536" s="13"/>
      <c r="AY2536" s="13"/>
      <c r="AZ2536" s="15"/>
      <c r="BA2536" s="20"/>
      <c r="BB2536" s="5"/>
      <c r="BE2536" s="6"/>
      <c r="BG2536" s="11"/>
      <c r="BH2536" s="13"/>
      <c r="BI2536" s="13"/>
      <c r="BJ2536" s="15"/>
      <c r="BL2536" s="5"/>
      <c r="BO2536" s="6"/>
      <c r="BQ2536" s="11"/>
      <c r="BR2536" s="13"/>
      <c r="BS2536" s="13"/>
      <c r="BT2536" s="15"/>
      <c r="BU2536" s="20"/>
      <c r="BV2536" s="5"/>
      <c r="BY2536" s="6"/>
      <c r="CA2536" s="11"/>
      <c r="CB2536" s="13"/>
      <c r="CC2536" s="13"/>
      <c r="CD2536" s="15"/>
      <c r="CF2536" s="5"/>
      <c r="CI2536" s="6"/>
      <c r="CK2536" s="11"/>
      <c r="CL2536" s="13"/>
      <c r="CM2536" s="13"/>
      <c r="CN2536" s="15"/>
      <c r="CP2536" s="5"/>
      <c r="CS2536" s="6"/>
      <c r="CW2536" s="52"/>
    </row>
    <row r="2537" spans="1:101" ht="18" customHeight="1" thickBot="1">
      <c r="D2537" s="11" t="s">
        <v>6</v>
      </c>
      <c r="E2537" s="13"/>
      <c r="F2537" s="13" t="s">
        <v>7</v>
      </c>
      <c r="G2537" s="15"/>
      <c r="H2537" s="10"/>
      <c r="I2537" s="11" t="s">
        <v>8</v>
      </c>
      <c r="J2537" s="13"/>
      <c r="K2537" s="13" t="s">
        <v>9</v>
      </c>
      <c r="L2537" s="15"/>
      <c r="N2537" s="251" t="s">
        <v>26</v>
      </c>
      <c r="O2537" s="252"/>
      <c r="P2537" s="253" t="s">
        <v>27</v>
      </c>
      <c r="Q2537" s="254"/>
      <c r="S2537" s="11" t="s">
        <v>13</v>
      </c>
      <c r="T2537" s="13"/>
      <c r="U2537" s="13" t="s">
        <v>14</v>
      </c>
      <c r="V2537" s="15"/>
      <c r="W2537" s="20"/>
      <c r="X2537" s="251" t="s">
        <v>26</v>
      </c>
      <c r="Y2537" s="252"/>
      <c r="Z2537" s="253" t="s">
        <v>27</v>
      </c>
      <c r="AA2537" s="254"/>
      <c r="AB2537" s="20"/>
      <c r="AC2537" s="11" t="s">
        <v>8</v>
      </c>
      <c r="AD2537" s="13"/>
      <c r="AE2537" s="13" t="s">
        <v>9</v>
      </c>
      <c r="AF2537" s="15"/>
      <c r="AG2537" s="20"/>
      <c r="AH2537" s="251" t="s">
        <v>26</v>
      </c>
      <c r="AI2537" s="252"/>
      <c r="AJ2537" s="253" t="s">
        <v>27</v>
      </c>
      <c r="AK2537" s="254"/>
      <c r="AL2537" s="20"/>
      <c r="AM2537" s="11" t="s">
        <v>13</v>
      </c>
      <c r="AN2537" s="13"/>
      <c r="AO2537" s="13" t="s">
        <v>14</v>
      </c>
      <c r="AP2537" s="15"/>
      <c r="AR2537" s="251" t="s">
        <v>26</v>
      </c>
      <c r="AS2537" s="252"/>
      <c r="AT2537" s="253" t="s">
        <v>27</v>
      </c>
      <c r="AU2537" s="254"/>
      <c r="AV2537" s="36"/>
      <c r="AW2537" s="11" t="s">
        <v>8</v>
      </c>
      <c r="AX2537" s="13"/>
      <c r="AY2537" s="13" t="s">
        <v>9</v>
      </c>
      <c r="AZ2537" s="15"/>
      <c r="BA2537" s="20"/>
      <c r="BB2537" s="251" t="s">
        <v>26</v>
      </c>
      <c r="BC2537" s="252"/>
      <c r="BD2537" s="253" t="s">
        <v>27</v>
      </c>
      <c r="BE2537" s="254"/>
      <c r="BF2537" s="36"/>
      <c r="BG2537" s="11" t="s">
        <v>13</v>
      </c>
      <c r="BH2537" s="13"/>
      <c r="BI2537" s="13" t="s">
        <v>14</v>
      </c>
      <c r="BJ2537" s="15"/>
      <c r="BK2537" s="36"/>
      <c r="BL2537" s="251" t="s">
        <v>26</v>
      </c>
      <c r="BM2537" s="252"/>
      <c r="BN2537" s="253" t="s">
        <v>27</v>
      </c>
      <c r="BO2537" s="254"/>
      <c r="BP2537" s="36"/>
      <c r="BQ2537" s="11" t="s">
        <v>8</v>
      </c>
      <c r="BR2537" s="13"/>
      <c r="BS2537" s="13" t="s">
        <v>9</v>
      </c>
      <c r="BT2537" s="15"/>
      <c r="BU2537" s="20"/>
      <c r="BV2537" s="251" t="s">
        <v>26</v>
      </c>
      <c r="BW2537" s="252"/>
      <c r="BX2537" s="253" t="s">
        <v>27</v>
      </c>
      <c r="BY2537" s="254"/>
      <c r="BZ2537" s="36"/>
      <c r="CA2537" s="11" t="s">
        <v>13</v>
      </c>
      <c r="CB2537" s="13"/>
      <c r="CC2537" s="13" t="s">
        <v>14</v>
      </c>
      <c r="CD2537" s="15"/>
      <c r="CE2537" s="36"/>
      <c r="CF2537" s="251" t="s">
        <v>26</v>
      </c>
      <c r="CG2537" s="252"/>
      <c r="CH2537" s="253" t="s">
        <v>27</v>
      </c>
      <c r="CI2537" s="254"/>
      <c r="CK2537" s="11" t="s">
        <v>28</v>
      </c>
      <c r="CL2537" s="13"/>
      <c r="CM2537" s="13" t="s">
        <v>29</v>
      </c>
      <c r="CN2537" s="15"/>
      <c r="CP2537" s="251" t="s">
        <v>26</v>
      </c>
      <c r="CQ2537" s="252"/>
      <c r="CR2537" s="253" t="s">
        <v>27</v>
      </c>
      <c r="CS2537" s="254"/>
      <c r="CU2537" s="38" t="s">
        <v>37</v>
      </c>
      <c r="CW2537" s="53" t="s">
        <v>45</v>
      </c>
    </row>
    <row r="2538" spans="1:101" ht="18" customHeight="1" thickTop="1" thickBot="1">
      <c r="D2538" s="16">
        <v>0</v>
      </c>
      <c r="E2538" s="17">
        <v>0</v>
      </c>
      <c r="F2538" s="18">
        <v>1</v>
      </c>
      <c r="G2538" s="19">
        <v>0</v>
      </c>
      <c r="H2538" s="10"/>
      <c r="I2538" s="16">
        <v>0</v>
      </c>
      <c r="J2538" s="17">
        <f t="shared" ref="J2538" si="27033">-1/($J$4*$B2535)</f>
        <v>-0.21185139048660084</v>
      </c>
      <c r="K2538" s="18">
        <v>1</v>
      </c>
      <c r="L2538" s="19">
        <v>0</v>
      </c>
      <c r="N2538" s="1">
        <f t="shared" ref="N2538" si="27034">D2538*I2535+F2538*I2538-E2538*J2535-G2538*J2538</f>
        <v>0</v>
      </c>
      <c r="O2538" s="4">
        <f t="shared" ref="O2538" si="27035">(D2538*J2535+E2538*I2535+F2538*J2538+G2538*I2538)</f>
        <v>-0.21185139048660084</v>
      </c>
      <c r="P2538" s="2">
        <f t="shared" ref="P2538" si="27036">D2538*K2535+F2538*K2538-E2538*L2535-G2538*L2538</f>
        <v>1</v>
      </c>
      <c r="Q2538" s="3">
        <f t="shared" ref="Q2538" si="27037">(D2538*L2535+E2538*K2535+F2538*L2538+G2538*K2538)</f>
        <v>0</v>
      </c>
      <c r="S2538" s="16">
        <v>0</v>
      </c>
      <c r="T2538" s="17">
        <v>0</v>
      </c>
      <c r="U2538" s="18">
        <v>1</v>
      </c>
      <c r="V2538" s="19">
        <v>0</v>
      </c>
      <c r="W2538" s="20"/>
      <c r="X2538" s="1">
        <f t="shared" ref="X2538" si="27038">N2538*S2535+P2538*S2538-O2538*T2535-Q2538*T2538</f>
        <v>0</v>
      </c>
      <c r="Y2538" s="4">
        <f t="shared" ref="Y2538" si="27039">(N2538*T2535+O2538*S2535+P2538*T2538+Q2538*S2538)</f>
        <v>-0.21185139048660084</v>
      </c>
      <c r="Z2538" s="2">
        <f t="shared" ref="Z2538" si="27040">N2538*U2535+P2538*U2538-O2538*V2535-Q2538*V2538</f>
        <v>0.93837193883877601</v>
      </c>
      <c r="AA2538" s="3">
        <f t="shared" ref="AA2538" si="27041">(N2538*V2535+O2538*U2535+P2538*V2538+Q2538*U2538)</f>
        <v>0</v>
      </c>
      <c r="AB2538" s="20"/>
      <c r="AC2538" s="16">
        <v>0</v>
      </c>
      <c r="AD2538" s="17">
        <f t="shared" ref="AD2538" si="27042">-1/($AD$4*$B2535)</f>
        <v>-0.24202995362706017</v>
      </c>
      <c r="AE2538" s="18">
        <v>1</v>
      </c>
      <c r="AF2538" s="19">
        <v>0</v>
      </c>
      <c r="AG2538" s="20"/>
      <c r="AH2538" s="1">
        <f t="shared" ref="AH2538" si="27043">X2538*AC2535+Z2538*AC2538-Y2538*AD2535-AA2538*AD2538</f>
        <v>0</v>
      </c>
      <c r="AI2538" s="4">
        <f t="shared" ref="AI2538" si="27044">(X2538*AD2535+Y2538*AC2535+Z2538*AD2538+AA2538*AC2538)</f>
        <v>-0.43896550732868433</v>
      </c>
      <c r="AJ2538" s="2">
        <f t="shared" ref="AJ2538" si="27045">X2538*AE2535+Z2538*AE2538-Y2538*AF2535-AA2538*AF2538</f>
        <v>0.93837193883877601</v>
      </c>
      <c r="AK2538" s="3">
        <f t="shared" ref="AK2538" si="27046">(X2538*AF2535+Y2538*AE2535+Z2538*AF2538+AA2538*AE2538)</f>
        <v>0</v>
      </c>
      <c r="AL2538" s="20"/>
      <c r="AM2538" s="16">
        <v>0</v>
      </c>
      <c r="AN2538" s="17">
        <v>0</v>
      </c>
      <c r="AO2538" s="18">
        <v>1</v>
      </c>
      <c r="AP2538" s="19">
        <v>0</v>
      </c>
      <c r="AR2538" s="1">
        <f t="shared" ref="AR2538" si="27047">AH2538*AM2535+AJ2538*AM2538-AI2538*AN2535-AK2538*AN2538</f>
        <v>0</v>
      </c>
      <c r="AS2538" s="4">
        <f t="shared" ref="AS2538" si="27048">(AH2538*AN2535+AI2538*AM2535+AJ2538*AN2538+AK2538*AM2538)</f>
        <v>-0.43896550732868433</v>
      </c>
      <c r="AT2538" s="2">
        <f t="shared" ref="AT2538" si="27049">AH2538*AO2535+AJ2538*AO2538-AI2538*AP2535-AK2538*AP2538</f>
        <v>0.80566816439587852</v>
      </c>
      <c r="AU2538" s="3">
        <f t="shared" ref="AU2538" si="27050">(AH2538*AP2535+AI2538*AO2535+AJ2538*AP2538+AK2538*AO2538)</f>
        <v>0</v>
      </c>
      <c r="AV2538" s="20"/>
      <c r="AW2538" s="16">
        <v>0</v>
      </c>
      <c r="AX2538" s="17">
        <f t="shared" ref="AX2538" si="27051">-1/($AX$4*$B2535)</f>
        <v>-0.24202995362706017</v>
      </c>
      <c r="AY2538" s="18">
        <v>1</v>
      </c>
      <c r="AZ2538" s="19">
        <v>0</v>
      </c>
      <c r="BA2538" s="20"/>
      <c r="BB2538" s="1">
        <f t="shared" ref="BB2538" si="27052">AR2538*AW2535+AT2538*AW2538-AS2538*AX2535-AU2538*AX2538</f>
        <v>0</v>
      </c>
      <c r="BC2538" s="4">
        <f t="shared" ref="BC2538" si="27053">(AR2538*AX2535+AS2538*AW2535+AT2538*AX2538+AU2538*AW2538)</f>
        <v>-0.6339613357962175</v>
      </c>
      <c r="BD2538" s="2">
        <f t="shared" ref="BD2538" si="27054">AR2538*AY2535+AT2538*AY2538-AS2538*AZ2535-AU2538*AZ2538</f>
        <v>0.80566816439587852</v>
      </c>
      <c r="BE2538" s="3">
        <f t="shared" ref="BE2538" si="27055">(AR2538*AZ2535+AS2538*AY2535+AT2538*AZ2538+AU2538*AY2538)</f>
        <v>0</v>
      </c>
      <c r="BF2538" s="20"/>
      <c r="BG2538" s="16">
        <v>0</v>
      </c>
      <c r="BH2538" s="17">
        <v>0</v>
      </c>
      <c r="BI2538" s="18">
        <v>1</v>
      </c>
      <c r="BJ2538" s="19">
        <v>0</v>
      </c>
      <c r="BK2538" s="20"/>
      <c r="BL2538" s="1">
        <f t="shared" ref="BL2538" si="27056">BB2538*BG2535+BD2538*BG2538-BC2538*BH2535-BE2538*BH2538</f>
        <v>0</v>
      </c>
      <c r="BM2538" s="4">
        <f t="shared" ref="BM2538" si="27057">(BB2538*BH2535+BC2538*BG2535+BD2538*BH2538+BE2538*BG2538)</f>
        <v>-0.6339613357962175</v>
      </c>
      <c r="BN2538" s="2">
        <f t="shared" ref="BN2538" si="27058">BB2538*BI2535+BD2538*BI2538-BC2538*BJ2535-BE2538*BJ2538</f>
        <v>0.62124734050342634</v>
      </c>
      <c r="BO2538" s="3">
        <f t="shared" ref="BO2538" si="27059">(BB2538*BJ2535+BC2538*BI2535+BD2538*BJ2538+BE2538*BI2538)</f>
        <v>0</v>
      </c>
      <c r="BP2538" s="20"/>
      <c r="BQ2538" s="16">
        <v>0</v>
      </c>
      <c r="BR2538" s="17">
        <f t="shared" ref="BR2538" si="27060">-1/($BR$4*$B2535)</f>
        <v>-0.21185139048660084</v>
      </c>
      <c r="BS2538" s="18">
        <v>1</v>
      </c>
      <c r="BT2538" s="19">
        <v>0</v>
      </c>
      <c r="BU2538" s="20"/>
      <c r="BV2538" s="1">
        <f t="shared" ref="BV2538" si="27061">BL2538*BQ2535+BN2538*BQ2538-BM2538*BR2535-BO2538*BR2538</f>
        <v>0</v>
      </c>
      <c r="BW2538" s="4">
        <f t="shared" ref="BW2538" si="27062">(BL2538*BR2535+BM2538*BQ2535+BN2538*BR2538+BO2538*BQ2538)</f>
        <v>-0.76557344871797117</v>
      </c>
      <c r="BX2538" s="2">
        <f t="shared" ref="BX2538" si="27063">BL2538*BS2535+BN2538*BS2538-BM2538*BT2535-BO2538*BT2538</f>
        <v>0.62124734050342634</v>
      </c>
      <c r="BY2538" s="3">
        <f t="shared" ref="BY2538" si="27064">(BL2538*BT2535+BM2538*BS2535+BN2538*BT2538+BO2538*BS2538)</f>
        <v>0</v>
      </c>
      <c r="BZ2538" s="20"/>
      <c r="CA2538" s="16">
        <v>0</v>
      </c>
      <c r="CB2538" s="17">
        <v>0</v>
      </c>
      <c r="CC2538" s="18">
        <v>1</v>
      </c>
      <c r="CD2538" s="19">
        <v>0</v>
      </c>
      <c r="CE2538" s="20"/>
      <c r="CF2538" s="1">
        <f t="shared" ref="CF2538" si="27065">BV2538*CA2535+BX2538*CA2538-BW2538*CB2535-BY2538*CB2538</f>
        <v>0</v>
      </c>
      <c r="CG2538" s="4">
        <f t="shared" ref="CG2538" si="27066">(BV2538*CB2535+BW2538*CA2535+BX2538*CB2538+BY2538*CA2538)</f>
        <v>-0.76557344871797117</v>
      </c>
      <c r="CH2538" s="2">
        <f t="shared" ref="CH2538" si="27067">BV2538*CC2535+BX2538*CC2538-BW2538*CD2535-BY2538*CD2538</f>
        <v>0.50468817070907623</v>
      </c>
      <c r="CI2538" s="3">
        <f t="shared" ref="CI2538" si="27068">(BV2538*CD2535+BW2538*CC2535+BX2538*CD2538+BY2538*CC2538)</f>
        <v>0</v>
      </c>
      <c r="CK2538" s="16">
        <f t="shared" ref="CK2538" si="27069">1/$CL$4</f>
        <v>1</v>
      </c>
      <c r="CL2538" s="17">
        <v>0</v>
      </c>
      <c r="CM2538" s="18">
        <v>1</v>
      </c>
      <c r="CN2538" s="19">
        <v>0</v>
      </c>
      <c r="CP2538" s="1">
        <f t="shared" ref="CP2538" si="27070">CF2538*CK2535+CH2538*CK2538-CG2538*CL2535-CI2538*CL2538</f>
        <v>0.50468817070907623</v>
      </c>
      <c r="CQ2538" s="4">
        <f t="shared" ref="CQ2538" si="27071">(CF2538*CL2535+CG2538*CK2535+CH2538*CL2538+CI2538*CK2538)</f>
        <v>-0.76557344871797117</v>
      </c>
      <c r="CR2538" s="2">
        <f t="shared" ref="CR2538" si="27072">CF2538*CM2535+CH2538*CM2538-CG2538*CN2535-CI2538*CN2538</f>
        <v>0.50468817070907623</v>
      </c>
      <c r="CS2538" s="3">
        <f t="shared" ref="CS2538" si="27073">(CF2538*CN2535+CG2538*CM2535+CH2538*CN2538+CI2538*CM2538)</f>
        <v>0</v>
      </c>
      <c r="CU2538" s="39">
        <f t="shared" ref="CU2538" si="27074">(180/PI())*ATAN(-1*(CQ2535/CP2535))</f>
        <v>62.596709823049565</v>
      </c>
      <c r="CW2538" s="54">
        <f t="shared" ref="CW2538" si="27075">20*LOG(((1-(10^(CU2535/20)^2)*(1-((1-CW2535)/(1+CW2535))^2))^0.5))</f>
        <v>-17.31334324892045</v>
      </c>
    </row>
    <row r="2539" spans="1:101" ht="18" customHeight="1">
      <c r="E2539" s="20"/>
      <c r="F2539" s="20"/>
      <c r="G2539" s="20"/>
      <c r="H2539" s="20"/>
      <c r="I2539" s="20"/>
      <c r="J2539" s="20"/>
      <c r="K2539" s="20"/>
      <c r="L2539" s="20"/>
      <c r="M2539" s="20"/>
      <c r="N2539" s="20"/>
      <c r="O2539" s="20"/>
      <c r="P2539" s="20"/>
      <c r="Q2539" s="20"/>
      <c r="R2539" s="20"/>
      <c r="S2539" s="20"/>
      <c r="T2539" s="20"/>
      <c r="U2539" s="20"/>
      <c r="V2539" s="20"/>
      <c r="W2539" s="20"/>
      <c r="X2539" s="20"/>
      <c r="Y2539" s="20"/>
      <c r="Z2539" s="20"/>
      <c r="AA2539" s="20"/>
      <c r="AB2539" s="30"/>
      <c r="AC2539" s="20"/>
      <c r="AD2539" s="20"/>
      <c r="AE2539" s="20"/>
      <c r="AF2539" s="20"/>
      <c r="AG2539" s="20"/>
      <c r="AH2539" s="20"/>
      <c r="AI2539" s="20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  <c r="BA2539" s="20"/>
      <c r="BB2539" s="20"/>
      <c r="BC2539" s="20"/>
      <c r="BD2539" s="20"/>
      <c r="BE2539" s="20"/>
      <c r="BF2539" s="20"/>
      <c r="BG2539" s="20"/>
      <c r="BH2539" s="20"/>
      <c r="BI2539" s="20"/>
      <c r="BJ2539" s="20"/>
      <c r="BK2539" s="20"/>
      <c r="BL2539" s="20"/>
      <c r="BM2539" s="20"/>
      <c r="BN2539" s="20"/>
      <c r="BO2539" s="20"/>
      <c r="BP2539" s="20"/>
      <c r="BQ2539" s="20"/>
      <c r="BR2539" s="20"/>
      <c r="BS2539" s="20"/>
      <c r="BT2539" s="20"/>
      <c r="BU2539" s="20"/>
      <c r="BV2539" s="20"/>
      <c r="BW2539" s="20"/>
      <c r="BX2539" s="20"/>
      <c r="BY2539" s="20"/>
      <c r="BZ2539" s="20"/>
      <c r="CA2539" s="20"/>
      <c r="CB2539" s="20"/>
      <c r="CC2539" s="20"/>
      <c r="CD2539" s="20"/>
      <c r="CE2539" s="20"/>
      <c r="CF2539" s="20"/>
      <c r="CG2539" s="20"/>
      <c r="CH2539" s="20"/>
      <c r="CI2539" s="20"/>
      <c r="CJ2539" s="20"/>
      <c r="CK2539" s="20"/>
      <c r="CL2539" s="20"/>
    </row>
    <row r="2540" spans="1:101" ht="18" customHeight="1"/>
    <row r="2541" spans="1:101" ht="18" customHeight="1" thickBot="1">
      <c r="A2541" s="23"/>
      <c r="B2541" s="23"/>
      <c r="C2541" s="23"/>
      <c r="D2541" s="20" t="s">
        <v>15</v>
      </c>
      <c r="E2541" s="20"/>
      <c r="F2541" s="20"/>
      <c r="G2541" s="20"/>
      <c r="H2541" s="20"/>
      <c r="I2541" s="20" t="s">
        <v>16</v>
      </c>
      <c r="J2541" s="20"/>
      <c r="K2541" s="20"/>
      <c r="L2541" s="20"/>
      <c r="M2541" s="23"/>
      <c r="N2541" s="23"/>
      <c r="O2541" s="24" t="s">
        <v>17</v>
      </c>
      <c r="P2541" s="23"/>
      <c r="Q2541" s="23"/>
      <c r="R2541" s="23"/>
      <c r="S2541" s="20"/>
      <c r="T2541" s="20" t="s">
        <v>18</v>
      </c>
      <c r="U2541" s="23"/>
      <c r="V2541" s="23"/>
      <c r="W2541" s="23"/>
      <c r="X2541" s="23"/>
      <c r="Y2541" s="24" t="s">
        <v>19</v>
      </c>
      <c r="Z2541" s="23"/>
      <c r="AA2541" s="23"/>
      <c r="AB2541" s="23"/>
      <c r="AC2541" s="24" t="s">
        <v>20</v>
      </c>
      <c r="AD2541" s="20"/>
      <c r="AE2541" s="20"/>
      <c r="AF2541" s="20"/>
      <c r="AG2541" s="20"/>
      <c r="AH2541" s="23"/>
      <c r="AI2541" s="24" t="s">
        <v>21</v>
      </c>
      <c r="AJ2541" s="23"/>
      <c r="AK2541" s="23"/>
      <c r="AL2541" s="20"/>
      <c r="AM2541" s="24" t="s">
        <v>31</v>
      </c>
      <c r="AN2541" s="20"/>
      <c r="AO2541" s="23"/>
      <c r="AP2541" s="23"/>
      <c r="AQ2541" s="23"/>
      <c r="AR2541" s="23"/>
      <c r="AS2541" s="24" t="s">
        <v>91</v>
      </c>
      <c r="AT2541" s="23"/>
      <c r="AU2541" s="23"/>
      <c r="AV2541" s="23"/>
      <c r="AW2541" s="24" t="s">
        <v>32</v>
      </c>
      <c r="AX2541" s="20"/>
      <c r="AY2541" s="20"/>
      <c r="AZ2541" s="20"/>
      <c r="BA2541" s="20"/>
      <c r="BB2541" s="23"/>
      <c r="BC2541" s="24" t="s">
        <v>22</v>
      </c>
      <c r="BD2541" s="23"/>
      <c r="BE2541" s="23"/>
      <c r="BF2541" s="23"/>
      <c r="BG2541" s="24" t="s">
        <v>33</v>
      </c>
      <c r="BH2541" s="20"/>
      <c r="BI2541" s="23"/>
      <c r="BJ2541" s="23"/>
      <c r="BK2541" s="23"/>
      <c r="BL2541" s="23"/>
      <c r="BM2541" s="24" t="s">
        <v>34</v>
      </c>
      <c r="BN2541" s="23"/>
      <c r="BO2541" s="23"/>
      <c r="BP2541" s="23"/>
      <c r="BQ2541" s="24" t="s">
        <v>89</v>
      </c>
      <c r="BR2541" s="20"/>
      <c r="BS2541" s="20"/>
      <c r="BT2541" s="20"/>
      <c r="BU2541" s="20"/>
      <c r="BV2541" s="23"/>
      <c r="BW2541" s="24" t="s">
        <v>35</v>
      </c>
      <c r="BX2541" s="23"/>
      <c r="BY2541" s="23"/>
      <c r="BZ2541" s="23"/>
      <c r="CA2541" s="24" t="s">
        <v>90</v>
      </c>
      <c r="CB2541" s="20"/>
      <c r="CC2541" s="23"/>
      <c r="CD2541" s="23"/>
      <c r="CE2541" s="23"/>
      <c r="CF2541" s="23"/>
      <c r="CG2541" s="24" t="s">
        <v>92</v>
      </c>
      <c r="CH2541" s="23"/>
      <c r="CI2541" s="23"/>
      <c r="CJ2541" s="23"/>
      <c r="CK2541" s="24" t="s">
        <v>36</v>
      </c>
      <c r="CL2541" s="24"/>
      <c r="CM2541" s="23"/>
      <c r="CN2541" s="23"/>
      <c r="CO2541" s="23"/>
      <c r="CP2541" s="23"/>
      <c r="CQ2541" s="24" t="s">
        <v>93</v>
      </c>
      <c r="CR2541" s="23"/>
      <c r="CS2541" s="23"/>
    </row>
    <row r="2542" spans="1:101" ht="18" customHeight="1" thickBot="1">
      <c r="A2542" s="23"/>
      <c r="B2542" s="33"/>
      <c r="C2542" s="23"/>
      <c r="D2542" s="7" t="s">
        <v>2</v>
      </c>
      <c r="E2542" s="8"/>
      <c r="F2542" s="8" t="s">
        <v>3</v>
      </c>
      <c r="G2542" s="9"/>
      <c r="H2542" s="10"/>
      <c r="I2542" s="7" t="s">
        <v>4</v>
      </c>
      <c r="J2542" s="8"/>
      <c r="K2542" s="8" t="s">
        <v>5</v>
      </c>
      <c r="L2542" s="9"/>
      <c r="M2542" s="23"/>
      <c r="N2542" s="251" t="s">
        <v>79</v>
      </c>
      <c r="O2542" s="252"/>
      <c r="P2542" s="253" t="s">
        <v>80</v>
      </c>
      <c r="Q2542" s="254"/>
      <c r="R2542" s="23"/>
      <c r="S2542" s="7" t="s">
        <v>11</v>
      </c>
      <c r="T2542" s="8"/>
      <c r="U2542" s="8" t="s">
        <v>12</v>
      </c>
      <c r="V2542" s="9"/>
      <c r="W2542" s="20"/>
      <c r="X2542" s="251" t="s">
        <v>79</v>
      </c>
      <c r="Y2542" s="252"/>
      <c r="Z2542" s="253" t="s">
        <v>80</v>
      </c>
      <c r="AA2542" s="254"/>
      <c r="AB2542" s="20"/>
      <c r="AC2542" s="7" t="s">
        <v>4</v>
      </c>
      <c r="AD2542" s="8"/>
      <c r="AE2542" s="8" t="s">
        <v>5</v>
      </c>
      <c r="AF2542" s="9"/>
      <c r="AG2542" s="20"/>
      <c r="AH2542" s="251" t="s">
        <v>0</v>
      </c>
      <c r="AI2542" s="252"/>
      <c r="AJ2542" s="253" t="s">
        <v>1</v>
      </c>
      <c r="AK2542" s="254"/>
      <c r="AL2542" s="20"/>
      <c r="AM2542" s="7" t="s">
        <v>11</v>
      </c>
      <c r="AN2542" s="8"/>
      <c r="AO2542" s="8" t="s">
        <v>12</v>
      </c>
      <c r="AP2542" s="9"/>
      <c r="AQ2542" s="23"/>
      <c r="AR2542" s="251" t="s">
        <v>0</v>
      </c>
      <c r="AS2542" s="252"/>
      <c r="AT2542" s="253" t="s">
        <v>1</v>
      </c>
      <c r="AU2542" s="254"/>
      <c r="AV2542" s="36"/>
      <c r="AW2542" s="7" t="s">
        <v>4</v>
      </c>
      <c r="AX2542" s="8"/>
      <c r="AY2542" s="8" t="s">
        <v>5</v>
      </c>
      <c r="AZ2542" s="9"/>
      <c r="BA2542" s="20"/>
      <c r="BB2542" s="251" t="s">
        <v>0</v>
      </c>
      <c r="BC2542" s="252"/>
      <c r="BD2542" s="253" t="s">
        <v>1</v>
      </c>
      <c r="BE2542" s="254"/>
      <c r="BF2542" s="36"/>
      <c r="BG2542" s="7" t="s">
        <v>11</v>
      </c>
      <c r="BH2542" s="8"/>
      <c r="BI2542" s="8" t="s">
        <v>12</v>
      </c>
      <c r="BJ2542" s="9"/>
      <c r="BK2542" s="36"/>
      <c r="BL2542" s="251" t="s">
        <v>0</v>
      </c>
      <c r="BM2542" s="252"/>
      <c r="BN2542" s="253" t="s">
        <v>1</v>
      </c>
      <c r="BO2542" s="254"/>
      <c r="BP2542" s="36"/>
      <c r="BQ2542" s="7" t="s">
        <v>4</v>
      </c>
      <c r="BR2542" s="8"/>
      <c r="BS2542" s="8" t="s">
        <v>5</v>
      </c>
      <c r="BT2542" s="9"/>
      <c r="BU2542" s="20"/>
      <c r="BV2542" s="251" t="s">
        <v>0</v>
      </c>
      <c r="BW2542" s="252"/>
      <c r="BX2542" s="253" t="s">
        <v>1</v>
      </c>
      <c r="BY2542" s="254"/>
      <c r="BZ2542" s="36"/>
      <c r="CA2542" s="7" t="s">
        <v>11</v>
      </c>
      <c r="CB2542" s="8"/>
      <c r="CC2542" s="8" t="s">
        <v>12</v>
      </c>
      <c r="CD2542" s="9"/>
      <c r="CE2542" s="36"/>
      <c r="CF2542" s="251" t="s">
        <v>0</v>
      </c>
      <c r="CG2542" s="252"/>
      <c r="CH2542" s="253" t="s">
        <v>1</v>
      </c>
      <c r="CI2542" s="254"/>
      <c r="CJ2542" s="23"/>
      <c r="CK2542" s="7" t="s">
        <v>23</v>
      </c>
      <c r="CL2542" s="8"/>
      <c r="CM2542" s="8" t="s">
        <v>24</v>
      </c>
      <c r="CN2542" s="9"/>
      <c r="CO2542" s="23"/>
      <c r="CP2542" s="251" t="s">
        <v>0</v>
      </c>
      <c r="CQ2542" s="252"/>
      <c r="CR2542" s="253" t="s">
        <v>1</v>
      </c>
      <c r="CS2542" s="254"/>
      <c r="CU2542" s="26" t="s">
        <v>25</v>
      </c>
      <c r="CW2542" s="50" t="s">
        <v>44</v>
      </c>
    </row>
    <row r="2543" spans="1:101" ht="18" customHeight="1" thickTop="1" thickBot="1">
      <c r="B2543" s="34">
        <v>6.9500000000000197</v>
      </c>
      <c r="D2543" s="11">
        <v>1</v>
      </c>
      <c r="E2543" s="12">
        <v>0</v>
      </c>
      <c r="F2543" s="13">
        <v>0</v>
      </c>
      <c r="G2543" s="40">
        <f t="shared" ref="G2543" si="27076">-1/($E$4*$B2543)</f>
        <v>-0.15115547020309961</v>
      </c>
      <c r="H2543" s="10"/>
      <c r="I2543" s="11">
        <v>1</v>
      </c>
      <c r="J2543" s="12">
        <v>0</v>
      </c>
      <c r="K2543" s="13">
        <v>0</v>
      </c>
      <c r="L2543" s="14">
        <v>0</v>
      </c>
      <c r="N2543" s="1">
        <f t="shared" ref="N2543" si="27077">D2543*I2543+F2543*I2546-E2543*J2543-G2543*J2546</f>
        <v>0.96820788113078271</v>
      </c>
      <c r="O2543" s="4">
        <f t="shared" ref="O2543" si="27078">(D2543*J2543+E2543*I2543+F2543*J2546+G2543*I2546)</f>
        <v>0</v>
      </c>
      <c r="P2543" s="2">
        <f t="shared" ref="P2543" si="27079">D2543*K2543+F2543*K2546-E2543*L2543-G2543*L2546</f>
        <v>0</v>
      </c>
      <c r="Q2543" s="3">
        <f t="shared" ref="Q2543" si="27080">(D2543*L2543+E2543*K2543+F2543*L2546+G2543*K2546)</f>
        <v>-0.15115547020309961</v>
      </c>
      <c r="S2543" s="11">
        <v>1</v>
      </c>
      <c r="T2543" s="12">
        <v>0</v>
      </c>
      <c r="U2543" s="13">
        <v>0</v>
      </c>
      <c r="V2543" s="40">
        <f t="shared" ref="V2543" si="27081">-1/($T$4*$B2543)</f>
        <v>-0.28880949836678149</v>
      </c>
      <c r="W2543" s="20"/>
      <c r="X2543" s="1">
        <f t="shared" ref="X2543" si="27082">N2543*S2543+P2543*S2546-O2543*T2543-Q2543*T2546</f>
        <v>0.96820788113078271</v>
      </c>
      <c r="Y2543" s="4">
        <f t="shared" ref="Y2543" si="27083">(N2543*T2543+O2543*S2543+P2543*T2546+Q2543*S2546)</f>
        <v>0</v>
      </c>
      <c r="Z2543" s="2">
        <f t="shared" ref="Z2543" si="27084">N2543*U2543+P2543*U2546-O2543*V2543-Q2543*V2546</f>
        <v>0</v>
      </c>
      <c r="AA2543" s="3">
        <f t="shared" ref="AA2543" si="27085">(N2543*V2543+O2543*U2543+P2543*V2546+Q2543*U2546)</f>
        <v>-0.43078310266724534</v>
      </c>
      <c r="AB2543" s="20"/>
      <c r="AC2543" s="11">
        <v>1</v>
      </c>
      <c r="AD2543" s="12">
        <v>0</v>
      </c>
      <c r="AE2543" s="13">
        <v>0</v>
      </c>
      <c r="AF2543" s="14">
        <v>0</v>
      </c>
      <c r="AG2543" s="20"/>
      <c r="AH2543" s="1">
        <f t="shared" ref="AH2543" si="27086">X2543*AC2543+Z2543*AC2546-Y2543*AD2543-AA2543*AD2546</f>
        <v>0.86469555608086413</v>
      </c>
      <c r="AI2543" s="4">
        <f t="shared" ref="AI2543" si="27087">(X2543*AD2543+Y2543*AC2543+Z2543*AD2546+AA2543*AC2546)</f>
        <v>0</v>
      </c>
      <c r="AJ2543" s="2">
        <f t="shared" ref="AJ2543" si="27088">X2543*AE2543+Z2543*AE2546-Y2543*AF2543-AA2543*AF2546</f>
        <v>0</v>
      </c>
      <c r="AK2543" s="3">
        <f t="shared" ref="AK2543" si="27089">(X2543*AF2543+Y2543*AE2543+Z2543*AF2546+AA2543*AE2546)</f>
        <v>-0.43078310266724534</v>
      </c>
      <c r="AL2543" s="20"/>
      <c r="AM2543" s="11">
        <v>1</v>
      </c>
      <c r="AN2543" s="12">
        <v>0</v>
      </c>
      <c r="AO2543" s="13">
        <v>0</v>
      </c>
      <c r="AP2543" s="40">
        <f t="shared" ref="AP2543" si="27090">-1/($AN$4*$B2543)</f>
        <v>-0.30013536104783173</v>
      </c>
      <c r="AR2543" s="1">
        <f t="shared" ref="AR2543" si="27091">AH2543*AM2543+AJ2543*AM2546-AI2543*AN2543-AK2543*AN2546</f>
        <v>0.86469555608086413</v>
      </c>
      <c r="AS2543" s="4">
        <f t="shared" ref="AS2543" si="27092">(AH2543*AN2543+AI2543*AM2543+AJ2543*AN2546+AK2543*AM2546)</f>
        <v>0</v>
      </c>
      <c r="AT2543" s="2">
        <f t="shared" ref="AT2543" si="27093">AH2543*AO2543+AJ2543*AO2546-AI2543*AP2543-AK2543*AP2546</f>
        <v>0</v>
      </c>
      <c r="AU2543" s="3">
        <f t="shared" ref="AU2543" si="27094">(AH2543*AP2543+AI2543*AO2543+AJ2543*AP2546+AK2543*AO2546)</f>
        <v>-0.69030881558803114</v>
      </c>
      <c r="AV2543" s="20"/>
      <c r="AW2543" s="11">
        <v>1</v>
      </c>
      <c r="AX2543" s="12">
        <v>0</v>
      </c>
      <c r="AY2543" s="13">
        <v>0</v>
      </c>
      <c r="AZ2543" s="14">
        <v>0</v>
      </c>
      <c r="BA2543" s="20"/>
      <c r="BB2543" s="1">
        <f t="shared" ref="BB2543" si="27095">AR2543*AW2543+AT2543*AW2546-AS2543*AX2543-AU2543*AX2546</f>
        <v>0.69882212682714584</v>
      </c>
      <c r="BC2543" s="4">
        <f t="shared" ref="BC2543" si="27096">(AR2543*AX2543+AS2543*AW2543+AT2543*AX2546+AU2543*AW2546)</f>
        <v>0</v>
      </c>
      <c r="BD2543" s="2">
        <f t="shared" ref="BD2543" si="27097">AR2543*AY2543+AT2543*AY2546-AS2543*AZ2543-AU2543*AZ2546</f>
        <v>0</v>
      </c>
      <c r="BE2543" s="3">
        <f t="shared" ref="BE2543" si="27098">(AR2543*AZ2543+AS2543*AY2543+AT2543*AZ2546+AU2543*AY2546)</f>
        <v>-0.69030881558803114</v>
      </c>
      <c r="BF2543" s="20"/>
      <c r="BG2543" s="11">
        <v>1</v>
      </c>
      <c r="BH2543" s="12">
        <v>0</v>
      </c>
      <c r="BI2543" s="13">
        <v>0</v>
      </c>
      <c r="BJ2543" s="40">
        <f t="shared" ref="BJ2543" si="27099">-1/($BH$4*$B2543)</f>
        <v>-0.28880949836678149</v>
      </c>
      <c r="BK2543" s="20"/>
      <c r="BL2543" s="1">
        <f t="shared" ref="BL2543" si="27100">BB2543*BG2543+BD2543*BG2546-BC2543*BH2543-BE2543*BH2546</f>
        <v>0.69882212682714584</v>
      </c>
      <c r="BM2543" s="4">
        <f t="shared" ref="BM2543" si="27101">(BB2543*BH2543+BC2543*BG2543+BD2543*BH2546+BE2543*BG2546)</f>
        <v>0</v>
      </c>
      <c r="BN2543" s="2">
        <f t="shared" ref="BN2543" si="27102">BB2543*BI2543+BD2543*BI2546-BC2543*BJ2543-BE2543*BJ2546</f>
        <v>0</v>
      </c>
      <c r="BO2543" s="3">
        <f t="shared" ref="BO2543" si="27103">(BB2543*BJ2543+BC2543*BI2543+BD2543*BJ2546+BE2543*BI2546)</f>
        <v>-0.89213528348458648</v>
      </c>
      <c r="BP2543" s="20"/>
      <c r="BQ2543" s="11">
        <v>1</v>
      </c>
      <c r="BR2543" s="12">
        <v>0</v>
      </c>
      <c r="BS2543" s="13">
        <v>0</v>
      </c>
      <c r="BT2543" s="14">
        <v>0</v>
      </c>
      <c r="BU2543" s="20"/>
      <c r="BV2543" s="1">
        <f t="shared" ref="BV2543" si="27104">BL2543*BQ2543+BN2543*BQ2546-BM2543*BR2543-BO2543*BR2546</f>
        <v>0.51118173947063716</v>
      </c>
      <c r="BW2543" s="4">
        <f t="shared" ref="BW2543" si="27105">(BL2543*BR2543+BM2543*BQ2543+BN2543*BR2546+BO2543*BQ2546)</f>
        <v>0</v>
      </c>
      <c r="BX2543" s="2">
        <f t="shared" ref="BX2543" si="27106">BL2543*BS2543+BN2543*BS2546-BM2543*BT2543-BO2543*BT2546</f>
        <v>0</v>
      </c>
      <c r="BY2543" s="3">
        <f t="shared" ref="BY2543" si="27107">(BL2543*BT2543+BM2543*BS2543+BN2543*BT2546+BO2543*BS2546)</f>
        <v>-0.89213528348458648</v>
      </c>
      <c r="BZ2543" s="20"/>
      <c r="CA2543" s="11">
        <v>1</v>
      </c>
      <c r="CB2543" s="12">
        <v>0</v>
      </c>
      <c r="CC2543" s="13">
        <v>0</v>
      </c>
      <c r="CD2543" s="40">
        <f t="shared" ref="CD2543" si="27108">-1/($CB$4*$B2543)</f>
        <v>-0.15115547020309961</v>
      </c>
      <c r="CE2543" s="20"/>
      <c r="CF2543" s="1">
        <f t="shared" ref="CF2543" si="27109">BV2543*CA2543+BX2543*CA2546-BW2543*CB2543-BY2543*CB2546</f>
        <v>0.51118173947063716</v>
      </c>
      <c r="CG2543" s="4">
        <f t="shared" ref="CG2543" si="27110">(BV2543*CB2543+BW2543*CA2543+BX2543*CB2546+BY2543*CA2546)</f>
        <v>0</v>
      </c>
      <c r="CH2543" s="2">
        <f t="shared" ref="CH2543" si="27111">BV2543*CC2543+BX2543*CC2546-BW2543*CD2543-BY2543*CD2546</f>
        <v>0</v>
      </c>
      <c r="CI2543" s="3">
        <f t="shared" ref="CI2543" si="27112">(BV2543*CD2543+BW2543*CC2543+BX2543*CD2546+BY2543*CC2546)</f>
        <v>-0.96940319967350896</v>
      </c>
      <c r="CJ2543" s="28"/>
      <c r="CK2543" s="11">
        <v>1</v>
      </c>
      <c r="CL2543" s="12">
        <v>0</v>
      </c>
      <c r="CM2543" s="13">
        <v>0</v>
      </c>
      <c r="CN2543" s="14">
        <v>0</v>
      </c>
      <c r="CP2543" s="1">
        <f t="shared" ref="CP2543" si="27113">CF2543*CK2543+CH2543*CK2546-CG2543*CL2543-CI2543*CL2546</f>
        <v>0.51118173947063716</v>
      </c>
      <c r="CQ2543" s="4">
        <f t="shared" ref="CQ2543" si="27114">(CF2543*CL2543+CG2543*CK2543+CH2543*CL2546+CI2543*CK2546)</f>
        <v>-0.96940319967350896</v>
      </c>
      <c r="CR2543" s="2">
        <f t="shared" ref="CR2543" si="27115">CF2543*CM2543+CH2543*CM2546-CG2543*CN2543-CI2543*CN2546</f>
        <v>0</v>
      </c>
      <c r="CS2543" s="3">
        <f t="shared" ref="CS2543" si="27116">(CF2543*CN2543+CG2543*CM2543+CH2543*CN2546+CI2543*CM2546)</f>
        <v>-0.96940319967350896</v>
      </c>
      <c r="CU2543" s="29">
        <f t="shared" ref="CU2543" si="27117">20*LOG(((1+$CL$4)/$CL$4)/((CP2543+CP2546)^2+(CQ2543+CQ2546)^2)^0.5)</f>
        <v>-4.645110778225179E-2</v>
      </c>
      <c r="CW2543" s="51">
        <f t="shared" ref="CW2543" si="27118">((CP2543^2+CQ2543^2)^0.5)/((CP2546^2+CQ2546^2)^0.5)</f>
        <v>1.1943561053590852</v>
      </c>
    </row>
    <row r="2544" spans="1:101" ht="18" customHeight="1" thickBot="1">
      <c r="D2544" s="11"/>
      <c r="E2544" s="13"/>
      <c r="F2544" s="13"/>
      <c r="G2544" s="15"/>
      <c r="H2544" s="10"/>
      <c r="I2544" s="11"/>
      <c r="J2544" s="13"/>
      <c r="K2544" s="13"/>
      <c r="L2544" s="15"/>
      <c r="N2544" s="5"/>
      <c r="Q2544" s="6"/>
      <c r="S2544" s="11"/>
      <c r="T2544" s="13"/>
      <c r="U2544" s="13"/>
      <c r="V2544" s="15"/>
      <c r="W2544" s="20"/>
      <c r="X2544" s="5"/>
      <c r="AA2544" s="6"/>
      <c r="AB2544" s="20"/>
      <c r="AC2544" s="11"/>
      <c r="AD2544" s="13"/>
      <c r="AE2544" s="13"/>
      <c r="AF2544" s="15"/>
      <c r="AG2544" s="20"/>
      <c r="AH2544" s="5"/>
      <c r="AK2544" s="6"/>
      <c r="AL2544" s="20"/>
      <c r="AM2544" s="11"/>
      <c r="AN2544" s="13"/>
      <c r="AO2544" s="13"/>
      <c r="AP2544" s="15"/>
      <c r="AR2544" s="5"/>
      <c r="AU2544" s="6"/>
      <c r="AW2544" s="11"/>
      <c r="AX2544" s="13"/>
      <c r="AY2544" s="13"/>
      <c r="AZ2544" s="15"/>
      <c r="BA2544" s="20"/>
      <c r="BB2544" s="5"/>
      <c r="BE2544" s="6"/>
      <c r="BG2544" s="11"/>
      <c r="BH2544" s="13"/>
      <c r="BI2544" s="13"/>
      <c r="BJ2544" s="15"/>
      <c r="BL2544" s="5"/>
      <c r="BO2544" s="6"/>
      <c r="BQ2544" s="11"/>
      <c r="BR2544" s="13"/>
      <c r="BS2544" s="13"/>
      <c r="BT2544" s="15"/>
      <c r="BU2544" s="20"/>
      <c r="BV2544" s="5"/>
      <c r="BY2544" s="6"/>
      <c r="CA2544" s="11"/>
      <c r="CB2544" s="13"/>
      <c r="CC2544" s="13"/>
      <c r="CD2544" s="15"/>
      <c r="CF2544" s="5"/>
      <c r="CI2544" s="6"/>
      <c r="CK2544" s="11"/>
      <c r="CL2544" s="13"/>
      <c r="CM2544" s="13"/>
      <c r="CN2544" s="15"/>
      <c r="CP2544" s="5"/>
      <c r="CS2544" s="6"/>
      <c r="CW2544" s="52"/>
    </row>
    <row r="2545" spans="1:101" ht="18" customHeight="1" thickBot="1">
      <c r="D2545" s="11" t="s">
        <v>6</v>
      </c>
      <c r="E2545" s="13"/>
      <c r="F2545" s="13" t="s">
        <v>7</v>
      </c>
      <c r="G2545" s="15"/>
      <c r="H2545" s="10"/>
      <c r="I2545" s="11" t="s">
        <v>8</v>
      </c>
      <c r="J2545" s="13"/>
      <c r="K2545" s="13" t="s">
        <v>9</v>
      </c>
      <c r="L2545" s="15"/>
      <c r="N2545" s="251" t="s">
        <v>26</v>
      </c>
      <c r="O2545" s="252"/>
      <c r="P2545" s="253" t="s">
        <v>27</v>
      </c>
      <c r="Q2545" s="254"/>
      <c r="S2545" s="11" t="s">
        <v>13</v>
      </c>
      <c r="T2545" s="13"/>
      <c r="U2545" s="13" t="s">
        <v>14</v>
      </c>
      <c r="V2545" s="15"/>
      <c r="W2545" s="20"/>
      <c r="X2545" s="251" t="s">
        <v>26</v>
      </c>
      <c r="Y2545" s="252"/>
      <c r="Z2545" s="253" t="s">
        <v>27</v>
      </c>
      <c r="AA2545" s="254"/>
      <c r="AB2545" s="20"/>
      <c r="AC2545" s="11" t="s">
        <v>8</v>
      </c>
      <c r="AD2545" s="13"/>
      <c r="AE2545" s="13" t="s">
        <v>9</v>
      </c>
      <c r="AF2545" s="15"/>
      <c r="AG2545" s="20"/>
      <c r="AH2545" s="251" t="s">
        <v>26</v>
      </c>
      <c r="AI2545" s="252"/>
      <c r="AJ2545" s="253" t="s">
        <v>27</v>
      </c>
      <c r="AK2545" s="254"/>
      <c r="AL2545" s="20"/>
      <c r="AM2545" s="11" t="s">
        <v>13</v>
      </c>
      <c r="AN2545" s="13"/>
      <c r="AO2545" s="13" t="s">
        <v>14</v>
      </c>
      <c r="AP2545" s="15"/>
      <c r="AR2545" s="251" t="s">
        <v>26</v>
      </c>
      <c r="AS2545" s="252"/>
      <c r="AT2545" s="253" t="s">
        <v>27</v>
      </c>
      <c r="AU2545" s="254"/>
      <c r="AV2545" s="36"/>
      <c r="AW2545" s="11" t="s">
        <v>8</v>
      </c>
      <c r="AX2545" s="13"/>
      <c r="AY2545" s="13" t="s">
        <v>9</v>
      </c>
      <c r="AZ2545" s="15"/>
      <c r="BA2545" s="20"/>
      <c r="BB2545" s="251" t="s">
        <v>26</v>
      </c>
      <c r="BC2545" s="252"/>
      <c r="BD2545" s="253" t="s">
        <v>27</v>
      </c>
      <c r="BE2545" s="254"/>
      <c r="BF2545" s="36"/>
      <c r="BG2545" s="11" t="s">
        <v>13</v>
      </c>
      <c r="BH2545" s="13"/>
      <c r="BI2545" s="13" t="s">
        <v>14</v>
      </c>
      <c r="BJ2545" s="15"/>
      <c r="BK2545" s="36"/>
      <c r="BL2545" s="251" t="s">
        <v>26</v>
      </c>
      <c r="BM2545" s="252"/>
      <c r="BN2545" s="253" t="s">
        <v>27</v>
      </c>
      <c r="BO2545" s="254"/>
      <c r="BP2545" s="36"/>
      <c r="BQ2545" s="11" t="s">
        <v>8</v>
      </c>
      <c r="BR2545" s="13"/>
      <c r="BS2545" s="13" t="s">
        <v>9</v>
      </c>
      <c r="BT2545" s="15"/>
      <c r="BU2545" s="20"/>
      <c r="BV2545" s="251" t="s">
        <v>26</v>
      </c>
      <c r="BW2545" s="252"/>
      <c r="BX2545" s="253" t="s">
        <v>27</v>
      </c>
      <c r="BY2545" s="254"/>
      <c r="BZ2545" s="36"/>
      <c r="CA2545" s="11" t="s">
        <v>13</v>
      </c>
      <c r="CB2545" s="13"/>
      <c r="CC2545" s="13" t="s">
        <v>14</v>
      </c>
      <c r="CD2545" s="15"/>
      <c r="CE2545" s="36"/>
      <c r="CF2545" s="251" t="s">
        <v>26</v>
      </c>
      <c r="CG2545" s="252"/>
      <c r="CH2545" s="253" t="s">
        <v>27</v>
      </c>
      <c r="CI2545" s="254"/>
      <c r="CK2545" s="11" t="s">
        <v>28</v>
      </c>
      <c r="CL2545" s="13"/>
      <c r="CM2545" s="13" t="s">
        <v>29</v>
      </c>
      <c r="CN2545" s="15"/>
      <c r="CP2545" s="251" t="s">
        <v>26</v>
      </c>
      <c r="CQ2545" s="252"/>
      <c r="CR2545" s="253" t="s">
        <v>27</v>
      </c>
      <c r="CS2545" s="254"/>
      <c r="CU2545" s="38" t="s">
        <v>37</v>
      </c>
      <c r="CW2545" s="53" t="s">
        <v>45</v>
      </c>
    </row>
    <row r="2546" spans="1:101" ht="18" customHeight="1" thickTop="1" thickBot="1">
      <c r="D2546" s="16">
        <v>0</v>
      </c>
      <c r="E2546" s="17">
        <v>0</v>
      </c>
      <c r="F2546" s="18">
        <v>1</v>
      </c>
      <c r="G2546" s="19">
        <v>0</v>
      </c>
      <c r="H2546" s="10"/>
      <c r="I2546" s="16">
        <v>0</v>
      </c>
      <c r="J2546" s="17">
        <f t="shared" ref="J2546" si="27119">-1/($J$4*$B2543)</f>
        <v>-0.21032727976367566</v>
      </c>
      <c r="K2546" s="18">
        <v>1</v>
      </c>
      <c r="L2546" s="19">
        <v>0</v>
      </c>
      <c r="N2546" s="1">
        <f t="shared" ref="N2546" si="27120">D2546*I2543+F2546*I2546-E2546*J2543-G2546*J2546</f>
        <v>0</v>
      </c>
      <c r="O2546" s="4">
        <f t="shared" ref="O2546" si="27121">(D2546*J2543+E2546*I2543+F2546*J2546+G2546*I2546)</f>
        <v>-0.21032727976367566</v>
      </c>
      <c r="P2546" s="2">
        <f t="shared" ref="P2546" si="27122">D2546*K2543+F2546*K2546-E2546*L2543-G2546*L2546</f>
        <v>1</v>
      </c>
      <c r="Q2546" s="3">
        <f t="shared" ref="Q2546" si="27123">(D2546*L2543+E2546*K2543+F2546*L2546+G2546*K2546)</f>
        <v>0</v>
      </c>
      <c r="S2546" s="16">
        <v>0</v>
      </c>
      <c r="T2546" s="17">
        <v>0</v>
      </c>
      <c r="U2546" s="18">
        <v>1</v>
      </c>
      <c r="V2546" s="19">
        <v>0</v>
      </c>
      <c r="W2546" s="20"/>
      <c r="X2546" s="1">
        <f t="shared" ref="X2546" si="27124">N2546*S2543+P2546*S2546-O2546*T2543-Q2546*T2546</f>
        <v>0</v>
      </c>
      <c r="Y2546" s="4">
        <f t="shared" ref="Y2546" si="27125">(N2546*T2543+O2546*S2543+P2546*T2546+Q2546*S2546)</f>
        <v>-0.21032727976367566</v>
      </c>
      <c r="Z2546" s="2">
        <f t="shared" ref="Z2546" si="27126">N2546*U2543+P2546*U2546-O2546*V2543-Q2546*V2546</f>
        <v>0.93925548383860313</v>
      </c>
      <c r="AA2546" s="3">
        <f t="shared" ref="AA2546" si="27127">(N2546*V2543+O2546*U2543+P2546*V2546+Q2546*U2546)</f>
        <v>0</v>
      </c>
      <c r="AB2546" s="20"/>
      <c r="AC2546" s="16">
        <v>0</v>
      </c>
      <c r="AD2546" s="17">
        <f t="shared" ref="AD2546" si="27128">-1/($AD$4*$B2543)</f>
        <v>-0.24028873093909572</v>
      </c>
      <c r="AE2546" s="18">
        <v>1</v>
      </c>
      <c r="AF2546" s="19">
        <v>0</v>
      </c>
      <c r="AG2546" s="20"/>
      <c r="AH2546" s="1">
        <f t="shared" ref="AH2546" si="27129">X2546*AC2543+Z2546*AC2546-Y2546*AD2543-AA2546*AD2546</f>
        <v>0</v>
      </c>
      <c r="AI2546" s="4">
        <f t="shared" ref="AI2546" si="27130">(X2546*AD2543+Y2546*AC2543+Z2546*AD2546+AA2546*AC2546)</f>
        <v>-0.43601978800283991</v>
      </c>
      <c r="AJ2546" s="2">
        <f t="shared" ref="AJ2546" si="27131">X2546*AE2543+Z2546*AE2546-Y2546*AF2543-AA2546*AF2546</f>
        <v>0.93925548383860313</v>
      </c>
      <c r="AK2546" s="3">
        <f t="shared" ref="AK2546" si="27132">(X2546*AF2543+Y2546*AE2543+Z2546*AF2546+AA2546*AE2546)</f>
        <v>0</v>
      </c>
      <c r="AL2546" s="20"/>
      <c r="AM2546" s="16">
        <v>0</v>
      </c>
      <c r="AN2546" s="17">
        <v>0</v>
      </c>
      <c r="AO2546" s="18">
        <v>1</v>
      </c>
      <c r="AP2546" s="19">
        <v>0</v>
      </c>
      <c r="AR2546" s="1">
        <f t="shared" ref="AR2546" si="27133">AH2546*AM2543+AJ2546*AM2546-AI2546*AN2543-AK2546*AN2546</f>
        <v>0</v>
      </c>
      <c r="AS2546" s="4">
        <f t="shared" ref="AS2546" si="27134">(AH2546*AN2543+AI2546*AM2543+AJ2546*AN2546+AK2546*AM2546)</f>
        <v>-0.43601978800283991</v>
      </c>
      <c r="AT2546" s="2">
        <f t="shared" ref="AT2546" si="27135">AH2546*AO2543+AJ2546*AO2546-AI2546*AP2543-AK2546*AP2546</f>
        <v>0.80839052734237171</v>
      </c>
      <c r="AU2546" s="3">
        <f t="shared" ref="AU2546" si="27136">(AH2546*AP2543+AI2546*AO2543+AJ2546*AP2546+AK2546*AO2546)</f>
        <v>0</v>
      </c>
      <c r="AV2546" s="20"/>
      <c r="AW2546" s="16">
        <v>0</v>
      </c>
      <c r="AX2546" s="17">
        <f t="shared" ref="AX2546" si="27137">-1/($AX$4*$B2543)</f>
        <v>-0.24028873093909572</v>
      </c>
      <c r="AY2546" s="18">
        <v>1</v>
      </c>
      <c r="AZ2546" s="19">
        <v>0</v>
      </c>
      <c r="BA2546" s="20"/>
      <c r="BB2546" s="1">
        <f t="shared" ref="BB2546" si="27138">AR2546*AW2543+AT2546*AW2546-AS2546*AX2543-AU2546*AX2546</f>
        <v>0</v>
      </c>
      <c r="BC2546" s="4">
        <f t="shared" ref="BC2546" si="27139">(AR2546*AX2543+AS2546*AW2543+AT2546*AX2546+AU2546*AW2546)</f>
        <v>-0.63026692192112477</v>
      </c>
      <c r="BD2546" s="2">
        <f t="shared" ref="BD2546" si="27140">AR2546*AY2543+AT2546*AY2546-AS2546*AZ2543-AU2546*AZ2546</f>
        <v>0.80839052734237171</v>
      </c>
      <c r="BE2546" s="3">
        <f t="shared" ref="BE2546" si="27141">(AR2546*AZ2543+AS2546*AY2543+AT2546*AZ2546+AU2546*AY2546)</f>
        <v>0</v>
      </c>
      <c r="BF2546" s="20"/>
      <c r="BG2546" s="16">
        <v>0</v>
      </c>
      <c r="BH2546" s="17">
        <v>0</v>
      </c>
      <c r="BI2546" s="18">
        <v>1</v>
      </c>
      <c r="BJ2546" s="19">
        <v>0</v>
      </c>
      <c r="BK2546" s="20"/>
      <c r="BL2546" s="1">
        <f t="shared" ref="BL2546" si="27142">BB2546*BG2543+BD2546*BG2546-BC2546*BH2543-BE2546*BH2546</f>
        <v>0</v>
      </c>
      <c r="BM2546" s="4">
        <f t="shared" ref="BM2546" si="27143">(BB2546*BH2543+BC2546*BG2543+BD2546*BH2546+BE2546*BG2546)</f>
        <v>-0.63026692192112477</v>
      </c>
      <c r="BN2546" s="2">
        <f t="shared" ref="BN2546" si="27144">BB2546*BI2543+BD2546*BI2546-BC2546*BJ2543-BE2546*BJ2546</f>
        <v>0.62636345378515623</v>
      </c>
      <c r="BO2546" s="3">
        <f t="shared" ref="BO2546" si="27145">(BB2546*BJ2543+BC2546*BI2543+BD2546*BJ2546+BE2546*BI2546)</f>
        <v>0</v>
      </c>
      <c r="BP2546" s="20"/>
      <c r="BQ2546" s="16">
        <v>0</v>
      </c>
      <c r="BR2546" s="17">
        <f t="shared" ref="BR2546" si="27146">-1/($BR$4*$B2543)</f>
        <v>-0.21032727976367566</v>
      </c>
      <c r="BS2546" s="18">
        <v>1</v>
      </c>
      <c r="BT2546" s="19">
        <v>0</v>
      </c>
      <c r="BU2546" s="20"/>
      <c r="BV2546" s="1">
        <f t="shared" ref="BV2546" si="27147">BL2546*BQ2543+BN2546*BQ2546-BM2546*BR2543-BO2546*BR2546</f>
        <v>0</v>
      </c>
      <c r="BW2546" s="4">
        <f t="shared" ref="BW2546" si="27148">(BL2546*BR2543+BM2546*BQ2543+BN2546*BR2546+BO2546*BQ2546)</f>
        <v>-0.76200824329913741</v>
      </c>
      <c r="BX2546" s="2">
        <f t="shared" ref="BX2546" si="27149">BL2546*BS2543+BN2546*BS2546-BM2546*BT2543-BO2546*BT2546</f>
        <v>0.62636345378515623</v>
      </c>
      <c r="BY2546" s="3">
        <f t="shared" ref="BY2546" si="27150">(BL2546*BT2543+BM2546*BS2543+BN2546*BT2546+BO2546*BS2546)</f>
        <v>0</v>
      </c>
      <c r="BZ2546" s="20"/>
      <c r="CA2546" s="16">
        <v>0</v>
      </c>
      <c r="CB2546" s="17">
        <v>0</v>
      </c>
      <c r="CC2546" s="18">
        <v>1</v>
      </c>
      <c r="CD2546" s="19">
        <v>0</v>
      </c>
      <c r="CE2546" s="20"/>
      <c r="CF2546" s="1">
        <f t="shared" ref="CF2546" si="27151">BV2546*CA2543+BX2546*CA2546-BW2546*CB2543-BY2546*CB2546</f>
        <v>0</v>
      </c>
      <c r="CG2546" s="4">
        <f t="shared" ref="CG2546" si="27152">(BV2546*CB2543+BW2546*CA2543+BX2546*CB2546+BY2546*CA2546)</f>
        <v>-0.76200824329913741</v>
      </c>
      <c r="CH2546" s="2">
        <f t="shared" ref="CH2546" si="27153">BV2546*CC2543+BX2546*CC2546-BW2546*CD2543-BY2546*CD2546</f>
        <v>0.51118173947063716</v>
      </c>
      <c r="CI2546" s="3">
        <f t="shared" ref="CI2546" si="27154">(BV2546*CD2543+BW2546*CC2543+BX2546*CD2546+BY2546*CC2546)</f>
        <v>0</v>
      </c>
      <c r="CK2546" s="16">
        <f t="shared" ref="CK2546" si="27155">1/$CL$4</f>
        <v>1</v>
      </c>
      <c r="CL2546" s="17">
        <v>0</v>
      </c>
      <c r="CM2546" s="18">
        <v>1</v>
      </c>
      <c r="CN2546" s="19">
        <v>0</v>
      </c>
      <c r="CP2546" s="1">
        <f t="shared" ref="CP2546" si="27156">CF2546*CK2543+CH2546*CK2546-CG2546*CL2543-CI2546*CL2546</f>
        <v>0.51118173947063716</v>
      </c>
      <c r="CQ2546" s="4">
        <f t="shared" ref="CQ2546" si="27157">(CF2546*CL2543+CG2546*CK2543+CH2546*CL2546+CI2546*CK2546)</f>
        <v>-0.76200824329913741</v>
      </c>
      <c r="CR2546" s="2">
        <f t="shared" ref="CR2546" si="27158">CF2546*CM2543+CH2546*CM2546-CG2546*CN2543-CI2546*CN2546</f>
        <v>0.51118173947063716</v>
      </c>
      <c r="CS2546" s="3">
        <f t="shared" ref="CS2546" si="27159">(CF2546*CN2543+CG2546*CM2543+CH2546*CN2546+CI2546*CM2546)</f>
        <v>0</v>
      </c>
      <c r="CU2546" s="39">
        <f t="shared" ref="CU2546" si="27160">(180/PI())*ATAN(-1*(CQ2543/CP2543))</f>
        <v>62.196604875420498</v>
      </c>
      <c r="CW2546" s="54">
        <f t="shared" ref="CW2546" si="27161">20*LOG(((1-(10^(CU2543/20)^2)*(1-((1-CW2543)/(1+CW2543))^2))^0.5))</f>
        <v>-17.351795181782187</v>
      </c>
    </row>
    <row r="2547" spans="1:101" ht="18" customHeight="1">
      <c r="E2547" s="20"/>
      <c r="F2547" s="20"/>
      <c r="G2547" s="20"/>
      <c r="H2547" s="20"/>
      <c r="I2547" s="20"/>
      <c r="J2547" s="20"/>
      <c r="K2547" s="20"/>
      <c r="L2547" s="20"/>
      <c r="M2547" s="20"/>
      <c r="N2547" s="20"/>
      <c r="O2547" s="20"/>
      <c r="P2547" s="20"/>
      <c r="Q2547" s="20"/>
      <c r="R2547" s="20"/>
      <c r="S2547" s="20"/>
      <c r="T2547" s="20"/>
      <c r="U2547" s="20"/>
      <c r="V2547" s="20"/>
      <c r="W2547" s="20"/>
      <c r="X2547" s="20"/>
      <c r="Y2547" s="20"/>
      <c r="Z2547" s="20"/>
      <c r="AA2547" s="20"/>
      <c r="AB2547" s="30"/>
      <c r="AC2547" s="20"/>
      <c r="AD2547" s="20"/>
      <c r="AE2547" s="20"/>
      <c r="AF2547" s="20"/>
      <c r="AG2547" s="20"/>
      <c r="AH2547" s="20"/>
      <c r="AI2547" s="20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  <c r="BA2547" s="20"/>
      <c r="BB2547" s="20"/>
      <c r="BC2547" s="20"/>
      <c r="BD2547" s="20"/>
      <c r="BE2547" s="20"/>
      <c r="BF2547" s="20"/>
      <c r="BG2547" s="20"/>
      <c r="BH2547" s="20"/>
      <c r="BI2547" s="20"/>
      <c r="BJ2547" s="20"/>
      <c r="BK2547" s="20"/>
      <c r="BL2547" s="20"/>
      <c r="BM2547" s="20"/>
      <c r="BN2547" s="20"/>
      <c r="BO2547" s="20"/>
      <c r="BP2547" s="20"/>
      <c r="BQ2547" s="20"/>
      <c r="BR2547" s="20"/>
      <c r="BS2547" s="20"/>
      <c r="BT2547" s="20"/>
      <c r="BU2547" s="20"/>
      <c r="BV2547" s="20"/>
      <c r="BW2547" s="20"/>
      <c r="BX2547" s="20"/>
      <c r="BY2547" s="20"/>
      <c r="BZ2547" s="20"/>
      <c r="CA2547" s="20"/>
      <c r="CB2547" s="20"/>
      <c r="CC2547" s="20"/>
      <c r="CD2547" s="20"/>
      <c r="CE2547" s="20"/>
      <c r="CF2547" s="20"/>
      <c r="CG2547" s="20"/>
      <c r="CH2547" s="20"/>
      <c r="CI2547" s="20"/>
      <c r="CJ2547" s="20"/>
      <c r="CK2547" s="20"/>
      <c r="CL2547" s="20"/>
    </row>
    <row r="2548" spans="1:101" ht="18" customHeight="1"/>
    <row r="2549" spans="1:101" ht="18" customHeight="1" thickBot="1">
      <c r="A2549" s="23"/>
      <c r="B2549" s="23"/>
      <c r="C2549" s="23"/>
      <c r="D2549" s="20" t="s">
        <v>15</v>
      </c>
      <c r="E2549" s="20"/>
      <c r="F2549" s="20"/>
      <c r="G2549" s="20"/>
      <c r="H2549" s="20"/>
      <c r="I2549" s="20" t="s">
        <v>16</v>
      </c>
      <c r="J2549" s="20"/>
      <c r="K2549" s="20"/>
      <c r="L2549" s="20"/>
      <c r="M2549" s="23"/>
      <c r="N2549" s="23"/>
      <c r="O2549" s="24" t="s">
        <v>17</v>
      </c>
      <c r="P2549" s="23"/>
      <c r="Q2549" s="23"/>
      <c r="R2549" s="23"/>
      <c r="S2549" s="20"/>
      <c r="T2549" s="20" t="s">
        <v>18</v>
      </c>
      <c r="U2549" s="23"/>
      <c r="V2549" s="23"/>
      <c r="W2549" s="23"/>
      <c r="X2549" s="23"/>
      <c r="Y2549" s="24" t="s">
        <v>19</v>
      </c>
      <c r="Z2549" s="23"/>
      <c r="AA2549" s="23"/>
      <c r="AB2549" s="23"/>
      <c r="AC2549" s="24" t="s">
        <v>20</v>
      </c>
      <c r="AD2549" s="20"/>
      <c r="AE2549" s="20"/>
      <c r="AF2549" s="20"/>
      <c r="AG2549" s="20"/>
      <c r="AH2549" s="23"/>
      <c r="AI2549" s="24" t="s">
        <v>21</v>
      </c>
      <c r="AJ2549" s="23"/>
      <c r="AK2549" s="23"/>
      <c r="AL2549" s="20"/>
      <c r="AM2549" s="24" t="s">
        <v>31</v>
      </c>
      <c r="AN2549" s="20"/>
      <c r="AO2549" s="23"/>
      <c r="AP2549" s="23"/>
      <c r="AQ2549" s="23"/>
      <c r="AR2549" s="23"/>
      <c r="AS2549" s="24" t="s">
        <v>91</v>
      </c>
      <c r="AT2549" s="23"/>
      <c r="AU2549" s="23"/>
      <c r="AV2549" s="23"/>
      <c r="AW2549" s="24" t="s">
        <v>32</v>
      </c>
      <c r="AX2549" s="20"/>
      <c r="AY2549" s="20"/>
      <c r="AZ2549" s="20"/>
      <c r="BA2549" s="20"/>
      <c r="BB2549" s="23"/>
      <c r="BC2549" s="24" t="s">
        <v>22</v>
      </c>
      <c r="BD2549" s="23"/>
      <c r="BE2549" s="23"/>
      <c r="BF2549" s="23"/>
      <c r="BG2549" s="24" t="s">
        <v>33</v>
      </c>
      <c r="BH2549" s="20"/>
      <c r="BI2549" s="23"/>
      <c r="BJ2549" s="23"/>
      <c r="BK2549" s="23"/>
      <c r="BL2549" s="23"/>
      <c r="BM2549" s="24" t="s">
        <v>34</v>
      </c>
      <c r="BN2549" s="23"/>
      <c r="BO2549" s="23"/>
      <c r="BP2549" s="23"/>
      <c r="BQ2549" s="24" t="s">
        <v>89</v>
      </c>
      <c r="BR2549" s="20"/>
      <c r="BS2549" s="20"/>
      <c r="BT2549" s="20"/>
      <c r="BU2549" s="20"/>
      <c r="BV2549" s="23"/>
      <c r="BW2549" s="24" t="s">
        <v>35</v>
      </c>
      <c r="BX2549" s="23"/>
      <c r="BY2549" s="23"/>
      <c r="BZ2549" s="23"/>
      <c r="CA2549" s="24" t="s">
        <v>90</v>
      </c>
      <c r="CB2549" s="20"/>
      <c r="CC2549" s="23"/>
      <c r="CD2549" s="23"/>
      <c r="CE2549" s="23"/>
      <c r="CF2549" s="23"/>
      <c r="CG2549" s="24" t="s">
        <v>92</v>
      </c>
      <c r="CH2549" s="23"/>
      <c r="CI2549" s="23"/>
      <c r="CJ2549" s="23"/>
      <c r="CK2549" s="24" t="s">
        <v>36</v>
      </c>
      <c r="CL2549" s="24"/>
      <c r="CM2549" s="23"/>
      <c r="CN2549" s="23"/>
      <c r="CO2549" s="23"/>
      <c r="CP2549" s="23"/>
      <c r="CQ2549" s="24" t="s">
        <v>93</v>
      </c>
      <c r="CR2549" s="23"/>
      <c r="CS2549" s="23"/>
    </row>
    <row r="2550" spans="1:101" ht="18" customHeight="1" thickBot="1">
      <c r="A2550" s="23"/>
      <c r="B2550" s="33"/>
      <c r="C2550" s="23"/>
      <c r="D2550" s="7" t="s">
        <v>2</v>
      </c>
      <c r="E2550" s="8"/>
      <c r="F2550" s="8" t="s">
        <v>3</v>
      </c>
      <c r="G2550" s="9"/>
      <c r="H2550" s="10"/>
      <c r="I2550" s="7" t="s">
        <v>4</v>
      </c>
      <c r="J2550" s="8"/>
      <c r="K2550" s="8" t="s">
        <v>5</v>
      </c>
      <c r="L2550" s="9"/>
      <c r="M2550" s="23"/>
      <c r="N2550" s="251" t="s">
        <v>79</v>
      </c>
      <c r="O2550" s="252"/>
      <c r="P2550" s="253" t="s">
        <v>80</v>
      </c>
      <c r="Q2550" s="254"/>
      <c r="R2550" s="23"/>
      <c r="S2550" s="7" t="s">
        <v>11</v>
      </c>
      <c r="T2550" s="8"/>
      <c r="U2550" s="8" t="s">
        <v>12</v>
      </c>
      <c r="V2550" s="9"/>
      <c r="W2550" s="20"/>
      <c r="X2550" s="251" t="s">
        <v>79</v>
      </c>
      <c r="Y2550" s="252"/>
      <c r="Z2550" s="253" t="s">
        <v>80</v>
      </c>
      <c r="AA2550" s="254"/>
      <c r="AB2550" s="20"/>
      <c r="AC2550" s="7" t="s">
        <v>4</v>
      </c>
      <c r="AD2550" s="8"/>
      <c r="AE2550" s="8" t="s">
        <v>5</v>
      </c>
      <c r="AF2550" s="9"/>
      <c r="AG2550" s="20"/>
      <c r="AH2550" s="251" t="s">
        <v>0</v>
      </c>
      <c r="AI2550" s="252"/>
      <c r="AJ2550" s="253" t="s">
        <v>1</v>
      </c>
      <c r="AK2550" s="254"/>
      <c r="AL2550" s="20"/>
      <c r="AM2550" s="7" t="s">
        <v>11</v>
      </c>
      <c r="AN2550" s="8"/>
      <c r="AO2550" s="8" t="s">
        <v>12</v>
      </c>
      <c r="AP2550" s="9"/>
      <c r="AQ2550" s="23"/>
      <c r="AR2550" s="251" t="s">
        <v>0</v>
      </c>
      <c r="AS2550" s="252"/>
      <c r="AT2550" s="253" t="s">
        <v>1</v>
      </c>
      <c r="AU2550" s="254"/>
      <c r="AV2550" s="36"/>
      <c r="AW2550" s="7" t="s">
        <v>4</v>
      </c>
      <c r="AX2550" s="8"/>
      <c r="AY2550" s="8" t="s">
        <v>5</v>
      </c>
      <c r="AZ2550" s="9"/>
      <c r="BA2550" s="20"/>
      <c r="BB2550" s="251" t="s">
        <v>0</v>
      </c>
      <c r="BC2550" s="252"/>
      <c r="BD2550" s="253" t="s">
        <v>1</v>
      </c>
      <c r="BE2550" s="254"/>
      <c r="BF2550" s="36"/>
      <c r="BG2550" s="7" t="s">
        <v>11</v>
      </c>
      <c r="BH2550" s="8"/>
      <c r="BI2550" s="8" t="s">
        <v>12</v>
      </c>
      <c r="BJ2550" s="9"/>
      <c r="BK2550" s="36"/>
      <c r="BL2550" s="251" t="s">
        <v>0</v>
      </c>
      <c r="BM2550" s="252"/>
      <c r="BN2550" s="253" t="s">
        <v>1</v>
      </c>
      <c r="BO2550" s="254"/>
      <c r="BP2550" s="36"/>
      <c r="BQ2550" s="7" t="s">
        <v>4</v>
      </c>
      <c r="BR2550" s="8"/>
      <c r="BS2550" s="8" t="s">
        <v>5</v>
      </c>
      <c r="BT2550" s="9"/>
      <c r="BU2550" s="20"/>
      <c r="BV2550" s="251" t="s">
        <v>0</v>
      </c>
      <c r="BW2550" s="252"/>
      <c r="BX2550" s="253" t="s">
        <v>1</v>
      </c>
      <c r="BY2550" s="254"/>
      <c r="BZ2550" s="36"/>
      <c r="CA2550" s="7" t="s">
        <v>11</v>
      </c>
      <c r="CB2550" s="8"/>
      <c r="CC2550" s="8" t="s">
        <v>12</v>
      </c>
      <c r="CD2550" s="9"/>
      <c r="CE2550" s="36"/>
      <c r="CF2550" s="251" t="s">
        <v>0</v>
      </c>
      <c r="CG2550" s="252"/>
      <c r="CH2550" s="253" t="s">
        <v>1</v>
      </c>
      <c r="CI2550" s="254"/>
      <c r="CJ2550" s="23"/>
      <c r="CK2550" s="7" t="s">
        <v>23</v>
      </c>
      <c r="CL2550" s="8"/>
      <c r="CM2550" s="8" t="s">
        <v>24</v>
      </c>
      <c r="CN2550" s="9"/>
      <c r="CO2550" s="23"/>
      <c r="CP2550" s="251" t="s">
        <v>0</v>
      </c>
      <c r="CQ2550" s="252"/>
      <c r="CR2550" s="253" t="s">
        <v>1</v>
      </c>
      <c r="CS2550" s="254"/>
      <c r="CU2550" s="26" t="s">
        <v>25</v>
      </c>
      <c r="CW2550" s="50" t="s">
        <v>44</v>
      </c>
    </row>
    <row r="2551" spans="1:101" ht="18" customHeight="1" thickTop="1" thickBot="1">
      <c r="B2551" s="34">
        <v>7.0000000000000204</v>
      </c>
      <c r="D2551" s="11">
        <v>1</v>
      </c>
      <c r="E2551" s="12">
        <v>0</v>
      </c>
      <c r="F2551" s="13">
        <v>0</v>
      </c>
      <c r="G2551" s="40">
        <f t="shared" ref="G2551" si="27162">-1/($E$4*$B2551)</f>
        <v>-0.15007578827307747</v>
      </c>
      <c r="H2551" s="10"/>
      <c r="I2551" s="11">
        <v>1</v>
      </c>
      <c r="J2551" s="12">
        <v>0</v>
      </c>
      <c r="K2551" s="13">
        <v>0</v>
      </c>
      <c r="L2551" s="14">
        <v>0</v>
      </c>
      <c r="N2551" s="1">
        <f t="shared" ref="N2551" si="27163">D2551*I2551+F2551*I2554-E2551*J2551-G2551*J2554</f>
        <v>0.96866043221060472</v>
      </c>
      <c r="O2551" s="4">
        <f t="shared" ref="O2551" si="27164">(D2551*J2551+E2551*I2551+F2551*J2554+G2551*I2554)</f>
        <v>0</v>
      </c>
      <c r="P2551" s="2">
        <f t="shared" ref="P2551" si="27165">D2551*K2551+F2551*K2554-E2551*L2551-G2551*L2554</f>
        <v>0</v>
      </c>
      <c r="Q2551" s="3">
        <f t="shared" ref="Q2551" si="27166">(D2551*L2551+E2551*K2551+F2551*L2554+G2551*K2554)</f>
        <v>-0.15007578827307747</v>
      </c>
      <c r="S2551" s="11">
        <v>1</v>
      </c>
      <c r="T2551" s="12">
        <v>0</v>
      </c>
      <c r="U2551" s="13">
        <v>0</v>
      </c>
      <c r="V2551" s="40">
        <f t="shared" ref="V2551" si="27167">-1/($T$4*$B2551)</f>
        <v>-0.28674657337844733</v>
      </c>
      <c r="W2551" s="20"/>
      <c r="X2551" s="1">
        <f t="shared" ref="X2551" si="27168">N2551*S2551+P2551*S2554-O2551*T2551-Q2551*T2554</f>
        <v>0.96866043221060472</v>
      </c>
      <c r="Y2551" s="4">
        <f t="shared" ref="Y2551" si="27169">(N2551*T2551+O2551*S2551+P2551*T2554+Q2551*S2554)</f>
        <v>0</v>
      </c>
      <c r="Z2551" s="2">
        <f t="shared" ref="Z2551" si="27170">N2551*U2551+P2551*U2554-O2551*V2551-Q2551*V2554</f>
        <v>0</v>
      </c>
      <c r="AA2551" s="3">
        <f t="shared" ref="AA2551" si="27171">(N2551*V2551+O2551*U2551+P2551*V2554+Q2551*U2554)</f>
        <v>-0.42783584797675411</v>
      </c>
      <c r="AB2551" s="20"/>
      <c r="AC2551" s="11">
        <v>1</v>
      </c>
      <c r="AD2551" s="12">
        <v>0</v>
      </c>
      <c r="AE2551" s="13">
        <v>0</v>
      </c>
      <c r="AF2551" s="14">
        <v>0</v>
      </c>
      <c r="AG2551" s="20"/>
      <c r="AH2551" s="1">
        <f t="shared" ref="AH2551" si="27172">X2551*AC2551+Z2551*AC2554-Y2551*AD2551-AA2551*AD2554</f>
        <v>0.86659061448545138</v>
      </c>
      <c r="AI2551" s="4">
        <f t="shared" ref="AI2551" si="27173">(X2551*AD2551+Y2551*AC2551+Z2551*AD2554+AA2551*AC2554)</f>
        <v>0</v>
      </c>
      <c r="AJ2551" s="2">
        <f t="shared" ref="AJ2551" si="27174">X2551*AE2551+Z2551*AE2554-Y2551*AF2551-AA2551*AF2554</f>
        <v>0</v>
      </c>
      <c r="AK2551" s="3">
        <f t="shared" ref="AK2551" si="27175">(X2551*AF2551+Y2551*AE2551+Z2551*AF2554+AA2551*AE2554)</f>
        <v>-0.42783584797675411</v>
      </c>
      <c r="AL2551" s="20"/>
      <c r="AM2551" s="11">
        <v>1</v>
      </c>
      <c r="AN2551" s="12">
        <v>0</v>
      </c>
      <c r="AO2551" s="13">
        <v>0</v>
      </c>
      <c r="AP2551" s="40">
        <f t="shared" ref="AP2551" si="27176">-1/($AN$4*$B2551)</f>
        <v>-0.2979915370403472</v>
      </c>
      <c r="AR2551" s="1">
        <f t="shared" ref="AR2551" si="27177">AH2551*AM2551+AJ2551*AM2554-AI2551*AN2551-AK2551*AN2554</f>
        <v>0.86659061448545138</v>
      </c>
      <c r="AS2551" s="4">
        <f t="shared" ref="AS2551" si="27178">(AH2551*AN2551+AI2551*AM2551+AJ2551*AN2554+AK2551*AM2554)</f>
        <v>0</v>
      </c>
      <c r="AT2551" s="2">
        <f t="shared" ref="AT2551" si="27179">AH2551*AO2551+AJ2551*AO2554-AI2551*AP2551-AK2551*AP2554</f>
        <v>0</v>
      </c>
      <c r="AU2551" s="3">
        <f t="shared" ref="AU2551" si="27180">(AH2551*AP2551+AI2551*AO2551+AJ2551*AP2554+AK2551*AO2554)</f>
        <v>-0.68607251717201279</v>
      </c>
      <c r="AV2551" s="20"/>
      <c r="AW2551" s="11">
        <v>1</v>
      </c>
      <c r="AX2551" s="12">
        <v>0</v>
      </c>
      <c r="AY2551" s="13">
        <v>0</v>
      </c>
      <c r="AZ2551" s="14">
        <v>0</v>
      </c>
      <c r="BA2551" s="20"/>
      <c r="BB2551" s="1">
        <f t="shared" ref="BB2551" si="27181">AR2551*AW2551+AT2551*AW2554-AS2551*AX2551-AU2551*AX2554</f>
        <v>0.70291265924830792</v>
      </c>
      <c r="BC2551" s="4">
        <f t="shared" ref="BC2551" si="27182">(AR2551*AX2551+AS2551*AW2551+AT2551*AX2554+AU2551*AW2554)</f>
        <v>0</v>
      </c>
      <c r="BD2551" s="2">
        <f t="shared" ref="BD2551" si="27183">AR2551*AY2551+AT2551*AY2554-AS2551*AZ2551-AU2551*AZ2554</f>
        <v>0</v>
      </c>
      <c r="BE2551" s="3">
        <f t="shared" ref="BE2551" si="27184">(AR2551*AZ2551+AS2551*AY2551+AT2551*AZ2554+AU2551*AY2554)</f>
        <v>-0.68607251717201279</v>
      </c>
      <c r="BF2551" s="20"/>
      <c r="BG2551" s="11">
        <v>1</v>
      </c>
      <c r="BH2551" s="12">
        <v>0</v>
      </c>
      <c r="BI2551" s="13">
        <v>0</v>
      </c>
      <c r="BJ2551" s="40">
        <f t="shared" ref="BJ2551" si="27185">-1/($BH$4*$B2551)</f>
        <v>-0.28674657337844733</v>
      </c>
      <c r="BK2551" s="20"/>
      <c r="BL2551" s="1">
        <f t="shared" ref="BL2551" si="27186">BB2551*BG2551+BD2551*BG2554-BC2551*BH2551-BE2551*BH2554</f>
        <v>0.70291265924830792</v>
      </c>
      <c r="BM2551" s="4">
        <f t="shared" ref="BM2551" si="27187">(BB2551*BH2551+BC2551*BG2551+BD2551*BH2554+BE2551*BG2554)</f>
        <v>0</v>
      </c>
      <c r="BN2551" s="2">
        <f t="shared" ref="BN2551" si="27188">BB2551*BI2551+BD2551*BI2554-BC2551*BJ2551-BE2551*BJ2554</f>
        <v>0</v>
      </c>
      <c r="BO2551" s="3">
        <f t="shared" ref="BO2551" si="27189">(BB2551*BJ2551+BC2551*BI2551+BD2551*BJ2554+BE2551*BI2554)</f>
        <v>-0.88763031359579725</v>
      </c>
      <c r="BP2551" s="20"/>
      <c r="BQ2551" s="11">
        <v>1</v>
      </c>
      <c r="BR2551" s="12">
        <v>0</v>
      </c>
      <c r="BS2551" s="13">
        <v>0</v>
      </c>
      <c r="BT2551" s="14">
        <v>0</v>
      </c>
      <c r="BU2551" s="20"/>
      <c r="BV2551" s="1">
        <f t="shared" ref="BV2551" si="27190">BL2551*BQ2551+BN2551*BQ2554-BM2551*BR2551-BO2551*BR2554</f>
        <v>0.51755331044888542</v>
      </c>
      <c r="BW2551" s="4">
        <f t="shared" ref="BW2551" si="27191">(BL2551*BR2551+BM2551*BQ2551+BN2551*BR2554+BO2551*BQ2554)</f>
        <v>0</v>
      </c>
      <c r="BX2551" s="2">
        <f t="shared" ref="BX2551" si="27192">BL2551*BS2551+BN2551*BS2554-BM2551*BT2551-BO2551*BT2554</f>
        <v>0</v>
      </c>
      <c r="BY2551" s="3">
        <f t="shared" ref="BY2551" si="27193">(BL2551*BT2551+BM2551*BS2551+BN2551*BT2554+BO2551*BS2554)</f>
        <v>-0.88763031359579725</v>
      </c>
      <c r="BZ2551" s="20"/>
      <c r="CA2551" s="11">
        <v>1</v>
      </c>
      <c r="CB2551" s="12">
        <v>0</v>
      </c>
      <c r="CC2551" s="13">
        <v>0</v>
      </c>
      <c r="CD2551" s="40">
        <f t="shared" ref="CD2551" si="27194">-1/($CB$4*$B2551)</f>
        <v>-0.15007578827307747</v>
      </c>
      <c r="CE2551" s="20"/>
      <c r="CF2551" s="1">
        <f t="shared" ref="CF2551" si="27195">BV2551*CA2551+BX2551*CA2554-BW2551*CB2551-BY2551*CB2554</f>
        <v>0.51755331044888542</v>
      </c>
      <c r="CG2551" s="4">
        <f t="shared" ref="CG2551" si="27196">(BV2551*CB2551+BW2551*CA2551+BX2551*CB2554+BY2551*CA2554)</f>
        <v>0</v>
      </c>
      <c r="CH2551" s="2">
        <f t="shared" ref="CH2551" si="27197">BV2551*CC2551+BX2551*CC2554-BW2551*CD2551-BY2551*CD2554</f>
        <v>0</v>
      </c>
      <c r="CI2551" s="3">
        <f t="shared" ref="CI2551" si="27198">(BV2551*CD2551+BW2551*CC2551+BX2551*CD2554+BY2551*CC2554)</f>
        <v>-0.96530253463475446</v>
      </c>
      <c r="CJ2551" s="28"/>
      <c r="CK2551" s="11">
        <v>1</v>
      </c>
      <c r="CL2551" s="12">
        <v>0</v>
      </c>
      <c r="CM2551" s="13">
        <v>0</v>
      </c>
      <c r="CN2551" s="14">
        <v>0</v>
      </c>
      <c r="CP2551" s="1">
        <f t="shared" ref="CP2551" si="27199">CF2551*CK2551+CH2551*CK2554-CG2551*CL2551-CI2551*CL2554</f>
        <v>0.51755331044888542</v>
      </c>
      <c r="CQ2551" s="4">
        <f t="shared" ref="CQ2551" si="27200">(CF2551*CL2551+CG2551*CK2551+CH2551*CL2554+CI2551*CK2554)</f>
        <v>-0.96530253463475446</v>
      </c>
      <c r="CR2551" s="2">
        <f t="shared" ref="CR2551" si="27201">CF2551*CM2551+CH2551*CM2554-CG2551*CN2551-CI2551*CN2554</f>
        <v>0</v>
      </c>
      <c r="CS2551" s="3">
        <f t="shared" ref="CS2551" si="27202">(CF2551*CN2551+CG2551*CM2551+CH2551*CN2554+CI2551*CM2554)</f>
        <v>-0.96530253463475446</v>
      </c>
      <c r="CU2551" s="29">
        <f t="shared" ref="CU2551" si="27203">20*LOG(((1+$CL$4)/$CL$4)/((CP2551+CP2554)^2+(CQ2551+CQ2554)^2)^0.5)</f>
        <v>-4.6207495942939436E-2</v>
      </c>
      <c r="CW2551" s="51">
        <f t="shared" ref="CW2551" si="27204">((CP2551^2+CQ2551^2)^0.5)/((CP2554^2+CQ2554^2)^0.5)</f>
        <v>1.1928544192618742</v>
      </c>
    </row>
    <row r="2552" spans="1:101" ht="18" customHeight="1" thickBot="1">
      <c r="D2552" s="11"/>
      <c r="E2552" s="13"/>
      <c r="F2552" s="13"/>
      <c r="G2552" s="15"/>
      <c r="H2552" s="10"/>
      <c r="I2552" s="11"/>
      <c r="J2552" s="13"/>
      <c r="K2552" s="13"/>
      <c r="L2552" s="15"/>
      <c r="N2552" s="5"/>
      <c r="Q2552" s="6"/>
      <c r="S2552" s="11"/>
      <c r="T2552" s="13"/>
      <c r="U2552" s="13"/>
      <c r="V2552" s="15"/>
      <c r="W2552" s="20"/>
      <c r="X2552" s="5"/>
      <c r="AA2552" s="6"/>
      <c r="AB2552" s="20"/>
      <c r="AC2552" s="11"/>
      <c r="AD2552" s="13"/>
      <c r="AE2552" s="13"/>
      <c r="AF2552" s="15"/>
      <c r="AG2552" s="20"/>
      <c r="AH2552" s="5"/>
      <c r="AK2552" s="6"/>
      <c r="AL2552" s="20"/>
      <c r="AM2552" s="11"/>
      <c r="AN2552" s="13"/>
      <c r="AO2552" s="13"/>
      <c r="AP2552" s="15"/>
      <c r="AR2552" s="5"/>
      <c r="AU2552" s="6"/>
      <c r="AW2552" s="11"/>
      <c r="AX2552" s="13"/>
      <c r="AY2552" s="13"/>
      <c r="AZ2552" s="15"/>
      <c r="BA2552" s="20"/>
      <c r="BB2552" s="5"/>
      <c r="BE2552" s="6"/>
      <c r="BG2552" s="11"/>
      <c r="BH2552" s="13"/>
      <c r="BI2552" s="13"/>
      <c r="BJ2552" s="15"/>
      <c r="BL2552" s="5"/>
      <c r="BO2552" s="6"/>
      <c r="BQ2552" s="11"/>
      <c r="BR2552" s="13"/>
      <c r="BS2552" s="13"/>
      <c r="BT2552" s="15"/>
      <c r="BU2552" s="20"/>
      <c r="BV2552" s="5"/>
      <c r="BY2552" s="6"/>
      <c r="CA2552" s="11"/>
      <c r="CB2552" s="13"/>
      <c r="CC2552" s="13"/>
      <c r="CD2552" s="15"/>
      <c r="CF2552" s="5"/>
      <c r="CI2552" s="6"/>
      <c r="CK2552" s="11"/>
      <c r="CL2552" s="13"/>
      <c r="CM2552" s="13"/>
      <c r="CN2552" s="15"/>
      <c r="CP2552" s="5"/>
      <c r="CS2552" s="6"/>
      <c r="CW2552" s="52"/>
    </row>
    <row r="2553" spans="1:101" ht="18" customHeight="1" thickBot="1">
      <c r="D2553" s="11" t="s">
        <v>6</v>
      </c>
      <c r="E2553" s="13"/>
      <c r="F2553" s="13" t="s">
        <v>7</v>
      </c>
      <c r="G2553" s="15"/>
      <c r="H2553" s="10"/>
      <c r="I2553" s="11" t="s">
        <v>8</v>
      </c>
      <c r="J2553" s="13"/>
      <c r="K2553" s="13" t="s">
        <v>9</v>
      </c>
      <c r="L2553" s="15"/>
      <c r="N2553" s="251" t="s">
        <v>26</v>
      </c>
      <c r="O2553" s="252"/>
      <c r="P2553" s="253" t="s">
        <v>27</v>
      </c>
      <c r="Q2553" s="254"/>
      <c r="S2553" s="11" t="s">
        <v>13</v>
      </c>
      <c r="T2553" s="13"/>
      <c r="U2553" s="13" t="s">
        <v>14</v>
      </c>
      <c r="V2553" s="15"/>
      <c r="W2553" s="20"/>
      <c r="X2553" s="251" t="s">
        <v>26</v>
      </c>
      <c r="Y2553" s="252"/>
      <c r="Z2553" s="253" t="s">
        <v>27</v>
      </c>
      <c r="AA2553" s="254"/>
      <c r="AB2553" s="20"/>
      <c r="AC2553" s="11" t="s">
        <v>8</v>
      </c>
      <c r="AD2553" s="13"/>
      <c r="AE2553" s="13" t="s">
        <v>9</v>
      </c>
      <c r="AF2553" s="15"/>
      <c r="AG2553" s="20"/>
      <c r="AH2553" s="251" t="s">
        <v>26</v>
      </c>
      <c r="AI2553" s="252"/>
      <c r="AJ2553" s="253" t="s">
        <v>27</v>
      </c>
      <c r="AK2553" s="254"/>
      <c r="AL2553" s="20"/>
      <c r="AM2553" s="11" t="s">
        <v>13</v>
      </c>
      <c r="AN2553" s="13"/>
      <c r="AO2553" s="13" t="s">
        <v>14</v>
      </c>
      <c r="AP2553" s="15"/>
      <c r="AR2553" s="251" t="s">
        <v>26</v>
      </c>
      <c r="AS2553" s="252"/>
      <c r="AT2553" s="253" t="s">
        <v>27</v>
      </c>
      <c r="AU2553" s="254"/>
      <c r="AV2553" s="36"/>
      <c r="AW2553" s="11" t="s">
        <v>8</v>
      </c>
      <c r="AX2553" s="13"/>
      <c r="AY2553" s="13" t="s">
        <v>9</v>
      </c>
      <c r="AZ2553" s="15"/>
      <c r="BA2553" s="20"/>
      <c r="BB2553" s="251" t="s">
        <v>26</v>
      </c>
      <c r="BC2553" s="252"/>
      <c r="BD2553" s="253" t="s">
        <v>27</v>
      </c>
      <c r="BE2553" s="254"/>
      <c r="BF2553" s="36"/>
      <c r="BG2553" s="11" t="s">
        <v>13</v>
      </c>
      <c r="BH2553" s="13"/>
      <c r="BI2553" s="13" t="s">
        <v>14</v>
      </c>
      <c r="BJ2553" s="15"/>
      <c r="BK2553" s="36"/>
      <c r="BL2553" s="251" t="s">
        <v>26</v>
      </c>
      <c r="BM2553" s="252"/>
      <c r="BN2553" s="253" t="s">
        <v>27</v>
      </c>
      <c r="BO2553" s="254"/>
      <c r="BP2553" s="36"/>
      <c r="BQ2553" s="11" t="s">
        <v>8</v>
      </c>
      <c r="BR2553" s="13"/>
      <c r="BS2553" s="13" t="s">
        <v>9</v>
      </c>
      <c r="BT2553" s="15"/>
      <c r="BU2553" s="20"/>
      <c r="BV2553" s="251" t="s">
        <v>26</v>
      </c>
      <c r="BW2553" s="252"/>
      <c r="BX2553" s="253" t="s">
        <v>27</v>
      </c>
      <c r="BY2553" s="254"/>
      <c r="BZ2553" s="36"/>
      <c r="CA2553" s="11" t="s">
        <v>13</v>
      </c>
      <c r="CB2553" s="13"/>
      <c r="CC2553" s="13" t="s">
        <v>14</v>
      </c>
      <c r="CD2553" s="15"/>
      <c r="CE2553" s="36"/>
      <c r="CF2553" s="251" t="s">
        <v>26</v>
      </c>
      <c r="CG2553" s="252"/>
      <c r="CH2553" s="253" t="s">
        <v>27</v>
      </c>
      <c r="CI2553" s="254"/>
      <c r="CK2553" s="11" t="s">
        <v>28</v>
      </c>
      <c r="CL2553" s="13"/>
      <c r="CM2553" s="13" t="s">
        <v>29</v>
      </c>
      <c r="CN2553" s="15"/>
      <c r="CP2553" s="251" t="s">
        <v>26</v>
      </c>
      <c r="CQ2553" s="252"/>
      <c r="CR2553" s="253" t="s">
        <v>27</v>
      </c>
      <c r="CS2553" s="254"/>
      <c r="CU2553" s="38" t="s">
        <v>37</v>
      </c>
      <c r="CW2553" s="53" t="s">
        <v>45</v>
      </c>
    </row>
    <row r="2554" spans="1:101" ht="18" customHeight="1" thickTop="1" thickBot="1">
      <c r="D2554" s="16">
        <v>0</v>
      </c>
      <c r="E2554" s="17">
        <v>0</v>
      </c>
      <c r="F2554" s="18">
        <v>1</v>
      </c>
      <c r="G2554" s="19">
        <v>0</v>
      </c>
      <c r="H2554" s="10"/>
      <c r="I2554" s="16">
        <v>0</v>
      </c>
      <c r="J2554" s="17">
        <f t="shared" ref="J2554" si="27205">-1/($J$4*$B2551)</f>
        <v>-0.20882494205107793</v>
      </c>
      <c r="K2554" s="18">
        <v>1</v>
      </c>
      <c r="L2554" s="19">
        <v>0</v>
      </c>
      <c r="N2554" s="1">
        <f t="shared" ref="N2554" si="27206">D2554*I2551+F2554*I2554-E2554*J2551-G2554*J2554</f>
        <v>0</v>
      </c>
      <c r="O2554" s="4">
        <f t="shared" ref="O2554" si="27207">(D2554*J2551+E2554*I2551+F2554*J2554+G2554*I2554)</f>
        <v>-0.20882494205107793</v>
      </c>
      <c r="P2554" s="2">
        <f t="shared" ref="P2554" si="27208">D2554*K2551+F2554*K2554-E2554*L2551-G2554*L2554</f>
        <v>1</v>
      </c>
      <c r="Q2554" s="3">
        <f t="shared" ref="Q2554" si="27209">(D2554*L2551+E2554*K2551+F2554*L2554+G2554*K2554)</f>
        <v>0</v>
      </c>
      <c r="S2554" s="16">
        <v>0</v>
      </c>
      <c r="T2554" s="17">
        <v>0</v>
      </c>
      <c r="U2554" s="18">
        <v>1</v>
      </c>
      <c r="V2554" s="19">
        <v>0</v>
      </c>
      <c r="W2554" s="20"/>
      <c r="X2554" s="1">
        <f t="shared" ref="X2554" si="27210">N2554*S2551+P2554*S2554-O2554*T2551-Q2554*T2554</f>
        <v>0</v>
      </c>
      <c r="Y2554" s="4">
        <f t="shared" ref="Y2554" si="27211">(N2554*T2551+O2554*S2551+P2554*T2554+Q2554*S2554)</f>
        <v>-0.20882494205107793</v>
      </c>
      <c r="Z2554" s="2">
        <f t="shared" ref="Z2554" si="27212">N2554*U2551+P2554*U2554-O2554*V2551-Q2554*V2554</f>
        <v>0.94012016343090055</v>
      </c>
      <c r="AA2554" s="3">
        <f t="shared" ref="AA2554" si="27213">(N2554*V2551+O2554*U2551+P2554*V2554+Q2554*U2554)</f>
        <v>0</v>
      </c>
      <c r="AB2554" s="20"/>
      <c r="AC2554" s="16">
        <v>0</v>
      </c>
      <c r="AD2554" s="17">
        <f t="shared" ref="AD2554" si="27214">-1/($AD$4*$B2551)</f>
        <v>-0.2385723828609593</v>
      </c>
      <c r="AE2554" s="18">
        <v>1</v>
      </c>
      <c r="AF2554" s="19">
        <v>0</v>
      </c>
      <c r="AG2554" s="20"/>
      <c r="AH2554" s="1">
        <f t="shared" ref="AH2554" si="27215">X2554*AC2551+Z2554*AC2554-Y2554*AD2551-AA2554*AD2554</f>
        <v>0</v>
      </c>
      <c r="AI2554" s="4">
        <f t="shared" ref="AI2554" si="27216">(X2554*AD2551+Y2554*AC2551+Z2554*AD2554+AA2554*AC2554)</f>
        <v>-0.43311164961642235</v>
      </c>
      <c r="AJ2554" s="2">
        <f t="shared" ref="AJ2554" si="27217">X2554*AE2551+Z2554*AE2554-Y2554*AF2551-AA2554*AF2554</f>
        <v>0.94012016343090055</v>
      </c>
      <c r="AK2554" s="3">
        <f t="shared" ref="AK2554" si="27218">(X2554*AF2551+Y2554*AE2551+Z2554*AF2554+AA2554*AE2554)</f>
        <v>0</v>
      </c>
      <c r="AL2554" s="20"/>
      <c r="AM2554" s="16">
        <v>0</v>
      </c>
      <c r="AN2554" s="17">
        <v>0</v>
      </c>
      <c r="AO2554" s="18">
        <v>1</v>
      </c>
      <c r="AP2554" s="19">
        <v>0</v>
      </c>
      <c r="AR2554" s="1">
        <f t="shared" ref="AR2554" si="27219">AH2554*AM2551+AJ2554*AM2554-AI2554*AN2551-AK2554*AN2554</f>
        <v>0</v>
      </c>
      <c r="AS2554" s="4">
        <f t="shared" ref="AS2554" si="27220">(AH2554*AN2551+AI2554*AM2551+AJ2554*AN2554+AK2554*AM2554)</f>
        <v>-0.43311164961642235</v>
      </c>
      <c r="AT2554" s="2">
        <f t="shared" ref="AT2554" si="27221">AH2554*AO2551+AJ2554*AO2554-AI2554*AP2551-AK2554*AP2554</f>
        <v>0.81105655725162251</v>
      </c>
      <c r="AU2554" s="3">
        <f t="shared" ref="AU2554" si="27222">(AH2554*AP2551+AI2554*AO2551+AJ2554*AP2554+AK2554*AO2554)</f>
        <v>0</v>
      </c>
      <c r="AV2554" s="20"/>
      <c r="AW2554" s="16">
        <v>0</v>
      </c>
      <c r="AX2554" s="17">
        <f t="shared" ref="AX2554" si="27223">-1/($AX$4*$B2551)</f>
        <v>-0.2385723828609593</v>
      </c>
      <c r="AY2554" s="18">
        <v>1</v>
      </c>
      <c r="AZ2554" s="19">
        <v>0</v>
      </c>
      <c r="BA2554" s="20"/>
      <c r="BB2554" s="1">
        <f t="shared" ref="BB2554" si="27224">AR2554*AW2551+AT2554*AW2554-AS2554*AX2551-AU2554*AX2554</f>
        <v>0</v>
      </c>
      <c r="BC2554" s="4">
        <f t="shared" ref="BC2554" si="27225">(AR2554*AX2551+AS2554*AW2551+AT2554*AX2554+AU2554*AW2554)</f>
        <v>-0.62660734511494798</v>
      </c>
      <c r="BD2554" s="2">
        <f t="shared" ref="BD2554" si="27226">AR2554*AY2551+AT2554*AY2554-AS2554*AZ2551-AU2554*AZ2554</f>
        <v>0.81105655725162251</v>
      </c>
      <c r="BE2554" s="3">
        <f t="shared" ref="BE2554" si="27227">(AR2554*AZ2551+AS2554*AY2551+AT2554*AZ2554+AU2554*AY2554)</f>
        <v>0</v>
      </c>
      <c r="BF2554" s="20"/>
      <c r="BG2554" s="16">
        <v>0</v>
      </c>
      <c r="BH2554" s="17">
        <v>0</v>
      </c>
      <c r="BI2554" s="18">
        <v>1</v>
      </c>
      <c r="BJ2554" s="19">
        <v>0</v>
      </c>
      <c r="BK2554" s="20"/>
      <c r="BL2554" s="1">
        <f t="shared" ref="BL2554" si="27228">BB2554*BG2551+BD2554*BG2554-BC2554*BH2551-BE2554*BH2554</f>
        <v>0</v>
      </c>
      <c r="BM2554" s="4">
        <f t="shared" ref="BM2554" si="27229">(BB2554*BH2551+BC2554*BG2551+BD2554*BH2554+BE2554*BG2554)</f>
        <v>-0.62660734511494798</v>
      </c>
      <c r="BN2554" s="2">
        <f t="shared" ref="BN2554" si="27230">BB2554*BI2551+BD2554*BI2554-BC2554*BJ2551-BE2554*BJ2554</f>
        <v>0.63137904818614499</v>
      </c>
      <c r="BO2554" s="3">
        <f t="shared" ref="BO2554" si="27231">(BB2554*BJ2551+BC2554*BI2551+BD2554*BJ2554+BE2554*BI2554)</f>
        <v>0</v>
      </c>
      <c r="BP2554" s="20"/>
      <c r="BQ2554" s="16">
        <v>0</v>
      </c>
      <c r="BR2554" s="17">
        <f t="shared" ref="BR2554" si="27232">-1/($BR$4*$B2551)</f>
        <v>-0.20882494205107793</v>
      </c>
      <c r="BS2554" s="18">
        <v>1</v>
      </c>
      <c r="BT2554" s="19">
        <v>0</v>
      </c>
      <c r="BU2554" s="20"/>
      <c r="BV2554" s="1">
        <f t="shared" ref="BV2554" si="27233">BL2554*BQ2551+BN2554*BQ2554-BM2554*BR2551-BO2554*BR2554</f>
        <v>0</v>
      </c>
      <c r="BW2554" s="4">
        <f t="shared" ref="BW2554" si="27234">(BL2554*BR2551+BM2554*BQ2551+BN2554*BR2554+BO2554*BQ2554)</f>
        <v>-0.75845503826468441</v>
      </c>
      <c r="BX2554" s="2">
        <f t="shared" ref="BX2554" si="27235">BL2554*BS2551+BN2554*BS2554-BM2554*BT2551-BO2554*BT2554</f>
        <v>0.63137904818614499</v>
      </c>
      <c r="BY2554" s="3">
        <f t="shared" ref="BY2554" si="27236">(BL2554*BT2551+BM2554*BS2551+BN2554*BT2554+BO2554*BS2554)</f>
        <v>0</v>
      </c>
      <c r="BZ2554" s="20"/>
      <c r="CA2554" s="16">
        <v>0</v>
      </c>
      <c r="CB2554" s="17">
        <v>0</v>
      </c>
      <c r="CC2554" s="18">
        <v>1</v>
      </c>
      <c r="CD2554" s="19">
        <v>0</v>
      </c>
      <c r="CE2554" s="20"/>
      <c r="CF2554" s="1">
        <f t="shared" ref="CF2554" si="27237">BV2554*CA2551+BX2554*CA2554-BW2554*CB2551-BY2554*CB2554</f>
        <v>0</v>
      </c>
      <c r="CG2554" s="4">
        <f t="shared" ref="CG2554" si="27238">(BV2554*CB2551+BW2554*CA2551+BX2554*CB2554+BY2554*CA2554)</f>
        <v>-0.75845503826468441</v>
      </c>
      <c r="CH2554" s="2">
        <f t="shared" ref="CH2554" si="27239">BV2554*CC2551+BX2554*CC2554-BW2554*CD2551-BY2554*CD2554</f>
        <v>0.51755331044888531</v>
      </c>
      <c r="CI2554" s="3">
        <f t="shared" ref="CI2554" si="27240">(BV2554*CD2551+BW2554*CC2551+BX2554*CD2554+BY2554*CC2554)</f>
        <v>0</v>
      </c>
      <c r="CK2554" s="16">
        <f t="shared" ref="CK2554" si="27241">1/$CL$4</f>
        <v>1</v>
      </c>
      <c r="CL2554" s="17">
        <v>0</v>
      </c>
      <c r="CM2554" s="18">
        <v>1</v>
      </c>
      <c r="CN2554" s="19">
        <v>0</v>
      </c>
      <c r="CP2554" s="1">
        <f t="shared" ref="CP2554" si="27242">CF2554*CK2551+CH2554*CK2554-CG2554*CL2551-CI2554*CL2554</f>
        <v>0.51755331044888531</v>
      </c>
      <c r="CQ2554" s="4">
        <f t="shared" ref="CQ2554" si="27243">(CF2554*CL2551+CG2554*CK2551+CH2554*CL2554+CI2554*CK2554)</f>
        <v>-0.75845503826468441</v>
      </c>
      <c r="CR2554" s="2">
        <f t="shared" ref="CR2554" si="27244">CF2554*CM2551+CH2554*CM2554-CG2554*CN2551-CI2554*CN2554</f>
        <v>0.51755331044888531</v>
      </c>
      <c r="CS2554" s="3">
        <f t="shared" ref="CS2554" si="27245">(CF2554*CN2551+CG2554*CM2551+CH2554*CN2554+CI2554*CM2554)</f>
        <v>0</v>
      </c>
      <c r="CU2554" s="39">
        <f t="shared" ref="CU2554" si="27246">(180/PI())*ATAN(-1*(CQ2551/CP2551))</f>
        <v>61.801722697587309</v>
      </c>
      <c r="CW2554" s="54">
        <f t="shared" ref="CW2554" si="27247">20*LOG(((1-(10^(CU2551/20)^2)*(1-((1-CW2551)/(1+CW2551))^2))^0.5))</f>
        <v>-17.390694349318231</v>
      </c>
    </row>
    <row r="2555" spans="1:101" ht="18" customHeight="1">
      <c r="E2555" s="20"/>
      <c r="F2555" s="20"/>
      <c r="G2555" s="20"/>
      <c r="H2555" s="20"/>
      <c r="I2555" s="20"/>
      <c r="J2555" s="20"/>
      <c r="K2555" s="20"/>
      <c r="L2555" s="20"/>
      <c r="M2555" s="20"/>
      <c r="N2555" s="20"/>
      <c r="O2555" s="20"/>
      <c r="P2555" s="20"/>
      <c r="Q2555" s="20"/>
      <c r="R2555" s="20"/>
      <c r="S2555" s="20"/>
      <c r="T2555" s="20"/>
      <c r="U2555" s="20"/>
      <c r="V2555" s="20"/>
      <c r="W2555" s="20"/>
      <c r="X2555" s="20"/>
      <c r="Y2555" s="20"/>
      <c r="Z2555" s="20"/>
      <c r="AA2555" s="20"/>
      <c r="AB2555" s="30"/>
      <c r="AC2555" s="20"/>
      <c r="AD2555" s="20"/>
      <c r="AE2555" s="20"/>
      <c r="AF2555" s="20"/>
      <c r="AG2555" s="20"/>
      <c r="AH2555" s="20"/>
      <c r="AI2555" s="20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  <c r="BA2555" s="20"/>
      <c r="BB2555" s="20"/>
      <c r="BC2555" s="20"/>
      <c r="BD2555" s="20"/>
      <c r="BE2555" s="20"/>
      <c r="BF2555" s="20"/>
      <c r="BG2555" s="20"/>
      <c r="BH2555" s="20"/>
      <c r="BI2555" s="20"/>
      <c r="BJ2555" s="20"/>
      <c r="BK2555" s="20"/>
      <c r="BL2555" s="20"/>
      <c r="BM2555" s="20"/>
      <c r="BN2555" s="20"/>
      <c r="BO2555" s="20"/>
      <c r="BP2555" s="20"/>
      <c r="BQ2555" s="20"/>
      <c r="BR2555" s="20"/>
      <c r="BS2555" s="20"/>
      <c r="BT2555" s="20"/>
      <c r="BU2555" s="20"/>
      <c r="BV2555" s="20"/>
      <c r="BW2555" s="20"/>
      <c r="BX2555" s="20"/>
      <c r="BY2555" s="20"/>
      <c r="BZ2555" s="20"/>
      <c r="CA2555" s="20"/>
      <c r="CB2555" s="20"/>
      <c r="CC2555" s="20"/>
      <c r="CD2555" s="20"/>
      <c r="CE2555" s="20"/>
      <c r="CF2555" s="20"/>
      <c r="CG2555" s="20"/>
      <c r="CH2555" s="20"/>
      <c r="CI2555" s="20"/>
      <c r="CJ2555" s="20"/>
      <c r="CK2555" s="20"/>
      <c r="CL2555" s="20"/>
    </row>
    <row r="2556" spans="1:101" ht="18" customHeight="1"/>
    <row r="2557" spans="1:101" ht="18" customHeight="1" thickBot="1">
      <c r="A2557" s="23"/>
      <c r="B2557" s="23"/>
      <c r="C2557" s="23"/>
      <c r="D2557" s="20" t="s">
        <v>15</v>
      </c>
      <c r="E2557" s="20"/>
      <c r="F2557" s="20"/>
      <c r="G2557" s="20"/>
      <c r="H2557" s="20"/>
      <c r="I2557" s="20" t="s">
        <v>16</v>
      </c>
      <c r="J2557" s="20"/>
      <c r="K2557" s="20"/>
      <c r="L2557" s="20"/>
      <c r="M2557" s="23"/>
      <c r="N2557" s="23"/>
      <c r="O2557" s="24" t="s">
        <v>17</v>
      </c>
      <c r="P2557" s="23"/>
      <c r="Q2557" s="23"/>
      <c r="R2557" s="23"/>
      <c r="S2557" s="20"/>
      <c r="T2557" s="20" t="s">
        <v>18</v>
      </c>
      <c r="U2557" s="23"/>
      <c r="V2557" s="23"/>
      <c r="W2557" s="23"/>
      <c r="X2557" s="23"/>
      <c r="Y2557" s="24" t="s">
        <v>19</v>
      </c>
      <c r="Z2557" s="23"/>
      <c r="AA2557" s="23"/>
      <c r="AB2557" s="23"/>
      <c r="AC2557" s="24" t="s">
        <v>20</v>
      </c>
      <c r="AD2557" s="20"/>
      <c r="AE2557" s="20"/>
      <c r="AF2557" s="20"/>
      <c r="AG2557" s="20"/>
      <c r="AH2557" s="23"/>
      <c r="AI2557" s="24" t="s">
        <v>21</v>
      </c>
      <c r="AJ2557" s="23"/>
      <c r="AK2557" s="23"/>
      <c r="AL2557" s="20"/>
      <c r="AM2557" s="24" t="s">
        <v>31</v>
      </c>
      <c r="AN2557" s="20"/>
      <c r="AO2557" s="23"/>
      <c r="AP2557" s="23"/>
      <c r="AQ2557" s="23"/>
      <c r="AR2557" s="23"/>
      <c r="AS2557" s="24" t="s">
        <v>91</v>
      </c>
      <c r="AT2557" s="23"/>
      <c r="AU2557" s="23"/>
      <c r="AV2557" s="23"/>
      <c r="AW2557" s="24" t="s">
        <v>32</v>
      </c>
      <c r="AX2557" s="20"/>
      <c r="AY2557" s="20"/>
      <c r="AZ2557" s="20"/>
      <c r="BA2557" s="20"/>
      <c r="BB2557" s="23"/>
      <c r="BC2557" s="24" t="s">
        <v>22</v>
      </c>
      <c r="BD2557" s="23"/>
      <c r="BE2557" s="23"/>
      <c r="BF2557" s="23"/>
      <c r="BG2557" s="24" t="s">
        <v>33</v>
      </c>
      <c r="BH2557" s="20"/>
      <c r="BI2557" s="23"/>
      <c r="BJ2557" s="23"/>
      <c r="BK2557" s="23"/>
      <c r="BL2557" s="23"/>
      <c r="BM2557" s="24" t="s">
        <v>34</v>
      </c>
      <c r="BN2557" s="23"/>
      <c r="BO2557" s="23"/>
      <c r="BP2557" s="23"/>
      <c r="BQ2557" s="24" t="s">
        <v>89</v>
      </c>
      <c r="BR2557" s="20"/>
      <c r="BS2557" s="20"/>
      <c r="BT2557" s="20"/>
      <c r="BU2557" s="20"/>
      <c r="BV2557" s="23"/>
      <c r="BW2557" s="24" t="s">
        <v>35</v>
      </c>
      <c r="BX2557" s="23"/>
      <c r="BY2557" s="23"/>
      <c r="BZ2557" s="23"/>
      <c r="CA2557" s="24" t="s">
        <v>90</v>
      </c>
      <c r="CB2557" s="20"/>
      <c r="CC2557" s="23"/>
      <c r="CD2557" s="23"/>
      <c r="CE2557" s="23"/>
      <c r="CF2557" s="23"/>
      <c r="CG2557" s="24" t="s">
        <v>92</v>
      </c>
      <c r="CH2557" s="23"/>
      <c r="CI2557" s="23"/>
      <c r="CJ2557" s="23"/>
      <c r="CK2557" s="24" t="s">
        <v>36</v>
      </c>
      <c r="CL2557" s="24"/>
      <c r="CM2557" s="23"/>
      <c r="CN2557" s="23"/>
      <c r="CO2557" s="23"/>
      <c r="CP2557" s="23"/>
      <c r="CQ2557" s="24" t="s">
        <v>93</v>
      </c>
      <c r="CR2557" s="23"/>
      <c r="CS2557" s="23"/>
    </row>
    <row r="2558" spans="1:101" ht="18" customHeight="1" thickBot="1">
      <c r="A2558" s="23"/>
      <c r="B2558" s="33"/>
      <c r="C2558" s="23"/>
      <c r="D2558" s="7" t="s">
        <v>2</v>
      </c>
      <c r="E2558" s="8"/>
      <c r="F2558" s="8" t="s">
        <v>3</v>
      </c>
      <c r="G2558" s="9"/>
      <c r="H2558" s="10"/>
      <c r="I2558" s="7" t="s">
        <v>4</v>
      </c>
      <c r="J2558" s="8"/>
      <c r="K2558" s="8" t="s">
        <v>5</v>
      </c>
      <c r="L2558" s="9"/>
      <c r="M2558" s="23"/>
      <c r="N2558" s="251" t="s">
        <v>79</v>
      </c>
      <c r="O2558" s="252"/>
      <c r="P2558" s="253" t="s">
        <v>80</v>
      </c>
      <c r="Q2558" s="254"/>
      <c r="R2558" s="23"/>
      <c r="S2558" s="7" t="s">
        <v>11</v>
      </c>
      <c r="T2558" s="8"/>
      <c r="U2558" s="8" t="s">
        <v>12</v>
      </c>
      <c r="V2558" s="9"/>
      <c r="W2558" s="20"/>
      <c r="X2558" s="251" t="s">
        <v>79</v>
      </c>
      <c r="Y2558" s="252"/>
      <c r="Z2558" s="253" t="s">
        <v>80</v>
      </c>
      <c r="AA2558" s="254"/>
      <c r="AB2558" s="20"/>
      <c r="AC2558" s="7" t="s">
        <v>4</v>
      </c>
      <c r="AD2558" s="8"/>
      <c r="AE2558" s="8" t="s">
        <v>5</v>
      </c>
      <c r="AF2558" s="9"/>
      <c r="AG2558" s="20"/>
      <c r="AH2558" s="251" t="s">
        <v>0</v>
      </c>
      <c r="AI2558" s="252"/>
      <c r="AJ2558" s="253" t="s">
        <v>1</v>
      </c>
      <c r="AK2558" s="254"/>
      <c r="AL2558" s="20"/>
      <c r="AM2558" s="7" t="s">
        <v>11</v>
      </c>
      <c r="AN2558" s="8"/>
      <c r="AO2558" s="8" t="s">
        <v>12</v>
      </c>
      <c r="AP2558" s="9"/>
      <c r="AQ2558" s="23"/>
      <c r="AR2558" s="251" t="s">
        <v>0</v>
      </c>
      <c r="AS2558" s="252"/>
      <c r="AT2558" s="253" t="s">
        <v>1</v>
      </c>
      <c r="AU2558" s="254"/>
      <c r="AV2558" s="36"/>
      <c r="AW2558" s="7" t="s">
        <v>4</v>
      </c>
      <c r="AX2558" s="8"/>
      <c r="AY2558" s="8" t="s">
        <v>5</v>
      </c>
      <c r="AZ2558" s="9"/>
      <c r="BA2558" s="20"/>
      <c r="BB2558" s="251" t="s">
        <v>0</v>
      </c>
      <c r="BC2558" s="252"/>
      <c r="BD2558" s="253" t="s">
        <v>1</v>
      </c>
      <c r="BE2558" s="254"/>
      <c r="BF2558" s="36"/>
      <c r="BG2558" s="7" t="s">
        <v>11</v>
      </c>
      <c r="BH2558" s="8"/>
      <c r="BI2558" s="8" t="s">
        <v>12</v>
      </c>
      <c r="BJ2558" s="9"/>
      <c r="BK2558" s="36"/>
      <c r="BL2558" s="251" t="s">
        <v>0</v>
      </c>
      <c r="BM2558" s="252"/>
      <c r="BN2558" s="253" t="s">
        <v>1</v>
      </c>
      <c r="BO2558" s="254"/>
      <c r="BP2558" s="36"/>
      <c r="BQ2558" s="7" t="s">
        <v>4</v>
      </c>
      <c r="BR2558" s="8"/>
      <c r="BS2558" s="8" t="s">
        <v>5</v>
      </c>
      <c r="BT2558" s="9"/>
      <c r="BU2558" s="20"/>
      <c r="BV2558" s="251" t="s">
        <v>0</v>
      </c>
      <c r="BW2558" s="252"/>
      <c r="BX2558" s="253" t="s">
        <v>1</v>
      </c>
      <c r="BY2558" s="254"/>
      <c r="BZ2558" s="36"/>
      <c r="CA2558" s="7" t="s">
        <v>11</v>
      </c>
      <c r="CB2558" s="8"/>
      <c r="CC2558" s="8" t="s">
        <v>12</v>
      </c>
      <c r="CD2558" s="9"/>
      <c r="CE2558" s="36"/>
      <c r="CF2558" s="251" t="s">
        <v>0</v>
      </c>
      <c r="CG2558" s="252"/>
      <c r="CH2558" s="253" t="s">
        <v>1</v>
      </c>
      <c r="CI2558" s="254"/>
      <c r="CJ2558" s="23"/>
      <c r="CK2558" s="7" t="s">
        <v>23</v>
      </c>
      <c r="CL2558" s="8"/>
      <c r="CM2558" s="8" t="s">
        <v>24</v>
      </c>
      <c r="CN2558" s="9"/>
      <c r="CO2558" s="23"/>
      <c r="CP2558" s="251" t="s">
        <v>0</v>
      </c>
      <c r="CQ2558" s="252"/>
      <c r="CR2558" s="253" t="s">
        <v>1</v>
      </c>
      <c r="CS2558" s="254"/>
      <c r="CU2558" s="26" t="s">
        <v>25</v>
      </c>
      <c r="CW2558" s="50" t="s">
        <v>44</v>
      </c>
    </row>
    <row r="2559" spans="1:101" ht="18" customHeight="1" thickTop="1" thickBot="1">
      <c r="B2559" s="34">
        <v>7.0500000000000203</v>
      </c>
      <c r="D2559" s="11">
        <v>1</v>
      </c>
      <c r="E2559" s="12">
        <v>0</v>
      </c>
      <c r="F2559" s="13">
        <v>0</v>
      </c>
      <c r="G2559" s="40">
        <f t="shared" ref="G2559" si="27248">-1/($E$4*$B2559)</f>
        <v>-0.1490114209803606</v>
      </c>
      <c r="H2559" s="10"/>
      <c r="I2559" s="11">
        <v>1</v>
      </c>
      <c r="J2559" s="12">
        <v>0</v>
      </c>
      <c r="K2559" s="13">
        <v>0</v>
      </c>
      <c r="L2559" s="14">
        <v>0</v>
      </c>
      <c r="N2559" s="1">
        <f t="shared" ref="N2559" si="27249">D2559*I2559+F2559*I2562-E2559*J2559-G2559*J2562</f>
        <v>0.96910338872933222</v>
      </c>
      <c r="O2559" s="4">
        <f t="shared" ref="O2559" si="27250">(D2559*J2559+E2559*I2559+F2559*J2562+G2559*I2562)</f>
        <v>0</v>
      </c>
      <c r="P2559" s="2">
        <f t="shared" ref="P2559" si="27251">D2559*K2559+F2559*K2562-E2559*L2559-G2559*L2562</f>
        <v>0</v>
      </c>
      <c r="Q2559" s="3">
        <f t="shared" ref="Q2559" si="27252">(D2559*L2559+E2559*K2559+F2559*L2562+G2559*K2562)</f>
        <v>-0.1490114209803606</v>
      </c>
      <c r="S2559" s="11">
        <v>1</v>
      </c>
      <c r="T2559" s="12">
        <v>0</v>
      </c>
      <c r="U2559" s="13">
        <v>0</v>
      </c>
      <c r="V2559" s="40">
        <f t="shared" ref="V2559" si="27253">-1/($T$4*$B2559)</f>
        <v>-0.28471290973746544</v>
      </c>
      <c r="W2559" s="20"/>
      <c r="X2559" s="1">
        <f t="shared" ref="X2559" si="27254">N2559*S2559+P2559*S2562-O2559*T2559-Q2559*T2562</f>
        <v>0.96910338872933222</v>
      </c>
      <c r="Y2559" s="4">
        <f t="shared" ref="Y2559" si="27255">(N2559*T2559+O2559*S2559+P2559*T2562+Q2559*S2562)</f>
        <v>0</v>
      </c>
      <c r="Z2559" s="2">
        <f t="shared" ref="Z2559" si="27256">N2559*U2559+P2559*U2562-O2559*V2559-Q2559*V2562</f>
        <v>0</v>
      </c>
      <c r="AA2559" s="3">
        <f t="shared" ref="AA2559" si="27257">(N2559*V2559+O2559*U2559+P2559*V2562+Q2559*U2562)</f>
        <v>-0.42492766662192683</v>
      </c>
      <c r="AB2559" s="20"/>
      <c r="AC2559" s="11">
        <v>1</v>
      </c>
      <c r="AD2559" s="12">
        <v>0</v>
      </c>
      <c r="AE2559" s="13">
        <v>0</v>
      </c>
      <c r="AF2559" s="14">
        <v>0</v>
      </c>
      <c r="AG2559" s="20"/>
      <c r="AH2559" s="1">
        <f t="shared" ref="AH2559" si="27258">X2559*AC2559+Z2559*AC2562-Y2559*AD2559-AA2559*AD2562</f>
        <v>0.86844636152553323</v>
      </c>
      <c r="AI2559" s="4">
        <f t="shared" ref="AI2559" si="27259">(X2559*AD2559+Y2559*AC2559+Z2559*AD2562+AA2559*AC2562)</f>
        <v>0</v>
      </c>
      <c r="AJ2559" s="2">
        <f t="shared" ref="AJ2559" si="27260">X2559*AE2559+Z2559*AE2562-Y2559*AF2559-AA2559*AF2562</f>
        <v>0</v>
      </c>
      <c r="AK2559" s="3">
        <f t="shared" ref="AK2559" si="27261">(X2559*AF2559+Y2559*AE2559+Z2559*AF2562+AA2559*AE2562)</f>
        <v>-0.42492766662192683</v>
      </c>
      <c r="AL2559" s="20"/>
      <c r="AM2559" s="11">
        <v>1</v>
      </c>
      <c r="AN2559" s="12">
        <v>0</v>
      </c>
      <c r="AO2559" s="13">
        <v>0</v>
      </c>
      <c r="AP2559" s="40">
        <f t="shared" ref="AP2559" si="27262">-1/($AN$4*$B2559)</f>
        <v>-0.29587812188403267</v>
      </c>
      <c r="AR2559" s="1">
        <f t="shared" ref="AR2559" si="27263">AH2559*AM2559+AJ2559*AM2562-AI2559*AN2559-AK2559*AN2562</f>
        <v>0.86844636152553323</v>
      </c>
      <c r="AS2559" s="4">
        <f t="shared" ref="AS2559" si="27264">(AH2559*AN2559+AI2559*AM2559+AJ2559*AN2562+AK2559*AM2562)</f>
        <v>0</v>
      </c>
      <c r="AT2559" s="2">
        <f t="shared" ref="AT2559" si="27265">AH2559*AO2559+AJ2559*AO2562-AI2559*AP2559-AK2559*AP2562</f>
        <v>0</v>
      </c>
      <c r="AU2559" s="3">
        <f t="shared" ref="AU2559" si="27266">(AH2559*AP2559+AI2559*AO2559+AJ2559*AP2562+AK2559*AO2562)</f>
        <v>-0.68188194502712318</v>
      </c>
      <c r="AV2559" s="20"/>
      <c r="AW2559" s="11">
        <v>1</v>
      </c>
      <c r="AX2559" s="12">
        <v>0</v>
      </c>
      <c r="AY2559" s="13">
        <v>0</v>
      </c>
      <c r="AZ2559" s="14">
        <v>0</v>
      </c>
      <c r="BA2559" s="20"/>
      <c r="BB2559" s="1">
        <f t="shared" ref="BB2559" si="27267">AR2559*AW2559+AT2559*AW2562-AS2559*AX2559-AU2559*AX2562</f>
        <v>0.70692190717306436</v>
      </c>
      <c r="BC2559" s="4">
        <f t="shared" ref="BC2559" si="27268">(AR2559*AX2559+AS2559*AW2559+AT2559*AX2562+AU2559*AW2562)</f>
        <v>0</v>
      </c>
      <c r="BD2559" s="2">
        <f t="shared" ref="BD2559" si="27269">AR2559*AY2559+AT2559*AY2562-AS2559*AZ2559-AU2559*AZ2562</f>
        <v>0</v>
      </c>
      <c r="BE2559" s="3">
        <f t="shared" ref="BE2559" si="27270">(AR2559*AZ2559+AS2559*AY2559+AT2559*AZ2562+AU2559*AY2562)</f>
        <v>-0.68188194502712318</v>
      </c>
      <c r="BF2559" s="20"/>
      <c r="BG2559" s="11">
        <v>1</v>
      </c>
      <c r="BH2559" s="12">
        <v>0</v>
      </c>
      <c r="BI2559" s="13">
        <v>0</v>
      </c>
      <c r="BJ2559" s="40">
        <f t="shared" ref="BJ2559" si="27271">-1/($BH$4*$B2559)</f>
        <v>-0.28471290973746544</v>
      </c>
      <c r="BK2559" s="20"/>
      <c r="BL2559" s="1">
        <f t="shared" ref="BL2559" si="27272">BB2559*BG2559+BD2559*BG2562-BC2559*BH2559-BE2559*BH2562</f>
        <v>0.70692190717306436</v>
      </c>
      <c r="BM2559" s="4">
        <f t="shared" ref="BM2559" si="27273">(BB2559*BH2559+BC2559*BG2559+BD2559*BH2562+BE2559*BG2562)</f>
        <v>0</v>
      </c>
      <c r="BN2559" s="2">
        <f t="shared" ref="BN2559" si="27274">BB2559*BI2559+BD2559*BI2562-BC2559*BJ2559-BE2559*BJ2562</f>
        <v>0</v>
      </c>
      <c r="BO2559" s="3">
        <f t="shared" ref="BO2559" si="27275">(BB2559*BJ2559+BC2559*BI2559+BD2559*BJ2562+BE2559*BI2562)</f>
        <v>-0.88315173817552473</v>
      </c>
      <c r="BP2559" s="20"/>
      <c r="BQ2559" s="11">
        <v>1</v>
      </c>
      <c r="BR2559" s="12">
        <v>0</v>
      </c>
      <c r="BS2559" s="13">
        <v>0</v>
      </c>
      <c r="BT2559" s="14">
        <v>0</v>
      </c>
      <c r="BU2559" s="20"/>
      <c r="BV2559" s="1">
        <f t="shared" ref="BV2559" si="27276">BL2559*BQ2559+BN2559*BQ2562-BM2559*BR2559-BO2559*BR2562</f>
        <v>0.52380576904147724</v>
      </c>
      <c r="BW2559" s="4">
        <f t="shared" ref="BW2559" si="27277">(BL2559*BR2559+BM2559*BQ2559+BN2559*BR2562+BO2559*BQ2562)</f>
        <v>0</v>
      </c>
      <c r="BX2559" s="2">
        <f t="shared" ref="BX2559" si="27278">BL2559*BS2559+BN2559*BS2562-BM2559*BT2559-BO2559*BT2562</f>
        <v>0</v>
      </c>
      <c r="BY2559" s="3">
        <f t="shared" ref="BY2559" si="27279">(BL2559*BT2559+BM2559*BS2559+BN2559*BT2562+BO2559*BS2562)</f>
        <v>-0.88315173817552473</v>
      </c>
      <c r="BZ2559" s="20"/>
      <c r="CA2559" s="11">
        <v>1</v>
      </c>
      <c r="CB2559" s="12">
        <v>0</v>
      </c>
      <c r="CC2559" s="13">
        <v>0</v>
      </c>
      <c r="CD2559" s="40">
        <f t="shared" ref="CD2559" si="27280">-1/($CB$4*$B2559)</f>
        <v>-0.1490114209803606</v>
      </c>
      <c r="CE2559" s="20"/>
      <c r="CF2559" s="1">
        <f t="shared" ref="CF2559" si="27281">BV2559*CA2559+BX2559*CA2562-BW2559*CB2559-BY2559*CB2562</f>
        <v>0.52380576904147724</v>
      </c>
      <c r="CG2559" s="4">
        <f t="shared" ref="CG2559" si="27282">(BV2559*CB2559+BW2559*CA2559+BX2559*CB2562+BY2559*CA2562)</f>
        <v>0</v>
      </c>
      <c r="CH2559" s="2">
        <f t="shared" ref="CH2559" si="27283">BV2559*CC2559+BX2559*CC2562-BW2559*CD2559-BY2559*CD2562</f>
        <v>0</v>
      </c>
      <c r="CI2559" s="3">
        <f t="shared" ref="CI2559" si="27284">(BV2559*CD2559+BW2559*CC2559+BX2559*CD2562+BY2559*CC2562)</f>
        <v>-0.96120478013810584</v>
      </c>
      <c r="CJ2559" s="28"/>
      <c r="CK2559" s="11">
        <v>1</v>
      </c>
      <c r="CL2559" s="12">
        <v>0</v>
      </c>
      <c r="CM2559" s="13">
        <v>0</v>
      </c>
      <c r="CN2559" s="14">
        <v>0</v>
      </c>
      <c r="CP2559" s="1">
        <f t="shared" ref="CP2559" si="27285">CF2559*CK2559+CH2559*CK2562-CG2559*CL2559-CI2559*CL2562</f>
        <v>0.52380576904147724</v>
      </c>
      <c r="CQ2559" s="4">
        <f t="shared" ref="CQ2559" si="27286">(CF2559*CL2559+CG2559*CK2559+CH2559*CL2562+CI2559*CK2562)</f>
        <v>-0.96120478013810584</v>
      </c>
      <c r="CR2559" s="2">
        <f t="shared" ref="CR2559" si="27287">CF2559*CM2559+CH2559*CM2562-CG2559*CN2559-CI2559*CN2562</f>
        <v>0</v>
      </c>
      <c r="CS2559" s="3">
        <f t="shared" ref="CS2559" si="27288">(CF2559*CN2559+CG2559*CM2559+CH2559*CN2562+CI2559*CM2562)</f>
        <v>-0.96120478013810584</v>
      </c>
      <c r="CU2559" s="29">
        <f t="shared" ref="CU2559" si="27289">20*LOG(((1+$CL$4)/$CL$4)/((CP2559+CP2562)^2+(CQ2559+CQ2562)^2)^0.5)</f>
        <v>-4.5960148321149079E-2</v>
      </c>
      <c r="CW2559" s="51">
        <f t="shared" ref="CW2559" si="27290">((CP2559^2+CQ2559^2)^0.5)/((CP2562^2+CQ2562^2)^0.5)</f>
        <v>1.191352126258624</v>
      </c>
    </row>
    <row r="2560" spans="1:101" ht="18" customHeight="1" thickBot="1">
      <c r="D2560" s="11"/>
      <c r="E2560" s="13"/>
      <c r="F2560" s="13"/>
      <c r="G2560" s="15"/>
      <c r="H2560" s="10"/>
      <c r="I2560" s="11"/>
      <c r="J2560" s="13"/>
      <c r="K2560" s="13"/>
      <c r="L2560" s="15"/>
      <c r="N2560" s="5"/>
      <c r="Q2560" s="6"/>
      <c r="S2560" s="11"/>
      <c r="T2560" s="13"/>
      <c r="U2560" s="13"/>
      <c r="V2560" s="15"/>
      <c r="W2560" s="20"/>
      <c r="X2560" s="5"/>
      <c r="AA2560" s="6"/>
      <c r="AB2560" s="20"/>
      <c r="AC2560" s="11"/>
      <c r="AD2560" s="13"/>
      <c r="AE2560" s="13"/>
      <c r="AF2560" s="15"/>
      <c r="AG2560" s="20"/>
      <c r="AH2560" s="5"/>
      <c r="AK2560" s="6"/>
      <c r="AL2560" s="20"/>
      <c r="AM2560" s="11"/>
      <c r="AN2560" s="13"/>
      <c r="AO2560" s="13"/>
      <c r="AP2560" s="15"/>
      <c r="AR2560" s="5"/>
      <c r="AU2560" s="6"/>
      <c r="AW2560" s="11"/>
      <c r="AX2560" s="13"/>
      <c r="AY2560" s="13"/>
      <c r="AZ2560" s="15"/>
      <c r="BA2560" s="20"/>
      <c r="BB2560" s="5"/>
      <c r="BE2560" s="6"/>
      <c r="BG2560" s="11"/>
      <c r="BH2560" s="13"/>
      <c r="BI2560" s="13"/>
      <c r="BJ2560" s="15"/>
      <c r="BL2560" s="5"/>
      <c r="BO2560" s="6"/>
      <c r="BQ2560" s="11"/>
      <c r="BR2560" s="13"/>
      <c r="BS2560" s="13"/>
      <c r="BT2560" s="15"/>
      <c r="BU2560" s="20"/>
      <c r="BV2560" s="5"/>
      <c r="BY2560" s="6"/>
      <c r="CA2560" s="11"/>
      <c r="CB2560" s="13"/>
      <c r="CC2560" s="13"/>
      <c r="CD2560" s="15"/>
      <c r="CF2560" s="5"/>
      <c r="CI2560" s="6"/>
      <c r="CK2560" s="11"/>
      <c r="CL2560" s="13"/>
      <c r="CM2560" s="13"/>
      <c r="CN2560" s="15"/>
      <c r="CP2560" s="5"/>
      <c r="CS2560" s="6"/>
      <c r="CW2560" s="52"/>
    </row>
    <row r="2561" spans="1:101" ht="18" customHeight="1" thickBot="1">
      <c r="D2561" s="11" t="s">
        <v>6</v>
      </c>
      <c r="E2561" s="13"/>
      <c r="F2561" s="13" t="s">
        <v>7</v>
      </c>
      <c r="G2561" s="15"/>
      <c r="H2561" s="10"/>
      <c r="I2561" s="11" t="s">
        <v>8</v>
      </c>
      <c r="J2561" s="13"/>
      <c r="K2561" s="13" t="s">
        <v>9</v>
      </c>
      <c r="L2561" s="15"/>
      <c r="N2561" s="251" t="s">
        <v>26</v>
      </c>
      <c r="O2561" s="252"/>
      <c r="P2561" s="253" t="s">
        <v>27</v>
      </c>
      <c r="Q2561" s="254"/>
      <c r="S2561" s="11" t="s">
        <v>13</v>
      </c>
      <c r="T2561" s="13"/>
      <c r="U2561" s="13" t="s">
        <v>14</v>
      </c>
      <c r="V2561" s="15"/>
      <c r="W2561" s="20"/>
      <c r="X2561" s="251" t="s">
        <v>26</v>
      </c>
      <c r="Y2561" s="252"/>
      <c r="Z2561" s="253" t="s">
        <v>27</v>
      </c>
      <c r="AA2561" s="254"/>
      <c r="AB2561" s="20"/>
      <c r="AC2561" s="11" t="s">
        <v>8</v>
      </c>
      <c r="AD2561" s="13"/>
      <c r="AE2561" s="13" t="s">
        <v>9</v>
      </c>
      <c r="AF2561" s="15"/>
      <c r="AG2561" s="20"/>
      <c r="AH2561" s="251" t="s">
        <v>26</v>
      </c>
      <c r="AI2561" s="252"/>
      <c r="AJ2561" s="253" t="s">
        <v>27</v>
      </c>
      <c r="AK2561" s="254"/>
      <c r="AL2561" s="20"/>
      <c r="AM2561" s="11" t="s">
        <v>13</v>
      </c>
      <c r="AN2561" s="13"/>
      <c r="AO2561" s="13" t="s">
        <v>14</v>
      </c>
      <c r="AP2561" s="15"/>
      <c r="AR2561" s="251" t="s">
        <v>26</v>
      </c>
      <c r="AS2561" s="252"/>
      <c r="AT2561" s="253" t="s">
        <v>27</v>
      </c>
      <c r="AU2561" s="254"/>
      <c r="AV2561" s="36"/>
      <c r="AW2561" s="11" t="s">
        <v>8</v>
      </c>
      <c r="AX2561" s="13"/>
      <c r="AY2561" s="13" t="s">
        <v>9</v>
      </c>
      <c r="AZ2561" s="15"/>
      <c r="BA2561" s="20"/>
      <c r="BB2561" s="251" t="s">
        <v>26</v>
      </c>
      <c r="BC2561" s="252"/>
      <c r="BD2561" s="253" t="s">
        <v>27</v>
      </c>
      <c r="BE2561" s="254"/>
      <c r="BF2561" s="36"/>
      <c r="BG2561" s="11" t="s">
        <v>13</v>
      </c>
      <c r="BH2561" s="13"/>
      <c r="BI2561" s="13" t="s">
        <v>14</v>
      </c>
      <c r="BJ2561" s="15"/>
      <c r="BK2561" s="36"/>
      <c r="BL2561" s="251" t="s">
        <v>26</v>
      </c>
      <c r="BM2561" s="252"/>
      <c r="BN2561" s="253" t="s">
        <v>27</v>
      </c>
      <c r="BO2561" s="254"/>
      <c r="BP2561" s="36"/>
      <c r="BQ2561" s="11" t="s">
        <v>8</v>
      </c>
      <c r="BR2561" s="13"/>
      <c r="BS2561" s="13" t="s">
        <v>9</v>
      </c>
      <c r="BT2561" s="15"/>
      <c r="BU2561" s="20"/>
      <c r="BV2561" s="251" t="s">
        <v>26</v>
      </c>
      <c r="BW2561" s="252"/>
      <c r="BX2561" s="253" t="s">
        <v>27</v>
      </c>
      <c r="BY2561" s="254"/>
      <c r="BZ2561" s="36"/>
      <c r="CA2561" s="11" t="s">
        <v>13</v>
      </c>
      <c r="CB2561" s="13"/>
      <c r="CC2561" s="13" t="s">
        <v>14</v>
      </c>
      <c r="CD2561" s="15"/>
      <c r="CE2561" s="36"/>
      <c r="CF2561" s="251" t="s">
        <v>26</v>
      </c>
      <c r="CG2561" s="252"/>
      <c r="CH2561" s="253" t="s">
        <v>27</v>
      </c>
      <c r="CI2561" s="254"/>
      <c r="CK2561" s="11" t="s">
        <v>28</v>
      </c>
      <c r="CL2561" s="13"/>
      <c r="CM2561" s="13" t="s">
        <v>29</v>
      </c>
      <c r="CN2561" s="15"/>
      <c r="CP2561" s="251" t="s">
        <v>26</v>
      </c>
      <c r="CQ2561" s="252"/>
      <c r="CR2561" s="253" t="s">
        <v>27</v>
      </c>
      <c r="CS2561" s="254"/>
      <c r="CU2561" s="38" t="s">
        <v>37</v>
      </c>
      <c r="CW2561" s="53" t="s">
        <v>45</v>
      </c>
    </row>
    <row r="2562" spans="1:101" ht="18" customHeight="1" thickTop="1" thickBot="1">
      <c r="D2562" s="16">
        <v>0</v>
      </c>
      <c r="E2562" s="17">
        <v>0</v>
      </c>
      <c r="F2562" s="18">
        <v>1</v>
      </c>
      <c r="G2562" s="19">
        <v>0</v>
      </c>
      <c r="H2562" s="10"/>
      <c r="I2562" s="16">
        <v>0</v>
      </c>
      <c r="J2562" s="17">
        <f t="shared" ref="J2562" si="27291">-1/($J$4*$B2559)</f>
        <v>-0.20734391409326891</v>
      </c>
      <c r="K2562" s="18">
        <v>1</v>
      </c>
      <c r="L2562" s="19">
        <v>0</v>
      </c>
      <c r="N2562" s="1">
        <f t="shared" ref="N2562" si="27292">D2562*I2559+F2562*I2562-E2562*J2559-G2562*J2562</f>
        <v>0</v>
      </c>
      <c r="O2562" s="4">
        <f t="shared" ref="O2562" si="27293">(D2562*J2559+E2562*I2559+F2562*J2562+G2562*I2562)</f>
        <v>-0.20734391409326891</v>
      </c>
      <c r="P2562" s="2">
        <f t="shared" ref="P2562" si="27294">D2562*K2559+F2562*K2562-E2562*L2559-G2562*L2562</f>
        <v>1</v>
      </c>
      <c r="Q2562" s="3">
        <f t="shared" ref="Q2562" si="27295">(D2562*L2559+E2562*K2559+F2562*L2562+G2562*K2562)</f>
        <v>0</v>
      </c>
      <c r="S2562" s="16">
        <v>0</v>
      </c>
      <c r="T2562" s="17">
        <v>0</v>
      </c>
      <c r="U2562" s="18">
        <v>1</v>
      </c>
      <c r="V2562" s="19">
        <v>0</v>
      </c>
      <c r="W2562" s="20"/>
      <c r="X2562" s="1">
        <f t="shared" ref="X2562" si="27296">N2562*S2559+P2562*S2562-O2562*T2559-Q2562*T2562</f>
        <v>0</v>
      </c>
      <c r="Y2562" s="4">
        <f t="shared" ref="Y2562" si="27297">(N2562*T2559+O2562*S2559+P2562*T2562+Q2562*S2562)</f>
        <v>-0.20734391409326891</v>
      </c>
      <c r="Z2562" s="2">
        <f t="shared" ref="Z2562" si="27298">N2562*U2559+P2562*U2562-O2562*V2559-Q2562*V2562</f>
        <v>0.94096651090215033</v>
      </c>
      <c r="AA2562" s="3">
        <f t="shared" ref="AA2562" si="27299">(N2562*V2559+O2562*U2559+P2562*V2562+Q2562*U2562)</f>
        <v>0</v>
      </c>
      <c r="AB2562" s="20"/>
      <c r="AC2562" s="16">
        <v>0</v>
      </c>
      <c r="AD2562" s="17">
        <f t="shared" ref="AD2562" si="27300">-1/($AD$4*$B2559)</f>
        <v>-0.23688038014563337</v>
      </c>
      <c r="AE2562" s="18">
        <v>1</v>
      </c>
      <c r="AF2562" s="19">
        <v>0</v>
      </c>
      <c r="AG2562" s="20"/>
      <c r="AH2562" s="1">
        <f t="shared" ref="AH2562" si="27301">X2562*AC2559+Z2562*AC2562-Y2562*AD2559-AA2562*AD2562</f>
        <v>0</v>
      </c>
      <c r="AI2562" s="4">
        <f t="shared" ref="AI2562" si="27302">(X2562*AD2559+Y2562*AC2559+Z2562*AD2562+AA2562*AC2562)</f>
        <v>-0.43024041890008058</v>
      </c>
      <c r="AJ2562" s="2">
        <f t="shared" ref="AJ2562" si="27303">X2562*AE2559+Z2562*AE2562-Y2562*AF2559-AA2562*AF2562</f>
        <v>0.94096651090215033</v>
      </c>
      <c r="AK2562" s="3">
        <f t="shared" ref="AK2562" si="27304">(X2562*AF2559+Y2562*AE2559+Z2562*AF2562+AA2562*AE2562)</f>
        <v>0</v>
      </c>
      <c r="AL2562" s="20"/>
      <c r="AM2562" s="16">
        <v>0</v>
      </c>
      <c r="AN2562" s="17">
        <v>0</v>
      </c>
      <c r="AO2562" s="18">
        <v>1</v>
      </c>
      <c r="AP2562" s="19">
        <v>0</v>
      </c>
      <c r="AR2562" s="1">
        <f t="shared" ref="AR2562" si="27305">AH2562*AM2559+AJ2562*AM2562-AI2562*AN2559-AK2562*AN2562</f>
        <v>0</v>
      </c>
      <c r="AS2562" s="4">
        <f t="shared" ref="AS2562" si="27306">(AH2562*AN2559+AI2562*AM2559+AJ2562*AN2562+AK2562*AM2562)</f>
        <v>-0.43024041890008058</v>
      </c>
      <c r="AT2562" s="2">
        <f t="shared" ref="AT2562" si="27307">AH2562*AO2559+AJ2562*AO2562-AI2562*AP2559-AK2562*AP2562</f>
        <v>0.81366778379939508</v>
      </c>
      <c r="AU2562" s="3">
        <f t="shared" ref="AU2562" si="27308">(AH2562*AP2559+AI2562*AO2559+AJ2562*AP2562+AK2562*AO2562)</f>
        <v>0</v>
      </c>
      <c r="AV2562" s="20"/>
      <c r="AW2562" s="16">
        <v>0</v>
      </c>
      <c r="AX2562" s="17">
        <f t="shared" ref="AX2562" si="27309">-1/($AX$4*$B2559)</f>
        <v>-0.23688038014563337</v>
      </c>
      <c r="AY2562" s="18">
        <v>1</v>
      </c>
      <c r="AZ2562" s="19">
        <v>0</v>
      </c>
      <c r="BA2562" s="20"/>
      <c r="BB2562" s="1">
        <f t="shared" ref="BB2562" si="27310">AR2562*AW2559+AT2562*AW2562-AS2562*AX2559-AU2562*AX2562</f>
        <v>0</v>
      </c>
      <c r="BC2562" s="4">
        <f t="shared" ref="BC2562" si="27311">(AR2562*AX2559+AS2562*AW2559+AT2562*AX2562+AU2562*AW2562)</f>
        <v>-0.62298235283873638</v>
      </c>
      <c r="BD2562" s="2">
        <f t="shared" ref="BD2562" si="27312">AR2562*AY2559+AT2562*AY2562-AS2562*AZ2559-AU2562*AZ2562</f>
        <v>0.81366778379939508</v>
      </c>
      <c r="BE2562" s="3">
        <f t="shared" ref="BE2562" si="27313">(AR2562*AZ2559+AS2562*AY2559+AT2562*AZ2562+AU2562*AY2562)</f>
        <v>0</v>
      </c>
      <c r="BF2562" s="20"/>
      <c r="BG2562" s="16">
        <v>0</v>
      </c>
      <c r="BH2562" s="17">
        <v>0</v>
      </c>
      <c r="BI2562" s="18">
        <v>1</v>
      </c>
      <c r="BJ2562" s="19">
        <v>0</v>
      </c>
      <c r="BK2562" s="20"/>
      <c r="BL2562" s="1">
        <f t="shared" ref="BL2562" si="27314">BB2562*BG2559+BD2562*BG2562-BC2562*BH2559-BE2562*BH2562</f>
        <v>0</v>
      </c>
      <c r="BM2562" s="4">
        <f t="shared" ref="BM2562" si="27315">(BB2562*BH2559+BC2562*BG2559+BD2562*BH2562+BE2562*BG2562)</f>
        <v>-0.62298235283873638</v>
      </c>
      <c r="BN2562" s="2">
        <f t="shared" ref="BN2562" si="27316">BB2562*BI2559+BD2562*BI2562-BC2562*BJ2559-BE2562*BJ2562</f>
        <v>0.63629666540758612</v>
      </c>
      <c r="BO2562" s="3">
        <f t="shared" ref="BO2562" si="27317">(BB2562*BJ2559+BC2562*BI2559+BD2562*BJ2562+BE2562*BI2562)</f>
        <v>0</v>
      </c>
      <c r="BP2562" s="20"/>
      <c r="BQ2562" s="16">
        <v>0</v>
      </c>
      <c r="BR2562" s="17">
        <f t="shared" ref="BR2562" si="27318">-1/($BR$4*$B2559)</f>
        <v>-0.20734391409326891</v>
      </c>
      <c r="BS2562" s="18">
        <v>1</v>
      </c>
      <c r="BT2562" s="19">
        <v>0</v>
      </c>
      <c r="BU2562" s="20"/>
      <c r="BV2562" s="1">
        <f t="shared" ref="BV2562" si="27319">BL2562*BQ2559+BN2562*BQ2562-BM2562*BR2559-BO2562*BR2562</f>
        <v>0</v>
      </c>
      <c r="BW2562" s="4">
        <f t="shared" ref="BW2562" si="27320">(BL2562*BR2559+BM2562*BQ2559+BN2562*BR2562+BO2562*BQ2562)</f>
        <v>-0.75491459396884042</v>
      </c>
      <c r="BX2562" s="2">
        <f t="shared" ref="BX2562" si="27321">BL2562*BS2559+BN2562*BS2562-BM2562*BT2559-BO2562*BT2562</f>
        <v>0.63629666540758612</v>
      </c>
      <c r="BY2562" s="3">
        <f t="shared" ref="BY2562" si="27322">(BL2562*BT2559+BM2562*BS2559+BN2562*BT2562+BO2562*BS2562)</f>
        <v>0</v>
      </c>
      <c r="BZ2562" s="20"/>
      <c r="CA2562" s="16">
        <v>0</v>
      </c>
      <c r="CB2562" s="17">
        <v>0</v>
      </c>
      <c r="CC2562" s="18">
        <v>1</v>
      </c>
      <c r="CD2562" s="19">
        <v>0</v>
      </c>
      <c r="CE2562" s="20"/>
      <c r="CF2562" s="1">
        <f t="shared" ref="CF2562" si="27323">BV2562*CA2559+BX2562*CA2562-BW2562*CB2559-BY2562*CB2562</f>
        <v>0</v>
      </c>
      <c r="CG2562" s="4">
        <f t="shared" ref="CG2562" si="27324">(BV2562*CB2559+BW2562*CA2559+BX2562*CB2562+BY2562*CA2562)</f>
        <v>-0.75491459396884042</v>
      </c>
      <c r="CH2562" s="2">
        <f t="shared" ref="CH2562" si="27325">BV2562*CC2559+BX2562*CC2562-BW2562*CD2559-BY2562*CD2562</f>
        <v>0.52380576904147724</v>
      </c>
      <c r="CI2562" s="3">
        <f t="shared" ref="CI2562" si="27326">(BV2562*CD2559+BW2562*CC2559+BX2562*CD2562+BY2562*CC2562)</f>
        <v>0</v>
      </c>
      <c r="CK2562" s="16">
        <f t="shared" ref="CK2562" si="27327">1/$CL$4</f>
        <v>1</v>
      </c>
      <c r="CL2562" s="17">
        <v>0</v>
      </c>
      <c r="CM2562" s="18">
        <v>1</v>
      </c>
      <c r="CN2562" s="19">
        <v>0</v>
      </c>
      <c r="CP2562" s="1">
        <f t="shared" ref="CP2562" si="27328">CF2562*CK2559+CH2562*CK2562-CG2562*CL2559-CI2562*CL2562</f>
        <v>0.52380576904147724</v>
      </c>
      <c r="CQ2562" s="4">
        <f t="shared" ref="CQ2562" si="27329">(CF2562*CL2559+CG2562*CK2559+CH2562*CL2562+CI2562*CK2562)</f>
        <v>-0.75491459396884042</v>
      </c>
      <c r="CR2562" s="2">
        <f t="shared" ref="CR2562" si="27330">CF2562*CM2559+CH2562*CM2562-CG2562*CN2559-CI2562*CN2562</f>
        <v>0.52380576904147724</v>
      </c>
      <c r="CS2562" s="3">
        <f t="shared" ref="CS2562" si="27331">(CF2562*CN2559+CG2562*CM2559+CH2562*CN2562+CI2562*CM2562)</f>
        <v>0</v>
      </c>
      <c r="CU2562" s="39">
        <f t="shared" ref="CU2562" si="27332">(180/PI())*ATAN(-1*(CQ2559/CP2559))</f>
        <v>61.411952303332228</v>
      </c>
      <c r="CW2562" s="54">
        <f t="shared" ref="CW2562" si="27333">20*LOG(((1-(10^(CU2559/20)^2)*(1-((1-CW2559)/(1+CW2559))^2))^0.5))</f>
        <v>-17.430012500359467</v>
      </c>
    </row>
    <row r="2563" spans="1:101" ht="18" customHeight="1">
      <c r="E2563" s="20"/>
      <c r="F2563" s="20"/>
      <c r="G2563" s="20"/>
      <c r="H2563" s="20"/>
      <c r="I2563" s="20"/>
      <c r="J2563" s="20"/>
      <c r="K2563" s="20"/>
      <c r="L2563" s="20"/>
      <c r="M2563" s="20"/>
      <c r="N2563" s="20"/>
      <c r="O2563" s="20"/>
      <c r="P2563" s="20"/>
      <c r="Q2563" s="20"/>
      <c r="R2563" s="20"/>
      <c r="S2563" s="20"/>
      <c r="T2563" s="20"/>
      <c r="U2563" s="20"/>
      <c r="V2563" s="20"/>
      <c r="W2563" s="20"/>
      <c r="X2563" s="20"/>
      <c r="Y2563" s="20"/>
      <c r="Z2563" s="20"/>
      <c r="AA2563" s="20"/>
      <c r="AB2563" s="30"/>
      <c r="AC2563" s="20"/>
      <c r="AD2563" s="20"/>
      <c r="AE2563" s="20"/>
      <c r="AF2563" s="20"/>
      <c r="AG2563" s="20"/>
      <c r="AH2563" s="20"/>
      <c r="AI2563" s="20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  <c r="BA2563" s="20"/>
      <c r="BB2563" s="20"/>
      <c r="BC2563" s="20"/>
      <c r="BD2563" s="20"/>
      <c r="BE2563" s="20"/>
      <c r="BF2563" s="20"/>
      <c r="BG2563" s="20"/>
      <c r="BH2563" s="20"/>
      <c r="BI2563" s="20"/>
      <c r="BJ2563" s="20"/>
      <c r="BK2563" s="20"/>
      <c r="BL2563" s="20"/>
      <c r="BM2563" s="20"/>
      <c r="BN2563" s="20"/>
      <c r="BO2563" s="20"/>
      <c r="BP2563" s="20"/>
      <c r="BQ2563" s="20"/>
      <c r="BR2563" s="20"/>
      <c r="BS2563" s="20"/>
      <c r="BT2563" s="20"/>
      <c r="BU2563" s="20"/>
      <c r="BV2563" s="20"/>
      <c r="BW2563" s="20"/>
      <c r="BX2563" s="20"/>
      <c r="BY2563" s="20"/>
      <c r="BZ2563" s="20"/>
      <c r="CA2563" s="20"/>
      <c r="CB2563" s="20"/>
      <c r="CC2563" s="20"/>
      <c r="CD2563" s="20"/>
      <c r="CE2563" s="20"/>
      <c r="CF2563" s="20"/>
      <c r="CG2563" s="20"/>
      <c r="CH2563" s="20"/>
      <c r="CI2563" s="20"/>
      <c r="CJ2563" s="20"/>
      <c r="CK2563" s="20"/>
      <c r="CL2563" s="20"/>
    </row>
    <row r="2564" spans="1:101" ht="18" customHeight="1"/>
    <row r="2565" spans="1:101" ht="18" customHeight="1" thickBot="1">
      <c r="A2565" s="23"/>
      <c r="B2565" s="23"/>
      <c r="C2565" s="23"/>
      <c r="D2565" s="20" t="s">
        <v>15</v>
      </c>
      <c r="E2565" s="20"/>
      <c r="F2565" s="20"/>
      <c r="G2565" s="20"/>
      <c r="H2565" s="20"/>
      <c r="I2565" s="20" t="s">
        <v>16</v>
      </c>
      <c r="J2565" s="20"/>
      <c r="K2565" s="20"/>
      <c r="L2565" s="20"/>
      <c r="M2565" s="23"/>
      <c r="N2565" s="23"/>
      <c r="O2565" s="24" t="s">
        <v>17</v>
      </c>
      <c r="P2565" s="23"/>
      <c r="Q2565" s="23"/>
      <c r="R2565" s="23"/>
      <c r="S2565" s="20"/>
      <c r="T2565" s="20" t="s">
        <v>18</v>
      </c>
      <c r="U2565" s="23"/>
      <c r="V2565" s="23"/>
      <c r="W2565" s="23"/>
      <c r="X2565" s="23"/>
      <c r="Y2565" s="24" t="s">
        <v>19</v>
      </c>
      <c r="Z2565" s="23"/>
      <c r="AA2565" s="23"/>
      <c r="AB2565" s="23"/>
      <c r="AC2565" s="24" t="s">
        <v>20</v>
      </c>
      <c r="AD2565" s="20"/>
      <c r="AE2565" s="20"/>
      <c r="AF2565" s="20"/>
      <c r="AG2565" s="20"/>
      <c r="AH2565" s="23"/>
      <c r="AI2565" s="24" t="s">
        <v>21</v>
      </c>
      <c r="AJ2565" s="23"/>
      <c r="AK2565" s="23"/>
      <c r="AL2565" s="20"/>
      <c r="AM2565" s="24" t="s">
        <v>31</v>
      </c>
      <c r="AN2565" s="20"/>
      <c r="AO2565" s="23"/>
      <c r="AP2565" s="23"/>
      <c r="AQ2565" s="23"/>
      <c r="AR2565" s="23"/>
      <c r="AS2565" s="24" t="s">
        <v>91</v>
      </c>
      <c r="AT2565" s="23"/>
      <c r="AU2565" s="23"/>
      <c r="AV2565" s="23"/>
      <c r="AW2565" s="24" t="s">
        <v>32</v>
      </c>
      <c r="AX2565" s="20"/>
      <c r="AY2565" s="20"/>
      <c r="AZ2565" s="20"/>
      <c r="BA2565" s="20"/>
      <c r="BB2565" s="23"/>
      <c r="BC2565" s="24" t="s">
        <v>22</v>
      </c>
      <c r="BD2565" s="23"/>
      <c r="BE2565" s="23"/>
      <c r="BF2565" s="23"/>
      <c r="BG2565" s="24" t="s">
        <v>33</v>
      </c>
      <c r="BH2565" s="20"/>
      <c r="BI2565" s="23"/>
      <c r="BJ2565" s="23"/>
      <c r="BK2565" s="23"/>
      <c r="BL2565" s="23"/>
      <c r="BM2565" s="24" t="s">
        <v>34</v>
      </c>
      <c r="BN2565" s="23"/>
      <c r="BO2565" s="23"/>
      <c r="BP2565" s="23"/>
      <c r="BQ2565" s="24" t="s">
        <v>89</v>
      </c>
      <c r="BR2565" s="20"/>
      <c r="BS2565" s="20"/>
      <c r="BT2565" s="20"/>
      <c r="BU2565" s="20"/>
      <c r="BV2565" s="23"/>
      <c r="BW2565" s="24" t="s">
        <v>35</v>
      </c>
      <c r="BX2565" s="23"/>
      <c r="BY2565" s="23"/>
      <c r="BZ2565" s="23"/>
      <c r="CA2565" s="24" t="s">
        <v>90</v>
      </c>
      <c r="CB2565" s="20"/>
      <c r="CC2565" s="23"/>
      <c r="CD2565" s="23"/>
      <c r="CE2565" s="23"/>
      <c r="CF2565" s="23"/>
      <c r="CG2565" s="24" t="s">
        <v>92</v>
      </c>
      <c r="CH2565" s="23"/>
      <c r="CI2565" s="23"/>
      <c r="CJ2565" s="23"/>
      <c r="CK2565" s="24" t="s">
        <v>36</v>
      </c>
      <c r="CL2565" s="24"/>
      <c r="CM2565" s="23"/>
      <c r="CN2565" s="23"/>
      <c r="CO2565" s="23"/>
      <c r="CP2565" s="23"/>
      <c r="CQ2565" s="24" t="s">
        <v>93</v>
      </c>
      <c r="CR2565" s="23"/>
      <c r="CS2565" s="23"/>
    </row>
    <row r="2566" spans="1:101" ht="18" customHeight="1" thickBot="1">
      <c r="A2566" s="23"/>
      <c r="B2566" s="33"/>
      <c r="C2566" s="23"/>
      <c r="D2566" s="7" t="s">
        <v>2</v>
      </c>
      <c r="E2566" s="8"/>
      <c r="F2566" s="8" t="s">
        <v>3</v>
      </c>
      <c r="G2566" s="9"/>
      <c r="H2566" s="10"/>
      <c r="I2566" s="7" t="s">
        <v>4</v>
      </c>
      <c r="J2566" s="8"/>
      <c r="K2566" s="8" t="s">
        <v>5</v>
      </c>
      <c r="L2566" s="9"/>
      <c r="M2566" s="23"/>
      <c r="N2566" s="251" t="s">
        <v>79</v>
      </c>
      <c r="O2566" s="252"/>
      <c r="P2566" s="253" t="s">
        <v>80</v>
      </c>
      <c r="Q2566" s="254"/>
      <c r="R2566" s="23"/>
      <c r="S2566" s="7" t="s">
        <v>11</v>
      </c>
      <c r="T2566" s="8"/>
      <c r="U2566" s="8" t="s">
        <v>12</v>
      </c>
      <c r="V2566" s="9"/>
      <c r="W2566" s="20"/>
      <c r="X2566" s="251" t="s">
        <v>79</v>
      </c>
      <c r="Y2566" s="252"/>
      <c r="Z2566" s="253" t="s">
        <v>80</v>
      </c>
      <c r="AA2566" s="254"/>
      <c r="AB2566" s="20"/>
      <c r="AC2566" s="7" t="s">
        <v>4</v>
      </c>
      <c r="AD2566" s="8"/>
      <c r="AE2566" s="8" t="s">
        <v>5</v>
      </c>
      <c r="AF2566" s="9"/>
      <c r="AG2566" s="20"/>
      <c r="AH2566" s="251" t="s">
        <v>0</v>
      </c>
      <c r="AI2566" s="252"/>
      <c r="AJ2566" s="253" t="s">
        <v>1</v>
      </c>
      <c r="AK2566" s="254"/>
      <c r="AL2566" s="20"/>
      <c r="AM2566" s="7" t="s">
        <v>11</v>
      </c>
      <c r="AN2566" s="8"/>
      <c r="AO2566" s="8" t="s">
        <v>12</v>
      </c>
      <c r="AP2566" s="9"/>
      <c r="AQ2566" s="23"/>
      <c r="AR2566" s="251" t="s">
        <v>0</v>
      </c>
      <c r="AS2566" s="252"/>
      <c r="AT2566" s="253" t="s">
        <v>1</v>
      </c>
      <c r="AU2566" s="254"/>
      <c r="AV2566" s="36"/>
      <c r="AW2566" s="7" t="s">
        <v>4</v>
      </c>
      <c r="AX2566" s="8"/>
      <c r="AY2566" s="8" t="s">
        <v>5</v>
      </c>
      <c r="AZ2566" s="9"/>
      <c r="BA2566" s="20"/>
      <c r="BB2566" s="251" t="s">
        <v>0</v>
      </c>
      <c r="BC2566" s="252"/>
      <c r="BD2566" s="253" t="s">
        <v>1</v>
      </c>
      <c r="BE2566" s="254"/>
      <c r="BF2566" s="36"/>
      <c r="BG2566" s="7" t="s">
        <v>11</v>
      </c>
      <c r="BH2566" s="8"/>
      <c r="BI2566" s="8" t="s">
        <v>12</v>
      </c>
      <c r="BJ2566" s="9"/>
      <c r="BK2566" s="36"/>
      <c r="BL2566" s="251" t="s">
        <v>0</v>
      </c>
      <c r="BM2566" s="252"/>
      <c r="BN2566" s="253" t="s">
        <v>1</v>
      </c>
      <c r="BO2566" s="254"/>
      <c r="BP2566" s="36"/>
      <c r="BQ2566" s="7" t="s">
        <v>4</v>
      </c>
      <c r="BR2566" s="8"/>
      <c r="BS2566" s="8" t="s">
        <v>5</v>
      </c>
      <c r="BT2566" s="9"/>
      <c r="BU2566" s="20"/>
      <c r="BV2566" s="251" t="s">
        <v>0</v>
      </c>
      <c r="BW2566" s="252"/>
      <c r="BX2566" s="253" t="s">
        <v>1</v>
      </c>
      <c r="BY2566" s="254"/>
      <c r="BZ2566" s="36"/>
      <c r="CA2566" s="7" t="s">
        <v>11</v>
      </c>
      <c r="CB2566" s="8"/>
      <c r="CC2566" s="8" t="s">
        <v>12</v>
      </c>
      <c r="CD2566" s="9"/>
      <c r="CE2566" s="36"/>
      <c r="CF2566" s="251" t="s">
        <v>0</v>
      </c>
      <c r="CG2566" s="252"/>
      <c r="CH2566" s="253" t="s">
        <v>1</v>
      </c>
      <c r="CI2566" s="254"/>
      <c r="CJ2566" s="23"/>
      <c r="CK2566" s="7" t="s">
        <v>23</v>
      </c>
      <c r="CL2566" s="8"/>
      <c r="CM2566" s="8" t="s">
        <v>24</v>
      </c>
      <c r="CN2566" s="9"/>
      <c r="CO2566" s="23"/>
      <c r="CP2566" s="251" t="s">
        <v>0</v>
      </c>
      <c r="CQ2566" s="252"/>
      <c r="CR2566" s="253" t="s">
        <v>1</v>
      </c>
      <c r="CS2566" s="254"/>
      <c r="CU2566" s="26" t="s">
        <v>25</v>
      </c>
      <c r="CW2566" s="50" t="s">
        <v>44</v>
      </c>
    </row>
    <row r="2567" spans="1:101" ht="18" customHeight="1" thickTop="1" thickBot="1">
      <c r="B2567" s="34">
        <v>7.1000000000000201</v>
      </c>
      <c r="D2567" s="11">
        <v>1</v>
      </c>
      <c r="E2567" s="12">
        <v>0</v>
      </c>
      <c r="F2567" s="13">
        <v>0</v>
      </c>
      <c r="G2567" s="40">
        <f t="shared" ref="G2567" si="27334">-1/($E$4*$B2567)</f>
        <v>-0.14796204477627359</v>
      </c>
      <c r="H2567" s="10"/>
      <c r="I2567" s="11">
        <v>1</v>
      </c>
      <c r="J2567" s="12">
        <v>0</v>
      </c>
      <c r="K2567" s="13">
        <v>0</v>
      </c>
      <c r="L2567" s="14">
        <v>0</v>
      </c>
      <c r="N2567" s="1">
        <f t="shared" ref="N2567" si="27335">D2567*I2567+F2567*I2570-E2567*J2567-G2567*J2570</f>
        <v>0.96953702000237318</v>
      </c>
      <c r="O2567" s="4">
        <f t="shared" ref="O2567" si="27336">(D2567*J2567+E2567*I2567+F2567*J2570+G2567*I2570)</f>
        <v>0</v>
      </c>
      <c r="P2567" s="2">
        <f t="shared" ref="P2567" si="27337">D2567*K2567+F2567*K2570-E2567*L2567-G2567*L2570</f>
        <v>0</v>
      </c>
      <c r="Q2567" s="3">
        <f t="shared" ref="Q2567" si="27338">(D2567*L2567+E2567*K2567+F2567*L2570+G2567*K2570)</f>
        <v>-0.14796204477627359</v>
      </c>
      <c r="S2567" s="11">
        <v>1</v>
      </c>
      <c r="T2567" s="12">
        <v>0</v>
      </c>
      <c r="U2567" s="13">
        <v>0</v>
      </c>
      <c r="V2567" s="40">
        <f t="shared" ref="V2567" si="27339">-1/($T$4*$B2567)</f>
        <v>-0.28270788924635654</v>
      </c>
      <c r="W2567" s="20"/>
      <c r="X2567" s="1">
        <f t="shared" ref="X2567" si="27340">N2567*S2567+P2567*S2570-O2567*T2567-Q2567*T2570</f>
        <v>0.96953702000237318</v>
      </c>
      <c r="Y2567" s="4">
        <f t="shared" ref="Y2567" si="27341">(N2567*T2567+O2567*S2567+P2567*T2570+Q2567*S2570)</f>
        <v>0</v>
      </c>
      <c r="Z2567" s="2">
        <f t="shared" ref="Z2567" si="27342">N2567*U2567+P2567*U2570-O2567*V2567-Q2567*V2570</f>
        <v>0</v>
      </c>
      <c r="AA2567" s="3">
        <f t="shared" ref="AA2567" si="27343">(N2567*V2567+O2567*U2567+P2567*V2570+Q2567*U2570)</f>
        <v>-0.42205780924734704</v>
      </c>
      <c r="AB2567" s="20"/>
      <c r="AC2567" s="11">
        <v>1</v>
      </c>
      <c r="AD2567" s="12">
        <v>0</v>
      </c>
      <c r="AE2567" s="13">
        <v>0</v>
      </c>
      <c r="AF2567" s="14">
        <v>0</v>
      </c>
      <c r="AG2567" s="20"/>
      <c r="AH2567" s="1">
        <f t="shared" ref="AH2567" si="27344">X2567*AC2567+Z2567*AC2570-Y2567*AD2567-AA2567*AD2570</f>
        <v>0.87026387059385057</v>
      </c>
      <c r="AI2567" s="4">
        <f t="shared" ref="AI2567" si="27345">(X2567*AD2567+Y2567*AC2567+Z2567*AD2570+AA2567*AC2570)</f>
        <v>0</v>
      </c>
      <c r="AJ2567" s="2">
        <f t="shared" ref="AJ2567" si="27346">X2567*AE2567+Z2567*AE2570-Y2567*AF2567-AA2567*AF2570</f>
        <v>0</v>
      </c>
      <c r="AK2567" s="3">
        <f t="shared" ref="AK2567" si="27347">(X2567*AF2567+Y2567*AE2567+Z2567*AF2570+AA2567*AE2570)</f>
        <v>-0.42205780924734704</v>
      </c>
      <c r="AL2567" s="20"/>
      <c r="AM2567" s="11">
        <v>1</v>
      </c>
      <c r="AN2567" s="12">
        <v>0</v>
      </c>
      <c r="AO2567" s="13">
        <v>0</v>
      </c>
      <c r="AP2567" s="40">
        <f t="shared" ref="AP2567" si="27348">-1/($AN$4*$B2567)</f>
        <v>-0.29379447313837048</v>
      </c>
      <c r="AR2567" s="1">
        <f t="shared" ref="AR2567" si="27349">AH2567*AM2567+AJ2567*AM2570-AI2567*AN2567-AK2567*AN2570</f>
        <v>0.87026387059385057</v>
      </c>
      <c r="AS2567" s="4">
        <f t="shared" ref="AS2567" si="27350">(AH2567*AN2567+AI2567*AM2567+AJ2567*AN2570+AK2567*AM2570)</f>
        <v>0</v>
      </c>
      <c r="AT2567" s="2">
        <f t="shared" ref="AT2567" si="27351">AH2567*AO2567+AJ2567*AO2570-AI2567*AP2567-AK2567*AP2570</f>
        <v>0</v>
      </c>
      <c r="AU2567" s="3">
        <f t="shared" ref="AU2567" si="27352">(AH2567*AP2567+AI2567*AO2567+AJ2567*AP2570+AK2567*AO2570)</f>
        <v>-0.67773652459982636</v>
      </c>
      <c r="AV2567" s="20"/>
      <c r="AW2567" s="11">
        <v>1</v>
      </c>
      <c r="AX2567" s="12">
        <v>0</v>
      </c>
      <c r="AY2567" s="13">
        <v>0</v>
      </c>
      <c r="AZ2567" s="14">
        <v>0</v>
      </c>
      <c r="BA2567" s="20"/>
      <c r="BB2567" s="1">
        <f t="shared" ref="BB2567" si="27353">AR2567*AW2567+AT2567*AW2570-AS2567*AX2567-AU2567*AX2570</f>
        <v>0.71085196589247024</v>
      </c>
      <c r="BC2567" s="4">
        <f t="shared" ref="BC2567" si="27354">(AR2567*AX2567+AS2567*AW2567+AT2567*AX2570+AU2567*AW2570)</f>
        <v>0</v>
      </c>
      <c r="BD2567" s="2">
        <f t="shared" ref="BD2567" si="27355">AR2567*AY2567+AT2567*AY2570-AS2567*AZ2567-AU2567*AZ2570</f>
        <v>0</v>
      </c>
      <c r="BE2567" s="3">
        <f t="shared" ref="BE2567" si="27356">(AR2567*AZ2567+AS2567*AY2567+AT2567*AZ2570+AU2567*AY2570)</f>
        <v>-0.67773652459982636</v>
      </c>
      <c r="BF2567" s="20"/>
      <c r="BG2567" s="11">
        <v>1</v>
      </c>
      <c r="BH2567" s="12">
        <v>0</v>
      </c>
      <c r="BI2567" s="13">
        <v>0</v>
      </c>
      <c r="BJ2567" s="40">
        <f t="shared" ref="BJ2567" si="27357">-1/($BH$4*$B2567)</f>
        <v>-0.28270788924635654</v>
      </c>
      <c r="BK2567" s="20"/>
      <c r="BL2567" s="1">
        <f t="shared" ref="BL2567" si="27358">BB2567*BG2567+BD2567*BG2570-BC2567*BH2567-BE2567*BH2570</f>
        <v>0.71085196589247024</v>
      </c>
      <c r="BM2567" s="4">
        <f t="shared" ref="BM2567" si="27359">(BB2567*BH2567+BC2567*BG2567+BD2567*BH2570+BE2567*BG2570)</f>
        <v>0</v>
      </c>
      <c r="BN2567" s="2">
        <f t="shared" ref="BN2567" si="27360">BB2567*BI2567+BD2567*BI2570-BC2567*BJ2567-BE2567*BJ2570</f>
        <v>0</v>
      </c>
      <c r="BO2567" s="3">
        <f t="shared" ref="BO2567" si="27361">(BB2567*BJ2567+BC2567*BI2567+BD2567*BJ2570+BE2567*BI2570)</f>
        <v>-0.87869998344390965</v>
      </c>
      <c r="BP2567" s="20"/>
      <c r="BQ2567" s="11">
        <v>1</v>
      </c>
      <c r="BR2567" s="12">
        <v>0</v>
      </c>
      <c r="BS2567" s="13">
        <v>0</v>
      </c>
      <c r="BT2567" s="14">
        <v>0</v>
      </c>
      <c r="BU2567" s="20"/>
      <c r="BV2567" s="1">
        <f t="shared" ref="BV2567" si="27362">BL2567*BQ2567+BN2567*BQ2570-BM2567*BR2567-BO2567*BR2570</f>
        <v>0.52994192196842749</v>
      </c>
      <c r="BW2567" s="4">
        <f t="shared" ref="BW2567" si="27363">(BL2567*BR2567+BM2567*BQ2567+BN2567*BR2570+BO2567*BQ2570)</f>
        <v>0</v>
      </c>
      <c r="BX2567" s="2">
        <f t="shared" ref="BX2567" si="27364">BL2567*BS2567+BN2567*BS2570-BM2567*BT2567-BO2567*BT2570</f>
        <v>0</v>
      </c>
      <c r="BY2567" s="3">
        <f t="shared" ref="BY2567" si="27365">(BL2567*BT2567+BM2567*BS2567+BN2567*BT2570+BO2567*BS2570)</f>
        <v>-0.87869998344390965</v>
      </c>
      <c r="BZ2567" s="20"/>
      <c r="CA2567" s="11">
        <v>1</v>
      </c>
      <c r="CB2567" s="12">
        <v>0</v>
      </c>
      <c r="CC2567" s="13">
        <v>0</v>
      </c>
      <c r="CD2567" s="40">
        <f t="shared" ref="CD2567" si="27366">-1/($CB$4*$B2567)</f>
        <v>-0.14796204477627359</v>
      </c>
      <c r="CE2567" s="20"/>
      <c r="CF2567" s="1">
        <f t="shared" ref="CF2567" si="27367">BV2567*CA2567+BX2567*CA2570-BW2567*CB2567-BY2567*CB2570</f>
        <v>0.52994192196842749</v>
      </c>
      <c r="CG2567" s="4">
        <f t="shared" ref="CG2567" si="27368">(BV2567*CB2567+BW2567*CA2567+BX2567*CB2570+BY2567*CA2570)</f>
        <v>0</v>
      </c>
      <c r="CH2567" s="2">
        <f t="shared" ref="CH2567" si="27369">BV2567*CC2567+BX2567*CC2570-BW2567*CD2567-BY2567*CD2570</f>
        <v>0</v>
      </c>
      <c r="CI2567" s="3">
        <f t="shared" ref="CI2567" si="27370">(BV2567*CD2567+BW2567*CC2567+BX2567*CD2570+BY2567*CC2570)</f>
        <v>-0.95711127383102657</v>
      </c>
      <c r="CJ2567" s="28"/>
      <c r="CK2567" s="11">
        <v>1</v>
      </c>
      <c r="CL2567" s="12">
        <v>0</v>
      </c>
      <c r="CM2567" s="13">
        <v>0</v>
      </c>
      <c r="CN2567" s="14">
        <v>0</v>
      </c>
      <c r="CP2567" s="1">
        <f t="shared" ref="CP2567" si="27371">CF2567*CK2567+CH2567*CK2570-CG2567*CL2567-CI2567*CL2570</f>
        <v>0.52994192196842749</v>
      </c>
      <c r="CQ2567" s="4">
        <f t="shared" ref="CQ2567" si="27372">(CF2567*CL2567+CG2567*CK2567+CH2567*CL2570+CI2567*CK2570)</f>
        <v>-0.95711127383102657</v>
      </c>
      <c r="CR2567" s="2">
        <f t="shared" ref="CR2567" si="27373">CF2567*CM2567+CH2567*CM2570-CG2567*CN2567-CI2567*CN2570</f>
        <v>0</v>
      </c>
      <c r="CS2567" s="3">
        <f t="shared" ref="CS2567" si="27374">(CF2567*CN2567+CG2567*CM2567+CH2567*CN2570+CI2567*CM2570)</f>
        <v>-0.95711127383102657</v>
      </c>
      <c r="CU2567" s="29">
        <f t="shared" ref="CU2567" si="27375">20*LOG(((1+$CL$4)/$CL$4)/((CP2567+CP2570)^2+(CQ2567+CQ2570)^2)^0.5)</f>
        <v>-4.5709378580562933E-2</v>
      </c>
      <c r="CW2567" s="51">
        <f t="shared" ref="CW2567" si="27376">((CP2567^2+CQ2567^2)^0.5)/((CP2570^2+CQ2570^2)^0.5)</f>
        <v>1.1898502129201523</v>
      </c>
    </row>
    <row r="2568" spans="1:101" ht="18" customHeight="1" thickBot="1">
      <c r="D2568" s="11"/>
      <c r="E2568" s="13"/>
      <c r="F2568" s="13"/>
      <c r="G2568" s="15"/>
      <c r="H2568" s="10"/>
      <c r="I2568" s="11"/>
      <c r="J2568" s="13"/>
      <c r="K2568" s="13"/>
      <c r="L2568" s="15"/>
      <c r="N2568" s="5"/>
      <c r="Q2568" s="6"/>
      <c r="S2568" s="11"/>
      <c r="T2568" s="13"/>
      <c r="U2568" s="13"/>
      <c r="V2568" s="15"/>
      <c r="W2568" s="20"/>
      <c r="X2568" s="5"/>
      <c r="AA2568" s="6"/>
      <c r="AB2568" s="20"/>
      <c r="AC2568" s="11"/>
      <c r="AD2568" s="13"/>
      <c r="AE2568" s="13"/>
      <c r="AF2568" s="15"/>
      <c r="AG2568" s="20"/>
      <c r="AH2568" s="5"/>
      <c r="AK2568" s="6"/>
      <c r="AL2568" s="20"/>
      <c r="AM2568" s="11"/>
      <c r="AN2568" s="13"/>
      <c r="AO2568" s="13"/>
      <c r="AP2568" s="15"/>
      <c r="AR2568" s="5"/>
      <c r="AU2568" s="6"/>
      <c r="AW2568" s="11"/>
      <c r="AX2568" s="13"/>
      <c r="AY2568" s="13"/>
      <c r="AZ2568" s="15"/>
      <c r="BA2568" s="20"/>
      <c r="BB2568" s="5"/>
      <c r="BE2568" s="6"/>
      <c r="BG2568" s="11"/>
      <c r="BH2568" s="13"/>
      <c r="BI2568" s="13"/>
      <c r="BJ2568" s="15"/>
      <c r="BL2568" s="5"/>
      <c r="BO2568" s="6"/>
      <c r="BQ2568" s="11"/>
      <c r="BR2568" s="13"/>
      <c r="BS2568" s="13"/>
      <c r="BT2568" s="15"/>
      <c r="BU2568" s="20"/>
      <c r="BV2568" s="5"/>
      <c r="BY2568" s="6"/>
      <c r="CA2568" s="11"/>
      <c r="CB2568" s="13"/>
      <c r="CC2568" s="13"/>
      <c r="CD2568" s="15"/>
      <c r="CF2568" s="5"/>
      <c r="CI2568" s="6"/>
      <c r="CK2568" s="11"/>
      <c r="CL2568" s="13"/>
      <c r="CM2568" s="13"/>
      <c r="CN2568" s="15"/>
      <c r="CP2568" s="5"/>
      <c r="CS2568" s="6"/>
      <c r="CW2568" s="52"/>
    </row>
    <row r="2569" spans="1:101" ht="18" customHeight="1" thickBot="1">
      <c r="D2569" s="11" t="s">
        <v>6</v>
      </c>
      <c r="E2569" s="13"/>
      <c r="F2569" s="13" t="s">
        <v>7</v>
      </c>
      <c r="G2569" s="15"/>
      <c r="H2569" s="10"/>
      <c r="I2569" s="11" t="s">
        <v>8</v>
      </c>
      <c r="J2569" s="13"/>
      <c r="K2569" s="13" t="s">
        <v>9</v>
      </c>
      <c r="L2569" s="15"/>
      <c r="N2569" s="251" t="s">
        <v>26</v>
      </c>
      <c r="O2569" s="252"/>
      <c r="P2569" s="253" t="s">
        <v>27</v>
      </c>
      <c r="Q2569" s="254"/>
      <c r="S2569" s="11" t="s">
        <v>13</v>
      </c>
      <c r="T2569" s="13"/>
      <c r="U2569" s="13" t="s">
        <v>14</v>
      </c>
      <c r="V2569" s="15"/>
      <c r="W2569" s="20"/>
      <c r="X2569" s="251" t="s">
        <v>26</v>
      </c>
      <c r="Y2569" s="252"/>
      <c r="Z2569" s="253" t="s">
        <v>27</v>
      </c>
      <c r="AA2569" s="254"/>
      <c r="AB2569" s="20"/>
      <c r="AC2569" s="11" t="s">
        <v>8</v>
      </c>
      <c r="AD2569" s="13"/>
      <c r="AE2569" s="13" t="s">
        <v>9</v>
      </c>
      <c r="AF2569" s="15"/>
      <c r="AG2569" s="20"/>
      <c r="AH2569" s="251" t="s">
        <v>26</v>
      </c>
      <c r="AI2569" s="252"/>
      <c r="AJ2569" s="253" t="s">
        <v>27</v>
      </c>
      <c r="AK2569" s="254"/>
      <c r="AL2569" s="20"/>
      <c r="AM2569" s="11" t="s">
        <v>13</v>
      </c>
      <c r="AN2569" s="13"/>
      <c r="AO2569" s="13" t="s">
        <v>14</v>
      </c>
      <c r="AP2569" s="15"/>
      <c r="AR2569" s="251" t="s">
        <v>26</v>
      </c>
      <c r="AS2569" s="252"/>
      <c r="AT2569" s="253" t="s">
        <v>27</v>
      </c>
      <c r="AU2569" s="254"/>
      <c r="AV2569" s="36"/>
      <c r="AW2569" s="11" t="s">
        <v>8</v>
      </c>
      <c r="AX2569" s="13"/>
      <c r="AY2569" s="13" t="s">
        <v>9</v>
      </c>
      <c r="AZ2569" s="15"/>
      <c r="BA2569" s="20"/>
      <c r="BB2569" s="251" t="s">
        <v>26</v>
      </c>
      <c r="BC2569" s="252"/>
      <c r="BD2569" s="253" t="s">
        <v>27</v>
      </c>
      <c r="BE2569" s="254"/>
      <c r="BF2569" s="36"/>
      <c r="BG2569" s="11" t="s">
        <v>13</v>
      </c>
      <c r="BH2569" s="13"/>
      <c r="BI2569" s="13" t="s">
        <v>14</v>
      </c>
      <c r="BJ2569" s="15"/>
      <c r="BK2569" s="36"/>
      <c r="BL2569" s="251" t="s">
        <v>26</v>
      </c>
      <c r="BM2569" s="252"/>
      <c r="BN2569" s="253" t="s">
        <v>27</v>
      </c>
      <c r="BO2569" s="254"/>
      <c r="BP2569" s="36"/>
      <c r="BQ2569" s="11" t="s">
        <v>8</v>
      </c>
      <c r="BR2569" s="13"/>
      <c r="BS2569" s="13" t="s">
        <v>9</v>
      </c>
      <c r="BT2569" s="15"/>
      <c r="BU2569" s="20"/>
      <c r="BV2569" s="251" t="s">
        <v>26</v>
      </c>
      <c r="BW2569" s="252"/>
      <c r="BX2569" s="253" t="s">
        <v>27</v>
      </c>
      <c r="BY2569" s="254"/>
      <c r="BZ2569" s="36"/>
      <c r="CA2569" s="11" t="s">
        <v>13</v>
      </c>
      <c r="CB2569" s="13"/>
      <c r="CC2569" s="13" t="s">
        <v>14</v>
      </c>
      <c r="CD2569" s="15"/>
      <c r="CE2569" s="36"/>
      <c r="CF2569" s="251" t="s">
        <v>26</v>
      </c>
      <c r="CG2569" s="252"/>
      <c r="CH2569" s="253" t="s">
        <v>27</v>
      </c>
      <c r="CI2569" s="254"/>
      <c r="CK2569" s="11" t="s">
        <v>28</v>
      </c>
      <c r="CL2569" s="13"/>
      <c r="CM2569" s="13" t="s">
        <v>29</v>
      </c>
      <c r="CN2569" s="15"/>
      <c r="CP2569" s="251" t="s">
        <v>26</v>
      </c>
      <c r="CQ2569" s="252"/>
      <c r="CR2569" s="253" t="s">
        <v>27</v>
      </c>
      <c r="CS2569" s="254"/>
      <c r="CU2569" s="38" t="s">
        <v>37</v>
      </c>
      <c r="CW2569" s="53" t="s">
        <v>45</v>
      </c>
    </row>
    <row r="2570" spans="1:101" ht="18" customHeight="1" thickTop="1" thickBot="1">
      <c r="D2570" s="16">
        <v>0</v>
      </c>
      <c r="E2570" s="17">
        <v>0</v>
      </c>
      <c r="F2570" s="18">
        <v>1</v>
      </c>
      <c r="G2570" s="19">
        <v>0</v>
      </c>
      <c r="H2570" s="10"/>
      <c r="I2570" s="16">
        <v>0</v>
      </c>
      <c r="J2570" s="17">
        <f t="shared" ref="J2570" si="27377">-1/($J$4*$B2567)</f>
        <v>-0.2058837456841614</v>
      </c>
      <c r="K2570" s="18">
        <v>1</v>
      </c>
      <c r="L2570" s="19">
        <v>0</v>
      </c>
      <c r="N2570" s="1">
        <f t="shared" ref="N2570" si="27378">D2570*I2567+F2570*I2570-E2570*J2567-G2570*J2570</f>
        <v>0</v>
      </c>
      <c r="O2570" s="4">
        <f t="shared" ref="O2570" si="27379">(D2570*J2567+E2570*I2567+F2570*J2570+G2570*I2570)</f>
        <v>-0.2058837456841614</v>
      </c>
      <c r="P2570" s="2">
        <f t="shared" ref="P2570" si="27380">D2570*K2567+F2570*K2570-E2570*L2567-G2570*L2570</f>
        <v>1</v>
      </c>
      <c r="Q2570" s="3">
        <f t="shared" ref="Q2570" si="27381">(D2570*L2567+E2570*K2567+F2570*L2570+G2570*K2570)</f>
        <v>0</v>
      </c>
      <c r="S2570" s="16">
        <v>0</v>
      </c>
      <c r="T2570" s="17">
        <v>0</v>
      </c>
      <c r="U2570" s="18">
        <v>1</v>
      </c>
      <c r="V2570" s="19">
        <v>0</v>
      </c>
      <c r="W2570" s="20"/>
      <c r="X2570" s="1">
        <f t="shared" ref="X2570" si="27382">N2570*S2567+P2570*S2570-O2570*T2567-Q2570*T2570</f>
        <v>0</v>
      </c>
      <c r="Y2570" s="4">
        <f t="shared" ref="Y2570" si="27383">(N2570*T2567+O2570*S2567+P2570*T2570+Q2570*S2570)</f>
        <v>-0.2058837456841614</v>
      </c>
      <c r="Z2570" s="2">
        <f t="shared" ref="Z2570" si="27384">N2570*U2567+P2570*U2570-O2570*V2567-Q2570*V2570</f>
        <v>0.9417950408274971</v>
      </c>
      <c r="AA2570" s="3">
        <f t="shared" ref="AA2570" si="27385">(N2570*V2567+O2570*U2567+P2570*V2570+Q2570*U2570)</f>
        <v>0</v>
      </c>
      <c r="AB2570" s="20"/>
      <c r="AC2570" s="16">
        <v>0</v>
      </c>
      <c r="AD2570" s="17">
        <f t="shared" ref="AD2570" si="27386">-1/($AD$4*$B2567)</f>
        <v>-0.23521220845446694</v>
      </c>
      <c r="AE2570" s="18">
        <v>1</v>
      </c>
      <c r="AF2570" s="19">
        <v>0</v>
      </c>
      <c r="AG2570" s="20"/>
      <c r="AH2570" s="1">
        <f t="shared" ref="AH2570" si="27387">X2570*AC2567+Z2570*AC2570-Y2570*AD2567-AA2570*AD2570</f>
        <v>0</v>
      </c>
      <c r="AI2570" s="4">
        <f t="shared" ref="AI2570" si="27388">(X2570*AD2567+Y2570*AC2567+Z2570*AD2570+AA2570*AC2570)</f>
        <v>-0.42740543714866186</v>
      </c>
      <c r="AJ2570" s="2">
        <f t="shared" ref="AJ2570" si="27389">X2570*AE2567+Z2570*AE2570-Y2570*AF2567-AA2570*AF2570</f>
        <v>0.9417950408274971</v>
      </c>
      <c r="AK2570" s="3">
        <f t="shared" ref="AK2570" si="27390">(X2570*AF2567+Y2570*AE2567+Z2570*AF2570+AA2570*AE2570)</f>
        <v>0</v>
      </c>
      <c r="AL2570" s="20"/>
      <c r="AM2570" s="16">
        <v>0</v>
      </c>
      <c r="AN2570" s="17">
        <v>0</v>
      </c>
      <c r="AO2570" s="18">
        <v>1</v>
      </c>
      <c r="AP2570" s="19">
        <v>0</v>
      </c>
      <c r="AR2570" s="1">
        <f t="shared" ref="AR2570" si="27391">AH2570*AM2567+AJ2570*AM2570-AI2570*AN2567-AK2570*AN2570</f>
        <v>0</v>
      </c>
      <c r="AS2570" s="4">
        <f t="shared" ref="AS2570" si="27392">(AH2570*AN2567+AI2570*AM2567+AJ2570*AN2570+AK2570*AM2570)</f>
        <v>-0.42740543714866186</v>
      </c>
      <c r="AT2570" s="2">
        <f t="shared" ref="AT2570" si="27393">AH2570*AO2567+AJ2570*AO2570-AI2570*AP2567-AK2570*AP2570</f>
        <v>0.81622568560393105</v>
      </c>
      <c r="AU2570" s="3">
        <f t="shared" ref="AU2570" si="27394">(AH2570*AP2567+AI2570*AO2567+AJ2570*AP2570+AK2570*AO2570)</f>
        <v>0</v>
      </c>
      <c r="AV2570" s="20"/>
      <c r="AW2570" s="16">
        <v>0</v>
      </c>
      <c r="AX2570" s="17">
        <f t="shared" ref="AX2570" si="27395">-1/($AX$4*$B2567)</f>
        <v>-0.23521220845446694</v>
      </c>
      <c r="AY2570" s="18">
        <v>1</v>
      </c>
      <c r="AZ2570" s="19">
        <v>0</v>
      </c>
      <c r="BA2570" s="20"/>
      <c r="BB2570" s="1">
        <f t="shared" ref="BB2570" si="27396">AR2570*AW2567+AT2570*AW2570-AS2570*AX2567-AU2570*AX2570</f>
        <v>0</v>
      </c>
      <c r="BC2570" s="4">
        <f t="shared" ref="BC2570" si="27397">(AR2570*AX2567+AS2570*AW2567+AT2570*AX2570+AU2570*AW2570)</f>
        <v>-0.61939168325682392</v>
      </c>
      <c r="BD2570" s="2">
        <f t="shared" ref="BD2570" si="27398">AR2570*AY2567+AT2570*AY2570-AS2570*AZ2567-AU2570*AZ2570</f>
        <v>0.81622568560393105</v>
      </c>
      <c r="BE2570" s="3">
        <f t="shared" ref="BE2570" si="27399">(AR2570*AZ2567+AS2570*AY2567+AT2570*AZ2570+AU2570*AY2570)</f>
        <v>0</v>
      </c>
      <c r="BF2570" s="20"/>
      <c r="BG2570" s="16">
        <v>0</v>
      </c>
      <c r="BH2570" s="17">
        <v>0</v>
      </c>
      <c r="BI2570" s="18">
        <v>1</v>
      </c>
      <c r="BJ2570" s="19">
        <v>0</v>
      </c>
      <c r="BK2570" s="20"/>
      <c r="BL2570" s="1">
        <f t="shared" ref="BL2570" si="27400">BB2570*BG2567+BD2570*BG2570-BC2570*BH2567-BE2570*BH2570</f>
        <v>0</v>
      </c>
      <c r="BM2570" s="4">
        <f t="shared" ref="BM2570" si="27401">(BB2570*BH2567+BC2570*BG2567+BD2570*BH2570+BE2570*BG2570)</f>
        <v>-0.61939168325682392</v>
      </c>
      <c r="BN2570" s="2">
        <f t="shared" ref="BN2570" si="27402">BB2570*BI2567+BD2570*BI2570-BC2570*BJ2567-BE2570*BJ2570</f>
        <v>0.64111877021364649</v>
      </c>
      <c r="BO2570" s="3">
        <f t="shared" ref="BO2570" si="27403">(BB2570*BJ2567+BC2570*BI2567+BD2570*BJ2570+BE2570*BI2570)</f>
        <v>0</v>
      </c>
      <c r="BP2570" s="20"/>
      <c r="BQ2570" s="16">
        <v>0</v>
      </c>
      <c r="BR2570" s="17">
        <f t="shared" ref="BR2570" si="27404">-1/($BR$4*$B2567)</f>
        <v>-0.2058837456841614</v>
      </c>
      <c r="BS2570" s="18">
        <v>1</v>
      </c>
      <c r="BT2570" s="19">
        <v>0</v>
      </c>
      <c r="BU2570" s="20"/>
      <c r="BV2570" s="1">
        <f t="shared" ref="BV2570" si="27405">BL2570*BQ2567+BN2570*BQ2570-BM2570*BR2567-BO2570*BR2570</f>
        <v>0</v>
      </c>
      <c r="BW2570" s="4">
        <f t="shared" ref="BW2570" si="27406">(BL2570*BR2567+BM2570*BQ2567+BN2570*BR2570+BO2570*BQ2570)</f>
        <v>-0.75138761709683266</v>
      </c>
      <c r="BX2570" s="2">
        <f t="shared" ref="BX2570" si="27407">BL2570*BS2567+BN2570*BS2570-BM2570*BT2567-BO2570*BT2570</f>
        <v>0.64111877021364649</v>
      </c>
      <c r="BY2570" s="3">
        <f t="shared" ref="BY2570" si="27408">(BL2570*BT2567+BM2570*BS2567+BN2570*BT2570+BO2570*BS2570)</f>
        <v>0</v>
      </c>
      <c r="BZ2570" s="20"/>
      <c r="CA2570" s="16">
        <v>0</v>
      </c>
      <c r="CB2570" s="17">
        <v>0</v>
      </c>
      <c r="CC2570" s="18">
        <v>1</v>
      </c>
      <c r="CD2570" s="19">
        <v>0</v>
      </c>
      <c r="CE2570" s="20"/>
      <c r="CF2570" s="1">
        <f t="shared" ref="CF2570" si="27409">BV2570*CA2567+BX2570*CA2570-BW2570*CB2567-BY2570*CB2570</f>
        <v>0</v>
      </c>
      <c r="CG2570" s="4">
        <f t="shared" ref="CG2570" si="27410">(BV2570*CB2567+BW2570*CA2567+BX2570*CB2570+BY2570*CA2570)</f>
        <v>-0.75138761709683266</v>
      </c>
      <c r="CH2570" s="2">
        <f t="shared" ref="CH2570" si="27411">BV2570*CC2567+BX2570*CC2570-BW2570*CD2567-BY2570*CD2570</f>
        <v>0.52994192196842738</v>
      </c>
      <c r="CI2570" s="3">
        <f t="shared" ref="CI2570" si="27412">(BV2570*CD2567+BW2570*CC2567+BX2570*CD2570+BY2570*CC2570)</f>
        <v>0</v>
      </c>
      <c r="CK2570" s="16">
        <f t="shared" ref="CK2570" si="27413">1/$CL$4</f>
        <v>1</v>
      </c>
      <c r="CL2570" s="17">
        <v>0</v>
      </c>
      <c r="CM2570" s="18">
        <v>1</v>
      </c>
      <c r="CN2570" s="19">
        <v>0</v>
      </c>
      <c r="CP2570" s="1">
        <f t="shared" ref="CP2570" si="27414">CF2570*CK2567+CH2570*CK2570-CG2570*CL2567-CI2570*CL2570</f>
        <v>0.52994192196842738</v>
      </c>
      <c r="CQ2570" s="4">
        <f t="shared" ref="CQ2570" si="27415">(CF2570*CL2567+CG2570*CK2567+CH2570*CL2570+CI2570*CK2570)</f>
        <v>-0.75138761709683266</v>
      </c>
      <c r="CR2570" s="2">
        <f t="shared" ref="CR2570" si="27416">CF2570*CM2567+CH2570*CM2570-CG2570*CN2567-CI2570*CN2570</f>
        <v>0.52994192196842738</v>
      </c>
      <c r="CS2570" s="3">
        <f t="shared" ref="CS2570" si="27417">(CF2570*CN2567+CG2570*CM2567+CH2570*CN2570+CI2570*CM2570)</f>
        <v>0</v>
      </c>
      <c r="CU2570" s="39">
        <f t="shared" ref="CU2570" si="27418">(180/PI())*ATAN(-1*(CQ2567/CP2567))</f>
        <v>61.027186200771901</v>
      </c>
      <c r="CW2570" s="54">
        <f t="shared" ref="CW2570" si="27419">20*LOG(((1-(10^(CU2567/20)^2)*(1-((1-CW2567)/(1+CW2567))^2))^0.5))</f>
        <v>-17.469722777901062</v>
      </c>
    </row>
    <row r="2571" spans="1:101" ht="18" customHeight="1">
      <c r="E2571" s="20"/>
      <c r="F2571" s="20"/>
      <c r="G2571" s="20"/>
      <c r="H2571" s="20"/>
      <c r="I2571" s="20"/>
      <c r="J2571" s="20"/>
      <c r="K2571" s="20"/>
      <c r="L2571" s="20"/>
      <c r="M2571" s="20"/>
      <c r="N2571" s="20"/>
      <c r="O2571" s="20"/>
      <c r="P2571" s="20"/>
      <c r="Q2571" s="20"/>
      <c r="R2571" s="20"/>
      <c r="S2571" s="20"/>
      <c r="T2571" s="20"/>
      <c r="U2571" s="20"/>
      <c r="V2571" s="20"/>
      <c r="W2571" s="20"/>
      <c r="X2571" s="20"/>
      <c r="Y2571" s="20"/>
      <c r="Z2571" s="20"/>
      <c r="AA2571" s="20"/>
      <c r="AB2571" s="30"/>
      <c r="AC2571" s="20"/>
      <c r="AD2571" s="20"/>
      <c r="AE2571" s="20"/>
      <c r="AF2571" s="20"/>
      <c r="AG2571" s="20"/>
      <c r="AH2571" s="20"/>
      <c r="AI2571" s="20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  <c r="BA2571" s="20"/>
      <c r="BB2571" s="20"/>
      <c r="BC2571" s="20"/>
      <c r="BD2571" s="20"/>
      <c r="BE2571" s="20"/>
      <c r="BF2571" s="20"/>
      <c r="BG2571" s="20"/>
      <c r="BH2571" s="20"/>
      <c r="BI2571" s="20"/>
      <c r="BJ2571" s="20"/>
      <c r="BK2571" s="20"/>
      <c r="BL2571" s="20"/>
      <c r="BM2571" s="20"/>
      <c r="BN2571" s="20"/>
      <c r="BO2571" s="20"/>
      <c r="BP2571" s="20"/>
      <c r="BQ2571" s="20"/>
      <c r="BR2571" s="20"/>
      <c r="BS2571" s="20"/>
      <c r="BT2571" s="20"/>
      <c r="BU2571" s="20"/>
      <c r="BV2571" s="20"/>
      <c r="BW2571" s="20"/>
      <c r="BX2571" s="20"/>
      <c r="BY2571" s="20"/>
      <c r="BZ2571" s="20"/>
      <c r="CA2571" s="20"/>
      <c r="CB2571" s="20"/>
      <c r="CC2571" s="20"/>
      <c r="CD2571" s="20"/>
      <c r="CE2571" s="20"/>
      <c r="CF2571" s="20"/>
      <c r="CG2571" s="20"/>
      <c r="CH2571" s="20"/>
      <c r="CI2571" s="20"/>
      <c r="CJ2571" s="20"/>
      <c r="CK2571" s="20"/>
      <c r="CL2571" s="20"/>
    </row>
    <row r="2572" spans="1:101" ht="18" customHeight="1"/>
    <row r="2573" spans="1:101" ht="18" customHeight="1" thickBot="1">
      <c r="A2573" s="23"/>
      <c r="B2573" s="23"/>
      <c r="C2573" s="23"/>
      <c r="D2573" s="20" t="s">
        <v>15</v>
      </c>
      <c r="E2573" s="20"/>
      <c r="F2573" s="20"/>
      <c r="G2573" s="20"/>
      <c r="H2573" s="20"/>
      <c r="I2573" s="20" t="s">
        <v>16</v>
      </c>
      <c r="J2573" s="20"/>
      <c r="K2573" s="20"/>
      <c r="L2573" s="20"/>
      <c r="M2573" s="23"/>
      <c r="N2573" s="23"/>
      <c r="O2573" s="24" t="s">
        <v>17</v>
      </c>
      <c r="P2573" s="23"/>
      <c r="Q2573" s="23"/>
      <c r="R2573" s="23"/>
      <c r="S2573" s="20"/>
      <c r="T2573" s="20" t="s">
        <v>18</v>
      </c>
      <c r="U2573" s="23"/>
      <c r="V2573" s="23"/>
      <c r="W2573" s="23"/>
      <c r="X2573" s="23"/>
      <c r="Y2573" s="24" t="s">
        <v>19</v>
      </c>
      <c r="Z2573" s="23"/>
      <c r="AA2573" s="23"/>
      <c r="AB2573" s="23"/>
      <c r="AC2573" s="24" t="s">
        <v>20</v>
      </c>
      <c r="AD2573" s="20"/>
      <c r="AE2573" s="20"/>
      <c r="AF2573" s="20"/>
      <c r="AG2573" s="20"/>
      <c r="AH2573" s="23"/>
      <c r="AI2573" s="24" t="s">
        <v>21</v>
      </c>
      <c r="AJ2573" s="23"/>
      <c r="AK2573" s="23"/>
      <c r="AL2573" s="20"/>
      <c r="AM2573" s="24" t="s">
        <v>31</v>
      </c>
      <c r="AN2573" s="20"/>
      <c r="AO2573" s="23"/>
      <c r="AP2573" s="23"/>
      <c r="AQ2573" s="23"/>
      <c r="AR2573" s="23"/>
      <c r="AS2573" s="24" t="s">
        <v>91</v>
      </c>
      <c r="AT2573" s="23"/>
      <c r="AU2573" s="23"/>
      <c r="AV2573" s="23"/>
      <c r="AW2573" s="24" t="s">
        <v>32</v>
      </c>
      <c r="AX2573" s="20"/>
      <c r="AY2573" s="20"/>
      <c r="AZ2573" s="20"/>
      <c r="BA2573" s="20"/>
      <c r="BB2573" s="23"/>
      <c r="BC2573" s="24" t="s">
        <v>22</v>
      </c>
      <c r="BD2573" s="23"/>
      <c r="BE2573" s="23"/>
      <c r="BF2573" s="23"/>
      <c r="BG2573" s="24" t="s">
        <v>33</v>
      </c>
      <c r="BH2573" s="20"/>
      <c r="BI2573" s="23"/>
      <c r="BJ2573" s="23"/>
      <c r="BK2573" s="23"/>
      <c r="BL2573" s="23"/>
      <c r="BM2573" s="24" t="s">
        <v>34</v>
      </c>
      <c r="BN2573" s="23"/>
      <c r="BO2573" s="23"/>
      <c r="BP2573" s="23"/>
      <c r="BQ2573" s="24" t="s">
        <v>89</v>
      </c>
      <c r="BR2573" s="20"/>
      <c r="BS2573" s="20"/>
      <c r="BT2573" s="20"/>
      <c r="BU2573" s="20"/>
      <c r="BV2573" s="23"/>
      <c r="BW2573" s="24" t="s">
        <v>35</v>
      </c>
      <c r="BX2573" s="23"/>
      <c r="BY2573" s="23"/>
      <c r="BZ2573" s="23"/>
      <c r="CA2573" s="24" t="s">
        <v>90</v>
      </c>
      <c r="CB2573" s="20"/>
      <c r="CC2573" s="23"/>
      <c r="CD2573" s="23"/>
      <c r="CE2573" s="23"/>
      <c r="CF2573" s="23"/>
      <c r="CG2573" s="24" t="s">
        <v>92</v>
      </c>
      <c r="CH2573" s="23"/>
      <c r="CI2573" s="23"/>
      <c r="CJ2573" s="23"/>
      <c r="CK2573" s="24" t="s">
        <v>36</v>
      </c>
      <c r="CL2573" s="24"/>
      <c r="CM2573" s="23"/>
      <c r="CN2573" s="23"/>
      <c r="CO2573" s="23"/>
      <c r="CP2573" s="23"/>
      <c r="CQ2573" s="24" t="s">
        <v>93</v>
      </c>
      <c r="CR2573" s="23"/>
      <c r="CS2573" s="23"/>
    </row>
    <row r="2574" spans="1:101" ht="18" customHeight="1" thickBot="1">
      <c r="A2574" s="23"/>
      <c r="B2574" s="33"/>
      <c r="C2574" s="23"/>
      <c r="D2574" s="7" t="s">
        <v>2</v>
      </c>
      <c r="E2574" s="8"/>
      <c r="F2574" s="8" t="s">
        <v>3</v>
      </c>
      <c r="G2574" s="9"/>
      <c r="H2574" s="10"/>
      <c r="I2574" s="7" t="s">
        <v>4</v>
      </c>
      <c r="J2574" s="8"/>
      <c r="K2574" s="8" t="s">
        <v>5</v>
      </c>
      <c r="L2574" s="9"/>
      <c r="M2574" s="23"/>
      <c r="N2574" s="251" t="s">
        <v>79</v>
      </c>
      <c r="O2574" s="252"/>
      <c r="P2574" s="253" t="s">
        <v>80</v>
      </c>
      <c r="Q2574" s="254"/>
      <c r="R2574" s="23"/>
      <c r="S2574" s="7" t="s">
        <v>11</v>
      </c>
      <c r="T2574" s="8"/>
      <c r="U2574" s="8" t="s">
        <v>12</v>
      </c>
      <c r="V2574" s="9"/>
      <c r="W2574" s="20"/>
      <c r="X2574" s="251" t="s">
        <v>79</v>
      </c>
      <c r="Y2574" s="252"/>
      <c r="Z2574" s="253" t="s">
        <v>80</v>
      </c>
      <c r="AA2574" s="254"/>
      <c r="AB2574" s="20"/>
      <c r="AC2574" s="7" t="s">
        <v>4</v>
      </c>
      <c r="AD2574" s="8"/>
      <c r="AE2574" s="8" t="s">
        <v>5</v>
      </c>
      <c r="AF2574" s="9"/>
      <c r="AG2574" s="20"/>
      <c r="AH2574" s="251" t="s">
        <v>0</v>
      </c>
      <c r="AI2574" s="252"/>
      <c r="AJ2574" s="253" t="s">
        <v>1</v>
      </c>
      <c r="AK2574" s="254"/>
      <c r="AL2574" s="20"/>
      <c r="AM2574" s="7" t="s">
        <v>11</v>
      </c>
      <c r="AN2574" s="8"/>
      <c r="AO2574" s="8" t="s">
        <v>12</v>
      </c>
      <c r="AP2574" s="9"/>
      <c r="AQ2574" s="23"/>
      <c r="AR2574" s="251" t="s">
        <v>0</v>
      </c>
      <c r="AS2574" s="252"/>
      <c r="AT2574" s="253" t="s">
        <v>1</v>
      </c>
      <c r="AU2574" s="254"/>
      <c r="AV2574" s="36"/>
      <c r="AW2574" s="7" t="s">
        <v>4</v>
      </c>
      <c r="AX2574" s="8"/>
      <c r="AY2574" s="8" t="s">
        <v>5</v>
      </c>
      <c r="AZ2574" s="9"/>
      <c r="BA2574" s="20"/>
      <c r="BB2574" s="251" t="s">
        <v>0</v>
      </c>
      <c r="BC2574" s="252"/>
      <c r="BD2574" s="253" t="s">
        <v>1</v>
      </c>
      <c r="BE2574" s="254"/>
      <c r="BF2574" s="36"/>
      <c r="BG2574" s="7" t="s">
        <v>11</v>
      </c>
      <c r="BH2574" s="8"/>
      <c r="BI2574" s="8" t="s">
        <v>12</v>
      </c>
      <c r="BJ2574" s="9"/>
      <c r="BK2574" s="36"/>
      <c r="BL2574" s="251" t="s">
        <v>0</v>
      </c>
      <c r="BM2574" s="252"/>
      <c r="BN2574" s="253" t="s">
        <v>1</v>
      </c>
      <c r="BO2574" s="254"/>
      <c r="BP2574" s="36"/>
      <c r="BQ2574" s="7" t="s">
        <v>4</v>
      </c>
      <c r="BR2574" s="8"/>
      <c r="BS2574" s="8" t="s">
        <v>5</v>
      </c>
      <c r="BT2574" s="9"/>
      <c r="BU2574" s="20"/>
      <c r="BV2574" s="251" t="s">
        <v>0</v>
      </c>
      <c r="BW2574" s="252"/>
      <c r="BX2574" s="253" t="s">
        <v>1</v>
      </c>
      <c r="BY2574" s="254"/>
      <c r="BZ2574" s="36"/>
      <c r="CA2574" s="7" t="s">
        <v>11</v>
      </c>
      <c r="CB2574" s="8"/>
      <c r="CC2574" s="8" t="s">
        <v>12</v>
      </c>
      <c r="CD2574" s="9"/>
      <c r="CE2574" s="36"/>
      <c r="CF2574" s="251" t="s">
        <v>0</v>
      </c>
      <c r="CG2574" s="252"/>
      <c r="CH2574" s="253" t="s">
        <v>1</v>
      </c>
      <c r="CI2574" s="254"/>
      <c r="CJ2574" s="23"/>
      <c r="CK2574" s="7" t="s">
        <v>23</v>
      </c>
      <c r="CL2574" s="8"/>
      <c r="CM2574" s="8" t="s">
        <v>24</v>
      </c>
      <c r="CN2574" s="9"/>
      <c r="CO2574" s="23"/>
      <c r="CP2574" s="251" t="s">
        <v>0</v>
      </c>
      <c r="CQ2574" s="252"/>
      <c r="CR2574" s="253" t="s">
        <v>1</v>
      </c>
      <c r="CS2574" s="254"/>
      <c r="CU2574" s="26" t="s">
        <v>25</v>
      </c>
      <c r="CW2574" s="50" t="s">
        <v>44</v>
      </c>
    </row>
    <row r="2575" spans="1:101" ht="18" customHeight="1" thickTop="1" thickBot="1">
      <c r="B2575" s="34">
        <v>7.1500000000000199</v>
      </c>
      <c r="D2575" s="11">
        <v>1</v>
      </c>
      <c r="E2575" s="12">
        <v>0</v>
      </c>
      <c r="F2575" s="13">
        <v>0</v>
      </c>
      <c r="G2575" s="40">
        <f t="shared" ref="G2575" si="27420">-1/($E$4*$B2575)</f>
        <v>-0.14692734516245348</v>
      </c>
      <c r="H2575" s="10"/>
      <c r="I2575" s="11">
        <v>1</v>
      </c>
      <c r="J2575" s="12">
        <v>0</v>
      </c>
      <c r="K2575" s="13">
        <v>0</v>
      </c>
      <c r="L2575" s="14">
        <v>0</v>
      </c>
      <c r="N2575" s="1">
        <f t="shared" ref="N2575" si="27421">D2575*I2575+F2575*I2578-E2575*J2575-G2575*J2578</f>
        <v>0.96996158596155568</v>
      </c>
      <c r="O2575" s="4">
        <f t="shared" ref="O2575" si="27422">(D2575*J2575+E2575*I2575+F2575*J2578+G2575*I2578)</f>
        <v>0</v>
      </c>
      <c r="P2575" s="2">
        <f t="shared" ref="P2575" si="27423">D2575*K2575+F2575*K2578-E2575*L2575-G2575*L2578</f>
        <v>0</v>
      </c>
      <c r="Q2575" s="3">
        <f t="shared" ref="Q2575" si="27424">(D2575*L2575+E2575*K2575+F2575*L2578+G2575*K2578)</f>
        <v>-0.14692734516245348</v>
      </c>
      <c r="S2575" s="11">
        <v>1</v>
      </c>
      <c r="T2575" s="12">
        <v>0</v>
      </c>
      <c r="U2575" s="13">
        <v>0</v>
      </c>
      <c r="V2575" s="40">
        <f t="shared" ref="V2575" si="27425">-1/($T$4*$B2575)</f>
        <v>-0.28073091099987851</v>
      </c>
      <c r="W2575" s="20"/>
      <c r="X2575" s="1">
        <f t="shared" ref="X2575" si="27426">N2575*S2575+P2575*S2578-O2575*T2575-Q2575*T2578</f>
        <v>0.96996158596155568</v>
      </c>
      <c r="Y2575" s="4">
        <f t="shared" ref="Y2575" si="27427">(N2575*T2575+O2575*S2575+P2575*T2578+Q2575*S2578)</f>
        <v>0</v>
      </c>
      <c r="Z2575" s="2">
        <f t="shared" ref="Z2575" si="27428">N2575*U2575+P2575*U2578-O2575*V2575-Q2575*V2578</f>
        <v>0</v>
      </c>
      <c r="AA2575" s="3">
        <f t="shared" ref="AA2575" si="27429">(N2575*V2575+O2575*U2575+P2575*V2578+Q2575*U2578)</f>
        <v>-0.419225544824328</v>
      </c>
      <c r="AB2575" s="20"/>
      <c r="AC2575" s="11">
        <v>1</v>
      </c>
      <c r="AD2575" s="12">
        <v>0</v>
      </c>
      <c r="AE2575" s="13">
        <v>0</v>
      </c>
      <c r="AF2575" s="14">
        <v>0</v>
      </c>
      <c r="AG2575" s="20"/>
      <c r="AH2575" s="1">
        <f t="shared" ref="AH2575" si="27430">X2575*AC2575+Z2575*AC2578-Y2575*AD2575-AA2575*AD2578</f>
        <v>0.87204417892736452</v>
      </c>
      <c r="AI2575" s="4">
        <f t="shared" ref="AI2575" si="27431">(X2575*AD2575+Y2575*AC2575+Z2575*AD2578+AA2575*AC2578)</f>
        <v>0</v>
      </c>
      <c r="AJ2575" s="2">
        <f t="shared" ref="AJ2575" si="27432">X2575*AE2575+Z2575*AE2578-Y2575*AF2575-AA2575*AF2578</f>
        <v>0</v>
      </c>
      <c r="AK2575" s="3">
        <f t="shared" ref="AK2575" si="27433">(X2575*AF2575+Y2575*AE2575+Z2575*AF2578+AA2575*AE2578)</f>
        <v>-0.419225544824328</v>
      </c>
      <c r="AL2575" s="20"/>
      <c r="AM2575" s="11">
        <v>1</v>
      </c>
      <c r="AN2575" s="12">
        <v>0</v>
      </c>
      <c r="AO2575" s="13">
        <v>0</v>
      </c>
      <c r="AP2575" s="40">
        <f t="shared" ref="AP2575" si="27434">-1/($AN$4*$B2575)</f>
        <v>-0.29173996633320709</v>
      </c>
      <c r="AR2575" s="1">
        <f t="shared" ref="AR2575" si="27435">AH2575*AM2575+AJ2575*AM2578-AI2575*AN2575-AK2575*AN2578</f>
        <v>0.87204417892736452</v>
      </c>
      <c r="AS2575" s="4">
        <f t="shared" ref="AS2575" si="27436">(AH2575*AN2575+AI2575*AM2575+AJ2575*AN2578+AK2575*AM2578)</f>
        <v>0</v>
      </c>
      <c r="AT2575" s="2">
        <f t="shared" ref="AT2575" si="27437">AH2575*AO2575+AJ2575*AO2578-AI2575*AP2575-AK2575*AP2578</f>
        <v>0</v>
      </c>
      <c r="AU2575" s="3">
        <f t="shared" ref="AU2575" si="27438">(AH2575*AP2575+AI2575*AO2575+AJ2575*AP2578+AK2575*AO2578)</f>
        <v>-0.67363568422566655</v>
      </c>
      <c r="AV2575" s="20"/>
      <c r="AW2575" s="11">
        <v>1</v>
      </c>
      <c r="AX2575" s="12">
        <v>0</v>
      </c>
      <c r="AY2575" s="13">
        <v>0</v>
      </c>
      <c r="AZ2575" s="14">
        <v>0</v>
      </c>
      <c r="BA2575" s="20"/>
      <c r="BB2575" s="1">
        <f t="shared" ref="BB2575" si="27439">AR2575*AW2575+AT2575*AW2578-AS2575*AX2575-AU2575*AX2578</f>
        <v>0.71470486528243726</v>
      </c>
      <c r="BC2575" s="4">
        <f t="shared" ref="BC2575" si="27440">(AR2575*AX2575+AS2575*AW2575+AT2575*AX2578+AU2575*AW2578)</f>
        <v>0</v>
      </c>
      <c r="BD2575" s="2">
        <f t="shared" ref="BD2575" si="27441">AR2575*AY2575+AT2575*AY2578-AS2575*AZ2575-AU2575*AZ2578</f>
        <v>0</v>
      </c>
      <c r="BE2575" s="3">
        <f t="shared" ref="BE2575" si="27442">(AR2575*AZ2575+AS2575*AY2575+AT2575*AZ2578+AU2575*AY2578)</f>
        <v>-0.67363568422566655</v>
      </c>
      <c r="BF2575" s="20"/>
      <c r="BG2575" s="11">
        <v>1</v>
      </c>
      <c r="BH2575" s="12">
        <v>0</v>
      </c>
      <c r="BI2575" s="13">
        <v>0</v>
      </c>
      <c r="BJ2575" s="40">
        <f t="shared" ref="BJ2575" si="27443">-1/($BH$4*$B2575)</f>
        <v>-0.28073091099987851</v>
      </c>
      <c r="BK2575" s="20"/>
      <c r="BL2575" s="1">
        <f t="shared" ref="BL2575" si="27444">BB2575*BG2575+BD2575*BG2578-BC2575*BH2575-BE2575*BH2578</f>
        <v>0.71470486528243726</v>
      </c>
      <c r="BM2575" s="4">
        <f t="shared" ref="BM2575" si="27445">(BB2575*BH2575+BC2575*BG2575+BD2575*BH2578+BE2575*BG2578)</f>
        <v>0</v>
      </c>
      <c r="BN2575" s="2">
        <f t="shared" ref="BN2575" si="27446">BB2575*BI2575+BD2575*BI2578-BC2575*BJ2575-BE2575*BJ2578</f>
        <v>0</v>
      </c>
      <c r="BO2575" s="3">
        <f t="shared" ref="BO2575" si="27447">(BB2575*BJ2575+BC2575*BI2575+BD2575*BJ2578+BE2575*BI2578)</f>
        <v>-0.87427543215245063</v>
      </c>
      <c r="BP2575" s="20"/>
      <c r="BQ2575" s="11">
        <v>1</v>
      </c>
      <c r="BR2575" s="12">
        <v>0</v>
      </c>
      <c r="BS2575" s="13">
        <v>0</v>
      </c>
      <c r="BT2575" s="14">
        <v>0</v>
      </c>
      <c r="BU2575" s="20"/>
      <c r="BV2575" s="1">
        <f t="shared" ref="BV2575" si="27448">BL2575*BQ2575+BN2575*BQ2578-BM2575*BR2575-BO2575*BR2578</f>
        <v>0.53596449952139991</v>
      </c>
      <c r="BW2575" s="4">
        <f t="shared" ref="BW2575" si="27449">(BL2575*BR2575+BM2575*BQ2575+BN2575*BR2578+BO2575*BQ2578)</f>
        <v>0</v>
      </c>
      <c r="BX2575" s="2">
        <f t="shared" ref="BX2575" si="27450">BL2575*BS2575+BN2575*BS2578-BM2575*BT2575-BO2575*BT2578</f>
        <v>0</v>
      </c>
      <c r="BY2575" s="3">
        <f t="shared" ref="BY2575" si="27451">(BL2575*BT2575+BM2575*BS2575+BN2575*BT2578+BO2575*BS2578)</f>
        <v>-0.87427543215245063</v>
      </c>
      <c r="BZ2575" s="20"/>
      <c r="CA2575" s="11">
        <v>1</v>
      </c>
      <c r="CB2575" s="12">
        <v>0</v>
      </c>
      <c r="CC2575" s="13">
        <v>0</v>
      </c>
      <c r="CD2575" s="40">
        <f t="shared" ref="CD2575" si="27452">-1/($CB$4*$B2575)</f>
        <v>-0.14692734516245348</v>
      </c>
      <c r="CE2575" s="20"/>
      <c r="CF2575" s="1">
        <f t="shared" ref="CF2575" si="27453">BV2575*CA2575+BX2575*CA2578-BW2575*CB2575-BY2575*CB2578</f>
        <v>0.53596449952139991</v>
      </c>
      <c r="CG2575" s="4">
        <f t="shared" ref="CG2575" si="27454">(BV2575*CB2575+BW2575*CA2575+BX2575*CB2578+BY2575*CA2578)</f>
        <v>0</v>
      </c>
      <c r="CH2575" s="2">
        <f t="shared" ref="CH2575" si="27455">BV2575*CC2575+BX2575*CC2578-BW2575*CD2575-BY2575*CD2578</f>
        <v>0</v>
      </c>
      <c r="CI2575" s="3">
        <f t="shared" ref="CI2575" si="27456">(BV2575*CD2575+BW2575*CC2575+BX2575*CD2578+BY2575*CC2578)</f>
        <v>-0.95302327316845303</v>
      </c>
      <c r="CJ2575" s="28"/>
      <c r="CK2575" s="11">
        <v>1</v>
      </c>
      <c r="CL2575" s="12">
        <v>0</v>
      </c>
      <c r="CM2575" s="13">
        <v>0</v>
      </c>
      <c r="CN2575" s="14">
        <v>0</v>
      </c>
      <c r="CP2575" s="1">
        <f t="shared" ref="CP2575" si="27457">CF2575*CK2575+CH2575*CK2578-CG2575*CL2575-CI2575*CL2578</f>
        <v>0.53596449952139991</v>
      </c>
      <c r="CQ2575" s="4">
        <f t="shared" ref="CQ2575" si="27458">(CF2575*CL2575+CG2575*CK2575+CH2575*CL2578+CI2575*CK2578)</f>
        <v>-0.95302327316845303</v>
      </c>
      <c r="CR2575" s="2">
        <f t="shared" ref="CR2575" si="27459">CF2575*CM2575+CH2575*CM2578-CG2575*CN2575-CI2575*CN2578</f>
        <v>0</v>
      </c>
      <c r="CS2575" s="3">
        <f t="shared" ref="CS2575" si="27460">(CF2575*CN2575+CG2575*CM2575+CH2575*CN2578+CI2575*CM2578)</f>
        <v>-0.95302327316845303</v>
      </c>
      <c r="CU2575" s="29">
        <f t="shared" ref="CU2575" si="27461">20*LOG(((1+$CL$4)/$CL$4)/((CP2575+CP2578)^2+(CQ2575+CQ2578)^2)^0.5)</f>
        <v>-4.5455484905036356E-2</v>
      </c>
      <c r="CW2575" s="51">
        <f t="shared" ref="CW2575" si="27462">((CP2575^2+CQ2575^2)^0.5)/((CP2578^2+CQ2578^2)^0.5)</f>
        <v>1.1883496007521042</v>
      </c>
    </row>
    <row r="2576" spans="1:101" ht="18" customHeight="1" thickBot="1">
      <c r="D2576" s="11"/>
      <c r="E2576" s="13"/>
      <c r="F2576" s="13"/>
      <c r="G2576" s="15"/>
      <c r="H2576" s="10"/>
      <c r="I2576" s="11"/>
      <c r="J2576" s="13"/>
      <c r="K2576" s="13"/>
      <c r="L2576" s="15"/>
      <c r="N2576" s="5"/>
      <c r="Q2576" s="6"/>
      <c r="S2576" s="11"/>
      <c r="T2576" s="13"/>
      <c r="U2576" s="13"/>
      <c r="V2576" s="15"/>
      <c r="W2576" s="20"/>
      <c r="X2576" s="5"/>
      <c r="AA2576" s="6"/>
      <c r="AB2576" s="20"/>
      <c r="AC2576" s="11"/>
      <c r="AD2576" s="13"/>
      <c r="AE2576" s="13"/>
      <c r="AF2576" s="15"/>
      <c r="AG2576" s="20"/>
      <c r="AH2576" s="5"/>
      <c r="AK2576" s="6"/>
      <c r="AL2576" s="20"/>
      <c r="AM2576" s="11"/>
      <c r="AN2576" s="13"/>
      <c r="AO2576" s="13"/>
      <c r="AP2576" s="15"/>
      <c r="AR2576" s="5"/>
      <c r="AU2576" s="6"/>
      <c r="AW2576" s="11"/>
      <c r="AX2576" s="13"/>
      <c r="AY2576" s="13"/>
      <c r="AZ2576" s="15"/>
      <c r="BA2576" s="20"/>
      <c r="BB2576" s="5"/>
      <c r="BE2576" s="6"/>
      <c r="BG2576" s="11"/>
      <c r="BH2576" s="13"/>
      <c r="BI2576" s="13"/>
      <c r="BJ2576" s="15"/>
      <c r="BL2576" s="5"/>
      <c r="BO2576" s="6"/>
      <c r="BQ2576" s="11"/>
      <c r="BR2576" s="13"/>
      <c r="BS2576" s="13"/>
      <c r="BT2576" s="15"/>
      <c r="BU2576" s="20"/>
      <c r="BV2576" s="5"/>
      <c r="BY2576" s="6"/>
      <c r="CA2576" s="11"/>
      <c r="CB2576" s="13"/>
      <c r="CC2576" s="13"/>
      <c r="CD2576" s="15"/>
      <c r="CF2576" s="5"/>
      <c r="CI2576" s="6"/>
      <c r="CK2576" s="11"/>
      <c r="CL2576" s="13"/>
      <c r="CM2576" s="13"/>
      <c r="CN2576" s="15"/>
      <c r="CP2576" s="5"/>
      <c r="CS2576" s="6"/>
      <c r="CW2576" s="52"/>
    </row>
    <row r="2577" spans="1:101" ht="18" customHeight="1" thickBot="1">
      <c r="D2577" s="11" t="s">
        <v>6</v>
      </c>
      <c r="E2577" s="13"/>
      <c r="F2577" s="13" t="s">
        <v>7</v>
      </c>
      <c r="G2577" s="15"/>
      <c r="H2577" s="10"/>
      <c r="I2577" s="11" t="s">
        <v>8</v>
      </c>
      <c r="J2577" s="13"/>
      <c r="K2577" s="13" t="s">
        <v>9</v>
      </c>
      <c r="L2577" s="15"/>
      <c r="N2577" s="251" t="s">
        <v>26</v>
      </c>
      <c r="O2577" s="252"/>
      <c r="P2577" s="253" t="s">
        <v>27</v>
      </c>
      <c r="Q2577" s="254"/>
      <c r="S2577" s="11" t="s">
        <v>13</v>
      </c>
      <c r="T2577" s="13"/>
      <c r="U2577" s="13" t="s">
        <v>14</v>
      </c>
      <c r="V2577" s="15"/>
      <c r="W2577" s="20"/>
      <c r="X2577" s="251" t="s">
        <v>26</v>
      </c>
      <c r="Y2577" s="252"/>
      <c r="Z2577" s="253" t="s">
        <v>27</v>
      </c>
      <c r="AA2577" s="254"/>
      <c r="AB2577" s="20"/>
      <c r="AC2577" s="11" t="s">
        <v>8</v>
      </c>
      <c r="AD2577" s="13"/>
      <c r="AE2577" s="13" t="s">
        <v>9</v>
      </c>
      <c r="AF2577" s="15"/>
      <c r="AG2577" s="20"/>
      <c r="AH2577" s="251" t="s">
        <v>26</v>
      </c>
      <c r="AI2577" s="252"/>
      <c r="AJ2577" s="253" t="s">
        <v>27</v>
      </c>
      <c r="AK2577" s="254"/>
      <c r="AL2577" s="20"/>
      <c r="AM2577" s="11" t="s">
        <v>13</v>
      </c>
      <c r="AN2577" s="13"/>
      <c r="AO2577" s="13" t="s">
        <v>14</v>
      </c>
      <c r="AP2577" s="15"/>
      <c r="AR2577" s="251" t="s">
        <v>26</v>
      </c>
      <c r="AS2577" s="252"/>
      <c r="AT2577" s="253" t="s">
        <v>27</v>
      </c>
      <c r="AU2577" s="254"/>
      <c r="AV2577" s="36"/>
      <c r="AW2577" s="11" t="s">
        <v>8</v>
      </c>
      <c r="AX2577" s="13"/>
      <c r="AY2577" s="13" t="s">
        <v>9</v>
      </c>
      <c r="AZ2577" s="15"/>
      <c r="BA2577" s="20"/>
      <c r="BB2577" s="251" t="s">
        <v>26</v>
      </c>
      <c r="BC2577" s="252"/>
      <c r="BD2577" s="253" t="s">
        <v>27</v>
      </c>
      <c r="BE2577" s="254"/>
      <c r="BF2577" s="36"/>
      <c r="BG2577" s="11" t="s">
        <v>13</v>
      </c>
      <c r="BH2577" s="13"/>
      <c r="BI2577" s="13" t="s">
        <v>14</v>
      </c>
      <c r="BJ2577" s="15"/>
      <c r="BK2577" s="36"/>
      <c r="BL2577" s="251" t="s">
        <v>26</v>
      </c>
      <c r="BM2577" s="252"/>
      <c r="BN2577" s="253" t="s">
        <v>27</v>
      </c>
      <c r="BO2577" s="254"/>
      <c r="BP2577" s="36"/>
      <c r="BQ2577" s="11" t="s">
        <v>8</v>
      </c>
      <c r="BR2577" s="13"/>
      <c r="BS2577" s="13" t="s">
        <v>9</v>
      </c>
      <c r="BT2577" s="15"/>
      <c r="BU2577" s="20"/>
      <c r="BV2577" s="251" t="s">
        <v>26</v>
      </c>
      <c r="BW2577" s="252"/>
      <c r="BX2577" s="253" t="s">
        <v>27</v>
      </c>
      <c r="BY2577" s="254"/>
      <c r="BZ2577" s="36"/>
      <c r="CA2577" s="11" t="s">
        <v>13</v>
      </c>
      <c r="CB2577" s="13"/>
      <c r="CC2577" s="13" t="s">
        <v>14</v>
      </c>
      <c r="CD2577" s="15"/>
      <c r="CE2577" s="36"/>
      <c r="CF2577" s="251" t="s">
        <v>26</v>
      </c>
      <c r="CG2577" s="252"/>
      <c r="CH2577" s="253" t="s">
        <v>27</v>
      </c>
      <c r="CI2577" s="254"/>
      <c r="CK2577" s="11" t="s">
        <v>28</v>
      </c>
      <c r="CL2577" s="13"/>
      <c r="CM2577" s="13" t="s">
        <v>29</v>
      </c>
      <c r="CN2577" s="15"/>
      <c r="CP2577" s="251" t="s">
        <v>26</v>
      </c>
      <c r="CQ2577" s="252"/>
      <c r="CR2577" s="253" t="s">
        <v>27</v>
      </c>
      <c r="CS2577" s="254"/>
      <c r="CU2577" s="38" t="s">
        <v>37</v>
      </c>
      <c r="CW2577" s="53" t="s">
        <v>45</v>
      </c>
    </row>
    <row r="2578" spans="1:101" ht="18" customHeight="1" thickTop="1" thickBot="1">
      <c r="D2578" s="16">
        <v>0</v>
      </c>
      <c r="E2578" s="17">
        <v>0</v>
      </c>
      <c r="F2578" s="18">
        <v>1</v>
      </c>
      <c r="G2578" s="19">
        <v>0</v>
      </c>
      <c r="H2578" s="10"/>
      <c r="I2578" s="16">
        <v>0</v>
      </c>
      <c r="J2578" s="17">
        <f t="shared" ref="J2578" si="27463">-1/($J$4*$B2575)</f>
        <v>-0.20444399921084558</v>
      </c>
      <c r="K2578" s="18">
        <v>1</v>
      </c>
      <c r="L2578" s="19">
        <v>0</v>
      </c>
      <c r="N2578" s="1">
        <f t="shared" ref="N2578" si="27464">D2578*I2575+F2578*I2578-E2578*J2575-G2578*J2578</f>
        <v>0</v>
      </c>
      <c r="O2578" s="4">
        <f t="shared" ref="O2578" si="27465">(D2578*J2575+E2578*I2575+F2578*J2578+G2578*I2578)</f>
        <v>-0.20444399921084558</v>
      </c>
      <c r="P2578" s="2">
        <f t="shared" ref="P2578" si="27466">D2578*K2575+F2578*K2578-E2578*L2575-G2578*L2578</f>
        <v>1</v>
      </c>
      <c r="Q2578" s="3">
        <f t="shared" ref="Q2578" si="27467">(D2578*L2575+E2578*K2575+F2578*L2578+G2578*K2578)</f>
        <v>0</v>
      </c>
      <c r="S2578" s="16">
        <v>0</v>
      </c>
      <c r="T2578" s="17">
        <v>0</v>
      </c>
      <c r="U2578" s="18">
        <v>1</v>
      </c>
      <c r="V2578" s="19">
        <v>0</v>
      </c>
      <c r="W2578" s="20"/>
      <c r="X2578" s="1">
        <f t="shared" ref="X2578" si="27468">N2578*S2575+P2578*S2578-O2578*T2575-Q2578*T2578</f>
        <v>0</v>
      </c>
      <c r="Y2578" s="4">
        <f t="shared" ref="Y2578" si="27469">(N2578*T2575+O2578*S2575+P2578*T2578+Q2578*S2578)</f>
        <v>-0.20444399921084558</v>
      </c>
      <c r="Z2578" s="2">
        <f t="shared" ref="Z2578" si="27470">N2578*U2575+P2578*U2578-O2578*V2575-Q2578*V2578</f>
        <v>0.94260624985308084</v>
      </c>
      <c r="AA2578" s="3">
        <f t="shared" ref="AA2578" si="27471">(N2578*V2575+O2578*U2575+P2578*V2578+Q2578*U2578)</f>
        <v>0</v>
      </c>
      <c r="AB2578" s="20"/>
      <c r="AC2578" s="16">
        <v>0</v>
      </c>
      <c r="AD2578" s="17">
        <f t="shared" ref="AD2578" si="27472">-1/($AD$4*$B2575)</f>
        <v>-0.23356736783590423</v>
      </c>
      <c r="AE2578" s="18">
        <v>1</v>
      </c>
      <c r="AF2578" s="19">
        <v>0</v>
      </c>
      <c r="AG2578" s="20"/>
      <c r="AH2578" s="1">
        <f t="shared" ref="AH2578" si="27473">X2578*AC2575+Z2578*AC2578-Y2578*AD2575-AA2578*AD2578</f>
        <v>0</v>
      </c>
      <c r="AI2578" s="4">
        <f t="shared" ref="AI2578" si="27474">(X2578*AD2575+Y2578*AC2575+Z2578*AD2578+AA2578*AC2578)</f>
        <v>-0.42460605989470235</v>
      </c>
      <c r="AJ2578" s="2">
        <f t="shared" ref="AJ2578" si="27475">X2578*AE2575+Z2578*AE2578-Y2578*AF2575-AA2578*AF2578</f>
        <v>0.94260624985308084</v>
      </c>
      <c r="AK2578" s="3">
        <f t="shared" ref="AK2578" si="27476">(X2578*AF2575+Y2578*AE2575+Z2578*AF2578+AA2578*AE2578)</f>
        <v>0</v>
      </c>
      <c r="AL2578" s="20"/>
      <c r="AM2578" s="16">
        <v>0</v>
      </c>
      <c r="AN2578" s="17">
        <v>0</v>
      </c>
      <c r="AO2578" s="18">
        <v>1</v>
      </c>
      <c r="AP2578" s="19">
        <v>0</v>
      </c>
      <c r="AR2578" s="1">
        <f t="shared" ref="AR2578" si="27477">AH2578*AM2575+AJ2578*AM2578-AI2578*AN2575-AK2578*AN2578</f>
        <v>0</v>
      </c>
      <c r="AS2578" s="4">
        <f t="shared" ref="AS2578" si="27478">(AH2578*AN2575+AI2578*AM2575+AJ2578*AN2578+AK2578*AM2578)</f>
        <v>-0.42460605989470235</v>
      </c>
      <c r="AT2578" s="2">
        <f t="shared" ref="AT2578" si="27479">AH2578*AO2575+AJ2578*AO2578-AI2578*AP2575-AK2578*AP2578</f>
        <v>0.81873169223452469</v>
      </c>
      <c r="AU2578" s="3">
        <f t="shared" ref="AU2578" si="27480">(AH2578*AP2575+AI2578*AO2575+AJ2578*AP2578+AK2578*AO2578)</f>
        <v>0</v>
      </c>
      <c r="AV2578" s="20"/>
      <c r="AW2578" s="16">
        <v>0</v>
      </c>
      <c r="AX2578" s="17">
        <f t="shared" ref="AX2578" si="27481">-1/($AX$4*$B2575)</f>
        <v>-0.23356736783590423</v>
      </c>
      <c r="AY2578" s="18">
        <v>1</v>
      </c>
      <c r="AZ2578" s="19">
        <v>0</v>
      </c>
      <c r="BA2578" s="20"/>
      <c r="BB2578" s="1">
        <f t="shared" ref="BB2578" si="27482">AR2578*AW2575+AT2578*AW2578-AS2578*AX2575-AU2578*AX2578</f>
        <v>0</v>
      </c>
      <c r="BC2578" s="4">
        <f t="shared" ref="BC2578" si="27483">(AR2578*AX2575+AS2578*AW2575+AT2578*AX2578+AU2578*AW2578)</f>
        <v>-0.61583506621375594</v>
      </c>
      <c r="BD2578" s="2">
        <f t="shared" ref="BD2578" si="27484">AR2578*AY2575+AT2578*AY2578-AS2578*AZ2575-AU2578*AZ2578</f>
        <v>0.81873169223452469</v>
      </c>
      <c r="BE2578" s="3">
        <f t="shared" ref="BE2578" si="27485">(AR2578*AZ2575+AS2578*AY2575+AT2578*AZ2578+AU2578*AY2578)</f>
        <v>0</v>
      </c>
      <c r="BF2578" s="20"/>
      <c r="BG2578" s="16">
        <v>0</v>
      </c>
      <c r="BH2578" s="17">
        <v>0</v>
      </c>
      <c r="BI2578" s="18">
        <v>1</v>
      </c>
      <c r="BJ2578" s="19">
        <v>0</v>
      </c>
      <c r="BK2578" s="20"/>
      <c r="BL2578" s="1">
        <f t="shared" ref="BL2578" si="27486">BB2578*BG2575+BD2578*BG2578-BC2578*BH2575-BE2578*BH2578</f>
        <v>0</v>
      </c>
      <c r="BM2578" s="4">
        <f t="shared" ref="BM2578" si="27487">(BB2578*BH2575+BC2578*BG2575+BD2578*BH2578+BE2578*BG2578)</f>
        <v>-0.61583506621375594</v>
      </c>
      <c r="BN2578" s="2">
        <f t="shared" ref="BN2578" si="27488">BB2578*BI2575+BD2578*BI2578-BC2578*BJ2575-BE2578*BJ2578</f>
        <v>0.64584775307066644</v>
      </c>
      <c r="BO2578" s="3">
        <f t="shared" ref="BO2578" si="27489">(BB2578*BJ2575+BC2578*BI2575+BD2578*BJ2578+BE2578*BI2578)</f>
        <v>0</v>
      </c>
      <c r="BP2578" s="20"/>
      <c r="BQ2578" s="16">
        <v>0</v>
      </c>
      <c r="BR2578" s="17">
        <f t="shared" ref="BR2578" si="27490">-1/($BR$4*$B2575)</f>
        <v>-0.20444399921084558</v>
      </c>
      <c r="BS2578" s="18">
        <v>1</v>
      </c>
      <c r="BT2578" s="19">
        <v>0</v>
      </c>
      <c r="BU2578" s="20"/>
      <c r="BV2578" s="1">
        <f t="shared" ref="BV2578" si="27491">BL2578*BQ2575+BN2578*BQ2578-BM2578*BR2575-BO2578*BR2578</f>
        <v>0</v>
      </c>
      <c r="BW2578" s="4">
        <f t="shared" ref="BW2578" si="27492">(BL2578*BR2575+BM2578*BQ2575+BN2578*BR2578+BO2578*BQ2578)</f>
        <v>-0.74787476373286166</v>
      </c>
      <c r="BX2578" s="2">
        <f t="shared" ref="BX2578" si="27493">BL2578*BS2575+BN2578*BS2578-BM2578*BT2575-BO2578*BT2578</f>
        <v>0.64584775307066644</v>
      </c>
      <c r="BY2578" s="3">
        <f t="shared" ref="BY2578" si="27494">(BL2578*BT2575+BM2578*BS2575+BN2578*BT2578+BO2578*BS2578)</f>
        <v>0</v>
      </c>
      <c r="BZ2578" s="20"/>
      <c r="CA2578" s="16">
        <v>0</v>
      </c>
      <c r="CB2578" s="17">
        <v>0</v>
      </c>
      <c r="CC2578" s="18">
        <v>1</v>
      </c>
      <c r="CD2578" s="19">
        <v>0</v>
      </c>
      <c r="CE2578" s="20"/>
      <c r="CF2578" s="1">
        <f t="shared" ref="CF2578" si="27495">BV2578*CA2575+BX2578*CA2578-BW2578*CB2575-BY2578*CB2578</f>
        <v>0</v>
      </c>
      <c r="CG2578" s="4">
        <f t="shared" ref="CG2578" si="27496">(BV2578*CB2575+BW2578*CA2575+BX2578*CB2578+BY2578*CA2578)</f>
        <v>-0.74787476373286166</v>
      </c>
      <c r="CH2578" s="2">
        <f t="shared" ref="CH2578" si="27497">BV2578*CC2575+BX2578*CC2578-BW2578*CD2575-BY2578*CD2578</f>
        <v>0.53596449952139991</v>
      </c>
      <c r="CI2578" s="3">
        <f t="shared" ref="CI2578" si="27498">(BV2578*CD2575+BW2578*CC2575+BX2578*CD2578+BY2578*CC2578)</f>
        <v>0</v>
      </c>
      <c r="CK2578" s="16">
        <f t="shared" ref="CK2578" si="27499">1/$CL$4</f>
        <v>1</v>
      </c>
      <c r="CL2578" s="17">
        <v>0</v>
      </c>
      <c r="CM2578" s="18">
        <v>1</v>
      </c>
      <c r="CN2578" s="19">
        <v>0</v>
      </c>
      <c r="CP2578" s="1">
        <f t="shared" ref="CP2578" si="27500">CF2578*CK2575+CH2578*CK2578-CG2578*CL2575-CI2578*CL2578</f>
        <v>0.53596449952139991</v>
      </c>
      <c r="CQ2578" s="4">
        <f t="shared" ref="CQ2578" si="27501">(CF2578*CL2575+CG2578*CK2575+CH2578*CL2578+CI2578*CK2578)</f>
        <v>-0.74787476373286166</v>
      </c>
      <c r="CR2578" s="2">
        <f t="shared" ref="CR2578" si="27502">CF2578*CM2575+CH2578*CM2578-CG2578*CN2575-CI2578*CN2578</f>
        <v>0.53596449952139991</v>
      </c>
      <c r="CS2578" s="3">
        <f t="shared" ref="CS2578" si="27503">(CF2578*CN2575+CG2578*CM2575+CH2578*CN2578+CI2578*CM2578)</f>
        <v>0</v>
      </c>
      <c r="CU2578" s="39">
        <f t="shared" ref="CU2578" si="27504">(180/PI())*ATAN(-1*(CQ2575/CP2575))</f>
        <v>60.647320243651535</v>
      </c>
      <c r="CW2578" s="54">
        <f t="shared" ref="CW2578" si="27505">20*LOG(((1-(10^(CU2575/20)^2)*(1-((1-CW2575)/(1+CW2575))^2))^0.5))</f>
        <v>-17.509799644525735</v>
      </c>
    </row>
    <row r="2579" spans="1:101" ht="18" customHeight="1">
      <c r="E2579" s="20"/>
      <c r="F2579" s="20"/>
      <c r="G2579" s="20"/>
      <c r="H2579" s="20"/>
      <c r="I2579" s="20"/>
      <c r="J2579" s="20"/>
      <c r="K2579" s="20"/>
      <c r="L2579" s="20"/>
      <c r="M2579" s="20"/>
      <c r="N2579" s="20"/>
      <c r="O2579" s="20"/>
      <c r="P2579" s="20"/>
      <c r="Q2579" s="20"/>
      <c r="R2579" s="20"/>
      <c r="S2579" s="20"/>
      <c r="T2579" s="20"/>
      <c r="U2579" s="20"/>
      <c r="V2579" s="20"/>
      <c r="W2579" s="20"/>
      <c r="X2579" s="20"/>
      <c r="Y2579" s="20"/>
      <c r="Z2579" s="20"/>
      <c r="AA2579" s="20"/>
      <c r="AB2579" s="30"/>
      <c r="AC2579" s="20"/>
      <c r="AD2579" s="20"/>
      <c r="AE2579" s="20"/>
      <c r="AF2579" s="20"/>
      <c r="AG2579" s="20"/>
      <c r="AH2579" s="20"/>
      <c r="AI2579" s="20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  <c r="BA2579" s="20"/>
      <c r="BB2579" s="20"/>
      <c r="BC2579" s="20"/>
      <c r="BD2579" s="20"/>
      <c r="BE2579" s="20"/>
      <c r="BF2579" s="20"/>
      <c r="BG2579" s="20"/>
      <c r="BH2579" s="20"/>
      <c r="BI2579" s="20"/>
      <c r="BJ2579" s="20"/>
      <c r="BK2579" s="20"/>
      <c r="BL2579" s="20"/>
      <c r="BM2579" s="20"/>
      <c r="BN2579" s="20"/>
      <c r="BO2579" s="20"/>
      <c r="BP2579" s="20"/>
      <c r="BQ2579" s="20"/>
      <c r="BR2579" s="20"/>
      <c r="BS2579" s="20"/>
      <c r="BT2579" s="20"/>
      <c r="BU2579" s="20"/>
      <c r="BV2579" s="20"/>
      <c r="BW2579" s="20"/>
      <c r="BX2579" s="20"/>
      <c r="BY2579" s="20"/>
      <c r="BZ2579" s="20"/>
      <c r="CA2579" s="20"/>
      <c r="CB2579" s="20"/>
      <c r="CC2579" s="20"/>
      <c r="CD2579" s="20"/>
      <c r="CE2579" s="20"/>
      <c r="CF2579" s="20"/>
      <c r="CG2579" s="20"/>
      <c r="CH2579" s="20"/>
      <c r="CI2579" s="20"/>
      <c r="CJ2579" s="20"/>
      <c r="CK2579" s="20"/>
      <c r="CL2579" s="20"/>
    </row>
    <row r="2580" spans="1:101" ht="18" customHeight="1"/>
    <row r="2581" spans="1:101" ht="18" customHeight="1" thickBot="1">
      <c r="A2581" s="23"/>
      <c r="B2581" s="23"/>
      <c r="C2581" s="23"/>
      <c r="D2581" s="20" t="s">
        <v>15</v>
      </c>
      <c r="E2581" s="20"/>
      <c r="F2581" s="20"/>
      <c r="G2581" s="20"/>
      <c r="H2581" s="20"/>
      <c r="I2581" s="20" t="s">
        <v>16</v>
      </c>
      <c r="J2581" s="20"/>
      <c r="K2581" s="20"/>
      <c r="L2581" s="20"/>
      <c r="M2581" s="23"/>
      <c r="N2581" s="23"/>
      <c r="O2581" s="24" t="s">
        <v>17</v>
      </c>
      <c r="P2581" s="23"/>
      <c r="Q2581" s="23"/>
      <c r="R2581" s="23"/>
      <c r="S2581" s="20"/>
      <c r="T2581" s="20" t="s">
        <v>18</v>
      </c>
      <c r="U2581" s="23"/>
      <c r="V2581" s="23"/>
      <c r="W2581" s="23"/>
      <c r="X2581" s="23"/>
      <c r="Y2581" s="24" t="s">
        <v>19</v>
      </c>
      <c r="Z2581" s="23"/>
      <c r="AA2581" s="23"/>
      <c r="AB2581" s="23"/>
      <c r="AC2581" s="24" t="s">
        <v>20</v>
      </c>
      <c r="AD2581" s="20"/>
      <c r="AE2581" s="20"/>
      <c r="AF2581" s="20"/>
      <c r="AG2581" s="20"/>
      <c r="AH2581" s="23"/>
      <c r="AI2581" s="24" t="s">
        <v>21</v>
      </c>
      <c r="AJ2581" s="23"/>
      <c r="AK2581" s="23"/>
      <c r="AL2581" s="20"/>
      <c r="AM2581" s="24" t="s">
        <v>31</v>
      </c>
      <c r="AN2581" s="20"/>
      <c r="AO2581" s="23"/>
      <c r="AP2581" s="23"/>
      <c r="AQ2581" s="23"/>
      <c r="AR2581" s="23"/>
      <c r="AS2581" s="24" t="s">
        <v>91</v>
      </c>
      <c r="AT2581" s="23"/>
      <c r="AU2581" s="23"/>
      <c r="AV2581" s="23"/>
      <c r="AW2581" s="24" t="s">
        <v>32</v>
      </c>
      <c r="AX2581" s="20"/>
      <c r="AY2581" s="20"/>
      <c r="AZ2581" s="20"/>
      <c r="BA2581" s="20"/>
      <c r="BB2581" s="23"/>
      <c r="BC2581" s="24" t="s">
        <v>22</v>
      </c>
      <c r="BD2581" s="23"/>
      <c r="BE2581" s="23"/>
      <c r="BF2581" s="23"/>
      <c r="BG2581" s="24" t="s">
        <v>33</v>
      </c>
      <c r="BH2581" s="20"/>
      <c r="BI2581" s="23"/>
      <c r="BJ2581" s="23"/>
      <c r="BK2581" s="23"/>
      <c r="BL2581" s="23"/>
      <c r="BM2581" s="24" t="s">
        <v>34</v>
      </c>
      <c r="BN2581" s="23"/>
      <c r="BO2581" s="23"/>
      <c r="BP2581" s="23"/>
      <c r="BQ2581" s="24" t="s">
        <v>89</v>
      </c>
      <c r="BR2581" s="20"/>
      <c r="BS2581" s="20"/>
      <c r="BT2581" s="20"/>
      <c r="BU2581" s="20"/>
      <c r="BV2581" s="23"/>
      <c r="BW2581" s="24" t="s">
        <v>35</v>
      </c>
      <c r="BX2581" s="23"/>
      <c r="BY2581" s="23"/>
      <c r="BZ2581" s="23"/>
      <c r="CA2581" s="24" t="s">
        <v>90</v>
      </c>
      <c r="CB2581" s="20"/>
      <c r="CC2581" s="23"/>
      <c r="CD2581" s="23"/>
      <c r="CE2581" s="23"/>
      <c r="CF2581" s="23"/>
      <c r="CG2581" s="24" t="s">
        <v>92</v>
      </c>
      <c r="CH2581" s="23"/>
      <c r="CI2581" s="23"/>
      <c r="CJ2581" s="23"/>
      <c r="CK2581" s="24" t="s">
        <v>36</v>
      </c>
      <c r="CL2581" s="24"/>
      <c r="CM2581" s="23"/>
      <c r="CN2581" s="23"/>
      <c r="CO2581" s="23"/>
      <c r="CP2581" s="23"/>
      <c r="CQ2581" s="24" t="s">
        <v>93</v>
      </c>
      <c r="CR2581" s="23"/>
      <c r="CS2581" s="23"/>
    </row>
    <row r="2582" spans="1:101" ht="18" customHeight="1" thickBot="1">
      <c r="A2582" s="23"/>
      <c r="B2582" s="33"/>
      <c r="C2582" s="23"/>
      <c r="D2582" s="7" t="s">
        <v>2</v>
      </c>
      <c r="E2582" s="8"/>
      <c r="F2582" s="8" t="s">
        <v>3</v>
      </c>
      <c r="G2582" s="9"/>
      <c r="H2582" s="10"/>
      <c r="I2582" s="7" t="s">
        <v>4</v>
      </c>
      <c r="J2582" s="8"/>
      <c r="K2582" s="8" t="s">
        <v>5</v>
      </c>
      <c r="L2582" s="9"/>
      <c r="M2582" s="23"/>
      <c r="N2582" s="251" t="s">
        <v>79</v>
      </c>
      <c r="O2582" s="252"/>
      <c r="P2582" s="253" t="s">
        <v>80</v>
      </c>
      <c r="Q2582" s="254"/>
      <c r="R2582" s="23"/>
      <c r="S2582" s="7" t="s">
        <v>11</v>
      </c>
      <c r="T2582" s="8"/>
      <c r="U2582" s="8" t="s">
        <v>12</v>
      </c>
      <c r="V2582" s="9"/>
      <c r="W2582" s="20"/>
      <c r="X2582" s="251" t="s">
        <v>79</v>
      </c>
      <c r="Y2582" s="252"/>
      <c r="Z2582" s="253" t="s">
        <v>80</v>
      </c>
      <c r="AA2582" s="254"/>
      <c r="AB2582" s="20"/>
      <c r="AC2582" s="7" t="s">
        <v>4</v>
      </c>
      <c r="AD2582" s="8"/>
      <c r="AE2582" s="8" t="s">
        <v>5</v>
      </c>
      <c r="AF2582" s="9"/>
      <c r="AG2582" s="20"/>
      <c r="AH2582" s="251" t="s">
        <v>0</v>
      </c>
      <c r="AI2582" s="252"/>
      <c r="AJ2582" s="253" t="s">
        <v>1</v>
      </c>
      <c r="AK2582" s="254"/>
      <c r="AL2582" s="20"/>
      <c r="AM2582" s="7" t="s">
        <v>11</v>
      </c>
      <c r="AN2582" s="8"/>
      <c r="AO2582" s="8" t="s">
        <v>12</v>
      </c>
      <c r="AP2582" s="9"/>
      <c r="AQ2582" s="23"/>
      <c r="AR2582" s="251" t="s">
        <v>0</v>
      </c>
      <c r="AS2582" s="252"/>
      <c r="AT2582" s="253" t="s">
        <v>1</v>
      </c>
      <c r="AU2582" s="254"/>
      <c r="AV2582" s="36"/>
      <c r="AW2582" s="7" t="s">
        <v>4</v>
      </c>
      <c r="AX2582" s="8"/>
      <c r="AY2582" s="8" t="s">
        <v>5</v>
      </c>
      <c r="AZ2582" s="9"/>
      <c r="BA2582" s="20"/>
      <c r="BB2582" s="251" t="s">
        <v>0</v>
      </c>
      <c r="BC2582" s="252"/>
      <c r="BD2582" s="253" t="s">
        <v>1</v>
      </c>
      <c r="BE2582" s="254"/>
      <c r="BF2582" s="36"/>
      <c r="BG2582" s="7" t="s">
        <v>11</v>
      </c>
      <c r="BH2582" s="8"/>
      <c r="BI2582" s="8" t="s">
        <v>12</v>
      </c>
      <c r="BJ2582" s="9"/>
      <c r="BK2582" s="36"/>
      <c r="BL2582" s="251" t="s">
        <v>0</v>
      </c>
      <c r="BM2582" s="252"/>
      <c r="BN2582" s="253" t="s">
        <v>1</v>
      </c>
      <c r="BO2582" s="254"/>
      <c r="BP2582" s="36"/>
      <c r="BQ2582" s="7" t="s">
        <v>4</v>
      </c>
      <c r="BR2582" s="8"/>
      <c r="BS2582" s="8" t="s">
        <v>5</v>
      </c>
      <c r="BT2582" s="9"/>
      <c r="BU2582" s="20"/>
      <c r="BV2582" s="251" t="s">
        <v>0</v>
      </c>
      <c r="BW2582" s="252"/>
      <c r="BX2582" s="253" t="s">
        <v>1</v>
      </c>
      <c r="BY2582" s="254"/>
      <c r="BZ2582" s="36"/>
      <c r="CA2582" s="7" t="s">
        <v>11</v>
      </c>
      <c r="CB2582" s="8"/>
      <c r="CC2582" s="8" t="s">
        <v>12</v>
      </c>
      <c r="CD2582" s="9"/>
      <c r="CE2582" s="36"/>
      <c r="CF2582" s="251" t="s">
        <v>0</v>
      </c>
      <c r="CG2582" s="252"/>
      <c r="CH2582" s="253" t="s">
        <v>1</v>
      </c>
      <c r="CI2582" s="254"/>
      <c r="CJ2582" s="23"/>
      <c r="CK2582" s="7" t="s">
        <v>23</v>
      </c>
      <c r="CL2582" s="8"/>
      <c r="CM2582" s="8" t="s">
        <v>24</v>
      </c>
      <c r="CN2582" s="9"/>
      <c r="CO2582" s="23"/>
      <c r="CP2582" s="251" t="s">
        <v>0</v>
      </c>
      <c r="CQ2582" s="252"/>
      <c r="CR2582" s="253" t="s">
        <v>1</v>
      </c>
      <c r="CS2582" s="254"/>
      <c r="CU2582" s="26" t="s">
        <v>25</v>
      </c>
      <c r="CW2582" s="50" t="s">
        <v>44</v>
      </c>
    </row>
    <row r="2583" spans="1:101" ht="18" customHeight="1" thickTop="1" thickBot="1">
      <c r="B2583" s="34">
        <v>7.2000000000000197</v>
      </c>
      <c r="D2583" s="11">
        <v>1</v>
      </c>
      <c r="E2583" s="12">
        <v>0</v>
      </c>
      <c r="F2583" s="13">
        <v>0</v>
      </c>
      <c r="G2583" s="40">
        <f t="shared" ref="G2583" si="27506">-1/($E$4*$B2583)</f>
        <v>-0.14590701637660314</v>
      </c>
      <c r="H2583" s="10"/>
      <c r="I2583" s="11">
        <v>1</v>
      </c>
      <c r="J2583" s="12">
        <v>0</v>
      </c>
      <c r="K2583" s="13">
        <v>0</v>
      </c>
      <c r="L2583" s="14">
        <v>0</v>
      </c>
      <c r="N2583" s="1">
        <f t="shared" ref="N2583" si="27507">D2583*I2583+F2583*I2586-E2583*J2583-G2583*J2586</f>
        <v>0.97037733754474598</v>
      </c>
      <c r="O2583" s="4">
        <f t="shared" ref="O2583" si="27508">(D2583*J2583+E2583*I2583+F2583*J2586+G2583*I2586)</f>
        <v>0</v>
      </c>
      <c r="P2583" s="2">
        <f t="shared" ref="P2583" si="27509">D2583*K2583+F2583*K2586-E2583*L2583-G2583*L2586</f>
        <v>0</v>
      </c>
      <c r="Q2583" s="3">
        <f t="shared" ref="Q2583" si="27510">(D2583*L2583+E2583*K2583+F2583*L2586+G2583*K2586)</f>
        <v>-0.14590701637660314</v>
      </c>
      <c r="S2583" s="11">
        <v>1</v>
      </c>
      <c r="T2583" s="12">
        <v>0</v>
      </c>
      <c r="U2583" s="13">
        <v>0</v>
      </c>
      <c r="V2583" s="40">
        <f t="shared" ref="V2583" si="27511">-1/($T$4*$B2583)</f>
        <v>-0.27878139078460157</v>
      </c>
      <c r="W2583" s="20"/>
      <c r="X2583" s="1">
        <f t="shared" ref="X2583" si="27512">N2583*S2583+P2583*S2586-O2583*T2583-Q2583*T2586</f>
        <v>0.97037733754474598</v>
      </c>
      <c r="Y2583" s="4">
        <f t="shared" ref="Y2583" si="27513">(N2583*T2583+O2583*S2583+P2583*T2586+Q2583*S2586)</f>
        <v>0</v>
      </c>
      <c r="Z2583" s="2">
        <f t="shared" ref="Z2583" si="27514">N2583*U2583+P2583*U2586-O2583*V2583-Q2583*V2586</f>
        <v>0</v>
      </c>
      <c r="AA2583" s="3">
        <f t="shared" ref="AA2583" si="27515">(N2583*V2583+O2583*U2583+P2583*V2586+Q2583*U2586)</f>
        <v>-0.41643016012318618</v>
      </c>
      <c r="AB2583" s="20"/>
      <c r="AC2583" s="11">
        <v>1</v>
      </c>
      <c r="AD2583" s="12">
        <v>0</v>
      </c>
      <c r="AE2583" s="13">
        <v>0</v>
      </c>
      <c r="AF2583" s="14">
        <v>0</v>
      </c>
      <c r="AG2583" s="20"/>
      <c r="AH2583" s="1">
        <f t="shared" ref="AH2583" si="27516">X2583*AC2583+Z2583*AC2586-Y2583*AD2583-AA2583*AD2586</f>
        <v>0.87378828904886885</v>
      </c>
      <c r="AI2583" s="4">
        <f t="shared" ref="AI2583" si="27517">(X2583*AD2583+Y2583*AC2583+Z2583*AD2586+AA2583*AC2586)</f>
        <v>0</v>
      </c>
      <c r="AJ2583" s="2">
        <f t="shared" ref="AJ2583" si="27518">X2583*AE2583+Z2583*AE2586-Y2583*AF2583-AA2583*AF2586</f>
        <v>0</v>
      </c>
      <c r="AK2583" s="3">
        <f t="shared" ref="AK2583" si="27519">(X2583*AF2583+Y2583*AE2583+Z2583*AF2586+AA2583*AE2586)</f>
        <v>-0.41643016012318618</v>
      </c>
      <c r="AL2583" s="20"/>
      <c r="AM2583" s="11">
        <v>1</v>
      </c>
      <c r="AN2583" s="12">
        <v>0</v>
      </c>
      <c r="AO2583" s="13">
        <v>0</v>
      </c>
      <c r="AP2583" s="40">
        <f t="shared" ref="AP2583" si="27520">-1/($AN$4*$B2583)</f>
        <v>-0.28971399434478207</v>
      </c>
      <c r="AR2583" s="1">
        <f t="shared" ref="AR2583" si="27521">AH2583*AM2583+AJ2583*AM2586-AI2583*AN2583-AK2583*AN2586</f>
        <v>0.87378828904886885</v>
      </c>
      <c r="AS2583" s="4">
        <f t="shared" ref="AS2583" si="27522">(AH2583*AN2583+AI2583*AM2583+AJ2583*AN2586+AK2583*AM2586)</f>
        <v>0</v>
      </c>
      <c r="AT2583" s="2">
        <f t="shared" ref="AT2583" si="27523">AH2583*AO2583+AJ2583*AO2586-AI2583*AP2583-AK2583*AP2586</f>
        <v>0</v>
      </c>
      <c r="AU2583" s="3">
        <f t="shared" ref="AU2583" si="27524">(AH2583*AP2583+AI2583*AO2583+AJ2583*AP2586+AK2583*AO2586)</f>
        <v>-0.66957885555522689</v>
      </c>
      <c r="AV2583" s="20"/>
      <c r="AW2583" s="11">
        <v>1</v>
      </c>
      <c r="AX2583" s="12">
        <v>0</v>
      </c>
      <c r="AY2583" s="13">
        <v>0</v>
      </c>
      <c r="AZ2583" s="14">
        <v>0</v>
      </c>
      <c r="BA2583" s="20"/>
      <c r="BB2583" s="1">
        <f t="shared" ref="BB2583" si="27525">AR2583*AW2583+AT2583*AW2586-AS2583*AX2583-AU2583*AX2586</f>
        <v>0.71848257216249767</v>
      </c>
      <c r="BC2583" s="4">
        <f t="shared" ref="BC2583" si="27526">(AR2583*AX2583+AS2583*AW2583+AT2583*AX2586+AU2583*AW2586)</f>
        <v>0</v>
      </c>
      <c r="BD2583" s="2">
        <f t="shared" ref="BD2583" si="27527">AR2583*AY2583+AT2583*AY2586-AS2583*AZ2583-AU2583*AZ2586</f>
        <v>0</v>
      </c>
      <c r="BE2583" s="3">
        <f t="shared" ref="BE2583" si="27528">(AR2583*AZ2583+AS2583*AY2583+AT2583*AZ2586+AU2583*AY2586)</f>
        <v>-0.66957885555522689</v>
      </c>
      <c r="BF2583" s="20"/>
      <c r="BG2583" s="11">
        <v>1</v>
      </c>
      <c r="BH2583" s="12">
        <v>0</v>
      </c>
      <c r="BI2583" s="13">
        <v>0</v>
      </c>
      <c r="BJ2583" s="40">
        <f t="shared" ref="BJ2583" si="27529">-1/($BH$4*$B2583)</f>
        <v>-0.27878139078460157</v>
      </c>
      <c r="BK2583" s="20"/>
      <c r="BL2583" s="1">
        <f t="shared" ref="BL2583" si="27530">BB2583*BG2583+BD2583*BG2586-BC2583*BH2583-BE2583*BH2586</f>
        <v>0.71848257216249767</v>
      </c>
      <c r="BM2583" s="4">
        <f t="shared" ref="BM2583" si="27531">(BB2583*BH2583+BC2583*BG2583+BD2583*BH2586+BE2583*BG2586)</f>
        <v>0</v>
      </c>
      <c r="BN2583" s="2">
        <f t="shared" ref="BN2583" si="27532">BB2583*BI2583+BD2583*BI2586-BC2583*BJ2583-BE2583*BJ2586</f>
        <v>0</v>
      </c>
      <c r="BO2583" s="3">
        <f t="shared" ref="BO2583" si="27533">(BB2583*BJ2583+BC2583*BI2583+BD2583*BJ2586+BE2583*BI2586)</f>
        <v>-0.86987842627718581</v>
      </c>
      <c r="BP2583" s="20"/>
      <c r="BQ2583" s="11">
        <v>1</v>
      </c>
      <c r="BR2583" s="12">
        <v>0</v>
      </c>
      <c r="BS2583" s="13">
        <v>0</v>
      </c>
      <c r="BT2583" s="14">
        <v>0</v>
      </c>
      <c r="BU2583" s="20"/>
      <c r="BV2583" s="1">
        <f t="shared" ref="BV2583" si="27534">BL2583*BQ2583+BN2583*BQ2586-BM2583*BR2583-BO2583*BR2586</f>
        <v>0.54187615775809295</v>
      </c>
      <c r="BW2583" s="4">
        <f t="shared" ref="BW2583" si="27535">(BL2583*BR2583+BM2583*BQ2583+BN2583*BR2586+BO2583*BQ2586)</f>
        <v>0</v>
      </c>
      <c r="BX2583" s="2">
        <f t="shared" ref="BX2583" si="27536">BL2583*BS2583+BN2583*BS2586-BM2583*BT2583-BO2583*BT2586</f>
        <v>0</v>
      </c>
      <c r="BY2583" s="3">
        <f t="shared" ref="BY2583" si="27537">(BL2583*BT2583+BM2583*BS2583+BN2583*BT2586+BO2583*BS2586)</f>
        <v>-0.86987842627718581</v>
      </c>
      <c r="BZ2583" s="20"/>
      <c r="CA2583" s="11">
        <v>1</v>
      </c>
      <c r="CB2583" s="12">
        <v>0</v>
      </c>
      <c r="CC2583" s="13">
        <v>0</v>
      </c>
      <c r="CD2583" s="40">
        <f t="shared" ref="CD2583" si="27538">-1/($CB$4*$B2583)</f>
        <v>-0.14590701637660314</v>
      </c>
      <c r="CE2583" s="20"/>
      <c r="CF2583" s="1">
        <f t="shared" ref="CF2583" si="27539">BV2583*CA2583+BX2583*CA2586-BW2583*CB2583-BY2583*CB2586</f>
        <v>0.54187615775809295</v>
      </c>
      <c r="CG2583" s="4">
        <f t="shared" ref="CG2583" si="27540">(BV2583*CB2583+BW2583*CA2583+BX2583*CB2586+BY2583*CA2586)</f>
        <v>0</v>
      </c>
      <c r="CH2583" s="2">
        <f t="shared" ref="CH2583" si="27541">BV2583*CC2583+BX2583*CC2586-BW2583*CD2583-BY2583*CD2586</f>
        <v>0</v>
      </c>
      <c r="CI2583" s="3">
        <f t="shared" ref="CI2583" si="27542">(BV2583*CD2583+BW2583*CC2583+BX2583*CD2586+BY2583*CC2586)</f>
        <v>-0.9489419597012867</v>
      </c>
      <c r="CJ2583" s="28"/>
      <c r="CK2583" s="11">
        <v>1</v>
      </c>
      <c r="CL2583" s="12">
        <v>0</v>
      </c>
      <c r="CM2583" s="13">
        <v>0</v>
      </c>
      <c r="CN2583" s="14">
        <v>0</v>
      </c>
      <c r="CP2583" s="1">
        <f t="shared" ref="CP2583" si="27543">CF2583*CK2583+CH2583*CK2586-CG2583*CL2583-CI2583*CL2586</f>
        <v>0.54187615775809295</v>
      </c>
      <c r="CQ2583" s="4">
        <f t="shared" ref="CQ2583" si="27544">(CF2583*CL2583+CG2583*CK2583+CH2583*CL2586+CI2583*CK2586)</f>
        <v>-0.9489419597012867</v>
      </c>
      <c r="CR2583" s="2">
        <f t="shared" ref="CR2583" si="27545">CF2583*CM2583+CH2583*CM2586-CG2583*CN2583-CI2583*CN2586</f>
        <v>0</v>
      </c>
      <c r="CS2583" s="3">
        <f t="shared" ref="CS2583" si="27546">(CF2583*CN2583+CG2583*CM2583+CH2583*CN2586+CI2583*CM2586)</f>
        <v>-0.9489419597012867</v>
      </c>
      <c r="CU2583" s="29">
        <f t="shared" ref="CU2583" si="27547">20*LOG(((1+$CL$4)/$CL$4)/((CP2583+CP2586)^2+(CQ2583+CQ2586)^2)^0.5)</f>
        <v>-4.5198750675542979E-2</v>
      </c>
      <c r="CW2583" s="51">
        <f t="shared" ref="CW2583" si="27548">((CP2583^2+CQ2583^2)^0.5)/((CP2586^2+CQ2586^2)^0.5)</f>
        <v>1.1868511497576484</v>
      </c>
    </row>
    <row r="2584" spans="1:101" ht="18" customHeight="1" thickBot="1">
      <c r="D2584" s="11"/>
      <c r="E2584" s="13"/>
      <c r="F2584" s="13"/>
      <c r="G2584" s="15"/>
      <c r="H2584" s="10"/>
      <c r="I2584" s="11"/>
      <c r="J2584" s="13"/>
      <c r="K2584" s="13"/>
      <c r="L2584" s="15"/>
      <c r="N2584" s="5"/>
      <c r="Q2584" s="6"/>
      <c r="S2584" s="11"/>
      <c r="T2584" s="13"/>
      <c r="U2584" s="13"/>
      <c r="V2584" s="15"/>
      <c r="W2584" s="20"/>
      <c r="X2584" s="5"/>
      <c r="AA2584" s="6"/>
      <c r="AB2584" s="20"/>
      <c r="AC2584" s="11"/>
      <c r="AD2584" s="13"/>
      <c r="AE2584" s="13"/>
      <c r="AF2584" s="15"/>
      <c r="AG2584" s="20"/>
      <c r="AH2584" s="5"/>
      <c r="AK2584" s="6"/>
      <c r="AL2584" s="20"/>
      <c r="AM2584" s="11"/>
      <c r="AN2584" s="13"/>
      <c r="AO2584" s="13"/>
      <c r="AP2584" s="15"/>
      <c r="AR2584" s="5"/>
      <c r="AU2584" s="6"/>
      <c r="AW2584" s="11"/>
      <c r="AX2584" s="13"/>
      <c r="AY2584" s="13"/>
      <c r="AZ2584" s="15"/>
      <c r="BA2584" s="20"/>
      <c r="BB2584" s="5"/>
      <c r="BE2584" s="6"/>
      <c r="BG2584" s="11"/>
      <c r="BH2584" s="13"/>
      <c r="BI2584" s="13"/>
      <c r="BJ2584" s="15"/>
      <c r="BL2584" s="5"/>
      <c r="BO2584" s="6"/>
      <c r="BQ2584" s="11"/>
      <c r="BR2584" s="13"/>
      <c r="BS2584" s="13"/>
      <c r="BT2584" s="15"/>
      <c r="BU2584" s="20"/>
      <c r="BV2584" s="5"/>
      <c r="BY2584" s="6"/>
      <c r="CA2584" s="11"/>
      <c r="CB2584" s="13"/>
      <c r="CC2584" s="13"/>
      <c r="CD2584" s="15"/>
      <c r="CF2584" s="5"/>
      <c r="CI2584" s="6"/>
      <c r="CK2584" s="11"/>
      <c r="CL2584" s="13"/>
      <c r="CM2584" s="13"/>
      <c r="CN2584" s="15"/>
      <c r="CP2584" s="5"/>
      <c r="CS2584" s="6"/>
      <c r="CW2584" s="52"/>
    </row>
    <row r="2585" spans="1:101" ht="18" customHeight="1" thickBot="1">
      <c r="D2585" s="11" t="s">
        <v>6</v>
      </c>
      <c r="E2585" s="13"/>
      <c r="F2585" s="13" t="s">
        <v>7</v>
      </c>
      <c r="G2585" s="15"/>
      <c r="H2585" s="10"/>
      <c r="I2585" s="11" t="s">
        <v>8</v>
      </c>
      <c r="J2585" s="13"/>
      <c r="K2585" s="13" t="s">
        <v>9</v>
      </c>
      <c r="L2585" s="15"/>
      <c r="N2585" s="251" t="s">
        <v>26</v>
      </c>
      <c r="O2585" s="252"/>
      <c r="P2585" s="253" t="s">
        <v>27</v>
      </c>
      <c r="Q2585" s="254"/>
      <c r="S2585" s="11" t="s">
        <v>13</v>
      </c>
      <c r="T2585" s="13"/>
      <c r="U2585" s="13" t="s">
        <v>14</v>
      </c>
      <c r="V2585" s="15"/>
      <c r="W2585" s="20"/>
      <c r="X2585" s="251" t="s">
        <v>26</v>
      </c>
      <c r="Y2585" s="252"/>
      <c r="Z2585" s="253" t="s">
        <v>27</v>
      </c>
      <c r="AA2585" s="254"/>
      <c r="AB2585" s="20"/>
      <c r="AC2585" s="11" t="s">
        <v>8</v>
      </c>
      <c r="AD2585" s="13"/>
      <c r="AE2585" s="13" t="s">
        <v>9</v>
      </c>
      <c r="AF2585" s="15"/>
      <c r="AG2585" s="20"/>
      <c r="AH2585" s="251" t="s">
        <v>26</v>
      </c>
      <c r="AI2585" s="252"/>
      <c r="AJ2585" s="253" t="s">
        <v>27</v>
      </c>
      <c r="AK2585" s="254"/>
      <c r="AL2585" s="20"/>
      <c r="AM2585" s="11" t="s">
        <v>13</v>
      </c>
      <c r="AN2585" s="13"/>
      <c r="AO2585" s="13" t="s">
        <v>14</v>
      </c>
      <c r="AP2585" s="15"/>
      <c r="AR2585" s="251" t="s">
        <v>26</v>
      </c>
      <c r="AS2585" s="252"/>
      <c r="AT2585" s="253" t="s">
        <v>27</v>
      </c>
      <c r="AU2585" s="254"/>
      <c r="AV2585" s="36"/>
      <c r="AW2585" s="11" t="s">
        <v>8</v>
      </c>
      <c r="AX2585" s="13"/>
      <c r="AY2585" s="13" t="s">
        <v>9</v>
      </c>
      <c r="AZ2585" s="15"/>
      <c r="BA2585" s="20"/>
      <c r="BB2585" s="251" t="s">
        <v>26</v>
      </c>
      <c r="BC2585" s="252"/>
      <c r="BD2585" s="253" t="s">
        <v>27</v>
      </c>
      <c r="BE2585" s="254"/>
      <c r="BF2585" s="36"/>
      <c r="BG2585" s="11" t="s">
        <v>13</v>
      </c>
      <c r="BH2585" s="13"/>
      <c r="BI2585" s="13" t="s">
        <v>14</v>
      </c>
      <c r="BJ2585" s="15"/>
      <c r="BK2585" s="36"/>
      <c r="BL2585" s="251" t="s">
        <v>26</v>
      </c>
      <c r="BM2585" s="252"/>
      <c r="BN2585" s="253" t="s">
        <v>27</v>
      </c>
      <c r="BO2585" s="254"/>
      <c r="BP2585" s="36"/>
      <c r="BQ2585" s="11" t="s">
        <v>8</v>
      </c>
      <c r="BR2585" s="13"/>
      <c r="BS2585" s="13" t="s">
        <v>9</v>
      </c>
      <c r="BT2585" s="15"/>
      <c r="BU2585" s="20"/>
      <c r="BV2585" s="251" t="s">
        <v>26</v>
      </c>
      <c r="BW2585" s="252"/>
      <c r="BX2585" s="253" t="s">
        <v>27</v>
      </c>
      <c r="BY2585" s="254"/>
      <c r="BZ2585" s="36"/>
      <c r="CA2585" s="11" t="s">
        <v>13</v>
      </c>
      <c r="CB2585" s="13"/>
      <c r="CC2585" s="13" t="s">
        <v>14</v>
      </c>
      <c r="CD2585" s="15"/>
      <c r="CE2585" s="36"/>
      <c r="CF2585" s="251" t="s">
        <v>26</v>
      </c>
      <c r="CG2585" s="252"/>
      <c r="CH2585" s="253" t="s">
        <v>27</v>
      </c>
      <c r="CI2585" s="254"/>
      <c r="CK2585" s="11" t="s">
        <v>28</v>
      </c>
      <c r="CL2585" s="13"/>
      <c r="CM2585" s="13" t="s">
        <v>29</v>
      </c>
      <c r="CN2585" s="15"/>
      <c r="CP2585" s="251" t="s">
        <v>26</v>
      </c>
      <c r="CQ2585" s="252"/>
      <c r="CR2585" s="253" t="s">
        <v>27</v>
      </c>
      <c r="CS2585" s="254"/>
      <c r="CU2585" s="38" t="s">
        <v>37</v>
      </c>
      <c r="CW2585" s="53" t="s">
        <v>45</v>
      </c>
    </row>
    <row r="2586" spans="1:101" ht="18" customHeight="1" thickTop="1" thickBot="1">
      <c r="D2586" s="16">
        <v>0</v>
      </c>
      <c r="E2586" s="17">
        <v>0</v>
      </c>
      <c r="F2586" s="18">
        <v>1</v>
      </c>
      <c r="G2586" s="19">
        <v>0</v>
      </c>
      <c r="H2586" s="10"/>
      <c r="I2586" s="16">
        <v>0</v>
      </c>
      <c r="J2586" s="17">
        <f t="shared" ref="J2586" si="27549">-1/($J$4*$B2583)</f>
        <v>-0.20302424921632584</v>
      </c>
      <c r="K2586" s="18">
        <v>1</v>
      </c>
      <c r="L2586" s="19">
        <v>0</v>
      </c>
      <c r="N2586" s="1">
        <f t="shared" ref="N2586" si="27550">D2586*I2583+F2586*I2586-E2586*J2583-G2586*J2586</f>
        <v>0</v>
      </c>
      <c r="O2586" s="4">
        <f t="shared" ref="O2586" si="27551">(D2586*J2583+E2586*I2583+F2586*J2586+G2586*I2586)</f>
        <v>-0.20302424921632584</v>
      </c>
      <c r="P2586" s="2">
        <f t="shared" ref="P2586" si="27552">D2586*K2583+F2586*K2586-E2586*L2583-G2586*L2586</f>
        <v>1</v>
      </c>
      <c r="Q2586" s="3">
        <f t="shared" ref="Q2586" si="27553">(D2586*L2583+E2586*K2583+F2586*L2586+G2586*K2586)</f>
        <v>0</v>
      </c>
      <c r="S2586" s="16">
        <v>0</v>
      </c>
      <c r="T2586" s="17">
        <v>0</v>
      </c>
      <c r="U2586" s="18">
        <v>1</v>
      </c>
      <c r="V2586" s="19">
        <v>0</v>
      </c>
      <c r="W2586" s="20"/>
      <c r="X2586" s="1">
        <f t="shared" ref="X2586" si="27554">N2586*S2583+P2586*S2586-O2586*T2583-Q2586*T2586</f>
        <v>0</v>
      </c>
      <c r="Y2586" s="4">
        <f t="shared" ref="Y2586" si="27555">(N2586*T2583+O2586*S2583+P2586*T2586+Q2586*S2586)</f>
        <v>-0.20302424921632584</v>
      </c>
      <c r="Z2586" s="2">
        <f t="shared" ref="Z2586" si="27556">N2586*U2583+P2586*U2586-O2586*V2583-Q2586*V2586</f>
        <v>0.9434006174404731</v>
      </c>
      <c r="AA2586" s="3">
        <f t="shared" ref="AA2586" si="27557">(N2586*V2583+O2586*U2583+P2586*V2586+Q2586*U2586)</f>
        <v>0</v>
      </c>
      <c r="AB2586" s="20"/>
      <c r="AC2586" s="16">
        <v>0</v>
      </c>
      <c r="AD2586" s="17">
        <f t="shared" ref="AD2586" si="27558">-1/($AD$4*$B2583)</f>
        <v>-0.2319453722259327</v>
      </c>
      <c r="AE2586" s="18">
        <v>1</v>
      </c>
      <c r="AF2586" s="19">
        <v>0</v>
      </c>
      <c r="AG2586" s="20"/>
      <c r="AH2586" s="1">
        <f t="shared" ref="AH2586" si="27559">X2586*AC2583+Z2586*AC2586-Y2586*AD2583-AA2586*AD2586</f>
        <v>0</v>
      </c>
      <c r="AI2586" s="4">
        <f t="shared" ref="AI2586" si="27560">(X2586*AD2583+Y2586*AC2583+Z2586*AD2586+AA2586*AC2586)</f>
        <v>-0.42184165658673112</v>
      </c>
      <c r="AJ2586" s="2">
        <f t="shared" ref="AJ2586" si="27561">X2586*AE2583+Z2586*AE2586-Y2586*AF2583-AA2586*AF2586</f>
        <v>0.9434006174404731</v>
      </c>
      <c r="AK2586" s="3">
        <f t="shared" ref="AK2586" si="27562">(X2586*AF2583+Y2586*AE2583+Z2586*AF2586+AA2586*AE2586)</f>
        <v>0</v>
      </c>
      <c r="AL2586" s="20"/>
      <c r="AM2586" s="16">
        <v>0</v>
      </c>
      <c r="AN2586" s="17">
        <v>0</v>
      </c>
      <c r="AO2586" s="18">
        <v>1</v>
      </c>
      <c r="AP2586" s="19">
        <v>0</v>
      </c>
      <c r="AR2586" s="1">
        <f t="shared" ref="AR2586" si="27563">AH2586*AM2583+AJ2586*AM2586-AI2586*AN2583-AK2586*AN2586</f>
        <v>0</v>
      </c>
      <c r="AS2586" s="4">
        <f t="shared" ref="AS2586" si="27564">(AH2586*AN2583+AI2586*AM2583+AJ2586*AN2586+AK2586*AM2586)</f>
        <v>-0.42184165658673112</v>
      </c>
      <c r="AT2586" s="2">
        <f t="shared" ref="AT2586" si="27565">AH2586*AO2583+AJ2586*AO2586-AI2586*AP2583-AK2586*AP2586</f>
        <v>0.82118718612971142</v>
      </c>
      <c r="AU2586" s="3">
        <f t="shared" ref="AU2586" si="27566">(AH2586*AP2583+AI2586*AO2583+AJ2586*AP2586+AK2586*AO2586)</f>
        <v>0</v>
      </c>
      <c r="AV2586" s="20"/>
      <c r="AW2586" s="16">
        <v>0</v>
      </c>
      <c r="AX2586" s="17">
        <f t="shared" ref="AX2586" si="27567">-1/($AX$4*$B2583)</f>
        <v>-0.2319453722259327</v>
      </c>
      <c r="AY2586" s="18">
        <v>1</v>
      </c>
      <c r="AZ2586" s="19">
        <v>0</v>
      </c>
      <c r="BA2586" s="20"/>
      <c r="BB2586" s="1">
        <f t="shared" ref="BB2586" si="27568">AR2586*AW2583+AT2586*AW2586-AS2586*AX2583-AU2586*AX2586</f>
        <v>0</v>
      </c>
      <c r="BC2586" s="4">
        <f t="shared" ref="BC2586" si="27569">(AR2586*AX2583+AS2586*AW2583+AT2586*AX2586+AU2586*AW2586)</f>
        <v>-0.61231222414075326</v>
      </c>
      <c r="BD2586" s="2">
        <f t="shared" ref="BD2586" si="27570">AR2586*AY2583+AT2586*AY2586-AS2586*AZ2583-AU2586*AZ2586</f>
        <v>0.82118718612971142</v>
      </c>
      <c r="BE2586" s="3">
        <f t="shared" ref="BE2586" si="27571">(AR2586*AZ2583+AS2586*AY2583+AT2586*AZ2586+AU2586*AY2586)</f>
        <v>0</v>
      </c>
      <c r="BF2586" s="20"/>
      <c r="BG2586" s="16">
        <v>0</v>
      </c>
      <c r="BH2586" s="17">
        <v>0</v>
      </c>
      <c r="BI2586" s="18">
        <v>1</v>
      </c>
      <c r="BJ2586" s="19">
        <v>0</v>
      </c>
      <c r="BK2586" s="20"/>
      <c r="BL2586" s="1">
        <f t="shared" ref="BL2586" si="27572">BB2586*BG2583+BD2586*BG2586-BC2586*BH2583-BE2586*BH2586</f>
        <v>0</v>
      </c>
      <c r="BM2586" s="4">
        <f t="shared" ref="BM2586" si="27573">(BB2586*BH2583+BC2586*BG2583+BD2586*BH2586+BE2586*BG2586)</f>
        <v>-0.61231222414075326</v>
      </c>
      <c r="BN2586" s="2">
        <f t="shared" ref="BN2586" si="27574">BB2586*BI2583+BD2586*BI2586-BC2586*BJ2583-BE2586*BJ2586</f>
        <v>0.65048593268933952</v>
      </c>
      <c r="BO2586" s="3">
        <f t="shared" ref="BO2586" si="27575">(BB2586*BJ2583+BC2586*BI2583+BD2586*BJ2586+BE2586*BI2586)</f>
        <v>0</v>
      </c>
      <c r="BP2586" s="20"/>
      <c r="BQ2586" s="16">
        <v>0</v>
      </c>
      <c r="BR2586" s="17">
        <f t="shared" ref="BR2586" si="27576">-1/($BR$4*$B2583)</f>
        <v>-0.20302424921632584</v>
      </c>
      <c r="BS2586" s="18">
        <v>1</v>
      </c>
      <c r="BT2586" s="19">
        <v>0</v>
      </c>
      <c r="BU2586" s="20"/>
      <c r="BV2586" s="1">
        <f t="shared" ref="BV2586" si="27577">BL2586*BQ2583+BN2586*BQ2586-BM2586*BR2583-BO2586*BR2586</f>
        <v>0</v>
      </c>
      <c r="BW2586" s="4">
        <f t="shared" ref="BW2586" si="27578">(BL2586*BR2583+BM2586*BQ2583+BN2586*BR2586+BO2586*BQ2586)</f>
        <v>-0.74437664225078781</v>
      </c>
      <c r="BX2586" s="2">
        <f t="shared" ref="BX2586" si="27579">BL2586*BS2583+BN2586*BS2586-BM2586*BT2583-BO2586*BT2586</f>
        <v>0.65048593268933952</v>
      </c>
      <c r="BY2586" s="3">
        <f t="shared" ref="BY2586" si="27580">(BL2586*BT2583+BM2586*BS2583+BN2586*BT2586+BO2586*BS2586)</f>
        <v>0</v>
      </c>
      <c r="BZ2586" s="20"/>
      <c r="CA2586" s="16">
        <v>0</v>
      </c>
      <c r="CB2586" s="17">
        <v>0</v>
      </c>
      <c r="CC2586" s="18">
        <v>1</v>
      </c>
      <c r="CD2586" s="19">
        <v>0</v>
      </c>
      <c r="CE2586" s="20"/>
      <c r="CF2586" s="1">
        <f t="shared" ref="CF2586" si="27581">BV2586*CA2583+BX2586*CA2586-BW2586*CB2583-BY2586*CB2586</f>
        <v>0</v>
      </c>
      <c r="CG2586" s="4">
        <f t="shared" ref="CG2586" si="27582">(BV2586*CB2583+BW2586*CA2583+BX2586*CB2586+BY2586*CA2586)</f>
        <v>-0.74437664225078781</v>
      </c>
      <c r="CH2586" s="2">
        <f t="shared" ref="CH2586" si="27583">BV2586*CC2583+BX2586*CC2586-BW2586*CD2583-BY2586*CD2586</f>
        <v>0.54187615775809295</v>
      </c>
      <c r="CI2586" s="3">
        <f t="shared" ref="CI2586" si="27584">(BV2586*CD2583+BW2586*CC2583+BX2586*CD2586+BY2586*CC2586)</f>
        <v>0</v>
      </c>
      <c r="CK2586" s="16">
        <f t="shared" ref="CK2586" si="27585">1/$CL$4</f>
        <v>1</v>
      </c>
      <c r="CL2586" s="17">
        <v>0</v>
      </c>
      <c r="CM2586" s="18">
        <v>1</v>
      </c>
      <c r="CN2586" s="19">
        <v>0</v>
      </c>
      <c r="CP2586" s="1">
        <f t="shared" ref="CP2586" si="27586">CF2586*CK2583+CH2586*CK2586-CG2586*CL2583-CI2586*CL2586</f>
        <v>0.54187615775809295</v>
      </c>
      <c r="CQ2586" s="4">
        <f t="shared" ref="CQ2586" si="27587">(CF2586*CL2583+CG2586*CK2583+CH2586*CL2586+CI2586*CK2586)</f>
        <v>-0.74437664225078781</v>
      </c>
      <c r="CR2586" s="2">
        <f t="shared" ref="CR2586" si="27588">CF2586*CM2583+CH2586*CM2586-CG2586*CN2583-CI2586*CN2586</f>
        <v>0.54187615775809295</v>
      </c>
      <c r="CS2586" s="3">
        <f t="shared" ref="CS2586" si="27589">(CF2586*CN2583+CG2586*CM2583+CH2586*CN2586+CI2586*CM2586)</f>
        <v>0</v>
      </c>
      <c r="CU2586" s="39">
        <f t="shared" ref="CU2586" si="27590">(180/PI())*ATAN(-1*(CQ2583/CP2583))</f>
        <v>60.272253490482605</v>
      </c>
      <c r="CW2586" s="54">
        <f t="shared" ref="CW2586" si="27591">20*LOG(((1-(10^(CU2583/20)^2)*(1-((1-CW2583)/(1+CW2583))^2))^0.5))</f>
        <v>-17.550218812335714</v>
      </c>
    </row>
    <row r="2587" spans="1:101" ht="18" customHeight="1">
      <c r="E2587" s="20"/>
      <c r="F2587" s="20"/>
      <c r="G2587" s="20"/>
      <c r="H2587" s="20"/>
      <c r="I2587" s="20"/>
      <c r="J2587" s="20"/>
      <c r="K2587" s="20"/>
      <c r="L2587" s="20"/>
      <c r="M2587" s="20"/>
      <c r="N2587" s="20"/>
      <c r="O2587" s="20"/>
      <c r="P2587" s="20"/>
      <c r="Q2587" s="20"/>
      <c r="R2587" s="20"/>
      <c r="S2587" s="20"/>
      <c r="T2587" s="20"/>
      <c r="U2587" s="20"/>
      <c r="V2587" s="20"/>
      <c r="W2587" s="20"/>
      <c r="X2587" s="20"/>
      <c r="Y2587" s="20"/>
      <c r="Z2587" s="20"/>
      <c r="AA2587" s="20"/>
      <c r="AB2587" s="30"/>
      <c r="AC2587" s="20"/>
      <c r="AD2587" s="20"/>
      <c r="AE2587" s="20"/>
      <c r="AF2587" s="20"/>
      <c r="AG2587" s="20"/>
      <c r="AH2587" s="20"/>
      <c r="AI2587" s="20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  <c r="BA2587" s="20"/>
      <c r="BB2587" s="20"/>
      <c r="BC2587" s="20"/>
      <c r="BD2587" s="20"/>
      <c r="BE2587" s="20"/>
      <c r="BF2587" s="20"/>
      <c r="BG2587" s="20"/>
      <c r="BH2587" s="20"/>
      <c r="BI2587" s="20"/>
      <c r="BJ2587" s="20"/>
      <c r="BK2587" s="20"/>
      <c r="BL2587" s="20"/>
      <c r="BM2587" s="20"/>
      <c r="BN2587" s="20"/>
      <c r="BO2587" s="20"/>
      <c r="BP2587" s="20"/>
      <c r="BQ2587" s="20"/>
      <c r="BR2587" s="20"/>
      <c r="BS2587" s="20"/>
      <c r="BT2587" s="20"/>
      <c r="BU2587" s="20"/>
      <c r="BV2587" s="20"/>
      <c r="BW2587" s="20"/>
      <c r="BX2587" s="20"/>
      <c r="BY2587" s="20"/>
      <c r="BZ2587" s="20"/>
      <c r="CA2587" s="20"/>
      <c r="CB2587" s="20"/>
      <c r="CC2587" s="20"/>
      <c r="CD2587" s="20"/>
      <c r="CE2587" s="20"/>
      <c r="CF2587" s="20"/>
      <c r="CG2587" s="20"/>
      <c r="CH2587" s="20"/>
      <c r="CI2587" s="20"/>
      <c r="CJ2587" s="20"/>
      <c r="CK2587" s="20"/>
      <c r="CL2587" s="20"/>
    </row>
    <row r="2588" spans="1:101" ht="18" customHeight="1"/>
    <row r="2589" spans="1:101" ht="18" customHeight="1" thickBot="1">
      <c r="A2589" s="23"/>
      <c r="B2589" s="23"/>
      <c r="C2589" s="23"/>
      <c r="D2589" s="20" t="s">
        <v>15</v>
      </c>
      <c r="E2589" s="20"/>
      <c r="F2589" s="20"/>
      <c r="G2589" s="20"/>
      <c r="H2589" s="20"/>
      <c r="I2589" s="20" t="s">
        <v>16</v>
      </c>
      <c r="J2589" s="20"/>
      <c r="K2589" s="20"/>
      <c r="L2589" s="20"/>
      <c r="M2589" s="23"/>
      <c r="N2589" s="23"/>
      <c r="O2589" s="24" t="s">
        <v>17</v>
      </c>
      <c r="P2589" s="23"/>
      <c r="Q2589" s="23"/>
      <c r="R2589" s="23"/>
      <c r="S2589" s="20"/>
      <c r="T2589" s="20" t="s">
        <v>18</v>
      </c>
      <c r="U2589" s="23"/>
      <c r="V2589" s="23"/>
      <c r="W2589" s="23"/>
      <c r="X2589" s="23"/>
      <c r="Y2589" s="24" t="s">
        <v>19</v>
      </c>
      <c r="Z2589" s="23"/>
      <c r="AA2589" s="23"/>
      <c r="AB2589" s="23"/>
      <c r="AC2589" s="24" t="s">
        <v>20</v>
      </c>
      <c r="AD2589" s="20"/>
      <c r="AE2589" s="20"/>
      <c r="AF2589" s="20"/>
      <c r="AG2589" s="20"/>
      <c r="AH2589" s="23"/>
      <c r="AI2589" s="24" t="s">
        <v>21</v>
      </c>
      <c r="AJ2589" s="23"/>
      <c r="AK2589" s="23"/>
      <c r="AL2589" s="20"/>
      <c r="AM2589" s="24" t="s">
        <v>31</v>
      </c>
      <c r="AN2589" s="20"/>
      <c r="AO2589" s="23"/>
      <c r="AP2589" s="23"/>
      <c r="AQ2589" s="23"/>
      <c r="AR2589" s="23"/>
      <c r="AS2589" s="24" t="s">
        <v>91</v>
      </c>
      <c r="AT2589" s="23"/>
      <c r="AU2589" s="23"/>
      <c r="AV2589" s="23"/>
      <c r="AW2589" s="24" t="s">
        <v>32</v>
      </c>
      <c r="AX2589" s="20"/>
      <c r="AY2589" s="20"/>
      <c r="AZ2589" s="20"/>
      <c r="BA2589" s="20"/>
      <c r="BB2589" s="23"/>
      <c r="BC2589" s="24" t="s">
        <v>22</v>
      </c>
      <c r="BD2589" s="23"/>
      <c r="BE2589" s="23"/>
      <c r="BF2589" s="23"/>
      <c r="BG2589" s="24" t="s">
        <v>33</v>
      </c>
      <c r="BH2589" s="20"/>
      <c r="BI2589" s="23"/>
      <c r="BJ2589" s="23"/>
      <c r="BK2589" s="23"/>
      <c r="BL2589" s="23"/>
      <c r="BM2589" s="24" t="s">
        <v>34</v>
      </c>
      <c r="BN2589" s="23"/>
      <c r="BO2589" s="23"/>
      <c r="BP2589" s="23"/>
      <c r="BQ2589" s="24" t="s">
        <v>89</v>
      </c>
      <c r="BR2589" s="20"/>
      <c r="BS2589" s="20"/>
      <c r="BT2589" s="20"/>
      <c r="BU2589" s="20"/>
      <c r="BV2589" s="23"/>
      <c r="BW2589" s="24" t="s">
        <v>35</v>
      </c>
      <c r="BX2589" s="23"/>
      <c r="BY2589" s="23"/>
      <c r="BZ2589" s="23"/>
      <c r="CA2589" s="24" t="s">
        <v>90</v>
      </c>
      <c r="CB2589" s="20"/>
      <c r="CC2589" s="23"/>
      <c r="CD2589" s="23"/>
      <c r="CE2589" s="23"/>
      <c r="CF2589" s="23"/>
      <c r="CG2589" s="24" t="s">
        <v>92</v>
      </c>
      <c r="CH2589" s="23"/>
      <c r="CI2589" s="23"/>
      <c r="CJ2589" s="23"/>
      <c r="CK2589" s="24" t="s">
        <v>36</v>
      </c>
      <c r="CL2589" s="24"/>
      <c r="CM2589" s="23"/>
      <c r="CN2589" s="23"/>
      <c r="CO2589" s="23"/>
      <c r="CP2589" s="23"/>
      <c r="CQ2589" s="24" t="s">
        <v>93</v>
      </c>
      <c r="CR2589" s="23"/>
      <c r="CS2589" s="23"/>
    </row>
    <row r="2590" spans="1:101" ht="18" customHeight="1" thickBot="1">
      <c r="A2590" s="23"/>
      <c r="B2590" s="33"/>
      <c r="C2590" s="23"/>
      <c r="D2590" s="7" t="s">
        <v>2</v>
      </c>
      <c r="E2590" s="8"/>
      <c r="F2590" s="8" t="s">
        <v>3</v>
      </c>
      <c r="G2590" s="9"/>
      <c r="H2590" s="10"/>
      <c r="I2590" s="7" t="s">
        <v>4</v>
      </c>
      <c r="J2590" s="8"/>
      <c r="K2590" s="8" t="s">
        <v>5</v>
      </c>
      <c r="L2590" s="9"/>
      <c r="M2590" s="23"/>
      <c r="N2590" s="251" t="s">
        <v>79</v>
      </c>
      <c r="O2590" s="252"/>
      <c r="P2590" s="253" t="s">
        <v>80</v>
      </c>
      <c r="Q2590" s="254"/>
      <c r="R2590" s="23"/>
      <c r="S2590" s="7" t="s">
        <v>11</v>
      </c>
      <c r="T2590" s="8"/>
      <c r="U2590" s="8" t="s">
        <v>12</v>
      </c>
      <c r="V2590" s="9"/>
      <c r="W2590" s="20"/>
      <c r="X2590" s="251" t="s">
        <v>79</v>
      </c>
      <c r="Y2590" s="252"/>
      <c r="Z2590" s="253" t="s">
        <v>80</v>
      </c>
      <c r="AA2590" s="254"/>
      <c r="AB2590" s="20"/>
      <c r="AC2590" s="7" t="s">
        <v>4</v>
      </c>
      <c r="AD2590" s="8"/>
      <c r="AE2590" s="8" t="s">
        <v>5</v>
      </c>
      <c r="AF2590" s="9"/>
      <c r="AG2590" s="20"/>
      <c r="AH2590" s="251" t="s">
        <v>0</v>
      </c>
      <c r="AI2590" s="252"/>
      <c r="AJ2590" s="253" t="s">
        <v>1</v>
      </c>
      <c r="AK2590" s="254"/>
      <c r="AL2590" s="20"/>
      <c r="AM2590" s="7" t="s">
        <v>11</v>
      </c>
      <c r="AN2590" s="8"/>
      <c r="AO2590" s="8" t="s">
        <v>12</v>
      </c>
      <c r="AP2590" s="9"/>
      <c r="AQ2590" s="23"/>
      <c r="AR2590" s="251" t="s">
        <v>0</v>
      </c>
      <c r="AS2590" s="252"/>
      <c r="AT2590" s="253" t="s">
        <v>1</v>
      </c>
      <c r="AU2590" s="254"/>
      <c r="AV2590" s="36"/>
      <c r="AW2590" s="7" t="s">
        <v>4</v>
      </c>
      <c r="AX2590" s="8"/>
      <c r="AY2590" s="8" t="s">
        <v>5</v>
      </c>
      <c r="AZ2590" s="9"/>
      <c r="BA2590" s="20"/>
      <c r="BB2590" s="251" t="s">
        <v>0</v>
      </c>
      <c r="BC2590" s="252"/>
      <c r="BD2590" s="253" t="s">
        <v>1</v>
      </c>
      <c r="BE2590" s="254"/>
      <c r="BF2590" s="36"/>
      <c r="BG2590" s="7" t="s">
        <v>11</v>
      </c>
      <c r="BH2590" s="8"/>
      <c r="BI2590" s="8" t="s">
        <v>12</v>
      </c>
      <c r="BJ2590" s="9"/>
      <c r="BK2590" s="36"/>
      <c r="BL2590" s="251" t="s">
        <v>0</v>
      </c>
      <c r="BM2590" s="252"/>
      <c r="BN2590" s="253" t="s">
        <v>1</v>
      </c>
      <c r="BO2590" s="254"/>
      <c r="BP2590" s="36"/>
      <c r="BQ2590" s="7" t="s">
        <v>4</v>
      </c>
      <c r="BR2590" s="8"/>
      <c r="BS2590" s="8" t="s">
        <v>5</v>
      </c>
      <c r="BT2590" s="9"/>
      <c r="BU2590" s="20"/>
      <c r="BV2590" s="251" t="s">
        <v>0</v>
      </c>
      <c r="BW2590" s="252"/>
      <c r="BX2590" s="253" t="s">
        <v>1</v>
      </c>
      <c r="BY2590" s="254"/>
      <c r="BZ2590" s="36"/>
      <c r="CA2590" s="7" t="s">
        <v>11</v>
      </c>
      <c r="CB2590" s="8"/>
      <c r="CC2590" s="8" t="s">
        <v>12</v>
      </c>
      <c r="CD2590" s="9"/>
      <c r="CE2590" s="36"/>
      <c r="CF2590" s="251" t="s">
        <v>0</v>
      </c>
      <c r="CG2590" s="252"/>
      <c r="CH2590" s="253" t="s">
        <v>1</v>
      </c>
      <c r="CI2590" s="254"/>
      <c r="CJ2590" s="23"/>
      <c r="CK2590" s="7" t="s">
        <v>23</v>
      </c>
      <c r="CL2590" s="8"/>
      <c r="CM2590" s="8" t="s">
        <v>24</v>
      </c>
      <c r="CN2590" s="9"/>
      <c r="CO2590" s="23"/>
      <c r="CP2590" s="251" t="s">
        <v>0</v>
      </c>
      <c r="CQ2590" s="252"/>
      <c r="CR2590" s="253" t="s">
        <v>1</v>
      </c>
      <c r="CS2590" s="254"/>
      <c r="CU2590" s="26" t="s">
        <v>25</v>
      </c>
      <c r="CW2590" s="50" t="s">
        <v>44</v>
      </c>
    </row>
    <row r="2591" spans="1:101" ht="18" customHeight="1" thickTop="1" thickBot="1">
      <c r="B2591" s="34">
        <v>7.2500000000000204</v>
      </c>
      <c r="D2591" s="11">
        <v>1</v>
      </c>
      <c r="E2591" s="12">
        <v>0</v>
      </c>
      <c r="F2591" s="13">
        <v>0</v>
      </c>
      <c r="G2591" s="40">
        <f t="shared" ref="G2591" si="27592">-1/($E$4*$B2591)</f>
        <v>-0.14490076109124722</v>
      </c>
      <c r="H2591" s="10"/>
      <c r="I2591" s="11">
        <v>1</v>
      </c>
      <c r="J2591" s="12">
        <v>0</v>
      </c>
      <c r="K2591" s="13">
        <v>0</v>
      </c>
      <c r="L2591" s="14">
        <v>0</v>
      </c>
      <c r="N2591" s="1">
        <f t="shared" ref="N2591" si="27593">D2591*I2591+F2591*I2594-E2591*J2591-G2591*J2594</f>
        <v>0.97078451706672308</v>
      </c>
      <c r="O2591" s="4">
        <f t="shared" ref="O2591" si="27594">(D2591*J2591+E2591*I2591+F2591*J2594+G2591*I2594)</f>
        <v>0</v>
      </c>
      <c r="P2591" s="2">
        <f t="shared" ref="P2591" si="27595">D2591*K2591+F2591*K2594-E2591*L2591-G2591*L2594</f>
        <v>0</v>
      </c>
      <c r="Q2591" s="3">
        <f t="shared" ref="Q2591" si="27596">(D2591*L2591+E2591*K2591+F2591*L2594+G2591*K2594)</f>
        <v>-0.14490076109124722</v>
      </c>
      <c r="S2591" s="11">
        <v>1</v>
      </c>
      <c r="T2591" s="12">
        <v>0</v>
      </c>
      <c r="U2591" s="13">
        <v>0</v>
      </c>
      <c r="V2591" s="40">
        <f t="shared" ref="V2591" si="27597">-1/($T$4*$B2591)</f>
        <v>-0.27685876050332847</v>
      </c>
      <c r="W2591" s="20"/>
      <c r="X2591" s="1">
        <f t="shared" ref="X2591" si="27598">N2591*S2591+P2591*S2594-O2591*T2591-Q2591*T2594</f>
        <v>0.97078451706672308</v>
      </c>
      <c r="Y2591" s="4">
        <f t="shared" ref="Y2591" si="27599">(N2591*T2591+O2591*S2591+P2591*T2594+Q2591*S2594)</f>
        <v>0</v>
      </c>
      <c r="Z2591" s="2">
        <f t="shared" ref="Z2591" si="27600">N2591*U2591+P2591*U2594-O2591*V2591-Q2591*V2594</f>
        <v>0</v>
      </c>
      <c r="AA2591" s="3">
        <f t="shared" ref="AA2591" si="27601">(N2591*V2591+O2591*U2591+P2591*V2594+Q2591*U2594)</f>
        <v>-0.41367095920216251</v>
      </c>
      <c r="AB2591" s="20"/>
      <c r="AC2591" s="11">
        <v>1</v>
      </c>
      <c r="AD2591" s="12">
        <v>0</v>
      </c>
      <c r="AE2591" s="13">
        <v>0</v>
      </c>
      <c r="AF2591" s="14">
        <v>0</v>
      </c>
      <c r="AG2591" s="20"/>
      <c r="AH2591" s="1">
        <f t="shared" ref="AH2591" si="27602">X2591*AC2591+Z2591*AC2594-Y2591*AD2591-AA2591*AD2594</f>
        <v>0.87549717014249273</v>
      </c>
      <c r="AI2591" s="4">
        <f t="shared" ref="AI2591" si="27603">(X2591*AD2591+Y2591*AC2591+Z2591*AD2594+AA2591*AC2594)</f>
        <v>0</v>
      </c>
      <c r="AJ2591" s="2">
        <f t="shared" ref="AJ2591" si="27604">X2591*AE2591+Z2591*AE2594-Y2591*AF2591-AA2591*AF2594</f>
        <v>0</v>
      </c>
      <c r="AK2591" s="3">
        <f t="shared" ref="AK2591" si="27605">(X2591*AF2591+Y2591*AE2591+Z2591*AF2594+AA2591*AE2594)</f>
        <v>-0.41367095920216251</v>
      </c>
      <c r="AL2591" s="20"/>
      <c r="AM2591" s="11">
        <v>1</v>
      </c>
      <c r="AN2591" s="12">
        <v>0</v>
      </c>
      <c r="AO2591" s="13">
        <v>0</v>
      </c>
      <c r="AP2591" s="40">
        <f t="shared" ref="AP2591" si="27606">-1/($AN$4*$B2591)</f>
        <v>-0.28771596679757661</v>
      </c>
      <c r="AR2591" s="1">
        <f t="shared" ref="AR2591" si="27607">AH2591*AM2591+AJ2591*AM2594-AI2591*AN2591-AK2591*AN2594</f>
        <v>0.87549717014249273</v>
      </c>
      <c r="AS2591" s="4">
        <f t="shared" ref="AS2591" si="27608">(AH2591*AN2591+AI2591*AM2591+AJ2591*AN2594+AK2591*AM2594)</f>
        <v>0</v>
      </c>
      <c r="AT2591" s="2">
        <f t="shared" ref="AT2591" si="27609">AH2591*AO2591+AJ2591*AO2594-AI2591*AP2591-AK2591*AP2594</f>
        <v>0</v>
      </c>
      <c r="AU2591" s="3">
        <f t="shared" ref="AU2591" si="27610">(AH2591*AP2591+AI2591*AO2591+AJ2591*AP2594+AK2591*AO2594)</f>
        <v>-0.66556547393825216</v>
      </c>
      <c r="AV2591" s="20"/>
      <c r="AW2591" s="11">
        <v>1</v>
      </c>
      <c r="AX2591" s="12">
        <v>0</v>
      </c>
      <c r="AY2591" s="13">
        <v>0</v>
      </c>
      <c r="AZ2591" s="14">
        <v>0</v>
      </c>
      <c r="BA2591" s="20"/>
      <c r="BB2591" s="1">
        <f t="shared" ref="BB2591" si="27611">AR2591*AW2591+AT2591*AW2594-AS2591*AX2591-AU2591*AX2594</f>
        <v>0.72218699256014407</v>
      </c>
      <c r="BC2591" s="4">
        <f t="shared" ref="BC2591" si="27612">(AR2591*AX2591+AS2591*AW2591+AT2591*AX2594+AU2591*AW2594)</f>
        <v>0</v>
      </c>
      <c r="BD2591" s="2">
        <f t="shared" ref="BD2591" si="27613">AR2591*AY2591+AT2591*AY2594-AS2591*AZ2591-AU2591*AZ2594</f>
        <v>0</v>
      </c>
      <c r="BE2591" s="3">
        <f t="shared" ref="BE2591" si="27614">(AR2591*AZ2591+AS2591*AY2591+AT2591*AZ2594+AU2591*AY2594)</f>
        <v>-0.66556547393825216</v>
      </c>
      <c r="BF2591" s="20"/>
      <c r="BG2591" s="11">
        <v>1</v>
      </c>
      <c r="BH2591" s="12">
        <v>0</v>
      </c>
      <c r="BI2591" s="13">
        <v>0</v>
      </c>
      <c r="BJ2591" s="40">
        <f t="shared" ref="BJ2591" si="27615">-1/($BH$4*$B2591)</f>
        <v>-0.27685876050332847</v>
      </c>
      <c r="BK2591" s="20"/>
      <c r="BL2591" s="1">
        <f t="shared" ref="BL2591" si="27616">BB2591*BG2591+BD2591*BG2594-BC2591*BH2591-BE2591*BH2594</f>
        <v>0.72218699256014407</v>
      </c>
      <c r="BM2591" s="4">
        <f t="shared" ref="BM2591" si="27617">(BB2591*BH2591+BC2591*BG2591+BD2591*BH2594+BE2591*BG2594)</f>
        <v>0</v>
      </c>
      <c r="BN2591" s="2">
        <f t="shared" ref="BN2591" si="27618">BB2591*BI2591+BD2591*BI2594-BC2591*BJ2591-BE2591*BJ2594</f>
        <v>0</v>
      </c>
      <c r="BO2591" s="3">
        <f t="shared" ref="BO2591" si="27619">(BB2591*BJ2591+BC2591*BI2591+BD2591*BJ2594+BE2591*BI2594)</f>
        <v>-0.86550926955008012</v>
      </c>
      <c r="BP2591" s="20"/>
      <c r="BQ2591" s="11">
        <v>1</v>
      </c>
      <c r="BR2591" s="12">
        <v>0</v>
      </c>
      <c r="BS2591" s="13">
        <v>0</v>
      </c>
      <c r="BT2591" s="14">
        <v>0</v>
      </c>
      <c r="BU2591" s="20"/>
      <c r="BV2591" s="1">
        <f t="shared" ref="BV2591" si="27620">BL2591*BQ2591+BN2591*BQ2594-BM2591*BR2591-BO2591*BR2594</f>
        <v>0.54767948064162486</v>
      </c>
      <c r="BW2591" s="4">
        <f t="shared" ref="BW2591" si="27621">(BL2591*BR2591+BM2591*BQ2591+BN2591*BR2594+BO2591*BQ2594)</f>
        <v>0</v>
      </c>
      <c r="BX2591" s="2">
        <f t="shared" ref="BX2591" si="27622">BL2591*BS2591+BN2591*BS2594-BM2591*BT2591-BO2591*BT2594</f>
        <v>0</v>
      </c>
      <c r="BY2591" s="3">
        <f t="shared" ref="BY2591" si="27623">(BL2591*BT2591+BM2591*BS2591+BN2591*BT2594+BO2591*BS2594)</f>
        <v>-0.86550926955008012</v>
      </c>
      <c r="BZ2591" s="20"/>
      <c r="CA2591" s="11">
        <v>1</v>
      </c>
      <c r="CB2591" s="12">
        <v>0</v>
      </c>
      <c r="CC2591" s="13">
        <v>0</v>
      </c>
      <c r="CD2591" s="40">
        <f t="shared" ref="CD2591" si="27624">-1/($CB$4*$B2591)</f>
        <v>-0.14490076109124722</v>
      </c>
      <c r="CE2591" s="20"/>
      <c r="CF2591" s="1">
        <f t="shared" ref="CF2591" si="27625">BV2591*CA2591+BX2591*CA2594-BW2591*CB2591-BY2591*CB2594</f>
        <v>0.54767948064162486</v>
      </c>
      <c r="CG2591" s="4">
        <f t="shared" ref="CG2591" si="27626">(BV2591*CB2591+BW2591*CA2591+BX2591*CB2594+BY2591*CA2594)</f>
        <v>0</v>
      </c>
      <c r="CH2591" s="2">
        <f t="shared" ref="CH2591" si="27627">BV2591*CC2591+BX2591*CC2594-BW2591*CD2591-BY2591*CD2594</f>
        <v>0</v>
      </c>
      <c r="CI2591" s="3">
        <f t="shared" ref="CI2591" si="27628">(BV2591*CD2591+BW2591*CC2591+BX2591*CD2594+BY2591*CC2594)</f>
        <v>-0.94486844312911056</v>
      </c>
      <c r="CJ2591" s="28"/>
      <c r="CK2591" s="11">
        <v>1</v>
      </c>
      <c r="CL2591" s="12">
        <v>0</v>
      </c>
      <c r="CM2591" s="13">
        <v>0</v>
      </c>
      <c r="CN2591" s="14">
        <v>0</v>
      </c>
      <c r="CP2591" s="1">
        <f t="shared" ref="CP2591" si="27629">CF2591*CK2591+CH2591*CK2594-CG2591*CL2591-CI2591*CL2594</f>
        <v>0.54767948064162486</v>
      </c>
      <c r="CQ2591" s="4">
        <f t="shared" ref="CQ2591" si="27630">(CF2591*CL2591+CG2591*CK2591+CH2591*CL2594+CI2591*CK2594)</f>
        <v>-0.94486844312911056</v>
      </c>
      <c r="CR2591" s="2">
        <f t="shared" ref="CR2591" si="27631">CF2591*CM2591+CH2591*CM2594-CG2591*CN2591-CI2591*CN2594</f>
        <v>0</v>
      </c>
      <c r="CS2591" s="3">
        <f t="shared" ref="CS2591" si="27632">(CF2591*CN2591+CG2591*CM2591+CH2591*CN2594+CI2591*CM2594)</f>
        <v>-0.94486844312911056</v>
      </c>
      <c r="CU2591" s="29">
        <f t="shared" ref="CU2591" si="27633">20*LOG(((1+$CL$4)/$CL$4)/((CP2591+CP2594)^2+(CQ2591+CQ2594)^2)^0.5)</f>
        <v>-4.4939445121614165E-2</v>
      </c>
      <c r="CW2591" s="51">
        <f t="shared" ref="CW2591" si="27634">((CP2591^2+CQ2591^2)^0.5)/((CP2594^2+CQ2594^2)^0.5)</f>
        <v>1.1853556618232632</v>
      </c>
    </row>
    <row r="2592" spans="1:101" ht="18" customHeight="1" thickBot="1">
      <c r="D2592" s="11"/>
      <c r="E2592" s="13"/>
      <c r="F2592" s="13"/>
      <c r="G2592" s="15"/>
      <c r="H2592" s="10"/>
      <c r="I2592" s="11"/>
      <c r="J2592" s="13"/>
      <c r="K2592" s="13"/>
      <c r="L2592" s="15"/>
      <c r="N2592" s="5"/>
      <c r="Q2592" s="6"/>
      <c r="S2592" s="11"/>
      <c r="T2592" s="13"/>
      <c r="U2592" s="13"/>
      <c r="V2592" s="15"/>
      <c r="W2592" s="20"/>
      <c r="X2592" s="5"/>
      <c r="AA2592" s="6"/>
      <c r="AB2592" s="20"/>
      <c r="AC2592" s="11"/>
      <c r="AD2592" s="13"/>
      <c r="AE2592" s="13"/>
      <c r="AF2592" s="15"/>
      <c r="AG2592" s="20"/>
      <c r="AH2592" s="5"/>
      <c r="AK2592" s="6"/>
      <c r="AL2592" s="20"/>
      <c r="AM2592" s="11"/>
      <c r="AN2592" s="13"/>
      <c r="AO2592" s="13"/>
      <c r="AP2592" s="15"/>
      <c r="AR2592" s="5"/>
      <c r="AU2592" s="6"/>
      <c r="AW2592" s="11"/>
      <c r="AX2592" s="13"/>
      <c r="AY2592" s="13"/>
      <c r="AZ2592" s="15"/>
      <c r="BA2592" s="20"/>
      <c r="BB2592" s="5"/>
      <c r="BE2592" s="6"/>
      <c r="BG2592" s="11"/>
      <c r="BH2592" s="13"/>
      <c r="BI2592" s="13"/>
      <c r="BJ2592" s="15"/>
      <c r="BL2592" s="5"/>
      <c r="BO2592" s="6"/>
      <c r="BQ2592" s="11"/>
      <c r="BR2592" s="13"/>
      <c r="BS2592" s="13"/>
      <c r="BT2592" s="15"/>
      <c r="BU2592" s="20"/>
      <c r="BV2592" s="5"/>
      <c r="BY2592" s="6"/>
      <c r="CA2592" s="11"/>
      <c r="CB2592" s="13"/>
      <c r="CC2592" s="13"/>
      <c r="CD2592" s="15"/>
      <c r="CF2592" s="5"/>
      <c r="CI2592" s="6"/>
      <c r="CK2592" s="11"/>
      <c r="CL2592" s="13"/>
      <c r="CM2592" s="13"/>
      <c r="CN2592" s="15"/>
      <c r="CP2592" s="5"/>
      <c r="CS2592" s="6"/>
      <c r="CW2592" s="52"/>
    </row>
    <row r="2593" spans="1:101" ht="18" customHeight="1" thickBot="1">
      <c r="D2593" s="11" t="s">
        <v>6</v>
      </c>
      <c r="E2593" s="13"/>
      <c r="F2593" s="13" t="s">
        <v>7</v>
      </c>
      <c r="G2593" s="15"/>
      <c r="H2593" s="10"/>
      <c r="I2593" s="11" t="s">
        <v>8</v>
      </c>
      <c r="J2593" s="13"/>
      <c r="K2593" s="13" t="s">
        <v>9</v>
      </c>
      <c r="L2593" s="15"/>
      <c r="N2593" s="251" t="s">
        <v>26</v>
      </c>
      <c r="O2593" s="252"/>
      <c r="P2593" s="253" t="s">
        <v>27</v>
      </c>
      <c r="Q2593" s="254"/>
      <c r="S2593" s="11" t="s">
        <v>13</v>
      </c>
      <c r="T2593" s="13"/>
      <c r="U2593" s="13" t="s">
        <v>14</v>
      </c>
      <c r="V2593" s="15"/>
      <c r="W2593" s="20"/>
      <c r="X2593" s="251" t="s">
        <v>26</v>
      </c>
      <c r="Y2593" s="252"/>
      <c r="Z2593" s="253" t="s">
        <v>27</v>
      </c>
      <c r="AA2593" s="254"/>
      <c r="AB2593" s="20"/>
      <c r="AC2593" s="11" t="s">
        <v>8</v>
      </c>
      <c r="AD2593" s="13"/>
      <c r="AE2593" s="13" t="s">
        <v>9</v>
      </c>
      <c r="AF2593" s="15"/>
      <c r="AG2593" s="20"/>
      <c r="AH2593" s="251" t="s">
        <v>26</v>
      </c>
      <c r="AI2593" s="252"/>
      <c r="AJ2593" s="253" t="s">
        <v>27</v>
      </c>
      <c r="AK2593" s="254"/>
      <c r="AL2593" s="20"/>
      <c r="AM2593" s="11" t="s">
        <v>13</v>
      </c>
      <c r="AN2593" s="13"/>
      <c r="AO2593" s="13" t="s">
        <v>14</v>
      </c>
      <c r="AP2593" s="15"/>
      <c r="AR2593" s="251" t="s">
        <v>26</v>
      </c>
      <c r="AS2593" s="252"/>
      <c r="AT2593" s="253" t="s">
        <v>27</v>
      </c>
      <c r="AU2593" s="254"/>
      <c r="AV2593" s="36"/>
      <c r="AW2593" s="11" t="s">
        <v>8</v>
      </c>
      <c r="AX2593" s="13"/>
      <c r="AY2593" s="13" t="s">
        <v>9</v>
      </c>
      <c r="AZ2593" s="15"/>
      <c r="BA2593" s="20"/>
      <c r="BB2593" s="251" t="s">
        <v>26</v>
      </c>
      <c r="BC2593" s="252"/>
      <c r="BD2593" s="253" t="s">
        <v>27</v>
      </c>
      <c r="BE2593" s="254"/>
      <c r="BF2593" s="36"/>
      <c r="BG2593" s="11" t="s">
        <v>13</v>
      </c>
      <c r="BH2593" s="13"/>
      <c r="BI2593" s="13" t="s">
        <v>14</v>
      </c>
      <c r="BJ2593" s="15"/>
      <c r="BK2593" s="36"/>
      <c r="BL2593" s="251" t="s">
        <v>26</v>
      </c>
      <c r="BM2593" s="252"/>
      <c r="BN2593" s="253" t="s">
        <v>27</v>
      </c>
      <c r="BO2593" s="254"/>
      <c r="BP2593" s="36"/>
      <c r="BQ2593" s="11" t="s">
        <v>8</v>
      </c>
      <c r="BR2593" s="13"/>
      <c r="BS2593" s="13" t="s">
        <v>9</v>
      </c>
      <c r="BT2593" s="15"/>
      <c r="BU2593" s="20"/>
      <c r="BV2593" s="251" t="s">
        <v>26</v>
      </c>
      <c r="BW2593" s="252"/>
      <c r="BX2593" s="253" t="s">
        <v>27</v>
      </c>
      <c r="BY2593" s="254"/>
      <c r="BZ2593" s="36"/>
      <c r="CA2593" s="11" t="s">
        <v>13</v>
      </c>
      <c r="CB2593" s="13"/>
      <c r="CC2593" s="13" t="s">
        <v>14</v>
      </c>
      <c r="CD2593" s="15"/>
      <c r="CE2593" s="36"/>
      <c r="CF2593" s="251" t="s">
        <v>26</v>
      </c>
      <c r="CG2593" s="252"/>
      <c r="CH2593" s="253" t="s">
        <v>27</v>
      </c>
      <c r="CI2593" s="254"/>
      <c r="CK2593" s="11" t="s">
        <v>28</v>
      </c>
      <c r="CL2593" s="13"/>
      <c r="CM2593" s="13" t="s">
        <v>29</v>
      </c>
      <c r="CN2593" s="15"/>
      <c r="CP2593" s="251" t="s">
        <v>26</v>
      </c>
      <c r="CQ2593" s="252"/>
      <c r="CR2593" s="253" t="s">
        <v>27</v>
      </c>
      <c r="CS2593" s="254"/>
      <c r="CU2593" s="38" t="s">
        <v>37</v>
      </c>
      <c r="CW2593" s="53" t="s">
        <v>45</v>
      </c>
    </row>
    <row r="2594" spans="1:101" ht="18" customHeight="1" thickTop="1" thickBot="1">
      <c r="D2594" s="16">
        <v>0</v>
      </c>
      <c r="E2594" s="17">
        <v>0</v>
      </c>
      <c r="F2594" s="18">
        <v>1</v>
      </c>
      <c r="G2594" s="19">
        <v>0</v>
      </c>
      <c r="H2594" s="10"/>
      <c r="I2594" s="16">
        <v>0</v>
      </c>
      <c r="J2594" s="17">
        <f t="shared" ref="J2594" si="27635">-1/($J$4*$B2591)</f>
        <v>-0.20162408198035117</v>
      </c>
      <c r="K2594" s="18">
        <v>1</v>
      </c>
      <c r="L2594" s="19">
        <v>0</v>
      </c>
      <c r="N2594" s="1">
        <f t="shared" ref="N2594" si="27636">D2594*I2591+F2594*I2594-E2594*J2591-G2594*J2594</f>
        <v>0</v>
      </c>
      <c r="O2594" s="4">
        <f t="shared" ref="O2594" si="27637">(D2594*J2591+E2594*I2591+F2594*J2594+G2594*I2594)</f>
        <v>-0.20162408198035117</v>
      </c>
      <c r="P2594" s="2">
        <f t="shared" ref="P2594" si="27638">D2594*K2591+F2594*K2594-E2594*L2591-G2594*L2594</f>
        <v>1</v>
      </c>
      <c r="Q2594" s="3">
        <f t="shared" ref="Q2594" si="27639">(D2594*L2591+E2594*K2591+F2594*L2594+G2594*K2594)</f>
        <v>0</v>
      </c>
      <c r="S2594" s="16">
        <v>0</v>
      </c>
      <c r="T2594" s="17">
        <v>0</v>
      </c>
      <c r="U2594" s="18">
        <v>1</v>
      </c>
      <c r="V2594" s="19">
        <v>0</v>
      </c>
      <c r="W2594" s="20"/>
      <c r="X2594" s="1">
        <f t="shared" ref="X2594" si="27640">N2594*S2591+P2594*S2594-O2594*T2591-Q2594*T2594</f>
        <v>0</v>
      </c>
      <c r="Y2594" s="4">
        <f t="shared" ref="Y2594" si="27641">(N2594*T2591+O2594*S2591+P2594*T2594+Q2594*S2594)</f>
        <v>-0.20162408198035117</v>
      </c>
      <c r="Z2594" s="2">
        <f t="shared" ref="Z2594" si="27642">N2594*U2591+P2594*U2594-O2594*V2591-Q2594*V2594</f>
        <v>0.94417860657529851</v>
      </c>
      <c r="AA2594" s="3">
        <f t="shared" ref="AA2594" si="27643">(N2594*V2591+O2594*U2591+P2594*V2594+Q2594*U2594)</f>
        <v>0</v>
      </c>
      <c r="AB2594" s="20"/>
      <c r="AC2594" s="16">
        <v>0</v>
      </c>
      <c r="AD2594" s="17">
        <f t="shared" ref="AD2594" si="27644">-1/($AD$4*$B2591)</f>
        <v>-0.23034574896920215</v>
      </c>
      <c r="AE2594" s="18">
        <v>1</v>
      </c>
      <c r="AF2594" s="19">
        <v>0</v>
      </c>
      <c r="AG2594" s="20"/>
      <c r="AH2594" s="1">
        <f t="shared" ref="AH2594" si="27645">X2594*AC2591+Z2594*AC2594-Y2594*AD2591-AA2594*AD2594</f>
        <v>0</v>
      </c>
      <c r="AI2594" s="4">
        <f t="shared" ref="AI2594" si="27646">(X2594*AD2591+Y2594*AC2591+Z2594*AD2594+AA2594*AC2594)</f>
        <v>-0.41911161027263599</v>
      </c>
      <c r="AJ2594" s="2">
        <f t="shared" ref="AJ2594" si="27647">X2594*AE2591+Z2594*AE2594-Y2594*AF2591-AA2594*AF2594</f>
        <v>0.94417860657529851</v>
      </c>
      <c r="AK2594" s="3">
        <f t="shared" ref="AK2594" si="27648">(X2594*AF2591+Y2594*AE2591+Z2594*AF2594+AA2594*AE2594)</f>
        <v>0</v>
      </c>
      <c r="AL2594" s="20"/>
      <c r="AM2594" s="16">
        <v>0</v>
      </c>
      <c r="AN2594" s="17">
        <v>0</v>
      </c>
      <c r="AO2594" s="18">
        <v>1</v>
      </c>
      <c r="AP2594" s="19">
        <v>0</v>
      </c>
      <c r="AR2594" s="1">
        <f t="shared" ref="AR2594" si="27649">AH2594*AM2591+AJ2594*AM2594-AI2594*AN2591-AK2594*AN2594</f>
        <v>0</v>
      </c>
      <c r="AS2594" s="4">
        <f t="shared" ref="AS2594" si="27650">(AH2594*AN2591+AI2594*AM2591+AJ2594*AN2594+AK2594*AM2594)</f>
        <v>-0.41911161027263599</v>
      </c>
      <c r="AT2594" s="2">
        <f t="shared" ref="AT2594" si="27651">AH2594*AO2591+AJ2594*AO2594-AI2594*AP2591-AK2594*AP2594</f>
        <v>0.82359350442961787</v>
      </c>
      <c r="AU2594" s="3">
        <f t="shared" ref="AU2594" si="27652">(AH2594*AP2591+AI2594*AO2591+AJ2594*AP2594+AK2594*AO2594)</f>
        <v>0</v>
      </c>
      <c r="AV2594" s="20"/>
      <c r="AW2594" s="16">
        <v>0</v>
      </c>
      <c r="AX2594" s="17">
        <f t="shared" ref="AX2594" si="27653">-1/($AX$4*$B2591)</f>
        <v>-0.23034574896920215</v>
      </c>
      <c r="AY2594" s="18">
        <v>1</v>
      </c>
      <c r="AZ2594" s="19">
        <v>0</v>
      </c>
      <c r="BA2594" s="20"/>
      <c r="BB2594" s="1">
        <f t="shared" ref="BB2594" si="27654">AR2594*AW2591+AT2594*AW2594-AS2594*AX2591-AU2594*AX2594</f>
        <v>0</v>
      </c>
      <c r="BC2594" s="4">
        <f t="shared" ref="BC2594" si="27655">(AR2594*AX2591+AS2594*AW2591+AT2594*AX2594+AU2594*AW2594)</f>
        <v>-0.60882287289664627</v>
      </c>
      <c r="BD2594" s="2">
        <f t="shared" ref="BD2594" si="27656">AR2594*AY2591+AT2594*AY2594-AS2594*AZ2591-AU2594*AZ2594</f>
        <v>0.82359350442961787</v>
      </c>
      <c r="BE2594" s="3">
        <f t="shared" ref="BE2594" si="27657">(AR2594*AZ2591+AS2594*AY2591+AT2594*AZ2594+AU2594*AY2594)</f>
        <v>0</v>
      </c>
      <c r="BF2594" s="20"/>
      <c r="BG2594" s="16">
        <v>0</v>
      </c>
      <c r="BH2594" s="17">
        <v>0</v>
      </c>
      <c r="BI2594" s="18">
        <v>1</v>
      </c>
      <c r="BJ2594" s="19">
        <v>0</v>
      </c>
      <c r="BK2594" s="20"/>
      <c r="BL2594" s="1">
        <f t="shared" ref="BL2594" si="27658">BB2594*BG2591+BD2594*BG2594-BC2594*BH2591-BE2594*BH2594</f>
        <v>0</v>
      </c>
      <c r="BM2594" s="4">
        <f t="shared" ref="BM2594" si="27659">(BB2594*BH2591+BC2594*BG2591+BD2594*BH2594+BE2594*BG2594)</f>
        <v>-0.60882287289664627</v>
      </c>
      <c r="BN2594" s="2">
        <f t="shared" ref="BN2594" si="27660">BB2594*BI2591+BD2594*BI2594-BC2594*BJ2591-BE2594*BJ2594</f>
        <v>0.65503555847337691</v>
      </c>
      <c r="BO2594" s="3">
        <f t="shared" ref="BO2594" si="27661">(BB2594*BJ2591+BC2594*BI2591+BD2594*BJ2594+BE2594*BI2594)</f>
        <v>0</v>
      </c>
      <c r="BP2594" s="20"/>
      <c r="BQ2594" s="16">
        <v>0</v>
      </c>
      <c r="BR2594" s="17">
        <f t="shared" ref="BR2594" si="27662">-1/($BR$4*$B2591)</f>
        <v>-0.20162408198035117</v>
      </c>
      <c r="BS2594" s="18">
        <v>1</v>
      </c>
      <c r="BT2594" s="19">
        <v>0</v>
      </c>
      <c r="BU2594" s="20"/>
      <c r="BV2594" s="1">
        <f t="shared" ref="BV2594" si="27663">BL2594*BQ2591+BN2594*BQ2594-BM2594*BR2591-BO2594*BR2594</f>
        <v>0</v>
      </c>
      <c r="BW2594" s="4">
        <f t="shared" ref="BW2594" si="27664">(BL2594*BR2591+BM2594*BQ2591+BN2594*BR2594+BO2594*BQ2594)</f>
        <v>-0.74089381603832749</v>
      </c>
      <c r="BX2594" s="2">
        <f t="shared" ref="BX2594" si="27665">BL2594*BS2591+BN2594*BS2594-BM2594*BT2591-BO2594*BT2594</f>
        <v>0.65503555847337691</v>
      </c>
      <c r="BY2594" s="3">
        <f t="shared" ref="BY2594" si="27666">(BL2594*BT2591+BM2594*BS2591+BN2594*BT2594+BO2594*BS2594)</f>
        <v>0</v>
      </c>
      <c r="BZ2594" s="20"/>
      <c r="CA2594" s="16">
        <v>0</v>
      </c>
      <c r="CB2594" s="17">
        <v>0</v>
      </c>
      <c r="CC2594" s="18">
        <v>1</v>
      </c>
      <c r="CD2594" s="19">
        <v>0</v>
      </c>
      <c r="CE2594" s="20"/>
      <c r="CF2594" s="1">
        <f t="shared" ref="CF2594" si="27667">BV2594*CA2591+BX2594*CA2594-BW2594*CB2591-BY2594*CB2594</f>
        <v>0</v>
      </c>
      <c r="CG2594" s="4">
        <f t="shared" ref="CG2594" si="27668">(BV2594*CB2591+BW2594*CA2591+BX2594*CB2594+BY2594*CA2594)</f>
        <v>-0.74089381603832749</v>
      </c>
      <c r="CH2594" s="2">
        <f t="shared" ref="CH2594" si="27669">BV2594*CC2591+BX2594*CC2594-BW2594*CD2591-BY2594*CD2594</f>
        <v>0.54767948064162475</v>
      </c>
      <c r="CI2594" s="3">
        <f t="shared" ref="CI2594" si="27670">(BV2594*CD2591+BW2594*CC2591+BX2594*CD2594+BY2594*CC2594)</f>
        <v>0</v>
      </c>
      <c r="CK2594" s="16">
        <f t="shared" ref="CK2594" si="27671">1/$CL$4</f>
        <v>1</v>
      </c>
      <c r="CL2594" s="17">
        <v>0</v>
      </c>
      <c r="CM2594" s="18">
        <v>1</v>
      </c>
      <c r="CN2594" s="19">
        <v>0</v>
      </c>
      <c r="CP2594" s="1">
        <f t="shared" ref="CP2594" si="27672">CF2594*CK2591+CH2594*CK2594-CG2594*CL2591-CI2594*CL2594</f>
        <v>0.54767948064162475</v>
      </c>
      <c r="CQ2594" s="4">
        <f t="shared" ref="CQ2594" si="27673">(CF2594*CL2591+CG2594*CK2591+CH2594*CL2594+CI2594*CK2594)</f>
        <v>-0.74089381603832749</v>
      </c>
      <c r="CR2594" s="2">
        <f t="shared" ref="CR2594" si="27674">CF2594*CM2591+CH2594*CM2594-CG2594*CN2591-CI2594*CN2594</f>
        <v>0.54767948064162475</v>
      </c>
      <c r="CS2594" s="3">
        <f t="shared" ref="CS2594" si="27675">(CF2594*CN2591+CG2594*CM2591+CH2594*CN2594+CI2594*CM2594)</f>
        <v>0</v>
      </c>
      <c r="CU2594" s="39">
        <f t="shared" ref="CU2594" si="27676">(180/PI())*ATAN(-1*(CQ2591/CP2591))</f>
        <v>59.901888071042393</v>
      </c>
      <c r="CW2594" s="54">
        <f t="shared" ref="CW2594" si="27677">20*LOG(((1-(10^(CU2591/20)^2)*(1-((1-CW2591)/(1+CW2591))^2))^0.5))</f>
        <v>-17.59095717708421</v>
      </c>
    </row>
    <row r="2595" spans="1:101" ht="18" customHeight="1">
      <c r="E2595" s="20"/>
      <c r="F2595" s="20"/>
      <c r="G2595" s="20"/>
      <c r="H2595" s="20"/>
      <c r="I2595" s="20"/>
      <c r="J2595" s="20"/>
      <c r="K2595" s="20"/>
      <c r="L2595" s="20"/>
      <c r="M2595" s="20"/>
      <c r="N2595" s="20"/>
      <c r="O2595" s="20"/>
      <c r="P2595" s="20"/>
      <c r="Q2595" s="20"/>
      <c r="R2595" s="20"/>
      <c r="S2595" s="20"/>
      <c r="T2595" s="20"/>
      <c r="U2595" s="20"/>
      <c r="V2595" s="20"/>
      <c r="W2595" s="20"/>
      <c r="X2595" s="20"/>
      <c r="Y2595" s="20"/>
      <c r="Z2595" s="20"/>
      <c r="AA2595" s="20"/>
      <c r="AB2595" s="30"/>
      <c r="AC2595" s="20"/>
      <c r="AD2595" s="20"/>
      <c r="AE2595" s="20"/>
      <c r="AF2595" s="20"/>
      <c r="AG2595" s="20"/>
      <c r="AH2595" s="20"/>
      <c r="AI2595" s="20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  <c r="BA2595" s="20"/>
      <c r="BB2595" s="20"/>
      <c r="BC2595" s="20"/>
      <c r="BD2595" s="20"/>
      <c r="BE2595" s="20"/>
      <c r="BF2595" s="20"/>
      <c r="BG2595" s="20"/>
      <c r="BH2595" s="20"/>
      <c r="BI2595" s="20"/>
      <c r="BJ2595" s="20"/>
      <c r="BK2595" s="20"/>
      <c r="BL2595" s="20"/>
      <c r="BM2595" s="20"/>
      <c r="BN2595" s="20"/>
      <c r="BO2595" s="20"/>
      <c r="BP2595" s="20"/>
      <c r="BQ2595" s="20"/>
      <c r="BR2595" s="20"/>
      <c r="BS2595" s="20"/>
      <c r="BT2595" s="20"/>
      <c r="BU2595" s="20"/>
      <c r="BV2595" s="20"/>
      <c r="BW2595" s="20"/>
      <c r="BX2595" s="20"/>
      <c r="BY2595" s="20"/>
      <c r="BZ2595" s="20"/>
      <c r="CA2595" s="20"/>
      <c r="CB2595" s="20"/>
      <c r="CC2595" s="20"/>
      <c r="CD2595" s="20"/>
      <c r="CE2595" s="20"/>
      <c r="CF2595" s="20"/>
      <c r="CG2595" s="20"/>
      <c r="CH2595" s="20"/>
      <c r="CI2595" s="20"/>
      <c r="CJ2595" s="20"/>
      <c r="CK2595" s="20"/>
      <c r="CL2595" s="20"/>
    </row>
    <row r="2596" spans="1:101" ht="18" customHeight="1"/>
    <row r="2597" spans="1:101" ht="18" customHeight="1" thickBot="1">
      <c r="A2597" s="23"/>
      <c r="B2597" s="23"/>
      <c r="C2597" s="23"/>
      <c r="D2597" s="20" t="s">
        <v>15</v>
      </c>
      <c r="E2597" s="20"/>
      <c r="F2597" s="20"/>
      <c r="G2597" s="20"/>
      <c r="H2597" s="20"/>
      <c r="I2597" s="20" t="s">
        <v>16</v>
      </c>
      <c r="J2597" s="20"/>
      <c r="K2597" s="20"/>
      <c r="L2597" s="20"/>
      <c r="M2597" s="23"/>
      <c r="N2597" s="23"/>
      <c r="O2597" s="24" t="s">
        <v>17</v>
      </c>
      <c r="P2597" s="23"/>
      <c r="Q2597" s="23"/>
      <c r="R2597" s="23"/>
      <c r="S2597" s="20"/>
      <c r="T2597" s="20" t="s">
        <v>18</v>
      </c>
      <c r="U2597" s="23"/>
      <c r="V2597" s="23"/>
      <c r="W2597" s="23"/>
      <c r="X2597" s="23"/>
      <c r="Y2597" s="24" t="s">
        <v>19</v>
      </c>
      <c r="Z2597" s="23"/>
      <c r="AA2597" s="23"/>
      <c r="AB2597" s="23"/>
      <c r="AC2597" s="24" t="s">
        <v>20</v>
      </c>
      <c r="AD2597" s="20"/>
      <c r="AE2597" s="20"/>
      <c r="AF2597" s="20"/>
      <c r="AG2597" s="20"/>
      <c r="AH2597" s="23"/>
      <c r="AI2597" s="24" t="s">
        <v>21</v>
      </c>
      <c r="AJ2597" s="23"/>
      <c r="AK2597" s="23"/>
      <c r="AL2597" s="20"/>
      <c r="AM2597" s="24" t="s">
        <v>31</v>
      </c>
      <c r="AN2597" s="20"/>
      <c r="AO2597" s="23"/>
      <c r="AP2597" s="23"/>
      <c r="AQ2597" s="23"/>
      <c r="AR2597" s="23"/>
      <c r="AS2597" s="24" t="s">
        <v>91</v>
      </c>
      <c r="AT2597" s="23"/>
      <c r="AU2597" s="23"/>
      <c r="AV2597" s="23"/>
      <c r="AW2597" s="24" t="s">
        <v>32</v>
      </c>
      <c r="AX2597" s="20"/>
      <c r="AY2597" s="20"/>
      <c r="AZ2597" s="20"/>
      <c r="BA2597" s="20"/>
      <c r="BB2597" s="23"/>
      <c r="BC2597" s="24" t="s">
        <v>22</v>
      </c>
      <c r="BD2597" s="23"/>
      <c r="BE2597" s="23"/>
      <c r="BF2597" s="23"/>
      <c r="BG2597" s="24" t="s">
        <v>33</v>
      </c>
      <c r="BH2597" s="20"/>
      <c r="BI2597" s="23"/>
      <c r="BJ2597" s="23"/>
      <c r="BK2597" s="23"/>
      <c r="BL2597" s="23"/>
      <c r="BM2597" s="24" t="s">
        <v>34</v>
      </c>
      <c r="BN2597" s="23"/>
      <c r="BO2597" s="23"/>
      <c r="BP2597" s="23"/>
      <c r="BQ2597" s="24" t="s">
        <v>89</v>
      </c>
      <c r="BR2597" s="20"/>
      <c r="BS2597" s="20"/>
      <c r="BT2597" s="20"/>
      <c r="BU2597" s="20"/>
      <c r="BV2597" s="23"/>
      <c r="BW2597" s="24" t="s">
        <v>35</v>
      </c>
      <c r="BX2597" s="23"/>
      <c r="BY2597" s="23"/>
      <c r="BZ2597" s="23"/>
      <c r="CA2597" s="24" t="s">
        <v>90</v>
      </c>
      <c r="CB2597" s="20"/>
      <c r="CC2597" s="23"/>
      <c r="CD2597" s="23"/>
      <c r="CE2597" s="23"/>
      <c r="CF2597" s="23"/>
      <c r="CG2597" s="24" t="s">
        <v>92</v>
      </c>
      <c r="CH2597" s="23"/>
      <c r="CI2597" s="23"/>
      <c r="CJ2597" s="23"/>
      <c r="CK2597" s="24" t="s">
        <v>36</v>
      </c>
      <c r="CL2597" s="24"/>
      <c r="CM2597" s="23"/>
      <c r="CN2597" s="23"/>
      <c r="CO2597" s="23"/>
      <c r="CP2597" s="23"/>
      <c r="CQ2597" s="24" t="s">
        <v>93</v>
      </c>
      <c r="CR2597" s="23"/>
      <c r="CS2597" s="23"/>
    </row>
    <row r="2598" spans="1:101" ht="18" customHeight="1" thickBot="1">
      <c r="A2598" s="23"/>
      <c r="B2598" s="33"/>
      <c r="C2598" s="23"/>
      <c r="D2598" s="7" t="s">
        <v>2</v>
      </c>
      <c r="E2598" s="8"/>
      <c r="F2598" s="8" t="s">
        <v>3</v>
      </c>
      <c r="G2598" s="9"/>
      <c r="H2598" s="10"/>
      <c r="I2598" s="7" t="s">
        <v>4</v>
      </c>
      <c r="J2598" s="8"/>
      <c r="K2598" s="8" t="s">
        <v>5</v>
      </c>
      <c r="L2598" s="9"/>
      <c r="M2598" s="23"/>
      <c r="N2598" s="251" t="s">
        <v>79</v>
      </c>
      <c r="O2598" s="252"/>
      <c r="P2598" s="253" t="s">
        <v>80</v>
      </c>
      <c r="Q2598" s="254"/>
      <c r="R2598" s="23"/>
      <c r="S2598" s="7" t="s">
        <v>11</v>
      </c>
      <c r="T2598" s="8"/>
      <c r="U2598" s="8" t="s">
        <v>12</v>
      </c>
      <c r="V2598" s="9"/>
      <c r="W2598" s="20"/>
      <c r="X2598" s="251" t="s">
        <v>79</v>
      </c>
      <c r="Y2598" s="252"/>
      <c r="Z2598" s="253" t="s">
        <v>80</v>
      </c>
      <c r="AA2598" s="254"/>
      <c r="AB2598" s="20"/>
      <c r="AC2598" s="7" t="s">
        <v>4</v>
      </c>
      <c r="AD2598" s="8"/>
      <c r="AE2598" s="8" t="s">
        <v>5</v>
      </c>
      <c r="AF2598" s="9"/>
      <c r="AG2598" s="20"/>
      <c r="AH2598" s="251" t="s">
        <v>0</v>
      </c>
      <c r="AI2598" s="252"/>
      <c r="AJ2598" s="253" t="s">
        <v>1</v>
      </c>
      <c r="AK2598" s="254"/>
      <c r="AL2598" s="20"/>
      <c r="AM2598" s="7" t="s">
        <v>11</v>
      </c>
      <c r="AN2598" s="8"/>
      <c r="AO2598" s="8" t="s">
        <v>12</v>
      </c>
      <c r="AP2598" s="9"/>
      <c r="AQ2598" s="23"/>
      <c r="AR2598" s="251" t="s">
        <v>0</v>
      </c>
      <c r="AS2598" s="252"/>
      <c r="AT2598" s="253" t="s">
        <v>1</v>
      </c>
      <c r="AU2598" s="254"/>
      <c r="AV2598" s="36"/>
      <c r="AW2598" s="7" t="s">
        <v>4</v>
      </c>
      <c r="AX2598" s="8"/>
      <c r="AY2598" s="8" t="s">
        <v>5</v>
      </c>
      <c r="AZ2598" s="9"/>
      <c r="BA2598" s="20"/>
      <c r="BB2598" s="251" t="s">
        <v>0</v>
      </c>
      <c r="BC2598" s="252"/>
      <c r="BD2598" s="253" t="s">
        <v>1</v>
      </c>
      <c r="BE2598" s="254"/>
      <c r="BF2598" s="36"/>
      <c r="BG2598" s="7" t="s">
        <v>11</v>
      </c>
      <c r="BH2598" s="8"/>
      <c r="BI2598" s="8" t="s">
        <v>12</v>
      </c>
      <c r="BJ2598" s="9"/>
      <c r="BK2598" s="36"/>
      <c r="BL2598" s="251" t="s">
        <v>0</v>
      </c>
      <c r="BM2598" s="252"/>
      <c r="BN2598" s="253" t="s">
        <v>1</v>
      </c>
      <c r="BO2598" s="254"/>
      <c r="BP2598" s="36"/>
      <c r="BQ2598" s="7" t="s">
        <v>4</v>
      </c>
      <c r="BR2598" s="8"/>
      <c r="BS2598" s="8" t="s">
        <v>5</v>
      </c>
      <c r="BT2598" s="9"/>
      <c r="BU2598" s="20"/>
      <c r="BV2598" s="251" t="s">
        <v>0</v>
      </c>
      <c r="BW2598" s="252"/>
      <c r="BX2598" s="253" t="s">
        <v>1</v>
      </c>
      <c r="BY2598" s="254"/>
      <c r="BZ2598" s="36"/>
      <c r="CA2598" s="7" t="s">
        <v>11</v>
      </c>
      <c r="CB2598" s="8"/>
      <c r="CC2598" s="8" t="s">
        <v>12</v>
      </c>
      <c r="CD2598" s="9"/>
      <c r="CE2598" s="36"/>
      <c r="CF2598" s="251" t="s">
        <v>0</v>
      </c>
      <c r="CG2598" s="252"/>
      <c r="CH2598" s="253" t="s">
        <v>1</v>
      </c>
      <c r="CI2598" s="254"/>
      <c r="CJ2598" s="23"/>
      <c r="CK2598" s="7" t="s">
        <v>23</v>
      </c>
      <c r="CL2598" s="8"/>
      <c r="CM2598" s="8" t="s">
        <v>24</v>
      </c>
      <c r="CN2598" s="9"/>
      <c r="CO2598" s="23"/>
      <c r="CP2598" s="251" t="s">
        <v>0</v>
      </c>
      <c r="CQ2598" s="252"/>
      <c r="CR2598" s="253" t="s">
        <v>1</v>
      </c>
      <c r="CS2598" s="254"/>
      <c r="CU2598" s="26" t="s">
        <v>25</v>
      </c>
      <c r="CW2598" s="50" t="s">
        <v>44</v>
      </c>
    </row>
    <row r="2599" spans="1:101" ht="18" customHeight="1" thickTop="1" thickBot="1">
      <c r="B2599" s="34">
        <v>7.3000000000000203</v>
      </c>
      <c r="D2599" s="11">
        <v>1</v>
      </c>
      <c r="E2599" s="12">
        <v>0</v>
      </c>
      <c r="F2599" s="13">
        <v>0</v>
      </c>
      <c r="G2599" s="40">
        <f t="shared" ref="G2599" si="27678">-1/($E$4*$B2599)</f>
        <v>-0.14390829012486883</v>
      </c>
      <c r="H2599" s="10"/>
      <c r="I2599" s="11">
        <v>1</v>
      </c>
      <c r="J2599" s="12">
        <v>0</v>
      </c>
      <c r="K2599" s="13">
        <v>0</v>
      </c>
      <c r="L2599" s="14">
        <v>0</v>
      </c>
      <c r="N2599" s="1">
        <f t="shared" ref="N2599" si="27679">D2599*I2599+F2599*I2602-E2599*J2599-G2599*J2602</f>
        <v>0.97118335857233318</v>
      </c>
      <c r="O2599" s="4">
        <f t="shared" ref="O2599" si="27680">(D2599*J2599+E2599*I2599+F2599*J2602+G2599*I2602)</f>
        <v>0</v>
      </c>
      <c r="P2599" s="2">
        <f t="shared" ref="P2599" si="27681">D2599*K2599+F2599*K2602-E2599*L2599-G2599*L2602</f>
        <v>0</v>
      </c>
      <c r="Q2599" s="3">
        <f t="shared" ref="Q2599" si="27682">(D2599*L2599+E2599*K2599+F2599*L2602+G2599*K2602)</f>
        <v>-0.14390829012486883</v>
      </c>
      <c r="S2599" s="11">
        <v>1</v>
      </c>
      <c r="T2599" s="12">
        <v>0</v>
      </c>
      <c r="U2599" s="13">
        <v>0</v>
      </c>
      <c r="V2599" s="40">
        <f t="shared" ref="V2599" si="27683">-1/($T$4*$B2599)</f>
        <v>-0.27496246762316873</v>
      </c>
      <c r="W2599" s="20"/>
      <c r="X2599" s="1">
        <f t="shared" ref="X2599" si="27684">N2599*S2599+P2599*S2602-O2599*T2599-Q2599*T2602</f>
        <v>0.97118335857233318</v>
      </c>
      <c r="Y2599" s="4">
        <f t="shared" ref="Y2599" si="27685">(N2599*T2599+O2599*S2599+P2599*T2602+Q2599*S2602)</f>
        <v>0</v>
      </c>
      <c r="Z2599" s="2">
        <f t="shared" ref="Z2599" si="27686">N2599*U2599+P2599*U2602-O2599*V2599-Q2599*V2602</f>
        <v>0</v>
      </c>
      <c r="AA2599" s="3">
        <f t="shared" ref="AA2599" si="27687">(N2599*V2599+O2599*U2599+P2599*V2602+Q2599*U2602)</f>
        <v>-0.41094726291247424</v>
      </c>
      <c r="AB2599" s="20"/>
      <c r="AC2599" s="11">
        <v>1</v>
      </c>
      <c r="AD2599" s="12">
        <v>0</v>
      </c>
      <c r="AE2599" s="13">
        <v>0</v>
      </c>
      <c r="AF2599" s="14">
        <v>0</v>
      </c>
      <c r="AG2599" s="20"/>
      <c r="AH2599" s="1">
        <f t="shared" ref="AH2599" si="27688">X2599*AC2599+Z2599*AC2602-Y2599*AD2599-AA2599*AD2602</f>
        <v>0.8771717593665076</v>
      </c>
      <c r="AI2599" s="4">
        <f t="shared" ref="AI2599" si="27689">(X2599*AD2599+Y2599*AC2599+Z2599*AD2602+AA2599*AC2602)</f>
        <v>0</v>
      </c>
      <c r="AJ2599" s="2">
        <f t="shared" ref="AJ2599" si="27690">X2599*AE2599+Z2599*AE2602-Y2599*AF2599-AA2599*AF2602</f>
        <v>0</v>
      </c>
      <c r="AK2599" s="3">
        <f t="shared" ref="AK2599" si="27691">(X2599*AF2599+Y2599*AE2599+Z2599*AF2602+AA2599*AE2602)</f>
        <v>-0.41094726291247424</v>
      </c>
      <c r="AL2599" s="20"/>
      <c r="AM2599" s="11">
        <v>1</v>
      </c>
      <c r="AN2599" s="12">
        <v>0</v>
      </c>
      <c r="AO2599" s="13">
        <v>0</v>
      </c>
      <c r="AP2599" s="40">
        <f t="shared" ref="AP2599" si="27692">-1/($AN$4*$B2599)</f>
        <v>-0.28574530949074395</v>
      </c>
      <c r="AR2599" s="1">
        <f t="shared" ref="AR2599" si="27693">AH2599*AM2599+AJ2599*AM2602-AI2599*AN2599-AK2599*AN2602</f>
        <v>0.8771717593665076</v>
      </c>
      <c r="AS2599" s="4">
        <f t="shared" ref="AS2599" si="27694">(AH2599*AN2599+AI2599*AM2599+AJ2599*AN2602+AK2599*AM2602)</f>
        <v>0</v>
      </c>
      <c r="AT2599" s="2">
        <f t="shared" ref="AT2599" si="27695">AH2599*AO2599+AJ2599*AO2602-AI2599*AP2599-AK2599*AP2602</f>
        <v>0</v>
      </c>
      <c r="AU2599" s="3">
        <f t="shared" ref="AU2599" si="27696">(AH2599*AP2599+AI2599*AO2599+AJ2599*AP2602+AK2599*AO2602)</f>
        <v>-0.66159497876919726</v>
      </c>
      <c r="AV2599" s="20"/>
      <c r="AW2599" s="11">
        <v>1</v>
      </c>
      <c r="AX2599" s="12">
        <v>0</v>
      </c>
      <c r="AY2599" s="13">
        <v>0</v>
      </c>
      <c r="AZ2599" s="14">
        <v>0</v>
      </c>
      <c r="BA2599" s="20"/>
      <c r="BB2599" s="1">
        <f t="shared" ref="BB2599" si="27697">AR2599*AW2599+AT2599*AW2602-AS2599*AX2599-AU2599*AX2602</f>
        <v>0.72581997388476882</v>
      </c>
      <c r="BC2599" s="4">
        <f t="shared" ref="BC2599" si="27698">(AR2599*AX2599+AS2599*AW2599+AT2599*AX2602+AU2599*AW2602)</f>
        <v>0</v>
      </c>
      <c r="BD2599" s="2">
        <f t="shared" ref="BD2599" si="27699">AR2599*AY2599+AT2599*AY2602-AS2599*AZ2599-AU2599*AZ2602</f>
        <v>0</v>
      </c>
      <c r="BE2599" s="3">
        <f t="shared" ref="BE2599" si="27700">(AR2599*AZ2599+AS2599*AY2599+AT2599*AZ2602+AU2599*AY2602)</f>
        <v>-0.66159497876919726</v>
      </c>
      <c r="BF2599" s="20"/>
      <c r="BG2599" s="11">
        <v>1</v>
      </c>
      <c r="BH2599" s="12">
        <v>0</v>
      </c>
      <c r="BI2599" s="13">
        <v>0</v>
      </c>
      <c r="BJ2599" s="40">
        <f t="shared" ref="BJ2599" si="27701">-1/($BH$4*$B2599)</f>
        <v>-0.27496246762316873</v>
      </c>
      <c r="BK2599" s="20"/>
      <c r="BL2599" s="1">
        <f t="shared" ref="BL2599" si="27702">BB2599*BG2599+BD2599*BG2602-BC2599*BH2599-BE2599*BH2602</f>
        <v>0.72581997388476882</v>
      </c>
      <c r="BM2599" s="4">
        <f t="shared" ref="BM2599" si="27703">(BB2599*BH2599+BC2599*BG2599+BD2599*BH2602+BE2599*BG2602)</f>
        <v>0</v>
      </c>
      <c r="BN2599" s="2">
        <f t="shared" ref="BN2599" si="27704">BB2599*BI2599+BD2599*BI2602-BC2599*BJ2599-BE2599*BJ2602</f>
        <v>0</v>
      </c>
      <c r="BO2599" s="3">
        <f t="shared" ref="BO2599" si="27705">(BB2599*BJ2599+BC2599*BI2599+BD2599*BJ2602+BE2599*BI2602)</f>
        <v>-0.8611682298387372</v>
      </c>
      <c r="BP2599" s="20"/>
      <c r="BQ2599" s="11">
        <v>1</v>
      </c>
      <c r="BR2599" s="12">
        <v>0</v>
      </c>
      <c r="BS2599" s="13">
        <v>0</v>
      </c>
      <c r="BT2599" s="14">
        <v>0</v>
      </c>
      <c r="BU2599" s="20"/>
      <c r="BV2599" s="1">
        <f t="shared" ref="BV2599" si="27706">BL2599*BQ2599+BN2599*BQ2602-BM2599*BR2599-BO2599*BR2602</f>
        <v>0.55337698212502551</v>
      </c>
      <c r="BW2599" s="4">
        <f t="shared" ref="BW2599" si="27707">(BL2599*BR2599+BM2599*BQ2599+BN2599*BR2602+BO2599*BQ2602)</f>
        <v>0</v>
      </c>
      <c r="BX2599" s="2">
        <f t="shared" ref="BX2599" si="27708">BL2599*BS2599+BN2599*BS2602-BM2599*BT2599-BO2599*BT2602</f>
        <v>0</v>
      </c>
      <c r="BY2599" s="3">
        <f t="shared" ref="BY2599" si="27709">(BL2599*BT2599+BM2599*BS2599+BN2599*BT2602+BO2599*BS2602)</f>
        <v>-0.8611682298387372</v>
      </c>
      <c r="BZ2599" s="20"/>
      <c r="CA2599" s="11">
        <v>1</v>
      </c>
      <c r="CB2599" s="12">
        <v>0</v>
      </c>
      <c r="CC2599" s="13">
        <v>0</v>
      </c>
      <c r="CD2599" s="40">
        <f t="shared" ref="CD2599" si="27710">-1/($CB$4*$B2599)</f>
        <v>-0.14390829012486883</v>
      </c>
      <c r="CE2599" s="20"/>
      <c r="CF2599" s="1">
        <f t="shared" ref="CF2599" si="27711">BV2599*CA2599+BX2599*CA2602-BW2599*CB2599-BY2599*CB2602</f>
        <v>0.55337698212502551</v>
      </c>
      <c r="CG2599" s="4">
        <f t="shared" ref="CG2599" si="27712">(BV2599*CB2599+BW2599*CA2599+BX2599*CB2602+BY2599*CA2602)</f>
        <v>0</v>
      </c>
      <c r="CH2599" s="2">
        <f t="shared" ref="CH2599" si="27713">BV2599*CC2599+BX2599*CC2602-BW2599*CD2599-BY2599*CD2602</f>
        <v>0</v>
      </c>
      <c r="CI2599" s="3">
        <f t="shared" ref="CI2599" si="27714">(BV2599*CD2599+BW2599*CC2599+BX2599*CD2602+BY2599*CC2602)</f>
        <v>-0.94080376513080977</v>
      </c>
      <c r="CJ2599" s="28"/>
      <c r="CK2599" s="11">
        <v>1</v>
      </c>
      <c r="CL2599" s="12">
        <v>0</v>
      </c>
      <c r="CM2599" s="13">
        <v>0</v>
      </c>
      <c r="CN2599" s="14">
        <v>0</v>
      </c>
      <c r="CP2599" s="1">
        <f t="shared" ref="CP2599" si="27715">CF2599*CK2599+CH2599*CK2602-CG2599*CL2599-CI2599*CL2602</f>
        <v>0.55337698212502551</v>
      </c>
      <c r="CQ2599" s="4">
        <f t="shared" ref="CQ2599" si="27716">(CF2599*CL2599+CG2599*CK2599+CH2599*CL2602+CI2599*CK2602)</f>
        <v>-0.94080376513080977</v>
      </c>
      <c r="CR2599" s="2">
        <f t="shared" ref="CR2599" si="27717">CF2599*CM2599+CH2599*CM2602-CG2599*CN2599-CI2599*CN2602</f>
        <v>0</v>
      </c>
      <c r="CS2599" s="3">
        <f t="shared" ref="CS2599" si="27718">(CF2599*CN2599+CG2599*CM2599+CH2599*CN2602+CI2599*CM2602)</f>
        <v>-0.94080376513080977</v>
      </c>
      <c r="CU2599" s="29">
        <f t="shared" ref="CU2599" si="27719">20*LOG(((1+$CL$4)/$CL$4)/((CP2599+CP2602)^2+(CQ2599+CQ2602)^2)^0.5)</f>
        <v>-4.4677823947774677E-2</v>
      </c>
      <c r="CW2599" s="51">
        <f t="shared" ref="CW2599" si="27720">((CP2599^2+CQ2599^2)^0.5)/((CP2602^2+CQ2602^2)^0.5)</f>
        <v>1.1838638839347688</v>
      </c>
    </row>
    <row r="2600" spans="1:101" ht="18" customHeight="1" thickBot="1">
      <c r="D2600" s="11"/>
      <c r="E2600" s="13"/>
      <c r="F2600" s="13"/>
      <c r="G2600" s="15"/>
      <c r="H2600" s="10"/>
      <c r="I2600" s="11"/>
      <c r="J2600" s="13"/>
      <c r="K2600" s="13"/>
      <c r="L2600" s="15"/>
      <c r="N2600" s="5"/>
      <c r="Q2600" s="6"/>
      <c r="S2600" s="11"/>
      <c r="T2600" s="13"/>
      <c r="U2600" s="13"/>
      <c r="V2600" s="15"/>
      <c r="W2600" s="20"/>
      <c r="X2600" s="5"/>
      <c r="AA2600" s="6"/>
      <c r="AB2600" s="20"/>
      <c r="AC2600" s="11"/>
      <c r="AD2600" s="13"/>
      <c r="AE2600" s="13"/>
      <c r="AF2600" s="15"/>
      <c r="AG2600" s="20"/>
      <c r="AH2600" s="5"/>
      <c r="AK2600" s="6"/>
      <c r="AL2600" s="20"/>
      <c r="AM2600" s="11"/>
      <c r="AN2600" s="13"/>
      <c r="AO2600" s="13"/>
      <c r="AP2600" s="15"/>
      <c r="AR2600" s="5"/>
      <c r="AU2600" s="6"/>
      <c r="AW2600" s="11"/>
      <c r="AX2600" s="13"/>
      <c r="AY2600" s="13"/>
      <c r="AZ2600" s="15"/>
      <c r="BA2600" s="20"/>
      <c r="BB2600" s="5"/>
      <c r="BE2600" s="6"/>
      <c r="BG2600" s="11"/>
      <c r="BH2600" s="13"/>
      <c r="BI2600" s="13"/>
      <c r="BJ2600" s="15"/>
      <c r="BL2600" s="5"/>
      <c r="BO2600" s="6"/>
      <c r="BQ2600" s="11"/>
      <c r="BR2600" s="13"/>
      <c r="BS2600" s="13"/>
      <c r="BT2600" s="15"/>
      <c r="BU2600" s="20"/>
      <c r="BV2600" s="5"/>
      <c r="BY2600" s="6"/>
      <c r="CA2600" s="11"/>
      <c r="CB2600" s="13"/>
      <c r="CC2600" s="13"/>
      <c r="CD2600" s="15"/>
      <c r="CF2600" s="5"/>
      <c r="CI2600" s="6"/>
      <c r="CK2600" s="11"/>
      <c r="CL2600" s="13"/>
      <c r="CM2600" s="13"/>
      <c r="CN2600" s="15"/>
      <c r="CP2600" s="5"/>
      <c r="CS2600" s="6"/>
      <c r="CW2600" s="52"/>
    </row>
    <row r="2601" spans="1:101" ht="18" customHeight="1" thickBot="1">
      <c r="D2601" s="11" t="s">
        <v>6</v>
      </c>
      <c r="E2601" s="13"/>
      <c r="F2601" s="13" t="s">
        <v>7</v>
      </c>
      <c r="G2601" s="15"/>
      <c r="H2601" s="10"/>
      <c r="I2601" s="11" t="s">
        <v>8</v>
      </c>
      <c r="J2601" s="13"/>
      <c r="K2601" s="13" t="s">
        <v>9</v>
      </c>
      <c r="L2601" s="15"/>
      <c r="N2601" s="251" t="s">
        <v>26</v>
      </c>
      <c r="O2601" s="252"/>
      <c r="P2601" s="253" t="s">
        <v>27</v>
      </c>
      <c r="Q2601" s="254"/>
      <c r="S2601" s="11" t="s">
        <v>13</v>
      </c>
      <c r="T2601" s="13"/>
      <c r="U2601" s="13" t="s">
        <v>14</v>
      </c>
      <c r="V2601" s="15"/>
      <c r="W2601" s="20"/>
      <c r="X2601" s="251" t="s">
        <v>26</v>
      </c>
      <c r="Y2601" s="252"/>
      <c r="Z2601" s="253" t="s">
        <v>27</v>
      </c>
      <c r="AA2601" s="254"/>
      <c r="AB2601" s="20"/>
      <c r="AC2601" s="11" t="s">
        <v>8</v>
      </c>
      <c r="AD2601" s="13"/>
      <c r="AE2601" s="13" t="s">
        <v>9</v>
      </c>
      <c r="AF2601" s="15"/>
      <c r="AG2601" s="20"/>
      <c r="AH2601" s="251" t="s">
        <v>26</v>
      </c>
      <c r="AI2601" s="252"/>
      <c r="AJ2601" s="253" t="s">
        <v>27</v>
      </c>
      <c r="AK2601" s="254"/>
      <c r="AL2601" s="20"/>
      <c r="AM2601" s="11" t="s">
        <v>13</v>
      </c>
      <c r="AN2601" s="13"/>
      <c r="AO2601" s="13" t="s">
        <v>14</v>
      </c>
      <c r="AP2601" s="15"/>
      <c r="AR2601" s="251" t="s">
        <v>26</v>
      </c>
      <c r="AS2601" s="252"/>
      <c r="AT2601" s="253" t="s">
        <v>27</v>
      </c>
      <c r="AU2601" s="254"/>
      <c r="AV2601" s="36"/>
      <c r="AW2601" s="11" t="s">
        <v>8</v>
      </c>
      <c r="AX2601" s="13"/>
      <c r="AY2601" s="13" t="s">
        <v>9</v>
      </c>
      <c r="AZ2601" s="15"/>
      <c r="BA2601" s="20"/>
      <c r="BB2601" s="251" t="s">
        <v>26</v>
      </c>
      <c r="BC2601" s="252"/>
      <c r="BD2601" s="253" t="s">
        <v>27</v>
      </c>
      <c r="BE2601" s="254"/>
      <c r="BF2601" s="36"/>
      <c r="BG2601" s="11" t="s">
        <v>13</v>
      </c>
      <c r="BH2601" s="13"/>
      <c r="BI2601" s="13" t="s">
        <v>14</v>
      </c>
      <c r="BJ2601" s="15"/>
      <c r="BK2601" s="36"/>
      <c r="BL2601" s="251" t="s">
        <v>26</v>
      </c>
      <c r="BM2601" s="252"/>
      <c r="BN2601" s="253" t="s">
        <v>27</v>
      </c>
      <c r="BO2601" s="254"/>
      <c r="BP2601" s="36"/>
      <c r="BQ2601" s="11" t="s">
        <v>8</v>
      </c>
      <c r="BR2601" s="13"/>
      <c r="BS2601" s="13" t="s">
        <v>9</v>
      </c>
      <c r="BT2601" s="15"/>
      <c r="BU2601" s="20"/>
      <c r="BV2601" s="251" t="s">
        <v>26</v>
      </c>
      <c r="BW2601" s="252"/>
      <c r="BX2601" s="253" t="s">
        <v>27</v>
      </c>
      <c r="BY2601" s="254"/>
      <c r="BZ2601" s="36"/>
      <c r="CA2601" s="11" t="s">
        <v>13</v>
      </c>
      <c r="CB2601" s="13"/>
      <c r="CC2601" s="13" t="s">
        <v>14</v>
      </c>
      <c r="CD2601" s="15"/>
      <c r="CE2601" s="36"/>
      <c r="CF2601" s="251" t="s">
        <v>26</v>
      </c>
      <c r="CG2601" s="252"/>
      <c r="CH2601" s="253" t="s">
        <v>27</v>
      </c>
      <c r="CI2601" s="254"/>
      <c r="CK2601" s="11" t="s">
        <v>28</v>
      </c>
      <c r="CL2601" s="13"/>
      <c r="CM2601" s="13" t="s">
        <v>29</v>
      </c>
      <c r="CN2601" s="15"/>
      <c r="CP2601" s="251" t="s">
        <v>26</v>
      </c>
      <c r="CQ2601" s="252"/>
      <c r="CR2601" s="253" t="s">
        <v>27</v>
      </c>
      <c r="CS2601" s="254"/>
      <c r="CU2601" s="38" t="s">
        <v>37</v>
      </c>
      <c r="CW2601" s="53" t="s">
        <v>45</v>
      </c>
    </row>
    <row r="2602" spans="1:101" ht="18" customHeight="1" thickTop="1" thickBot="1">
      <c r="D2602" s="16">
        <v>0</v>
      </c>
      <c r="E2602" s="17">
        <v>0</v>
      </c>
      <c r="F2602" s="18">
        <v>1</v>
      </c>
      <c r="G2602" s="19">
        <v>0</v>
      </c>
      <c r="H2602" s="10"/>
      <c r="I2602" s="16">
        <v>0</v>
      </c>
      <c r="J2602" s="17">
        <f t="shared" ref="J2602" si="27721">-1/($J$4*$B2599)</f>
        <v>-0.20024309511747204</v>
      </c>
      <c r="K2602" s="18">
        <v>1</v>
      </c>
      <c r="L2602" s="19">
        <v>0</v>
      </c>
      <c r="N2602" s="1">
        <f t="shared" ref="N2602" si="27722">D2602*I2599+F2602*I2602-E2602*J2599-G2602*J2602</f>
        <v>0</v>
      </c>
      <c r="O2602" s="4">
        <f t="shared" ref="O2602" si="27723">(D2602*J2599+E2602*I2599+F2602*J2602+G2602*I2602)</f>
        <v>-0.20024309511747204</v>
      </c>
      <c r="P2602" s="2">
        <f t="shared" ref="P2602" si="27724">D2602*K2599+F2602*K2602-E2602*L2599-G2602*L2602</f>
        <v>1</v>
      </c>
      <c r="Q2602" s="3">
        <f t="shared" ref="Q2602" si="27725">(D2602*L2599+E2602*K2599+F2602*L2602+G2602*K2602)</f>
        <v>0</v>
      </c>
      <c r="S2602" s="16">
        <v>0</v>
      </c>
      <c r="T2602" s="17">
        <v>0</v>
      </c>
      <c r="U2602" s="18">
        <v>1</v>
      </c>
      <c r="V2602" s="19">
        <v>0</v>
      </c>
      <c r="W2602" s="20"/>
      <c r="X2602" s="1">
        <f t="shared" ref="X2602" si="27726">N2602*S2599+P2602*S2602-O2602*T2599-Q2602*T2602</f>
        <v>0</v>
      </c>
      <c r="Y2602" s="4">
        <f t="shared" ref="Y2602" si="27727">(N2602*T2599+O2602*S2599+P2602*T2602+Q2602*S2602)</f>
        <v>-0.20024309511747204</v>
      </c>
      <c r="Z2602" s="2">
        <f t="shared" ref="Z2602" si="27728">N2602*U2599+P2602*U2602-O2602*V2599-Q2602*V2602</f>
        <v>0.94494066444199898</v>
      </c>
      <c r="AA2602" s="3">
        <f t="shared" ref="AA2602" si="27729">(N2602*V2599+O2602*U2599+P2602*V2602+Q2602*U2602)</f>
        <v>0</v>
      </c>
      <c r="AB2602" s="20"/>
      <c r="AC2602" s="16">
        <v>0</v>
      </c>
      <c r="AD2602" s="17">
        <f t="shared" ref="AD2602" si="27730">-1/($AD$4*$B2599)</f>
        <v>-0.22876803835982407</v>
      </c>
      <c r="AE2602" s="18">
        <v>1</v>
      </c>
      <c r="AF2602" s="19">
        <v>0</v>
      </c>
      <c r="AG2602" s="20"/>
      <c r="AH2602" s="1">
        <f t="shared" ref="AH2602" si="27731">X2602*AC2599+Z2602*AC2602-Y2602*AD2599-AA2602*AD2602</f>
        <v>0</v>
      </c>
      <c r="AI2602" s="4">
        <f t="shared" ref="AI2602" si="27732">(X2602*AD2599+Y2602*AC2599+Z2602*AD2602+AA2602*AC2602)</f>
        <v>-0.41641531728829689</v>
      </c>
      <c r="AJ2602" s="2">
        <f t="shared" ref="AJ2602" si="27733">X2602*AE2599+Z2602*AE2602-Y2602*AF2599-AA2602*AF2602</f>
        <v>0.94494066444199898</v>
      </c>
      <c r="AK2602" s="3">
        <f t="shared" ref="AK2602" si="27734">(X2602*AF2599+Y2602*AE2599+Z2602*AF2602+AA2602*AE2602)</f>
        <v>0</v>
      </c>
      <c r="AL2602" s="20"/>
      <c r="AM2602" s="16">
        <v>0</v>
      </c>
      <c r="AN2602" s="17">
        <v>0</v>
      </c>
      <c r="AO2602" s="18">
        <v>1</v>
      </c>
      <c r="AP2602" s="19">
        <v>0</v>
      </c>
      <c r="AR2602" s="1">
        <f t="shared" ref="AR2602" si="27735">AH2602*AM2599+AJ2602*AM2602-AI2602*AN2599-AK2602*AN2602</f>
        <v>0</v>
      </c>
      <c r="AS2602" s="4">
        <f t="shared" ref="AS2602" si="27736">(AH2602*AN2599+AI2602*AM2599+AJ2602*AN2602+AK2602*AM2602)</f>
        <v>-0.41641531728829689</v>
      </c>
      <c r="AT2602" s="2">
        <f t="shared" ref="AT2602" si="27737">AH2602*AO2599+AJ2602*AO2602-AI2602*AP2599-AK2602*AP2602</f>
        <v>0.82595194072676825</v>
      </c>
      <c r="AU2602" s="3">
        <f t="shared" ref="AU2602" si="27738">(AH2602*AP2599+AI2602*AO2599+AJ2602*AP2602+AK2602*AO2602)</f>
        <v>0</v>
      </c>
      <c r="AV2602" s="20"/>
      <c r="AW2602" s="16">
        <v>0</v>
      </c>
      <c r="AX2602" s="17">
        <f t="shared" ref="AX2602" si="27739">-1/($AX$4*$B2599)</f>
        <v>-0.22876803835982407</v>
      </c>
      <c r="AY2602" s="18">
        <v>1</v>
      </c>
      <c r="AZ2602" s="19">
        <v>0</v>
      </c>
      <c r="BA2602" s="20"/>
      <c r="BB2602" s="1">
        <f t="shared" ref="BB2602" si="27740">AR2602*AW2599+AT2602*AW2602-AS2602*AX2599-AU2602*AX2602</f>
        <v>0</v>
      </c>
      <c r="BC2602" s="4">
        <f t="shared" ref="BC2602" si="27741">(AR2602*AX2599+AS2602*AW2599+AT2602*AX2602+AU2602*AW2602)</f>
        <v>-0.6053667225478494</v>
      </c>
      <c r="BD2602" s="2">
        <f t="shared" ref="BD2602" si="27742">AR2602*AY2599+AT2602*AY2602-AS2602*AZ2599-AU2602*AZ2602</f>
        <v>0.82595194072676825</v>
      </c>
      <c r="BE2602" s="3">
        <f t="shared" ref="BE2602" si="27743">(AR2602*AZ2599+AS2602*AY2599+AT2602*AZ2602+AU2602*AY2602)</f>
        <v>0</v>
      </c>
      <c r="BF2602" s="20"/>
      <c r="BG2602" s="16">
        <v>0</v>
      </c>
      <c r="BH2602" s="17">
        <v>0</v>
      </c>
      <c r="BI2602" s="18">
        <v>1</v>
      </c>
      <c r="BJ2602" s="19">
        <v>0</v>
      </c>
      <c r="BK2602" s="20"/>
      <c r="BL2602" s="1">
        <f t="shared" ref="BL2602" si="27744">BB2602*BG2599+BD2602*BG2602-BC2602*BH2599-BE2602*BH2602</f>
        <v>0</v>
      </c>
      <c r="BM2602" s="4">
        <f t="shared" ref="BM2602" si="27745">(BB2602*BH2599+BC2602*BG2599+BD2602*BH2602+BE2602*BG2602)</f>
        <v>-0.6053667225478494</v>
      </c>
      <c r="BN2602" s="2">
        <f t="shared" ref="BN2602" si="27746">BB2602*BI2599+BD2602*BI2602-BC2602*BJ2599-BE2602*BJ2602</f>
        <v>0.65949881287806145</v>
      </c>
      <c r="BO2602" s="3">
        <f t="shared" ref="BO2602" si="27747">(BB2602*BJ2599+BC2602*BI2599+BD2602*BJ2602+BE2602*BI2602)</f>
        <v>0</v>
      </c>
      <c r="BP2602" s="20"/>
      <c r="BQ2602" s="16">
        <v>0</v>
      </c>
      <c r="BR2602" s="17">
        <f t="shared" ref="BR2602" si="27748">-1/($BR$4*$B2599)</f>
        <v>-0.20024309511747204</v>
      </c>
      <c r="BS2602" s="18">
        <v>1</v>
      </c>
      <c r="BT2602" s="19">
        <v>0</v>
      </c>
      <c r="BU2602" s="20"/>
      <c r="BV2602" s="1">
        <f t="shared" ref="BV2602" si="27749">BL2602*BQ2599+BN2602*BQ2602-BM2602*BR2599-BO2602*BR2602</f>
        <v>0</v>
      </c>
      <c r="BW2602" s="4">
        <f t="shared" ref="BW2602" si="27750">(BL2602*BR2599+BM2602*BQ2599+BN2602*BR2602+BO2602*BQ2602)</f>
        <v>-0.737426806064851</v>
      </c>
      <c r="BX2602" s="2">
        <f t="shared" ref="BX2602" si="27751">BL2602*BS2599+BN2602*BS2602-BM2602*BT2599-BO2602*BT2602</f>
        <v>0.65949881287806145</v>
      </c>
      <c r="BY2602" s="3">
        <f t="shared" ref="BY2602" si="27752">(BL2602*BT2599+BM2602*BS2599+BN2602*BT2602+BO2602*BS2602)</f>
        <v>0</v>
      </c>
      <c r="BZ2602" s="20"/>
      <c r="CA2602" s="16">
        <v>0</v>
      </c>
      <c r="CB2602" s="17">
        <v>0</v>
      </c>
      <c r="CC2602" s="18">
        <v>1</v>
      </c>
      <c r="CD2602" s="19">
        <v>0</v>
      </c>
      <c r="CE2602" s="20"/>
      <c r="CF2602" s="1">
        <f t="shared" ref="CF2602" si="27753">BV2602*CA2599+BX2602*CA2602-BW2602*CB2599-BY2602*CB2602</f>
        <v>0</v>
      </c>
      <c r="CG2602" s="4">
        <f t="shared" ref="CG2602" si="27754">(BV2602*CB2599+BW2602*CA2599+BX2602*CB2602+BY2602*CA2602)</f>
        <v>-0.737426806064851</v>
      </c>
      <c r="CH2602" s="2">
        <f t="shared" ref="CH2602" si="27755">BV2602*CC2599+BX2602*CC2602-BW2602*CD2599-BY2602*CD2602</f>
        <v>0.55337698212502551</v>
      </c>
      <c r="CI2602" s="3">
        <f t="shared" ref="CI2602" si="27756">(BV2602*CD2599+BW2602*CC2599+BX2602*CD2602+BY2602*CC2602)</f>
        <v>0</v>
      </c>
      <c r="CK2602" s="16">
        <f t="shared" ref="CK2602" si="27757">1/$CL$4</f>
        <v>1</v>
      </c>
      <c r="CL2602" s="17">
        <v>0</v>
      </c>
      <c r="CM2602" s="18">
        <v>1</v>
      </c>
      <c r="CN2602" s="19">
        <v>0</v>
      </c>
      <c r="CP2602" s="1">
        <f t="shared" ref="CP2602" si="27758">CF2602*CK2599+CH2602*CK2602-CG2602*CL2599-CI2602*CL2602</f>
        <v>0.55337698212502551</v>
      </c>
      <c r="CQ2602" s="4">
        <f t="shared" ref="CQ2602" si="27759">(CF2602*CL2599+CG2602*CK2599+CH2602*CL2602+CI2602*CK2602)</f>
        <v>-0.737426806064851</v>
      </c>
      <c r="CR2602" s="2">
        <f t="shared" ref="CR2602" si="27760">CF2602*CM2599+CH2602*CM2602-CG2602*CN2599-CI2602*CN2602</f>
        <v>0.55337698212502551</v>
      </c>
      <c r="CS2602" s="3">
        <f t="shared" ref="CS2602" si="27761">(CF2602*CN2599+CG2602*CM2599+CH2602*CN2602+CI2602*CM2602)</f>
        <v>0</v>
      </c>
      <c r="CU2602" s="39">
        <f t="shared" ref="CU2602" si="27762">(180/PI())*ATAN(-1*(CQ2599/CP2599))</f>
        <v>59.536129059786624</v>
      </c>
      <c r="CW2602" s="54">
        <f t="shared" ref="CW2602" si="27763">20*LOG(((1-(10^(CU2599/20)^2)*(1-((1-CW2599)/(1+CW2599))^2))^0.5))</f>
        <v>-17.631992756221958</v>
      </c>
    </row>
    <row r="2603" spans="1:101" ht="18" customHeight="1">
      <c r="E2603" s="20"/>
      <c r="F2603" s="20"/>
      <c r="G2603" s="20"/>
      <c r="H2603" s="20"/>
      <c r="I2603" s="20"/>
      <c r="J2603" s="20"/>
      <c r="K2603" s="20"/>
      <c r="L2603" s="20"/>
      <c r="M2603" s="20"/>
      <c r="N2603" s="20"/>
      <c r="O2603" s="20"/>
      <c r="P2603" s="20"/>
      <c r="Q2603" s="20"/>
      <c r="R2603" s="20"/>
      <c r="S2603" s="20"/>
      <c r="T2603" s="20"/>
      <c r="U2603" s="20"/>
      <c r="V2603" s="20"/>
      <c r="W2603" s="20"/>
      <c r="X2603" s="20"/>
      <c r="Y2603" s="20"/>
      <c r="Z2603" s="20"/>
      <c r="AA2603" s="20"/>
      <c r="AB2603" s="30"/>
      <c r="AC2603" s="20"/>
      <c r="AD2603" s="20"/>
      <c r="AE2603" s="20"/>
      <c r="AF2603" s="20"/>
      <c r="AG2603" s="20"/>
      <c r="AH2603" s="20"/>
      <c r="AI2603" s="20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  <c r="BA2603" s="20"/>
      <c r="BB2603" s="20"/>
      <c r="BC2603" s="20"/>
      <c r="BD2603" s="20"/>
      <c r="BE2603" s="20"/>
      <c r="BF2603" s="20"/>
      <c r="BG2603" s="20"/>
      <c r="BH2603" s="20"/>
      <c r="BI2603" s="20"/>
      <c r="BJ2603" s="20"/>
      <c r="BK2603" s="20"/>
      <c r="BL2603" s="20"/>
      <c r="BM2603" s="20"/>
      <c r="BN2603" s="20"/>
      <c r="BO2603" s="20"/>
      <c r="BP2603" s="20"/>
      <c r="BQ2603" s="20"/>
      <c r="BR2603" s="20"/>
      <c r="BS2603" s="20"/>
      <c r="BT2603" s="20"/>
      <c r="BU2603" s="20"/>
      <c r="BV2603" s="20"/>
      <c r="BW2603" s="20"/>
      <c r="BX2603" s="20"/>
      <c r="BY2603" s="20"/>
      <c r="BZ2603" s="20"/>
      <c r="CA2603" s="20"/>
      <c r="CB2603" s="20"/>
      <c r="CC2603" s="20"/>
      <c r="CD2603" s="20"/>
      <c r="CE2603" s="20"/>
      <c r="CF2603" s="20"/>
      <c r="CG2603" s="20"/>
      <c r="CH2603" s="20"/>
      <c r="CI2603" s="20"/>
      <c r="CJ2603" s="20"/>
      <c r="CK2603" s="20"/>
      <c r="CL2603" s="20"/>
    </row>
    <row r="2604" spans="1:101" ht="18" customHeight="1"/>
    <row r="2605" spans="1:101" ht="18" customHeight="1" thickBot="1">
      <c r="B2605" s="23"/>
      <c r="C2605" s="23"/>
      <c r="D2605" s="20" t="s">
        <v>15</v>
      </c>
      <c r="E2605" s="20"/>
      <c r="F2605" s="20"/>
      <c r="G2605" s="20"/>
      <c r="H2605" s="20"/>
      <c r="I2605" s="20" t="s">
        <v>16</v>
      </c>
      <c r="J2605" s="20"/>
      <c r="K2605" s="20"/>
      <c r="L2605" s="20"/>
      <c r="M2605" s="23"/>
      <c r="N2605" s="23"/>
      <c r="O2605" s="24" t="s">
        <v>17</v>
      </c>
      <c r="P2605" s="23"/>
      <c r="Q2605" s="23"/>
      <c r="R2605" s="23"/>
      <c r="S2605" s="20"/>
      <c r="T2605" s="20" t="s">
        <v>18</v>
      </c>
      <c r="U2605" s="23"/>
      <c r="V2605" s="23"/>
      <c r="W2605" s="23"/>
      <c r="X2605" s="23"/>
      <c r="Y2605" s="24" t="s">
        <v>19</v>
      </c>
      <c r="Z2605" s="23"/>
      <c r="AA2605" s="23"/>
      <c r="AB2605" s="23"/>
      <c r="AC2605" s="24" t="s">
        <v>20</v>
      </c>
      <c r="AD2605" s="20"/>
      <c r="AE2605" s="20"/>
      <c r="AF2605" s="20"/>
      <c r="AG2605" s="20"/>
      <c r="AH2605" s="23"/>
      <c r="AI2605" s="24" t="s">
        <v>21</v>
      </c>
      <c r="AJ2605" s="23"/>
      <c r="AK2605" s="23"/>
      <c r="AL2605" s="20"/>
      <c r="AM2605" s="24" t="s">
        <v>31</v>
      </c>
      <c r="AN2605" s="20"/>
      <c r="AO2605" s="23"/>
      <c r="AP2605" s="23"/>
      <c r="AQ2605" s="23"/>
      <c r="AR2605" s="23"/>
      <c r="AS2605" s="24" t="s">
        <v>91</v>
      </c>
      <c r="AT2605" s="23"/>
      <c r="AU2605" s="23"/>
      <c r="AV2605" s="23"/>
      <c r="AW2605" s="24" t="s">
        <v>32</v>
      </c>
      <c r="AX2605" s="20"/>
      <c r="AY2605" s="20"/>
      <c r="AZ2605" s="20"/>
      <c r="BA2605" s="20"/>
      <c r="BB2605" s="23"/>
      <c r="BC2605" s="24" t="s">
        <v>22</v>
      </c>
      <c r="BD2605" s="23"/>
      <c r="BE2605" s="23"/>
      <c r="BF2605" s="23"/>
      <c r="BG2605" s="24" t="s">
        <v>33</v>
      </c>
      <c r="BH2605" s="20"/>
      <c r="BI2605" s="23"/>
      <c r="BJ2605" s="23"/>
      <c r="BK2605" s="23"/>
      <c r="BL2605" s="23"/>
      <c r="BM2605" s="24" t="s">
        <v>34</v>
      </c>
      <c r="BN2605" s="23"/>
      <c r="BO2605" s="23"/>
      <c r="BP2605" s="23"/>
      <c r="BQ2605" s="24" t="s">
        <v>89</v>
      </c>
      <c r="BR2605" s="20"/>
      <c r="BS2605" s="20"/>
      <c r="BT2605" s="20"/>
      <c r="BU2605" s="20"/>
      <c r="BV2605" s="23"/>
      <c r="BW2605" s="24" t="s">
        <v>35</v>
      </c>
      <c r="BX2605" s="23"/>
      <c r="BY2605" s="23"/>
      <c r="BZ2605" s="23"/>
      <c r="CA2605" s="24" t="s">
        <v>90</v>
      </c>
      <c r="CB2605" s="20"/>
      <c r="CC2605" s="23"/>
      <c r="CD2605" s="23"/>
      <c r="CE2605" s="23"/>
      <c r="CF2605" s="23"/>
      <c r="CG2605" s="24" t="s">
        <v>92</v>
      </c>
      <c r="CH2605" s="23"/>
      <c r="CI2605" s="23"/>
      <c r="CJ2605" s="23"/>
      <c r="CK2605" s="24" t="s">
        <v>36</v>
      </c>
      <c r="CL2605" s="24"/>
      <c r="CM2605" s="23"/>
      <c r="CN2605" s="23"/>
      <c r="CO2605" s="23"/>
      <c r="CP2605" s="23"/>
      <c r="CQ2605" s="24" t="s">
        <v>93</v>
      </c>
      <c r="CR2605" s="23"/>
      <c r="CS2605" s="23"/>
    </row>
    <row r="2606" spans="1:101" ht="18" customHeight="1" thickBot="1">
      <c r="B2606" s="33"/>
      <c r="C2606" s="23"/>
      <c r="D2606" s="7" t="s">
        <v>2</v>
      </c>
      <c r="E2606" s="8"/>
      <c r="F2606" s="8" t="s">
        <v>3</v>
      </c>
      <c r="G2606" s="9"/>
      <c r="H2606" s="10"/>
      <c r="I2606" s="7" t="s">
        <v>4</v>
      </c>
      <c r="J2606" s="8"/>
      <c r="K2606" s="8" t="s">
        <v>5</v>
      </c>
      <c r="L2606" s="9"/>
      <c r="M2606" s="23"/>
      <c r="N2606" s="251" t="s">
        <v>79</v>
      </c>
      <c r="O2606" s="252"/>
      <c r="P2606" s="253" t="s">
        <v>80</v>
      </c>
      <c r="Q2606" s="254"/>
      <c r="R2606" s="23"/>
      <c r="S2606" s="7" t="s">
        <v>11</v>
      </c>
      <c r="T2606" s="8"/>
      <c r="U2606" s="8" t="s">
        <v>12</v>
      </c>
      <c r="V2606" s="9"/>
      <c r="W2606" s="20"/>
      <c r="X2606" s="251" t="s">
        <v>79</v>
      </c>
      <c r="Y2606" s="252"/>
      <c r="Z2606" s="253" t="s">
        <v>80</v>
      </c>
      <c r="AA2606" s="254"/>
      <c r="AB2606" s="20"/>
      <c r="AC2606" s="7" t="s">
        <v>4</v>
      </c>
      <c r="AD2606" s="8"/>
      <c r="AE2606" s="8" t="s">
        <v>5</v>
      </c>
      <c r="AF2606" s="9"/>
      <c r="AG2606" s="20"/>
      <c r="AH2606" s="251" t="s">
        <v>0</v>
      </c>
      <c r="AI2606" s="252"/>
      <c r="AJ2606" s="253" t="s">
        <v>1</v>
      </c>
      <c r="AK2606" s="254"/>
      <c r="AL2606" s="20"/>
      <c r="AM2606" s="7" t="s">
        <v>11</v>
      </c>
      <c r="AN2606" s="8"/>
      <c r="AO2606" s="8" t="s">
        <v>12</v>
      </c>
      <c r="AP2606" s="9"/>
      <c r="AQ2606" s="23"/>
      <c r="AR2606" s="251" t="s">
        <v>0</v>
      </c>
      <c r="AS2606" s="252"/>
      <c r="AT2606" s="253" t="s">
        <v>1</v>
      </c>
      <c r="AU2606" s="254"/>
      <c r="AV2606" s="36"/>
      <c r="AW2606" s="7" t="s">
        <v>4</v>
      </c>
      <c r="AX2606" s="8"/>
      <c r="AY2606" s="8" t="s">
        <v>5</v>
      </c>
      <c r="AZ2606" s="9"/>
      <c r="BA2606" s="20"/>
      <c r="BB2606" s="251" t="s">
        <v>0</v>
      </c>
      <c r="BC2606" s="252"/>
      <c r="BD2606" s="253" t="s">
        <v>1</v>
      </c>
      <c r="BE2606" s="254"/>
      <c r="BF2606" s="36"/>
      <c r="BG2606" s="7" t="s">
        <v>11</v>
      </c>
      <c r="BH2606" s="8"/>
      <c r="BI2606" s="8" t="s">
        <v>12</v>
      </c>
      <c r="BJ2606" s="9"/>
      <c r="BK2606" s="36"/>
      <c r="BL2606" s="251" t="s">
        <v>0</v>
      </c>
      <c r="BM2606" s="252"/>
      <c r="BN2606" s="253" t="s">
        <v>1</v>
      </c>
      <c r="BO2606" s="254"/>
      <c r="BP2606" s="36"/>
      <c r="BQ2606" s="7" t="s">
        <v>4</v>
      </c>
      <c r="BR2606" s="8"/>
      <c r="BS2606" s="8" t="s">
        <v>5</v>
      </c>
      <c r="BT2606" s="9"/>
      <c r="BU2606" s="20"/>
      <c r="BV2606" s="251" t="s">
        <v>0</v>
      </c>
      <c r="BW2606" s="252"/>
      <c r="BX2606" s="253" t="s">
        <v>1</v>
      </c>
      <c r="BY2606" s="254"/>
      <c r="BZ2606" s="36"/>
      <c r="CA2606" s="7" t="s">
        <v>11</v>
      </c>
      <c r="CB2606" s="8"/>
      <c r="CC2606" s="8" t="s">
        <v>12</v>
      </c>
      <c r="CD2606" s="9"/>
      <c r="CE2606" s="36"/>
      <c r="CF2606" s="251" t="s">
        <v>0</v>
      </c>
      <c r="CG2606" s="252"/>
      <c r="CH2606" s="253" t="s">
        <v>1</v>
      </c>
      <c r="CI2606" s="254"/>
      <c r="CJ2606" s="23"/>
      <c r="CK2606" s="7" t="s">
        <v>23</v>
      </c>
      <c r="CL2606" s="8"/>
      <c r="CM2606" s="8" t="s">
        <v>24</v>
      </c>
      <c r="CN2606" s="9"/>
      <c r="CO2606" s="23"/>
      <c r="CP2606" s="251" t="s">
        <v>0</v>
      </c>
      <c r="CQ2606" s="252"/>
      <c r="CR2606" s="253" t="s">
        <v>1</v>
      </c>
      <c r="CS2606" s="254"/>
      <c r="CU2606" s="26" t="s">
        <v>25</v>
      </c>
      <c r="CW2606" s="50" t="s">
        <v>44</v>
      </c>
    </row>
    <row r="2607" spans="1:101" ht="18" customHeight="1" thickTop="1" thickBot="1">
      <c r="B2607" s="34">
        <v>7.3500000000000201</v>
      </c>
      <c r="D2607" s="11">
        <v>1</v>
      </c>
      <c r="E2607" s="12">
        <v>0</v>
      </c>
      <c r="F2607" s="13">
        <v>0</v>
      </c>
      <c r="G2607" s="40">
        <f t="shared" ref="G2607" si="27764">-1/($E$4*$B2607)</f>
        <v>-0.1429293221648357</v>
      </c>
      <c r="H2607" s="10"/>
      <c r="I2607" s="11">
        <v>1</v>
      </c>
      <c r="J2607" s="12">
        <v>0</v>
      </c>
      <c r="K2607" s="13">
        <v>0</v>
      </c>
      <c r="L2607" s="14">
        <v>0</v>
      </c>
      <c r="N2607" s="1">
        <f t="shared" ref="N2607" si="27765">D2607*I2607+F2607*I2610-E2607*J2607-G2607*J2610</f>
        <v>0.97157408817288415</v>
      </c>
      <c r="O2607" s="4">
        <f t="shared" ref="O2607" si="27766">(D2607*J2607+E2607*I2607+F2607*J2610+G2607*I2610)</f>
        <v>0</v>
      </c>
      <c r="P2607" s="2">
        <f t="shared" ref="P2607" si="27767">D2607*K2607+F2607*K2610-E2607*L2607-G2607*L2610</f>
        <v>0</v>
      </c>
      <c r="Q2607" s="3">
        <f t="shared" ref="Q2607" si="27768">(D2607*L2607+E2607*K2607+F2607*L2610+G2607*K2610)</f>
        <v>-0.1429293221648357</v>
      </c>
      <c r="S2607" s="11">
        <v>1</v>
      </c>
      <c r="T2607" s="12">
        <v>0</v>
      </c>
      <c r="U2607" s="13">
        <v>0</v>
      </c>
      <c r="V2607" s="40">
        <f t="shared" ref="V2607" si="27769">-1/($T$4*$B2607)</f>
        <v>-0.27309197464614032</v>
      </c>
      <c r="W2607" s="20"/>
      <c r="X2607" s="1">
        <f t="shared" ref="X2607" si="27770">N2607*S2607+P2607*S2610-O2607*T2607-Q2607*T2610</f>
        <v>0.97157408817288415</v>
      </c>
      <c r="Y2607" s="4">
        <f t="shared" ref="Y2607" si="27771">(N2607*T2607+O2607*S2607+P2607*T2610+Q2607*S2610)</f>
        <v>0</v>
      </c>
      <c r="Z2607" s="2">
        <f t="shared" ref="Z2607" si="27772">N2607*U2607+P2607*U2610-O2607*V2607-Q2607*V2610</f>
        <v>0</v>
      </c>
      <c r="AA2607" s="3">
        <f t="shared" ref="AA2607" si="27773">(N2607*V2607+O2607*U2607+P2607*V2610+Q2607*U2610)</f>
        <v>-0.40825840841899186</v>
      </c>
      <c r="AB2607" s="20"/>
      <c r="AC2607" s="11">
        <v>1</v>
      </c>
      <c r="AD2607" s="12">
        <v>0</v>
      </c>
      <c r="AE2607" s="13">
        <v>0</v>
      </c>
      <c r="AF2607" s="14">
        <v>0</v>
      </c>
      <c r="AG2607" s="20"/>
      <c r="AH2607" s="1">
        <f t="shared" ref="AH2607" si="27774">X2607*AC2607+Z2607*AC2610-Y2607*AD2607-AA2607*AD2610</f>
        <v>0.87881296310665402</v>
      </c>
      <c r="AI2607" s="4">
        <f t="shared" ref="AI2607" si="27775">(X2607*AD2607+Y2607*AC2607+Z2607*AD2610+AA2607*AC2610)</f>
        <v>0</v>
      </c>
      <c r="AJ2607" s="2">
        <f t="shared" ref="AJ2607" si="27776">X2607*AE2607+Z2607*AE2610-Y2607*AF2607-AA2607*AF2610</f>
        <v>0</v>
      </c>
      <c r="AK2607" s="3">
        <f t="shared" ref="AK2607" si="27777">(X2607*AF2607+Y2607*AE2607+Z2607*AF2610+AA2607*AE2610)</f>
        <v>-0.40825840841899186</v>
      </c>
      <c r="AL2607" s="20"/>
      <c r="AM2607" s="11">
        <v>1</v>
      </c>
      <c r="AN2607" s="12">
        <v>0</v>
      </c>
      <c r="AO2607" s="13">
        <v>0</v>
      </c>
      <c r="AP2607" s="40">
        <f t="shared" ref="AP2607" si="27778">-1/($AN$4*$B2607)</f>
        <v>-0.28380146384794974</v>
      </c>
      <c r="AR2607" s="1">
        <f t="shared" ref="AR2607" si="27779">AH2607*AM2607+AJ2607*AM2610-AI2607*AN2607-AK2607*AN2610</f>
        <v>0.87881296310665402</v>
      </c>
      <c r="AS2607" s="4">
        <f t="shared" ref="AS2607" si="27780">(AH2607*AN2607+AI2607*AM2607+AJ2607*AN2610+AK2607*AM2610)</f>
        <v>0</v>
      </c>
      <c r="AT2607" s="2">
        <f t="shared" ref="AT2607" si="27781">AH2607*AO2607+AJ2607*AO2610-AI2607*AP2607-AK2607*AP2610</f>
        <v>0</v>
      </c>
      <c r="AU2607" s="3">
        <f t="shared" ref="AU2607" si="27782">(AH2607*AP2607+AI2607*AO2607+AJ2607*AP2610+AK2607*AO2610)</f>
        <v>-0.65766681379721459</v>
      </c>
      <c r="AV2607" s="20"/>
      <c r="AW2607" s="11">
        <v>1</v>
      </c>
      <c r="AX2607" s="12">
        <v>0</v>
      </c>
      <c r="AY2607" s="13">
        <v>0</v>
      </c>
      <c r="AZ2607" s="14">
        <v>0</v>
      </c>
      <c r="BA2607" s="20"/>
      <c r="BB2607" s="1">
        <f t="shared" ref="BB2607" si="27783">AR2607*AW2607+AT2607*AW2610-AS2607*AX2607-AU2607*AX2610</f>
        <v>0.72938330701505749</v>
      </c>
      <c r="BC2607" s="4">
        <f t="shared" ref="BC2607" si="27784">(AR2607*AX2607+AS2607*AW2607+AT2607*AX2610+AU2607*AW2610)</f>
        <v>0</v>
      </c>
      <c r="BD2607" s="2">
        <f t="shared" ref="BD2607" si="27785">AR2607*AY2607+AT2607*AY2610-AS2607*AZ2607-AU2607*AZ2610</f>
        <v>0</v>
      </c>
      <c r="BE2607" s="3">
        <f t="shared" ref="BE2607" si="27786">(AR2607*AZ2607+AS2607*AY2607+AT2607*AZ2610+AU2607*AY2610)</f>
        <v>-0.65766681379721459</v>
      </c>
      <c r="BF2607" s="20"/>
      <c r="BG2607" s="11">
        <v>1</v>
      </c>
      <c r="BH2607" s="12">
        <v>0</v>
      </c>
      <c r="BI2607" s="13">
        <v>0</v>
      </c>
      <c r="BJ2607" s="40">
        <f t="shared" ref="BJ2607" si="27787">-1/($BH$4*$B2607)</f>
        <v>-0.27309197464614032</v>
      </c>
      <c r="BK2607" s="20"/>
      <c r="BL2607" s="1">
        <f t="shared" ref="BL2607" si="27788">BB2607*BG2607+BD2607*BG2610-BC2607*BH2607-BE2607*BH2610</f>
        <v>0.72938330701505749</v>
      </c>
      <c r="BM2607" s="4">
        <f t="shared" ref="BM2607" si="27789">(BB2607*BH2607+BC2607*BG2607+BD2607*BH2610+BE2607*BG2610)</f>
        <v>0</v>
      </c>
      <c r="BN2607" s="2">
        <f t="shared" ref="BN2607" si="27790">BB2607*BI2607+BD2607*BI2610-BC2607*BJ2607-BE2607*BJ2610</f>
        <v>0</v>
      </c>
      <c r="BO2607" s="3">
        <f t="shared" ref="BO2607" si="27791">(BB2607*BJ2607+BC2607*BI2607+BD2607*BJ2610+BE2607*BI2610)</f>
        <v>-0.85685554138388864</v>
      </c>
      <c r="BP2607" s="20"/>
      <c r="BQ2607" s="11">
        <v>1</v>
      </c>
      <c r="BR2607" s="12">
        <v>0</v>
      </c>
      <c r="BS2607" s="13">
        <v>0</v>
      </c>
      <c r="BT2607" s="14">
        <v>0</v>
      </c>
      <c r="BU2607" s="20"/>
      <c r="BV2607" s="1">
        <f t="shared" ref="BV2607" si="27792">BL2607*BQ2607+BN2607*BQ2610-BM2607*BR2607-BO2607*BR2610</f>
        <v>0.55897110818111884</v>
      </c>
      <c r="BW2607" s="4">
        <f t="shared" ref="BW2607" si="27793">(BL2607*BR2607+BM2607*BQ2607+BN2607*BR2610+BO2607*BQ2610)</f>
        <v>0</v>
      </c>
      <c r="BX2607" s="2">
        <f t="shared" ref="BX2607" si="27794">BL2607*BS2607+BN2607*BS2610-BM2607*BT2607-BO2607*BT2610</f>
        <v>0</v>
      </c>
      <c r="BY2607" s="3">
        <f t="shared" ref="BY2607" si="27795">(BL2607*BT2607+BM2607*BS2607+BN2607*BT2610+BO2607*BS2610)</f>
        <v>-0.85685554138388864</v>
      </c>
      <c r="BZ2607" s="20"/>
      <c r="CA2607" s="11">
        <v>1</v>
      </c>
      <c r="CB2607" s="12">
        <v>0</v>
      </c>
      <c r="CC2607" s="13">
        <v>0</v>
      </c>
      <c r="CD2607" s="40">
        <f t="shared" ref="CD2607" si="27796">-1/($CB$4*$B2607)</f>
        <v>-0.1429293221648357</v>
      </c>
      <c r="CE2607" s="20"/>
      <c r="CF2607" s="1">
        <f t="shared" ref="CF2607" si="27797">BV2607*CA2607+BX2607*CA2610-BW2607*CB2607-BY2607*CB2610</f>
        <v>0.55897110818111884</v>
      </c>
      <c r="CG2607" s="4">
        <f t="shared" ref="CG2607" si="27798">(BV2607*CB2607+BW2607*CA2607+BX2607*CB2610+BY2607*CA2610)</f>
        <v>0</v>
      </c>
      <c r="CH2607" s="2">
        <f t="shared" ref="CH2607" si="27799">BV2607*CC2607+BX2607*CC2610-BW2607*CD2607-BY2607*CD2610</f>
        <v>0</v>
      </c>
      <c r="CI2607" s="3">
        <f t="shared" ref="CI2607" si="27800">(BV2607*CD2607+BW2607*CC2607+BX2607*CD2610+BY2607*CC2610)</f>
        <v>-0.93674890298594304</v>
      </c>
      <c r="CJ2607" s="28"/>
      <c r="CK2607" s="11">
        <v>1</v>
      </c>
      <c r="CL2607" s="12">
        <v>0</v>
      </c>
      <c r="CM2607" s="13">
        <v>0</v>
      </c>
      <c r="CN2607" s="14">
        <v>0</v>
      </c>
      <c r="CP2607" s="1">
        <f t="shared" ref="CP2607" si="27801">CF2607*CK2607+CH2607*CK2610-CG2607*CL2607-CI2607*CL2610</f>
        <v>0.55897110818111884</v>
      </c>
      <c r="CQ2607" s="4">
        <f t="shared" ref="CQ2607" si="27802">(CF2607*CL2607+CG2607*CK2607+CH2607*CL2610+CI2607*CK2610)</f>
        <v>-0.93674890298594304</v>
      </c>
      <c r="CR2607" s="2">
        <f t="shared" ref="CR2607" si="27803">CF2607*CM2607+CH2607*CM2610-CG2607*CN2607-CI2607*CN2610</f>
        <v>0</v>
      </c>
      <c r="CS2607" s="3">
        <f t="shared" ref="CS2607" si="27804">(CF2607*CN2607+CG2607*CM2607+CH2607*CN2610+CI2607*CM2610)</f>
        <v>-0.93674890298594304</v>
      </c>
      <c r="CU2607" s="29">
        <f t="shared" ref="CU2607" si="27805">20*LOG(((1+$CL$4)/$CL$4)/((CP2607+CP2610)^2+(CQ2607+CQ2610)^2)^0.5)</f>
        <v>-4.4414129935553506E-2</v>
      </c>
      <c r="CW2607" s="51">
        <f t="shared" ref="CW2607" si="27806">((CP2607^2+CQ2607^2)^0.5)/((CP2610^2+CQ2610^2)^0.5)</f>
        <v>1.1823765112306652</v>
      </c>
    </row>
    <row r="2608" spans="1:101" ht="18" customHeight="1" thickBot="1">
      <c r="D2608" s="11"/>
      <c r="E2608" s="13"/>
      <c r="F2608" s="13"/>
      <c r="G2608" s="15"/>
      <c r="H2608" s="10"/>
      <c r="I2608" s="11"/>
      <c r="J2608" s="13"/>
      <c r="K2608" s="13"/>
      <c r="L2608" s="15"/>
      <c r="N2608" s="5"/>
      <c r="Q2608" s="6"/>
      <c r="S2608" s="11"/>
      <c r="T2608" s="13"/>
      <c r="U2608" s="13"/>
      <c r="V2608" s="15"/>
      <c r="W2608" s="20"/>
      <c r="X2608" s="5"/>
      <c r="AA2608" s="6"/>
      <c r="AB2608" s="20"/>
      <c r="AC2608" s="11"/>
      <c r="AD2608" s="13"/>
      <c r="AE2608" s="13"/>
      <c r="AF2608" s="15"/>
      <c r="AG2608" s="20"/>
      <c r="AH2608" s="5"/>
      <c r="AK2608" s="6"/>
      <c r="AL2608" s="20"/>
      <c r="AM2608" s="11"/>
      <c r="AN2608" s="13"/>
      <c r="AO2608" s="13"/>
      <c r="AP2608" s="15"/>
      <c r="AR2608" s="5"/>
      <c r="AU2608" s="6"/>
      <c r="AW2608" s="11"/>
      <c r="AX2608" s="13"/>
      <c r="AY2608" s="13"/>
      <c r="AZ2608" s="15"/>
      <c r="BA2608" s="20"/>
      <c r="BB2608" s="5"/>
      <c r="BE2608" s="6"/>
      <c r="BG2608" s="11"/>
      <c r="BH2608" s="13"/>
      <c r="BI2608" s="13"/>
      <c r="BJ2608" s="15"/>
      <c r="BL2608" s="5"/>
      <c r="BO2608" s="6"/>
      <c r="BQ2608" s="11"/>
      <c r="BR2608" s="13"/>
      <c r="BS2608" s="13"/>
      <c r="BT2608" s="15"/>
      <c r="BU2608" s="20"/>
      <c r="BV2608" s="5"/>
      <c r="BY2608" s="6"/>
      <c r="CA2608" s="11"/>
      <c r="CB2608" s="13"/>
      <c r="CC2608" s="13"/>
      <c r="CD2608" s="15"/>
      <c r="CF2608" s="5"/>
      <c r="CI2608" s="6"/>
      <c r="CK2608" s="11"/>
      <c r="CL2608" s="13"/>
      <c r="CM2608" s="13"/>
      <c r="CN2608" s="15"/>
      <c r="CP2608" s="5"/>
      <c r="CS2608" s="6"/>
      <c r="CW2608" s="52"/>
    </row>
    <row r="2609" spans="2:101" ht="18" customHeight="1" thickBot="1">
      <c r="D2609" s="11" t="s">
        <v>6</v>
      </c>
      <c r="E2609" s="13"/>
      <c r="F2609" s="13" t="s">
        <v>7</v>
      </c>
      <c r="G2609" s="15"/>
      <c r="H2609" s="10"/>
      <c r="I2609" s="11" t="s">
        <v>8</v>
      </c>
      <c r="J2609" s="13"/>
      <c r="K2609" s="13" t="s">
        <v>9</v>
      </c>
      <c r="L2609" s="15"/>
      <c r="N2609" s="251" t="s">
        <v>26</v>
      </c>
      <c r="O2609" s="252"/>
      <c r="P2609" s="253" t="s">
        <v>27</v>
      </c>
      <c r="Q2609" s="254"/>
      <c r="S2609" s="11" t="s">
        <v>13</v>
      </c>
      <c r="T2609" s="13"/>
      <c r="U2609" s="13" t="s">
        <v>14</v>
      </c>
      <c r="V2609" s="15"/>
      <c r="W2609" s="20"/>
      <c r="X2609" s="251" t="s">
        <v>26</v>
      </c>
      <c r="Y2609" s="252"/>
      <c r="Z2609" s="253" t="s">
        <v>27</v>
      </c>
      <c r="AA2609" s="254"/>
      <c r="AB2609" s="20"/>
      <c r="AC2609" s="11" t="s">
        <v>8</v>
      </c>
      <c r="AD2609" s="13"/>
      <c r="AE2609" s="13" t="s">
        <v>9</v>
      </c>
      <c r="AF2609" s="15"/>
      <c r="AG2609" s="20"/>
      <c r="AH2609" s="251" t="s">
        <v>26</v>
      </c>
      <c r="AI2609" s="252"/>
      <c r="AJ2609" s="253" t="s">
        <v>27</v>
      </c>
      <c r="AK2609" s="254"/>
      <c r="AL2609" s="20"/>
      <c r="AM2609" s="11" t="s">
        <v>13</v>
      </c>
      <c r="AN2609" s="13"/>
      <c r="AO2609" s="13" t="s">
        <v>14</v>
      </c>
      <c r="AP2609" s="15"/>
      <c r="AR2609" s="251" t="s">
        <v>26</v>
      </c>
      <c r="AS2609" s="252"/>
      <c r="AT2609" s="253" t="s">
        <v>27</v>
      </c>
      <c r="AU2609" s="254"/>
      <c r="AV2609" s="36"/>
      <c r="AW2609" s="11" t="s">
        <v>8</v>
      </c>
      <c r="AX2609" s="13"/>
      <c r="AY2609" s="13" t="s">
        <v>9</v>
      </c>
      <c r="AZ2609" s="15"/>
      <c r="BA2609" s="20"/>
      <c r="BB2609" s="251" t="s">
        <v>26</v>
      </c>
      <c r="BC2609" s="252"/>
      <c r="BD2609" s="253" t="s">
        <v>27</v>
      </c>
      <c r="BE2609" s="254"/>
      <c r="BF2609" s="36"/>
      <c r="BG2609" s="11" t="s">
        <v>13</v>
      </c>
      <c r="BH2609" s="13"/>
      <c r="BI2609" s="13" t="s">
        <v>14</v>
      </c>
      <c r="BJ2609" s="15"/>
      <c r="BK2609" s="36"/>
      <c r="BL2609" s="251" t="s">
        <v>26</v>
      </c>
      <c r="BM2609" s="252"/>
      <c r="BN2609" s="253" t="s">
        <v>27</v>
      </c>
      <c r="BO2609" s="254"/>
      <c r="BP2609" s="36"/>
      <c r="BQ2609" s="11" t="s">
        <v>8</v>
      </c>
      <c r="BR2609" s="13"/>
      <c r="BS2609" s="13" t="s">
        <v>9</v>
      </c>
      <c r="BT2609" s="15"/>
      <c r="BU2609" s="20"/>
      <c r="BV2609" s="251" t="s">
        <v>26</v>
      </c>
      <c r="BW2609" s="252"/>
      <c r="BX2609" s="253" t="s">
        <v>27</v>
      </c>
      <c r="BY2609" s="254"/>
      <c r="BZ2609" s="36"/>
      <c r="CA2609" s="11" t="s">
        <v>13</v>
      </c>
      <c r="CB2609" s="13"/>
      <c r="CC2609" s="13" t="s">
        <v>14</v>
      </c>
      <c r="CD2609" s="15"/>
      <c r="CE2609" s="36"/>
      <c r="CF2609" s="251" t="s">
        <v>26</v>
      </c>
      <c r="CG2609" s="252"/>
      <c r="CH2609" s="253" t="s">
        <v>27</v>
      </c>
      <c r="CI2609" s="254"/>
      <c r="CK2609" s="11" t="s">
        <v>28</v>
      </c>
      <c r="CL2609" s="13"/>
      <c r="CM2609" s="13" t="s">
        <v>29</v>
      </c>
      <c r="CN2609" s="15"/>
      <c r="CP2609" s="251" t="s">
        <v>26</v>
      </c>
      <c r="CQ2609" s="252"/>
      <c r="CR2609" s="253" t="s">
        <v>27</v>
      </c>
      <c r="CS2609" s="254"/>
      <c r="CU2609" s="38" t="s">
        <v>37</v>
      </c>
      <c r="CW2609" s="53" t="s">
        <v>45</v>
      </c>
    </row>
    <row r="2610" spans="2:101" ht="18" customHeight="1" thickTop="1" thickBot="1">
      <c r="D2610" s="16">
        <v>0</v>
      </c>
      <c r="E2610" s="17">
        <v>0</v>
      </c>
      <c r="F2610" s="18">
        <v>1</v>
      </c>
      <c r="G2610" s="19">
        <v>0</v>
      </c>
      <c r="H2610" s="10"/>
      <c r="I2610" s="16">
        <v>0</v>
      </c>
      <c r="J2610" s="17">
        <f t="shared" ref="J2610" si="27807">-1/($J$4*$B2607)</f>
        <v>-0.19888089719150287</v>
      </c>
      <c r="K2610" s="18">
        <v>1</v>
      </c>
      <c r="L2610" s="19">
        <v>0</v>
      </c>
      <c r="N2610" s="1">
        <f t="shared" ref="N2610" si="27808">D2610*I2607+F2610*I2610-E2610*J2607-G2610*J2610</f>
        <v>0</v>
      </c>
      <c r="O2610" s="4">
        <f t="shared" ref="O2610" si="27809">(D2610*J2607+E2610*I2607+F2610*J2610+G2610*I2610)</f>
        <v>-0.19888089719150287</v>
      </c>
      <c r="P2610" s="2">
        <f t="shared" ref="P2610" si="27810">D2610*K2607+F2610*K2610-E2610*L2607-G2610*L2610</f>
        <v>1</v>
      </c>
      <c r="Q2610" s="3">
        <f t="shared" ref="Q2610" si="27811">(D2610*L2607+E2610*K2607+F2610*L2610+G2610*K2610)</f>
        <v>0</v>
      </c>
      <c r="S2610" s="16">
        <v>0</v>
      </c>
      <c r="T2610" s="17">
        <v>0</v>
      </c>
      <c r="U2610" s="18">
        <v>1</v>
      </c>
      <c r="V2610" s="19">
        <v>0</v>
      </c>
      <c r="W2610" s="20"/>
      <c r="X2610" s="1">
        <f t="shared" ref="X2610" si="27812">N2610*S2607+P2610*S2610-O2610*T2607-Q2610*T2610</f>
        <v>0</v>
      </c>
      <c r="Y2610" s="4">
        <f t="shared" ref="Y2610" si="27813">(N2610*T2607+O2610*S2607+P2610*T2610+Q2610*S2610)</f>
        <v>-0.19888089719150287</v>
      </c>
      <c r="Z2610" s="2">
        <f t="shared" ref="Z2610" si="27814">N2610*U2607+P2610*U2610-O2610*V2607-Q2610*V2610</f>
        <v>0.94568722306657649</v>
      </c>
      <c r="AA2610" s="3">
        <f t="shared" ref="AA2610" si="27815">(N2610*V2607+O2610*U2607+P2610*V2610+Q2610*U2610)</f>
        <v>0</v>
      </c>
      <c r="AB2610" s="20"/>
      <c r="AC2610" s="16">
        <v>0</v>
      </c>
      <c r="AD2610" s="17">
        <f t="shared" ref="AD2610" si="27816">-1/($AD$4*$B2607)</f>
        <v>-0.2272117932009137</v>
      </c>
      <c r="AE2610" s="18">
        <v>1</v>
      </c>
      <c r="AF2610" s="19">
        <v>0</v>
      </c>
      <c r="AG2610" s="20"/>
      <c r="AH2610" s="1">
        <f t="shared" ref="AH2610" si="27817">X2610*AC2607+Z2610*AC2610-Y2610*AD2607-AA2610*AD2610</f>
        <v>0</v>
      </c>
      <c r="AI2610" s="4">
        <f t="shared" ref="AI2610" si="27818">(X2610*AD2607+Y2610*AC2607+Z2610*AD2610+AA2610*AC2610)</f>
        <v>-0.41375218695165217</v>
      </c>
      <c r="AJ2610" s="2">
        <f t="shared" ref="AJ2610" si="27819">X2610*AE2607+Z2610*AE2610-Y2610*AF2607-AA2610*AF2610</f>
        <v>0.94568722306657649</v>
      </c>
      <c r="AK2610" s="3">
        <f t="shared" ref="AK2610" si="27820">(X2610*AF2607+Y2610*AE2607+Z2610*AF2610+AA2610*AE2610)</f>
        <v>0</v>
      </c>
      <c r="AL2610" s="20"/>
      <c r="AM2610" s="16">
        <v>0</v>
      </c>
      <c r="AN2610" s="17">
        <v>0</v>
      </c>
      <c r="AO2610" s="18">
        <v>1</v>
      </c>
      <c r="AP2610" s="19">
        <v>0</v>
      </c>
      <c r="AR2610" s="1">
        <f t="shared" ref="AR2610" si="27821">AH2610*AM2607+AJ2610*AM2610-AI2610*AN2607-AK2610*AN2610</f>
        <v>0</v>
      </c>
      <c r="AS2610" s="4">
        <f t="shared" ref="AS2610" si="27822">(AH2610*AN2607+AI2610*AM2607+AJ2610*AN2610+AK2610*AM2610)</f>
        <v>-0.41375218695165217</v>
      </c>
      <c r="AT2610" s="2">
        <f t="shared" ref="AT2610" si="27823">AH2610*AO2607+AJ2610*AO2610-AI2610*AP2607-AK2610*AP2610</f>
        <v>0.82826374673940706</v>
      </c>
      <c r="AU2610" s="3">
        <f t="shared" ref="AU2610" si="27824">(AH2610*AP2607+AI2610*AO2607+AJ2610*AP2610+AK2610*AO2610)</f>
        <v>0</v>
      </c>
      <c r="AV2610" s="20"/>
      <c r="AW2610" s="16">
        <v>0</v>
      </c>
      <c r="AX2610" s="17">
        <f t="shared" ref="AX2610" si="27825">-1/($AX$4*$B2607)</f>
        <v>-0.2272117932009137</v>
      </c>
      <c r="AY2610" s="18">
        <v>1</v>
      </c>
      <c r="AZ2610" s="19">
        <v>0</v>
      </c>
      <c r="BA2610" s="20"/>
      <c r="BB2610" s="1">
        <f t="shared" ref="BB2610" si="27826">AR2610*AW2607+AT2610*AW2610-AS2610*AX2607-AU2610*AX2610</f>
        <v>0</v>
      </c>
      <c r="BC2610" s="4">
        <f t="shared" ref="BC2610" si="27827">(AR2610*AX2607+AS2610*AW2607+AT2610*AX2610+AU2610*AW2610)</f>
        <v>-0.6019434780916203</v>
      </c>
      <c r="BD2610" s="2">
        <f t="shared" ref="BD2610" si="27828">AR2610*AY2607+AT2610*AY2610-AS2610*AZ2607-AU2610*AZ2610</f>
        <v>0.82826374673940706</v>
      </c>
      <c r="BE2610" s="3">
        <f t="shared" ref="BE2610" si="27829">(AR2610*AZ2607+AS2610*AY2607+AT2610*AZ2610+AU2610*AY2610)</f>
        <v>0</v>
      </c>
      <c r="BF2610" s="20"/>
      <c r="BG2610" s="16">
        <v>0</v>
      </c>
      <c r="BH2610" s="17">
        <v>0</v>
      </c>
      <c r="BI2610" s="18">
        <v>1</v>
      </c>
      <c r="BJ2610" s="19">
        <v>0</v>
      </c>
      <c r="BK2610" s="20"/>
      <c r="BL2610" s="1">
        <f t="shared" ref="BL2610" si="27830">BB2610*BG2607+BD2610*BG2610-BC2610*BH2607-BE2610*BH2610</f>
        <v>0</v>
      </c>
      <c r="BM2610" s="4">
        <f t="shared" ref="BM2610" si="27831">(BB2610*BH2607+BC2610*BG2607+BD2610*BH2610+BE2610*BG2610)</f>
        <v>-0.6019434780916203</v>
      </c>
      <c r="BN2610" s="2">
        <f t="shared" ref="BN2610" si="27832">BB2610*BI2607+BD2610*BI2610-BC2610*BJ2607-BE2610*BJ2610</f>
        <v>0.66387781368200072</v>
      </c>
      <c r="BO2610" s="3">
        <f t="shared" ref="BO2610" si="27833">(BB2610*BJ2607+BC2610*BI2607+BD2610*BJ2610+BE2610*BI2610)</f>
        <v>0</v>
      </c>
      <c r="BP2610" s="20"/>
      <c r="BQ2610" s="16">
        <v>0</v>
      </c>
      <c r="BR2610" s="17">
        <f t="shared" ref="BR2610" si="27834">-1/($BR$4*$B2607)</f>
        <v>-0.19888089719150287</v>
      </c>
      <c r="BS2610" s="18">
        <v>1</v>
      </c>
      <c r="BT2610" s="19">
        <v>0</v>
      </c>
      <c r="BU2610" s="20"/>
      <c r="BV2610" s="1">
        <f t="shared" ref="BV2610" si="27835">BL2610*BQ2607+BN2610*BQ2610-BM2610*BR2607-BO2610*BR2610</f>
        <v>0</v>
      </c>
      <c r="BW2610" s="4">
        <f t="shared" ref="BW2610" si="27836">(BL2610*BR2607+BM2610*BQ2607+BN2610*BR2610+BO2610*BQ2610)</f>
        <v>-0.73397609330223001</v>
      </c>
      <c r="BX2610" s="2">
        <f t="shared" ref="BX2610" si="27837">BL2610*BS2607+BN2610*BS2610-BM2610*BT2607-BO2610*BT2610</f>
        <v>0.66387781368200072</v>
      </c>
      <c r="BY2610" s="3">
        <f t="shared" ref="BY2610" si="27838">(BL2610*BT2607+BM2610*BS2607+BN2610*BT2610+BO2610*BS2610)</f>
        <v>0</v>
      </c>
      <c r="BZ2610" s="20"/>
      <c r="CA2610" s="16">
        <v>0</v>
      </c>
      <c r="CB2610" s="17">
        <v>0</v>
      </c>
      <c r="CC2610" s="18">
        <v>1</v>
      </c>
      <c r="CD2610" s="19">
        <v>0</v>
      </c>
      <c r="CE2610" s="20"/>
      <c r="CF2610" s="1">
        <f t="shared" ref="CF2610" si="27839">BV2610*CA2607+BX2610*CA2610-BW2610*CB2607-BY2610*CB2610</f>
        <v>0</v>
      </c>
      <c r="CG2610" s="4">
        <f t="shared" ref="CG2610" si="27840">(BV2610*CB2607+BW2610*CA2607+BX2610*CB2610+BY2610*CA2610)</f>
        <v>-0.73397609330223001</v>
      </c>
      <c r="CH2610" s="2">
        <f t="shared" ref="CH2610" si="27841">BV2610*CC2607+BX2610*CC2610-BW2610*CD2607-BY2610*CD2610</f>
        <v>0.55897110818111884</v>
      </c>
      <c r="CI2610" s="3">
        <f t="shared" ref="CI2610" si="27842">(BV2610*CD2607+BW2610*CC2607+BX2610*CD2610+BY2610*CC2610)</f>
        <v>0</v>
      </c>
      <c r="CK2610" s="16">
        <f t="shared" ref="CK2610" si="27843">1/$CL$4</f>
        <v>1</v>
      </c>
      <c r="CL2610" s="17">
        <v>0</v>
      </c>
      <c r="CM2610" s="18">
        <v>1</v>
      </c>
      <c r="CN2610" s="19">
        <v>0</v>
      </c>
      <c r="CP2610" s="1">
        <f t="shared" ref="CP2610" si="27844">CF2610*CK2607+CH2610*CK2610-CG2610*CL2607-CI2610*CL2610</f>
        <v>0.55897110818111884</v>
      </c>
      <c r="CQ2610" s="4">
        <f t="shared" ref="CQ2610" si="27845">(CF2610*CL2607+CG2610*CK2607+CH2610*CL2610+CI2610*CK2610)</f>
        <v>-0.73397609330223001</v>
      </c>
      <c r="CR2610" s="2">
        <f t="shared" ref="CR2610" si="27846">CF2610*CM2607+CH2610*CM2610-CG2610*CN2607-CI2610*CN2610</f>
        <v>0.55897110818111884</v>
      </c>
      <c r="CS2610" s="3">
        <f t="shared" ref="CS2610" si="27847">(CF2610*CN2607+CG2610*CM2607+CH2610*CN2610+CI2610*CM2610)</f>
        <v>0</v>
      </c>
      <c r="CU2610" s="39">
        <f t="shared" ref="CU2610" si="27848">(180/PI())*ATAN(-1*(CQ2607/CP2607))</f>
        <v>59.174884355757221</v>
      </c>
      <c r="CW2610" s="54">
        <f t="shared" ref="CW2610" si="27849">20*LOG(((1-(10^(CU2607/20)^2)*(1-((1-CW2607)/(1+CW2607))^2))^0.5))</f>
        <v>-17.673304630594394</v>
      </c>
    </row>
    <row r="2611" spans="2:101" ht="18" customHeight="1">
      <c r="E2611" s="20"/>
      <c r="F2611" s="20"/>
      <c r="G2611" s="20"/>
      <c r="H2611" s="20"/>
      <c r="I2611" s="20"/>
      <c r="J2611" s="20"/>
      <c r="K2611" s="20"/>
      <c r="L2611" s="20"/>
      <c r="M2611" s="20"/>
      <c r="N2611" s="20"/>
      <c r="O2611" s="20"/>
      <c r="P2611" s="20"/>
      <c r="Q2611" s="20"/>
      <c r="R2611" s="20"/>
      <c r="S2611" s="20"/>
      <c r="T2611" s="20"/>
      <c r="U2611" s="20"/>
      <c r="V2611" s="20"/>
      <c r="W2611" s="20"/>
      <c r="X2611" s="20"/>
      <c r="Y2611" s="20"/>
      <c r="Z2611" s="20"/>
      <c r="AA2611" s="20"/>
      <c r="AB2611" s="30"/>
      <c r="AC2611" s="20"/>
      <c r="AD2611" s="20"/>
      <c r="AE2611" s="20"/>
      <c r="AF2611" s="20"/>
      <c r="AG2611" s="20"/>
      <c r="AH2611" s="20"/>
      <c r="AI2611" s="20"/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  <c r="BA2611" s="20"/>
      <c r="BB2611" s="20"/>
      <c r="BC2611" s="20"/>
      <c r="BD2611" s="20"/>
      <c r="BE2611" s="20"/>
      <c r="BF2611" s="20"/>
      <c r="BG2611" s="20"/>
      <c r="BH2611" s="20"/>
      <c r="BI2611" s="20"/>
      <c r="BJ2611" s="20"/>
      <c r="BK2611" s="20"/>
      <c r="BL2611" s="20"/>
      <c r="BM2611" s="20"/>
      <c r="BN2611" s="20"/>
      <c r="BO2611" s="20"/>
      <c r="BP2611" s="20"/>
      <c r="BQ2611" s="20"/>
      <c r="BR2611" s="20"/>
      <c r="BS2611" s="20"/>
      <c r="BT2611" s="20"/>
      <c r="BU2611" s="20"/>
      <c r="BV2611" s="20"/>
      <c r="BW2611" s="20"/>
      <c r="BX2611" s="20"/>
      <c r="BY2611" s="20"/>
      <c r="BZ2611" s="20"/>
      <c r="CA2611" s="20"/>
      <c r="CB2611" s="20"/>
      <c r="CC2611" s="20"/>
      <c r="CD2611" s="20"/>
      <c r="CE2611" s="20"/>
      <c r="CF2611" s="20"/>
      <c r="CG2611" s="20"/>
      <c r="CH2611" s="20"/>
      <c r="CI2611" s="20"/>
      <c r="CJ2611" s="20"/>
      <c r="CK2611" s="20"/>
      <c r="CL2611" s="20"/>
    </row>
    <row r="2612" spans="2:101" ht="18" customHeight="1"/>
    <row r="2613" spans="2:101" ht="18" customHeight="1" thickBot="1">
      <c r="B2613" s="23"/>
      <c r="C2613" s="23"/>
      <c r="D2613" s="20" t="s">
        <v>15</v>
      </c>
      <c r="E2613" s="20"/>
      <c r="F2613" s="20"/>
      <c r="G2613" s="20"/>
      <c r="H2613" s="20"/>
      <c r="I2613" s="20" t="s">
        <v>16</v>
      </c>
      <c r="J2613" s="20"/>
      <c r="K2613" s="20"/>
      <c r="L2613" s="20"/>
      <c r="M2613" s="23"/>
      <c r="N2613" s="23"/>
      <c r="O2613" s="24" t="s">
        <v>17</v>
      </c>
      <c r="P2613" s="23"/>
      <c r="Q2613" s="23"/>
      <c r="R2613" s="23"/>
      <c r="S2613" s="20"/>
      <c r="T2613" s="20" t="s">
        <v>18</v>
      </c>
      <c r="U2613" s="23"/>
      <c r="V2613" s="23"/>
      <c r="W2613" s="23"/>
      <c r="X2613" s="23"/>
      <c r="Y2613" s="24" t="s">
        <v>19</v>
      </c>
      <c r="Z2613" s="23"/>
      <c r="AA2613" s="23"/>
      <c r="AB2613" s="23"/>
      <c r="AC2613" s="24" t="s">
        <v>20</v>
      </c>
      <c r="AD2613" s="20"/>
      <c r="AE2613" s="20"/>
      <c r="AF2613" s="20"/>
      <c r="AG2613" s="20"/>
      <c r="AH2613" s="23"/>
      <c r="AI2613" s="24" t="s">
        <v>21</v>
      </c>
      <c r="AJ2613" s="23"/>
      <c r="AK2613" s="23"/>
      <c r="AL2613" s="20"/>
      <c r="AM2613" s="24" t="s">
        <v>31</v>
      </c>
      <c r="AN2613" s="20"/>
      <c r="AO2613" s="23"/>
      <c r="AP2613" s="23"/>
      <c r="AQ2613" s="23"/>
      <c r="AR2613" s="23"/>
      <c r="AS2613" s="24" t="s">
        <v>91</v>
      </c>
      <c r="AT2613" s="23"/>
      <c r="AU2613" s="23"/>
      <c r="AV2613" s="23"/>
      <c r="AW2613" s="24" t="s">
        <v>32</v>
      </c>
      <c r="AX2613" s="20"/>
      <c r="AY2613" s="20"/>
      <c r="AZ2613" s="20"/>
      <c r="BA2613" s="20"/>
      <c r="BB2613" s="23"/>
      <c r="BC2613" s="24" t="s">
        <v>22</v>
      </c>
      <c r="BD2613" s="23"/>
      <c r="BE2613" s="23"/>
      <c r="BF2613" s="23"/>
      <c r="BG2613" s="24" t="s">
        <v>33</v>
      </c>
      <c r="BH2613" s="20"/>
      <c r="BI2613" s="23"/>
      <c r="BJ2613" s="23"/>
      <c r="BK2613" s="23"/>
      <c r="BL2613" s="23"/>
      <c r="BM2613" s="24" t="s">
        <v>34</v>
      </c>
      <c r="BN2613" s="23"/>
      <c r="BO2613" s="23"/>
      <c r="BP2613" s="23"/>
      <c r="BQ2613" s="24" t="s">
        <v>89</v>
      </c>
      <c r="BR2613" s="20"/>
      <c r="BS2613" s="20"/>
      <c r="BT2613" s="20"/>
      <c r="BU2613" s="20"/>
      <c r="BV2613" s="23"/>
      <c r="BW2613" s="24" t="s">
        <v>35</v>
      </c>
      <c r="BX2613" s="23"/>
      <c r="BY2613" s="23"/>
      <c r="BZ2613" s="23"/>
      <c r="CA2613" s="24" t="s">
        <v>90</v>
      </c>
      <c r="CB2613" s="20"/>
      <c r="CC2613" s="23"/>
      <c r="CD2613" s="23"/>
      <c r="CE2613" s="23"/>
      <c r="CF2613" s="23"/>
      <c r="CG2613" s="24" t="s">
        <v>92</v>
      </c>
      <c r="CH2613" s="23"/>
      <c r="CI2613" s="23"/>
      <c r="CJ2613" s="23"/>
      <c r="CK2613" s="24" t="s">
        <v>36</v>
      </c>
      <c r="CL2613" s="24"/>
      <c r="CM2613" s="23"/>
      <c r="CN2613" s="23"/>
      <c r="CO2613" s="23"/>
      <c r="CP2613" s="23"/>
      <c r="CQ2613" s="24" t="s">
        <v>93</v>
      </c>
      <c r="CR2613" s="23"/>
      <c r="CS2613" s="23"/>
    </row>
    <row r="2614" spans="2:101" ht="18.600000000000001" thickBot="1">
      <c r="B2614" s="33"/>
      <c r="C2614" s="23"/>
      <c r="D2614" s="7" t="s">
        <v>2</v>
      </c>
      <c r="E2614" s="8"/>
      <c r="F2614" s="8" t="s">
        <v>3</v>
      </c>
      <c r="G2614" s="9"/>
      <c r="H2614" s="10"/>
      <c r="I2614" s="7" t="s">
        <v>4</v>
      </c>
      <c r="J2614" s="8"/>
      <c r="K2614" s="8" t="s">
        <v>5</v>
      </c>
      <c r="L2614" s="9"/>
      <c r="M2614" s="23"/>
      <c r="N2614" s="251" t="s">
        <v>79</v>
      </c>
      <c r="O2614" s="252"/>
      <c r="P2614" s="253" t="s">
        <v>80</v>
      </c>
      <c r="Q2614" s="254"/>
      <c r="R2614" s="23"/>
      <c r="S2614" s="7" t="s">
        <v>11</v>
      </c>
      <c r="T2614" s="8"/>
      <c r="U2614" s="8" t="s">
        <v>12</v>
      </c>
      <c r="V2614" s="9"/>
      <c r="W2614" s="20"/>
      <c r="X2614" s="251" t="s">
        <v>79</v>
      </c>
      <c r="Y2614" s="252"/>
      <c r="Z2614" s="253" t="s">
        <v>80</v>
      </c>
      <c r="AA2614" s="254"/>
      <c r="AB2614" s="20"/>
      <c r="AC2614" s="7" t="s">
        <v>4</v>
      </c>
      <c r="AD2614" s="8"/>
      <c r="AE2614" s="8" t="s">
        <v>5</v>
      </c>
      <c r="AF2614" s="9"/>
      <c r="AG2614" s="20"/>
      <c r="AH2614" s="251" t="s">
        <v>0</v>
      </c>
      <c r="AI2614" s="252"/>
      <c r="AJ2614" s="253" t="s">
        <v>1</v>
      </c>
      <c r="AK2614" s="254"/>
      <c r="AL2614" s="20"/>
      <c r="AM2614" s="7" t="s">
        <v>11</v>
      </c>
      <c r="AN2614" s="8"/>
      <c r="AO2614" s="8" t="s">
        <v>12</v>
      </c>
      <c r="AP2614" s="9"/>
      <c r="AQ2614" s="23"/>
      <c r="AR2614" s="251" t="s">
        <v>0</v>
      </c>
      <c r="AS2614" s="252"/>
      <c r="AT2614" s="253" t="s">
        <v>1</v>
      </c>
      <c r="AU2614" s="254"/>
      <c r="AV2614" s="36"/>
      <c r="AW2614" s="7" t="s">
        <v>4</v>
      </c>
      <c r="AX2614" s="8"/>
      <c r="AY2614" s="8" t="s">
        <v>5</v>
      </c>
      <c r="AZ2614" s="9"/>
      <c r="BA2614" s="20"/>
      <c r="BB2614" s="251" t="s">
        <v>0</v>
      </c>
      <c r="BC2614" s="252"/>
      <c r="BD2614" s="253" t="s">
        <v>1</v>
      </c>
      <c r="BE2614" s="254"/>
      <c r="BF2614" s="36"/>
      <c r="BG2614" s="7" t="s">
        <v>11</v>
      </c>
      <c r="BH2614" s="8"/>
      <c r="BI2614" s="8" t="s">
        <v>12</v>
      </c>
      <c r="BJ2614" s="9"/>
      <c r="BK2614" s="36"/>
      <c r="BL2614" s="251" t="s">
        <v>0</v>
      </c>
      <c r="BM2614" s="252"/>
      <c r="BN2614" s="253" t="s">
        <v>1</v>
      </c>
      <c r="BO2614" s="254"/>
      <c r="BP2614" s="36"/>
      <c r="BQ2614" s="7" t="s">
        <v>4</v>
      </c>
      <c r="BR2614" s="8"/>
      <c r="BS2614" s="8" t="s">
        <v>5</v>
      </c>
      <c r="BT2614" s="9"/>
      <c r="BU2614" s="20"/>
      <c r="BV2614" s="251" t="s">
        <v>0</v>
      </c>
      <c r="BW2614" s="252"/>
      <c r="BX2614" s="253" t="s">
        <v>1</v>
      </c>
      <c r="BY2614" s="254"/>
      <c r="BZ2614" s="36"/>
      <c r="CA2614" s="7" t="s">
        <v>11</v>
      </c>
      <c r="CB2614" s="8"/>
      <c r="CC2614" s="8" t="s">
        <v>12</v>
      </c>
      <c r="CD2614" s="9"/>
      <c r="CE2614" s="36"/>
      <c r="CF2614" s="251" t="s">
        <v>0</v>
      </c>
      <c r="CG2614" s="252"/>
      <c r="CH2614" s="253" t="s">
        <v>1</v>
      </c>
      <c r="CI2614" s="254"/>
      <c r="CJ2614" s="23"/>
      <c r="CK2614" s="7" t="s">
        <v>23</v>
      </c>
      <c r="CL2614" s="8"/>
      <c r="CM2614" s="8" t="s">
        <v>24</v>
      </c>
      <c r="CN2614" s="9"/>
      <c r="CO2614" s="23"/>
      <c r="CP2614" s="251" t="s">
        <v>0</v>
      </c>
      <c r="CQ2614" s="252"/>
      <c r="CR2614" s="253" t="s">
        <v>1</v>
      </c>
      <c r="CS2614" s="254"/>
      <c r="CU2614" s="26" t="s">
        <v>25</v>
      </c>
      <c r="CW2614" s="50" t="s">
        <v>44</v>
      </c>
    </row>
    <row r="2615" spans="2:101" ht="19.2" thickTop="1" thickBot="1">
      <c r="B2615" s="34">
        <v>7.4000000000000199</v>
      </c>
      <c r="D2615" s="11">
        <v>1</v>
      </c>
      <c r="E2615" s="12">
        <v>0</v>
      </c>
      <c r="F2615" s="13">
        <v>0</v>
      </c>
      <c r="G2615" s="40">
        <f t="shared" ref="G2615" si="27850">-1/($E$4*$B2615)</f>
        <v>-0.1419635835015598</v>
      </c>
      <c r="H2615" s="10"/>
      <c r="I2615" s="11">
        <v>1</v>
      </c>
      <c r="J2615" s="12">
        <v>0</v>
      </c>
      <c r="K2615" s="13">
        <v>0</v>
      </c>
      <c r="L2615" s="14">
        <v>0</v>
      </c>
      <c r="N2615" s="1">
        <f t="shared" ref="N2615" si="27851">D2615*I2615+F2615*I2618-E2615*J2615-G2615*J2618</f>
        <v>0.97195692436668435</v>
      </c>
      <c r="O2615" s="4">
        <f t="shared" ref="O2615" si="27852">(D2615*J2615+E2615*I2615+F2615*J2618+G2615*I2618)</f>
        <v>0</v>
      </c>
      <c r="P2615" s="2">
        <f t="shared" ref="P2615" si="27853">D2615*K2615+F2615*K2618-E2615*L2615-G2615*L2618</f>
        <v>0</v>
      </c>
      <c r="Q2615" s="3">
        <f t="shared" ref="Q2615" si="27854">(D2615*L2615+E2615*K2615+F2615*L2618+G2615*K2618)</f>
        <v>-0.1419635835015598</v>
      </c>
      <c r="S2615" s="11">
        <v>1</v>
      </c>
      <c r="T2615" s="12">
        <v>0</v>
      </c>
      <c r="U2615" s="13">
        <v>0</v>
      </c>
      <c r="V2615" s="40">
        <f t="shared" ref="V2615" si="27855">-1/($T$4*$B2615)</f>
        <v>-0.27124675860123398</v>
      </c>
      <c r="W2615" s="20"/>
      <c r="X2615" s="1">
        <f t="shared" ref="X2615" si="27856">N2615*S2615+P2615*S2618-O2615*T2615-Q2615*T2618</f>
        <v>0.97195692436668435</v>
      </c>
      <c r="Y2615" s="4">
        <f t="shared" ref="Y2615" si="27857">(N2615*T2615+O2615*S2615+P2615*T2618+Q2615*S2618)</f>
        <v>0</v>
      </c>
      <c r="Z2615" s="2">
        <f t="shared" ref="Z2615" si="27858">N2615*U2615+P2615*U2618-O2615*V2615-Q2615*V2618</f>
        <v>0</v>
      </c>
      <c r="AA2615" s="3">
        <f t="shared" ref="AA2615" si="27859">(N2615*V2615+O2615*U2615+P2615*V2618+Q2615*U2618)</f>
        <v>-0.40560374873604765</v>
      </c>
      <c r="AB2615" s="20"/>
      <c r="AC2615" s="11">
        <v>1</v>
      </c>
      <c r="AD2615" s="12">
        <v>0</v>
      </c>
      <c r="AE2615" s="13">
        <v>0</v>
      </c>
      <c r="AF2615" s="14">
        <v>0</v>
      </c>
      <c r="AG2615" s="20"/>
      <c r="AH2615" s="1">
        <f t="shared" ref="AH2615" si="27860">X2615*AC2615+Z2615*AC2618-Y2615*AD2615-AA2615*AD2618</f>
        <v>0.88042165817302531</v>
      </c>
      <c r="AI2615" s="4">
        <f t="shared" ref="AI2615" si="27861">(X2615*AD2615+Y2615*AC2615+Z2615*AD2618+AA2615*AC2618)</f>
        <v>0</v>
      </c>
      <c r="AJ2615" s="2">
        <f t="shared" ref="AJ2615" si="27862">X2615*AE2615+Z2615*AE2618-Y2615*AF2615-AA2615*AF2618</f>
        <v>0</v>
      </c>
      <c r="AK2615" s="3">
        <f t="shared" ref="AK2615" si="27863">(X2615*AF2615+Y2615*AE2615+Z2615*AF2618+AA2615*AE2618)</f>
        <v>-0.40560374873604765</v>
      </c>
      <c r="AL2615" s="20"/>
      <c r="AM2615" s="11">
        <v>1</v>
      </c>
      <c r="AN2615" s="12">
        <v>0</v>
      </c>
      <c r="AO2615" s="13">
        <v>0</v>
      </c>
      <c r="AP2615" s="40">
        <f t="shared" ref="AP2615" si="27864">-1/($AN$4*$B2615)</f>
        <v>-0.28188388638951767</v>
      </c>
      <c r="AR2615" s="1">
        <f t="shared" ref="AR2615" si="27865">AH2615*AM2615+AJ2615*AM2618-AI2615*AN2615-AK2615*AN2618</f>
        <v>0.88042165817302531</v>
      </c>
      <c r="AS2615" s="4">
        <f t="shared" ref="AS2615" si="27866">(AH2615*AN2615+AI2615*AM2615+AJ2615*AN2618+AK2615*AM2618)</f>
        <v>0</v>
      </c>
      <c r="AT2615" s="2">
        <f t="shared" ref="AT2615" si="27867">AH2615*AO2615+AJ2615*AO2618-AI2615*AP2615-AK2615*AP2618</f>
        <v>0</v>
      </c>
      <c r="AU2615" s="3">
        <f t="shared" ref="AU2615" si="27868">(AH2615*AP2615+AI2615*AO2615+AJ2615*AP2618+AK2615*AO2618)</f>
        <v>-0.65378042740336351</v>
      </c>
      <c r="AV2615" s="20"/>
      <c r="AW2615" s="11">
        <v>1</v>
      </c>
      <c r="AX2615" s="12">
        <v>0</v>
      </c>
      <c r="AY2615" s="13">
        <v>0</v>
      </c>
      <c r="AZ2615" s="14">
        <v>0</v>
      </c>
      <c r="BA2615" s="20"/>
      <c r="BB2615" s="1">
        <f t="shared" ref="BB2615" si="27869">AR2615*AW2615+AT2615*AW2618-AS2615*AX2615-AU2615*AX2618</f>
        <v>0.73287872830352008</v>
      </c>
      <c r="BC2615" s="4">
        <f t="shared" ref="BC2615" si="27870">(AR2615*AX2615+AS2615*AW2615+AT2615*AX2618+AU2615*AW2618)</f>
        <v>0</v>
      </c>
      <c r="BD2615" s="2">
        <f t="shared" ref="BD2615" si="27871">AR2615*AY2615+AT2615*AY2618-AS2615*AZ2615-AU2615*AZ2618</f>
        <v>0</v>
      </c>
      <c r="BE2615" s="3">
        <f t="shared" ref="BE2615" si="27872">(AR2615*AZ2615+AS2615*AY2615+AT2615*AZ2618+AU2615*AY2618)</f>
        <v>-0.65378042740336351</v>
      </c>
      <c r="BF2615" s="20"/>
      <c r="BG2615" s="11">
        <v>1</v>
      </c>
      <c r="BH2615" s="12">
        <v>0</v>
      </c>
      <c r="BI2615" s="13">
        <v>0</v>
      </c>
      <c r="BJ2615" s="40">
        <f t="shared" ref="BJ2615" si="27873">-1/($BH$4*$B2615)</f>
        <v>-0.27124675860123398</v>
      </c>
      <c r="BK2615" s="20"/>
      <c r="BL2615" s="1">
        <f t="shared" ref="BL2615" si="27874">BB2615*BG2615+BD2615*BG2618-BC2615*BH2615-BE2615*BH2618</f>
        <v>0.73287872830352008</v>
      </c>
      <c r="BM2615" s="4">
        <f t="shared" ref="BM2615" si="27875">(BB2615*BH2615+BC2615*BG2615+BD2615*BH2618+BE2615*BG2618)</f>
        <v>0</v>
      </c>
      <c r="BN2615" s="2">
        <f t="shared" ref="BN2615" si="27876">BB2615*BI2615+BD2615*BI2618-BC2615*BJ2615-BE2615*BJ2618</f>
        <v>0</v>
      </c>
      <c r="BO2615" s="3">
        <f t="shared" ref="BO2615" si="27877">(BB2615*BJ2615+BC2615*BI2615+BD2615*BJ2618+BE2615*BI2618)</f>
        <v>-0.85257140690348776</v>
      </c>
      <c r="BP2615" s="20"/>
      <c r="BQ2615" s="11">
        <v>1</v>
      </c>
      <c r="BR2615" s="12">
        <v>0</v>
      </c>
      <c r="BS2615" s="13">
        <v>0</v>
      </c>
      <c r="BT2615" s="14">
        <v>0</v>
      </c>
      <c r="BU2615" s="20"/>
      <c r="BV2615" s="1">
        <f t="shared" ref="BV2615" si="27878">BL2615*BQ2615+BN2615*BQ2618-BM2615*BR2615-BO2615*BR2618</f>
        <v>0.56446423877822438</v>
      </c>
      <c r="BW2615" s="4">
        <f t="shared" ref="BW2615" si="27879">(BL2615*BR2615+BM2615*BQ2615+BN2615*BR2618+BO2615*BQ2618)</f>
        <v>0</v>
      </c>
      <c r="BX2615" s="2">
        <f t="shared" ref="BX2615" si="27880">BL2615*BS2615+BN2615*BS2618-BM2615*BT2615-BO2615*BT2618</f>
        <v>0</v>
      </c>
      <c r="BY2615" s="3">
        <f t="shared" ref="BY2615" si="27881">(BL2615*BT2615+BM2615*BS2615+BN2615*BT2618+BO2615*BS2618)</f>
        <v>-0.85257140690348776</v>
      </c>
      <c r="BZ2615" s="20"/>
      <c r="CA2615" s="11">
        <v>1</v>
      </c>
      <c r="CB2615" s="12">
        <v>0</v>
      </c>
      <c r="CC2615" s="13">
        <v>0</v>
      </c>
      <c r="CD2615" s="40">
        <f t="shared" ref="CD2615" si="27882">-1/($CB$4*$B2615)</f>
        <v>-0.1419635835015598</v>
      </c>
      <c r="CE2615" s="20"/>
      <c r="CF2615" s="1">
        <f t="shared" ref="CF2615" si="27883">BV2615*CA2615+BX2615*CA2618-BW2615*CB2615-BY2615*CB2618</f>
        <v>0.56446423877822438</v>
      </c>
      <c r="CG2615" s="4">
        <f t="shared" ref="CG2615" si="27884">(BV2615*CB2615+BW2615*CA2615+BX2615*CB2618+BY2615*CA2618)</f>
        <v>0</v>
      </c>
      <c r="CH2615" s="2">
        <f t="shared" ref="CH2615" si="27885">BV2615*CC2615+BX2615*CC2618-BW2615*CD2615-BY2615*CD2618</f>
        <v>0</v>
      </c>
      <c r="CI2615" s="3">
        <f t="shared" ref="CI2615" si="27886">(BV2615*CD2615+BW2615*CC2615+BX2615*CD2618+BY2615*CC2618)</f>
        <v>-0.93270477299892462</v>
      </c>
      <c r="CJ2615" s="28"/>
      <c r="CK2615" s="11">
        <v>1</v>
      </c>
      <c r="CL2615" s="12">
        <v>0</v>
      </c>
      <c r="CM2615" s="13">
        <v>0</v>
      </c>
      <c r="CN2615" s="14">
        <v>0</v>
      </c>
      <c r="CP2615" s="1">
        <f t="shared" ref="CP2615" si="27887">CF2615*CK2615+CH2615*CK2618-CG2615*CL2615-CI2615*CL2618</f>
        <v>0.56446423877822438</v>
      </c>
      <c r="CQ2615" s="4">
        <f t="shared" ref="CQ2615" si="27888">(CF2615*CL2615+CG2615*CK2615+CH2615*CL2618+CI2615*CK2618)</f>
        <v>-0.93270477299892462</v>
      </c>
      <c r="CR2615" s="2">
        <f t="shared" ref="CR2615" si="27889">CF2615*CM2615+CH2615*CM2618-CG2615*CN2615-CI2615*CN2618</f>
        <v>0</v>
      </c>
      <c r="CS2615" s="3">
        <f t="shared" ref="CS2615" si="27890">(CF2615*CN2615+CG2615*CM2615+CH2615*CN2618+CI2615*CM2618)</f>
        <v>-0.93270477299892462</v>
      </c>
      <c r="CU2615" s="29">
        <f t="shared" ref="CU2615" si="27891">20*LOG(((1+$CL$4)/$CL$4)/((CP2615+CP2618)^2+(CQ2615+CQ2618)^2)^0.5)</f>
        <v>-4.4148593521639565E-2</v>
      </c>
      <c r="CW2615" s="51">
        <f t="shared" ref="CW2615" si="27892">((CP2615^2+CQ2615^2)^0.5)/((CP2618^2+CQ2618^2)^0.5)</f>
        <v>1.1808941898997416</v>
      </c>
    </row>
    <row r="2616" spans="2:101" ht="18.600000000000001" thickBot="1">
      <c r="D2616" s="11"/>
      <c r="E2616" s="13"/>
      <c r="F2616" s="13"/>
      <c r="G2616" s="15"/>
      <c r="H2616" s="10"/>
      <c r="I2616" s="11"/>
      <c r="J2616" s="13"/>
      <c r="K2616" s="13"/>
      <c r="L2616" s="15"/>
      <c r="N2616" s="5"/>
      <c r="Q2616" s="6"/>
      <c r="S2616" s="11"/>
      <c r="T2616" s="13"/>
      <c r="U2616" s="13"/>
      <c r="V2616" s="15"/>
      <c r="W2616" s="20"/>
      <c r="X2616" s="5"/>
      <c r="AA2616" s="6"/>
      <c r="AB2616" s="20"/>
      <c r="AC2616" s="11"/>
      <c r="AD2616" s="13"/>
      <c r="AE2616" s="13"/>
      <c r="AF2616" s="15"/>
      <c r="AG2616" s="20"/>
      <c r="AH2616" s="5"/>
      <c r="AK2616" s="6"/>
      <c r="AL2616" s="20"/>
      <c r="AM2616" s="11"/>
      <c r="AN2616" s="13"/>
      <c r="AO2616" s="13"/>
      <c r="AP2616" s="15"/>
      <c r="AR2616" s="5"/>
      <c r="AU2616" s="6"/>
      <c r="AW2616" s="11"/>
      <c r="AX2616" s="13"/>
      <c r="AY2616" s="13"/>
      <c r="AZ2616" s="15"/>
      <c r="BA2616" s="20"/>
      <c r="BB2616" s="5"/>
      <c r="BE2616" s="6"/>
      <c r="BG2616" s="11"/>
      <c r="BH2616" s="13"/>
      <c r="BI2616" s="13"/>
      <c r="BJ2616" s="15"/>
      <c r="BL2616" s="5"/>
      <c r="BO2616" s="6"/>
      <c r="BQ2616" s="11"/>
      <c r="BR2616" s="13"/>
      <c r="BS2616" s="13"/>
      <c r="BT2616" s="15"/>
      <c r="BU2616" s="20"/>
      <c r="BV2616" s="5"/>
      <c r="BY2616" s="6"/>
      <c r="CA2616" s="11"/>
      <c r="CB2616" s="13"/>
      <c r="CC2616" s="13"/>
      <c r="CD2616" s="15"/>
      <c r="CF2616" s="5"/>
      <c r="CI2616" s="6"/>
      <c r="CK2616" s="11"/>
      <c r="CL2616" s="13"/>
      <c r="CM2616" s="13"/>
      <c r="CN2616" s="15"/>
      <c r="CP2616" s="5"/>
      <c r="CS2616" s="6"/>
      <c r="CW2616" s="52"/>
    </row>
    <row r="2617" spans="2:101" ht="18.600000000000001" thickBot="1">
      <c r="D2617" s="11" t="s">
        <v>6</v>
      </c>
      <c r="E2617" s="13"/>
      <c r="F2617" s="13" t="s">
        <v>7</v>
      </c>
      <c r="G2617" s="15"/>
      <c r="H2617" s="10"/>
      <c r="I2617" s="11" t="s">
        <v>8</v>
      </c>
      <c r="J2617" s="13"/>
      <c r="K2617" s="13" t="s">
        <v>9</v>
      </c>
      <c r="L2617" s="15"/>
      <c r="N2617" s="251" t="s">
        <v>26</v>
      </c>
      <c r="O2617" s="252"/>
      <c r="P2617" s="253" t="s">
        <v>27</v>
      </c>
      <c r="Q2617" s="254"/>
      <c r="S2617" s="11" t="s">
        <v>13</v>
      </c>
      <c r="T2617" s="13"/>
      <c r="U2617" s="13" t="s">
        <v>14</v>
      </c>
      <c r="V2617" s="15"/>
      <c r="W2617" s="20"/>
      <c r="X2617" s="251" t="s">
        <v>26</v>
      </c>
      <c r="Y2617" s="252"/>
      <c r="Z2617" s="253" t="s">
        <v>27</v>
      </c>
      <c r="AA2617" s="254"/>
      <c r="AB2617" s="20"/>
      <c r="AC2617" s="11" t="s">
        <v>8</v>
      </c>
      <c r="AD2617" s="13"/>
      <c r="AE2617" s="13" t="s">
        <v>9</v>
      </c>
      <c r="AF2617" s="15"/>
      <c r="AG2617" s="20"/>
      <c r="AH2617" s="251" t="s">
        <v>26</v>
      </c>
      <c r="AI2617" s="252"/>
      <c r="AJ2617" s="253" t="s">
        <v>27</v>
      </c>
      <c r="AK2617" s="254"/>
      <c r="AL2617" s="20"/>
      <c r="AM2617" s="11" t="s">
        <v>13</v>
      </c>
      <c r="AN2617" s="13"/>
      <c r="AO2617" s="13" t="s">
        <v>14</v>
      </c>
      <c r="AP2617" s="15"/>
      <c r="AR2617" s="251" t="s">
        <v>26</v>
      </c>
      <c r="AS2617" s="252"/>
      <c r="AT2617" s="253" t="s">
        <v>27</v>
      </c>
      <c r="AU2617" s="254"/>
      <c r="AV2617" s="36"/>
      <c r="AW2617" s="11" t="s">
        <v>8</v>
      </c>
      <c r="AX2617" s="13"/>
      <c r="AY2617" s="13" t="s">
        <v>9</v>
      </c>
      <c r="AZ2617" s="15"/>
      <c r="BA2617" s="20"/>
      <c r="BB2617" s="251" t="s">
        <v>26</v>
      </c>
      <c r="BC2617" s="252"/>
      <c r="BD2617" s="253" t="s">
        <v>27</v>
      </c>
      <c r="BE2617" s="254"/>
      <c r="BF2617" s="36"/>
      <c r="BG2617" s="11" t="s">
        <v>13</v>
      </c>
      <c r="BH2617" s="13"/>
      <c r="BI2617" s="13" t="s">
        <v>14</v>
      </c>
      <c r="BJ2617" s="15"/>
      <c r="BK2617" s="36"/>
      <c r="BL2617" s="251" t="s">
        <v>26</v>
      </c>
      <c r="BM2617" s="252"/>
      <c r="BN2617" s="253" t="s">
        <v>27</v>
      </c>
      <c r="BO2617" s="254"/>
      <c r="BP2617" s="36"/>
      <c r="BQ2617" s="11" t="s">
        <v>8</v>
      </c>
      <c r="BR2617" s="13"/>
      <c r="BS2617" s="13" t="s">
        <v>9</v>
      </c>
      <c r="BT2617" s="15"/>
      <c r="BU2617" s="20"/>
      <c r="BV2617" s="251" t="s">
        <v>26</v>
      </c>
      <c r="BW2617" s="252"/>
      <c r="BX2617" s="253" t="s">
        <v>27</v>
      </c>
      <c r="BY2617" s="254"/>
      <c r="BZ2617" s="36"/>
      <c r="CA2617" s="11" t="s">
        <v>13</v>
      </c>
      <c r="CB2617" s="13"/>
      <c r="CC2617" s="13" t="s">
        <v>14</v>
      </c>
      <c r="CD2617" s="15"/>
      <c r="CE2617" s="36"/>
      <c r="CF2617" s="251" t="s">
        <v>26</v>
      </c>
      <c r="CG2617" s="252"/>
      <c r="CH2617" s="253" t="s">
        <v>27</v>
      </c>
      <c r="CI2617" s="254"/>
      <c r="CK2617" s="11" t="s">
        <v>28</v>
      </c>
      <c r="CL2617" s="13"/>
      <c r="CM2617" s="13" t="s">
        <v>29</v>
      </c>
      <c r="CN2617" s="15"/>
      <c r="CP2617" s="251" t="s">
        <v>26</v>
      </c>
      <c r="CQ2617" s="252"/>
      <c r="CR2617" s="253" t="s">
        <v>27</v>
      </c>
      <c r="CS2617" s="254"/>
      <c r="CU2617" s="38" t="s">
        <v>37</v>
      </c>
      <c r="CW2617" s="53" t="s">
        <v>45</v>
      </c>
    </row>
    <row r="2618" spans="2:101" ht="19.2" thickTop="1" thickBot="1">
      <c r="D2618" s="16">
        <v>0</v>
      </c>
      <c r="E2618" s="17">
        <v>0</v>
      </c>
      <c r="F2618" s="18">
        <v>1</v>
      </c>
      <c r="G2618" s="19">
        <v>0</v>
      </c>
      <c r="H2618" s="10"/>
      <c r="I2618" s="16">
        <v>0</v>
      </c>
      <c r="J2618" s="17">
        <f t="shared" ref="J2618" si="27893">-1/($J$4*$B2615)</f>
        <v>-0.19753710734561433</v>
      </c>
      <c r="K2618" s="18">
        <v>1</v>
      </c>
      <c r="L2618" s="19">
        <v>0</v>
      </c>
      <c r="N2618" s="1">
        <f t="shared" ref="N2618" si="27894">D2618*I2615+F2618*I2618-E2618*J2615-G2618*J2618</f>
        <v>0</v>
      </c>
      <c r="O2618" s="4">
        <f t="shared" ref="O2618" si="27895">(D2618*J2615+E2618*I2615+F2618*J2618+G2618*I2618)</f>
        <v>-0.19753710734561433</v>
      </c>
      <c r="P2618" s="2">
        <f t="shared" ref="P2618" si="27896">D2618*K2615+F2618*K2618-E2618*L2615-G2618*L2618</f>
        <v>1</v>
      </c>
      <c r="Q2618" s="3">
        <f t="shared" ref="Q2618" si="27897">(D2618*L2615+E2618*K2615+F2618*L2618+G2618*K2618)</f>
        <v>0</v>
      </c>
      <c r="S2618" s="16">
        <v>0</v>
      </c>
      <c r="T2618" s="17">
        <v>0</v>
      </c>
      <c r="U2618" s="18">
        <v>1</v>
      </c>
      <c r="V2618" s="19">
        <v>0</v>
      </c>
      <c r="W2618" s="20"/>
      <c r="X2618" s="1">
        <f t="shared" ref="X2618" si="27898">N2618*S2615+P2618*S2618-O2618*T2615-Q2618*T2618</f>
        <v>0</v>
      </c>
      <c r="Y2618" s="4">
        <f t="shared" ref="Y2618" si="27899">(N2618*T2615+O2618*S2615+P2618*T2618+Q2618*S2618)</f>
        <v>-0.19753710734561433</v>
      </c>
      <c r="Z2618" s="2">
        <f t="shared" ref="Z2618" si="27900">N2618*U2615+P2618*U2618-O2618*V2615-Q2618*V2618</f>
        <v>0.94641869992903815</v>
      </c>
      <c r="AA2618" s="3">
        <f t="shared" ref="AA2618" si="27901">(N2618*V2615+O2618*U2615+P2618*V2618+Q2618*U2618)</f>
        <v>0</v>
      </c>
      <c r="AB2618" s="20"/>
      <c r="AC2618" s="16">
        <v>0</v>
      </c>
      <c r="AD2618" s="17">
        <f t="shared" ref="AD2618" si="27902">-1/($AD$4*$B2615)</f>
        <v>-0.22567657838198862</v>
      </c>
      <c r="AE2618" s="18">
        <v>1</v>
      </c>
      <c r="AF2618" s="19">
        <v>0</v>
      </c>
      <c r="AG2618" s="20"/>
      <c r="AH2618" s="1">
        <f t="shared" ref="AH2618" si="27903">X2618*AC2615+Z2618*AC2618-Y2618*AD2615-AA2618*AD2618</f>
        <v>0</v>
      </c>
      <c r="AI2618" s="4">
        <f t="shared" ref="AI2618" si="27904">(X2618*AD2615+Y2618*AC2615+Z2618*AD2618+AA2618*AC2618)</f>
        <v>-0.4111216412623297</v>
      </c>
      <c r="AJ2618" s="2">
        <f t="shared" ref="AJ2618" si="27905">X2618*AE2615+Z2618*AE2618-Y2618*AF2615-AA2618*AF2618</f>
        <v>0.94641869992903815</v>
      </c>
      <c r="AK2618" s="3">
        <f t="shared" ref="AK2618" si="27906">(X2618*AF2615+Y2618*AE2615+Z2618*AF2618+AA2618*AE2618)</f>
        <v>0</v>
      </c>
      <c r="AL2618" s="20"/>
      <c r="AM2618" s="16">
        <v>0</v>
      </c>
      <c r="AN2618" s="17">
        <v>0</v>
      </c>
      <c r="AO2618" s="18">
        <v>1</v>
      </c>
      <c r="AP2618" s="19">
        <v>0</v>
      </c>
      <c r="AR2618" s="1">
        <f t="shared" ref="AR2618" si="27907">AH2618*AM2615+AJ2618*AM2618-AI2618*AN2615-AK2618*AN2618</f>
        <v>0</v>
      </c>
      <c r="AS2618" s="4">
        <f t="shared" ref="AS2618" si="27908">(AH2618*AN2615+AI2618*AM2615+AJ2618*AN2618+AK2618*AM2618)</f>
        <v>-0.4111216412623297</v>
      </c>
      <c r="AT2618" s="2">
        <f t="shared" ref="AT2618" si="27909">AH2618*AO2615+AJ2618*AO2618-AI2618*AP2615-AK2618*AP2618</f>
        <v>0.83053013391117558</v>
      </c>
      <c r="AU2618" s="3">
        <f t="shared" ref="AU2618" si="27910">(AH2618*AP2615+AI2618*AO2615+AJ2618*AP2618+AK2618*AO2618)</f>
        <v>0</v>
      </c>
      <c r="AV2618" s="20"/>
      <c r="AW2618" s="16">
        <v>0</v>
      </c>
      <c r="AX2618" s="17">
        <f t="shared" ref="AX2618" si="27911">-1/($AX$4*$B2615)</f>
        <v>-0.22567657838198862</v>
      </c>
      <c r="AY2618" s="18">
        <v>1</v>
      </c>
      <c r="AZ2618" s="19">
        <v>0</v>
      </c>
      <c r="BA2618" s="20"/>
      <c r="BB2618" s="1">
        <f t="shared" ref="BB2618" si="27912">AR2618*AW2615+AT2618*AW2618-AS2618*AX2615-AU2618*AX2618</f>
        <v>0</v>
      </c>
      <c r="BC2618" s="4">
        <f t="shared" ref="BC2618" si="27913">(AR2618*AX2615+AS2618*AW2615+AT2618*AX2618+AU2618*AW2618)</f>
        <v>-0.59855284012653864</v>
      </c>
      <c r="BD2618" s="2">
        <f t="shared" ref="BD2618" si="27914">AR2618*AY2615+AT2618*AY2618-AS2618*AZ2615-AU2618*AZ2618</f>
        <v>0.83053013391117558</v>
      </c>
      <c r="BE2618" s="3">
        <f t="shared" ref="BE2618" si="27915">(AR2618*AZ2615+AS2618*AY2615+AT2618*AZ2618+AU2618*AY2618)</f>
        <v>0</v>
      </c>
      <c r="BF2618" s="20"/>
      <c r="BG2618" s="16">
        <v>0</v>
      </c>
      <c r="BH2618" s="17">
        <v>0</v>
      </c>
      <c r="BI2618" s="18">
        <v>1</v>
      </c>
      <c r="BJ2618" s="19">
        <v>0</v>
      </c>
      <c r="BK2618" s="20"/>
      <c r="BL2618" s="1">
        <f t="shared" ref="BL2618" si="27916">BB2618*BG2615+BD2618*BG2618-BC2618*BH2615-BE2618*BH2618</f>
        <v>0</v>
      </c>
      <c r="BM2618" s="4">
        <f t="shared" ref="BM2618" si="27917">(BB2618*BH2615+BC2618*BG2615+BD2618*BH2618+BE2618*BG2618)</f>
        <v>-0.59855284012653864</v>
      </c>
      <c r="BN2618" s="2">
        <f t="shared" ref="BN2618" si="27918">BB2618*BI2615+BD2618*BI2618-BC2618*BJ2615-BE2618*BJ2618</f>
        <v>0.66817461617528939</v>
      </c>
      <c r="BO2618" s="3">
        <f t="shared" ref="BO2618" si="27919">(BB2618*BJ2615+BC2618*BI2615+BD2618*BJ2618+BE2618*BI2618)</f>
        <v>0</v>
      </c>
      <c r="BP2618" s="20"/>
      <c r="BQ2618" s="16">
        <v>0</v>
      </c>
      <c r="BR2618" s="17">
        <f t="shared" ref="BR2618" si="27920">-1/($BR$4*$B2615)</f>
        <v>-0.19753710734561433</v>
      </c>
      <c r="BS2618" s="18">
        <v>1</v>
      </c>
      <c r="BT2618" s="19">
        <v>0</v>
      </c>
      <c r="BU2618" s="20"/>
      <c r="BV2618" s="1">
        <f t="shared" ref="BV2618" si="27921">BL2618*BQ2615+BN2618*BQ2618-BM2618*BR2615-BO2618*BR2618</f>
        <v>0</v>
      </c>
      <c r="BW2618" s="4">
        <f t="shared" ref="BW2618" si="27922">(BL2618*BR2615+BM2618*BQ2615+BN2618*BR2618+BO2618*BQ2618)</f>
        <v>-0.73054212100757143</v>
      </c>
      <c r="BX2618" s="2">
        <f t="shared" ref="BX2618" si="27923">BL2618*BS2615+BN2618*BS2618-BM2618*BT2615-BO2618*BT2618</f>
        <v>0.66817461617528939</v>
      </c>
      <c r="BY2618" s="3">
        <f t="shared" ref="BY2618" si="27924">(BL2618*BT2615+BM2618*BS2615+BN2618*BT2618+BO2618*BS2618)</f>
        <v>0</v>
      </c>
      <c r="BZ2618" s="20"/>
      <c r="CA2618" s="16">
        <v>0</v>
      </c>
      <c r="CB2618" s="17">
        <v>0</v>
      </c>
      <c r="CC2618" s="18">
        <v>1</v>
      </c>
      <c r="CD2618" s="19">
        <v>0</v>
      </c>
      <c r="CE2618" s="20"/>
      <c r="CF2618" s="1">
        <f t="shared" ref="CF2618" si="27925">BV2618*CA2615+BX2618*CA2618-BW2618*CB2615-BY2618*CB2618</f>
        <v>0</v>
      </c>
      <c r="CG2618" s="4">
        <f t="shared" ref="CG2618" si="27926">(BV2618*CB2615+BW2618*CA2615+BX2618*CB2618+BY2618*CA2618)</f>
        <v>-0.73054212100757143</v>
      </c>
      <c r="CH2618" s="2">
        <f t="shared" ref="CH2618" si="27927">BV2618*CC2615+BX2618*CC2618-BW2618*CD2615-BY2618*CD2618</f>
        <v>0.56446423877822438</v>
      </c>
      <c r="CI2618" s="3">
        <f t="shared" ref="CI2618" si="27928">(BV2618*CD2615+BW2618*CC2615+BX2618*CD2618+BY2618*CC2618)</f>
        <v>0</v>
      </c>
      <c r="CK2618" s="16">
        <f t="shared" ref="CK2618" si="27929">1/$CL$4</f>
        <v>1</v>
      </c>
      <c r="CL2618" s="17">
        <v>0</v>
      </c>
      <c r="CM2618" s="18">
        <v>1</v>
      </c>
      <c r="CN2618" s="19">
        <v>0</v>
      </c>
      <c r="CP2618" s="1">
        <f t="shared" ref="CP2618" si="27930">CF2618*CK2615+CH2618*CK2618-CG2618*CL2615-CI2618*CL2618</f>
        <v>0.56446423877822438</v>
      </c>
      <c r="CQ2618" s="4">
        <f t="shared" ref="CQ2618" si="27931">(CF2618*CL2615+CG2618*CK2615+CH2618*CL2618+CI2618*CK2618)</f>
        <v>-0.73054212100757143</v>
      </c>
      <c r="CR2618" s="2">
        <f t="shared" ref="CR2618" si="27932">CF2618*CM2615+CH2618*CM2618-CG2618*CN2615-CI2618*CN2618</f>
        <v>0.56446423877822438</v>
      </c>
      <c r="CS2618" s="3">
        <f t="shared" ref="CS2618" si="27933">(CF2618*CN2615+CG2618*CM2615+CH2618*CN2618+CI2618*CM2618)</f>
        <v>0</v>
      </c>
      <c r="CU2618" s="39">
        <f t="shared" ref="CU2618" si="27934">(180/PI())*ATAN(-1*(CQ2615/CP2615))</f>
        <v>58.818064568595709</v>
      </c>
      <c r="CW2618" s="54">
        <f t="shared" ref="CW2618" si="27935">20*LOG(((1-(10^(CU2615/20)^2)*(1-((1-CW2615)/(1+CW2615))^2))^0.5))</f>
        <v>-17.714872889548843</v>
      </c>
    </row>
    <row r="2619" spans="2:101">
      <c r="E2619" s="20"/>
      <c r="F2619" s="20"/>
      <c r="G2619" s="20"/>
      <c r="H2619" s="20"/>
      <c r="I2619" s="20"/>
      <c r="J2619" s="20"/>
      <c r="K2619" s="20"/>
      <c r="L2619" s="20"/>
      <c r="M2619" s="20"/>
      <c r="N2619" s="20"/>
      <c r="O2619" s="20"/>
      <c r="P2619" s="20"/>
      <c r="Q2619" s="20"/>
      <c r="R2619" s="20"/>
      <c r="S2619" s="20"/>
      <c r="T2619" s="20"/>
      <c r="U2619" s="20"/>
      <c r="V2619" s="20"/>
      <c r="W2619" s="20"/>
      <c r="X2619" s="20"/>
      <c r="Y2619" s="20"/>
      <c r="Z2619" s="20"/>
      <c r="AA2619" s="20"/>
      <c r="AB2619" s="30"/>
      <c r="AC2619" s="20"/>
      <c r="AD2619" s="20"/>
      <c r="AE2619" s="20"/>
      <c r="AF2619" s="20"/>
      <c r="AG2619" s="20"/>
      <c r="AH2619" s="20"/>
      <c r="AI2619" s="20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  <c r="BA2619" s="20"/>
      <c r="BB2619" s="20"/>
      <c r="BC2619" s="20"/>
      <c r="BD2619" s="20"/>
      <c r="BE2619" s="20"/>
      <c r="BF2619" s="20"/>
      <c r="BG2619" s="20"/>
      <c r="BH2619" s="20"/>
      <c r="BI2619" s="20"/>
      <c r="BJ2619" s="20"/>
      <c r="BK2619" s="20"/>
      <c r="BL2619" s="20"/>
      <c r="BM2619" s="20"/>
      <c r="BN2619" s="20"/>
      <c r="BO2619" s="20"/>
      <c r="BP2619" s="20"/>
      <c r="BQ2619" s="20"/>
      <c r="BR2619" s="20"/>
      <c r="BS2619" s="20"/>
      <c r="BT2619" s="20"/>
      <c r="BU2619" s="20"/>
      <c r="BV2619" s="20"/>
      <c r="BW2619" s="20"/>
      <c r="BX2619" s="20"/>
      <c r="BY2619" s="20"/>
      <c r="BZ2619" s="20"/>
      <c r="CA2619" s="20"/>
      <c r="CB2619" s="20"/>
      <c r="CC2619" s="20"/>
      <c r="CD2619" s="20"/>
      <c r="CE2619" s="20"/>
      <c r="CF2619" s="20"/>
      <c r="CG2619" s="20"/>
      <c r="CH2619" s="20"/>
      <c r="CI2619" s="20"/>
      <c r="CJ2619" s="20"/>
      <c r="CK2619" s="20"/>
      <c r="CL2619" s="20"/>
    </row>
    <row r="2621" spans="2:101" ht="18.600000000000001" thickBot="1">
      <c r="B2621" s="23"/>
      <c r="C2621" s="23"/>
      <c r="D2621" s="20" t="s">
        <v>15</v>
      </c>
      <c r="E2621" s="20"/>
      <c r="F2621" s="20"/>
      <c r="G2621" s="20"/>
      <c r="H2621" s="20"/>
      <c r="I2621" s="20" t="s">
        <v>16</v>
      </c>
      <c r="J2621" s="20"/>
      <c r="K2621" s="20"/>
      <c r="L2621" s="20"/>
      <c r="M2621" s="23"/>
      <c r="N2621" s="23"/>
      <c r="O2621" s="24" t="s">
        <v>17</v>
      </c>
      <c r="P2621" s="23"/>
      <c r="Q2621" s="23"/>
      <c r="R2621" s="23"/>
      <c r="S2621" s="20"/>
      <c r="T2621" s="20" t="s">
        <v>18</v>
      </c>
      <c r="U2621" s="23"/>
      <c r="V2621" s="23"/>
      <c r="W2621" s="23"/>
      <c r="X2621" s="23"/>
      <c r="Y2621" s="24" t="s">
        <v>19</v>
      </c>
      <c r="Z2621" s="23"/>
      <c r="AA2621" s="23"/>
      <c r="AB2621" s="23"/>
      <c r="AC2621" s="24" t="s">
        <v>20</v>
      </c>
      <c r="AD2621" s="20"/>
      <c r="AE2621" s="20"/>
      <c r="AF2621" s="20"/>
      <c r="AG2621" s="20"/>
      <c r="AH2621" s="23"/>
      <c r="AI2621" s="24" t="s">
        <v>21</v>
      </c>
      <c r="AJ2621" s="23"/>
      <c r="AK2621" s="23"/>
      <c r="AL2621" s="20"/>
      <c r="AM2621" s="24" t="s">
        <v>31</v>
      </c>
      <c r="AN2621" s="20"/>
      <c r="AO2621" s="23"/>
      <c r="AP2621" s="23"/>
      <c r="AQ2621" s="23"/>
      <c r="AR2621" s="23"/>
      <c r="AS2621" s="24" t="s">
        <v>91</v>
      </c>
      <c r="AT2621" s="23"/>
      <c r="AU2621" s="23"/>
      <c r="AV2621" s="23"/>
      <c r="AW2621" s="24" t="s">
        <v>32</v>
      </c>
      <c r="AX2621" s="20"/>
      <c r="AY2621" s="20"/>
      <c r="AZ2621" s="20"/>
      <c r="BA2621" s="20"/>
      <c r="BB2621" s="23"/>
      <c r="BC2621" s="24" t="s">
        <v>22</v>
      </c>
      <c r="BD2621" s="23"/>
      <c r="BE2621" s="23"/>
      <c r="BF2621" s="23"/>
      <c r="BG2621" s="24" t="s">
        <v>33</v>
      </c>
      <c r="BH2621" s="20"/>
      <c r="BI2621" s="23"/>
      <c r="BJ2621" s="23"/>
      <c r="BK2621" s="23"/>
      <c r="BL2621" s="23"/>
      <c r="BM2621" s="24" t="s">
        <v>34</v>
      </c>
      <c r="BN2621" s="23"/>
      <c r="BO2621" s="23"/>
      <c r="BP2621" s="23"/>
      <c r="BQ2621" s="24" t="s">
        <v>89</v>
      </c>
      <c r="BR2621" s="20"/>
      <c r="BS2621" s="20"/>
      <c r="BT2621" s="20"/>
      <c r="BU2621" s="20"/>
      <c r="BV2621" s="23"/>
      <c r="BW2621" s="24" t="s">
        <v>35</v>
      </c>
      <c r="BX2621" s="23"/>
      <c r="BY2621" s="23"/>
      <c r="BZ2621" s="23"/>
      <c r="CA2621" s="24" t="s">
        <v>90</v>
      </c>
      <c r="CB2621" s="20"/>
      <c r="CC2621" s="23"/>
      <c r="CD2621" s="23"/>
      <c r="CE2621" s="23"/>
      <c r="CF2621" s="23"/>
      <c r="CG2621" s="24" t="s">
        <v>92</v>
      </c>
      <c r="CH2621" s="23"/>
      <c r="CI2621" s="23"/>
      <c r="CJ2621" s="23"/>
      <c r="CK2621" s="24" t="s">
        <v>36</v>
      </c>
      <c r="CL2621" s="24"/>
      <c r="CM2621" s="23"/>
      <c r="CN2621" s="23"/>
      <c r="CO2621" s="23"/>
      <c r="CP2621" s="23"/>
      <c r="CQ2621" s="24" t="s">
        <v>93</v>
      </c>
      <c r="CR2621" s="23"/>
      <c r="CS2621" s="23"/>
    </row>
    <row r="2622" spans="2:101" ht="18.600000000000001" thickBot="1">
      <c r="B2622" s="33"/>
      <c r="C2622" s="23"/>
      <c r="D2622" s="7" t="s">
        <v>2</v>
      </c>
      <c r="E2622" s="8"/>
      <c r="F2622" s="8" t="s">
        <v>3</v>
      </c>
      <c r="G2622" s="9"/>
      <c r="H2622" s="10"/>
      <c r="I2622" s="7" t="s">
        <v>4</v>
      </c>
      <c r="J2622" s="8"/>
      <c r="K2622" s="8" t="s">
        <v>5</v>
      </c>
      <c r="L2622" s="9"/>
      <c r="M2622" s="23"/>
      <c r="N2622" s="251" t="s">
        <v>79</v>
      </c>
      <c r="O2622" s="252"/>
      <c r="P2622" s="253" t="s">
        <v>80</v>
      </c>
      <c r="Q2622" s="254"/>
      <c r="R2622" s="23"/>
      <c r="S2622" s="7" t="s">
        <v>11</v>
      </c>
      <c r="T2622" s="8"/>
      <c r="U2622" s="8" t="s">
        <v>12</v>
      </c>
      <c r="V2622" s="9"/>
      <c r="W2622" s="20"/>
      <c r="X2622" s="251" t="s">
        <v>79</v>
      </c>
      <c r="Y2622" s="252"/>
      <c r="Z2622" s="253" t="s">
        <v>80</v>
      </c>
      <c r="AA2622" s="254"/>
      <c r="AB2622" s="20"/>
      <c r="AC2622" s="7" t="s">
        <v>4</v>
      </c>
      <c r="AD2622" s="8"/>
      <c r="AE2622" s="8" t="s">
        <v>5</v>
      </c>
      <c r="AF2622" s="9"/>
      <c r="AG2622" s="20"/>
      <c r="AH2622" s="251" t="s">
        <v>0</v>
      </c>
      <c r="AI2622" s="252"/>
      <c r="AJ2622" s="253" t="s">
        <v>1</v>
      </c>
      <c r="AK2622" s="254"/>
      <c r="AL2622" s="20"/>
      <c r="AM2622" s="7" t="s">
        <v>11</v>
      </c>
      <c r="AN2622" s="8"/>
      <c r="AO2622" s="8" t="s">
        <v>12</v>
      </c>
      <c r="AP2622" s="9"/>
      <c r="AQ2622" s="23"/>
      <c r="AR2622" s="251" t="s">
        <v>0</v>
      </c>
      <c r="AS2622" s="252"/>
      <c r="AT2622" s="253" t="s">
        <v>1</v>
      </c>
      <c r="AU2622" s="254"/>
      <c r="AV2622" s="36"/>
      <c r="AW2622" s="7" t="s">
        <v>4</v>
      </c>
      <c r="AX2622" s="8"/>
      <c r="AY2622" s="8" t="s">
        <v>5</v>
      </c>
      <c r="AZ2622" s="9"/>
      <c r="BA2622" s="20"/>
      <c r="BB2622" s="251" t="s">
        <v>0</v>
      </c>
      <c r="BC2622" s="252"/>
      <c r="BD2622" s="253" t="s">
        <v>1</v>
      </c>
      <c r="BE2622" s="254"/>
      <c r="BF2622" s="36"/>
      <c r="BG2622" s="7" t="s">
        <v>11</v>
      </c>
      <c r="BH2622" s="8"/>
      <c r="BI2622" s="8" t="s">
        <v>12</v>
      </c>
      <c r="BJ2622" s="9"/>
      <c r="BK2622" s="36"/>
      <c r="BL2622" s="251" t="s">
        <v>0</v>
      </c>
      <c r="BM2622" s="252"/>
      <c r="BN2622" s="253" t="s">
        <v>1</v>
      </c>
      <c r="BO2622" s="254"/>
      <c r="BP2622" s="36"/>
      <c r="BQ2622" s="7" t="s">
        <v>4</v>
      </c>
      <c r="BR2622" s="8"/>
      <c r="BS2622" s="8" t="s">
        <v>5</v>
      </c>
      <c r="BT2622" s="9"/>
      <c r="BU2622" s="20"/>
      <c r="BV2622" s="251" t="s">
        <v>0</v>
      </c>
      <c r="BW2622" s="252"/>
      <c r="BX2622" s="253" t="s">
        <v>1</v>
      </c>
      <c r="BY2622" s="254"/>
      <c r="BZ2622" s="36"/>
      <c r="CA2622" s="7" t="s">
        <v>11</v>
      </c>
      <c r="CB2622" s="8"/>
      <c r="CC2622" s="8" t="s">
        <v>12</v>
      </c>
      <c r="CD2622" s="9"/>
      <c r="CE2622" s="36"/>
      <c r="CF2622" s="251" t="s">
        <v>0</v>
      </c>
      <c r="CG2622" s="252"/>
      <c r="CH2622" s="253" t="s">
        <v>1</v>
      </c>
      <c r="CI2622" s="254"/>
      <c r="CJ2622" s="23"/>
      <c r="CK2622" s="7" t="s">
        <v>23</v>
      </c>
      <c r="CL2622" s="8"/>
      <c r="CM2622" s="8" t="s">
        <v>24</v>
      </c>
      <c r="CN2622" s="9"/>
      <c r="CO2622" s="23"/>
      <c r="CP2622" s="251" t="s">
        <v>0</v>
      </c>
      <c r="CQ2622" s="252"/>
      <c r="CR2622" s="253" t="s">
        <v>1</v>
      </c>
      <c r="CS2622" s="254"/>
      <c r="CU2622" s="26" t="s">
        <v>25</v>
      </c>
      <c r="CW2622" s="50" t="s">
        <v>44</v>
      </c>
    </row>
    <row r="2623" spans="2:101" ht="19.2" thickTop="1" thickBot="1">
      <c r="B2623" s="34">
        <v>7.4500000000000197</v>
      </c>
      <c r="D2623" s="11">
        <v>1</v>
      </c>
      <c r="E2623" s="12">
        <v>0</v>
      </c>
      <c r="F2623" s="13">
        <v>0</v>
      </c>
      <c r="G2623" s="40">
        <f t="shared" ref="G2623" si="27936">-1/($E$4*$B2623)</f>
        <v>-0.14101080777336142</v>
      </c>
      <c r="H2623" s="10"/>
      <c r="I2623" s="11">
        <v>1</v>
      </c>
      <c r="J2623" s="12">
        <v>0</v>
      </c>
      <c r="K2623" s="13">
        <v>0</v>
      </c>
      <c r="L2623" s="14">
        <v>0</v>
      </c>
      <c r="N2623" s="1">
        <f t="shared" ref="N2623" si="27937">D2623*I2623+F2623*I2626-E2623*J2623-G2623*J2626</f>
        <v>0.97233207834457247</v>
      </c>
      <c r="O2623" s="4">
        <f t="shared" ref="O2623" si="27938">(D2623*J2623+E2623*I2623+F2623*J2626+G2623*I2626)</f>
        <v>0</v>
      </c>
      <c r="P2623" s="2">
        <f t="shared" ref="P2623" si="27939">D2623*K2623+F2623*K2626-E2623*L2623-G2623*L2626</f>
        <v>0</v>
      </c>
      <c r="Q2623" s="3">
        <f t="shared" ref="Q2623" si="27940">(D2623*L2623+E2623*K2623+F2623*L2626+G2623*K2626)</f>
        <v>-0.14101080777336142</v>
      </c>
      <c r="S2623" s="11">
        <v>1</v>
      </c>
      <c r="T2623" s="12">
        <v>0</v>
      </c>
      <c r="U2623" s="13">
        <v>0</v>
      </c>
      <c r="V2623" s="40">
        <f t="shared" ref="V2623" si="27941">-1/($T$4*$B2623)</f>
        <v>-0.26942631055693045</v>
      </c>
      <c r="W2623" s="20"/>
      <c r="X2623" s="1">
        <f t="shared" ref="X2623" si="27942">N2623*S2623+P2623*S2626-O2623*T2623-Q2623*T2626</f>
        <v>0.97233207834457247</v>
      </c>
      <c r="Y2623" s="4">
        <f t="shared" ref="Y2623" si="27943">(N2623*T2623+O2623*S2623+P2623*T2626+Q2623*S2626)</f>
        <v>0</v>
      </c>
      <c r="Z2623" s="2">
        <f t="shared" ref="Z2623" si="27944">N2623*U2623+P2623*U2626-O2623*V2623-Q2623*V2626</f>
        <v>0</v>
      </c>
      <c r="AA2623" s="3">
        <f t="shared" ref="AA2623" si="27945">(N2623*V2623+O2623*U2623+P2623*V2626+Q2623*U2626)</f>
        <v>-0.40298265227789187</v>
      </c>
      <c r="AB2623" s="20"/>
      <c r="AC2623" s="11">
        <v>1</v>
      </c>
      <c r="AD2623" s="12">
        <v>0</v>
      </c>
      <c r="AE2623" s="13">
        <v>0</v>
      </c>
      <c r="AF2623" s="14">
        <v>0</v>
      </c>
      <c r="AG2623" s="20"/>
      <c r="AH2623" s="1">
        <f t="shared" ref="AH2623" si="27946">X2623*AC2623+Z2623*AC2626-Y2623*AD2623-AA2623*AD2626</f>
        <v>0.88199869294336941</v>
      </c>
      <c r="AI2623" s="4">
        <f t="shared" ref="AI2623" si="27947">(X2623*AD2623+Y2623*AC2623+Z2623*AD2626+AA2623*AC2626)</f>
        <v>0</v>
      </c>
      <c r="AJ2623" s="2">
        <f t="shared" ref="AJ2623" si="27948">X2623*AE2623+Z2623*AE2626-Y2623*AF2623-AA2623*AF2626</f>
        <v>0</v>
      </c>
      <c r="AK2623" s="3">
        <f t="shared" ref="AK2623" si="27949">(X2623*AF2623+Y2623*AE2623+Z2623*AF2626+AA2623*AE2626)</f>
        <v>-0.40298265227789187</v>
      </c>
      <c r="AL2623" s="20"/>
      <c r="AM2623" s="11">
        <v>1</v>
      </c>
      <c r="AN2623" s="12">
        <v>0</v>
      </c>
      <c r="AO2623" s="13">
        <v>0</v>
      </c>
      <c r="AP2623" s="40">
        <f t="shared" ref="AP2623" si="27950">-1/($AN$4*$B2623)</f>
        <v>-0.27999204822582963</v>
      </c>
      <c r="AR2623" s="1">
        <f t="shared" ref="AR2623" si="27951">AH2623*AM2623+AJ2623*AM2626-AI2623*AN2623-AK2623*AN2626</f>
        <v>0.88199869294336941</v>
      </c>
      <c r="AS2623" s="4">
        <f t="shared" ref="AS2623" si="27952">(AH2623*AN2623+AI2623*AM2623+AJ2623*AN2626+AK2623*AM2626)</f>
        <v>0</v>
      </c>
      <c r="AT2623" s="2">
        <f t="shared" ref="AT2623" si="27953">AH2623*AO2623+AJ2623*AO2626-AI2623*AP2623-AK2623*AP2626</f>
        <v>0</v>
      </c>
      <c r="AU2623" s="3">
        <f t="shared" ref="AU2623" si="27954">(AH2623*AP2623+AI2623*AO2623+AJ2623*AP2626+AK2623*AO2626)</f>
        <v>-0.64993527284761043</v>
      </c>
      <c r="AV2623" s="20"/>
      <c r="AW2623" s="11">
        <v>1</v>
      </c>
      <c r="AX2623" s="12">
        <v>0</v>
      </c>
      <c r="AY2623" s="13">
        <v>0</v>
      </c>
      <c r="AZ2623" s="14">
        <v>0</v>
      </c>
      <c r="BA2623" s="20"/>
      <c r="BB2623" s="1">
        <f t="shared" ref="BB2623" si="27955">AR2623*AW2623+AT2623*AW2626-AS2623*AX2623-AU2623*AX2626</f>
        <v>0.73630792150169222</v>
      </c>
      <c r="BC2623" s="4">
        <f t="shared" ref="BC2623" si="27956">(AR2623*AX2623+AS2623*AW2623+AT2623*AX2626+AU2623*AW2626)</f>
        <v>0</v>
      </c>
      <c r="BD2623" s="2">
        <f t="shared" ref="BD2623" si="27957">AR2623*AY2623+AT2623*AY2626-AS2623*AZ2623-AU2623*AZ2626</f>
        <v>0</v>
      </c>
      <c r="BE2623" s="3">
        <f t="shared" ref="BE2623" si="27958">(AR2623*AZ2623+AS2623*AY2623+AT2623*AZ2626+AU2623*AY2626)</f>
        <v>-0.64993527284761043</v>
      </c>
      <c r="BF2623" s="20"/>
      <c r="BG2623" s="11">
        <v>1</v>
      </c>
      <c r="BH2623" s="12">
        <v>0</v>
      </c>
      <c r="BI2623" s="13">
        <v>0</v>
      </c>
      <c r="BJ2623" s="40">
        <f t="shared" ref="BJ2623" si="27959">-1/($BH$4*$B2623)</f>
        <v>-0.26942631055693045</v>
      </c>
      <c r="BK2623" s="20"/>
      <c r="BL2623" s="1">
        <f t="shared" ref="BL2623" si="27960">BB2623*BG2623+BD2623*BG2626-BC2623*BH2623-BE2623*BH2626</f>
        <v>0.73630792150169222</v>
      </c>
      <c r="BM2623" s="4">
        <f t="shared" ref="BM2623" si="27961">(BB2623*BH2623+BC2623*BG2623+BD2623*BH2626+BE2623*BG2626)</f>
        <v>0</v>
      </c>
      <c r="BN2623" s="2">
        <f t="shared" ref="BN2623" si="27962">BB2623*BI2623+BD2623*BI2626-BC2623*BJ2623-BE2623*BJ2626</f>
        <v>0</v>
      </c>
      <c r="BO2623" s="3">
        <f t="shared" ref="BO2623" si="27963">(BB2623*BJ2623+BC2623*BI2623+BD2623*BJ2626+BE2623*BI2626)</f>
        <v>-0.84831599957165338</v>
      </c>
      <c r="BP2623" s="20"/>
      <c r="BQ2623" s="11">
        <v>1</v>
      </c>
      <c r="BR2623" s="12">
        <v>0</v>
      </c>
      <c r="BS2623" s="13">
        <v>0</v>
      </c>
      <c r="BT2623" s="14">
        <v>0</v>
      </c>
      <c r="BU2623" s="20"/>
      <c r="BV2623" s="1">
        <f t="shared" ref="BV2623" si="27964">BL2623*BQ2623+BN2623*BQ2626-BM2623*BR2623-BO2623*BR2626</f>
        <v>0.56985868980224663</v>
      </c>
      <c r="BW2623" s="4">
        <f t="shared" ref="BW2623" si="27965">(BL2623*BR2623+BM2623*BQ2623+BN2623*BR2626+BO2623*BQ2626)</f>
        <v>0</v>
      </c>
      <c r="BX2623" s="2">
        <f t="shared" ref="BX2623" si="27966">BL2623*BS2623+BN2623*BS2626-BM2623*BT2623-BO2623*BT2626</f>
        <v>0</v>
      </c>
      <c r="BY2623" s="3">
        <f t="shared" ref="BY2623" si="27967">(BL2623*BT2623+BM2623*BS2623+BN2623*BT2626+BO2623*BS2626)</f>
        <v>-0.84831599957165338</v>
      </c>
      <c r="BZ2623" s="20"/>
      <c r="CA2623" s="11">
        <v>1</v>
      </c>
      <c r="CB2623" s="12">
        <v>0</v>
      </c>
      <c r="CC2623" s="13">
        <v>0</v>
      </c>
      <c r="CD2623" s="40">
        <f t="shared" ref="CD2623" si="27968">-1/($CB$4*$B2623)</f>
        <v>-0.14101080777336142</v>
      </c>
      <c r="CE2623" s="20"/>
      <c r="CF2623" s="1">
        <f t="shared" ref="CF2623" si="27969">BV2623*CA2623+BX2623*CA2626-BW2623*CB2623-BY2623*CB2626</f>
        <v>0.56985868980224663</v>
      </c>
      <c r="CG2623" s="4">
        <f t="shared" ref="CG2623" si="27970">(BV2623*CB2623+BW2623*CA2623+BX2623*CB2626+BY2623*CA2626)</f>
        <v>0</v>
      </c>
      <c r="CH2623" s="2">
        <f t="shared" ref="CH2623" si="27971">BV2623*CC2623+BX2623*CC2626-BW2623*CD2623-BY2623*CD2626</f>
        <v>0</v>
      </c>
      <c r="CI2623" s="3">
        <f t="shared" ref="CI2623" si="27972">(BV2623*CD2623+BW2623*CC2623+BX2623*CD2626+BY2623*CC2626)</f>
        <v>-0.92867223373733754</v>
      </c>
      <c r="CJ2623" s="28"/>
      <c r="CK2623" s="11">
        <v>1</v>
      </c>
      <c r="CL2623" s="12">
        <v>0</v>
      </c>
      <c r="CM2623" s="13">
        <v>0</v>
      </c>
      <c r="CN2623" s="14">
        <v>0</v>
      </c>
      <c r="CP2623" s="1">
        <f t="shared" ref="CP2623" si="27973">CF2623*CK2623+CH2623*CK2626-CG2623*CL2623-CI2623*CL2626</f>
        <v>0.56985868980224663</v>
      </c>
      <c r="CQ2623" s="4">
        <f t="shared" ref="CQ2623" si="27974">(CF2623*CL2623+CG2623*CK2623+CH2623*CL2626+CI2623*CK2626)</f>
        <v>-0.92867223373733754</v>
      </c>
      <c r="CR2623" s="2">
        <f t="shared" ref="CR2623" si="27975">CF2623*CM2623+CH2623*CM2626-CG2623*CN2623-CI2623*CN2626</f>
        <v>0</v>
      </c>
      <c r="CS2623" s="3">
        <f t="shared" ref="CS2623" si="27976">(CF2623*CN2623+CG2623*CM2623+CH2623*CN2626+CI2623*CM2626)</f>
        <v>-0.92867223373733754</v>
      </c>
      <c r="CU2623" s="29">
        <f t="shared" ref="CU2623" si="27977">20*LOG(((1+$CL$4)/$CL$4)/((CP2623+CP2626)^2+(CQ2623+CQ2626)^2)^0.5)</f>
        <v>-4.3881433352865554E-2</v>
      </c>
      <c r="CW2623" s="51">
        <f t="shared" ref="CW2623" si="27978">((CP2623^2+CQ2623^2)^0.5)/((CP2626^2+CQ2626^2)^0.5)</f>
        <v>1.1794175199297832</v>
      </c>
    </row>
    <row r="2624" spans="2:101" ht="18.600000000000001" thickBot="1">
      <c r="D2624" s="11"/>
      <c r="E2624" s="13"/>
      <c r="F2624" s="13"/>
      <c r="G2624" s="15"/>
      <c r="H2624" s="10"/>
      <c r="I2624" s="11"/>
      <c r="J2624" s="13"/>
      <c r="K2624" s="13"/>
      <c r="L2624" s="15"/>
      <c r="N2624" s="5"/>
      <c r="Q2624" s="6"/>
      <c r="S2624" s="11"/>
      <c r="T2624" s="13"/>
      <c r="U2624" s="13"/>
      <c r="V2624" s="15"/>
      <c r="W2624" s="20"/>
      <c r="X2624" s="5"/>
      <c r="AA2624" s="6"/>
      <c r="AB2624" s="20"/>
      <c r="AC2624" s="11"/>
      <c r="AD2624" s="13"/>
      <c r="AE2624" s="13"/>
      <c r="AF2624" s="15"/>
      <c r="AG2624" s="20"/>
      <c r="AH2624" s="5"/>
      <c r="AK2624" s="6"/>
      <c r="AL2624" s="20"/>
      <c r="AM2624" s="11"/>
      <c r="AN2624" s="13"/>
      <c r="AO2624" s="13"/>
      <c r="AP2624" s="15"/>
      <c r="AR2624" s="5"/>
      <c r="AU2624" s="6"/>
      <c r="AW2624" s="11"/>
      <c r="AX2624" s="13"/>
      <c r="AY2624" s="13"/>
      <c r="AZ2624" s="15"/>
      <c r="BA2624" s="20"/>
      <c r="BB2624" s="5"/>
      <c r="BE2624" s="6"/>
      <c r="BG2624" s="11"/>
      <c r="BH2624" s="13"/>
      <c r="BI2624" s="13"/>
      <c r="BJ2624" s="15"/>
      <c r="BL2624" s="5"/>
      <c r="BO2624" s="6"/>
      <c r="BQ2624" s="11"/>
      <c r="BR2624" s="13"/>
      <c r="BS2624" s="13"/>
      <c r="BT2624" s="15"/>
      <c r="BU2624" s="20"/>
      <c r="BV2624" s="5"/>
      <c r="BY2624" s="6"/>
      <c r="CA2624" s="11"/>
      <c r="CB2624" s="13"/>
      <c r="CC2624" s="13"/>
      <c r="CD2624" s="15"/>
      <c r="CF2624" s="5"/>
      <c r="CI2624" s="6"/>
      <c r="CK2624" s="11"/>
      <c r="CL2624" s="13"/>
      <c r="CM2624" s="13"/>
      <c r="CN2624" s="15"/>
      <c r="CP2624" s="5"/>
      <c r="CS2624" s="6"/>
      <c r="CW2624" s="52"/>
    </row>
    <row r="2625" spans="2:101" ht="18.600000000000001" thickBot="1">
      <c r="D2625" s="11" t="s">
        <v>6</v>
      </c>
      <c r="E2625" s="13"/>
      <c r="F2625" s="13" t="s">
        <v>7</v>
      </c>
      <c r="G2625" s="15"/>
      <c r="H2625" s="10"/>
      <c r="I2625" s="11" t="s">
        <v>8</v>
      </c>
      <c r="J2625" s="13"/>
      <c r="K2625" s="13" t="s">
        <v>9</v>
      </c>
      <c r="L2625" s="15"/>
      <c r="N2625" s="251" t="s">
        <v>26</v>
      </c>
      <c r="O2625" s="252"/>
      <c r="P2625" s="253" t="s">
        <v>27</v>
      </c>
      <c r="Q2625" s="254"/>
      <c r="S2625" s="11" t="s">
        <v>13</v>
      </c>
      <c r="T2625" s="13"/>
      <c r="U2625" s="13" t="s">
        <v>14</v>
      </c>
      <c r="V2625" s="15"/>
      <c r="W2625" s="20"/>
      <c r="X2625" s="251" t="s">
        <v>26</v>
      </c>
      <c r="Y2625" s="252"/>
      <c r="Z2625" s="253" t="s">
        <v>27</v>
      </c>
      <c r="AA2625" s="254"/>
      <c r="AB2625" s="20"/>
      <c r="AC2625" s="11" t="s">
        <v>8</v>
      </c>
      <c r="AD2625" s="13"/>
      <c r="AE2625" s="13" t="s">
        <v>9</v>
      </c>
      <c r="AF2625" s="15"/>
      <c r="AG2625" s="20"/>
      <c r="AH2625" s="251" t="s">
        <v>26</v>
      </c>
      <c r="AI2625" s="252"/>
      <c r="AJ2625" s="253" t="s">
        <v>27</v>
      </c>
      <c r="AK2625" s="254"/>
      <c r="AL2625" s="20"/>
      <c r="AM2625" s="11" t="s">
        <v>13</v>
      </c>
      <c r="AN2625" s="13"/>
      <c r="AO2625" s="13" t="s">
        <v>14</v>
      </c>
      <c r="AP2625" s="15"/>
      <c r="AR2625" s="251" t="s">
        <v>26</v>
      </c>
      <c r="AS2625" s="252"/>
      <c r="AT2625" s="253" t="s">
        <v>27</v>
      </c>
      <c r="AU2625" s="254"/>
      <c r="AV2625" s="36"/>
      <c r="AW2625" s="11" t="s">
        <v>8</v>
      </c>
      <c r="AX2625" s="13"/>
      <c r="AY2625" s="13" t="s">
        <v>9</v>
      </c>
      <c r="AZ2625" s="15"/>
      <c r="BA2625" s="20"/>
      <c r="BB2625" s="251" t="s">
        <v>26</v>
      </c>
      <c r="BC2625" s="252"/>
      <c r="BD2625" s="253" t="s">
        <v>27</v>
      </c>
      <c r="BE2625" s="254"/>
      <c r="BF2625" s="36"/>
      <c r="BG2625" s="11" t="s">
        <v>13</v>
      </c>
      <c r="BH2625" s="13"/>
      <c r="BI2625" s="13" t="s">
        <v>14</v>
      </c>
      <c r="BJ2625" s="15"/>
      <c r="BK2625" s="36"/>
      <c r="BL2625" s="251" t="s">
        <v>26</v>
      </c>
      <c r="BM2625" s="252"/>
      <c r="BN2625" s="253" t="s">
        <v>27</v>
      </c>
      <c r="BO2625" s="254"/>
      <c r="BP2625" s="36"/>
      <c r="BQ2625" s="11" t="s">
        <v>8</v>
      </c>
      <c r="BR2625" s="13"/>
      <c r="BS2625" s="13" t="s">
        <v>9</v>
      </c>
      <c r="BT2625" s="15"/>
      <c r="BU2625" s="20"/>
      <c r="BV2625" s="251" t="s">
        <v>26</v>
      </c>
      <c r="BW2625" s="252"/>
      <c r="BX2625" s="253" t="s">
        <v>27</v>
      </c>
      <c r="BY2625" s="254"/>
      <c r="BZ2625" s="36"/>
      <c r="CA2625" s="11" t="s">
        <v>13</v>
      </c>
      <c r="CB2625" s="13"/>
      <c r="CC2625" s="13" t="s">
        <v>14</v>
      </c>
      <c r="CD2625" s="15"/>
      <c r="CE2625" s="36"/>
      <c r="CF2625" s="251" t="s">
        <v>26</v>
      </c>
      <c r="CG2625" s="252"/>
      <c r="CH2625" s="253" t="s">
        <v>27</v>
      </c>
      <c r="CI2625" s="254"/>
      <c r="CK2625" s="11" t="s">
        <v>28</v>
      </c>
      <c r="CL2625" s="13"/>
      <c r="CM2625" s="13" t="s">
        <v>29</v>
      </c>
      <c r="CN2625" s="15"/>
      <c r="CP2625" s="251" t="s">
        <v>26</v>
      </c>
      <c r="CQ2625" s="252"/>
      <c r="CR2625" s="253" t="s">
        <v>27</v>
      </c>
      <c r="CS2625" s="254"/>
      <c r="CU2625" s="38" t="s">
        <v>37</v>
      </c>
      <c r="CW2625" s="53" t="s">
        <v>45</v>
      </c>
    </row>
    <row r="2626" spans="2:101" ht="19.2" thickTop="1" thickBot="1">
      <c r="D2626" s="16">
        <v>0</v>
      </c>
      <c r="E2626" s="17">
        <v>0</v>
      </c>
      <c r="F2626" s="18">
        <v>1</v>
      </c>
      <c r="G2626" s="19">
        <v>0</v>
      </c>
      <c r="H2626" s="10"/>
      <c r="I2626" s="16">
        <v>0</v>
      </c>
      <c r="J2626" s="17">
        <f t="shared" ref="J2626" si="27979">-1/($J$4*$B2623)</f>
        <v>-0.19621135494732161</v>
      </c>
      <c r="K2626" s="18">
        <v>1</v>
      </c>
      <c r="L2626" s="19">
        <v>0</v>
      </c>
      <c r="N2626" s="1">
        <f t="shared" ref="N2626" si="27980">D2626*I2623+F2626*I2626-E2626*J2623-G2626*J2626</f>
        <v>0</v>
      </c>
      <c r="O2626" s="4">
        <f t="shared" ref="O2626" si="27981">(D2626*J2623+E2626*I2623+F2626*J2626+G2626*I2626)</f>
        <v>-0.19621135494732161</v>
      </c>
      <c r="P2626" s="2">
        <f t="shared" ref="P2626" si="27982">D2626*K2623+F2626*K2626-E2626*L2623-G2626*L2626</f>
        <v>1</v>
      </c>
      <c r="Q2626" s="3">
        <f t="shared" ref="Q2626" si="27983">(D2626*L2623+E2626*K2623+F2626*L2626+G2626*K2626)</f>
        <v>0</v>
      </c>
      <c r="S2626" s="16">
        <v>0</v>
      </c>
      <c r="T2626" s="17">
        <v>0</v>
      </c>
      <c r="U2626" s="18">
        <v>1</v>
      </c>
      <c r="V2626" s="19">
        <v>0</v>
      </c>
      <c r="W2626" s="20"/>
      <c r="X2626" s="1">
        <f t="shared" ref="X2626" si="27984">N2626*S2623+P2626*S2626-O2626*T2623-Q2626*T2626</f>
        <v>0</v>
      </c>
      <c r="Y2626" s="4">
        <f t="shared" ref="Y2626" si="27985">(N2626*T2623+O2626*S2623+P2626*T2626+Q2626*S2626)</f>
        <v>-0.19621135494732161</v>
      </c>
      <c r="Z2626" s="2">
        <f t="shared" ref="Z2626" si="27986">N2626*U2623+P2626*U2626-O2626*V2623-Q2626*V2626</f>
        <v>0.94713549854716683</v>
      </c>
      <c r="AA2626" s="3">
        <f t="shared" ref="AA2626" si="27987">(N2626*V2623+O2626*U2623+P2626*V2626+Q2626*U2626)</f>
        <v>0</v>
      </c>
      <c r="AB2626" s="20"/>
      <c r="AC2626" s="16">
        <v>0</v>
      </c>
      <c r="AD2626" s="17">
        <f t="shared" ref="AD2626" si="27988">-1/($AD$4*$B2623)</f>
        <v>-0.22416197047338463</v>
      </c>
      <c r="AE2626" s="18">
        <v>1</v>
      </c>
      <c r="AF2626" s="19">
        <v>0</v>
      </c>
      <c r="AG2626" s="20"/>
      <c r="AH2626" s="1">
        <f t="shared" ref="AH2626" si="27989">X2626*AC2623+Z2626*AC2626-Y2626*AD2623-AA2626*AD2626</f>
        <v>0</v>
      </c>
      <c r="AI2626" s="4">
        <f t="shared" ref="AI2626" si="27990">(X2626*AD2623+Y2626*AC2623+Z2626*AD2626+AA2626*AC2626)</f>
        <v>-0.40852311460694601</v>
      </c>
      <c r="AJ2626" s="2">
        <f t="shared" ref="AJ2626" si="27991">X2626*AE2623+Z2626*AE2626-Y2626*AF2623-AA2626*AF2626</f>
        <v>0.94713549854716683</v>
      </c>
      <c r="AK2626" s="3">
        <f t="shared" ref="AK2626" si="27992">(X2626*AF2623+Y2626*AE2623+Z2626*AF2626+AA2626*AE2626)</f>
        <v>0</v>
      </c>
      <c r="AL2626" s="20"/>
      <c r="AM2626" s="16">
        <v>0</v>
      </c>
      <c r="AN2626" s="17">
        <v>0</v>
      </c>
      <c r="AO2626" s="18">
        <v>1</v>
      </c>
      <c r="AP2626" s="19">
        <v>0</v>
      </c>
      <c r="AR2626" s="1">
        <f t="shared" ref="AR2626" si="27993">AH2626*AM2623+AJ2626*AM2626-AI2626*AN2623-AK2626*AN2626</f>
        <v>0</v>
      </c>
      <c r="AS2626" s="4">
        <f t="shared" ref="AS2626" si="27994">(AH2626*AN2623+AI2626*AM2623+AJ2626*AN2626+AK2626*AM2626)</f>
        <v>-0.40852311460694601</v>
      </c>
      <c r="AT2626" s="2">
        <f t="shared" ref="AT2626" si="27995">AH2626*AO2623+AJ2626*AO2626-AI2626*AP2623-AK2626*AP2626</f>
        <v>0.83275227494077264</v>
      </c>
      <c r="AU2626" s="3">
        <f t="shared" ref="AU2626" si="27996">(AH2626*AP2623+AI2626*AO2623+AJ2626*AP2626+AK2626*AO2626)</f>
        <v>0</v>
      </c>
      <c r="AV2626" s="20"/>
      <c r="AW2626" s="16">
        <v>0</v>
      </c>
      <c r="AX2626" s="17">
        <f t="shared" ref="AX2626" si="27997">-1/($AX$4*$B2623)</f>
        <v>-0.22416197047338463</v>
      </c>
      <c r="AY2626" s="18">
        <v>1</v>
      </c>
      <c r="AZ2626" s="19">
        <v>0</v>
      </c>
      <c r="BA2626" s="20"/>
      <c r="BB2626" s="1">
        <f t="shared" ref="BB2626" si="27998">AR2626*AW2623+AT2626*AW2626-AS2626*AX2623-AU2626*AX2626</f>
        <v>0</v>
      </c>
      <c r="BC2626" s="4">
        <f t="shared" ref="BC2626" si="27999">(AR2626*AX2623+AS2626*AW2623+AT2626*AX2626+AU2626*AW2626)</f>
        <v>-0.59519450547386343</v>
      </c>
      <c r="BD2626" s="2">
        <f t="shared" ref="BD2626" si="28000">AR2626*AY2623+AT2626*AY2626-AS2626*AZ2623-AU2626*AZ2626</f>
        <v>0.83275227494077264</v>
      </c>
      <c r="BE2626" s="3">
        <f t="shared" ref="BE2626" si="28001">(AR2626*AZ2623+AS2626*AY2623+AT2626*AZ2626+AU2626*AY2626)</f>
        <v>0</v>
      </c>
      <c r="BF2626" s="20"/>
      <c r="BG2626" s="16">
        <v>0</v>
      </c>
      <c r="BH2626" s="17">
        <v>0</v>
      </c>
      <c r="BI2626" s="18">
        <v>1</v>
      </c>
      <c r="BJ2626" s="19">
        <v>0</v>
      </c>
      <c r="BK2626" s="20"/>
      <c r="BL2626" s="1">
        <f t="shared" ref="BL2626" si="28002">BB2626*BG2623+BD2626*BG2626-BC2626*BH2623-BE2626*BH2626</f>
        <v>0</v>
      </c>
      <c r="BM2626" s="4">
        <f t="shared" ref="BM2626" si="28003">(BB2626*BH2623+BC2626*BG2623+BD2626*BH2626+BE2626*BG2626)</f>
        <v>-0.59519450547386343</v>
      </c>
      <c r="BN2626" s="2">
        <f t="shared" ref="BN2626" si="28004">BB2626*BI2623+BD2626*BI2626-BC2626*BJ2623-BE2626*BJ2626</f>
        <v>0.67239121526719292</v>
      </c>
      <c r="BO2626" s="3">
        <f t="shared" ref="BO2626" si="28005">(BB2626*BJ2623+BC2626*BI2623+BD2626*BJ2626+BE2626*BI2626)</f>
        <v>0</v>
      </c>
      <c r="BP2626" s="20"/>
      <c r="BQ2626" s="16">
        <v>0</v>
      </c>
      <c r="BR2626" s="17">
        <f t="shared" ref="BR2626" si="28006">-1/($BR$4*$B2623)</f>
        <v>-0.19621135494732161</v>
      </c>
      <c r="BS2626" s="18">
        <v>1</v>
      </c>
      <c r="BT2626" s="19">
        <v>0</v>
      </c>
      <c r="BU2626" s="20"/>
      <c r="BV2626" s="1">
        <f t="shared" ref="BV2626" si="28007">BL2626*BQ2623+BN2626*BQ2626-BM2626*BR2623-BO2626*BR2626</f>
        <v>0</v>
      </c>
      <c r="BW2626" s="4">
        <f t="shared" ref="BW2626" si="28008">(BL2626*BR2623+BM2626*BQ2623+BN2626*BR2626+BO2626*BQ2626)</f>
        <v>-0.7271252968761156</v>
      </c>
      <c r="BX2626" s="2">
        <f t="shared" ref="BX2626" si="28009">BL2626*BS2623+BN2626*BS2626-BM2626*BT2623-BO2626*BT2626</f>
        <v>0.67239121526719292</v>
      </c>
      <c r="BY2626" s="3">
        <f t="shared" ref="BY2626" si="28010">(BL2626*BT2623+BM2626*BS2623+BN2626*BT2626+BO2626*BS2626)</f>
        <v>0</v>
      </c>
      <c r="BZ2626" s="20"/>
      <c r="CA2626" s="16">
        <v>0</v>
      </c>
      <c r="CB2626" s="17">
        <v>0</v>
      </c>
      <c r="CC2626" s="18">
        <v>1</v>
      </c>
      <c r="CD2626" s="19">
        <v>0</v>
      </c>
      <c r="CE2626" s="20"/>
      <c r="CF2626" s="1">
        <f t="shared" ref="CF2626" si="28011">BV2626*CA2623+BX2626*CA2626-BW2626*CB2623-BY2626*CB2626</f>
        <v>0</v>
      </c>
      <c r="CG2626" s="4">
        <f t="shared" ref="CG2626" si="28012">(BV2626*CB2623+BW2626*CA2623+BX2626*CB2626+BY2626*CA2626)</f>
        <v>-0.7271252968761156</v>
      </c>
      <c r="CH2626" s="2">
        <f t="shared" ref="CH2626" si="28013">BV2626*CC2623+BX2626*CC2626-BW2626*CD2623-BY2626*CD2626</f>
        <v>0.56985868980224663</v>
      </c>
      <c r="CI2626" s="3">
        <f t="shared" ref="CI2626" si="28014">(BV2626*CD2623+BW2626*CC2623+BX2626*CD2626+BY2626*CC2626)</f>
        <v>0</v>
      </c>
      <c r="CK2626" s="16">
        <f t="shared" ref="CK2626" si="28015">1/$CL$4</f>
        <v>1</v>
      </c>
      <c r="CL2626" s="17">
        <v>0</v>
      </c>
      <c r="CM2626" s="18">
        <v>1</v>
      </c>
      <c r="CN2626" s="19">
        <v>0</v>
      </c>
      <c r="CP2626" s="1">
        <f t="shared" ref="CP2626" si="28016">CF2626*CK2623+CH2626*CK2626-CG2626*CL2623-CI2626*CL2626</f>
        <v>0.56985868980224663</v>
      </c>
      <c r="CQ2626" s="4">
        <f t="shared" ref="CQ2626" si="28017">(CF2626*CL2623+CG2626*CK2623+CH2626*CL2626+CI2626*CK2626)</f>
        <v>-0.7271252968761156</v>
      </c>
      <c r="CR2626" s="2">
        <f t="shared" ref="CR2626" si="28018">CF2626*CM2623+CH2626*CM2626-CG2626*CN2623-CI2626*CN2626</f>
        <v>0.56985868980224663</v>
      </c>
      <c r="CS2626" s="3">
        <f t="shared" ref="CS2626" si="28019">(CF2626*CN2623+CG2626*CM2623+CH2626*CN2626+CI2626*CM2626)</f>
        <v>0</v>
      </c>
      <c r="CU2626" s="39">
        <f t="shared" ref="CU2626" si="28020">(180/PI())*ATAN(-1*(CQ2623/CP2623))</f>
        <v>58.465582910298608</v>
      </c>
      <c r="CW2626" s="54">
        <f t="shared" ref="CW2626" si="28021">20*LOG(((1-(10^(CU2623/20)^2)*(1-((1-CW2623)/(1+CW2623))^2))^0.5))</f>
        <v>-17.756678579222267</v>
      </c>
    </row>
    <row r="2627" spans="2:101">
      <c r="E2627" s="20"/>
      <c r="F2627" s="20"/>
      <c r="G2627" s="20"/>
      <c r="H2627" s="20"/>
      <c r="I2627" s="20"/>
      <c r="J2627" s="20"/>
      <c r="K2627" s="20"/>
      <c r="L2627" s="20"/>
      <c r="M2627" s="20"/>
      <c r="N2627" s="20"/>
      <c r="O2627" s="20"/>
      <c r="P2627" s="20"/>
      <c r="Q2627" s="20"/>
      <c r="R2627" s="20"/>
      <c r="S2627" s="20"/>
      <c r="T2627" s="20"/>
      <c r="U2627" s="20"/>
      <c r="V2627" s="20"/>
      <c r="W2627" s="20"/>
      <c r="X2627" s="20"/>
      <c r="Y2627" s="20"/>
      <c r="Z2627" s="20"/>
      <c r="AA2627" s="20"/>
      <c r="AB2627" s="30"/>
      <c r="AC2627" s="20"/>
      <c r="AD2627" s="20"/>
      <c r="AE2627" s="20"/>
      <c r="AF2627" s="20"/>
      <c r="AG2627" s="20"/>
      <c r="AH2627" s="20"/>
      <c r="AI2627" s="20"/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  <c r="BA2627" s="20"/>
      <c r="BB2627" s="20"/>
      <c r="BC2627" s="20"/>
      <c r="BD2627" s="20"/>
      <c r="BE2627" s="20"/>
      <c r="BF2627" s="20"/>
      <c r="BG2627" s="20"/>
      <c r="BH2627" s="20"/>
      <c r="BI2627" s="20"/>
      <c r="BJ2627" s="20"/>
      <c r="BK2627" s="20"/>
      <c r="BL2627" s="20"/>
      <c r="BM2627" s="20"/>
      <c r="BN2627" s="20"/>
      <c r="BO2627" s="20"/>
      <c r="BP2627" s="20"/>
      <c r="BQ2627" s="20"/>
      <c r="BR2627" s="20"/>
      <c r="BS2627" s="20"/>
      <c r="BT2627" s="20"/>
      <c r="BU2627" s="20"/>
      <c r="BV2627" s="20"/>
      <c r="BW2627" s="20"/>
      <c r="BX2627" s="20"/>
      <c r="BY2627" s="20"/>
      <c r="BZ2627" s="20"/>
      <c r="CA2627" s="20"/>
      <c r="CB2627" s="20"/>
      <c r="CC2627" s="20"/>
      <c r="CD2627" s="20"/>
      <c r="CE2627" s="20"/>
      <c r="CF2627" s="20"/>
      <c r="CG2627" s="20"/>
      <c r="CH2627" s="20"/>
      <c r="CI2627" s="20"/>
      <c r="CJ2627" s="20"/>
      <c r="CK2627" s="20"/>
      <c r="CL2627" s="20"/>
    </row>
    <row r="2629" spans="2:101" ht="18.600000000000001" thickBot="1">
      <c r="B2629" s="23"/>
      <c r="C2629" s="23"/>
      <c r="D2629" s="20" t="s">
        <v>15</v>
      </c>
      <c r="E2629" s="20"/>
      <c r="F2629" s="20"/>
      <c r="G2629" s="20"/>
      <c r="H2629" s="20"/>
      <c r="I2629" s="20" t="s">
        <v>16</v>
      </c>
      <c r="J2629" s="20"/>
      <c r="K2629" s="20"/>
      <c r="L2629" s="20"/>
      <c r="M2629" s="23"/>
      <c r="N2629" s="23"/>
      <c r="O2629" s="24" t="s">
        <v>17</v>
      </c>
      <c r="P2629" s="23"/>
      <c r="Q2629" s="23"/>
      <c r="R2629" s="23"/>
      <c r="S2629" s="20"/>
      <c r="T2629" s="20" t="s">
        <v>18</v>
      </c>
      <c r="U2629" s="23"/>
      <c r="V2629" s="23"/>
      <c r="W2629" s="23"/>
      <c r="X2629" s="23"/>
      <c r="Y2629" s="24" t="s">
        <v>19</v>
      </c>
      <c r="Z2629" s="23"/>
      <c r="AA2629" s="23"/>
      <c r="AB2629" s="23"/>
      <c r="AC2629" s="24" t="s">
        <v>20</v>
      </c>
      <c r="AD2629" s="20"/>
      <c r="AE2629" s="20"/>
      <c r="AF2629" s="20"/>
      <c r="AG2629" s="20"/>
      <c r="AH2629" s="23"/>
      <c r="AI2629" s="24" t="s">
        <v>21</v>
      </c>
      <c r="AJ2629" s="23"/>
      <c r="AK2629" s="23"/>
      <c r="AL2629" s="20"/>
      <c r="AM2629" s="24" t="s">
        <v>31</v>
      </c>
      <c r="AN2629" s="20"/>
      <c r="AO2629" s="23"/>
      <c r="AP2629" s="23"/>
      <c r="AQ2629" s="23"/>
      <c r="AR2629" s="23"/>
      <c r="AS2629" s="24" t="s">
        <v>91</v>
      </c>
      <c r="AT2629" s="23"/>
      <c r="AU2629" s="23"/>
      <c r="AV2629" s="23"/>
      <c r="AW2629" s="24" t="s">
        <v>32</v>
      </c>
      <c r="AX2629" s="20"/>
      <c r="AY2629" s="20"/>
      <c r="AZ2629" s="20"/>
      <c r="BA2629" s="20"/>
      <c r="BB2629" s="23"/>
      <c r="BC2629" s="24" t="s">
        <v>22</v>
      </c>
      <c r="BD2629" s="23"/>
      <c r="BE2629" s="23"/>
      <c r="BF2629" s="23"/>
      <c r="BG2629" s="24" t="s">
        <v>33</v>
      </c>
      <c r="BH2629" s="20"/>
      <c r="BI2629" s="23"/>
      <c r="BJ2629" s="23"/>
      <c r="BK2629" s="23"/>
      <c r="BL2629" s="23"/>
      <c r="BM2629" s="24" t="s">
        <v>34</v>
      </c>
      <c r="BN2629" s="23"/>
      <c r="BO2629" s="23"/>
      <c r="BP2629" s="23"/>
      <c r="BQ2629" s="24" t="s">
        <v>89</v>
      </c>
      <c r="BR2629" s="20"/>
      <c r="BS2629" s="20"/>
      <c r="BT2629" s="20"/>
      <c r="BU2629" s="20"/>
      <c r="BV2629" s="23"/>
      <c r="BW2629" s="24" t="s">
        <v>35</v>
      </c>
      <c r="BX2629" s="23"/>
      <c r="BY2629" s="23"/>
      <c r="BZ2629" s="23"/>
      <c r="CA2629" s="24" t="s">
        <v>90</v>
      </c>
      <c r="CB2629" s="20"/>
      <c r="CC2629" s="23"/>
      <c r="CD2629" s="23"/>
      <c r="CE2629" s="23"/>
      <c r="CF2629" s="23"/>
      <c r="CG2629" s="24" t="s">
        <v>92</v>
      </c>
      <c r="CH2629" s="23"/>
      <c r="CI2629" s="23"/>
      <c r="CJ2629" s="23"/>
      <c r="CK2629" s="24" t="s">
        <v>36</v>
      </c>
      <c r="CL2629" s="24"/>
      <c r="CM2629" s="23"/>
      <c r="CN2629" s="23"/>
      <c r="CO2629" s="23"/>
      <c r="CP2629" s="23"/>
      <c r="CQ2629" s="24" t="s">
        <v>93</v>
      </c>
      <c r="CR2629" s="23"/>
      <c r="CS2629" s="23"/>
    </row>
    <row r="2630" spans="2:101" ht="18.600000000000001" thickBot="1">
      <c r="B2630" s="33"/>
      <c r="C2630" s="23"/>
      <c r="D2630" s="7" t="s">
        <v>2</v>
      </c>
      <c r="E2630" s="8"/>
      <c r="F2630" s="8" t="s">
        <v>3</v>
      </c>
      <c r="G2630" s="9"/>
      <c r="H2630" s="10"/>
      <c r="I2630" s="7" t="s">
        <v>4</v>
      </c>
      <c r="J2630" s="8"/>
      <c r="K2630" s="8" t="s">
        <v>5</v>
      </c>
      <c r="L2630" s="9"/>
      <c r="M2630" s="23"/>
      <c r="N2630" s="251" t="s">
        <v>79</v>
      </c>
      <c r="O2630" s="252"/>
      <c r="P2630" s="253" t="s">
        <v>80</v>
      </c>
      <c r="Q2630" s="254"/>
      <c r="R2630" s="23"/>
      <c r="S2630" s="7" t="s">
        <v>11</v>
      </c>
      <c r="T2630" s="8"/>
      <c r="U2630" s="8" t="s">
        <v>12</v>
      </c>
      <c r="V2630" s="9"/>
      <c r="W2630" s="20"/>
      <c r="X2630" s="251" t="s">
        <v>79</v>
      </c>
      <c r="Y2630" s="252"/>
      <c r="Z2630" s="253" t="s">
        <v>80</v>
      </c>
      <c r="AA2630" s="254"/>
      <c r="AB2630" s="20"/>
      <c r="AC2630" s="7" t="s">
        <v>4</v>
      </c>
      <c r="AD2630" s="8"/>
      <c r="AE2630" s="8" t="s">
        <v>5</v>
      </c>
      <c r="AF2630" s="9"/>
      <c r="AG2630" s="20"/>
      <c r="AH2630" s="251" t="s">
        <v>0</v>
      </c>
      <c r="AI2630" s="252"/>
      <c r="AJ2630" s="253" t="s">
        <v>1</v>
      </c>
      <c r="AK2630" s="254"/>
      <c r="AL2630" s="20"/>
      <c r="AM2630" s="7" t="s">
        <v>11</v>
      </c>
      <c r="AN2630" s="8"/>
      <c r="AO2630" s="8" t="s">
        <v>12</v>
      </c>
      <c r="AP2630" s="9"/>
      <c r="AQ2630" s="23"/>
      <c r="AR2630" s="251" t="s">
        <v>0</v>
      </c>
      <c r="AS2630" s="252"/>
      <c r="AT2630" s="253" t="s">
        <v>1</v>
      </c>
      <c r="AU2630" s="254"/>
      <c r="AV2630" s="36"/>
      <c r="AW2630" s="7" t="s">
        <v>4</v>
      </c>
      <c r="AX2630" s="8"/>
      <c r="AY2630" s="8" t="s">
        <v>5</v>
      </c>
      <c r="AZ2630" s="9"/>
      <c r="BA2630" s="20"/>
      <c r="BB2630" s="251" t="s">
        <v>0</v>
      </c>
      <c r="BC2630" s="252"/>
      <c r="BD2630" s="253" t="s">
        <v>1</v>
      </c>
      <c r="BE2630" s="254"/>
      <c r="BF2630" s="36"/>
      <c r="BG2630" s="7" t="s">
        <v>11</v>
      </c>
      <c r="BH2630" s="8"/>
      <c r="BI2630" s="8" t="s">
        <v>12</v>
      </c>
      <c r="BJ2630" s="9"/>
      <c r="BK2630" s="36"/>
      <c r="BL2630" s="251" t="s">
        <v>0</v>
      </c>
      <c r="BM2630" s="252"/>
      <c r="BN2630" s="253" t="s">
        <v>1</v>
      </c>
      <c r="BO2630" s="254"/>
      <c r="BP2630" s="36"/>
      <c r="BQ2630" s="7" t="s">
        <v>4</v>
      </c>
      <c r="BR2630" s="8"/>
      <c r="BS2630" s="8" t="s">
        <v>5</v>
      </c>
      <c r="BT2630" s="9"/>
      <c r="BU2630" s="20"/>
      <c r="BV2630" s="251" t="s">
        <v>0</v>
      </c>
      <c r="BW2630" s="252"/>
      <c r="BX2630" s="253" t="s">
        <v>1</v>
      </c>
      <c r="BY2630" s="254"/>
      <c r="BZ2630" s="36"/>
      <c r="CA2630" s="7" t="s">
        <v>11</v>
      </c>
      <c r="CB2630" s="8"/>
      <c r="CC2630" s="8" t="s">
        <v>12</v>
      </c>
      <c r="CD2630" s="9"/>
      <c r="CE2630" s="36"/>
      <c r="CF2630" s="251" t="s">
        <v>0</v>
      </c>
      <c r="CG2630" s="252"/>
      <c r="CH2630" s="253" t="s">
        <v>1</v>
      </c>
      <c r="CI2630" s="254"/>
      <c r="CJ2630" s="23"/>
      <c r="CK2630" s="7" t="s">
        <v>23</v>
      </c>
      <c r="CL2630" s="8"/>
      <c r="CM2630" s="8" t="s">
        <v>24</v>
      </c>
      <c r="CN2630" s="9"/>
      <c r="CO2630" s="23"/>
      <c r="CP2630" s="251" t="s">
        <v>0</v>
      </c>
      <c r="CQ2630" s="252"/>
      <c r="CR2630" s="253" t="s">
        <v>1</v>
      </c>
      <c r="CS2630" s="254"/>
      <c r="CU2630" s="26" t="s">
        <v>25</v>
      </c>
      <c r="CW2630" s="50" t="s">
        <v>44</v>
      </c>
    </row>
    <row r="2631" spans="2:101" ht="19.2" thickTop="1" thickBot="1">
      <c r="B2631" s="34">
        <v>7.5000000000000204</v>
      </c>
      <c r="D2631" s="11">
        <v>1</v>
      </c>
      <c r="E2631" s="12">
        <v>0</v>
      </c>
      <c r="F2631" s="13">
        <v>0</v>
      </c>
      <c r="G2631" s="40">
        <f t="shared" ref="G2631" si="28022">-1/($E$4*$B2631)</f>
        <v>-0.140070735721539</v>
      </c>
      <c r="H2631" s="10"/>
      <c r="I2631" s="11">
        <v>1</v>
      </c>
      <c r="J2631" s="12">
        <v>0</v>
      </c>
      <c r="K2631" s="13">
        <v>0</v>
      </c>
      <c r="L2631" s="14">
        <v>0</v>
      </c>
      <c r="N2631" s="1">
        <f t="shared" ref="N2631" si="28023">D2631*I2631+F2631*I2634-E2631*J2631-G2631*J2634</f>
        <v>0.97269975428123789</v>
      </c>
      <c r="O2631" s="4">
        <f t="shared" ref="O2631" si="28024">(D2631*J2631+E2631*I2631+F2631*J2634+G2631*I2634)</f>
        <v>0</v>
      </c>
      <c r="P2631" s="2">
        <f t="shared" ref="P2631" si="28025">D2631*K2631+F2631*K2634-E2631*L2631-G2631*L2634</f>
        <v>0</v>
      </c>
      <c r="Q2631" s="3">
        <f t="shared" ref="Q2631" si="28026">(D2631*L2631+E2631*K2631+F2631*L2634+G2631*K2634)</f>
        <v>-0.140070735721539</v>
      </c>
      <c r="S2631" s="11">
        <v>1</v>
      </c>
      <c r="T2631" s="12">
        <v>0</v>
      </c>
      <c r="U2631" s="13">
        <v>0</v>
      </c>
      <c r="V2631" s="40">
        <f t="shared" ref="V2631" si="28027">-1/($T$4*$B2631)</f>
        <v>-0.26763013515321754</v>
      </c>
      <c r="W2631" s="20"/>
      <c r="X2631" s="1">
        <f t="shared" ref="X2631" si="28028">N2631*S2631+P2631*S2634-O2631*T2631-Q2631*T2634</f>
        <v>0.97269975428123789</v>
      </c>
      <c r="Y2631" s="4">
        <f t="shared" ref="Y2631" si="28029">(N2631*T2631+O2631*S2631+P2631*T2634+Q2631*S2634)</f>
        <v>0</v>
      </c>
      <c r="Z2631" s="2">
        <f t="shared" ref="Z2631" si="28030">N2631*U2631+P2631*U2634-O2631*V2631-Q2631*V2634</f>
        <v>0</v>
      </c>
      <c r="AA2631" s="3">
        <f t="shared" ref="AA2631" si="28031">(N2631*V2631+O2631*U2631+P2631*V2634+Q2631*U2634)</f>
        <v>-0.40039450242332819</v>
      </c>
      <c r="AB2631" s="20"/>
      <c r="AC2631" s="11">
        <v>1</v>
      </c>
      <c r="AD2631" s="12">
        <v>0</v>
      </c>
      <c r="AE2631" s="13">
        <v>0</v>
      </c>
      <c r="AF2631" s="14">
        <v>0</v>
      </c>
      <c r="AG2631" s="20"/>
      <c r="AH2631" s="1">
        <f t="shared" ref="AH2631" si="28032">X2631*AC2631+Z2631*AC2634-Y2631*AD2631-AA2631*AD2634</f>
        <v>0.88354488845551371</v>
      </c>
      <c r="AI2631" s="4">
        <f t="shared" ref="AI2631" si="28033">(X2631*AD2631+Y2631*AC2631+Z2631*AD2634+AA2631*AC2634)</f>
        <v>0</v>
      </c>
      <c r="AJ2631" s="2">
        <f t="shared" ref="AJ2631" si="28034">X2631*AE2631+Z2631*AE2634-Y2631*AF2631-AA2631*AF2634</f>
        <v>0</v>
      </c>
      <c r="AK2631" s="3">
        <f t="shared" ref="AK2631" si="28035">(X2631*AF2631+Y2631*AE2631+Z2631*AF2634+AA2631*AE2634)</f>
        <v>-0.40039450242332819</v>
      </c>
      <c r="AL2631" s="20"/>
      <c r="AM2631" s="11">
        <v>1</v>
      </c>
      <c r="AN2631" s="12">
        <v>0</v>
      </c>
      <c r="AO2631" s="13">
        <v>0</v>
      </c>
      <c r="AP2631" s="40">
        <f t="shared" ref="AP2631" si="28036">-1/($AN$4*$B2631)</f>
        <v>-0.27812543457099076</v>
      </c>
      <c r="AR2631" s="1">
        <f t="shared" ref="AR2631" si="28037">AH2631*AM2631+AJ2631*AM2634-AI2631*AN2631-AK2631*AN2634</f>
        <v>0.88354488845551371</v>
      </c>
      <c r="AS2631" s="4">
        <f t="shared" ref="AS2631" si="28038">(AH2631*AN2631+AI2631*AM2631+AJ2631*AN2634+AK2631*AM2634)</f>
        <v>0</v>
      </c>
      <c r="AT2631" s="2">
        <f t="shared" ref="AT2631" si="28039">AH2631*AO2631+AJ2631*AO2634-AI2631*AP2631-AK2631*AP2634</f>
        <v>0</v>
      </c>
      <c r="AU2631" s="3">
        <f t="shared" ref="AU2631" si="28040">(AH2631*AP2631+AI2631*AO2631+AJ2631*AP2634+AK2631*AO2634)</f>
        <v>-0.64613080848799553</v>
      </c>
      <c r="AV2631" s="20"/>
      <c r="AW2631" s="11">
        <v>1</v>
      </c>
      <c r="AX2631" s="12">
        <v>0</v>
      </c>
      <c r="AY2631" s="13">
        <v>0</v>
      </c>
      <c r="AZ2631" s="14">
        <v>0</v>
      </c>
      <c r="BA2631" s="20"/>
      <c r="BB2631" s="1">
        <f t="shared" ref="BB2631" si="28041">AR2631*AW2631+AT2631*AW2634-AS2631*AX2631-AU2631*AX2634</f>
        <v>0.73967251960937841</v>
      </c>
      <c r="BC2631" s="4">
        <f t="shared" ref="BC2631" si="28042">(AR2631*AX2631+AS2631*AW2631+AT2631*AX2634+AU2631*AW2634)</f>
        <v>0</v>
      </c>
      <c r="BD2631" s="2">
        <f t="shared" ref="BD2631" si="28043">AR2631*AY2631+AT2631*AY2634-AS2631*AZ2631-AU2631*AZ2634</f>
        <v>0</v>
      </c>
      <c r="BE2631" s="3">
        <f t="shared" ref="BE2631" si="28044">(AR2631*AZ2631+AS2631*AY2631+AT2631*AZ2634+AU2631*AY2634)</f>
        <v>-0.64613080848799553</v>
      </c>
      <c r="BF2631" s="20"/>
      <c r="BG2631" s="11">
        <v>1</v>
      </c>
      <c r="BH2631" s="12">
        <v>0</v>
      </c>
      <c r="BI2631" s="13">
        <v>0</v>
      </c>
      <c r="BJ2631" s="40">
        <f t="shared" ref="BJ2631" si="28045">-1/($BH$4*$B2631)</f>
        <v>-0.26763013515321754</v>
      </c>
      <c r="BK2631" s="20"/>
      <c r="BL2631" s="1">
        <f t="shared" ref="BL2631" si="28046">BB2631*BG2631+BD2631*BG2634-BC2631*BH2631-BE2631*BH2634</f>
        <v>0.73967251960937841</v>
      </c>
      <c r="BM2631" s="4">
        <f t="shared" ref="BM2631" si="28047">(BB2631*BH2631+BC2631*BG2631+BD2631*BH2634+BE2631*BG2634)</f>
        <v>0</v>
      </c>
      <c r="BN2631" s="2">
        <f t="shared" ref="BN2631" si="28048">BB2631*BI2631+BD2631*BI2634-BC2631*BJ2631-BE2631*BJ2634</f>
        <v>0</v>
      </c>
      <c r="BO2631" s="3">
        <f t="shared" ref="BO2631" si="28049">(BB2631*BJ2631+BC2631*BI2631+BD2631*BJ2634+BE2631*BI2634)</f>
        <v>-0.84408946488017444</v>
      </c>
      <c r="BP2631" s="20"/>
      <c r="BQ2631" s="11">
        <v>1</v>
      </c>
      <c r="BR2631" s="12">
        <v>0</v>
      </c>
      <c r="BS2631" s="13">
        <v>0</v>
      </c>
      <c r="BT2631" s="14">
        <v>0</v>
      </c>
      <c r="BU2631" s="20"/>
      <c r="BV2631" s="1">
        <f t="shared" ref="BV2631" si="28050">BL2631*BQ2631+BN2631*BQ2634-BM2631*BR2631-BO2631*BR2634</f>
        <v>0.57515671492581899</v>
      </c>
      <c r="BW2631" s="4">
        <f t="shared" ref="BW2631" si="28051">(BL2631*BR2631+BM2631*BQ2631+BN2631*BR2634+BO2631*BQ2634)</f>
        <v>0</v>
      </c>
      <c r="BX2631" s="2">
        <f t="shared" ref="BX2631" si="28052">BL2631*BS2631+BN2631*BS2634-BM2631*BT2631-BO2631*BT2634</f>
        <v>0</v>
      </c>
      <c r="BY2631" s="3">
        <f t="shared" ref="BY2631" si="28053">(BL2631*BT2631+BM2631*BS2631+BN2631*BT2634+BO2631*BS2634)</f>
        <v>-0.84408946488017444</v>
      </c>
      <c r="BZ2631" s="20"/>
      <c r="CA2631" s="11">
        <v>1</v>
      </c>
      <c r="CB2631" s="12">
        <v>0</v>
      </c>
      <c r="CC2631" s="13">
        <v>0</v>
      </c>
      <c r="CD2631" s="40">
        <f t="shared" ref="CD2631" si="28054">-1/($CB$4*$B2631)</f>
        <v>-0.140070735721539</v>
      </c>
      <c r="CE2631" s="20"/>
      <c r="CF2631" s="1">
        <f t="shared" ref="CF2631" si="28055">BV2631*CA2631+BX2631*CA2634-BW2631*CB2631-BY2631*CB2634</f>
        <v>0.57515671492581899</v>
      </c>
      <c r="CG2631" s="4">
        <f t="shared" ref="CG2631" si="28056">(BV2631*CB2631+BW2631*CA2631+BX2631*CB2634+BY2631*CA2634)</f>
        <v>0</v>
      </c>
      <c r="CH2631" s="2">
        <f t="shared" ref="CH2631" si="28057">BV2631*CC2631+BX2631*CC2634-BW2631*CD2631-BY2631*CD2634</f>
        <v>0</v>
      </c>
      <c r="CI2631" s="3">
        <f t="shared" ref="CI2631" si="28058">(BV2631*CD2631+BW2631*CC2631+BX2631*CD2634+BY2631*CC2634)</f>
        <v>-0.92465208909501739</v>
      </c>
      <c r="CJ2631" s="28"/>
      <c r="CK2631" s="11">
        <v>1</v>
      </c>
      <c r="CL2631" s="12">
        <v>0</v>
      </c>
      <c r="CM2631" s="13">
        <v>0</v>
      </c>
      <c r="CN2631" s="14">
        <v>0</v>
      </c>
      <c r="CP2631" s="1">
        <f t="shared" ref="CP2631" si="28059">CF2631*CK2631+CH2631*CK2634-CG2631*CL2631-CI2631*CL2634</f>
        <v>0.57515671492581899</v>
      </c>
      <c r="CQ2631" s="4">
        <f t="shared" ref="CQ2631" si="28060">(CF2631*CL2631+CG2631*CK2631+CH2631*CL2634+CI2631*CK2634)</f>
        <v>-0.92465208909501739</v>
      </c>
      <c r="CR2631" s="2">
        <f t="shared" ref="CR2631" si="28061">CF2631*CM2631+CH2631*CM2634-CG2631*CN2631-CI2631*CN2634</f>
        <v>0</v>
      </c>
      <c r="CS2631" s="3">
        <f t="shared" ref="CS2631" si="28062">(CF2631*CN2631+CG2631*CM2631+CH2631*CN2634+CI2631*CM2634)</f>
        <v>-0.92465208909501739</v>
      </c>
      <c r="CU2631" s="29">
        <f t="shared" ref="CU2631" si="28063">20*LOG(((1+$CL$4)/$CL$4)/((CP2631+CP2634)^2+(CQ2631+CQ2634)^2)^0.5)</f>
        <v>-4.3612856818619906E-2</v>
      </c>
      <c r="CW2631" s="51">
        <f t="shared" ref="CW2631" si="28064">((CP2631^2+CQ2631^2)^0.5)/((CP2634^2+CQ2634^2)^0.5)</f>
        <v>1.1779470577140385</v>
      </c>
    </row>
    <row r="2632" spans="2:101" ht="18.600000000000001" thickBot="1">
      <c r="D2632" s="11"/>
      <c r="E2632" s="13"/>
      <c r="F2632" s="13"/>
      <c r="G2632" s="15"/>
      <c r="H2632" s="10"/>
      <c r="I2632" s="11"/>
      <c r="J2632" s="13"/>
      <c r="K2632" s="13"/>
      <c r="L2632" s="15"/>
      <c r="N2632" s="5"/>
      <c r="Q2632" s="6"/>
      <c r="S2632" s="11"/>
      <c r="T2632" s="13"/>
      <c r="U2632" s="13"/>
      <c r="V2632" s="15"/>
      <c r="W2632" s="20"/>
      <c r="X2632" s="5"/>
      <c r="AA2632" s="6"/>
      <c r="AB2632" s="20"/>
      <c r="AC2632" s="11"/>
      <c r="AD2632" s="13"/>
      <c r="AE2632" s="13"/>
      <c r="AF2632" s="15"/>
      <c r="AG2632" s="20"/>
      <c r="AH2632" s="5"/>
      <c r="AK2632" s="6"/>
      <c r="AL2632" s="20"/>
      <c r="AM2632" s="11"/>
      <c r="AN2632" s="13"/>
      <c r="AO2632" s="13"/>
      <c r="AP2632" s="15"/>
      <c r="AR2632" s="5"/>
      <c r="AU2632" s="6"/>
      <c r="AW2632" s="11"/>
      <c r="AX2632" s="13"/>
      <c r="AY2632" s="13"/>
      <c r="AZ2632" s="15"/>
      <c r="BA2632" s="20"/>
      <c r="BB2632" s="5"/>
      <c r="BE2632" s="6"/>
      <c r="BG2632" s="11"/>
      <c r="BH2632" s="13"/>
      <c r="BI2632" s="13"/>
      <c r="BJ2632" s="15"/>
      <c r="BL2632" s="5"/>
      <c r="BO2632" s="6"/>
      <c r="BQ2632" s="11"/>
      <c r="BR2632" s="13"/>
      <c r="BS2632" s="13"/>
      <c r="BT2632" s="15"/>
      <c r="BU2632" s="20"/>
      <c r="BV2632" s="5"/>
      <c r="BY2632" s="6"/>
      <c r="CA2632" s="11"/>
      <c r="CB2632" s="13"/>
      <c r="CC2632" s="13"/>
      <c r="CD2632" s="15"/>
      <c r="CF2632" s="5"/>
      <c r="CI2632" s="6"/>
      <c r="CK2632" s="11"/>
      <c r="CL2632" s="13"/>
      <c r="CM2632" s="13"/>
      <c r="CN2632" s="15"/>
      <c r="CP2632" s="5"/>
      <c r="CS2632" s="6"/>
      <c r="CW2632" s="52"/>
    </row>
    <row r="2633" spans="2:101" ht="18.600000000000001" thickBot="1">
      <c r="D2633" s="11" t="s">
        <v>6</v>
      </c>
      <c r="E2633" s="13"/>
      <c r="F2633" s="13" t="s">
        <v>7</v>
      </c>
      <c r="G2633" s="15"/>
      <c r="H2633" s="10"/>
      <c r="I2633" s="11" t="s">
        <v>8</v>
      </c>
      <c r="J2633" s="13"/>
      <c r="K2633" s="13" t="s">
        <v>9</v>
      </c>
      <c r="L2633" s="15"/>
      <c r="N2633" s="251" t="s">
        <v>26</v>
      </c>
      <c r="O2633" s="252"/>
      <c r="P2633" s="253" t="s">
        <v>27</v>
      </c>
      <c r="Q2633" s="254"/>
      <c r="S2633" s="11" t="s">
        <v>13</v>
      </c>
      <c r="T2633" s="13"/>
      <c r="U2633" s="13" t="s">
        <v>14</v>
      </c>
      <c r="V2633" s="15"/>
      <c r="W2633" s="20"/>
      <c r="X2633" s="251" t="s">
        <v>26</v>
      </c>
      <c r="Y2633" s="252"/>
      <c r="Z2633" s="253" t="s">
        <v>27</v>
      </c>
      <c r="AA2633" s="254"/>
      <c r="AB2633" s="20"/>
      <c r="AC2633" s="11" t="s">
        <v>8</v>
      </c>
      <c r="AD2633" s="13"/>
      <c r="AE2633" s="13" t="s">
        <v>9</v>
      </c>
      <c r="AF2633" s="15"/>
      <c r="AG2633" s="20"/>
      <c r="AH2633" s="251" t="s">
        <v>26</v>
      </c>
      <c r="AI2633" s="252"/>
      <c r="AJ2633" s="253" t="s">
        <v>27</v>
      </c>
      <c r="AK2633" s="254"/>
      <c r="AL2633" s="20"/>
      <c r="AM2633" s="11" t="s">
        <v>13</v>
      </c>
      <c r="AN2633" s="13"/>
      <c r="AO2633" s="13" t="s">
        <v>14</v>
      </c>
      <c r="AP2633" s="15"/>
      <c r="AR2633" s="251" t="s">
        <v>26</v>
      </c>
      <c r="AS2633" s="252"/>
      <c r="AT2633" s="253" t="s">
        <v>27</v>
      </c>
      <c r="AU2633" s="254"/>
      <c r="AV2633" s="36"/>
      <c r="AW2633" s="11" t="s">
        <v>8</v>
      </c>
      <c r="AX2633" s="13"/>
      <c r="AY2633" s="13" t="s">
        <v>9</v>
      </c>
      <c r="AZ2633" s="15"/>
      <c r="BA2633" s="20"/>
      <c r="BB2633" s="251" t="s">
        <v>26</v>
      </c>
      <c r="BC2633" s="252"/>
      <c r="BD2633" s="253" t="s">
        <v>27</v>
      </c>
      <c r="BE2633" s="254"/>
      <c r="BF2633" s="36"/>
      <c r="BG2633" s="11" t="s">
        <v>13</v>
      </c>
      <c r="BH2633" s="13"/>
      <c r="BI2633" s="13" t="s">
        <v>14</v>
      </c>
      <c r="BJ2633" s="15"/>
      <c r="BK2633" s="36"/>
      <c r="BL2633" s="251" t="s">
        <v>26</v>
      </c>
      <c r="BM2633" s="252"/>
      <c r="BN2633" s="253" t="s">
        <v>27</v>
      </c>
      <c r="BO2633" s="254"/>
      <c r="BP2633" s="36"/>
      <c r="BQ2633" s="11" t="s">
        <v>8</v>
      </c>
      <c r="BR2633" s="13"/>
      <c r="BS2633" s="13" t="s">
        <v>9</v>
      </c>
      <c r="BT2633" s="15"/>
      <c r="BU2633" s="20"/>
      <c r="BV2633" s="251" t="s">
        <v>26</v>
      </c>
      <c r="BW2633" s="252"/>
      <c r="BX2633" s="253" t="s">
        <v>27</v>
      </c>
      <c r="BY2633" s="254"/>
      <c r="BZ2633" s="36"/>
      <c r="CA2633" s="11" t="s">
        <v>13</v>
      </c>
      <c r="CB2633" s="13"/>
      <c r="CC2633" s="13" t="s">
        <v>14</v>
      </c>
      <c r="CD2633" s="15"/>
      <c r="CE2633" s="36"/>
      <c r="CF2633" s="251" t="s">
        <v>26</v>
      </c>
      <c r="CG2633" s="252"/>
      <c r="CH2633" s="253" t="s">
        <v>27</v>
      </c>
      <c r="CI2633" s="254"/>
      <c r="CK2633" s="11" t="s">
        <v>28</v>
      </c>
      <c r="CL2633" s="13"/>
      <c r="CM2633" s="13" t="s">
        <v>29</v>
      </c>
      <c r="CN2633" s="15"/>
      <c r="CP2633" s="251" t="s">
        <v>26</v>
      </c>
      <c r="CQ2633" s="252"/>
      <c r="CR2633" s="253" t="s">
        <v>27</v>
      </c>
      <c r="CS2633" s="254"/>
      <c r="CU2633" s="38" t="s">
        <v>37</v>
      </c>
      <c r="CW2633" s="53" t="s">
        <v>45</v>
      </c>
    </row>
    <row r="2634" spans="2:101" ht="19.2" thickTop="1" thickBot="1">
      <c r="D2634" s="16">
        <v>0</v>
      </c>
      <c r="E2634" s="17">
        <v>0</v>
      </c>
      <c r="F2634" s="18">
        <v>1</v>
      </c>
      <c r="G2634" s="19">
        <v>0</v>
      </c>
      <c r="H2634" s="10"/>
      <c r="I2634" s="16">
        <v>0</v>
      </c>
      <c r="J2634" s="17">
        <f t="shared" ref="J2634" si="28065">-1/($J$4*$B2631)</f>
        <v>-0.19490327924767281</v>
      </c>
      <c r="K2634" s="18">
        <v>1</v>
      </c>
      <c r="L2634" s="19">
        <v>0</v>
      </c>
      <c r="N2634" s="1">
        <f t="shared" ref="N2634" si="28066">D2634*I2631+F2634*I2634-E2634*J2631-G2634*J2634</f>
        <v>0</v>
      </c>
      <c r="O2634" s="4">
        <f t="shared" ref="O2634" si="28067">(D2634*J2631+E2634*I2631+F2634*J2634+G2634*I2634)</f>
        <v>-0.19490327924767281</v>
      </c>
      <c r="P2634" s="2">
        <f t="shared" ref="P2634" si="28068">D2634*K2631+F2634*K2634-E2634*L2631-G2634*L2634</f>
        <v>1</v>
      </c>
      <c r="Q2634" s="3">
        <f t="shared" ref="Q2634" si="28069">(D2634*L2631+E2634*K2631+F2634*L2634+G2634*K2634)</f>
        <v>0</v>
      </c>
      <c r="S2634" s="16">
        <v>0</v>
      </c>
      <c r="T2634" s="17">
        <v>0</v>
      </c>
      <c r="U2634" s="18">
        <v>1</v>
      </c>
      <c r="V2634" s="19">
        <v>0</v>
      </c>
      <c r="W2634" s="20"/>
      <c r="X2634" s="1">
        <f t="shared" ref="X2634" si="28070">N2634*S2631+P2634*S2634-O2634*T2631-Q2634*T2634</f>
        <v>0</v>
      </c>
      <c r="Y2634" s="4">
        <f t="shared" ref="Y2634" si="28071">(N2634*T2631+O2634*S2631+P2634*T2634+Q2634*S2634)</f>
        <v>-0.19490327924767281</v>
      </c>
      <c r="Z2634" s="2">
        <f t="shared" ref="Z2634" si="28072">N2634*U2631+P2634*U2634-O2634*V2631-Q2634*V2634</f>
        <v>0.94783800903313997</v>
      </c>
      <c r="AA2634" s="3">
        <f t="shared" ref="AA2634" si="28073">(N2634*V2631+O2634*U2631+P2634*V2634+Q2634*U2634)</f>
        <v>0</v>
      </c>
      <c r="AB2634" s="20"/>
      <c r="AC2634" s="16">
        <v>0</v>
      </c>
      <c r="AD2634" s="17">
        <f t="shared" ref="AD2634" si="28074">-1/($AD$4*$B2631)</f>
        <v>-0.22266755733689542</v>
      </c>
      <c r="AE2634" s="18">
        <v>1</v>
      </c>
      <c r="AF2634" s="19">
        <v>0</v>
      </c>
      <c r="AG2634" s="20"/>
      <c r="AH2634" s="1">
        <f t="shared" ref="AH2634" si="28075">X2634*AC2631+Z2634*AC2634-Y2634*AD2631-AA2634*AD2634</f>
        <v>0</v>
      </c>
      <c r="AI2634" s="4">
        <f t="shared" ref="AI2634" si="28076">(X2634*AD2631+Y2634*AC2631+Z2634*AD2634+AA2634*AC2634)</f>
        <v>-0.40595605347014829</v>
      </c>
      <c r="AJ2634" s="2">
        <f t="shared" ref="AJ2634" si="28077">X2634*AE2631+Z2634*AE2634-Y2634*AF2631-AA2634*AF2634</f>
        <v>0.94783800903313997</v>
      </c>
      <c r="AK2634" s="3">
        <f t="shared" ref="AK2634" si="28078">(X2634*AF2631+Y2634*AE2631+Z2634*AF2634+AA2634*AE2634)</f>
        <v>0</v>
      </c>
      <c r="AL2634" s="20"/>
      <c r="AM2634" s="16">
        <v>0</v>
      </c>
      <c r="AN2634" s="17">
        <v>0</v>
      </c>
      <c r="AO2634" s="18">
        <v>1</v>
      </c>
      <c r="AP2634" s="19">
        <v>0</v>
      </c>
      <c r="AR2634" s="1">
        <f t="shared" ref="AR2634" si="28079">AH2634*AM2631+AJ2634*AM2634-AI2634*AN2631-AK2634*AN2634</f>
        <v>0</v>
      </c>
      <c r="AS2634" s="4">
        <f t="shared" ref="AS2634" si="28080">(AH2634*AN2631+AI2634*AM2631+AJ2634*AN2634+AK2634*AM2634)</f>
        <v>-0.40595605347014829</v>
      </c>
      <c r="AT2634" s="2">
        <f t="shared" ref="AT2634" si="28081">AH2634*AO2631+AJ2634*AO2634-AI2634*AP2631-AK2634*AP2634</f>
        <v>0.83493130524503067</v>
      </c>
      <c r="AU2634" s="3">
        <f t="shared" ref="AU2634" si="28082">(AH2634*AP2631+AI2634*AO2631+AJ2634*AP2634+AK2634*AO2634)</f>
        <v>0</v>
      </c>
      <c r="AV2634" s="20"/>
      <c r="AW2634" s="16">
        <v>0</v>
      </c>
      <c r="AX2634" s="17">
        <f t="shared" ref="AX2634" si="28083">-1/($AX$4*$B2631)</f>
        <v>-0.22266755733689542</v>
      </c>
      <c r="AY2634" s="18">
        <v>1</v>
      </c>
      <c r="AZ2634" s="19">
        <v>0</v>
      </c>
      <c r="BA2634" s="20"/>
      <c r="BB2634" s="1">
        <f t="shared" ref="BB2634" si="28084">AR2634*AW2631+AT2634*AW2634-AS2634*AX2631-AU2634*AX2634</f>
        <v>0</v>
      </c>
      <c r="BC2634" s="4">
        <f t="shared" ref="BC2634" si="28085">(AR2634*AX2631+AS2634*AW2631+AT2634*AX2634+AU2634*AW2634)</f>
        <v>-0.59186816775316509</v>
      </c>
      <c r="BD2634" s="2">
        <f t="shared" ref="BD2634" si="28086">AR2634*AY2631+AT2634*AY2634-AS2634*AZ2631-AU2634*AZ2634</f>
        <v>0.83493130524503067</v>
      </c>
      <c r="BE2634" s="3">
        <f t="shared" ref="BE2634" si="28087">(AR2634*AZ2631+AS2634*AY2631+AT2634*AZ2634+AU2634*AY2634)</f>
        <v>0</v>
      </c>
      <c r="BF2634" s="20"/>
      <c r="BG2634" s="16">
        <v>0</v>
      </c>
      <c r="BH2634" s="17">
        <v>0</v>
      </c>
      <c r="BI2634" s="18">
        <v>1</v>
      </c>
      <c r="BJ2634" s="19">
        <v>0</v>
      </c>
      <c r="BK2634" s="20"/>
      <c r="BL2634" s="1">
        <f t="shared" ref="BL2634" si="28088">BB2634*BG2631+BD2634*BG2634-BC2634*BH2631-BE2634*BH2634</f>
        <v>0</v>
      </c>
      <c r="BM2634" s="4">
        <f t="shared" ref="BM2634" si="28089">(BB2634*BH2631+BC2634*BG2631+BD2634*BH2634+BE2634*BG2634)</f>
        <v>-0.59186816775316509</v>
      </c>
      <c r="BN2634" s="2">
        <f t="shared" ref="BN2634" si="28090">BB2634*BI2631+BD2634*BI2634-BC2634*BJ2631-BE2634*BJ2634</f>
        <v>0.67652954751636385</v>
      </c>
      <c r="BO2634" s="3">
        <f t="shared" ref="BO2634" si="28091">(BB2634*BJ2631+BC2634*BI2631+BD2634*BJ2634+BE2634*BI2634)</f>
        <v>0</v>
      </c>
      <c r="BP2634" s="20"/>
      <c r="BQ2634" s="16">
        <v>0</v>
      </c>
      <c r="BR2634" s="17">
        <f t="shared" ref="BR2634" si="28092">-1/($BR$4*$B2631)</f>
        <v>-0.19490327924767281</v>
      </c>
      <c r="BS2634" s="18">
        <v>1</v>
      </c>
      <c r="BT2634" s="19">
        <v>0</v>
      </c>
      <c r="BU2634" s="20"/>
      <c r="BV2634" s="1">
        <f t="shared" ref="BV2634" si="28093">BL2634*BQ2631+BN2634*BQ2634-BM2634*BR2631-BO2634*BR2634</f>
        <v>0</v>
      </c>
      <c r="BW2634" s="4">
        <f t="shared" ref="BW2634" si="28094">(BL2634*BR2631+BM2634*BQ2631+BN2634*BR2634+BO2634*BQ2634)</f>
        <v>-0.72372599507204871</v>
      </c>
      <c r="BX2634" s="2">
        <f t="shared" ref="BX2634" si="28095">BL2634*BS2631+BN2634*BS2634-BM2634*BT2631-BO2634*BT2634</f>
        <v>0.67652954751636385</v>
      </c>
      <c r="BY2634" s="3">
        <f t="shared" ref="BY2634" si="28096">(BL2634*BT2631+BM2634*BS2631+BN2634*BT2634+BO2634*BS2634)</f>
        <v>0</v>
      </c>
      <c r="BZ2634" s="20"/>
      <c r="CA2634" s="16">
        <v>0</v>
      </c>
      <c r="CB2634" s="17">
        <v>0</v>
      </c>
      <c r="CC2634" s="18">
        <v>1</v>
      </c>
      <c r="CD2634" s="19">
        <v>0</v>
      </c>
      <c r="CE2634" s="20"/>
      <c r="CF2634" s="1">
        <f t="shared" ref="CF2634" si="28097">BV2634*CA2631+BX2634*CA2634-BW2634*CB2631-BY2634*CB2634</f>
        <v>0</v>
      </c>
      <c r="CG2634" s="4">
        <f t="shared" ref="CG2634" si="28098">(BV2634*CB2631+BW2634*CA2631+BX2634*CB2634+BY2634*CA2634)</f>
        <v>-0.72372599507204871</v>
      </c>
      <c r="CH2634" s="2">
        <f t="shared" ref="CH2634" si="28099">BV2634*CC2631+BX2634*CC2634-BW2634*CD2631-BY2634*CD2634</f>
        <v>0.5751567149258191</v>
      </c>
      <c r="CI2634" s="3">
        <f t="shared" ref="CI2634" si="28100">(BV2634*CD2631+BW2634*CC2631+BX2634*CD2634+BY2634*CC2634)</f>
        <v>0</v>
      </c>
      <c r="CK2634" s="16">
        <f t="shared" ref="CK2634" si="28101">1/$CL$4</f>
        <v>1</v>
      </c>
      <c r="CL2634" s="17">
        <v>0</v>
      </c>
      <c r="CM2634" s="18">
        <v>1</v>
      </c>
      <c r="CN2634" s="19">
        <v>0</v>
      </c>
      <c r="CP2634" s="1">
        <f t="shared" ref="CP2634" si="28102">CF2634*CK2631+CH2634*CK2634-CG2634*CL2631-CI2634*CL2634</f>
        <v>0.5751567149258191</v>
      </c>
      <c r="CQ2634" s="4">
        <f t="shared" ref="CQ2634" si="28103">(CF2634*CL2631+CG2634*CK2631+CH2634*CL2634+CI2634*CK2634)</f>
        <v>-0.72372599507204871</v>
      </c>
      <c r="CR2634" s="2">
        <f t="shared" ref="CR2634" si="28104">CF2634*CM2631+CH2634*CM2634-CG2634*CN2631-CI2634*CN2634</f>
        <v>0.5751567149258191</v>
      </c>
      <c r="CS2634" s="3">
        <f t="shared" ref="CS2634" si="28105">(CF2634*CN2631+CG2634*CM2631+CH2634*CN2634+CI2634*CM2634)</f>
        <v>0</v>
      </c>
      <c r="CU2634" s="39">
        <f t="shared" ref="CU2634" si="28106">(180/PI())*ATAN(-1*(CQ2631/CP2631))</f>
        <v>58.117355092376144</v>
      </c>
      <c r="CW2634" s="54">
        <f t="shared" ref="CW2634" si="28107">20*LOG(((1-(10^(CU2631/20)^2)*(1-((1-CW2631)/(1+CW2631))^2))^0.5))</f>
        <v>-17.798703653806868</v>
      </c>
    </row>
    <row r="2635" spans="2:101">
      <c r="E2635" s="20"/>
      <c r="F2635" s="20"/>
      <c r="G2635" s="20"/>
      <c r="H2635" s="20"/>
      <c r="I2635" s="20"/>
      <c r="J2635" s="20"/>
      <c r="K2635" s="20"/>
      <c r="L2635" s="20"/>
      <c r="M2635" s="20"/>
      <c r="N2635" s="20"/>
      <c r="O2635" s="20"/>
      <c r="P2635" s="20"/>
      <c r="Q2635" s="20"/>
      <c r="R2635" s="20"/>
      <c r="S2635" s="20"/>
      <c r="T2635" s="20"/>
      <c r="U2635" s="20"/>
      <c r="V2635" s="20"/>
      <c r="W2635" s="20"/>
      <c r="X2635" s="20"/>
      <c r="Y2635" s="20"/>
      <c r="Z2635" s="20"/>
      <c r="AA2635" s="20"/>
      <c r="AB2635" s="30"/>
      <c r="AC2635" s="20"/>
      <c r="AD2635" s="20"/>
      <c r="AE2635" s="20"/>
      <c r="AF2635" s="20"/>
      <c r="AG2635" s="20"/>
      <c r="AH2635" s="20"/>
      <c r="AI2635" s="20"/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  <c r="BA2635" s="20"/>
      <c r="BB2635" s="20"/>
      <c r="BC2635" s="20"/>
      <c r="BD2635" s="20"/>
      <c r="BE2635" s="20"/>
      <c r="BF2635" s="20"/>
      <c r="BG2635" s="20"/>
      <c r="BH2635" s="20"/>
      <c r="BI2635" s="20"/>
      <c r="BJ2635" s="20"/>
      <c r="BK2635" s="20"/>
      <c r="BL2635" s="20"/>
      <c r="BM2635" s="20"/>
      <c r="BN2635" s="20"/>
      <c r="BO2635" s="20"/>
      <c r="BP2635" s="20"/>
      <c r="BQ2635" s="20"/>
      <c r="BR2635" s="20"/>
      <c r="BS2635" s="20"/>
      <c r="BT2635" s="20"/>
      <c r="BU2635" s="20"/>
      <c r="BV2635" s="20"/>
      <c r="BW2635" s="20"/>
      <c r="BX2635" s="20"/>
      <c r="BY2635" s="20"/>
      <c r="BZ2635" s="20"/>
      <c r="CA2635" s="20"/>
      <c r="CB2635" s="20"/>
      <c r="CC2635" s="20"/>
      <c r="CD2635" s="20"/>
      <c r="CE2635" s="20"/>
      <c r="CF2635" s="20"/>
      <c r="CG2635" s="20"/>
      <c r="CH2635" s="20"/>
      <c r="CI2635" s="20"/>
      <c r="CJ2635" s="20"/>
      <c r="CK2635" s="20"/>
      <c r="CL2635" s="20"/>
    </row>
    <row r="2637" spans="2:101" ht="18.600000000000001" thickBot="1">
      <c r="B2637" s="23"/>
      <c r="C2637" s="23"/>
      <c r="D2637" s="20" t="s">
        <v>15</v>
      </c>
      <c r="E2637" s="20"/>
      <c r="F2637" s="20"/>
      <c r="G2637" s="20"/>
      <c r="H2637" s="20"/>
      <c r="I2637" s="20" t="s">
        <v>16</v>
      </c>
      <c r="J2637" s="20"/>
      <c r="K2637" s="20"/>
      <c r="L2637" s="20"/>
      <c r="M2637" s="23"/>
      <c r="N2637" s="23"/>
      <c r="O2637" s="24" t="s">
        <v>17</v>
      </c>
      <c r="P2637" s="23"/>
      <c r="Q2637" s="23"/>
      <c r="R2637" s="23"/>
      <c r="S2637" s="20"/>
      <c r="T2637" s="20" t="s">
        <v>18</v>
      </c>
      <c r="U2637" s="23"/>
      <c r="V2637" s="23"/>
      <c r="W2637" s="23"/>
      <c r="X2637" s="23"/>
      <c r="Y2637" s="24" t="s">
        <v>19</v>
      </c>
      <c r="Z2637" s="23"/>
      <c r="AA2637" s="23"/>
      <c r="AB2637" s="23"/>
      <c r="AC2637" s="24" t="s">
        <v>20</v>
      </c>
      <c r="AD2637" s="20"/>
      <c r="AE2637" s="20"/>
      <c r="AF2637" s="20"/>
      <c r="AG2637" s="20"/>
      <c r="AH2637" s="23"/>
      <c r="AI2637" s="24" t="s">
        <v>21</v>
      </c>
      <c r="AJ2637" s="23"/>
      <c r="AK2637" s="23"/>
      <c r="AL2637" s="20"/>
      <c r="AM2637" s="24" t="s">
        <v>31</v>
      </c>
      <c r="AN2637" s="20"/>
      <c r="AO2637" s="23"/>
      <c r="AP2637" s="23"/>
      <c r="AQ2637" s="23"/>
      <c r="AR2637" s="23"/>
      <c r="AS2637" s="24" t="s">
        <v>91</v>
      </c>
      <c r="AT2637" s="23"/>
      <c r="AU2637" s="23"/>
      <c r="AV2637" s="23"/>
      <c r="AW2637" s="24" t="s">
        <v>32</v>
      </c>
      <c r="AX2637" s="20"/>
      <c r="AY2637" s="20"/>
      <c r="AZ2637" s="20"/>
      <c r="BA2637" s="20"/>
      <c r="BB2637" s="23"/>
      <c r="BC2637" s="24" t="s">
        <v>22</v>
      </c>
      <c r="BD2637" s="23"/>
      <c r="BE2637" s="23"/>
      <c r="BF2637" s="23"/>
      <c r="BG2637" s="24" t="s">
        <v>33</v>
      </c>
      <c r="BH2637" s="20"/>
      <c r="BI2637" s="23"/>
      <c r="BJ2637" s="23"/>
      <c r="BK2637" s="23"/>
      <c r="BL2637" s="23"/>
      <c r="BM2637" s="24" t="s">
        <v>34</v>
      </c>
      <c r="BN2637" s="23"/>
      <c r="BO2637" s="23"/>
      <c r="BP2637" s="23"/>
      <c r="BQ2637" s="24" t="s">
        <v>89</v>
      </c>
      <c r="BR2637" s="20"/>
      <c r="BS2637" s="20"/>
      <c r="BT2637" s="20"/>
      <c r="BU2637" s="20"/>
      <c r="BV2637" s="23"/>
      <c r="BW2637" s="24" t="s">
        <v>35</v>
      </c>
      <c r="BX2637" s="23"/>
      <c r="BY2637" s="23"/>
      <c r="BZ2637" s="23"/>
      <c r="CA2637" s="24" t="s">
        <v>90</v>
      </c>
      <c r="CB2637" s="20"/>
      <c r="CC2637" s="23"/>
      <c r="CD2637" s="23"/>
      <c r="CE2637" s="23"/>
      <c r="CF2637" s="23"/>
      <c r="CG2637" s="24" t="s">
        <v>92</v>
      </c>
      <c r="CH2637" s="23"/>
      <c r="CI2637" s="23"/>
      <c r="CJ2637" s="23"/>
      <c r="CK2637" s="24" t="s">
        <v>36</v>
      </c>
      <c r="CL2637" s="24"/>
      <c r="CM2637" s="23"/>
      <c r="CN2637" s="23"/>
      <c r="CO2637" s="23"/>
      <c r="CP2637" s="23"/>
      <c r="CQ2637" s="24" t="s">
        <v>93</v>
      </c>
      <c r="CR2637" s="23"/>
      <c r="CS2637" s="23"/>
    </row>
    <row r="2638" spans="2:101" ht="18.600000000000001" thickBot="1">
      <c r="B2638" s="33"/>
      <c r="C2638" s="23"/>
      <c r="D2638" s="7" t="s">
        <v>2</v>
      </c>
      <c r="E2638" s="8"/>
      <c r="F2638" s="8" t="s">
        <v>3</v>
      </c>
      <c r="G2638" s="9"/>
      <c r="H2638" s="10"/>
      <c r="I2638" s="7" t="s">
        <v>4</v>
      </c>
      <c r="J2638" s="8"/>
      <c r="K2638" s="8" t="s">
        <v>5</v>
      </c>
      <c r="L2638" s="9"/>
      <c r="M2638" s="23"/>
      <c r="N2638" s="251" t="s">
        <v>79</v>
      </c>
      <c r="O2638" s="252"/>
      <c r="P2638" s="253" t="s">
        <v>80</v>
      </c>
      <c r="Q2638" s="254"/>
      <c r="R2638" s="23"/>
      <c r="S2638" s="7" t="s">
        <v>11</v>
      </c>
      <c r="T2638" s="8"/>
      <c r="U2638" s="8" t="s">
        <v>12</v>
      </c>
      <c r="V2638" s="9"/>
      <c r="W2638" s="20"/>
      <c r="X2638" s="251" t="s">
        <v>79</v>
      </c>
      <c r="Y2638" s="252"/>
      <c r="Z2638" s="253" t="s">
        <v>80</v>
      </c>
      <c r="AA2638" s="254"/>
      <c r="AB2638" s="20"/>
      <c r="AC2638" s="7" t="s">
        <v>4</v>
      </c>
      <c r="AD2638" s="8"/>
      <c r="AE2638" s="8" t="s">
        <v>5</v>
      </c>
      <c r="AF2638" s="9"/>
      <c r="AG2638" s="20"/>
      <c r="AH2638" s="251" t="s">
        <v>0</v>
      </c>
      <c r="AI2638" s="252"/>
      <c r="AJ2638" s="253" t="s">
        <v>1</v>
      </c>
      <c r="AK2638" s="254"/>
      <c r="AL2638" s="20"/>
      <c r="AM2638" s="7" t="s">
        <v>11</v>
      </c>
      <c r="AN2638" s="8"/>
      <c r="AO2638" s="8" t="s">
        <v>12</v>
      </c>
      <c r="AP2638" s="9"/>
      <c r="AQ2638" s="23"/>
      <c r="AR2638" s="251" t="s">
        <v>0</v>
      </c>
      <c r="AS2638" s="252"/>
      <c r="AT2638" s="253" t="s">
        <v>1</v>
      </c>
      <c r="AU2638" s="254"/>
      <c r="AV2638" s="36"/>
      <c r="AW2638" s="7" t="s">
        <v>4</v>
      </c>
      <c r="AX2638" s="8"/>
      <c r="AY2638" s="8" t="s">
        <v>5</v>
      </c>
      <c r="AZ2638" s="9"/>
      <c r="BA2638" s="20"/>
      <c r="BB2638" s="251" t="s">
        <v>0</v>
      </c>
      <c r="BC2638" s="252"/>
      <c r="BD2638" s="253" t="s">
        <v>1</v>
      </c>
      <c r="BE2638" s="254"/>
      <c r="BF2638" s="36"/>
      <c r="BG2638" s="7" t="s">
        <v>11</v>
      </c>
      <c r="BH2638" s="8"/>
      <c r="BI2638" s="8" t="s">
        <v>12</v>
      </c>
      <c r="BJ2638" s="9"/>
      <c r="BK2638" s="36"/>
      <c r="BL2638" s="251" t="s">
        <v>0</v>
      </c>
      <c r="BM2638" s="252"/>
      <c r="BN2638" s="253" t="s">
        <v>1</v>
      </c>
      <c r="BO2638" s="254"/>
      <c r="BP2638" s="36"/>
      <c r="BQ2638" s="7" t="s">
        <v>4</v>
      </c>
      <c r="BR2638" s="8"/>
      <c r="BS2638" s="8" t="s">
        <v>5</v>
      </c>
      <c r="BT2638" s="9"/>
      <c r="BU2638" s="20"/>
      <c r="BV2638" s="251" t="s">
        <v>0</v>
      </c>
      <c r="BW2638" s="252"/>
      <c r="BX2638" s="253" t="s">
        <v>1</v>
      </c>
      <c r="BY2638" s="254"/>
      <c r="BZ2638" s="36"/>
      <c r="CA2638" s="7" t="s">
        <v>11</v>
      </c>
      <c r="CB2638" s="8"/>
      <c r="CC2638" s="8" t="s">
        <v>12</v>
      </c>
      <c r="CD2638" s="9"/>
      <c r="CE2638" s="36"/>
      <c r="CF2638" s="251" t="s">
        <v>0</v>
      </c>
      <c r="CG2638" s="252"/>
      <c r="CH2638" s="253" t="s">
        <v>1</v>
      </c>
      <c r="CI2638" s="254"/>
      <c r="CJ2638" s="23"/>
      <c r="CK2638" s="7" t="s">
        <v>23</v>
      </c>
      <c r="CL2638" s="8"/>
      <c r="CM2638" s="8" t="s">
        <v>24</v>
      </c>
      <c r="CN2638" s="9"/>
      <c r="CO2638" s="23"/>
      <c r="CP2638" s="251" t="s">
        <v>0</v>
      </c>
      <c r="CQ2638" s="252"/>
      <c r="CR2638" s="253" t="s">
        <v>1</v>
      </c>
      <c r="CS2638" s="254"/>
      <c r="CU2638" s="26" t="s">
        <v>25</v>
      </c>
      <c r="CW2638" s="50" t="s">
        <v>44</v>
      </c>
    </row>
    <row r="2639" spans="2:101" ht="19.2" thickTop="1" thickBot="1">
      <c r="B2639" s="34">
        <v>7.5500000000000203</v>
      </c>
      <c r="D2639" s="11">
        <v>1</v>
      </c>
      <c r="E2639" s="12">
        <v>0</v>
      </c>
      <c r="F2639" s="13">
        <v>0</v>
      </c>
      <c r="G2639" s="40">
        <f t="shared" ref="G2639" si="28108">-1/($E$4*$B2639)</f>
        <v>-0.13914311495517118</v>
      </c>
      <c r="H2639" s="10"/>
      <c r="I2639" s="11">
        <v>1</v>
      </c>
      <c r="J2639" s="12">
        <v>0</v>
      </c>
      <c r="K2639" s="13">
        <v>0</v>
      </c>
      <c r="L2639" s="14">
        <v>0</v>
      </c>
      <c r="N2639" s="1">
        <f t="shared" ref="N2639" si="28109">D2639*I2639+F2639*I2642-E2639*J2639-G2639*J2642</f>
        <v>0.97306014961308074</v>
      </c>
      <c r="O2639" s="4">
        <f t="shared" ref="O2639" si="28110">(D2639*J2639+E2639*I2639+F2639*J2642+G2639*I2642)</f>
        <v>0</v>
      </c>
      <c r="P2639" s="2">
        <f t="shared" ref="P2639" si="28111">D2639*K2639+F2639*K2642-E2639*L2639-G2639*L2642</f>
        <v>0</v>
      </c>
      <c r="Q2639" s="3">
        <f t="shared" ref="Q2639" si="28112">(D2639*L2639+E2639*K2639+F2639*L2642+G2639*K2642)</f>
        <v>-0.13914311495517118</v>
      </c>
      <c r="S2639" s="11">
        <v>1</v>
      </c>
      <c r="T2639" s="12">
        <v>0</v>
      </c>
      <c r="U2639" s="13">
        <v>0</v>
      </c>
      <c r="V2639" s="40">
        <f t="shared" ref="V2639" si="28113">-1/($T$4*$B2639)</f>
        <v>-0.26585775015220287</v>
      </c>
      <c r="W2639" s="20"/>
      <c r="X2639" s="1">
        <f t="shared" ref="X2639" si="28114">N2639*S2639+P2639*S2642-O2639*T2639-Q2639*T2642</f>
        <v>0.97306014961308074</v>
      </c>
      <c r="Y2639" s="4">
        <f t="shared" ref="Y2639" si="28115">(N2639*T2639+O2639*S2639+P2639*T2642+Q2639*S2642)</f>
        <v>0</v>
      </c>
      <c r="Z2639" s="2">
        <f t="shared" ref="Z2639" si="28116">N2639*U2639+P2639*U2642-O2639*V2639-Q2639*V2642</f>
        <v>0</v>
      </c>
      <c r="AA2639" s="3">
        <f t="shared" ref="AA2639" si="28117">(N2639*V2639+O2639*U2639+P2639*V2642+Q2639*U2642)</f>
        <v>-0.39783869709407071</v>
      </c>
      <c r="AB2639" s="20"/>
      <c r="AC2639" s="11">
        <v>1</v>
      </c>
      <c r="AD2639" s="12">
        <v>0</v>
      </c>
      <c r="AE2639" s="13">
        <v>0</v>
      </c>
      <c r="AF2639" s="14">
        <v>0</v>
      </c>
      <c r="AG2639" s="20"/>
      <c r="AH2639" s="1">
        <f t="shared" ref="AH2639" si="28118">X2639*AC2639+Z2639*AC2642-Y2639*AD2639-AA2639*AD2642</f>
        <v>0.88506103945146175</v>
      </c>
      <c r="AI2639" s="4">
        <f t="shared" ref="AI2639" si="28119">(X2639*AD2639+Y2639*AC2639+Z2639*AD2642+AA2639*AC2642)</f>
        <v>0</v>
      </c>
      <c r="AJ2639" s="2">
        <f t="shared" ref="AJ2639" si="28120">X2639*AE2639+Z2639*AE2642-Y2639*AF2639-AA2639*AF2642</f>
        <v>0</v>
      </c>
      <c r="AK2639" s="3">
        <f t="shared" ref="AK2639" si="28121">(X2639*AF2639+Y2639*AE2639+Z2639*AF2642+AA2639*AE2642)</f>
        <v>-0.39783869709407071</v>
      </c>
      <c r="AL2639" s="20"/>
      <c r="AM2639" s="11">
        <v>1</v>
      </c>
      <c r="AN2639" s="12">
        <v>0</v>
      </c>
      <c r="AO2639" s="13">
        <v>0</v>
      </c>
      <c r="AP2639" s="40">
        <f t="shared" ref="AP2639" si="28122">-1/($AN$4*$B2639)</f>
        <v>-0.27628354427581864</v>
      </c>
      <c r="AR2639" s="1">
        <f t="shared" ref="AR2639" si="28123">AH2639*AM2639+AJ2639*AM2642-AI2639*AN2639-AK2639*AN2642</f>
        <v>0.88506103945146175</v>
      </c>
      <c r="AS2639" s="4">
        <f t="shared" ref="AS2639" si="28124">(AH2639*AN2639+AI2639*AM2639+AJ2639*AN2642+AK2639*AM2642)</f>
        <v>0</v>
      </c>
      <c r="AT2639" s="2">
        <f t="shared" ref="AT2639" si="28125">AH2639*AO2639+AJ2639*AO2642-AI2639*AP2639-AK2639*AP2642</f>
        <v>0</v>
      </c>
      <c r="AU2639" s="3">
        <f t="shared" ref="AU2639" si="28126">(AH2639*AP2639+AI2639*AO2639+AJ2639*AP2642+AK2639*AO2642)</f>
        <v>-0.64236649797416068</v>
      </c>
      <c r="AV2639" s="20"/>
      <c r="AW2639" s="11">
        <v>1</v>
      </c>
      <c r="AX2639" s="12">
        <v>0</v>
      </c>
      <c r="AY2639" s="13">
        <v>0</v>
      </c>
      <c r="AZ2639" s="14">
        <v>0</v>
      </c>
      <c r="BA2639" s="20"/>
      <c r="BB2639" s="1">
        <f t="shared" ref="BB2639" si="28127">AR2639*AW2639+AT2639*AW2642-AS2639*AX2639-AU2639*AX2642</f>
        <v>0.74297410665116825</v>
      </c>
      <c r="BC2639" s="4">
        <f t="shared" ref="BC2639" si="28128">(AR2639*AX2639+AS2639*AW2639+AT2639*AX2642+AU2639*AW2642)</f>
        <v>0</v>
      </c>
      <c r="BD2639" s="2">
        <f t="shared" ref="BD2639" si="28129">AR2639*AY2639+AT2639*AY2642-AS2639*AZ2639-AU2639*AZ2642</f>
        <v>0</v>
      </c>
      <c r="BE2639" s="3">
        <f t="shared" ref="BE2639" si="28130">(AR2639*AZ2639+AS2639*AY2639+AT2639*AZ2642+AU2639*AY2642)</f>
        <v>-0.64236649797416068</v>
      </c>
      <c r="BF2639" s="20"/>
      <c r="BG2639" s="11">
        <v>1</v>
      </c>
      <c r="BH2639" s="12">
        <v>0</v>
      </c>
      <c r="BI2639" s="13">
        <v>0</v>
      </c>
      <c r="BJ2639" s="40">
        <f t="shared" ref="BJ2639" si="28131">-1/($BH$4*$B2639)</f>
        <v>-0.26585775015220287</v>
      </c>
      <c r="BK2639" s="20"/>
      <c r="BL2639" s="1">
        <f t="shared" ref="BL2639" si="28132">BB2639*BG2639+BD2639*BG2642-BC2639*BH2639-BE2639*BH2642</f>
        <v>0.74297410665116825</v>
      </c>
      <c r="BM2639" s="4">
        <f t="shared" ref="BM2639" si="28133">(BB2639*BH2639+BC2639*BG2639+BD2639*BH2642+BE2639*BG2642)</f>
        <v>0</v>
      </c>
      <c r="BN2639" s="2">
        <f t="shared" ref="BN2639" si="28134">BB2639*BI2639+BD2639*BI2642-BC2639*BJ2639-BE2639*BJ2642</f>
        <v>0</v>
      </c>
      <c r="BO2639" s="3">
        <f t="shared" ref="BO2639" si="28135">(BB2639*BJ2639+BC2639*BI2639+BD2639*BJ2642+BE2639*BI2642)</f>
        <v>-0.83989192238978305</v>
      </c>
      <c r="BP2639" s="20"/>
      <c r="BQ2639" s="11">
        <v>1</v>
      </c>
      <c r="BR2639" s="12">
        <v>0</v>
      </c>
      <c r="BS2639" s="13">
        <v>0</v>
      </c>
      <c r="BT2639" s="14">
        <v>0</v>
      </c>
      <c r="BU2639" s="20"/>
      <c r="BV2639" s="1">
        <f t="shared" ref="BV2639" si="28136">BL2639*BQ2639+BN2639*BQ2642-BM2639*BR2639-BO2639*BR2642</f>
        <v>0.58036050742527356</v>
      </c>
      <c r="BW2639" s="4">
        <f t="shared" ref="BW2639" si="28137">(BL2639*BR2639+BM2639*BQ2639+BN2639*BR2642+BO2639*BQ2642)</f>
        <v>0</v>
      </c>
      <c r="BX2639" s="2">
        <f t="shared" ref="BX2639" si="28138">BL2639*BS2639+BN2639*BS2642-BM2639*BT2639-BO2639*BT2642</f>
        <v>0</v>
      </c>
      <c r="BY2639" s="3">
        <f t="shared" ref="BY2639" si="28139">(BL2639*BT2639+BM2639*BS2639+BN2639*BT2642+BO2639*BS2642)</f>
        <v>-0.83989192238978305</v>
      </c>
      <c r="BZ2639" s="20"/>
      <c r="CA2639" s="11">
        <v>1</v>
      </c>
      <c r="CB2639" s="12">
        <v>0</v>
      </c>
      <c r="CC2639" s="13">
        <v>0</v>
      </c>
      <c r="CD2639" s="40">
        <f t="shared" ref="CD2639" si="28140">-1/($CB$4*$B2639)</f>
        <v>-0.13914311495517118</v>
      </c>
      <c r="CE2639" s="20"/>
      <c r="CF2639" s="1">
        <f t="shared" ref="CF2639" si="28141">BV2639*CA2639+BX2639*CA2642-BW2639*CB2639-BY2639*CB2642</f>
        <v>0.58036050742527356</v>
      </c>
      <c r="CG2639" s="4">
        <f t="shared" ref="CG2639" si="28142">(BV2639*CB2639+BW2639*CA2639+BX2639*CB2642+BY2639*CA2642)</f>
        <v>0</v>
      </c>
      <c r="CH2639" s="2">
        <f t="shared" ref="CH2639" si="28143">BV2639*CC2639+BX2639*CC2642-BW2639*CD2639-BY2639*CD2642</f>
        <v>0</v>
      </c>
      <c r="CI2639" s="3">
        <f t="shared" ref="CI2639" si="28144">(BV2639*CD2639+BW2639*CC2639+BX2639*CD2642+BY2639*CC2642)</f>
        <v>-0.92064509118989934</v>
      </c>
      <c r="CJ2639" s="28"/>
      <c r="CK2639" s="11">
        <v>1</v>
      </c>
      <c r="CL2639" s="12">
        <v>0</v>
      </c>
      <c r="CM2639" s="13">
        <v>0</v>
      </c>
      <c r="CN2639" s="14">
        <v>0</v>
      </c>
      <c r="CP2639" s="1">
        <f t="shared" ref="CP2639" si="28145">CF2639*CK2639+CH2639*CK2642-CG2639*CL2639-CI2639*CL2642</f>
        <v>0.58036050742527356</v>
      </c>
      <c r="CQ2639" s="4">
        <f t="shared" ref="CQ2639" si="28146">(CF2639*CL2639+CG2639*CK2639+CH2639*CL2642+CI2639*CK2642)</f>
        <v>-0.92064509118989934</v>
      </c>
      <c r="CR2639" s="2">
        <f t="shared" ref="CR2639" si="28147">CF2639*CM2639+CH2639*CM2642-CG2639*CN2639-CI2639*CN2642</f>
        <v>0</v>
      </c>
      <c r="CS2639" s="3">
        <f t="shared" ref="CS2639" si="28148">(CF2639*CN2639+CG2639*CM2639+CH2639*CN2642+CI2639*CM2642)</f>
        <v>-0.92064509118989934</v>
      </c>
      <c r="CU2639" s="29">
        <f t="shared" ref="CU2639" si="28149">20*LOG(((1+$CL$4)/$CL$4)/((CP2639+CP2642)^2+(CQ2639+CQ2642)^2)^0.5)</f>
        <v>-4.3343060561404093E-2</v>
      </c>
      <c r="CW2639" s="51">
        <f t="shared" ref="CW2639" si="28150">((CP2639^2+CQ2639^2)^0.5)/((CP2642^2+CQ2642^2)^0.5)</f>
        <v>1.1764833185219552</v>
      </c>
    </row>
    <row r="2640" spans="2:101" ht="18.600000000000001" thickBot="1">
      <c r="D2640" s="11"/>
      <c r="E2640" s="13"/>
      <c r="F2640" s="13"/>
      <c r="G2640" s="15"/>
      <c r="H2640" s="10"/>
      <c r="I2640" s="11"/>
      <c r="J2640" s="13"/>
      <c r="K2640" s="13"/>
      <c r="L2640" s="15"/>
      <c r="N2640" s="5"/>
      <c r="Q2640" s="6"/>
      <c r="S2640" s="11"/>
      <c r="T2640" s="13"/>
      <c r="U2640" s="13"/>
      <c r="V2640" s="15"/>
      <c r="W2640" s="20"/>
      <c r="X2640" s="5"/>
      <c r="AA2640" s="6"/>
      <c r="AB2640" s="20"/>
      <c r="AC2640" s="11"/>
      <c r="AD2640" s="13"/>
      <c r="AE2640" s="13"/>
      <c r="AF2640" s="15"/>
      <c r="AG2640" s="20"/>
      <c r="AH2640" s="5"/>
      <c r="AK2640" s="6"/>
      <c r="AL2640" s="20"/>
      <c r="AM2640" s="11"/>
      <c r="AN2640" s="13"/>
      <c r="AO2640" s="13"/>
      <c r="AP2640" s="15"/>
      <c r="AR2640" s="5"/>
      <c r="AU2640" s="6"/>
      <c r="AW2640" s="11"/>
      <c r="AX2640" s="13"/>
      <c r="AY2640" s="13"/>
      <c r="AZ2640" s="15"/>
      <c r="BA2640" s="20"/>
      <c r="BB2640" s="5"/>
      <c r="BE2640" s="6"/>
      <c r="BG2640" s="11"/>
      <c r="BH2640" s="13"/>
      <c r="BI2640" s="13"/>
      <c r="BJ2640" s="15"/>
      <c r="BL2640" s="5"/>
      <c r="BO2640" s="6"/>
      <c r="BQ2640" s="11"/>
      <c r="BR2640" s="13"/>
      <c r="BS2640" s="13"/>
      <c r="BT2640" s="15"/>
      <c r="BU2640" s="20"/>
      <c r="BV2640" s="5"/>
      <c r="BY2640" s="6"/>
      <c r="CA2640" s="11"/>
      <c r="CB2640" s="13"/>
      <c r="CC2640" s="13"/>
      <c r="CD2640" s="15"/>
      <c r="CF2640" s="5"/>
      <c r="CI2640" s="6"/>
      <c r="CK2640" s="11"/>
      <c r="CL2640" s="13"/>
      <c r="CM2640" s="13"/>
      <c r="CN2640" s="15"/>
      <c r="CP2640" s="5"/>
      <c r="CS2640" s="6"/>
      <c r="CW2640" s="52"/>
    </row>
    <row r="2641" spans="2:101" ht="18.600000000000001" thickBot="1">
      <c r="D2641" s="11" t="s">
        <v>6</v>
      </c>
      <c r="E2641" s="13"/>
      <c r="F2641" s="13" t="s">
        <v>7</v>
      </c>
      <c r="G2641" s="15"/>
      <c r="H2641" s="10"/>
      <c r="I2641" s="11" t="s">
        <v>8</v>
      </c>
      <c r="J2641" s="13"/>
      <c r="K2641" s="13" t="s">
        <v>9</v>
      </c>
      <c r="L2641" s="15"/>
      <c r="N2641" s="251" t="s">
        <v>26</v>
      </c>
      <c r="O2641" s="252"/>
      <c r="P2641" s="253" t="s">
        <v>27</v>
      </c>
      <c r="Q2641" s="254"/>
      <c r="S2641" s="11" t="s">
        <v>13</v>
      </c>
      <c r="T2641" s="13"/>
      <c r="U2641" s="13" t="s">
        <v>14</v>
      </c>
      <c r="V2641" s="15"/>
      <c r="W2641" s="20"/>
      <c r="X2641" s="251" t="s">
        <v>26</v>
      </c>
      <c r="Y2641" s="252"/>
      <c r="Z2641" s="253" t="s">
        <v>27</v>
      </c>
      <c r="AA2641" s="254"/>
      <c r="AB2641" s="20"/>
      <c r="AC2641" s="11" t="s">
        <v>8</v>
      </c>
      <c r="AD2641" s="13"/>
      <c r="AE2641" s="13" t="s">
        <v>9</v>
      </c>
      <c r="AF2641" s="15"/>
      <c r="AG2641" s="20"/>
      <c r="AH2641" s="251" t="s">
        <v>26</v>
      </c>
      <c r="AI2641" s="252"/>
      <c r="AJ2641" s="253" t="s">
        <v>27</v>
      </c>
      <c r="AK2641" s="254"/>
      <c r="AL2641" s="20"/>
      <c r="AM2641" s="11" t="s">
        <v>13</v>
      </c>
      <c r="AN2641" s="13"/>
      <c r="AO2641" s="13" t="s">
        <v>14</v>
      </c>
      <c r="AP2641" s="15"/>
      <c r="AR2641" s="251" t="s">
        <v>26</v>
      </c>
      <c r="AS2641" s="252"/>
      <c r="AT2641" s="253" t="s">
        <v>27</v>
      </c>
      <c r="AU2641" s="254"/>
      <c r="AV2641" s="36"/>
      <c r="AW2641" s="11" t="s">
        <v>8</v>
      </c>
      <c r="AX2641" s="13"/>
      <c r="AY2641" s="13" t="s">
        <v>9</v>
      </c>
      <c r="AZ2641" s="15"/>
      <c r="BA2641" s="20"/>
      <c r="BB2641" s="251" t="s">
        <v>26</v>
      </c>
      <c r="BC2641" s="252"/>
      <c r="BD2641" s="253" t="s">
        <v>27</v>
      </c>
      <c r="BE2641" s="254"/>
      <c r="BF2641" s="36"/>
      <c r="BG2641" s="11" t="s">
        <v>13</v>
      </c>
      <c r="BH2641" s="13"/>
      <c r="BI2641" s="13" t="s">
        <v>14</v>
      </c>
      <c r="BJ2641" s="15"/>
      <c r="BK2641" s="36"/>
      <c r="BL2641" s="251" t="s">
        <v>26</v>
      </c>
      <c r="BM2641" s="252"/>
      <c r="BN2641" s="253" t="s">
        <v>27</v>
      </c>
      <c r="BO2641" s="254"/>
      <c r="BP2641" s="36"/>
      <c r="BQ2641" s="11" t="s">
        <v>8</v>
      </c>
      <c r="BR2641" s="13"/>
      <c r="BS2641" s="13" t="s">
        <v>9</v>
      </c>
      <c r="BT2641" s="15"/>
      <c r="BU2641" s="20"/>
      <c r="BV2641" s="251" t="s">
        <v>26</v>
      </c>
      <c r="BW2641" s="252"/>
      <c r="BX2641" s="253" t="s">
        <v>27</v>
      </c>
      <c r="BY2641" s="254"/>
      <c r="BZ2641" s="36"/>
      <c r="CA2641" s="11" t="s">
        <v>13</v>
      </c>
      <c r="CB2641" s="13"/>
      <c r="CC2641" s="13" t="s">
        <v>14</v>
      </c>
      <c r="CD2641" s="15"/>
      <c r="CE2641" s="36"/>
      <c r="CF2641" s="251" t="s">
        <v>26</v>
      </c>
      <c r="CG2641" s="252"/>
      <c r="CH2641" s="253" t="s">
        <v>27</v>
      </c>
      <c r="CI2641" s="254"/>
      <c r="CK2641" s="11" t="s">
        <v>28</v>
      </c>
      <c r="CL2641" s="13"/>
      <c r="CM2641" s="13" t="s">
        <v>29</v>
      </c>
      <c r="CN2641" s="15"/>
      <c r="CP2641" s="251" t="s">
        <v>26</v>
      </c>
      <c r="CQ2641" s="252"/>
      <c r="CR2641" s="253" t="s">
        <v>27</v>
      </c>
      <c r="CS2641" s="254"/>
      <c r="CU2641" s="38" t="s">
        <v>37</v>
      </c>
      <c r="CW2641" s="53" t="s">
        <v>45</v>
      </c>
    </row>
    <row r="2642" spans="2:101" ht="19.2" thickTop="1" thickBot="1">
      <c r="D2642" s="16">
        <v>0</v>
      </c>
      <c r="E2642" s="17">
        <v>0</v>
      </c>
      <c r="F2642" s="18">
        <v>1</v>
      </c>
      <c r="G2642" s="19">
        <v>0</v>
      </c>
      <c r="H2642" s="10"/>
      <c r="I2642" s="16">
        <v>0</v>
      </c>
      <c r="J2642" s="17">
        <f t="shared" ref="J2642" si="28151">-1/($J$4*$B2639)</f>
        <v>-0.1936125290539796</v>
      </c>
      <c r="K2642" s="18">
        <v>1</v>
      </c>
      <c r="L2642" s="19">
        <v>0</v>
      </c>
      <c r="N2642" s="1">
        <f t="shared" ref="N2642" si="28152">D2642*I2639+F2642*I2642-E2642*J2639-G2642*J2642</f>
        <v>0</v>
      </c>
      <c r="O2642" s="4">
        <f t="shared" ref="O2642" si="28153">(D2642*J2639+E2642*I2639+F2642*J2642+G2642*I2642)</f>
        <v>-0.1936125290539796</v>
      </c>
      <c r="P2642" s="2">
        <f t="shared" ref="P2642" si="28154">D2642*K2639+F2642*K2642-E2642*L2639-G2642*L2642</f>
        <v>1</v>
      </c>
      <c r="Q2642" s="3">
        <f t="shared" ref="Q2642" si="28155">(D2642*L2639+E2642*K2639+F2642*L2642+G2642*K2642)</f>
        <v>0</v>
      </c>
      <c r="S2642" s="16">
        <v>0</v>
      </c>
      <c r="T2642" s="17">
        <v>0</v>
      </c>
      <c r="U2642" s="18">
        <v>1</v>
      </c>
      <c r="V2642" s="19">
        <v>0</v>
      </c>
      <c r="W2642" s="20"/>
      <c r="X2642" s="1">
        <f t="shared" ref="X2642" si="28156">N2642*S2639+P2642*S2642-O2642*T2639-Q2642*T2642</f>
        <v>0</v>
      </c>
      <c r="Y2642" s="4">
        <f t="shared" ref="Y2642" si="28157">(N2642*T2639+O2642*S2639+P2642*T2642+Q2642*S2642)</f>
        <v>-0.1936125290539796</v>
      </c>
      <c r="Z2642" s="2">
        <f t="shared" ref="Z2642" si="28158">N2642*U2639+P2642*U2642-O2642*V2639-Q2642*V2642</f>
        <v>0.94852660862443094</v>
      </c>
      <c r="AA2642" s="3">
        <f t="shared" ref="AA2642" si="28159">(N2642*V2639+O2642*U2639+P2642*V2642+Q2642*U2642)</f>
        <v>0</v>
      </c>
      <c r="AB2642" s="20"/>
      <c r="AC2642" s="16">
        <v>0</v>
      </c>
      <c r="AD2642" s="17">
        <f t="shared" ref="AD2642" si="28160">-1/($AD$4*$B2639)</f>
        <v>-0.22119293775188287</v>
      </c>
      <c r="AE2642" s="18">
        <v>1</v>
      </c>
      <c r="AF2642" s="19">
        <v>0</v>
      </c>
      <c r="AG2642" s="20"/>
      <c r="AH2642" s="1">
        <f t="shared" ref="AH2642" si="28161">X2642*AC2639+Z2642*AC2642-Y2642*AD2639-AA2642*AD2642</f>
        <v>0</v>
      </c>
      <c r="AI2642" s="4">
        <f t="shared" ref="AI2642" si="28162">(X2642*AD2639+Y2642*AC2639+Z2642*AD2642+AA2642*AC2642)</f>
        <v>-0.4034199161514479</v>
      </c>
      <c r="AJ2642" s="2">
        <f t="shared" ref="AJ2642" si="28163">X2642*AE2639+Z2642*AE2642-Y2642*AF2639-AA2642*AF2642</f>
        <v>0.94852660862443094</v>
      </c>
      <c r="AK2642" s="3">
        <f t="shared" ref="AK2642" si="28164">(X2642*AF2639+Y2642*AE2639+Z2642*AF2642+AA2642*AE2642)</f>
        <v>0</v>
      </c>
      <c r="AL2642" s="20"/>
      <c r="AM2642" s="16">
        <v>0</v>
      </c>
      <c r="AN2642" s="17">
        <v>0</v>
      </c>
      <c r="AO2642" s="18">
        <v>1</v>
      </c>
      <c r="AP2642" s="19">
        <v>0</v>
      </c>
      <c r="AR2642" s="1">
        <f t="shared" ref="AR2642" si="28165">AH2642*AM2639+AJ2642*AM2642-AI2642*AN2639-AK2642*AN2642</f>
        <v>0</v>
      </c>
      <c r="AS2642" s="4">
        <f t="shared" ref="AS2642" si="28166">(AH2642*AN2639+AI2642*AM2639+AJ2642*AN2642+AK2642*AM2642)</f>
        <v>-0.4034199161514479</v>
      </c>
      <c r="AT2642" s="2">
        <f t="shared" ref="AT2642" si="28167">AH2642*AO2639+AJ2642*AO2642-AI2642*AP2639-AK2642*AP2642</f>
        <v>0.8370683243586553</v>
      </c>
      <c r="AU2642" s="3">
        <f t="shared" ref="AU2642" si="28168">(AH2642*AP2639+AI2642*AO2639+AJ2642*AP2642+AK2642*AO2642)</f>
        <v>0</v>
      </c>
      <c r="AV2642" s="20"/>
      <c r="AW2642" s="16">
        <v>0</v>
      </c>
      <c r="AX2642" s="17">
        <f t="shared" ref="AX2642" si="28169">-1/($AX$4*$B2639)</f>
        <v>-0.22119293775188287</v>
      </c>
      <c r="AY2642" s="18">
        <v>1</v>
      </c>
      <c r="AZ2642" s="19">
        <v>0</v>
      </c>
      <c r="BA2642" s="20"/>
      <c r="BB2642" s="1">
        <f t="shared" ref="BB2642" si="28170">AR2642*AW2639+AT2642*AW2642-AS2642*AX2639-AU2642*AX2642</f>
        <v>0</v>
      </c>
      <c r="BC2642" s="4">
        <f t="shared" ref="BC2642" si="28171">(AR2642*AX2639+AS2642*AW2639+AT2642*AX2642+AU2642*AW2642)</f>
        <v>-0.58857351791538481</v>
      </c>
      <c r="BD2642" s="2">
        <f t="shared" ref="BD2642" si="28172">AR2642*AY2639+AT2642*AY2642-AS2642*AZ2639-AU2642*AZ2642</f>
        <v>0.8370683243586553</v>
      </c>
      <c r="BE2642" s="3">
        <f t="shared" ref="BE2642" si="28173">(AR2642*AZ2639+AS2642*AY2639+AT2642*AZ2642+AU2642*AY2642)</f>
        <v>0</v>
      </c>
      <c r="BF2642" s="20"/>
      <c r="BG2642" s="16">
        <v>0</v>
      </c>
      <c r="BH2642" s="17">
        <v>0</v>
      </c>
      <c r="BI2642" s="18">
        <v>1</v>
      </c>
      <c r="BJ2642" s="19">
        <v>0</v>
      </c>
      <c r="BK2642" s="20"/>
      <c r="BL2642" s="1">
        <f t="shared" ref="BL2642" si="28174">BB2642*BG2639+BD2642*BG2642-BC2642*BH2639-BE2642*BH2642</f>
        <v>0</v>
      </c>
      <c r="BM2642" s="4">
        <f t="shared" ref="BM2642" si="28175">(BB2642*BH2639+BC2642*BG2639+BD2642*BH2642+BE2642*BG2642)</f>
        <v>-0.58857351791538481</v>
      </c>
      <c r="BN2642" s="2">
        <f t="shared" ref="BN2642" si="28176">BB2642*BI2639+BD2642*BI2642-BC2642*BJ2639-BE2642*BJ2642</f>
        <v>0.6805914930865038</v>
      </c>
      <c r="BO2642" s="3">
        <f t="shared" ref="BO2642" si="28177">(BB2642*BJ2639+BC2642*BI2639+BD2642*BJ2642+BE2642*BI2642)</f>
        <v>0</v>
      </c>
      <c r="BP2642" s="20"/>
      <c r="BQ2642" s="16">
        <v>0</v>
      </c>
      <c r="BR2642" s="17">
        <f t="shared" ref="BR2642" si="28178">-1/($BR$4*$B2639)</f>
        <v>-0.1936125290539796</v>
      </c>
      <c r="BS2642" s="18">
        <v>1</v>
      </c>
      <c r="BT2642" s="19">
        <v>0</v>
      </c>
      <c r="BU2642" s="20"/>
      <c r="BV2642" s="1">
        <f t="shared" ref="BV2642" si="28179">BL2642*BQ2639+BN2642*BQ2642-BM2642*BR2639-BO2642*BR2642</f>
        <v>0</v>
      </c>
      <c r="BW2642" s="4">
        <f t="shared" ref="BW2642" si="28180">(BL2642*BR2639+BM2642*BQ2639+BN2642*BR2642+BO2642*BQ2642)</f>
        <v>-0.72034455814448695</v>
      </c>
      <c r="BX2642" s="2">
        <f t="shared" ref="BX2642" si="28181">BL2642*BS2639+BN2642*BS2642-BM2642*BT2639-BO2642*BT2642</f>
        <v>0.6805914930865038</v>
      </c>
      <c r="BY2642" s="3">
        <f t="shared" ref="BY2642" si="28182">(BL2642*BT2639+BM2642*BS2639+BN2642*BT2642+BO2642*BS2642)</f>
        <v>0</v>
      </c>
      <c r="BZ2642" s="20"/>
      <c r="CA2642" s="16">
        <v>0</v>
      </c>
      <c r="CB2642" s="17">
        <v>0</v>
      </c>
      <c r="CC2642" s="18">
        <v>1</v>
      </c>
      <c r="CD2642" s="19">
        <v>0</v>
      </c>
      <c r="CE2642" s="20"/>
      <c r="CF2642" s="1">
        <f t="shared" ref="CF2642" si="28183">BV2642*CA2639+BX2642*CA2642-BW2642*CB2639-BY2642*CB2642</f>
        <v>0</v>
      </c>
      <c r="CG2642" s="4">
        <f t="shared" ref="CG2642" si="28184">(BV2642*CB2639+BW2642*CA2639+BX2642*CB2642+BY2642*CA2642)</f>
        <v>-0.72034455814448695</v>
      </c>
      <c r="CH2642" s="2">
        <f t="shared" ref="CH2642" si="28185">BV2642*CC2639+BX2642*CC2642-BW2642*CD2639-BY2642*CD2642</f>
        <v>0.58036050742527345</v>
      </c>
      <c r="CI2642" s="3">
        <f t="shared" ref="CI2642" si="28186">(BV2642*CD2639+BW2642*CC2639+BX2642*CD2642+BY2642*CC2642)</f>
        <v>0</v>
      </c>
      <c r="CK2642" s="16">
        <f t="shared" ref="CK2642" si="28187">1/$CL$4</f>
        <v>1</v>
      </c>
      <c r="CL2642" s="17">
        <v>0</v>
      </c>
      <c r="CM2642" s="18">
        <v>1</v>
      </c>
      <c r="CN2642" s="19">
        <v>0</v>
      </c>
      <c r="CP2642" s="1">
        <f t="shared" ref="CP2642" si="28188">CF2642*CK2639+CH2642*CK2642-CG2642*CL2639-CI2642*CL2642</f>
        <v>0.58036050742527345</v>
      </c>
      <c r="CQ2642" s="4">
        <f t="shared" ref="CQ2642" si="28189">(CF2642*CL2639+CG2642*CK2639+CH2642*CL2642+CI2642*CK2642)</f>
        <v>-0.72034455814448695</v>
      </c>
      <c r="CR2642" s="2">
        <f t="shared" ref="CR2642" si="28190">CF2642*CM2639+CH2642*CM2642-CG2642*CN2639-CI2642*CN2642</f>
        <v>0.58036050742527345</v>
      </c>
      <c r="CS2642" s="3">
        <f t="shared" ref="CS2642" si="28191">(CF2642*CN2639+CG2642*CM2639+CH2642*CN2642+CI2642*CM2642)</f>
        <v>0</v>
      </c>
      <c r="CU2642" s="39">
        <f t="shared" ref="CU2642" si="28192">(180/PI())*ATAN(-1*(CQ2639/CP2639))</f>
        <v>57.773299228097628</v>
      </c>
      <c r="CW2642" s="54">
        <f t="shared" ref="CW2642" si="28193">20*LOG(((1-(10^(CU2639/20)^2)*(1-((1-CW2639)/(1+CW2639))^2))^0.5))</f>
        <v>-17.840930929595068</v>
      </c>
    </row>
    <row r="2643" spans="2:101">
      <c r="E2643" s="20"/>
      <c r="F2643" s="20"/>
      <c r="G2643" s="20"/>
      <c r="H2643" s="20"/>
      <c r="I2643" s="20"/>
      <c r="J2643" s="20"/>
      <c r="K2643" s="20"/>
      <c r="L2643" s="20"/>
      <c r="M2643" s="20"/>
      <c r="N2643" s="20"/>
      <c r="O2643" s="20"/>
      <c r="P2643" s="20"/>
      <c r="Q2643" s="20"/>
      <c r="R2643" s="20"/>
      <c r="S2643" s="20"/>
      <c r="T2643" s="20"/>
      <c r="U2643" s="20"/>
      <c r="V2643" s="20"/>
      <c r="W2643" s="20"/>
      <c r="X2643" s="20"/>
      <c r="Y2643" s="20"/>
      <c r="Z2643" s="20"/>
      <c r="AA2643" s="20"/>
      <c r="AB2643" s="30"/>
      <c r="AC2643" s="20"/>
      <c r="AD2643" s="20"/>
      <c r="AE2643" s="20"/>
      <c r="AF2643" s="20"/>
      <c r="AG2643" s="20"/>
      <c r="AH2643" s="20"/>
      <c r="AI2643" s="20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  <c r="BA2643" s="20"/>
      <c r="BB2643" s="20"/>
      <c r="BC2643" s="20"/>
      <c r="BD2643" s="20"/>
      <c r="BE2643" s="20"/>
      <c r="BF2643" s="20"/>
      <c r="BG2643" s="20"/>
      <c r="BH2643" s="20"/>
      <c r="BI2643" s="20"/>
      <c r="BJ2643" s="20"/>
      <c r="BK2643" s="20"/>
      <c r="BL2643" s="20"/>
      <c r="BM2643" s="20"/>
      <c r="BN2643" s="20"/>
      <c r="BO2643" s="20"/>
      <c r="BP2643" s="20"/>
      <c r="BQ2643" s="20"/>
      <c r="BR2643" s="20"/>
      <c r="BS2643" s="20"/>
      <c r="BT2643" s="20"/>
      <c r="BU2643" s="20"/>
      <c r="BV2643" s="20"/>
      <c r="BW2643" s="20"/>
      <c r="BX2643" s="20"/>
      <c r="BY2643" s="20"/>
      <c r="BZ2643" s="20"/>
      <c r="CA2643" s="20"/>
      <c r="CB2643" s="20"/>
      <c r="CC2643" s="20"/>
      <c r="CD2643" s="20"/>
      <c r="CE2643" s="20"/>
      <c r="CF2643" s="20"/>
      <c r="CG2643" s="20"/>
      <c r="CH2643" s="20"/>
      <c r="CI2643" s="20"/>
      <c r="CJ2643" s="20"/>
      <c r="CK2643" s="20"/>
      <c r="CL2643" s="20"/>
    </row>
    <row r="2645" spans="2:101" ht="18.600000000000001" thickBot="1">
      <c r="B2645" s="23"/>
      <c r="C2645" s="23"/>
      <c r="D2645" s="20" t="s">
        <v>15</v>
      </c>
      <c r="E2645" s="20"/>
      <c r="F2645" s="20"/>
      <c r="G2645" s="20"/>
      <c r="H2645" s="20"/>
      <c r="I2645" s="20" t="s">
        <v>16</v>
      </c>
      <c r="J2645" s="20"/>
      <c r="K2645" s="20"/>
      <c r="L2645" s="20"/>
      <c r="M2645" s="23"/>
      <c r="N2645" s="23"/>
      <c r="O2645" s="24" t="s">
        <v>17</v>
      </c>
      <c r="P2645" s="23"/>
      <c r="Q2645" s="23"/>
      <c r="R2645" s="23"/>
      <c r="S2645" s="20"/>
      <c r="T2645" s="20" t="s">
        <v>18</v>
      </c>
      <c r="U2645" s="23"/>
      <c r="V2645" s="23"/>
      <c r="W2645" s="23"/>
      <c r="X2645" s="23"/>
      <c r="Y2645" s="24" t="s">
        <v>19</v>
      </c>
      <c r="Z2645" s="23"/>
      <c r="AA2645" s="23"/>
      <c r="AB2645" s="23"/>
      <c r="AC2645" s="24" t="s">
        <v>20</v>
      </c>
      <c r="AD2645" s="20"/>
      <c r="AE2645" s="20"/>
      <c r="AF2645" s="20"/>
      <c r="AG2645" s="20"/>
      <c r="AH2645" s="23"/>
      <c r="AI2645" s="24" t="s">
        <v>21</v>
      </c>
      <c r="AJ2645" s="23"/>
      <c r="AK2645" s="23"/>
      <c r="AL2645" s="20"/>
      <c r="AM2645" s="24" t="s">
        <v>31</v>
      </c>
      <c r="AN2645" s="20"/>
      <c r="AO2645" s="23"/>
      <c r="AP2645" s="23"/>
      <c r="AQ2645" s="23"/>
      <c r="AR2645" s="23"/>
      <c r="AS2645" s="24" t="s">
        <v>91</v>
      </c>
      <c r="AT2645" s="23"/>
      <c r="AU2645" s="23"/>
      <c r="AV2645" s="23"/>
      <c r="AW2645" s="24" t="s">
        <v>32</v>
      </c>
      <c r="AX2645" s="20"/>
      <c r="AY2645" s="20"/>
      <c r="AZ2645" s="20"/>
      <c r="BA2645" s="20"/>
      <c r="BB2645" s="23"/>
      <c r="BC2645" s="24" t="s">
        <v>22</v>
      </c>
      <c r="BD2645" s="23"/>
      <c r="BE2645" s="23"/>
      <c r="BF2645" s="23"/>
      <c r="BG2645" s="24" t="s">
        <v>33</v>
      </c>
      <c r="BH2645" s="20"/>
      <c r="BI2645" s="23"/>
      <c r="BJ2645" s="23"/>
      <c r="BK2645" s="23"/>
      <c r="BL2645" s="23"/>
      <c r="BM2645" s="24" t="s">
        <v>34</v>
      </c>
      <c r="BN2645" s="23"/>
      <c r="BO2645" s="23"/>
      <c r="BP2645" s="23"/>
      <c r="BQ2645" s="24" t="s">
        <v>89</v>
      </c>
      <c r="BR2645" s="20"/>
      <c r="BS2645" s="20"/>
      <c r="BT2645" s="20"/>
      <c r="BU2645" s="20"/>
      <c r="BV2645" s="23"/>
      <c r="BW2645" s="24" t="s">
        <v>35</v>
      </c>
      <c r="BX2645" s="23"/>
      <c r="BY2645" s="23"/>
      <c r="BZ2645" s="23"/>
      <c r="CA2645" s="24" t="s">
        <v>90</v>
      </c>
      <c r="CB2645" s="20"/>
      <c r="CC2645" s="23"/>
      <c r="CD2645" s="23"/>
      <c r="CE2645" s="23"/>
      <c r="CF2645" s="23"/>
      <c r="CG2645" s="24" t="s">
        <v>92</v>
      </c>
      <c r="CH2645" s="23"/>
      <c r="CI2645" s="23"/>
      <c r="CJ2645" s="23"/>
      <c r="CK2645" s="24" t="s">
        <v>36</v>
      </c>
      <c r="CL2645" s="24"/>
      <c r="CM2645" s="23"/>
      <c r="CN2645" s="23"/>
      <c r="CO2645" s="23"/>
      <c r="CP2645" s="23"/>
      <c r="CQ2645" s="24" t="s">
        <v>93</v>
      </c>
      <c r="CR2645" s="23"/>
      <c r="CS2645" s="23"/>
    </row>
    <row r="2646" spans="2:101" ht="18.600000000000001" thickBot="1">
      <c r="B2646" s="33"/>
      <c r="C2646" s="23"/>
      <c r="D2646" s="7" t="s">
        <v>2</v>
      </c>
      <c r="E2646" s="8"/>
      <c r="F2646" s="8" t="s">
        <v>3</v>
      </c>
      <c r="G2646" s="9"/>
      <c r="H2646" s="10"/>
      <c r="I2646" s="7" t="s">
        <v>4</v>
      </c>
      <c r="J2646" s="8"/>
      <c r="K2646" s="8" t="s">
        <v>5</v>
      </c>
      <c r="L2646" s="9"/>
      <c r="M2646" s="23"/>
      <c r="N2646" s="251" t="s">
        <v>79</v>
      </c>
      <c r="O2646" s="252"/>
      <c r="P2646" s="253" t="s">
        <v>80</v>
      </c>
      <c r="Q2646" s="254"/>
      <c r="R2646" s="23"/>
      <c r="S2646" s="7" t="s">
        <v>11</v>
      </c>
      <c r="T2646" s="8"/>
      <c r="U2646" s="8" t="s">
        <v>12</v>
      </c>
      <c r="V2646" s="9"/>
      <c r="W2646" s="20"/>
      <c r="X2646" s="251" t="s">
        <v>79</v>
      </c>
      <c r="Y2646" s="252"/>
      <c r="Z2646" s="253" t="s">
        <v>80</v>
      </c>
      <c r="AA2646" s="254"/>
      <c r="AB2646" s="20"/>
      <c r="AC2646" s="7" t="s">
        <v>4</v>
      </c>
      <c r="AD2646" s="8"/>
      <c r="AE2646" s="8" t="s">
        <v>5</v>
      </c>
      <c r="AF2646" s="9"/>
      <c r="AG2646" s="20"/>
      <c r="AH2646" s="251" t="s">
        <v>0</v>
      </c>
      <c r="AI2646" s="252"/>
      <c r="AJ2646" s="253" t="s">
        <v>1</v>
      </c>
      <c r="AK2646" s="254"/>
      <c r="AL2646" s="20"/>
      <c r="AM2646" s="7" t="s">
        <v>11</v>
      </c>
      <c r="AN2646" s="8"/>
      <c r="AO2646" s="8" t="s">
        <v>12</v>
      </c>
      <c r="AP2646" s="9"/>
      <c r="AQ2646" s="23"/>
      <c r="AR2646" s="251" t="s">
        <v>0</v>
      </c>
      <c r="AS2646" s="252"/>
      <c r="AT2646" s="253" t="s">
        <v>1</v>
      </c>
      <c r="AU2646" s="254"/>
      <c r="AV2646" s="36"/>
      <c r="AW2646" s="7" t="s">
        <v>4</v>
      </c>
      <c r="AX2646" s="8"/>
      <c r="AY2646" s="8" t="s">
        <v>5</v>
      </c>
      <c r="AZ2646" s="9"/>
      <c r="BA2646" s="20"/>
      <c r="BB2646" s="251" t="s">
        <v>0</v>
      </c>
      <c r="BC2646" s="252"/>
      <c r="BD2646" s="253" t="s">
        <v>1</v>
      </c>
      <c r="BE2646" s="254"/>
      <c r="BF2646" s="36"/>
      <c r="BG2646" s="7" t="s">
        <v>11</v>
      </c>
      <c r="BH2646" s="8"/>
      <c r="BI2646" s="8" t="s">
        <v>12</v>
      </c>
      <c r="BJ2646" s="9"/>
      <c r="BK2646" s="36"/>
      <c r="BL2646" s="251" t="s">
        <v>0</v>
      </c>
      <c r="BM2646" s="252"/>
      <c r="BN2646" s="253" t="s">
        <v>1</v>
      </c>
      <c r="BO2646" s="254"/>
      <c r="BP2646" s="36"/>
      <c r="BQ2646" s="7" t="s">
        <v>4</v>
      </c>
      <c r="BR2646" s="8"/>
      <c r="BS2646" s="8" t="s">
        <v>5</v>
      </c>
      <c r="BT2646" s="9"/>
      <c r="BU2646" s="20"/>
      <c r="BV2646" s="251" t="s">
        <v>0</v>
      </c>
      <c r="BW2646" s="252"/>
      <c r="BX2646" s="253" t="s">
        <v>1</v>
      </c>
      <c r="BY2646" s="254"/>
      <c r="BZ2646" s="36"/>
      <c r="CA2646" s="7" t="s">
        <v>11</v>
      </c>
      <c r="CB2646" s="8"/>
      <c r="CC2646" s="8" t="s">
        <v>12</v>
      </c>
      <c r="CD2646" s="9"/>
      <c r="CE2646" s="36"/>
      <c r="CF2646" s="251" t="s">
        <v>0</v>
      </c>
      <c r="CG2646" s="252"/>
      <c r="CH2646" s="253" t="s">
        <v>1</v>
      </c>
      <c r="CI2646" s="254"/>
      <c r="CJ2646" s="23"/>
      <c r="CK2646" s="7" t="s">
        <v>23</v>
      </c>
      <c r="CL2646" s="8"/>
      <c r="CM2646" s="8" t="s">
        <v>24</v>
      </c>
      <c r="CN2646" s="9"/>
      <c r="CO2646" s="23"/>
      <c r="CP2646" s="251" t="s">
        <v>0</v>
      </c>
      <c r="CQ2646" s="252"/>
      <c r="CR2646" s="253" t="s">
        <v>1</v>
      </c>
      <c r="CS2646" s="254"/>
      <c r="CU2646" s="26" t="s">
        <v>25</v>
      </c>
      <c r="CW2646" s="50" t="s">
        <v>44</v>
      </c>
    </row>
    <row r="2647" spans="2:101" ht="19.2" thickTop="1" thickBot="1">
      <c r="B2647" s="34">
        <v>7.6000000000000201</v>
      </c>
      <c r="D2647" s="11">
        <v>1</v>
      </c>
      <c r="E2647" s="12">
        <v>0</v>
      </c>
      <c r="F2647" s="13">
        <v>0</v>
      </c>
      <c r="G2647" s="40">
        <f t="shared" ref="G2647" si="28194">-1/($E$4*$B2647)</f>
        <v>-0.13822769972520296</v>
      </c>
      <c r="H2647" s="10"/>
      <c r="I2647" s="11">
        <v>1</v>
      </c>
      <c r="J2647" s="12">
        <v>0</v>
      </c>
      <c r="K2647" s="13">
        <v>0</v>
      </c>
      <c r="L2647" s="14">
        <v>0</v>
      </c>
      <c r="N2647" s="1">
        <f t="shared" ref="N2647" si="28195">D2647*I2647+F2647*I2650-E2647*J2647-G2647*J2650</f>
        <v>0.97341345530331769</v>
      </c>
      <c r="O2647" s="4">
        <f t="shared" ref="O2647" si="28196">(D2647*J2647+E2647*I2647+F2647*J2650+G2647*I2650)</f>
        <v>0</v>
      </c>
      <c r="P2647" s="2">
        <f t="shared" ref="P2647" si="28197">D2647*K2647+F2647*K2650-E2647*L2647-G2647*L2650</f>
        <v>0</v>
      </c>
      <c r="Q2647" s="3">
        <f t="shared" ref="Q2647" si="28198">(D2647*L2647+E2647*K2647+F2647*L2650+G2647*K2650)</f>
        <v>-0.13822769972520296</v>
      </c>
      <c r="S2647" s="11">
        <v>1</v>
      </c>
      <c r="T2647" s="12">
        <v>0</v>
      </c>
      <c r="U2647" s="13">
        <v>0</v>
      </c>
      <c r="V2647" s="40">
        <f t="shared" ref="V2647" si="28199">-1/($T$4*$B2647)</f>
        <v>-0.2641086860064647</v>
      </c>
      <c r="W2647" s="20"/>
      <c r="X2647" s="1">
        <f t="shared" ref="X2647" si="28200">N2647*S2647+P2647*S2650-O2647*T2647-Q2647*T2650</f>
        <v>0.97341345530331769</v>
      </c>
      <c r="Y2647" s="4">
        <f t="shared" ref="Y2647" si="28201">(N2647*T2647+O2647*S2647+P2647*T2650+Q2647*S2650)</f>
        <v>0</v>
      </c>
      <c r="Z2647" s="2">
        <f t="shared" ref="Z2647" si="28202">N2647*U2647+P2647*U2650-O2647*V2647-Q2647*V2650</f>
        <v>0</v>
      </c>
      <c r="AA2647" s="3">
        <f t="shared" ref="AA2647" si="28203">(N2647*V2647+O2647*U2647+P2647*V2650+Q2647*U2650)</f>
        <v>-0.39531464834637475</v>
      </c>
      <c r="AB2647" s="20"/>
      <c r="AC2647" s="11">
        <v>1</v>
      </c>
      <c r="AD2647" s="12">
        <v>0</v>
      </c>
      <c r="AE2647" s="13">
        <v>0</v>
      </c>
      <c r="AF2647" s="14">
        <v>0</v>
      </c>
      <c r="AG2647" s="20"/>
      <c r="AH2647" s="1">
        <f t="shared" ref="AH2647" si="28204">X2647*AC2647+Z2647*AC2650-Y2647*AD2647-AA2647*AD2650</f>
        <v>0.8865479153755732</v>
      </c>
      <c r="AI2647" s="4">
        <f t="shared" ref="AI2647" si="28205">(X2647*AD2647+Y2647*AC2647+Z2647*AD2650+AA2647*AC2650)</f>
        <v>0</v>
      </c>
      <c r="AJ2647" s="2">
        <f t="shared" ref="AJ2647" si="28206">X2647*AE2647+Z2647*AE2650-Y2647*AF2647-AA2647*AF2650</f>
        <v>0</v>
      </c>
      <c r="AK2647" s="3">
        <f t="shared" ref="AK2647" si="28207">(X2647*AF2647+Y2647*AE2647+Z2647*AF2650+AA2647*AE2650)</f>
        <v>-0.39531464834637475</v>
      </c>
      <c r="AL2647" s="20"/>
      <c r="AM2647" s="11">
        <v>1</v>
      </c>
      <c r="AN2647" s="12">
        <v>0</v>
      </c>
      <c r="AO2647" s="13">
        <v>0</v>
      </c>
      <c r="AP2647" s="40">
        <f t="shared" ref="AP2647" si="28208">-1/($AN$4*$B2647)</f>
        <v>-0.27446588937926719</v>
      </c>
      <c r="AR2647" s="1">
        <f t="shared" ref="AR2647" si="28209">AH2647*AM2647+AJ2647*AM2650-AI2647*AN2647-AK2647*AN2650</f>
        <v>0.8865479153755732</v>
      </c>
      <c r="AS2647" s="4">
        <f t="shared" ref="AS2647" si="28210">(AH2647*AN2647+AI2647*AM2647+AJ2647*AN2650+AK2647*AM2650)</f>
        <v>0</v>
      </c>
      <c r="AT2647" s="2">
        <f t="shared" ref="AT2647" si="28211">AH2647*AO2647+AJ2647*AO2650-AI2647*AP2647-AK2647*AP2650</f>
        <v>0</v>
      </c>
      <c r="AU2647" s="3">
        <f t="shared" ref="AU2647" si="28212">(AH2647*AP2647+AI2647*AO2647+AJ2647*AP2650+AK2647*AO2650)</f>
        <v>-0.63864181041726675</v>
      </c>
      <c r="AV2647" s="20"/>
      <c r="AW2647" s="11">
        <v>1</v>
      </c>
      <c r="AX2647" s="12">
        <v>0</v>
      </c>
      <c r="AY2647" s="13">
        <v>0</v>
      </c>
      <c r="AZ2647" s="14">
        <v>0</v>
      </c>
      <c r="BA2647" s="20"/>
      <c r="BB2647" s="1">
        <f t="shared" ref="BB2647" si="28213">AR2647*AW2647+AT2647*AW2650-AS2647*AX2647-AU2647*AX2650</f>
        <v>0.74621421938331123</v>
      </c>
      <c r="BC2647" s="4">
        <f t="shared" ref="BC2647" si="28214">(AR2647*AX2647+AS2647*AW2647+AT2647*AX2650+AU2647*AW2650)</f>
        <v>0</v>
      </c>
      <c r="BD2647" s="2">
        <f t="shared" ref="BD2647" si="28215">AR2647*AY2647+AT2647*AY2650-AS2647*AZ2647-AU2647*AZ2650</f>
        <v>0</v>
      </c>
      <c r="BE2647" s="3">
        <f t="shared" ref="BE2647" si="28216">(AR2647*AZ2647+AS2647*AY2647+AT2647*AZ2650+AU2647*AY2650)</f>
        <v>-0.63864181041726675</v>
      </c>
      <c r="BF2647" s="20"/>
      <c r="BG2647" s="11">
        <v>1</v>
      </c>
      <c r="BH2647" s="12">
        <v>0</v>
      </c>
      <c r="BI2647" s="13">
        <v>0</v>
      </c>
      <c r="BJ2647" s="40">
        <f t="shared" ref="BJ2647" si="28217">-1/($BH$4*$B2647)</f>
        <v>-0.2641086860064647</v>
      </c>
      <c r="BK2647" s="20"/>
      <c r="BL2647" s="1">
        <f t="shared" ref="BL2647" si="28218">BB2647*BG2647+BD2647*BG2650-BC2647*BH2647-BE2647*BH2650</f>
        <v>0.74621421938331123</v>
      </c>
      <c r="BM2647" s="4">
        <f t="shared" ref="BM2647" si="28219">(BB2647*BH2647+BC2647*BG2647+BD2647*BH2650+BE2647*BG2650)</f>
        <v>0</v>
      </c>
      <c r="BN2647" s="2">
        <f t="shared" ref="BN2647" si="28220">BB2647*BI2647+BD2647*BI2650-BC2647*BJ2647-BE2647*BJ2650</f>
        <v>0</v>
      </c>
      <c r="BO2647" s="3">
        <f t="shared" ref="BO2647" si="28221">(BB2647*BJ2647+BC2647*BI2647+BD2647*BJ2650+BE2647*BI2650)</f>
        <v>-0.83572346737793279</v>
      </c>
      <c r="BP2647" s="20"/>
      <c r="BQ2647" s="11">
        <v>1</v>
      </c>
      <c r="BR2647" s="12">
        <v>0</v>
      </c>
      <c r="BS2647" s="13">
        <v>0</v>
      </c>
      <c r="BT2647" s="14">
        <v>0</v>
      </c>
      <c r="BU2647" s="20"/>
      <c r="BV2647" s="1">
        <f t="shared" ref="BV2647" si="28222">BL2647*BQ2647+BN2647*BQ2650-BM2647*BR2647-BO2647*BR2650</f>
        <v>0.58547220194627703</v>
      </c>
      <c r="BW2647" s="4">
        <f t="shared" ref="BW2647" si="28223">(BL2647*BR2647+BM2647*BQ2647+BN2647*BR2650+BO2647*BQ2650)</f>
        <v>0</v>
      </c>
      <c r="BX2647" s="2">
        <f t="shared" ref="BX2647" si="28224">BL2647*BS2647+BN2647*BS2650-BM2647*BT2647-BO2647*BT2650</f>
        <v>0</v>
      </c>
      <c r="BY2647" s="3">
        <f t="shared" ref="BY2647" si="28225">(BL2647*BT2647+BM2647*BS2647+BN2647*BT2650+BO2647*BS2650)</f>
        <v>-0.83572346737793279</v>
      </c>
      <c r="BZ2647" s="20"/>
      <c r="CA2647" s="11">
        <v>1</v>
      </c>
      <c r="CB2647" s="12">
        <v>0</v>
      </c>
      <c r="CC2647" s="13">
        <v>0</v>
      </c>
      <c r="CD2647" s="40">
        <f t="shared" ref="CD2647" si="28226">-1/($CB$4*$B2647)</f>
        <v>-0.13822769972520296</v>
      </c>
      <c r="CE2647" s="20"/>
      <c r="CF2647" s="1">
        <f t="shared" ref="CF2647" si="28227">BV2647*CA2647+BX2647*CA2650-BW2647*CB2647-BY2647*CB2650</f>
        <v>0.58547220194627703</v>
      </c>
      <c r="CG2647" s="4">
        <f t="shared" ref="CG2647" si="28228">(BV2647*CB2647+BW2647*CA2647+BX2647*CB2650+BY2647*CA2650)</f>
        <v>0</v>
      </c>
      <c r="CH2647" s="2">
        <f t="shared" ref="CH2647" si="28229">BV2647*CC2647+BX2647*CC2650-BW2647*CD2647-BY2647*CD2650</f>
        <v>0</v>
      </c>
      <c r="CI2647" s="3">
        <f t="shared" ref="CI2647" si="28230">(BV2647*CD2647+BW2647*CC2647+BX2647*CD2650+BY2647*CC2650)</f>
        <v>-0.91665194310601616</v>
      </c>
      <c r="CJ2647" s="28"/>
      <c r="CK2647" s="11">
        <v>1</v>
      </c>
      <c r="CL2647" s="12">
        <v>0</v>
      </c>
      <c r="CM2647" s="13">
        <v>0</v>
      </c>
      <c r="CN2647" s="14">
        <v>0</v>
      </c>
      <c r="CP2647" s="1">
        <f t="shared" ref="CP2647" si="28231">CF2647*CK2647+CH2647*CK2650-CG2647*CL2647-CI2647*CL2650</f>
        <v>0.58547220194627703</v>
      </c>
      <c r="CQ2647" s="4">
        <f t="shared" ref="CQ2647" si="28232">(CF2647*CL2647+CG2647*CK2647+CH2647*CL2650+CI2647*CK2650)</f>
        <v>-0.91665194310601616</v>
      </c>
      <c r="CR2647" s="2">
        <f t="shared" ref="CR2647" si="28233">CF2647*CM2647+CH2647*CM2650-CG2647*CN2647-CI2647*CN2650</f>
        <v>0</v>
      </c>
      <c r="CS2647" s="3">
        <f t="shared" ref="CS2647" si="28234">(CF2647*CN2647+CG2647*CM2647+CH2647*CN2650+CI2647*CM2650)</f>
        <v>-0.91665194310601616</v>
      </c>
      <c r="CU2647" s="29">
        <f t="shared" ref="CU2647" si="28235">20*LOG(((1+$CL$4)/$CL$4)/((CP2647+CP2650)^2+(CQ2647+CQ2650)^2)^0.5)</f>
        <v>-4.307223096620718E-2</v>
      </c>
      <c r="CW2647" s="51">
        <f t="shared" ref="CW2647" si="28236">((CP2647^2+CQ2647^2)^0.5)/((CP2650^2+CQ2650^2)^0.5)</f>
        <v>1.1750267788404742</v>
      </c>
    </row>
    <row r="2648" spans="2:101" ht="18.600000000000001" thickBot="1">
      <c r="D2648" s="11"/>
      <c r="E2648" s="13"/>
      <c r="F2648" s="13"/>
      <c r="G2648" s="15"/>
      <c r="H2648" s="10"/>
      <c r="I2648" s="11"/>
      <c r="J2648" s="13"/>
      <c r="K2648" s="13"/>
      <c r="L2648" s="15"/>
      <c r="N2648" s="5"/>
      <c r="Q2648" s="6"/>
      <c r="S2648" s="11"/>
      <c r="T2648" s="13"/>
      <c r="U2648" s="13"/>
      <c r="V2648" s="15"/>
      <c r="W2648" s="20"/>
      <c r="X2648" s="5"/>
      <c r="AA2648" s="6"/>
      <c r="AB2648" s="20"/>
      <c r="AC2648" s="11"/>
      <c r="AD2648" s="13"/>
      <c r="AE2648" s="13"/>
      <c r="AF2648" s="15"/>
      <c r="AG2648" s="20"/>
      <c r="AH2648" s="5"/>
      <c r="AK2648" s="6"/>
      <c r="AL2648" s="20"/>
      <c r="AM2648" s="11"/>
      <c r="AN2648" s="13"/>
      <c r="AO2648" s="13"/>
      <c r="AP2648" s="15"/>
      <c r="AR2648" s="5"/>
      <c r="AU2648" s="6"/>
      <c r="AW2648" s="11"/>
      <c r="AX2648" s="13"/>
      <c r="AY2648" s="13"/>
      <c r="AZ2648" s="15"/>
      <c r="BA2648" s="20"/>
      <c r="BB2648" s="5"/>
      <c r="BE2648" s="6"/>
      <c r="BG2648" s="11"/>
      <c r="BH2648" s="13"/>
      <c r="BI2648" s="13"/>
      <c r="BJ2648" s="15"/>
      <c r="BL2648" s="5"/>
      <c r="BO2648" s="6"/>
      <c r="BQ2648" s="11"/>
      <c r="BR2648" s="13"/>
      <c r="BS2648" s="13"/>
      <c r="BT2648" s="15"/>
      <c r="BU2648" s="20"/>
      <c r="BV2648" s="5"/>
      <c r="BY2648" s="6"/>
      <c r="CA2648" s="11"/>
      <c r="CB2648" s="13"/>
      <c r="CC2648" s="13"/>
      <c r="CD2648" s="15"/>
      <c r="CF2648" s="5"/>
      <c r="CI2648" s="6"/>
      <c r="CK2648" s="11"/>
      <c r="CL2648" s="13"/>
      <c r="CM2648" s="13"/>
      <c r="CN2648" s="15"/>
      <c r="CP2648" s="5"/>
      <c r="CS2648" s="6"/>
      <c r="CW2648" s="52"/>
    </row>
    <row r="2649" spans="2:101" ht="18.600000000000001" thickBot="1">
      <c r="D2649" s="11" t="s">
        <v>6</v>
      </c>
      <c r="E2649" s="13"/>
      <c r="F2649" s="13" t="s">
        <v>7</v>
      </c>
      <c r="G2649" s="15"/>
      <c r="H2649" s="10"/>
      <c r="I2649" s="11" t="s">
        <v>8</v>
      </c>
      <c r="J2649" s="13"/>
      <c r="K2649" s="13" t="s">
        <v>9</v>
      </c>
      <c r="L2649" s="15"/>
      <c r="N2649" s="251" t="s">
        <v>26</v>
      </c>
      <c r="O2649" s="252"/>
      <c r="P2649" s="253" t="s">
        <v>27</v>
      </c>
      <c r="Q2649" s="254"/>
      <c r="S2649" s="11" t="s">
        <v>13</v>
      </c>
      <c r="T2649" s="13"/>
      <c r="U2649" s="13" t="s">
        <v>14</v>
      </c>
      <c r="V2649" s="15"/>
      <c r="W2649" s="20"/>
      <c r="X2649" s="251" t="s">
        <v>26</v>
      </c>
      <c r="Y2649" s="252"/>
      <c r="Z2649" s="253" t="s">
        <v>27</v>
      </c>
      <c r="AA2649" s="254"/>
      <c r="AB2649" s="20"/>
      <c r="AC2649" s="11" t="s">
        <v>8</v>
      </c>
      <c r="AD2649" s="13"/>
      <c r="AE2649" s="13" t="s">
        <v>9</v>
      </c>
      <c r="AF2649" s="15"/>
      <c r="AG2649" s="20"/>
      <c r="AH2649" s="251" t="s">
        <v>26</v>
      </c>
      <c r="AI2649" s="252"/>
      <c r="AJ2649" s="253" t="s">
        <v>27</v>
      </c>
      <c r="AK2649" s="254"/>
      <c r="AL2649" s="20"/>
      <c r="AM2649" s="11" t="s">
        <v>13</v>
      </c>
      <c r="AN2649" s="13"/>
      <c r="AO2649" s="13" t="s">
        <v>14</v>
      </c>
      <c r="AP2649" s="15"/>
      <c r="AR2649" s="251" t="s">
        <v>26</v>
      </c>
      <c r="AS2649" s="252"/>
      <c r="AT2649" s="253" t="s">
        <v>27</v>
      </c>
      <c r="AU2649" s="254"/>
      <c r="AV2649" s="36"/>
      <c r="AW2649" s="11" t="s">
        <v>8</v>
      </c>
      <c r="AX2649" s="13"/>
      <c r="AY2649" s="13" t="s">
        <v>9</v>
      </c>
      <c r="AZ2649" s="15"/>
      <c r="BA2649" s="20"/>
      <c r="BB2649" s="251" t="s">
        <v>26</v>
      </c>
      <c r="BC2649" s="252"/>
      <c r="BD2649" s="253" t="s">
        <v>27</v>
      </c>
      <c r="BE2649" s="254"/>
      <c r="BF2649" s="36"/>
      <c r="BG2649" s="11" t="s">
        <v>13</v>
      </c>
      <c r="BH2649" s="13"/>
      <c r="BI2649" s="13" t="s">
        <v>14</v>
      </c>
      <c r="BJ2649" s="15"/>
      <c r="BK2649" s="36"/>
      <c r="BL2649" s="251" t="s">
        <v>26</v>
      </c>
      <c r="BM2649" s="252"/>
      <c r="BN2649" s="253" t="s">
        <v>27</v>
      </c>
      <c r="BO2649" s="254"/>
      <c r="BP2649" s="36"/>
      <c r="BQ2649" s="11" t="s">
        <v>8</v>
      </c>
      <c r="BR2649" s="13"/>
      <c r="BS2649" s="13" t="s">
        <v>9</v>
      </c>
      <c r="BT2649" s="15"/>
      <c r="BU2649" s="20"/>
      <c r="BV2649" s="251" t="s">
        <v>26</v>
      </c>
      <c r="BW2649" s="252"/>
      <c r="BX2649" s="253" t="s">
        <v>27</v>
      </c>
      <c r="BY2649" s="254"/>
      <c r="BZ2649" s="36"/>
      <c r="CA2649" s="11" t="s">
        <v>13</v>
      </c>
      <c r="CB2649" s="13"/>
      <c r="CC2649" s="13" t="s">
        <v>14</v>
      </c>
      <c r="CD2649" s="15"/>
      <c r="CE2649" s="36"/>
      <c r="CF2649" s="251" t="s">
        <v>26</v>
      </c>
      <c r="CG2649" s="252"/>
      <c r="CH2649" s="253" t="s">
        <v>27</v>
      </c>
      <c r="CI2649" s="254"/>
      <c r="CK2649" s="11" t="s">
        <v>28</v>
      </c>
      <c r="CL2649" s="13"/>
      <c r="CM2649" s="13" t="s">
        <v>29</v>
      </c>
      <c r="CN2649" s="15"/>
      <c r="CP2649" s="251" t="s">
        <v>26</v>
      </c>
      <c r="CQ2649" s="252"/>
      <c r="CR2649" s="253" t="s">
        <v>27</v>
      </c>
      <c r="CS2649" s="254"/>
      <c r="CU2649" s="38" t="s">
        <v>37</v>
      </c>
      <c r="CW2649" s="53" t="s">
        <v>45</v>
      </c>
    </row>
    <row r="2650" spans="2:101" ht="19.2" thickTop="1" thickBot="1">
      <c r="D2650" s="16">
        <v>0</v>
      </c>
      <c r="E2650" s="17">
        <v>0</v>
      </c>
      <c r="F2650" s="18">
        <v>1</v>
      </c>
      <c r="G2650" s="19">
        <v>0</v>
      </c>
      <c r="H2650" s="10"/>
      <c r="I2650" s="16">
        <v>0</v>
      </c>
      <c r="J2650" s="17">
        <f t="shared" ref="J2650" si="28237">-1/($J$4*$B2647)</f>
        <v>-0.19233876241546657</v>
      </c>
      <c r="K2650" s="18">
        <v>1</v>
      </c>
      <c r="L2650" s="19">
        <v>0</v>
      </c>
      <c r="N2650" s="1">
        <f t="shared" ref="N2650" si="28238">D2650*I2647+F2650*I2650-E2650*J2647-G2650*J2650</f>
        <v>0</v>
      </c>
      <c r="O2650" s="4">
        <f t="shared" ref="O2650" si="28239">(D2650*J2647+E2650*I2647+F2650*J2650+G2650*I2650)</f>
        <v>-0.19233876241546657</v>
      </c>
      <c r="P2650" s="2">
        <f t="shared" ref="P2650" si="28240">D2650*K2647+F2650*K2650-E2650*L2647-G2650*L2650</f>
        <v>1</v>
      </c>
      <c r="Q2650" s="3">
        <f t="shared" ref="Q2650" si="28241">(D2650*L2647+E2650*K2647+F2650*L2650+G2650*K2650)</f>
        <v>0</v>
      </c>
      <c r="S2650" s="16">
        <v>0</v>
      </c>
      <c r="T2650" s="17">
        <v>0</v>
      </c>
      <c r="U2650" s="18">
        <v>1</v>
      </c>
      <c r="V2650" s="19">
        <v>0</v>
      </c>
      <c r="W2650" s="20"/>
      <c r="X2650" s="1">
        <f t="shared" ref="X2650" si="28242">N2650*S2647+P2650*S2650-O2650*T2647-Q2650*T2650</f>
        <v>0</v>
      </c>
      <c r="Y2650" s="4">
        <f t="shared" ref="Y2650" si="28243">(N2650*T2647+O2650*S2647+P2650*T2650+Q2650*S2650)</f>
        <v>-0.19233876241546657</v>
      </c>
      <c r="Z2650" s="2">
        <f t="shared" ref="Z2650" si="28244">N2650*U2647+P2650*U2650-O2650*V2647-Q2650*V2650</f>
        <v>0.94920166219034152</v>
      </c>
      <c r="AA2650" s="3">
        <f t="shared" ref="AA2650" si="28245">(N2650*V2647+O2650*U2647+P2650*V2650+Q2650*U2650)</f>
        <v>0</v>
      </c>
      <c r="AB2650" s="20"/>
      <c r="AC2650" s="16">
        <v>0</v>
      </c>
      <c r="AD2650" s="17">
        <f t="shared" ref="AD2650" si="28246">-1/($AD$4*$B2647)</f>
        <v>-0.21973772105614681</v>
      </c>
      <c r="AE2650" s="18">
        <v>1</v>
      </c>
      <c r="AF2650" s="19">
        <v>0</v>
      </c>
      <c r="AG2650" s="20"/>
      <c r="AH2650" s="1">
        <f t="shared" ref="AH2650" si="28247">X2650*AC2647+Z2650*AC2650-Y2650*AD2647-AA2650*AD2650</f>
        <v>0</v>
      </c>
      <c r="AI2650" s="4">
        <f t="shared" ref="AI2650" si="28248">(X2650*AD2647+Y2650*AC2647+Z2650*AD2650+AA2650*AC2650)</f>
        <v>-0.40091417248787875</v>
      </c>
      <c r="AJ2650" s="2">
        <f t="shared" ref="AJ2650" si="28249">X2650*AE2647+Z2650*AE2650-Y2650*AF2647-AA2650*AF2650</f>
        <v>0.94920166219034152</v>
      </c>
      <c r="AK2650" s="3">
        <f t="shared" ref="AK2650" si="28250">(X2650*AF2647+Y2650*AE2647+Z2650*AF2650+AA2650*AE2650)</f>
        <v>0</v>
      </c>
      <c r="AL2650" s="20"/>
      <c r="AM2650" s="16">
        <v>0</v>
      </c>
      <c r="AN2650" s="17">
        <v>0</v>
      </c>
      <c r="AO2650" s="18">
        <v>1</v>
      </c>
      <c r="AP2650" s="19">
        <v>0</v>
      </c>
      <c r="AR2650" s="1">
        <f t="shared" ref="AR2650" si="28251">AH2650*AM2647+AJ2650*AM2650-AI2650*AN2647-AK2650*AN2650</f>
        <v>0</v>
      </c>
      <c r="AS2650" s="4">
        <f t="shared" ref="AS2650" si="28252">(AH2650*AN2647+AI2650*AM2647+AJ2650*AN2650+AK2650*AM2650)</f>
        <v>-0.40091417248787875</v>
      </c>
      <c r="AT2650" s="2">
        <f t="shared" ref="AT2650" si="28253">AH2650*AO2647+AJ2650*AO2650-AI2650*AP2647-AK2650*AP2650</f>
        <v>0.83916439727370296</v>
      </c>
      <c r="AU2650" s="3">
        <f t="shared" ref="AU2650" si="28254">(AH2650*AP2647+AI2650*AO2647+AJ2650*AP2650+AK2650*AO2650)</f>
        <v>0</v>
      </c>
      <c r="AV2650" s="20"/>
      <c r="AW2650" s="16">
        <v>0</v>
      </c>
      <c r="AX2650" s="17">
        <f t="shared" ref="AX2650" si="28255">-1/($AX$4*$B2647)</f>
        <v>-0.21973772105614681</v>
      </c>
      <c r="AY2650" s="18">
        <v>1</v>
      </c>
      <c r="AZ2650" s="19">
        <v>0</v>
      </c>
      <c r="BA2650" s="20"/>
      <c r="BB2650" s="1">
        <f t="shared" ref="BB2650" si="28256">AR2650*AW2647+AT2650*AW2650-AS2650*AX2647-AU2650*AX2650</f>
        <v>0</v>
      </c>
      <c r="BC2650" s="4">
        <f t="shared" ref="BC2650" si="28257">(AR2650*AX2647+AS2650*AW2647+AT2650*AX2650+AU2650*AW2650)</f>
        <v>-0.58531024473625726</v>
      </c>
      <c r="BD2650" s="2">
        <f t="shared" ref="BD2650" si="28258">AR2650*AY2647+AT2650*AY2650-AS2650*AZ2647-AU2650*AZ2650</f>
        <v>0.83916439727370296</v>
      </c>
      <c r="BE2650" s="3">
        <f t="shared" ref="BE2650" si="28259">(AR2650*AZ2647+AS2650*AY2647+AT2650*AZ2650+AU2650*AY2650)</f>
        <v>0</v>
      </c>
      <c r="BF2650" s="20"/>
      <c r="BG2650" s="16">
        <v>0</v>
      </c>
      <c r="BH2650" s="17">
        <v>0</v>
      </c>
      <c r="BI2650" s="18">
        <v>1</v>
      </c>
      <c r="BJ2650" s="19">
        <v>0</v>
      </c>
      <c r="BK2650" s="20"/>
      <c r="BL2650" s="1">
        <f t="shared" ref="BL2650" si="28260">BB2650*BG2647+BD2650*BG2650-BC2650*BH2647-BE2650*BH2650</f>
        <v>0</v>
      </c>
      <c r="BM2650" s="4">
        <f t="shared" ref="BM2650" si="28261">(BB2650*BH2647+BC2650*BG2647+BD2650*BH2650+BE2650*BG2650)</f>
        <v>-0.58531024473625726</v>
      </c>
      <c r="BN2650" s="2">
        <f t="shared" ref="BN2650" si="28262">BB2650*BI2647+BD2650*BI2650-BC2650*BJ2647-BE2650*BJ2650</f>
        <v>0.6845788776302878</v>
      </c>
      <c r="BO2650" s="3">
        <f t="shared" ref="BO2650" si="28263">(BB2650*BJ2647+BC2650*BI2647+BD2650*BJ2650+BE2650*BI2650)</f>
        <v>0</v>
      </c>
      <c r="BP2650" s="20"/>
      <c r="BQ2650" s="16">
        <v>0</v>
      </c>
      <c r="BR2650" s="17">
        <f t="shared" ref="BR2650" si="28264">-1/($BR$4*$B2647)</f>
        <v>-0.19233876241546657</v>
      </c>
      <c r="BS2650" s="18">
        <v>1</v>
      </c>
      <c r="BT2650" s="19">
        <v>0</v>
      </c>
      <c r="BU2650" s="20"/>
      <c r="BV2650" s="1">
        <f t="shared" ref="BV2650" si="28265">BL2650*BQ2647+BN2650*BQ2650-BM2650*BR2647-BO2650*BR2650</f>
        <v>0</v>
      </c>
      <c r="BW2650" s="4">
        <f t="shared" ref="BW2650" si="28266">(BL2650*BR2647+BM2650*BQ2647+BN2650*BR2650+BO2650*BQ2650)</f>
        <v>-0.71698129883543593</v>
      </c>
      <c r="BX2650" s="2">
        <f t="shared" ref="BX2650" si="28267">BL2650*BS2647+BN2650*BS2650-BM2650*BT2647-BO2650*BT2650</f>
        <v>0.6845788776302878</v>
      </c>
      <c r="BY2650" s="3">
        <f t="shared" ref="BY2650" si="28268">(BL2650*BT2647+BM2650*BS2647+BN2650*BT2650+BO2650*BS2650)</f>
        <v>0</v>
      </c>
      <c r="BZ2650" s="20"/>
      <c r="CA2650" s="16">
        <v>0</v>
      </c>
      <c r="CB2650" s="17">
        <v>0</v>
      </c>
      <c r="CC2650" s="18">
        <v>1</v>
      </c>
      <c r="CD2650" s="19">
        <v>0</v>
      </c>
      <c r="CE2650" s="20"/>
      <c r="CF2650" s="1">
        <f t="shared" ref="CF2650" si="28269">BV2650*CA2647+BX2650*CA2650-BW2650*CB2647-BY2650*CB2650</f>
        <v>0</v>
      </c>
      <c r="CG2650" s="4">
        <f t="shared" ref="CG2650" si="28270">(BV2650*CB2647+BW2650*CA2647+BX2650*CB2650+BY2650*CA2650)</f>
        <v>-0.71698129883543593</v>
      </c>
      <c r="CH2650" s="2">
        <f t="shared" ref="CH2650" si="28271">BV2650*CC2647+BX2650*CC2650-BW2650*CD2647-BY2650*CD2650</f>
        <v>0.58547220194627714</v>
      </c>
      <c r="CI2650" s="3">
        <f t="shared" ref="CI2650" si="28272">(BV2650*CD2647+BW2650*CC2647+BX2650*CD2650+BY2650*CC2650)</f>
        <v>0</v>
      </c>
      <c r="CK2650" s="16">
        <f t="shared" ref="CK2650" si="28273">1/$CL$4</f>
        <v>1</v>
      </c>
      <c r="CL2650" s="17">
        <v>0</v>
      </c>
      <c r="CM2650" s="18">
        <v>1</v>
      </c>
      <c r="CN2650" s="19">
        <v>0</v>
      </c>
      <c r="CP2650" s="1">
        <f t="shared" ref="CP2650" si="28274">CF2650*CK2647+CH2650*CK2650-CG2650*CL2647-CI2650*CL2650</f>
        <v>0.58547220194627714</v>
      </c>
      <c r="CQ2650" s="4">
        <f t="shared" ref="CQ2650" si="28275">(CF2650*CL2647+CG2650*CK2647+CH2650*CL2650+CI2650*CK2650)</f>
        <v>-0.71698129883543593</v>
      </c>
      <c r="CR2650" s="2">
        <f t="shared" ref="CR2650" si="28276">CF2650*CM2647+CH2650*CM2650-CG2650*CN2647-CI2650*CN2650</f>
        <v>0.58547220194627714</v>
      </c>
      <c r="CS2650" s="3">
        <f t="shared" ref="CS2650" si="28277">(CF2650*CN2647+CG2650*CM2647+CH2650*CN2650+CI2650*CM2650)</f>
        <v>0</v>
      </c>
      <c r="CU2650" s="39">
        <f t="shared" ref="CU2650" si="28278">(180/PI())*ATAN(-1*(CQ2647/CP2647))</f>
        <v>57.433335739527905</v>
      </c>
      <c r="CW2650" s="54">
        <f t="shared" ref="CW2650" si="28279">20*LOG(((1-(10^(CU2647/20)^2)*(1-((1-CW2647)/(1+CW2647))^2))^0.5))</f>
        <v>-17.883344041628568</v>
      </c>
    </row>
    <row r="2651" spans="2:101">
      <c r="E2651" s="20"/>
      <c r="F2651" s="20"/>
      <c r="G2651" s="20"/>
      <c r="H2651" s="20"/>
      <c r="I2651" s="20"/>
      <c r="J2651" s="20"/>
      <c r="K2651" s="20"/>
      <c r="L2651" s="20"/>
      <c r="M2651" s="20"/>
      <c r="N2651" s="20"/>
      <c r="O2651" s="20"/>
      <c r="P2651" s="20"/>
      <c r="Q2651" s="20"/>
      <c r="R2651" s="20"/>
      <c r="S2651" s="20"/>
      <c r="T2651" s="20"/>
      <c r="U2651" s="20"/>
      <c r="V2651" s="20"/>
      <c r="W2651" s="20"/>
      <c r="X2651" s="20"/>
      <c r="Y2651" s="20"/>
      <c r="Z2651" s="20"/>
      <c r="AA2651" s="20"/>
      <c r="AB2651" s="30"/>
      <c r="AC2651" s="20"/>
      <c r="AD2651" s="20"/>
      <c r="AE2651" s="20"/>
      <c r="AF2651" s="20"/>
      <c r="AG2651" s="20"/>
      <c r="AH2651" s="20"/>
      <c r="AI2651" s="20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  <c r="BA2651" s="20"/>
      <c r="BB2651" s="20"/>
      <c r="BC2651" s="20"/>
      <c r="BD2651" s="20"/>
      <c r="BE2651" s="20"/>
      <c r="BF2651" s="20"/>
      <c r="BG2651" s="20"/>
      <c r="BH2651" s="20"/>
      <c r="BI2651" s="20"/>
      <c r="BJ2651" s="20"/>
      <c r="BK2651" s="20"/>
      <c r="BL2651" s="20"/>
      <c r="BM2651" s="20"/>
      <c r="BN2651" s="20"/>
      <c r="BO2651" s="20"/>
      <c r="BP2651" s="20"/>
      <c r="BQ2651" s="20"/>
      <c r="BR2651" s="20"/>
      <c r="BS2651" s="20"/>
      <c r="BT2651" s="20"/>
      <c r="BU2651" s="20"/>
      <c r="BV2651" s="20"/>
      <c r="BW2651" s="20"/>
      <c r="BX2651" s="20"/>
      <c r="BY2651" s="20"/>
      <c r="BZ2651" s="20"/>
      <c r="CA2651" s="20"/>
      <c r="CB2651" s="20"/>
      <c r="CC2651" s="20"/>
      <c r="CD2651" s="20"/>
      <c r="CE2651" s="20"/>
      <c r="CF2651" s="20"/>
      <c r="CG2651" s="20"/>
      <c r="CH2651" s="20"/>
      <c r="CI2651" s="20"/>
      <c r="CJ2651" s="20"/>
      <c r="CK2651" s="20"/>
      <c r="CL2651" s="20"/>
    </row>
    <row r="2653" spans="2:101" ht="18.600000000000001" thickBot="1">
      <c r="B2653" s="23"/>
      <c r="C2653" s="23"/>
      <c r="D2653" s="20" t="s">
        <v>15</v>
      </c>
      <c r="E2653" s="20"/>
      <c r="F2653" s="20"/>
      <c r="G2653" s="20"/>
      <c r="H2653" s="20"/>
      <c r="I2653" s="20" t="s">
        <v>16</v>
      </c>
      <c r="J2653" s="20"/>
      <c r="K2653" s="20"/>
      <c r="L2653" s="20"/>
      <c r="M2653" s="23"/>
      <c r="N2653" s="23"/>
      <c r="O2653" s="24" t="s">
        <v>17</v>
      </c>
      <c r="P2653" s="23"/>
      <c r="Q2653" s="23"/>
      <c r="R2653" s="23"/>
      <c r="S2653" s="20"/>
      <c r="T2653" s="20" t="s">
        <v>18</v>
      </c>
      <c r="U2653" s="23"/>
      <c r="V2653" s="23"/>
      <c r="W2653" s="23"/>
      <c r="X2653" s="23"/>
      <c r="Y2653" s="24" t="s">
        <v>19</v>
      </c>
      <c r="Z2653" s="23"/>
      <c r="AA2653" s="23"/>
      <c r="AB2653" s="23"/>
      <c r="AC2653" s="24" t="s">
        <v>20</v>
      </c>
      <c r="AD2653" s="20"/>
      <c r="AE2653" s="20"/>
      <c r="AF2653" s="20"/>
      <c r="AG2653" s="20"/>
      <c r="AH2653" s="23"/>
      <c r="AI2653" s="24" t="s">
        <v>21</v>
      </c>
      <c r="AJ2653" s="23"/>
      <c r="AK2653" s="23"/>
      <c r="AL2653" s="20"/>
      <c r="AM2653" s="24" t="s">
        <v>31</v>
      </c>
      <c r="AN2653" s="20"/>
      <c r="AO2653" s="23"/>
      <c r="AP2653" s="23"/>
      <c r="AQ2653" s="23"/>
      <c r="AR2653" s="23"/>
      <c r="AS2653" s="24" t="s">
        <v>91</v>
      </c>
      <c r="AT2653" s="23"/>
      <c r="AU2653" s="23"/>
      <c r="AV2653" s="23"/>
      <c r="AW2653" s="24" t="s">
        <v>32</v>
      </c>
      <c r="AX2653" s="20"/>
      <c r="AY2653" s="20"/>
      <c r="AZ2653" s="20"/>
      <c r="BA2653" s="20"/>
      <c r="BB2653" s="23"/>
      <c r="BC2653" s="24" t="s">
        <v>22</v>
      </c>
      <c r="BD2653" s="23"/>
      <c r="BE2653" s="23"/>
      <c r="BF2653" s="23"/>
      <c r="BG2653" s="24" t="s">
        <v>33</v>
      </c>
      <c r="BH2653" s="20"/>
      <c r="BI2653" s="23"/>
      <c r="BJ2653" s="23"/>
      <c r="BK2653" s="23"/>
      <c r="BL2653" s="23"/>
      <c r="BM2653" s="24" t="s">
        <v>34</v>
      </c>
      <c r="BN2653" s="23"/>
      <c r="BO2653" s="23"/>
      <c r="BP2653" s="23"/>
      <c r="BQ2653" s="24" t="s">
        <v>89</v>
      </c>
      <c r="BR2653" s="20"/>
      <c r="BS2653" s="20"/>
      <c r="BT2653" s="20"/>
      <c r="BU2653" s="20"/>
      <c r="BV2653" s="23"/>
      <c r="BW2653" s="24" t="s">
        <v>35</v>
      </c>
      <c r="BX2653" s="23"/>
      <c r="BY2653" s="23"/>
      <c r="BZ2653" s="23"/>
      <c r="CA2653" s="24" t="s">
        <v>90</v>
      </c>
      <c r="CB2653" s="20"/>
      <c r="CC2653" s="23"/>
      <c r="CD2653" s="23"/>
      <c r="CE2653" s="23"/>
      <c r="CF2653" s="23"/>
      <c r="CG2653" s="24" t="s">
        <v>92</v>
      </c>
      <c r="CH2653" s="23"/>
      <c r="CI2653" s="23"/>
      <c r="CJ2653" s="23"/>
      <c r="CK2653" s="24" t="s">
        <v>36</v>
      </c>
      <c r="CL2653" s="24"/>
      <c r="CM2653" s="23"/>
      <c r="CN2653" s="23"/>
      <c r="CO2653" s="23"/>
      <c r="CP2653" s="23"/>
      <c r="CQ2653" s="24" t="s">
        <v>93</v>
      </c>
      <c r="CR2653" s="23"/>
      <c r="CS2653" s="23"/>
    </row>
    <row r="2654" spans="2:101" ht="18.600000000000001" thickBot="1">
      <c r="B2654" s="33"/>
      <c r="C2654" s="23"/>
      <c r="D2654" s="7" t="s">
        <v>2</v>
      </c>
      <c r="E2654" s="8"/>
      <c r="F2654" s="8" t="s">
        <v>3</v>
      </c>
      <c r="G2654" s="9"/>
      <c r="H2654" s="10"/>
      <c r="I2654" s="7" t="s">
        <v>4</v>
      </c>
      <c r="J2654" s="8"/>
      <c r="K2654" s="8" t="s">
        <v>5</v>
      </c>
      <c r="L2654" s="9"/>
      <c r="M2654" s="23"/>
      <c r="N2654" s="251" t="s">
        <v>79</v>
      </c>
      <c r="O2654" s="252"/>
      <c r="P2654" s="253" t="s">
        <v>80</v>
      </c>
      <c r="Q2654" s="254"/>
      <c r="R2654" s="23"/>
      <c r="S2654" s="7" t="s">
        <v>11</v>
      </c>
      <c r="T2654" s="8"/>
      <c r="U2654" s="8" t="s">
        <v>12</v>
      </c>
      <c r="V2654" s="9"/>
      <c r="W2654" s="20"/>
      <c r="X2654" s="251" t="s">
        <v>79</v>
      </c>
      <c r="Y2654" s="252"/>
      <c r="Z2654" s="253" t="s">
        <v>80</v>
      </c>
      <c r="AA2654" s="254"/>
      <c r="AB2654" s="20"/>
      <c r="AC2654" s="7" t="s">
        <v>4</v>
      </c>
      <c r="AD2654" s="8"/>
      <c r="AE2654" s="8" t="s">
        <v>5</v>
      </c>
      <c r="AF2654" s="9"/>
      <c r="AG2654" s="20"/>
      <c r="AH2654" s="251" t="s">
        <v>0</v>
      </c>
      <c r="AI2654" s="252"/>
      <c r="AJ2654" s="253" t="s">
        <v>1</v>
      </c>
      <c r="AK2654" s="254"/>
      <c r="AL2654" s="20"/>
      <c r="AM2654" s="7" t="s">
        <v>11</v>
      </c>
      <c r="AN2654" s="8"/>
      <c r="AO2654" s="8" t="s">
        <v>12</v>
      </c>
      <c r="AP2654" s="9"/>
      <c r="AQ2654" s="23"/>
      <c r="AR2654" s="251" t="s">
        <v>0</v>
      </c>
      <c r="AS2654" s="252"/>
      <c r="AT2654" s="253" t="s">
        <v>1</v>
      </c>
      <c r="AU2654" s="254"/>
      <c r="AV2654" s="36"/>
      <c r="AW2654" s="7" t="s">
        <v>4</v>
      </c>
      <c r="AX2654" s="8"/>
      <c r="AY2654" s="8" t="s">
        <v>5</v>
      </c>
      <c r="AZ2654" s="9"/>
      <c r="BA2654" s="20"/>
      <c r="BB2654" s="251" t="s">
        <v>0</v>
      </c>
      <c r="BC2654" s="252"/>
      <c r="BD2654" s="253" t="s">
        <v>1</v>
      </c>
      <c r="BE2654" s="254"/>
      <c r="BF2654" s="36"/>
      <c r="BG2654" s="7" t="s">
        <v>11</v>
      </c>
      <c r="BH2654" s="8"/>
      <c r="BI2654" s="8" t="s">
        <v>12</v>
      </c>
      <c r="BJ2654" s="9"/>
      <c r="BK2654" s="36"/>
      <c r="BL2654" s="251" t="s">
        <v>0</v>
      </c>
      <c r="BM2654" s="252"/>
      <c r="BN2654" s="253" t="s">
        <v>1</v>
      </c>
      <c r="BO2654" s="254"/>
      <c r="BP2654" s="36"/>
      <c r="BQ2654" s="7" t="s">
        <v>4</v>
      </c>
      <c r="BR2654" s="8"/>
      <c r="BS2654" s="8" t="s">
        <v>5</v>
      </c>
      <c r="BT2654" s="9"/>
      <c r="BU2654" s="20"/>
      <c r="BV2654" s="251" t="s">
        <v>0</v>
      </c>
      <c r="BW2654" s="252"/>
      <c r="BX2654" s="253" t="s">
        <v>1</v>
      </c>
      <c r="BY2654" s="254"/>
      <c r="BZ2654" s="36"/>
      <c r="CA2654" s="7" t="s">
        <v>11</v>
      </c>
      <c r="CB2654" s="8"/>
      <c r="CC2654" s="8" t="s">
        <v>12</v>
      </c>
      <c r="CD2654" s="9"/>
      <c r="CE2654" s="36"/>
      <c r="CF2654" s="251" t="s">
        <v>0</v>
      </c>
      <c r="CG2654" s="252"/>
      <c r="CH2654" s="253" t="s">
        <v>1</v>
      </c>
      <c r="CI2654" s="254"/>
      <c r="CJ2654" s="23"/>
      <c r="CK2654" s="7" t="s">
        <v>23</v>
      </c>
      <c r="CL2654" s="8"/>
      <c r="CM2654" s="8" t="s">
        <v>24</v>
      </c>
      <c r="CN2654" s="9"/>
      <c r="CO2654" s="23"/>
      <c r="CP2654" s="251" t="s">
        <v>0</v>
      </c>
      <c r="CQ2654" s="252"/>
      <c r="CR2654" s="253" t="s">
        <v>1</v>
      </c>
      <c r="CS2654" s="254"/>
      <c r="CU2654" s="26" t="s">
        <v>25</v>
      </c>
      <c r="CW2654" s="50" t="s">
        <v>44</v>
      </c>
    </row>
    <row r="2655" spans="2:101" ht="19.2" thickTop="1" thickBot="1">
      <c r="B2655" s="34">
        <v>7.6500000000000199</v>
      </c>
      <c r="D2655" s="11">
        <v>1</v>
      </c>
      <c r="E2655" s="12">
        <v>0</v>
      </c>
      <c r="F2655" s="13">
        <v>0</v>
      </c>
      <c r="G2655" s="40">
        <f t="shared" ref="G2655" si="28280">-1/($E$4*$B2655)</f>
        <v>-0.13732425070739118</v>
      </c>
      <c r="H2655" s="10"/>
      <c r="I2655" s="11">
        <v>1</v>
      </c>
      <c r="J2655" s="12">
        <v>0</v>
      </c>
      <c r="K2655" s="13">
        <v>0</v>
      </c>
      <c r="L2655" s="14">
        <v>0</v>
      </c>
      <c r="N2655" s="1">
        <f t="shared" ref="N2655" si="28281">D2655*I2655+F2655*I2658-E2655*J2655-G2655*J2658</f>
        <v>0.97375985609499993</v>
      </c>
      <c r="O2655" s="4">
        <f t="shared" ref="O2655" si="28282">(D2655*J2655+E2655*I2655+F2655*J2658+G2655*I2658)</f>
        <v>0</v>
      </c>
      <c r="P2655" s="2">
        <f t="shared" ref="P2655" si="28283">D2655*K2655+F2655*K2658-E2655*L2655-G2655*L2658</f>
        <v>0</v>
      </c>
      <c r="Q2655" s="3">
        <f t="shared" ref="Q2655" si="28284">(D2655*L2655+E2655*K2655+F2655*L2658+G2655*K2658)</f>
        <v>-0.13732425070739118</v>
      </c>
      <c r="S2655" s="11">
        <v>1</v>
      </c>
      <c r="T2655" s="12">
        <v>0</v>
      </c>
      <c r="U2655" s="13">
        <v>0</v>
      </c>
      <c r="V2655" s="40">
        <f t="shared" ref="V2655" si="28285">-1/($T$4*$B2655)</f>
        <v>-0.26238248544433096</v>
      </c>
      <c r="W2655" s="20"/>
      <c r="X2655" s="1">
        <f t="shared" ref="X2655" si="28286">N2655*S2655+P2655*S2658-O2655*T2655-Q2655*T2658</f>
        <v>0.97375985609499993</v>
      </c>
      <c r="Y2655" s="4">
        <f t="shared" ref="Y2655" si="28287">(N2655*T2655+O2655*S2655+P2655*T2658+Q2655*S2658)</f>
        <v>0</v>
      </c>
      <c r="Z2655" s="2">
        <f t="shared" ref="Z2655" si="28288">N2655*U2655+P2655*U2658-O2655*V2655-Q2655*V2658</f>
        <v>0</v>
      </c>
      <c r="AA2655" s="3">
        <f t="shared" ref="AA2655" si="28289">(N2655*V2655+O2655*U2655+P2655*V2658+Q2655*U2658)</f>
        <v>-0.39282178197551132</v>
      </c>
      <c r="AB2655" s="20"/>
      <c r="AC2655" s="11">
        <v>1</v>
      </c>
      <c r="AD2655" s="12">
        <v>0</v>
      </c>
      <c r="AE2655" s="13">
        <v>0</v>
      </c>
      <c r="AF2655" s="14">
        <v>0</v>
      </c>
      <c r="AG2655" s="20"/>
      <c r="AH2655" s="1">
        <f t="shared" ref="AH2655" si="28290">X2655*AC2655+Z2655*AC2658-Y2655*AD2655-AA2655*AD2658</f>
        <v>0.88800626132910421</v>
      </c>
      <c r="AI2655" s="4">
        <f t="shared" ref="AI2655" si="28291">(X2655*AD2655+Y2655*AC2655+Z2655*AD2658+AA2655*AC2658)</f>
        <v>0</v>
      </c>
      <c r="AJ2655" s="2">
        <f t="shared" ref="AJ2655" si="28292">X2655*AE2655+Z2655*AE2658-Y2655*AF2655-AA2655*AF2658</f>
        <v>0</v>
      </c>
      <c r="AK2655" s="3">
        <f t="shared" ref="AK2655" si="28293">(X2655*AF2655+Y2655*AE2655+Z2655*AF2658+AA2655*AE2658)</f>
        <v>-0.39282178197551132</v>
      </c>
      <c r="AL2655" s="20"/>
      <c r="AM2655" s="11">
        <v>1</v>
      </c>
      <c r="AN2655" s="12">
        <v>0</v>
      </c>
      <c r="AO2655" s="13">
        <v>0</v>
      </c>
      <c r="AP2655" s="40">
        <f t="shared" ref="AP2655" si="28294">-1/($AN$4*$B2655)</f>
        <v>-0.27267199467744196</v>
      </c>
      <c r="AR2655" s="1">
        <f t="shared" ref="AR2655" si="28295">AH2655*AM2655+AJ2655*AM2658-AI2655*AN2655-AK2655*AN2658</f>
        <v>0.88800626132910421</v>
      </c>
      <c r="AS2655" s="4">
        <f t="shared" ref="AS2655" si="28296">(AH2655*AN2655+AI2655*AM2655+AJ2655*AN2658+AK2655*AM2658)</f>
        <v>0</v>
      </c>
      <c r="AT2655" s="2">
        <f t="shared" ref="AT2655" si="28297">AH2655*AO2655+AJ2655*AO2658-AI2655*AP2655-AK2655*AP2658</f>
        <v>0</v>
      </c>
      <c r="AU2655" s="3">
        <f t="shared" ref="AU2655" si="28298">(AH2655*AP2655+AI2655*AO2655+AJ2655*AP2658+AK2655*AO2658)</f>
        <v>-0.63495622053817602</v>
      </c>
      <c r="AV2655" s="20"/>
      <c r="AW2655" s="11">
        <v>1</v>
      </c>
      <c r="AX2655" s="12">
        <v>0</v>
      </c>
      <c r="AY2655" s="13">
        <v>0</v>
      </c>
      <c r="AZ2655" s="14">
        <v>0</v>
      </c>
      <c r="BA2655" s="20"/>
      <c r="BB2655" s="1">
        <f t="shared" ref="BB2655" si="28299">AR2655*AW2655+AT2655*AW2658-AS2655*AX2655-AU2655*AX2658</f>
        <v>0.74939434893390544</v>
      </c>
      <c r="BC2655" s="4">
        <f t="shared" ref="BC2655" si="28300">(AR2655*AX2655+AS2655*AW2655+AT2655*AX2658+AU2655*AW2658)</f>
        <v>0</v>
      </c>
      <c r="BD2655" s="2">
        <f t="shared" ref="BD2655" si="28301">AR2655*AY2655+AT2655*AY2658-AS2655*AZ2655-AU2655*AZ2658</f>
        <v>0</v>
      </c>
      <c r="BE2655" s="3">
        <f t="shared" ref="BE2655" si="28302">(AR2655*AZ2655+AS2655*AY2655+AT2655*AZ2658+AU2655*AY2658)</f>
        <v>-0.63495622053817602</v>
      </c>
      <c r="BF2655" s="20"/>
      <c r="BG2655" s="11">
        <v>1</v>
      </c>
      <c r="BH2655" s="12">
        <v>0</v>
      </c>
      <c r="BI2655" s="13">
        <v>0</v>
      </c>
      <c r="BJ2655" s="40">
        <f t="shared" ref="BJ2655" si="28303">-1/($BH$4*$B2655)</f>
        <v>-0.26238248544433096</v>
      </c>
      <c r="BK2655" s="20"/>
      <c r="BL2655" s="1">
        <f t="shared" ref="BL2655" si="28304">BB2655*BG2655+BD2655*BG2658-BC2655*BH2655-BE2655*BH2658</f>
        <v>0.74939434893390544</v>
      </c>
      <c r="BM2655" s="4">
        <f t="shared" ref="BM2655" si="28305">(BB2655*BH2655+BC2655*BG2655+BD2655*BH2658+BE2655*BG2658)</f>
        <v>0</v>
      </c>
      <c r="BN2655" s="2">
        <f t="shared" ref="BN2655" si="28306">BB2655*BI2655+BD2655*BI2658-BC2655*BJ2655-BE2655*BJ2658</f>
        <v>0</v>
      </c>
      <c r="BO2655" s="3">
        <f t="shared" ref="BO2655" si="28307">(BB2655*BJ2655+BC2655*BI2655+BD2655*BJ2658+BE2655*BI2658)</f>
        <v>-0.83158417238939031</v>
      </c>
      <c r="BP2655" s="20"/>
      <c r="BQ2655" s="11">
        <v>1</v>
      </c>
      <c r="BR2655" s="12">
        <v>0</v>
      </c>
      <c r="BS2655" s="13">
        <v>0</v>
      </c>
      <c r="BT2655" s="14">
        <v>0</v>
      </c>
      <c r="BU2655" s="20"/>
      <c r="BV2655" s="1">
        <f t="shared" ref="BV2655" si="28308">BL2655*BQ2655+BN2655*BQ2658-BM2655*BR2655-BO2655*BR2658</f>
        <v>0.59049387621904836</v>
      </c>
      <c r="BW2655" s="4">
        <f t="shared" ref="BW2655" si="28309">(BL2655*BR2655+BM2655*BQ2655+BN2655*BR2658+BO2655*BQ2658)</f>
        <v>0</v>
      </c>
      <c r="BX2655" s="2">
        <f t="shared" ref="BX2655" si="28310">BL2655*BS2655+BN2655*BS2658-BM2655*BT2655-BO2655*BT2658</f>
        <v>0</v>
      </c>
      <c r="BY2655" s="3">
        <f t="shared" ref="BY2655" si="28311">(BL2655*BT2655+BM2655*BS2655+BN2655*BT2658+BO2655*BS2658)</f>
        <v>-0.83158417238939031</v>
      </c>
      <c r="BZ2655" s="20"/>
      <c r="CA2655" s="11">
        <v>1</v>
      </c>
      <c r="CB2655" s="12">
        <v>0</v>
      </c>
      <c r="CC2655" s="13">
        <v>0</v>
      </c>
      <c r="CD2655" s="40">
        <f t="shared" ref="CD2655" si="28312">-1/($CB$4*$B2655)</f>
        <v>-0.13732425070739118</v>
      </c>
      <c r="CE2655" s="20"/>
      <c r="CF2655" s="1">
        <f t="shared" ref="CF2655" si="28313">BV2655*CA2655+BX2655*CA2658-BW2655*CB2655-BY2655*CB2658</f>
        <v>0.59049387621904836</v>
      </c>
      <c r="CG2655" s="4">
        <f t="shared" ref="CG2655" si="28314">(BV2655*CB2655+BW2655*CA2655+BX2655*CB2658+BY2655*CA2658)</f>
        <v>0</v>
      </c>
      <c r="CH2655" s="2">
        <f t="shared" ref="CH2655" si="28315">BV2655*CC2655+BX2655*CC2658-BW2655*CD2655-BY2655*CD2658</f>
        <v>0</v>
      </c>
      <c r="CI2655" s="3">
        <f t="shared" ref="CI2655" si="28316">(BV2655*CD2655+BW2655*CC2655+BX2655*CD2658+BY2655*CC2658)</f>
        <v>-0.91267330148847414</v>
      </c>
      <c r="CJ2655" s="28"/>
      <c r="CK2655" s="11">
        <v>1</v>
      </c>
      <c r="CL2655" s="12">
        <v>0</v>
      </c>
      <c r="CM2655" s="13">
        <v>0</v>
      </c>
      <c r="CN2655" s="14">
        <v>0</v>
      </c>
      <c r="CP2655" s="1">
        <f t="shared" ref="CP2655" si="28317">CF2655*CK2655+CH2655*CK2658-CG2655*CL2655-CI2655*CL2658</f>
        <v>0.59049387621904836</v>
      </c>
      <c r="CQ2655" s="4">
        <f t="shared" ref="CQ2655" si="28318">(CF2655*CL2655+CG2655*CK2655+CH2655*CL2658+CI2655*CK2658)</f>
        <v>-0.91267330148847414</v>
      </c>
      <c r="CR2655" s="2">
        <f t="shared" ref="CR2655" si="28319">CF2655*CM2655+CH2655*CM2658-CG2655*CN2655-CI2655*CN2658</f>
        <v>0</v>
      </c>
      <c r="CS2655" s="3">
        <f t="shared" ref="CS2655" si="28320">(CF2655*CN2655+CG2655*CM2655+CH2655*CN2658+CI2655*CM2658)</f>
        <v>-0.91267330148847414</v>
      </c>
      <c r="CU2655" s="29">
        <f t="shared" ref="CU2655" si="28321">20*LOG(((1+$CL$4)/$CL$4)/((CP2655+CP2658)^2+(CQ2655+CQ2658)^2)^0.5)</f>
        <v>-4.2800544629372869E-2</v>
      </c>
      <c r="CW2655" s="51">
        <f t="shared" ref="CW2655" si="28322">((CP2655^2+CQ2655^2)^0.5)/((CP2658^2+CQ2658^2)^0.5)</f>
        <v>1.1735778785920101</v>
      </c>
    </row>
    <row r="2656" spans="2:101" ht="18.600000000000001" thickBot="1">
      <c r="D2656" s="11"/>
      <c r="E2656" s="13"/>
      <c r="F2656" s="13"/>
      <c r="G2656" s="15"/>
      <c r="H2656" s="10"/>
      <c r="I2656" s="11"/>
      <c r="J2656" s="13"/>
      <c r="K2656" s="13"/>
      <c r="L2656" s="15"/>
      <c r="N2656" s="5"/>
      <c r="Q2656" s="6"/>
      <c r="S2656" s="11"/>
      <c r="T2656" s="13"/>
      <c r="U2656" s="13"/>
      <c r="V2656" s="15"/>
      <c r="W2656" s="20"/>
      <c r="X2656" s="5"/>
      <c r="AA2656" s="6"/>
      <c r="AB2656" s="20"/>
      <c r="AC2656" s="11"/>
      <c r="AD2656" s="13"/>
      <c r="AE2656" s="13"/>
      <c r="AF2656" s="15"/>
      <c r="AG2656" s="20"/>
      <c r="AH2656" s="5"/>
      <c r="AK2656" s="6"/>
      <c r="AL2656" s="20"/>
      <c r="AM2656" s="11"/>
      <c r="AN2656" s="13"/>
      <c r="AO2656" s="13"/>
      <c r="AP2656" s="15"/>
      <c r="AR2656" s="5"/>
      <c r="AU2656" s="6"/>
      <c r="AW2656" s="11"/>
      <c r="AX2656" s="13"/>
      <c r="AY2656" s="13"/>
      <c r="AZ2656" s="15"/>
      <c r="BA2656" s="20"/>
      <c r="BB2656" s="5"/>
      <c r="BE2656" s="6"/>
      <c r="BG2656" s="11"/>
      <c r="BH2656" s="13"/>
      <c r="BI2656" s="13"/>
      <c r="BJ2656" s="15"/>
      <c r="BL2656" s="5"/>
      <c r="BO2656" s="6"/>
      <c r="BQ2656" s="11"/>
      <c r="BR2656" s="13"/>
      <c r="BS2656" s="13"/>
      <c r="BT2656" s="15"/>
      <c r="BU2656" s="20"/>
      <c r="BV2656" s="5"/>
      <c r="BY2656" s="6"/>
      <c r="CA2656" s="11"/>
      <c r="CB2656" s="13"/>
      <c r="CC2656" s="13"/>
      <c r="CD2656" s="15"/>
      <c r="CF2656" s="5"/>
      <c r="CI2656" s="6"/>
      <c r="CK2656" s="11"/>
      <c r="CL2656" s="13"/>
      <c r="CM2656" s="13"/>
      <c r="CN2656" s="15"/>
      <c r="CP2656" s="5"/>
      <c r="CS2656" s="6"/>
      <c r="CW2656" s="52"/>
    </row>
    <row r="2657" spans="2:101" ht="18.600000000000001" thickBot="1">
      <c r="D2657" s="11" t="s">
        <v>6</v>
      </c>
      <c r="E2657" s="13"/>
      <c r="F2657" s="13" t="s">
        <v>7</v>
      </c>
      <c r="G2657" s="15"/>
      <c r="H2657" s="10"/>
      <c r="I2657" s="11" t="s">
        <v>8</v>
      </c>
      <c r="J2657" s="13"/>
      <c r="K2657" s="13" t="s">
        <v>9</v>
      </c>
      <c r="L2657" s="15"/>
      <c r="N2657" s="251" t="s">
        <v>26</v>
      </c>
      <c r="O2657" s="252"/>
      <c r="P2657" s="253" t="s">
        <v>27</v>
      </c>
      <c r="Q2657" s="254"/>
      <c r="S2657" s="11" t="s">
        <v>13</v>
      </c>
      <c r="T2657" s="13"/>
      <c r="U2657" s="13" t="s">
        <v>14</v>
      </c>
      <c r="V2657" s="15"/>
      <c r="W2657" s="20"/>
      <c r="X2657" s="251" t="s">
        <v>26</v>
      </c>
      <c r="Y2657" s="252"/>
      <c r="Z2657" s="253" t="s">
        <v>27</v>
      </c>
      <c r="AA2657" s="254"/>
      <c r="AB2657" s="20"/>
      <c r="AC2657" s="11" t="s">
        <v>8</v>
      </c>
      <c r="AD2657" s="13"/>
      <c r="AE2657" s="13" t="s">
        <v>9</v>
      </c>
      <c r="AF2657" s="15"/>
      <c r="AG2657" s="20"/>
      <c r="AH2657" s="251" t="s">
        <v>26</v>
      </c>
      <c r="AI2657" s="252"/>
      <c r="AJ2657" s="253" t="s">
        <v>27</v>
      </c>
      <c r="AK2657" s="254"/>
      <c r="AL2657" s="20"/>
      <c r="AM2657" s="11" t="s">
        <v>13</v>
      </c>
      <c r="AN2657" s="13"/>
      <c r="AO2657" s="13" t="s">
        <v>14</v>
      </c>
      <c r="AP2657" s="15"/>
      <c r="AR2657" s="251" t="s">
        <v>26</v>
      </c>
      <c r="AS2657" s="252"/>
      <c r="AT2657" s="253" t="s">
        <v>27</v>
      </c>
      <c r="AU2657" s="254"/>
      <c r="AV2657" s="36"/>
      <c r="AW2657" s="11" t="s">
        <v>8</v>
      </c>
      <c r="AX2657" s="13"/>
      <c r="AY2657" s="13" t="s">
        <v>9</v>
      </c>
      <c r="AZ2657" s="15"/>
      <c r="BA2657" s="20"/>
      <c r="BB2657" s="251" t="s">
        <v>26</v>
      </c>
      <c r="BC2657" s="252"/>
      <c r="BD2657" s="253" t="s">
        <v>27</v>
      </c>
      <c r="BE2657" s="254"/>
      <c r="BF2657" s="36"/>
      <c r="BG2657" s="11" t="s">
        <v>13</v>
      </c>
      <c r="BH2657" s="13"/>
      <c r="BI2657" s="13" t="s">
        <v>14</v>
      </c>
      <c r="BJ2657" s="15"/>
      <c r="BK2657" s="36"/>
      <c r="BL2657" s="251" t="s">
        <v>26</v>
      </c>
      <c r="BM2657" s="252"/>
      <c r="BN2657" s="253" t="s">
        <v>27</v>
      </c>
      <c r="BO2657" s="254"/>
      <c r="BP2657" s="36"/>
      <c r="BQ2657" s="11" t="s">
        <v>8</v>
      </c>
      <c r="BR2657" s="13"/>
      <c r="BS2657" s="13" t="s">
        <v>9</v>
      </c>
      <c r="BT2657" s="15"/>
      <c r="BU2657" s="20"/>
      <c r="BV2657" s="251" t="s">
        <v>26</v>
      </c>
      <c r="BW2657" s="252"/>
      <c r="BX2657" s="253" t="s">
        <v>27</v>
      </c>
      <c r="BY2657" s="254"/>
      <c r="BZ2657" s="36"/>
      <c r="CA2657" s="11" t="s">
        <v>13</v>
      </c>
      <c r="CB2657" s="13"/>
      <c r="CC2657" s="13" t="s">
        <v>14</v>
      </c>
      <c r="CD2657" s="15"/>
      <c r="CE2657" s="36"/>
      <c r="CF2657" s="251" t="s">
        <v>26</v>
      </c>
      <c r="CG2657" s="252"/>
      <c r="CH2657" s="253" t="s">
        <v>27</v>
      </c>
      <c r="CI2657" s="254"/>
      <c r="CK2657" s="11" t="s">
        <v>28</v>
      </c>
      <c r="CL2657" s="13"/>
      <c r="CM2657" s="13" t="s">
        <v>29</v>
      </c>
      <c r="CN2657" s="15"/>
      <c r="CP2657" s="251" t="s">
        <v>26</v>
      </c>
      <c r="CQ2657" s="252"/>
      <c r="CR2657" s="253" t="s">
        <v>27</v>
      </c>
      <c r="CS2657" s="254"/>
      <c r="CU2657" s="38" t="s">
        <v>37</v>
      </c>
      <c r="CW2657" s="53" t="s">
        <v>45</v>
      </c>
    </row>
    <row r="2658" spans="2:101" ht="19.2" thickTop="1" thickBot="1">
      <c r="D2658" s="16">
        <v>0</v>
      </c>
      <c r="E2658" s="17">
        <v>0</v>
      </c>
      <c r="F2658" s="18">
        <v>1</v>
      </c>
      <c r="G2658" s="19">
        <v>0</v>
      </c>
      <c r="H2658" s="10"/>
      <c r="I2658" s="16">
        <v>0</v>
      </c>
      <c r="J2658" s="17">
        <f t="shared" ref="J2658" si="28323">-1/($J$4*$B2655)</f>
        <v>-0.19108164632124786</v>
      </c>
      <c r="K2658" s="18">
        <v>1</v>
      </c>
      <c r="L2658" s="19">
        <v>0</v>
      </c>
      <c r="N2658" s="1">
        <f t="shared" ref="N2658" si="28324">D2658*I2655+F2658*I2658-E2658*J2655-G2658*J2658</f>
        <v>0</v>
      </c>
      <c r="O2658" s="4">
        <f t="shared" ref="O2658" si="28325">(D2658*J2655+E2658*I2655+F2658*J2658+G2658*I2658)</f>
        <v>-0.19108164632124786</v>
      </c>
      <c r="P2658" s="2">
        <f t="shared" ref="P2658" si="28326">D2658*K2655+F2658*K2658-E2658*L2655-G2658*L2658</f>
        <v>1</v>
      </c>
      <c r="Q2658" s="3">
        <f t="shared" ref="Q2658" si="28327">(D2658*L2655+E2658*K2655+F2658*L2658+G2658*K2658)</f>
        <v>0</v>
      </c>
      <c r="S2658" s="16">
        <v>0</v>
      </c>
      <c r="T2658" s="17">
        <v>0</v>
      </c>
      <c r="U2658" s="18">
        <v>1</v>
      </c>
      <c r="V2658" s="19">
        <v>0</v>
      </c>
      <c r="W2658" s="20"/>
      <c r="X2658" s="1">
        <f t="shared" ref="X2658" si="28328">N2658*S2655+P2658*S2658-O2658*T2655-Q2658*T2658</f>
        <v>0</v>
      </c>
      <c r="Y2658" s="4">
        <f t="shared" ref="Y2658" si="28329">(N2658*T2655+O2658*S2655+P2658*T2658+Q2658*S2658)</f>
        <v>-0.19108164632124786</v>
      </c>
      <c r="Z2658" s="2">
        <f t="shared" ref="Z2658" si="28330">N2658*U2655+P2658*U2658-O2658*V2655-Q2658*V2658</f>
        <v>0.94986352271543639</v>
      </c>
      <c r="AA2658" s="3">
        <f t="shared" ref="AA2658" si="28331">(N2658*V2655+O2658*U2655+P2658*V2658+Q2658*U2658)</f>
        <v>0</v>
      </c>
      <c r="AB2658" s="20"/>
      <c r="AC2658" s="16">
        <v>0</v>
      </c>
      <c r="AD2658" s="17">
        <f t="shared" ref="AD2658" si="28332">-1/($AD$4*$B2655)</f>
        <v>-0.21830152680087789</v>
      </c>
      <c r="AE2658" s="18">
        <v>1</v>
      </c>
      <c r="AF2658" s="19">
        <v>0</v>
      </c>
      <c r="AG2658" s="20"/>
      <c r="AH2658" s="1">
        <f t="shared" ref="AH2658" si="28333">X2658*AC2655+Z2658*AC2658-Y2658*AD2655-AA2658*AD2658</f>
        <v>0</v>
      </c>
      <c r="AI2658" s="4">
        <f t="shared" ref="AI2658" si="28334">(X2658*AD2655+Y2658*AC2655+Z2658*AD2658+AA2658*AC2658)</f>
        <v>-0.398438303582488</v>
      </c>
      <c r="AJ2658" s="2">
        <f t="shared" ref="AJ2658" si="28335">X2658*AE2655+Z2658*AE2658-Y2658*AF2655-AA2658*AF2658</f>
        <v>0.94986352271543639</v>
      </c>
      <c r="AK2658" s="3">
        <f t="shared" ref="AK2658" si="28336">(X2658*AF2655+Y2658*AE2655+Z2658*AF2658+AA2658*AE2658)</f>
        <v>0</v>
      </c>
      <c r="AL2658" s="20"/>
      <c r="AM2658" s="16">
        <v>0</v>
      </c>
      <c r="AN2658" s="17">
        <v>0</v>
      </c>
      <c r="AO2658" s="18">
        <v>1</v>
      </c>
      <c r="AP2658" s="19">
        <v>0</v>
      </c>
      <c r="AR2658" s="1">
        <f t="shared" ref="AR2658" si="28337">AH2658*AM2655+AJ2658*AM2658-AI2658*AN2655-AK2658*AN2658</f>
        <v>0</v>
      </c>
      <c r="AS2658" s="4">
        <f t="shared" ref="AS2658" si="28338">(AH2658*AN2655+AI2658*AM2655+AJ2658*AN2658+AK2658*AM2658)</f>
        <v>-0.398438303582488</v>
      </c>
      <c r="AT2658" s="2">
        <f t="shared" ref="AT2658" si="28339">AH2658*AO2655+AJ2658*AO2658-AI2658*AP2655-AK2658*AP2658</f>
        <v>0.84122055572170318</v>
      </c>
      <c r="AU2658" s="3">
        <f t="shared" ref="AU2658" si="28340">(AH2658*AP2655+AI2658*AO2655+AJ2658*AP2658+AK2658*AO2658)</f>
        <v>0</v>
      </c>
      <c r="AV2658" s="20"/>
      <c r="AW2658" s="16">
        <v>0</v>
      </c>
      <c r="AX2658" s="17">
        <f t="shared" ref="AX2658" si="28341">-1/($AX$4*$B2655)</f>
        <v>-0.21830152680087789</v>
      </c>
      <c r="AY2658" s="18">
        <v>1</v>
      </c>
      <c r="AZ2658" s="19">
        <v>0</v>
      </c>
      <c r="BA2658" s="20"/>
      <c r="BB2658" s="1">
        <f t="shared" ref="BB2658" si="28342">AR2658*AW2655+AT2658*AW2658-AS2658*AX2655-AU2658*AX2658</f>
        <v>0</v>
      </c>
      <c r="BC2658" s="4">
        <f t="shared" ref="BC2658" si="28343">(AR2658*AX2655+AS2658*AW2655+AT2658*AX2658+AU2658*AW2658)</f>
        <v>-0.58207803527281876</v>
      </c>
      <c r="BD2658" s="2">
        <f t="shared" ref="BD2658" si="28344">AR2658*AY2655+AT2658*AY2658-AS2658*AZ2655-AU2658*AZ2658</f>
        <v>0.84122055572170318</v>
      </c>
      <c r="BE2658" s="3">
        <f t="shared" ref="BE2658" si="28345">(AR2658*AZ2655+AS2658*AY2655+AT2658*AZ2658+AU2658*AY2658)</f>
        <v>0</v>
      </c>
      <c r="BF2658" s="20"/>
      <c r="BG2658" s="16">
        <v>0</v>
      </c>
      <c r="BH2658" s="17">
        <v>0</v>
      </c>
      <c r="BI2658" s="18">
        <v>1</v>
      </c>
      <c r="BJ2658" s="19">
        <v>0</v>
      </c>
      <c r="BK2658" s="20"/>
      <c r="BL2658" s="1">
        <f t="shared" ref="BL2658" si="28346">BB2658*BG2655+BD2658*BG2658-BC2658*BH2655-BE2658*BH2658</f>
        <v>0</v>
      </c>
      <c r="BM2658" s="4">
        <f t="shared" ref="BM2658" si="28347">(BB2658*BH2655+BC2658*BG2655+BD2658*BH2658+BE2658*BG2658)</f>
        <v>-0.58207803527281876</v>
      </c>
      <c r="BN2658" s="2">
        <f t="shared" ref="BN2658" si="28348">BB2658*BI2655+BD2658*BI2658-BC2658*BJ2655-BE2658*BJ2658</f>
        <v>0.68849347410426809</v>
      </c>
      <c r="BO2658" s="3">
        <f t="shared" ref="BO2658" si="28349">(BB2658*BJ2655+BC2658*BI2655+BD2658*BJ2658+BE2658*BI2658)</f>
        <v>0</v>
      </c>
      <c r="BP2658" s="20"/>
      <c r="BQ2658" s="16">
        <v>0</v>
      </c>
      <c r="BR2658" s="17">
        <f t="shared" ref="BR2658" si="28350">-1/($BR$4*$B2655)</f>
        <v>-0.19108164632124786</v>
      </c>
      <c r="BS2658" s="18">
        <v>1</v>
      </c>
      <c r="BT2658" s="19">
        <v>0</v>
      </c>
      <c r="BU2658" s="20"/>
      <c r="BV2658" s="1">
        <f t="shared" ref="BV2658" si="28351">BL2658*BQ2655+BN2658*BQ2658-BM2658*BR2655-BO2658*BR2658</f>
        <v>0</v>
      </c>
      <c r="BW2658" s="4">
        <f t="shared" ref="BW2658" si="28352">(BL2658*BR2655+BM2658*BQ2655+BN2658*BR2658+BO2658*BQ2658)</f>
        <v>-0.71363650178609772</v>
      </c>
      <c r="BX2658" s="2">
        <f t="shared" ref="BX2658" si="28353">BL2658*BS2655+BN2658*BS2658-BM2658*BT2655-BO2658*BT2658</f>
        <v>0.68849347410426809</v>
      </c>
      <c r="BY2658" s="3">
        <f t="shared" ref="BY2658" si="28354">(BL2658*BT2655+BM2658*BS2655+BN2658*BT2658+BO2658*BS2658)</f>
        <v>0</v>
      </c>
      <c r="BZ2658" s="20"/>
      <c r="CA2658" s="16">
        <v>0</v>
      </c>
      <c r="CB2658" s="17">
        <v>0</v>
      </c>
      <c r="CC2658" s="18">
        <v>1</v>
      </c>
      <c r="CD2658" s="19">
        <v>0</v>
      </c>
      <c r="CE2658" s="20"/>
      <c r="CF2658" s="1">
        <f t="shared" ref="CF2658" si="28355">BV2658*CA2655+BX2658*CA2658-BW2658*CB2655-BY2658*CB2658</f>
        <v>0</v>
      </c>
      <c r="CG2658" s="4">
        <f t="shared" ref="CG2658" si="28356">(BV2658*CB2655+BW2658*CA2655+BX2658*CB2658+BY2658*CA2658)</f>
        <v>-0.71363650178609772</v>
      </c>
      <c r="CH2658" s="2">
        <f t="shared" ref="CH2658" si="28357">BV2658*CC2655+BX2658*CC2658-BW2658*CD2655-BY2658*CD2658</f>
        <v>0.59049387621904836</v>
      </c>
      <c r="CI2658" s="3">
        <f t="shared" ref="CI2658" si="28358">(BV2658*CD2655+BW2658*CC2655+BX2658*CD2658+BY2658*CC2658)</f>
        <v>0</v>
      </c>
      <c r="CK2658" s="16">
        <f t="shared" ref="CK2658" si="28359">1/$CL$4</f>
        <v>1</v>
      </c>
      <c r="CL2658" s="17">
        <v>0</v>
      </c>
      <c r="CM2658" s="18">
        <v>1</v>
      </c>
      <c r="CN2658" s="19">
        <v>0</v>
      </c>
      <c r="CP2658" s="1">
        <f t="shared" ref="CP2658" si="28360">CF2658*CK2655+CH2658*CK2658-CG2658*CL2655-CI2658*CL2658</f>
        <v>0.59049387621904836</v>
      </c>
      <c r="CQ2658" s="4">
        <f t="shared" ref="CQ2658" si="28361">(CF2658*CL2655+CG2658*CK2655+CH2658*CL2658+CI2658*CK2658)</f>
        <v>-0.71363650178609772</v>
      </c>
      <c r="CR2658" s="2">
        <f t="shared" ref="CR2658" si="28362">CF2658*CM2655+CH2658*CM2658-CG2658*CN2655-CI2658*CN2658</f>
        <v>0.59049387621904836</v>
      </c>
      <c r="CS2658" s="3">
        <f t="shared" ref="CS2658" si="28363">(CF2658*CN2655+CG2658*CM2655+CH2658*CN2658+CI2658*CM2658)</f>
        <v>0</v>
      </c>
      <c r="CU2658" s="39">
        <f t="shared" ref="CU2658" si="28364">(180/PI())*ATAN(-1*(CQ2655/CP2655))</f>
        <v>57.097387269078666</v>
      </c>
      <c r="CW2658" s="54">
        <f t="shared" ref="CW2658" si="28365">20*LOG(((1-(10^(CU2655/20)^2)*(1-((1-CW2655)/(1+CW2655))^2))^0.5))</f>
        <v>-17.925927402784016</v>
      </c>
    </row>
    <row r="2659" spans="2:101">
      <c r="E2659" s="20"/>
      <c r="F2659" s="20"/>
      <c r="G2659" s="20"/>
      <c r="H2659" s="20"/>
      <c r="I2659" s="20"/>
      <c r="J2659" s="20"/>
      <c r="K2659" s="20"/>
      <c r="L2659" s="20"/>
      <c r="M2659" s="20"/>
      <c r="N2659" s="20"/>
      <c r="O2659" s="20"/>
      <c r="P2659" s="20"/>
      <c r="Q2659" s="20"/>
      <c r="R2659" s="20"/>
      <c r="S2659" s="20"/>
      <c r="T2659" s="20"/>
      <c r="U2659" s="20"/>
      <c r="V2659" s="20"/>
      <c r="W2659" s="20"/>
      <c r="X2659" s="20"/>
      <c r="Y2659" s="20"/>
      <c r="Z2659" s="20"/>
      <c r="AA2659" s="20"/>
      <c r="AB2659" s="30"/>
      <c r="AC2659" s="20"/>
      <c r="AD2659" s="20"/>
      <c r="AE2659" s="20"/>
      <c r="AF2659" s="20"/>
      <c r="AG2659" s="20"/>
      <c r="AH2659" s="20"/>
      <c r="AI2659" s="20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  <c r="BA2659" s="20"/>
      <c r="BB2659" s="20"/>
      <c r="BC2659" s="20"/>
      <c r="BD2659" s="20"/>
      <c r="BE2659" s="20"/>
      <c r="BF2659" s="20"/>
      <c r="BG2659" s="20"/>
      <c r="BH2659" s="20"/>
      <c r="BI2659" s="20"/>
      <c r="BJ2659" s="20"/>
      <c r="BK2659" s="20"/>
      <c r="BL2659" s="20"/>
      <c r="BM2659" s="20"/>
      <c r="BN2659" s="20"/>
      <c r="BO2659" s="20"/>
      <c r="BP2659" s="20"/>
      <c r="BQ2659" s="20"/>
      <c r="BR2659" s="20"/>
      <c r="BS2659" s="20"/>
      <c r="BT2659" s="20"/>
      <c r="BU2659" s="20"/>
      <c r="BV2659" s="20"/>
      <c r="BW2659" s="20"/>
      <c r="BX2659" s="20"/>
      <c r="BY2659" s="20"/>
      <c r="BZ2659" s="20"/>
      <c r="CA2659" s="20"/>
      <c r="CB2659" s="20"/>
      <c r="CC2659" s="20"/>
      <c r="CD2659" s="20"/>
      <c r="CE2659" s="20"/>
      <c r="CF2659" s="20"/>
      <c r="CG2659" s="20"/>
      <c r="CH2659" s="20"/>
      <c r="CI2659" s="20"/>
      <c r="CJ2659" s="20"/>
      <c r="CK2659" s="20"/>
      <c r="CL2659" s="20"/>
    </row>
    <row r="2661" spans="2:101" ht="18.600000000000001" thickBot="1">
      <c r="B2661" s="23"/>
      <c r="C2661" s="23"/>
      <c r="D2661" s="20" t="s">
        <v>15</v>
      </c>
      <c r="E2661" s="20"/>
      <c r="F2661" s="20"/>
      <c r="G2661" s="20"/>
      <c r="H2661" s="20"/>
      <c r="I2661" s="20" t="s">
        <v>16</v>
      </c>
      <c r="J2661" s="20"/>
      <c r="K2661" s="20"/>
      <c r="L2661" s="20"/>
      <c r="M2661" s="23"/>
      <c r="N2661" s="23"/>
      <c r="O2661" s="24" t="s">
        <v>17</v>
      </c>
      <c r="P2661" s="23"/>
      <c r="Q2661" s="23"/>
      <c r="R2661" s="23"/>
      <c r="S2661" s="20"/>
      <c r="T2661" s="20" t="s">
        <v>18</v>
      </c>
      <c r="U2661" s="23"/>
      <c r="V2661" s="23"/>
      <c r="W2661" s="23"/>
      <c r="X2661" s="23"/>
      <c r="Y2661" s="24" t="s">
        <v>19</v>
      </c>
      <c r="Z2661" s="23"/>
      <c r="AA2661" s="23"/>
      <c r="AB2661" s="23"/>
      <c r="AC2661" s="24" t="s">
        <v>20</v>
      </c>
      <c r="AD2661" s="20"/>
      <c r="AE2661" s="20"/>
      <c r="AF2661" s="20"/>
      <c r="AG2661" s="20"/>
      <c r="AH2661" s="23"/>
      <c r="AI2661" s="24" t="s">
        <v>21</v>
      </c>
      <c r="AJ2661" s="23"/>
      <c r="AK2661" s="23"/>
      <c r="AL2661" s="20"/>
      <c r="AM2661" s="24" t="s">
        <v>31</v>
      </c>
      <c r="AN2661" s="20"/>
      <c r="AO2661" s="23"/>
      <c r="AP2661" s="23"/>
      <c r="AQ2661" s="23"/>
      <c r="AR2661" s="23"/>
      <c r="AS2661" s="24" t="s">
        <v>91</v>
      </c>
      <c r="AT2661" s="23"/>
      <c r="AU2661" s="23"/>
      <c r="AV2661" s="23"/>
      <c r="AW2661" s="24" t="s">
        <v>32</v>
      </c>
      <c r="AX2661" s="20"/>
      <c r="AY2661" s="20"/>
      <c r="AZ2661" s="20"/>
      <c r="BA2661" s="20"/>
      <c r="BB2661" s="23"/>
      <c r="BC2661" s="24" t="s">
        <v>22</v>
      </c>
      <c r="BD2661" s="23"/>
      <c r="BE2661" s="23"/>
      <c r="BF2661" s="23"/>
      <c r="BG2661" s="24" t="s">
        <v>33</v>
      </c>
      <c r="BH2661" s="20"/>
      <c r="BI2661" s="23"/>
      <c r="BJ2661" s="23"/>
      <c r="BK2661" s="23"/>
      <c r="BL2661" s="23"/>
      <c r="BM2661" s="24" t="s">
        <v>34</v>
      </c>
      <c r="BN2661" s="23"/>
      <c r="BO2661" s="23"/>
      <c r="BP2661" s="23"/>
      <c r="BQ2661" s="24" t="s">
        <v>89</v>
      </c>
      <c r="BR2661" s="20"/>
      <c r="BS2661" s="20"/>
      <c r="BT2661" s="20"/>
      <c r="BU2661" s="20"/>
      <c r="BV2661" s="23"/>
      <c r="BW2661" s="24" t="s">
        <v>35</v>
      </c>
      <c r="BX2661" s="23"/>
      <c r="BY2661" s="23"/>
      <c r="BZ2661" s="23"/>
      <c r="CA2661" s="24" t="s">
        <v>90</v>
      </c>
      <c r="CB2661" s="20"/>
      <c r="CC2661" s="23"/>
      <c r="CD2661" s="23"/>
      <c r="CE2661" s="23"/>
      <c r="CF2661" s="23"/>
      <c r="CG2661" s="24" t="s">
        <v>92</v>
      </c>
      <c r="CH2661" s="23"/>
      <c r="CI2661" s="23"/>
      <c r="CJ2661" s="23"/>
      <c r="CK2661" s="24" t="s">
        <v>36</v>
      </c>
      <c r="CL2661" s="24"/>
      <c r="CM2661" s="23"/>
      <c r="CN2661" s="23"/>
      <c r="CO2661" s="23"/>
      <c r="CP2661" s="23"/>
      <c r="CQ2661" s="24" t="s">
        <v>93</v>
      </c>
      <c r="CR2661" s="23"/>
      <c r="CS2661" s="23"/>
    </row>
    <row r="2662" spans="2:101" ht="18.600000000000001" thickBot="1">
      <c r="B2662" s="33"/>
      <c r="C2662" s="23"/>
      <c r="D2662" s="7" t="s">
        <v>2</v>
      </c>
      <c r="E2662" s="8"/>
      <c r="F2662" s="8" t="s">
        <v>3</v>
      </c>
      <c r="G2662" s="9"/>
      <c r="H2662" s="10"/>
      <c r="I2662" s="7" t="s">
        <v>4</v>
      </c>
      <c r="J2662" s="8"/>
      <c r="K2662" s="8" t="s">
        <v>5</v>
      </c>
      <c r="L2662" s="9"/>
      <c r="M2662" s="23"/>
      <c r="N2662" s="251" t="s">
        <v>79</v>
      </c>
      <c r="O2662" s="252"/>
      <c r="P2662" s="253" t="s">
        <v>80</v>
      </c>
      <c r="Q2662" s="254"/>
      <c r="R2662" s="23"/>
      <c r="S2662" s="7" t="s">
        <v>11</v>
      </c>
      <c r="T2662" s="8"/>
      <c r="U2662" s="8" t="s">
        <v>12</v>
      </c>
      <c r="V2662" s="9"/>
      <c r="W2662" s="20"/>
      <c r="X2662" s="251" t="s">
        <v>79</v>
      </c>
      <c r="Y2662" s="252"/>
      <c r="Z2662" s="253" t="s">
        <v>80</v>
      </c>
      <c r="AA2662" s="254"/>
      <c r="AB2662" s="20"/>
      <c r="AC2662" s="7" t="s">
        <v>4</v>
      </c>
      <c r="AD2662" s="8"/>
      <c r="AE2662" s="8" t="s">
        <v>5</v>
      </c>
      <c r="AF2662" s="9"/>
      <c r="AG2662" s="20"/>
      <c r="AH2662" s="251" t="s">
        <v>0</v>
      </c>
      <c r="AI2662" s="252"/>
      <c r="AJ2662" s="253" t="s">
        <v>1</v>
      </c>
      <c r="AK2662" s="254"/>
      <c r="AL2662" s="20"/>
      <c r="AM2662" s="7" t="s">
        <v>11</v>
      </c>
      <c r="AN2662" s="8"/>
      <c r="AO2662" s="8" t="s">
        <v>12</v>
      </c>
      <c r="AP2662" s="9"/>
      <c r="AQ2662" s="23"/>
      <c r="AR2662" s="251" t="s">
        <v>0</v>
      </c>
      <c r="AS2662" s="252"/>
      <c r="AT2662" s="253" t="s">
        <v>1</v>
      </c>
      <c r="AU2662" s="254"/>
      <c r="AV2662" s="36"/>
      <c r="AW2662" s="7" t="s">
        <v>4</v>
      </c>
      <c r="AX2662" s="8"/>
      <c r="AY2662" s="8" t="s">
        <v>5</v>
      </c>
      <c r="AZ2662" s="9"/>
      <c r="BA2662" s="20"/>
      <c r="BB2662" s="251" t="s">
        <v>0</v>
      </c>
      <c r="BC2662" s="252"/>
      <c r="BD2662" s="253" t="s">
        <v>1</v>
      </c>
      <c r="BE2662" s="254"/>
      <c r="BF2662" s="36"/>
      <c r="BG2662" s="7" t="s">
        <v>11</v>
      </c>
      <c r="BH2662" s="8"/>
      <c r="BI2662" s="8" t="s">
        <v>12</v>
      </c>
      <c r="BJ2662" s="9"/>
      <c r="BK2662" s="36"/>
      <c r="BL2662" s="251" t="s">
        <v>0</v>
      </c>
      <c r="BM2662" s="252"/>
      <c r="BN2662" s="253" t="s">
        <v>1</v>
      </c>
      <c r="BO2662" s="254"/>
      <c r="BP2662" s="36"/>
      <c r="BQ2662" s="7" t="s">
        <v>4</v>
      </c>
      <c r="BR2662" s="8"/>
      <c r="BS2662" s="8" t="s">
        <v>5</v>
      </c>
      <c r="BT2662" s="9"/>
      <c r="BU2662" s="20"/>
      <c r="BV2662" s="251" t="s">
        <v>0</v>
      </c>
      <c r="BW2662" s="252"/>
      <c r="BX2662" s="253" t="s">
        <v>1</v>
      </c>
      <c r="BY2662" s="254"/>
      <c r="BZ2662" s="36"/>
      <c r="CA2662" s="7" t="s">
        <v>11</v>
      </c>
      <c r="CB2662" s="8"/>
      <c r="CC2662" s="8" t="s">
        <v>12</v>
      </c>
      <c r="CD2662" s="9"/>
      <c r="CE2662" s="36"/>
      <c r="CF2662" s="251" t="s">
        <v>0</v>
      </c>
      <c r="CG2662" s="252"/>
      <c r="CH2662" s="253" t="s">
        <v>1</v>
      </c>
      <c r="CI2662" s="254"/>
      <c r="CJ2662" s="23"/>
      <c r="CK2662" s="7" t="s">
        <v>23</v>
      </c>
      <c r="CL2662" s="8"/>
      <c r="CM2662" s="8" t="s">
        <v>24</v>
      </c>
      <c r="CN2662" s="9"/>
      <c r="CO2662" s="23"/>
      <c r="CP2662" s="251" t="s">
        <v>0</v>
      </c>
      <c r="CQ2662" s="252"/>
      <c r="CR2662" s="253" t="s">
        <v>1</v>
      </c>
      <c r="CS2662" s="254"/>
      <c r="CU2662" s="26" t="s">
        <v>25</v>
      </c>
      <c r="CW2662" s="50" t="s">
        <v>44</v>
      </c>
    </row>
    <row r="2663" spans="2:101" ht="19.2" thickTop="1" thickBot="1">
      <c r="B2663" s="34">
        <v>7.7000000000000197</v>
      </c>
      <c r="D2663" s="11">
        <v>1</v>
      </c>
      <c r="E2663" s="12">
        <v>0</v>
      </c>
      <c r="F2663" s="13">
        <v>0</v>
      </c>
      <c r="G2663" s="40">
        <f t="shared" ref="G2663" si="28366">-1/($E$4*$B2663)</f>
        <v>-0.13643253479370684</v>
      </c>
      <c r="H2663" s="10"/>
      <c r="I2663" s="11">
        <v>1</v>
      </c>
      <c r="J2663" s="12">
        <v>0</v>
      </c>
      <c r="K2663" s="13">
        <v>0</v>
      </c>
      <c r="L2663" s="14">
        <v>0</v>
      </c>
      <c r="N2663" s="1">
        <f t="shared" ref="N2663" si="28367">D2663*I2663+F2663*I2666-E2663*J2663-G2663*J2666</f>
        <v>0.97409953075256595</v>
      </c>
      <c r="O2663" s="4">
        <f t="shared" ref="O2663" si="28368">(D2663*J2663+E2663*I2663+F2663*J2666+G2663*I2666)</f>
        <v>0</v>
      </c>
      <c r="P2663" s="2">
        <f t="shared" ref="P2663" si="28369">D2663*K2663+F2663*K2666-E2663*L2663-G2663*L2666</f>
        <v>0</v>
      </c>
      <c r="Q2663" s="3">
        <f t="shared" ref="Q2663" si="28370">(D2663*L2663+E2663*K2663+F2663*L2666+G2663*K2666)</f>
        <v>-0.13643253479370684</v>
      </c>
      <c r="S2663" s="11">
        <v>1</v>
      </c>
      <c r="T2663" s="12">
        <v>0</v>
      </c>
      <c r="U2663" s="13">
        <v>0</v>
      </c>
      <c r="V2663" s="40">
        <f t="shared" ref="V2663" si="28371">-1/($T$4*$B2663)</f>
        <v>-0.2606787030713158</v>
      </c>
      <c r="W2663" s="20"/>
      <c r="X2663" s="1">
        <f t="shared" ref="X2663" si="28372">N2663*S2663+P2663*S2666-O2663*T2663-Q2663*T2666</f>
        <v>0.97409953075256595</v>
      </c>
      <c r="Y2663" s="4">
        <f t="shared" ref="Y2663" si="28373">(N2663*T2663+O2663*S2663+P2663*T2666+Q2663*S2666)</f>
        <v>0</v>
      </c>
      <c r="Z2663" s="2">
        <f t="shared" ref="Z2663" si="28374">N2663*U2663+P2663*U2666-O2663*V2663-Q2663*V2666</f>
        <v>0</v>
      </c>
      <c r="AA2663" s="3">
        <f t="shared" ref="AA2663" si="28375">(N2663*V2663+O2663*U2663+P2663*V2666+Q2663*U2666)</f>
        <v>-0.39035953713266303</v>
      </c>
      <c r="AB2663" s="20"/>
      <c r="AC2663" s="11">
        <v>1</v>
      </c>
      <c r="AD2663" s="12">
        <v>0</v>
      </c>
      <c r="AE2663" s="13">
        <v>0</v>
      </c>
      <c r="AF2663" s="14">
        <v>0</v>
      </c>
      <c r="AG2663" s="20"/>
      <c r="AH2663" s="1">
        <f t="shared" ref="AH2663" si="28376">X2663*AC2663+Z2663*AC2666-Y2663*AD2663-AA2663*AD2666</f>
        <v>0.88943679898325634</v>
      </c>
      <c r="AI2663" s="4">
        <f t="shared" ref="AI2663" si="28377">(X2663*AD2663+Y2663*AC2663+Z2663*AD2666+AA2663*AC2666)</f>
        <v>0</v>
      </c>
      <c r="AJ2663" s="2">
        <f t="shared" ref="AJ2663" si="28378">X2663*AE2663+Z2663*AE2666-Y2663*AF2663-AA2663*AF2666</f>
        <v>0</v>
      </c>
      <c r="AK2663" s="3">
        <f t="shared" ref="AK2663" si="28379">(X2663*AF2663+Y2663*AE2663+Z2663*AF2666+AA2663*AE2666)</f>
        <v>-0.39035953713266303</v>
      </c>
      <c r="AL2663" s="20"/>
      <c r="AM2663" s="11">
        <v>1</v>
      </c>
      <c r="AN2663" s="12">
        <v>0</v>
      </c>
      <c r="AO2663" s="13">
        <v>0</v>
      </c>
      <c r="AP2663" s="40">
        <f t="shared" ref="AP2663" si="28380">-1/($AN$4*$B2663)</f>
        <v>-0.27090139730940666</v>
      </c>
      <c r="AR2663" s="1">
        <f t="shared" ref="AR2663" si="28381">AH2663*AM2663+AJ2663*AM2666-AI2663*AN2663-AK2663*AN2666</f>
        <v>0.88943679898325634</v>
      </c>
      <c r="AS2663" s="4">
        <f t="shared" ref="AS2663" si="28382">(AH2663*AN2663+AI2663*AM2663+AJ2663*AN2666+AK2663*AM2666)</f>
        <v>0</v>
      </c>
      <c r="AT2663" s="2">
        <f t="shared" ref="AT2663" si="28383">AH2663*AO2663+AJ2663*AO2666-AI2663*AP2663-AK2663*AP2666</f>
        <v>0</v>
      </c>
      <c r="AU2663" s="3">
        <f t="shared" ref="AU2663" si="28384">(AH2663*AP2663+AI2663*AO2663+AJ2663*AP2666+AK2663*AO2666)</f>
        <v>-0.63130920879563301</v>
      </c>
      <c r="AV2663" s="20"/>
      <c r="AW2663" s="11">
        <v>1</v>
      </c>
      <c r="AX2663" s="12">
        <v>0</v>
      </c>
      <c r="AY2663" s="13">
        <v>0</v>
      </c>
      <c r="AZ2663" s="14">
        <v>0</v>
      </c>
      <c r="BA2663" s="20"/>
      <c r="BB2663" s="1">
        <f t="shared" ref="BB2663" si="28385">AR2663*AW2663+AT2663*AW2666-AS2663*AX2663-AU2663*AX2666</f>
        <v>0.75251594237921893</v>
      </c>
      <c r="BC2663" s="4">
        <f t="shared" ref="BC2663" si="28386">(AR2663*AX2663+AS2663*AW2663+AT2663*AX2666+AU2663*AW2666)</f>
        <v>0</v>
      </c>
      <c r="BD2663" s="2">
        <f t="shared" ref="BD2663" si="28387">AR2663*AY2663+AT2663*AY2666-AS2663*AZ2663-AU2663*AZ2666</f>
        <v>0</v>
      </c>
      <c r="BE2663" s="3">
        <f t="shared" ref="BE2663" si="28388">(AR2663*AZ2663+AS2663*AY2663+AT2663*AZ2666+AU2663*AY2666)</f>
        <v>-0.63130920879563301</v>
      </c>
      <c r="BF2663" s="20"/>
      <c r="BG2663" s="11">
        <v>1</v>
      </c>
      <c r="BH2663" s="12">
        <v>0</v>
      </c>
      <c r="BI2663" s="13">
        <v>0</v>
      </c>
      <c r="BJ2663" s="40">
        <f t="shared" ref="BJ2663" si="28389">-1/($BH$4*$B2663)</f>
        <v>-0.2606787030713158</v>
      </c>
      <c r="BK2663" s="20"/>
      <c r="BL2663" s="1">
        <f t="shared" ref="BL2663" si="28390">BB2663*BG2663+BD2663*BG2666-BC2663*BH2663-BE2663*BH2666</f>
        <v>0.75251594237921893</v>
      </c>
      <c r="BM2663" s="4">
        <f t="shared" ref="BM2663" si="28391">(BB2663*BH2663+BC2663*BG2663+BD2663*BH2666+BE2663*BG2666)</f>
        <v>0</v>
      </c>
      <c r="BN2663" s="2">
        <f t="shared" ref="BN2663" si="28392">BB2663*BI2663+BD2663*BI2666-BC2663*BJ2663-BE2663*BJ2666</f>
        <v>0</v>
      </c>
      <c r="BO2663" s="3">
        <f t="shared" ref="BO2663" si="28393">(BB2663*BJ2663+BC2663*BI2663+BD2663*BJ2666+BE2663*BI2666)</f>
        <v>-0.82747408869553685</v>
      </c>
      <c r="BP2663" s="20"/>
      <c r="BQ2663" s="11">
        <v>1</v>
      </c>
      <c r="BR2663" s="12">
        <v>0</v>
      </c>
      <c r="BS2663" s="13">
        <v>0</v>
      </c>
      <c r="BT2663" s="14">
        <v>0</v>
      </c>
      <c r="BU2663" s="20"/>
      <c r="BV2663" s="1">
        <f t="shared" ref="BV2663" si="28394">BL2663*BQ2663+BN2663*BQ2666-BM2663*BR2663-BO2663*BR2666</f>
        <v>0.59542755272411518</v>
      </c>
      <c r="BW2663" s="4">
        <f t="shared" ref="BW2663" si="28395">(BL2663*BR2663+BM2663*BQ2663+BN2663*BR2666+BO2663*BQ2666)</f>
        <v>0</v>
      </c>
      <c r="BX2663" s="2">
        <f t="shared" ref="BX2663" si="28396">BL2663*BS2663+BN2663*BS2666-BM2663*BT2663-BO2663*BT2666</f>
        <v>0</v>
      </c>
      <c r="BY2663" s="3">
        <f t="shared" ref="BY2663" si="28397">(BL2663*BT2663+BM2663*BS2663+BN2663*BT2666+BO2663*BS2666)</f>
        <v>-0.82747408869553685</v>
      </c>
      <c r="BZ2663" s="20"/>
      <c r="CA2663" s="11">
        <v>1</v>
      </c>
      <c r="CB2663" s="12">
        <v>0</v>
      </c>
      <c r="CC2663" s="13">
        <v>0</v>
      </c>
      <c r="CD2663" s="40">
        <f t="shared" ref="CD2663" si="28398">-1/($CB$4*$B2663)</f>
        <v>-0.13643253479370684</v>
      </c>
      <c r="CE2663" s="20"/>
      <c r="CF2663" s="1">
        <f t="shared" ref="CF2663" si="28399">BV2663*CA2663+BX2663*CA2666-BW2663*CB2663-BY2663*CB2666</f>
        <v>0.59542755272411518</v>
      </c>
      <c r="CG2663" s="4">
        <f t="shared" ref="CG2663" si="28400">(BV2663*CB2663+BW2663*CA2663+BX2663*CB2666+BY2663*CA2666)</f>
        <v>0</v>
      </c>
      <c r="CH2663" s="2">
        <f t="shared" ref="CH2663" si="28401">BV2663*CC2663+BX2663*CC2666-BW2663*CD2663-BY2663*CD2666</f>
        <v>0</v>
      </c>
      <c r="CI2663" s="3">
        <f t="shared" ref="CI2663" si="28402">(BV2663*CD2663+BW2663*CC2663+BX2663*CD2666+BY2663*CC2666)</f>
        <v>-0.9087097789997014</v>
      </c>
      <c r="CJ2663" s="28"/>
      <c r="CK2663" s="11">
        <v>1</v>
      </c>
      <c r="CL2663" s="12">
        <v>0</v>
      </c>
      <c r="CM2663" s="13">
        <v>0</v>
      </c>
      <c r="CN2663" s="14">
        <v>0</v>
      </c>
      <c r="CP2663" s="1">
        <f t="shared" ref="CP2663" si="28403">CF2663*CK2663+CH2663*CK2666-CG2663*CL2663-CI2663*CL2666</f>
        <v>0.59542755272411518</v>
      </c>
      <c r="CQ2663" s="4">
        <f t="shared" ref="CQ2663" si="28404">(CF2663*CL2663+CG2663*CK2663+CH2663*CL2666+CI2663*CK2666)</f>
        <v>-0.9087097789997014</v>
      </c>
      <c r="CR2663" s="2">
        <f t="shared" ref="CR2663" si="28405">CF2663*CM2663+CH2663*CM2666-CG2663*CN2663-CI2663*CN2666</f>
        <v>0</v>
      </c>
      <c r="CS2663" s="3">
        <f t="shared" ref="CS2663" si="28406">(CF2663*CN2663+CG2663*CM2663+CH2663*CN2666+CI2663*CM2666)</f>
        <v>-0.9087097789997014</v>
      </c>
      <c r="CU2663" s="29">
        <f t="shared" ref="CU2663" si="28407">20*LOG(((1+$CL$4)/$CL$4)/((CP2663+CP2666)^2+(CQ2663+CQ2666)^2)^0.5)</f>
        <v>-4.252816880768024E-2</v>
      </c>
      <c r="CW2663" s="51">
        <f t="shared" ref="CW2663" si="28408">((CP2663^2+CQ2663^2)^0.5)/((CP2666^2+CQ2666^2)^0.5)</f>
        <v>1.1721370232350012</v>
      </c>
    </row>
    <row r="2664" spans="2:101" ht="18.600000000000001" thickBot="1">
      <c r="D2664" s="11"/>
      <c r="E2664" s="13"/>
      <c r="F2664" s="13"/>
      <c r="G2664" s="15"/>
      <c r="H2664" s="10"/>
      <c r="I2664" s="11"/>
      <c r="J2664" s="13"/>
      <c r="K2664" s="13"/>
      <c r="L2664" s="15"/>
      <c r="N2664" s="5"/>
      <c r="Q2664" s="6"/>
      <c r="S2664" s="11"/>
      <c r="T2664" s="13"/>
      <c r="U2664" s="13"/>
      <c r="V2664" s="15"/>
      <c r="W2664" s="20"/>
      <c r="X2664" s="5"/>
      <c r="AA2664" s="6"/>
      <c r="AB2664" s="20"/>
      <c r="AC2664" s="11"/>
      <c r="AD2664" s="13"/>
      <c r="AE2664" s="13"/>
      <c r="AF2664" s="15"/>
      <c r="AG2664" s="20"/>
      <c r="AH2664" s="5"/>
      <c r="AK2664" s="6"/>
      <c r="AL2664" s="20"/>
      <c r="AM2664" s="11"/>
      <c r="AN2664" s="13"/>
      <c r="AO2664" s="13"/>
      <c r="AP2664" s="15"/>
      <c r="AR2664" s="5"/>
      <c r="AU2664" s="6"/>
      <c r="AW2664" s="11"/>
      <c r="AX2664" s="13"/>
      <c r="AY2664" s="13"/>
      <c r="AZ2664" s="15"/>
      <c r="BA2664" s="20"/>
      <c r="BB2664" s="5"/>
      <c r="BE2664" s="6"/>
      <c r="BG2664" s="11"/>
      <c r="BH2664" s="13"/>
      <c r="BI2664" s="13"/>
      <c r="BJ2664" s="15"/>
      <c r="BL2664" s="5"/>
      <c r="BO2664" s="6"/>
      <c r="BQ2664" s="11"/>
      <c r="BR2664" s="13"/>
      <c r="BS2664" s="13"/>
      <c r="BT2664" s="15"/>
      <c r="BU2664" s="20"/>
      <c r="BV2664" s="5"/>
      <c r="BY2664" s="6"/>
      <c r="CA2664" s="11"/>
      <c r="CB2664" s="13"/>
      <c r="CC2664" s="13"/>
      <c r="CD2664" s="15"/>
      <c r="CF2664" s="5"/>
      <c r="CI2664" s="6"/>
      <c r="CK2664" s="11"/>
      <c r="CL2664" s="13"/>
      <c r="CM2664" s="13"/>
      <c r="CN2664" s="15"/>
      <c r="CP2664" s="5"/>
      <c r="CS2664" s="6"/>
      <c r="CW2664" s="52"/>
    </row>
    <row r="2665" spans="2:101" ht="18.600000000000001" thickBot="1">
      <c r="D2665" s="11" t="s">
        <v>6</v>
      </c>
      <c r="E2665" s="13"/>
      <c r="F2665" s="13" t="s">
        <v>7</v>
      </c>
      <c r="G2665" s="15"/>
      <c r="H2665" s="10"/>
      <c r="I2665" s="11" t="s">
        <v>8</v>
      </c>
      <c r="J2665" s="13"/>
      <c r="K2665" s="13" t="s">
        <v>9</v>
      </c>
      <c r="L2665" s="15"/>
      <c r="N2665" s="251" t="s">
        <v>26</v>
      </c>
      <c r="O2665" s="252"/>
      <c r="P2665" s="253" t="s">
        <v>27</v>
      </c>
      <c r="Q2665" s="254"/>
      <c r="S2665" s="11" t="s">
        <v>13</v>
      </c>
      <c r="T2665" s="13"/>
      <c r="U2665" s="13" t="s">
        <v>14</v>
      </c>
      <c r="V2665" s="15"/>
      <c r="W2665" s="20"/>
      <c r="X2665" s="251" t="s">
        <v>26</v>
      </c>
      <c r="Y2665" s="252"/>
      <c r="Z2665" s="253" t="s">
        <v>27</v>
      </c>
      <c r="AA2665" s="254"/>
      <c r="AB2665" s="20"/>
      <c r="AC2665" s="11" t="s">
        <v>8</v>
      </c>
      <c r="AD2665" s="13"/>
      <c r="AE2665" s="13" t="s">
        <v>9</v>
      </c>
      <c r="AF2665" s="15"/>
      <c r="AG2665" s="20"/>
      <c r="AH2665" s="251" t="s">
        <v>26</v>
      </c>
      <c r="AI2665" s="252"/>
      <c r="AJ2665" s="253" t="s">
        <v>27</v>
      </c>
      <c r="AK2665" s="254"/>
      <c r="AL2665" s="20"/>
      <c r="AM2665" s="11" t="s">
        <v>13</v>
      </c>
      <c r="AN2665" s="13"/>
      <c r="AO2665" s="13" t="s">
        <v>14</v>
      </c>
      <c r="AP2665" s="15"/>
      <c r="AR2665" s="251" t="s">
        <v>26</v>
      </c>
      <c r="AS2665" s="252"/>
      <c r="AT2665" s="253" t="s">
        <v>27</v>
      </c>
      <c r="AU2665" s="254"/>
      <c r="AV2665" s="36"/>
      <c r="AW2665" s="11" t="s">
        <v>8</v>
      </c>
      <c r="AX2665" s="13"/>
      <c r="AY2665" s="13" t="s">
        <v>9</v>
      </c>
      <c r="AZ2665" s="15"/>
      <c r="BA2665" s="20"/>
      <c r="BB2665" s="251" t="s">
        <v>26</v>
      </c>
      <c r="BC2665" s="252"/>
      <c r="BD2665" s="253" t="s">
        <v>27</v>
      </c>
      <c r="BE2665" s="254"/>
      <c r="BF2665" s="36"/>
      <c r="BG2665" s="11" t="s">
        <v>13</v>
      </c>
      <c r="BH2665" s="13"/>
      <c r="BI2665" s="13" t="s">
        <v>14</v>
      </c>
      <c r="BJ2665" s="15"/>
      <c r="BK2665" s="36"/>
      <c r="BL2665" s="251" t="s">
        <v>26</v>
      </c>
      <c r="BM2665" s="252"/>
      <c r="BN2665" s="253" t="s">
        <v>27</v>
      </c>
      <c r="BO2665" s="254"/>
      <c r="BP2665" s="36"/>
      <c r="BQ2665" s="11" t="s">
        <v>8</v>
      </c>
      <c r="BR2665" s="13"/>
      <c r="BS2665" s="13" t="s">
        <v>9</v>
      </c>
      <c r="BT2665" s="15"/>
      <c r="BU2665" s="20"/>
      <c r="BV2665" s="251" t="s">
        <v>26</v>
      </c>
      <c r="BW2665" s="252"/>
      <c r="BX2665" s="253" t="s">
        <v>27</v>
      </c>
      <c r="BY2665" s="254"/>
      <c r="BZ2665" s="36"/>
      <c r="CA2665" s="11" t="s">
        <v>13</v>
      </c>
      <c r="CB2665" s="13"/>
      <c r="CC2665" s="13" t="s">
        <v>14</v>
      </c>
      <c r="CD2665" s="15"/>
      <c r="CE2665" s="36"/>
      <c r="CF2665" s="251" t="s">
        <v>26</v>
      </c>
      <c r="CG2665" s="252"/>
      <c r="CH2665" s="253" t="s">
        <v>27</v>
      </c>
      <c r="CI2665" s="254"/>
      <c r="CK2665" s="11" t="s">
        <v>28</v>
      </c>
      <c r="CL2665" s="13"/>
      <c r="CM2665" s="13" t="s">
        <v>29</v>
      </c>
      <c r="CN2665" s="15"/>
      <c r="CP2665" s="251" t="s">
        <v>26</v>
      </c>
      <c r="CQ2665" s="252"/>
      <c r="CR2665" s="253" t="s">
        <v>27</v>
      </c>
      <c r="CS2665" s="254"/>
      <c r="CU2665" s="38" t="s">
        <v>37</v>
      </c>
      <c r="CW2665" s="53" t="s">
        <v>45</v>
      </c>
    </row>
    <row r="2666" spans="2:101" ht="19.2" thickTop="1" thickBot="1">
      <c r="D2666" s="16">
        <v>0</v>
      </c>
      <c r="E2666" s="17">
        <v>0</v>
      </c>
      <c r="F2666" s="18">
        <v>1</v>
      </c>
      <c r="G2666" s="19">
        <v>0</v>
      </c>
      <c r="H2666" s="10"/>
      <c r="I2666" s="16">
        <v>0</v>
      </c>
      <c r="J2666" s="17">
        <f t="shared" ref="J2666" si="28409">-1/($J$4*$B2663)</f>
        <v>-0.18984085641007095</v>
      </c>
      <c r="K2666" s="18">
        <v>1</v>
      </c>
      <c r="L2666" s="19">
        <v>0</v>
      </c>
      <c r="N2666" s="1">
        <f t="shared" ref="N2666" si="28410">D2666*I2663+F2666*I2666-E2666*J2663-G2666*J2666</f>
        <v>0</v>
      </c>
      <c r="O2666" s="4">
        <f t="shared" ref="O2666" si="28411">(D2666*J2663+E2666*I2663+F2666*J2666+G2666*I2666)</f>
        <v>-0.18984085641007095</v>
      </c>
      <c r="P2666" s="2">
        <f t="shared" ref="P2666" si="28412">D2666*K2663+F2666*K2666-E2666*L2663-G2666*L2666</f>
        <v>1</v>
      </c>
      <c r="Q2666" s="3">
        <f t="shared" ref="Q2666" si="28413">(D2666*L2663+E2666*K2663+F2666*L2666+G2666*K2666)</f>
        <v>0</v>
      </c>
      <c r="S2666" s="16">
        <v>0</v>
      </c>
      <c r="T2666" s="17">
        <v>0</v>
      </c>
      <c r="U2666" s="18">
        <v>1</v>
      </c>
      <c r="V2666" s="19">
        <v>0</v>
      </c>
      <c r="W2666" s="20"/>
      <c r="X2666" s="1">
        <f t="shared" ref="X2666" si="28414">N2666*S2663+P2666*S2666-O2666*T2663-Q2666*T2666</f>
        <v>0</v>
      </c>
      <c r="Y2666" s="4">
        <f t="shared" ref="Y2666" si="28415">(N2666*T2663+O2666*S2663+P2666*T2666+Q2666*S2666)</f>
        <v>-0.18984085641007095</v>
      </c>
      <c r="Z2666" s="2">
        <f t="shared" ref="Z2666" si="28416">N2666*U2663+P2666*U2666-O2666*V2663-Q2666*V2666</f>
        <v>0.95051253176107486</v>
      </c>
      <c r="AA2666" s="3">
        <f t="shared" ref="AA2666" si="28417">(N2666*V2663+O2666*U2663+P2666*V2666+Q2666*U2666)</f>
        <v>0</v>
      </c>
      <c r="AB2666" s="20"/>
      <c r="AC2666" s="16">
        <v>0</v>
      </c>
      <c r="AD2666" s="17">
        <f t="shared" ref="AD2666" si="28418">-1/($AD$4*$B2663)</f>
        <v>-0.21688398441905402</v>
      </c>
      <c r="AE2666" s="18">
        <v>1</v>
      </c>
      <c r="AF2666" s="19">
        <v>0</v>
      </c>
      <c r="AG2666" s="20"/>
      <c r="AH2666" s="1">
        <f t="shared" ref="AH2666" si="28419">X2666*AC2663+Z2666*AC2666-Y2666*AD2663-AA2666*AD2666</f>
        <v>0</v>
      </c>
      <c r="AI2666" s="4">
        <f t="shared" ref="AI2666" si="28420">(X2666*AD2663+Y2666*AC2663+Z2666*AD2666+AA2666*AC2666)</f>
        <v>-0.39599180153865549</v>
      </c>
      <c r="AJ2666" s="2">
        <f t="shared" ref="AJ2666" si="28421">X2666*AE2663+Z2666*AE2666-Y2666*AF2663-AA2666*AF2666</f>
        <v>0.95051253176107486</v>
      </c>
      <c r="AK2666" s="3">
        <f t="shared" ref="AK2666" si="28422">(X2666*AF2663+Y2666*AE2663+Z2666*AF2666+AA2666*AE2666)</f>
        <v>0</v>
      </c>
      <c r="AL2666" s="20"/>
      <c r="AM2666" s="16">
        <v>0</v>
      </c>
      <c r="AN2666" s="17">
        <v>0</v>
      </c>
      <c r="AO2666" s="18">
        <v>1</v>
      </c>
      <c r="AP2666" s="19">
        <v>0</v>
      </c>
      <c r="AR2666" s="1">
        <f t="shared" ref="AR2666" si="28423">AH2666*AM2663+AJ2666*AM2666-AI2666*AN2663-AK2666*AN2666</f>
        <v>0</v>
      </c>
      <c r="AS2666" s="4">
        <f t="shared" ref="AS2666" si="28424">(AH2666*AN2663+AI2666*AM2663+AJ2666*AN2666+AK2666*AM2666)</f>
        <v>-0.39599180153865549</v>
      </c>
      <c r="AT2666" s="2">
        <f t="shared" ref="AT2666" si="28425">AH2666*AO2663+AJ2666*AO2666-AI2666*AP2663-AK2666*AP2666</f>
        <v>0.84323779940118382</v>
      </c>
      <c r="AU2666" s="3">
        <f t="shared" ref="AU2666" si="28426">(AH2666*AP2663+AI2666*AO2663+AJ2666*AP2666+AK2666*AO2666)</f>
        <v>0</v>
      </c>
      <c r="AV2666" s="20"/>
      <c r="AW2666" s="16">
        <v>0</v>
      </c>
      <c r="AX2666" s="17">
        <f t="shared" ref="AX2666" si="28427">-1/($AX$4*$B2663)</f>
        <v>-0.21688398441905402</v>
      </c>
      <c r="AY2666" s="18">
        <v>1</v>
      </c>
      <c r="AZ2666" s="19">
        <v>0</v>
      </c>
      <c r="BA2666" s="20"/>
      <c r="BB2666" s="1">
        <f t="shared" ref="BB2666" si="28428">AR2666*AW2663+AT2666*AW2666-AS2666*AX2663-AU2666*AX2666</f>
        <v>0</v>
      </c>
      <c r="BC2666" s="4">
        <f t="shared" ref="BC2666" si="28429">(AR2666*AX2663+AS2666*AW2663+AT2666*AX2666+AU2666*AW2666)</f>
        <v>-0.57887657528553926</v>
      </c>
      <c r="BD2666" s="2">
        <f t="shared" ref="BD2666" si="28430">AR2666*AY2663+AT2666*AY2666-AS2666*AZ2663-AU2666*AZ2666</f>
        <v>0.84323779940118382</v>
      </c>
      <c r="BE2666" s="3">
        <f t="shared" ref="BE2666" si="28431">(AR2666*AZ2663+AS2666*AY2663+AT2666*AZ2666+AU2666*AY2666)</f>
        <v>0</v>
      </c>
      <c r="BF2666" s="20"/>
      <c r="BG2666" s="16">
        <v>0</v>
      </c>
      <c r="BH2666" s="17">
        <v>0</v>
      </c>
      <c r="BI2666" s="18">
        <v>1</v>
      </c>
      <c r="BJ2666" s="19">
        <v>0</v>
      </c>
      <c r="BK2666" s="20"/>
      <c r="BL2666" s="1">
        <f t="shared" ref="BL2666" si="28432">BB2666*BG2663+BD2666*BG2666-BC2666*BH2663-BE2666*BH2666</f>
        <v>0</v>
      </c>
      <c r="BM2666" s="4">
        <f t="shared" ref="BM2666" si="28433">(BB2666*BH2663+BC2666*BG2663+BD2666*BH2666+BE2666*BG2666)</f>
        <v>-0.57887657528553926</v>
      </c>
      <c r="BN2666" s="2">
        <f t="shared" ref="BN2666" si="28434">BB2666*BI2663+BD2666*BI2666-BC2666*BJ2663-BE2666*BJ2666</f>
        <v>0.69233700451738456</v>
      </c>
      <c r="BO2666" s="3">
        <f t="shared" ref="BO2666" si="28435">(BB2666*BJ2663+BC2666*BI2663+BD2666*BJ2666+BE2666*BI2666)</f>
        <v>0</v>
      </c>
      <c r="BP2666" s="20"/>
      <c r="BQ2666" s="16">
        <v>0</v>
      </c>
      <c r="BR2666" s="17">
        <f t="shared" ref="BR2666" si="28436">-1/($BR$4*$B2663)</f>
        <v>-0.18984085641007095</v>
      </c>
      <c r="BS2666" s="18">
        <v>1</v>
      </c>
      <c r="BT2666" s="19">
        <v>0</v>
      </c>
      <c r="BU2666" s="20"/>
      <c r="BV2666" s="1">
        <f t="shared" ref="BV2666" si="28437">BL2666*BQ2663+BN2666*BQ2666-BM2666*BR2663-BO2666*BR2666</f>
        <v>0</v>
      </c>
      <c r="BW2666" s="4">
        <f t="shared" ref="BW2666" si="28438">(BL2666*BR2663+BM2666*BQ2663+BN2666*BR2666+BO2666*BQ2666)</f>
        <v>-0.71031042514750276</v>
      </c>
      <c r="BX2666" s="2">
        <f t="shared" ref="BX2666" si="28439">BL2666*BS2663+BN2666*BS2666-BM2666*BT2663-BO2666*BT2666</f>
        <v>0.69233700451738456</v>
      </c>
      <c r="BY2666" s="3">
        <f t="shared" ref="BY2666" si="28440">(BL2666*BT2663+BM2666*BS2663+BN2666*BT2666+BO2666*BS2666)</f>
        <v>0</v>
      </c>
      <c r="BZ2666" s="20"/>
      <c r="CA2666" s="16">
        <v>0</v>
      </c>
      <c r="CB2666" s="17">
        <v>0</v>
      </c>
      <c r="CC2666" s="18">
        <v>1</v>
      </c>
      <c r="CD2666" s="19">
        <v>0</v>
      </c>
      <c r="CE2666" s="20"/>
      <c r="CF2666" s="1">
        <f t="shared" ref="CF2666" si="28441">BV2666*CA2663+BX2666*CA2666-BW2666*CB2663-BY2666*CB2666</f>
        <v>0</v>
      </c>
      <c r="CG2666" s="4">
        <f t="shared" ref="CG2666" si="28442">(BV2666*CB2663+BW2666*CA2663+BX2666*CB2666+BY2666*CA2666)</f>
        <v>-0.71031042514750276</v>
      </c>
      <c r="CH2666" s="2">
        <f t="shared" ref="CH2666" si="28443">BV2666*CC2663+BX2666*CC2666-BW2666*CD2663-BY2666*CD2666</f>
        <v>0.59542755272411518</v>
      </c>
      <c r="CI2666" s="3">
        <f t="shared" ref="CI2666" si="28444">(BV2666*CD2663+BW2666*CC2663+BX2666*CD2666+BY2666*CC2666)</f>
        <v>0</v>
      </c>
      <c r="CK2666" s="16">
        <f t="shared" ref="CK2666" si="28445">1/$CL$4</f>
        <v>1</v>
      </c>
      <c r="CL2666" s="17">
        <v>0</v>
      </c>
      <c r="CM2666" s="18">
        <v>1</v>
      </c>
      <c r="CN2666" s="19">
        <v>0</v>
      </c>
      <c r="CP2666" s="1">
        <f t="shared" ref="CP2666" si="28446">CF2666*CK2663+CH2666*CK2666-CG2666*CL2663-CI2666*CL2666</f>
        <v>0.59542755272411518</v>
      </c>
      <c r="CQ2666" s="4">
        <f t="shared" ref="CQ2666" si="28447">(CF2666*CL2663+CG2666*CK2663+CH2666*CL2666+CI2666*CK2666)</f>
        <v>-0.71031042514750276</v>
      </c>
      <c r="CR2666" s="2">
        <f t="shared" ref="CR2666" si="28448">CF2666*CM2663+CH2666*CM2666-CG2666*CN2663-CI2666*CN2666</f>
        <v>0.59542755272411518</v>
      </c>
      <c r="CS2666" s="3">
        <f t="shared" ref="CS2666" si="28449">(CF2666*CN2663+CG2666*CM2663+CH2666*CN2666+CI2666*CM2666)</f>
        <v>0</v>
      </c>
      <c r="CU2666" s="39">
        <f t="shared" ref="CU2666" si="28450">(180/PI())*ATAN(-1*(CQ2663/CP2663))</f>
        <v>56.765378595316513</v>
      </c>
      <c r="CW2666" s="54">
        <f t="shared" ref="CW2666" si="28451">20*LOG(((1-(10^(CU2663/20)^2)*(1-((1-CW2663)/(1+CW2663))^2))^0.5))</f>
        <v>-17.968666165140384</v>
      </c>
    </row>
    <row r="2667" spans="2:101">
      <c r="E2667" s="20"/>
      <c r="F2667" s="20"/>
      <c r="G2667" s="20"/>
      <c r="H2667" s="20"/>
      <c r="I2667" s="20"/>
      <c r="J2667" s="20"/>
      <c r="K2667" s="20"/>
      <c r="L2667" s="20"/>
      <c r="M2667" s="20"/>
      <c r="N2667" s="20"/>
      <c r="O2667" s="20"/>
      <c r="P2667" s="20"/>
      <c r="Q2667" s="20"/>
      <c r="R2667" s="20"/>
      <c r="S2667" s="20"/>
      <c r="T2667" s="20"/>
      <c r="U2667" s="20"/>
      <c r="V2667" s="20"/>
      <c r="W2667" s="20"/>
      <c r="X2667" s="20"/>
      <c r="Y2667" s="20"/>
      <c r="Z2667" s="20"/>
      <c r="AA2667" s="20"/>
      <c r="AB2667" s="30"/>
      <c r="AC2667" s="20"/>
      <c r="AD2667" s="20"/>
      <c r="AE2667" s="20"/>
      <c r="AF2667" s="20"/>
      <c r="AG2667" s="20"/>
      <c r="AH2667" s="20"/>
      <c r="AI2667" s="20"/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  <c r="BA2667" s="20"/>
      <c r="BB2667" s="20"/>
      <c r="BC2667" s="20"/>
      <c r="BD2667" s="20"/>
      <c r="BE2667" s="20"/>
      <c r="BF2667" s="20"/>
      <c r="BG2667" s="20"/>
      <c r="BH2667" s="20"/>
      <c r="BI2667" s="20"/>
      <c r="BJ2667" s="20"/>
      <c r="BK2667" s="20"/>
      <c r="BL2667" s="20"/>
      <c r="BM2667" s="20"/>
      <c r="BN2667" s="20"/>
      <c r="BO2667" s="20"/>
      <c r="BP2667" s="20"/>
      <c r="BQ2667" s="20"/>
      <c r="BR2667" s="20"/>
      <c r="BS2667" s="20"/>
      <c r="BT2667" s="20"/>
      <c r="BU2667" s="20"/>
      <c r="BV2667" s="20"/>
      <c r="BW2667" s="20"/>
      <c r="BX2667" s="20"/>
      <c r="BY2667" s="20"/>
      <c r="BZ2667" s="20"/>
      <c r="CA2667" s="20"/>
      <c r="CB2667" s="20"/>
      <c r="CC2667" s="20"/>
      <c r="CD2667" s="20"/>
      <c r="CE2667" s="20"/>
      <c r="CF2667" s="20"/>
      <c r="CG2667" s="20"/>
      <c r="CH2667" s="20"/>
      <c r="CI2667" s="20"/>
      <c r="CJ2667" s="20"/>
      <c r="CK2667" s="20"/>
      <c r="CL2667" s="20"/>
    </row>
    <row r="2669" spans="2:101" ht="18.600000000000001" thickBot="1">
      <c r="B2669" s="23"/>
      <c r="C2669" s="23"/>
      <c r="D2669" s="20" t="s">
        <v>15</v>
      </c>
      <c r="E2669" s="20"/>
      <c r="F2669" s="20"/>
      <c r="G2669" s="20"/>
      <c r="H2669" s="20"/>
      <c r="I2669" s="20" t="s">
        <v>16</v>
      </c>
      <c r="J2669" s="20"/>
      <c r="K2669" s="20"/>
      <c r="L2669" s="20"/>
      <c r="M2669" s="23"/>
      <c r="N2669" s="23"/>
      <c r="O2669" s="24" t="s">
        <v>17</v>
      </c>
      <c r="P2669" s="23"/>
      <c r="Q2669" s="23"/>
      <c r="R2669" s="23"/>
      <c r="S2669" s="20"/>
      <c r="T2669" s="20" t="s">
        <v>18</v>
      </c>
      <c r="U2669" s="23"/>
      <c r="V2669" s="23"/>
      <c r="W2669" s="23"/>
      <c r="X2669" s="23"/>
      <c r="Y2669" s="24" t="s">
        <v>19</v>
      </c>
      <c r="Z2669" s="23"/>
      <c r="AA2669" s="23"/>
      <c r="AB2669" s="23"/>
      <c r="AC2669" s="24" t="s">
        <v>20</v>
      </c>
      <c r="AD2669" s="20"/>
      <c r="AE2669" s="20"/>
      <c r="AF2669" s="20"/>
      <c r="AG2669" s="20"/>
      <c r="AH2669" s="23"/>
      <c r="AI2669" s="24" t="s">
        <v>21</v>
      </c>
      <c r="AJ2669" s="23"/>
      <c r="AK2669" s="23"/>
      <c r="AL2669" s="20"/>
      <c r="AM2669" s="24" t="s">
        <v>31</v>
      </c>
      <c r="AN2669" s="20"/>
      <c r="AO2669" s="23"/>
      <c r="AP2669" s="23"/>
      <c r="AQ2669" s="23"/>
      <c r="AR2669" s="23"/>
      <c r="AS2669" s="24" t="s">
        <v>91</v>
      </c>
      <c r="AT2669" s="23"/>
      <c r="AU2669" s="23"/>
      <c r="AV2669" s="23"/>
      <c r="AW2669" s="24" t="s">
        <v>32</v>
      </c>
      <c r="AX2669" s="20"/>
      <c r="AY2669" s="20"/>
      <c r="AZ2669" s="20"/>
      <c r="BA2669" s="20"/>
      <c r="BB2669" s="23"/>
      <c r="BC2669" s="24" t="s">
        <v>22</v>
      </c>
      <c r="BD2669" s="23"/>
      <c r="BE2669" s="23"/>
      <c r="BF2669" s="23"/>
      <c r="BG2669" s="24" t="s">
        <v>33</v>
      </c>
      <c r="BH2669" s="20"/>
      <c r="BI2669" s="23"/>
      <c r="BJ2669" s="23"/>
      <c r="BK2669" s="23"/>
      <c r="BL2669" s="23"/>
      <c r="BM2669" s="24" t="s">
        <v>34</v>
      </c>
      <c r="BN2669" s="23"/>
      <c r="BO2669" s="23"/>
      <c r="BP2669" s="23"/>
      <c r="BQ2669" s="24" t="s">
        <v>89</v>
      </c>
      <c r="BR2669" s="20"/>
      <c r="BS2669" s="20"/>
      <c r="BT2669" s="20"/>
      <c r="BU2669" s="20"/>
      <c r="BV2669" s="23"/>
      <c r="BW2669" s="24" t="s">
        <v>35</v>
      </c>
      <c r="BX2669" s="23"/>
      <c r="BY2669" s="23"/>
      <c r="BZ2669" s="23"/>
      <c r="CA2669" s="24" t="s">
        <v>90</v>
      </c>
      <c r="CB2669" s="20"/>
      <c r="CC2669" s="23"/>
      <c r="CD2669" s="23"/>
      <c r="CE2669" s="23"/>
      <c r="CF2669" s="23"/>
      <c r="CG2669" s="24" t="s">
        <v>92</v>
      </c>
      <c r="CH2669" s="23"/>
      <c r="CI2669" s="23"/>
      <c r="CJ2669" s="23"/>
      <c r="CK2669" s="24" t="s">
        <v>36</v>
      </c>
      <c r="CL2669" s="24"/>
      <c r="CM2669" s="23"/>
      <c r="CN2669" s="23"/>
      <c r="CO2669" s="23"/>
      <c r="CP2669" s="23"/>
      <c r="CQ2669" s="24" t="s">
        <v>93</v>
      </c>
      <c r="CR2669" s="23"/>
      <c r="CS2669" s="23"/>
    </row>
    <row r="2670" spans="2:101" ht="18.600000000000001" thickBot="1">
      <c r="B2670" s="33"/>
      <c r="C2670" s="23"/>
      <c r="D2670" s="7" t="s">
        <v>2</v>
      </c>
      <c r="E2670" s="8"/>
      <c r="F2670" s="8" t="s">
        <v>3</v>
      </c>
      <c r="G2670" s="9"/>
      <c r="H2670" s="10"/>
      <c r="I2670" s="7" t="s">
        <v>4</v>
      </c>
      <c r="J2670" s="8"/>
      <c r="K2670" s="8" t="s">
        <v>5</v>
      </c>
      <c r="L2670" s="9"/>
      <c r="M2670" s="23"/>
      <c r="N2670" s="251" t="s">
        <v>79</v>
      </c>
      <c r="O2670" s="252"/>
      <c r="P2670" s="253" t="s">
        <v>80</v>
      </c>
      <c r="Q2670" s="254"/>
      <c r="R2670" s="23"/>
      <c r="S2670" s="7" t="s">
        <v>11</v>
      </c>
      <c r="T2670" s="8"/>
      <c r="U2670" s="8" t="s">
        <v>12</v>
      </c>
      <c r="V2670" s="9"/>
      <c r="W2670" s="20"/>
      <c r="X2670" s="251" t="s">
        <v>79</v>
      </c>
      <c r="Y2670" s="252"/>
      <c r="Z2670" s="253" t="s">
        <v>80</v>
      </c>
      <c r="AA2670" s="254"/>
      <c r="AB2670" s="20"/>
      <c r="AC2670" s="7" t="s">
        <v>4</v>
      </c>
      <c r="AD2670" s="8"/>
      <c r="AE2670" s="8" t="s">
        <v>5</v>
      </c>
      <c r="AF2670" s="9"/>
      <c r="AG2670" s="20"/>
      <c r="AH2670" s="251" t="s">
        <v>0</v>
      </c>
      <c r="AI2670" s="252"/>
      <c r="AJ2670" s="253" t="s">
        <v>1</v>
      </c>
      <c r="AK2670" s="254"/>
      <c r="AL2670" s="20"/>
      <c r="AM2670" s="7" t="s">
        <v>11</v>
      </c>
      <c r="AN2670" s="8"/>
      <c r="AO2670" s="8" t="s">
        <v>12</v>
      </c>
      <c r="AP2670" s="9"/>
      <c r="AQ2670" s="23"/>
      <c r="AR2670" s="251" t="s">
        <v>0</v>
      </c>
      <c r="AS2670" s="252"/>
      <c r="AT2670" s="253" t="s">
        <v>1</v>
      </c>
      <c r="AU2670" s="254"/>
      <c r="AV2670" s="36"/>
      <c r="AW2670" s="7" t="s">
        <v>4</v>
      </c>
      <c r="AX2670" s="8"/>
      <c r="AY2670" s="8" t="s">
        <v>5</v>
      </c>
      <c r="AZ2670" s="9"/>
      <c r="BA2670" s="20"/>
      <c r="BB2670" s="251" t="s">
        <v>0</v>
      </c>
      <c r="BC2670" s="252"/>
      <c r="BD2670" s="253" t="s">
        <v>1</v>
      </c>
      <c r="BE2670" s="254"/>
      <c r="BF2670" s="36"/>
      <c r="BG2670" s="7" t="s">
        <v>11</v>
      </c>
      <c r="BH2670" s="8"/>
      <c r="BI2670" s="8" t="s">
        <v>12</v>
      </c>
      <c r="BJ2670" s="9"/>
      <c r="BK2670" s="36"/>
      <c r="BL2670" s="251" t="s">
        <v>0</v>
      </c>
      <c r="BM2670" s="252"/>
      <c r="BN2670" s="253" t="s">
        <v>1</v>
      </c>
      <c r="BO2670" s="254"/>
      <c r="BP2670" s="36"/>
      <c r="BQ2670" s="7" t="s">
        <v>4</v>
      </c>
      <c r="BR2670" s="8"/>
      <c r="BS2670" s="8" t="s">
        <v>5</v>
      </c>
      <c r="BT2670" s="9"/>
      <c r="BU2670" s="20"/>
      <c r="BV2670" s="251" t="s">
        <v>0</v>
      </c>
      <c r="BW2670" s="252"/>
      <c r="BX2670" s="253" t="s">
        <v>1</v>
      </c>
      <c r="BY2670" s="254"/>
      <c r="BZ2670" s="36"/>
      <c r="CA2670" s="7" t="s">
        <v>11</v>
      </c>
      <c r="CB2670" s="8"/>
      <c r="CC2670" s="8" t="s">
        <v>12</v>
      </c>
      <c r="CD2670" s="9"/>
      <c r="CE2670" s="36"/>
      <c r="CF2670" s="251" t="s">
        <v>0</v>
      </c>
      <c r="CG2670" s="252"/>
      <c r="CH2670" s="253" t="s">
        <v>1</v>
      </c>
      <c r="CI2670" s="254"/>
      <c r="CJ2670" s="23"/>
      <c r="CK2670" s="7" t="s">
        <v>23</v>
      </c>
      <c r="CL2670" s="8"/>
      <c r="CM2670" s="8" t="s">
        <v>24</v>
      </c>
      <c r="CN2670" s="9"/>
      <c r="CO2670" s="23"/>
      <c r="CP2670" s="251" t="s">
        <v>0</v>
      </c>
      <c r="CQ2670" s="252"/>
      <c r="CR2670" s="253" t="s">
        <v>1</v>
      </c>
      <c r="CS2670" s="254"/>
      <c r="CU2670" s="26" t="s">
        <v>25</v>
      </c>
      <c r="CW2670" s="50" t="s">
        <v>44</v>
      </c>
    </row>
    <row r="2671" spans="2:101" ht="19.2" thickTop="1" thickBot="1">
      <c r="B2671" s="34">
        <v>7.7500000000000204</v>
      </c>
      <c r="D2671" s="11">
        <v>1</v>
      </c>
      <c r="E2671" s="12">
        <v>0</v>
      </c>
      <c r="F2671" s="13">
        <v>0</v>
      </c>
      <c r="G2671" s="40">
        <f t="shared" ref="G2671" si="28452">-1/($E$4*$B2671)</f>
        <v>-0.13555232489181196</v>
      </c>
      <c r="H2671" s="10"/>
      <c r="I2671" s="11">
        <v>1</v>
      </c>
      <c r="J2671" s="12">
        <v>0</v>
      </c>
      <c r="K2671" s="13">
        <v>0</v>
      </c>
      <c r="L2671" s="14">
        <v>0</v>
      </c>
      <c r="N2671" s="1">
        <f t="shared" ref="N2671" si="28453">D2671*I2671+F2671*I2674-E2671*J2671-G2671*J2674</f>
        <v>0.97443265229252252</v>
      </c>
      <c r="O2671" s="4">
        <f t="shared" ref="O2671" si="28454">(D2671*J2671+E2671*I2671+F2671*J2674+G2671*I2674)</f>
        <v>0</v>
      </c>
      <c r="P2671" s="2">
        <f t="shared" ref="P2671" si="28455">D2671*K2671+F2671*K2674-E2671*L2671-G2671*L2674</f>
        <v>0</v>
      </c>
      <c r="Q2671" s="3">
        <f t="shared" ref="Q2671" si="28456">(D2671*L2671+E2671*K2671+F2671*L2674+G2671*K2674)</f>
        <v>-0.13555232489181196</v>
      </c>
      <c r="S2671" s="11">
        <v>1</v>
      </c>
      <c r="T2671" s="12">
        <v>0</v>
      </c>
      <c r="U2671" s="13">
        <v>0</v>
      </c>
      <c r="V2671" s="40">
        <f t="shared" ref="V2671" si="28457">-1/($T$4*$B2671)</f>
        <v>-0.25899690498698474</v>
      </c>
      <c r="W2671" s="20"/>
      <c r="X2671" s="1">
        <f t="shared" ref="X2671" si="28458">N2671*S2671+P2671*S2674-O2671*T2671-Q2671*T2674</f>
        <v>0.97443265229252252</v>
      </c>
      <c r="Y2671" s="4">
        <f t="shared" ref="Y2671" si="28459">(N2671*T2671+O2671*S2671+P2671*T2674+Q2671*S2674)</f>
        <v>0</v>
      </c>
      <c r="Z2671" s="2">
        <f t="shared" ref="Z2671" si="28460">N2671*U2671+P2671*U2674-O2671*V2671-Q2671*V2674</f>
        <v>0</v>
      </c>
      <c r="AA2671" s="3">
        <f t="shared" ref="AA2671" si="28461">(N2671*V2671+O2671*U2671+P2671*V2674+Q2671*U2674)</f>
        <v>-0.38792736595383398</v>
      </c>
      <c r="AB2671" s="20"/>
      <c r="AC2671" s="11">
        <v>1</v>
      </c>
      <c r="AD2671" s="12">
        <v>0</v>
      </c>
      <c r="AE2671" s="13">
        <v>0</v>
      </c>
      <c r="AF2671" s="14">
        <v>0</v>
      </c>
      <c r="AG2671" s="20"/>
      <c r="AH2671" s="1">
        <f t="shared" ref="AH2671" si="28462">X2671*AC2671+Z2671*AC2674-Y2671*AD2671-AA2671*AD2674</f>
        <v>0.89084022745277136</v>
      </c>
      <c r="AI2671" s="4">
        <f t="shared" ref="AI2671" si="28463">(X2671*AD2671+Y2671*AC2671+Z2671*AD2674+AA2671*AC2674)</f>
        <v>0</v>
      </c>
      <c r="AJ2671" s="2">
        <f t="shared" ref="AJ2671" si="28464">X2671*AE2671+Z2671*AE2674-Y2671*AF2671-AA2671*AF2674</f>
        <v>0</v>
      </c>
      <c r="AK2671" s="3">
        <f t="shared" ref="AK2671" si="28465">(X2671*AF2671+Y2671*AE2671+Z2671*AF2674+AA2671*AE2674)</f>
        <v>-0.38792736595383398</v>
      </c>
      <c r="AL2671" s="20"/>
      <c r="AM2671" s="11">
        <v>1</v>
      </c>
      <c r="AN2671" s="12">
        <v>0</v>
      </c>
      <c r="AO2671" s="13">
        <v>0</v>
      </c>
      <c r="AP2671" s="40">
        <f t="shared" ref="AP2671" si="28466">-1/($AN$4*$B2671)</f>
        <v>-0.26915364635902334</v>
      </c>
      <c r="AR2671" s="1">
        <f t="shared" ref="AR2671" si="28467">AH2671*AM2671+AJ2671*AM2674-AI2671*AN2671-AK2671*AN2674</f>
        <v>0.89084022745277136</v>
      </c>
      <c r="AS2671" s="4">
        <f t="shared" ref="AS2671" si="28468">(AH2671*AN2671+AI2671*AM2671+AJ2671*AN2674+AK2671*AM2674)</f>
        <v>0</v>
      </c>
      <c r="AT2671" s="2">
        <f t="shared" ref="AT2671" si="28469">AH2671*AO2671+AJ2671*AO2674-AI2671*AP2671-AK2671*AP2674</f>
        <v>0</v>
      </c>
      <c r="AU2671" s="3">
        <f t="shared" ref="AU2671" si="28470">(AH2671*AP2671+AI2671*AO2671+AJ2671*AP2674+AK2671*AO2674)</f>
        <v>-0.62770026149604918</v>
      </c>
      <c r="AV2671" s="20"/>
      <c r="AW2671" s="11">
        <v>1</v>
      </c>
      <c r="AX2671" s="12">
        <v>0</v>
      </c>
      <c r="AY2671" s="13">
        <v>0</v>
      </c>
      <c r="AZ2671" s="14">
        <v>0</v>
      </c>
      <c r="BA2671" s="20"/>
      <c r="BB2671" s="1">
        <f t="shared" ref="BB2671" si="28471">AR2671*AW2671+AT2671*AW2674-AS2671*AX2671-AU2671*AX2674</f>
        <v>0.75558040425884643</v>
      </c>
      <c r="BC2671" s="4">
        <f t="shared" ref="BC2671" si="28472">(AR2671*AX2671+AS2671*AW2671+AT2671*AX2674+AU2671*AW2674)</f>
        <v>0</v>
      </c>
      <c r="BD2671" s="2">
        <f t="shared" ref="BD2671" si="28473">AR2671*AY2671+AT2671*AY2674-AS2671*AZ2671-AU2671*AZ2674</f>
        <v>0</v>
      </c>
      <c r="BE2671" s="3">
        <f t="shared" ref="BE2671" si="28474">(AR2671*AZ2671+AS2671*AY2671+AT2671*AZ2674+AU2671*AY2674)</f>
        <v>-0.62770026149604918</v>
      </c>
      <c r="BF2671" s="20"/>
      <c r="BG2671" s="11">
        <v>1</v>
      </c>
      <c r="BH2671" s="12">
        <v>0</v>
      </c>
      <c r="BI2671" s="13">
        <v>0</v>
      </c>
      <c r="BJ2671" s="40">
        <f t="shared" ref="BJ2671" si="28475">-1/($BH$4*$B2671)</f>
        <v>-0.25899690498698474</v>
      </c>
      <c r="BK2671" s="20"/>
      <c r="BL2671" s="1">
        <f t="shared" ref="BL2671" si="28476">BB2671*BG2671+BD2671*BG2674-BC2671*BH2671-BE2671*BH2674</f>
        <v>0.75558040425884643</v>
      </c>
      <c r="BM2671" s="4">
        <f t="shared" ref="BM2671" si="28477">(BB2671*BH2671+BC2671*BG2671+BD2671*BH2674+BE2671*BG2674)</f>
        <v>0</v>
      </c>
      <c r="BN2671" s="2">
        <f t="shared" ref="BN2671" si="28478">BB2671*BI2671+BD2671*BI2674-BC2671*BJ2671-BE2671*BJ2674</f>
        <v>0</v>
      </c>
      <c r="BO2671" s="3">
        <f t="shared" ref="BO2671" si="28479">(BB2671*BJ2671+BC2671*BI2671+BD2671*BJ2674+BE2671*BI2674)</f>
        <v>-0.82339324766790511</v>
      </c>
      <c r="BP2671" s="20"/>
      <c r="BQ2671" s="11">
        <v>1</v>
      </c>
      <c r="BR2671" s="12">
        <v>0</v>
      </c>
      <c r="BS2671" s="13">
        <v>0</v>
      </c>
      <c r="BT2671" s="14">
        <v>0</v>
      </c>
      <c r="BU2671" s="20"/>
      <c r="BV2671" s="1">
        <f t="shared" ref="BV2671" si="28480">BL2671*BQ2671+BN2671*BQ2674-BM2671*BR2671-BO2671*BR2674</f>
        <v>0.60027520030962134</v>
      </c>
      <c r="BW2671" s="4">
        <f t="shared" ref="BW2671" si="28481">(BL2671*BR2671+BM2671*BQ2671+BN2671*BR2674+BO2671*BQ2674)</f>
        <v>0</v>
      </c>
      <c r="BX2671" s="2">
        <f t="shared" ref="BX2671" si="28482">BL2671*BS2671+BN2671*BS2674-BM2671*BT2671-BO2671*BT2674</f>
        <v>0</v>
      </c>
      <c r="BY2671" s="3">
        <f t="shared" ref="BY2671" si="28483">(BL2671*BT2671+BM2671*BS2671+BN2671*BT2674+BO2671*BS2674)</f>
        <v>-0.82339324766790511</v>
      </c>
      <c r="BZ2671" s="20"/>
      <c r="CA2671" s="11">
        <v>1</v>
      </c>
      <c r="CB2671" s="12">
        <v>0</v>
      </c>
      <c r="CC2671" s="13">
        <v>0</v>
      </c>
      <c r="CD2671" s="40">
        <f t="shared" ref="CD2671" si="28484">-1/($CB$4*$B2671)</f>
        <v>-0.13555232489181196</v>
      </c>
      <c r="CE2671" s="20"/>
      <c r="CF2671" s="1">
        <f t="shared" ref="CF2671" si="28485">BV2671*CA2671+BX2671*CA2674-BW2671*CB2671-BY2671*CB2674</f>
        <v>0.60027520030962134</v>
      </c>
      <c r="CG2671" s="4">
        <f t="shared" ref="CG2671" si="28486">(BV2671*CB2671+BW2671*CA2671+BX2671*CB2674+BY2671*CA2674)</f>
        <v>0</v>
      </c>
      <c r="CH2671" s="2">
        <f t="shared" ref="CH2671" si="28487">BV2671*CC2671+BX2671*CC2674-BW2671*CD2671-BY2671*CD2674</f>
        <v>0</v>
      </c>
      <c r="CI2671" s="3">
        <f t="shared" ref="CI2671" si="28488">(BV2671*CD2671+BW2671*CC2671+BX2671*CD2674+BY2671*CC2674)</f>
        <v>-0.90476194664477239</v>
      </c>
      <c r="CJ2671" s="28"/>
      <c r="CK2671" s="11">
        <v>1</v>
      </c>
      <c r="CL2671" s="12">
        <v>0</v>
      </c>
      <c r="CM2671" s="13">
        <v>0</v>
      </c>
      <c r="CN2671" s="14">
        <v>0</v>
      </c>
      <c r="CP2671" s="1">
        <f t="shared" ref="CP2671" si="28489">CF2671*CK2671+CH2671*CK2674-CG2671*CL2671-CI2671*CL2674</f>
        <v>0.60027520030962134</v>
      </c>
      <c r="CQ2671" s="4">
        <f t="shared" ref="CQ2671" si="28490">(CF2671*CL2671+CG2671*CK2671+CH2671*CL2674+CI2671*CK2674)</f>
        <v>-0.90476194664477239</v>
      </c>
      <c r="CR2671" s="2">
        <f t="shared" ref="CR2671" si="28491">CF2671*CM2671+CH2671*CM2674-CG2671*CN2671-CI2671*CN2674</f>
        <v>0</v>
      </c>
      <c r="CS2671" s="3">
        <f t="shared" ref="CS2671" si="28492">(CF2671*CN2671+CG2671*CM2671+CH2671*CN2674+CI2671*CM2674)</f>
        <v>-0.90476194664477239</v>
      </c>
      <c r="CU2671" s="29">
        <f t="shared" ref="CU2671" si="28493">20*LOG(((1+$CL$4)/$CL$4)/((CP2671+CP2674)^2+(CQ2671+CQ2674)^2)^0.5)</f>
        <v>-4.2255261848289871E-2</v>
      </c>
      <c r="CW2671" s="51">
        <f t="shared" ref="CW2671" si="28494">((CP2671^2+CQ2671^2)^0.5)/((CP2674^2+CQ2674^2)^0.5)</f>
        <v>1.1707045857527407</v>
      </c>
    </row>
    <row r="2672" spans="2:101" ht="18.600000000000001" thickBot="1">
      <c r="D2672" s="11"/>
      <c r="E2672" s="13"/>
      <c r="F2672" s="13"/>
      <c r="G2672" s="15"/>
      <c r="H2672" s="10"/>
      <c r="I2672" s="11"/>
      <c r="J2672" s="13"/>
      <c r="K2672" s="13"/>
      <c r="L2672" s="15"/>
      <c r="N2672" s="5"/>
      <c r="Q2672" s="6"/>
      <c r="S2672" s="11"/>
      <c r="T2672" s="13"/>
      <c r="U2672" s="13"/>
      <c r="V2672" s="15"/>
      <c r="W2672" s="20"/>
      <c r="X2672" s="5"/>
      <c r="AA2672" s="6"/>
      <c r="AB2672" s="20"/>
      <c r="AC2672" s="11"/>
      <c r="AD2672" s="13"/>
      <c r="AE2672" s="13"/>
      <c r="AF2672" s="15"/>
      <c r="AG2672" s="20"/>
      <c r="AH2672" s="5"/>
      <c r="AK2672" s="6"/>
      <c r="AL2672" s="20"/>
      <c r="AM2672" s="11"/>
      <c r="AN2672" s="13"/>
      <c r="AO2672" s="13"/>
      <c r="AP2672" s="15"/>
      <c r="AR2672" s="5"/>
      <c r="AU2672" s="6"/>
      <c r="AW2672" s="11"/>
      <c r="AX2672" s="13"/>
      <c r="AY2672" s="13"/>
      <c r="AZ2672" s="15"/>
      <c r="BA2672" s="20"/>
      <c r="BB2672" s="5"/>
      <c r="BE2672" s="6"/>
      <c r="BG2672" s="11"/>
      <c r="BH2672" s="13"/>
      <c r="BI2672" s="13"/>
      <c r="BJ2672" s="15"/>
      <c r="BL2672" s="5"/>
      <c r="BO2672" s="6"/>
      <c r="BQ2672" s="11"/>
      <c r="BR2672" s="13"/>
      <c r="BS2672" s="13"/>
      <c r="BT2672" s="15"/>
      <c r="BU2672" s="20"/>
      <c r="BV2672" s="5"/>
      <c r="BY2672" s="6"/>
      <c r="CA2672" s="11"/>
      <c r="CB2672" s="13"/>
      <c r="CC2672" s="13"/>
      <c r="CD2672" s="15"/>
      <c r="CF2672" s="5"/>
      <c r="CI2672" s="6"/>
      <c r="CK2672" s="11"/>
      <c r="CL2672" s="13"/>
      <c r="CM2672" s="13"/>
      <c r="CN2672" s="15"/>
      <c r="CP2672" s="5"/>
      <c r="CS2672" s="6"/>
      <c r="CW2672" s="52"/>
    </row>
    <row r="2673" spans="2:101" ht="18.600000000000001" thickBot="1">
      <c r="D2673" s="11" t="s">
        <v>6</v>
      </c>
      <c r="E2673" s="13"/>
      <c r="F2673" s="13" t="s">
        <v>7</v>
      </c>
      <c r="G2673" s="15"/>
      <c r="H2673" s="10"/>
      <c r="I2673" s="11" t="s">
        <v>8</v>
      </c>
      <c r="J2673" s="13"/>
      <c r="K2673" s="13" t="s">
        <v>9</v>
      </c>
      <c r="L2673" s="15"/>
      <c r="N2673" s="251" t="s">
        <v>26</v>
      </c>
      <c r="O2673" s="252"/>
      <c r="P2673" s="253" t="s">
        <v>27</v>
      </c>
      <c r="Q2673" s="254"/>
      <c r="S2673" s="11" t="s">
        <v>13</v>
      </c>
      <c r="T2673" s="13"/>
      <c r="U2673" s="13" t="s">
        <v>14</v>
      </c>
      <c r="V2673" s="15"/>
      <c r="W2673" s="20"/>
      <c r="X2673" s="251" t="s">
        <v>26</v>
      </c>
      <c r="Y2673" s="252"/>
      <c r="Z2673" s="253" t="s">
        <v>27</v>
      </c>
      <c r="AA2673" s="254"/>
      <c r="AB2673" s="20"/>
      <c r="AC2673" s="11" t="s">
        <v>8</v>
      </c>
      <c r="AD2673" s="13"/>
      <c r="AE2673" s="13" t="s">
        <v>9</v>
      </c>
      <c r="AF2673" s="15"/>
      <c r="AG2673" s="20"/>
      <c r="AH2673" s="251" t="s">
        <v>26</v>
      </c>
      <c r="AI2673" s="252"/>
      <c r="AJ2673" s="253" t="s">
        <v>27</v>
      </c>
      <c r="AK2673" s="254"/>
      <c r="AL2673" s="20"/>
      <c r="AM2673" s="11" t="s">
        <v>13</v>
      </c>
      <c r="AN2673" s="13"/>
      <c r="AO2673" s="13" t="s">
        <v>14</v>
      </c>
      <c r="AP2673" s="15"/>
      <c r="AR2673" s="251" t="s">
        <v>26</v>
      </c>
      <c r="AS2673" s="252"/>
      <c r="AT2673" s="253" t="s">
        <v>27</v>
      </c>
      <c r="AU2673" s="254"/>
      <c r="AV2673" s="36"/>
      <c r="AW2673" s="11" t="s">
        <v>8</v>
      </c>
      <c r="AX2673" s="13"/>
      <c r="AY2673" s="13" t="s">
        <v>9</v>
      </c>
      <c r="AZ2673" s="15"/>
      <c r="BA2673" s="20"/>
      <c r="BB2673" s="251" t="s">
        <v>26</v>
      </c>
      <c r="BC2673" s="252"/>
      <c r="BD2673" s="253" t="s">
        <v>27</v>
      </c>
      <c r="BE2673" s="254"/>
      <c r="BF2673" s="36"/>
      <c r="BG2673" s="11" t="s">
        <v>13</v>
      </c>
      <c r="BH2673" s="13"/>
      <c r="BI2673" s="13" t="s">
        <v>14</v>
      </c>
      <c r="BJ2673" s="15"/>
      <c r="BK2673" s="36"/>
      <c r="BL2673" s="251" t="s">
        <v>26</v>
      </c>
      <c r="BM2673" s="252"/>
      <c r="BN2673" s="253" t="s">
        <v>27</v>
      </c>
      <c r="BO2673" s="254"/>
      <c r="BP2673" s="36"/>
      <c r="BQ2673" s="11" t="s">
        <v>8</v>
      </c>
      <c r="BR2673" s="13"/>
      <c r="BS2673" s="13" t="s">
        <v>9</v>
      </c>
      <c r="BT2673" s="15"/>
      <c r="BU2673" s="20"/>
      <c r="BV2673" s="251" t="s">
        <v>26</v>
      </c>
      <c r="BW2673" s="252"/>
      <c r="BX2673" s="253" t="s">
        <v>27</v>
      </c>
      <c r="BY2673" s="254"/>
      <c r="BZ2673" s="36"/>
      <c r="CA2673" s="11" t="s">
        <v>13</v>
      </c>
      <c r="CB2673" s="13"/>
      <c r="CC2673" s="13" t="s">
        <v>14</v>
      </c>
      <c r="CD2673" s="15"/>
      <c r="CE2673" s="36"/>
      <c r="CF2673" s="251" t="s">
        <v>26</v>
      </c>
      <c r="CG2673" s="252"/>
      <c r="CH2673" s="253" t="s">
        <v>27</v>
      </c>
      <c r="CI2673" s="254"/>
      <c r="CK2673" s="11" t="s">
        <v>28</v>
      </c>
      <c r="CL2673" s="13"/>
      <c r="CM2673" s="13" t="s">
        <v>29</v>
      </c>
      <c r="CN2673" s="15"/>
      <c r="CP2673" s="251" t="s">
        <v>26</v>
      </c>
      <c r="CQ2673" s="252"/>
      <c r="CR2673" s="253" t="s">
        <v>27</v>
      </c>
      <c r="CS2673" s="254"/>
      <c r="CU2673" s="38" t="s">
        <v>37</v>
      </c>
      <c r="CW2673" s="53" t="s">
        <v>45</v>
      </c>
    </row>
    <row r="2674" spans="2:101" ht="19.2" thickTop="1" thickBot="1">
      <c r="D2674" s="16">
        <v>0</v>
      </c>
      <c r="E2674" s="17">
        <v>0</v>
      </c>
      <c r="F2674" s="18">
        <v>1</v>
      </c>
      <c r="G2674" s="19">
        <v>0</v>
      </c>
      <c r="H2674" s="10"/>
      <c r="I2674" s="16">
        <v>0</v>
      </c>
      <c r="J2674" s="17">
        <f t="shared" ref="J2674" si="28495">-1/($J$4*$B2671)</f>
        <v>-0.18861607669129626</v>
      </c>
      <c r="K2674" s="18">
        <v>1</v>
      </c>
      <c r="L2674" s="19">
        <v>0</v>
      </c>
      <c r="N2674" s="1">
        <f t="shared" ref="N2674" si="28496">D2674*I2671+F2674*I2674-E2674*J2671-G2674*J2674</f>
        <v>0</v>
      </c>
      <c r="O2674" s="4">
        <f t="shared" ref="O2674" si="28497">(D2674*J2671+E2674*I2671+F2674*J2674+G2674*I2674)</f>
        <v>-0.18861607669129626</v>
      </c>
      <c r="P2674" s="2">
        <f t="shared" ref="P2674" si="28498">D2674*K2671+F2674*K2674-E2674*L2671-G2674*L2674</f>
        <v>1</v>
      </c>
      <c r="Q2674" s="3">
        <f t="shared" ref="Q2674" si="28499">(D2674*L2671+E2674*K2671+F2674*L2674+G2674*K2674)</f>
        <v>0</v>
      </c>
      <c r="S2674" s="16">
        <v>0</v>
      </c>
      <c r="T2674" s="17">
        <v>0</v>
      </c>
      <c r="U2674" s="18">
        <v>1</v>
      </c>
      <c r="V2674" s="19">
        <v>0</v>
      </c>
      <c r="W2674" s="20"/>
      <c r="X2674" s="1">
        <f t="shared" ref="X2674" si="28500">N2674*S2671+P2674*S2674-O2674*T2671-Q2674*T2674</f>
        <v>0</v>
      </c>
      <c r="Y2674" s="4">
        <f t="shared" ref="Y2674" si="28501">(N2674*T2671+O2674*S2671+P2674*T2674+Q2674*S2674)</f>
        <v>-0.18861607669129626</v>
      </c>
      <c r="Z2674" s="2">
        <f t="shared" ref="Z2674" si="28502">N2674*U2671+P2674*U2674-O2674*V2671-Q2674*V2674</f>
        <v>0.95114901990616652</v>
      </c>
      <c r="AA2674" s="3">
        <f t="shared" ref="AA2674" si="28503">(N2674*V2671+O2674*U2671+P2674*V2674+Q2674*U2674)</f>
        <v>0</v>
      </c>
      <c r="AB2674" s="20"/>
      <c r="AC2674" s="16">
        <v>0</v>
      </c>
      <c r="AD2674" s="17">
        <f t="shared" ref="AD2674" si="28504">-1/($AD$4*$B2671)</f>
        <v>-0.215484732906673</v>
      </c>
      <c r="AE2674" s="18">
        <v>1</v>
      </c>
      <c r="AF2674" s="19">
        <v>0</v>
      </c>
      <c r="AG2674" s="20"/>
      <c r="AH2674" s="1">
        <f t="shared" ref="AH2674" si="28505">X2674*AC2671+Z2674*AC2674-Y2674*AD2671-AA2674*AD2674</f>
        <v>0</v>
      </c>
      <c r="AI2674" s="4">
        <f t="shared" ref="AI2674" si="28506">(X2674*AD2671+Y2674*AC2671+Z2674*AD2674+AA2674*AC2674)</f>
        <v>-0.39357416920022037</v>
      </c>
      <c r="AJ2674" s="2">
        <f t="shared" ref="AJ2674" si="28507">X2674*AE2671+Z2674*AE2674-Y2674*AF2671-AA2674*AF2674</f>
        <v>0.95114901990616652</v>
      </c>
      <c r="AK2674" s="3">
        <f t="shared" ref="AK2674" si="28508">(X2674*AF2671+Y2674*AE2671+Z2674*AF2674+AA2674*AE2674)</f>
        <v>0</v>
      </c>
      <c r="AL2674" s="20"/>
      <c r="AM2674" s="16">
        <v>0</v>
      </c>
      <c r="AN2674" s="17">
        <v>0</v>
      </c>
      <c r="AO2674" s="18">
        <v>1</v>
      </c>
      <c r="AP2674" s="19">
        <v>0</v>
      </c>
      <c r="AR2674" s="1">
        <f t="shared" ref="AR2674" si="28509">AH2674*AM2671+AJ2674*AM2674-AI2674*AN2671-AK2674*AN2674</f>
        <v>0</v>
      </c>
      <c r="AS2674" s="4">
        <f t="shared" ref="AS2674" si="28510">(AH2674*AN2671+AI2674*AM2671+AJ2674*AN2674+AK2674*AM2674)</f>
        <v>-0.39357416920022037</v>
      </c>
      <c r="AT2674" s="2">
        <f t="shared" ref="AT2674" si="28511">AH2674*AO2671+AJ2674*AO2674-AI2674*AP2671-AK2674*AP2674</f>
        <v>0.84521709715320403</v>
      </c>
      <c r="AU2674" s="3">
        <f t="shared" ref="AU2674" si="28512">(AH2674*AP2671+AI2674*AO2671+AJ2674*AP2674+AK2674*AO2674)</f>
        <v>0</v>
      </c>
      <c r="AV2674" s="20"/>
      <c r="AW2674" s="16">
        <v>0</v>
      </c>
      <c r="AX2674" s="17">
        <f t="shared" ref="AX2674" si="28513">-1/($AX$4*$B2671)</f>
        <v>-0.215484732906673</v>
      </c>
      <c r="AY2674" s="18">
        <v>1</v>
      </c>
      <c r="AZ2674" s="19">
        <v>0</v>
      </c>
      <c r="BA2674" s="20"/>
      <c r="BB2674" s="1">
        <f t="shared" ref="BB2674" si="28514">AR2674*AW2671+AT2674*AW2674-AS2674*AX2671-AU2674*AX2674</f>
        <v>0</v>
      </c>
      <c r="BC2674" s="4">
        <f t="shared" ref="BC2674" si="28515">(AR2674*AX2671+AS2674*AW2671+AT2674*AX2674+AU2674*AW2674)</f>
        <v>-0.57570554962843201</v>
      </c>
      <c r="BD2674" s="2">
        <f t="shared" ref="BD2674" si="28516">AR2674*AY2671+AT2674*AY2674-AS2674*AZ2671-AU2674*AZ2674</f>
        <v>0.84521709715320403</v>
      </c>
      <c r="BE2674" s="3">
        <f t="shared" ref="BE2674" si="28517">(AR2674*AZ2671+AS2674*AY2671+AT2674*AZ2674+AU2674*AY2674)</f>
        <v>0</v>
      </c>
      <c r="BF2674" s="20"/>
      <c r="BG2674" s="16">
        <v>0</v>
      </c>
      <c r="BH2674" s="17">
        <v>0</v>
      </c>
      <c r="BI2674" s="18">
        <v>1</v>
      </c>
      <c r="BJ2674" s="19">
        <v>0</v>
      </c>
      <c r="BK2674" s="20"/>
      <c r="BL2674" s="1">
        <f t="shared" ref="BL2674" si="28518">BB2674*BG2671+BD2674*BG2674-BC2674*BH2671-BE2674*BH2674</f>
        <v>0</v>
      </c>
      <c r="BM2674" s="4">
        <f t="shared" ref="BM2674" si="28519">(BB2674*BH2671+BC2674*BG2671+BD2674*BH2674+BE2674*BG2674)</f>
        <v>-0.57570554962843201</v>
      </c>
      <c r="BN2674" s="2">
        <f t="shared" ref="BN2674" si="28520">BB2674*BI2671+BD2674*BI2674-BC2674*BJ2671-BE2674*BJ2674</f>
        <v>0.69611114161560916</v>
      </c>
      <c r="BO2674" s="3">
        <f t="shared" ref="BO2674" si="28521">(BB2674*BJ2671+BC2674*BI2671+BD2674*BJ2674+BE2674*BI2674)</f>
        <v>0</v>
      </c>
      <c r="BP2674" s="20"/>
      <c r="BQ2674" s="16">
        <v>0</v>
      </c>
      <c r="BR2674" s="17">
        <f t="shared" ref="BR2674" si="28522">-1/($BR$4*$B2671)</f>
        <v>-0.18861607669129626</v>
      </c>
      <c r="BS2674" s="18">
        <v>1</v>
      </c>
      <c r="BT2674" s="19">
        <v>0</v>
      </c>
      <c r="BU2674" s="20"/>
      <c r="BV2674" s="1">
        <f t="shared" ref="BV2674" si="28523">BL2674*BQ2671+BN2674*BQ2674-BM2674*BR2671-BO2674*BR2674</f>
        <v>0</v>
      </c>
      <c r="BW2674" s="4">
        <f t="shared" ref="BW2674" si="28524">(BL2674*BR2671+BM2674*BQ2671+BN2674*BR2674+BO2674*BQ2674)</f>
        <v>-0.70700330210106754</v>
      </c>
      <c r="BX2674" s="2">
        <f t="shared" ref="BX2674" si="28525">BL2674*BS2671+BN2674*BS2674-BM2674*BT2671-BO2674*BT2674</f>
        <v>0.69611114161560916</v>
      </c>
      <c r="BY2674" s="3">
        <f t="shared" ref="BY2674" si="28526">(BL2674*BT2671+BM2674*BS2671+BN2674*BT2674+BO2674*BS2674)</f>
        <v>0</v>
      </c>
      <c r="BZ2674" s="20"/>
      <c r="CA2674" s="16">
        <v>0</v>
      </c>
      <c r="CB2674" s="17">
        <v>0</v>
      </c>
      <c r="CC2674" s="18">
        <v>1</v>
      </c>
      <c r="CD2674" s="19">
        <v>0</v>
      </c>
      <c r="CE2674" s="20"/>
      <c r="CF2674" s="1">
        <f t="shared" ref="CF2674" si="28527">BV2674*CA2671+BX2674*CA2674-BW2674*CB2671-BY2674*CB2674</f>
        <v>0</v>
      </c>
      <c r="CG2674" s="4">
        <f t="shared" ref="CG2674" si="28528">(BV2674*CB2671+BW2674*CA2671+BX2674*CB2674+BY2674*CA2674)</f>
        <v>-0.70700330210106754</v>
      </c>
      <c r="CH2674" s="2">
        <f t="shared" ref="CH2674" si="28529">BV2674*CC2671+BX2674*CC2674-BW2674*CD2671-BY2674*CD2674</f>
        <v>0.60027520030962134</v>
      </c>
      <c r="CI2674" s="3">
        <f t="shared" ref="CI2674" si="28530">(BV2674*CD2671+BW2674*CC2671+BX2674*CD2674+BY2674*CC2674)</f>
        <v>0</v>
      </c>
      <c r="CK2674" s="16">
        <f t="shared" ref="CK2674" si="28531">1/$CL$4</f>
        <v>1</v>
      </c>
      <c r="CL2674" s="17">
        <v>0</v>
      </c>
      <c r="CM2674" s="18">
        <v>1</v>
      </c>
      <c r="CN2674" s="19">
        <v>0</v>
      </c>
      <c r="CP2674" s="1">
        <f t="shared" ref="CP2674" si="28532">CF2674*CK2671+CH2674*CK2674-CG2674*CL2671-CI2674*CL2674</f>
        <v>0.60027520030962134</v>
      </c>
      <c r="CQ2674" s="4">
        <f t="shared" ref="CQ2674" si="28533">(CF2674*CL2671+CG2674*CK2671+CH2674*CL2674+CI2674*CK2674)</f>
        <v>-0.70700330210106754</v>
      </c>
      <c r="CR2674" s="2">
        <f t="shared" ref="CR2674" si="28534">CF2674*CM2671+CH2674*CM2674-CG2674*CN2671-CI2674*CN2674</f>
        <v>0.60027520030962134</v>
      </c>
      <c r="CS2674" s="3">
        <f t="shared" ref="CS2674" si="28535">(CF2674*CN2671+CG2674*CM2671+CH2674*CN2674+CI2674*CM2674)</f>
        <v>0</v>
      </c>
      <c r="CU2674" s="39">
        <f t="shared" ref="CU2674" si="28536">(180/PI())*ATAN(-1*(CQ2671/CP2671))</f>
        <v>56.437236552786011</v>
      </c>
      <c r="CW2674" s="54">
        <f t="shared" ref="CW2674" si="28537">20*LOG(((1-(10^(CU2671/20)^2)*(1-((1-CW2671)/(1+CW2671))^2))^0.5))</f>
        <v>-18.011546183487212</v>
      </c>
    </row>
    <row r="2675" spans="2:101">
      <c r="E2675" s="20"/>
      <c r="F2675" s="20"/>
      <c r="G2675" s="20"/>
      <c r="H2675" s="20"/>
      <c r="I2675" s="20"/>
      <c r="J2675" s="20"/>
      <c r="K2675" s="20"/>
      <c r="L2675" s="20"/>
      <c r="M2675" s="20"/>
      <c r="N2675" s="20"/>
      <c r="O2675" s="20"/>
      <c r="P2675" s="20"/>
      <c r="Q2675" s="20"/>
      <c r="R2675" s="20"/>
      <c r="S2675" s="20"/>
      <c r="T2675" s="20"/>
      <c r="U2675" s="20"/>
      <c r="V2675" s="20"/>
      <c r="W2675" s="20"/>
      <c r="X2675" s="20"/>
      <c r="Y2675" s="20"/>
      <c r="Z2675" s="20"/>
      <c r="AA2675" s="20"/>
      <c r="AB2675" s="30"/>
      <c r="AC2675" s="20"/>
      <c r="AD2675" s="20"/>
      <c r="AE2675" s="20"/>
      <c r="AF2675" s="20"/>
      <c r="AG2675" s="20"/>
      <c r="AH2675" s="20"/>
      <c r="AI2675" s="20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  <c r="BA2675" s="20"/>
      <c r="BB2675" s="20"/>
      <c r="BC2675" s="20"/>
      <c r="BD2675" s="20"/>
      <c r="BE2675" s="20"/>
      <c r="BF2675" s="20"/>
      <c r="BG2675" s="20"/>
      <c r="BH2675" s="20"/>
      <c r="BI2675" s="20"/>
      <c r="BJ2675" s="20"/>
      <c r="BK2675" s="20"/>
      <c r="BL2675" s="20"/>
      <c r="BM2675" s="20"/>
      <c r="BN2675" s="20"/>
      <c r="BO2675" s="20"/>
      <c r="BP2675" s="20"/>
      <c r="BQ2675" s="20"/>
      <c r="BR2675" s="20"/>
      <c r="BS2675" s="20"/>
      <c r="BT2675" s="20"/>
      <c r="BU2675" s="20"/>
      <c r="BV2675" s="20"/>
      <c r="BW2675" s="20"/>
      <c r="BX2675" s="20"/>
      <c r="BY2675" s="20"/>
      <c r="BZ2675" s="20"/>
      <c r="CA2675" s="20"/>
      <c r="CB2675" s="20"/>
      <c r="CC2675" s="20"/>
      <c r="CD2675" s="20"/>
      <c r="CE2675" s="20"/>
      <c r="CF2675" s="20"/>
      <c r="CG2675" s="20"/>
      <c r="CH2675" s="20"/>
      <c r="CI2675" s="20"/>
      <c r="CJ2675" s="20"/>
      <c r="CK2675" s="20"/>
      <c r="CL2675" s="20"/>
    </row>
    <row r="2677" spans="2:101" ht="18.600000000000001" thickBot="1">
      <c r="B2677" s="23"/>
      <c r="C2677" s="23"/>
      <c r="D2677" s="20" t="s">
        <v>15</v>
      </c>
      <c r="E2677" s="20"/>
      <c r="F2677" s="20"/>
      <c r="G2677" s="20"/>
      <c r="H2677" s="20"/>
      <c r="I2677" s="20" t="s">
        <v>16</v>
      </c>
      <c r="J2677" s="20"/>
      <c r="K2677" s="20"/>
      <c r="L2677" s="20"/>
      <c r="M2677" s="23"/>
      <c r="N2677" s="23"/>
      <c r="O2677" s="24" t="s">
        <v>17</v>
      </c>
      <c r="P2677" s="23"/>
      <c r="Q2677" s="23"/>
      <c r="R2677" s="23"/>
      <c r="S2677" s="20"/>
      <c r="T2677" s="20" t="s">
        <v>18</v>
      </c>
      <c r="U2677" s="23"/>
      <c r="V2677" s="23"/>
      <c r="W2677" s="23"/>
      <c r="X2677" s="23"/>
      <c r="Y2677" s="24" t="s">
        <v>19</v>
      </c>
      <c r="Z2677" s="23"/>
      <c r="AA2677" s="23"/>
      <c r="AB2677" s="23"/>
      <c r="AC2677" s="24" t="s">
        <v>20</v>
      </c>
      <c r="AD2677" s="20"/>
      <c r="AE2677" s="20"/>
      <c r="AF2677" s="20"/>
      <c r="AG2677" s="20"/>
      <c r="AH2677" s="23"/>
      <c r="AI2677" s="24" t="s">
        <v>21</v>
      </c>
      <c r="AJ2677" s="23"/>
      <c r="AK2677" s="23"/>
      <c r="AL2677" s="20"/>
      <c r="AM2677" s="24" t="s">
        <v>31</v>
      </c>
      <c r="AN2677" s="20"/>
      <c r="AO2677" s="23"/>
      <c r="AP2677" s="23"/>
      <c r="AQ2677" s="23"/>
      <c r="AR2677" s="23"/>
      <c r="AS2677" s="24" t="s">
        <v>91</v>
      </c>
      <c r="AT2677" s="23"/>
      <c r="AU2677" s="23"/>
      <c r="AV2677" s="23"/>
      <c r="AW2677" s="24" t="s">
        <v>32</v>
      </c>
      <c r="AX2677" s="20"/>
      <c r="AY2677" s="20"/>
      <c r="AZ2677" s="20"/>
      <c r="BA2677" s="20"/>
      <c r="BB2677" s="23"/>
      <c r="BC2677" s="24" t="s">
        <v>22</v>
      </c>
      <c r="BD2677" s="23"/>
      <c r="BE2677" s="23"/>
      <c r="BF2677" s="23"/>
      <c r="BG2677" s="24" t="s">
        <v>33</v>
      </c>
      <c r="BH2677" s="20"/>
      <c r="BI2677" s="23"/>
      <c r="BJ2677" s="23"/>
      <c r="BK2677" s="23"/>
      <c r="BL2677" s="23"/>
      <c r="BM2677" s="24" t="s">
        <v>34</v>
      </c>
      <c r="BN2677" s="23"/>
      <c r="BO2677" s="23"/>
      <c r="BP2677" s="23"/>
      <c r="BQ2677" s="24" t="s">
        <v>89</v>
      </c>
      <c r="BR2677" s="20"/>
      <c r="BS2677" s="20"/>
      <c r="BT2677" s="20"/>
      <c r="BU2677" s="20"/>
      <c r="BV2677" s="23"/>
      <c r="BW2677" s="24" t="s">
        <v>35</v>
      </c>
      <c r="BX2677" s="23"/>
      <c r="BY2677" s="23"/>
      <c r="BZ2677" s="23"/>
      <c r="CA2677" s="24" t="s">
        <v>90</v>
      </c>
      <c r="CB2677" s="20"/>
      <c r="CC2677" s="23"/>
      <c r="CD2677" s="23"/>
      <c r="CE2677" s="23"/>
      <c r="CF2677" s="23"/>
      <c r="CG2677" s="24" t="s">
        <v>92</v>
      </c>
      <c r="CH2677" s="23"/>
      <c r="CI2677" s="23"/>
      <c r="CJ2677" s="23"/>
      <c r="CK2677" s="24" t="s">
        <v>36</v>
      </c>
      <c r="CL2677" s="24"/>
      <c r="CM2677" s="23"/>
      <c r="CN2677" s="23"/>
      <c r="CO2677" s="23"/>
      <c r="CP2677" s="23"/>
      <c r="CQ2677" s="24" t="s">
        <v>93</v>
      </c>
      <c r="CR2677" s="23"/>
      <c r="CS2677" s="23"/>
    </row>
    <row r="2678" spans="2:101" ht="18.600000000000001" thickBot="1">
      <c r="B2678" s="33"/>
      <c r="C2678" s="23"/>
      <c r="D2678" s="7" t="s">
        <v>2</v>
      </c>
      <c r="E2678" s="8"/>
      <c r="F2678" s="8" t="s">
        <v>3</v>
      </c>
      <c r="G2678" s="9"/>
      <c r="H2678" s="10"/>
      <c r="I2678" s="7" t="s">
        <v>4</v>
      </c>
      <c r="J2678" s="8"/>
      <c r="K2678" s="8" t="s">
        <v>5</v>
      </c>
      <c r="L2678" s="9"/>
      <c r="M2678" s="23"/>
      <c r="N2678" s="251" t="s">
        <v>79</v>
      </c>
      <c r="O2678" s="252"/>
      <c r="P2678" s="253" t="s">
        <v>80</v>
      </c>
      <c r="Q2678" s="254"/>
      <c r="R2678" s="23"/>
      <c r="S2678" s="7" t="s">
        <v>11</v>
      </c>
      <c r="T2678" s="8"/>
      <c r="U2678" s="8" t="s">
        <v>12</v>
      </c>
      <c r="V2678" s="9"/>
      <c r="W2678" s="20"/>
      <c r="X2678" s="251" t="s">
        <v>79</v>
      </c>
      <c r="Y2678" s="252"/>
      <c r="Z2678" s="253" t="s">
        <v>80</v>
      </c>
      <c r="AA2678" s="254"/>
      <c r="AB2678" s="20"/>
      <c r="AC2678" s="7" t="s">
        <v>4</v>
      </c>
      <c r="AD2678" s="8"/>
      <c r="AE2678" s="8" t="s">
        <v>5</v>
      </c>
      <c r="AF2678" s="9"/>
      <c r="AG2678" s="20"/>
      <c r="AH2678" s="251" t="s">
        <v>0</v>
      </c>
      <c r="AI2678" s="252"/>
      <c r="AJ2678" s="253" t="s">
        <v>1</v>
      </c>
      <c r="AK2678" s="254"/>
      <c r="AL2678" s="20"/>
      <c r="AM2678" s="7" t="s">
        <v>11</v>
      </c>
      <c r="AN2678" s="8"/>
      <c r="AO2678" s="8" t="s">
        <v>12</v>
      </c>
      <c r="AP2678" s="9"/>
      <c r="AQ2678" s="23"/>
      <c r="AR2678" s="251" t="s">
        <v>0</v>
      </c>
      <c r="AS2678" s="252"/>
      <c r="AT2678" s="253" t="s">
        <v>1</v>
      </c>
      <c r="AU2678" s="254"/>
      <c r="AV2678" s="36"/>
      <c r="AW2678" s="7" t="s">
        <v>4</v>
      </c>
      <c r="AX2678" s="8"/>
      <c r="AY2678" s="8" t="s">
        <v>5</v>
      </c>
      <c r="AZ2678" s="9"/>
      <c r="BA2678" s="20"/>
      <c r="BB2678" s="251" t="s">
        <v>0</v>
      </c>
      <c r="BC2678" s="252"/>
      <c r="BD2678" s="253" t="s">
        <v>1</v>
      </c>
      <c r="BE2678" s="254"/>
      <c r="BF2678" s="36"/>
      <c r="BG2678" s="7" t="s">
        <v>11</v>
      </c>
      <c r="BH2678" s="8"/>
      <c r="BI2678" s="8" t="s">
        <v>12</v>
      </c>
      <c r="BJ2678" s="9"/>
      <c r="BK2678" s="36"/>
      <c r="BL2678" s="251" t="s">
        <v>0</v>
      </c>
      <c r="BM2678" s="252"/>
      <c r="BN2678" s="253" t="s">
        <v>1</v>
      </c>
      <c r="BO2678" s="254"/>
      <c r="BP2678" s="36"/>
      <c r="BQ2678" s="7" t="s">
        <v>4</v>
      </c>
      <c r="BR2678" s="8"/>
      <c r="BS2678" s="8" t="s">
        <v>5</v>
      </c>
      <c r="BT2678" s="9"/>
      <c r="BU2678" s="20"/>
      <c r="BV2678" s="251" t="s">
        <v>0</v>
      </c>
      <c r="BW2678" s="252"/>
      <c r="BX2678" s="253" t="s">
        <v>1</v>
      </c>
      <c r="BY2678" s="254"/>
      <c r="BZ2678" s="36"/>
      <c r="CA2678" s="7" t="s">
        <v>11</v>
      </c>
      <c r="CB2678" s="8"/>
      <c r="CC2678" s="8" t="s">
        <v>12</v>
      </c>
      <c r="CD2678" s="9"/>
      <c r="CE2678" s="36"/>
      <c r="CF2678" s="251" t="s">
        <v>0</v>
      </c>
      <c r="CG2678" s="252"/>
      <c r="CH2678" s="253" t="s">
        <v>1</v>
      </c>
      <c r="CI2678" s="254"/>
      <c r="CJ2678" s="23"/>
      <c r="CK2678" s="7" t="s">
        <v>23</v>
      </c>
      <c r="CL2678" s="8"/>
      <c r="CM2678" s="8" t="s">
        <v>24</v>
      </c>
      <c r="CN2678" s="9"/>
      <c r="CO2678" s="23"/>
      <c r="CP2678" s="251" t="s">
        <v>0</v>
      </c>
      <c r="CQ2678" s="252"/>
      <c r="CR2678" s="253" t="s">
        <v>1</v>
      </c>
      <c r="CS2678" s="254"/>
      <c r="CU2678" s="26" t="s">
        <v>25</v>
      </c>
      <c r="CW2678" s="50" t="s">
        <v>44</v>
      </c>
    </row>
    <row r="2679" spans="2:101" ht="19.2" thickTop="1" thickBot="1">
      <c r="B2679" s="34">
        <v>7.80000000000003</v>
      </c>
      <c r="D2679" s="11">
        <v>1</v>
      </c>
      <c r="E2679" s="12">
        <v>0</v>
      </c>
      <c r="F2679" s="13">
        <v>0</v>
      </c>
      <c r="G2679" s="40">
        <f t="shared" ref="G2679" si="28538">-1/($E$4*$B2679)</f>
        <v>-0.13468339973224888</v>
      </c>
      <c r="H2679" s="10"/>
      <c r="I2679" s="11">
        <v>1</v>
      </c>
      <c r="J2679" s="12">
        <v>0</v>
      </c>
      <c r="K2679" s="13">
        <v>0</v>
      </c>
      <c r="L2679" s="14">
        <v>0</v>
      </c>
      <c r="N2679" s="1">
        <f t="shared" ref="N2679" si="28539">D2679*I2679+F2679*I2682-E2679*J2679-G2679*J2682</f>
        <v>0.97475938820380725</v>
      </c>
      <c r="O2679" s="4">
        <f t="shared" ref="O2679" si="28540">(D2679*J2679+E2679*I2679+F2679*J2682+G2679*I2682)</f>
        <v>0</v>
      </c>
      <c r="P2679" s="2">
        <f t="shared" ref="P2679" si="28541">D2679*K2679+F2679*K2682-E2679*L2679-G2679*L2682</f>
        <v>0</v>
      </c>
      <c r="Q2679" s="3">
        <f t="shared" ref="Q2679" si="28542">(D2679*L2679+E2679*K2679+F2679*L2682+G2679*K2682)</f>
        <v>-0.13468339973224888</v>
      </c>
      <c r="S2679" s="11">
        <v>1</v>
      </c>
      <c r="T2679" s="12">
        <v>0</v>
      </c>
      <c r="U2679" s="13">
        <v>0</v>
      </c>
      <c r="V2679" s="40">
        <f t="shared" ref="V2679" si="28543">-1/($T$4*$B2679)</f>
        <v>-0.257336668416555</v>
      </c>
      <c r="W2679" s="20"/>
      <c r="X2679" s="1">
        <f t="shared" ref="X2679" si="28544">N2679*S2679+P2679*S2682-O2679*T2679-Q2679*T2682</f>
        <v>0.97475938820380725</v>
      </c>
      <c r="Y2679" s="4">
        <f t="shared" ref="Y2679" si="28545">(N2679*T2679+O2679*S2679+P2679*T2682+Q2679*S2682)</f>
        <v>0</v>
      </c>
      <c r="Z2679" s="2">
        <f t="shared" ref="Z2679" si="28546">N2679*U2679+P2679*U2682-O2679*V2679-Q2679*V2682</f>
        <v>0</v>
      </c>
      <c r="AA2679" s="3">
        <f t="shared" ref="AA2679" si="28547">(N2679*V2679+O2679*U2679+P2679*V2682+Q2679*U2682)</f>
        <v>-0.38552473320037606</v>
      </c>
      <c r="AB2679" s="20"/>
      <c r="AC2679" s="11">
        <v>1</v>
      </c>
      <c r="AD2679" s="12">
        <v>0</v>
      </c>
      <c r="AE2679" s="13">
        <v>0</v>
      </c>
      <c r="AF2679" s="14">
        <v>0</v>
      </c>
      <c r="AG2679" s="20"/>
      <c r="AH2679" s="1">
        <f t="shared" ref="AH2679" si="28548">X2679*AC2679+Z2679*AC2682-Y2679*AD2679-AA2679*AD2682</f>
        <v>0.89221722413199389</v>
      </c>
      <c r="AI2679" s="4">
        <f t="shared" ref="AI2679" si="28549">(X2679*AD2679+Y2679*AC2679+Z2679*AD2682+AA2679*AC2682)</f>
        <v>0</v>
      </c>
      <c r="AJ2679" s="2">
        <f t="shared" ref="AJ2679" si="28550">X2679*AE2679+Z2679*AE2682-Y2679*AF2679-AA2679*AF2682</f>
        <v>0</v>
      </c>
      <c r="AK2679" s="3">
        <f t="shared" ref="AK2679" si="28551">(X2679*AF2679+Y2679*AE2679+Z2679*AF2682+AA2679*AE2682)</f>
        <v>-0.38552473320037606</v>
      </c>
      <c r="AL2679" s="20"/>
      <c r="AM2679" s="11">
        <v>1</v>
      </c>
      <c r="AN2679" s="12">
        <v>0</v>
      </c>
      <c r="AO2679" s="13">
        <v>0</v>
      </c>
      <c r="AP2679" s="40">
        <f t="shared" ref="AP2679" si="28552">-1/($AN$4*$B2679)</f>
        <v>-0.26742830247210619</v>
      </c>
      <c r="AR2679" s="1">
        <f t="shared" ref="AR2679" si="28553">AH2679*AM2679+AJ2679*AM2682-AI2679*AN2679-AK2679*AN2682</f>
        <v>0.89221722413199389</v>
      </c>
      <c r="AS2679" s="4">
        <f t="shared" ref="AS2679" si="28554">(AH2679*AN2679+AI2679*AM2679+AJ2679*AN2682+AK2679*AM2682)</f>
        <v>0</v>
      </c>
      <c r="AT2679" s="2">
        <f t="shared" ref="AT2679" si="28555">AH2679*AO2679+AJ2679*AO2682-AI2679*AP2679-AK2679*AP2682</f>
        <v>0</v>
      </c>
      <c r="AU2679" s="3">
        <f t="shared" ref="AU2679" si="28556">(AH2679*AP2679+AI2679*AO2679+AJ2679*AP2682+AK2679*AO2682)</f>
        <v>-0.62412887088636992</v>
      </c>
      <c r="AV2679" s="20"/>
      <c r="AW2679" s="11">
        <v>1</v>
      </c>
      <c r="AX2679" s="12">
        <v>0</v>
      </c>
      <c r="AY2679" s="13">
        <v>0</v>
      </c>
      <c r="AZ2679" s="14">
        <v>0</v>
      </c>
      <c r="BA2679" s="20"/>
      <c r="BB2679" s="1">
        <f t="shared" ref="BB2679" si="28557">AR2679*AW2679+AT2679*AW2682-AS2679*AX2679-AU2679*AX2682</f>
        <v>0.75858909803228003</v>
      </c>
      <c r="BC2679" s="4">
        <f t="shared" ref="BC2679" si="28558">(AR2679*AX2679+AS2679*AW2679+AT2679*AX2682+AU2679*AW2682)</f>
        <v>0</v>
      </c>
      <c r="BD2679" s="2">
        <f t="shared" ref="BD2679" si="28559">AR2679*AY2679+AT2679*AY2682-AS2679*AZ2679-AU2679*AZ2682</f>
        <v>0</v>
      </c>
      <c r="BE2679" s="3">
        <f t="shared" ref="BE2679" si="28560">(AR2679*AZ2679+AS2679*AY2679+AT2679*AZ2682+AU2679*AY2682)</f>
        <v>-0.62412887088636992</v>
      </c>
      <c r="BF2679" s="20"/>
      <c r="BG2679" s="11">
        <v>1</v>
      </c>
      <c r="BH2679" s="12">
        <v>0</v>
      </c>
      <c r="BI2679" s="13">
        <v>0</v>
      </c>
      <c r="BJ2679" s="40">
        <f t="shared" ref="BJ2679" si="28561">-1/($BH$4*$B2679)</f>
        <v>-0.257336668416555</v>
      </c>
      <c r="BK2679" s="20"/>
      <c r="BL2679" s="1">
        <f t="shared" ref="BL2679" si="28562">BB2679*BG2679+BD2679*BG2682-BC2679*BH2679-BE2679*BH2682</f>
        <v>0.75858909803228003</v>
      </c>
      <c r="BM2679" s="4">
        <f t="shared" ref="BM2679" si="28563">(BB2679*BH2679+BC2679*BG2679+BD2679*BH2682+BE2679*BG2682)</f>
        <v>0</v>
      </c>
      <c r="BN2679" s="2">
        <f t="shared" ref="BN2679" si="28564">BB2679*BI2679+BD2679*BI2682-BC2679*BJ2679-BE2679*BJ2682</f>
        <v>0</v>
      </c>
      <c r="BO2679" s="3">
        <f t="shared" ref="BO2679" si="28565">(BB2679*BJ2679+BC2679*BI2679+BD2679*BJ2682+BE2679*BI2682)</f>
        <v>-0.81934166207111625</v>
      </c>
      <c r="BP2679" s="20"/>
      <c r="BQ2679" s="11">
        <v>1</v>
      </c>
      <c r="BR2679" s="12">
        <v>0</v>
      </c>
      <c r="BS2679" s="13">
        <v>0</v>
      </c>
      <c r="BT2679" s="14">
        <v>0</v>
      </c>
      <c r="BU2679" s="20"/>
      <c r="BV2679" s="1">
        <f t="shared" ref="BV2679" si="28566">BL2679*BQ2679+BN2679*BQ2682-BM2679*BR2679-BO2679*BR2682</f>
        <v>0.60503873576122336</v>
      </c>
      <c r="BW2679" s="4">
        <f t="shared" ref="BW2679" si="28567">(BL2679*BR2679+BM2679*BQ2679+BN2679*BR2682+BO2679*BQ2682)</f>
        <v>0</v>
      </c>
      <c r="BX2679" s="2">
        <f t="shared" ref="BX2679" si="28568">BL2679*BS2679+BN2679*BS2682-BM2679*BT2679-BO2679*BT2682</f>
        <v>0</v>
      </c>
      <c r="BY2679" s="3">
        <f t="shared" ref="BY2679" si="28569">(BL2679*BT2679+BM2679*BS2679+BN2679*BT2682+BO2679*BS2682)</f>
        <v>-0.81934166207111625</v>
      </c>
      <c r="BZ2679" s="20"/>
      <c r="CA2679" s="11">
        <v>1</v>
      </c>
      <c r="CB2679" s="12">
        <v>0</v>
      </c>
      <c r="CC2679" s="13">
        <v>0</v>
      </c>
      <c r="CD2679" s="40">
        <f t="shared" ref="CD2679" si="28570">-1/($CB$4*$B2679)</f>
        <v>-0.13468339973224888</v>
      </c>
      <c r="CE2679" s="20"/>
      <c r="CF2679" s="1">
        <f t="shared" ref="CF2679" si="28571">BV2679*CA2679+BX2679*CA2682-BW2679*CB2679-BY2679*CB2682</f>
        <v>0.60503873576122336</v>
      </c>
      <c r="CG2679" s="4">
        <f t="shared" ref="CG2679" si="28572">(BV2679*CB2679+BW2679*CA2679+BX2679*CB2682+BY2679*CA2682)</f>
        <v>0</v>
      </c>
      <c r="CH2679" s="2">
        <f t="shared" ref="CH2679" si="28573">BV2679*CC2679+BX2679*CC2682-BW2679*CD2679-BY2679*CD2682</f>
        <v>0</v>
      </c>
      <c r="CI2679" s="3">
        <f t="shared" ref="CI2679" si="28574">(BV2679*CD2679+BW2679*CC2679+BX2679*CD2682+BY2679*CC2682)</f>
        <v>-0.90083033597313955</v>
      </c>
      <c r="CJ2679" s="28"/>
      <c r="CK2679" s="11">
        <v>1</v>
      </c>
      <c r="CL2679" s="12">
        <v>0</v>
      </c>
      <c r="CM2679" s="13">
        <v>0</v>
      </c>
      <c r="CN2679" s="14">
        <v>0</v>
      </c>
      <c r="CP2679" s="1">
        <f t="shared" ref="CP2679" si="28575">CF2679*CK2679+CH2679*CK2682-CG2679*CL2679-CI2679*CL2682</f>
        <v>0.60503873576122336</v>
      </c>
      <c r="CQ2679" s="4">
        <f t="shared" ref="CQ2679" si="28576">(CF2679*CL2679+CG2679*CK2679+CH2679*CL2682+CI2679*CK2682)</f>
        <v>-0.90083033597313955</v>
      </c>
      <c r="CR2679" s="2">
        <f t="shared" ref="CR2679" si="28577">CF2679*CM2679+CH2679*CM2682-CG2679*CN2679-CI2679*CN2682</f>
        <v>0</v>
      </c>
      <c r="CS2679" s="3">
        <f t="shared" ref="CS2679" si="28578">(CF2679*CN2679+CG2679*CM2679+CH2679*CN2682+CI2679*CM2682)</f>
        <v>-0.90083033597313955</v>
      </c>
      <c r="CU2679" s="29">
        <f t="shared" ref="CU2679" si="28579">20*LOG(((1+$CL$4)/$CL$4)/((CP2679+CP2682)^2+(CQ2679+CQ2682)^2)^0.5)</f>
        <v>-4.1981973600277341E-2</v>
      </c>
      <c r="CW2679" s="51">
        <f t="shared" ref="CW2679" si="28580">((CP2679^2+CQ2679^2)^0.5)/((CP2682^2+CQ2682^2)^0.5)</f>
        <v>1.1692809085359526</v>
      </c>
    </row>
    <row r="2680" spans="2:101" ht="18.600000000000001" thickBot="1">
      <c r="D2680" s="11"/>
      <c r="E2680" s="13"/>
      <c r="F2680" s="13"/>
      <c r="G2680" s="15"/>
      <c r="H2680" s="10"/>
      <c r="I2680" s="11"/>
      <c r="J2680" s="13"/>
      <c r="K2680" s="13"/>
      <c r="L2680" s="15"/>
      <c r="N2680" s="5"/>
      <c r="Q2680" s="6"/>
      <c r="S2680" s="11"/>
      <c r="T2680" s="13"/>
      <c r="U2680" s="13"/>
      <c r="V2680" s="15"/>
      <c r="W2680" s="20"/>
      <c r="X2680" s="5"/>
      <c r="AA2680" s="6"/>
      <c r="AB2680" s="20"/>
      <c r="AC2680" s="11"/>
      <c r="AD2680" s="13"/>
      <c r="AE2680" s="13"/>
      <c r="AF2680" s="15"/>
      <c r="AG2680" s="20"/>
      <c r="AH2680" s="5"/>
      <c r="AK2680" s="6"/>
      <c r="AL2680" s="20"/>
      <c r="AM2680" s="11"/>
      <c r="AN2680" s="13"/>
      <c r="AO2680" s="13"/>
      <c r="AP2680" s="15"/>
      <c r="AR2680" s="5"/>
      <c r="AU2680" s="6"/>
      <c r="AW2680" s="11"/>
      <c r="AX2680" s="13"/>
      <c r="AY2680" s="13"/>
      <c r="AZ2680" s="15"/>
      <c r="BA2680" s="20"/>
      <c r="BB2680" s="5"/>
      <c r="BE2680" s="6"/>
      <c r="BG2680" s="11"/>
      <c r="BH2680" s="13"/>
      <c r="BI2680" s="13"/>
      <c r="BJ2680" s="15"/>
      <c r="BL2680" s="5"/>
      <c r="BO2680" s="6"/>
      <c r="BQ2680" s="11"/>
      <c r="BR2680" s="13"/>
      <c r="BS2680" s="13"/>
      <c r="BT2680" s="15"/>
      <c r="BU2680" s="20"/>
      <c r="BV2680" s="5"/>
      <c r="BY2680" s="6"/>
      <c r="CA2680" s="11"/>
      <c r="CB2680" s="13"/>
      <c r="CC2680" s="13"/>
      <c r="CD2680" s="15"/>
      <c r="CF2680" s="5"/>
      <c r="CI2680" s="6"/>
      <c r="CK2680" s="11"/>
      <c r="CL2680" s="13"/>
      <c r="CM2680" s="13"/>
      <c r="CN2680" s="15"/>
      <c r="CP2680" s="5"/>
      <c r="CS2680" s="6"/>
      <c r="CW2680" s="52"/>
    </row>
    <row r="2681" spans="2:101" ht="18.600000000000001" thickBot="1">
      <c r="D2681" s="11" t="s">
        <v>6</v>
      </c>
      <c r="E2681" s="13"/>
      <c r="F2681" s="13" t="s">
        <v>7</v>
      </c>
      <c r="G2681" s="15"/>
      <c r="H2681" s="10"/>
      <c r="I2681" s="11" t="s">
        <v>8</v>
      </c>
      <c r="J2681" s="13"/>
      <c r="K2681" s="13" t="s">
        <v>9</v>
      </c>
      <c r="L2681" s="15"/>
      <c r="N2681" s="251" t="s">
        <v>26</v>
      </c>
      <c r="O2681" s="252"/>
      <c r="P2681" s="253" t="s">
        <v>27</v>
      </c>
      <c r="Q2681" s="254"/>
      <c r="S2681" s="11" t="s">
        <v>13</v>
      </c>
      <c r="T2681" s="13"/>
      <c r="U2681" s="13" t="s">
        <v>14</v>
      </c>
      <c r="V2681" s="15"/>
      <c r="W2681" s="20"/>
      <c r="X2681" s="251" t="s">
        <v>26</v>
      </c>
      <c r="Y2681" s="252"/>
      <c r="Z2681" s="253" t="s">
        <v>27</v>
      </c>
      <c r="AA2681" s="254"/>
      <c r="AB2681" s="20"/>
      <c r="AC2681" s="11" t="s">
        <v>8</v>
      </c>
      <c r="AD2681" s="13"/>
      <c r="AE2681" s="13" t="s">
        <v>9</v>
      </c>
      <c r="AF2681" s="15"/>
      <c r="AG2681" s="20"/>
      <c r="AH2681" s="251" t="s">
        <v>26</v>
      </c>
      <c r="AI2681" s="252"/>
      <c r="AJ2681" s="253" t="s">
        <v>27</v>
      </c>
      <c r="AK2681" s="254"/>
      <c r="AL2681" s="20"/>
      <c r="AM2681" s="11" t="s">
        <v>13</v>
      </c>
      <c r="AN2681" s="13"/>
      <c r="AO2681" s="13" t="s">
        <v>14</v>
      </c>
      <c r="AP2681" s="15"/>
      <c r="AR2681" s="251" t="s">
        <v>26</v>
      </c>
      <c r="AS2681" s="252"/>
      <c r="AT2681" s="253" t="s">
        <v>27</v>
      </c>
      <c r="AU2681" s="254"/>
      <c r="AV2681" s="36"/>
      <c r="AW2681" s="11" t="s">
        <v>8</v>
      </c>
      <c r="AX2681" s="13"/>
      <c r="AY2681" s="13" t="s">
        <v>9</v>
      </c>
      <c r="AZ2681" s="15"/>
      <c r="BA2681" s="20"/>
      <c r="BB2681" s="251" t="s">
        <v>26</v>
      </c>
      <c r="BC2681" s="252"/>
      <c r="BD2681" s="253" t="s">
        <v>27</v>
      </c>
      <c r="BE2681" s="254"/>
      <c r="BF2681" s="36"/>
      <c r="BG2681" s="11" t="s">
        <v>13</v>
      </c>
      <c r="BH2681" s="13"/>
      <c r="BI2681" s="13" t="s">
        <v>14</v>
      </c>
      <c r="BJ2681" s="15"/>
      <c r="BK2681" s="36"/>
      <c r="BL2681" s="251" t="s">
        <v>26</v>
      </c>
      <c r="BM2681" s="252"/>
      <c r="BN2681" s="253" t="s">
        <v>27</v>
      </c>
      <c r="BO2681" s="254"/>
      <c r="BP2681" s="36"/>
      <c r="BQ2681" s="11" t="s">
        <v>8</v>
      </c>
      <c r="BR2681" s="13"/>
      <c r="BS2681" s="13" t="s">
        <v>9</v>
      </c>
      <c r="BT2681" s="15"/>
      <c r="BU2681" s="20"/>
      <c r="BV2681" s="251" t="s">
        <v>26</v>
      </c>
      <c r="BW2681" s="252"/>
      <c r="BX2681" s="253" t="s">
        <v>27</v>
      </c>
      <c r="BY2681" s="254"/>
      <c r="BZ2681" s="36"/>
      <c r="CA2681" s="11" t="s">
        <v>13</v>
      </c>
      <c r="CB2681" s="13"/>
      <c r="CC2681" s="13" t="s">
        <v>14</v>
      </c>
      <c r="CD2681" s="15"/>
      <c r="CE2681" s="36"/>
      <c r="CF2681" s="251" t="s">
        <v>26</v>
      </c>
      <c r="CG2681" s="252"/>
      <c r="CH2681" s="253" t="s">
        <v>27</v>
      </c>
      <c r="CI2681" s="254"/>
      <c r="CK2681" s="11" t="s">
        <v>28</v>
      </c>
      <c r="CL2681" s="13"/>
      <c r="CM2681" s="13" t="s">
        <v>29</v>
      </c>
      <c r="CN2681" s="15"/>
      <c r="CP2681" s="251" t="s">
        <v>26</v>
      </c>
      <c r="CQ2681" s="252"/>
      <c r="CR2681" s="253" t="s">
        <v>27</v>
      </c>
      <c r="CS2681" s="254"/>
      <c r="CU2681" s="38" t="s">
        <v>37</v>
      </c>
      <c r="CW2681" s="53" t="s">
        <v>45</v>
      </c>
    </row>
    <row r="2682" spans="2:101" ht="19.2" thickTop="1" thickBot="1">
      <c r="D2682" s="16">
        <v>0</v>
      </c>
      <c r="E2682" s="17">
        <v>0</v>
      </c>
      <c r="F2682" s="18">
        <v>1</v>
      </c>
      <c r="G2682" s="19">
        <v>0</v>
      </c>
      <c r="H2682" s="10"/>
      <c r="I2682" s="16">
        <v>0</v>
      </c>
      <c r="J2682" s="17">
        <f t="shared" ref="J2682" si="28581">-1/($J$4*$B2679)</f>
        <v>-0.18740699927660825</v>
      </c>
      <c r="K2682" s="18">
        <v>1</v>
      </c>
      <c r="L2682" s="19">
        <v>0</v>
      </c>
      <c r="N2682" s="1">
        <f t="shared" ref="N2682" si="28582">D2682*I2679+F2682*I2682-E2682*J2679-G2682*J2682</f>
        <v>0</v>
      </c>
      <c r="O2682" s="4">
        <f t="shared" ref="O2682" si="28583">(D2682*J2679+E2682*I2679+F2682*J2682+G2682*I2682)</f>
        <v>-0.18740699927660825</v>
      </c>
      <c r="P2682" s="2">
        <f t="shared" ref="P2682" si="28584">D2682*K2679+F2682*K2682-E2682*L2679-G2682*L2682</f>
        <v>1</v>
      </c>
      <c r="Q2682" s="3">
        <f t="shared" ref="Q2682" si="28585">(D2682*L2679+E2682*K2679+F2682*L2682+G2682*K2682)</f>
        <v>0</v>
      </c>
      <c r="S2682" s="16">
        <v>0</v>
      </c>
      <c r="T2682" s="17">
        <v>0</v>
      </c>
      <c r="U2682" s="18">
        <v>1</v>
      </c>
      <c r="V2682" s="19">
        <v>0</v>
      </c>
      <c r="W2682" s="20"/>
      <c r="X2682" s="1">
        <f t="shared" ref="X2682" si="28586">N2682*S2679+P2682*S2682-O2682*T2679-Q2682*T2682</f>
        <v>0</v>
      </c>
      <c r="Y2682" s="4">
        <f t="shared" ref="Y2682" si="28587">(N2682*T2679+O2682*S2679+P2682*T2682+Q2682*S2682)</f>
        <v>-0.18740699927660825</v>
      </c>
      <c r="Z2682" s="2">
        <f t="shared" ref="Z2682" si="28588">N2682*U2679+P2682*U2682-O2682*V2679-Q2682*V2682</f>
        <v>0.95177330716821396</v>
      </c>
      <c r="AA2682" s="3">
        <f t="shared" ref="AA2682" si="28589">(N2682*V2679+O2682*U2679+P2682*V2682+Q2682*U2682)</f>
        <v>0</v>
      </c>
      <c r="AB2682" s="20"/>
      <c r="AC2682" s="16">
        <v>0</v>
      </c>
      <c r="AD2682" s="17">
        <f t="shared" ref="AD2682" si="28590">-1/($AD$4*$B2679)</f>
        <v>-0.21410342051624534</v>
      </c>
      <c r="AE2682" s="18">
        <v>1</v>
      </c>
      <c r="AF2682" s="19">
        <v>0</v>
      </c>
      <c r="AG2682" s="20"/>
      <c r="AH2682" s="1">
        <f t="shared" ref="AH2682" si="28591">X2682*AC2679+Z2682*AC2682-Y2682*AD2679-AA2682*AD2682</f>
        <v>0</v>
      </c>
      <c r="AI2682" s="4">
        <f t="shared" ref="AI2682" si="28592">(X2682*AD2679+Y2682*AC2679+Z2682*AD2682+AA2682*AC2682)</f>
        <v>-0.39118491989738191</v>
      </c>
      <c r="AJ2682" s="2">
        <f t="shared" ref="AJ2682" si="28593">X2682*AE2679+Z2682*AE2682-Y2682*AF2679-AA2682*AF2682</f>
        <v>0.95177330716821396</v>
      </c>
      <c r="AK2682" s="3">
        <f t="shared" ref="AK2682" si="28594">(X2682*AF2679+Y2682*AE2679+Z2682*AF2682+AA2682*AE2682)</f>
        <v>0</v>
      </c>
      <c r="AL2682" s="20"/>
      <c r="AM2682" s="16">
        <v>0</v>
      </c>
      <c r="AN2682" s="17">
        <v>0</v>
      </c>
      <c r="AO2682" s="18">
        <v>1</v>
      </c>
      <c r="AP2682" s="19">
        <v>0</v>
      </c>
      <c r="AR2682" s="1">
        <f t="shared" ref="AR2682" si="28595">AH2682*AM2679+AJ2682*AM2682-AI2682*AN2679-AK2682*AN2682</f>
        <v>0</v>
      </c>
      <c r="AS2682" s="4">
        <f t="shared" ref="AS2682" si="28596">(AH2682*AN2679+AI2682*AM2679+AJ2682*AN2682+AK2682*AM2682)</f>
        <v>-0.39118491989738191</v>
      </c>
      <c r="AT2682" s="2">
        <f t="shared" ref="AT2682" si="28597">AH2682*AO2679+AJ2682*AO2682-AI2682*AP2679-AK2682*AP2682</f>
        <v>0.84715938808737024</v>
      </c>
      <c r="AU2682" s="3">
        <f t="shared" ref="AU2682" si="28598">(AH2682*AP2679+AI2682*AO2679+AJ2682*AP2682+AK2682*AO2682)</f>
        <v>0</v>
      </c>
      <c r="AV2682" s="20"/>
      <c r="AW2682" s="16">
        <v>0</v>
      </c>
      <c r="AX2682" s="17">
        <f t="shared" ref="AX2682" si="28599">-1/($AX$4*$B2679)</f>
        <v>-0.21410342051624534</v>
      </c>
      <c r="AY2682" s="18">
        <v>1</v>
      </c>
      <c r="AZ2682" s="19">
        <v>0</v>
      </c>
      <c r="BA2682" s="20"/>
      <c r="BB2682" s="1">
        <f t="shared" ref="BB2682" si="28600">AR2682*AW2679+AT2682*AW2682-AS2682*AX2679-AU2682*AX2682</f>
        <v>0</v>
      </c>
      <c r="BC2682" s="4">
        <f t="shared" ref="BC2682" si="28601">(AR2682*AX2679+AS2682*AW2679+AT2682*AX2682+AU2682*AW2682)</f>
        <v>-0.57256464260933726</v>
      </c>
      <c r="BD2682" s="2">
        <f t="shared" ref="BD2682" si="28602">AR2682*AY2679+AT2682*AY2682-AS2682*AZ2679-AU2682*AZ2682</f>
        <v>0.84715938808737024</v>
      </c>
      <c r="BE2682" s="3">
        <f t="shared" ref="BE2682" si="28603">(AR2682*AZ2679+AS2682*AY2679+AT2682*AZ2682+AU2682*AY2682)</f>
        <v>0</v>
      </c>
      <c r="BF2682" s="20"/>
      <c r="BG2682" s="16">
        <v>0</v>
      </c>
      <c r="BH2682" s="17">
        <v>0</v>
      </c>
      <c r="BI2682" s="18">
        <v>1</v>
      </c>
      <c r="BJ2682" s="19">
        <v>0</v>
      </c>
      <c r="BK2682" s="20"/>
      <c r="BL2682" s="1">
        <f t="shared" ref="BL2682" si="28604">BB2682*BG2679+BD2682*BG2682-BC2682*BH2679-BE2682*BH2682</f>
        <v>0</v>
      </c>
      <c r="BM2682" s="4">
        <f t="shared" ref="BM2682" si="28605">(BB2682*BH2679+BC2682*BG2679+BD2682*BH2682+BE2682*BG2682)</f>
        <v>-0.57256464260933726</v>
      </c>
      <c r="BN2682" s="2">
        <f t="shared" ref="BN2682" si="28606">BB2682*BI2679+BD2682*BI2682-BC2682*BJ2679-BE2682*BJ2682</f>
        <v>0.69981751050516783</v>
      </c>
      <c r="BO2682" s="3">
        <f t="shared" ref="BO2682" si="28607">(BB2682*BJ2679+BC2682*BI2679+BD2682*BJ2682+BE2682*BI2682)</f>
        <v>0</v>
      </c>
      <c r="BP2682" s="20"/>
      <c r="BQ2682" s="16">
        <v>0</v>
      </c>
      <c r="BR2682" s="17">
        <f t="shared" ref="BR2682" si="28608">-1/($BR$4*$B2679)</f>
        <v>-0.18740699927660825</v>
      </c>
      <c r="BS2682" s="18">
        <v>1</v>
      </c>
      <c r="BT2682" s="19">
        <v>0</v>
      </c>
      <c r="BU2682" s="20"/>
      <c r="BV2682" s="1">
        <f t="shared" ref="BV2682" si="28609">BL2682*BQ2679+BN2682*BQ2682-BM2682*BR2679-BO2682*BR2682</f>
        <v>0</v>
      </c>
      <c r="BW2682" s="4">
        <f t="shared" ref="BW2682" si="28610">(BL2682*BR2679+BM2682*BQ2679+BN2682*BR2682+BO2682*BQ2682)</f>
        <v>-0.70371534229433708</v>
      </c>
      <c r="BX2682" s="2">
        <f t="shared" ref="BX2682" si="28611">BL2682*BS2679+BN2682*BS2682-BM2682*BT2679-BO2682*BT2682</f>
        <v>0.69981751050516783</v>
      </c>
      <c r="BY2682" s="3">
        <f t="shared" ref="BY2682" si="28612">(BL2682*BT2679+BM2682*BS2679+BN2682*BT2682+BO2682*BS2682)</f>
        <v>0</v>
      </c>
      <c r="BZ2682" s="20"/>
      <c r="CA2682" s="16">
        <v>0</v>
      </c>
      <c r="CB2682" s="17">
        <v>0</v>
      </c>
      <c r="CC2682" s="18">
        <v>1</v>
      </c>
      <c r="CD2682" s="19">
        <v>0</v>
      </c>
      <c r="CE2682" s="20"/>
      <c r="CF2682" s="1">
        <f t="shared" ref="CF2682" si="28613">BV2682*CA2679+BX2682*CA2682-BW2682*CB2679-BY2682*CB2682</f>
        <v>0</v>
      </c>
      <c r="CG2682" s="4">
        <f t="shared" ref="CG2682" si="28614">(BV2682*CB2679+BW2682*CA2679+BX2682*CB2682+BY2682*CA2682)</f>
        <v>-0.70371534229433708</v>
      </c>
      <c r="CH2682" s="2">
        <f t="shared" ref="CH2682" si="28615">BV2682*CC2679+BX2682*CC2682-BW2682*CD2679-BY2682*CD2682</f>
        <v>0.60503873576122325</v>
      </c>
      <c r="CI2682" s="3">
        <f t="shared" ref="CI2682" si="28616">(BV2682*CD2679+BW2682*CC2679+BX2682*CD2682+BY2682*CC2682)</f>
        <v>0</v>
      </c>
      <c r="CK2682" s="16">
        <f t="shared" ref="CK2682" si="28617">1/$CL$4</f>
        <v>1</v>
      </c>
      <c r="CL2682" s="17">
        <v>0</v>
      </c>
      <c r="CM2682" s="18">
        <v>1</v>
      </c>
      <c r="CN2682" s="19">
        <v>0</v>
      </c>
      <c r="CP2682" s="1">
        <f t="shared" ref="CP2682" si="28618">CF2682*CK2679+CH2682*CK2682-CG2682*CL2679-CI2682*CL2682</f>
        <v>0.60503873576122325</v>
      </c>
      <c r="CQ2682" s="4">
        <f t="shared" ref="CQ2682" si="28619">(CF2682*CL2679+CG2682*CK2679+CH2682*CL2682+CI2682*CK2682)</f>
        <v>-0.70371534229433708</v>
      </c>
      <c r="CR2682" s="2">
        <f t="shared" ref="CR2682" si="28620">CF2682*CM2679+CH2682*CM2682-CG2682*CN2679-CI2682*CN2682</f>
        <v>0.60503873576122325</v>
      </c>
      <c r="CS2682" s="3">
        <f t="shared" ref="CS2682" si="28621">(CF2682*CN2679+CG2682*CM2679+CH2682*CN2682+CI2682*CM2682)</f>
        <v>0</v>
      </c>
      <c r="CU2682" s="39">
        <f t="shared" ref="CU2682" si="28622">(180/PI())*ATAN(-1*(CQ2679/CP2679))</f>
        <v>56.112889955621846</v>
      </c>
      <c r="CW2682" s="54">
        <f t="shared" ref="CW2682" si="28623">20*LOG(((1-(10^(CU2679/20)^2)*(1-((1-CW2679)/(1+CW2679))^2))^0.5))</f>
        <v>-18.054553980837071</v>
      </c>
    </row>
    <row r="2683" spans="2:101">
      <c r="E2683" s="20"/>
      <c r="F2683" s="20"/>
      <c r="G2683" s="20"/>
      <c r="H2683" s="20"/>
      <c r="I2683" s="20"/>
      <c r="J2683" s="20"/>
      <c r="K2683" s="20"/>
      <c r="L2683" s="20"/>
      <c r="M2683" s="20"/>
      <c r="N2683" s="20"/>
      <c r="O2683" s="20"/>
      <c r="P2683" s="20"/>
      <c r="Q2683" s="20"/>
      <c r="R2683" s="20"/>
      <c r="S2683" s="20"/>
      <c r="T2683" s="20"/>
      <c r="U2683" s="20"/>
      <c r="V2683" s="20"/>
      <c r="W2683" s="20"/>
      <c r="X2683" s="20"/>
      <c r="Y2683" s="20"/>
      <c r="Z2683" s="20"/>
      <c r="AA2683" s="20"/>
      <c r="AB2683" s="30"/>
      <c r="AC2683" s="20"/>
      <c r="AD2683" s="20"/>
      <c r="AE2683" s="20"/>
      <c r="AF2683" s="20"/>
      <c r="AG2683" s="20"/>
      <c r="AH2683" s="20"/>
      <c r="AI2683" s="20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  <c r="BA2683" s="20"/>
      <c r="BB2683" s="20"/>
      <c r="BC2683" s="20"/>
      <c r="BD2683" s="20"/>
      <c r="BE2683" s="20"/>
      <c r="BF2683" s="20"/>
      <c r="BG2683" s="20"/>
      <c r="BH2683" s="20"/>
      <c r="BI2683" s="20"/>
      <c r="BJ2683" s="20"/>
      <c r="BK2683" s="20"/>
      <c r="BL2683" s="20"/>
      <c r="BM2683" s="20"/>
      <c r="BN2683" s="20"/>
      <c r="BO2683" s="20"/>
      <c r="BP2683" s="20"/>
      <c r="BQ2683" s="20"/>
      <c r="BR2683" s="20"/>
      <c r="BS2683" s="20"/>
      <c r="BT2683" s="20"/>
      <c r="BU2683" s="20"/>
      <c r="BV2683" s="20"/>
      <c r="BW2683" s="20"/>
      <c r="BX2683" s="20"/>
      <c r="BY2683" s="20"/>
      <c r="BZ2683" s="20"/>
      <c r="CA2683" s="20"/>
      <c r="CB2683" s="20"/>
      <c r="CC2683" s="20"/>
      <c r="CD2683" s="20"/>
      <c r="CE2683" s="20"/>
      <c r="CF2683" s="20"/>
      <c r="CG2683" s="20"/>
      <c r="CH2683" s="20"/>
      <c r="CI2683" s="20"/>
      <c r="CJ2683" s="20"/>
      <c r="CK2683" s="20"/>
      <c r="CL2683" s="20"/>
    </row>
    <row r="2685" spans="2:101" ht="18.600000000000001" thickBot="1">
      <c r="B2685" s="23"/>
      <c r="C2685" s="23"/>
      <c r="D2685" s="20" t="s">
        <v>15</v>
      </c>
      <c r="E2685" s="20"/>
      <c r="F2685" s="20"/>
      <c r="G2685" s="20"/>
      <c r="H2685" s="20"/>
      <c r="I2685" s="20" t="s">
        <v>16</v>
      </c>
      <c r="J2685" s="20"/>
      <c r="K2685" s="20"/>
      <c r="L2685" s="20"/>
      <c r="M2685" s="23"/>
      <c r="N2685" s="23"/>
      <c r="O2685" s="24" t="s">
        <v>17</v>
      </c>
      <c r="P2685" s="23"/>
      <c r="Q2685" s="23"/>
      <c r="R2685" s="23"/>
      <c r="S2685" s="20"/>
      <c r="T2685" s="20" t="s">
        <v>18</v>
      </c>
      <c r="U2685" s="23"/>
      <c r="V2685" s="23"/>
      <c r="W2685" s="23"/>
      <c r="X2685" s="23"/>
      <c r="Y2685" s="24" t="s">
        <v>19</v>
      </c>
      <c r="Z2685" s="23"/>
      <c r="AA2685" s="23"/>
      <c r="AB2685" s="23"/>
      <c r="AC2685" s="24" t="s">
        <v>20</v>
      </c>
      <c r="AD2685" s="20"/>
      <c r="AE2685" s="20"/>
      <c r="AF2685" s="20"/>
      <c r="AG2685" s="20"/>
      <c r="AH2685" s="23"/>
      <c r="AI2685" s="24" t="s">
        <v>21</v>
      </c>
      <c r="AJ2685" s="23"/>
      <c r="AK2685" s="23"/>
      <c r="AL2685" s="20"/>
      <c r="AM2685" s="24" t="s">
        <v>31</v>
      </c>
      <c r="AN2685" s="20"/>
      <c r="AO2685" s="23"/>
      <c r="AP2685" s="23"/>
      <c r="AQ2685" s="23"/>
      <c r="AR2685" s="23"/>
      <c r="AS2685" s="24" t="s">
        <v>91</v>
      </c>
      <c r="AT2685" s="23"/>
      <c r="AU2685" s="23"/>
      <c r="AV2685" s="23"/>
      <c r="AW2685" s="24" t="s">
        <v>32</v>
      </c>
      <c r="AX2685" s="20"/>
      <c r="AY2685" s="20"/>
      <c r="AZ2685" s="20"/>
      <c r="BA2685" s="20"/>
      <c r="BB2685" s="23"/>
      <c r="BC2685" s="24" t="s">
        <v>22</v>
      </c>
      <c r="BD2685" s="23"/>
      <c r="BE2685" s="23"/>
      <c r="BF2685" s="23"/>
      <c r="BG2685" s="24" t="s">
        <v>33</v>
      </c>
      <c r="BH2685" s="20"/>
      <c r="BI2685" s="23"/>
      <c r="BJ2685" s="23"/>
      <c r="BK2685" s="23"/>
      <c r="BL2685" s="23"/>
      <c r="BM2685" s="24" t="s">
        <v>34</v>
      </c>
      <c r="BN2685" s="23"/>
      <c r="BO2685" s="23"/>
      <c r="BP2685" s="23"/>
      <c r="BQ2685" s="24" t="s">
        <v>89</v>
      </c>
      <c r="BR2685" s="20"/>
      <c r="BS2685" s="20"/>
      <c r="BT2685" s="20"/>
      <c r="BU2685" s="20"/>
      <c r="BV2685" s="23"/>
      <c r="BW2685" s="24" t="s">
        <v>35</v>
      </c>
      <c r="BX2685" s="23"/>
      <c r="BY2685" s="23"/>
      <c r="BZ2685" s="23"/>
      <c r="CA2685" s="24" t="s">
        <v>90</v>
      </c>
      <c r="CB2685" s="20"/>
      <c r="CC2685" s="23"/>
      <c r="CD2685" s="23"/>
      <c r="CE2685" s="23"/>
      <c r="CF2685" s="23"/>
      <c r="CG2685" s="24" t="s">
        <v>92</v>
      </c>
      <c r="CH2685" s="23"/>
      <c r="CI2685" s="23"/>
      <c r="CJ2685" s="23"/>
      <c r="CK2685" s="24" t="s">
        <v>36</v>
      </c>
      <c r="CL2685" s="24"/>
      <c r="CM2685" s="23"/>
      <c r="CN2685" s="23"/>
      <c r="CO2685" s="23"/>
      <c r="CP2685" s="23"/>
      <c r="CQ2685" s="24" t="s">
        <v>93</v>
      </c>
      <c r="CR2685" s="23"/>
      <c r="CS2685" s="23"/>
    </row>
    <row r="2686" spans="2:101" ht="18.600000000000001" thickBot="1">
      <c r="B2686" s="33"/>
      <c r="C2686" s="23"/>
      <c r="D2686" s="7" t="s">
        <v>2</v>
      </c>
      <c r="E2686" s="8"/>
      <c r="F2686" s="8" t="s">
        <v>3</v>
      </c>
      <c r="G2686" s="9"/>
      <c r="H2686" s="10"/>
      <c r="I2686" s="7" t="s">
        <v>4</v>
      </c>
      <c r="J2686" s="8"/>
      <c r="K2686" s="8" t="s">
        <v>5</v>
      </c>
      <c r="L2686" s="9"/>
      <c r="M2686" s="23"/>
      <c r="N2686" s="251" t="s">
        <v>79</v>
      </c>
      <c r="O2686" s="252"/>
      <c r="P2686" s="253" t="s">
        <v>80</v>
      </c>
      <c r="Q2686" s="254"/>
      <c r="R2686" s="23"/>
      <c r="S2686" s="7" t="s">
        <v>11</v>
      </c>
      <c r="T2686" s="8"/>
      <c r="U2686" s="8" t="s">
        <v>12</v>
      </c>
      <c r="V2686" s="9"/>
      <c r="W2686" s="20"/>
      <c r="X2686" s="251" t="s">
        <v>79</v>
      </c>
      <c r="Y2686" s="252"/>
      <c r="Z2686" s="253" t="s">
        <v>80</v>
      </c>
      <c r="AA2686" s="254"/>
      <c r="AB2686" s="20"/>
      <c r="AC2686" s="7" t="s">
        <v>4</v>
      </c>
      <c r="AD2686" s="8"/>
      <c r="AE2686" s="8" t="s">
        <v>5</v>
      </c>
      <c r="AF2686" s="9"/>
      <c r="AG2686" s="20"/>
      <c r="AH2686" s="251" t="s">
        <v>0</v>
      </c>
      <c r="AI2686" s="252"/>
      <c r="AJ2686" s="253" t="s">
        <v>1</v>
      </c>
      <c r="AK2686" s="254"/>
      <c r="AL2686" s="20"/>
      <c r="AM2686" s="7" t="s">
        <v>11</v>
      </c>
      <c r="AN2686" s="8"/>
      <c r="AO2686" s="8" t="s">
        <v>12</v>
      </c>
      <c r="AP2686" s="9"/>
      <c r="AQ2686" s="23"/>
      <c r="AR2686" s="251" t="s">
        <v>0</v>
      </c>
      <c r="AS2686" s="252"/>
      <c r="AT2686" s="253" t="s">
        <v>1</v>
      </c>
      <c r="AU2686" s="254"/>
      <c r="AV2686" s="36"/>
      <c r="AW2686" s="7" t="s">
        <v>4</v>
      </c>
      <c r="AX2686" s="8"/>
      <c r="AY2686" s="8" t="s">
        <v>5</v>
      </c>
      <c r="AZ2686" s="9"/>
      <c r="BA2686" s="20"/>
      <c r="BB2686" s="251" t="s">
        <v>0</v>
      </c>
      <c r="BC2686" s="252"/>
      <c r="BD2686" s="253" t="s">
        <v>1</v>
      </c>
      <c r="BE2686" s="254"/>
      <c r="BF2686" s="36"/>
      <c r="BG2686" s="7" t="s">
        <v>11</v>
      </c>
      <c r="BH2686" s="8"/>
      <c r="BI2686" s="8" t="s">
        <v>12</v>
      </c>
      <c r="BJ2686" s="9"/>
      <c r="BK2686" s="36"/>
      <c r="BL2686" s="251" t="s">
        <v>0</v>
      </c>
      <c r="BM2686" s="252"/>
      <c r="BN2686" s="253" t="s">
        <v>1</v>
      </c>
      <c r="BO2686" s="254"/>
      <c r="BP2686" s="36"/>
      <c r="BQ2686" s="7" t="s">
        <v>4</v>
      </c>
      <c r="BR2686" s="8"/>
      <c r="BS2686" s="8" t="s">
        <v>5</v>
      </c>
      <c r="BT2686" s="9"/>
      <c r="BU2686" s="20"/>
      <c r="BV2686" s="251" t="s">
        <v>0</v>
      </c>
      <c r="BW2686" s="252"/>
      <c r="BX2686" s="253" t="s">
        <v>1</v>
      </c>
      <c r="BY2686" s="254"/>
      <c r="BZ2686" s="36"/>
      <c r="CA2686" s="7" t="s">
        <v>11</v>
      </c>
      <c r="CB2686" s="8"/>
      <c r="CC2686" s="8" t="s">
        <v>12</v>
      </c>
      <c r="CD2686" s="9"/>
      <c r="CE2686" s="36"/>
      <c r="CF2686" s="251" t="s">
        <v>0</v>
      </c>
      <c r="CG2686" s="252"/>
      <c r="CH2686" s="253" t="s">
        <v>1</v>
      </c>
      <c r="CI2686" s="254"/>
      <c r="CJ2686" s="23"/>
      <c r="CK2686" s="7" t="s">
        <v>23</v>
      </c>
      <c r="CL2686" s="8"/>
      <c r="CM2686" s="8" t="s">
        <v>24</v>
      </c>
      <c r="CN2686" s="9"/>
      <c r="CO2686" s="23"/>
      <c r="CP2686" s="251" t="s">
        <v>0</v>
      </c>
      <c r="CQ2686" s="252"/>
      <c r="CR2686" s="253" t="s">
        <v>1</v>
      </c>
      <c r="CS2686" s="254"/>
      <c r="CU2686" s="26" t="s">
        <v>25</v>
      </c>
      <c r="CW2686" s="50" t="s">
        <v>44</v>
      </c>
    </row>
    <row r="2687" spans="2:101" ht="19.2" thickTop="1" thickBot="1">
      <c r="B2687" s="34">
        <v>7.8500000000000298</v>
      </c>
      <c r="D2687" s="11">
        <v>1</v>
      </c>
      <c r="E2687" s="12">
        <v>0</v>
      </c>
      <c r="F2687" s="13">
        <v>0</v>
      </c>
      <c r="G2687" s="40">
        <f t="shared" ref="G2687" si="28624">-1/($E$4*$B2687)</f>
        <v>-0.1338255436829989</v>
      </c>
      <c r="H2687" s="10"/>
      <c r="I2687" s="11">
        <v>1</v>
      </c>
      <c r="J2687" s="12">
        <v>0</v>
      </c>
      <c r="K2687" s="13">
        <v>0</v>
      </c>
      <c r="L2687" s="14">
        <v>0</v>
      </c>
      <c r="N2687" s="1">
        <f t="shared" ref="N2687" si="28625">D2687*I2687+F2687*I2690-E2687*J2687-G2687*J2690</f>
        <v>0.97507990065835748</v>
      </c>
      <c r="O2687" s="4">
        <f t="shared" ref="O2687" si="28626">(D2687*J2687+E2687*I2687+F2687*J2690+G2687*I2690)</f>
        <v>0</v>
      </c>
      <c r="P2687" s="2">
        <f t="shared" ref="P2687" si="28627">D2687*K2687+F2687*K2690-E2687*L2687-G2687*L2690</f>
        <v>0</v>
      </c>
      <c r="Q2687" s="3">
        <f t="shared" ref="Q2687" si="28628">(D2687*L2687+E2687*K2687+F2687*L2690+G2687*K2690)</f>
        <v>-0.1338255436829989</v>
      </c>
      <c r="S2687" s="11">
        <v>1</v>
      </c>
      <c r="T2687" s="12">
        <v>0</v>
      </c>
      <c r="U2687" s="13">
        <v>0</v>
      </c>
      <c r="V2687" s="40">
        <f t="shared" ref="V2687" si="28629">-1/($T$4*$B2687)</f>
        <v>-0.255697581356577</v>
      </c>
      <c r="W2687" s="20"/>
      <c r="X2687" s="1">
        <f t="shared" ref="X2687" si="28630">N2687*S2687+P2687*S2690-O2687*T2687-Q2687*T2690</f>
        <v>0.97507990065835748</v>
      </c>
      <c r="Y2687" s="4">
        <f t="shared" ref="Y2687" si="28631">(N2687*T2687+O2687*S2687+P2687*T2690+Q2687*S2690)</f>
        <v>0</v>
      </c>
      <c r="Z2687" s="2">
        <f t="shared" ref="Z2687" si="28632">N2687*U2687+P2687*U2690-O2687*V2687-Q2687*V2690</f>
        <v>0</v>
      </c>
      <c r="AA2687" s="3">
        <f t="shared" ref="AA2687" si="28633">(N2687*V2687+O2687*U2687+P2687*V2690+Q2687*U2690)</f>
        <v>-0.38315111591075224</v>
      </c>
      <c r="AB2687" s="20"/>
      <c r="AC2687" s="11">
        <v>1</v>
      </c>
      <c r="AD2687" s="12">
        <v>0</v>
      </c>
      <c r="AE2687" s="13">
        <v>0</v>
      </c>
      <c r="AF2687" s="14">
        <v>0</v>
      </c>
      <c r="AG2687" s="20"/>
      <c r="AH2687" s="1">
        <f t="shared" ref="AH2687" si="28634">X2687*AC2687+Z2687*AC2690-Y2687*AD2687-AA2687*AD2690</f>
        <v>0.89356844549521786</v>
      </c>
      <c r="AI2687" s="4">
        <f t="shared" ref="AI2687" si="28635">(X2687*AD2687+Y2687*AC2687+Z2687*AD2690+AA2687*AC2690)</f>
        <v>0</v>
      </c>
      <c r="AJ2687" s="2">
        <f t="shared" ref="AJ2687" si="28636">X2687*AE2687+Z2687*AE2690-Y2687*AF2687-AA2687*AF2690</f>
        <v>0</v>
      </c>
      <c r="AK2687" s="3">
        <f t="shared" ref="AK2687" si="28637">(X2687*AF2687+Y2687*AE2687+Z2687*AF2690+AA2687*AE2690)</f>
        <v>-0.38315111591075224</v>
      </c>
      <c r="AL2687" s="20"/>
      <c r="AM2687" s="11">
        <v>1</v>
      </c>
      <c r="AN2687" s="12">
        <v>0</v>
      </c>
      <c r="AO2687" s="13">
        <v>0</v>
      </c>
      <c r="AP2687" s="40">
        <f t="shared" ref="AP2687" si="28638">-1/($AN$4*$B2687)</f>
        <v>-0.26572493748820747</v>
      </c>
      <c r="AR2687" s="1">
        <f t="shared" ref="AR2687" si="28639">AH2687*AM2687+AJ2687*AM2690-AI2687*AN2687-AK2687*AN2690</f>
        <v>0.89356844549521786</v>
      </c>
      <c r="AS2687" s="4">
        <f t="shared" ref="AS2687" si="28640">(AH2687*AN2687+AI2687*AM2687+AJ2687*AN2690+AK2687*AM2690)</f>
        <v>0</v>
      </c>
      <c r="AT2687" s="2">
        <f t="shared" ref="AT2687" si="28641">AH2687*AO2687+AJ2687*AO2690-AI2687*AP2687-AK2687*AP2690</f>
        <v>0</v>
      </c>
      <c r="AU2687" s="3">
        <f t="shared" ref="AU2687" si="28642">(AH2687*AP2687+AI2687*AO2687+AJ2687*AP2690+AK2687*AO2690)</f>
        <v>-0.62059453523140373</v>
      </c>
      <c r="AV2687" s="20"/>
      <c r="AW2687" s="11">
        <v>1</v>
      </c>
      <c r="AX2687" s="12">
        <v>0</v>
      </c>
      <c r="AY2687" s="13">
        <v>0</v>
      </c>
      <c r="AZ2687" s="14">
        <v>0</v>
      </c>
      <c r="BA2687" s="20"/>
      <c r="BB2687" s="1">
        <f t="shared" ref="BB2687" si="28643">AR2687*AW2687+AT2687*AW2690-AS2687*AX2687-AU2687*AX2690</f>
        <v>0.7615433474793557</v>
      </c>
      <c r="BC2687" s="4">
        <f t="shared" ref="BC2687" si="28644">(AR2687*AX2687+AS2687*AW2687+AT2687*AX2690+AU2687*AW2690)</f>
        <v>0</v>
      </c>
      <c r="BD2687" s="2">
        <f t="shared" ref="BD2687" si="28645">AR2687*AY2687+AT2687*AY2690-AS2687*AZ2687-AU2687*AZ2690</f>
        <v>0</v>
      </c>
      <c r="BE2687" s="3">
        <f t="shared" ref="BE2687" si="28646">(AR2687*AZ2687+AS2687*AY2687+AT2687*AZ2690+AU2687*AY2690)</f>
        <v>-0.62059453523140373</v>
      </c>
      <c r="BF2687" s="20"/>
      <c r="BG2687" s="11">
        <v>1</v>
      </c>
      <c r="BH2687" s="12">
        <v>0</v>
      </c>
      <c r="BI2687" s="13">
        <v>0</v>
      </c>
      <c r="BJ2687" s="40">
        <f t="shared" ref="BJ2687" si="28647">-1/($BH$4*$B2687)</f>
        <v>-0.255697581356577</v>
      </c>
      <c r="BK2687" s="20"/>
      <c r="BL2687" s="1">
        <f t="shared" ref="BL2687" si="28648">BB2687*BG2687+BD2687*BG2690-BC2687*BH2687-BE2687*BH2690</f>
        <v>0.7615433474793557</v>
      </c>
      <c r="BM2687" s="4">
        <f t="shared" ref="BM2687" si="28649">(BB2687*BH2687+BC2687*BG2687+BD2687*BH2690+BE2687*BG2690)</f>
        <v>0</v>
      </c>
      <c r="BN2687" s="2">
        <f t="shared" ref="BN2687" si="28650">BB2687*BI2687+BD2687*BI2690-BC2687*BJ2687-BE2687*BJ2690</f>
        <v>0</v>
      </c>
      <c r="BO2687" s="3">
        <f t="shared" ref="BO2687" si="28651">(BB2687*BJ2687+BC2687*BI2687+BD2687*BJ2690+BE2687*BI2690)</f>
        <v>-0.81531932728006629</v>
      </c>
      <c r="BP2687" s="20"/>
      <c r="BQ2687" s="11">
        <v>1</v>
      </c>
      <c r="BR2687" s="12">
        <v>0</v>
      </c>
      <c r="BS2687" s="13">
        <v>0</v>
      </c>
      <c r="BT2687" s="14">
        <v>0</v>
      </c>
      <c r="BU2687" s="20"/>
      <c r="BV2687" s="1">
        <f t="shared" ref="BV2687" si="28652">BL2687*BQ2687+BN2687*BQ2690-BM2687*BR2687-BO2687*BR2690</f>
        <v>0.60972002532563785</v>
      </c>
      <c r="BW2687" s="4">
        <f t="shared" ref="BW2687" si="28653">(BL2687*BR2687+BM2687*BQ2687+BN2687*BR2690+BO2687*BQ2690)</f>
        <v>0</v>
      </c>
      <c r="BX2687" s="2">
        <f t="shared" ref="BX2687" si="28654">BL2687*BS2687+BN2687*BS2690-BM2687*BT2687-BO2687*BT2690</f>
        <v>0</v>
      </c>
      <c r="BY2687" s="3">
        <f t="shared" ref="BY2687" si="28655">(BL2687*BT2687+BM2687*BS2687+BN2687*BT2690+BO2687*BS2690)</f>
        <v>-0.81531932728006629</v>
      </c>
      <c r="BZ2687" s="20"/>
      <c r="CA2687" s="11">
        <v>1</v>
      </c>
      <c r="CB2687" s="12">
        <v>0</v>
      </c>
      <c r="CC2687" s="13">
        <v>0</v>
      </c>
      <c r="CD2687" s="40">
        <f t="shared" ref="CD2687" si="28656">-1/($CB$4*$B2687)</f>
        <v>-0.1338255436829989</v>
      </c>
      <c r="CE2687" s="20"/>
      <c r="CF2687" s="1">
        <f t="shared" ref="CF2687" si="28657">BV2687*CA2687+BX2687*CA2690-BW2687*CB2687-BY2687*CB2690</f>
        <v>0.60972002532563785</v>
      </c>
      <c r="CG2687" s="4">
        <f t="shared" ref="CG2687" si="28658">(BV2687*CB2687+BW2687*CA2687+BX2687*CB2690+BY2687*CA2690)</f>
        <v>0</v>
      </c>
      <c r="CH2687" s="2">
        <f t="shared" ref="CH2687" si="28659">BV2687*CC2687+BX2687*CC2690-BW2687*CD2687-BY2687*CD2690</f>
        <v>0</v>
      </c>
      <c r="CI2687" s="3">
        <f t="shared" ref="CI2687" si="28660">(BV2687*CD2687+BW2687*CC2687+BX2687*CD2690+BY2687*CC2690)</f>
        <v>-0.8969154411636816</v>
      </c>
      <c r="CJ2687" s="28"/>
      <c r="CK2687" s="11">
        <v>1</v>
      </c>
      <c r="CL2687" s="12">
        <v>0</v>
      </c>
      <c r="CM2687" s="13">
        <v>0</v>
      </c>
      <c r="CN2687" s="14">
        <v>0</v>
      </c>
      <c r="CP2687" s="1">
        <f t="shared" ref="CP2687" si="28661">CF2687*CK2687+CH2687*CK2690-CG2687*CL2687-CI2687*CL2690</f>
        <v>0.60972002532563785</v>
      </c>
      <c r="CQ2687" s="4">
        <f t="shared" ref="CQ2687" si="28662">(CF2687*CL2687+CG2687*CK2687+CH2687*CL2690+CI2687*CK2690)</f>
        <v>-0.8969154411636816</v>
      </c>
      <c r="CR2687" s="2">
        <f t="shared" ref="CR2687" si="28663">CF2687*CM2687+CH2687*CM2690-CG2687*CN2687-CI2687*CN2690</f>
        <v>0</v>
      </c>
      <c r="CS2687" s="3">
        <f t="shared" ref="CS2687" si="28664">(CF2687*CN2687+CG2687*CM2687+CH2687*CN2690+CI2687*CM2690)</f>
        <v>-0.8969154411636816</v>
      </c>
      <c r="CU2687" s="29">
        <f t="shared" ref="CU2687" si="28665">20*LOG(((1+$CL$4)/$CL$4)/((CP2687+CP2690)^2+(CQ2687+CQ2690)^2)^0.5)</f>
        <v>-4.1708445808394383E-2</v>
      </c>
      <c r="CW2687" s="51">
        <f t="shared" ref="CW2687" si="28666">((CP2687^2+CQ2687^2)^0.5)/((CP2690^2+CQ2690^2)^0.5)</f>
        <v>1.1678663051643927</v>
      </c>
    </row>
    <row r="2688" spans="2:101" ht="18.600000000000001" thickBot="1">
      <c r="D2688" s="11"/>
      <c r="E2688" s="13"/>
      <c r="F2688" s="13"/>
      <c r="G2688" s="15"/>
      <c r="H2688" s="10"/>
      <c r="I2688" s="11"/>
      <c r="J2688" s="13"/>
      <c r="K2688" s="13"/>
      <c r="L2688" s="15"/>
      <c r="N2688" s="5"/>
      <c r="Q2688" s="6"/>
      <c r="S2688" s="11"/>
      <c r="T2688" s="13"/>
      <c r="U2688" s="13"/>
      <c r="V2688" s="15"/>
      <c r="W2688" s="20"/>
      <c r="X2688" s="5"/>
      <c r="AA2688" s="6"/>
      <c r="AB2688" s="20"/>
      <c r="AC2688" s="11"/>
      <c r="AD2688" s="13"/>
      <c r="AE2688" s="13"/>
      <c r="AF2688" s="15"/>
      <c r="AG2688" s="20"/>
      <c r="AH2688" s="5"/>
      <c r="AK2688" s="6"/>
      <c r="AL2688" s="20"/>
      <c r="AM2688" s="11"/>
      <c r="AN2688" s="13"/>
      <c r="AO2688" s="13"/>
      <c r="AP2688" s="15"/>
      <c r="AR2688" s="5"/>
      <c r="AU2688" s="6"/>
      <c r="AW2688" s="11"/>
      <c r="AX2688" s="13"/>
      <c r="AY2688" s="13"/>
      <c r="AZ2688" s="15"/>
      <c r="BA2688" s="20"/>
      <c r="BB2688" s="5"/>
      <c r="BE2688" s="6"/>
      <c r="BG2688" s="11"/>
      <c r="BH2688" s="13"/>
      <c r="BI2688" s="13"/>
      <c r="BJ2688" s="15"/>
      <c r="BL2688" s="5"/>
      <c r="BO2688" s="6"/>
      <c r="BQ2688" s="11"/>
      <c r="BR2688" s="13"/>
      <c r="BS2688" s="13"/>
      <c r="BT2688" s="15"/>
      <c r="BU2688" s="20"/>
      <c r="BV2688" s="5"/>
      <c r="BY2688" s="6"/>
      <c r="CA2688" s="11"/>
      <c r="CB2688" s="13"/>
      <c r="CC2688" s="13"/>
      <c r="CD2688" s="15"/>
      <c r="CF2688" s="5"/>
      <c r="CI2688" s="6"/>
      <c r="CK2688" s="11"/>
      <c r="CL2688" s="13"/>
      <c r="CM2688" s="13"/>
      <c r="CN2688" s="15"/>
      <c r="CP2688" s="5"/>
      <c r="CS2688" s="6"/>
      <c r="CW2688" s="52"/>
    </row>
    <row r="2689" spans="2:101" ht="18.600000000000001" thickBot="1">
      <c r="D2689" s="11" t="s">
        <v>6</v>
      </c>
      <c r="E2689" s="13"/>
      <c r="F2689" s="13" t="s">
        <v>7</v>
      </c>
      <c r="G2689" s="15"/>
      <c r="H2689" s="10"/>
      <c r="I2689" s="11" t="s">
        <v>8</v>
      </c>
      <c r="J2689" s="13"/>
      <c r="K2689" s="13" t="s">
        <v>9</v>
      </c>
      <c r="L2689" s="15"/>
      <c r="N2689" s="251" t="s">
        <v>26</v>
      </c>
      <c r="O2689" s="252"/>
      <c r="P2689" s="253" t="s">
        <v>27</v>
      </c>
      <c r="Q2689" s="254"/>
      <c r="S2689" s="11" t="s">
        <v>13</v>
      </c>
      <c r="T2689" s="13"/>
      <c r="U2689" s="13" t="s">
        <v>14</v>
      </c>
      <c r="V2689" s="15"/>
      <c r="W2689" s="20"/>
      <c r="X2689" s="251" t="s">
        <v>26</v>
      </c>
      <c r="Y2689" s="252"/>
      <c r="Z2689" s="253" t="s">
        <v>27</v>
      </c>
      <c r="AA2689" s="254"/>
      <c r="AB2689" s="20"/>
      <c r="AC2689" s="11" t="s">
        <v>8</v>
      </c>
      <c r="AD2689" s="13"/>
      <c r="AE2689" s="13" t="s">
        <v>9</v>
      </c>
      <c r="AF2689" s="15"/>
      <c r="AG2689" s="20"/>
      <c r="AH2689" s="251" t="s">
        <v>26</v>
      </c>
      <c r="AI2689" s="252"/>
      <c r="AJ2689" s="253" t="s">
        <v>27</v>
      </c>
      <c r="AK2689" s="254"/>
      <c r="AL2689" s="20"/>
      <c r="AM2689" s="11" t="s">
        <v>13</v>
      </c>
      <c r="AN2689" s="13"/>
      <c r="AO2689" s="13" t="s">
        <v>14</v>
      </c>
      <c r="AP2689" s="15"/>
      <c r="AR2689" s="251" t="s">
        <v>26</v>
      </c>
      <c r="AS2689" s="252"/>
      <c r="AT2689" s="253" t="s">
        <v>27</v>
      </c>
      <c r="AU2689" s="254"/>
      <c r="AV2689" s="36"/>
      <c r="AW2689" s="11" t="s">
        <v>8</v>
      </c>
      <c r="AX2689" s="13"/>
      <c r="AY2689" s="13" t="s">
        <v>9</v>
      </c>
      <c r="AZ2689" s="15"/>
      <c r="BA2689" s="20"/>
      <c r="BB2689" s="251" t="s">
        <v>26</v>
      </c>
      <c r="BC2689" s="252"/>
      <c r="BD2689" s="253" t="s">
        <v>27</v>
      </c>
      <c r="BE2689" s="254"/>
      <c r="BF2689" s="36"/>
      <c r="BG2689" s="11" t="s">
        <v>13</v>
      </c>
      <c r="BH2689" s="13"/>
      <c r="BI2689" s="13" t="s">
        <v>14</v>
      </c>
      <c r="BJ2689" s="15"/>
      <c r="BK2689" s="36"/>
      <c r="BL2689" s="251" t="s">
        <v>26</v>
      </c>
      <c r="BM2689" s="252"/>
      <c r="BN2689" s="253" t="s">
        <v>27</v>
      </c>
      <c r="BO2689" s="254"/>
      <c r="BP2689" s="36"/>
      <c r="BQ2689" s="11" t="s">
        <v>8</v>
      </c>
      <c r="BR2689" s="13"/>
      <c r="BS2689" s="13" t="s">
        <v>9</v>
      </c>
      <c r="BT2689" s="15"/>
      <c r="BU2689" s="20"/>
      <c r="BV2689" s="251" t="s">
        <v>26</v>
      </c>
      <c r="BW2689" s="252"/>
      <c r="BX2689" s="253" t="s">
        <v>27</v>
      </c>
      <c r="BY2689" s="254"/>
      <c r="BZ2689" s="36"/>
      <c r="CA2689" s="11" t="s">
        <v>13</v>
      </c>
      <c r="CB2689" s="13"/>
      <c r="CC2689" s="13" t="s">
        <v>14</v>
      </c>
      <c r="CD2689" s="15"/>
      <c r="CE2689" s="36"/>
      <c r="CF2689" s="251" t="s">
        <v>26</v>
      </c>
      <c r="CG2689" s="252"/>
      <c r="CH2689" s="253" t="s">
        <v>27</v>
      </c>
      <c r="CI2689" s="254"/>
      <c r="CK2689" s="11" t="s">
        <v>28</v>
      </c>
      <c r="CL2689" s="13"/>
      <c r="CM2689" s="13" t="s">
        <v>29</v>
      </c>
      <c r="CN2689" s="15"/>
      <c r="CP2689" s="251" t="s">
        <v>26</v>
      </c>
      <c r="CQ2689" s="252"/>
      <c r="CR2689" s="253" t="s">
        <v>27</v>
      </c>
      <c r="CS2689" s="254"/>
      <c r="CU2689" s="38" t="s">
        <v>37</v>
      </c>
      <c r="CW2689" s="53" t="s">
        <v>45</v>
      </c>
    </row>
    <row r="2690" spans="2:101" ht="19.2" thickTop="1" thickBot="1">
      <c r="D2690" s="16">
        <v>0</v>
      </c>
      <c r="E2690" s="17">
        <v>0</v>
      </c>
      <c r="F2690" s="18">
        <v>1</v>
      </c>
      <c r="G2690" s="19">
        <v>0</v>
      </c>
      <c r="H2690" s="10"/>
      <c r="I2690" s="16">
        <v>0</v>
      </c>
      <c r="J2690" s="17">
        <f t="shared" ref="J2690" si="28667">-1/($J$4*$B2687)</f>
        <v>-0.18621332412198019</v>
      </c>
      <c r="K2690" s="18">
        <v>1</v>
      </c>
      <c r="L2690" s="19">
        <v>0</v>
      </c>
      <c r="N2690" s="1">
        <f t="shared" ref="N2690" si="28668">D2690*I2687+F2690*I2690-E2690*J2687-G2690*J2690</f>
        <v>0</v>
      </c>
      <c r="O2690" s="4">
        <f t="shared" ref="O2690" si="28669">(D2690*J2687+E2690*I2687+F2690*J2690+G2690*I2690)</f>
        <v>-0.18621332412198019</v>
      </c>
      <c r="P2690" s="2">
        <f t="shared" ref="P2690" si="28670">D2690*K2687+F2690*K2690-E2690*L2687-G2690*L2690</f>
        <v>1</v>
      </c>
      <c r="Q2690" s="3">
        <f t="shared" ref="Q2690" si="28671">(D2690*L2687+E2690*K2687+F2690*L2690+G2690*K2690)</f>
        <v>0</v>
      </c>
      <c r="S2690" s="16">
        <v>0</v>
      </c>
      <c r="T2690" s="17">
        <v>0</v>
      </c>
      <c r="U2690" s="18">
        <v>1</v>
      </c>
      <c r="V2690" s="19">
        <v>0</v>
      </c>
      <c r="W2690" s="20"/>
      <c r="X2690" s="1">
        <f t="shared" ref="X2690" si="28672">N2690*S2687+P2690*S2690-O2690*T2687-Q2690*T2690</f>
        <v>0</v>
      </c>
      <c r="Y2690" s="4">
        <f t="shared" ref="Y2690" si="28673">(N2690*T2687+O2690*S2687+P2690*T2690+Q2690*S2690)</f>
        <v>-0.18621332412198019</v>
      </c>
      <c r="Z2690" s="2">
        <f t="shared" ref="Z2690" si="28674">N2690*U2687+P2690*U2690-O2690*V2687-Q2690*V2690</f>
        <v>0.95238570340564133</v>
      </c>
      <c r="AA2690" s="3">
        <f t="shared" ref="AA2690" si="28675">(N2690*V2687+O2690*U2687+P2690*V2690+Q2690*U2690)</f>
        <v>0</v>
      </c>
      <c r="AB2690" s="20"/>
      <c r="AC2690" s="16">
        <v>0</v>
      </c>
      <c r="AD2690" s="17">
        <f t="shared" ref="AD2690" si="28676">-1/($AD$4*$B2687)</f>
        <v>-0.21273970446200174</v>
      </c>
      <c r="AE2690" s="18">
        <v>1</v>
      </c>
      <c r="AF2690" s="19">
        <v>0</v>
      </c>
      <c r="AG2690" s="20"/>
      <c r="AH2690" s="1">
        <f t="shared" ref="AH2690" si="28677">X2690*AC2687+Z2690*AC2690-Y2690*AD2687-AA2690*AD2690</f>
        <v>0</v>
      </c>
      <c r="AI2690" s="4">
        <f t="shared" ref="AI2690" si="28678">(X2690*AD2687+Y2690*AC2687+Z2690*AD2690+AA2690*AC2690)</f>
        <v>-0.38882357719833194</v>
      </c>
      <c r="AJ2690" s="2">
        <f t="shared" ref="AJ2690" si="28679">X2690*AE2687+Z2690*AE2690-Y2690*AF2687-AA2690*AF2690</f>
        <v>0.95238570340564133</v>
      </c>
      <c r="AK2690" s="3">
        <f t="shared" ref="AK2690" si="28680">(X2690*AF2687+Y2690*AE2687+Z2690*AF2690+AA2690*AE2690)</f>
        <v>0</v>
      </c>
      <c r="AL2690" s="20"/>
      <c r="AM2690" s="16">
        <v>0</v>
      </c>
      <c r="AN2690" s="17">
        <v>0</v>
      </c>
      <c r="AO2690" s="18">
        <v>1</v>
      </c>
      <c r="AP2690" s="19">
        <v>0</v>
      </c>
      <c r="AR2690" s="1">
        <f t="shared" ref="AR2690" si="28681">AH2690*AM2687+AJ2690*AM2690-AI2690*AN2687-AK2690*AN2690</f>
        <v>0</v>
      </c>
      <c r="AS2690" s="4">
        <f t="shared" ref="AS2690" si="28682">(AH2690*AN2687+AI2690*AM2687+AJ2690*AN2690+AK2690*AM2690)</f>
        <v>-0.38882357719833194</v>
      </c>
      <c r="AT2690" s="2">
        <f t="shared" ref="AT2690" si="28683">AH2690*AO2687+AJ2690*AO2690-AI2690*AP2687-AK2690*AP2690</f>
        <v>0.84906558266067333</v>
      </c>
      <c r="AU2690" s="3">
        <f t="shared" ref="AU2690" si="28684">(AH2690*AP2687+AI2690*AO2687+AJ2690*AP2690+AK2690*AO2690)</f>
        <v>0</v>
      </c>
      <c r="AV2690" s="20"/>
      <c r="AW2690" s="16">
        <v>0</v>
      </c>
      <c r="AX2690" s="17">
        <f t="shared" ref="AX2690" si="28685">-1/($AX$4*$B2687)</f>
        <v>-0.21273970446200174</v>
      </c>
      <c r="AY2690" s="18">
        <v>1</v>
      </c>
      <c r="AZ2690" s="19">
        <v>0</v>
      </c>
      <c r="BA2690" s="20"/>
      <c r="BB2690" s="1">
        <f t="shared" ref="BB2690" si="28686">AR2690*AW2687+AT2690*AW2690-AS2690*AX2687-AU2690*AX2690</f>
        <v>0</v>
      </c>
      <c r="BC2690" s="4">
        <f t="shared" ref="BC2690" si="28687">(AR2690*AX2687+AS2690*AW2687+AT2690*AX2690+AU2690*AW2690)</f>
        <v>-0.56945353832242085</v>
      </c>
      <c r="BD2690" s="2">
        <f t="shared" ref="BD2690" si="28688">AR2690*AY2687+AT2690*AY2690-AS2690*AZ2687-AU2690*AZ2690</f>
        <v>0.84906558266067333</v>
      </c>
      <c r="BE2690" s="3">
        <f t="shared" ref="BE2690" si="28689">(AR2690*AZ2687+AS2690*AY2687+AT2690*AZ2690+AU2690*AY2690)</f>
        <v>0</v>
      </c>
      <c r="BF2690" s="20"/>
      <c r="BG2690" s="16">
        <v>0</v>
      </c>
      <c r="BH2690" s="17">
        <v>0</v>
      </c>
      <c r="BI2690" s="18">
        <v>1</v>
      </c>
      <c r="BJ2690" s="19">
        <v>0</v>
      </c>
      <c r="BK2690" s="20"/>
      <c r="BL2690" s="1">
        <f t="shared" ref="BL2690" si="28690">BB2690*BG2687+BD2690*BG2690-BC2690*BH2687-BE2690*BH2690</f>
        <v>0</v>
      </c>
      <c r="BM2690" s="4">
        <f t="shared" ref="BM2690" si="28691">(BB2690*BH2687+BC2690*BG2687+BD2690*BH2690+BE2690*BG2690)</f>
        <v>-0.56945353832242085</v>
      </c>
      <c r="BN2690" s="2">
        <f t="shared" ref="BN2690" si="28692">BB2690*BI2687+BD2690*BI2690-BC2690*BJ2687-BE2690*BJ2690</f>
        <v>0.70345769021668547</v>
      </c>
      <c r="BO2690" s="3">
        <f t="shared" ref="BO2690" si="28693">(BB2690*BJ2687+BC2690*BI2687+BD2690*BJ2690+BE2690*BI2690)</f>
        <v>0</v>
      </c>
      <c r="BP2690" s="20"/>
      <c r="BQ2690" s="16">
        <v>0</v>
      </c>
      <c r="BR2690" s="17">
        <f t="shared" ref="BR2690" si="28694">-1/($BR$4*$B2687)</f>
        <v>-0.18621332412198019</v>
      </c>
      <c r="BS2690" s="18">
        <v>1</v>
      </c>
      <c r="BT2690" s="19">
        <v>0</v>
      </c>
      <c r="BU2690" s="20"/>
      <c r="BV2690" s="1">
        <f t="shared" ref="BV2690" si="28695">BL2690*BQ2687+BN2690*BQ2690-BM2690*BR2687-BO2690*BR2690</f>
        <v>0</v>
      </c>
      <c r="BW2690" s="4">
        <f t="shared" ref="BW2690" si="28696">(BL2690*BR2687+BM2690*BQ2687+BN2690*BR2690+BO2690*BQ2690)</f>
        <v>-0.70044673319684003</v>
      </c>
      <c r="BX2690" s="2">
        <f t="shared" ref="BX2690" si="28697">BL2690*BS2687+BN2690*BS2690-BM2690*BT2687-BO2690*BT2690</f>
        <v>0.70345769021668547</v>
      </c>
      <c r="BY2690" s="3">
        <f t="shared" ref="BY2690" si="28698">(BL2690*BT2687+BM2690*BS2687+BN2690*BT2690+BO2690*BS2690)</f>
        <v>0</v>
      </c>
      <c r="BZ2690" s="20"/>
      <c r="CA2690" s="16">
        <v>0</v>
      </c>
      <c r="CB2690" s="17">
        <v>0</v>
      </c>
      <c r="CC2690" s="18">
        <v>1</v>
      </c>
      <c r="CD2690" s="19">
        <v>0</v>
      </c>
      <c r="CE2690" s="20"/>
      <c r="CF2690" s="1">
        <f t="shared" ref="CF2690" si="28699">BV2690*CA2687+BX2690*CA2690-BW2690*CB2687-BY2690*CB2690</f>
        <v>0</v>
      </c>
      <c r="CG2690" s="4">
        <f t="shared" ref="CG2690" si="28700">(BV2690*CB2687+BW2690*CA2687+BX2690*CB2690+BY2690*CA2690)</f>
        <v>-0.70044673319684003</v>
      </c>
      <c r="CH2690" s="2">
        <f t="shared" ref="CH2690" si="28701">BV2690*CC2687+BX2690*CC2690-BW2690*CD2687-BY2690*CD2690</f>
        <v>0.60972002532563785</v>
      </c>
      <c r="CI2690" s="3">
        <f t="shared" ref="CI2690" si="28702">(BV2690*CD2687+BW2690*CC2687+BX2690*CD2690+BY2690*CC2690)</f>
        <v>0</v>
      </c>
      <c r="CK2690" s="16">
        <f t="shared" ref="CK2690" si="28703">1/$CL$4</f>
        <v>1</v>
      </c>
      <c r="CL2690" s="17">
        <v>0</v>
      </c>
      <c r="CM2690" s="18">
        <v>1</v>
      </c>
      <c r="CN2690" s="19">
        <v>0</v>
      </c>
      <c r="CP2690" s="1">
        <f t="shared" ref="CP2690" si="28704">CF2690*CK2687+CH2690*CK2690-CG2690*CL2687-CI2690*CL2690</f>
        <v>0.60972002532563785</v>
      </c>
      <c r="CQ2690" s="4">
        <f t="shared" ref="CQ2690" si="28705">(CF2690*CL2687+CG2690*CK2687+CH2690*CL2690+CI2690*CK2690)</f>
        <v>-0.70044673319684003</v>
      </c>
      <c r="CR2690" s="2">
        <f t="shared" ref="CR2690" si="28706">CF2690*CM2687+CH2690*CM2690-CG2690*CN2687-CI2690*CN2690</f>
        <v>0.60972002532563785</v>
      </c>
      <c r="CS2690" s="3">
        <f t="shared" ref="CS2690" si="28707">(CF2690*CN2687+CG2690*CM2687+CH2690*CN2690+CI2690*CM2690)</f>
        <v>0</v>
      </c>
      <c r="CU2690" s="39">
        <f t="shared" ref="CU2690" si="28708">(180/PI())*ATAN(-1*(CQ2687/CP2687))</f>
        <v>55.79226952473865</v>
      </c>
      <c r="CW2690" s="54">
        <f t="shared" ref="CW2690" si="28709">20*LOG(((1-(10^(CU2687/20)^2)*(1-((1-CW2687)/(1+CW2687))^2))^0.5))</f>
        <v>-18.097676715821457</v>
      </c>
    </row>
    <row r="2691" spans="2:101">
      <c r="E2691" s="20"/>
      <c r="F2691" s="20"/>
      <c r="G2691" s="20"/>
      <c r="H2691" s="20"/>
      <c r="I2691" s="20"/>
      <c r="J2691" s="20"/>
      <c r="K2691" s="20"/>
      <c r="L2691" s="20"/>
      <c r="M2691" s="20"/>
      <c r="N2691" s="20"/>
      <c r="O2691" s="20"/>
      <c r="P2691" s="20"/>
      <c r="Q2691" s="20"/>
      <c r="R2691" s="20"/>
      <c r="S2691" s="20"/>
      <c r="T2691" s="20"/>
      <c r="U2691" s="20"/>
      <c r="V2691" s="20"/>
      <c r="W2691" s="20"/>
      <c r="X2691" s="20"/>
      <c r="Y2691" s="20"/>
      <c r="Z2691" s="20"/>
      <c r="AA2691" s="20"/>
      <c r="AB2691" s="30"/>
      <c r="AC2691" s="20"/>
      <c r="AD2691" s="20"/>
      <c r="AE2691" s="20"/>
      <c r="AF2691" s="20"/>
      <c r="AG2691" s="20"/>
      <c r="AH2691" s="20"/>
      <c r="AI2691" s="20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  <c r="BA2691" s="20"/>
      <c r="BB2691" s="20"/>
      <c r="BC2691" s="20"/>
      <c r="BD2691" s="20"/>
      <c r="BE2691" s="20"/>
      <c r="BF2691" s="20"/>
      <c r="BG2691" s="20"/>
      <c r="BH2691" s="20"/>
      <c r="BI2691" s="20"/>
      <c r="BJ2691" s="20"/>
      <c r="BK2691" s="20"/>
      <c r="BL2691" s="20"/>
      <c r="BM2691" s="20"/>
      <c r="BN2691" s="20"/>
      <c r="BO2691" s="20"/>
      <c r="BP2691" s="20"/>
      <c r="BQ2691" s="20"/>
      <c r="BR2691" s="20"/>
      <c r="BS2691" s="20"/>
      <c r="BT2691" s="20"/>
      <c r="BU2691" s="20"/>
      <c r="BV2691" s="20"/>
      <c r="BW2691" s="20"/>
      <c r="BX2691" s="20"/>
      <c r="BY2691" s="20"/>
      <c r="BZ2691" s="20"/>
      <c r="CA2691" s="20"/>
      <c r="CB2691" s="20"/>
      <c r="CC2691" s="20"/>
      <c r="CD2691" s="20"/>
      <c r="CE2691" s="20"/>
      <c r="CF2691" s="20"/>
      <c r="CG2691" s="20"/>
      <c r="CH2691" s="20"/>
      <c r="CI2691" s="20"/>
      <c r="CJ2691" s="20"/>
      <c r="CK2691" s="20"/>
      <c r="CL2691" s="20"/>
    </row>
    <row r="2693" spans="2:101" ht="18.600000000000001" thickBot="1">
      <c r="B2693" s="23"/>
      <c r="C2693" s="23"/>
      <c r="D2693" s="20" t="s">
        <v>15</v>
      </c>
      <c r="E2693" s="20"/>
      <c r="F2693" s="20"/>
      <c r="G2693" s="20"/>
      <c r="H2693" s="20"/>
      <c r="I2693" s="20" t="s">
        <v>16</v>
      </c>
      <c r="J2693" s="20"/>
      <c r="K2693" s="20"/>
      <c r="L2693" s="20"/>
      <c r="M2693" s="23"/>
      <c r="N2693" s="23"/>
      <c r="O2693" s="24" t="s">
        <v>17</v>
      </c>
      <c r="P2693" s="23"/>
      <c r="Q2693" s="23"/>
      <c r="R2693" s="23"/>
      <c r="S2693" s="20"/>
      <c r="T2693" s="20" t="s">
        <v>18</v>
      </c>
      <c r="U2693" s="23"/>
      <c r="V2693" s="23"/>
      <c r="W2693" s="23"/>
      <c r="X2693" s="23"/>
      <c r="Y2693" s="24" t="s">
        <v>19</v>
      </c>
      <c r="Z2693" s="23"/>
      <c r="AA2693" s="23"/>
      <c r="AB2693" s="23"/>
      <c r="AC2693" s="24" t="s">
        <v>20</v>
      </c>
      <c r="AD2693" s="20"/>
      <c r="AE2693" s="20"/>
      <c r="AF2693" s="20"/>
      <c r="AG2693" s="20"/>
      <c r="AH2693" s="23"/>
      <c r="AI2693" s="24" t="s">
        <v>21</v>
      </c>
      <c r="AJ2693" s="23"/>
      <c r="AK2693" s="23"/>
      <c r="AL2693" s="20"/>
      <c r="AM2693" s="24" t="s">
        <v>31</v>
      </c>
      <c r="AN2693" s="20"/>
      <c r="AO2693" s="23"/>
      <c r="AP2693" s="23"/>
      <c r="AQ2693" s="23"/>
      <c r="AR2693" s="23"/>
      <c r="AS2693" s="24" t="s">
        <v>91</v>
      </c>
      <c r="AT2693" s="23"/>
      <c r="AU2693" s="23"/>
      <c r="AV2693" s="23"/>
      <c r="AW2693" s="24" t="s">
        <v>32</v>
      </c>
      <c r="AX2693" s="20"/>
      <c r="AY2693" s="20"/>
      <c r="AZ2693" s="20"/>
      <c r="BA2693" s="20"/>
      <c r="BB2693" s="23"/>
      <c r="BC2693" s="24" t="s">
        <v>22</v>
      </c>
      <c r="BD2693" s="23"/>
      <c r="BE2693" s="23"/>
      <c r="BF2693" s="23"/>
      <c r="BG2693" s="24" t="s">
        <v>33</v>
      </c>
      <c r="BH2693" s="20"/>
      <c r="BI2693" s="23"/>
      <c r="BJ2693" s="23"/>
      <c r="BK2693" s="23"/>
      <c r="BL2693" s="23"/>
      <c r="BM2693" s="24" t="s">
        <v>34</v>
      </c>
      <c r="BN2693" s="23"/>
      <c r="BO2693" s="23"/>
      <c r="BP2693" s="23"/>
      <c r="BQ2693" s="24" t="s">
        <v>89</v>
      </c>
      <c r="BR2693" s="20"/>
      <c r="BS2693" s="20"/>
      <c r="BT2693" s="20"/>
      <c r="BU2693" s="20"/>
      <c r="BV2693" s="23"/>
      <c r="BW2693" s="24" t="s">
        <v>35</v>
      </c>
      <c r="BX2693" s="23"/>
      <c r="BY2693" s="23"/>
      <c r="BZ2693" s="23"/>
      <c r="CA2693" s="24" t="s">
        <v>90</v>
      </c>
      <c r="CB2693" s="20"/>
      <c r="CC2693" s="23"/>
      <c r="CD2693" s="23"/>
      <c r="CE2693" s="23"/>
      <c r="CF2693" s="23"/>
      <c r="CG2693" s="24" t="s">
        <v>92</v>
      </c>
      <c r="CH2693" s="23"/>
      <c r="CI2693" s="23"/>
      <c r="CJ2693" s="23"/>
      <c r="CK2693" s="24" t="s">
        <v>36</v>
      </c>
      <c r="CL2693" s="24"/>
      <c r="CM2693" s="23"/>
      <c r="CN2693" s="23"/>
      <c r="CO2693" s="23"/>
      <c r="CP2693" s="23"/>
      <c r="CQ2693" s="24" t="s">
        <v>93</v>
      </c>
      <c r="CR2693" s="23"/>
      <c r="CS2693" s="23"/>
    </row>
    <row r="2694" spans="2:101" ht="18.600000000000001" thickBot="1">
      <c r="B2694" s="33"/>
      <c r="C2694" s="23"/>
      <c r="D2694" s="7" t="s">
        <v>2</v>
      </c>
      <c r="E2694" s="8"/>
      <c r="F2694" s="8" t="s">
        <v>3</v>
      </c>
      <c r="G2694" s="9"/>
      <c r="H2694" s="10"/>
      <c r="I2694" s="7" t="s">
        <v>4</v>
      </c>
      <c r="J2694" s="8"/>
      <c r="K2694" s="8" t="s">
        <v>5</v>
      </c>
      <c r="L2694" s="9"/>
      <c r="M2694" s="23"/>
      <c r="N2694" s="251" t="s">
        <v>79</v>
      </c>
      <c r="O2694" s="252"/>
      <c r="P2694" s="253" t="s">
        <v>80</v>
      </c>
      <c r="Q2694" s="254"/>
      <c r="R2694" s="23"/>
      <c r="S2694" s="7" t="s">
        <v>11</v>
      </c>
      <c r="T2694" s="8"/>
      <c r="U2694" s="8" t="s">
        <v>12</v>
      </c>
      <c r="V2694" s="9"/>
      <c r="W2694" s="20"/>
      <c r="X2694" s="251" t="s">
        <v>79</v>
      </c>
      <c r="Y2694" s="252"/>
      <c r="Z2694" s="253" t="s">
        <v>80</v>
      </c>
      <c r="AA2694" s="254"/>
      <c r="AB2694" s="20"/>
      <c r="AC2694" s="7" t="s">
        <v>4</v>
      </c>
      <c r="AD2694" s="8"/>
      <c r="AE2694" s="8" t="s">
        <v>5</v>
      </c>
      <c r="AF2694" s="9"/>
      <c r="AG2694" s="20"/>
      <c r="AH2694" s="251" t="s">
        <v>0</v>
      </c>
      <c r="AI2694" s="252"/>
      <c r="AJ2694" s="253" t="s">
        <v>1</v>
      </c>
      <c r="AK2694" s="254"/>
      <c r="AL2694" s="20"/>
      <c r="AM2694" s="7" t="s">
        <v>11</v>
      </c>
      <c r="AN2694" s="8"/>
      <c r="AO2694" s="8" t="s">
        <v>12</v>
      </c>
      <c r="AP2694" s="9"/>
      <c r="AQ2694" s="23"/>
      <c r="AR2694" s="251" t="s">
        <v>0</v>
      </c>
      <c r="AS2694" s="252"/>
      <c r="AT2694" s="253" t="s">
        <v>1</v>
      </c>
      <c r="AU2694" s="254"/>
      <c r="AV2694" s="36"/>
      <c r="AW2694" s="7" t="s">
        <v>4</v>
      </c>
      <c r="AX2694" s="8"/>
      <c r="AY2694" s="8" t="s">
        <v>5</v>
      </c>
      <c r="AZ2694" s="9"/>
      <c r="BA2694" s="20"/>
      <c r="BB2694" s="251" t="s">
        <v>0</v>
      </c>
      <c r="BC2694" s="252"/>
      <c r="BD2694" s="253" t="s">
        <v>1</v>
      </c>
      <c r="BE2694" s="254"/>
      <c r="BF2694" s="36"/>
      <c r="BG2694" s="7" t="s">
        <v>11</v>
      </c>
      <c r="BH2694" s="8"/>
      <c r="BI2694" s="8" t="s">
        <v>12</v>
      </c>
      <c r="BJ2694" s="9"/>
      <c r="BK2694" s="36"/>
      <c r="BL2694" s="251" t="s">
        <v>0</v>
      </c>
      <c r="BM2694" s="252"/>
      <c r="BN2694" s="253" t="s">
        <v>1</v>
      </c>
      <c r="BO2694" s="254"/>
      <c r="BP2694" s="36"/>
      <c r="BQ2694" s="7" t="s">
        <v>4</v>
      </c>
      <c r="BR2694" s="8"/>
      <c r="BS2694" s="8" t="s">
        <v>5</v>
      </c>
      <c r="BT2694" s="9"/>
      <c r="BU2694" s="20"/>
      <c r="BV2694" s="251" t="s">
        <v>0</v>
      </c>
      <c r="BW2694" s="252"/>
      <c r="BX2694" s="253" t="s">
        <v>1</v>
      </c>
      <c r="BY2694" s="254"/>
      <c r="BZ2694" s="36"/>
      <c r="CA2694" s="7" t="s">
        <v>11</v>
      </c>
      <c r="CB2694" s="8"/>
      <c r="CC2694" s="8" t="s">
        <v>12</v>
      </c>
      <c r="CD2694" s="9"/>
      <c r="CE2694" s="36"/>
      <c r="CF2694" s="251" t="s">
        <v>0</v>
      </c>
      <c r="CG2694" s="252"/>
      <c r="CH2694" s="253" t="s">
        <v>1</v>
      </c>
      <c r="CI2694" s="254"/>
      <c r="CJ2694" s="23"/>
      <c r="CK2694" s="7" t="s">
        <v>23</v>
      </c>
      <c r="CL2694" s="8"/>
      <c r="CM2694" s="8" t="s">
        <v>24</v>
      </c>
      <c r="CN2694" s="9"/>
      <c r="CO2694" s="23"/>
      <c r="CP2694" s="251" t="s">
        <v>0</v>
      </c>
      <c r="CQ2694" s="252"/>
      <c r="CR2694" s="253" t="s">
        <v>1</v>
      </c>
      <c r="CS2694" s="254"/>
      <c r="CU2694" s="26" t="s">
        <v>25</v>
      </c>
      <c r="CW2694" s="50" t="s">
        <v>44</v>
      </c>
    </row>
    <row r="2695" spans="2:101" ht="19.2" thickTop="1" thickBot="1">
      <c r="B2695" s="34">
        <v>7.9000000000000199</v>
      </c>
      <c r="D2695" s="11">
        <v>1</v>
      </c>
      <c r="E2695" s="12">
        <v>0</v>
      </c>
      <c r="F2695" s="13">
        <v>0</v>
      </c>
      <c r="G2695" s="40">
        <f t="shared" ref="G2695" si="28710">-1/($E$4*$B2695)</f>
        <v>-0.13297854657108135</v>
      </c>
      <c r="H2695" s="10"/>
      <c r="I2695" s="11">
        <v>1</v>
      </c>
      <c r="J2695" s="12">
        <v>0</v>
      </c>
      <c r="K2695" s="13">
        <v>0</v>
      </c>
      <c r="L2695" s="14">
        <v>0</v>
      </c>
      <c r="N2695" s="1">
        <f t="shared" ref="N2695" si="28711">D2695*I2695+F2695*I2698-E2695*J2695-G2695*J2698</f>
        <v>0.9753943467123799</v>
      </c>
      <c r="O2695" s="4">
        <f t="shared" ref="O2695" si="28712">(D2695*J2695+E2695*I2695+F2695*J2698+G2695*I2698)</f>
        <v>0</v>
      </c>
      <c r="P2695" s="2">
        <f t="shared" ref="P2695" si="28713">D2695*K2695+F2695*K2698-E2695*L2695-G2695*L2698</f>
        <v>0</v>
      </c>
      <c r="Q2695" s="3">
        <f t="shared" ref="Q2695" si="28714">(D2695*L2695+E2695*K2695+F2695*L2698+G2695*K2698)</f>
        <v>-0.13297854657108135</v>
      </c>
      <c r="S2695" s="11">
        <v>1</v>
      </c>
      <c r="T2695" s="12">
        <v>0</v>
      </c>
      <c r="U2695" s="13">
        <v>0</v>
      </c>
      <c r="V2695" s="40">
        <f t="shared" ref="V2695" si="28715">-1/($T$4*$B2695)</f>
        <v>-0.25407924223406736</v>
      </c>
      <c r="W2695" s="20"/>
      <c r="X2695" s="1">
        <f t="shared" ref="X2695" si="28716">N2695*S2695+P2695*S2698-O2695*T2695-Q2695*T2698</f>
        <v>0.9753943467123799</v>
      </c>
      <c r="Y2695" s="4">
        <f t="shared" ref="Y2695" si="28717">(N2695*T2695+O2695*S2695+P2695*T2698+Q2695*S2698)</f>
        <v>0</v>
      </c>
      <c r="Z2695" s="2">
        <f t="shared" ref="Z2695" si="28718">N2695*U2695+P2695*U2698-O2695*V2695-Q2695*V2698</f>
        <v>0</v>
      </c>
      <c r="AA2695" s="3">
        <f t="shared" ref="AA2695" si="28719">(N2695*V2695+O2695*U2695+P2695*V2698+Q2695*U2698)</f>
        <v>-0.38080600306315604</v>
      </c>
      <c r="AB2695" s="20"/>
      <c r="AC2695" s="11">
        <v>1</v>
      </c>
      <c r="AD2695" s="12">
        <v>0</v>
      </c>
      <c r="AE2695" s="13">
        <v>0</v>
      </c>
      <c r="AF2695" s="14">
        <v>0</v>
      </c>
      <c r="AG2695" s="20"/>
      <c r="AH2695" s="1">
        <f t="shared" ref="AH2695" si="28720">X2695*AC2695+Z2695*AC2698-Y2695*AD2695-AA2695*AD2698</f>
        <v>0.89489452786304513</v>
      </c>
      <c r="AI2695" s="4">
        <f t="shared" ref="AI2695" si="28721">(X2695*AD2695+Y2695*AC2695+Z2695*AD2698+AA2695*AC2698)</f>
        <v>0</v>
      </c>
      <c r="AJ2695" s="2">
        <f t="shared" ref="AJ2695" si="28722">X2695*AE2695+Z2695*AE2698-Y2695*AF2695-AA2695*AF2698</f>
        <v>0</v>
      </c>
      <c r="AK2695" s="3">
        <f t="shared" ref="AK2695" si="28723">(X2695*AF2695+Y2695*AE2695+Z2695*AF2698+AA2695*AE2698)</f>
        <v>-0.38080600306315604</v>
      </c>
      <c r="AL2695" s="20"/>
      <c r="AM2695" s="11">
        <v>1</v>
      </c>
      <c r="AN2695" s="12">
        <v>0</v>
      </c>
      <c r="AO2695" s="13">
        <v>0</v>
      </c>
      <c r="AP2695" s="40">
        <f t="shared" ref="AP2695" si="28724">-1/($AN$4*$B2695)</f>
        <v>-0.26404313408638369</v>
      </c>
      <c r="AR2695" s="1">
        <f t="shared" ref="AR2695" si="28725">AH2695*AM2695+AJ2695*AM2698-AI2695*AN2695-AK2695*AN2698</f>
        <v>0.89489452786304513</v>
      </c>
      <c r="AS2695" s="4">
        <f t="shared" ref="AS2695" si="28726">(AH2695*AN2695+AI2695*AM2695+AJ2695*AN2698+AK2695*AM2698)</f>
        <v>0</v>
      </c>
      <c r="AT2695" s="2">
        <f t="shared" ref="AT2695" si="28727">AH2695*AO2695+AJ2695*AO2698-AI2695*AP2695-AK2695*AP2698</f>
        <v>0</v>
      </c>
      <c r="AU2695" s="3">
        <f t="shared" ref="AU2695" si="28728">(AH2695*AP2695+AI2695*AO2695+AJ2695*AP2698+AK2695*AO2698)</f>
        <v>-0.6170967588768691</v>
      </c>
      <c r="AV2695" s="20"/>
      <c r="AW2695" s="11">
        <v>1</v>
      </c>
      <c r="AX2695" s="12">
        <v>0</v>
      </c>
      <c r="AY2695" s="13">
        <v>0</v>
      </c>
      <c r="AZ2695" s="14">
        <v>0</v>
      </c>
      <c r="BA2695" s="20"/>
      <c r="BB2695" s="1">
        <f t="shared" ref="BB2695" si="28729">AR2695*AW2695+AT2695*AW2698-AS2695*AX2695-AU2695*AX2698</f>
        <v>0.76444443804694295</v>
      </c>
      <c r="BC2695" s="4">
        <f t="shared" ref="BC2695" si="28730">(AR2695*AX2695+AS2695*AW2695+AT2695*AX2698+AU2695*AW2698)</f>
        <v>0</v>
      </c>
      <c r="BD2695" s="2">
        <f t="shared" ref="BD2695" si="28731">AR2695*AY2695+AT2695*AY2698-AS2695*AZ2695-AU2695*AZ2698</f>
        <v>0</v>
      </c>
      <c r="BE2695" s="3">
        <f t="shared" ref="BE2695" si="28732">(AR2695*AZ2695+AS2695*AY2695+AT2695*AZ2698+AU2695*AY2698)</f>
        <v>-0.6170967588768691</v>
      </c>
      <c r="BF2695" s="20"/>
      <c r="BG2695" s="11">
        <v>1</v>
      </c>
      <c r="BH2695" s="12">
        <v>0</v>
      </c>
      <c r="BI2695" s="13">
        <v>0</v>
      </c>
      <c r="BJ2695" s="40">
        <f t="shared" ref="BJ2695" si="28733">-1/($BH$4*$B2695)</f>
        <v>-0.25407924223406736</v>
      </c>
      <c r="BK2695" s="20"/>
      <c r="BL2695" s="1">
        <f t="shared" ref="BL2695" si="28734">BB2695*BG2695+BD2695*BG2698-BC2695*BH2695-BE2695*BH2698</f>
        <v>0.76444443804694295</v>
      </c>
      <c r="BM2695" s="4">
        <f t="shared" ref="BM2695" si="28735">(BB2695*BH2695+BC2695*BG2695+BD2695*BH2698+BE2695*BG2698)</f>
        <v>0</v>
      </c>
      <c r="BN2695" s="2">
        <f t="shared" ref="BN2695" si="28736">BB2695*BI2695+BD2695*BI2698-BC2695*BJ2695-BE2695*BJ2698</f>
        <v>0</v>
      </c>
      <c r="BO2695" s="3">
        <f t="shared" ref="BO2695" si="28737">(BB2695*BJ2695+BC2695*BI2695+BD2695*BJ2698+BE2695*BI2698)</f>
        <v>-0.81132622242588381</v>
      </c>
      <c r="BP2695" s="20"/>
      <c r="BQ2695" s="11">
        <v>1</v>
      </c>
      <c r="BR2695" s="12">
        <v>0</v>
      </c>
      <c r="BS2695" s="13">
        <v>0</v>
      </c>
      <c r="BT2695" s="14">
        <v>0</v>
      </c>
      <c r="BU2695" s="20"/>
      <c r="BV2695" s="1">
        <f t="shared" ref="BV2695" si="28738">BL2695*BQ2695+BN2695*BQ2698-BM2695*BR2695-BO2695*BR2698</f>
        <v>0.61432088618893832</v>
      </c>
      <c r="BW2695" s="4">
        <f t="shared" ref="BW2695" si="28739">(BL2695*BR2695+BM2695*BQ2695+BN2695*BR2698+BO2695*BQ2698)</f>
        <v>0</v>
      </c>
      <c r="BX2695" s="2">
        <f t="shared" ref="BX2695" si="28740">BL2695*BS2695+BN2695*BS2698-BM2695*BT2695-BO2695*BT2698</f>
        <v>0</v>
      </c>
      <c r="BY2695" s="3">
        <f t="shared" ref="BY2695" si="28741">(BL2695*BT2695+BM2695*BS2695+BN2695*BT2698+BO2695*BS2698)</f>
        <v>-0.81132622242588381</v>
      </c>
      <c r="BZ2695" s="20"/>
      <c r="CA2695" s="11">
        <v>1</v>
      </c>
      <c r="CB2695" s="12">
        <v>0</v>
      </c>
      <c r="CC2695" s="13">
        <v>0</v>
      </c>
      <c r="CD2695" s="40">
        <f t="shared" ref="CD2695" si="28742">-1/($CB$4*$B2695)</f>
        <v>-0.13297854657108135</v>
      </c>
      <c r="CE2695" s="20"/>
      <c r="CF2695" s="1">
        <f t="shared" ref="CF2695" si="28743">BV2695*CA2695+BX2695*CA2698-BW2695*CB2695-BY2695*CB2698</f>
        <v>0.61432088618893832</v>
      </c>
      <c r="CG2695" s="4">
        <f t="shared" ref="CG2695" si="28744">(BV2695*CB2695+BW2695*CA2695+BX2695*CB2698+BY2695*CA2698)</f>
        <v>0</v>
      </c>
      <c r="CH2695" s="2">
        <f t="shared" ref="CH2695" si="28745">BV2695*CC2695+BX2695*CC2698-BW2695*CD2695-BY2695*CD2698</f>
        <v>0</v>
      </c>
      <c r="CI2695" s="3">
        <f t="shared" ref="CI2695" si="28746">(BV2695*CD2695+BW2695*CC2695+BX2695*CD2698+BY2695*CC2698)</f>
        <v>-0.89301772099954757</v>
      </c>
      <c r="CJ2695" s="28"/>
      <c r="CK2695" s="11">
        <v>1</v>
      </c>
      <c r="CL2695" s="12">
        <v>0</v>
      </c>
      <c r="CM2695" s="13">
        <v>0</v>
      </c>
      <c r="CN2695" s="14">
        <v>0</v>
      </c>
      <c r="CP2695" s="1">
        <f t="shared" ref="CP2695" si="28747">CF2695*CK2695+CH2695*CK2698-CG2695*CL2695-CI2695*CL2698</f>
        <v>0.61432088618893832</v>
      </c>
      <c r="CQ2695" s="4">
        <f t="shared" ref="CQ2695" si="28748">(CF2695*CL2695+CG2695*CK2695+CH2695*CL2698+CI2695*CK2698)</f>
        <v>-0.89301772099954757</v>
      </c>
      <c r="CR2695" s="2">
        <f t="shared" ref="CR2695" si="28749">CF2695*CM2695+CH2695*CM2698-CG2695*CN2695-CI2695*CN2698</f>
        <v>0</v>
      </c>
      <c r="CS2695" s="3">
        <f t="shared" ref="CS2695" si="28750">(CF2695*CN2695+CG2695*CM2695+CH2695*CN2698+CI2695*CM2698)</f>
        <v>-0.89301772099954757</v>
      </c>
      <c r="CU2695" s="29">
        <f t="shared" ref="CU2695" si="28751">20*LOG(((1+$CL$4)/$CL$4)/((CP2695+CP2698)^2+(CQ2695+CQ2698)^2)^0.5)</f>
        <v>-4.1434812489745038E-2</v>
      </c>
      <c r="CW2695" s="51">
        <f t="shared" ref="CW2695" si="28752">((CP2695^2+CQ2695^2)^0.5)/((CP2698^2+CQ2698^2)^0.5)</f>
        <v>1.1664610620925135</v>
      </c>
    </row>
    <row r="2696" spans="2:101" ht="18.600000000000001" thickBot="1">
      <c r="D2696" s="11"/>
      <c r="E2696" s="13"/>
      <c r="F2696" s="13"/>
      <c r="G2696" s="15"/>
      <c r="H2696" s="10"/>
      <c r="I2696" s="11"/>
      <c r="J2696" s="13"/>
      <c r="K2696" s="13"/>
      <c r="L2696" s="15"/>
      <c r="N2696" s="5"/>
      <c r="Q2696" s="6"/>
      <c r="S2696" s="11"/>
      <c r="T2696" s="13"/>
      <c r="U2696" s="13"/>
      <c r="V2696" s="15"/>
      <c r="W2696" s="20"/>
      <c r="X2696" s="5"/>
      <c r="AA2696" s="6"/>
      <c r="AB2696" s="20"/>
      <c r="AC2696" s="11"/>
      <c r="AD2696" s="13"/>
      <c r="AE2696" s="13"/>
      <c r="AF2696" s="15"/>
      <c r="AG2696" s="20"/>
      <c r="AH2696" s="5"/>
      <c r="AK2696" s="6"/>
      <c r="AL2696" s="20"/>
      <c r="AM2696" s="11"/>
      <c r="AN2696" s="13"/>
      <c r="AO2696" s="13"/>
      <c r="AP2696" s="15"/>
      <c r="AR2696" s="5"/>
      <c r="AU2696" s="6"/>
      <c r="AW2696" s="11"/>
      <c r="AX2696" s="13"/>
      <c r="AY2696" s="13"/>
      <c r="AZ2696" s="15"/>
      <c r="BA2696" s="20"/>
      <c r="BB2696" s="5"/>
      <c r="BE2696" s="6"/>
      <c r="BG2696" s="11"/>
      <c r="BH2696" s="13"/>
      <c r="BI2696" s="13"/>
      <c r="BJ2696" s="15"/>
      <c r="BL2696" s="5"/>
      <c r="BO2696" s="6"/>
      <c r="BQ2696" s="11"/>
      <c r="BR2696" s="13"/>
      <c r="BS2696" s="13"/>
      <c r="BT2696" s="15"/>
      <c r="BU2696" s="20"/>
      <c r="BV2696" s="5"/>
      <c r="BY2696" s="6"/>
      <c r="CA2696" s="11"/>
      <c r="CB2696" s="13"/>
      <c r="CC2696" s="13"/>
      <c r="CD2696" s="15"/>
      <c r="CF2696" s="5"/>
      <c r="CI2696" s="6"/>
      <c r="CK2696" s="11"/>
      <c r="CL2696" s="13"/>
      <c r="CM2696" s="13"/>
      <c r="CN2696" s="15"/>
      <c r="CP2696" s="5"/>
      <c r="CS2696" s="6"/>
      <c r="CW2696" s="52"/>
    </row>
    <row r="2697" spans="2:101" ht="18.600000000000001" thickBot="1">
      <c r="D2697" s="11" t="s">
        <v>6</v>
      </c>
      <c r="E2697" s="13"/>
      <c r="F2697" s="13" t="s">
        <v>7</v>
      </c>
      <c r="G2697" s="15"/>
      <c r="H2697" s="10"/>
      <c r="I2697" s="11" t="s">
        <v>8</v>
      </c>
      <c r="J2697" s="13"/>
      <c r="K2697" s="13" t="s">
        <v>9</v>
      </c>
      <c r="L2697" s="15"/>
      <c r="N2697" s="251" t="s">
        <v>26</v>
      </c>
      <c r="O2697" s="252"/>
      <c r="P2697" s="253" t="s">
        <v>27</v>
      </c>
      <c r="Q2697" s="254"/>
      <c r="S2697" s="11" t="s">
        <v>13</v>
      </c>
      <c r="T2697" s="13"/>
      <c r="U2697" s="13" t="s">
        <v>14</v>
      </c>
      <c r="V2697" s="15"/>
      <c r="W2697" s="20"/>
      <c r="X2697" s="251" t="s">
        <v>26</v>
      </c>
      <c r="Y2697" s="252"/>
      <c r="Z2697" s="253" t="s">
        <v>27</v>
      </c>
      <c r="AA2697" s="254"/>
      <c r="AB2697" s="20"/>
      <c r="AC2697" s="11" t="s">
        <v>8</v>
      </c>
      <c r="AD2697" s="13"/>
      <c r="AE2697" s="13" t="s">
        <v>9</v>
      </c>
      <c r="AF2697" s="15"/>
      <c r="AG2697" s="20"/>
      <c r="AH2697" s="251" t="s">
        <v>26</v>
      </c>
      <c r="AI2697" s="252"/>
      <c r="AJ2697" s="253" t="s">
        <v>27</v>
      </c>
      <c r="AK2697" s="254"/>
      <c r="AL2697" s="20"/>
      <c r="AM2697" s="11" t="s">
        <v>13</v>
      </c>
      <c r="AN2697" s="13"/>
      <c r="AO2697" s="13" t="s">
        <v>14</v>
      </c>
      <c r="AP2697" s="15"/>
      <c r="AR2697" s="251" t="s">
        <v>26</v>
      </c>
      <c r="AS2697" s="252"/>
      <c r="AT2697" s="253" t="s">
        <v>27</v>
      </c>
      <c r="AU2697" s="254"/>
      <c r="AV2697" s="36"/>
      <c r="AW2697" s="11" t="s">
        <v>8</v>
      </c>
      <c r="AX2697" s="13"/>
      <c r="AY2697" s="13" t="s">
        <v>9</v>
      </c>
      <c r="AZ2697" s="15"/>
      <c r="BA2697" s="20"/>
      <c r="BB2697" s="251" t="s">
        <v>26</v>
      </c>
      <c r="BC2697" s="252"/>
      <c r="BD2697" s="253" t="s">
        <v>27</v>
      </c>
      <c r="BE2697" s="254"/>
      <c r="BF2697" s="36"/>
      <c r="BG2697" s="11" t="s">
        <v>13</v>
      </c>
      <c r="BH2697" s="13"/>
      <c r="BI2697" s="13" t="s">
        <v>14</v>
      </c>
      <c r="BJ2697" s="15"/>
      <c r="BK2697" s="36"/>
      <c r="BL2697" s="251" t="s">
        <v>26</v>
      </c>
      <c r="BM2697" s="252"/>
      <c r="BN2697" s="253" t="s">
        <v>27</v>
      </c>
      <c r="BO2697" s="254"/>
      <c r="BP2697" s="36"/>
      <c r="BQ2697" s="11" t="s">
        <v>8</v>
      </c>
      <c r="BR2697" s="13"/>
      <c r="BS2697" s="13" t="s">
        <v>9</v>
      </c>
      <c r="BT2697" s="15"/>
      <c r="BU2697" s="20"/>
      <c r="BV2697" s="251" t="s">
        <v>26</v>
      </c>
      <c r="BW2697" s="252"/>
      <c r="BX2697" s="253" t="s">
        <v>27</v>
      </c>
      <c r="BY2697" s="254"/>
      <c r="BZ2697" s="36"/>
      <c r="CA2697" s="11" t="s">
        <v>13</v>
      </c>
      <c r="CB2697" s="13"/>
      <c r="CC2697" s="13" t="s">
        <v>14</v>
      </c>
      <c r="CD2697" s="15"/>
      <c r="CE2697" s="36"/>
      <c r="CF2697" s="251" t="s">
        <v>26</v>
      </c>
      <c r="CG2697" s="252"/>
      <c r="CH2697" s="253" t="s">
        <v>27</v>
      </c>
      <c r="CI2697" s="254"/>
      <c r="CK2697" s="11" t="s">
        <v>28</v>
      </c>
      <c r="CL2697" s="13"/>
      <c r="CM2697" s="13" t="s">
        <v>29</v>
      </c>
      <c r="CN2697" s="15"/>
      <c r="CP2697" s="251" t="s">
        <v>26</v>
      </c>
      <c r="CQ2697" s="252"/>
      <c r="CR2697" s="253" t="s">
        <v>27</v>
      </c>
      <c r="CS2697" s="254"/>
      <c r="CU2697" s="38" t="s">
        <v>37</v>
      </c>
      <c r="CW2697" s="53" t="s">
        <v>45</v>
      </c>
    </row>
    <row r="2698" spans="2:101" ht="19.2" thickTop="1" thickBot="1">
      <c r="D2698" s="16">
        <v>0</v>
      </c>
      <c r="E2698" s="17">
        <v>0</v>
      </c>
      <c r="F2698" s="18">
        <v>1</v>
      </c>
      <c r="G2698" s="19">
        <v>0</v>
      </c>
      <c r="H2698" s="10"/>
      <c r="I2698" s="16">
        <v>0</v>
      </c>
      <c r="J2698" s="17">
        <f t="shared" ref="J2698" si="28753">-1/($J$4*$B2695)</f>
        <v>-0.18503475877943626</v>
      </c>
      <c r="K2698" s="18">
        <v>1</v>
      </c>
      <c r="L2698" s="19">
        <v>0</v>
      </c>
      <c r="N2698" s="1">
        <f t="shared" ref="N2698" si="28754">D2698*I2695+F2698*I2698-E2698*J2695-G2698*J2698</f>
        <v>0</v>
      </c>
      <c r="O2698" s="4">
        <f t="shared" ref="O2698" si="28755">(D2698*J2695+E2698*I2695+F2698*J2698+G2698*I2698)</f>
        <v>-0.18503475877943626</v>
      </c>
      <c r="P2698" s="2">
        <f t="shared" ref="P2698" si="28756">D2698*K2695+F2698*K2698-E2698*L2695-G2698*L2698</f>
        <v>1</v>
      </c>
      <c r="Q2698" s="3">
        <f t="shared" ref="Q2698" si="28757">(D2698*L2695+E2698*K2695+F2698*L2698+G2698*K2698)</f>
        <v>0</v>
      </c>
      <c r="S2698" s="16">
        <v>0</v>
      </c>
      <c r="T2698" s="17">
        <v>0</v>
      </c>
      <c r="U2698" s="18">
        <v>1</v>
      </c>
      <c r="V2698" s="19">
        <v>0</v>
      </c>
      <c r="W2698" s="20"/>
      <c r="X2698" s="1">
        <f t="shared" ref="X2698" si="28758">N2698*S2695+P2698*S2698-O2698*T2695-Q2698*T2698</f>
        <v>0</v>
      </c>
      <c r="Y2698" s="4">
        <f t="shared" ref="Y2698" si="28759">(N2698*T2695+O2698*S2695+P2698*T2698+Q2698*S2698)</f>
        <v>-0.18503475877943626</v>
      </c>
      <c r="Z2698" s="2">
        <f t="shared" ref="Z2698" si="28760">N2698*U2695+P2698*U2698-O2698*V2695-Q2698*V2698</f>
        <v>0.95298650870235735</v>
      </c>
      <c r="AA2698" s="3">
        <f t="shared" ref="AA2698" si="28761">(N2698*V2695+O2698*U2695+P2698*V2698+Q2698*U2698)</f>
        <v>0</v>
      </c>
      <c r="AB2698" s="20"/>
      <c r="AC2698" s="16">
        <v>0</v>
      </c>
      <c r="AD2698" s="17">
        <f t="shared" ref="AD2698" si="28762">-1/($AD$4*$B2695)</f>
        <v>-0.21139325063629316</v>
      </c>
      <c r="AE2698" s="18">
        <v>1</v>
      </c>
      <c r="AF2698" s="19">
        <v>0</v>
      </c>
      <c r="AG2698" s="20"/>
      <c r="AH2698" s="1">
        <f t="shared" ref="AH2698" si="28763">X2698*AC2695+Z2698*AC2698-Y2698*AD2695-AA2698*AD2698</f>
        <v>0</v>
      </c>
      <c r="AI2698" s="4">
        <f t="shared" ref="AI2698" si="28764">(X2698*AD2695+Y2698*AC2695+Z2698*AD2698+AA2698*AC2698)</f>
        <v>-0.3864896746665597</v>
      </c>
      <c r="AJ2698" s="2">
        <f t="shared" ref="AJ2698" si="28765">X2698*AE2695+Z2698*AE2698-Y2698*AF2695-AA2698*AF2698</f>
        <v>0.95298650870235735</v>
      </c>
      <c r="AK2698" s="3">
        <f t="shared" ref="AK2698" si="28766">(X2698*AF2695+Y2698*AE2695+Z2698*AF2698+AA2698*AE2698)</f>
        <v>0</v>
      </c>
      <c r="AL2698" s="20"/>
      <c r="AM2698" s="16">
        <v>0</v>
      </c>
      <c r="AN2698" s="17">
        <v>0</v>
      </c>
      <c r="AO2698" s="18">
        <v>1</v>
      </c>
      <c r="AP2698" s="19">
        <v>0</v>
      </c>
      <c r="AR2698" s="1">
        <f t="shared" ref="AR2698" si="28767">AH2698*AM2695+AJ2698*AM2698-AI2698*AN2695-AK2698*AN2698</f>
        <v>0</v>
      </c>
      <c r="AS2698" s="4">
        <f t="shared" ref="AS2698" si="28768">(AH2698*AN2695+AI2698*AM2695+AJ2698*AN2698+AK2698*AM2698)</f>
        <v>-0.3864896746665597</v>
      </c>
      <c r="AT2698" s="2">
        <f t="shared" ref="AT2698" si="28769">AH2698*AO2695+AJ2698*AO2698-AI2698*AP2695-AK2698*AP2698</f>
        <v>0.85093656371137216</v>
      </c>
      <c r="AU2698" s="3">
        <f t="shared" ref="AU2698" si="28770">(AH2698*AP2695+AI2698*AO2695+AJ2698*AP2698+AK2698*AO2698)</f>
        <v>0</v>
      </c>
      <c r="AV2698" s="20"/>
      <c r="AW2698" s="16">
        <v>0</v>
      </c>
      <c r="AX2698" s="17">
        <f t="shared" ref="AX2698" si="28771">-1/($AX$4*$B2695)</f>
        <v>-0.21139325063629316</v>
      </c>
      <c r="AY2698" s="18">
        <v>1</v>
      </c>
      <c r="AZ2698" s="19">
        <v>0</v>
      </c>
      <c r="BA2698" s="20"/>
      <c r="BB2698" s="1">
        <f t="shared" ref="BB2698" si="28772">AR2698*AW2695+AT2698*AW2698-AS2698*AX2695-AU2698*AX2698</f>
        <v>0</v>
      </c>
      <c r="BC2698" s="4">
        <f t="shared" ref="BC2698" si="28773">(AR2698*AX2695+AS2698*AW2695+AT2698*AX2698+AU2698*AW2698)</f>
        <v>-0.56637192095478384</v>
      </c>
      <c r="BD2698" s="2">
        <f t="shared" ref="BD2698" si="28774">AR2698*AY2695+AT2698*AY2698-AS2698*AZ2695-AU2698*AZ2698</f>
        <v>0.85093656371137216</v>
      </c>
      <c r="BE2698" s="3">
        <f t="shared" ref="BE2698" si="28775">(AR2698*AZ2695+AS2698*AY2695+AT2698*AZ2698+AU2698*AY2698)</f>
        <v>0</v>
      </c>
      <c r="BF2698" s="20"/>
      <c r="BG2698" s="16">
        <v>0</v>
      </c>
      <c r="BH2698" s="17">
        <v>0</v>
      </c>
      <c r="BI2698" s="18">
        <v>1</v>
      </c>
      <c r="BJ2698" s="19">
        <v>0</v>
      </c>
      <c r="BK2698" s="20"/>
      <c r="BL2698" s="1">
        <f t="shared" ref="BL2698" si="28776">BB2698*BG2695+BD2698*BG2698-BC2698*BH2695-BE2698*BH2698</f>
        <v>0</v>
      </c>
      <c r="BM2698" s="4">
        <f t="shared" ref="BM2698" si="28777">(BB2698*BH2695+BC2698*BG2695+BD2698*BH2698+BE2698*BG2698)</f>
        <v>-0.56637192095478384</v>
      </c>
      <c r="BN2698" s="2">
        <f t="shared" ref="BN2698" si="28778">BB2698*BI2695+BD2698*BI2698-BC2698*BJ2695-BE2698*BJ2698</f>
        <v>0.7070332152125276</v>
      </c>
      <c r="BO2698" s="3">
        <f t="shared" ref="BO2698" si="28779">(BB2698*BJ2695+BC2698*BI2695+BD2698*BJ2698+BE2698*BI2698)</f>
        <v>0</v>
      </c>
      <c r="BP2698" s="20"/>
      <c r="BQ2698" s="16">
        <v>0</v>
      </c>
      <c r="BR2698" s="17">
        <f t="shared" ref="BR2698" si="28780">-1/($BR$4*$B2695)</f>
        <v>-0.18503475877943626</v>
      </c>
      <c r="BS2698" s="18">
        <v>1</v>
      </c>
      <c r="BT2698" s="19">
        <v>0</v>
      </c>
      <c r="BU2698" s="20"/>
      <c r="BV2698" s="1">
        <f t="shared" ref="BV2698" si="28781">BL2698*BQ2695+BN2698*BQ2698-BM2698*BR2695-BO2698*BR2698</f>
        <v>0</v>
      </c>
      <c r="BW2698" s="4">
        <f t="shared" ref="BW2698" si="28782">(BL2698*BR2695+BM2698*BQ2695+BN2698*BR2698+BO2698*BQ2698)</f>
        <v>-0.69719764138068308</v>
      </c>
      <c r="BX2698" s="2">
        <f t="shared" ref="BX2698" si="28783">BL2698*BS2695+BN2698*BS2698-BM2698*BT2695-BO2698*BT2698</f>
        <v>0.7070332152125276</v>
      </c>
      <c r="BY2698" s="3">
        <f t="shared" ref="BY2698" si="28784">(BL2698*BT2695+BM2698*BS2695+BN2698*BT2698+BO2698*BS2698)</f>
        <v>0</v>
      </c>
      <c r="BZ2698" s="20"/>
      <c r="CA2698" s="16">
        <v>0</v>
      </c>
      <c r="CB2698" s="17">
        <v>0</v>
      </c>
      <c r="CC2698" s="18">
        <v>1</v>
      </c>
      <c r="CD2698" s="19">
        <v>0</v>
      </c>
      <c r="CE2698" s="20"/>
      <c r="CF2698" s="1">
        <f t="shared" ref="CF2698" si="28785">BV2698*CA2695+BX2698*CA2698-BW2698*CB2695-BY2698*CB2698</f>
        <v>0</v>
      </c>
      <c r="CG2698" s="4">
        <f t="shared" ref="CG2698" si="28786">(BV2698*CB2695+BW2698*CA2695+BX2698*CB2698+BY2698*CA2698)</f>
        <v>-0.69719764138068308</v>
      </c>
      <c r="CH2698" s="2">
        <f t="shared" ref="CH2698" si="28787">BV2698*CC2695+BX2698*CC2698-BW2698*CD2695-BY2698*CD2698</f>
        <v>0.61432088618893832</v>
      </c>
      <c r="CI2698" s="3">
        <f t="shared" ref="CI2698" si="28788">(BV2698*CD2695+BW2698*CC2695+BX2698*CD2698+BY2698*CC2698)</f>
        <v>0</v>
      </c>
      <c r="CK2698" s="16">
        <f t="shared" ref="CK2698" si="28789">1/$CL$4</f>
        <v>1</v>
      </c>
      <c r="CL2698" s="17">
        <v>0</v>
      </c>
      <c r="CM2698" s="18">
        <v>1</v>
      </c>
      <c r="CN2698" s="19">
        <v>0</v>
      </c>
      <c r="CP2698" s="1">
        <f t="shared" ref="CP2698" si="28790">CF2698*CK2695+CH2698*CK2698-CG2698*CL2695-CI2698*CL2698</f>
        <v>0.61432088618893832</v>
      </c>
      <c r="CQ2698" s="4">
        <f t="shared" ref="CQ2698" si="28791">(CF2698*CL2695+CG2698*CK2695+CH2698*CL2698+CI2698*CK2698)</f>
        <v>-0.69719764138068308</v>
      </c>
      <c r="CR2698" s="2">
        <f t="shared" ref="CR2698" si="28792">CF2698*CM2695+CH2698*CM2698-CG2698*CN2695-CI2698*CN2698</f>
        <v>0.61432088618893832</v>
      </c>
      <c r="CS2698" s="3">
        <f t="shared" ref="CS2698" si="28793">(CF2698*CN2695+CG2698*CM2695+CH2698*CN2698+CI2698*CM2698)</f>
        <v>0</v>
      </c>
      <c r="CU2698" s="39">
        <f t="shared" ref="CU2698" si="28794">(180/PI())*ATAN(-1*(CQ2695/CP2695))</f>
        <v>55.475307818399372</v>
      </c>
      <c r="CW2698" s="54">
        <f t="shared" ref="CW2698" si="28795">20*LOG(((1-(10^(CU2695/20)^2)*(1-((1-CW2695)/(1+CW2695))^2))^0.5))</f>
        <v>-18.140902151853091</v>
      </c>
    </row>
    <row r="2699" spans="2:101">
      <c r="E2699" s="20"/>
      <c r="F2699" s="20"/>
      <c r="G2699" s="20"/>
      <c r="H2699" s="20"/>
      <c r="I2699" s="20"/>
      <c r="J2699" s="20"/>
      <c r="K2699" s="20"/>
      <c r="L2699" s="20"/>
      <c r="M2699" s="20"/>
      <c r="N2699" s="20"/>
      <c r="O2699" s="20"/>
      <c r="P2699" s="20"/>
      <c r="Q2699" s="20"/>
      <c r="R2699" s="20"/>
      <c r="S2699" s="20"/>
      <c r="T2699" s="20"/>
      <c r="U2699" s="20"/>
      <c r="V2699" s="20"/>
      <c r="W2699" s="20"/>
      <c r="X2699" s="20"/>
      <c r="Y2699" s="20"/>
      <c r="Z2699" s="20"/>
      <c r="AA2699" s="20"/>
      <c r="AB2699" s="30"/>
      <c r="AC2699" s="20"/>
      <c r="AD2699" s="20"/>
      <c r="AE2699" s="20"/>
      <c r="AF2699" s="20"/>
      <c r="AG2699" s="20"/>
      <c r="AH2699" s="20"/>
      <c r="AI2699" s="20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  <c r="BA2699" s="20"/>
      <c r="BB2699" s="20"/>
      <c r="BC2699" s="20"/>
      <c r="BD2699" s="20"/>
      <c r="BE2699" s="20"/>
      <c r="BF2699" s="20"/>
      <c r="BG2699" s="20"/>
      <c r="BH2699" s="20"/>
      <c r="BI2699" s="20"/>
      <c r="BJ2699" s="20"/>
      <c r="BK2699" s="20"/>
      <c r="BL2699" s="20"/>
      <c r="BM2699" s="20"/>
      <c r="BN2699" s="20"/>
      <c r="BO2699" s="20"/>
      <c r="BP2699" s="20"/>
      <c r="BQ2699" s="20"/>
      <c r="BR2699" s="20"/>
      <c r="BS2699" s="20"/>
      <c r="BT2699" s="20"/>
      <c r="BU2699" s="20"/>
      <c r="BV2699" s="20"/>
      <c r="BW2699" s="20"/>
      <c r="BX2699" s="20"/>
      <c r="BY2699" s="20"/>
      <c r="BZ2699" s="20"/>
      <c r="CA2699" s="20"/>
      <c r="CB2699" s="20"/>
      <c r="CC2699" s="20"/>
      <c r="CD2699" s="20"/>
      <c r="CE2699" s="20"/>
      <c r="CF2699" s="20"/>
      <c r="CG2699" s="20"/>
      <c r="CH2699" s="20"/>
      <c r="CI2699" s="20"/>
      <c r="CJ2699" s="20"/>
      <c r="CK2699" s="20"/>
      <c r="CL2699" s="20"/>
    </row>
    <row r="2701" spans="2:101" ht="18.600000000000001" thickBot="1">
      <c r="B2701" s="23"/>
      <c r="C2701" s="23"/>
      <c r="D2701" s="20" t="s">
        <v>15</v>
      </c>
      <c r="E2701" s="20"/>
      <c r="F2701" s="20"/>
      <c r="G2701" s="20"/>
      <c r="H2701" s="20"/>
      <c r="I2701" s="20" t="s">
        <v>16</v>
      </c>
      <c r="J2701" s="20"/>
      <c r="K2701" s="20"/>
      <c r="L2701" s="20"/>
      <c r="M2701" s="23"/>
      <c r="N2701" s="23"/>
      <c r="O2701" s="24" t="s">
        <v>17</v>
      </c>
      <c r="P2701" s="23"/>
      <c r="Q2701" s="23"/>
      <c r="R2701" s="23"/>
      <c r="S2701" s="20"/>
      <c r="T2701" s="20" t="s">
        <v>18</v>
      </c>
      <c r="U2701" s="23"/>
      <c r="V2701" s="23"/>
      <c r="W2701" s="23"/>
      <c r="X2701" s="23"/>
      <c r="Y2701" s="24" t="s">
        <v>19</v>
      </c>
      <c r="Z2701" s="23"/>
      <c r="AA2701" s="23"/>
      <c r="AB2701" s="23"/>
      <c r="AC2701" s="24" t="s">
        <v>20</v>
      </c>
      <c r="AD2701" s="20"/>
      <c r="AE2701" s="20"/>
      <c r="AF2701" s="20"/>
      <c r="AG2701" s="20"/>
      <c r="AH2701" s="23"/>
      <c r="AI2701" s="24" t="s">
        <v>21</v>
      </c>
      <c r="AJ2701" s="23"/>
      <c r="AK2701" s="23"/>
      <c r="AL2701" s="20"/>
      <c r="AM2701" s="24" t="s">
        <v>31</v>
      </c>
      <c r="AN2701" s="20"/>
      <c r="AO2701" s="23"/>
      <c r="AP2701" s="23"/>
      <c r="AQ2701" s="23"/>
      <c r="AR2701" s="23"/>
      <c r="AS2701" s="24" t="s">
        <v>91</v>
      </c>
      <c r="AT2701" s="23"/>
      <c r="AU2701" s="23"/>
      <c r="AV2701" s="23"/>
      <c r="AW2701" s="24" t="s">
        <v>32</v>
      </c>
      <c r="AX2701" s="20"/>
      <c r="AY2701" s="20"/>
      <c r="AZ2701" s="20"/>
      <c r="BA2701" s="20"/>
      <c r="BB2701" s="23"/>
      <c r="BC2701" s="24" t="s">
        <v>22</v>
      </c>
      <c r="BD2701" s="23"/>
      <c r="BE2701" s="23"/>
      <c r="BF2701" s="23"/>
      <c r="BG2701" s="24" t="s">
        <v>33</v>
      </c>
      <c r="BH2701" s="20"/>
      <c r="BI2701" s="23"/>
      <c r="BJ2701" s="23"/>
      <c r="BK2701" s="23"/>
      <c r="BL2701" s="23"/>
      <c r="BM2701" s="24" t="s">
        <v>34</v>
      </c>
      <c r="BN2701" s="23"/>
      <c r="BO2701" s="23"/>
      <c r="BP2701" s="23"/>
      <c r="BQ2701" s="24" t="s">
        <v>89</v>
      </c>
      <c r="BR2701" s="20"/>
      <c r="BS2701" s="20"/>
      <c r="BT2701" s="20"/>
      <c r="BU2701" s="20"/>
      <c r="BV2701" s="23"/>
      <c r="BW2701" s="24" t="s">
        <v>35</v>
      </c>
      <c r="BX2701" s="23"/>
      <c r="BY2701" s="23"/>
      <c r="BZ2701" s="23"/>
      <c r="CA2701" s="24" t="s">
        <v>90</v>
      </c>
      <c r="CB2701" s="20"/>
      <c r="CC2701" s="23"/>
      <c r="CD2701" s="23"/>
      <c r="CE2701" s="23"/>
      <c r="CF2701" s="23"/>
      <c r="CG2701" s="24" t="s">
        <v>92</v>
      </c>
      <c r="CH2701" s="23"/>
      <c r="CI2701" s="23"/>
      <c r="CJ2701" s="23"/>
      <c r="CK2701" s="24" t="s">
        <v>36</v>
      </c>
      <c r="CL2701" s="24"/>
      <c r="CM2701" s="23"/>
      <c r="CN2701" s="23"/>
      <c r="CO2701" s="23"/>
      <c r="CP2701" s="23"/>
      <c r="CQ2701" s="24" t="s">
        <v>93</v>
      </c>
      <c r="CR2701" s="23"/>
      <c r="CS2701" s="23"/>
    </row>
    <row r="2702" spans="2:101" ht="18.600000000000001" thickBot="1">
      <c r="B2702" s="33"/>
      <c r="C2702" s="23"/>
      <c r="D2702" s="7" t="s">
        <v>2</v>
      </c>
      <c r="E2702" s="8"/>
      <c r="F2702" s="8" t="s">
        <v>3</v>
      </c>
      <c r="G2702" s="9"/>
      <c r="H2702" s="10"/>
      <c r="I2702" s="7" t="s">
        <v>4</v>
      </c>
      <c r="J2702" s="8"/>
      <c r="K2702" s="8" t="s">
        <v>5</v>
      </c>
      <c r="L2702" s="9"/>
      <c r="M2702" s="23"/>
      <c r="N2702" s="251" t="s">
        <v>79</v>
      </c>
      <c r="O2702" s="252"/>
      <c r="P2702" s="253" t="s">
        <v>80</v>
      </c>
      <c r="Q2702" s="254"/>
      <c r="R2702" s="23"/>
      <c r="S2702" s="7" t="s">
        <v>11</v>
      </c>
      <c r="T2702" s="8"/>
      <c r="U2702" s="8" t="s">
        <v>12</v>
      </c>
      <c r="V2702" s="9"/>
      <c r="W2702" s="20"/>
      <c r="X2702" s="251" t="s">
        <v>79</v>
      </c>
      <c r="Y2702" s="252"/>
      <c r="Z2702" s="253" t="s">
        <v>80</v>
      </c>
      <c r="AA2702" s="254"/>
      <c r="AB2702" s="20"/>
      <c r="AC2702" s="7" t="s">
        <v>4</v>
      </c>
      <c r="AD2702" s="8"/>
      <c r="AE2702" s="8" t="s">
        <v>5</v>
      </c>
      <c r="AF2702" s="9"/>
      <c r="AG2702" s="20"/>
      <c r="AH2702" s="251" t="s">
        <v>0</v>
      </c>
      <c r="AI2702" s="252"/>
      <c r="AJ2702" s="253" t="s">
        <v>1</v>
      </c>
      <c r="AK2702" s="254"/>
      <c r="AL2702" s="20"/>
      <c r="AM2702" s="7" t="s">
        <v>11</v>
      </c>
      <c r="AN2702" s="8"/>
      <c r="AO2702" s="8" t="s">
        <v>12</v>
      </c>
      <c r="AP2702" s="9"/>
      <c r="AQ2702" s="23"/>
      <c r="AR2702" s="251" t="s">
        <v>0</v>
      </c>
      <c r="AS2702" s="252"/>
      <c r="AT2702" s="253" t="s">
        <v>1</v>
      </c>
      <c r="AU2702" s="254"/>
      <c r="AV2702" s="36"/>
      <c r="AW2702" s="7" t="s">
        <v>4</v>
      </c>
      <c r="AX2702" s="8"/>
      <c r="AY2702" s="8" t="s">
        <v>5</v>
      </c>
      <c r="AZ2702" s="9"/>
      <c r="BA2702" s="20"/>
      <c r="BB2702" s="251" t="s">
        <v>0</v>
      </c>
      <c r="BC2702" s="252"/>
      <c r="BD2702" s="253" t="s">
        <v>1</v>
      </c>
      <c r="BE2702" s="254"/>
      <c r="BF2702" s="36"/>
      <c r="BG2702" s="7" t="s">
        <v>11</v>
      </c>
      <c r="BH2702" s="8"/>
      <c r="BI2702" s="8" t="s">
        <v>12</v>
      </c>
      <c r="BJ2702" s="9"/>
      <c r="BK2702" s="36"/>
      <c r="BL2702" s="251" t="s">
        <v>0</v>
      </c>
      <c r="BM2702" s="252"/>
      <c r="BN2702" s="253" t="s">
        <v>1</v>
      </c>
      <c r="BO2702" s="254"/>
      <c r="BP2702" s="36"/>
      <c r="BQ2702" s="7" t="s">
        <v>4</v>
      </c>
      <c r="BR2702" s="8"/>
      <c r="BS2702" s="8" t="s">
        <v>5</v>
      </c>
      <c r="BT2702" s="9"/>
      <c r="BU2702" s="20"/>
      <c r="BV2702" s="251" t="s">
        <v>0</v>
      </c>
      <c r="BW2702" s="252"/>
      <c r="BX2702" s="253" t="s">
        <v>1</v>
      </c>
      <c r="BY2702" s="254"/>
      <c r="BZ2702" s="36"/>
      <c r="CA2702" s="7" t="s">
        <v>11</v>
      </c>
      <c r="CB2702" s="8"/>
      <c r="CC2702" s="8" t="s">
        <v>12</v>
      </c>
      <c r="CD2702" s="9"/>
      <c r="CE2702" s="36"/>
      <c r="CF2702" s="251" t="s">
        <v>0</v>
      </c>
      <c r="CG2702" s="252"/>
      <c r="CH2702" s="253" t="s">
        <v>1</v>
      </c>
      <c r="CI2702" s="254"/>
      <c r="CJ2702" s="23"/>
      <c r="CK2702" s="7" t="s">
        <v>23</v>
      </c>
      <c r="CL2702" s="8"/>
      <c r="CM2702" s="8" t="s">
        <v>24</v>
      </c>
      <c r="CN2702" s="9"/>
      <c r="CO2702" s="23"/>
      <c r="CP2702" s="251" t="s">
        <v>0</v>
      </c>
      <c r="CQ2702" s="252"/>
      <c r="CR2702" s="253" t="s">
        <v>1</v>
      </c>
      <c r="CS2702" s="254"/>
      <c r="CU2702" s="26" t="s">
        <v>25</v>
      </c>
      <c r="CW2702" s="50" t="s">
        <v>44</v>
      </c>
    </row>
    <row r="2703" spans="2:101" ht="19.2" thickTop="1" thickBot="1">
      <c r="B2703" s="34">
        <v>7.9500000000000304</v>
      </c>
      <c r="D2703" s="11">
        <v>1</v>
      </c>
      <c r="E2703" s="12">
        <v>0</v>
      </c>
      <c r="F2703" s="13">
        <v>0</v>
      </c>
      <c r="G2703" s="40">
        <f t="shared" ref="G2703" si="28796">-1/($E$4*$B2703)</f>
        <v>-0.13214220351088571</v>
      </c>
      <c r="H2703" s="10"/>
      <c r="I2703" s="11">
        <v>1</v>
      </c>
      <c r="J2703" s="12">
        <v>0</v>
      </c>
      <c r="K2703" s="13">
        <v>0</v>
      </c>
      <c r="L2703" s="14">
        <v>0</v>
      </c>
      <c r="N2703" s="1">
        <f t="shared" ref="N2703" si="28797">D2703*I2703+F2703*I2706-E2703*J2703-G2703*J2706</f>
        <v>0.97570287849878778</v>
      </c>
      <c r="O2703" s="4">
        <f t="shared" ref="O2703" si="28798">(D2703*J2703+E2703*I2703+F2703*J2706+G2703*I2706)</f>
        <v>0</v>
      </c>
      <c r="P2703" s="2">
        <f t="shared" ref="P2703" si="28799">D2703*K2703+F2703*K2706-E2703*L2703-G2703*L2706</f>
        <v>0</v>
      </c>
      <c r="Q2703" s="3">
        <f t="shared" ref="Q2703" si="28800">(D2703*L2703+E2703*K2703+F2703*L2706+G2703*K2706)</f>
        <v>-0.13214220351088571</v>
      </c>
      <c r="S2703" s="11">
        <v>1</v>
      </c>
      <c r="T2703" s="12">
        <v>0</v>
      </c>
      <c r="U2703" s="13">
        <v>0</v>
      </c>
      <c r="V2703" s="40">
        <f t="shared" ref="V2703" si="28801">-1/($T$4*$B2703)</f>
        <v>-0.25248125957850681</v>
      </c>
      <c r="W2703" s="20"/>
      <c r="X2703" s="1">
        <f t="shared" ref="X2703" si="28802">N2703*S2703+P2703*S2706-O2703*T2703-Q2703*T2706</f>
        <v>0.97570287849878778</v>
      </c>
      <c r="Y2703" s="4">
        <f t="shared" ref="Y2703" si="28803">(N2703*T2703+O2703*S2703+P2703*T2706+Q2703*S2706)</f>
        <v>0</v>
      </c>
      <c r="Z2703" s="2">
        <f t="shared" ref="Z2703" si="28804">N2703*U2703+P2703*U2706-O2703*V2703-Q2703*V2706</f>
        <v>0</v>
      </c>
      <c r="AA2703" s="3">
        <f t="shared" ref="AA2703" si="28805">(N2703*V2703+O2703*U2703+P2703*V2706+Q2703*U2706)</f>
        <v>-0.37848889524863444</v>
      </c>
      <c r="AB2703" s="20"/>
      <c r="AC2703" s="11">
        <v>1</v>
      </c>
      <c r="AD2703" s="12">
        <v>0</v>
      </c>
      <c r="AE2703" s="13">
        <v>0</v>
      </c>
      <c r="AF2703" s="14">
        <v>0</v>
      </c>
      <c r="AG2703" s="20"/>
      <c r="AH2703" s="1">
        <f t="shared" ref="AH2703" si="28806">X2703*AC2703+Z2703*AC2706-Y2703*AD2703-AA2703*AD2706</f>
        <v>0.89619608813637885</v>
      </c>
      <c r="AI2703" s="4">
        <f t="shared" ref="AI2703" si="28807">(X2703*AD2703+Y2703*AC2703+Z2703*AD2706+AA2703*AC2706)</f>
        <v>0</v>
      </c>
      <c r="AJ2703" s="2">
        <f t="shared" ref="AJ2703" si="28808">X2703*AE2703+Z2703*AE2706-Y2703*AF2703-AA2703*AF2706</f>
        <v>0</v>
      </c>
      <c r="AK2703" s="3">
        <f t="shared" ref="AK2703" si="28809">(X2703*AF2703+Y2703*AE2703+Z2703*AF2706+AA2703*AE2706)</f>
        <v>-0.37848889524863444</v>
      </c>
      <c r="AL2703" s="20"/>
      <c r="AM2703" s="11">
        <v>1</v>
      </c>
      <c r="AN2703" s="12">
        <v>0</v>
      </c>
      <c r="AO2703" s="13">
        <v>0</v>
      </c>
      <c r="AP2703" s="40">
        <f t="shared" ref="AP2703" si="28810">-1/($AN$4*$B2703)</f>
        <v>-0.26238248544433063</v>
      </c>
      <c r="AR2703" s="1">
        <f t="shared" ref="AR2703" si="28811">AH2703*AM2703+AJ2703*AM2706-AI2703*AN2703-AK2703*AN2706</f>
        <v>0.89619608813637885</v>
      </c>
      <c r="AS2703" s="4">
        <f t="shared" ref="AS2703" si="28812">(AH2703*AN2703+AI2703*AM2703+AJ2703*AN2706+AK2703*AM2706)</f>
        <v>0</v>
      </c>
      <c r="AT2703" s="2">
        <f t="shared" ref="AT2703" si="28813">AH2703*AO2703+AJ2703*AO2706-AI2703*AP2703-AK2703*AP2706</f>
        <v>0</v>
      </c>
      <c r="AU2703" s="3">
        <f t="shared" ref="AU2703" si="28814">(AH2703*AP2703+AI2703*AO2703+AJ2703*AP2706+AK2703*AO2706)</f>
        <v>-0.6136350522993439</v>
      </c>
      <c r="AV2703" s="20"/>
      <c r="AW2703" s="11">
        <v>1</v>
      </c>
      <c r="AX2703" s="12">
        <v>0</v>
      </c>
      <c r="AY2703" s="13">
        <v>0</v>
      </c>
      <c r="AZ2703" s="14">
        <v>0</v>
      </c>
      <c r="BA2703" s="20"/>
      <c r="BB2703" s="1">
        <f t="shared" ref="BB2703" si="28815">AR2703*AW2703+AT2703*AW2706-AS2703*AX2703-AU2703*AX2706</f>
        <v>0.76729361814412145</v>
      </c>
      <c r="BC2703" s="4">
        <f t="shared" ref="BC2703" si="28816">(AR2703*AX2703+AS2703*AW2703+AT2703*AX2706+AU2703*AW2706)</f>
        <v>0</v>
      </c>
      <c r="BD2703" s="2">
        <f t="shared" ref="BD2703" si="28817">AR2703*AY2703+AT2703*AY2706-AS2703*AZ2703-AU2703*AZ2706</f>
        <v>0</v>
      </c>
      <c r="BE2703" s="3">
        <f t="shared" ref="BE2703" si="28818">(AR2703*AZ2703+AS2703*AY2703+AT2703*AZ2706+AU2703*AY2706)</f>
        <v>-0.6136350522993439</v>
      </c>
      <c r="BF2703" s="20"/>
      <c r="BG2703" s="11">
        <v>1</v>
      </c>
      <c r="BH2703" s="12">
        <v>0</v>
      </c>
      <c r="BI2703" s="13">
        <v>0</v>
      </c>
      <c r="BJ2703" s="40">
        <f t="shared" ref="BJ2703" si="28819">-1/($BH$4*$B2703)</f>
        <v>-0.25248125957850681</v>
      </c>
      <c r="BK2703" s="20"/>
      <c r="BL2703" s="1">
        <f t="shared" ref="BL2703" si="28820">BB2703*BG2703+BD2703*BG2706-BC2703*BH2703-BE2703*BH2706</f>
        <v>0.76729361814412145</v>
      </c>
      <c r="BM2703" s="4">
        <f t="shared" ref="BM2703" si="28821">(BB2703*BH2703+BC2703*BG2703+BD2703*BH2706+BE2703*BG2706)</f>
        <v>0</v>
      </c>
      <c r="BN2703" s="2">
        <f t="shared" ref="BN2703" si="28822">BB2703*BI2703+BD2703*BI2706-BC2703*BJ2703-BE2703*BJ2706</f>
        <v>0</v>
      </c>
      <c r="BO2703" s="3">
        <f t="shared" ref="BO2703" si="28823">(BB2703*BJ2703+BC2703*BI2703+BD2703*BJ2706+BE2703*BI2706)</f>
        <v>-0.80736231147492155</v>
      </c>
      <c r="BP2703" s="20"/>
      <c r="BQ2703" s="11">
        <v>1</v>
      </c>
      <c r="BR2703" s="12">
        <v>0</v>
      </c>
      <c r="BS2703" s="13">
        <v>0</v>
      </c>
      <c r="BT2703" s="14">
        <v>0</v>
      </c>
      <c r="BU2703" s="20"/>
      <c r="BV2703" s="1">
        <f t="shared" ref="BV2703" si="28824">BL2703*BQ2703+BN2703*BQ2706-BM2703*BR2703-BO2703*BR2706</f>
        <v>0.61884308791068454</v>
      </c>
      <c r="BW2703" s="4">
        <f t="shared" ref="BW2703" si="28825">(BL2703*BR2703+BM2703*BQ2703+BN2703*BR2706+BO2703*BQ2706)</f>
        <v>0</v>
      </c>
      <c r="BX2703" s="2">
        <f t="shared" ref="BX2703" si="28826">BL2703*BS2703+BN2703*BS2706-BM2703*BT2703-BO2703*BT2706</f>
        <v>0</v>
      </c>
      <c r="BY2703" s="3">
        <f t="shared" ref="BY2703" si="28827">(BL2703*BT2703+BM2703*BS2703+BN2703*BT2706+BO2703*BS2706)</f>
        <v>-0.80736231147492155</v>
      </c>
      <c r="BZ2703" s="20"/>
      <c r="CA2703" s="11">
        <v>1</v>
      </c>
      <c r="CB2703" s="12">
        <v>0</v>
      </c>
      <c r="CC2703" s="13">
        <v>0</v>
      </c>
      <c r="CD2703" s="40">
        <f t="shared" ref="CD2703" si="28828">-1/($CB$4*$B2703)</f>
        <v>-0.13214220351088571</v>
      </c>
      <c r="CE2703" s="20"/>
      <c r="CF2703" s="1">
        <f t="shared" ref="CF2703" si="28829">BV2703*CA2703+BX2703*CA2706-BW2703*CB2703-BY2703*CB2706</f>
        <v>0.61884308791068454</v>
      </c>
      <c r="CG2703" s="4">
        <f t="shared" ref="CG2703" si="28830">(BV2703*CB2703+BW2703*CA2703+BX2703*CB2706+BY2703*CA2706)</f>
        <v>0</v>
      </c>
      <c r="CH2703" s="2">
        <f t="shared" ref="CH2703" si="28831">BV2703*CC2703+BX2703*CC2706-BW2703*CD2703-BY2703*CD2706</f>
        <v>0</v>
      </c>
      <c r="CI2703" s="3">
        <f t="shared" ref="CI2703" si="28832">(BV2703*CD2703+BW2703*CC2703+BX2703*CD2706+BY2703*CC2706)</f>
        <v>-0.88913760073892012</v>
      </c>
      <c r="CJ2703" s="28"/>
      <c r="CK2703" s="11">
        <v>1</v>
      </c>
      <c r="CL2703" s="12">
        <v>0</v>
      </c>
      <c r="CM2703" s="13">
        <v>0</v>
      </c>
      <c r="CN2703" s="14">
        <v>0</v>
      </c>
      <c r="CP2703" s="1">
        <f t="shared" ref="CP2703" si="28833">CF2703*CK2703+CH2703*CK2706-CG2703*CL2703-CI2703*CL2706</f>
        <v>0.61884308791068454</v>
      </c>
      <c r="CQ2703" s="4">
        <f t="shared" ref="CQ2703" si="28834">(CF2703*CL2703+CG2703*CK2703+CH2703*CL2706+CI2703*CK2706)</f>
        <v>-0.88913760073892012</v>
      </c>
      <c r="CR2703" s="2">
        <f t="shared" ref="CR2703" si="28835">CF2703*CM2703+CH2703*CM2706-CG2703*CN2703-CI2703*CN2706</f>
        <v>0</v>
      </c>
      <c r="CS2703" s="3">
        <f t="shared" ref="CS2703" si="28836">(CF2703*CN2703+CG2703*CM2703+CH2703*CN2706+CI2703*CM2706)</f>
        <v>-0.88913760073892012</v>
      </c>
      <c r="CU2703" s="29">
        <f t="shared" ref="CU2703" si="28837">20*LOG(((1+$CL$4)/$CL$4)/((CP2703+CP2706)^2+(CQ2703+CQ2706)^2)^0.5)</f>
        <v>-4.1161200294000735E-2</v>
      </c>
      <c r="CW2703" s="51">
        <f t="shared" ref="CW2703" si="28838">((CP2703^2+CQ2703^2)^0.5)/((CP2706^2+CQ2706^2)^0.5)</f>
        <v>1.1650654402440501</v>
      </c>
    </row>
    <row r="2704" spans="2:101" ht="18.600000000000001" thickBot="1">
      <c r="D2704" s="11"/>
      <c r="E2704" s="13"/>
      <c r="F2704" s="13"/>
      <c r="G2704" s="15"/>
      <c r="H2704" s="10"/>
      <c r="I2704" s="11"/>
      <c r="J2704" s="13"/>
      <c r="K2704" s="13"/>
      <c r="L2704" s="15"/>
      <c r="N2704" s="5"/>
      <c r="Q2704" s="6"/>
      <c r="S2704" s="11"/>
      <c r="T2704" s="13"/>
      <c r="U2704" s="13"/>
      <c r="V2704" s="15"/>
      <c r="W2704" s="20"/>
      <c r="X2704" s="5"/>
      <c r="AA2704" s="6"/>
      <c r="AB2704" s="20"/>
      <c r="AC2704" s="11"/>
      <c r="AD2704" s="13"/>
      <c r="AE2704" s="13"/>
      <c r="AF2704" s="15"/>
      <c r="AG2704" s="20"/>
      <c r="AH2704" s="5"/>
      <c r="AK2704" s="6"/>
      <c r="AL2704" s="20"/>
      <c r="AM2704" s="11"/>
      <c r="AN2704" s="13"/>
      <c r="AO2704" s="13"/>
      <c r="AP2704" s="15"/>
      <c r="AR2704" s="5"/>
      <c r="AU2704" s="6"/>
      <c r="AW2704" s="11"/>
      <c r="AX2704" s="13"/>
      <c r="AY2704" s="13"/>
      <c r="AZ2704" s="15"/>
      <c r="BA2704" s="20"/>
      <c r="BB2704" s="5"/>
      <c r="BE2704" s="6"/>
      <c r="BG2704" s="11"/>
      <c r="BH2704" s="13"/>
      <c r="BI2704" s="13"/>
      <c r="BJ2704" s="15"/>
      <c r="BL2704" s="5"/>
      <c r="BO2704" s="6"/>
      <c r="BQ2704" s="11"/>
      <c r="BR2704" s="13"/>
      <c r="BS2704" s="13"/>
      <c r="BT2704" s="15"/>
      <c r="BU2704" s="20"/>
      <c r="BV2704" s="5"/>
      <c r="BY2704" s="6"/>
      <c r="CA2704" s="11"/>
      <c r="CB2704" s="13"/>
      <c r="CC2704" s="13"/>
      <c r="CD2704" s="15"/>
      <c r="CF2704" s="5"/>
      <c r="CI2704" s="6"/>
      <c r="CK2704" s="11"/>
      <c r="CL2704" s="13"/>
      <c r="CM2704" s="13"/>
      <c r="CN2704" s="15"/>
      <c r="CP2704" s="5"/>
      <c r="CS2704" s="6"/>
      <c r="CW2704" s="52"/>
    </row>
    <row r="2705" spans="2:101" ht="18.600000000000001" thickBot="1">
      <c r="D2705" s="11" t="s">
        <v>6</v>
      </c>
      <c r="E2705" s="13"/>
      <c r="F2705" s="13" t="s">
        <v>7</v>
      </c>
      <c r="G2705" s="15"/>
      <c r="H2705" s="10"/>
      <c r="I2705" s="11" t="s">
        <v>8</v>
      </c>
      <c r="J2705" s="13"/>
      <c r="K2705" s="13" t="s">
        <v>9</v>
      </c>
      <c r="L2705" s="15"/>
      <c r="N2705" s="251" t="s">
        <v>26</v>
      </c>
      <c r="O2705" s="252"/>
      <c r="P2705" s="253" t="s">
        <v>27</v>
      </c>
      <c r="Q2705" s="254"/>
      <c r="S2705" s="11" t="s">
        <v>13</v>
      </c>
      <c r="T2705" s="13"/>
      <c r="U2705" s="13" t="s">
        <v>14</v>
      </c>
      <c r="V2705" s="15"/>
      <c r="W2705" s="20"/>
      <c r="X2705" s="251" t="s">
        <v>26</v>
      </c>
      <c r="Y2705" s="252"/>
      <c r="Z2705" s="253" t="s">
        <v>27</v>
      </c>
      <c r="AA2705" s="254"/>
      <c r="AB2705" s="20"/>
      <c r="AC2705" s="11" t="s">
        <v>8</v>
      </c>
      <c r="AD2705" s="13"/>
      <c r="AE2705" s="13" t="s">
        <v>9</v>
      </c>
      <c r="AF2705" s="15"/>
      <c r="AG2705" s="20"/>
      <c r="AH2705" s="251" t="s">
        <v>26</v>
      </c>
      <c r="AI2705" s="252"/>
      <c r="AJ2705" s="253" t="s">
        <v>27</v>
      </c>
      <c r="AK2705" s="254"/>
      <c r="AL2705" s="20"/>
      <c r="AM2705" s="11" t="s">
        <v>13</v>
      </c>
      <c r="AN2705" s="13"/>
      <c r="AO2705" s="13" t="s">
        <v>14</v>
      </c>
      <c r="AP2705" s="15"/>
      <c r="AR2705" s="251" t="s">
        <v>26</v>
      </c>
      <c r="AS2705" s="252"/>
      <c r="AT2705" s="253" t="s">
        <v>27</v>
      </c>
      <c r="AU2705" s="254"/>
      <c r="AV2705" s="36"/>
      <c r="AW2705" s="11" t="s">
        <v>8</v>
      </c>
      <c r="AX2705" s="13"/>
      <c r="AY2705" s="13" t="s">
        <v>9</v>
      </c>
      <c r="AZ2705" s="15"/>
      <c r="BA2705" s="20"/>
      <c r="BB2705" s="251" t="s">
        <v>26</v>
      </c>
      <c r="BC2705" s="252"/>
      <c r="BD2705" s="253" t="s">
        <v>27</v>
      </c>
      <c r="BE2705" s="254"/>
      <c r="BF2705" s="36"/>
      <c r="BG2705" s="11" t="s">
        <v>13</v>
      </c>
      <c r="BH2705" s="13"/>
      <c r="BI2705" s="13" t="s">
        <v>14</v>
      </c>
      <c r="BJ2705" s="15"/>
      <c r="BK2705" s="36"/>
      <c r="BL2705" s="251" t="s">
        <v>26</v>
      </c>
      <c r="BM2705" s="252"/>
      <c r="BN2705" s="253" t="s">
        <v>27</v>
      </c>
      <c r="BO2705" s="254"/>
      <c r="BP2705" s="36"/>
      <c r="BQ2705" s="11" t="s">
        <v>8</v>
      </c>
      <c r="BR2705" s="13"/>
      <c r="BS2705" s="13" t="s">
        <v>9</v>
      </c>
      <c r="BT2705" s="15"/>
      <c r="BU2705" s="20"/>
      <c r="BV2705" s="251" t="s">
        <v>26</v>
      </c>
      <c r="BW2705" s="252"/>
      <c r="BX2705" s="253" t="s">
        <v>27</v>
      </c>
      <c r="BY2705" s="254"/>
      <c r="BZ2705" s="36"/>
      <c r="CA2705" s="11" t="s">
        <v>13</v>
      </c>
      <c r="CB2705" s="13"/>
      <c r="CC2705" s="13" t="s">
        <v>14</v>
      </c>
      <c r="CD2705" s="15"/>
      <c r="CE2705" s="36"/>
      <c r="CF2705" s="251" t="s">
        <v>26</v>
      </c>
      <c r="CG2705" s="252"/>
      <c r="CH2705" s="253" t="s">
        <v>27</v>
      </c>
      <c r="CI2705" s="254"/>
      <c r="CK2705" s="11" t="s">
        <v>28</v>
      </c>
      <c r="CL2705" s="13"/>
      <c r="CM2705" s="13" t="s">
        <v>29</v>
      </c>
      <c r="CN2705" s="15"/>
      <c r="CP2705" s="251" t="s">
        <v>26</v>
      </c>
      <c r="CQ2705" s="252"/>
      <c r="CR2705" s="253" t="s">
        <v>27</v>
      </c>
      <c r="CS2705" s="254"/>
      <c r="CU2705" s="38" t="s">
        <v>37</v>
      </c>
      <c r="CW2705" s="53" t="s">
        <v>45</v>
      </c>
    </row>
    <row r="2706" spans="2:101" ht="19.2" thickTop="1" thickBot="1">
      <c r="D2706" s="16">
        <v>0</v>
      </c>
      <c r="E2706" s="17">
        <v>0</v>
      </c>
      <c r="F2706" s="18">
        <v>1</v>
      </c>
      <c r="G2706" s="19">
        <v>0</v>
      </c>
      <c r="H2706" s="10"/>
      <c r="I2706" s="16">
        <v>0</v>
      </c>
      <c r="J2706" s="17">
        <f t="shared" ref="J2706" si="28839">-1/($J$4*$B2703)</f>
        <v>-0.18387101815818169</v>
      </c>
      <c r="K2706" s="18">
        <v>1</v>
      </c>
      <c r="L2706" s="19">
        <v>0</v>
      </c>
      <c r="N2706" s="1">
        <f t="shared" ref="N2706" si="28840">D2706*I2703+F2706*I2706-E2706*J2703-G2706*J2706</f>
        <v>0</v>
      </c>
      <c r="O2706" s="4">
        <f t="shared" ref="O2706" si="28841">(D2706*J2703+E2706*I2703+F2706*J2706+G2706*I2706)</f>
        <v>-0.18387101815818169</v>
      </c>
      <c r="P2706" s="2">
        <f t="shared" ref="P2706" si="28842">D2706*K2703+F2706*K2706-E2706*L2703-G2706*L2706</f>
        <v>1</v>
      </c>
      <c r="Q2706" s="3">
        <f t="shared" ref="Q2706" si="28843">(D2706*L2703+E2706*K2703+F2706*L2706+G2706*K2706)</f>
        <v>0</v>
      </c>
      <c r="S2706" s="16">
        <v>0</v>
      </c>
      <c r="T2706" s="17">
        <v>0</v>
      </c>
      <c r="U2706" s="18">
        <v>1</v>
      </c>
      <c r="V2706" s="19">
        <v>0</v>
      </c>
      <c r="W2706" s="20"/>
      <c r="X2706" s="1">
        <f t="shared" ref="X2706" si="28844">N2706*S2703+P2706*S2706-O2706*T2703-Q2706*T2706</f>
        <v>0</v>
      </c>
      <c r="Y2706" s="4">
        <f t="shared" ref="Y2706" si="28845">(N2706*T2703+O2706*S2703+P2706*T2706+Q2706*S2706)</f>
        <v>-0.18387101815818169</v>
      </c>
      <c r="Z2706" s="2">
        <f t="shared" ref="Z2706" si="28846">N2706*U2703+P2706*U2706-O2706*V2703-Q2706*V2706</f>
        <v>0.95357601373543976</v>
      </c>
      <c r="AA2706" s="3">
        <f t="shared" ref="AA2706" si="28847">(N2706*V2703+O2706*U2703+P2706*V2706+Q2706*U2706)</f>
        <v>0</v>
      </c>
      <c r="AB2706" s="20"/>
      <c r="AC2706" s="16">
        <v>0</v>
      </c>
      <c r="AD2706" s="17">
        <f t="shared" ref="AD2706" si="28848">-1/($AD$4*$B2703)</f>
        <v>-0.21006373333669356</v>
      </c>
      <c r="AE2706" s="18">
        <v>1</v>
      </c>
      <c r="AF2706" s="19">
        <v>0</v>
      </c>
      <c r="AG2706" s="20"/>
      <c r="AH2706" s="1">
        <f t="shared" ref="AH2706" si="28849">X2706*AC2703+Z2706*AC2706-Y2706*AD2703-AA2706*AD2706</f>
        <v>0</v>
      </c>
      <c r="AI2706" s="4">
        <f t="shared" ref="AI2706" si="28850">(X2706*AD2703+Y2706*AC2703+Z2706*AD2706+AA2706*AC2706)</f>
        <v>-0.38418275562377036</v>
      </c>
      <c r="AJ2706" s="2">
        <f t="shared" ref="AJ2706" si="28851">X2706*AE2703+Z2706*AE2706-Y2706*AF2703-AA2706*AF2706</f>
        <v>0.95357601373543976</v>
      </c>
      <c r="AK2706" s="3">
        <f t="shared" ref="AK2706" si="28852">(X2706*AF2703+Y2706*AE2703+Z2706*AF2706+AA2706*AE2706)</f>
        <v>0</v>
      </c>
      <c r="AL2706" s="20"/>
      <c r="AM2706" s="16">
        <v>0</v>
      </c>
      <c r="AN2706" s="17">
        <v>0</v>
      </c>
      <c r="AO2706" s="18">
        <v>1</v>
      </c>
      <c r="AP2706" s="19">
        <v>0</v>
      </c>
      <c r="AR2706" s="1">
        <f t="shared" ref="AR2706" si="28853">AH2706*AM2703+AJ2706*AM2706-AI2706*AN2703-AK2706*AN2706</f>
        <v>0</v>
      </c>
      <c r="AS2706" s="4">
        <f t="shared" ref="AS2706" si="28854">(AH2706*AN2703+AI2706*AM2703+AJ2706*AN2706+AK2706*AM2706)</f>
        <v>-0.38418275562377036</v>
      </c>
      <c r="AT2706" s="2">
        <f t="shared" ref="AT2706" si="28855">AH2706*AO2703+AJ2706*AO2706-AI2706*AP2703-AK2706*AP2706</f>
        <v>0.85277318745002306</v>
      </c>
      <c r="AU2706" s="3">
        <f t="shared" ref="AU2706" si="28856">(AH2706*AP2703+AI2706*AO2703+AJ2706*AP2706+AK2706*AO2706)</f>
        <v>0</v>
      </c>
      <c r="AV2706" s="20"/>
      <c r="AW2706" s="16">
        <v>0</v>
      </c>
      <c r="AX2706" s="17">
        <f t="shared" ref="AX2706" si="28857">-1/($AX$4*$B2703)</f>
        <v>-0.21006373333669356</v>
      </c>
      <c r="AY2706" s="18">
        <v>1</v>
      </c>
      <c r="AZ2706" s="19">
        <v>0</v>
      </c>
      <c r="BA2706" s="20"/>
      <c r="BB2706" s="1">
        <f t="shared" ref="BB2706" si="28858">AR2706*AW2703+AT2706*AW2706-AS2706*AX2703-AU2706*AX2706</f>
        <v>0</v>
      </c>
      <c r="BC2706" s="4">
        <f t="shared" ref="BC2706" si="28859">(AR2706*AX2703+AS2706*AW2703+AT2706*AX2706+AU2706*AW2706)</f>
        <v>-0.56331947506895419</v>
      </c>
      <c r="BD2706" s="2">
        <f t="shared" ref="BD2706" si="28860">AR2706*AY2703+AT2706*AY2706-AS2706*AZ2703-AU2706*AZ2706</f>
        <v>0.85277318745002306</v>
      </c>
      <c r="BE2706" s="3">
        <f t="shared" ref="BE2706" si="28861">(AR2706*AZ2703+AS2706*AY2703+AT2706*AZ2706+AU2706*AY2706)</f>
        <v>0</v>
      </c>
      <c r="BF2706" s="20"/>
      <c r="BG2706" s="16">
        <v>0</v>
      </c>
      <c r="BH2706" s="17">
        <v>0</v>
      </c>
      <c r="BI2706" s="18">
        <v>1</v>
      </c>
      <c r="BJ2706" s="19">
        <v>0</v>
      </c>
      <c r="BK2706" s="20"/>
      <c r="BL2706" s="1">
        <f t="shared" ref="BL2706" si="28862">BB2706*BG2703+BD2706*BG2706-BC2706*BH2703-BE2706*BH2706</f>
        <v>0</v>
      </c>
      <c r="BM2706" s="4">
        <f t="shared" ref="BM2706" si="28863">(BB2706*BH2703+BC2706*BG2703+BD2706*BH2706+BE2706*BG2706)</f>
        <v>-0.56331947506895419</v>
      </c>
      <c r="BN2706" s="2">
        <f t="shared" ref="BN2706" si="28864">BB2706*BI2703+BD2706*BI2706-BC2706*BJ2703-BE2706*BJ2706</f>
        <v>0.71054557683951025</v>
      </c>
      <c r="BO2706" s="3">
        <f t="shared" ref="BO2706" si="28865">(BB2706*BJ2703+BC2706*BI2703+BD2706*BJ2706+BE2706*BI2706)</f>
        <v>0</v>
      </c>
      <c r="BP2706" s="20"/>
      <c r="BQ2706" s="16">
        <v>0</v>
      </c>
      <c r="BR2706" s="17">
        <f t="shared" ref="BR2706" si="28866">-1/($BR$4*$B2703)</f>
        <v>-0.18387101815818169</v>
      </c>
      <c r="BS2706" s="18">
        <v>1</v>
      </c>
      <c r="BT2706" s="19">
        <v>0</v>
      </c>
      <c r="BU2706" s="20"/>
      <c r="BV2706" s="1">
        <f t="shared" ref="BV2706" si="28867">BL2706*BQ2703+BN2706*BQ2706-BM2706*BR2703-BO2706*BR2706</f>
        <v>0</v>
      </c>
      <c r="BW2706" s="4">
        <f t="shared" ref="BW2706" si="28868">(BL2706*BR2703+BM2706*BQ2703+BN2706*BR2706+BO2706*BQ2706)</f>
        <v>-0.69396821373022743</v>
      </c>
      <c r="BX2706" s="2">
        <f t="shared" ref="BX2706" si="28869">BL2706*BS2703+BN2706*BS2706-BM2706*BT2703-BO2706*BT2706</f>
        <v>0.71054557683951025</v>
      </c>
      <c r="BY2706" s="3">
        <f t="shared" ref="BY2706" si="28870">(BL2706*BT2703+BM2706*BS2703+BN2706*BT2706+BO2706*BS2706)</f>
        <v>0</v>
      </c>
      <c r="BZ2706" s="20"/>
      <c r="CA2706" s="16">
        <v>0</v>
      </c>
      <c r="CB2706" s="17">
        <v>0</v>
      </c>
      <c r="CC2706" s="18">
        <v>1</v>
      </c>
      <c r="CD2706" s="19">
        <v>0</v>
      </c>
      <c r="CE2706" s="20"/>
      <c r="CF2706" s="1">
        <f t="shared" ref="CF2706" si="28871">BV2706*CA2703+BX2706*CA2706-BW2706*CB2703-BY2706*CB2706</f>
        <v>0</v>
      </c>
      <c r="CG2706" s="4">
        <f t="shared" ref="CG2706" si="28872">(BV2706*CB2703+BW2706*CA2703+BX2706*CB2706+BY2706*CA2706)</f>
        <v>-0.69396821373022743</v>
      </c>
      <c r="CH2706" s="2">
        <f t="shared" ref="CH2706" si="28873">BV2706*CC2703+BX2706*CC2706-BW2706*CD2703-BY2706*CD2706</f>
        <v>0.61884308791068476</v>
      </c>
      <c r="CI2706" s="3">
        <f t="shared" ref="CI2706" si="28874">(BV2706*CD2703+BW2706*CC2703+BX2706*CD2706+BY2706*CC2706)</f>
        <v>0</v>
      </c>
      <c r="CK2706" s="16">
        <f t="shared" ref="CK2706" si="28875">1/$CL$4</f>
        <v>1</v>
      </c>
      <c r="CL2706" s="17">
        <v>0</v>
      </c>
      <c r="CM2706" s="18">
        <v>1</v>
      </c>
      <c r="CN2706" s="19">
        <v>0</v>
      </c>
      <c r="CP2706" s="1">
        <f t="shared" ref="CP2706" si="28876">CF2706*CK2703+CH2706*CK2706-CG2706*CL2703-CI2706*CL2706</f>
        <v>0.61884308791068476</v>
      </c>
      <c r="CQ2706" s="4">
        <f t="shared" ref="CQ2706" si="28877">(CF2706*CL2703+CG2706*CK2703+CH2706*CL2706+CI2706*CK2706)</f>
        <v>-0.69396821373022743</v>
      </c>
      <c r="CR2706" s="2">
        <f t="shared" ref="CR2706" si="28878">CF2706*CM2703+CH2706*CM2706-CG2706*CN2703-CI2706*CN2706</f>
        <v>0.61884308791068476</v>
      </c>
      <c r="CS2706" s="3">
        <f t="shared" ref="CS2706" si="28879">(CF2706*CN2703+CG2706*CM2703+CH2706*CN2706+CI2706*CM2706)</f>
        <v>0</v>
      </c>
      <c r="CU2706" s="39">
        <f t="shared" ref="CU2706" si="28880">(180/PI())*ATAN(-1*(CQ2703/CP2703))</f>
        <v>55.161939165977451</v>
      </c>
      <c r="CW2706" s="54">
        <f t="shared" ref="CW2706" si="28881">20*LOG(((1-(10^(CU2703/20)^2)*(1-((1-CW2703)/(1+CW2703))^2))^0.5))</f>
        <v>-18.184218627948454</v>
      </c>
    </row>
    <row r="2707" spans="2:101">
      <c r="E2707" s="20"/>
      <c r="F2707" s="20"/>
      <c r="G2707" s="20"/>
      <c r="H2707" s="20"/>
      <c r="I2707" s="20"/>
      <c r="J2707" s="20"/>
      <c r="K2707" s="20"/>
      <c r="L2707" s="20"/>
      <c r="M2707" s="20"/>
      <c r="N2707" s="20"/>
      <c r="O2707" s="20"/>
      <c r="P2707" s="20"/>
      <c r="Q2707" s="20"/>
      <c r="R2707" s="20"/>
      <c r="S2707" s="20"/>
      <c r="T2707" s="20"/>
      <c r="U2707" s="20"/>
      <c r="V2707" s="20"/>
      <c r="W2707" s="20"/>
      <c r="X2707" s="20"/>
      <c r="Y2707" s="20"/>
      <c r="Z2707" s="20"/>
      <c r="AA2707" s="20"/>
      <c r="AB2707" s="30"/>
      <c r="AC2707" s="20"/>
      <c r="AD2707" s="20"/>
      <c r="AE2707" s="20"/>
      <c r="AF2707" s="20"/>
      <c r="AG2707" s="20"/>
      <c r="AH2707" s="20"/>
      <c r="AI2707" s="20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  <c r="BA2707" s="20"/>
      <c r="BB2707" s="20"/>
      <c r="BC2707" s="20"/>
      <c r="BD2707" s="20"/>
      <c r="BE2707" s="20"/>
      <c r="BF2707" s="20"/>
      <c r="BG2707" s="20"/>
      <c r="BH2707" s="20"/>
      <c r="BI2707" s="20"/>
      <c r="BJ2707" s="20"/>
      <c r="BK2707" s="20"/>
      <c r="BL2707" s="20"/>
      <c r="BM2707" s="20"/>
      <c r="BN2707" s="20"/>
      <c r="BO2707" s="20"/>
      <c r="BP2707" s="20"/>
      <c r="BQ2707" s="20"/>
      <c r="BR2707" s="20"/>
      <c r="BS2707" s="20"/>
      <c r="BT2707" s="20"/>
      <c r="BU2707" s="20"/>
      <c r="BV2707" s="20"/>
      <c r="BW2707" s="20"/>
      <c r="BX2707" s="20"/>
      <c r="BY2707" s="20"/>
      <c r="BZ2707" s="20"/>
      <c r="CA2707" s="20"/>
      <c r="CB2707" s="20"/>
      <c r="CC2707" s="20"/>
      <c r="CD2707" s="20"/>
      <c r="CE2707" s="20"/>
      <c r="CF2707" s="20"/>
      <c r="CG2707" s="20"/>
      <c r="CH2707" s="20"/>
      <c r="CI2707" s="20"/>
      <c r="CJ2707" s="20"/>
      <c r="CK2707" s="20"/>
      <c r="CL2707" s="20"/>
    </row>
    <row r="2709" spans="2:101" ht="18.600000000000001" thickBot="1">
      <c r="B2709" s="23"/>
      <c r="C2709" s="23"/>
      <c r="D2709" s="20" t="s">
        <v>15</v>
      </c>
      <c r="E2709" s="20"/>
      <c r="F2709" s="20"/>
      <c r="G2709" s="20"/>
      <c r="H2709" s="20"/>
      <c r="I2709" s="20" t="s">
        <v>16</v>
      </c>
      <c r="J2709" s="20"/>
      <c r="K2709" s="20"/>
      <c r="L2709" s="20"/>
      <c r="M2709" s="23"/>
      <c r="N2709" s="23"/>
      <c r="O2709" s="24" t="s">
        <v>17</v>
      </c>
      <c r="P2709" s="23"/>
      <c r="Q2709" s="23"/>
      <c r="R2709" s="23"/>
      <c r="S2709" s="20"/>
      <c r="T2709" s="20" t="s">
        <v>18</v>
      </c>
      <c r="U2709" s="23"/>
      <c r="V2709" s="23"/>
      <c r="W2709" s="23"/>
      <c r="X2709" s="23"/>
      <c r="Y2709" s="24" t="s">
        <v>19</v>
      </c>
      <c r="Z2709" s="23"/>
      <c r="AA2709" s="23"/>
      <c r="AB2709" s="23"/>
      <c r="AC2709" s="24" t="s">
        <v>20</v>
      </c>
      <c r="AD2709" s="20"/>
      <c r="AE2709" s="20"/>
      <c r="AF2709" s="20"/>
      <c r="AG2709" s="20"/>
      <c r="AH2709" s="23"/>
      <c r="AI2709" s="24" t="s">
        <v>21</v>
      </c>
      <c r="AJ2709" s="23"/>
      <c r="AK2709" s="23"/>
      <c r="AL2709" s="20"/>
      <c r="AM2709" s="24" t="s">
        <v>31</v>
      </c>
      <c r="AN2709" s="20"/>
      <c r="AO2709" s="23"/>
      <c r="AP2709" s="23"/>
      <c r="AQ2709" s="23"/>
      <c r="AR2709" s="23"/>
      <c r="AS2709" s="24" t="s">
        <v>91</v>
      </c>
      <c r="AT2709" s="23"/>
      <c r="AU2709" s="23"/>
      <c r="AV2709" s="23"/>
      <c r="AW2709" s="24" t="s">
        <v>32</v>
      </c>
      <c r="AX2709" s="20"/>
      <c r="AY2709" s="20"/>
      <c r="AZ2709" s="20"/>
      <c r="BA2709" s="20"/>
      <c r="BB2709" s="23"/>
      <c r="BC2709" s="24" t="s">
        <v>22</v>
      </c>
      <c r="BD2709" s="23"/>
      <c r="BE2709" s="23"/>
      <c r="BF2709" s="23"/>
      <c r="BG2709" s="24" t="s">
        <v>33</v>
      </c>
      <c r="BH2709" s="20"/>
      <c r="BI2709" s="23"/>
      <c r="BJ2709" s="23"/>
      <c r="BK2709" s="23"/>
      <c r="BL2709" s="23"/>
      <c r="BM2709" s="24" t="s">
        <v>34</v>
      </c>
      <c r="BN2709" s="23"/>
      <c r="BO2709" s="23"/>
      <c r="BP2709" s="23"/>
      <c r="BQ2709" s="24" t="s">
        <v>89</v>
      </c>
      <c r="BR2709" s="20"/>
      <c r="BS2709" s="20"/>
      <c r="BT2709" s="20"/>
      <c r="BU2709" s="20"/>
      <c r="BV2709" s="23"/>
      <c r="BW2709" s="24" t="s">
        <v>35</v>
      </c>
      <c r="BX2709" s="23"/>
      <c r="BY2709" s="23"/>
      <c r="BZ2709" s="23"/>
      <c r="CA2709" s="24" t="s">
        <v>90</v>
      </c>
      <c r="CB2709" s="20"/>
      <c r="CC2709" s="23"/>
      <c r="CD2709" s="23"/>
      <c r="CE2709" s="23"/>
      <c r="CF2709" s="23"/>
      <c r="CG2709" s="24" t="s">
        <v>92</v>
      </c>
      <c r="CH2709" s="23"/>
      <c r="CI2709" s="23"/>
      <c r="CJ2709" s="23"/>
      <c r="CK2709" s="24" t="s">
        <v>36</v>
      </c>
      <c r="CL2709" s="24"/>
      <c r="CM2709" s="23"/>
      <c r="CN2709" s="23"/>
      <c r="CO2709" s="23"/>
      <c r="CP2709" s="23"/>
      <c r="CQ2709" s="24" t="s">
        <v>93</v>
      </c>
      <c r="CR2709" s="23"/>
      <c r="CS2709" s="23"/>
    </row>
    <row r="2710" spans="2:101" ht="18.600000000000001" thickBot="1">
      <c r="B2710" s="33"/>
      <c r="C2710" s="23"/>
      <c r="D2710" s="7" t="s">
        <v>2</v>
      </c>
      <c r="E2710" s="8"/>
      <c r="F2710" s="8" t="s">
        <v>3</v>
      </c>
      <c r="G2710" s="9"/>
      <c r="H2710" s="10"/>
      <c r="I2710" s="7" t="s">
        <v>4</v>
      </c>
      <c r="J2710" s="8"/>
      <c r="K2710" s="8" t="s">
        <v>5</v>
      </c>
      <c r="L2710" s="9"/>
      <c r="M2710" s="23"/>
      <c r="N2710" s="251" t="s">
        <v>79</v>
      </c>
      <c r="O2710" s="252"/>
      <c r="P2710" s="253" t="s">
        <v>80</v>
      </c>
      <c r="Q2710" s="254"/>
      <c r="R2710" s="23"/>
      <c r="S2710" s="7" t="s">
        <v>11</v>
      </c>
      <c r="T2710" s="8"/>
      <c r="U2710" s="8" t="s">
        <v>12</v>
      </c>
      <c r="V2710" s="9"/>
      <c r="W2710" s="20"/>
      <c r="X2710" s="251" t="s">
        <v>79</v>
      </c>
      <c r="Y2710" s="252"/>
      <c r="Z2710" s="253" t="s">
        <v>80</v>
      </c>
      <c r="AA2710" s="254"/>
      <c r="AB2710" s="20"/>
      <c r="AC2710" s="7" t="s">
        <v>4</v>
      </c>
      <c r="AD2710" s="8"/>
      <c r="AE2710" s="8" t="s">
        <v>5</v>
      </c>
      <c r="AF2710" s="9"/>
      <c r="AG2710" s="20"/>
      <c r="AH2710" s="251" t="s">
        <v>0</v>
      </c>
      <c r="AI2710" s="252"/>
      <c r="AJ2710" s="253" t="s">
        <v>1</v>
      </c>
      <c r="AK2710" s="254"/>
      <c r="AL2710" s="20"/>
      <c r="AM2710" s="7" t="s">
        <v>11</v>
      </c>
      <c r="AN2710" s="8"/>
      <c r="AO2710" s="8" t="s">
        <v>12</v>
      </c>
      <c r="AP2710" s="9"/>
      <c r="AQ2710" s="23"/>
      <c r="AR2710" s="251" t="s">
        <v>0</v>
      </c>
      <c r="AS2710" s="252"/>
      <c r="AT2710" s="253" t="s">
        <v>1</v>
      </c>
      <c r="AU2710" s="254"/>
      <c r="AV2710" s="36"/>
      <c r="AW2710" s="7" t="s">
        <v>4</v>
      </c>
      <c r="AX2710" s="8"/>
      <c r="AY2710" s="8" t="s">
        <v>5</v>
      </c>
      <c r="AZ2710" s="9"/>
      <c r="BA2710" s="20"/>
      <c r="BB2710" s="251" t="s">
        <v>0</v>
      </c>
      <c r="BC2710" s="252"/>
      <c r="BD2710" s="253" t="s">
        <v>1</v>
      </c>
      <c r="BE2710" s="254"/>
      <c r="BF2710" s="36"/>
      <c r="BG2710" s="7" t="s">
        <v>11</v>
      </c>
      <c r="BH2710" s="8"/>
      <c r="BI2710" s="8" t="s">
        <v>12</v>
      </c>
      <c r="BJ2710" s="9"/>
      <c r="BK2710" s="36"/>
      <c r="BL2710" s="251" t="s">
        <v>0</v>
      </c>
      <c r="BM2710" s="252"/>
      <c r="BN2710" s="253" t="s">
        <v>1</v>
      </c>
      <c r="BO2710" s="254"/>
      <c r="BP2710" s="36"/>
      <c r="BQ2710" s="7" t="s">
        <v>4</v>
      </c>
      <c r="BR2710" s="8"/>
      <c r="BS2710" s="8" t="s">
        <v>5</v>
      </c>
      <c r="BT2710" s="9"/>
      <c r="BU2710" s="20"/>
      <c r="BV2710" s="251" t="s">
        <v>0</v>
      </c>
      <c r="BW2710" s="252"/>
      <c r="BX2710" s="253" t="s">
        <v>1</v>
      </c>
      <c r="BY2710" s="254"/>
      <c r="BZ2710" s="36"/>
      <c r="CA2710" s="7" t="s">
        <v>11</v>
      </c>
      <c r="CB2710" s="8"/>
      <c r="CC2710" s="8" t="s">
        <v>12</v>
      </c>
      <c r="CD2710" s="9"/>
      <c r="CE2710" s="36"/>
      <c r="CF2710" s="251" t="s">
        <v>0</v>
      </c>
      <c r="CG2710" s="252"/>
      <c r="CH2710" s="253" t="s">
        <v>1</v>
      </c>
      <c r="CI2710" s="254"/>
      <c r="CJ2710" s="23"/>
      <c r="CK2710" s="7" t="s">
        <v>23</v>
      </c>
      <c r="CL2710" s="8"/>
      <c r="CM2710" s="8" t="s">
        <v>24</v>
      </c>
      <c r="CN2710" s="9"/>
      <c r="CO2710" s="23"/>
      <c r="CP2710" s="251" t="s">
        <v>0</v>
      </c>
      <c r="CQ2710" s="252"/>
      <c r="CR2710" s="253" t="s">
        <v>1</v>
      </c>
      <c r="CS2710" s="254"/>
      <c r="CU2710" s="26" t="s">
        <v>25</v>
      </c>
      <c r="CW2710" s="50" t="s">
        <v>44</v>
      </c>
    </row>
    <row r="2711" spans="2:101" ht="19.2" thickTop="1" thickBot="1">
      <c r="B2711" s="34">
        <v>8.0000000000000302</v>
      </c>
      <c r="D2711" s="11">
        <v>1</v>
      </c>
      <c r="E2711" s="12">
        <v>0</v>
      </c>
      <c r="F2711" s="13">
        <v>0</v>
      </c>
      <c r="G2711" s="40">
        <f t="shared" ref="G2711" si="28882">-1/($E$4*$B2711)</f>
        <v>-0.13131631473894267</v>
      </c>
      <c r="H2711" s="10"/>
      <c r="I2711" s="11">
        <v>1</v>
      </c>
      <c r="J2711" s="12">
        <v>0</v>
      </c>
      <c r="K2711" s="13">
        <v>0</v>
      </c>
      <c r="L2711" s="14">
        <v>0</v>
      </c>
      <c r="N2711" s="1">
        <f t="shared" ref="N2711" si="28883">D2711*I2711+F2711*I2714-E2711*J2711-G2711*J2714</f>
        <v>0.97600564341124429</v>
      </c>
      <c r="O2711" s="4">
        <f t="shared" ref="O2711" si="28884">(D2711*J2711+E2711*I2711+F2711*J2714+G2711*I2714)</f>
        <v>0</v>
      </c>
      <c r="P2711" s="2">
        <f t="shared" ref="P2711" si="28885">D2711*K2711+F2711*K2714-E2711*L2711-G2711*L2714</f>
        <v>0</v>
      </c>
      <c r="Q2711" s="3">
        <f t="shared" ref="Q2711" si="28886">(D2711*L2711+E2711*K2711+F2711*L2714+G2711*K2714)</f>
        <v>-0.13131631473894267</v>
      </c>
      <c r="S2711" s="11">
        <v>1</v>
      </c>
      <c r="T2711" s="12">
        <v>0</v>
      </c>
      <c r="U2711" s="13">
        <v>0</v>
      </c>
      <c r="V2711" s="40">
        <f t="shared" ref="V2711" si="28887">-1/($T$4*$B2711)</f>
        <v>-0.25090325170614119</v>
      </c>
      <c r="W2711" s="20"/>
      <c r="X2711" s="1">
        <f t="shared" ref="X2711" si="28888">N2711*S2711+P2711*S2714-O2711*T2711-Q2711*T2714</f>
        <v>0.97600564341124429</v>
      </c>
      <c r="Y2711" s="4">
        <f t="shared" ref="Y2711" si="28889">(N2711*T2711+O2711*S2711+P2711*T2714+Q2711*S2714)</f>
        <v>0</v>
      </c>
      <c r="Z2711" s="2">
        <f t="shared" ref="Z2711" si="28890">N2711*U2711+P2711*U2714-O2711*V2711-Q2711*V2714</f>
        <v>0</v>
      </c>
      <c r="AA2711" s="3">
        <f t="shared" ref="AA2711" si="28891">(N2711*V2711+O2711*U2711+P2711*V2714+Q2711*U2714)</f>
        <v>-0.37619930435436838</v>
      </c>
      <c r="AB2711" s="20"/>
      <c r="AC2711" s="11">
        <v>1</v>
      </c>
      <c r="AD2711" s="12">
        <v>0</v>
      </c>
      <c r="AE2711" s="13">
        <v>0</v>
      </c>
      <c r="AF2711" s="14">
        <v>0</v>
      </c>
      <c r="AG2711" s="20"/>
      <c r="AH2711" s="1">
        <f t="shared" ref="AH2711" si="28892">X2711*AC2711+Z2711*AC2714-Y2711*AD2711-AA2711*AD2714</f>
        <v>0.89747372449959451</v>
      </c>
      <c r="AI2711" s="4">
        <f t="shared" ref="AI2711" si="28893">(X2711*AD2711+Y2711*AC2711+Z2711*AD2714+AA2711*AC2714)</f>
        <v>0</v>
      </c>
      <c r="AJ2711" s="2">
        <f t="shared" ref="AJ2711" si="28894">X2711*AE2711+Z2711*AE2714-Y2711*AF2711-AA2711*AF2714</f>
        <v>0</v>
      </c>
      <c r="AK2711" s="3">
        <f t="shared" ref="AK2711" si="28895">(X2711*AF2711+Y2711*AE2711+Z2711*AF2714+AA2711*AE2714)</f>
        <v>-0.37619930435436838</v>
      </c>
      <c r="AL2711" s="20"/>
      <c r="AM2711" s="11">
        <v>1</v>
      </c>
      <c r="AN2711" s="12">
        <v>0</v>
      </c>
      <c r="AO2711" s="13">
        <v>0</v>
      </c>
      <c r="AP2711" s="40">
        <f t="shared" ref="AP2711" si="28896">-1/($AN$4*$B2711)</f>
        <v>-0.26074259491030355</v>
      </c>
      <c r="AR2711" s="1">
        <f t="shared" ref="AR2711" si="28897">AH2711*AM2711+AJ2711*AM2714-AI2711*AN2711-AK2711*AN2714</f>
        <v>0.89747372449959451</v>
      </c>
      <c r="AS2711" s="4">
        <f t="shared" ref="AS2711" si="28898">(AH2711*AN2711+AI2711*AM2711+AJ2711*AN2714+AK2711*AM2714)</f>
        <v>0</v>
      </c>
      <c r="AT2711" s="2">
        <f t="shared" ref="AT2711" si="28899">AH2711*AO2711+AJ2711*AO2714-AI2711*AP2711-AK2711*AP2714</f>
        <v>0</v>
      </c>
      <c r="AU2711" s="3">
        <f t="shared" ref="AU2711" si="28900">(AH2711*AP2711+AI2711*AO2711+AJ2711*AP2714+AK2711*AO2714)</f>
        <v>-0.61020893214420746</v>
      </c>
      <c r="AV2711" s="20"/>
      <c r="AW2711" s="11">
        <v>1</v>
      </c>
      <c r="AX2711" s="12">
        <v>0</v>
      </c>
      <c r="AY2711" s="13">
        <v>0</v>
      </c>
      <c r="AZ2711" s="14">
        <v>0</v>
      </c>
      <c r="BA2711" s="20"/>
      <c r="BB2711" s="1">
        <f t="shared" ref="BB2711" si="28901">AR2711*AW2711+AT2711*AW2714-AS2711*AX2711-AU2711*AX2714</f>
        <v>0.77009210038799525</v>
      </c>
      <c r="BC2711" s="4">
        <f t="shared" ref="BC2711" si="28902">(AR2711*AX2711+AS2711*AW2711+AT2711*AX2714+AU2711*AW2714)</f>
        <v>0</v>
      </c>
      <c r="BD2711" s="2">
        <f t="shared" ref="BD2711" si="28903">AR2711*AY2711+AT2711*AY2714-AS2711*AZ2711-AU2711*AZ2714</f>
        <v>0</v>
      </c>
      <c r="BE2711" s="3">
        <f t="shared" ref="BE2711" si="28904">(AR2711*AZ2711+AS2711*AY2711+AT2711*AZ2714+AU2711*AY2714)</f>
        <v>-0.61020893214420746</v>
      </c>
      <c r="BF2711" s="20"/>
      <c r="BG2711" s="11">
        <v>1</v>
      </c>
      <c r="BH2711" s="12">
        <v>0</v>
      </c>
      <c r="BI2711" s="13">
        <v>0</v>
      </c>
      <c r="BJ2711" s="40">
        <f t="shared" ref="BJ2711" si="28905">-1/($BH$4*$B2711)</f>
        <v>-0.25090325170614119</v>
      </c>
      <c r="BK2711" s="20"/>
      <c r="BL2711" s="1">
        <f t="shared" ref="BL2711" si="28906">BB2711*BG2711+BD2711*BG2714-BC2711*BH2711-BE2711*BH2714</f>
        <v>0.77009210038799525</v>
      </c>
      <c r="BM2711" s="4">
        <f t="shared" ref="BM2711" si="28907">(BB2711*BH2711+BC2711*BG2711+BD2711*BH2714+BE2711*BG2714)</f>
        <v>0</v>
      </c>
      <c r="BN2711" s="2">
        <f t="shared" ref="BN2711" si="28908">BB2711*BI2711+BD2711*BI2714-BC2711*BJ2711-BE2711*BJ2714</f>
        <v>0</v>
      </c>
      <c r="BO2711" s="3">
        <f t="shared" ref="BO2711" si="28909">(BB2711*BJ2711+BC2711*BI2711+BD2711*BJ2714+BE2711*BI2714)</f>
        <v>-0.80342754424476759</v>
      </c>
      <c r="BP2711" s="20"/>
      <c r="BQ2711" s="11">
        <v>1</v>
      </c>
      <c r="BR2711" s="12">
        <v>0</v>
      </c>
      <c r="BS2711" s="13">
        <v>0</v>
      </c>
      <c r="BT2711" s="14">
        <v>0</v>
      </c>
      <c r="BU2711" s="20"/>
      <c r="BV2711" s="1">
        <f t="shared" ref="BV2711" si="28910">BL2711*BQ2711+BN2711*BQ2714-BM2711*BR2711-BO2711*BR2714</f>
        <v>0.62328835381498604</v>
      </c>
      <c r="BW2711" s="4">
        <f t="shared" ref="BW2711" si="28911">(BL2711*BR2711+BM2711*BQ2711+BN2711*BR2714+BO2711*BQ2714)</f>
        <v>0</v>
      </c>
      <c r="BX2711" s="2">
        <f t="shared" ref="BX2711" si="28912">BL2711*BS2711+BN2711*BS2714-BM2711*BT2711-BO2711*BT2714</f>
        <v>0</v>
      </c>
      <c r="BY2711" s="3">
        <f t="shared" ref="BY2711" si="28913">(BL2711*BT2711+BM2711*BS2711+BN2711*BT2714+BO2711*BS2714)</f>
        <v>-0.80342754424476759</v>
      </c>
      <c r="BZ2711" s="20"/>
      <c r="CA2711" s="11">
        <v>1</v>
      </c>
      <c r="CB2711" s="12">
        <v>0</v>
      </c>
      <c r="CC2711" s="13">
        <v>0</v>
      </c>
      <c r="CD2711" s="40">
        <f t="shared" ref="CD2711" si="28914">-1/($CB$4*$B2711)</f>
        <v>-0.13131631473894267</v>
      </c>
      <c r="CE2711" s="20"/>
      <c r="CF2711" s="1">
        <f t="shared" ref="CF2711" si="28915">BV2711*CA2711+BX2711*CA2714-BW2711*CB2711-BY2711*CB2714</f>
        <v>0.62328835381498604</v>
      </c>
      <c r="CG2711" s="4">
        <f t="shared" ref="CG2711" si="28916">(BV2711*CB2711+BW2711*CA2711+BX2711*CB2714+BY2711*CA2714)</f>
        <v>0</v>
      </c>
      <c r="CH2711" s="2">
        <f t="shared" ref="CH2711" si="28917">BV2711*CC2711+BX2711*CC2714-BW2711*CD2711-BY2711*CD2714</f>
        <v>0</v>
      </c>
      <c r="CI2711" s="3">
        <f t="shared" ref="CI2711" si="28918">(BV2711*CD2711+BW2711*CC2711+BX2711*CD2714+BY2711*CC2714)</f>
        <v>-0.88527547388745376</v>
      </c>
      <c r="CJ2711" s="28"/>
      <c r="CK2711" s="11">
        <v>1</v>
      </c>
      <c r="CL2711" s="12">
        <v>0</v>
      </c>
      <c r="CM2711" s="13">
        <v>0</v>
      </c>
      <c r="CN2711" s="14">
        <v>0</v>
      </c>
      <c r="CP2711" s="1">
        <f t="shared" ref="CP2711" si="28919">CF2711*CK2711+CH2711*CK2714-CG2711*CL2711-CI2711*CL2714</f>
        <v>0.62328835381498604</v>
      </c>
      <c r="CQ2711" s="4">
        <f t="shared" ref="CQ2711" si="28920">(CF2711*CL2711+CG2711*CK2711+CH2711*CL2714+CI2711*CK2714)</f>
        <v>-0.88527547388745376</v>
      </c>
      <c r="CR2711" s="2">
        <f t="shared" ref="CR2711" si="28921">CF2711*CM2711+CH2711*CM2714-CG2711*CN2711-CI2711*CN2714</f>
        <v>0</v>
      </c>
      <c r="CS2711" s="3">
        <f t="shared" ref="CS2711" si="28922">(CF2711*CN2711+CG2711*CM2711+CH2711*CN2714+CI2711*CM2714)</f>
        <v>-0.88527547388745376</v>
      </c>
      <c r="CU2711" s="29">
        <f t="shared" ref="CU2711" si="28923">20*LOG(((1+$CL$4)/$CL$4)/((CP2711+CP2714)^2+(CQ2711+CQ2714)^2)^0.5)</f>
        <v>-4.08877288478465E-2</v>
      </c>
      <c r="CW2711" s="51">
        <f t="shared" ref="CW2711" si="28924">((CP2711^2+CQ2711^2)^0.5)/((CP2714^2+CQ2714^2)^0.5)</f>
        <v>1.1636796765201538</v>
      </c>
    </row>
    <row r="2712" spans="2:101" ht="18.600000000000001" thickBot="1">
      <c r="D2712" s="11"/>
      <c r="E2712" s="13"/>
      <c r="F2712" s="13"/>
      <c r="G2712" s="15"/>
      <c r="H2712" s="10"/>
      <c r="I2712" s="11"/>
      <c r="J2712" s="13"/>
      <c r="K2712" s="13"/>
      <c r="L2712" s="15"/>
      <c r="N2712" s="5"/>
      <c r="Q2712" s="6"/>
      <c r="S2712" s="11"/>
      <c r="T2712" s="13"/>
      <c r="U2712" s="13"/>
      <c r="V2712" s="15"/>
      <c r="W2712" s="20"/>
      <c r="X2712" s="5"/>
      <c r="AA2712" s="6"/>
      <c r="AB2712" s="20"/>
      <c r="AC2712" s="11"/>
      <c r="AD2712" s="13"/>
      <c r="AE2712" s="13"/>
      <c r="AF2712" s="15"/>
      <c r="AG2712" s="20"/>
      <c r="AH2712" s="5"/>
      <c r="AK2712" s="6"/>
      <c r="AL2712" s="20"/>
      <c r="AM2712" s="11"/>
      <c r="AN2712" s="13"/>
      <c r="AO2712" s="13"/>
      <c r="AP2712" s="15"/>
      <c r="AR2712" s="5"/>
      <c r="AU2712" s="6"/>
      <c r="AW2712" s="11"/>
      <c r="AX2712" s="13"/>
      <c r="AY2712" s="13"/>
      <c r="AZ2712" s="15"/>
      <c r="BA2712" s="20"/>
      <c r="BB2712" s="5"/>
      <c r="BE2712" s="6"/>
      <c r="BG2712" s="11"/>
      <c r="BH2712" s="13"/>
      <c r="BI2712" s="13"/>
      <c r="BJ2712" s="15"/>
      <c r="BL2712" s="5"/>
      <c r="BO2712" s="6"/>
      <c r="BQ2712" s="11"/>
      <c r="BR2712" s="13"/>
      <c r="BS2712" s="13"/>
      <c r="BT2712" s="15"/>
      <c r="BU2712" s="20"/>
      <c r="BV2712" s="5"/>
      <c r="BY2712" s="6"/>
      <c r="CA2712" s="11"/>
      <c r="CB2712" s="13"/>
      <c r="CC2712" s="13"/>
      <c r="CD2712" s="15"/>
      <c r="CF2712" s="5"/>
      <c r="CI2712" s="6"/>
      <c r="CK2712" s="11"/>
      <c r="CL2712" s="13"/>
      <c r="CM2712" s="13"/>
      <c r="CN2712" s="15"/>
      <c r="CP2712" s="5"/>
      <c r="CS2712" s="6"/>
      <c r="CW2712" s="52"/>
    </row>
    <row r="2713" spans="2:101" ht="18.600000000000001" thickBot="1">
      <c r="D2713" s="11" t="s">
        <v>6</v>
      </c>
      <c r="E2713" s="13"/>
      <c r="F2713" s="13" t="s">
        <v>7</v>
      </c>
      <c r="G2713" s="15"/>
      <c r="H2713" s="10"/>
      <c r="I2713" s="11" t="s">
        <v>8</v>
      </c>
      <c r="J2713" s="13"/>
      <c r="K2713" s="13" t="s">
        <v>9</v>
      </c>
      <c r="L2713" s="15"/>
      <c r="N2713" s="251" t="s">
        <v>26</v>
      </c>
      <c r="O2713" s="252"/>
      <c r="P2713" s="253" t="s">
        <v>27</v>
      </c>
      <c r="Q2713" s="254"/>
      <c r="S2713" s="11" t="s">
        <v>13</v>
      </c>
      <c r="T2713" s="13"/>
      <c r="U2713" s="13" t="s">
        <v>14</v>
      </c>
      <c r="V2713" s="15"/>
      <c r="W2713" s="20"/>
      <c r="X2713" s="251" t="s">
        <v>26</v>
      </c>
      <c r="Y2713" s="252"/>
      <c r="Z2713" s="253" t="s">
        <v>27</v>
      </c>
      <c r="AA2713" s="254"/>
      <c r="AB2713" s="20"/>
      <c r="AC2713" s="11" t="s">
        <v>8</v>
      </c>
      <c r="AD2713" s="13"/>
      <c r="AE2713" s="13" t="s">
        <v>9</v>
      </c>
      <c r="AF2713" s="15"/>
      <c r="AG2713" s="20"/>
      <c r="AH2713" s="251" t="s">
        <v>26</v>
      </c>
      <c r="AI2713" s="252"/>
      <c r="AJ2713" s="253" t="s">
        <v>27</v>
      </c>
      <c r="AK2713" s="254"/>
      <c r="AL2713" s="20"/>
      <c r="AM2713" s="11" t="s">
        <v>13</v>
      </c>
      <c r="AN2713" s="13"/>
      <c r="AO2713" s="13" t="s">
        <v>14</v>
      </c>
      <c r="AP2713" s="15"/>
      <c r="AR2713" s="251" t="s">
        <v>26</v>
      </c>
      <c r="AS2713" s="252"/>
      <c r="AT2713" s="253" t="s">
        <v>27</v>
      </c>
      <c r="AU2713" s="254"/>
      <c r="AV2713" s="36"/>
      <c r="AW2713" s="11" t="s">
        <v>8</v>
      </c>
      <c r="AX2713" s="13"/>
      <c r="AY2713" s="13" t="s">
        <v>9</v>
      </c>
      <c r="AZ2713" s="15"/>
      <c r="BA2713" s="20"/>
      <c r="BB2713" s="251" t="s">
        <v>26</v>
      </c>
      <c r="BC2713" s="252"/>
      <c r="BD2713" s="253" t="s">
        <v>27</v>
      </c>
      <c r="BE2713" s="254"/>
      <c r="BF2713" s="36"/>
      <c r="BG2713" s="11" t="s">
        <v>13</v>
      </c>
      <c r="BH2713" s="13"/>
      <c r="BI2713" s="13" t="s">
        <v>14</v>
      </c>
      <c r="BJ2713" s="15"/>
      <c r="BK2713" s="36"/>
      <c r="BL2713" s="251" t="s">
        <v>26</v>
      </c>
      <c r="BM2713" s="252"/>
      <c r="BN2713" s="253" t="s">
        <v>27</v>
      </c>
      <c r="BO2713" s="254"/>
      <c r="BP2713" s="36"/>
      <c r="BQ2713" s="11" t="s">
        <v>8</v>
      </c>
      <c r="BR2713" s="13"/>
      <c r="BS2713" s="13" t="s">
        <v>9</v>
      </c>
      <c r="BT2713" s="15"/>
      <c r="BU2713" s="20"/>
      <c r="BV2713" s="251" t="s">
        <v>26</v>
      </c>
      <c r="BW2713" s="252"/>
      <c r="BX2713" s="253" t="s">
        <v>27</v>
      </c>
      <c r="BY2713" s="254"/>
      <c r="BZ2713" s="36"/>
      <c r="CA2713" s="11" t="s">
        <v>13</v>
      </c>
      <c r="CB2713" s="13"/>
      <c r="CC2713" s="13" t="s">
        <v>14</v>
      </c>
      <c r="CD2713" s="15"/>
      <c r="CE2713" s="36"/>
      <c r="CF2713" s="251" t="s">
        <v>26</v>
      </c>
      <c r="CG2713" s="252"/>
      <c r="CH2713" s="253" t="s">
        <v>27</v>
      </c>
      <c r="CI2713" s="254"/>
      <c r="CK2713" s="11" t="s">
        <v>28</v>
      </c>
      <c r="CL2713" s="13"/>
      <c r="CM2713" s="13" t="s">
        <v>29</v>
      </c>
      <c r="CN2713" s="15"/>
      <c r="CP2713" s="251" t="s">
        <v>26</v>
      </c>
      <c r="CQ2713" s="252"/>
      <c r="CR2713" s="253" t="s">
        <v>27</v>
      </c>
      <c r="CS2713" s="254"/>
      <c r="CU2713" s="38" t="s">
        <v>37</v>
      </c>
      <c r="CW2713" s="53" t="s">
        <v>45</v>
      </c>
    </row>
    <row r="2714" spans="2:101" ht="19.2" thickTop="1" thickBot="1">
      <c r="D2714" s="16">
        <v>0</v>
      </c>
      <c r="E2714" s="17">
        <v>0</v>
      </c>
      <c r="F2714" s="18">
        <v>1</v>
      </c>
      <c r="G2714" s="19">
        <v>0</v>
      </c>
      <c r="H2714" s="10"/>
      <c r="I2714" s="16">
        <v>0</v>
      </c>
      <c r="J2714" s="17">
        <f t="shared" ref="J2714" si="28925">-1/($J$4*$B2711)</f>
        <v>-0.18272182429469305</v>
      </c>
      <c r="K2714" s="18">
        <v>1</v>
      </c>
      <c r="L2714" s="19">
        <v>0</v>
      </c>
      <c r="N2714" s="1">
        <f t="shared" ref="N2714" si="28926">D2714*I2711+F2714*I2714-E2714*J2711-G2714*J2714</f>
        <v>0</v>
      </c>
      <c r="O2714" s="4">
        <f t="shared" ref="O2714" si="28927">(D2714*J2711+E2714*I2711+F2714*J2714+G2714*I2714)</f>
        <v>-0.18272182429469305</v>
      </c>
      <c r="P2714" s="2">
        <f t="shared" ref="P2714" si="28928">D2714*K2711+F2714*K2714-E2714*L2711-G2714*L2714</f>
        <v>1</v>
      </c>
      <c r="Q2714" s="3">
        <f t="shared" ref="Q2714" si="28929">(D2714*L2711+E2714*K2711+F2714*L2714+G2714*K2714)</f>
        <v>0</v>
      </c>
      <c r="S2714" s="16">
        <v>0</v>
      </c>
      <c r="T2714" s="17">
        <v>0</v>
      </c>
      <c r="U2714" s="18">
        <v>1</v>
      </c>
      <c r="V2714" s="19">
        <v>0</v>
      </c>
      <c r="W2714" s="20"/>
      <c r="X2714" s="1">
        <f t="shared" ref="X2714" si="28930">N2714*S2711+P2714*S2714-O2714*T2711-Q2714*T2714</f>
        <v>0</v>
      </c>
      <c r="Y2714" s="4">
        <f t="shared" ref="Y2714" si="28931">(N2714*T2711+O2714*S2711+P2714*T2714+Q2714*S2714)</f>
        <v>-0.18272182429469305</v>
      </c>
      <c r="Z2714" s="2">
        <f t="shared" ref="Z2714" si="28932">N2714*U2711+P2714*U2714-O2714*V2711-Q2714*V2714</f>
        <v>0.95415450012678327</v>
      </c>
      <c r="AA2714" s="3">
        <f t="shared" ref="AA2714" si="28933">(N2714*V2711+O2714*U2711+P2714*V2714+Q2714*U2714)</f>
        <v>0</v>
      </c>
      <c r="AB2714" s="20"/>
      <c r="AC2714" s="16">
        <v>0</v>
      </c>
      <c r="AD2714" s="17">
        <f t="shared" ref="AD2714" si="28934">-1/($AD$4*$B2711)</f>
        <v>-0.20875083500333924</v>
      </c>
      <c r="AE2714" s="18">
        <v>1</v>
      </c>
      <c r="AF2714" s="19">
        <v>0</v>
      </c>
      <c r="AG2714" s="20"/>
      <c r="AH2714" s="1">
        <f t="shared" ref="AH2714" si="28935">X2714*AC2711+Z2714*AC2714-Y2714*AD2711-AA2714*AD2714</f>
        <v>0</v>
      </c>
      <c r="AI2714" s="4">
        <f t="shared" ref="AI2714" si="28936">(X2714*AD2711+Y2714*AC2711+Z2714*AD2714+AA2714*AC2714)</f>
        <v>-0.38190237291835283</v>
      </c>
      <c r="AJ2714" s="2">
        <f t="shared" ref="AJ2714" si="28937">X2714*AE2711+Z2714*AE2714-Y2714*AF2711-AA2714*AF2714</f>
        <v>0.95415450012678327</v>
      </c>
      <c r="AK2714" s="3">
        <f t="shared" ref="AK2714" si="28938">(X2714*AF2711+Y2714*AE2711+Z2714*AF2714+AA2714*AE2714)</f>
        <v>0</v>
      </c>
      <c r="AL2714" s="20"/>
      <c r="AM2714" s="16">
        <v>0</v>
      </c>
      <c r="AN2714" s="17">
        <v>0</v>
      </c>
      <c r="AO2714" s="18">
        <v>1</v>
      </c>
      <c r="AP2714" s="19">
        <v>0</v>
      </c>
      <c r="AR2714" s="1">
        <f t="shared" ref="AR2714" si="28939">AH2714*AM2711+AJ2714*AM2714-AI2714*AN2711-AK2714*AN2714</f>
        <v>0</v>
      </c>
      <c r="AS2714" s="4">
        <f t="shared" ref="AS2714" si="28940">(AH2714*AN2711+AI2714*AM2711+AJ2714*AN2714+AK2714*AM2714)</f>
        <v>-0.38190237291835283</v>
      </c>
      <c r="AT2714" s="2">
        <f t="shared" ref="AT2714" si="28941">AH2714*AO2711+AJ2714*AO2714-AI2714*AP2711-AK2714*AP2714</f>
        <v>0.8545762844096495</v>
      </c>
      <c r="AU2714" s="3">
        <f t="shared" ref="AU2714" si="28942">(AH2714*AP2711+AI2714*AO2711+AJ2714*AP2714+AK2714*AO2714)</f>
        <v>0</v>
      </c>
      <c r="AV2714" s="20"/>
      <c r="AW2714" s="16">
        <v>0</v>
      </c>
      <c r="AX2714" s="17">
        <f t="shared" ref="AX2714" si="28943">-1/($AX$4*$B2711)</f>
        <v>-0.20875083500333924</v>
      </c>
      <c r="AY2714" s="18">
        <v>1</v>
      </c>
      <c r="AZ2714" s="19">
        <v>0</v>
      </c>
      <c r="BA2714" s="20"/>
      <c r="BB2714" s="1">
        <f t="shared" ref="BB2714" si="28944">AR2714*AW2711+AT2714*AW2714-AS2714*AX2711-AU2714*AX2714</f>
        <v>0</v>
      </c>
      <c r="BC2714" s="4">
        <f t="shared" ref="BC2714" si="28945">(AR2714*AX2711+AS2714*AW2711+AT2714*AX2714+AU2714*AW2714)</f>
        <v>-0.56029588586291834</v>
      </c>
      <c r="BD2714" s="2">
        <f t="shared" ref="BD2714" si="28946">AR2714*AY2711+AT2714*AY2714-AS2714*AZ2711-AU2714*AZ2714</f>
        <v>0.8545762844096495</v>
      </c>
      <c r="BE2714" s="3">
        <f t="shared" ref="BE2714" si="28947">(AR2714*AZ2711+AS2714*AY2711+AT2714*AZ2714+AU2714*AY2714)</f>
        <v>0</v>
      </c>
      <c r="BF2714" s="20"/>
      <c r="BG2714" s="16">
        <v>0</v>
      </c>
      <c r="BH2714" s="17">
        <v>0</v>
      </c>
      <c r="BI2714" s="18">
        <v>1</v>
      </c>
      <c r="BJ2714" s="19">
        <v>0</v>
      </c>
      <c r="BK2714" s="20"/>
      <c r="BL2714" s="1">
        <f t="shared" ref="BL2714" si="28948">BB2714*BG2711+BD2714*BG2714-BC2714*BH2711-BE2714*BH2714</f>
        <v>0</v>
      </c>
      <c r="BM2714" s="4">
        <f t="shared" ref="BM2714" si="28949">(BB2714*BH2711+BC2714*BG2711+BD2714*BH2714+BE2714*BG2714)</f>
        <v>-0.56029588586291834</v>
      </c>
      <c r="BN2714" s="2">
        <f t="shared" ref="BN2714" si="28950">BB2714*BI2711+BD2714*BI2714-BC2714*BJ2711-BE2714*BJ2714</f>
        <v>0.71399622472907032</v>
      </c>
      <c r="BO2714" s="3">
        <f t="shared" ref="BO2714" si="28951">(BB2714*BJ2711+BC2714*BI2711+BD2714*BJ2714+BE2714*BI2714)</f>
        <v>0</v>
      </c>
      <c r="BP2714" s="20"/>
      <c r="BQ2714" s="16">
        <v>0</v>
      </c>
      <c r="BR2714" s="17">
        <f t="shared" ref="BR2714" si="28952">-1/($BR$4*$B2711)</f>
        <v>-0.18272182429469305</v>
      </c>
      <c r="BS2714" s="18">
        <v>1</v>
      </c>
      <c r="BT2714" s="19">
        <v>0</v>
      </c>
      <c r="BU2714" s="20"/>
      <c r="BV2714" s="1">
        <f t="shared" ref="BV2714" si="28953">BL2714*BQ2711+BN2714*BQ2714-BM2714*BR2711-BO2714*BR2714</f>
        <v>0</v>
      </c>
      <c r="BW2714" s="4">
        <f t="shared" ref="BW2714" si="28954">(BL2714*BR2711+BM2714*BQ2711+BN2714*BR2714+BO2714*BQ2714)</f>
        <v>-0.69075857858493772</v>
      </c>
      <c r="BX2714" s="2">
        <f t="shared" ref="BX2714" si="28955">BL2714*BS2711+BN2714*BS2714-BM2714*BT2711-BO2714*BT2714</f>
        <v>0.71399622472907032</v>
      </c>
      <c r="BY2714" s="3">
        <f t="shared" ref="BY2714" si="28956">(BL2714*BT2711+BM2714*BS2711+BN2714*BT2714+BO2714*BS2714)</f>
        <v>0</v>
      </c>
      <c r="BZ2714" s="20"/>
      <c r="CA2714" s="16">
        <v>0</v>
      </c>
      <c r="CB2714" s="17">
        <v>0</v>
      </c>
      <c r="CC2714" s="18">
        <v>1</v>
      </c>
      <c r="CD2714" s="19">
        <v>0</v>
      </c>
      <c r="CE2714" s="20"/>
      <c r="CF2714" s="1">
        <f t="shared" ref="CF2714" si="28957">BV2714*CA2711+BX2714*CA2714-BW2714*CB2711-BY2714*CB2714</f>
        <v>0</v>
      </c>
      <c r="CG2714" s="4">
        <f t="shared" ref="CG2714" si="28958">(BV2714*CB2711+BW2714*CA2711+BX2714*CB2714+BY2714*CA2714)</f>
        <v>-0.69075857858493772</v>
      </c>
      <c r="CH2714" s="2">
        <f t="shared" ref="CH2714" si="28959">BV2714*CC2711+BX2714*CC2714-BW2714*CD2711-BY2714*CD2714</f>
        <v>0.62328835381498593</v>
      </c>
      <c r="CI2714" s="3">
        <f t="shared" ref="CI2714" si="28960">(BV2714*CD2711+BW2714*CC2711+BX2714*CD2714+BY2714*CC2714)</f>
        <v>0</v>
      </c>
      <c r="CK2714" s="16">
        <f t="shared" ref="CK2714" si="28961">1/$CL$4</f>
        <v>1</v>
      </c>
      <c r="CL2714" s="17">
        <v>0</v>
      </c>
      <c r="CM2714" s="18">
        <v>1</v>
      </c>
      <c r="CN2714" s="19">
        <v>0</v>
      </c>
      <c r="CP2714" s="1">
        <f t="shared" ref="CP2714" si="28962">CF2714*CK2711+CH2714*CK2714-CG2714*CL2711-CI2714*CL2714</f>
        <v>0.62328835381498593</v>
      </c>
      <c r="CQ2714" s="4">
        <f t="shared" ref="CQ2714" si="28963">(CF2714*CL2711+CG2714*CK2711+CH2714*CL2714+CI2714*CK2714)</f>
        <v>-0.69075857858493772</v>
      </c>
      <c r="CR2714" s="2">
        <f t="shared" ref="CR2714" si="28964">CF2714*CM2711+CH2714*CM2714-CG2714*CN2711-CI2714*CN2714</f>
        <v>0.62328835381498593</v>
      </c>
      <c r="CS2714" s="3">
        <f t="shared" ref="CS2714" si="28965">(CF2714*CN2711+CG2714*CM2711+CH2714*CN2714+CI2714*CM2714)</f>
        <v>0</v>
      </c>
      <c r="CU2714" s="39">
        <f t="shared" ref="CU2714" si="28966">(180/PI())*ATAN(-1*(CQ2711/CP2711))</f>
        <v>54.852099604738626</v>
      </c>
      <c r="CW2714" s="54">
        <f t="shared" ref="CW2714" si="28967">20*LOG(((1-(10^(CU2711/20)^2)*(1-((1-CW2711)/(1+CW2711))^2))^0.5))</f>
        <v>-18.227615031107412</v>
      </c>
    </row>
    <row r="2715" spans="2:101">
      <c r="E2715" s="20"/>
      <c r="F2715" s="20"/>
      <c r="G2715" s="20"/>
      <c r="H2715" s="20"/>
      <c r="I2715" s="20"/>
      <c r="J2715" s="20"/>
      <c r="K2715" s="20"/>
      <c r="L2715" s="20"/>
      <c r="M2715" s="20"/>
      <c r="N2715" s="20"/>
      <c r="O2715" s="20"/>
      <c r="P2715" s="20"/>
      <c r="Q2715" s="20"/>
      <c r="R2715" s="20"/>
      <c r="S2715" s="20"/>
      <c r="T2715" s="20"/>
      <c r="U2715" s="20"/>
      <c r="V2715" s="20"/>
      <c r="W2715" s="20"/>
      <c r="X2715" s="20"/>
      <c r="Y2715" s="20"/>
      <c r="Z2715" s="20"/>
      <c r="AA2715" s="20"/>
      <c r="AB2715" s="30"/>
      <c r="AC2715" s="20"/>
      <c r="AD2715" s="20"/>
      <c r="AE2715" s="20"/>
      <c r="AF2715" s="20"/>
      <c r="AG2715" s="20"/>
      <c r="AH2715" s="20"/>
      <c r="AI2715" s="20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  <c r="BA2715" s="20"/>
      <c r="BB2715" s="20"/>
      <c r="BC2715" s="20"/>
      <c r="BD2715" s="20"/>
      <c r="BE2715" s="20"/>
      <c r="BF2715" s="20"/>
      <c r="BG2715" s="20"/>
      <c r="BH2715" s="20"/>
      <c r="BI2715" s="20"/>
      <c r="BJ2715" s="20"/>
      <c r="BK2715" s="20"/>
      <c r="BL2715" s="20"/>
      <c r="BM2715" s="20"/>
      <c r="BN2715" s="20"/>
      <c r="BO2715" s="20"/>
      <c r="BP2715" s="20"/>
      <c r="BQ2715" s="20"/>
      <c r="BR2715" s="20"/>
      <c r="BS2715" s="20"/>
      <c r="BT2715" s="20"/>
      <c r="BU2715" s="20"/>
      <c r="BV2715" s="20"/>
      <c r="BW2715" s="20"/>
      <c r="BX2715" s="20"/>
      <c r="BY2715" s="20"/>
      <c r="BZ2715" s="20"/>
      <c r="CA2715" s="20"/>
      <c r="CB2715" s="20"/>
      <c r="CC2715" s="20"/>
      <c r="CD2715" s="20"/>
      <c r="CE2715" s="20"/>
      <c r="CF2715" s="20"/>
      <c r="CG2715" s="20"/>
      <c r="CH2715" s="20"/>
      <c r="CI2715" s="20"/>
      <c r="CJ2715" s="20"/>
      <c r="CK2715" s="20"/>
      <c r="CL2715" s="20"/>
    </row>
    <row r="2717" spans="2:101" ht="18.600000000000001" thickBot="1">
      <c r="B2717" s="23"/>
      <c r="C2717" s="23"/>
      <c r="D2717" s="20" t="s">
        <v>15</v>
      </c>
      <c r="E2717" s="20"/>
      <c r="F2717" s="20"/>
      <c r="G2717" s="20"/>
      <c r="H2717" s="20"/>
      <c r="I2717" s="20" t="s">
        <v>16</v>
      </c>
      <c r="J2717" s="20"/>
      <c r="K2717" s="20"/>
      <c r="L2717" s="20"/>
      <c r="M2717" s="23"/>
      <c r="N2717" s="23"/>
      <c r="O2717" s="24" t="s">
        <v>17</v>
      </c>
      <c r="P2717" s="23"/>
      <c r="Q2717" s="23"/>
      <c r="R2717" s="23"/>
      <c r="S2717" s="20"/>
      <c r="T2717" s="20" t="s">
        <v>18</v>
      </c>
      <c r="U2717" s="23"/>
      <c r="V2717" s="23"/>
      <c r="W2717" s="23"/>
      <c r="X2717" s="23"/>
      <c r="Y2717" s="24" t="s">
        <v>19</v>
      </c>
      <c r="Z2717" s="23"/>
      <c r="AA2717" s="23"/>
      <c r="AB2717" s="23"/>
      <c r="AC2717" s="24" t="s">
        <v>20</v>
      </c>
      <c r="AD2717" s="20"/>
      <c r="AE2717" s="20"/>
      <c r="AF2717" s="20"/>
      <c r="AG2717" s="20"/>
      <c r="AH2717" s="23"/>
      <c r="AI2717" s="24" t="s">
        <v>21</v>
      </c>
      <c r="AJ2717" s="23"/>
      <c r="AK2717" s="23"/>
      <c r="AL2717" s="20"/>
      <c r="AM2717" s="24" t="s">
        <v>31</v>
      </c>
      <c r="AN2717" s="20"/>
      <c r="AO2717" s="23"/>
      <c r="AP2717" s="23"/>
      <c r="AQ2717" s="23"/>
      <c r="AR2717" s="23"/>
      <c r="AS2717" s="24" t="s">
        <v>91</v>
      </c>
      <c r="AT2717" s="23"/>
      <c r="AU2717" s="23"/>
      <c r="AV2717" s="23"/>
      <c r="AW2717" s="24" t="s">
        <v>32</v>
      </c>
      <c r="AX2717" s="20"/>
      <c r="AY2717" s="20"/>
      <c r="AZ2717" s="20"/>
      <c r="BA2717" s="20"/>
      <c r="BB2717" s="23"/>
      <c r="BC2717" s="24" t="s">
        <v>22</v>
      </c>
      <c r="BD2717" s="23"/>
      <c r="BE2717" s="23"/>
      <c r="BF2717" s="23"/>
      <c r="BG2717" s="24" t="s">
        <v>33</v>
      </c>
      <c r="BH2717" s="20"/>
      <c r="BI2717" s="23"/>
      <c r="BJ2717" s="23"/>
      <c r="BK2717" s="23"/>
      <c r="BL2717" s="23"/>
      <c r="BM2717" s="24" t="s">
        <v>34</v>
      </c>
      <c r="BN2717" s="23"/>
      <c r="BO2717" s="23"/>
      <c r="BP2717" s="23"/>
      <c r="BQ2717" s="24" t="s">
        <v>89</v>
      </c>
      <c r="BR2717" s="20"/>
      <c r="BS2717" s="20"/>
      <c r="BT2717" s="20"/>
      <c r="BU2717" s="20"/>
      <c r="BV2717" s="23"/>
      <c r="BW2717" s="24" t="s">
        <v>35</v>
      </c>
      <c r="BX2717" s="23"/>
      <c r="BY2717" s="23"/>
      <c r="BZ2717" s="23"/>
      <c r="CA2717" s="24" t="s">
        <v>90</v>
      </c>
      <c r="CB2717" s="20"/>
      <c r="CC2717" s="23"/>
      <c r="CD2717" s="23"/>
      <c r="CE2717" s="23"/>
      <c r="CF2717" s="23"/>
      <c r="CG2717" s="24" t="s">
        <v>92</v>
      </c>
      <c r="CH2717" s="23"/>
      <c r="CI2717" s="23"/>
      <c r="CJ2717" s="23"/>
      <c r="CK2717" s="24" t="s">
        <v>36</v>
      </c>
      <c r="CL2717" s="24"/>
      <c r="CM2717" s="23"/>
      <c r="CN2717" s="23"/>
      <c r="CO2717" s="23"/>
      <c r="CP2717" s="23"/>
      <c r="CQ2717" s="24" t="s">
        <v>93</v>
      </c>
      <c r="CR2717" s="23"/>
      <c r="CS2717" s="23"/>
    </row>
    <row r="2718" spans="2:101" ht="18.600000000000001" thickBot="1">
      <c r="B2718" s="33"/>
      <c r="C2718" s="23"/>
      <c r="D2718" s="7" t="s">
        <v>2</v>
      </c>
      <c r="E2718" s="8"/>
      <c r="F2718" s="8" t="s">
        <v>3</v>
      </c>
      <c r="G2718" s="9"/>
      <c r="H2718" s="10"/>
      <c r="I2718" s="7" t="s">
        <v>4</v>
      </c>
      <c r="J2718" s="8"/>
      <c r="K2718" s="8" t="s">
        <v>5</v>
      </c>
      <c r="L2718" s="9"/>
      <c r="M2718" s="23"/>
      <c r="N2718" s="251" t="s">
        <v>79</v>
      </c>
      <c r="O2718" s="252"/>
      <c r="P2718" s="253" t="s">
        <v>80</v>
      </c>
      <c r="Q2718" s="254"/>
      <c r="R2718" s="23"/>
      <c r="S2718" s="7" t="s">
        <v>11</v>
      </c>
      <c r="T2718" s="8"/>
      <c r="U2718" s="8" t="s">
        <v>12</v>
      </c>
      <c r="V2718" s="9"/>
      <c r="W2718" s="20"/>
      <c r="X2718" s="251" t="s">
        <v>79</v>
      </c>
      <c r="Y2718" s="252"/>
      <c r="Z2718" s="253" t="s">
        <v>80</v>
      </c>
      <c r="AA2718" s="254"/>
      <c r="AB2718" s="20"/>
      <c r="AC2718" s="7" t="s">
        <v>4</v>
      </c>
      <c r="AD2718" s="8"/>
      <c r="AE2718" s="8" t="s">
        <v>5</v>
      </c>
      <c r="AF2718" s="9"/>
      <c r="AG2718" s="20"/>
      <c r="AH2718" s="251" t="s">
        <v>0</v>
      </c>
      <c r="AI2718" s="252"/>
      <c r="AJ2718" s="253" t="s">
        <v>1</v>
      </c>
      <c r="AK2718" s="254"/>
      <c r="AL2718" s="20"/>
      <c r="AM2718" s="7" t="s">
        <v>11</v>
      </c>
      <c r="AN2718" s="8"/>
      <c r="AO2718" s="8" t="s">
        <v>12</v>
      </c>
      <c r="AP2718" s="9"/>
      <c r="AQ2718" s="23"/>
      <c r="AR2718" s="251" t="s">
        <v>0</v>
      </c>
      <c r="AS2718" s="252"/>
      <c r="AT2718" s="253" t="s">
        <v>1</v>
      </c>
      <c r="AU2718" s="254"/>
      <c r="AV2718" s="36"/>
      <c r="AW2718" s="7" t="s">
        <v>4</v>
      </c>
      <c r="AX2718" s="8"/>
      <c r="AY2718" s="8" t="s">
        <v>5</v>
      </c>
      <c r="AZ2718" s="9"/>
      <c r="BA2718" s="20"/>
      <c r="BB2718" s="251" t="s">
        <v>0</v>
      </c>
      <c r="BC2718" s="252"/>
      <c r="BD2718" s="253" t="s">
        <v>1</v>
      </c>
      <c r="BE2718" s="254"/>
      <c r="BF2718" s="36"/>
      <c r="BG2718" s="7" t="s">
        <v>11</v>
      </c>
      <c r="BH2718" s="8"/>
      <c r="BI2718" s="8" t="s">
        <v>12</v>
      </c>
      <c r="BJ2718" s="9"/>
      <c r="BK2718" s="36"/>
      <c r="BL2718" s="251" t="s">
        <v>0</v>
      </c>
      <c r="BM2718" s="252"/>
      <c r="BN2718" s="253" t="s">
        <v>1</v>
      </c>
      <c r="BO2718" s="254"/>
      <c r="BP2718" s="36"/>
      <c r="BQ2718" s="7" t="s">
        <v>4</v>
      </c>
      <c r="BR2718" s="8"/>
      <c r="BS2718" s="8" t="s">
        <v>5</v>
      </c>
      <c r="BT2718" s="9"/>
      <c r="BU2718" s="20"/>
      <c r="BV2718" s="251" t="s">
        <v>0</v>
      </c>
      <c r="BW2718" s="252"/>
      <c r="BX2718" s="253" t="s">
        <v>1</v>
      </c>
      <c r="BY2718" s="254"/>
      <c r="BZ2718" s="36"/>
      <c r="CA2718" s="7" t="s">
        <v>11</v>
      </c>
      <c r="CB2718" s="8"/>
      <c r="CC2718" s="8" t="s">
        <v>12</v>
      </c>
      <c r="CD2718" s="9"/>
      <c r="CE2718" s="36"/>
      <c r="CF2718" s="251" t="s">
        <v>0</v>
      </c>
      <c r="CG2718" s="252"/>
      <c r="CH2718" s="253" t="s">
        <v>1</v>
      </c>
      <c r="CI2718" s="254"/>
      <c r="CJ2718" s="23"/>
      <c r="CK2718" s="7" t="s">
        <v>23</v>
      </c>
      <c r="CL2718" s="8"/>
      <c r="CM2718" s="8" t="s">
        <v>24</v>
      </c>
      <c r="CN2718" s="9"/>
      <c r="CO2718" s="23"/>
      <c r="CP2718" s="251" t="s">
        <v>0</v>
      </c>
      <c r="CQ2718" s="252"/>
      <c r="CR2718" s="253" t="s">
        <v>1</v>
      </c>
      <c r="CS2718" s="254"/>
      <c r="CU2718" s="26" t="s">
        <v>25</v>
      </c>
      <c r="CW2718" s="50" t="s">
        <v>44</v>
      </c>
    </row>
    <row r="2719" spans="2:101" ht="19.2" thickTop="1" thickBot="1">
      <c r="B2719" s="34">
        <v>8.0500000000000291</v>
      </c>
      <c r="D2719" s="11">
        <v>1</v>
      </c>
      <c r="E2719" s="12">
        <v>0</v>
      </c>
      <c r="F2719" s="13">
        <v>0</v>
      </c>
      <c r="G2719" s="40">
        <f t="shared" ref="G2719" si="28968">-1/($E$4*$B2719)</f>
        <v>-0.13050068545484989</v>
      </c>
      <c r="H2719" s="10"/>
      <c r="I2719" s="11">
        <v>1</v>
      </c>
      <c r="J2719" s="12">
        <v>0</v>
      </c>
      <c r="K2719" s="13">
        <v>0</v>
      </c>
      <c r="L2719" s="14">
        <v>0</v>
      </c>
      <c r="N2719" s="1">
        <f t="shared" ref="N2719" si="28969">D2719*I2719+F2719*I2722-E2719*J2719-G2719*J2722</f>
        <v>0.97630278428023043</v>
      </c>
      <c r="O2719" s="4">
        <f t="shared" ref="O2719" si="28970">(D2719*J2719+E2719*I2719+F2719*J2722+G2719*I2722)</f>
        <v>0</v>
      </c>
      <c r="P2719" s="2">
        <f t="shared" ref="P2719" si="28971">D2719*K2719+F2719*K2722-E2719*L2719-G2719*L2722</f>
        <v>0</v>
      </c>
      <c r="Q2719" s="3">
        <f t="shared" ref="Q2719" si="28972">(D2719*L2719+E2719*K2719+F2719*L2722+G2719*K2722)</f>
        <v>-0.13050068545484989</v>
      </c>
      <c r="S2719" s="11">
        <v>1</v>
      </c>
      <c r="T2719" s="12">
        <v>0</v>
      </c>
      <c r="U2719" s="13">
        <v>0</v>
      </c>
      <c r="V2719" s="40">
        <f t="shared" ref="V2719" si="28973">-1/($T$4*$B2719)</f>
        <v>-0.24934484641604096</v>
      </c>
      <c r="W2719" s="20"/>
      <c r="X2719" s="1">
        <f t="shared" ref="X2719" si="28974">N2719*S2719+P2719*S2722-O2719*T2719-Q2719*T2722</f>
        <v>0.97630278428023043</v>
      </c>
      <c r="Y2719" s="4">
        <f t="shared" ref="Y2719" si="28975">(N2719*T2719+O2719*S2719+P2719*T2722+Q2719*S2722)</f>
        <v>0</v>
      </c>
      <c r="Z2719" s="2">
        <f t="shared" ref="Z2719" si="28976">N2719*U2719+P2719*U2722-O2719*V2719-Q2719*V2722</f>
        <v>0</v>
      </c>
      <c r="AA2719" s="3">
        <f t="shared" ref="AA2719" si="28977">(N2719*V2719+O2719*U2719+P2719*V2722+Q2719*U2722)</f>
        <v>-0.37393675325675713</v>
      </c>
      <c r="AB2719" s="20"/>
      <c r="AC2719" s="11">
        <v>1</v>
      </c>
      <c r="AD2719" s="12">
        <v>0</v>
      </c>
      <c r="AE2719" s="13">
        <v>0</v>
      </c>
      <c r="AF2719" s="14">
        <v>0</v>
      </c>
      <c r="AG2719" s="20"/>
      <c r="AH2719" s="1">
        <f t="shared" ref="AH2719" si="28978">X2719*AC2719+Z2719*AC2722-Y2719*AD2719-AA2719*AD2722</f>
        <v>0.89872801709435646</v>
      </c>
      <c r="AI2719" s="4">
        <f t="shared" ref="AI2719" si="28979">(X2719*AD2719+Y2719*AC2719+Z2719*AD2722+AA2719*AC2722)</f>
        <v>0</v>
      </c>
      <c r="AJ2719" s="2">
        <f t="shared" ref="AJ2719" si="28980">X2719*AE2719+Z2719*AE2722-Y2719*AF2719-AA2719*AF2722</f>
        <v>0</v>
      </c>
      <c r="AK2719" s="3">
        <f t="shared" ref="AK2719" si="28981">(X2719*AF2719+Y2719*AE2719+Z2719*AF2722+AA2719*AE2722)</f>
        <v>-0.37393675325675713</v>
      </c>
      <c r="AL2719" s="20"/>
      <c r="AM2719" s="11">
        <v>1</v>
      </c>
      <c r="AN2719" s="12">
        <v>0</v>
      </c>
      <c r="AO2719" s="13">
        <v>0</v>
      </c>
      <c r="AP2719" s="40">
        <f t="shared" ref="AP2719" si="28982">-1/($AN$4*$B2719)</f>
        <v>-0.25912307568725823</v>
      </c>
      <c r="AR2719" s="1">
        <f t="shared" ref="AR2719" si="28983">AH2719*AM2719+AJ2719*AM2722-AI2719*AN2719-AK2719*AN2722</f>
        <v>0.89872801709435646</v>
      </c>
      <c r="AS2719" s="4">
        <f t="shared" ref="AS2719" si="28984">(AH2719*AN2719+AI2719*AM2719+AJ2719*AN2722+AK2719*AM2722)</f>
        <v>0</v>
      </c>
      <c r="AT2719" s="2">
        <f t="shared" ref="AT2719" si="28985">AH2719*AO2719+AJ2719*AO2722-AI2719*AP2719-AK2719*AP2722</f>
        <v>0</v>
      </c>
      <c r="AU2719" s="3">
        <f t="shared" ref="AU2719" si="28986">(AH2719*AP2719+AI2719*AO2719+AJ2719*AP2722+AK2719*AO2722)</f>
        <v>-0.60681792125255751</v>
      </c>
      <c r="AV2719" s="20"/>
      <c r="AW2719" s="11">
        <v>1</v>
      </c>
      <c r="AX2719" s="12">
        <v>0</v>
      </c>
      <c r="AY2719" s="13">
        <v>0</v>
      </c>
      <c r="AZ2719" s="14">
        <v>0</v>
      </c>
      <c r="BA2719" s="20"/>
      <c r="BB2719" s="1">
        <f t="shared" ref="BB2719" si="28987">AR2719*AW2719+AT2719*AW2722-AS2719*AX2719-AU2719*AX2722</f>
        <v>0.77284106280222042</v>
      </c>
      <c r="BC2719" s="4">
        <f t="shared" ref="BC2719" si="28988">(AR2719*AX2719+AS2719*AW2719+AT2719*AX2722+AU2719*AW2722)</f>
        <v>0</v>
      </c>
      <c r="BD2719" s="2">
        <f t="shared" ref="BD2719" si="28989">AR2719*AY2719+AT2719*AY2722-AS2719*AZ2719-AU2719*AZ2722</f>
        <v>0</v>
      </c>
      <c r="BE2719" s="3">
        <f t="shared" ref="BE2719" si="28990">(AR2719*AZ2719+AS2719*AY2719+AT2719*AZ2722+AU2719*AY2722)</f>
        <v>-0.60681792125255751</v>
      </c>
      <c r="BF2719" s="20"/>
      <c r="BG2719" s="11">
        <v>1</v>
      </c>
      <c r="BH2719" s="12">
        <v>0</v>
      </c>
      <c r="BI2719" s="13">
        <v>0</v>
      </c>
      <c r="BJ2719" s="40">
        <f t="shared" ref="BJ2719" si="28991">-1/($BH$4*$B2719)</f>
        <v>-0.24934484641604096</v>
      </c>
      <c r="BK2719" s="20"/>
      <c r="BL2719" s="1">
        <f t="shared" ref="BL2719" si="28992">BB2719*BG2719+BD2719*BG2722-BC2719*BH2719-BE2719*BH2722</f>
        <v>0.77284106280222042</v>
      </c>
      <c r="BM2719" s="4">
        <f t="shared" ref="BM2719" si="28993">(BB2719*BH2719+BC2719*BG2719+BD2719*BH2722+BE2719*BG2722)</f>
        <v>0</v>
      </c>
      <c r="BN2719" s="2">
        <f t="shared" ref="BN2719" si="28994">BB2719*BI2719+BD2719*BI2722-BC2719*BJ2719-BE2719*BJ2722</f>
        <v>0</v>
      </c>
      <c r="BO2719" s="3">
        <f t="shared" ref="BO2719" si="28995">(BB2719*BJ2719+BC2719*BI2719+BD2719*BJ2722+BE2719*BI2722)</f>
        <v>-0.79952185736098702</v>
      </c>
      <c r="BP2719" s="20"/>
      <c r="BQ2719" s="11">
        <v>1</v>
      </c>
      <c r="BR2719" s="12">
        <v>0</v>
      </c>
      <c r="BS2719" s="13">
        <v>0</v>
      </c>
      <c r="BT2719" s="14">
        <v>0</v>
      </c>
      <c r="BU2719" s="20"/>
      <c r="BV2719" s="1">
        <f t="shared" ref="BV2719" si="28996">BL2719*BQ2719+BN2719*BQ2722-BM2719*BR2719-BO2719*BR2722</f>
        <v>0.62765836233963068</v>
      </c>
      <c r="BW2719" s="4">
        <f t="shared" ref="BW2719" si="28997">(BL2719*BR2719+BM2719*BQ2719+BN2719*BR2722+BO2719*BQ2722)</f>
        <v>0</v>
      </c>
      <c r="BX2719" s="2">
        <f t="shared" ref="BX2719" si="28998">BL2719*BS2719+BN2719*BS2722-BM2719*BT2719-BO2719*BT2722</f>
        <v>0</v>
      </c>
      <c r="BY2719" s="3">
        <f t="shared" ref="BY2719" si="28999">(BL2719*BT2719+BM2719*BS2719+BN2719*BT2722+BO2719*BS2722)</f>
        <v>-0.79952185736098702</v>
      </c>
      <c r="BZ2719" s="20"/>
      <c r="CA2719" s="11">
        <v>1</v>
      </c>
      <c r="CB2719" s="12">
        <v>0</v>
      </c>
      <c r="CC2719" s="13">
        <v>0</v>
      </c>
      <c r="CD2719" s="40">
        <f t="shared" ref="CD2719" si="29000">-1/($CB$4*$B2719)</f>
        <v>-0.13050068545484989</v>
      </c>
      <c r="CE2719" s="20"/>
      <c r="CF2719" s="1">
        <f t="shared" ref="CF2719" si="29001">BV2719*CA2719+BX2719*CA2722-BW2719*CB2719-BY2719*CB2722</f>
        <v>0.62765836233963068</v>
      </c>
      <c r="CG2719" s="4">
        <f t="shared" ref="CG2719" si="29002">(BV2719*CB2719+BW2719*CA2719+BX2719*CB2722+BY2719*CA2722)</f>
        <v>0</v>
      </c>
      <c r="CH2719" s="2">
        <f t="shared" ref="CH2719" si="29003">BV2719*CC2719+BX2719*CC2722-BW2719*CD2719-BY2719*CD2722</f>
        <v>0</v>
      </c>
      <c r="CI2719" s="3">
        <f t="shared" ref="CI2719" si="29004">(BV2719*CD2719+BW2719*CC2719+BX2719*CD2722+BY2719*CC2722)</f>
        <v>-0.88143170387777736</v>
      </c>
      <c r="CJ2719" s="28"/>
      <c r="CK2719" s="11">
        <v>1</v>
      </c>
      <c r="CL2719" s="12">
        <v>0</v>
      </c>
      <c r="CM2719" s="13">
        <v>0</v>
      </c>
      <c r="CN2719" s="14">
        <v>0</v>
      </c>
      <c r="CP2719" s="1">
        <f t="shared" ref="CP2719" si="29005">CF2719*CK2719+CH2719*CK2722-CG2719*CL2719-CI2719*CL2722</f>
        <v>0.62765836233963068</v>
      </c>
      <c r="CQ2719" s="4">
        <f t="shared" ref="CQ2719" si="29006">(CF2719*CL2719+CG2719*CK2719+CH2719*CL2722+CI2719*CK2722)</f>
        <v>-0.88143170387777736</v>
      </c>
      <c r="CR2719" s="2">
        <f t="shared" ref="CR2719" si="29007">CF2719*CM2719+CH2719*CM2722-CG2719*CN2719-CI2719*CN2722</f>
        <v>0</v>
      </c>
      <c r="CS2719" s="3">
        <f t="shared" ref="CS2719" si="29008">(CF2719*CN2719+CG2719*CM2719+CH2719*CN2722+CI2719*CM2722)</f>
        <v>-0.88143170387777736</v>
      </c>
      <c r="CU2719" s="29">
        <f t="shared" ref="CU2719" si="29009">20*LOG(((1+$CL$4)/$CL$4)/((CP2719+CP2722)^2+(CQ2719+CQ2722)^2)^0.5)</f>
        <v>-4.0614511084202311E-2</v>
      </c>
      <c r="CW2719" s="51">
        <f t="shared" ref="CW2719" si="29010">((CP2719^2+CQ2719^2)^0.5)/((CP2722^2+CQ2722^2)^0.5)</f>
        <v>1.1623039852254999</v>
      </c>
    </row>
    <row r="2720" spans="2:101" ht="18.600000000000001" thickBot="1">
      <c r="D2720" s="11"/>
      <c r="E2720" s="13"/>
      <c r="F2720" s="13"/>
      <c r="G2720" s="15"/>
      <c r="H2720" s="10"/>
      <c r="I2720" s="11"/>
      <c r="J2720" s="13"/>
      <c r="K2720" s="13"/>
      <c r="L2720" s="15"/>
      <c r="N2720" s="5"/>
      <c r="Q2720" s="6"/>
      <c r="S2720" s="11"/>
      <c r="T2720" s="13"/>
      <c r="U2720" s="13"/>
      <c r="V2720" s="15"/>
      <c r="W2720" s="20"/>
      <c r="X2720" s="5"/>
      <c r="AA2720" s="6"/>
      <c r="AB2720" s="20"/>
      <c r="AC2720" s="11"/>
      <c r="AD2720" s="13"/>
      <c r="AE2720" s="13"/>
      <c r="AF2720" s="15"/>
      <c r="AG2720" s="20"/>
      <c r="AH2720" s="5"/>
      <c r="AK2720" s="6"/>
      <c r="AL2720" s="20"/>
      <c r="AM2720" s="11"/>
      <c r="AN2720" s="13"/>
      <c r="AO2720" s="13"/>
      <c r="AP2720" s="15"/>
      <c r="AR2720" s="5"/>
      <c r="AU2720" s="6"/>
      <c r="AW2720" s="11"/>
      <c r="AX2720" s="13"/>
      <c r="AY2720" s="13"/>
      <c r="AZ2720" s="15"/>
      <c r="BA2720" s="20"/>
      <c r="BB2720" s="5"/>
      <c r="BE2720" s="6"/>
      <c r="BG2720" s="11"/>
      <c r="BH2720" s="13"/>
      <c r="BI2720" s="13"/>
      <c r="BJ2720" s="15"/>
      <c r="BL2720" s="5"/>
      <c r="BO2720" s="6"/>
      <c r="BQ2720" s="11"/>
      <c r="BR2720" s="13"/>
      <c r="BS2720" s="13"/>
      <c r="BT2720" s="15"/>
      <c r="BU2720" s="20"/>
      <c r="BV2720" s="5"/>
      <c r="BY2720" s="6"/>
      <c r="CA2720" s="11"/>
      <c r="CB2720" s="13"/>
      <c r="CC2720" s="13"/>
      <c r="CD2720" s="15"/>
      <c r="CF2720" s="5"/>
      <c r="CI2720" s="6"/>
      <c r="CK2720" s="11"/>
      <c r="CL2720" s="13"/>
      <c r="CM2720" s="13"/>
      <c r="CN2720" s="15"/>
      <c r="CP2720" s="5"/>
      <c r="CS2720" s="6"/>
      <c r="CW2720" s="52"/>
    </row>
    <row r="2721" spans="2:101" ht="18.600000000000001" thickBot="1">
      <c r="D2721" s="11" t="s">
        <v>6</v>
      </c>
      <c r="E2721" s="13"/>
      <c r="F2721" s="13" t="s">
        <v>7</v>
      </c>
      <c r="G2721" s="15"/>
      <c r="H2721" s="10"/>
      <c r="I2721" s="11" t="s">
        <v>8</v>
      </c>
      <c r="J2721" s="13"/>
      <c r="K2721" s="13" t="s">
        <v>9</v>
      </c>
      <c r="L2721" s="15"/>
      <c r="N2721" s="251" t="s">
        <v>26</v>
      </c>
      <c r="O2721" s="252"/>
      <c r="P2721" s="253" t="s">
        <v>27</v>
      </c>
      <c r="Q2721" s="254"/>
      <c r="S2721" s="11" t="s">
        <v>13</v>
      </c>
      <c r="T2721" s="13"/>
      <c r="U2721" s="13" t="s">
        <v>14</v>
      </c>
      <c r="V2721" s="15"/>
      <c r="W2721" s="20"/>
      <c r="X2721" s="251" t="s">
        <v>26</v>
      </c>
      <c r="Y2721" s="252"/>
      <c r="Z2721" s="253" t="s">
        <v>27</v>
      </c>
      <c r="AA2721" s="254"/>
      <c r="AB2721" s="20"/>
      <c r="AC2721" s="11" t="s">
        <v>8</v>
      </c>
      <c r="AD2721" s="13"/>
      <c r="AE2721" s="13" t="s">
        <v>9</v>
      </c>
      <c r="AF2721" s="15"/>
      <c r="AG2721" s="20"/>
      <c r="AH2721" s="251" t="s">
        <v>26</v>
      </c>
      <c r="AI2721" s="252"/>
      <c r="AJ2721" s="253" t="s">
        <v>27</v>
      </c>
      <c r="AK2721" s="254"/>
      <c r="AL2721" s="20"/>
      <c r="AM2721" s="11" t="s">
        <v>13</v>
      </c>
      <c r="AN2721" s="13"/>
      <c r="AO2721" s="13" t="s">
        <v>14</v>
      </c>
      <c r="AP2721" s="15"/>
      <c r="AR2721" s="251" t="s">
        <v>26</v>
      </c>
      <c r="AS2721" s="252"/>
      <c r="AT2721" s="253" t="s">
        <v>27</v>
      </c>
      <c r="AU2721" s="254"/>
      <c r="AV2721" s="36"/>
      <c r="AW2721" s="11" t="s">
        <v>8</v>
      </c>
      <c r="AX2721" s="13"/>
      <c r="AY2721" s="13" t="s">
        <v>9</v>
      </c>
      <c r="AZ2721" s="15"/>
      <c r="BA2721" s="20"/>
      <c r="BB2721" s="251" t="s">
        <v>26</v>
      </c>
      <c r="BC2721" s="252"/>
      <c r="BD2721" s="253" t="s">
        <v>27</v>
      </c>
      <c r="BE2721" s="254"/>
      <c r="BF2721" s="36"/>
      <c r="BG2721" s="11" t="s">
        <v>13</v>
      </c>
      <c r="BH2721" s="13"/>
      <c r="BI2721" s="13" t="s">
        <v>14</v>
      </c>
      <c r="BJ2721" s="15"/>
      <c r="BK2721" s="36"/>
      <c r="BL2721" s="251" t="s">
        <v>26</v>
      </c>
      <c r="BM2721" s="252"/>
      <c r="BN2721" s="253" t="s">
        <v>27</v>
      </c>
      <c r="BO2721" s="254"/>
      <c r="BP2721" s="36"/>
      <c r="BQ2721" s="11" t="s">
        <v>8</v>
      </c>
      <c r="BR2721" s="13"/>
      <c r="BS2721" s="13" t="s">
        <v>9</v>
      </c>
      <c r="BT2721" s="15"/>
      <c r="BU2721" s="20"/>
      <c r="BV2721" s="251" t="s">
        <v>26</v>
      </c>
      <c r="BW2721" s="252"/>
      <c r="BX2721" s="253" t="s">
        <v>27</v>
      </c>
      <c r="BY2721" s="254"/>
      <c r="BZ2721" s="36"/>
      <c r="CA2721" s="11" t="s">
        <v>13</v>
      </c>
      <c r="CB2721" s="13"/>
      <c r="CC2721" s="13" t="s">
        <v>14</v>
      </c>
      <c r="CD2721" s="15"/>
      <c r="CE2721" s="36"/>
      <c r="CF2721" s="251" t="s">
        <v>26</v>
      </c>
      <c r="CG2721" s="252"/>
      <c r="CH2721" s="253" t="s">
        <v>27</v>
      </c>
      <c r="CI2721" s="254"/>
      <c r="CK2721" s="11" t="s">
        <v>28</v>
      </c>
      <c r="CL2721" s="13"/>
      <c r="CM2721" s="13" t="s">
        <v>29</v>
      </c>
      <c r="CN2721" s="15"/>
      <c r="CP2721" s="251" t="s">
        <v>26</v>
      </c>
      <c r="CQ2721" s="252"/>
      <c r="CR2721" s="253" t="s">
        <v>27</v>
      </c>
      <c r="CS2721" s="254"/>
      <c r="CU2721" s="38" t="s">
        <v>37</v>
      </c>
      <c r="CW2721" s="53" t="s">
        <v>45</v>
      </c>
    </row>
    <row r="2722" spans="2:101" ht="19.2" thickTop="1" thickBot="1">
      <c r="D2722" s="16">
        <v>0</v>
      </c>
      <c r="E2722" s="17">
        <v>0</v>
      </c>
      <c r="F2722" s="18">
        <v>1</v>
      </c>
      <c r="G2722" s="19">
        <v>0</v>
      </c>
      <c r="H2722" s="10"/>
      <c r="I2722" s="16">
        <v>0</v>
      </c>
      <c r="J2722" s="17">
        <f t="shared" ref="J2722" si="29011">-1/($J$4*$B2719)</f>
        <v>-0.18158690613137202</v>
      </c>
      <c r="K2722" s="18">
        <v>1</v>
      </c>
      <c r="L2722" s="19">
        <v>0</v>
      </c>
      <c r="N2722" s="1">
        <f t="shared" ref="N2722" si="29012">D2722*I2719+F2722*I2722-E2722*J2719-G2722*J2722</f>
        <v>0</v>
      </c>
      <c r="O2722" s="4">
        <f t="shared" ref="O2722" si="29013">(D2722*J2719+E2722*I2719+F2722*J2722+G2722*I2722)</f>
        <v>-0.18158690613137202</v>
      </c>
      <c r="P2722" s="2">
        <f t="shared" ref="P2722" si="29014">D2722*K2719+F2722*K2722-E2722*L2719-G2722*L2722</f>
        <v>1</v>
      </c>
      <c r="Q2722" s="3">
        <f t="shared" ref="Q2722" si="29015">(D2722*L2719+E2722*K2719+F2722*L2722+G2722*K2722)</f>
        <v>0</v>
      </c>
      <c r="S2722" s="16">
        <v>0</v>
      </c>
      <c r="T2722" s="17">
        <v>0</v>
      </c>
      <c r="U2722" s="18">
        <v>1</v>
      </c>
      <c r="V2722" s="19">
        <v>0</v>
      </c>
      <c r="W2722" s="20"/>
      <c r="X2722" s="1">
        <f t="shared" ref="X2722" si="29016">N2722*S2719+P2722*S2722-O2722*T2719-Q2722*T2722</f>
        <v>0</v>
      </c>
      <c r="Y2722" s="4">
        <f t="shared" ref="Y2722" si="29017">(N2722*T2719+O2722*S2719+P2722*T2722+Q2722*S2722)</f>
        <v>-0.18158690613137202</v>
      </c>
      <c r="Z2722" s="2">
        <f t="shared" ref="Z2722" si="29018">N2722*U2719+P2722*U2722-O2722*V2719-Q2722*V2722</f>
        <v>0.95472224077950896</v>
      </c>
      <c r="AA2722" s="3">
        <f t="shared" ref="AA2722" si="29019">(N2722*V2719+O2722*U2719+P2722*V2722+Q2722*U2722)</f>
        <v>0</v>
      </c>
      <c r="AB2722" s="20"/>
      <c r="AC2722" s="16">
        <v>0</v>
      </c>
      <c r="AD2722" s="17">
        <f t="shared" ref="AD2722" si="29020">-1/($AD$4*$B2719)</f>
        <v>-0.20745424596605144</v>
      </c>
      <c r="AE2722" s="18">
        <v>1</v>
      </c>
      <c r="AF2722" s="19">
        <v>0</v>
      </c>
      <c r="AG2722" s="20"/>
      <c r="AH2722" s="1">
        <f t="shared" ref="AH2722" si="29021">X2722*AC2719+Z2722*AC2722-Y2722*AD2719-AA2722*AD2722</f>
        <v>0</v>
      </c>
      <c r="AI2722" s="4">
        <f t="shared" ref="AI2722" si="29022">(X2722*AD2719+Y2722*AC2719+Z2722*AD2722+AA2722*AC2722)</f>
        <v>-0.37964808869930405</v>
      </c>
      <c r="AJ2722" s="2">
        <f t="shared" ref="AJ2722" si="29023">X2722*AE2719+Z2722*AE2722-Y2722*AF2719-AA2722*AF2722</f>
        <v>0.95472224077950896</v>
      </c>
      <c r="AK2722" s="3">
        <f t="shared" ref="AK2722" si="29024">(X2722*AF2719+Y2722*AE2719+Z2722*AF2722+AA2722*AE2722)</f>
        <v>0</v>
      </c>
      <c r="AL2722" s="20"/>
      <c r="AM2722" s="16">
        <v>0</v>
      </c>
      <c r="AN2722" s="17">
        <v>0</v>
      </c>
      <c r="AO2722" s="18">
        <v>1</v>
      </c>
      <c r="AP2722" s="19">
        <v>0</v>
      </c>
      <c r="AR2722" s="1">
        <f t="shared" ref="AR2722" si="29025">AH2722*AM2719+AJ2722*AM2722-AI2722*AN2719-AK2722*AN2722</f>
        <v>0</v>
      </c>
      <c r="AS2722" s="4">
        <f t="shared" ref="AS2722" si="29026">(AH2722*AN2719+AI2722*AM2719+AJ2722*AN2722+AK2722*AM2722)</f>
        <v>-0.37964808869930405</v>
      </c>
      <c r="AT2722" s="2">
        <f t="shared" ref="AT2722" si="29027">AH2722*AO2719+AJ2722*AO2722-AI2722*AP2719-AK2722*AP2722</f>
        <v>0.85634666035695628</v>
      </c>
      <c r="AU2722" s="3">
        <f t="shared" ref="AU2722" si="29028">(AH2722*AP2719+AI2722*AO2719+AJ2722*AP2722+AK2722*AO2722)</f>
        <v>0</v>
      </c>
      <c r="AV2722" s="20"/>
      <c r="AW2722" s="16">
        <v>0</v>
      </c>
      <c r="AX2722" s="17">
        <f t="shared" ref="AX2722" si="29029">-1/($AX$4*$B2719)</f>
        <v>-0.20745424596605144</v>
      </c>
      <c r="AY2722" s="18">
        <v>1</v>
      </c>
      <c r="AZ2722" s="19">
        <v>0</v>
      </c>
      <c r="BA2722" s="20"/>
      <c r="BB2722" s="1">
        <f t="shared" ref="BB2722" si="29030">AR2722*AW2719+AT2722*AW2722-AS2722*AX2719-AU2722*AX2722</f>
        <v>0</v>
      </c>
      <c r="BC2722" s="4">
        <f t="shared" ref="BC2722" si="29031">(AR2722*AX2719+AS2722*AW2719+AT2722*AX2722+AU2722*AW2722)</f>
        <v>-0.55730083940920272</v>
      </c>
      <c r="BD2722" s="2">
        <f t="shared" ref="BD2722" si="29032">AR2722*AY2719+AT2722*AY2722-AS2722*AZ2719-AU2722*AZ2722</f>
        <v>0.85634666035695628</v>
      </c>
      <c r="BE2722" s="3">
        <f t="shared" ref="BE2722" si="29033">(AR2722*AZ2719+AS2722*AY2719+AT2722*AZ2722+AU2722*AY2722)</f>
        <v>0</v>
      </c>
      <c r="BF2722" s="20"/>
      <c r="BG2722" s="16">
        <v>0</v>
      </c>
      <c r="BH2722" s="17">
        <v>0</v>
      </c>
      <c r="BI2722" s="18">
        <v>1</v>
      </c>
      <c r="BJ2722" s="19">
        <v>0</v>
      </c>
      <c r="BK2722" s="20"/>
      <c r="BL2722" s="1">
        <f t="shared" ref="BL2722" si="29034">BB2722*BG2719+BD2722*BG2722-BC2722*BH2719-BE2722*BH2722</f>
        <v>0</v>
      </c>
      <c r="BM2722" s="4">
        <f t="shared" ref="BM2722" si="29035">(BB2722*BH2719+BC2722*BG2719+BD2722*BH2722+BE2722*BG2722)</f>
        <v>-0.55730083940920272</v>
      </c>
      <c r="BN2722" s="2">
        <f t="shared" ref="BN2722" si="29036">BB2722*BI2719+BD2722*BI2722-BC2722*BJ2719-BE2722*BJ2722</f>
        <v>0.71738656814693791</v>
      </c>
      <c r="BO2722" s="3">
        <f t="shared" ref="BO2722" si="29037">(BB2722*BJ2719+BC2722*BI2719+BD2722*BJ2722+BE2722*BI2722)</f>
        <v>0</v>
      </c>
      <c r="BP2722" s="20"/>
      <c r="BQ2722" s="16">
        <v>0</v>
      </c>
      <c r="BR2722" s="17">
        <f t="shared" ref="BR2722" si="29038">-1/($BR$4*$B2719)</f>
        <v>-0.18158690613137202</v>
      </c>
      <c r="BS2722" s="18">
        <v>1</v>
      </c>
      <c r="BT2722" s="19">
        <v>0</v>
      </c>
      <c r="BU2722" s="20"/>
      <c r="BV2722" s="1">
        <f t="shared" ref="BV2722" si="29039">BL2722*BQ2719+BN2722*BQ2722-BM2722*BR2719-BO2722*BR2722</f>
        <v>0</v>
      </c>
      <c r="BW2722" s="4">
        <f t="shared" ref="BW2722" si="29040">(BL2722*BR2719+BM2722*BQ2719+BN2722*BR2722+BO2722*BQ2722)</f>
        <v>-0.68756884681920782</v>
      </c>
      <c r="BX2722" s="2">
        <f t="shared" ref="BX2722" si="29041">BL2722*BS2719+BN2722*BS2722-BM2722*BT2719-BO2722*BT2722</f>
        <v>0.71738656814693791</v>
      </c>
      <c r="BY2722" s="3">
        <f t="shared" ref="BY2722" si="29042">(BL2722*BT2719+BM2722*BS2719+BN2722*BT2722+BO2722*BS2722)</f>
        <v>0</v>
      </c>
      <c r="BZ2722" s="20"/>
      <c r="CA2722" s="16">
        <v>0</v>
      </c>
      <c r="CB2722" s="17">
        <v>0</v>
      </c>
      <c r="CC2722" s="18">
        <v>1</v>
      </c>
      <c r="CD2722" s="19">
        <v>0</v>
      </c>
      <c r="CE2722" s="20"/>
      <c r="CF2722" s="1">
        <f t="shared" ref="CF2722" si="29043">BV2722*CA2719+BX2722*CA2722-BW2722*CB2719-BY2722*CB2722</f>
        <v>0</v>
      </c>
      <c r="CG2722" s="4">
        <f t="shared" ref="CG2722" si="29044">(BV2722*CB2719+BW2722*CA2719+BX2722*CB2722+BY2722*CA2722)</f>
        <v>-0.68756884681920782</v>
      </c>
      <c r="CH2722" s="2">
        <f t="shared" ref="CH2722" si="29045">BV2722*CC2719+BX2722*CC2722-BW2722*CD2719-BY2722*CD2722</f>
        <v>0.62765836233963057</v>
      </c>
      <c r="CI2722" s="3">
        <f t="shared" ref="CI2722" si="29046">(BV2722*CD2719+BW2722*CC2719+BX2722*CD2722+BY2722*CC2722)</f>
        <v>0</v>
      </c>
      <c r="CK2722" s="16">
        <f t="shared" ref="CK2722" si="29047">1/$CL$4</f>
        <v>1</v>
      </c>
      <c r="CL2722" s="17">
        <v>0</v>
      </c>
      <c r="CM2722" s="18">
        <v>1</v>
      </c>
      <c r="CN2722" s="19">
        <v>0</v>
      </c>
      <c r="CP2722" s="1">
        <f t="shared" ref="CP2722" si="29048">CF2722*CK2719+CH2722*CK2722-CG2722*CL2719-CI2722*CL2722</f>
        <v>0.62765836233963057</v>
      </c>
      <c r="CQ2722" s="4">
        <f t="shared" ref="CQ2722" si="29049">(CF2722*CL2719+CG2722*CK2719+CH2722*CL2722+CI2722*CK2722)</f>
        <v>-0.68756884681920782</v>
      </c>
      <c r="CR2722" s="2">
        <f t="shared" ref="CR2722" si="29050">CF2722*CM2719+CH2722*CM2722-CG2722*CN2719-CI2722*CN2722</f>
        <v>0.62765836233963057</v>
      </c>
      <c r="CS2722" s="3">
        <f t="shared" ref="CS2722" si="29051">(CF2722*CN2719+CG2722*CM2719+CH2722*CN2722+CI2722*CM2722)</f>
        <v>0</v>
      </c>
      <c r="CU2722" s="39">
        <f t="shared" ref="CU2722" si="29052">(180/PI())*ATAN(-1*(CQ2719/CP2719))</f>
        <v>54.545726819477416</v>
      </c>
      <c r="CW2722" s="54">
        <f t="shared" ref="CW2722" si="29053">20*LOG(((1-(10^(CU2719/20)^2)*(1-((1-CW2719)/(1+CW2719))^2))^0.5))</f>
        <v>-18.27108077016139</v>
      </c>
    </row>
    <row r="2723" spans="2:101">
      <c r="E2723" s="20"/>
      <c r="F2723" s="20"/>
      <c r="G2723" s="20"/>
      <c r="H2723" s="20"/>
      <c r="I2723" s="20"/>
      <c r="J2723" s="20"/>
      <c r="K2723" s="20"/>
      <c r="L2723" s="20"/>
      <c r="M2723" s="20"/>
      <c r="N2723" s="20"/>
      <c r="O2723" s="20"/>
      <c r="P2723" s="20"/>
      <c r="Q2723" s="20"/>
      <c r="R2723" s="20"/>
      <c r="S2723" s="20"/>
      <c r="T2723" s="20"/>
      <c r="U2723" s="20"/>
      <c r="V2723" s="20"/>
      <c r="W2723" s="20"/>
      <c r="X2723" s="20"/>
      <c r="Y2723" s="20"/>
      <c r="Z2723" s="20"/>
      <c r="AA2723" s="20"/>
      <c r="AB2723" s="30"/>
      <c r="AC2723" s="20"/>
      <c r="AD2723" s="20"/>
      <c r="AE2723" s="20"/>
      <c r="AF2723" s="20"/>
      <c r="AG2723" s="20"/>
      <c r="AH2723" s="20"/>
      <c r="AI2723" s="20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  <c r="BA2723" s="20"/>
      <c r="BB2723" s="20"/>
      <c r="BC2723" s="20"/>
      <c r="BD2723" s="20"/>
      <c r="BE2723" s="20"/>
      <c r="BF2723" s="20"/>
      <c r="BG2723" s="20"/>
      <c r="BH2723" s="20"/>
      <c r="BI2723" s="20"/>
      <c r="BJ2723" s="20"/>
      <c r="BK2723" s="20"/>
      <c r="BL2723" s="20"/>
      <c r="BM2723" s="20"/>
      <c r="BN2723" s="20"/>
      <c r="BO2723" s="20"/>
      <c r="BP2723" s="20"/>
      <c r="BQ2723" s="20"/>
      <c r="BR2723" s="20"/>
      <c r="BS2723" s="20"/>
      <c r="BT2723" s="20"/>
      <c r="BU2723" s="20"/>
      <c r="BV2723" s="20"/>
      <c r="BW2723" s="20"/>
      <c r="BX2723" s="20"/>
      <c r="BY2723" s="20"/>
      <c r="BZ2723" s="20"/>
      <c r="CA2723" s="20"/>
      <c r="CB2723" s="20"/>
      <c r="CC2723" s="20"/>
      <c r="CD2723" s="20"/>
      <c r="CE2723" s="20"/>
      <c r="CF2723" s="20"/>
      <c r="CG2723" s="20"/>
      <c r="CH2723" s="20"/>
      <c r="CI2723" s="20"/>
      <c r="CJ2723" s="20"/>
      <c r="CK2723" s="20"/>
      <c r="CL2723" s="20"/>
    </row>
    <row r="2725" spans="2:101" ht="18.600000000000001" thickBot="1">
      <c r="B2725" s="23"/>
      <c r="C2725" s="23"/>
      <c r="D2725" s="20" t="s">
        <v>15</v>
      </c>
      <c r="E2725" s="20"/>
      <c r="F2725" s="20"/>
      <c r="G2725" s="20"/>
      <c r="H2725" s="20"/>
      <c r="I2725" s="20" t="s">
        <v>16</v>
      </c>
      <c r="J2725" s="20"/>
      <c r="K2725" s="20"/>
      <c r="L2725" s="20"/>
      <c r="M2725" s="23"/>
      <c r="N2725" s="23"/>
      <c r="O2725" s="24" t="s">
        <v>17</v>
      </c>
      <c r="P2725" s="23"/>
      <c r="Q2725" s="23"/>
      <c r="R2725" s="23"/>
      <c r="S2725" s="20"/>
      <c r="T2725" s="20" t="s">
        <v>18</v>
      </c>
      <c r="U2725" s="23"/>
      <c r="V2725" s="23"/>
      <c r="W2725" s="23"/>
      <c r="X2725" s="23"/>
      <c r="Y2725" s="24" t="s">
        <v>19</v>
      </c>
      <c r="Z2725" s="23"/>
      <c r="AA2725" s="23"/>
      <c r="AB2725" s="23"/>
      <c r="AC2725" s="24" t="s">
        <v>20</v>
      </c>
      <c r="AD2725" s="20"/>
      <c r="AE2725" s="20"/>
      <c r="AF2725" s="20"/>
      <c r="AG2725" s="20"/>
      <c r="AH2725" s="23"/>
      <c r="AI2725" s="24" t="s">
        <v>21</v>
      </c>
      <c r="AJ2725" s="23"/>
      <c r="AK2725" s="23"/>
      <c r="AL2725" s="20"/>
      <c r="AM2725" s="24" t="s">
        <v>31</v>
      </c>
      <c r="AN2725" s="20"/>
      <c r="AO2725" s="23"/>
      <c r="AP2725" s="23"/>
      <c r="AQ2725" s="23"/>
      <c r="AR2725" s="23"/>
      <c r="AS2725" s="24" t="s">
        <v>91</v>
      </c>
      <c r="AT2725" s="23"/>
      <c r="AU2725" s="23"/>
      <c r="AV2725" s="23"/>
      <c r="AW2725" s="24" t="s">
        <v>32</v>
      </c>
      <c r="AX2725" s="20"/>
      <c r="AY2725" s="20"/>
      <c r="AZ2725" s="20"/>
      <c r="BA2725" s="20"/>
      <c r="BB2725" s="23"/>
      <c r="BC2725" s="24" t="s">
        <v>22</v>
      </c>
      <c r="BD2725" s="23"/>
      <c r="BE2725" s="23"/>
      <c r="BF2725" s="23"/>
      <c r="BG2725" s="24" t="s">
        <v>33</v>
      </c>
      <c r="BH2725" s="20"/>
      <c r="BI2725" s="23"/>
      <c r="BJ2725" s="23"/>
      <c r="BK2725" s="23"/>
      <c r="BL2725" s="23"/>
      <c r="BM2725" s="24" t="s">
        <v>34</v>
      </c>
      <c r="BN2725" s="23"/>
      <c r="BO2725" s="23"/>
      <c r="BP2725" s="23"/>
      <c r="BQ2725" s="24" t="s">
        <v>89</v>
      </c>
      <c r="BR2725" s="20"/>
      <c r="BS2725" s="20"/>
      <c r="BT2725" s="20"/>
      <c r="BU2725" s="20"/>
      <c r="BV2725" s="23"/>
      <c r="BW2725" s="24" t="s">
        <v>35</v>
      </c>
      <c r="BX2725" s="23"/>
      <c r="BY2725" s="23"/>
      <c r="BZ2725" s="23"/>
      <c r="CA2725" s="24" t="s">
        <v>90</v>
      </c>
      <c r="CB2725" s="20"/>
      <c r="CC2725" s="23"/>
      <c r="CD2725" s="23"/>
      <c r="CE2725" s="23"/>
      <c r="CF2725" s="23"/>
      <c r="CG2725" s="24" t="s">
        <v>92</v>
      </c>
      <c r="CH2725" s="23"/>
      <c r="CI2725" s="23"/>
      <c r="CJ2725" s="23"/>
      <c r="CK2725" s="24" t="s">
        <v>36</v>
      </c>
      <c r="CL2725" s="24"/>
      <c r="CM2725" s="23"/>
      <c r="CN2725" s="23"/>
      <c r="CO2725" s="23"/>
      <c r="CP2725" s="23"/>
      <c r="CQ2725" s="24" t="s">
        <v>93</v>
      </c>
      <c r="CR2725" s="23"/>
      <c r="CS2725" s="23"/>
    </row>
    <row r="2726" spans="2:101" ht="18.600000000000001" thickBot="1">
      <c r="B2726" s="33"/>
      <c r="C2726" s="23"/>
      <c r="D2726" s="7" t="s">
        <v>2</v>
      </c>
      <c r="E2726" s="8"/>
      <c r="F2726" s="8" t="s">
        <v>3</v>
      </c>
      <c r="G2726" s="9"/>
      <c r="H2726" s="10"/>
      <c r="I2726" s="7" t="s">
        <v>4</v>
      </c>
      <c r="J2726" s="8"/>
      <c r="K2726" s="8" t="s">
        <v>5</v>
      </c>
      <c r="L2726" s="9"/>
      <c r="M2726" s="23"/>
      <c r="N2726" s="251" t="s">
        <v>79</v>
      </c>
      <c r="O2726" s="252"/>
      <c r="P2726" s="253" t="s">
        <v>80</v>
      </c>
      <c r="Q2726" s="254"/>
      <c r="R2726" s="23"/>
      <c r="S2726" s="7" t="s">
        <v>11</v>
      </c>
      <c r="T2726" s="8"/>
      <c r="U2726" s="8" t="s">
        <v>12</v>
      </c>
      <c r="V2726" s="9"/>
      <c r="W2726" s="20"/>
      <c r="X2726" s="251" t="s">
        <v>79</v>
      </c>
      <c r="Y2726" s="252"/>
      <c r="Z2726" s="253" t="s">
        <v>80</v>
      </c>
      <c r="AA2726" s="254"/>
      <c r="AB2726" s="20"/>
      <c r="AC2726" s="7" t="s">
        <v>4</v>
      </c>
      <c r="AD2726" s="8"/>
      <c r="AE2726" s="8" t="s">
        <v>5</v>
      </c>
      <c r="AF2726" s="9"/>
      <c r="AG2726" s="20"/>
      <c r="AH2726" s="251" t="s">
        <v>0</v>
      </c>
      <c r="AI2726" s="252"/>
      <c r="AJ2726" s="253" t="s">
        <v>1</v>
      </c>
      <c r="AK2726" s="254"/>
      <c r="AL2726" s="20"/>
      <c r="AM2726" s="7" t="s">
        <v>11</v>
      </c>
      <c r="AN2726" s="8"/>
      <c r="AO2726" s="8" t="s">
        <v>12</v>
      </c>
      <c r="AP2726" s="9"/>
      <c r="AQ2726" s="23"/>
      <c r="AR2726" s="251" t="s">
        <v>0</v>
      </c>
      <c r="AS2726" s="252"/>
      <c r="AT2726" s="253" t="s">
        <v>1</v>
      </c>
      <c r="AU2726" s="254"/>
      <c r="AV2726" s="36"/>
      <c r="AW2726" s="7" t="s">
        <v>4</v>
      </c>
      <c r="AX2726" s="8"/>
      <c r="AY2726" s="8" t="s">
        <v>5</v>
      </c>
      <c r="AZ2726" s="9"/>
      <c r="BA2726" s="20"/>
      <c r="BB2726" s="251" t="s">
        <v>0</v>
      </c>
      <c r="BC2726" s="252"/>
      <c r="BD2726" s="253" t="s">
        <v>1</v>
      </c>
      <c r="BE2726" s="254"/>
      <c r="BF2726" s="36"/>
      <c r="BG2726" s="7" t="s">
        <v>11</v>
      </c>
      <c r="BH2726" s="8"/>
      <c r="BI2726" s="8" t="s">
        <v>12</v>
      </c>
      <c r="BJ2726" s="9"/>
      <c r="BK2726" s="36"/>
      <c r="BL2726" s="251" t="s">
        <v>0</v>
      </c>
      <c r="BM2726" s="252"/>
      <c r="BN2726" s="253" t="s">
        <v>1</v>
      </c>
      <c r="BO2726" s="254"/>
      <c r="BP2726" s="36"/>
      <c r="BQ2726" s="7" t="s">
        <v>4</v>
      </c>
      <c r="BR2726" s="8"/>
      <c r="BS2726" s="8" t="s">
        <v>5</v>
      </c>
      <c r="BT2726" s="9"/>
      <c r="BU2726" s="20"/>
      <c r="BV2726" s="251" t="s">
        <v>0</v>
      </c>
      <c r="BW2726" s="252"/>
      <c r="BX2726" s="253" t="s">
        <v>1</v>
      </c>
      <c r="BY2726" s="254"/>
      <c r="BZ2726" s="36"/>
      <c r="CA2726" s="7" t="s">
        <v>11</v>
      </c>
      <c r="CB2726" s="8"/>
      <c r="CC2726" s="8" t="s">
        <v>12</v>
      </c>
      <c r="CD2726" s="9"/>
      <c r="CE2726" s="36"/>
      <c r="CF2726" s="251" t="s">
        <v>0</v>
      </c>
      <c r="CG2726" s="252"/>
      <c r="CH2726" s="253" t="s">
        <v>1</v>
      </c>
      <c r="CI2726" s="254"/>
      <c r="CJ2726" s="23"/>
      <c r="CK2726" s="7" t="s">
        <v>23</v>
      </c>
      <c r="CL2726" s="8"/>
      <c r="CM2726" s="8" t="s">
        <v>24</v>
      </c>
      <c r="CN2726" s="9"/>
      <c r="CO2726" s="23"/>
      <c r="CP2726" s="251" t="s">
        <v>0</v>
      </c>
      <c r="CQ2726" s="252"/>
      <c r="CR2726" s="253" t="s">
        <v>1</v>
      </c>
      <c r="CS2726" s="254"/>
      <c r="CU2726" s="26" t="s">
        <v>25</v>
      </c>
      <c r="CW2726" s="50" t="s">
        <v>44</v>
      </c>
    </row>
    <row r="2727" spans="2:101" ht="19.2" thickTop="1" thickBot="1">
      <c r="B2727" s="34">
        <v>8.1000000000000298</v>
      </c>
      <c r="D2727" s="11">
        <v>1</v>
      </c>
      <c r="E2727" s="12">
        <v>0</v>
      </c>
      <c r="F2727" s="13">
        <v>0</v>
      </c>
      <c r="G2727" s="40">
        <f t="shared" ref="G2727" si="29054">-1/($E$4*$B2727)</f>
        <v>-0.12969512566809155</v>
      </c>
      <c r="H2727" s="10"/>
      <c r="I2727" s="11">
        <v>1</v>
      </c>
      <c r="J2727" s="12">
        <v>0</v>
      </c>
      <c r="K2727" s="13">
        <v>0</v>
      </c>
      <c r="L2727" s="14">
        <v>0</v>
      </c>
      <c r="N2727" s="1">
        <f t="shared" ref="N2727" si="29055">D2727*I2727+F2727*I2730-E2727*J2727-G2727*J2730</f>
        <v>0.97659443954152769</v>
      </c>
      <c r="O2727" s="4">
        <f t="shared" ref="O2727" si="29056">(D2727*J2727+E2727*I2727+F2727*J2730+G2727*I2730)</f>
        <v>0</v>
      </c>
      <c r="P2727" s="2">
        <f t="shared" ref="P2727" si="29057">D2727*K2727+F2727*K2730-E2727*L2727-G2727*L2730</f>
        <v>0</v>
      </c>
      <c r="Q2727" s="3">
        <f t="shared" ref="Q2727" si="29058">(D2727*L2727+E2727*K2727+F2727*L2730+G2727*K2730)</f>
        <v>-0.12969512566809155</v>
      </c>
      <c r="S2727" s="11">
        <v>1</v>
      </c>
      <c r="T2727" s="12">
        <v>0</v>
      </c>
      <c r="U2727" s="13">
        <v>0</v>
      </c>
      <c r="V2727" s="40">
        <f t="shared" ref="V2727" si="29059">-1/($T$4*$B2727)</f>
        <v>-0.24780568069742342</v>
      </c>
      <c r="W2727" s="20"/>
      <c r="X2727" s="1">
        <f t="shared" ref="X2727" si="29060">N2727*S2727+P2727*S2730-O2727*T2727-Q2727*T2730</f>
        <v>0.97659443954152769</v>
      </c>
      <c r="Y2727" s="4">
        <f t="shared" ref="Y2727" si="29061">(N2727*T2727+O2727*S2727+P2727*T2730+Q2727*S2730)</f>
        <v>0</v>
      </c>
      <c r="Z2727" s="2">
        <f t="shared" ref="Z2727" si="29062">N2727*U2727+P2727*U2730-O2727*V2727-Q2727*V2730</f>
        <v>0</v>
      </c>
      <c r="AA2727" s="3">
        <f t="shared" ref="AA2727" si="29063">(N2727*V2727+O2727*U2727+P2727*V2730+Q2727*U2730)</f>
        <v>-0.37170077552399855</v>
      </c>
      <c r="AB2727" s="20"/>
      <c r="AC2727" s="11">
        <v>1</v>
      </c>
      <c r="AD2727" s="12">
        <v>0</v>
      </c>
      <c r="AE2727" s="13">
        <v>0</v>
      </c>
      <c r="AF2727" s="14">
        <v>0</v>
      </c>
      <c r="AG2727" s="20"/>
      <c r="AH2727" s="1">
        <f t="shared" ref="AH2727" si="29064">X2727*AC2727+Z2727*AC2730-Y2727*AD2727-AA2727*AD2730</f>
        <v>0.89995952866545514</v>
      </c>
      <c r="AI2727" s="4">
        <f t="shared" ref="AI2727" si="29065">(X2727*AD2727+Y2727*AC2727+Z2727*AD2730+AA2727*AC2730)</f>
        <v>0</v>
      </c>
      <c r="AJ2727" s="2">
        <f t="shared" ref="AJ2727" si="29066">X2727*AE2727+Z2727*AE2730-Y2727*AF2727-AA2727*AF2730</f>
        <v>0</v>
      </c>
      <c r="AK2727" s="3">
        <f t="shared" ref="AK2727" si="29067">(X2727*AF2727+Y2727*AE2727+Z2727*AF2730+AA2727*AE2730)</f>
        <v>-0.37170077552399855</v>
      </c>
      <c r="AL2727" s="20"/>
      <c r="AM2727" s="11">
        <v>1</v>
      </c>
      <c r="AN2727" s="12">
        <v>0</v>
      </c>
      <c r="AO2727" s="13">
        <v>0</v>
      </c>
      <c r="AP2727" s="40">
        <f t="shared" ref="AP2727" si="29068">-1/($AN$4*$B2727)</f>
        <v>-0.25752355052869491</v>
      </c>
      <c r="AR2727" s="1">
        <f t="shared" ref="AR2727" si="29069">AH2727*AM2727+AJ2727*AM2730-AI2727*AN2727-AK2727*AN2730</f>
        <v>0.89995952866545514</v>
      </c>
      <c r="AS2727" s="4">
        <f t="shared" ref="AS2727" si="29070">(AH2727*AN2727+AI2727*AM2727+AJ2727*AN2730+AK2727*AM2730)</f>
        <v>0</v>
      </c>
      <c r="AT2727" s="2">
        <f t="shared" ref="AT2727" si="29071">AH2727*AO2727+AJ2727*AO2730-AI2727*AP2727-AK2727*AP2730</f>
        <v>0</v>
      </c>
      <c r="AU2727" s="3">
        <f t="shared" ref="AU2727" si="29072">(AH2727*AP2727+AI2727*AO2727+AJ2727*AP2730+AK2727*AO2730)</f>
        <v>-0.60346154867805735</v>
      </c>
      <c r="AV2727" s="20"/>
      <c r="AW2727" s="11">
        <v>1</v>
      </c>
      <c r="AX2727" s="12">
        <v>0</v>
      </c>
      <c r="AY2727" s="13">
        <v>0</v>
      </c>
      <c r="AZ2727" s="14">
        <v>0</v>
      </c>
      <c r="BA2727" s="20"/>
      <c r="BB2727" s="1">
        <f t="shared" ref="BB2727" si="29073">AR2727*AW2727+AT2727*AW2730-AS2727*AX2727-AU2727*AX2730</f>
        <v>0.77554164997019315</v>
      </c>
      <c r="BC2727" s="4">
        <f t="shared" ref="BC2727" si="29074">(AR2727*AX2727+AS2727*AW2727+AT2727*AX2730+AU2727*AW2730)</f>
        <v>0</v>
      </c>
      <c r="BD2727" s="2">
        <f t="shared" ref="BD2727" si="29075">AR2727*AY2727+AT2727*AY2730-AS2727*AZ2727-AU2727*AZ2730</f>
        <v>0</v>
      </c>
      <c r="BE2727" s="3">
        <f t="shared" ref="BE2727" si="29076">(AR2727*AZ2727+AS2727*AY2727+AT2727*AZ2730+AU2727*AY2730)</f>
        <v>-0.60346154867805735</v>
      </c>
      <c r="BF2727" s="20"/>
      <c r="BG2727" s="11">
        <v>1</v>
      </c>
      <c r="BH2727" s="12">
        <v>0</v>
      </c>
      <c r="BI2727" s="13">
        <v>0</v>
      </c>
      <c r="BJ2727" s="40">
        <f t="shared" ref="BJ2727" si="29077">-1/($BH$4*$B2727)</f>
        <v>-0.24780568069742342</v>
      </c>
      <c r="BK2727" s="20"/>
      <c r="BL2727" s="1">
        <f t="shared" ref="BL2727" si="29078">BB2727*BG2727+BD2727*BG2730-BC2727*BH2727-BE2727*BH2730</f>
        <v>0.77554164997019315</v>
      </c>
      <c r="BM2727" s="4">
        <f t="shared" ref="BM2727" si="29079">(BB2727*BH2727+BC2727*BG2727+BD2727*BH2730+BE2727*BG2730)</f>
        <v>0</v>
      </c>
      <c r="BN2727" s="2">
        <f t="shared" ref="BN2727" si="29080">BB2727*BI2727+BD2727*BI2730-BC2727*BJ2727-BE2727*BJ2730</f>
        <v>0</v>
      </c>
      <c r="BO2727" s="3">
        <f t="shared" ref="BO2727" si="29081">(BB2727*BJ2727+BC2727*BI2727+BD2727*BJ2730+BE2727*BI2730)</f>
        <v>-0.79564517515812394</v>
      </c>
      <c r="BP2727" s="20"/>
      <c r="BQ2727" s="11">
        <v>1</v>
      </c>
      <c r="BR2727" s="12">
        <v>0</v>
      </c>
      <c r="BS2727" s="13">
        <v>0</v>
      </c>
      <c r="BT2727" s="14">
        <v>0</v>
      </c>
      <c r="BU2727" s="20"/>
      <c r="BV2727" s="1">
        <f t="shared" ref="BV2727" si="29082">BL2727*BQ2727+BN2727*BQ2730-BM2727*BR2727-BO2727*BR2730</f>
        <v>0.63195474834435317</v>
      </c>
      <c r="BW2727" s="4">
        <f t="shared" ref="BW2727" si="29083">(BL2727*BR2727+BM2727*BQ2727+BN2727*BR2730+BO2727*BQ2730)</f>
        <v>0</v>
      </c>
      <c r="BX2727" s="2">
        <f t="shared" ref="BX2727" si="29084">BL2727*BS2727+BN2727*BS2730-BM2727*BT2727-BO2727*BT2730</f>
        <v>0</v>
      </c>
      <c r="BY2727" s="3">
        <f t="shared" ref="BY2727" si="29085">(BL2727*BT2727+BM2727*BS2727+BN2727*BT2730+BO2727*BS2730)</f>
        <v>-0.79564517515812394</v>
      </c>
      <c r="BZ2727" s="20"/>
      <c r="CA2727" s="11">
        <v>1</v>
      </c>
      <c r="CB2727" s="12">
        <v>0</v>
      </c>
      <c r="CC2727" s="13">
        <v>0</v>
      </c>
      <c r="CD2727" s="40">
        <f t="shared" ref="CD2727" si="29086">-1/($CB$4*$B2727)</f>
        <v>-0.12969512566809155</v>
      </c>
      <c r="CE2727" s="20"/>
      <c r="CF2727" s="1">
        <f t="shared" ref="CF2727" si="29087">BV2727*CA2727+BX2727*CA2730-BW2727*CB2727-BY2727*CB2730</f>
        <v>0.63195474834435317</v>
      </c>
      <c r="CG2727" s="4">
        <f t="shared" ref="CG2727" si="29088">(BV2727*CB2727+BW2727*CA2727+BX2727*CB2730+BY2727*CA2730)</f>
        <v>0</v>
      </c>
      <c r="CH2727" s="2">
        <f t="shared" ref="CH2727" si="29089">BV2727*CC2727+BX2727*CC2730-BW2727*CD2727-BY2727*CD2730</f>
        <v>0</v>
      </c>
      <c r="CI2727" s="3">
        <f t="shared" ref="CI2727" si="29090">(BV2727*CD2727+BW2727*CC2727+BX2727*CD2730+BY2727*CC2730)</f>
        <v>-0.87760662566119196</v>
      </c>
      <c r="CJ2727" s="28"/>
      <c r="CK2727" s="11">
        <v>1</v>
      </c>
      <c r="CL2727" s="12">
        <v>0</v>
      </c>
      <c r="CM2727" s="13">
        <v>0</v>
      </c>
      <c r="CN2727" s="14">
        <v>0</v>
      </c>
      <c r="CP2727" s="1">
        <f t="shared" ref="CP2727" si="29091">CF2727*CK2727+CH2727*CK2730-CG2727*CL2727-CI2727*CL2730</f>
        <v>0.63195474834435317</v>
      </c>
      <c r="CQ2727" s="4">
        <f t="shared" ref="CQ2727" si="29092">(CF2727*CL2727+CG2727*CK2727+CH2727*CL2730+CI2727*CK2730)</f>
        <v>-0.87760662566119196</v>
      </c>
      <c r="CR2727" s="2">
        <f t="shared" ref="CR2727" si="29093">CF2727*CM2727+CH2727*CM2730-CG2727*CN2727-CI2727*CN2730</f>
        <v>0</v>
      </c>
      <c r="CS2727" s="3">
        <f t="shared" ref="CS2727" si="29094">(CF2727*CN2727+CG2727*CM2727+CH2727*CN2730+CI2727*CM2730)</f>
        <v>-0.87760662566119196</v>
      </c>
      <c r="CU2727" s="29">
        <f t="shared" ref="CU2727" si="29095">20*LOG(((1+$CL$4)/$CL$4)/((CP2727+CP2730)^2+(CQ2727+CQ2730)^2)^0.5)</f>
        <v>-4.0341653556901017E-2</v>
      </c>
      <c r="CW2727" s="51">
        <f t="shared" ref="CW2727" si="29096">((CP2727^2+CQ2727^2)^0.5)/((CP2730^2+CQ2730^2)^0.5)</f>
        <v>1.1609385594166144</v>
      </c>
    </row>
    <row r="2728" spans="2:101" ht="18.600000000000001" thickBot="1">
      <c r="D2728" s="11"/>
      <c r="E2728" s="13"/>
      <c r="F2728" s="13"/>
      <c r="G2728" s="15"/>
      <c r="H2728" s="10"/>
      <c r="I2728" s="11"/>
      <c r="J2728" s="13"/>
      <c r="K2728" s="13"/>
      <c r="L2728" s="15"/>
      <c r="N2728" s="5"/>
      <c r="Q2728" s="6"/>
      <c r="S2728" s="11"/>
      <c r="T2728" s="13"/>
      <c r="U2728" s="13"/>
      <c r="V2728" s="15"/>
      <c r="W2728" s="20"/>
      <c r="X2728" s="5"/>
      <c r="AA2728" s="6"/>
      <c r="AB2728" s="20"/>
      <c r="AC2728" s="11"/>
      <c r="AD2728" s="13"/>
      <c r="AE2728" s="13"/>
      <c r="AF2728" s="15"/>
      <c r="AG2728" s="20"/>
      <c r="AH2728" s="5"/>
      <c r="AK2728" s="6"/>
      <c r="AL2728" s="20"/>
      <c r="AM2728" s="11"/>
      <c r="AN2728" s="13"/>
      <c r="AO2728" s="13"/>
      <c r="AP2728" s="15"/>
      <c r="AR2728" s="5"/>
      <c r="AU2728" s="6"/>
      <c r="AW2728" s="11"/>
      <c r="AX2728" s="13"/>
      <c r="AY2728" s="13"/>
      <c r="AZ2728" s="15"/>
      <c r="BA2728" s="20"/>
      <c r="BB2728" s="5"/>
      <c r="BE2728" s="6"/>
      <c r="BG2728" s="11"/>
      <c r="BH2728" s="13"/>
      <c r="BI2728" s="13"/>
      <c r="BJ2728" s="15"/>
      <c r="BL2728" s="5"/>
      <c r="BO2728" s="6"/>
      <c r="BQ2728" s="11"/>
      <c r="BR2728" s="13"/>
      <c r="BS2728" s="13"/>
      <c r="BT2728" s="15"/>
      <c r="BU2728" s="20"/>
      <c r="BV2728" s="5"/>
      <c r="BY2728" s="6"/>
      <c r="CA2728" s="11"/>
      <c r="CB2728" s="13"/>
      <c r="CC2728" s="13"/>
      <c r="CD2728" s="15"/>
      <c r="CF2728" s="5"/>
      <c r="CI2728" s="6"/>
      <c r="CK2728" s="11"/>
      <c r="CL2728" s="13"/>
      <c r="CM2728" s="13"/>
      <c r="CN2728" s="15"/>
      <c r="CP2728" s="5"/>
      <c r="CS2728" s="6"/>
      <c r="CW2728" s="52"/>
    </row>
    <row r="2729" spans="2:101" ht="18.600000000000001" thickBot="1">
      <c r="D2729" s="11" t="s">
        <v>6</v>
      </c>
      <c r="E2729" s="13"/>
      <c r="F2729" s="13" t="s">
        <v>7</v>
      </c>
      <c r="G2729" s="15"/>
      <c r="H2729" s="10"/>
      <c r="I2729" s="11" t="s">
        <v>8</v>
      </c>
      <c r="J2729" s="13"/>
      <c r="K2729" s="13" t="s">
        <v>9</v>
      </c>
      <c r="L2729" s="15"/>
      <c r="N2729" s="251" t="s">
        <v>26</v>
      </c>
      <c r="O2729" s="252"/>
      <c r="P2729" s="253" t="s">
        <v>27</v>
      </c>
      <c r="Q2729" s="254"/>
      <c r="S2729" s="11" t="s">
        <v>13</v>
      </c>
      <c r="T2729" s="13"/>
      <c r="U2729" s="13" t="s">
        <v>14</v>
      </c>
      <c r="V2729" s="15"/>
      <c r="W2729" s="20"/>
      <c r="X2729" s="251" t="s">
        <v>26</v>
      </c>
      <c r="Y2729" s="252"/>
      <c r="Z2729" s="253" t="s">
        <v>27</v>
      </c>
      <c r="AA2729" s="254"/>
      <c r="AB2729" s="20"/>
      <c r="AC2729" s="11" t="s">
        <v>8</v>
      </c>
      <c r="AD2729" s="13"/>
      <c r="AE2729" s="13" t="s">
        <v>9</v>
      </c>
      <c r="AF2729" s="15"/>
      <c r="AG2729" s="20"/>
      <c r="AH2729" s="251" t="s">
        <v>26</v>
      </c>
      <c r="AI2729" s="252"/>
      <c r="AJ2729" s="253" t="s">
        <v>27</v>
      </c>
      <c r="AK2729" s="254"/>
      <c r="AL2729" s="20"/>
      <c r="AM2729" s="11" t="s">
        <v>13</v>
      </c>
      <c r="AN2729" s="13"/>
      <c r="AO2729" s="13" t="s">
        <v>14</v>
      </c>
      <c r="AP2729" s="15"/>
      <c r="AR2729" s="251" t="s">
        <v>26</v>
      </c>
      <c r="AS2729" s="252"/>
      <c r="AT2729" s="253" t="s">
        <v>27</v>
      </c>
      <c r="AU2729" s="254"/>
      <c r="AV2729" s="36"/>
      <c r="AW2729" s="11" t="s">
        <v>8</v>
      </c>
      <c r="AX2729" s="13"/>
      <c r="AY2729" s="13" t="s">
        <v>9</v>
      </c>
      <c r="AZ2729" s="15"/>
      <c r="BA2729" s="20"/>
      <c r="BB2729" s="251" t="s">
        <v>26</v>
      </c>
      <c r="BC2729" s="252"/>
      <c r="BD2729" s="253" t="s">
        <v>27</v>
      </c>
      <c r="BE2729" s="254"/>
      <c r="BF2729" s="36"/>
      <c r="BG2729" s="11" t="s">
        <v>13</v>
      </c>
      <c r="BH2729" s="13"/>
      <c r="BI2729" s="13" t="s">
        <v>14</v>
      </c>
      <c r="BJ2729" s="15"/>
      <c r="BK2729" s="36"/>
      <c r="BL2729" s="251" t="s">
        <v>26</v>
      </c>
      <c r="BM2729" s="252"/>
      <c r="BN2729" s="253" t="s">
        <v>27</v>
      </c>
      <c r="BO2729" s="254"/>
      <c r="BP2729" s="36"/>
      <c r="BQ2729" s="11" t="s">
        <v>8</v>
      </c>
      <c r="BR2729" s="13"/>
      <c r="BS2729" s="13" t="s">
        <v>9</v>
      </c>
      <c r="BT2729" s="15"/>
      <c r="BU2729" s="20"/>
      <c r="BV2729" s="251" t="s">
        <v>26</v>
      </c>
      <c r="BW2729" s="252"/>
      <c r="BX2729" s="253" t="s">
        <v>27</v>
      </c>
      <c r="BY2729" s="254"/>
      <c r="BZ2729" s="36"/>
      <c r="CA2729" s="11" t="s">
        <v>13</v>
      </c>
      <c r="CB2729" s="13"/>
      <c r="CC2729" s="13" t="s">
        <v>14</v>
      </c>
      <c r="CD2729" s="15"/>
      <c r="CE2729" s="36"/>
      <c r="CF2729" s="251" t="s">
        <v>26</v>
      </c>
      <c r="CG2729" s="252"/>
      <c r="CH2729" s="253" t="s">
        <v>27</v>
      </c>
      <c r="CI2729" s="254"/>
      <c r="CK2729" s="11" t="s">
        <v>28</v>
      </c>
      <c r="CL2729" s="13"/>
      <c r="CM2729" s="13" t="s">
        <v>29</v>
      </c>
      <c r="CN2729" s="15"/>
      <c r="CP2729" s="251" t="s">
        <v>26</v>
      </c>
      <c r="CQ2729" s="252"/>
      <c r="CR2729" s="253" t="s">
        <v>27</v>
      </c>
      <c r="CS2729" s="254"/>
      <c r="CU2729" s="38" t="s">
        <v>37</v>
      </c>
      <c r="CW2729" s="53" t="s">
        <v>45</v>
      </c>
    </row>
    <row r="2730" spans="2:101" ht="19.2" thickTop="1" thickBot="1">
      <c r="D2730" s="16">
        <v>0</v>
      </c>
      <c r="E2730" s="17">
        <v>0</v>
      </c>
      <c r="F2730" s="18">
        <v>1</v>
      </c>
      <c r="G2730" s="19">
        <v>0</v>
      </c>
      <c r="H2730" s="10"/>
      <c r="I2730" s="16">
        <v>0</v>
      </c>
      <c r="J2730" s="17">
        <f t="shared" ref="J2730" si="29097">-1/($J$4*$B2727)</f>
        <v>-0.18046599930340057</v>
      </c>
      <c r="K2730" s="18">
        <v>1</v>
      </c>
      <c r="L2730" s="19">
        <v>0</v>
      </c>
      <c r="N2730" s="1">
        <f t="shared" ref="N2730" si="29098">D2730*I2727+F2730*I2730-E2730*J2727-G2730*J2730</f>
        <v>0</v>
      </c>
      <c r="O2730" s="4">
        <f t="shared" ref="O2730" si="29099">(D2730*J2727+E2730*I2727+F2730*J2730+G2730*I2730)</f>
        <v>-0.18046599930340057</v>
      </c>
      <c r="P2730" s="2">
        <f t="shared" ref="P2730" si="29100">D2730*K2727+F2730*K2730-E2730*L2727-G2730*L2730</f>
        <v>1</v>
      </c>
      <c r="Q2730" s="3">
        <f t="shared" ref="Q2730" si="29101">(D2730*L2727+E2730*K2727+F2730*L2730+G2730*K2730)</f>
        <v>0</v>
      </c>
      <c r="S2730" s="16">
        <v>0</v>
      </c>
      <c r="T2730" s="17">
        <v>0</v>
      </c>
      <c r="U2730" s="18">
        <v>1</v>
      </c>
      <c r="V2730" s="19">
        <v>0</v>
      </c>
      <c r="W2730" s="20"/>
      <c r="X2730" s="1">
        <f t="shared" ref="X2730" si="29102">N2730*S2727+P2730*S2730-O2730*T2727-Q2730*T2730</f>
        <v>0</v>
      </c>
      <c r="Y2730" s="4">
        <f t="shared" ref="Y2730" si="29103">(N2730*T2727+O2730*S2727+P2730*T2730+Q2730*S2730)</f>
        <v>-0.18046599930340057</v>
      </c>
      <c r="Z2730" s="2">
        <f t="shared" ref="Z2730" si="29104">N2730*U2727+P2730*U2730-O2730*V2727-Q2730*V2730</f>
        <v>0.95527950019988006</v>
      </c>
      <c r="AA2730" s="3">
        <f t="shared" ref="AA2730" si="29105">(N2730*V2727+O2730*U2727+P2730*V2730+Q2730*U2730)</f>
        <v>0</v>
      </c>
      <c r="AB2730" s="20"/>
      <c r="AC2730" s="16">
        <v>0</v>
      </c>
      <c r="AD2730" s="17">
        <f t="shared" ref="AD2730" si="29106">-1/($AD$4*$B2727)</f>
        <v>-0.20617366420082889</v>
      </c>
      <c r="AE2730" s="18">
        <v>1</v>
      </c>
      <c r="AF2730" s="19">
        <v>0</v>
      </c>
      <c r="AG2730" s="20"/>
      <c r="AH2730" s="1">
        <f t="shared" ref="AH2730" si="29107">X2730*AC2727+Z2730*AC2730-Y2730*AD2727-AA2730*AD2730</f>
        <v>0</v>
      </c>
      <c r="AI2730" s="4">
        <f t="shared" ref="AI2730" si="29108">(X2730*AD2727+Y2730*AC2727+Z2730*AD2730+AA2730*AC2730)</f>
        <v>-0.37741947419554633</v>
      </c>
      <c r="AJ2730" s="2">
        <f t="shared" ref="AJ2730" si="29109">X2730*AE2727+Z2730*AE2730-Y2730*AF2727-AA2730*AF2730</f>
        <v>0.95527950019988006</v>
      </c>
      <c r="AK2730" s="3">
        <f t="shared" ref="AK2730" si="29110">(X2730*AF2727+Y2730*AE2727+Z2730*AF2730+AA2730*AE2730)</f>
        <v>0</v>
      </c>
      <c r="AL2730" s="20"/>
      <c r="AM2730" s="16">
        <v>0</v>
      </c>
      <c r="AN2730" s="17">
        <v>0</v>
      </c>
      <c r="AO2730" s="18">
        <v>1</v>
      </c>
      <c r="AP2730" s="19">
        <v>0</v>
      </c>
      <c r="AR2730" s="1">
        <f t="shared" ref="AR2730" si="29111">AH2730*AM2727+AJ2730*AM2730-AI2730*AN2727-AK2730*AN2730</f>
        <v>0</v>
      </c>
      <c r="AS2730" s="4">
        <f t="shared" ref="AS2730" si="29112">(AH2730*AN2727+AI2730*AM2727+AJ2730*AN2730+AK2730*AM2730)</f>
        <v>-0.37741947419554633</v>
      </c>
      <c r="AT2730" s="2">
        <f t="shared" ref="AT2730" si="29113">AH2730*AO2727+AJ2730*AO2730-AI2730*AP2727-AK2730*AP2730</f>
        <v>0.85808509716636983</v>
      </c>
      <c r="AU2730" s="3">
        <f t="shared" ref="AU2730" si="29114">(AH2730*AP2727+AI2730*AO2727+AJ2730*AP2730+AK2730*AO2730)</f>
        <v>0</v>
      </c>
      <c r="AV2730" s="20"/>
      <c r="AW2730" s="16">
        <v>0</v>
      </c>
      <c r="AX2730" s="17">
        <f t="shared" ref="AX2730" si="29115">-1/($AX$4*$B2727)</f>
        <v>-0.20617366420082889</v>
      </c>
      <c r="AY2730" s="18">
        <v>1</v>
      </c>
      <c r="AZ2730" s="19">
        <v>0</v>
      </c>
      <c r="BA2730" s="20"/>
      <c r="BB2730" s="1">
        <f t="shared" ref="BB2730" si="29116">AR2730*AW2727+AT2730*AW2730-AS2730*AX2727-AU2730*AX2730</f>
        <v>0</v>
      </c>
      <c r="BC2730" s="4">
        <f t="shared" ref="BC2730" si="29117">(AR2730*AX2727+AS2730*AW2727+AT2730*AX2730+AU2730*AW2730)</f>
        <v>-0.5543340228744611</v>
      </c>
      <c r="BD2730" s="2">
        <f t="shared" ref="BD2730" si="29118">AR2730*AY2727+AT2730*AY2730-AS2730*AZ2727-AU2730*AZ2730</f>
        <v>0.85808509716636983</v>
      </c>
      <c r="BE2730" s="3">
        <f t="shared" ref="BE2730" si="29119">(AR2730*AZ2727+AS2730*AY2727+AT2730*AZ2730+AU2730*AY2730)</f>
        <v>0</v>
      </c>
      <c r="BF2730" s="20"/>
      <c r="BG2730" s="16">
        <v>0</v>
      </c>
      <c r="BH2730" s="17">
        <v>0</v>
      </c>
      <c r="BI2730" s="18">
        <v>1</v>
      </c>
      <c r="BJ2730" s="19">
        <v>0</v>
      </c>
      <c r="BK2730" s="20"/>
      <c r="BL2730" s="1">
        <f t="shared" ref="BL2730" si="29120">BB2730*BG2727+BD2730*BG2730-BC2730*BH2727-BE2730*BH2730</f>
        <v>0</v>
      </c>
      <c r="BM2730" s="4">
        <f t="shared" ref="BM2730" si="29121">(BB2730*BH2727+BC2730*BG2727+BD2730*BH2730+BE2730*BG2730)</f>
        <v>-0.5543340228744611</v>
      </c>
      <c r="BN2730" s="2">
        <f t="shared" ref="BN2730" si="29122">BB2730*BI2727+BD2730*BI2730-BC2730*BJ2727-BE2730*BJ2730</f>
        <v>0.72071797729422293</v>
      </c>
      <c r="BO2730" s="3">
        <f t="shared" ref="BO2730" si="29123">(BB2730*BJ2727+BC2730*BI2727+BD2730*BJ2730+BE2730*BI2730)</f>
        <v>0</v>
      </c>
      <c r="BP2730" s="20"/>
      <c r="BQ2730" s="16">
        <v>0</v>
      </c>
      <c r="BR2730" s="17">
        <f t="shared" ref="BR2730" si="29124">-1/($BR$4*$B2727)</f>
        <v>-0.18046599930340057</v>
      </c>
      <c r="BS2730" s="18">
        <v>1</v>
      </c>
      <c r="BT2730" s="19">
        <v>0</v>
      </c>
      <c r="BU2730" s="20"/>
      <c r="BV2730" s="1">
        <f t="shared" ref="BV2730" si="29125">BL2730*BQ2727+BN2730*BQ2730-BM2730*BR2727-BO2730*BR2730</f>
        <v>0</v>
      </c>
      <c r="BW2730" s="4">
        <f t="shared" ref="BW2730" si="29126">(BL2730*BR2727+BM2730*BQ2727+BN2730*BR2730+BO2730*BQ2730)</f>
        <v>-0.68439911286278865</v>
      </c>
      <c r="BX2730" s="2">
        <f t="shared" ref="BX2730" si="29127">BL2730*BS2727+BN2730*BS2730-BM2730*BT2727-BO2730*BT2730</f>
        <v>0.72071797729422293</v>
      </c>
      <c r="BY2730" s="3">
        <f t="shared" ref="BY2730" si="29128">(BL2730*BT2727+BM2730*BS2727+BN2730*BT2730+BO2730*BS2730)</f>
        <v>0</v>
      </c>
      <c r="BZ2730" s="20"/>
      <c r="CA2730" s="16">
        <v>0</v>
      </c>
      <c r="CB2730" s="17">
        <v>0</v>
      </c>
      <c r="CC2730" s="18">
        <v>1</v>
      </c>
      <c r="CD2730" s="19">
        <v>0</v>
      </c>
      <c r="CE2730" s="20"/>
      <c r="CF2730" s="1">
        <f t="shared" ref="CF2730" si="29129">BV2730*CA2727+BX2730*CA2730-BW2730*CB2727-BY2730*CB2730</f>
        <v>0</v>
      </c>
      <c r="CG2730" s="4">
        <f t="shared" ref="CG2730" si="29130">(BV2730*CB2727+BW2730*CA2727+BX2730*CB2730+BY2730*CA2730)</f>
        <v>-0.68439911286278865</v>
      </c>
      <c r="CH2730" s="2">
        <f t="shared" ref="CH2730" si="29131">BV2730*CC2727+BX2730*CC2730-BW2730*CD2727-BY2730*CD2730</f>
        <v>0.63195474834435317</v>
      </c>
      <c r="CI2730" s="3">
        <f t="shared" ref="CI2730" si="29132">(BV2730*CD2727+BW2730*CC2727+BX2730*CD2730+BY2730*CC2730)</f>
        <v>0</v>
      </c>
      <c r="CK2730" s="16">
        <f t="shared" ref="CK2730" si="29133">1/$CL$4</f>
        <v>1</v>
      </c>
      <c r="CL2730" s="17">
        <v>0</v>
      </c>
      <c r="CM2730" s="18">
        <v>1</v>
      </c>
      <c r="CN2730" s="19">
        <v>0</v>
      </c>
      <c r="CP2730" s="1">
        <f t="shared" ref="CP2730" si="29134">CF2730*CK2727+CH2730*CK2730-CG2730*CL2727-CI2730*CL2730</f>
        <v>0.63195474834435317</v>
      </c>
      <c r="CQ2730" s="4">
        <f t="shared" ref="CQ2730" si="29135">(CF2730*CL2727+CG2730*CK2727+CH2730*CL2730+CI2730*CK2730)</f>
        <v>-0.68439911286278865</v>
      </c>
      <c r="CR2730" s="2">
        <f t="shared" ref="CR2730" si="29136">CF2730*CM2727+CH2730*CM2730-CG2730*CN2727-CI2730*CN2730</f>
        <v>0.63195474834435317</v>
      </c>
      <c r="CS2730" s="3">
        <f t="shared" ref="CS2730" si="29137">(CF2730*CN2727+CG2730*CM2727+CH2730*CN2730+CI2730*CM2730)</f>
        <v>0</v>
      </c>
      <c r="CU2730" s="39">
        <f t="shared" ref="CU2730" si="29138">(180/PI())*ATAN(-1*(CQ2727/CP2727))</f>
        <v>54.242760084856904</v>
      </c>
      <c r="CW2730" s="54">
        <f t="shared" ref="CW2730" si="29139">20*LOG(((1-(10^(CU2727/20)^2)*(1-((1-CW2727)/(1+CW2727))^2))^0.5))</f>
        <v>-18.314605750997867</v>
      </c>
    </row>
    <row r="2731" spans="2:101">
      <c r="E2731" s="20"/>
      <c r="F2731" s="20"/>
      <c r="G2731" s="20"/>
      <c r="H2731" s="20"/>
      <c r="I2731" s="20"/>
      <c r="J2731" s="20"/>
      <c r="K2731" s="20"/>
      <c r="L2731" s="20"/>
      <c r="M2731" s="20"/>
      <c r="N2731" s="20"/>
      <c r="O2731" s="20"/>
      <c r="P2731" s="20"/>
      <c r="Q2731" s="20"/>
      <c r="R2731" s="20"/>
      <c r="S2731" s="20"/>
      <c r="T2731" s="20"/>
      <c r="U2731" s="20"/>
      <c r="V2731" s="20"/>
      <c r="W2731" s="20"/>
      <c r="X2731" s="20"/>
      <c r="Y2731" s="20"/>
      <c r="Z2731" s="20"/>
      <c r="AA2731" s="20"/>
      <c r="AB2731" s="30"/>
      <c r="AC2731" s="20"/>
      <c r="AD2731" s="20"/>
      <c r="AE2731" s="20"/>
      <c r="AF2731" s="20"/>
      <c r="AG2731" s="20"/>
      <c r="AH2731" s="20"/>
      <c r="AI2731" s="20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  <c r="BA2731" s="20"/>
      <c r="BB2731" s="20"/>
      <c r="BC2731" s="20"/>
      <c r="BD2731" s="20"/>
      <c r="BE2731" s="20"/>
      <c r="BF2731" s="20"/>
      <c r="BG2731" s="20"/>
      <c r="BH2731" s="20"/>
      <c r="BI2731" s="20"/>
      <c r="BJ2731" s="20"/>
      <c r="BK2731" s="20"/>
      <c r="BL2731" s="20"/>
      <c r="BM2731" s="20"/>
      <c r="BN2731" s="20"/>
      <c r="BO2731" s="20"/>
      <c r="BP2731" s="20"/>
      <c r="BQ2731" s="20"/>
      <c r="BR2731" s="20"/>
      <c r="BS2731" s="20"/>
      <c r="BT2731" s="20"/>
      <c r="BU2731" s="20"/>
      <c r="BV2731" s="20"/>
      <c r="BW2731" s="20"/>
      <c r="BX2731" s="20"/>
      <c r="BY2731" s="20"/>
      <c r="BZ2731" s="20"/>
      <c r="CA2731" s="20"/>
      <c r="CB2731" s="20"/>
      <c r="CC2731" s="20"/>
      <c r="CD2731" s="20"/>
      <c r="CE2731" s="20"/>
      <c r="CF2731" s="20"/>
      <c r="CG2731" s="20"/>
      <c r="CH2731" s="20"/>
      <c r="CI2731" s="20"/>
      <c r="CJ2731" s="20"/>
      <c r="CK2731" s="20"/>
      <c r="CL2731" s="20"/>
    </row>
    <row r="2733" spans="2:101" ht="18.600000000000001" thickBot="1">
      <c r="B2733" s="23"/>
      <c r="C2733" s="23"/>
      <c r="D2733" s="20" t="s">
        <v>15</v>
      </c>
      <c r="E2733" s="20"/>
      <c r="F2733" s="20"/>
      <c r="G2733" s="20"/>
      <c r="H2733" s="20"/>
      <c r="I2733" s="20" t="s">
        <v>16</v>
      </c>
      <c r="J2733" s="20"/>
      <c r="K2733" s="20"/>
      <c r="L2733" s="20"/>
      <c r="M2733" s="23"/>
      <c r="N2733" s="23"/>
      <c r="O2733" s="24" t="s">
        <v>17</v>
      </c>
      <c r="P2733" s="23"/>
      <c r="Q2733" s="23"/>
      <c r="R2733" s="23"/>
      <c r="S2733" s="20"/>
      <c r="T2733" s="20" t="s">
        <v>18</v>
      </c>
      <c r="U2733" s="23"/>
      <c r="V2733" s="23"/>
      <c r="W2733" s="23"/>
      <c r="X2733" s="23"/>
      <c r="Y2733" s="24" t="s">
        <v>19</v>
      </c>
      <c r="Z2733" s="23"/>
      <c r="AA2733" s="23"/>
      <c r="AB2733" s="23"/>
      <c r="AC2733" s="24" t="s">
        <v>20</v>
      </c>
      <c r="AD2733" s="20"/>
      <c r="AE2733" s="20"/>
      <c r="AF2733" s="20"/>
      <c r="AG2733" s="20"/>
      <c r="AH2733" s="23"/>
      <c r="AI2733" s="24" t="s">
        <v>21</v>
      </c>
      <c r="AJ2733" s="23"/>
      <c r="AK2733" s="23"/>
      <c r="AL2733" s="20"/>
      <c r="AM2733" s="24" t="s">
        <v>31</v>
      </c>
      <c r="AN2733" s="20"/>
      <c r="AO2733" s="23"/>
      <c r="AP2733" s="23"/>
      <c r="AQ2733" s="23"/>
      <c r="AR2733" s="23"/>
      <c r="AS2733" s="24" t="s">
        <v>91</v>
      </c>
      <c r="AT2733" s="23"/>
      <c r="AU2733" s="23"/>
      <c r="AV2733" s="23"/>
      <c r="AW2733" s="24" t="s">
        <v>32</v>
      </c>
      <c r="AX2733" s="20"/>
      <c r="AY2733" s="20"/>
      <c r="AZ2733" s="20"/>
      <c r="BA2733" s="20"/>
      <c r="BB2733" s="23"/>
      <c r="BC2733" s="24" t="s">
        <v>22</v>
      </c>
      <c r="BD2733" s="23"/>
      <c r="BE2733" s="23"/>
      <c r="BF2733" s="23"/>
      <c r="BG2733" s="24" t="s">
        <v>33</v>
      </c>
      <c r="BH2733" s="20"/>
      <c r="BI2733" s="23"/>
      <c r="BJ2733" s="23"/>
      <c r="BK2733" s="23"/>
      <c r="BL2733" s="23"/>
      <c r="BM2733" s="24" t="s">
        <v>34</v>
      </c>
      <c r="BN2733" s="23"/>
      <c r="BO2733" s="23"/>
      <c r="BP2733" s="23"/>
      <c r="BQ2733" s="24" t="s">
        <v>89</v>
      </c>
      <c r="BR2733" s="20"/>
      <c r="BS2733" s="20"/>
      <c r="BT2733" s="20"/>
      <c r="BU2733" s="20"/>
      <c r="BV2733" s="23"/>
      <c r="BW2733" s="24" t="s">
        <v>35</v>
      </c>
      <c r="BX2733" s="23"/>
      <c r="BY2733" s="23"/>
      <c r="BZ2733" s="23"/>
      <c r="CA2733" s="24" t="s">
        <v>90</v>
      </c>
      <c r="CB2733" s="20"/>
      <c r="CC2733" s="23"/>
      <c r="CD2733" s="23"/>
      <c r="CE2733" s="23"/>
      <c r="CF2733" s="23"/>
      <c r="CG2733" s="24" t="s">
        <v>92</v>
      </c>
      <c r="CH2733" s="23"/>
      <c r="CI2733" s="23"/>
      <c r="CJ2733" s="23"/>
      <c r="CK2733" s="24" t="s">
        <v>36</v>
      </c>
      <c r="CL2733" s="24"/>
      <c r="CM2733" s="23"/>
      <c r="CN2733" s="23"/>
      <c r="CO2733" s="23"/>
      <c r="CP2733" s="23"/>
      <c r="CQ2733" s="24" t="s">
        <v>93</v>
      </c>
      <c r="CR2733" s="23"/>
      <c r="CS2733" s="23"/>
    </row>
    <row r="2734" spans="2:101" ht="18.600000000000001" thickBot="1">
      <c r="B2734" s="33"/>
      <c r="C2734" s="23"/>
      <c r="D2734" s="7" t="s">
        <v>2</v>
      </c>
      <c r="E2734" s="8"/>
      <c r="F2734" s="8" t="s">
        <v>3</v>
      </c>
      <c r="G2734" s="9"/>
      <c r="H2734" s="10"/>
      <c r="I2734" s="7" t="s">
        <v>4</v>
      </c>
      <c r="J2734" s="8"/>
      <c r="K2734" s="8" t="s">
        <v>5</v>
      </c>
      <c r="L2734" s="9"/>
      <c r="M2734" s="23"/>
      <c r="N2734" s="251" t="s">
        <v>79</v>
      </c>
      <c r="O2734" s="252"/>
      <c r="P2734" s="253" t="s">
        <v>80</v>
      </c>
      <c r="Q2734" s="254"/>
      <c r="R2734" s="23"/>
      <c r="S2734" s="7" t="s">
        <v>11</v>
      </c>
      <c r="T2734" s="8"/>
      <c r="U2734" s="8" t="s">
        <v>12</v>
      </c>
      <c r="V2734" s="9"/>
      <c r="W2734" s="20"/>
      <c r="X2734" s="251" t="s">
        <v>79</v>
      </c>
      <c r="Y2734" s="252"/>
      <c r="Z2734" s="253" t="s">
        <v>80</v>
      </c>
      <c r="AA2734" s="254"/>
      <c r="AB2734" s="20"/>
      <c r="AC2734" s="7" t="s">
        <v>4</v>
      </c>
      <c r="AD2734" s="8"/>
      <c r="AE2734" s="8" t="s">
        <v>5</v>
      </c>
      <c r="AF2734" s="9"/>
      <c r="AG2734" s="20"/>
      <c r="AH2734" s="251" t="s">
        <v>0</v>
      </c>
      <c r="AI2734" s="252"/>
      <c r="AJ2734" s="253" t="s">
        <v>1</v>
      </c>
      <c r="AK2734" s="254"/>
      <c r="AL2734" s="20"/>
      <c r="AM2734" s="7" t="s">
        <v>11</v>
      </c>
      <c r="AN2734" s="8"/>
      <c r="AO2734" s="8" t="s">
        <v>12</v>
      </c>
      <c r="AP2734" s="9"/>
      <c r="AQ2734" s="23"/>
      <c r="AR2734" s="251" t="s">
        <v>0</v>
      </c>
      <c r="AS2734" s="252"/>
      <c r="AT2734" s="253" t="s">
        <v>1</v>
      </c>
      <c r="AU2734" s="254"/>
      <c r="AV2734" s="36"/>
      <c r="AW2734" s="7" t="s">
        <v>4</v>
      </c>
      <c r="AX2734" s="8"/>
      <c r="AY2734" s="8" t="s">
        <v>5</v>
      </c>
      <c r="AZ2734" s="9"/>
      <c r="BA2734" s="20"/>
      <c r="BB2734" s="251" t="s">
        <v>0</v>
      </c>
      <c r="BC2734" s="252"/>
      <c r="BD2734" s="253" t="s">
        <v>1</v>
      </c>
      <c r="BE2734" s="254"/>
      <c r="BF2734" s="36"/>
      <c r="BG2734" s="7" t="s">
        <v>11</v>
      </c>
      <c r="BH2734" s="8"/>
      <c r="BI2734" s="8" t="s">
        <v>12</v>
      </c>
      <c r="BJ2734" s="9"/>
      <c r="BK2734" s="36"/>
      <c r="BL2734" s="251" t="s">
        <v>0</v>
      </c>
      <c r="BM2734" s="252"/>
      <c r="BN2734" s="253" t="s">
        <v>1</v>
      </c>
      <c r="BO2734" s="254"/>
      <c r="BP2734" s="36"/>
      <c r="BQ2734" s="7" t="s">
        <v>4</v>
      </c>
      <c r="BR2734" s="8"/>
      <c r="BS2734" s="8" t="s">
        <v>5</v>
      </c>
      <c r="BT2734" s="9"/>
      <c r="BU2734" s="20"/>
      <c r="BV2734" s="251" t="s">
        <v>0</v>
      </c>
      <c r="BW2734" s="252"/>
      <c r="BX2734" s="253" t="s">
        <v>1</v>
      </c>
      <c r="BY2734" s="254"/>
      <c r="BZ2734" s="36"/>
      <c r="CA2734" s="7" t="s">
        <v>11</v>
      </c>
      <c r="CB2734" s="8"/>
      <c r="CC2734" s="8" t="s">
        <v>12</v>
      </c>
      <c r="CD2734" s="9"/>
      <c r="CE2734" s="36"/>
      <c r="CF2734" s="251" t="s">
        <v>0</v>
      </c>
      <c r="CG2734" s="252"/>
      <c r="CH2734" s="253" t="s">
        <v>1</v>
      </c>
      <c r="CI2734" s="254"/>
      <c r="CJ2734" s="23"/>
      <c r="CK2734" s="7" t="s">
        <v>23</v>
      </c>
      <c r="CL2734" s="8"/>
      <c r="CM2734" s="8" t="s">
        <v>24</v>
      </c>
      <c r="CN2734" s="9"/>
      <c r="CO2734" s="23"/>
      <c r="CP2734" s="251" t="s">
        <v>0</v>
      </c>
      <c r="CQ2734" s="252"/>
      <c r="CR2734" s="253" t="s">
        <v>1</v>
      </c>
      <c r="CS2734" s="254"/>
      <c r="CU2734" s="26" t="s">
        <v>25</v>
      </c>
      <c r="CW2734" s="50" t="s">
        <v>44</v>
      </c>
    </row>
    <row r="2735" spans="2:101" ht="19.2" thickTop="1" thickBot="1">
      <c r="B2735" s="34">
        <v>8.1500000000000306</v>
      </c>
      <c r="D2735" s="11">
        <v>1</v>
      </c>
      <c r="E2735" s="12">
        <v>0</v>
      </c>
      <c r="F2735" s="13">
        <v>0</v>
      </c>
      <c r="G2735" s="40">
        <f t="shared" ref="G2735" si="29140">-1/($E$4*$B2735)</f>
        <v>-0.12889945005049588</v>
      </c>
      <c r="H2735" s="10"/>
      <c r="I2735" s="11">
        <v>1</v>
      </c>
      <c r="J2735" s="12">
        <v>0</v>
      </c>
      <c r="K2735" s="13">
        <v>0</v>
      </c>
      <c r="L2735" s="14">
        <v>0</v>
      </c>
      <c r="N2735" s="1">
        <f t="shared" ref="N2735" si="29141">D2735*I2735+F2735*I2738-E2735*J2735-G2735*J2738</f>
        <v>0.97688074339748787</v>
      </c>
      <c r="O2735" s="4">
        <f t="shared" ref="O2735" si="29142">(D2735*J2735+E2735*I2735+F2735*J2738+G2735*I2738)</f>
        <v>0</v>
      </c>
      <c r="P2735" s="2">
        <f t="shared" ref="P2735" si="29143">D2735*K2735+F2735*K2738-E2735*L2735-G2735*L2738</f>
        <v>0</v>
      </c>
      <c r="Q2735" s="3">
        <f t="shared" ref="Q2735" si="29144">(D2735*L2735+E2735*K2735+F2735*L2738+G2735*K2738)</f>
        <v>-0.12889945005049588</v>
      </c>
      <c r="S2735" s="11">
        <v>1</v>
      </c>
      <c r="T2735" s="12">
        <v>0</v>
      </c>
      <c r="U2735" s="13">
        <v>0</v>
      </c>
      <c r="V2735" s="40">
        <f t="shared" ref="V2735" si="29145">-1/($T$4*$B2735)</f>
        <v>-0.24628540044774597</v>
      </c>
      <c r="W2735" s="20"/>
      <c r="X2735" s="1">
        <f t="shared" ref="X2735" si="29146">N2735*S2735+P2735*S2738-O2735*T2735-Q2735*T2738</f>
        <v>0.97688074339748787</v>
      </c>
      <c r="Y2735" s="4">
        <f t="shared" ref="Y2735" si="29147">(N2735*T2735+O2735*S2735+P2735*T2738+Q2735*S2738)</f>
        <v>0</v>
      </c>
      <c r="Z2735" s="2">
        <f t="shared" ref="Z2735" si="29148">N2735*U2735+P2735*U2738-O2735*V2735-Q2735*V2738</f>
        <v>0</v>
      </c>
      <c r="AA2735" s="3">
        <f t="shared" ref="AA2735" si="29149">(N2735*V2735+O2735*U2735+P2735*V2738+Q2735*U2738)</f>
        <v>-0.36949091512783794</v>
      </c>
      <c r="AB2735" s="20"/>
      <c r="AC2735" s="11">
        <v>1</v>
      </c>
      <c r="AD2735" s="12">
        <v>0</v>
      </c>
      <c r="AE2735" s="13">
        <v>0</v>
      </c>
      <c r="AF2735" s="14">
        <v>0</v>
      </c>
      <c r="AG2735" s="20"/>
      <c r="AH2735" s="1">
        <f t="shared" ref="AH2735" si="29150">X2735*AC2735+Z2735*AC2738-Y2735*AD2735-AA2735*AD2738</f>
        <v>0.90116880517998199</v>
      </c>
      <c r="AI2735" s="4">
        <f t="shared" ref="AI2735" si="29151">(X2735*AD2735+Y2735*AC2735+Z2735*AD2738+AA2735*AC2738)</f>
        <v>0</v>
      </c>
      <c r="AJ2735" s="2">
        <f t="shared" ref="AJ2735" si="29152">X2735*AE2735+Z2735*AE2738-Y2735*AF2735-AA2735*AF2738</f>
        <v>0</v>
      </c>
      <c r="AK2735" s="3">
        <f t="shared" ref="AK2735" si="29153">(X2735*AF2735+Y2735*AE2735+Z2735*AF2738+AA2735*AE2738)</f>
        <v>-0.36949091512783794</v>
      </c>
      <c r="AL2735" s="20"/>
      <c r="AM2735" s="11">
        <v>1</v>
      </c>
      <c r="AN2735" s="12">
        <v>0</v>
      </c>
      <c r="AO2735" s="13">
        <v>0</v>
      </c>
      <c r="AP2735" s="40">
        <f t="shared" ref="AP2735" si="29154">-1/($AN$4*$B2735)</f>
        <v>-0.25594365144569675</v>
      </c>
      <c r="AR2735" s="1">
        <f t="shared" ref="AR2735" si="29155">AH2735*AM2735+AJ2735*AM2738-AI2735*AN2735-AK2735*AN2738</f>
        <v>0.90116880517998199</v>
      </c>
      <c r="AS2735" s="4">
        <f t="shared" ref="AS2735" si="29156">(AH2735*AN2735+AI2735*AM2735+AJ2735*AN2738+AK2735*AM2738)</f>
        <v>0</v>
      </c>
      <c r="AT2735" s="2">
        <f t="shared" ref="AT2735" si="29157">AH2735*AO2735+AJ2735*AO2738-AI2735*AP2735-AK2735*AP2738</f>
        <v>0</v>
      </c>
      <c r="AU2735" s="3">
        <f t="shared" ref="AU2735" si="29158">(AH2735*AP2735+AI2735*AO2735+AJ2735*AP2738+AK2735*AO2738)</f>
        <v>-0.60013934969455829</v>
      </c>
      <c r="AV2735" s="20"/>
      <c r="AW2735" s="11">
        <v>1</v>
      </c>
      <c r="AX2735" s="12">
        <v>0</v>
      </c>
      <c r="AY2735" s="13">
        <v>0</v>
      </c>
      <c r="AZ2735" s="14">
        <v>0</v>
      </c>
      <c r="BA2735" s="20"/>
      <c r="BB2735" s="1">
        <f t="shared" ref="BB2735" si="29159">AR2735*AW2735+AT2735*AW2738-AS2735*AX2735-AU2735*AX2738</f>
        <v>0.77819497414479177</v>
      </c>
      <c r="BC2735" s="4">
        <f t="shared" ref="BC2735" si="29160">(AR2735*AX2735+AS2735*AW2735+AT2735*AX2738+AU2735*AW2738)</f>
        <v>0</v>
      </c>
      <c r="BD2735" s="2">
        <f t="shared" ref="BD2735" si="29161">AR2735*AY2735+AT2735*AY2738-AS2735*AZ2735-AU2735*AZ2738</f>
        <v>0</v>
      </c>
      <c r="BE2735" s="3">
        <f t="shared" ref="BE2735" si="29162">(AR2735*AZ2735+AS2735*AY2735+AT2735*AZ2738+AU2735*AY2738)</f>
        <v>-0.60013934969455829</v>
      </c>
      <c r="BF2735" s="20"/>
      <c r="BG2735" s="11">
        <v>1</v>
      </c>
      <c r="BH2735" s="12">
        <v>0</v>
      </c>
      <c r="BI2735" s="13">
        <v>0</v>
      </c>
      <c r="BJ2735" s="40">
        <f t="shared" ref="BJ2735" si="29163">-1/($BH$4*$B2735)</f>
        <v>-0.24628540044774597</v>
      </c>
      <c r="BK2735" s="20"/>
      <c r="BL2735" s="1">
        <f t="shared" ref="BL2735" si="29164">BB2735*BG2735+BD2735*BG2738-BC2735*BH2735-BE2735*BH2738</f>
        <v>0.77819497414479177</v>
      </c>
      <c r="BM2735" s="4">
        <f t="shared" ref="BM2735" si="29165">(BB2735*BH2735+BC2735*BG2735+BD2735*BH2738+BE2735*BG2738)</f>
        <v>0</v>
      </c>
      <c r="BN2735" s="2">
        <f t="shared" ref="BN2735" si="29166">BB2735*BI2735+BD2735*BI2738-BC2735*BJ2735-BE2735*BJ2738</f>
        <v>0</v>
      </c>
      <c r="BO2735" s="3">
        <f t="shared" ref="BO2735" si="29167">(BB2735*BJ2735+BC2735*BI2735+BD2735*BJ2738+BE2735*BI2738)</f>
        <v>-0.79179741052823172</v>
      </c>
      <c r="BP2735" s="20"/>
      <c r="BQ2735" s="11">
        <v>1</v>
      </c>
      <c r="BR2735" s="12">
        <v>0</v>
      </c>
      <c r="BS2735" s="13">
        <v>0</v>
      </c>
      <c r="BT2735" s="14">
        <v>0</v>
      </c>
      <c r="BU2735" s="20"/>
      <c r="BV2735" s="1">
        <f t="shared" ref="BV2735" si="29168">BL2735*BQ2735+BN2735*BQ2738-BM2735*BR2735-BO2735*BR2738</f>
        <v>0.63617910437936109</v>
      </c>
      <c r="BW2735" s="4">
        <f t="shared" ref="BW2735" si="29169">(BL2735*BR2735+BM2735*BQ2735+BN2735*BR2738+BO2735*BQ2738)</f>
        <v>0</v>
      </c>
      <c r="BX2735" s="2">
        <f t="shared" ref="BX2735" si="29170">BL2735*BS2735+BN2735*BS2738-BM2735*BT2735-BO2735*BT2738</f>
        <v>0</v>
      </c>
      <c r="BY2735" s="3">
        <f t="shared" ref="BY2735" si="29171">(BL2735*BT2735+BM2735*BS2735+BN2735*BT2738+BO2735*BS2738)</f>
        <v>-0.79179741052823172</v>
      </c>
      <c r="BZ2735" s="20"/>
      <c r="CA2735" s="11">
        <v>1</v>
      </c>
      <c r="CB2735" s="12">
        <v>0</v>
      </c>
      <c r="CC2735" s="13">
        <v>0</v>
      </c>
      <c r="CD2735" s="40">
        <f t="shared" ref="CD2735" si="29172">-1/($CB$4*$B2735)</f>
        <v>-0.12889945005049588</v>
      </c>
      <c r="CE2735" s="20"/>
      <c r="CF2735" s="1">
        <f t="shared" ref="CF2735" si="29173">BV2735*CA2735+BX2735*CA2738-BW2735*CB2735-BY2735*CB2738</f>
        <v>0.63617910437936109</v>
      </c>
      <c r="CG2735" s="4">
        <f t="shared" ref="CG2735" si="29174">(BV2735*CB2735+BW2735*CA2735+BX2735*CB2738+BY2735*CA2738)</f>
        <v>0</v>
      </c>
      <c r="CH2735" s="2">
        <f t="shared" ref="CH2735" si="29175">BV2735*CC2735+BX2735*CC2738-BW2735*CD2735-BY2735*CD2738</f>
        <v>0</v>
      </c>
      <c r="CI2735" s="3">
        <f t="shared" ref="CI2735" si="29176">(BV2735*CD2735+BW2735*CC2735+BX2735*CD2738+BY2735*CC2738)</f>
        <v>-0.87380054721634837</v>
      </c>
      <c r="CJ2735" s="28"/>
      <c r="CK2735" s="11">
        <v>1</v>
      </c>
      <c r="CL2735" s="12">
        <v>0</v>
      </c>
      <c r="CM2735" s="13">
        <v>0</v>
      </c>
      <c r="CN2735" s="14">
        <v>0</v>
      </c>
      <c r="CP2735" s="1">
        <f t="shared" ref="CP2735" si="29177">CF2735*CK2735+CH2735*CK2738-CG2735*CL2735-CI2735*CL2738</f>
        <v>0.63617910437936109</v>
      </c>
      <c r="CQ2735" s="4">
        <f t="shared" ref="CQ2735" si="29178">(CF2735*CL2735+CG2735*CK2735+CH2735*CL2738+CI2735*CK2738)</f>
        <v>-0.87380054721634837</v>
      </c>
      <c r="CR2735" s="2">
        <f t="shared" ref="CR2735" si="29179">CF2735*CM2735+CH2735*CM2738-CG2735*CN2735-CI2735*CN2738</f>
        <v>0</v>
      </c>
      <c r="CS2735" s="3">
        <f t="shared" ref="CS2735" si="29180">(CF2735*CN2735+CG2735*CM2735+CH2735*CN2738+CI2735*CM2738)</f>
        <v>-0.87380054721634837</v>
      </c>
      <c r="CU2735" s="29">
        <f t="shared" ref="CU2735" si="29181">20*LOG(((1+$CL$4)/$CL$4)/((CP2735+CP2738)^2+(CQ2735+CQ2738)^2)^0.5)</f>
        <v>-4.0069256741355995E-2</v>
      </c>
      <c r="CW2735" s="51">
        <f t="shared" ref="CW2735" si="29182">((CP2735^2+CQ2735^2)^0.5)/((CP2738^2+CQ2738^2)^0.5)</f>
        <v>1.1595835721764458</v>
      </c>
    </row>
    <row r="2736" spans="2:101" ht="18.600000000000001" thickBot="1">
      <c r="D2736" s="11"/>
      <c r="E2736" s="13"/>
      <c r="F2736" s="13"/>
      <c r="G2736" s="15"/>
      <c r="H2736" s="10"/>
      <c r="I2736" s="11"/>
      <c r="J2736" s="13"/>
      <c r="K2736" s="13"/>
      <c r="L2736" s="15"/>
      <c r="N2736" s="5"/>
      <c r="Q2736" s="6"/>
      <c r="S2736" s="11"/>
      <c r="T2736" s="13"/>
      <c r="U2736" s="13"/>
      <c r="V2736" s="15"/>
      <c r="W2736" s="20"/>
      <c r="X2736" s="5"/>
      <c r="AA2736" s="6"/>
      <c r="AB2736" s="20"/>
      <c r="AC2736" s="11"/>
      <c r="AD2736" s="13"/>
      <c r="AE2736" s="13"/>
      <c r="AF2736" s="15"/>
      <c r="AG2736" s="20"/>
      <c r="AH2736" s="5"/>
      <c r="AK2736" s="6"/>
      <c r="AL2736" s="20"/>
      <c r="AM2736" s="11"/>
      <c r="AN2736" s="13"/>
      <c r="AO2736" s="13"/>
      <c r="AP2736" s="15"/>
      <c r="AR2736" s="5"/>
      <c r="AU2736" s="6"/>
      <c r="AW2736" s="11"/>
      <c r="AX2736" s="13"/>
      <c r="AY2736" s="13"/>
      <c r="AZ2736" s="15"/>
      <c r="BA2736" s="20"/>
      <c r="BB2736" s="5"/>
      <c r="BE2736" s="6"/>
      <c r="BG2736" s="11"/>
      <c r="BH2736" s="13"/>
      <c r="BI2736" s="13"/>
      <c r="BJ2736" s="15"/>
      <c r="BL2736" s="5"/>
      <c r="BO2736" s="6"/>
      <c r="BQ2736" s="11"/>
      <c r="BR2736" s="13"/>
      <c r="BS2736" s="13"/>
      <c r="BT2736" s="15"/>
      <c r="BU2736" s="20"/>
      <c r="BV2736" s="5"/>
      <c r="BY2736" s="6"/>
      <c r="CA2736" s="11"/>
      <c r="CB2736" s="13"/>
      <c r="CC2736" s="13"/>
      <c r="CD2736" s="15"/>
      <c r="CF2736" s="5"/>
      <c r="CI2736" s="6"/>
      <c r="CK2736" s="11"/>
      <c r="CL2736" s="13"/>
      <c r="CM2736" s="13"/>
      <c r="CN2736" s="15"/>
      <c r="CP2736" s="5"/>
      <c r="CS2736" s="6"/>
      <c r="CW2736" s="52"/>
    </row>
    <row r="2737" spans="2:101" ht="18.600000000000001" thickBot="1">
      <c r="D2737" s="11" t="s">
        <v>6</v>
      </c>
      <c r="E2737" s="13"/>
      <c r="F2737" s="13" t="s">
        <v>7</v>
      </c>
      <c r="G2737" s="15"/>
      <c r="H2737" s="10"/>
      <c r="I2737" s="11" t="s">
        <v>8</v>
      </c>
      <c r="J2737" s="13"/>
      <c r="K2737" s="13" t="s">
        <v>9</v>
      </c>
      <c r="L2737" s="15"/>
      <c r="N2737" s="251" t="s">
        <v>26</v>
      </c>
      <c r="O2737" s="252"/>
      <c r="P2737" s="253" t="s">
        <v>27</v>
      </c>
      <c r="Q2737" s="254"/>
      <c r="S2737" s="11" t="s">
        <v>13</v>
      </c>
      <c r="T2737" s="13"/>
      <c r="U2737" s="13" t="s">
        <v>14</v>
      </c>
      <c r="V2737" s="15"/>
      <c r="W2737" s="20"/>
      <c r="X2737" s="251" t="s">
        <v>26</v>
      </c>
      <c r="Y2737" s="252"/>
      <c r="Z2737" s="253" t="s">
        <v>27</v>
      </c>
      <c r="AA2737" s="254"/>
      <c r="AB2737" s="20"/>
      <c r="AC2737" s="11" t="s">
        <v>8</v>
      </c>
      <c r="AD2737" s="13"/>
      <c r="AE2737" s="13" t="s">
        <v>9</v>
      </c>
      <c r="AF2737" s="15"/>
      <c r="AG2737" s="20"/>
      <c r="AH2737" s="251" t="s">
        <v>26</v>
      </c>
      <c r="AI2737" s="252"/>
      <c r="AJ2737" s="253" t="s">
        <v>27</v>
      </c>
      <c r="AK2737" s="254"/>
      <c r="AL2737" s="20"/>
      <c r="AM2737" s="11" t="s">
        <v>13</v>
      </c>
      <c r="AN2737" s="13"/>
      <c r="AO2737" s="13" t="s">
        <v>14</v>
      </c>
      <c r="AP2737" s="15"/>
      <c r="AR2737" s="251" t="s">
        <v>26</v>
      </c>
      <c r="AS2737" s="252"/>
      <c r="AT2737" s="253" t="s">
        <v>27</v>
      </c>
      <c r="AU2737" s="254"/>
      <c r="AV2737" s="36"/>
      <c r="AW2737" s="11" t="s">
        <v>8</v>
      </c>
      <c r="AX2737" s="13"/>
      <c r="AY2737" s="13" t="s">
        <v>9</v>
      </c>
      <c r="AZ2737" s="15"/>
      <c r="BA2737" s="20"/>
      <c r="BB2737" s="251" t="s">
        <v>26</v>
      </c>
      <c r="BC2737" s="252"/>
      <c r="BD2737" s="253" t="s">
        <v>27</v>
      </c>
      <c r="BE2737" s="254"/>
      <c r="BF2737" s="36"/>
      <c r="BG2737" s="11" t="s">
        <v>13</v>
      </c>
      <c r="BH2737" s="13"/>
      <c r="BI2737" s="13" t="s">
        <v>14</v>
      </c>
      <c r="BJ2737" s="15"/>
      <c r="BK2737" s="36"/>
      <c r="BL2737" s="251" t="s">
        <v>26</v>
      </c>
      <c r="BM2737" s="252"/>
      <c r="BN2737" s="253" t="s">
        <v>27</v>
      </c>
      <c r="BO2737" s="254"/>
      <c r="BP2737" s="36"/>
      <c r="BQ2737" s="11" t="s">
        <v>8</v>
      </c>
      <c r="BR2737" s="13"/>
      <c r="BS2737" s="13" t="s">
        <v>9</v>
      </c>
      <c r="BT2737" s="15"/>
      <c r="BU2737" s="20"/>
      <c r="BV2737" s="251" t="s">
        <v>26</v>
      </c>
      <c r="BW2737" s="252"/>
      <c r="BX2737" s="253" t="s">
        <v>27</v>
      </c>
      <c r="BY2737" s="254"/>
      <c r="BZ2737" s="36"/>
      <c r="CA2737" s="11" t="s">
        <v>13</v>
      </c>
      <c r="CB2737" s="13"/>
      <c r="CC2737" s="13" t="s">
        <v>14</v>
      </c>
      <c r="CD2737" s="15"/>
      <c r="CE2737" s="36"/>
      <c r="CF2737" s="251" t="s">
        <v>26</v>
      </c>
      <c r="CG2737" s="252"/>
      <c r="CH2737" s="253" t="s">
        <v>27</v>
      </c>
      <c r="CI2737" s="254"/>
      <c r="CK2737" s="11" t="s">
        <v>28</v>
      </c>
      <c r="CL2737" s="13"/>
      <c r="CM2737" s="13" t="s">
        <v>29</v>
      </c>
      <c r="CN2737" s="15"/>
      <c r="CP2737" s="251" t="s">
        <v>26</v>
      </c>
      <c r="CQ2737" s="252"/>
      <c r="CR2737" s="253" t="s">
        <v>27</v>
      </c>
      <c r="CS2737" s="254"/>
      <c r="CU2737" s="38" t="s">
        <v>37</v>
      </c>
      <c r="CW2737" s="53" t="s">
        <v>45</v>
      </c>
    </row>
    <row r="2738" spans="2:101" ht="19.2" thickTop="1" thickBot="1">
      <c r="D2738" s="16">
        <v>0</v>
      </c>
      <c r="E2738" s="17">
        <v>0</v>
      </c>
      <c r="F2738" s="18">
        <v>1</v>
      </c>
      <c r="G2738" s="19">
        <v>0</v>
      </c>
      <c r="H2738" s="10"/>
      <c r="I2738" s="16">
        <v>0</v>
      </c>
      <c r="J2738" s="17">
        <f t="shared" ref="J2738" si="29183">-1/($J$4*$B2735)</f>
        <v>-0.17935884593344106</v>
      </c>
      <c r="K2738" s="18">
        <v>1</v>
      </c>
      <c r="L2738" s="19">
        <v>0</v>
      </c>
      <c r="N2738" s="1">
        <f t="shared" ref="N2738" si="29184">D2738*I2735+F2738*I2738-E2738*J2735-G2738*J2738</f>
        <v>0</v>
      </c>
      <c r="O2738" s="4">
        <f t="shared" ref="O2738" si="29185">(D2738*J2735+E2738*I2735+F2738*J2738+G2738*I2738)</f>
        <v>-0.17935884593344106</v>
      </c>
      <c r="P2738" s="2">
        <f t="shared" ref="P2738" si="29186">D2738*K2735+F2738*K2738-E2738*L2735-G2738*L2738</f>
        <v>1</v>
      </c>
      <c r="Q2738" s="3">
        <f t="shared" ref="Q2738" si="29187">(D2738*L2735+E2738*K2735+F2738*L2738+G2738*K2738)</f>
        <v>0</v>
      </c>
      <c r="S2738" s="16">
        <v>0</v>
      </c>
      <c r="T2738" s="17">
        <v>0</v>
      </c>
      <c r="U2738" s="18">
        <v>1</v>
      </c>
      <c r="V2738" s="19">
        <v>0</v>
      </c>
      <c r="W2738" s="20"/>
      <c r="X2738" s="1">
        <f t="shared" ref="X2738" si="29188">N2738*S2735+P2738*S2738-O2738*T2735-Q2738*T2738</f>
        <v>0</v>
      </c>
      <c r="Y2738" s="4">
        <f t="shared" ref="Y2738" si="29189">(N2738*T2735+O2738*S2735+P2738*T2738+Q2738*S2738)</f>
        <v>-0.17935884593344106</v>
      </c>
      <c r="Z2738" s="2">
        <f t="shared" ref="Z2738" si="29190">N2738*U2735+P2738*U2738-O2738*V2735-Q2738*V2738</f>
        <v>0.95582653480543689</v>
      </c>
      <c r="AA2738" s="3">
        <f t="shared" ref="AA2738" si="29191">(N2738*V2735+O2738*U2735+P2738*V2738+Q2738*U2738)</f>
        <v>0</v>
      </c>
      <c r="AB2738" s="20"/>
      <c r="AC2738" s="16">
        <v>0</v>
      </c>
      <c r="AD2738" s="17">
        <f t="shared" ref="AD2738" si="29192">-1/($AD$4*$B2735)</f>
        <v>-0.20490879509530233</v>
      </c>
      <c r="AE2738" s="18">
        <v>1</v>
      </c>
      <c r="AF2738" s="19">
        <v>0</v>
      </c>
      <c r="AG2738" s="20"/>
      <c r="AH2738" s="1">
        <f t="shared" ref="AH2738" si="29193">X2738*AC2735+Z2738*AC2738-Y2738*AD2735-AA2738*AD2738</f>
        <v>0</v>
      </c>
      <c r="AI2738" s="4">
        <f t="shared" ref="AI2738" si="29194">(X2738*AD2735+Y2738*AC2735+Z2738*AD2738+AA2738*AC2738)</f>
        <v>-0.37521610950054118</v>
      </c>
      <c r="AJ2738" s="2">
        <f t="shared" ref="AJ2738" si="29195">X2738*AE2735+Z2738*AE2738-Y2738*AF2735-AA2738*AF2738</f>
        <v>0.95582653480543689</v>
      </c>
      <c r="AK2738" s="3">
        <f t="shared" ref="AK2738" si="29196">(X2738*AF2735+Y2738*AE2735+Z2738*AF2738+AA2738*AE2738)</f>
        <v>0</v>
      </c>
      <c r="AL2738" s="20"/>
      <c r="AM2738" s="16">
        <v>0</v>
      </c>
      <c r="AN2738" s="17">
        <v>0</v>
      </c>
      <c r="AO2738" s="18">
        <v>1</v>
      </c>
      <c r="AP2738" s="19">
        <v>0</v>
      </c>
      <c r="AR2738" s="1">
        <f t="shared" ref="AR2738" si="29197">AH2738*AM2735+AJ2738*AM2738-AI2738*AN2735-AK2738*AN2738</f>
        <v>0</v>
      </c>
      <c r="AS2738" s="4">
        <f t="shared" ref="AS2738" si="29198">(AH2738*AN2735+AI2738*AM2735+AJ2738*AN2738+AK2738*AM2738)</f>
        <v>-0.37521610950054118</v>
      </c>
      <c r="AT2738" s="2">
        <f t="shared" ref="AT2738" si="29199">AH2738*AO2735+AJ2738*AO2738-AI2738*AP2735-AK2738*AP2738</f>
        <v>0.85979235365861995</v>
      </c>
      <c r="AU2738" s="3">
        <f t="shared" ref="AU2738" si="29200">(AH2738*AP2735+AI2738*AO2735+AJ2738*AP2738+AK2738*AO2738)</f>
        <v>0</v>
      </c>
      <c r="AV2738" s="20"/>
      <c r="AW2738" s="16">
        <v>0</v>
      </c>
      <c r="AX2738" s="17">
        <f t="shared" ref="AX2738" si="29201">-1/($AX$4*$B2735)</f>
        <v>-0.20490879509530233</v>
      </c>
      <c r="AY2738" s="18">
        <v>1</v>
      </c>
      <c r="AZ2738" s="19">
        <v>0</v>
      </c>
      <c r="BA2738" s="20"/>
      <c r="BB2738" s="1">
        <f t="shared" ref="BB2738" si="29202">AR2738*AW2735+AT2738*AW2738-AS2738*AX2735-AU2738*AX2738</f>
        <v>0</v>
      </c>
      <c r="BC2738" s="4">
        <f t="shared" ref="BC2738" si="29203">(AR2738*AX2735+AS2738*AW2735+AT2738*AX2738+AU2738*AW2738)</f>
        <v>-0.55139512472088303</v>
      </c>
      <c r="BD2738" s="2">
        <f t="shared" ref="BD2738" si="29204">AR2738*AY2735+AT2738*AY2738-AS2738*AZ2735-AU2738*AZ2738</f>
        <v>0.85979235365861995</v>
      </c>
      <c r="BE2738" s="3">
        <f t="shared" ref="BE2738" si="29205">(AR2738*AZ2735+AS2738*AY2735+AT2738*AZ2738+AU2738*AY2738)</f>
        <v>0</v>
      </c>
      <c r="BF2738" s="20"/>
      <c r="BG2738" s="16">
        <v>0</v>
      </c>
      <c r="BH2738" s="17">
        <v>0</v>
      </c>
      <c r="BI2738" s="18">
        <v>1</v>
      </c>
      <c r="BJ2738" s="19">
        <v>0</v>
      </c>
      <c r="BK2738" s="20"/>
      <c r="BL2738" s="1">
        <f t="shared" ref="BL2738" si="29206">BB2738*BG2735+BD2738*BG2738-BC2738*BH2735-BE2738*BH2738</f>
        <v>0</v>
      </c>
      <c r="BM2738" s="4">
        <f t="shared" ref="BM2738" si="29207">(BB2738*BH2735+BC2738*BG2735+BD2738*BH2738+BE2738*BG2738)</f>
        <v>-0.55139512472088303</v>
      </c>
      <c r="BN2738" s="2">
        <f t="shared" ref="BN2738" si="29208">BB2738*BI2735+BD2738*BI2738-BC2738*BJ2735-BE2738*BJ2738</f>
        <v>0.72399178456180246</v>
      </c>
      <c r="BO2738" s="3">
        <f t="shared" ref="BO2738" si="29209">(BB2738*BJ2735+BC2738*BI2735+BD2738*BJ2738+BE2738*BI2738)</f>
        <v>0</v>
      </c>
      <c r="BP2738" s="20"/>
      <c r="BQ2738" s="16">
        <v>0</v>
      </c>
      <c r="BR2738" s="17">
        <f t="shared" ref="BR2738" si="29210">-1/($BR$4*$B2735)</f>
        <v>-0.17935884593344106</v>
      </c>
      <c r="BS2738" s="18">
        <v>1</v>
      </c>
      <c r="BT2738" s="19">
        <v>0</v>
      </c>
      <c r="BU2738" s="20"/>
      <c r="BV2738" s="1">
        <f t="shared" ref="BV2738" si="29211">BL2738*BQ2735+BN2738*BQ2738-BM2738*BR2735-BO2738*BR2738</f>
        <v>0</v>
      </c>
      <c r="BW2738" s="4">
        <f t="shared" ref="BW2738" si="29212">(BL2738*BR2735+BM2738*BQ2735+BN2738*BR2738+BO2738*BQ2738)</f>
        <v>-0.68124945566518047</v>
      </c>
      <c r="BX2738" s="2">
        <f t="shared" ref="BX2738" si="29213">BL2738*BS2735+BN2738*BS2738-BM2738*BT2735-BO2738*BT2738</f>
        <v>0.72399178456180246</v>
      </c>
      <c r="BY2738" s="3">
        <f t="shared" ref="BY2738" si="29214">(BL2738*BT2735+BM2738*BS2735+BN2738*BT2738+BO2738*BS2738)</f>
        <v>0</v>
      </c>
      <c r="BZ2738" s="20"/>
      <c r="CA2738" s="16">
        <v>0</v>
      </c>
      <c r="CB2738" s="17">
        <v>0</v>
      </c>
      <c r="CC2738" s="18">
        <v>1</v>
      </c>
      <c r="CD2738" s="19">
        <v>0</v>
      </c>
      <c r="CE2738" s="20"/>
      <c r="CF2738" s="1">
        <f t="shared" ref="CF2738" si="29215">BV2738*CA2735+BX2738*CA2738-BW2738*CB2735-BY2738*CB2738</f>
        <v>0</v>
      </c>
      <c r="CG2738" s="4">
        <f t="shared" ref="CG2738" si="29216">(BV2738*CB2735+BW2738*CA2735+BX2738*CB2738+BY2738*CA2738)</f>
        <v>-0.68124945566518047</v>
      </c>
      <c r="CH2738" s="2">
        <f t="shared" ref="CH2738" si="29217">BV2738*CC2735+BX2738*CC2738-BW2738*CD2735-BY2738*CD2738</f>
        <v>0.63617910437936098</v>
      </c>
      <c r="CI2738" s="3">
        <f t="shared" ref="CI2738" si="29218">(BV2738*CD2735+BW2738*CC2735+BX2738*CD2738+BY2738*CC2738)</f>
        <v>0</v>
      </c>
      <c r="CK2738" s="16">
        <f t="shared" ref="CK2738" si="29219">1/$CL$4</f>
        <v>1</v>
      </c>
      <c r="CL2738" s="17">
        <v>0</v>
      </c>
      <c r="CM2738" s="18">
        <v>1</v>
      </c>
      <c r="CN2738" s="19">
        <v>0</v>
      </c>
      <c r="CP2738" s="1">
        <f t="shared" ref="CP2738" si="29220">CF2738*CK2735+CH2738*CK2738-CG2738*CL2735-CI2738*CL2738</f>
        <v>0.63617910437936098</v>
      </c>
      <c r="CQ2738" s="4">
        <f t="shared" ref="CQ2738" si="29221">(CF2738*CL2735+CG2738*CK2735+CH2738*CL2738+CI2738*CK2738)</f>
        <v>-0.68124945566518047</v>
      </c>
      <c r="CR2738" s="2">
        <f t="shared" ref="CR2738" si="29222">CF2738*CM2735+CH2738*CM2738-CG2738*CN2735-CI2738*CN2738</f>
        <v>0.63617910437936098</v>
      </c>
      <c r="CS2738" s="3">
        <f t="shared" ref="CS2738" si="29223">(CF2738*CN2735+CG2738*CM2735+CH2738*CN2738+CI2738*CM2738)</f>
        <v>0</v>
      </c>
      <c r="CU2738" s="39">
        <f t="shared" ref="CU2738" si="29224">(180/PI())*ATAN(-1*(CQ2735/CP2735))</f>
        <v>53.943140210306595</v>
      </c>
      <c r="CW2738" s="54">
        <f t="shared" ref="CW2738" si="29225">20*LOG(((1-(10^(CU2735/20)^2)*(1-((1-CW2735)/(1+CW2735))^2))^0.5))</f>
        <v>-18.358180353084116</v>
      </c>
    </row>
    <row r="2739" spans="2:101">
      <c r="E2739" s="20"/>
      <c r="F2739" s="20"/>
      <c r="G2739" s="20"/>
      <c r="H2739" s="20"/>
      <c r="I2739" s="20"/>
      <c r="J2739" s="20"/>
      <c r="K2739" s="20"/>
      <c r="L2739" s="20"/>
      <c r="M2739" s="20"/>
      <c r="N2739" s="20"/>
      <c r="O2739" s="20"/>
      <c r="P2739" s="20"/>
      <c r="Q2739" s="20"/>
      <c r="R2739" s="20"/>
      <c r="S2739" s="20"/>
      <c r="T2739" s="20"/>
      <c r="U2739" s="20"/>
      <c r="V2739" s="20"/>
      <c r="W2739" s="20"/>
      <c r="X2739" s="20"/>
      <c r="Y2739" s="20"/>
      <c r="Z2739" s="20"/>
      <c r="AA2739" s="20"/>
      <c r="AB2739" s="30"/>
      <c r="AC2739" s="20"/>
      <c r="AD2739" s="20"/>
      <c r="AE2739" s="20"/>
      <c r="AF2739" s="20"/>
      <c r="AG2739" s="20"/>
      <c r="AH2739" s="20"/>
      <c r="AI2739" s="20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  <c r="BA2739" s="20"/>
      <c r="BB2739" s="20"/>
      <c r="BC2739" s="20"/>
      <c r="BD2739" s="20"/>
      <c r="BE2739" s="20"/>
      <c r="BF2739" s="20"/>
      <c r="BG2739" s="20"/>
      <c r="BH2739" s="20"/>
      <c r="BI2739" s="20"/>
      <c r="BJ2739" s="20"/>
      <c r="BK2739" s="20"/>
      <c r="BL2739" s="20"/>
      <c r="BM2739" s="20"/>
      <c r="BN2739" s="20"/>
      <c r="BO2739" s="20"/>
      <c r="BP2739" s="20"/>
      <c r="BQ2739" s="20"/>
      <c r="BR2739" s="20"/>
      <c r="BS2739" s="20"/>
      <c r="BT2739" s="20"/>
      <c r="BU2739" s="20"/>
      <c r="BV2739" s="20"/>
      <c r="BW2739" s="20"/>
      <c r="BX2739" s="20"/>
      <c r="BY2739" s="20"/>
      <c r="BZ2739" s="20"/>
      <c r="CA2739" s="20"/>
      <c r="CB2739" s="20"/>
      <c r="CC2739" s="20"/>
      <c r="CD2739" s="20"/>
      <c r="CE2739" s="20"/>
      <c r="CF2739" s="20"/>
      <c r="CG2739" s="20"/>
      <c r="CH2739" s="20"/>
      <c r="CI2739" s="20"/>
      <c r="CJ2739" s="20"/>
      <c r="CK2739" s="20"/>
      <c r="CL2739" s="20"/>
    </row>
    <row r="2741" spans="2:101" ht="18.600000000000001" thickBot="1">
      <c r="B2741" s="23"/>
      <c r="C2741" s="23"/>
      <c r="D2741" s="20" t="s">
        <v>15</v>
      </c>
      <c r="E2741" s="20"/>
      <c r="F2741" s="20"/>
      <c r="G2741" s="20"/>
      <c r="H2741" s="20"/>
      <c r="I2741" s="20" t="s">
        <v>16</v>
      </c>
      <c r="J2741" s="20"/>
      <c r="K2741" s="20"/>
      <c r="L2741" s="20"/>
      <c r="M2741" s="23"/>
      <c r="N2741" s="23"/>
      <c r="O2741" s="24" t="s">
        <v>17</v>
      </c>
      <c r="P2741" s="23"/>
      <c r="Q2741" s="23"/>
      <c r="R2741" s="23"/>
      <c r="S2741" s="20"/>
      <c r="T2741" s="20" t="s">
        <v>18</v>
      </c>
      <c r="U2741" s="23"/>
      <c r="V2741" s="23"/>
      <c r="W2741" s="23"/>
      <c r="X2741" s="23"/>
      <c r="Y2741" s="24" t="s">
        <v>19</v>
      </c>
      <c r="Z2741" s="23"/>
      <c r="AA2741" s="23"/>
      <c r="AB2741" s="23"/>
      <c r="AC2741" s="24" t="s">
        <v>20</v>
      </c>
      <c r="AD2741" s="20"/>
      <c r="AE2741" s="20"/>
      <c r="AF2741" s="20"/>
      <c r="AG2741" s="20"/>
      <c r="AH2741" s="23"/>
      <c r="AI2741" s="24" t="s">
        <v>21</v>
      </c>
      <c r="AJ2741" s="23"/>
      <c r="AK2741" s="23"/>
      <c r="AL2741" s="20"/>
      <c r="AM2741" s="24" t="s">
        <v>31</v>
      </c>
      <c r="AN2741" s="20"/>
      <c r="AO2741" s="23"/>
      <c r="AP2741" s="23"/>
      <c r="AQ2741" s="23"/>
      <c r="AR2741" s="23"/>
      <c r="AS2741" s="24" t="s">
        <v>91</v>
      </c>
      <c r="AT2741" s="23"/>
      <c r="AU2741" s="23"/>
      <c r="AV2741" s="23"/>
      <c r="AW2741" s="24" t="s">
        <v>32</v>
      </c>
      <c r="AX2741" s="20"/>
      <c r="AY2741" s="20"/>
      <c r="AZ2741" s="20"/>
      <c r="BA2741" s="20"/>
      <c r="BB2741" s="23"/>
      <c r="BC2741" s="24" t="s">
        <v>22</v>
      </c>
      <c r="BD2741" s="23"/>
      <c r="BE2741" s="23"/>
      <c r="BF2741" s="23"/>
      <c r="BG2741" s="24" t="s">
        <v>33</v>
      </c>
      <c r="BH2741" s="20"/>
      <c r="BI2741" s="23"/>
      <c r="BJ2741" s="23"/>
      <c r="BK2741" s="23"/>
      <c r="BL2741" s="23"/>
      <c r="BM2741" s="24" t="s">
        <v>34</v>
      </c>
      <c r="BN2741" s="23"/>
      <c r="BO2741" s="23"/>
      <c r="BP2741" s="23"/>
      <c r="BQ2741" s="24" t="s">
        <v>89</v>
      </c>
      <c r="BR2741" s="20"/>
      <c r="BS2741" s="20"/>
      <c r="BT2741" s="20"/>
      <c r="BU2741" s="20"/>
      <c r="BV2741" s="23"/>
      <c r="BW2741" s="24" t="s">
        <v>35</v>
      </c>
      <c r="BX2741" s="23"/>
      <c r="BY2741" s="23"/>
      <c r="BZ2741" s="23"/>
      <c r="CA2741" s="24" t="s">
        <v>90</v>
      </c>
      <c r="CB2741" s="20"/>
      <c r="CC2741" s="23"/>
      <c r="CD2741" s="23"/>
      <c r="CE2741" s="23"/>
      <c r="CF2741" s="23"/>
      <c r="CG2741" s="24" t="s">
        <v>92</v>
      </c>
      <c r="CH2741" s="23"/>
      <c r="CI2741" s="23"/>
      <c r="CJ2741" s="23"/>
      <c r="CK2741" s="24" t="s">
        <v>36</v>
      </c>
      <c r="CL2741" s="24"/>
      <c r="CM2741" s="23"/>
      <c r="CN2741" s="23"/>
      <c r="CO2741" s="23"/>
      <c r="CP2741" s="23"/>
      <c r="CQ2741" s="24" t="s">
        <v>93</v>
      </c>
      <c r="CR2741" s="23"/>
      <c r="CS2741" s="23"/>
    </row>
    <row r="2742" spans="2:101" ht="18.600000000000001" thickBot="1">
      <c r="B2742" s="33"/>
      <c r="C2742" s="23"/>
      <c r="D2742" s="7" t="s">
        <v>2</v>
      </c>
      <c r="E2742" s="8"/>
      <c r="F2742" s="8" t="s">
        <v>3</v>
      </c>
      <c r="G2742" s="9"/>
      <c r="H2742" s="10"/>
      <c r="I2742" s="7" t="s">
        <v>4</v>
      </c>
      <c r="J2742" s="8"/>
      <c r="K2742" s="8" t="s">
        <v>5</v>
      </c>
      <c r="L2742" s="9"/>
      <c r="M2742" s="23"/>
      <c r="N2742" s="251" t="s">
        <v>79</v>
      </c>
      <c r="O2742" s="252"/>
      <c r="P2742" s="253" t="s">
        <v>80</v>
      </c>
      <c r="Q2742" s="254"/>
      <c r="R2742" s="23"/>
      <c r="S2742" s="7" t="s">
        <v>11</v>
      </c>
      <c r="T2742" s="8"/>
      <c r="U2742" s="8" t="s">
        <v>12</v>
      </c>
      <c r="V2742" s="9"/>
      <c r="W2742" s="20"/>
      <c r="X2742" s="251" t="s">
        <v>79</v>
      </c>
      <c r="Y2742" s="252"/>
      <c r="Z2742" s="253" t="s">
        <v>80</v>
      </c>
      <c r="AA2742" s="254"/>
      <c r="AB2742" s="20"/>
      <c r="AC2742" s="7" t="s">
        <v>4</v>
      </c>
      <c r="AD2742" s="8"/>
      <c r="AE2742" s="8" t="s">
        <v>5</v>
      </c>
      <c r="AF2742" s="9"/>
      <c r="AG2742" s="20"/>
      <c r="AH2742" s="251" t="s">
        <v>0</v>
      </c>
      <c r="AI2742" s="252"/>
      <c r="AJ2742" s="253" t="s">
        <v>1</v>
      </c>
      <c r="AK2742" s="254"/>
      <c r="AL2742" s="20"/>
      <c r="AM2742" s="7" t="s">
        <v>11</v>
      </c>
      <c r="AN2742" s="8"/>
      <c r="AO2742" s="8" t="s">
        <v>12</v>
      </c>
      <c r="AP2742" s="9"/>
      <c r="AQ2742" s="23"/>
      <c r="AR2742" s="251" t="s">
        <v>0</v>
      </c>
      <c r="AS2742" s="252"/>
      <c r="AT2742" s="253" t="s">
        <v>1</v>
      </c>
      <c r="AU2742" s="254"/>
      <c r="AV2742" s="36"/>
      <c r="AW2742" s="7" t="s">
        <v>4</v>
      </c>
      <c r="AX2742" s="8"/>
      <c r="AY2742" s="8" t="s">
        <v>5</v>
      </c>
      <c r="AZ2742" s="9"/>
      <c r="BA2742" s="20"/>
      <c r="BB2742" s="251" t="s">
        <v>0</v>
      </c>
      <c r="BC2742" s="252"/>
      <c r="BD2742" s="253" t="s">
        <v>1</v>
      </c>
      <c r="BE2742" s="254"/>
      <c r="BF2742" s="36"/>
      <c r="BG2742" s="7" t="s">
        <v>11</v>
      </c>
      <c r="BH2742" s="8"/>
      <c r="BI2742" s="8" t="s">
        <v>12</v>
      </c>
      <c r="BJ2742" s="9"/>
      <c r="BK2742" s="36"/>
      <c r="BL2742" s="251" t="s">
        <v>0</v>
      </c>
      <c r="BM2742" s="252"/>
      <c r="BN2742" s="253" t="s">
        <v>1</v>
      </c>
      <c r="BO2742" s="254"/>
      <c r="BP2742" s="36"/>
      <c r="BQ2742" s="7" t="s">
        <v>4</v>
      </c>
      <c r="BR2742" s="8"/>
      <c r="BS2742" s="8" t="s">
        <v>5</v>
      </c>
      <c r="BT2742" s="9"/>
      <c r="BU2742" s="20"/>
      <c r="BV2742" s="251" t="s">
        <v>0</v>
      </c>
      <c r="BW2742" s="252"/>
      <c r="BX2742" s="253" t="s">
        <v>1</v>
      </c>
      <c r="BY2742" s="254"/>
      <c r="BZ2742" s="36"/>
      <c r="CA2742" s="7" t="s">
        <v>11</v>
      </c>
      <c r="CB2742" s="8"/>
      <c r="CC2742" s="8" t="s">
        <v>12</v>
      </c>
      <c r="CD2742" s="9"/>
      <c r="CE2742" s="36"/>
      <c r="CF2742" s="251" t="s">
        <v>0</v>
      </c>
      <c r="CG2742" s="252"/>
      <c r="CH2742" s="253" t="s">
        <v>1</v>
      </c>
      <c r="CI2742" s="254"/>
      <c r="CJ2742" s="23"/>
      <c r="CK2742" s="7" t="s">
        <v>23</v>
      </c>
      <c r="CL2742" s="8"/>
      <c r="CM2742" s="8" t="s">
        <v>24</v>
      </c>
      <c r="CN2742" s="9"/>
      <c r="CO2742" s="23"/>
      <c r="CP2742" s="251" t="s">
        <v>0</v>
      </c>
      <c r="CQ2742" s="252"/>
      <c r="CR2742" s="253" t="s">
        <v>1</v>
      </c>
      <c r="CS2742" s="254"/>
      <c r="CU2742" s="26" t="s">
        <v>25</v>
      </c>
      <c r="CW2742" s="50" t="s">
        <v>44</v>
      </c>
    </row>
    <row r="2743" spans="2:101" ht="19.2" thickTop="1" thickBot="1">
      <c r="B2743" s="34">
        <v>8.2000000000000295</v>
      </c>
      <c r="D2743" s="11">
        <v>1</v>
      </c>
      <c r="E2743" s="12">
        <v>0</v>
      </c>
      <c r="F2743" s="13">
        <v>0</v>
      </c>
      <c r="G2743" s="40">
        <f t="shared" ref="G2743" si="29226">-1/($E$4*$B2743)</f>
        <v>-0.12811347779409044</v>
      </c>
      <c r="H2743" s="10"/>
      <c r="I2743" s="11">
        <v>1</v>
      </c>
      <c r="J2743" s="12">
        <v>0</v>
      </c>
      <c r="K2743" s="13">
        <v>0</v>
      </c>
      <c r="L2743" s="14">
        <v>0</v>
      </c>
      <c r="N2743" s="1">
        <f t="shared" ref="N2743" si="29227">D2743*I2743+F2743*I2746-E2743*J2743-G2743*J2746</f>
        <v>0.97716182597144019</v>
      </c>
      <c r="O2743" s="4">
        <f t="shared" ref="O2743" si="29228">(D2743*J2743+E2743*I2743+F2743*J2746+G2743*I2746)</f>
        <v>0</v>
      </c>
      <c r="P2743" s="2">
        <f t="shared" ref="P2743" si="29229">D2743*K2743+F2743*K2746-E2743*L2743-G2743*L2746</f>
        <v>0</v>
      </c>
      <c r="Q2743" s="3">
        <f t="shared" ref="Q2743" si="29230">(D2743*L2743+E2743*K2743+F2743*L2746+G2743*K2746)</f>
        <v>-0.12811347779409044</v>
      </c>
      <c r="S2743" s="11">
        <v>1</v>
      </c>
      <c r="T2743" s="12">
        <v>0</v>
      </c>
      <c r="U2743" s="13">
        <v>0</v>
      </c>
      <c r="V2743" s="40">
        <f t="shared" ref="V2743" si="29231">-1/($T$4*$B2743)</f>
        <v>-0.24478366020111336</v>
      </c>
      <c r="W2743" s="20"/>
      <c r="X2743" s="1">
        <f t="shared" ref="X2743" si="29232">N2743*S2743+P2743*S2746-O2743*T2743-Q2743*T2746</f>
        <v>0.97716182597144019</v>
      </c>
      <c r="Y2743" s="4">
        <f t="shared" ref="Y2743" si="29233">(N2743*T2743+O2743*S2743+P2743*T2746+Q2743*S2746)</f>
        <v>0</v>
      </c>
      <c r="Z2743" s="2">
        <f t="shared" ref="Z2743" si="29234">N2743*U2743+P2743*U2746-O2743*V2743-Q2743*V2746</f>
        <v>0</v>
      </c>
      <c r="AA2743" s="3">
        <f t="shared" ref="AA2743" si="29235">(N2743*V2743+O2743*U2743+P2743*V2746+Q2743*U2746)</f>
        <v>-0.36730672616418292</v>
      </c>
      <c r="AB2743" s="20"/>
      <c r="AC2743" s="11">
        <v>1</v>
      </c>
      <c r="AD2743" s="12">
        <v>0</v>
      </c>
      <c r="AE2743" s="13">
        <v>0</v>
      </c>
      <c r="AF2743" s="14">
        <v>0</v>
      </c>
      <c r="AG2743" s="20"/>
      <c r="AH2743" s="1">
        <f t="shared" ref="AH2743" si="29236">X2743*AC2743+Z2743*AC2746-Y2743*AD2743-AA2743*AD2746</f>
        <v>0.90235637642108302</v>
      </c>
      <c r="AI2743" s="4">
        <f t="shared" ref="AI2743" si="29237">(X2743*AD2743+Y2743*AC2743+Z2743*AD2746+AA2743*AC2746)</f>
        <v>0</v>
      </c>
      <c r="AJ2743" s="2">
        <f t="shared" ref="AJ2743" si="29238">X2743*AE2743+Z2743*AE2746-Y2743*AF2743-AA2743*AF2746</f>
        <v>0</v>
      </c>
      <c r="AK2743" s="3">
        <f t="shared" ref="AK2743" si="29239">(X2743*AF2743+Y2743*AE2743+Z2743*AF2746+AA2743*AE2746)</f>
        <v>-0.36730672616418292</v>
      </c>
      <c r="AL2743" s="20"/>
      <c r="AM2743" s="11">
        <v>1</v>
      </c>
      <c r="AN2743" s="12">
        <v>0</v>
      </c>
      <c r="AO2743" s="13">
        <v>0</v>
      </c>
      <c r="AP2743" s="40">
        <f t="shared" ref="AP2743" si="29240">-1/($AN$4*$B2743)</f>
        <v>-0.25438301942468644</v>
      </c>
      <c r="AR2743" s="1">
        <f t="shared" ref="AR2743" si="29241">AH2743*AM2743+AJ2743*AM2746-AI2743*AN2743-AK2743*AN2746</f>
        <v>0.90235637642108302</v>
      </c>
      <c r="AS2743" s="4">
        <f t="shared" ref="AS2743" si="29242">(AH2743*AN2743+AI2743*AM2743+AJ2743*AN2746+AK2743*AM2746)</f>
        <v>0</v>
      </c>
      <c r="AT2743" s="2">
        <f t="shared" ref="AT2743" si="29243">AH2743*AO2743+AJ2743*AO2746-AI2743*AP2743-AK2743*AP2746</f>
        <v>0</v>
      </c>
      <c r="AU2743" s="3">
        <f t="shared" ref="AU2743" si="29244">(AH2743*AP2743+AI2743*AO2743+AJ2743*AP2746+AK2743*AO2746)</f>
        <v>-0.59685086579529689</v>
      </c>
      <c r="AV2743" s="20"/>
      <c r="AW2743" s="11">
        <v>1</v>
      </c>
      <c r="AX2743" s="12">
        <v>0</v>
      </c>
      <c r="AY2743" s="13">
        <v>0</v>
      </c>
      <c r="AZ2743" s="14">
        <v>0</v>
      </c>
      <c r="BA2743" s="20"/>
      <c r="BB2743" s="1">
        <f t="shared" ref="BB2743" si="29245">AR2743*AW2743+AT2743*AW2746-AS2743*AX2743-AU2743*AX2746</f>
        <v>0.78080211631646423</v>
      </c>
      <c r="BC2743" s="4">
        <f t="shared" ref="BC2743" si="29246">(AR2743*AX2743+AS2743*AW2743+AT2743*AX2746+AU2743*AW2746)</f>
        <v>0</v>
      </c>
      <c r="BD2743" s="2">
        <f t="shared" ref="BD2743" si="29247">AR2743*AY2743+AT2743*AY2746-AS2743*AZ2743-AU2743*AZ2746</f>
        <v>0</v>
      </c>
      <c r="BE2743" s="3">
        <f t="shared" ref="BE2743" si="29248">(AR2743*AZ2743+AS2743*AY2743+AT2743*AZ2746+AU2743*AY2746)</f>
        <v>-0.59685086579529689</v>
      </c>
      <c r="BF2743" s="20"/>
      <c r="BG2743" s="11">
        <v>1</v>
      </c>
      <c r="BH2743" s="12">
        <v>0</v>
      </c>
      <c r="BI2743" s="13">
        <v>0</v>
      </c>
      <c r="BJ2743" s="40">
        <f t="shared" ref="BJ2743" si="29249">-1/($BH$4*$B2743)</f>
        <v>-0.24478366020111336</v>
      </c>
      <c r="BK2743" s="20"/>
      <c r="BL2743" s="1">
        <f t="shared" ref="BL2743" si="29250">BB2743*BG2743+BD2743*BG2746-BC2743*BH2743-BE2743*BH2746</f>
        <v>0.78080211631646423</v>
      </c>
      <c r="BM2743" s="4">
        <f t="shared" ref="BM2743" si="29251">(BB2743*BH2743+BC2743*BG2743+BD2743*BH2746+BE2743*BG2746)</f>
        <v>0</v>
      </c>
      <c r="BN2743" s="2">
        <f t="shared" ref="BN2743" si="29252">BB2743*BI2743+BD2743*BI2746-BC2743*BJ2743-BE2743*BJ2746</f>
        <v>0</v>
      </c>
      <c r="BO2743" s="3">
        <f t="shared" ref="BO2743" si="29253">(BB2743*BJ2743+BC2743*BI2743+BD2743*BJ2746+BE2743*BI2746)</f>
        <v>-0.7879784657200164</v>
      </c>
      <c r="BP2743" s="20"/>
      <c r="BQ2743" s="11">
        <v>1</v>
      </c>
      <c r="BR2743" s="12">
        <v>0</v>
      </c>
      <c r="BS2743" s="13">
        <v>0</v>
      </c>
      <c r="BT2743" s="14">
        <v>0</v>
      </c>
      <c r="BU2743" s="20"/>
      <c r="BV2743" s="1">
        <f t="shared" ref="BV2743" si="29254">BL2743*BQ2743+BN2743*BQ2746-BM2743*BR2743-BO2743*BR2746</f>
        <v>0.64033298191520116</v>
      </c>
      <c r="BW2743" s="4">
        <f t="shared" ref="BW2743" si="29255">(BL2743*BR2743+BM2743*BQ2743+BN2743*BR2746+BO2743*BQ2746)</f>
        <v>0</v>
      </c>
      <c r="BX2743" s="2">
        <f t="shared" ref="BX2743" si="29256">BL2743*BS2743+BN2743*BS2746-BM2743*BT2743-BO2743*BT2746</f>
        <v>0</v>
      </c>
      <c r="BY2743" s="3">
        <f t="shared" ref="BY2743" si="29257">(BL2743*BT2743+BM2743*BS2743+BN2743*BT2746+BO2743*BS2746)</f>
        <v>-0.7879784657200164</v>
      </c>
      <c r="BZ2743" s="20"/>
      <c r="CA2743" s="11">
        <v>1</v>
      </c>
      <c r="CB2743" s="12">
        <v>0</v>
      </c>
      <c r="CC2743" s="13">
        <v>0</v>
      </c>
      <c r="CD2743" s="40">
        <f t="shared" ref="CD2743" si="29258">-1/($CB$4*$B2743)</f>
        <v>-0.12811347779409044</v>
      </c>
      <c r="CE2743" s="20"/>
      <c r="CF2743" s="1">
        <f t="shared" ref="CF2743" si="29259">BV2743*CA2743+BX2743*CA2746-BW2743*CB2743-BY2743*CB2746</f>
        <v>0.64033298191520116</v>
      </c>
      <c r="CG2743" s="4">
        <f t="shared" ref="CG2743" si="29260">(BV2743*CB2743+BW2743*CA2743+BX2743*CB2746+BY2743*CA2746)</f>
        <v>0</v>
      </c>
      <c r="CH2743" s="2">
        <f t="shared" ref="CH2743" si="29261">BV2743*CC2743+BX2743*CC2746-BW2743*CD2743-BY2743*CD2746</f>
        <v>0</v>
      </c>
      <c r="CI2743" s="3">
        <f t="shared" ref="CI2743" si="29262">(BV2743*CD2743+BW2743*CC2743+BX2743*CD2746+BY2743*CC2746)</f>
        <v>-0.87001375097943323</v>
      </c>
      <c r="CJ2743" s="28"/>
      <c r="CK2743" s="11">
        <v>1</v>
      </c>
      <c r="CL2743" s="12">
        <v>0</v>
      </c>
      <c r="CM2743" s="13">
        <v>0</v>
      </c>
      <c r="CN2743" s="14">
        <v>0</v>
      </c>
      <c r="CP2743" s="1">
        <f t="shared" ref="CP2743" si="29263">CF2743*CK2743+CH2743*CK2746-CG2743*CL2743-CI2743*CL2746</f>
        <v>0.64033298191520116</v>
      </c>
      <c r="CQ2743" s="4">
        <f t="shared" ref="CQ2743" si="29264">(CF2743*CL2743+CG2743*CK2743+CH2743*CL2746+CI2743*CK2746)</f>
        <v>-0.87001375097943323</v>
      </c>
      <c r="CR2743" s="2">
        <f t="shared" ref="CR2743" si="29265">CF2743*CM2743+CH2743*CM2746-CG2743*CN2743-CI2743*CN2746</f>
        <v>0</v>
      </c>
      <c r="CS2743" s="3">
        <f t="shared" ref="CS2743" si="29266">(CF2743*CN2743+CG2743*CM2743+CH2743*CN2746+CI2743*CM2746)</f>
        <v>-0.87001375097943323</v>
      </c>
      <c r="CU2743" s="29">
        <f t="shared" ref="CU2743" si="29267">20*LOG(((1+$CL$4)/$CL$4)/((CP2743+CP2746)^2+(CQ2743+CQ2746)^2)^0.5)</f>
        <v>-3.9797415321824424E-2</v>
      </c>
      <c r="CW2743" s="51">
        <f t="shared" ref="CW2743" si="29268">((CP2743^2+CQ2743^2)^0.5)/((CP2746^2+CQ2746^2)^0.5)</f>
        <v>1.1582391778190351</v>
      </c>
    </row>
    <row r="2744" spans="2:101" ht="18.600000000000001" thickBot="1">
      <c r="D2744" s="11"/>
      <c r="E2744" s="13"/>
      <c r="F2744" s="13"/>
      <c r="G2744" s="15"/>
      <c r="H2744" s="10"/>
      <c r="I2744" s="11"/>
      <c r="J2744" s="13"/>
      <c r="K2744" s="13"/>
      <c r="L2744" s="15"/>
      <c r="N2744" s="5"/>
      <c r="Q2744" s="6"/>
      <c r="S2744" s="11"/>
      <c r="T2744" s="13"/>
      <c r="U2744" s="13"/>
      <c r="V2744" s="15"/>
      <c r="W2744" s="20"/>
      <c r="X2744" s="5"/>
      <c r="AA2744" s="6"/>
      <c r="AB2744" s="20"/>
      <c r="AC2744" s="11"/>
      <c r="AD2744" s="13"/>
      <c r="AE2744" s="13"/>
      <c r="AF2744" s="15"/>
      <c r="AG2744" s="20"/>
      <c r="AH2744" s="5"/>
      <c r="AK2744" s="6"/>
      <c r="AL2744" s="20"/>
      <c r="AM2744" s="11"/>
      <c r="AN2744" s="13"/>
      <c r="AO2744" s="13"/>
      <c r="AP2744" s="15"/>
      <c r="AR2744" s="5"/>
      <c r="AU2744" s="6"/>
      <c r="AW2744" s="11"/>
      <c r="AX2744" s="13"/>
      <c r="AY2744" s="13"/>
      <c r="AZ2744" s="15"/>
      <c r="BA2744" s="20"/>
      <c r="BB2744" s="5"/>
      <c r="BE2744" s="6"/>
      <c r="BG2744" s="11"/>
      <c r="BH2744" s="13"/>
      <c r="BI2744" s="13"/>
      <c r="BJ2744" s="15"/>
      <c r="BL2744" s="5"/>
      <c r="BO2744" s="6"/>
      <c r="BQ2744" s="11"/>
      <c r="BR2744" s="13"/>
      <c r="BS2744" s="13"/>
      <c r="BT2744" s="15"/>
      <c r="BU2744" s="20"/>
      <c r="BV2744" s="5"/>
      <c r="BY2744" s="6"/>
      <c r="CA2744" s="11"/>
      <c r="CB2744" s="13"/>
      <c r="CC2744" s="13"/>
      <c r="CD2744" s="15"/>
      <c r="CF2744" s="5"/>
      <c r="CI2744" s="6"/>
      <c r="CK2744" s="11"/>
      <c r="CL2744" s="13"/>
      <c r="CM2744" s="13"/>
      <c r="CN2744" s="15"/>
      <c r="CP2744" s="5"/>
      <c r="CS2744" s="6"/>
      <c r="CW2744" s="52"/>
    </row>
    <row r="2745" spans="2:101" ht="18.600000000000001" thickBot="1">
      <c r="D2745" s="11" t="s">
        <v>6</v>
      </c>
      <c r="E2745" s="13"/>
      <c r="F2745" s="13" t="s">
        <v>7</v>
      </c>
      <c r="G2745" s="15"/>
      <c r="H2745" s="10"/>
      <c r="I2745" s="11" t="s">
        <v>8</v>
      </c>
      <c r="J2745" s="13"/>
      <c r="K2745" s="13" t="s">
        <v>9</v>
      </c>
      <c r="L2745" s="15"/>
      <c r="N2745" s="251" t="s">
        <v>26</v>
      </c>
      <c r="O2745" s="252"/>
      <c r="P2745" s="253" t="s">
        <v>27</v>
      </c>
      <c r="Q2745" s="254"/>
      <c r="S2745" s="11" t="s">
        <v>13</v>
      </c>
      <c r="T2745" s="13"/>
      <c r="U2745" s="13" t="s">
        <v>14</v>
      </c>
      <c r="V2745" s="15"/>
      <c r="W2745" s="20"/>
      <c r="X2745" s="251" t="s">
        <v>26</v>
      </c>
      <c r="Y2745" s="252"/>
      <c r="Z2745" s="253" t="s">
        <v>27</v>
      </c>
      <c r="AA2745" s="254"/>
      <c r="AB2745" s="20"/>
      <c r="AC2745" s="11" t="s">
        <v>8</v>
      </c>
      <c r="AD2745" s="13"/>
      <c r="AE2745" s="13" t="s">
        <v>9</v>
      </c>
      <c r="AF2745" s="15"/>
      <c r="AG2745" s="20"/>
      <c r="AH2745" s="251" t="s">
        <v>26</v>
      </c>
      <c r="AI2745" s="252"/>
      <c r="AJ2745" s="253" t="s">
        <v>27</v>
      </c>
      <c r="AK2745" s="254"/>
      <c r="AL2745" s="20"/>
      <c r="AM2745" s="11" t="s">
        <v>13</v>
      </c>
      <c r="AN2745" s="13"/>
      <c r="AO2745" s="13" t="s">
        <v>14</v>
      </c>
      <c r="AP2745" s="15"/>
      <c r="AR2745" s="251" t="s">
        <v>26</v>
      </c>
      <c r="AS2745" s="252"/>
      <c r="AT2745" s="253" t="s">
        <v>27</v>
      </c>
      <c r="AU2745" s="254"/>
      <c r="AV2745" s="36"/>
      <c r="AW2745" s="11" t="s">
        <v>8</v>
      </c>
      <c r="AX2745" s="13"/>
      <c r="AY2745" s="13" t="s">
        <v>9</v>
      </c>
      <c r="AZ2745" s="15"/>
      <c r="BA2745" s="20"/>
      <c r="BB2745" s="251" t="s">
        <v>26</v>
      </c>
      <c r="BC2745" s="252"/>
      <c r="BD2745" s="253" t="s">
        <v>27</v>
      </c>
      <c r="BE2745" s="254"/>
      <c r="BF2745" s="36"/>
      <c r="BG2745" s="11" t="s">
        <v>13</v>
      </c>
      <c r="BH2745" s="13"/>
      <c r="BI2745" s="13" t="s">
        <v>14</v>
      </c>
      <c r="BJ2745" s="15"/>
      <c r="BK2745" s="36"/>
      <c r="BL2745" s="251" t="s">
        <v>26</v>
      </c>
      <c r="BM2745" s="252"/>
      <c r="BN2745" s="253" t="s">
        <v>27</v>
      </c>
      <c r="BO2745" s="254"/>
      <c r="BP2745" s="36"/>
      <c r="BQ2745" s="11" t="s">
        <v>8</v>
      </c>
      <c r="BR2745" s="13"/>
      <c r="BS2745" s="13" t="s">
        <v>9</v>
      </c>
      <c r="BT2745" s="15"/>
      <c r="BU2745" s="20"/>
      <c r="BV2745" s="251" t="s">
        <v>26</v>
      </c>
      <c r="BW2745" s="252"/>
      <c r="BX2745" s="253" t="s">
        <v>27</v>
      </c>
      <c r="BY2745" s="254"/>
      <c r="BZ2745" s="36"/>
      <c r="CA2745" s="11" t="s">
        <v>13</v>
      </c>
      <c r="CB2745" s="13"/>
      <c r="CC2745" s="13" t="s">
        <v>14</v>
      </c>
      <c r="CD2745" s="15"/>
      <c r="CE2745" s="36"/>
      <c r="CF2745" s="251" t="s">
        <v>26</v>
      </c>
      <c r="CG2745" s="252"/>
      <c r="CH2745" s="253" t="s">
        <v>27</v>
      </c>
      <c r="CI2745" s="254"/>
      <c r="CK2745" s="11" t="s">
        <v>28</v>
      </c>
      <c r="CL2745" s="13"/>
      <c r="CM2745" s="13" t="s">
        <v>29</v>
      </c>
      <c r="CN2745" s="15"/>
      <c r="CP2745" s="251" t="s">
        <v>26</v>
      </c>
      <c r="CQ2745" s="252"/>
      <c r="CR2745" s="253" t="s">
        <v>27</v>
      </c>
      <c r="CS2745" s="254"/>
      <c r="CU2745" s="38" t="s">
        <v>37</v>
      </c>
      <c r="CW2745" s="53" t="s">
        <v>45</v>
      </c>
    </row>
    <row r="2746" spans="2:101" ht="19.2" thickTop="1" thickBot="1">
      <c r="D2746" s="16">
        <v>0</v>
      </c>
      <c r="E2746" s="17">
        <v>0</v>
      </c>
      <c r="F2746" s="18">
        <v>1</v>
      </c>
      <c r="G2746" s="19">
        <v>0</v>
      </c>
      <c r="H2746" s="10"/>
      <c r="I2746" s="16">
        <v>0</v>
      </c>
      <c r="J2746" s="17">
        <f t="shared" ref="J2746" si="29269">-1/($J$4*$B2743)</f>
        <v>-0.17826519443384689</v>
      </c>
      <c r="K2746" s="18">
        <v>1</v>
      </c>
      <c r="L2746" s="19">
        <v>0</v>
      </c>
      <c r="N2746" s="1">
        <f t="shared" ref="N2746" si="29270">D2746*I2743+F2746*I2746-E2746*J2743-G2746*J2746</f>
        <v>0</v>
      </c>
      <c r="O2746" s="4">
        <f t="shared" ref="O2746" si="29271">(D2746*J2743+E2746*I2743+F2746*J2746+G2746*I2746)</f>
        <v>-0.17826519443384689</v>
      </c>
      <c r="P2746" s="2">
        <f t="shared" ref="P2746" si="29272">D2746*K2743+F2746*K2746-E2746*L2743-G2746*L2746</f>
        <v>1</v>
      </c>
      <c r="Q2746" s="3">
        <f t="shared" ref="Q2746" si="29273">(D2746*L2743+E2746*K2743+F2746*L2746+G2746*K2746)</f>
        <v>0</v>
      </c>
      <c r="S2746" s="16">
        <v>0</v>
      </c>
      <c r="T2746" s="17">
        <v>0</v>
      </c>
      <c r="U2746" s="18">
        <v>1</v>
      </c>
      <c r="V2746" s="19">
        <v>0</v>
      </c>
      <c r="W2746" s="20"/>
      <c r="X2746" s="1">
        <f t="shared" ref="X2746" si="29274">N2746*S2743+P2746*S2746-O2746*T2743-Q2746*T2746</f>
        <v>0</v>
      </c>
      <c r="Y2746" s="4">
        <f t="shared" ref="Y2746" si="29275">(N2746*T2743+O2746*S2743+P2746*T2746+Q2746*S2746)</f>
        <v>-0.17826519443384689</v>
      </c>
      <c r="Z2746" s="2">
        <f t="shared" ref="Z2746" si="29276">N2746*U2743+P2746*U2746-O2746*V2743-Q2746*V2746</f>
        <v>0.95636359322001985</v>
      </c>
      <c r="AA2746" s="3">
        <f t="shared" ref="AA2746" si="29277">(N2746*V2743+O2746*U2743+P2746*V2746+Q2746*U2746)</f>
        <v>0</v>
      </c>
      <c r="AB2746" s="20"/>
      <c r="AC2746" s="16">
        <v>0</v>
      </c>
      <c r="AD2746" s="17">
        <f t="shared" ref="AD2746" si="29278">-1/($AD$4*$B2743)</f>
        <v>-0.20365935122276999</v>
      </c>
      <c r="AE2746" s="18">
        <v>1</v>
      </c>
      <c r="AF2746" s="19">
        <v>0</v>
      </c>
      <c r="AG2746" s="20"/>
      <c r="AH2746" s="1">
        <f t="shared" ref="AH2746" si="29279">X2746*AC2743+Z2746*AC2746-Y2746*AD2743-AA2746*AD2746</f>
        <v>0</v>
      </c>
      <c r="AI2746" s="4">
        <f t="shared" ref="AI2746" si="29280">(X2746*AD2743+Y2746*AC2743+Z2746*AD2746+AA2746*AC2746)</f>
        <v>-0.37303758336211323</v>
      </c>
      <c r="AJ2746" s="2">
        <f t="shared" ref="AJ2746" si="29281">X2746*AE2743+Z2746*AE2746-Y2746*AF2743-AA2746*AF2746</f>
        <v>0.95636359322001985</v>
      </c>
      <c r="AK2746" s="3">
        <f t="shared" ref="AK2746" si="29282">(X2746*AF2743+Y2746*AE2743+Z2746*AF2746+AA2746*AE2746)</f>
        <v>0</v>
      </c>
      <c r="AL2746" s="20"/>
      <c r="AM2746" s="16">
        <v>0</v>
      </c>
      <c r="AN2746" s="17">
        <v>0</v>
      </c>
      <c r="AO2746" s="18">
        <v>1</v>
      </c>
      <c r="AP2746" s="19">
        <v>0</v>
      </c>
      <c r="AR2746" s="1">
        <f t="shared" ref="AR2746" si="29283">AH2746*AM2743+AJ2746*AM2746-AI2746*AN2743-AK2746*AN2746</f>
        <v>0</v>
      </c>
      <c r="AS2746" s="4">
        <f t="shared" ref="AS2746" si="29284">(AH2746*AN2743+AI2746*AM2743+AJ2746*AN2746+AK2746*AM2746)</f>
        <v>-0.37303758336211323</v>
      </c>
      <c r="AT2746" s="2">
        <f t="shared" ref="AT2746" si="29285">AH2746*AO2743+AJ2746*AO2746-AI2746*AP2743-AK2746*AP2746</f>
        <v>0.86146916640547733</v>
      </c>
      <c r="AU2746" s="3">
        <f t="shared" ref="AU2746" si="29286">(AH2746*AP2743+AI2746*AO2743+AJ2746*AP2746+AK2746*AO2746)</f>
        <v>0</v>
      </c>
      <c r="AV2746" s="20"/>
      <c r="AW2746" s="16">
        <v>0</v>
      </c>
      <c r="AX2746" s="17">
        <f t="shared" ref="AX2746" si="29287">-1/($AX$4*$B2743)</f>
        <v>-0.20365935122276999</v>
      </c>
      <c r="AY2746" s="18">
        <v>1</v>
      </c>
      <c r="AZ2746" s="19">
        <v>0</v>
      </c>
      <c r="BA2746" s="20"/>
      <c r="BB2746" s="1">
        <f t="shared" ref="BB2746" si="29288">AR2746*AW2743+AT2746*AW2746-AS2746*AX2743-AU2746*AX2746</f>
        <v>0</v>
      </c>
      <c r="BC2746" s="4">
        <f t="shared" ref="BC2746" si="29289">(AR2746*AX2743+AS2746*AW2743+AT2746*AX2746+AU2746*AW2746)</f>
        <v>-0.54848383489067321</v>
      </c>
      <c r="BD2746" s="2">
        <f t="shared" ref="BD2746" si="29290">AR2746*AY2743+AT2746*AY2746-AS2746*AZ2743-AU2746*AZ2746</f>
        <v>0.86146916640547733</v>
      </c>
      <c r="BE2746" s="3">
        <f t="shared" ref="BE2746" si="29291">(AR2746*AZ2743+AS2746*AY2743+AT2746*AZ2746+AU2746*AY2746)</f>
        <v>0</v>
      </c>
      <c r="BF2746" s="20"/>
      <c r="BG2746" s="16">
        <v>0</v>
      </c>
      <c r="BH2746" s="17">
        <v>0</v>
      </c>
      <c r="BI2746" s="18">
        <v>1</v>
      </c>
      <c r="BJ2746" s="19">
        <v>0</v>
      </c>
      <c r="BK2746" s="20"/>
      <c r="BL2746" s="1">
        <f t="shared" ref="BL2746" si="29292">BB2746*BG2743+BD2746*BG2746-BC2746*BH2743-BE2746*BH2746</f>
        <v>0</v>
      </c>
      <c r="BM2746" s="4">
        <f t="shared" ref="BM2746" si="29293">(BB2746*BH2743+BC2746*BG2743+BD2746*BH2746+BE2746*BG2746)</f>
        <v>-0.54848383489067321</v>
      </c>
      <c r="BN2746" s="2">
        <f t="shared" ref="BN2746" si="29294">BB2746*BI2743+BD2746*BI2746-BC2746*BJ2743-BE2746*BJ2746</f>
        <v>0.72720928573979515</v>
      </c>
      <c r="BO2746" s="3">
        <f t="shared" ref="BO2746" si="29295">(BB2746*BJ2743+BC2746*BI2743+BD2746*BJ2746+BE2746*BI2746)</f>
        <v>0</v>
      </c>
      <c r="BP2746" s="20"/>
      <c r="BQ2746" s="16">
        <v>0</v>
      </c>
      <c r="BR2746" s="17">
        <f t="shared" ref="BR2746" si="29296">-1/($BR$4*$B2743)</f>
        <v>-0.17826519443384689</v>
      </c>
      <c r="BS2746" s="18">
        <v>1</v>
      </c>
      <c r="BT2746" s="19">
        <v>0</v>
      </c>
      <c r="BU2746" s="20"/>
      <c r="BV2746" s="1">
        <f t="shared" ref="BV2746" si="29297">BL2746*BQ2743+BN2746*BQ2746-BM2746*BR2743-BO2746*BR2746</f>
        <v>0</v>
      </c>
      <c r="BW2746" s="4">
        <f t="shared" ref="BW2746" si="29298">(BL2746*BR2743+BM2746*BQ2743+BN2746*BR2746+BO2746*BQ2746)</f>
        <v>-0.67811993960717665</v>
      </c>
      <c r="BX2746" s="2">
        <f t="shared" ref="BX2746" si="29299">BL2746*BS2743+BN2746*BS2746-BM2746*BT2743-BO2746*BT2746</f>
        <v>0.72720928573979515</v>
      </c>
      <c r="BY2746" s="3">
        <f t="shared" ref="BY2746" si="29300">(BL2746*BT2743+BM2746*BS2743+BN2746*BT2746+BO2746*BS2746)</f>
        <v>0</v>
      </c>
      <c r="BZ2746" s="20"/>
      <c r="CA2746" s="16">
        <v>0</v>
      </c>
      <c r="CB2746" s="17">
        <v>0</v>
      </c>
      <c r="CC2746" s="18">
        <v>1</v>
      </c>
      <c r="CD2746" s="19">
        <v>0</v>
      </c>
      <c r="CE2746" s="20"/>
      <c r="CF2746" s="1">
        <f t="shared" ref="CF2746" si="29301">BV2746*CA2743+BX2746*CA2746-BW2746*CB2743-BY2746*CB2746</f>
        <v>0</v>
      </c>
      <c r="CG2746" s="4">
        <f t="shared" ref="CG2746" si="29302">(BV2746*CB2743+BW2746*CA2743+BX2746*CB2746+BY2746*CA2746)</f>
        <v>-0.67811993960717665</v>
      </c>
      <c r="CH2746" s="2">
        <f t="shared" ref="CH2746" si="29303">BV2746*CC2743+BX2746*CC2746-BW2746*CD2743-BY2746*CD2746</f>
        <v>0.64033298191520116</v>
      </c>
      <c r="CI2746" s="3">
        <f t="shared" ref="CI2746" si="29304">(BV2746*CD2743+BW2746*CC2743+BX2746*CD2746+BY2746*CC2746)</f>
        <v>0</v>
      </c>
      <c r="CK2746" s="16">
        <f t="shared" ref="CK2746" si="29305">1/$CL$4</f>
        <v>1</v>
      </c>
      <c r="CL2746" s="17">
        <v>0</v>
      </c>
      <c r="CM2746" s="18">
        <v>1</v>
      </c>
      <c r="CN2746" s="19">
        <v>0</v>
      </c>
      <c r="CP2746" s="1">
        <f t="shared" ref="CP2746" si="29306">CF2746*CK2743+CH2746*CK2746-CG2746*CL2743-CI2746*CL2746</f>
        <v>0.64033298191520116</v>
      </c>
      <c r="CQ2746" s="4">
        <f t="shared" ref="CQ2746" si="29307">(CF2746*CL2743+CG2746*CK2743+CH2746*CL2746+CI2746*CK2746)</f>
        <v>-0.67811993960717665</v>
      </c>
      <c r="CR2746" s="2">
        <f t="shared" ref="CR2746" si="29308">CF2746*CM2743+CH2746*CM2746-CG2746*CN2743-CI2746*CN2746</f>
        <v>0.64033298191520116</v>
      </c>
      <c r="CS2746" s="3">
        <f t="shared" ref="CS2746" si="29309">(CF2746*CN2743+CG2746*CM2743+CH2746*CN2746+CI2746*CM2746)</f>
        <v>0</v>
      </c>
      <c r="CU2746" s="39">
        <f t="shared" ref="CU2746" si="29310">(180/PI())*ATAN(-1*(CQ2743/CP2743))</f>
        <v>53.64680948734361</v>
      </c>
      <c r="CW2746" s="54">
        <f t="shared" ref="CW2746" si="29311">20*LOG(((1-(10^(CU2743/20)^2)*(1-((1-CW2743)/(1+CW2743))^2))^0.5))</f>
        <v>-18.401795407211253</v>
      </c>
    </row>
    <row r="2747" spans="2:101">
      <c r="E2747" s="20"/>
      <c r="F2747" s="20"/>
      <c r="G2747" s="20"/>
      <c r="H2747" s="20"/>
      <c r="I2747" s="20"/>
      <c r="J2747" s="20"/>
      <c r="K2747" s="20"/>
      <c r="L2747" s="20"/>
      <c r="M2747" s="20"/>
      <c r="N2747" s="20"/>
      <c r="O2747" s="20"/>
      <c r="P2747" s="20"/>
      <c r="Q2747" s="20"/>
      <c r="R2747" s="20"/>
      <c r="S2747" s="20"/>
      <c r="T2747" s="20"/>
      <c r="U2747" s="20"/>
      <c r="V2747" s="20"/>
      <c r="W2747" s="20"/>
      <c r="X2747" s="20"/>
      <c r="Y2747" s="20"/>
      <c r="Z2747" s="20"/>
      <c r="AA2747" s="20"/>
      <c r="AB2747" s="30"/>
      <c r="AC2747" s="20"/>
      <c r="AD2747" s="20"/>
      <c r="AE2747" s="20"/>
      <c r="AF2747" s="20"/>
      <c r="AG2747" s="20"/>
      <c r="AH2747" s="20"/>
      <c r="AI2747" s="20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  <c r="BA2747" s="20"/>
      <c r="BB2747" s="20"/>
      <c r="BC2747" s="20"/>
      <c r="BD2747" s="20"/>
      <c r="BE2747" s="20"/>
      <c r="BF2747" s="20"/>
      <c r="BG2747" s="20"/>
      <c r="BH2747" s="20"/>
      <c r="BI2747" s="20"/>
      <c r="BJ2747" s="20"/>
      <c r="BK2747" s="20"/>
      <c r="BL2747" s="20"/>
      <c r="BM2747" s="20"/>
      <c r="BN2747" s="20"/>
      <c r="BO2747" s="20"/>
      <c r="BP2747" s="20"/>
      <c r="BQ2747" s="20"/>
      <c r="BR2747" s="20"/>
      <c r="BS2747" s="20"/>
      <c r="BT2747" s="20"/>
      <c r="BU2747" s="20"/>
      <c r="BV2747" s="20"/>
      <c r="BW2747" s="20"/>
      <c r="BX2747" s="20"/>
      <c r="BY2747" s="20"/>
      <c r="BZ2747" s="20"/>
      <c r="CA2747" s="20"/>
      <c r="CB2747" s="20"/>
      <c r="CC2747" s="20"/>
      <c r="CD2747" s="20"/>
      <c r="CE2747" s="20"/>
      <c r="CF2747" s="20"/>
      <c r="CG2747" s="20"/>
      <c r="CH2747" s="20"/>
      <c r="CI2747" s="20"/>
      <c r="CJ2747" s="20"/>
      <c r="CK2747" s="20"/>
      <c r="CL2747" s="20"/>
    </row>
    <row r="2749" spans="2:101" ht="18.600000000000001" thickBot="1">
      <c r="B2749" s="23"/>
      <c r="C2749" s="23"/>
      <c r="D2749" s="20" t="s">
        <v>15</v>
      </c>
      <c r="E2749" s="20"/>
      <c r="F2749" s="20"/>
      <c r="G2749" s="20"/>
      <c r="H2749" s="20"/>
      <c r="I2749" s="20" t="s">
        <v>16</v>
      </c>
      <c r="J2749" s="20"/>
      <c r="K2749" s="20"/>
      <c r="L2749" s="20"/>
      <c r="M2749" s="23"/>
      <c r="N2749" s="23"/>
      <c r="O2749" s="24" t="s">
        <v>17</v>
      </c>
      <c r="P2749" s="23"/>
      <c r="Q2749" s="23"/>
      <c r="R2749" s="23"/>
      <c r="S2749" s="20"/>
      <c r="T2749" s="20" t="s">
        <v>18</v>
      </c>
      <c r="U2749" s="23"/>
      <c r="V2749" s="23"/>
      <c r="W2749" s="23"/>
      <c r="X2749" s="23"/>
      <c r="Y2749" s="24" t="s">
        <v>19</v>
      </c>
      <c r="Z2749" s="23"/>
      <c r="AA2749" s="23"/>
      <c r="AB2749" s="23"/>
      <c r="AC2749" s="24" t="s">
        <v>20</v>
      </c>
      <c r="AD2749" s="20"/>
      <c r="AE2749" s="20"/>
      <c r="AF2749" s="20"/>
      <c r="AG2749" s="20"/>
      <c r="AH2749" s="23"/>
      <c r="AI2749" s="24" t="s">
        <v>21</v>
      </c>
      <c r="AJ2749" s="23"/>
      <c r="AK2749" s="23"/>
      <c r="AL2749" s="20"/>
      <c r="AM2749" s="24" t="s">
        <v>31</v>
      </c>
      <c r="AN2749" s="20"/>
      <c r="AO2749" s="23"/>
      <c r="AP2749" s="23"/>
      <c r="AQ2749" s="23"/>
      <c r="AR2749" s="23"/>
      <c r="AS2749" s="24" t="s">
        <v>91</v>
      </c>
      <c r="AT2749" s="23"/>
      <c r="AU2749" s="23"/>
      <c r="AV2749" s="23"/>
      <c r="AW2749" s="24" t="s">
        <v>32</v>
      </c>
      <c r="AX2749" s="20"/>
      <c r="AY2749" s="20"/>
      <c r="AZ2749" s="20"/>
      <c r="BA2749" s="20"/>
      <c r="BB2749" s="23"/>
      <c r="BC2749" s="24" t="s">
        <v>22</v>
      </c>
      <c r="BD2749" s="23"/>
      <c r="BE2749" s="23"/>
      <c r="BF2749" s="23"/>
      <c r="BG2749" s="24" t="s">
        <v>33</v>
      </c>
      <c r="BH2749" s="20"/>
      <c r="BI2749" s="23"/>
      <c r="BJ2749" s="23"/>
      <c r="BK2749" s="23"/>
      <c r="BL2749" s="23"/>
      <c r="BM2749" s="24" t="s">
        <v>34</v>
      </c>
      <c r="BN2749" s="23"/>
      <c r="BO2749" s="23"/>
      <c r="BP2749" s="23"/>
      <c r="BQ2749" s="24" t="s">
        <v>89</v>
      </c>
      <c r="BR2749" s="20"/>
      <c r="BS2749" s="20"/>
      <c r="BT2749" s="20"/>
      <c r="BU2749" s="20"/>
      <c r="BV2749" s="23"/>
      <c r="BW2749" s="24" t="s">
        <v>35</v>
      </c>
      <c r="BX2749" s="23"/>
      <c r="BY2749" s="23"/>
      <c r="BZ2749" s="23"/>
      <c r="CA2749" s="24" t="s">
        <v>90</v>
      </c>
      <c r="CB2749" s="20"/>
      <c r="CC2749" s="23"/>
      <c r="CD2749" s="23"/>
      <c r="CE2749" s="23"/>
      <c r="CF2749" s="23"/>
      <c r="CG2749" s="24" t="s">
        <v>92</v>
      </c>
      <c r="CH2749" s="23"/>
      <c r="CI2749" s="23"/>
      <c r="CJ2749" s="23"/>
      <c r="CK2749" s="24" t="s">
        <v>36</v>
      </c>
      <c r="CL2749" s="24"/>
      <c r="CM2749" s="23"/>
      <c r="CN2749" s="23"/>
      <c r="CO2749" s="23"/>
      <c r="CP2749" s="23"/>
      <c r="CQ2749" s="24" t="s">
        <v>93</v>
      </c>
      <c r="CR2749" s="23"/>
      <c r="CS2749" s="23"/>
    </row>
    <row r="2750" spans="2:101" ht="18.600000000000001" thickBot="1">
      <c r="B2750" s="33"/>
      <c r="C2750" s="23"/>
      <c r="D2750" s="7" t="s">
        <v>2</v>
      </c>
      <c r="E2750" s="8"/>
      <c r="F2750" s="8" t="s">
        <v>3</v>
      </c>
      <c r="G2750" s="9"/>
      <c r="H2750" s="10"/>
      <c r="I2750" s="7" t="s">
        <v>4</v>
      </c>
      <c r="J2750" s="8"/>
      <c r="K2750" s="8" t="s">
        <v>5</v>
      </c>
      <c r="L2750" s="9"/>
      <c r="M2750" s="23"/>
      <c r="N2750" s="251" t="s">
        <v>79</v>
      </c>
      <c r="O2750" s="252"/>
      <c r="P2750" s="253" t="s">
        <v>80</v>
      </c>
      <c r="Q2750" s="254"/>
      <c r="R2750" s="23"/>
      <c r="S2750" s="7" t="s">
        <v>11</v>
      </c>
      <c r="T2750" s="8"/>
      <c r="U2750" s="8" t="s">
        <v>12</v>
      </c>
      <c r="V2750" s="9"/>
      <c r="W2750" s="20"/>
      <c r="X2750" s="251" t="s">
        <v>79</v>
      </c>
      <c r="Y2750" s="252"/>
      <c r="Z2750" s="253" t="s">
        <v>80</v>
      </c>
      <c r="AA2750" s="254"/>
      <c r="AB2750" s="20"/>
      <c r="AC2750" s="7" t="s">
        <v>4</v>
      </c>
      <c r="AD2750" s="8"/>
      <c r="AE2750" s="8" t="s">
        <v>5</v>
      </c>
      <c r="AF2750" s="9"/>
      <c r="AG2750" s="20"/>
      <c r="AH2750" s="251" t="s">
        <v>0</v>
      </c>
      <c r="AI2750" s="252"/>
      <c r="AJ2750" s="253" t="s">
        <v>1</v>
      </c>
      <c r="AK2750" s="254"/>
      <c r="AL2750" s="20"/>
      <c r="AM2750" s="7" t="s">
        <v>11</v>
      </c>
      <c r="AN2750" s="8"/>
      <c r="AO2750" s="8" t="s">
        <v>12</v>
      </c>
      <c r="AP2750" s="9"/>
      <c r="AQ2750" s="23"/>
      <c r="AR2750" s="251" t="s">
        <v>0</v>
      </c>
      <c r="AS2750" s="252"/>
      <c r="AT2750" s="253" t="s">
        <v>1</v>
      </c>
      <c r="AU2750" s="254"/>
      <c r="AV2750" s="36"/>
      <c r="AW2750" s="7" t="s">
        <v>4</v>
      </c>
      <c r="AX2750" s="8"/>
      <c r="AY2750" s="8" t="s">
        <v>5</v>
      </c>
      <c r="AZ2750" s="9"/>
      <c r="BA2750" s="20"/>
      <c r="BB2750" s="251" t="s">
        <v>0</v>
      </c>
      <c r="BC2750" s="252"/>
      <c r="BD2750" s="253" t="s">
        <v>1</v>
      </c>
      <c r="BE2750" s="254"/>
      <c r="BF2750" s="36"/>
      <c r="BG2750" s="7" t="s">
        <v>11</v>
      </c>
      <c r="BH2750" s="8"/>
      <c r="BI2750" s="8" t="s">
        <v>12</v>
      </c>
      <c r="BJ2750" s="9"/>
      <c r="BK2750" s="36"/>
      <c r="BL2750" s="251" t="s">
        <v>0</v>
      </c>
      <c r="BM2750" s="252"/>
      <c r="BN2750" s="253" t="s">
        <v>1</v>
      </c>
      <c r="BO2750" s="254"/>
      <c r="BP2750" s="36"/>
      <c r="BQ2750" s="7" t="s">
        <v>4</v>
      </c>
      <c r="BR2750" s="8"/>
      <c r="BS2750" s="8" t="s">
        <v>5</v>
      </c>
      <c r="BT2750" s="9"/>
      <c r="BU2750" s="20"/>
      <c r="BV2750" s="251" t="s">
        <v>0</v>
      </c>
      <c r="BW2750" s="252"/>
      <c r="BX2750" s="253" t="s">
        <v>1</v>
      </c>
      <c r="BY2750" s="254"/>
      <c r="BZ2750" s="36"/>
      <c r="CA2750" s="7" t="s">
        <v>11</v>
      </c>
      <c r="CB2750" s="8"/>
      <c r="CC2750" s="8" t="s">
        <v>12</v>
      </c>
      <c r="CD2750" s="9"/>
      <c r="CE2750" s="36"/>
      <c r="CF2750" s="251" t="s">
        <v>0</v>
      </c>
      <c r="CG2750" s="252"/>
      <c r="CH2750" s="253" t="s">
        <v>1</v>
      </c>
      <c r="CI2750" s="254"/>
      <c r="CJ2750" s="23"/>
      <c r="CK2750" s="7" t="s">
        <v>23</v>
      </c>
      <c r="CL2750" s="8"/>
      <c r="CM2750" s="8" t="s">
        <v>24</v>
      </c>
      <c r="CN2750" s="9"/>
      <c r="CO2750" s="23"/>
      <c r="CP2750" s="251" t="s">
        <v>0</v>
      </c>
      <c r="CQ2750" s="252"/>
      <c r="CR2750" s="253" t="s">
        <v>1</v>
      </c>
      <c r="CS2750" s="254"/>
      <c r="CU2750" s="26" t="s">
        <v>25</v>
      </c>
      <c r="CW2750" s="50" t="s">
        <v>44</v>
      </c>
    </row>
    <row r="2751" spans="2:101" ht="19.2" thickTop="1" thickBot="1">
      <c r="B2751" s="34">
        <v>8.2500000000000302</v>
      </c>
      <c r="D2751" s="11">
        <v>1</v>
      </c>
      <c r="E2751" s="12">
        <v>0</v>
      </c>
      <c r="F2751" s="13">
        <v>0</v>
      </c>
      <c r="G2751" s="40">
        <f t="shared" ref="G2751" si="29312">-1/($E$4*$B2751)</f>
        <v>-0.12733703247412625</v>
      </c>
      <c r="H2751" s="10"/>
      <c r="I2751" s="11">
        <v>1</v>
      </c>
      <c r="J2751" s="12">
        <v>0</v>
      </c>
      <c r="K2751" s="13">
        <v>0</v>
      </c>
      <c r="L2751" s="14">
        <v>0</v>
      </c>
      <c r="N2751" s="1">
        <f t="shared" ref="N2751" si="29313">D2751*I2751+F2751*I2754-E2751*J2751-G2751*J2754</f>
        <v>0.97743781345556857</v>
      </c>
      <c r="O2751" s="4">
        <f t="shared" ref="O2751" si="29314">(D2751*J2751+E2751*I2751+F2751*J2754+G2751*I2754)</f>
        <v>0</v>
      </c>
      <c r="P2751" s="2">
        <f t="shared" ref="P2751" si="29315">D2751*K2751+F2751*K2754-E2751*L2751-G2751*L2754</f>
        <v>0</v>
      </c>
      <c r="Q2751" s="3">
        <f t="shared" ref="Q2751" si="29316">(D2751*L2751+E2751*K2751+F2751*L2754+G2751*K2754)</f>
        <v>-0.12733703247412625</v>
      </c>
      <c r="S2751" s="11">
        <v>1</v>
      </c>
      <c r="T2751" s="12">
        <v>0</v>
      </c>
      <c r="U2751" s="13">
        <v>0</v>
      </c>
      <c r="V2751" s="40">
        <f t="shared" ref="V2751" si="29317">-1/($T$4*$B2751)</f>
        <v>-0.24330012286656116</v>
      </c>
      <c r="W2751" s="20"/>
      <c r="X2751" s="1">
        <f t="shared" ref="X2751" si="29318">N2751*S2751+P2751*S2754-O2751*T2751-Q2751*T2754</f>
        <v>0.97743781345556857</v>
      </c>
      <c r="Y2751" s="4">
        <f t="shared" ref="Y2751" si="29319">(N2751*T2751+O2751*S2751+P2751*T2754+Q2751*S2754)</f>
        <v>0</v>
      </c>
      <c r="Z2751" s="2">
        <f t="shared" ref="Z2751" si="29320">N2751*U2751+P2751*U2754-O2751*V2751-Q2751*V2754</f>
        <v>0</v>
      </c>
      <c r="AA2751" s="3">
        <f t="shared" ref="AA2751" si="29321">(N2751*V2751+O2751*U2751+P2751*V2754+Q2751*U2754)</f>
        <v>-0.36514777258228898</v>
      </c>
      <c r="AB2751" s="20"/>
      <c r="AC2751" s="11">
        <v>1</v>
      </c>
      <c r="AD2751" s="12">
        <v>0</v>
      </c>
      <c r="AE2751" s="13">
        <v>0</v>
      </c>
      <c r="AF2751" s="14">
        <v>0</v>
      </c>
      <c r="AG2751" s="20"/>
      <c r="AH2751" s="1">
        <f t="shared" ref="AH2751" si="29322">X2751*AC2751+Z2751*AC2754-Y2751*AD2751-AA2751*AD2754</f>
        <v>0.90352275655747183</v>
      </c>
      <c r="AI2751" s="4">
        <f t="shared" ref="AI2751" si="29323">(X2751*AD2751+Y2751*AC2751+Z2751*AD2754+AA2751*AC2754)</f>
        <v>0</v>
      </c>
      <c r="AJ2751" s="2">
        <f t="shared" ref="AJ2751" si="29324">X2751*AE2751+Z2751*AE2754-Y2751*AF2751-AA2751*AF2754</f>
        <v>0</v>
      </c>
      <c r="AK2751" s="3">
        <f t="shared" ref="AK2751" si="29325">(X2751*AF2751+Y2751*AE2751+Z2751*AF2754+AA2751*AE2754)</f>
        <v>-0.36514777258228898</v>
      </c>
      <c r="AL2751" s="20"/>
      <c r="AM2751" s="11">
        <v>1</v>
      </c>
      <c r="AN2751" s="12">
        <v>0</v>
      </c>
      <c r="AO2751" s="13">
        <v>0</v>
      </c>
      <c r="AP2751" s="40">
        <f t="shared" ref="AP2751" si="29326">-1/($AN$4*$B2751)</f>
        <v>-0.25284130415544592</v>
      </c>
      <c r="AR2751" s="1">
        <f t="shared" ref="AR2751" si="29327">AH2751*AM2751+AJ2751*AM2754-AI2751*AN2751-AK2751*AN2754</f>
        <v>0.90352275655747183</v>
      </c>
      <c r="AS2751" s="4">
        <f t="shared" ref="AS2751" si="29328">(AH2751*AN2751+AI2751*AM2751+AJ2751*AN2754+AK2751*AM2754)</f>
        <v>0</v>
      </c>
      <c r="AT2751" s="2">
        <f t="shared" ref="AT2751" si="29329">AH2751*AO2751+AJ2751*AO2754-AI2751*AP2751-AK2751*AP2754</f>
        <v>0</v>
      </c>
      <c r="AU2751" s="3">
        <f t="shared" ref="AU2751" si="29330">(AH2751*AP2751+AI2751*AO2751+AJ2751*AP2754+AK2751*AO2754)</f>
        <v>-0.59359564468440362</v>
      </c>
      <c r="AV2751" s="20"/>
      <c r="AW2751" s="11">
        <v>1</v>
      </c>
      <c r="AX2751" s="12">
        <v>0</v>
      </c>
      <c r="AY2751" s="13">
        <v>0</v>
      </c>
      <c r="AZ2751" s="14">
        <v>0</v>
      </c>
      <c r="BA2751" s="20"/>
      <c r="BB2751" s="1">
        <f t="shared" ref="BB2751" si="29331">AR2751*AW2751+AT2751*AW2754-AS2751*AX2751-AU2751*AX2754</f>
        <v>0.78336412724138482</v>
      </c>
      <c r="BC2751" s="4">
        <f t="shared" ref="BC2751" si="29332">(AR2751*AX2751+AS2751*AW2751+AT2751*AX2754+AU2751*AW2754)</f>
        <v>0</v>
      </c>
      <c r="BD2751" s="2">
        <f t="shared" ref="BD2751" si="29333">AR2751*AY2751+AT2751*AY2754-AS2751*AZ2751-AU2751*AZ2754</f>
        <v>0</v>
      </c>
      <c r="BE2751" s="3">
        <f t="shared" ref="BE2751" si="29334">(AR2751*AZ2751+AS2751*AY2751+AT2751*AZ2754+AU2751*AY2754)</f>
        <v>-0.59359564468440362</v>
      </c>
      <c r="BF2751" s="20"/>
      <c r="BG2751" s="11">
        <v>1</v>
      </c>
      <c r="BH2751" s="12">
        <v>0</v>
      </c>
      <c r="BI2751" s="13">
        <v>0</v>
      </c>
      <c r="BJ2751" s="40">
        <f t="shared" ref="BJ2751" si="29335">-1/($BH$4*$B2751)</f>
        <v>-0.24330012286656116</v>
      </c>
      <c r="BK2751" s="20"/>
      <c r="BL2751" s="1">
        <f t="shared" ref="BL2751" si="29336">BB2751*BG2751+BD2751*BG2754-BC2751*BH2751-BE2751*BH2754</f>
        <v>0.78336412724138482</v>
      </c>
      <c r="BM2751" s="4">
        <f t="shared" ref="BM2751" si="29337">(BB2751*BH2751+BC2751*BG2751+BD2751*BH2754+BE2751*BG2754)</f>
        <v>0</v>
      </c>
      <c r="BN2751" s="2">
        <f t="shared" ref="BN2751" si="29338">BB2751*BI2751+BD2751*BI2754-BC2751*BJ2751-BE2751*BJ2754</f>
        <v>0</v>
      </c>
      <c r="BO2751" s="3">
        <f t="shared" ref="BO2751" si="29339">(BB2751*BJ2751+BC2751*BI2751+BD2751*BJ2754+BE2751*BI2754)</f>
        <v>-0.784188233091489</v>
      </c>
      <c r="BP2751" s="20"/>
      <c r="BQ2751" s="11">
        <v>1</v>
      </c>
      <c r="BR2751" s="12">
        <v>0</v>
      </c>
      <c r="BS2751" s="13">
        <v>0</v>
      </c>
      <c r="BT2751" s="14">
        <v>0</v>
      </c>
      <c r="BU2751" s="20"/>
      <c r="BV2751" s="1">
        <f t="shared" ref="BV2751" si="29340">BL2751*BQ2751+BN2751*BQ2754-BM2751*BR2751-BO2751*BR2754</f>
        <v>0.644417892535049</v>
      </c>
      <c r="BW2751" s="4">
        <f t="shared" ref="BW2751" si="29341">(BL2751*BR2751+BM2751*BQ2751+BN2751*BR2754+BO2751*BQ2754)</f>
        <v>0</v>
      </c>
      <c r="BX2751" s="2">
        <f t="shared" ref="BX2751" si="29342">BL2751*BS2751+BN2751*BS2754-BM2751*BT2751-BO2751*BT2754</f>
        <v>0</v>
      </c>
      <c r="BY2751" s="3">
        <f t="shared" ref="BY2751" si="29343">(BL2751*BT2751+BM2751*BS2751+BN2751*BT2754+BO2751*BS2754)</f>
        <v>-0.784188233091489</v>
      </c>
      <c r="BZ2751" s="20"/>
      <c r="CA2751" s="11">
        <v>1</v>
      </c>
      <c r="CB2751" s="12">
        <v>0</v>
      </c>
      <c r="CC2751" s="13">
        <v>0</v>
      </c>
      <c r="CD2751" s="40">
        <f t="shared" ref="CD2751" si="29344">-1/($CB$4*$B2751)</f>
        <v>-0.12733703247412625</v>
      </c>
      <c r="CE2751" s="20"/>
      <c r="CF2751" s="1">
        <f t="shared" ref="CF2751" si="29345">BV2751*CA2751+BX2751*CA2754-BW2751*CB2751-BY2751*CB2754</f>
        <v>0.644417892535049</v>
      </c>
      <c r="CG2751" s="4">
        <f t="shared" ref="CG2751" si="29346">(BV2751*CB2751+BW2751*CA2751+BX2751*CB2754+BY2751*CA2754)</f>
        <v>0</v>
      </c>
      <c r="CH2751" s="2">
        <f t="shared" ref="CH2751" si="29347">BV2751*CC2751+BX2751*CC2754-BW2751*CD2751-BY2751*CD2754</f>
        <v>0</v>
      </c>
      <c r="CI2751" s="3">
        <f t="shared" ref="CI2751" si="29348">(BV2751*CD2751+BW2751*CC2751+BX2751*CD2754+BY2751*CC2754)</f>
        <v>-0.86624649520013253</v>
      </c>
      <c r="CJ2751" s="28"/>
      <c r="CK2751" s="11">
        <v>1</v>
      </c>
      <c r="CL2751" s="12">
        <v>0</v>
      </c>
      <c r="CM2751" s="13">
        <v>0</v>
      </c>
      <c r="CN2751" s="14">
        <v>0</v>
      </c>
      <c r="CP2751" s="1">
        <f t="shared" ref="CP2751" si="29349">CF2751*CK2751+CH2751*CK2754-CG2751*CL2751-CI2751*CL2754</f>
        <v>0.644417892535049</v>
      </c>
      <c r="CQ2751" s="4">
        <f t="shared" ref="CQ2751" si="29350">(CF2751*CL2751+CG2751*CK2751+CH2751*CL2754+CI2751*CK2754)</f>
        <v>-0.86624649520013253</v>
      </c>
      <c r="CR2751" s="2">
        <f t="shared" ref="CR2751" si="29351">CF2751*CM2751+CH2751*CM2754-CG2751*CN2751-CI2751*CN2754</f>
        <v>0</v>
      </c>
      <c r="CS2751" s="3">
        <f t="shared" ref="CS2751" si="29352">(CF2751*CN2751+CG2751*CM2751+CH2751*CN2754+CI2751*CM2754)</f>
        <v>-0.86624649520013253</v>
      </c>
      <c r="CU2751" s="29">
        <f t="shared" ref="CU2751" si="29353">20*LOG(((1+$CL$4)/$CL$4)/((CP2751+CP2754)^2+(CQ2751+CQ2754)^2)^0.5)</f>
        <v>-3.9526218465817525E-2</v>
      </c>
      <c r="CW2751" s="51">
        <f t="shared" ref="CW2751" si="29354">((CP2751^2+CQ2751^2)^0.5)/((CP2754^2+CQ2754^2)^0.5)</f>
        <v>1.1569055130279535</v>
      </c>
    </row>
    <row r="2752" spans="2:101" ht="18.600000000000001" thickBot="1">
      <c r="D2752" s="11"/>
      <c r="E2752" s="13"/>
      <c r="F2752" s="13"/>
      <c r="G2752" s="15"/>
      <c r="H2752" s="10"/>
      <c r="I2752" s="11"/>
      <c r="J2752" s="13"/>
      <c r="K2752" s="13"/>
      <c r="L2752" s="15"/>
      <c r="N2752" s="5"/>
      <c r="Q2752" s="6"/>
      <c r="S2752" s="11"/>
      <c r="T2752" s="13"/>
      <c r="U2752" s="13"/>
      <c r="V2752" s="15"/>
      <c r="W2752" s="20"/>
      <c r="X2752" s="5"/>
      <c r="AA2752" s="6"/>
      <c r="AB2752" s="20"/>
      <c r="AC2752" s="11"/>
      <c r="AD2752" s="13"/>
      <c r="AE2752" s="13"/>
      <c r="AF2752" s="15"/>
      <c r="AG2752" s="20"/>
      <c r="AH2752" s="5"/>
      <c r="AK2752" s="6"/>
      <c r="AL2752" s="20"/>
      <c r="AM2752" s="11"/>
      <c r="AN2752" s="13"/>
      <c r="AO2752" s="13"/>
      <c r="AP2752" s="15"/>
      <c r="AR2752" s="5"/>
      <c r="AU2752" s="6"/>
      <c r="AW2752" s="11"/>
      <c r="AX2752" s="13"/>
      <c r="AY2752" s="13"/>
      <c r="AZ2752" s="15"/>
      <c r="BA2752" s="20"/>
      <c r="BB2752" s="5"/>
      <c r="BE2752" s="6"/>
      <c r="BG2752" s="11"/>
      <c r="BH2752" s="13"/>
      <c r="BI2752" s="13"/>
      <c r="BJ2752" s="15"/>
      <c r="BL2752" s="5"/>
      <c r="BO2752" s="6"/>
      <c r="BQ2752" s="11"/>
      <c r="BR2752" s="13"/>
      <c r="BS2752" s="13"/>
      <c r="BT2752" s="15"/>
      <c r="BU2752" s="20"/>
      <c r="BV2752" s="5"/>
      <c r="BY2752" s="6"/>
      <c r="CA2752" s="11"/>
      <c r="CB2752" s="13"/>
      <c r="CC2752" s="13"/>
      <c r="CD2752" s="15"/>
      <c r="CF2752" s="5"/>
      <c r="CI2752" s="6"/>
      <c r="CK2752" s="11"/>
      <c r="CL2752" s="13"/>
      <c r="CM2752" s="13"/>
      <c r="CN2752" s="15"/>
      <c r="CP2752" s="5"/>
      <c r="CS2752" s="6"/>
      <c r="CW2752" s="52"/>
    </row>
    <row r="2753" spans="2:101" ht="18.600000000000001" thickBot="1">
      <c r="D2753" s="11" t="s">
        <v>6</v>
      </c>
      <c r="E2753" s="13"/>
      <c r="F2753" s="13" t="s">
        <v>7</v>
      </c>
      <c r="G2753" s="15"/>
      <c r="H2753" s="10"/>
      <c r="I2753" s="11" t="s">
        <v>8</v>
      </c>
      <c r="J2753" s="13"/>
      <c r="K2753" s="13" t="s">
        <v>9</v>
      </c>
      <c r="L2753" s="15"/>
      <c r="N2753" s="251" t="s">
        <v>26</v>
      </c>
      <c r="O2753" s="252"/>
      <c r="P2753" s="253" t="s">
        <v>27</v>
      </c>
      <c r="Q2753" s="254"/>
      <c r="S2753" s="11" t="s">
        <v>13</v>
      </c>
      <c r="T2753" s="13"/>
      <c r="U2753" s="13" t="s">
        <v>14</v>
      </c>
      <c r="V2753" s="15"/>
      <c r="W2753" s="20"/>
      <c r="X2753" s="251" t="s">
        <v>26</v>
      </c>
      <c r="Y2753" s="252"/>
      <c r="Z2753" s="253" t="s">
        <v>27</v>
      </c>
      <c r="AA2753" s="254"/>
      <c r="AB2753" s="20"/>
      <c r="AC2753" s="11" t="s">
        <v>8</v>
      </c>
      <c r="AD2753" s="13"/>
      <c r="AE2753" s="13" t="s">
        <v>9</v>
      </c>
      <c r="AF2753" s="15"/>
      <c r="AG2753" s="20"/>
      <c r="AH2753" s="251" t="s">
        <v>26</v>
      </c>
      <c r="AI2753" s="252"/>
      <c r="AJ2753" s="253" t="s">
        <v>27</v>
      </c>
      <c r="AK2753" s="254"/>
      <c r="AL2753" s="20"/>
      <c r="AM2753" s="11" t="s">
        <v>13</v>
      </c>
      <c r="AN2753" s="13"/>
      <c r="AO2753" s="13" t="s">
        <v>14</v>
      </c>
      <c r="AP2753" s="15"/>
      <c r="AR2753" s="251" t="s">
        <v>26</v>
      </c>
      <c r="AS2753" s="252"/>
      <c r="AT2753" s="253" t="s">
        <v>27</v>
      </c>
      <c r="AU2753" s="254"/>
      <c r="AV2753" s="36"/>
      <c r="AW2753" s="11" t="s">
        <v>8</v>
      </c>
      <c r="AX2753" s="13"/>
      <c r="AY2753" s="13" t="s">
        <v>9</v>
      </c>
      <c r="AZ2753" s="15"/>
      <c r="BA2753" s="20"/>
      <c r="BB2753" s="251" t="s">
        <v>26</v>
      </c>
      <c r="BC2753" s="252"/>
      <c r="BD2753" s="253" t="s">
        <v>27</v>
      </c>
      <c r="BE2753" s="254"/>
      <c r="BF2753" s="36"/>
      <c r="BG2753" s="11" t="s">
        <v>13</v>
      </c>
      <c r="BH2753" s="13"/>
      <c r="BI2753" s="13" t="s">
        <v>14</v>
      </c>
      <c r="BJ2753" s="15"/>
      <c r="BK2753" s="36"/>
      <c r="BL2753" s="251" t="s">
        <v>26</v>
      </c>
      <c r="BM2753" s="252"/>
      <c r="BN2753" s="253" t="s">
        <v>27</v>
      </c>
      <c r="BO2753" s="254"/>
      <c r="BP2753" s="36"/>
      <c r="BQ2753" s="11" t="s">
        <v>8</v>
      </c>
      <c r="BR2753" s="13"/>
      <c r="BS2753" s="13" t="s">
        <v>9</v>
      </c>
      <c r="BT2753" s="15"/>
      <c r="BU2753" s="20"/>
      <c r="BV2753" s="251" t="s">
        <v>26</v>
      </c>
      <c r="BW2753" s="252"/>
      <c r="BX2753" s="253" t="s">
        <v>27</v>
      </c>
      <c r="BY2753" s="254"/>
      <c r="BZ2753" s="36"/>
      <c r="CA2753" s="11" t="s">
        <v>13</v>
      </c>
      <c r="CB2753" s="13"/>
      <c r="CC2753" s="13" t="s">
        <v>14</v>
      </c>
      <c r="CD2753" s="15"/>
      <c r="CE2753" s="36"/>
      <c r="CF2753" s="251" t="s">
        <v>26</v>
      </c>
      <c r="CG2753" s="252"/>
      <c r="CH2753" s="253" t="s">
        <v>27</v>
      </c>
      <c r="CI2753" s="254"/>
      <c r="CK2753" s="11" t="s">
        <v>28</v>
      </c>
      <c r="CL2753" s="13"/>
      <c r="CM2753" s="13" t="s">
        <v>29</v>
      </c>
      <c r="CN2753" s="15"/>
      <c r="CP2753" s="251" t="s">
        <v>26</v>
      </c>
      <c r="CQ2753" s="252"/>
      <c r="CR2753" s="253" t="s">
        <v>27</v>
      </c>
      <c r="CS2753" s="254"/>
      <c r="CU2753" s="38" t="s">
        <v>37</v>
      </c>
      <c r="CW2753" s="53" t="s">
        <v>45</v>
      </c>
    </row>
    <row r="2754" spans="2:101" ht="19.2" thickTop="1" thickBot="1">
      <c r="D2754" s="16">
        <v>0</v>
      </c>
      <c r="E2754" s="17">
        <v>0</v>
      </c>
      <c r="F2754" s="18">
        <v>1</v>
      </c>
      <c r="G2754" s="19">
        <v>0</v>
      </c>
      <c r="H2754" s="10"/>
      <c r="I2754" s="16">
        <v>0</v>
      </c>
      <c r="J2754" s="17">
        <f t="shared" ref="J2754" si="29355">-1/($J$4*$B2751)</f>
        <v>-0.17718479931606601</v>
      </c>
      <c r="K2754" s="18">
        <v>1</v>
      </c>
      <c r="L2754" s="19">
        <v>0</v>
      </c>
      <c r="N2754" s="1">
        <f t="shared" ref="N2754" si="29356">D2754*I2751+F2754*I2754-E2754*J2751-G2754*J2754</f>
        <v>0</v>
      </c>
      <c r="O2754" s="4">
        <f t="shared" ref="O2754" si="29357">(D2754*J2751+E2754*I2751+F2754*J2754+G2754*I2754)</f>
        <v>-0.17718479931606601</v>
      </c>
      <c r="P2754" s="2">
        <f t="shared" ref="P2754" si="29358">D2754*K2751+F2754*K2754-E2754*L2751-G2754*L2754</f>
        <v>1</v>
      </c>
      <c r="Q2754" s="3">
        <f t="shared" ref="Q2754" si="29359">(D2754*L2751+E2754*K2751+F2754*L2754+G2754*K2754)</f>
        <v>0</v>
      </c>
      <c r="S2754" s="16">
        <v>0</v>
      </c>
      <c r="T2754" s="17">
        <v>0</v>
      </c>
      <c r="U2754" s="18">
        <v>1</v>
      </c>
      <c r="V2754" s="19">
        <v>0</v>
      </c>
      <c r="W2754" s="20"/>
      <c r="X2754" s="1">
        <f t="shared" ref="X2754" si="29360">N2754*S2751+P2754*S2754-O2754*T2751-Q2754*T2754</f>
        <v>0</v>
      </c>
      <c r="Y2754" s="4">
        <f t="shared" ref="Y2754" si="29361">(N2754*T2751+O2754*S2751+P2754*T2754+Q2754*S2754)</f>
        <v>-0.17718479931606601</v>
      </c>
      <c r="Z2754" s="2">
        <f t="shared" ref="Z2754" si="29362">N2754*U2751+P2754*U2754-O2754*V2751-Q2754*V2754</f>
        <v>0.9568909165563142</v>
      </c>
      <c r="AA2754" s="3">
        <f t="shared" ref="AA2754" si="29363">(N2754*V2751+O2754*U2751+P2754*V2754+Q2754*U2754)</f>
        <v>0</v>
      </c>
      <c r="AB2754" s="20"/>
      <c r="AC2754" s="16">
        <v>0</v>
      </c>
      <c r="AD2754" s="17">
        <f t="shared" ref="AD2754" si="29364">-1/($AD$4*$B2751)</f>
        <v>-0.20242505212445019</v>
      </c>
      <c r="AE2754" s="18">
        <v>1</v>
      </c>
      <c r="AF2754" s="19">
        <v>0</v>
      </c>
      <c r="AG2754" s="20"/>
      <c r="AH2754" s="1">
        <f t="shared" ref="AH2754" si="29365">X2754*AC2751+Z2754*AC2754-Y2754*AD2751-AA2754*AD2754</f>
        <v>0</v>
      </c>
      <c r="AI2754" s="4">
        <f t="shared" ref="AI2754" si="29366">(X2754*AD2751+Y2754*AC2751+Z2754*AD2754+AA2754*AC2754)</f>
        <v>-0.37088349297739087</v>
      </c>
      <c r="AJ2754" s="2">
        <f t="shared" ref="AJ2754" si="29367">X2754*AE2751+Z2754*AE2754-Y2754*AF2751-AA2754*AF2754</f>
        <v>0.9568909165563142</v>
      </c>
      <c r="AK2754" s="3">
        <f t="shared" ref="AK2754" si="29368">(X2754*AF2751+Y2754*AE2751+Z2754*AF2754+AA2754*AE2754)</f>
        <v>0</v>
      </c>
      <c r="AL2754" s="20"/>
      <c r="AM2754" s="16">
        <v>0</v>
      </c>
      <c r="AN2754" s="17">
        <v>0</v>
      </c>
      <c r="AO2754" s="18">
        <v>1</v>
      </c>
      <c r="AP2754" s="19">
        <v>0</v>
      </c>
      <c r="AR2754" s="1">
        <f t="shared" ref="AR2754" si="29369">AH2754*AM2751+AJ2754*AM2754-AI2754*AN2751-AK2754*AN2754</f>
        <v>0</v>
      </c>
      <c r="AS2754" s="4">
        <f t="shared" ref="AS2754" si="29370">(AH2754*AN2751+AI2754*AM2751+AJ2754*AN2754+AK2754*AM2754)</f>
        <v>-0.37088349297739087</v>
      </c>
      <c r="AT2754" s="2">
        <f t="shared" ref="AT2754" si="29371">AH2754*AO2751+AJ2754*AO2754-AI2754*AP2751-AK2754*AP2754</f>
        <v>0.86311625050218355</v>
      </c>
      <c r="AU2754" s="3">
        <f t="shared" ref="AU2754" si="29372">(AH2754*AP2751+AI2754*AO2751+AJ2754*AP2754+AK2754*AO2754)</f>
        <v>0</v>
      </c>
      <c r="AV2754" s="20"/>
      <c r="AW2754" s="16">
        <v>0</v>
      </c>
      <c r="AX2754" s="17">
        <f t="shared" ref="AX2754" si="29373">-1/($AX$4*$B2751)</f>
        <v>-0.20242505212445019</v>
      </c>
      <c r="AY2754" s="18">
        <v>1</v>
      </c>
      <c r="AZ2754" s="19">
        <v>0</v>
      </c>
      <c r="BA2754" s="20"/>
      <c r="BB2754" s="1">
        <f t="shared" ref="BB2754" si="29374">AR2754*AW2751+AT2754*AW2754-AS2754*AX2751-AU2754*AX2754</f>
        <v>0</v>
      </c>
      <c r="BC2754" s="4">
        <f t="shared" ref="BC2754" si="29375">(AR2754*AX2751+AS2754*AW2751+AT2754*AX2754+AU2754*AW2754)</f>
        <v>-0.54559984497475544</v>
      </c>
      <c r="BD2754" s="2">
        <f t="shared" ref="BD2754" si="29376">AR2754*AY2751+AT2754*AY2754-AS2754*AZ2751-AU2754*AZ2754</f>
        <v>0.86311625050218355</v>
      </c>
      <c r="BE2754" s="3">
        <f t="shared" ref="BE2754" si="29377">(AR2754*AZ2751+AS2754*AY2751+AT2754*AZ2754+AU2754*AY2754)</f>
        <v>0</v>
      </c>
      <c r="BF2754" s="20"/>
      <c r="BG2754" s="16">
        <v>0</v>
      </c>
      <c r="BH2754" s="17">
        <v>0</v>
      </c>
      <c r="BI2754" s="18">
        <v>1</v>
      </c>
      <c r="BJ2754" s="19">
        <v>0</v>
      </c>
      <c r="BK2754" s="20"/>
      <c r="BL2754" s="1">
        <f t="shared" ref="BL2754" si="29378">BB2754*BG2751+BD2754*BG2754-BC2754*BH2751-BE2754*BH2754</f>
        <v>0</v>
      </c>
      <c r="BM2754" s="4">
        <f t="shared" ref="BM2754" si="29379">(BB2754*BH2751+BC2754*BG2751+BD2754*BH2754+BE2754*BG2754)</f>
        <v>-0.54559984497475544</v>
      </c>
      <c r="BN2754" s="2">
        <f t="shared" ref="BN2754" si="29380">BB2754*BI2751+BD2754*BI2754-BC2754*BJ2751-BE2754*BJ2754</f>
        <v>0.73037174118384884</v>
      </c>
      <c r="BO2754" s="3">
        <f t="shared" ref="BO2754" si="29381">(BB2754*BJ2751+BC2754*BI2751+BD2754*BJ2754+BE2754*BI2754)</f>
        <v>0</v>
      </c>
      <c r="BP2754" s="20"/>
      <c r="BQ2754" s="16">
        <v>0</v>
      </c>
      <c r="BR2754" s="17">
        <f t="shared" ref="BR2754" si="29382">-1/($BR$4*$B2751)</f>
        <v>-0.17718479931606601</v>
      </c>
      <c r="BS2754" s="18">
        <v>1</v>
      </c>
      <c r="BT2754" s="19">
        <v>0</v>
      </c>
      <c r="BU2754" s="20"/>
      <c r="BV2754" s="1">
        <f t="shared" ref="BV2754" si="29383">BL2754*BQ2751+BN2754*BQ2754-BM2754*BR2751-BO2754*BR2754</f>
        <v>0</v>
      </c>
      <c r="BW2754" s="4">
        <f t="shared" ref="BW2754" si="29384">(BL2754*BR2751+BM2754*BQ2751+BN2754*BR2754+BO2754*BQ2754)</f>
        <v>-0.67501061536254137</v>
      </c>
      <c r="BX2754" s="2">
        <f t="shared" ref="BX2754" si="29385">BL2754*BS2751+BN2754*BS2754-BM2754*BT2751-BO2754*BT2754</f>
        <v>0.73037174118384884</v>
      </c>
      <c r="BY2754" s="3">
        <f t="shared" ref="BY2754" si="29386">(BL2754*BT2751+BM2754*BS2751+BN2754*BT2754+BO2754*BS2754)</f>
        <v>0</v>
      </c>
      <c r="BZ2754" s="20"/>
      <c r="CA2754" s="16">
        <v>0</v>
      </c>
      <c r="CB2754" s="17">
        <v>0</v>
      </c>
      <c r="CC2754" s="18">
        <v>1</v>
      </c>
      <c r="CD2754" s="19">
        <v>0</v>
      </c>
      <c r="CE2754" s="20"/>
      <c r="CF2754" s="1">
        <f t="shared" ref="CF2754" si="29387">BV2754*CA2751+BX2754*CA2754-BW2754*CB2751-BY2754*CB2754</f>
        <v>0</v>
      </c>
      <c r="CG2754" s="4">
        <f t="shared" ref="CG2754" si="29388">(BV2754*CB2751+BW2754*CA2751+BX2754*CB2754+BY2754*CA2754)</f>
        <v>-0.67501061536254137</v>
      </c>
      <c r="CH2754" s="2">
        <f t="shared" ref="CH2754" si="29389">BV2754*CC2751+BX2754*CC2754-BW2754*CD2751-BY2754*CD2754</f>
        <v>0.644417892535049</v>
      </c>
      <c r="CI2754" s="3">
        <f t="shared" ref="CI2754" si="29390">(BV2754*CD2751+BW2754*CC2751+BX2754*CD2754+BY2754*CC2754)</f>
        <v>0</v>
      </c>
      <c r="CK2754" s="16">
        <f t="shared" ref="CK2754" si="29391">1/$CL$4</f>
        <v>1</v>
      </c>
      <c r="CL2754" s="17">
        <v>0</v>
      </c>
      <c r="CM2754" s="18">
        <v>1</v>
      </c>
      <c r="CN2754" s="19">
        <v>0</v>
      </c>
      <c r="CP2754" s="1">
        <f t="shared" ref="CP2754" si="29392">CF2754*CK2751+CH2754*CK2754-CG2754*CL2751-CI2754*CL2754</f>
        <v>0.644417892535049</v>
      </c>
      <c r="CQ2754" s="4">
        <f t="shared" ref="CQ2754" si="29393">(CF2754*CL2751+CG2754*CK2751+CH2754*CL2754+CI2754*CK2754)</f>
        <v>-0.67501061536254137</v>
      </c>
      <c r="CR2754" s="2">
        <f t="shared" ref="CR2754" si="29394">CF2754*CM2751+CH2754*CM2754-CG2754*CN2751-CI2754*CN2754</f>
        <v>0.644417892535049</v>
      </c>
      <c r="CS2754" s="3">
        <f t="shared" ref="CS2754" si="29395">(CF2754*CN2751+CG2754*CM2751+CH2754*CN2754+CI2754*CM2754)</f>
        <v>0</v>
      </c>
      <c r="CU2754" s="39">
        <f t="shared" ref="CU2754" si="29396">(180/PI())*ATAN(-1*(CQ2751/CP2751))</f>
        <v>53.353711639189783</v>
      </c>
      <c r="CW2754" s="54">
        <f t="shared" ref="CW2754" si="29397">20*LOG(((1-(10^(CU2751/20)^2)*(1-((1-CW2751)/(1+CW2751))^2))^0.5))</f>
        <v>-18.445442174388482</v>
      </c>
    </row>
    <row r="2755" spans="2:101">
      <c r="E2755" s="20"/>
      <c r="F2755" s="20"/>
      <c r="G2755" s="20"/>
      <c r="H2755" s="20"/>
      <c r="I2755" s="20"/>
      <c r="J2755" s="20"/>
      <c r="K2755" s="20"/>
      <c r="L2755" s="20"/>
      <c r="M2755" s="20"/>
      <c r="N2755" s="20"/>
      <c r="O2755" s="20"/>
      <c r="P2755" s="20"/>
      <c r="Q2755" s="20"/>
      <c r="R2755" s="20"/>
      <c r="S2755" s="20"/>
      <c r="T2755" s="20"/>
      <c r="U2755" s="20"/>
      <c r="V2755" s="20"/>
      <c r="W2755" s="20"/>
      <c r="X2755" s="20"/>
      <c r="Y2755" s="20"/>
      <c r="Z2755" s="20"/>
      <c r="AA2755" s="20"/>
      <c r="AB2755" s="30"/>
      <c r="AC2755" s="20"/>
      <c r="AD2755" s="20"/>
      <c r="AE2755" s="20"/>
      <c r="AF2755" s="20"/>
      <c r="AG2755" s="20"/>
      <c r="AH2755" s="20"/>
      <c r="AI2755" s="20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  <c r="BA2755" s="20"/>
      <c r="BB2755" s="20"/>
      <c r="BC2755" s="20"/>
      <c r="BD2755" s="20"/>
      <c r="BE2755" s="20"/>
      <c r="BF2755" s="20"/>
      <c r="BG2755" s="20"/>
      <c r="BH2755" s="20"/>
      <c r="BI2755" s="20"/>
      <c r="BJ2755" s="20"/>
      <c r="BK2755" s="20"/>
      <c r="BL2755" s="20"/>
      <c r="BM2755" s="20"/>
      <c r="BN2755" s="20"/>
      <c r="BO2755" s="20"/>
      <c r="BP2755" s="20"/>
      <c r="BQ2755" s="20"/>
      <c r="BR2755" s="20"/>
      <c r="BS2755" s="20"/>
      <c r="BT2755" s="20"/>
      <c r="BU2755" s="20"/>
      <c r="BV2755" s="20"/>
      <c r="BW2755" s="20"/>
      <c r="BX2755" s="20"/>
      <c r="BY2755" s="20"/>
      <c r="BZ2755" s="20"/>
      <c r="CA2755" s="20"/>
      <c r="CB2755" s="20"/>
      <c r="CC2755" s="20"/>
      <c r="CD2755" s="20"/>
      <c r="CE2755" s="20"/>
      <c r="CF2755" s="20"/>
      <c r="CG2755" s="20"/>
      <c r="CH2755" s="20"/>
      <c r="CI2755" s="20"/>
      <c r="CJ2755" s="20"/>
      <c r="CK2755" s="20"/>
      <c r="CL2755" s="20"/>
    </row>
    <row r="2757" spans="2:101" ht="18.600000000000001" thickBot="1">
      <c r="B2757" s="23"/>
      <c r="C2757" s="23"/>
      <c r="D2757" s="20" t="s">
        <v>15</v>
      </c>
      <c r="E2757" s="20"/>
      <c r="F2757" s="20"/>
      <c r="G2757" s="20"/>
      <c r="H2757" s="20"/>
      <c r="I2757" s="20" t="s">
        <v>16</v>
      </c>
      <c r="J2757" s="20"/>
      <c r="K2757" s="20"/>
      <c r="L2757" s="20"/>
      <c r="M2757" s="23"/>
      <c r="N2757" s="23"/>
      <c r="O2757" s="24" t="s">
        <v>17</v>
      </c>
      <c r="P2757" s="23"/>
      <c r="Q2757" s="23"/>
      <c r="R2757" s="23"/>
      <c r="S2757" s="20"/>
      <c r="T2757" s="20" t="s">
        <v>18</v>
      </c>
      <c r="U2757" s="23"/>
      <c r="V2757" s="23"/>
      <c r="W2757" s="23"/>
      <c r="X2757" s="23"/>
      <c r="Y2757" s="24" t="s">
        <v>19</v>
      </c>
      <c r="Z2757" s="23"/>
      <c r="AA2757" s="23"/>
      <c r="AB2757" s="23"/>
      <c r="AC2757" s="24" t="s">
        <v>20</v>
      </c>
      <c r="AD2757" s="20"/>
      <c r="AE2757" s="20"/>
      <c r="AF2757" s="20"/>
      <c r="AG2757" s="20"/>
      <c r="AH2757" s="23"/>
      <c r="AI2757" s="24" t="s">
        <v>21</v>
      </c>
      <c r="AJ2757" s="23"/>
      <c r="AK2757" s="23"/>
      <c r="AL2757" s="20"/>
      <c r="AM2757" s="24" t="s">
        <v>31</v>
      </c>
      <c r="AN2757" s="20"/>
      <c r="AO2757" s="23"/>
      <c r="AP2757" s="23"/>
      <c r="AQ2757" s="23"/>
      <c r="AR2757" s="23"/>
      <c r="AS2757" s="24" t="s">
        <v>91</v>
      </c>
      <c r="AT2757" s="23"/>
      <c r="AU2757" s="23"/>
      <c r="AV2757" s="23"/>
      <c r="AW2757" s="24" t="s">
        <v>32</v>
      </c>
      <c r="AX2757" s="20"/>
      <c r="AY2757" s="20"/>
      <c r="AZ2757" s="20"/>
      <c r="BA2757" s="20"/>
      <c r="BB2757" s="23"/>
      <c r="BC2757" s="24" t="s">
        <v>22</v>
      </c>
      <c r="BD2757" s="23"/>
      <c r="BE2757" s="23"/>
      <c r="BF2757" s="23"/>
      <c r="BG2757" s="24" t="s">
        <v>33</v>
      </c>
      <c r="BH2757" s="20"/>
      <c r="BI2757" s="23"/>
      <c r="BJ2757" s="23"/>
      <c r="BK2757" s="23"/>
      <c r="BL2757" s="23"/>
      <c r="BM2757" s="24" t="s">
        <v>34</v>
      </c>
      <c r="BN2757" s="23"/>
      <c r="BO2757" s="23"/>
      <c r="BP2757" s="23"/>
      <c r="BQ2757" s="24" t="s">
        <v>89</v>
      </c>
      <c r="BR2757" s="20"/>
      <c r="BS2757" s="20"/>
      <c r="BT2757" s="20"/>
      <c r="BU2757" s="20"/>
      <c r="BV2757" s="23"/>
      <c r="BW2757" s="24" t="s">
        <v>35</v>
      </c>
      <c r="BX2757" s="23"/>
      <c r="BY2757" s="23"/>
      <c r="BZ2757" s="23"/>
      <c r="CA2757" s="24" t="s">
        <v>90</v>
      </c>
      <c r="CB2757" s="20"/>
      <c r="CC2757" s="23"/>
      <c r="CD2757" s="23"/>
      <c r="CE2757" s="23"/>
      <c r="CF2757" s="23"/>
      <c r="CG2757" s="24" t="s">
        <v>92</v>
      </c>
      <c r="CH2757" s="23"/>
      <c r="CI2757" s="23"/>
      <c r="CJ2757" s="23"/>
      <c r="CK2757" s="24" t="s">
        <v>36</v>
      </c>
      <c r="CL2757" s="24"/>
      <c r="CM2757" s="23"/>
      <c r="CN2757" s="23"/>
      <c r="CO2757" s="23"/>
      <c r="CP2757" s="23"/>
      <c r="CQ2757" s="24" t="s">
        <v>93</v>
      </c>
      <c r="CR2757" s="23"/>
      <c r="CS2757" s="23"/>
    </row>
    <row r="2758" spans="2:101" ht="18.600000000000001" thickBot="1">
      <c r="B2758" s="33"/>
      <c r="C2758" s="23"/>
      <c r="D2758" s="7" t="s">
        <v>2</v>
      </c>
      <c r="E2758" s="8"/>
      <c r="F2758" s="8" t="s">
        <v>3</v>
      </c>
      <c r="G2758" s="9"/>
      <c r="H2758" s="10"/>
      <c r="I2758" s="7" t="s">
        <v>4</v>
      </c>
      <c r="J2758" s="8"/>
      <c r="K2758" s="8" t="s">
        <v>5</v>
      </c>
      <c r="L2758" s="9"/>
      <c r="M2758" s="23"/>
      <c r="N2758" s="251" t="s">
        <v>79</v>
      </c>
      <c r="O2758" s="252"/>
      <c r="P2758" s="253" t="s">
        <v>80</v>
      </c>
      <c r="Q2758" s="254"/>
      <c r="R2758" s="23"/>
      <c r="S2758" s="7" t="s">
        <v>11</v>
      </c>
      <c r="T2758" s="8"/>
      <c r="U2758" s="8" t="s">
        <v>12</v>
      </c>
      <c r="V2758" s="9"/>
      <c r="W2758" s="20"/>
      <c r="X2758" s="251" t="s">
        <v>79</v>
      </c>
      <c r="Y2758" s="252"/>
      <c r="Z2758" s="253" t="s">
        <v>80</v>
      </c>
      <c r="AA2758" s="254"/>
      <c r="AB2758" s="20"/>
      <c r="AC2758" s="7" t="s">
        <v>4</v>
      </c>
      <c r="AD2758" s="8"/>
      <c r="AE2758" s="8" t="s">
        <v>5</v>
      </c>
      <c r="AF2758" s="9"/>
      <c r="AG2758" s="20"/>
      <c r="AH2758" s="251" t="s">
        <v>0</v>
      </c>
      <c r="AI2758" s="252"/>
      <c r="AJ2758" s="253" t="s">
        <v>1</v>
      </c>
      <c r="AK2758" s="254"/>
      <c r="AL2758" s="20"/>
      <c r="AM2758" s="7" t="s">
        <v>11</v>
      </c>
      <c r="AN2758" s="8"/>
      <c r="AO2758" s="8" t="s">
        <v>12</v>
      </c>
      <c r="AP2758" s="9"/>
      <c r="AQ2758" s="23"/>
      <c r="AR2758" s="251" t="s">
        <v>0</v>
      </c>
      <c r="AS2758" s="252"/>
      <c r="AT2758" s="253" t="s">
        <v>1</v>
      </c>
      <c r="AU2758" s="254"/>
      <c r="AV2758" s="36"/>
      <c r="AW2758" s="7" t="s">
        <v>4</v>
      </c>
      <c r="AX2758" s="8"/>
      <c r="AY2758" s="8" t="s">
        <v>5</v>
      </c>
      <c r="AZ2758" s="9"/>
      <c r="BA2758" s="20"/>
      <c r="BB2758" s="251" t="s">
        <v>0</v>
      </c>
      <c r="BC2758" s="252"/>
      <c r="BD2758" s="253" t="s">
        <v>1</v>
      </c>
      <c r="BE2758" s="254"/>
      <c r="BF2758" s="36"/>
      <c r="BG2758" s="7" t="s">
        <v>11</v>
      </c>
      <c r="BH2758" s="8"/>
      <c r="BI2758" s="8" t="s">
        <v>12</v>
      </c>
      <c r="BJ2758" s="9"/>
      <c r="BK2758" s="36"/>
      <c r="BL2758" s="251" t="s">
        <v>0</v>
      </c>
      <c r="BM2758" s="252"/>
      <c r="BN2758" s="253" t="s">
        <v>1</v>
      </c>
      <c r="BO2758" s="254"/>
      <c r="BP2758" s="36"/>
      <c r="BQ2758" s="7" t="s">
        <v>4</v>
      </c>
      <c r="BR2758" s="8"/>
      <c r="BS2758" s="8" t="s">
        <v>5</v>
      </c>
      <c r="BT2758" s="9"/>
      <c r="BU2758" s="20"/>
      <c r="BV2758" s="251" t="s">
        <v>0</v>
      </c>
      <c r="BW2758" s="252"/>
      <c r="BX2758" s="253" t="s">
        <v>1</v>
      </c>
      <c r="BY2758" s="254"/>
      <c r="BZ2758" s="36"/>
      <c r="CA2758" s="7" t="s">
        <v>11</v>
      </c>
      <c r="CB2758" s="8"/>
      <c r="CC2758" s="8" t="s">
        <v>12</v>
      </c>
      <c r="CD2758" s="9"/>
      <c r="CE2758" s="36"/>
      <c r="CF2758" s="251" t="s">
        <v>0</v>
      </c>
      <c r="CG2758" s="252"/>
      <c r="CH2758" s="253" t="s">
        <v>1</v>
      </c>
      <c r="CI2758" s="254"/>
      <c r="CJ2758" s="23"/>
      <c r="CK2758" s="7" t="s">
        <v>23</v>
      </c>
      <c r="CL2758" s="8"/>
      <c r="CM2758" s="8" t="s">
        <v>24</v>
      </c>
      <c r="CN2758" s="9"/>
      <c r="CO2758" s="23"/>
      <c r="CP2758" s="251" t="s">
        <v>0</v>
      </c>
      <c r="CQ2758" s="252"/>
      <c r="CR2758" s="253" t="s">
        <v>1</v>
      </c>
      <c r="CS2758" s="254"/>
      <c r="CU2758" s="26" t="s">
        <v>25</v>
      </c>
      <c r="CW2758" s="50" t="s">
        <v>44</v>
      </c>
    </row>
    <row r="2759" spans="2:101" ht="19.2" thickTop="1" thickBot="1">
      <c r="B2759" s="34">
        <v>8.3000000000000291</v>
      </c>
      <c r="D2759" s="11">
        <v>1</v>
      </c>
      <c r="E2759" s="12">
        <v>0</v>
      </c>
      <c r="F2759" s="13">
        <v>0</v>
      </c>
      <c r="G2759" s="40">
        <f t="shared" ref="G2759" si="29398">-1/($E$4*$B2759)</f>
        <v>-0.12656994191705323</v>
      </c>
      <c r="H2759" s="10"/>
      <c r="I2759" s="11">
        <v>1</v>
      </c>
      <c r="J2759" s="12">
        <v>0</v>
      </c>
      <c r="K2759" s="13">
        <v>0</v>
      </c>
      <c r="L2759" s="14">
        <v>0</v>
      </c>
      <c r="N2759" s="1">
        <f t="shared" ref="N2759" si="29399">D2759*I2759+F2759*I2762-E2759*J2759-G2759*J2762</f>
        <v>0.97770882825257122</v>
      </c>
      <c r="O2759" s="4">
        <f t="shared" ref="O2759" si="29400">(D2759*J2759+E2759*I2759+F2759*J2762+G2759*I2762)</f>
        <v>0</v>
      </c>
      <c r="P2759" s="2">
        <f t="shared" ref="P2759" si="29401">D2759*K2759+F2759*K2762-E2759*L2759-G2759*L2762</f>
        <v>0</v>
      </c>
      <c r="Q2759" s="3">
        <f t="shared" ref="Q2759" si="29402">(D2759*L2759+E2759*K2759+F2759*L2762+G2759*K2762)</f>
        <v>-0.12656994191705323</v>
      </c>
      <c r="S2759" s="11">
        <v>1</v>
      </c>
      <c r="T2759" s="12">
        <v>0</v>
      </c>
      <c r="U2759" s="13">
        <v>0</v>
      </c>
      <c r="V2759" s="40">
        <f t="shared" ref="V2759" si="29403">-1/($T$4*$B2759)</f>
        <v>-0.24183445947579879</v>
      </c>
      <c r="W2759" s="20"/>
      <c r="X2759" s="1">
        <f t="shared" ref="X2759" si="29404">N2759*S2759+P2759*S2762-O2759*T2759-Q2759*T2762</f>
        <v>0.97770882825257122</v>
      </c>
      <c r="Y2759" s="4">
        <f t="shared" ref="Y2759" si="29405">(N2759*T2759+O2759*S2759+P2759*T2762+Q2759*S2762)</f>
        <v>0</v>
      </c>
      <c r="Z2759" s="2">
        <f t="shared" ref="Z2759" si="29406">N2759*U2759+P2759*U2762-O2759*V2759-Q2759*V2762</f>
        <v>0</v>
      </c>
      <c r="AA2759" s="3">
        <f t="shared" ref="AA2759" si="29407">(N2759*V2759+O2759*U2759+P2759*V2762+Q2759*U2762)</f>
        <v>-0.36301362792223035</v>
      </c>
      <c r="AB2759" s="20"/>
      <c r="AC2759" s="11">
        <v>1</v>
      </c>
      <c r="AD2759" s="12">
        <v>0</v>
      </c>
      <c r="AE2759" s="13">
        <v>0</v>
      </c>
      <c r="AF2759" s="14">
        <v>0</v>
      </c>
      <c r="AG2759" s="20"/>
      <c r="AH2759" s="1">
        <f t="shared" ref="AH2759" si="29408">X2759*AC2759+Z2759*AC2762-Y2759*AD2759-AA2759*AD2762</f>
        <v>0.90466844468981744</v>
      </c>
      <c r="AI2759" s="4">
        <f t="shared" ref="AI2759" si="29409">(X2759*AD2759+Y2759*AC2759+Z2759*AD2762+AA2759*AC2762)</f>
        <v>0</v>
      </c>
      <c r="AJ2759" s="2">
        <f t="shared" ref="AJ2759" si="29410">X2759*AE2759+Z2759*AE2762-Y2759*AF2759-AA2759*AF2762</f>
        <v>0</v>
      </c>
      <c r="AK2759" s="3">
        <f t="shared" ref="AK2759" si="29411">(X2759*AF2759+Y2759*AE2759+Z2759*AF2762+AA2759*AE2762)</f>
        <v>-0.36301362792223035</v>
      </c>
      <c r="AL2759" s="20"/>
      <c r="AM2759" s="11">
        <v>1</v>
      </c>
      <c r="AN2759" s="12">
        <v>0</v>
      </c>
      <c r="AO2759" s="13">
        <v>0</v>
      </c>
      <c r="AP2759" s="40">
        <f t="shared" ref="AP2759" si="29412">-1/($AN$4*$B2759)</f>
        <v>-0.25131816376896737</v>
      </c>
      <c r="AR2759" s="1">
        <f t="shared" ref="AR2759" si="29413">AH2759*AM2759+AJ2759*AM2762-AI2759*AN2759-AK2759*AN2762</f>
        <v>0.90466844468981744</v>
      </c>
      <c r="AS2759" s="4">
        <f t="shared" ref="AS2759" si="29414">(AH2759*AN2759+AI2759*AM2759+AJ2759*AN2762+AK2759*AM2762)</f>
        <v>0</v>
      </c>
      <c r="AT2759" s="2">
        <f t="shared" ref="AT2759" si="29415">AH2759*AO2759+AJ2759*AO2762-AI2759*AP2759-AK2759*AP2762</f>
        <v>0</v>
      </c>
      <c r="AU2759" s="3">
        <f t="shared" ref="AU2759" si="29416">(AH2759*AP2759+AI2759*AO2759+AJ2759*AP2762+AK2759*AO2762)</f>
        <v>-0.59037324026140292</v>
      </c>
      <c r="AV2759" s="20"/>
      <c r="AW2759" s="11">
        <v>1</v>
      </c>
      <c r="AX2759" s="12">
        <v>0</v>
      </c>
      <c r="AY2759" s="13">
        <v>0</v>
      </c>
      <c r="AZ2759" s="14">
        <v>0</v>
      </c>
      <c r="BA2759" s="20"/>
      <c r="BB2759" s="1">
        <f t="shared" ref="BB2759" si="29417">AR2759*AW2759+AT2759*AW2762-AS2759*AX2759-AU2759*AX2762</f>
        <v>0.78588202843131638</v>
      </c>
      <c r="BC2759" s="4">
        <f t="shared" ref="BC2759" si="29418">(AR2759*AX2759+AS2759*AW2759+AT2759*AX2762+AU2759*AW2762)</f>
        <v>0</v>
      </c>
      <c r="BD2759" s="2">
        <f t="shared" ref="BD2759" si="29419">AR2759*AY2759+AT2759*AY2762-AS2759*AZ2759-AU2759*AZ2762</f>
        <v>0</v>
      </c>
      <c r="BE2759" s="3">
        <f t="shared" ref="BE2759" si="29420">(AR2759*AZ2759+AS2759*AY2759+AT2759*AZ2762+AU2759*AY2762)</f>
        <v>-0.59037324026140292</v>
      </c>
      <c r="BF2759" s="20"/>
      <c r="BG2759" s="11">
        <v>1</v>
      </c>
      <c r="BH2759" s="12">
        <v>0</v>
      </c>
      <c r="BI2759" s="13">
        <v>0</v>
      </c>
      <c r="BJ2759" s="40">
        <f t="shared" ref="BJ2759" si="29421">-1/($BH$4*$B2759)</f>
        <v>-0.24183445947579879</v>
      </c>
      <c r="BK2759" s="20"/>
      <c r="BL2759" s="1">
        <f t="shared" ref="BL2759" si="29422">BB2759*BG2759+BD2759*BG2762-BC2759*BH2759-BE2759*BH2762</f>
        <v>0.78588202843131638</v>
      </c>
      <c r="BM2759" s="4">
        <f t="shared" ref="BM2759" si="29423">(BB2759*BH2759+BC2759*BG2759+BD2759*BH2762+BE2759*BG2762)</f>
        <v>0</v>
      </c>
      <c r="BN2759" s="2">
        <f t="shared" ref="BN2759" si="29424">BB2759*BI2759+BD2759*BI2762-BC2759*BJ2759-BE2759*BJ2762</f>
        <v>0</v>
      </c>
      <c r="BO2759" s="3">
        <f t="shared" ref="BO2759" si="29425">(BB2759*BJ2759+BC2759*BI2759+BD2759*BJ2762+BE2759*BI2762)</f>
        <v>-0.78042659581883467</v>
      </c>
      <c r="BP2759" s="20"/>
      <c r="BQ2759" s="11">
        <v>1</v>
      </c>
      <c r="BR2759" s="12">
        <v>0</v>
      </c>
      <c r="BS2759" s="13">
        <v>0</v>
      </c>
      <c r="BT2759" s="14">
        <v>0</v>
      </c>
      <c r="BU2759" s="20"/>
      <c r="BV2759" s="1">
        <f t="shared" ref="BV2759" si="29426">BL2759*BQ2759+BN2759*BQ2762-BM2759*BR2759-BO2759*BR2762</f>
        <v>0.64843530909048308</v>
      </c>
      <c r="BW2759" s="4">
        <f t="shared" ref="BW2759" si="29427">(BL2759*BR2759+BM2759*BQ2759+BN2759*BR2762+BO2759*BQ2762)</f>
        <v>0</v>
      </c>
      <c r="BX2759" s="2">
        <f t="shared" ref="BX2759" si="29428">BL2759*BS2759+BN2759*BS2762-BM2759*BT2759-BO2759*BT2762</f>
        <v>0</v>
      </c>
      <c r="BY2759" s="3">
        <f t="shared" ref="BY2759" si="29429">(BL2759*BT2759+BM2759*BS2759+BN2759*BT2762+BO2759*BS2762)</f>
        <v>-0.78042659581883467</v>
      </c>
      <c r="BZ2759" s="20"/>
      <c r="CA2759" s="11">
        <v>1</v>
      </c>
      <c r="CB2759" s="12">
        <v>0</v>
      </c>
      <c r="CC2759" s="13">
        <v>0</v>
      </c>
      <c r="CD2759" s="40">
        <f t="shared" ref="CD2759" si="29430">-1/($CB$4*$B2759)</f>
        <v>-0.12656994191705323</v>
      </c>
      <c r="CE2759" s="20"/>
      <c r="CF2759" s="1">
        <f t="shared" ref="CF2759" si="29431">BV2759*CA2759+BX2759*CA2762-BW2759*CB2759-BY2759*CB2762</f>
        <v>0.64843530909048308</v>
      </c>
      <c r="CG2759" s="4">
        <f t="shared" ref="CG2759" si="29432">(BV2759*CB2759+BW2759*CA2759+BX2759*CB2762+BY2759*CA2762)</f>
        <v>0</v>
      </c>
      <c r="CH2759" s="2">
        <f t="shared" ref="CH2759" si="29433">BV2759*CC2759+BX2759*CC2762-BW2759*CD2759-BY2759*CD2762</f>
        <v>0</v>
      </c>
      <c r="CI2759" s="3">
        <f t="shared" ref="CI2759" si="29434">(BV2759*CD2759+BW2759*CC2759+BX2759*CD2762+BY2759*CC2762)</f>
        <v>-0.86249901522738359</v>
      </c>
      <c r="CJ2759" s="28"/>
      <c r="CK2759" s="11">
        <v>1</v>
      </c>
      <c r="CL2759" s="12">
        <v>0</v>
      </c>
      <c r="CM2759" s="13">
        <v>0</v>
      </c>
      <c r="CN2759" s="14">
        <v>0</v>
      </c>
      <c r="CP2759" s="1">
        <f t="shared" ref="CP2759" si="29435">CF2759*CK2759+CH2759*CK2762-CG2759*CL2759-CI2759*CL2762</f>
        <v>0.64843530909048308</v>
      </c>
      <c r="CQ2759" s="4">
        <f t="shared" ref="CQ2759" si="29436">(CF2759*CL2759+CG2759*CK2759+CH2759*CL2762+CI2759*CK2762)</f>
        <v>-0.86249901522738359</v>
      </c>
      <c r="CR2759" s="2">
        <f t="shared" ref="CR2759" si="29437">CF2759*CM2759+CH2759*CM2762-CG2759*CN2759-CI2759*CN2762</f>
        <v>0</v>
      </c>
      <c r="CS2759" s="3">
        <f t="shared" ref="CS2759" si="29438">(CF2759*CN2759+CG2759*CM2759+CH2759*CN2762+CI2759*CM2762)</f>
        <v>-0.86249901522738359</v>
      </c>
      <c r="CU2759" s="29">
        <f t="shared" ref="CU2759" si="29439">20*LOG(((1+$CL$4)/$CL$4)/((CP2759+CP2762)^2+(CQ2759+CQ2762)^2)^0.5)</f>
        <v>-3.9255750086166143E-2</v>
      </c>
      <c r="CW2759" s="51">
        <f t="shared" ref="CW2759" si="29440">((CP2759^2+CQ2759^2)^0.5)/((CP2762^2+CQ2762^2)^0.5)</f>
        <v>1.1555826979319967</v>
      </c>
    </row>
    <row r="2760" spans="2:101" ht="18.600000000000001" thickBot="1">
      <c r="D2760" s="11"/>
      <c r="E2760" s="13"/>
      <c r="F2760" s="13"/>
      <c r="G2760" s="15"/>
      <c r="H2760" s="10"/>
      <c r="I2760" s="11"/>
      <c r="J2760" s="13"/>
      <c r="K2760" s="13"/>
      <c r="L2760" s="15"/>
      <c r="N2760" s="5"/>
      <c r="Q2760" s="6"/>
      <c r="S2760" s="11"/>
      <c r="T2760" s="13"/>
      <c r="U2760" s="13"/>
      <c r="V2760" s="15"/>
      <c r="W2760" s="20"/>
      <c r="X2760" s="5"/>
      <c r="AA2760" s="6"/>
      <c r="AB2760" s="20"/>
      <c r="AC2760" s="11"/>
      <c r="AD2760" s="13"/>
      <c r="AE2760" s="13"/>
      <c r="AF2760" s="15"/>
      <c r="AG2760" s="20"/>
      <c r="AH2760" s="5"/>
      <c r="AK2760" s="6"/>
      <c r="AL2760" s="20"/>
      <c r="AM2760" s="11"/>
      <c r="AN2760" s="13"/>
      <c r="AO2760" s="13"/>
      <c r="AP2760" s="15"/>
      <c r="AR2760" s="5"/>
      <c r="AU2760" s="6"/>
      <c r="AW2760" s="11"/>
      <c r="AX2760" s="13"/>
      <c r="AY2760" s="13"/>
      <c r="AZ2760" s="15"/>
      <c r="BA2760" s="20"/>
      <c r="BB2760" s="5"/>
      <c r="BE2760" s="6"/>
      <c r="BG2760" s="11"/>
      <c r="BH2760" s="13"/>
      <c r="BI2760" s="13"/>
      <c r="BJ2760" s="15"/>
      <c r="BL2760" s="5"/>
      <c r="BO2760" s="6"/>
      <c r="BQ2760" s="11"/>
      <c r="BR2760" s="13"/>
      <c r="BS2760" s="13"/>
      <c r="BT2760" s="15"/>
      <c r="BU2760" s="20"/>
      <c r="BV2760" s="5"/>
      <c r="BY2760" s="6"/>
      <c r="CA2760" s="11"/>
      <c r="CB2760" s="13"/>
      <c r="CC2760" s="13"/>
      <c r="CD2760" s="15"/>
      <c r="CF2760" s="5"/>
      <c r="CI2760" s="6"/>
      <c r="CK2760" s="11"/>
      <c r="CL2760" s="13"/>
      <c r="CM2760" s="13"/>
      <c r="CN2760" s="15"/>
      <c r="CP2760" s="5"/>
      <c r="CS2760" s="6"/>
      <c r="CW2760" s="52"/>
    </row>
    <row r="2761" spans="2:101" ht="18.600000000000001" thickBot="1">
      <c r="D2761" s="11" t="s">
        <v>6</v>
      </c>
      <c r="E2761" s="13"/>
      <c r="F2761" s="13" t="s">
        <v>7</v>
      </c>
      <c r="G2761" s="15"/>
      <c r="H2761" s="10"/>
      <c r="I2761" s="11" t="s">
        <v>8</v>
      </c>
      <c r="J2761" s="13"/>
      <c r="K2761" s="13" t="s">
        <v>9</v>
      </c>
      <c r="L2761" s="15"/>
      <c r="N2761" s="251" t="s">
        <v>26</v>
      </c>
      <c r="O2761" s="252"/>
      <c r="P2761" s="253" t="s">
        <v>27</v>
      </c>
      <c r="Q2761" s="254"/>
      <c r="S2761" s="11" t="s">
        <v>13</v>
      </c>
      <c r="T2761" s="13"/>
      <c r="U2761" s="13" t="s">
        <v>14</v>
      </c>
      <c r="V2761" s="15"/>
      <c r="W2761" s="20"/>
      <c r="X2761" s="251" t="s">
        <v>26</v>
      </c>
      <c r="Y2761" s="252"/>
      <c r="Z2761" s="253" t="s">
        <v>27</v>
      </c>
      <c r="AA2761" s="254"/>
      <c r="AB2761" s="20"/>
      <c r="AC2761" s="11" t="s">
        <v>8</v>
      </c>
      <c r="AD2761" s="13"/>
      <c r="AE2761" s="13" t="s">
        <v>9</v>
      </c>
      <c r="AF2761" s="15"/>
      <c r="AG2761" s="20"/>
      <c r="AH2761" s="251" t="s">
        <v>26</v>
      </c>
      <c r="AI2761" s="252"/>
      <c r="AJ2761" s="253" t="s">
        <v>27</v>
      </c>
      <c r="AK2761" s="254"/>
      <c r="AL2761" s="20"/>
      <c r="AM2761" s="11" t="s">
        <v>13</v>
      </c>
      <c r="AN2761" s="13"/>
      <c r="AO2761" s="13" t="s">
        <v>14</v>
      </c>
      <c r="AP2761" s="15"/>
      <c r="AR2761" s="251" t="s">
        <v>26</v>
      </c>
      <c r="AS2761" s="252"/>
      <c r="AT2761" s="253" t="s">
        <v>27</v>
      </c>
      <c r="AU2761" s="254"/>
      <c r="AV2761" s="36"/>
      <c r="AW2761" s="11" t="s">
        <v>8</v>
      </c>
      <c r="AX2761" s="13"/>
      <c r="AY2761" s="13" t="s">
        <v>9</v>
      </c>
      <c r="AZ2761" s="15"/>
      <c r="BA2761" s="20"/>
      <c r="BB2761" s="251" t="s">
        <v>26</v>
      </c>
      <c r="BC2761" s="252"/>
      <c r="BD2761" s="253" t="s">
        <v>27</v>
      </c>
      <c r="BE2761" s="254"/>
      <c r="BF2761" s="36"/>
      <c r="BG2761" s="11" t="s">
        <v>13</v>
      </c>
      <c r="BH2761" s="13"/>
      <c r="BI2761" s="13" t="s">
        <v>14</v>
      </c>
      <c r="BJ2761" s="15"/>
      <c r="BK2761" s="36"/>
      <c r="BL2761" s="251" t="s">
        <v>26</v>
      </c>
      <c r="BM2761" s="252"/>
      <c r="BN2761" s="253" t="s">
        <v>27</v>
      </c>
      <c r="BO2761" s="254"/>
      <c r="BP2761" s="36"/>
      <c r="BQ2761" s="11" t="s">
        <v>8</v>
      </c>
      <c r="BR2761" s="13"/>
      <c r="BS2761" s="13" t="s">
        <v>9</v>
      </c>
      <c r="BT2761" s="15"/>
      <c r="BU2761" s="20"/>
      <c r="BV2761" s="251" t="s">
        <v>26</v>
      </c>
      <c r="BW2761" s="252"/>
      <c r="BX2761" s="253" t="s">
        <v>27</v>
      </c>
      <c r="BY2761" s="254"/>
      <c r="BZ2761" s="36"/>
      <c r="CA2761" s="11" t="s">
        <v>13</v>
      </c>
      <c r="CB2761" s="13"/>
      <c r="CC2761" s="13" t="s">
        <v>14</v>
      </c>
      <c r="CD2761" s="15"/>
      <c r="CE2761" s="36"/>
      <c r="CF2761" s="251" t="s">
        <v>26</v>
      </c>
      <c r="CG2761" s="252"/>
      <c r="CH2761" s="253" t="s">
        <v>27</v>
      </c>
      <c r="CI2761" s="254"/>
      <c r="CK2761" s="11" t="s">
        <v>28</v>
      </c>
      <c r="CL2761" s="13"/>
      <c r="CM2761" s="13" t="s">
        <v>29</v>
      </c>
      <c r="CN2761" s="15"/>
      <c r="CP2761" s="251" t="s">
        <v>26</v>
      </c>
      <c r="CQ2761" s="252"/>
      <c r="CR2761" s="253" t="s">
        <v>27</v>
      </c>
      <c r="CS2761" s="254"/>
      <c r="CU2761" s="38" t="s">
        <v>37</v>
      </c>
      <c r="CW2761" s="53" t="s">
        <v>45</v>
      </c>
    </row>
    <row r="2762" spans="2:101" ht="19.2" thickTop="1" thickBot="1">
      <c r="D2762" s="16">
        <v>0</v>
      </c>
      <c r="E2762" s="17">
        <v>0</v>
      </c>
      <c r="F2762" s="18">
        <v>1</v>
      </c>
      <c r="G2762" s="19">
        <v>0</v>
      </c>
      <c r="H2762" s="10"/>
      <c r="I2762" s="16">
        <v>0</v>
      </c>
      <c r="J2762" s="17">
        <f t="shared" ref="J2762" si="29441">-1/($J$4*$B2759)</f>
        <v>-0.17611742100693312</v>
      </c>
      <c r="K2762" s="18">
        <v>1</v>
      </c>
      <c r="L2762" s="19">
        <v>0</v>
      </c>
      <c r="N2762" s="1">
        <f t="shared" ref="N2762" si="29442">D2762*I2759+F2762*I2762-E2762*J2759-G2762*J2762</f>
        <v>0</v>
      </c>
      <c r="O2762" s="4">
        <f t="shared" ref="O2762" si="29443">(D2762*J2759+E2762*I2759+F2762*J2762+G2762*I2762)</f>
        <v>-0.17611742100693312</v>
      </c>
      <c r="P2762" s="2">
        <f t="shared" ref="P2762" si="29444">D2762*K2759+F2762*K2762-E2762*L2759-G2762*L2762</f>
        <v>1</v>
      </c>
      <c r="Q2762" s="3">
        <f t="shared" ref="Q2762" si="29445">(D2762*L2759+E2762*K2759+F2762*L2762+G2762*K2762)</f>
        <v>0</v>
      </c>
      <c r="S2762" s="16">
        <v>0</v>
      </c>
      <c r="T2762" s="17">
        <v>0</v>
      </c>
      <c r="U2762" s="18">
        <v>1</v>
      </c>
      <c r="V2762" s="19">
        <v>0</v>
      </c>
      <c r="W2762" s="20"/>
      <c r="X2762" s="1">
        <f t="shared" ref="X2762" si="29446">N2762*S2759+P2762*S2762-O2762*T2759-Q2762*T2762</f>
        <v>0</v>
      </c>
      <c r="Y2762" s="4">
        <f t="shared" ref="Y2762" si="29447">(N2762*T2759+O2762*S2759+P2762*T2762+Q2762*S2762)</f>
        <v>-0.17611742100693312</v>
      </c>
      <c r="Z2762" s="2">
        <f t="shared" ref="Z2762" si="29448">N2762*U2759+P2762*U2762-O2762*V2759-Q2762*V2762</f>
        <v>0.95740873868651666</v>
      </c>
      <c r="AA2762" s="3">
        <f t="shared" ref="AA2762" si="29449">(N2762*V2759+O2762*U2759+P2762*V2762+Q2762*U2762)</f>
        <v>0</v>
      </c>
      <c r="AB2762" s="20"/>
      <c r="AC2762" s="16">
        <v>0</v>
      </c>
      <c r="AD2762" s="17">
        <f t="shared" ref="AD2762" si="29450">-1/($AD$4*$B2759)</f>
        <v>-0.2012056240996041</v>
      </c>
      <c r="AE2762" s="18">
        <v>1</v>
      </c>
      <c r="AF2762" s="19">
        <v>0</v>
      </c>
      <c r="AG2762" s="20"/>
      <c r="AH2762" s="1">
        <f t="shared" ref="AH2762" si="29451">X2762*AC2759+Z2762*AC2762-Y2762*AD2759-AA2762*AD2762</f>
        <v>0</v>
      </c>
      <c r="AI2762" s="4">
        <f t="shared" ref="AI2762" si="29452">(X2762*AD2759+Y2762*AC2759+Z2762*AD2762+AA2762*AC2762)</f>
        <v>-0.36875344379276848</v>
      </c>
      <c r="AJ2762" s="2">
        <f t="shared" ref="AJ2762" si="29453">X2762*AE2759+Z2762*AE2762-Y2762*AF2759-AA2762*AF2762</f>
        <v>0.95740873868651666</v>
      </c>
      <c r="AK2762" s="3">
        <f t="shared" ref="AK2762" si="29454">(X2762*AF2759+Y2762*AE2759+Z2762*AF2762+AA2762*AE2762)</f>
        <v>0</v>
      </c>
      <c r="AL2762" s="20"/>
      <c r="AM2762" s="16">
        <v>0</v>
      </c>
      <c r="AN2762" s="17">
        <v>0</v>
      </c>
      <c r="AO2762" s="18">
        <v>1</v>
      </c>
      <c r="AP2762" s="19">
        <v>0</v>
      </c>
      <c r="AR2762" s="1">
        <f t="shared" ref="AR2762" si="29455">AH2762*AM2759+AJ2762*AM2762-AI2762*AN2759-AK2762*AN2762</f>
        <v>0</v>
      </c>
      <c r="AS2762" s="4">
        <f t="shared" ref="AS2762" si="29456">(AH2762*AN2759+AI2762*AM2759+AJ2762*AN2762+AK2762*AM2762)</f>
        <v>-0.36875344379276848</v>
      </c>
      <c r="AT2762" s="2">
        <f t="shared" ref="AT2762" si="29457">AH2762*AO2759+AJ2762*AO2762-AI2762*AP2759-AK2762*AP2762</f>
        <v>0.86473430030903498</v>
      </c>
      <c r="AU2762" s="3">
        <f t="shared" ref="AU2762" si="29458">(AH2762*AP2759+AI2762*AO2759+AJ2762*AP2762+AK2762*AO2762)</f>
        <v>0</v>
      </c>
      <c r="AV2762" s="20"/>
      <c r="AW2762" s="16">
        <v>0</v>
      </c>
      <c r="AX2762" s="17">
        <f t="shared" ref="AX2762" si="29459">-1/($AX$4*$B2759)</f>
        <v>-0.2012056240996041</v>
      </c>
      <c r="AY2762" s="18">
        <v>1</v>
      </c>
      <c r="AZ2762" s="19">
        <v>0</v>
      </c>
      <c r="BA2762" s="20"/>
      <c r="BB2762" s="1">
        <f t="shared" ref="BB2762" si="29460">AR2762*AW2759+AT2762*AW2762-AS2762*AX2759-AU2762*AX2762</f>
        <v>0</v>
      </c>
      <c r="BC2762" s="4">
        <f t="shared" ref="BC2762" si="29461">(AR2762*AX2759+AS2762*AW2759+AT2762*AX2762+AU2762*AW2762)</f>
        <v>-0.54274284836678233</v>
      </c>
      <c r="BD2762" s="2">
        <f t="shared" ref="BD2762" si="29462">AR2762*AY2759+AT2762*AY2762-AS2762*AZ2759-AU2762*AZ2762</f>
        <v>0.86473430030903498</v>
      </c>
      <c r="BE2762" s="3">
        <f t="shared" ref="BE2762" si="29463">(AR2762*AZ2759+AS2762*AY2759+AT2762*AZ2762+AU2762*AY2762)</f>
        <v>0</v>
      </c>
      <c r="BF2762" s="20"/>
      <c r="BG2762" s="16">
        <v>0</v>
      </c>
      <c r="BH2762" s="17">
        <v>0</v>
      </c>
      <c r="BI2762" s="18">
        <v>1</v>
      </c>
      <c r="BJ2762" s="19">
        <v>0</v>
      </c>
      <c r="BK2762" s="20"/>
      <c r="BL2762" s="1">
        <f t="shared" ref="BL2762" si="29464">BB2762*BG2759+BD2762*BG2762-BC2762*BH2759-BE2762*BH2762</f>
        <v>0</v>
      </c>
      <c r="BM2762" s="4">
        <f t="shared" ref="BM2762" si="29465">(BB2762*BH2759+BC2762*BG2759+BD2762*BH2762+BE2762*BG2762)</f>
        <v>-0.54274284836678233</v>
      </c>
      <c r="BN2762" s="2">
        <f t="shared" ref="BN2762" si="29466">BB2762*BI2759+BD2762*BI2762-BC2762*BJ2759-BE2762*BJ2762</f>
        <v>0.73348037693989876</v>
      </c>
      <c r="BO2762" s="3">
        <f t="shared" ref="BO2762" si="29467">(BB2762*BJ2759+BC2762*BI2759+BD2762*BJ2762+BE2762*BI2762)</f>
        <v>0</v>
      </c>
      <c r="BP2762" s="20"/>
      <c r="BQ2762" s="16">
        <v>0</v>
      </c>
      <c r="BR2762" s="17">
        <f t="shared" ref="BR2762" si="29468">-1/($BR$4*$B2759)</f>
        <v>-0.17611742100693312</v>
      </c>
      <c r="BS2762" s="18">
        <v>1</v>
      </c>
      <c r="BT2762" s="19">
        <v>0</v>
      </c>
      <c r="BU2762" s="20"/>
      <c r="BV2762" s="1">
        <f t="shared" ref="BV2762" si="29469">BL2762*BQ2759+BN2762*BQ2762-BM2762*BR2759-BO2762*BR2762</f>
        <v>0</v>
      </c>
      <c r="BW2762" s="4">
        <f t="shared" ref="BW2762" si="29470">(BL2762*BR2759+BM2762*BQ2759+BN2762*BR2762+BO2762*BQ2762)</f>
        <v>-0.67192152071263045</v>
      </c>
      <c r="BX2762" s="2">
        <f t="shared" ref="BX2762" si="29471">BL2762*BS2759+BN2762*BS2762-BM2762*BT2759-BO2762*BT2762</f>
        <v>0.73348037693989876</v>
      </c>
      <c r="BY2762" s="3">
        <f t="shared" ref="BY2762" si="29472">(BL2762*BT2759+BM2762*BS2759+BN2762*BT2762+BO2762*BS2762)</f>
        <v>0</v>
      </c>
      <c r="BZ2762" s="20"/>
      <c r="CA2762" s="16">
        <v>0</v>
      </c>
      <c r="CB2762" s="17">
        <v>0</v>
      </c>
      <c r="CC2762" s="18">
        <v>1</v>
      </c>
      <c r="CD2762" s="19">
        <v>0</v>
      </c>
      <c r="CE2762" s="20"/>
      <c r="CF2762" s="1">
        <f t="shared" ref="CF2762" si="29473">BV2762*CA2759+BX2762*CA2762-BW2762*CB2759-BY2762*CB2762</f>
        <v>0</v>
      </c>
      <c r="CG2762" s="4">
        <f t="shared" ref="CG2762" si="29474">(BV2762*CB2759+BW2762*CA2759+BX2762*CB2762+BY2762*CA2762)</f>
        <v>-0.67192152071263045</v>
      </c>
      <c r="CH2762" s="2">
        <f t="shared" ref="CH2762" si="29475">BV2762*CC2759+BX2762*CC2762-BW2762*CD2759-BY2762*CD2762</f>
        <v>0.64843530909048308</v>
      </c>
      <c r="CI2762" s="3">
        <f t="shared" ref="CI2762" si="29476">(BV2762*CD2759+BW2762*CC2759+BX2762*CD2762+BY2762*CC2762)</f>
        <v>0</v>
      </c>
      <c r="CK2762" s="16">
        <f t="shared" ref="CK2762" si="29477">1/$CL$4</f>
        <v>1</v>
      </c>
      <c r="CL2762" s="17">
        <v>0</v>
      </c>
      <c r="CM2762" s="18">
        <v>1</v>
      </c>
      <c r="CN2762" s="19">
        <v>0</v>
      </c>
      <c r="CP2762" s="1">
        <f t="shared" ref="CP2762" si="29478">CF2762*CK2759+CH2762*CK2762-CG2762*CL2759-CI2762*CL2762</f>
        <v>0.64843530909048308</v>
      </c>
      <c r="CQ2762" s="4">
        <f t="shared" ref="CQ2762" si="29479">(CF2762*CL2759+CG2762*CK2759+CH2762*CL2762+CI2762*CK2762)</f>
        <v>-0.67192152071263045</v>
      </c>
      <c r="CR2762" s="2">
        <f t="shared" ref="CR2762" si="29480">CF2762*CM2759+CH2762*CM2762-CG2762*CN2759-CI2762*CN2762</f>
        <v>0.64843530909048308</v>
      </c>
      <c r="CS2762" s="3">
        <f t="shared" ref="CS2762" si="29481">(CF2762*CN2759+CG2762*CM2759+CH2762*CN2762+CI2762*CM2762)</f>
        <v>0</v>
      </c>
      <c r="CU2762" s="39">
        <f t="shared" ref="CU2762" si="29482">(180/PI())*ATAN(-1*(CQ2759/CP2759))</f>
        <v>53.063791772565573</v>
      </c>
      <c r="CW2762" s="54">
        <f t="shared" ref="CW2762" si="29483">20*LOG(((1-(10^(CU2759/20)^2)*(1-((1-CW2759)/(1+CW2759))^2))^0.5))</f>
        <v>-18.489112325822106</v>
      </c>
    </row>
    <row r="2763" spans="2:101">
      <c r="E2763" s="20"/>
      <c r="F2763" s="20"/>
      <c r="G2763" s="20"/>
      <c r="H2763" s="20"/>
      <c r="I2763" s="20"/>
      <c r="J2763" s="20"/>
      <c r="K2763" s="20"/>
      <c r="L2763" s="20"/>
      <c r="M2763" s="20"/>
      <c r="N2763" s="20"/>
      <c r="O2763" s="20"/>
      <c r="P2763" s="20"/>
      <c r="Q2763" s="20"/>
      <c r="R2763" s="20"/>
      <c r="S2763" s="20"/>
      <c r="T2763" s="20"/>
      <c r="U2763" s="20"/>
      <c r="V2763" s="20"/>
      <c r="W2763" s="20"/>
      <c r="X2763" s="20"/>
      <c r="Y2763" s="20"/>
      <c r="Z2763" s="20"/>
      <c r="AA2763" s="20"/>
      <c r="AB2763" s="30"/>
      <c r="AC2763" s="20"/>
      <c r="AD2763" s="20"/>
      <c r="AE2763" s="20"/>
      <c r="AF2763" s="20"/>
      <c r="AG2763" s="20"/>
      <c r="AH2763" s="20"/>
      <c r="AI2763" s="20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  <c r="BA2763" s="20"/>
      <c r="BB2763" s="20"/>
      <c r="BC2763" s="20"/>
      <c r="BD2763" s="20"/>
      <c r="BE2763" s="20"/>
      <c r="BF2763" s="20"/>
      <c r="BG2763" s="20"/>
      <c r="BH2763" s="20"/>
      <c r="BI2763" s="20"/>
      <c r="BJ2763" s="20"/>
      <c r="BK2763" s="20"/>
      <c r="BL2763" s="20"/>
      <c r="BM2763" s="20"/>
      <c r="BN2763" s="20"/>
      <c r="BO2763" s="20"/>
      <c r="BP2763" s="20"/>
      <c r="BQ2763" s="20"/>
      <c r="BR2763" s="20"/>
      <c r="BS2763" s="20"/>
      <c r="BT2763" s="20"/>
      <c r="BU2763" s="20"/>
      <c r="BV2763" s="20"/>
      <c r="BW2763" s="20"/>
      <c r="BX2763" s="20"/>
      <c r="BY2763" s="20"/>
      <c r="BZ2763" s="20"/>
      <c r="CA2763" s="20"/>
      <c r="CB2763" s="20"/>
      <c r="CC2763" s="20"/>
      <c r="CD2763" s="20"/>
      <c r="CE2763" s="20"/>
      <c r="CF2763" s="20"/>
      <c r="CG2763" s="20"/>
      <c r="CH2763" s="20"/>
      <c r="CI2763" s="20"/>
      <c r="CJ2763" s="20"/>
      <c r="CK2763" s="20"/>
      <c r="CL2763" s="20"/>
    </row>
    <row r="2765" spans="2:101" ht="18.600000000000001" thickBot="1">
      <c r="B2765" s="23"/>
      <c r="C2765" s="23"/>
      <c r="D2765" s="20" t="s">
        <v>15</v>
      </c>
      <c r="E2765" s="20"/>
      <c r="F2765" s="20"/>
      <c r="G2765" s="20"/>
      <c r="H2765" s="20"/>
      <c r="I2765" s="20" t="s">
        <v>16</v>
      </c>
      <c r="J2765" s="20"/>
      <c r="K2765" s="20"/>
      <c r="L2765" s="20"/>
      <c r="M2765" s="23"/>
      <c r="N2765" s="23"/>
      <c r="O2765" s="24" t="s">
        <v>17</v>
      </c>
      <c r="P2765" s="23"/>
      <c r="Q2765" s="23"/>
      <c r="R2765" s="23"/>
      <c r="S2765" s="20"/>
      <c r="T2765" s="20" t="s">
        <v>18</v>
      </c>
      <c r="U2765" s="23"/>
      <c r="V2765" s="23"/>
      <c r="W2765" s="23"/>
      <c r="X2765" s="23"/>
      <c r="Y2765" s="24" t="s">
        <v>19</v>
      </c>
      <c r="Z2765" s="23"/>
      <c r="AA2765" s="23"/>
      <c r="AB2765" s="23"/>
      <c r="AC2765" s="24" t="s">
        <v>20</v>
      </c>
      <c r="AD2765" s="20"/>
      <c r="AE2765" s="20"/>
      <c r="AF2765" s="20"/>
      <c r="AG2765" s="20"/>
      <c r="AH2765" s="23"/>
      <c r="AI2765" s="24" t="s">
        <v>21</v>
      </c>
      <c r="AJ2765" s="23"/>
      <c r="AK2765" s="23"/>
      <c r="AL2765" s="20"/>
      <c r="AM2765" s="24" t="s">
        <v>31</v>
      </c>
      <c r="AN2765" s="20"/>
      <c r="AO2765" s="23"/>
      <c r="AP2765" s="23"/>
      <c r="AQ2765" s="23"/>
      <c r="AR2765" s="23"/>
      <c r="AS2765" s="24" t="s">
        <v>91</v>
      </c>
      <c r="AT2765" s="23"/>
      <c r="AU2765" s="23"/>
      <c r="AV2765" s="23"/>
      <c r="AW2765" s="24" t="s">
        <v>32</v>
      </c>
      <c r="AX2765" s="20"/>
      <c r="AY2765" s="20"/>
      <c r="AZ2765" s="20"/>
      <c r="BA2765" s="20"/>
      <c r="BB2765" s="23"/>
      <c r="BC2765" s="24" t="s">
        <v>22</v>
      </c>
      <c r="BD2765" s="23"/>
      <c r="BE2765" s="23"/>
      <c r="BF2765" s="23"/>
      <c r="BG2765" s="24" t="s">
        <v>33</v>
      </c>
      <c r="BH2765" s="20"/>
      <c r="BI2765" s="23"/>
      <c r="BJ2765" s="23"/>
      <c r="BK2765" s="23"/>
      <c r="BL2765" s="23"/>
      <c r="BM2765" s="24" t="s">
        <v>34</v>
      </c>
      <c r="BN2765" s="23"/>
      <c r="BO2765" s="23"/>
      <c r="BP2765" s="23"/>
      <c r="BQ2765" s="24" t="s">
        <v>89</v>
      </c>
      <c r="BR2765" s="20"/>
      <c r="BS2765" s="20"/>
      <c r="BT2765" s="20"/>
      <c r="BU2765" s="20"/>
      <c r="BV2765" s="23"/>
      <c r="BW2765" s="24" t="s">
        <v>35</v>
      </c>
      <c r="BX2765" s="23"/>
      <c r="BY2765" s="23"/>
      <c r="BZ2765" s="23"/>
      <c r="CA2765" s="24" t="s">
        <v>90</v>
      </c>
      <c r="CB2765" s="20"/>
      <c r="CC2765" s="23"/>
      <c r="CD2765" s="23"/>
      <c r="CE2765" s="23"/>
      <c r="CF2765" s="23"/>
      <c r="CG2765" s="24" t="s">
        <v>92</v>
      </c>
      <c r="CH2765" s="23"/>
      <c r="CI2765" s="23"/>
      <c r="CJ2765" s="23"/>
      <c r="CK2765" s="24" t="s">
        <v>36</v>
      </c>
      <c r="CL2765" s="24"/>
      <c r="CM2765" s="23"/>
      <c r="CN2765" s="23"/>
      <c r="CO2765" s="23"/>
      <c r="CP2765" s="23"/>
      <c r="CQ2765" s="24" t="s">
        <v>93</v>
      </c>
      <c r="CR2765" s="23"/>
      <c r="CS2765" s="23"/>
    </row>
    <row r="2766" spans="2:101" ht="18.600000000000001" thickBot="1">
      <c r="B2766" s="33"/>
      <c r="C2766" s="23"/>
      <c r="D2766" s="7" t="s">
        <v>2</v>
      </c>
      <c r="E2766" s="8"/>
      <c r="F2766" s="8" t="s">
        <v>3</v>
      </c>
      <c r="G2766" s="9"/>
      <c r="H2766" s="10"/>
      <c r="I2766" s="7" t="s">
        <v>4</v>
      </c>
      <c r="J2766" s="8"/>
      <c r="K2766" s="8" t="s">
        <v>5</v>
      </c>
      <c r="L2766" s="9"/>
      <c r="M2766" s="23"/>
      <c r="N2766" s="251" t="s">
        <v>79</v>
      </c>
      <c r="O2766" s="252"/>
      <c r="P2766" s="253" t="s">
        <v>80</v>
      </c>
      <c r="Q2766" s="254"/>
      <c r="R2766" s="23"/>
      <c r="S2766" s="7" t="s">
        <v>11</v>
      </c>
      <c r="T2766" s="8"/>
      <c r="U2766" s="8" t="s">
        <v>12</v>
      </c>
      <c r="V2766" s="9"/>
      <c r="W2766" s="20"/>
      <c r="X2766" s="251" t="s">
        <v>79</v>
      </c>
      <c r="Y2766" s="252"/>
      <c r="Z2766" s="253" t="s">
        <v>80</v>
      </c>
      <c r="AA2766" s="254"/>
      <c r="AB2766" s="20"/>
      <c r="AC2766" s="7" t="s">
        <v>4</v>
      </c>
      <c r="AD2766" s="8"/>
      <c r="AE2766" s="8" t="s">
        <v>5</v>
      </c>
      <c r="AF2766" s="9"/>
      <c r="AG2766" s="20"/>
      <c r="AH2766" s="251" t="s">
        <v>0</v>
      </c>
      <c r="AI2766" s="252"/>
      <c r="AJ2766" s="253" t="s">
        <v>1</v>
      </c>
      <c r="AK2766" s="254"/>
      <c r="AL2766" s="20"/>
      <c r="AM2766" s="7" t="s">
        <v>11</v>
      </c>
      <c r="AN2766" s="8"/>
      <c r="AO2766" s="8" t="s">
        <v>12</v>
      </c>
      <c r="AP2766" s="9"/>
      <c r="AQ2766" s="23"/>
      <c r="AR2766" s="251" t="s">
        <v>0</v>
      </c>
      <c r="AS2766" s="252"/>
      <c r="AT2766" s="253" t="s">
        <v>1</v>
      </c>
      <c r="AU2766" s="254"/>
      <c r="AV2766" s="36"/>
      <c r="AW2766" s="7" t="s">
        <v>4</v>
      </c>
      <c r="AX2766" s="8"/>
      <c r="AY2766" s="8" t="s">
        <v>5</v>
      </c>
      <c r="AZ2766" s="9"/>
      <c r="BA2766" s="20"/>
      <c r="BB2766" s="251" t="s">
        <v>0</v>
      </c>
      <c r="BC2766" s="252"/>
      <c r="BD2766" s="253" t="s">
        <v>1</v>
      </c>
      <c r="BE2766" s="254"/>
      <c r="BF2766" s="36"/>
      <c r="BG2766" s="7" t="s">
        <v>11</v>
      </c>
      <c r="BH2766" s="8"/>
      <c r="BI2766" s="8" t="s">
        <v>12</v>
      </c>
      <c r="BJ2766" s="9"/>
      <c r="BK2766" s="36"/>
      <c r="BL2766" s="251" t="s">
        <v>0</v>
      </c>
      <c r="BM2766" s="252"/>
      <c r="BN2766" s="253" t="s">
        <v>1</v>
      </c>
      <c r="BO2766" s="254"/>
      <c r="BP2766" s="36"/>
      <c r="BQ2766" s="7" t="s">
        <v>4</v>
      </c>
      <c r="BR2766" s="8"/>
      <c r="BS2766" s="8" t="s">
        <v>5</v>
      </c>
      <c r="BT2766" s="9"/>
      <c r="BU2766" s="20"/>
      <c r="BV2766" s="251" t="s">
        <v>0</v>
      </c>
      <c r="BW2766" s="252"/>
      <c r="BX2766" s="253" t="s">
        <v>1</v>
      </c>
      <c r="BY2766" s="254"/>
      <c r="BZ2766" s="36"/>
      <c r="CA2766" s="7" t="s">
        <v>11</v>
      </c>
      <c r="CB2766" s="8"/>
      <c r="CC2766" s="8" t="s">
        <v>12</v>
      </c>
      <c r="CD2766" s="9"/>
      <c r="CE2766" s="36"/>
      <c r="CF2766" s="251" t="s">
        <v>0</v>
      </c>
      <c r="CG2766" s="252"/>
      <c r="CH2766" s="253" t="s">
        <v>1</v>
      </c>
      <c r="CI2766" s="254"/>
      <c r="CJ2766" s="23"/>
      <c r="CK2766" s="7" t="s">
        <v>23</v>
      </c>
      <c r="CL2766" s="8"/>
      <c r="CM2766" s="8" t="s">
        <v>24</v>
      </c>
      <c r="CN2766" s="9"/>
      <c r="CO2766" s="23"/>
      <c r="CP2766" s="251" t="s">
        <v>0</v>
      </c>
      <c r="CQ2766" s="252"/>
      <c r="CR2766" s="253" t="s">
        <v>1</v>
      </c>
      <c r="CS2766" s="254"/>
      <c r="CU2766" s="26" t="s">
        <v>25</v>
      </c>
      <c r="CW2766" s="50" t="s">
        <v>44</v>
      </c>
    </row>
    <row r="2767" spans="2:101" ht="19.2" thickTop="1" thickBot="1">
      <c r="B2767" s="34">
        <v>8.3500000000000298</v>
      </c>
      <c r="D2767" s="11">
        <v>1</v>
      </c>
      <c r="E2767" s="12">
        <v>0</v>
      </c>
      <c r="F2767" s="13">
        <v>0</v>
      </c>
      <c r="G2767" s="40">
        <f t="shared" ref="G2767" si="29484">-1/($E$4*$B2767)</f>
        <v>-0.12581203807323851</v>
      </c>
      <c r="H2767" s="10"/>
      <c r="I2767" s="11">
        <v>1</v>
      </c>
      <c r="J2767" s="12">
        <v>0</v>
      </c>
      <c r="K2767" s="13">
        <v>0</v>
      </c>
      <c r="L2767" s="14">
        <v>0</v>
      </c>
      <c r="N2767" s="1">
        <f t="shared" ref="N2767" si="29485">D2767*I2767+F2767*I2770-E2767*J2767-G2767*J2770</f>
        <v>0.97797498911140068</v>
      </c>
      <c r="O2767" s="4">
        <f t="shared" ref="O2767" si="29486">(D2767*J2767+E2767*I2767+F2767*J2770+G2767*I2770)</f>
        <v>0</v>
      </c>
      <c r="P2767" s="2">
        <f t="shared" ref="P2767" si="29487">D2767*K2767+F2767*K2770-E2767*L2767-G2767*L2770</f>
        <v>0</v>
      </c>
      <c r="Q2767" s="3">
        <f t="shared" ref="Q2767" si="29488">(D2767*L2767+E2767*K2767+F2767*L2770+G2767*K2770)</f>
        <v>-0.12581203807323851</v>
      </c>
      <c r="S2767" s="11">
        <v>1</v>
      </c>
      <c r="T2767" s="12">
        <v>0</v>
      </c>
      <c r="U2767" s="13">
        <v>0</v>
      </c>
      <c r="V2767" s="40">
        <f t="shared" ref="V2767" si="29489">-1/($T$4*$B2767)</f>
        <v>-0.24038634894001554</v>
      </c>
      <c r="W2767" s="20"/>
      <c r="X2767" s="1">
        <f t="shared" ref="X2767" si="29490">N2767*S2767+P2767*S2770-O2767*T2767-Q2767*T2770</f>
        <v>0.97797498911140068</v>
      </c>
      <c r="Y2767" s="4">
        <f t="shared" ref="Y2767" si="29491">(N2767*T2767+O2767*S2767+P2767*T2770+Q2767*S2770)</f>
        <v>0</v>
      </c>
      <c r="Z2767" s="2">
        <f t="shared" ref="Z2767" si="29492">N2767*U2767+P2767*U2770-O2767*V2767-Q2767*V2770</f>
        <v>0</v>
      </c>
      <c r="AA2767" s="3">
        <f t="shared" ref="AA2767" si="29493">(N2767*V2767+O2767*U2767+P2767*V2770+Q2767*U2770)</f>
        <v>-0.36090387506037958</v>
      </c>
      <c r="AB2767" s="20"/>
      <c r="AC2767" s="11">
        <v>1</v>
      </c>
      <c r="AD2767" s="12">
        <v>0</v>
      </c>
      <c r="AE2767" s="13">
        <v>0</v>
      </c>
      <c r="AF2767" s="14">
        <v>0</v>
      </c>
      <c r="AG2767" s="20"/>
      <c r="AH2767" s="1">
        <f t="shared" ref="AH2767" si="29494">X2767*AC2767+Z2767*AC2770-Y2767*AD2767-AA2767*AD2770</f>
        <v>0.90579392537507009</v>
      </c>
      <c r="AI2767" s="4">
        <f t="shared" ref="AI2767" si="29495">(X2767*AD2767+Y2767*AC2767+Z2767*AD2770+AA2767*AC2770)</f>
        <v>0</v>
      </c>
      <c r="AJ2767" s="2">
        <f t="shared" ref="AJ2767" si="29496">X2767*AE2767+Z2767*AE2770-Y2767*AF2767-AA2767*AF2770</f>
        <v>0</v>
      </c>
      <c r="AK2767" s="3">
        <f t="shared" ref="AK2767" si="29497">(X2767*AF2767+Y2767*AE2767+Z2767*AF2770+AA2767*AE2770)</f>
        <v>-0.36090387506037958</v>
      </c>
      <c r="AL2767" s="20"/>
      <c r="AM2767" s="11">
        <v>1</v>
      </c>
      <c r="AN2767" s="12">
        <v>0</v>
      </c>
      <c r="AO2767" s="13">
        <v>0</v>
      </c>
      <c r="AP2767" s="40">
        <f t="shared" ref="AP2767" si="29498">-1/($AN$4*$B2767)</f>
        <v>-0.24981326458472206</v>
      </c>
      <c r="AR2767" s="1">
        <f t="shared" ref="AR2767" si="29499">AH2767*AM2767+AJ2767*AM2770-AI2767*AN2767-AK2767*AN2770</f>
        <v>0.90579392537507009</v>
      </c>
      <c r="AS2767" s="4">
        <f t="shared" ref="AS2767" si="29500">(AH2767*AN2767+AI2767*AM2767+AJ2767*AN2770+AK2767*AM2770)</f>
        <v>0</v>
      </c>
      <c r="AT2767" s="2">
        <f t="shared" ref="AT2767" si="29501">AH2767*AO2767+AJ2767*AO2770-AI2767*AP2767-AK2767*AP2770</f>
        <v>0</v>
      </c>
      <c r="AU2767" s="3">
        <f t="shared" ref="AU2767" si="29502">(AH2767*AP2767+AI2767*AO2767+AJ2767*AP2770+AK2767*AO2770)</f>
        <v>-0.58718321259933592</v>
      </c>
      <c r="AV2767" s="20"/>
      <c r="AW2767" s="11">
        <v>1</v>
      </c>
      <c r="AX2767" s="12">
        <v>0</v>
      </c>
      <c r="AY2767" s="13">
        <v>0</v>
      </c>
      <c r="AZ2767" s="14">
        <v>0</v>
      </c>
      <c r="BA2767" s="20"/>
      <c r="BB2767" s="1">
        <f t="shared" ref="BB2767" si="29503">AR2767*AW2767+AT2767*AW2770-AS2767*AX2767-AU2767*AX2770</f>
        <v>0.78835681310675421</v>
      </c>
      <c r="BC2767" s="4">
        <f t="shared" ref="BC2767" si="29504">(AR2767*AX2767+AS2767*AW2767+AT2767*AX2770+AU2767*AW2770)</f>
        <v>0</v>
      </c>
      <c r="BD2767" s="2">
        <f t="shared" ref="BD2767" si="29505">AR2767*AY2767+AT2767*AY2770-AS2767*AZ2767-AU2767*AZ2770</f>
        <v>0</v>
      </c>
      <c r="BE2767" s="3">
        <f t="shared" ref="BE2767" si="29506">(AR2767*AZ2767+AS2767*AY2767+AT2767*AZ2770+AU2767*AY2770)</f>
        <v>-0.58718321259933592</v>
      </c>
      <c r="BF2767" s="20"/>
      <c r="BG2767" s="11">
        <v>1</v>
      </c>
      <c r="BH2767" s="12">
        <v>0</v>
      </c>
      <c r="BI2767" s="13">
        <v>0</v>
      </c>
      <c r="BJ2767" s="40">
        <f t="shared" ref="BJ2767" si="29507">-1/($BH$4*$B2767)</f>
        <v>-0.24038634894001554</v>
      </c>
      <c r="BK2767" s="20"/>
      <c r="BL2767" s="1">
        <f t="shared" ref="BL2767" si="29508">BB2767*BG2767+BD2767*BG2770-BC2767*BH2767-BE2767*BH2770</f>
        <v>0.78835681310675421</v>
      </c>
      <c r="BM2767" s="4">
        <f t="shared" ref="BM2767" si="29509">(BB2767*BH2767+BC2767*BG2767+BD2767*BH2770+BE2767*BG2770)</f>
        <v>0</v>
      </c>
      <c r="BN2767" s="2">
        <f t="shared" ref="BN2767" si="29510">BB2767*BI2767+BD2767*BI2770-BC2767*BJ2767-BE2767*BJ2770</f>
        <v>0</v>
      </c>
      <c r="BO2767" s="3">
        <f t="shared" ref="BO2767" si="29511">(BB2767*BJ2767+BC2767*BI2767+BD2767*BJ2770+BE2767*BI2770)</f>
        <v>-0.77669342856405477</v>
      </c>
      <c r="BP2767" s="20"/>
      <c r="BQ2767" s="11">
        <v>1</v>
      </c>
      <c r="BR2767" s="12">
        <v>0</v>
      </c>
      <c r="BS2767" s="13">
        <v>0</v>
      </c>
      <c r="BT2767" s="14">
        <v>0</v>
      </c>
      <c r="BU2767" s="20"/>
      <c r="BV2767" s="1">
        <f t="shared" ref="BV2767" si="29512">BL2767*BQ2767+BN2767*BQ2770-BM2767*BR2767-BO2767*BR2770</f>
        <v>0.65238666682179713</v>
      </c>
      <c r="BW2767" s="4">
        <f t="shared" ref="BW2767" si="29513">(BL2767*BR2767+BM2767*BQ2767+BN2767*BR2770+BO2767*BQ2770)</f>
        <v>0</v>
      </c>
      <c r="BX2767" s="2">
        <f t="shared" ref="BX2767" si="29514">BL2767*BS2767+BN2767*BS2770-BM2767*BT2767-BO2767*BT2770</f>
        <v>0</v>
      </c>
      <c r="BY2767" s="3">
        <f t="shared" ref="BY2767" si="29515">(BL2767*BT2767+BM2767*BS2767+BN2767*BT2770+BO2767*BS2770)</f>
        <v>-0.77669342856405477</v>
      </c>
      <c r="BZ2767" s="20"/>
      <c r="CA2767" s="11">
        <v>1</v>
      </c>
      <c r="CB2767" s="12">
        <v>0</v>
      </c>
      <c r="CC2767" s="13">
        <v>0</v>
      </c>
      <c r="CD2767" s="40">
        <f t="shared" ref="CD2767" si="29516">-1/($CB$4*$B2767)</f>
        <v>-0.12581203807323851</v>
      </c>
      <c r="CE2767" s="20"/>
      <c r="CF2767" s="1">
        <f t="shared" ref="CF2767" si="29517">BV2767*CA2767+BX2767*CA2770-BW2767*CB2767-BY2767*CB2770</f>
        <v>0.65238666682179713</v>
      </c>
      <c r="CG2767" s="4">
        <f t="shared" ref="CG2767" si="29518">(BV2767*CB2767+BW2767*CA2767+BX2767*CB2770+BY2767*CA2770)</f>
        <v>0</v>
      </c>
      <c r="CH2767" s="2">
        <f t="shared" ref="CH2767" si="29519">BV2767*CC2767+BX2767*CC2770-BW2767*CD2767-BY2767*CD2770</f>
        <v>0</v>
      </c>
      <c r="CI2767" s="3">
        <f t="shared" ref="CI2767" si="29520">(BV2767*CD2767+BW2767*CC2767+BX2767*CD2770+BY2767*CC2770)</f>
        <v>-0.85877152472871188</v>
      </c>
      <c r="CJ2767" s="28"/>
      <c r="CK2767" s="11">
        <v>1</v>
      </c>
      <c r="CL2767" s="12">
        <v>0</v>
      </c>
      <c r="CM2767" s="13">
        <v>0</v>
      </c>
      <c r="CN2767" s="14">
        <v>0</v>
      </c>
      <c r="CP2767" s="1">
        <f t="shared" ref="CP2767" si="29521">CF2767*CK2767+CH2767*CK2770-CG2767*CL2767-CI2767*CL2770</f>
        <v>0.65238666682179713</v>
      </c>
      <c r="CQ2767" s="4">
        <f t="shared" ref="CQ2767" si="29522">(CF2767*CL2767+CG2767*CK2767+CH2767*CL2770+CI2767*CK2770)</f>
        <v>-0.85877152472871188</v>
      </c>
      <c r="CR2767" s="2">
        <f t="shared" ref="CR2767" si="29523">CF2767*CM2767+CH2767*CM2770-CG2767*CN2767-CI2767*CN2770</f>
        <v>0</v>
      </c>
      <c r="CS2767" s="3">
        <f t="shared" ref="CS2767" si="29524">(CF2767*CN2767+CG2767*CM2767+CH2767*CN2770+CI2767*CM2770)</f>
        <v>-0.85877152472871188</v>
      </c>
      <c r="CU2767" s="29">
        <f t="shared" ref="CU2767" si="29525">20*LOG(((1+$CL$4)/$CL$4)/((CP2767+CP2770)^2+(CQ2767+CQ2770)^2)^0.5)</f>
        <v>-3.8986089091304695E-2</v>
      </c>
      <c r="CW2767" s="51">
        <f t="shared" ref="CW2767" si="29526">((CP2767^2+CQ2767^2)^0.5)/((CP2770^2+CQ2770^2)^0.5)</f>
        <v>1.1542708371214512</v>
      </c>
    </row>
    <row r="2768" spans="2:101" ht="18.600000000000001" thickBot="1">
      <c r="D2768" s="11"/>
      <c r="E2768" s="13"/>
      <c r="F2768" s="13"/>
      <c r="G2768" s="15"/>
      <c r="H2768" s="10"/>
      <c r="I2768" s="11"/>
      <c r="J2768" s="13"/>
      <c r="K2768" s="13"/>
      <c r="L2768" s="15"/>
      <c r="N2768" s="5"/>
      <c r="Q2768" s="6"/>
      <c r="S2768" s="11"/>
      <c r="T2768" s="13"/>
      <c r="U2768" s="13"/>
      <c r="V2768" s="15"/>
      <c r="W2768" s="20"/>
      <c r="X2768" s="5"/>
      <c r="AA2768" s="6"/>
      <c r="AB2768" s="20"/>
      <c r="AC2768" s="11"/>
      <c r="AD2768" s="13"/>
      <c r="AE2768" s="13"/>
      <c r="AF2768" s="15"/>
      <c r="AG2768" s="20"/>
      <c r="AH2768" s="5"/>
      <c r="AK2768" s="6"/>
      <c r="AL2768" s="20"/>
      <c r="AM2768" s="11"/>
      <c r="AN2768" s="13"/>
      <c r="AO2768" s="13"/>
      <c r="AP2768" s="15"/>
      <c r="AR2768" s="5"/>
      <c r="AU2768" s="6"/>
      <c r="AW2768" s="11"/>
      <c r="AX2768" s="13"/>
      <c r="AY2768" s="13"/>
      <c r="AZ2768" s="15"/>
      <c r="BA2768" s="20"/>
      <c r="BB2768" s="5"/>
      <c r="BE2768" s="6"/>
      <c r="BG2768" s="11"/>
      <c r="BH2768" s="13"/>
      <c r="BI2768" s="13"/>
      <c r="BJ2768" s="15"/>
      <c r="BL2768" s="5"/>
      <c r="BO2768" s="6"/>
      <c r="BQ2768" s="11"/>
      <c r="BR2768" s="13"/>
      <c r="BS2768" s="13"/>
      <c r="BT2768" s="15"/>
      <c r="BU2768" s="20"/>
      <c r="BV2768" s="5"/>
      <c r="BY2768" s="6"/>
      <c r="CA2768" s="11"/>
      <c r="CB2768" s="13"/>
      <c r="CC2768" s="13"/>
      <c r="CD2768" s="15"/>
      <c r="CF2768" s="5"/>
      <c r="CI2768" s="6"/>
      <c r="CK2768" s="11"/>
      <c r="CL2768" s="13"/>
      <c r="CM2768" s="13"/>
      <c r="CN2768" s="15"/>
      <c r="CP2768" s="5"/>
      <c r="CS2768" s="6"/>
      <c r="CW2768" s="52"/>
    </row>
    <row r="2769" spans="2:101" ht="18.600000000000001" thickBot="1">
      <c r="D2769" s="11" t="s">
        <v>6</v>
      </c>
      <c r="E2769" s="13"/>
      <c r="F2769" s="13" t="s">
        <v>7</v>
      </c>
      <c r="G2769" s="15"/>
      <c r="H2769" s="10"/>
      <c r="I2769" s="11" t="s">
        <v>8</v>
      </c>
      <c r="J2769" s="13"/>
      <c r="K2769" s="13" t="s">
        <v>9</v>
      </c>
      <c r="L2769" s="15"/>
      <c r="N2769" s="251" t="s">
        <v>26</v>
      </c>
      <c r="O2769" s="252"/>
      <c r="P2769" s="253" t="s">
        <v>27</v>
      </c>
      <c r="Q2769" s="254"/>
      <c r="S2769" s="11" t="s">
        <v>13</v>
      </c>
      <c r="T2769" s="13"/>
      <c r="U2769" s="13" t="s">
        <v>14</v>
      </c>
      <c r="V2769" s="15"/>
      <c r="W2769" s="20"/>
      <c r="X2769" s="251" t="s">
        <v>26</v>
      </c>
      <c r="Y2769" s="252"/>
      <c r="Z2769" s="253" t="s">
        <v>27</v>
      </c>
      <c r="AA2769" s="254"/>
      <c r="AB2769" s="20"/>
      <c r="AC2769" s="11" t="s">
        <v>8</v>
      </c>
      <c r="AD2769" s="13"/>
      <c r="AE2769" s="13" t="s">
        <v>9</v>
      </c>
      <c r="AF2769" s="15"/>
      <c r="AG2769" s="20"/>
      <c r="AH2769" s="251" t="s">
        <v>26</v>
      </c>
      <c r="AI2769" s="252"/>
      <c r="AJ2769" s="253" t="s">
        <v>27</v>
      </c>
      <c r="AK2769" s="254"/>
      <c r="AL2769" s="20"/>
      <c r="AM2769" s="11" t="s">
        <v>13</v>
      </c>
      <c r="AN2769" s="13"/>
      <c r="AO2769" s="13" t="s">
        <v>14</v>
      </c>
      <c r="AP2769" s="15"/>
      <c r="AR2769" s="251" t="s">
        <v>26</v>
      </c>
      <c r="AS2769" s="252"/>
      <c r="AT2769" s="253" t="s">
        <v>27</v>
      </c>
      <c r="AU2769" s="254"/>
      <c r="AV2769" s="36"/>
      <c r="AW2769" s="11" t="s">
        <v>8</v>
      </c>
      <c r="AX2769" s="13"/>
      <c r="AY2769" s="13" t="s">
        <v>9</v>
      </c>
      <c r="AZ2769" s="15"/>
      <c r="BA2769" s="20"/>
      <c r="BB2769" s="251" t="s">
        <v>26</v>
      </c>
      <c r="BC2769" s="252"/>
      <c r="BD2769" s="253" t="s">
        <v>27</v>
      </c>
      <c r="BE2769" s="254"/>
      <c r="BF2769" s="36"/>
      <c r="BG2769" s="11" t="s">
        <v>13</v>
      </c>
      <c r="BH2769" s="13"/>
      <c r="BI2769" s="13" t="s">
        <v>14</v>
      </c>
      <c r="BJ2769" s="15"/>
      <c r="BK2769" s="36"/>
      <c r="BL2769" s="251" t="s">
        <v>26</v>
      </c>
      <c r="BM2769" s="252"/>
      <c r="BN2769" s="253" t="s">
        <v>27</v>
      </c>
      <c r="BO2769" s="254"/>
      <c r="BP2769" s="36"/>
      <c r="BQ2769" s="11" t="s">
        <v>8</v>
      </c>
      <c r="BR2769" s="13"/>
      <c r="BS2769" s="13" t="s">
        <v>9</v>
      </c>
      <c r="BT2769" s="15"/>
      <c r="BU2769" s="20"/>
      <c r="BV2769" s="251" t="s">
        <v>26</v>
      </c>
      <c r="BW2769" s="252"/>
      <c r="BX2769" s="253" t="s">
        <v>27</v>
      </c>
      <c r="BY2769" s="254"/>
      <c r="BZ2769" s="36"/>
      <c r="CA2769" s="11" t="s">
        <v>13</v>
      </c>
      <c r="CB2769" s="13"/>
      <c r="CC2769" s="13" t="s">
        <v>14</v>
      </c>
      <c r="CD2769" s="15"/>
      <c r="CE2769" s="36"/>
      <c r="CF2769" s="251" t="s">
        <v>26</v>
      </c>
      <c r="CG2769" s="252"/>
      <c r="CH2769" s="253" t="s">
        <v>27</v>
      </c>
      <c r="CI2769" s="254"/>
      <c r="CK2769" s="11" t="s">
        <v>28</v>
      </c>
      <c r="CL2769" s="13"/>
      <c r="CM2769" s="13" t="s">
        <v>29</v>
      </c>
      <c r="CN2769" s="15"/>
      <c r="CP2769" s="251" t="s">
        <v>26</v>
      </c>
      <c r="CQ2769" s="252"/>
      <c r="CR2769" s="253" t="s">
        <v>27</v>
      </c>
      <c r="CS2769" s="254"/>
      <c r="CU2769" s="38" t="s">
        <v>37</v>
      </c>
      <c r="CW2769" s="53" t="s">
        <v>45</v>
      </c>
    </row>
    <row r="2770" spans="2:101" ht="19.2" thickTop="1" thickBot="1">
      <c r="D2770" s="16">
        <v>0</v>
      </c>
      <c r="E2770" s="17">
        <v>0</v>
      </c>
      <c r="F2770" s="18">
        <v>1</v>
      </c>
      <c r="G2770" s="19">
        <v>0</v>
      </c>
      <c r="H2770" s="10"/>
      <c r="I2770" s="16">
        <v>0</v>
      </c>
      <c r="J2770" s="17">
        <f t="shared" ref="J2770" si="29527">-1/($J$4*$B2767)</f>
        <v>-0.17506282567156223</v>
      </c>
      <c r="K2770" s="18">
        <v>1</v>
      </c>
      <c r="L2770" s="19">
        <v>0</v>
      </c>
      <c r="N2770" s="1">
        <f t="shared" ref="N2770" si="29528">D2770*I2767+F2770*I2770-E2770*J2767-G2770*J2770</f>
        <v>0</v>
      </c>
      <c r="O2770" s="4">
        <f t="shared" ref="O2770" si="29529">(D2770*J2767+E2770*I2767+F2770*J2770+G2770*I2770)</f>
        <v>-0.17506282567156223</v>
      </c>
      <c r="P2770" s="2">
        <f t="shared" ref="P2770" si="29530">D2770*K2767+F2770*K2770-E2770*L2767-G2770*L2770</f>
        <v>1</v>
      </c>
      <c r="Q2770" s="3">
        <f t="shared" ref="Q2770" si="29531">(D2770*L2767+E2770*K2767+F2770*L2770+G2770*K2770)</f>
        <v>0</v>
      </c>
      <c r="S2770" s="16">
        <v>0</v>
      </c>
      <c r="T2770" s="17">
        <v>0</v>
      </c>
      <c r="U2770" s="18">
        <v>1</v>
      </c>
      <c r="V2770" s="19">
        <v>0</v>
      </c>
      <c r="W2770" s="20"/>
      <c r="X2770" s="1">
        <f t="shared" ref="X2770" si="29532">N2770*S2767+P2770*S2770-O2770*T2767-Q2770*T2770</f>
        <v>0</v>
      </c>
      <c r="Y2770" s="4">
        <f t="shared" ref="Y2770" si="29533">(N2770*T2767+O2770*S2767+P2770*T2770+Q2770*S2770)</f>
        <v>-0.17506282567156223</v>
      </c>
      <c r="Z2770" s="2">
        <f t="shared" ref="Z2770" si="29534">N2770*U2767+P2770*U2770-O2770*V2767-Q2770*V2770</f>
        <v>0.95791728650169072</v>
      </c>
      <c r="AA2770" s="3">
        <f t="shared" ref="AA2770" si="29535">(N2770*V2767+O2770*U2767+P2770*V2770+Q2770*U2770)</f>
        <v>0</v>
      </c>
      <c r="AB2770" s="20"/>
      <c r="AC2770" s="16">
        <v>0</v>
      </c>
      <c r="AD2770" s="17">
        <f t="shared" ref="AD2770" si="29536">-1/($AD$4*$B2767)</f>
        <v>-0.20000080000319931</v>
      </c>
      <c r="AE2770" s="18">
        <v>1</v>
      </c>
      <c r="AF2770" s="19">
        <v>0</v>
      </c>
      <c r="AG2770" s="20"/>
      <c r="AH2770" s="1">
        <f t="shared" ref="AH2770" si="29537">X2770*AC2767+Z2770*AC2770-Y2770*AD2767-AA2770*AD2770</f>
        <v>0</v>
      </c>
      <c r="AI2770" s="4">
        <f t="shared" ref="AI2770" si="29538">(X2770*AD2767+Y2770*AC2767+Z2770*AD2770+AA2770*AC2770)</f>
        <v>-0.36664704930879422</v>
      </c>
      <c r="AJ2770" s="2">
        <f t="shared" ref="AJ2770" si="29539">X2770*AE2767+Z2770*AE2770-Y2770*AF2767-AA2770*AF2770</f>
        <v>0.95791728650169072</v>
      </c>
      <c r="AK2770" s="3">
        <f t="shared" ref="AK2770" si="29540">(X2770*AF2767+Y2770*AE2767+Z2770*AF2770+AA2770*AE2770)</f>
        <v>0</v>
      </c>
      <c r="AL2770" s="20"/>
      <c r="AM2770" s="16">
        <v>0</v>
      </c>
      <c r="AN2770" s="17">
        <v>0</v>
      </c>
      <c r="AO2770" s="18">
        <v>1</v>
      </c>
      <c r="AP2770" s="19">
        <v>0</v>
      </c>
      <c r="AR2770" s="1">
        <f t="shared" ref="AR2770" si="29541">AH2770*AM2767+AJ2770*AM2770-AI2770*AN2767-AK2770*AN2770</f>
        <v>0</v>
      </c>
      <c r="AS2770" s="4">
        <f t="shared" ref="AS2770" si="29542">(AH2770*AN2767+AI2770*AM2767+AJ2770*AN2770+AK2770*AM2770)</f>
        <v>-0.36664704930879422</v>
      </c>
      <c r="AT2770" s="2">
        <f t="shared" ref="AT2770" si="29543">AH2770*AO2767+AJ2770*AO2770-AI2770*AP2767-AK2770*AP2770</f>
        <v>0.86632399016350525</v>
      </c>
      <c r="AU2770" s="3">
        <f t="shared" ref="AU2770" si="29544">(AH2770*AP2767+AI2770*AO2767+AJ2770*AP2770+AK2770*AO2770)</f>
        <v>0</v>
      </c>
      <c r="AV2770" s="20"/>
      <c r="AW2770" s="16">
        <v>0</v>
      </c>
      <c r="AX2770" s="17">
        <f t="shared" ref="AX2770" si="29545">-1/($AX$4*$B2767)</f>
        <v>-0.20000080000319931</v>
      </c>
      <c r="AY2770" s="18">
        <v>1</v>
      </c>
      <c r="AZ2770" s="19">
        <v>0</v>
      </c>
      <c r="BA2770" s="20"/>
      <c r="BB2770" s="1">
        <f t="shared" ref="BB2770" si="29546">AR2770*AW2767+AT2770*AW2770-AS2770*AX2767-AU2770*AX2770</f>
        <v>0</v>
      </c>
      <c r="BC2770" s="4">
        <f t="shared" ref="BC2770" si="29547">(AR2770*AX2767+AS2770*AW2767+AT2770*AX2770+AU2770*AW2770)</f>
        <v>-0.53991254040345904</v>
      </c>
      <c r="BD2770" s="2">
        <f t="shared" ref="BD2770" si="29548">AR2770*AY2767+AT2770*AY2770-AS2770*AZ2767-AU2770*AZ2770</f>
        <v>0.86632399016350525</v>
      </c>
      <c r="BE2770" s="3">
        <f t="shared" ref="BE2770" si="29549">(AR2770*AZ2767+AS2770*AY2767+AT2770*AZ2770+AU2770*AY2770)</f>
        <v>0</v>
      </c>
      <c r="BF2770" s="20"/>
      <c r="BG2770" s="16">
        <v>0</v>
      </c>
      <c r="BH2770" s="17">
        <v>0</v>
      </c>
      <c r="BI2770" s="18">
        <v>1</v>
      </c>
      <c r="BJ2770" s="19">
        <v>0</v>
      </c>
      <c r="BK2770" s="20"/>
      <c r="BL2770" s="1">
        <f t="shared" ref="BL2770" si="29550">BB2770*BG2767+BD2770*BG2770-BC2770*BH2767-BE2770*BH2770</f>
        <v>0</v>
      </c>
      <c r="BM2770" s="4">
        <f t="shared" ref="BM2770" si="29551">(BB2770*BH2767+BC2770*BG2767+BD2770*BH2770+BE2770*BG2770)</f>
        <v>-0.53991254040345904</v>
      </c>
      <c r="BN2770" s="2">
        <f t="shared" ref="BN2770" si="29552">BB2770*BI2767+BD2770*BI2770-BC2770*BJ2767-BE2770*BJ2770</f>
        <v>0.73653638582898906</v>
      </c>
      <c r="BO2770" s="3">
        <f t="shared" ref="BO2770" si="29553">(BB2770*BJ2767+BC2770*BI2767+BD2770*BJ2770+BE2770*BI2770)</f>
        <v>0</v>
      </c>
      <c r="BP2770" s="20"/>
      <c r="BQ2770" s="16">
        <v>0</v>
      </c>
      <c r="BR2770" s="17">
        <f t="shared" ref="BR2770" si="29554">-1/($BR$4*$B2767)</f>
        <v>-0.17506282567156223</v>
      </c>
      <c r="BS2770" s="18">
        <v>1</v>
      </c>
      <c r="BT2770" s="19">
        <v>0</v>
      </c>
      <c r="BU2770" s="20"/>
      <c r="BV2770" s="1">
        <f t="shared" ref="BV2770" si="29555">BL2770*BQ2767+BN2770*BQ2770-BM2770*BR2767-BO2770*BR2770</f>
        <v>0</v>
      </c>
      <c r="BW2770" s="4">
        <f t="shared" ref="BW2770" si="29556">(BL2770*BR2767+BM2770*BQ2767+BN2770*BR2770+BO2770*BQ2770)</f>
        <v>-0.6688526813166018</v>
      </c>
      <c r="BX2770" s="2">
        <f t="shared" ref="BX2770" si="29557">BL2770*BS2767+BN2770*BS2770-BM2770*BT2767-BO2770*BT2770</f>
        <v>0.73653638582898906</v>
      </c>
      <c r="BY2770" s="3">
        <f t="shared" ref="BY2770" si="29558">(BL2770*BT2767+BM2770*BS2767+BN2770*BT2770+BO2770*BS2770)</f>
        <v>0</v>
      </c>
      <c r="BZ2770" s="20"/>
      <c r="CA2770" s="16">
        <v>0</v>
      </c>
      <c r="CB2770" s="17">
        <v>0</v>
      </c>
      <c r="CC2770" s="18">
        <v>1</v>
      </c>
      <c r="CD2770" s="19">
        <v>0</v>
      </c>
      <c r="CE2770" s="20"/>
      <c r="CF2770" s="1">
        <f t="shared" ref="CF2770" si="29559">BV2770*CA2767+BX2770*CA2770-BW2770*CB2767-BY2770*CB2770</f>
        <v>0</v>
      </c>
      <c r="CG2770" s="4">
        <f t="shared" ref="CG2770" si="29560">(BV2770*CB2767+BW2770*CA2767+BX2770*CB2770+BY2770*CA2770)</f>
        <v>-0.6688526813166018</v>
      </c>
      <c r="CH2770" s="2">
        <f t="shared" ref="CH2770" si="29561">BV2770*CC2767+BX2770*CC2770-BW2770*CD2767-BY2770*CD2770</f>
        <v>0.65238666682179713</v>
      </c>
      <c r="CI2770" s="3">
        <f t="shared" ref="CI2770" si="29562">(BV2770*CD2767+BW2770*CC2767+BX2770*CD2770+BY2770*CC2770)</f>
        <v>0</v>
      </c>
      <c r="CK2770" s="16">
        <f t="shared" ref="CK2770" si="29563">1/$CL$4</f>
        <v>1</v>
      </c>
      <c r="CL2770" s="17">
        <v>0</v>
      </c>
      <c r="CM2770" s="18">
        <v>1</v>
      </c>
      <c r="CN2770" s="19">
        <v>0</v>
      </c>
      <c r="CP2770" s="1">
        <f t="shared" ref="CP2770" si="29564">CF2770*CK2767+CH2770*CK2770-CG2770*CL2767-CI2770*CL2770</f>
        <v>0.65238666682179713</v>
      </c>
      <c r="CQ2770" s="4">
        <f t="shared" ref="CQ2770" si="29565">(CF2770*CL2767+CG2770*CK2767+CH2770*CL2770+CI2770*CK2770)</f>
        <v>-0.6688526813166018</v>
      </c>
      <c r="CR2770" s="2">
        <f t="shared" ref="CR2770" si="29566">CF2770*CM2767+CH2770*CM2770-CG2770*CN2767-CI2770*CN2770</f>
        <v>0.65238666682179713</v>
      </c>
      <c r="CS2770" s="3">
        <f t="shared" ref="CS2770" si="29567">(CF2770*CN2767+CG2770*CM2767+CH2770*CN2770+CI2770*CM2770)</f>
        <v>0</v>
      </c>
      <c r="CU2770" s="39">
        <f t="shared" ref="CU2770" si="29568">(180/PI())*ATAN(-1*(CQ2767/CP2767))</f>
        <v>52.776996331547949</v>
      </c>
      <c r="CW2770" s="54">
        <f t="shared" ref="CW2770" si="29569">20*LOG(((1-(10^(CU2767/20)^2)*(1-((1-CW2767)/(1+CW2767))^2))^0.5))</f>
        <v>-18.53279792391551</v>
      </c>
    </row>
    <row r="2771" spans="2:101">
      <c r="E2771" s="20"/>
      <c r="F2771" s="20"/>
      <c r="G2771" s="20"/>
      <c r="H2771" s="20"/>
      <c r="I2771" s="20"/>
      <c r="J2771" s="20"/>
      <c r="K2771" s="20"/>
      <c r="L2771" s="20"/>
      <c r="M2771" s="20"/>
      <c r="N2771" s="20"/>
      <c r="O2771" s="20"/>
      <c r="P2771" s="20"/>
      <c r="Q2771" s="20"/>
      <c r="R2771" s="20"/>
      <c r="S2771" s="20"/>
      <c r="T2771" s="20"/>
      <c r="U2771" s="20"/>
      <c r="V2771" s="20"/>
      <c r="W2771" s="20"/>
      <c r="X2771" s="20"/>
      <c r="Y2771" s="20"/>
      <c r="Z2771" s="20"/>
      <c r="AA2771" s="20"/>
      <c r="AB2771" s="30"/>
      <c r="AC2771" s="20"/>
      <c r="AD2771" s="20"/>
      <c r="AE2771" s="20"/>
      <c r="AF2771" s="20"/>
      <c r="AG2771" s="20"/>
      <c r="AH2771" s="20"/>
      <c r="AI2771" s="20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  <c r="BA2771" s="20"/>
      <c r="BB2771" s="20"/>
      <c r="BC2771" s="20"/>
      <c r="BD2771" s="20"/>
      <c r="BE2771" s="20"/>
      <c r="BF2771" s="20"/>
      <c r="BG2771" s="20"/>
      <c r="BH2771" s="20"/>
      <c r="BI2771" s="20"/>
      <c r="BJ2771" s="20"/>
      <c r="BK2771" s="20"/>
      <c r="BL2771" s="20"/>
      <c r="BM2771" s="20"/>
      <c r="BN2771" s="20"/>
      <c r="BO2771" s="20"/>
      <c r="BP2771" s="20"/>
      <c r="BQ2771" s="20"/>
      <c r="BR2771" s="20"/>
      <c r="BS2771" s="20"/>
      <c r="BT2771" s="20"/>
      <c r="BU2771" s="20"/>
      <c r="BV2771" s="20"/>
      <c r="BW2771" s="20"/>
      <c r="BX2771" s="20"/>
      <c r="BY2771" s="20"/>
      <c r="BZ2771" s="20"/>
      <c r="CA2771" s="20"/>
      <c r="CB2771" s="20"/>
      <c r="CC2771" s="20"/>
      <c r="CD2771" s="20"/>
      <c r="CE2771" s="20"/>
      <c r="CF2771" s="20"/>
      <c r="CG2771" s="20"/>
      <c r="CH2771" s="20"/>
      <c r="CI2771" s="20"/>
      <c r="CJ2771" s="20"/>
      <c r="CK2771" s="20"/>
      <c r="CL2771" s="20"/>
    </row>
    <row r="2773" spans="2:101" ht="18.600000000000001" thickBot="1">
      <c r="B2773" s="23"/>
      <c r="C2773" s="23"/>
      <c r="D2773" s="20" t="s">
        <v>15</v>
      </c>
      <c r="E2773" s="20"/>
      <c r="F2773" s="20"/>
      <c r="G2773" s="20"/>
      <c r="H2773" s="20"/>
      <c r="I2773" s="20" t="s">
        <v>16</v>
      </c>
      <c r="J2773" s="20"/>
      <c r="K2773" s="20"/>
      <c r="L2773" s="20"/>
      <c r="M2773" s="23"/>
      <c r="N2773" s="23"/>
      <c r="O2773" s="24" t="s">
        <v>17</v>
      </c>
      <c r="P2773" s="23"/>
      <c r="Q2773" s="23"/>
      <c r="R2773" s="23"/>
      <c r="S2773" s="20"/>
      <c r="T2773" s="20" t="s">
        <v>18</v>
      </c>
      <c r="U2773" s="23"/>
      <c r="V2773" s="23"/>
      <c r="W2773" s="23"/>
      <c r="X2773" s="23"/>
      <c r="Y2773" s="24" t="s">
        <v>19</v>
      </c>
      <c r="Z2773" s="23"/>
      <c r="AA2773" s="23"/>
      <c r="AB2773" s="23"/>
      <c r="AC2773" s="24" t="s">
        <v>20</v>
      </c>
      <c r="AD2773" s="20"/>
      <c r="AE2773" s="20"/>
      <c r="AF2773" s="20"/>
      <c r="AG2773" s="20"/>
      <c r="AH2773" s="23"/>
      <c r="AI2773" s="24" t="s">
        <v>21</v>
      </c>
      <c r="AJ2773" s="23"/>
      <c r="AK2773" s="23"/>
      <c r="AL2773" s="20"/>
      <c r="AM2773" s="24" t="s">
        <v>31</v>
      </c>
      <c r="AN2773" s="20"/>
      <c r="AO2773" s="23"/>
      <c r="AP2773" s="23"/>
      <c r="AQ2773" s="23"/>
      <c r="AR2773" s="23"/>
      <c r="AS2773" s="24" t="s">
        <v>91</v>
      </c>
      <c r="AT2773" s="23"/>
      <c r="AU2773" s="23"/>
      <c r="AV2773" s="23"/>
      <c r="AW2773" s="24" t="s">
        <v>32</v>
      </c>
      <c r="AX2773" s="20"/>
      <c r="AY2773" s="20"/>
      <c r="AZ2773" s="20"/>
      <c r="BA2773" s="20"/>
      <c r="BB2773" s="23"/>
      <c r="BC2773" s="24" t="s">
        <v>22</v>
      </c>
      <c r="BD2773" s="23"/>
      <c r="BE2773" s="23"/>
      <c r="BF2773" s="23"/>
      <c r="BG2773" s="24" t="s">
        <v>33</v>
      </c>
      <c r="BH2773" s="20"/>
      <c r="BI2773" s="23"/>
      <c r="BJ2773" s="23"/>
      <c r="BK2773" s="23"/>
      <c r="BL2773" s="23"/>
      <c r="BM2773" s="24" t="s">
        <v>34</v>
      </c>
      <c r="BN2773" s="23"/>
      <c r="BO2773" s="23"/>
      <c r="BP2773" s="23"/>
      <c r="BQ2773" s="24" t="s">
        <v>89</v>
      </c>
      <c r="BR2773" s="20"/>
      <c r="BS2773" s="20"/>
      <c r="BT2773" s="20"/>
      <c r="BU2773" s="20"/>
      <c r="BV2773" s="23"/>
      <c r="BW2773" s="24" t="s">
        <v>35</v>
      </c>
      <c r="BX2773" s="23"/>
      <c r="BY2773" s="23"/>
      <c r="BZ2773" s="23"/>
      <c r="CA2773" s="24" t="s">
        <v>90</v>
      </c>
      <c r="CB2773" s="20"/>
      <c r="CC2773" s="23"/>
      <c r="CD2773" s="23"/>
      <c r="CE2773" s="23"/>
      <c r="CF2773" s="23"/>
      <c r="CG2773" s="24" t="s">
        <v>92</v>
      </c>
      <c r="CH2773" s="23"/>
      <c r="CI2773" s="23"/>
      <c r="CJ2773" s="23"/>
      <c r="CK2773" s="24" t="s">
        <v>36</v>
      </c>
      <c r="CL2773" s="24"/>
      <c r="CM2773" s="23"/>
      <c r="CN2773" s="23"/>
      <c r="CO2773" s="23"/>
      <c r="CP2773" s="23"/>
      <c r="CQ2773" s="24" t="s">
        <v>93</v>
      </c>
      <c r="CR2773" s="23"/>
      <c r="CS2773" s="23"/>
    </row>
    <row r="2774" spans="2:101" ht="18.600000000000001" thickBot="1">
      <c r="B2774" s="33"/>
      <c r="C2774" s="23"/>
      <c r="D2774" s="7" t="s">
        <v>2</v>
      </c>
      <c r="E2774" s="8"/>
      <c r="F2774" s="8" t="s">
        <v>3</v>
      </c>
      <c r="G2774" s="9"/>
      <c r="H2774" s="10"/>
      <c r="I2774" s="7" t="s">
        <v>4</v>
      </c>
      <c r="J2774" s="8"/>
      <c r="K2774" s="8" t="s">
        <v>5</v>
      </c>
      <c r="L2774" s="9"/>
      <c r="M2774" s="23"/>
      <c r="N2774" s="251" t="s">
        <v>79</v>
      </c>
      <c r="O2774" s="252"/>
      <c r="P2774" s="253" t="s">
        <v>80</v>
      </c>
      <c r="Q2774" s="254"/>
      <c r="R2774" s="23"/>
      <c r="S2774" s="7" t="s">
        <v>11</v>
      </c>
      <c r="T2774" s="8"/>
      <c r="U2774" s="8" t="s">
        <v>12</v>
      </c>
      <c r="V2774" s="9"/>
      <c r="W2774" s="20"/>
      <c r="X2774" s="251" t="s">
        <v>79</v>
      </c>
      <c r="Y2774" s="252"/>
      <c r="Z2774" s="253" t="s">
        <v>80</v>
      </c>
      <c r="AA2774" s="254"/>
      <c r="AB2774" s="20"/>
      <c r="AC2774" s="7" t="s">
        <v>4</v>
      </c>
      <c r="AD2774" s="8"/>
      <c r="AE2774" s="8" t="s">
        <v>5</v>
      </c>
      <c r="AF2774" s="9"/>
      <c r="AG2774" s="20"/>
      <c r="AH2774" s="251" t="s">
        <v>0</v>
      </c>
      <c r="AI2774" s="252"/>
      <c r="AJ2774" s="253" t="s">
        <v>1</v>
      </c>
      <c r="AK2774" s="254"/>
      <c r="AL2774" s="20"/>
      <c r="AM2774" s="7" t="s">
        <v>11</v>
      </c>
      <c r="AN2774" s="8"/>
      <c r="AO2774" s="8" t="s">
        <v>12</v>
      </c>
      <c r="AP2774" s="9"/>
      <c r="AQ2774" s="23"/>
      <c r="AR2774" s="251" t="s">
        <v>0</v>
      </c>
      <c r="AS2774" s="252"/>
      <c r="AT2774" s="253" t="s">
        <v>1</v>
      </c>
      <c r="AU2774" s="254"/>
      <c r="AV2774" s="36"/>
      <c r="AW2774" s="7" t="s">
        <v>4</v>
      </c>
      <c r="AX2774" s="8"/>
      <c r="AY2774" s="8" t="s">
        <v>5</v>
      </c>
      <c r="AZ2774" s="9"/>
      <c r="BA2774" s="20"/>
      <c r="BB2774" s="251" t="s">
        <v>0</v>
      </c>
      <c r="BC2774" s="252"/>
      <c r="BD2774" s="253" t="s">
        <v>1</v>
      </c>
      <c r="BE2774" s="254"/>
      <c r="BF2774" s="36"/>
      <c r="BG2774" s="7" t="s">
        <v>11</v>
      </c>
      <c r="BH2774" s="8"/>
      <c r="BI2774" s="8" t="s">
        <v>12</v>
      </c>
      <c r="BJ2774" s="9"/>
      <c r="BK2774" s="36"/>
      <c r="BL2774" s="251" t="s">
        <v>0</v>
      </c>
      <c r="BM2774" s="252"/>
      <c r="BN2774" s="253" t="s">
        <v>1</v>
      </c>
      <c r="BO2774" s="254"/>
      <c r="BP2774" s="36"/>
      <c r="BQ2774" s="7" t="s">
        <v>4</v>
      </c>
      <c r="BR2774" s="8"/>
      <c r="BS2774" s="8" t="s">
        <v>5</v>
      </c>
      <c r="BT2774" s="9"/>
      <c r="BU2774" s="20"/>
      <c r="BV2774" s="251" t="s">
        <v>0</v>
      </c>
      <c r="BW2774" s="252"/>
      <c r="BX2774" s="253" t="s">
        <v>1</v>
      </c>
      <c r="BY2774" s="254"/>
      <c r="BZ2774" s="36"/>
      <c r="CA2774" s="7" t="s">
        <v>11</v>
      </c>
      <c r="CB2774" s="8"/>
      <c r="CC2774" s="8" t="s">
        <v>12</v>
      </c>
      <c r="CD2774" s="9"/>
      <c r="CE2774" s="36"/>
      <c r="CF2774" s="251" t="s">
        <v>0</v>
      </c>
      <c r="CG2774" s="252"/>
      <c r="CH2774" s="253" t="s">
        <v>1</v>
      </c>
      <c r="CI2774" s="254"/>
      <c r="CJ2774" s="23"/>
      <c r="CK2774" s="7" t="s">
        <v>23</v>
      </c>
      <c r="CL2774" s="8"/>
      <c r="CM2774" s="8" t="s">
        <v>24</v>
      </c>
      <c r="CN2774" s="9"/>
      <c r="CO2774" s="23"/>
      <c r="CP2774" s="251" t="s">
        <v>0</v>
      </c>
      <c r="CQ2774" s="252"/>
      <c r="CR2774" s="253" t="s">
        <v>1</v>
      </c>
      <c r="CS2774" s="254"/>
      <c r="CU2774" s="26" t="s">
        <v>25</v>
      </c>
      <c r="CW2774" s="50" t="s">
        <v>44</v>
      </c>
    </row>
    <row r="2775" spans="2:101" ht="19.2" thickTop="1" thickBot="1">
      <c r="B2775" s="34">
        <v>8.4000000000000306</v>
      </c>
      <c r="D2775" s="11">
        <v>1</v>
      </c>
      <c r="E2775" s="12">
        <v>0</v>
      </c>
      <c r="F2775" s="13">
        <v>0</v>
      </c>
      <c r="G2775" s="40">
        <f t="shared" ref="G2775" si="29570">-1/($E$4*$B2775)</f>
        <v>-0.12506315689423114</v>
      </c>
      <c r="H2775" s="10"/>
      <c r="I2775" s="11">
        <v>1</v>
      </c>
      <c r="J2775" s="12">
        <v>0</v>
      </c>
      <c r="K2775" s="13">
        <v>0</v>
      </c>
      <c r="L2775" s="14">
        <v>0</v>
      </c>
      <c r="N2775" s="1">
        <f t="shared" ref="N2775" si="29571">D2775*I2775+F2775*I2778-E2775*J2775-G2775*J2778</f>
        <v>0.97823641125736449</v>
      </c>
      <c r="O2775" s="4">
        <f t="shared" ref="O2775" si="29572">(D2775*J2775+E2775*I2775+F2775*J2778+G2775*I2778)</f>
        <v>0</v>
      </c>
      <c r="P2775" s="2">
        <f t="shared" ref="P2775" si="29573">D2775*K2775+F2775*K2778-E2775*L2775-G2775*L2778</f>
        <v>0</v>
      </c>
      <c r="Q2775" s="3">
        <f t="shared" ref="Q2775" si="29574">(D2775*L2775+E2775*K2775+F2775*L2778+G2775*K2778)</f>
        <v>-0.12506315689423114</v>
      </c>
      <c r="S2775" s="11">
        <v>1</v>
      </c>
      <c r="T2775" s="12">
        <v>0</v>
      </c>
      <c r="U2775" s="13">
        <v>0</v>
      </c>
      <c r="V2775" s="40">
        <f t="shared" ref="V2775" si="29575">-1/($T$4*$B2775)</f>
        <v>-0.2389554778153726</v>
      </c>
      <c r="W2775" s="20"/>
      <c r="X2775" s="1">
        <f t="shared" ref="X2775" si="29576">N2775*S2775+P2775*S2778-O2775*T2775-Q2775*T2778</f>
        <v>0.97823641125736449</v>
      </c>
      <c r="Y2775" s="4">
        <f t="shared" ref="Y2775" si="29577">(N2775*T2775+O2775*S2775+P2775*T2778+Q2775*S2778)</f>
        <v>0</v>
      </c>
      <c r="Z2775" s="2">
        <f t="shared" ref="Z2775" si="29578">N2775*U2775+P2775*U2778-O2775*V2775-Q2775*V2778</f>
        <v>0</v>
      </c>
      <c r="AA2775" s="3">
        <f t="shared" ref="AA2775" si="29579">(N2775*V2775+O2775*U2775+P2775*V2778+Q2775*U2778)</f>
        <v>-0.35881810596262997</v>
      </c>
      <c r="AB2775" s="20"/>
      <c r="AC2775" s="11">
        <v>1</v>
      </c>
      <c r="AD2775" s="12">
        <v>0</v>
      </c>
      <c r="AE2775" s="13">
        <v>0</v>
      </c>
      <c r="AF2775" s="14">
        <v>0</v>
      </c>
      <c r="AG2775" s="20"/>
      <c r="AH2775" s="1">
        <f t="shared" ref="AH2775" si="29580">X2775*AC2775+Z2775*AC2778-Y2775*AD2775-AA2775*AD2778</f>
        <v>0.90689966912973052</v>
      </c>
      <c r="AI2775" s="4">
        <f t="shared" ref="AI2775" si="29581">(X2775*AD2775+Y2775*AC2775+Z2775*AD2778+AA2775*AC2778)</f>
        <v>0</v>
      </c>
      <c r="AJ2775" s="2">
        <f t="shared" ref="AJ2775" si="29582">X2775*AE2775+Z2775*AE2778-Y2775*AF2775-AA2775*AF2778</f>
        <v>0</v>
      </c>
      <c r="AK2775" s="3">
        <f t="shared" ref="AK2775" si="29583">(X2775*AF2775+Y2775*AE2775+Z2775*AF2778+AA2775*AE2778)</f>
        <v>-0.35881810596262997</v>
      </c>
      <c r="AL2775" s="20"/>
      <c r="AM2775" s="11">
        <v>1</v>
      </c>
      <c r="AN2775" s="12">
        <v>0</v>
      </c>
      <c r="AO2775" s="13">
        <v>0</v>
      </c>
      <c r="AP2775" s="40">
        <f t="shared" ref="AP2775" si="29584">-1/($AN$4*$B2775)</f>
        <v>-0.2483262808669558</v>
      </c>
      <c r="AR2775" s="1">
        <f t="shared" ref="AR2775" si="29585">AH2775*AM2775+AJ2775*AM2778-AI2775*AN2775-AK2775*AN2778</f>
        <v>0.90689966912973052</v>
      </c>
      <c r="AS2775" s="4">
        <f t="shared" ref="AS2775" si="29586">(AH2775*AN2775+AI2775*AM2775+AJ2775*AN2778+AK2775*AM2778)</f>
        <v>0</v>
      </c>
      <c r="AT2775" s="2">
        <f t="shared" ref="AT2775" si="29587">AH2775*AO2775+AJ2775*AO2778-AI2775*AP2775-AK2775*AP2778</f>
        <v>0</v>
      </c>
      <c r="AU2775" s="3">
        <f t="shared" ref="AU2775" si="29588">(AH2775*AP2775+AI2775*AO2775+AJ2775*AP2778+AK2775*AO2778)</f>
        <v>-0.58402512791708872</v>
      </c>
      <c r="AV2775" s="20"/>
      <c r="AW2775" s="11">
        <v>1</v>
      </c>
      <c r="AX2775" s="12">
        <v>0</v>
      </c>
      <c r="AY2775" s="13">
        <v>0</v>
      </c>
      <c r="AZ2775" s="14">
        <v>0</v>
      </c>
      <c r="BA2775" s="20"/>
      <c r="BB2775" s="1">
        <f t="shared" ref="BB2775" si="29589">AR2775*AW2775+AT2775*AW2778-AS2775*AX2775-AU2775*AX2778</f>
        <v>0.79078944711485022</v>
      </c>
      <c r="BC2775" s="4">
        <f t="shared" ref="BC2775" si="29590">(AR2775*AX2775+AS2775*AW2775+AT2775*AX2778+AU2775*AW2778)</f>
        <v>0</v>
      </c>
      <c r="BD2775" s="2">
        <f t="shared" ref="BD2775" si="29591">AR2775*AY2775+AT2775*AY2778-AS2775*AZ2775-AU2775*AZ2778</f>
        <v>0</v>
      </c>
      <c r="BE2775" s="3">
        <f t="shared" ref="BE2775" si="29592">(AR2775*AZ2775+AS2775*AY2775+AT2775*AZ2778+AU2775*AY2778)</f>
        <v>-0.58402512791708872</v>
      </c>
      <c r="BF2775" s="20"/>
      <c r="BG2775" s="11">
        <v>1</v>
      </c>
      <c r="BH2775" s="12">
        <v>0</v>
      </c>
      <c r="BI2775" s="13">
        <v>0</v>
      </c>
      <c r="BJ2775" s="40">
        <f t="shared" ref="BJ2775" si="29593">-1/($BH$4*$B2775)</f>
        <v>-0.2389554778153726</v>
      </c>
      <c r="BK2775" s="20"/>
      <c r="BL2775" s="1">
        <f t="shared" ref="BL2775" si="29594">BB2775*BG2775+BD2775*BG2778-BC2775*BH2775-BE2775*BH2778</f>
        <v>0.79078944711485022</v>
      </c>
      <c r="BM2775" s="4">
        <f t="shared" ref="BM2775" si="29595">(BB2775*BH2775+BC2775*BG2775+BD2775*BH2778+BE2775*BG2778)</f>
        <v>0</v>
      </c>
      <c r="BN2775" s="2">
        <f t="shared" ref="BN2775" si="29596">BB2775*BI2775+BD2775*BI2778-BC2775*BJ2775-BE2775*BJ2778</f>
        <v>0</v>
      </c>
      <c r="BO2775" s="3">
        <f t="shared" ref="BO2775" si="29597">(BB2775*BJ2775+BC2775*BI2775+BD2775*BJ2778+BE2775*BI2778)</f>
        <v>-0.77298859810377207</v>
      </c>
      <c r="BP2775" s="20"/>
      <c r="BQ2775" s="11">
        <v>1</v>
      </c>
      <c r="BR2775" s="12">
        <v>0</v>
      </c>
      <c r="BS2775" s="13">
        <v>0</v>
      </c>
      <c r="BT2775" s="14">
        <v>0</v>
      </c>
      <c r="BU2775" s="20"/>
      <c r="BV2775" s="1">
        <f t="shared" ref="BV2775" si="29598">BL2775*BQ2775+BN2775*BQ2778-BM2775*BR2775-BO2775*BR2778</f>
        <v>0.65627336444388018</v>
      </c>
      <c r="BW2775" s="4">
        <f t="shared" ref="BW2775" si="29599">(BL2775*BR2775+BM2775*BQ2775+BN2775*BR2778+BO2775*BQ2778)</f>
        <v>0</v>
      </c>
      <c r="BX2775" s="2">
        <f t="shared" ref="BX2775" si="29600">BL2775*BS2775+BN2775*BS2778-BM2775*BT2775-BO2775*BT2778</f>
        <v>0</v>
      </c>
      <c r="BY2775" s="3">
        <f t="shared" ref="BY2775" si="29601">(BL2775*BT2775+BM2775*BS2775+BN2775*BT2778+BO2775*BS2778)</f>
        <v>-0.77298859810377207</v>
      </c>
      <c r="BZ2775" s="20"/>
      <c r="CA2775" s="11">
        <v>1</v>
      </c>
      <c r="CB2775" s="12">
        <v>0</v>
      </c>
      <c r="CC2775" s="13">
        <v>0</v>
      </c>
      <c r="CD2775" s="40">
        <f t="shared" ref="CD2775" si="29602">-1/($CB$4*$B2775)</f>
        <v>-0.12506315689423114</v>
      </c>
      <c r="CE2775" s="20"/>
      <c r="CF2775" s="1">
        <f t="shared" ref="CF2775" si="29603">BV2775*CA2775+BX2775*CA2778-BW2775*CB2775-BY2775*CB2778</f>
        <v>0.65627336444388018</v>
      </c>
      <c r="CG2775" s="4">
        <f t="shared" ref="CG2775" si="29604">(BV2775*CB2775+BW2775*CA2775+BX2775*CB2778+BY2775*CA2778)</f>
        <v>0</v>
      </c>
      <c r="CH2775" s="2">
        <f t="shared" ref="CH2775" si="29605">BV2775*CC2775+BX2775*CC2778-BW2775*CD2775-BY2775*CD2778</f>
        <v>0</v>
      </c>
      <c r="CI2775" s="3">
        <f t="shared" ref="CI2775" si="29606">(BV2775*CD2775+BW2775*CC2775+BX2775*CD2778+BY2775*CC2778)</f>
        <v>-0.85506421684672196</v>
      </c>
      <c r="CJ2775" s="28"/>
      <c r="CK2775" s="11">
        <v>1</v>
      </c>
      <c r="CL2775" s="12">
        <v>0</v>
      </c>
      <c r="CM2775" s="13">
        <v>0</v>
      </c>
      <c r="CN2775" s="14">
        <v>0</v>
      </c>
      <c r="CP2775" s="1">
        <f t="shared" ref="CP2775" si="29607">CF2775*CK2775+CH2775*CK2778-CG2775*CL2775-CI2775*CL2778</f>
        <v>0.65627336444388018</v>
      </c>
      <c r="CQ2775" s="4">
        <f t="shared" ref="CQ2775" si="29608">(CF2775*CL2775+CG2775*CK2775+CH2775*CL2778+CI2775*CK2778)</f>
        <v>-0.85506421684672196</v>
      </c>
      <c r="CR2775" s="2">
        <f t="shared" ref="CR2775" si="29609">CF2775*CM2775+CH2775*CM2778-CG2775*CN2775-CI2775*CN2778</f>
        <v>0</v>
      </c>
      <c r="CS2775" s="3">
        <f t="shared" ref="CS2775" si="29610">(CF2775*CN2775+CG2775*CM2775+CH2775*CN2778+CI2775*CM2778)</f>
        <v>-0.85506421684672196</v>
      </c>
      <c r="CU2775" s="29">
        <f t="shared" ref="CU2775" si="29611">20*LOG(((1+$CL$4)/$CL$4)/((CP2775+CP2778)^2+(CQ2775+CQ2778)^2)^0.5)</f>
        <v>-3.8717309624242663E-2</v>
      </c>
      <c r="CW2775" s="51">
        <f t="shared" ref="CW2775" si="29612">((CP2775^2+CQ2775^2)^0.5)/((CP2778^2+CQ2778^2)^0.5)</f>
        <v>1.1529700206081008</v>
      </c>
    </row>
    <row r="2776" spans="2:101" ht="18.600000000000001" thickBot="1">
      <c r="D2776" s="11"/>
      <c r="E2776" s="13"/>
      <c r="F2776" s="13"/>
      <c r="G2776" s="15"/>
      <c r="H2776" s="10"/>
      <c r="I2776" s="11"/>
      <c r="J2776" s="13"/>
      <c r="K2776" s="13"/>
      <c r="L2776" s="15"/>
      <c r="N2776" s="5"/>
      <c r="Q2776" s="6"/>
      <c r="S2776" s="11"/>
      <c r="T2776" s="13"/>
      <c r="U2776" s="13"/>
      <c r="V2776" s="15"/>
      <c r="W2776" s="20"/>
      <c r="X2776" s="5"/>
      <c r="AA2776" s="6"/>
      <c r="AB2776" s="20"/>
      <c r="AC2776" s="11"/>
      <c r="AD2776" s="13"/>
      <c r="AE2776" s="13"/>
      <c r="AF2776" s="15"/>
      <c r="AG2776" s="20"/>
      <c r="AH2776" s="5"/>
      <c r="AK2776" s="6"/>
      <c r="AL2776" s="20"/>
      <c r="AM2776" s="11"/>
      <c r="AN2776" s="13"/>
      <c r="AO2776" s="13"/>
      <c r="AP2776" s="15"/>
      <c r="AR2776" s="5"/>
      <c r="AU2776" s="6"/>
      <c r="AW2776" s="11"/>
      <c r="AX2776" s="13"/>
      <c r="AY2776" s="13"/>
      <c r="AZ2776" s="15"/>
      <c r="BA2776" s="20"/>
      <c r="BB2776" s="5"/>
      <c r="BE2776" s="6"/>
      <c r="BG2776" s="11"/>
      <c r="BH2776" s="13"/>
      <c r="BI2776" s="13"/>
      <c r="BJ2776" s="15"/>
      <c r="BL2776" s="5"/>
      <c r="BO2776" s="6"/>
      <c r="BQ2776" s="11"/>
      <c r="BR2776" s="13"/>
      <c r="BS2776" s="13"/>
      <c r="BT2776" s="15"/>
      <c r="BU2776" s="20"/>
      <c r="BV2776" s="5"/>
      <c r="BY2776" s="6"/>
      <c r="CA2776" s="11"/>
      <c r="CB2776" s="13"/>
      <c r="CC2776" s="13"/>
      <c r="CD2776" s="15"/>
      <c r="CF2776" s="5"/>
      <c r="CI2776" s="6"/>
      <c r="CK2776" s="11"/>
      <c r="CL2776" s="13"/>
      <c r="CM2776" s="13"/>
      <c r="CN2776" s="15"/>
      <c r="CP2776" s="5"/>
      <c r="CS2776" s="6"/>
      <c r="CW2776" s="52"/>
    </row>
    <row r="2777" spans="2:101" ht="18.600000000000001" thickBot="1">
      <c r="D2777" s="11" t="s">
        <v>6</v>
      </c>
      <c r="E2777" s="13"/>
      <c r="F2777" s="13" t="s">
        <v>7</v>
      </c>
      <c r="G2777" s="15"/>
      <c r="H2777" s="10"/>
      <c r="I2777" s="11" t="s">
        <v>8</v>
      </c>
      <c r="J2777" s="13"/>
      <c r="K2777" s="13" t="s">
        <v>9</v>
      </c>
      <c r="L2777" s="15"/>
      <c r="N2777" s="251" t="s">
        <v>26</v>
      </c>
      <c r="O2777" s="252"/>
      <c r="P2777" s="253" t="s">
        <v>27</v>
      </c>
      <c r="Q2777" s="254"/>
      <c r="S2777" s="11" t="s">
        <v>13</v>
      </c>
      <c r="T2777" s="13"/>
      <c r="U2777" s="13" t="s">
        <v>14</v>
      </c>
      <c r="V2777" s="15"/>
      <c r="W2777" s="20"/>
      <c r="X2777" s="251" t="s">
        <v>26</v>
      </c>
      <c r="Y2777" s="252"/>
      <c r="Z2777" s="253" t="s">
        <v>27</v>
      </c>
      <c r="AA2777" s="254"/>
      <c r="AB2777" s="20"/>
      <c r="AC2777" s="11" t="s">
        <v>8</v>
      </c>
      <c r="AD2777" s="13"/>
      <c r="AE2777" s="13" t="s">
        <v>9</v>
      </c>
      <c r="AF2777" s="15"/>
      <c r="AG2777" s="20"/>
      <c r="AH2777" s="251" t="s">
        <v>26</v>
      </c>
      <c r="AI2777" s="252"/>
      <c r="AJ2777" s="253" t="s">
        <v>27</v>
      </c>
      <c r="AK2777" s="254"/>
      <c r="AL2777" s="20"/>
      <c r="AM2777" s="11" t="s">
        <v>13</v>
      </c>
      <c r="AN2777" s="13"/>
      <c r="AO2777" s="13" t="s">
        <v>14</v>
      </c>
      <c r="AP2777" s="15"/>
      <c r="AR2777" s="251" t="s">
        <v>26</v>
      </c>
      <c r="AS2777" s="252"/>
      <c r="AT2777" s="253" t="s">
        <v>27</v>
      </c>
      <c r="AU2777" s="254"/>
      <c r="AV2777" s="36"/>
      <c r="AW2777" s="11" t="s">
        <v>8</v>
      </c>
      <c r="AX2777" s="13"/>
      <c r="AY2777" s="13" t="s">
        <v>9</v>
      </c>
      <c r="AZ2777" s="15"/>
      <c r="BA2777" s="20"/>
      <c r="BB2777" s="251" t="s">
        <v>26</v>
      </c>
      <c r="BC2777" s="252"/>
      <c r="BD2777" s="253" t="s">
        <v>27</v>
      </c>
      <c r="BE2777" s="254"/>
      <c r="BF2777" s="36"/>
      <c r="BG2777" s="11" t="s">
        <v>13</v>
      </c>
      <c r="BH2777" s="13"/>
      <c r="BI2777" s="13" t="s">
        <v>14</v>
      </c>
      <c r="BJ2777" s="15"/>
      <c r="BK2777" s="36"/>
      <c r="BL2777" s="251" t="s">
        <v>26</v>
      </c>
      <c r="BM2777" s="252"/>
      <c r="BN2777" s="253" t="s">
        <v>27</v>
      </c>
      <c r="BO2777" s="254"/>
      <c r="BP2777" s="36"/>
      <c r="BQ2777" s="11" t="s">
        <v>8</v>
      </c>
      <c r="BR2777" s="13"/>
      <c r="BS2777" s="13" t="s">
        <v>9</v>
      </c>
      <c r="BT2777" s="15"/>
      <c r="BU2777" s="20"/>
      <c r="BV2777" s="251" t="s">
        <v>26</v>
      </c>
      <c r="BW2777" s="252"/>
      <c r="BX2777" s="253" t="s">
        <v>27</v>
      </c>
      <c r="BY2777" s="254"/>
      <c r="BZ2777" s="36"/>
      <c r="CA2777" s="11" t="s">
        <v>13</v>
      </c>
      <c r="CB2777" s="13"/>
      <c r="CC2777" s="13" t="s">
        <v>14</v>
      </c>
      <c r="CD2777" s="15"/>
      <c r="CE2777" s="36"/>
      <c r="CF2777" s="251" t="s">
        <v>26</v>
      </c>
      <c r="CG2777" s="252"/>
      <c r="CH2777" s="253" t="s">
        <v>27</v>
      </c>
      <c r="CI2777" s="254"/>
      <c r="CK2777" s="11" t="s">
        <v>28</v>
      </c>
      <c r="CL2777" s="13"/>
      <c r="CM2777" s="13" t="s">
        <v>29</v>
      </c>
      <c r="CN2777" s="15"/>
      <c r="CP2777" s="251" t="s">
        <v>26</v>
      </c>
      <c r="CQ2777" s="252"/>
      <c r="CR2777" s="253" t="s">
        <v>27</v>
      </c>
      <c r="CS2777" s="254"/>
      <c r="CU2777" s="38" t="s">
        <v>37</v>
      </c>
      <c r="CW2777" s="53" t="s">
        <v>45</v>
      </c>
    </row>
    <row r="2778" spans="2:101" ht="19.2" thickTop="1" thickBot="1">
      <c r="D2778" s="16">
        <v>0</v>
      </c>
      <c r="E2778" s="17">
        <v>0</v>
      </c>
      <c r="F2778" s="18">
        <v>1</v>
      </c>
      <c r="G2778" s="19">
        <v>0</v>
      </c>
      <c r="H2778" s="10"/>
      <c r="I2778" s="16">
        <v>0</v>
      </c>
      <c r="J2778" s="17">
        <f t="shared" ref="J2778" si="29613">-1/($J$4*$B2775)</f>
        <v>-0.17402078504256485</v>
      </c>
      <c r="K2778" s="18">
        <v>1</v>
      </c>
      <c r="L2778" s="19">
        <v>0</v>
      </c>
      <c r="N2778" s="1">
        <f t="shared" ref="N2778" si="29614">D2778*I2775+F2778*I2778-E2778*J2775-G2778*J2778</f>
        <v>0</v>
      </c>
      <c r="O2778" s="4">
        <f t="shared" ref="O2778" si="29615">(D2778*J2775+E2778*I2775+F2778*J2778+G2778*I2778)</f>
        <v>-0.17402078504256485</v>
      </c>
      <c r="P2778" s="2">
        <f t="shared" ref="P2778" si="29616">D2778*K2775+F2778*K2778-E2778*L2775-G2778*L2778</f>
        <v>1</v>
      </c>
      <c r="Q2778" s="3">
        <f t="shared" ref="Q2778" si="29617">(D2778*L2775+E2778*K2775+F2778*L2778+G2778*K2778)</f>
        <v>0</v>
      </c>
      <c r="S2778" s="16">
        <v>0</v>
      </c>
      <c r="T2778" s="17">
        <v>0</v>
      </c>
      <c r="U2778" s="18">
        <v>1</v>
      </c>
      <c r="V2778" s="19">
        <v>0</v>
      </c>
      <c r="W2778" s="20"/>
      <c r="X2778" s="1">
        <f t="shared" ref="X2778" si="29618">N2778*S2775+P2778*S2778-O2778*T2775-Q2778*T2778</f>
        <v>0</v>
      </c>
      <c r="Y2778" s="4">
        <f t="shared" ref="Y2778" si="29619">(N2778*T2775+O2778*S2775+P2778*T2778+Q2778*S2778)</f>
        <v>-0.17402078504256485</v>
      </c>
      <c r="Z2778" s="2">
        <f t="shared" ref="Z2778" si="29620">N2778*U2775+P2778*U2778-O2778*V2775-Q2778*V2778</f>
        <v>0.9584167801603477</v>
      </c>
      <c r="AA2778" s="3">
        <f t="shared" ref="AA2778" si="29621">(N2778*V2775+O2778*U2775+P2778*V2778+Q2778*U2778)</f>
        <v>0</v>
      </c>
      <c r="AB2778" s="20"/>
      <c r="AC2778" s="16">
        <v>0</v>
      </c>
      <c r="AD2778" s="17">
        <f t="shared" ref="AD2778" si="29622">-1/($AD$4*$B2775)</f>
        <v>-0.19881031905079929</v>
      </c>
      <c r="AE2778" s="18">
        <v>1</v>
      </c>
      <c r="AF2778" s="19">
        <v>0</v>
      </c>
      <c r="AG2778" s="20"/>
      <c r="AH2778" s="1">
        <f t="shared" ref="AH2778" si="29623">X2778*AC2775+Z2778*AC2778-Y2778*AD2775-AA2778*AD2778</f>
        <v>0</v>
      </c>
      <c r="AI2778" s="4">
        <f t="shared" ref="AI2778" si="29624">(X2778*AD2775+Y2778*AC2775+Z2778*AD2778+AA2778*AC2778)</f>
        <v>-0.36456393088988337</v>
      </c>
      <c r="AJ2778" s="2">
        <f t="shared" ref="AJ2778" si="29625">X2778*AE2775+Z2778*AE2778-Y2778*AF2775-AA2778*AF2778</f>
        <v>0.9584167801603477</v>
      </c>
      <c r="AK2778" s="3">
        <f t="shared" ref="AK2778" si="29626">(X2778*AF2775+Y2778*AE2775+Z2778*AF2778+AA2778*AE2778)</f>
        <v>0</v>
      </c>
      <c r="AL2778" s="20"/>
      <c r="AM2778" s="16">
        <v>0</v>
      </c>
      <c r="AN2778" s="17">
        <v>0</v>
      </c>
      <c r="AO2778" s="18">
        <v>1</v>
      </c>
      <c r="AP2778" s="19">
        <v>0</v>
      </c>
      <c r="AR2778" s="1">
        <f t="shared" ref="AR2778" si="29627">AH2778*AM2775+AJ2778*AM2778-AI2778*AN2775-AK2778*AN2778</f>
        <v>0</v>
      </c>
      <c r="AS2778" s="4">
        <f t="shared" ref="AS2778" si="29628">(AH2778*AN2775+AI2778*AM2775+AJ2778*AN2778+AK2778*AM2778)</f>
        <v>-0.36456393088988337</v>
      </c>
      <c r="AT2778" s="2">
        <f t="shared" ref="AT2778" si="29629">AH2778*AO2775+AJ2778*AO2778-AI2778*AP2775-AK2778*AP2778</f>
        <v>0.86788597506422505</v>
      </c>
      <c r="AU2778" s="3">
        <f t="shared" ref="AU2778" si="29630">(AH2778*AP2775+AI2778*AO2775+AJ2778*AP2778+AK2778*AO2778)</f>
        <v>0</v>
      </c>
      <c r="AV2778" s="20"/>
      <c r="AW2778" s="16">
        <v>0</v>
      </c>
      <c r="AX2778" s="17">
        <f t="shared" ref="AX2778" si="29631">-1/($AX$4*$B2775)</f>
        <v>-0.19881031905079929</v>
      </c>
      <c r="AY2778" s="18">
        <v>1</v>
      </c>
      <c r="AZ2778" s="19">
        <v>0</v>
      </c>
      <c r="BA2778" s="20"/>
      <c r="BB2778" s="1">
        <f t="shared" ref="BB2778" si="29632">AR2778*AW2775+AT2778*AW2778-AS2778*AX2775-AU2778*AX2778</f>
        <v>0</v>
      </c>
      <c r="BC2778" s="4">
        <f t="shared" ref="BC2778" si="29633">(AR2778*AX2775+AS2778*AW2775+AT2778*AX2778+AU2778*AW2778)</f>
        <v>-0.537108618492116</v>
      </c>
      <c r="BD2778" s="2">
        <f t="shared" ref="BD2778" si="29634">AR2778*AY2775+AT2778*AY2778-AS2778*AZ2775-AU2778*AZ2778</f>
        <v>0.86788597506422505</v>
      </c>
      <c r="BE2778" s="3">
        <f t="shared" ref="BE2778" si="29635">(AR2778*AZ2775+AS2778*AY2775+AT2778*AZ2778+AU2778*AY2778)</f>
        <v>0</v>
      </c>
      <c r="BF2778" s="20"/>
      <c r="BG2778" s="16">
        <v>0</v>
      </c>
      <c r="BH2778" s="17">
        <v>0</v>
      </c>
      <c r="BI2778" s="18">
        <v>1</v>
      </c>
      <c r="BJ2778" s="19">
        <v>0</v>
      </c>
      <c r="BK2778" s="20"/>
      <c r="BL2778" s="1">
        <f t="shared" ref="BL2778" si="29636">BB2778*BG2775+BD2778*BG2778-BC2778*BH2775-BE2778*BH2778</f>
        <v>0</v>
      </c>
      <c r="BM2778" s="4">
        <f t="shared" ref="BM2778" si="29637">(BB2778*BH2775+BC2778*BG2775+BD2778*BH2778+BE2778*BG2778)</f>
        <v>-0.537108618492116</v>
      </c>
      <c r="BN2778" s="2">
        <f t="shared" ref="BN2778" si="29638">BB2778*BI2775+BD2778*BI2778-BC2778*BJ2775-BE2778*BJ2778</f>
        <v>0.7395409284936868</v>
      </c>
      <c r="BO2778" s="3">
        <f t="shared" ref="BO2778" si="29639">(BB2778*BJ2775+BC2778*BI2775+BD2778*BJ2778+BE2778*BI2778)</f>
        <v>0</v>
      </c>
      <c r="BP2778" s="20"/>
      <c r="BQ2778" s="16">
        <v>0</v>
      </c>
      <c r="BR2778" s="17">
        <f t="shared" ref="BR2778" si="29640">-1/($BR$4*$B2775)</f>
        <v>-0.17402078504256485</v>
      </c>
      <c r="BS2778" s="18">
        <v>1</v>
      </c>
      <c r="BT2778" s="19">
        <v>0</v>
      </c>
      <c r="BU2778" s="20"/>
      <c r="BV2778" s="1">
        <f t="shared" ref="BV2778" si="29641">BL2778*BQ2775+BN2778*BQ2778-BM2778*BR2775-BO2778*BR2778</f>
        <v>0</v>
      </c>
      <c r="BW2778" s="4">
        <f t="shared" ref="BW2778" si="29642">(BL2778*BR2775+BM2778*BQ2775+BN2778*BR2778+BO2778*BQ2778)</f>
        <v>-0.66580411143969465</v>
      </c>
      <c r="BX2778" s="2">
        <f t="shared" ref="BX2778" si="29643">BL2778*BS2775+BN2778*BS2778-BM2778*BT2775-BO2778*BT2778</f>
        <v>0.7395409284936868</v>
      </c>
      <c r="BY2778" s="3">
        <f t="shared" ref="BY2778" si="29644">(BL2778*BT2775+BM2778*BS2775+BN2778*BT2778+BO2778*BS2778)</f>
        <v>0</v>
      </c>
      <c r="BZ2778" s="20"/>
      <c r="CA2778" s="16">
        <v>0</v>
      </c>
      <c r="CB2778" s="17">
        <v>0</v>
      </c>
      <c r="CC2778" s="18">
        <v>1</v>
      </c>
      <c r="CD2778" s="19">
        <v>0</v>
      </c>
      <c r="CE2778" s="20"/>
      <c r="CF2778" s="1">
        <f t="shared" ref="CF2778" si="29645">BV2778*CA2775+BX2778*CA2778-BW2778*CB2775-BY2778*CB2778</f>
        <v>0</v>
      </c>
      <c r="CG2778" s="4">
        <f t="shared" ref="CG2778" si="29646">(BV2778*CB2775+BW2778*CA2775+BX2778*CB2778+BY2778*CA2778)</f>
        <v>-0.66580411143969465</v>
      </c>
      <c r="CH2778" s="2">
        <f t="shared" ref="CH2778" si="29647">BV2778*CC2775+BX2778*CC2778-BW2778*CD2775-BY2778*CD2778</f>
        <v>0.65627336444388007</v>
      </c>
      <c r="CI2778" s="3">
        <f t="shared" ref="CI2778" si="29648">(BV2778*CD2775+BW2778*CC2775+BX2778*CD2778+BY2778*CC2778)</f>
        <v>0</v>
      </c>
      <c r="CK2778" s="16">
        <f t="shared" ref="CK2778" si="29649">1/$CL$4</f>
        <v>1</v>
      </c>
      <c r="CL2778" s="17">
        <v>0</v>
      </c>
      <c r="CM2778" s="18">
        <v>1</v>
      </c>
      <c r="CN2778" s="19">
        <v>0</v>
      </c>
      <c r="CP2778" s="1">
        <f t="shared" ref="CP2778" si="29650">CF2778*CK2775+CH2778*CK2778-CG2778*CL2775-CI2778*CL2778</f>
        <v>0.65627336444388007</v>
      </c>
      <c r="CQ2778" s="4">
        <f t="shared" ref="CQ2778" si="29651">(CF2778*CL2775+CG2778*CK2775+CH2778*CL2778+CI2778*CK2778)</f>
        <v>-0.66580411143969465</v>
      </c>
      <c r="CR2778" s="2">
        <f t="shared" ref="CR2778" si="29652">CF2778*CM2775+CH2778*CM2778-CG2778*CN2775-CI2778*CN2778</f>
        <v>0.65627336444388007</v>
      </c>
      <c r="CS2778" s="3">
        <f t="shared" ref="CS2778" si="29653">(CF2778*CN2775+CG2778*CM2775+CH2778*CN2778+CI2778*CM2778)</f>
        <v>0</v>
      </c>
      <c r="CU2778" s="39">
        <f t="shared" ref="CU2778" si="29654">(180/PI())*ATAN(-1*(CQ2775/CP2775))</f>
        <v>52.493273053386979</v>
      </c>
      <c r="CW2778" s="54">
        <f t="shared" ref="CW2778" si="29655">20*LOG(((1-(10^(CU2775/20)^2)*(1-((1-CW2775)/(1+CW2775))^2))^0.5))</f>
        <v>-18.576491404232495</v>
      </c>
    </row>
    <row r="2779" spans="2:101">
      <c r="E2779" s="20"/>
      <c r="F2779" s="20"/>
      <c r="G2779" s="20"/>
      <c r="H2779" s="20"/>
      <c r="I2779" s="20"/>
      <c r="J2779" s="20"/>
      <c r="K2779" s="20"/>
      <c r="L2779" s="20"/>
      <c r="M2779" s="20"/>
      <c r="N2779" s="20"/>
      <c r="O2779" s="20"/>
      <c r="P2779" s="20"/>
      <c r="Q2779" s="20"/>
      <c r="R2779" s="20"/>
      <c r="S2779" s="20"/>
      <c r="T2779" s="20"/>
      <c r="U2779" s="20"/>
      <c r="V2779" s="20"/>
      <c r="W2779" s="20"/>
      <c r="X2779" s="20"/>
      <c r="Y2779" s="20"/>
      <c r="Z2779" s="20"/>
      <c r="AA2779" s="20"/>
      <c r="AB2779" s="30"/>
      <c r="AC2779" s="20"/>
      <c r="AD2779" s="20"/>
      <c r="AE2779" s="20"/>
      <c r="AF2779" s="20"/>
      <c r="AG2779" s="20"/>
      <c r="AH2779" s="20"/>
      <c r="AI2779" s="20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  <c r="BA2779" s="20"/>
      <c r="BB2779" s="20"/>
      <c r="BC2779" s="20"/>
      <c r="BD2779" s="20"/>
      <c r="BE2779" s="20"/>
      <c r="BF2779" s="20"/>
      <c r="BG2779" s="20"/>
      <c r="BH2779" s="20"/>
      <c r="BI2779" s="20"/>
      <c r="BJ2779" s="20"/>
      <c r="BK2779" s="20"/>
      <c r="BL2779" s="20"/>
      <c r="BM2779" s="20"/>
      <c r="BN2779" s="20"/>
      <c r="BO2779" s="20"/>
      <c r="BP2779" s="20"/>
      <c r="BQ2779" s="20"/>
      <c r="BR2779" s="20"/>
      <c r="BS2779" s="20"/>
      <c r="BT2779" s="20"/>
      <c r="BU2779" s="20"/>
      <c r="BV2779" s="20"/>
      <c r="BW2779" s="20"/>
      <c r="BX2779" s="20"/>
      <c r="BY2779" s="20"/>
      <c r="BZ2779" s="20"/>
      <c r="CA2779" s="20"/>
      <c r="CB2779" s="20"/>
      <c r="CC2779" s="20"/>
      <c r="CD2779" s="20"/>
      <c r="CE2779" s="20"/>
      <c r="CF2779" s="20"/>
      <c r="CG2779" s="20"/>
      <c r="CH2779" s="20"/>
      <c r="CI2779" s="20"/>
      <c r="CJ2779" s="20"/>
      <c r="CK2779" s="20"/>
      <c r="CL2779" s="20"/>
    </row>
    <row r="2781" spans="2:101" ht="18.600000000000001" thickBot="1">
      <c r="B2781" s="23"/>
      <c r="C2781" s="23"/>
      <c r="D2781" s="20" t="s">
        <v>15</v>
      </c>
      <c r="E2781" s="20"/>
      <c r="F2781" s="20"/>
      <c r="G2781" s="20"/>
      <c r="H2781" s="20"/>
      <c r="I2781" s="20" t="s">
        <v>16</v>
      </c>
      <c r="J2781" s="20"/>
      <c r="K2781" s="20"/>
      <c r="L2781" s="20"/>
      <c r="M2781" s="23"/>
      <c r="N2781" s="23"/>
      <c r="O2781" s="24" t="s">
        <v>17</v>
      </c>
      <c r="P2781" s="23"/>
      <c r="Q2781" s="23"/>
      <c r="R2781" s="23"/>
      <c r="S2781" s="20"/>
      <c r="T2781" s="20" t="s">
        <v>18</v>
      </c>
      <c r="U2781" s="23"/>
      <c r="V2781" s="23"/>
      <c r="W2781" s="23"/>
      <c r="X2781" s="23"/>
      <c r="Y2781" s="24" t="s">
        <v>19</v>
      </c>
      <c r="Z2781" s="23"/>
      <c r="AA2781" s="23"/>
      <c r="AB2781" s="23"/>
      <c r="AC2781" s="24" t="s">
        <v>20</v>
      </c>
      <c r="AD2781" s="20"/>
      <c r="AE2781" s="20"/>
      <c r="AF2781" s="20"/>
      <c r="AG2781" s="20"/>
      <c r="AH2781" s="23"/>
      <c r="AI2781" s="24" t="s">
        <v>21</v>
      </c>
      <c r="AJ2781" s="23"/>
      <c r="AK2781" s="23"/>
      <c r="AL2781" s="20"/>
      <c r="AM2781" s="24" t="s">
        <v>31</v>
      </c>
      <c r="AN2781" s="20"/>
      <c r="AO2781" s="23"/>
      <c r="AP2781" s="23"/>
      <c r="AQ2781" s="23"/>
      <c r="AR2781" s="23"/>
      <c r="AS2781" s="24" t="s">
        <v>91</v>
      </c>
      <c r="AT2781" s="23"/>
      <c r="AU2781" s="23"/>
      <c r="AV2781" s="23"/>
      <c r="AW2781" s="24" t="s">
        <v>32</v>
      </c>
      <c r="AX2781" s="20"/>
      <c r="AY2781" s="20"/>
      <c r="AZ2781" s="20"/>
      <c r="BA2781" s="20"/>
      <c r="BB2781" s="23"/>
      <c r="BC2781" s="24" t="s">
        <v>22</v>
      </c>
      <c r="BD2781" s="23"/>
      <c r="BE2781" s="23"/>
      <c r="BF2781" s="23"/>
      <c r="BG2781" s="24" t="s">
        <v>33</v>
      </c>
      <c r="BH2781" s="20"/>
      <c r="BI2781" s="23"/>
      <c r="BJ2781" s="23"/>
      <c r="BK2781" s="23"/>
      <c r="BL2781" s="23"/>
      <c r="BM2781" s="24" t="s">
        <v>34</v>
      </c>
      <c r="BN2781" s="23"/>
      <c r="BO2781" s="23"/>
      <c r="BP2781" s="23"/>
      <c r="BQ2781" s="24" t="s">
        <v>89</v>
      </c>
      <c r="BR2781" s="20"/>
      <c r="BS2781" s="20"/>
      <c r="BT2781" s="20"/>
      <c r="BU2781" s="20"/>
      <c r="BV2781" s="23"/>
      <c r="BW2781" s="24" t="s">
        <v>35</v>
      </c>
      <c r="BX2781" s="23"/>
      <c r="BY2781" s="23"/>
      <c r="BZ2781" s="23"/>
      <c r="CA2781" s="24" t="s">
        <v>90</v>
      </c>
      <c r="CB2781" s="20"/>
      <c r="CC2781" s="23"/>
      <c r="CD2781" s="23"/>
      <c r="CE2781" s="23"/>
      <c r="CF2781" s="23"/>
      <c r="CG2781" s="24" t="s">
        <v>92</v>
      </c>
      <c r="CH2781" s="23"/>
      <c r="CI2781" s="23"/>
      <c r="CJ2781" s="23"/>
      <c r="CK2781" s="24" t="s">
        <v>36</v>
      </c>
      <c r="CL2781" s="24"/>
      <c r="CM2781" s="23"/>
      <c r="CN2781" s="23"/>
      <c r="CO2781" s="23"/>
      <c r="CP2781" s="23"/>
      <c r="CQ2781" s="24" t="s">
        <v>93</v>
      </c>
      <c r="CR2781" s="23"/>
      <c r="CS2781" s="23"/>
    </row>
    <row r="2782" spans="2:101" ht="18.600000000000001" thickBot="1">
      <c r="B2782" s="33"/>
      <c r="C2782" s="23"/>
      <c r="D2782" s="7" t="s">
        <v>2</v>
      </c>
      <c r="E2782" s="8"/>
      <c r="F2782" s="8" t="s">
        <v>3</v>
      </c>
      <c r="G2782" s="9"/>
      <c r="H2782" s="10"/>
      <c r="I2782" s="7" t="s">
        <v>4</v>
      </c>
      <c r="J2782" s="8"/>
      <c r="K2782" s="8" t="s">
        <v>5</v>
      </c>
      <c r="L2782" s="9"/>
      <c r="M2782" s="23"/>
      <c r="N2782" s="251" t="s">
        <v>79</v>
      </c>
      <c r="O2782" s="252"/>
      <c r="P2782" s="253" t="s">
        <v>80</v>
      </c>
      <c r="Q2782" s="254"/>
      <c r="R2782" s="23"/>
      <c r="S2782" s="7" t="s">
        <v>11</v>
      </c>
      <c r="T2782" s="8"/>
      <c r="U2782" s="8" t="s">
        <v>12</v>
      </c>
      <c r="V2782" s="9"/>
      <c r="W2782" s="20"/>
      <c r="X2782" s="251" t="s">
        <v>79</v>
      </c>
      <c r="Y2782" s="252"/>
      <c r="Z2782" s="253" t="s">
        <v>80</v>
      </c>
      <c r="AA2782" s="254"/>
      <c r="AB2782" s="20"/>
      <c r="AC2782" s="7" t="s">
        <v>4</v>
      </c>
      <c r="AD2782" s="8"/>
      <c r="AE2782" s="8" t="s">
        <v>5</v>
      </c>
      <c r="AF2782" s="9"/>
      <c r="AG2782" s="20"/>
      <c r="AH2782" s="251" t="s">
        <v>0</v>
      </c>
      <c r="AI2782" s="252"/>
      <c r="AJ2782" s="253" t="s">
        <v>1</v>
      </c>
      <c r="AK2782" s="254"/>
      <c r="AL2782" s="20"/>
      <c r="AM2782" s="7" t="s">
        <v>11</v>
      </c>
      <c r="AN2782" s="8"/>
      <c r="AO2782" s="8" t="s">
        <v>12</v>
      </c>
      <c r="AP2782" s="9"/>
      <c r="AQ2782" s="23"/>
      <c r="AR2782" s="251" t="s">
        <v>0</v>
      </c>
      <c r="AS2782" s="252"/>
      <c r="AT2782" s="253" t="s">
        <v>1</v>
      </c>
      <c r="AU2782" s="254"/>
      <c r="AV2782" s="36"/>
      <c r="AW2782" s="7" t="s">
        <v>4</v>
      </c>
      <c r="AX2782" s="8"/>
      <c r="AY2782" s="8" t="s">
        <v>5</v>
      </c>
      <c r="AZ2782" s="9"/>
      <c r="BA2782" s="20"/>
      <c r="BB2782" s="251" t="s">
        <v>0</v>
      </c>
      <c r="BC2782" s="252"/>
      <c r="BD2782" s="253" t="s">
        <v>1</v>
      </c>
      <c r="BE2782" s="254"/>
      <c r="BF2782" s="36"/>
      <c r="BG2782" s="7" t="s">
        <v>11</v>
      </c>
      <c r="BH2782" s="8"/>
      <c r="BI2782" s="8" t="s">
        <v>12</v>
      </c>
      <c r="BJ2782" s="9"/>
      <c r="BK2782" s="36"/>
      <c r="BL2782" s="251" t="s">
        <v>0</v>
      </c>
      <c r="BM2782" s="252"/>
      <c r="BN2782" s="253" t="s">
        <v>1</v>
      </c>
      <c r="BO2782" s="254"/>
      <c r="BP2782" s="36"/>
      <c r="BQ2782" s="7" t="s">
        <v>4</v>
      </c>
      <c r="BR2782" s="8"/>
      <c r="BS2782" s="8" t="s">
        <v>5</v>
      </c>
      <c r="BT2782" s="9"/>
      <c r="BU2782" s="20"/>
      <c r="BV2782" s="251" t="s">
        <v>0</v>
      </c>
      <c r="BW2782" s="252"/>
      <c r="BX2782" s="253" t="s">
        <v>1</v>
      </c>
      <c r="BY2782" s="254"/>
      <c r="BZ2782" s="36"/>
      <c r="CA2782" s="7" t="s">
        <v>11</v>
      </c>
      <c r="CB2782" s="8"/>
      <c r="CC2782" s="8" t="s">
        <v>12</v>
      </c>
      <c r="CD2782" s="9"/>
      <c r="CE2782" s="36"/>
      <c r="CF2782" s="251" t="s">
        <v>0</v>
      </c>
      <c r="CG2782" s="252"/>
      <c r="CH2782" s="253" t="s">
        <v>1</v>
      </c>
      <c r="CI2782" s="254"/>
      <c r="CJ2782" s="23"/>
      <c r="CK2782" s="7" t="s">
        <v>23</v>
      </c>
      <c r="CL2782" s="8"/>
      <c r="CM2782" s="8" t="s">
        <v>24</v>
      </c>
      <c r="CN2782" s="9"/>
      <c r="CO2782" s="23"/>
      <c r="CP2782" s="251" t="s">
        <v>0</v>
      </c>
      <c r="CQ2782" s="252"/>
      <c r="CR2782" s="253" t="s">
        <v>1</v>
      </c>
      <c r="CS2782" s="254"/>
      <c r="CU2782" s="26" t="s">
        <v>25</v>
      </c>
      <c r="CW2782" s="50" t="s">
        <v>44</v>
      </c>
    </row>
    <row r="2783" spans="2:101" ht="19.2" thickTop="1" thickBot="1">
      <c r="B2783" s="34">
        <v>8.4500000000000295</v>
      </c>
      <c r="D2783" s="11">
        <v>1</v>
      </c>
      <c r="E2783" s="12">
        <v>0</v>
      </c>
      <c r="F2783" s="13">
        <v>0</v>
      </c>
      <c r="G2783" s="40">
        <f t="shared" ref="G2783" si="29656">-1/($E$4*$B2783)</f>
        <v>-0.12432313821438364</v>
      </c>
      <c r="H2783" s="10"/>
      <c r="I2783" s="11">
        <v>1</v>
      </c>
      <c r="J2783" s="12">
        <v>0</v>
      </c>
      <c r="K2783" s="13">
        <v>0</v>
      </c>
      <c r="L2783" s="14">
        <v>0</v>
      </c>
      <c r="N2783" s="1">
        <f t="shared" ref="N2783" si="29657">D2783*I2783+F2783*I2786-E2783*J2783-G2783*J2786</f>
        <v>0.97849320651685356</v>
      </c>
      <c r="O2783" s="4">
        <f t="shared" ref="O2783" si="29658">(D2783*J2783+E2783*I2783+F2783*J2786+G2783*I2786)</f>
        <v>0</v>
      </c>
      <c r="P2783" s="2">
        <f t="shared" ref="P2783" si="29659">D2783*K2783+F2783*K2786-E2783*L2783-G2783*L2786</f>
        <v>0</v>
      </c>
      <c r="Q2783" s="3">
        <f t="shared" ref="Q2783" si="29660">(D2783*L2783+E2783*K2783+F2783*L2786+G2783*K2786)</f>
        <v>-0.12432313821438364</v>
      </c>
      <c r="S2783" s="11">
        <v>1</v>
      </c>
      <c r="T2783" s="12">
        <v>0</v>
      </c>
      <c r="U2783" s="13">
        <v>0</v>
      </c>
      <c r="V2783" s="40">
        <f t="shared" ref="V2783" si="29661">-1/($T$4*$B2783)</f>
        <v>-0.23754154007682013</v>
      </c>
      <c r="W2783" s="20"/>
      <c r="X2783" s="1">
        <f t="shared" ref="X2783" si="29662">N2783*S2783+P2783*S2786-O2783*T2783-Q2783*T2786</f>
        <v>0.97849320651685356</v>
      </c>
      <c r="Y2783" s="4">
        <f t="shared" ref="Y2783" si="29663">(N2783*T2783+O2783*S2783+P2783*T2786+Q2783*S2786)</f>
        <v>0</v>
      </c>
      <c r="Z2783" s="2">
        <f t="shared" ref="Z2783" si="29664">N2783*U2783+P2783*U2786-O2783*V2783-Q2783*V2786</f>
        <v>0</v>
      </c>
      <c r="AA2783" s="3">
        <f t="shared" ref="AA2783" si="29665">(N2783*V2783+O2783*U2783+P2783*V2786+Q2783*U2786)</f>
        <v>-0.35675592144510304</v>
      </c>
      <c r="AB2783" s="20"/>
      <c r="AC2783" s="11">
        <v>1</v>
      </c>
      <c r="AD2783" s="12">
        <v>0</v>
      </c>
      <c r="AE2783" s="13">
        <v>0</v>
      </c>
      <c r="AF2783" s="14">
        <v>0</v>
      </c>
      <c r="AG2783" s="20"/>
      <c r="AH2783" s="1">
        <f t="shared" ref="AH2783" si="29666">X2783*AC2783+Z2783*AC2786-Y2783*AD2783-AA2783*AD2786</f>
        <v>0.90798613291301833</v>
      </c>
      <c r="AI2783" s="4">
        <f t="shared" ref="AI2783" si="29667">(X2783*AD2783+Y2783*AC2783+Z2783*AD2786+AA2783*AC2786)</f>
        <v>0</v>
      </c>
      <c r="AJ2783" s="2">
        <f t="shared" ref="AJ2783" si="29668">X2783*AE2783+Z2783*AE2786-Y2783*AF2783-AA2783*AF2786</f>
        <v>0</v>
      </c>
      <c r="AK2783" s="3">
        <f t="shared" ref="AK2783" si="29669">(X2783*AF2783+Y2783*AE2783+Z2783*AF2786+AA2783*AE2786)</f>
        <v>-0.35675592144510304</v>
      </c>
      <c r="AL2783" s="20"/>
      <c r="AM2783" s="11">
        <v>1</v>
      </c>
      <c r="AN2783" s="12">
        <v>0</v>
      </c>
      <c r="AO2783" s="13">
        <v>0</v>
      </c>
      <c r="AP2783" s="40">
        <f t="shared" ref="AP2783" si="29670">-1/($AN$4*$B2783)</f>
        <v>-0.24685689458963656</v>
      </c>
      <c r="AR2783" s="1">
        <f t="shared" ref="AR2783" si="29671">AH2783*AM2783+AJ2783*AM2786-AI2783*AN2783-AK2783*AN2786</f>
        <v>0.90798613291301833</v>
      </c>
      <c r="AS2783" s="4">
        <f t="shared" ref="AS2783" si="29672">(AH2783*AN2783+AI2783*AM2783+AJ2783*AN2786+AK2783*AM2786)</f>
        <v>0</v>
      </c>
      <c r="AT2783" s="2">
        <f t="shared" ref="AT2783" si="29673">AH2783*AO2783+AJ2783*AO2786-AI2783*AP2783-AK2783*AP2786</f>
        <v>0</v>
      </c>
      <c r="AU2783" s="3">
        <f t="shared" ref="AU2783" si="29674">(AH2783*AP2783+AI2783*AO2783+AJ2783*AP2786+AK2783*AO2786)</f>
        <v>-0.58089855854646377</v>
      </c>
      <c r="AV2783" s="20"/>
      <c r="AW2783" s="11">
        <v>1</v>
      </c>
      <c r="AX2783" s="12">
        <v>0</v>
      </c>
      <c r="AY2783" s="13">
        <v>0</v>
      </c>
      <c r="AZ2783" s="14">
        <v>0</v>
      </c>
      <c r="BA2783" s="20"/>
      <c r="BB2783" s="1">
        <f t="shared" ref="BB2783" si="29675">AR2783*AW2783+AT2783*AW2786-AS2783*AX2783-AU2783*AX2786</f>
        <v>0.79318086981355274</v>
      </c>
      <c r="BC2783" s="4">
        <f t="shared" ref="BC2783" si="29676">(AR2783*AX2783+AS2783*AW2783+AT2783*AX2786+AU2783*AW2786)</f>
        <v>0</v>
      </c>
      <c r="BD2783" s="2">
        <f t="shared" ref="BD2783" si="29677">AR2783*AY2783+AT2783*AY2786-AS2783*AZ2783-AU2783*AZ2786</f>
        <v>0</v>
      </c>
      <c r="BE2783" s="3">
        <f t="shared" ref="BE2783" si="29678">(AR2783*AZ2783+AS2783*AY2783+AT2783*AZ2786+AU2783*AY2786)</f>
        <v>-0.58089855854646377</v>
      </c>
      <c r="BF2783" s="20"/>
      <c r="BG2783" s="11">
        <v>1</v>
      </c>
      <c r="BH2783" s="12">
        <v>0</v>
      </c>
      <c r="BI2783" s="13">
        <v>0</v>
      </c>
      <c r="BJ2783" s="40">
        <f t="shared" ref="BJ2783" si="29679">-1/($BH$4*$B2783)</f>
        <v>-0.23754154007682013</v>
      </c>
      <c r="BK2783" s="20"/>
      <c r="BL2783" s="1">
        <f t="shared" ref="BL2783" si="29680">BB2783*BG2783+BD2783*BG2786-BC2783*BH2783-BE2783*BH2786</f>
        <v>0.79318086981355274</v>
      </c>
      <c r="BM2783" s="4">
        <f t="shared" ref="BM2783" si="29681">(BB2783*BH2783+BC2783*BG2783+BD2783*BH2786+BE2783*BG2786)</f>
        <v>0</v>
      </c>
      <c r="BN2783" s="2">
        <f t="shared" ref="BN2783" si="29682">BB2783*BI2783+BD2783*BI2786-BC2783*BJ2783-BE2783*BJ2786</f>
        <v>0</v>
      </c>
      <c r="BO2783" s="3">
        <f t="shared" ref="BO2783" si="29683">(BB2783*BJ2783+BC2783*BI2783+BD2783*BJ2786+BE2783*BI2786)</f>
        <v>-0.76931196392144685</v>
      </c>
      <c r="BP2783" s="20"/>
      <c r="BQ2783" s="11">
        <v>1</v>
      </c>
      <c r="BR2783" s="12">
        <v>0</v>
      </c>
      <c r="BS2783" s="13">
        <v>0</v>
      </c>
      <c r="BT2783" s="14">
        <v>0</v>
      </c>
      <c r="BU2783" s="20"/>
      <c r="BV2783" s="1">
        <f t="shared" ref="BV2783" si="29684">BL2783*BQ2783+BN2783*BQ2786-BM2783*BR2783-BO2783*BR2786</f>
        <v>0.66009676519867944</v>
      </c>
      <c r="BW2783" s="4">
        <f t="shared" ref="BW2783" si="29685">(BL2783*BR2783+BM2783*BQ2783+BN2783*BR2786+BO2783*BQ2786)</f>
        <v>0</v>
      </c>
      <c r="BX2783" s="2">
        <f t="shared" ref="BX2783" si="29686">BL2783*BS2783+BN2783*BS2786-BM2783*BT2783-BO2783*BT2786</f>
        <v>0</v>
      </c>
      <c r="BY2783" s="3">
        <f t="shared" ref="BY2783" si="29687">(BL2783*BT2783+BM2783*BS2783+BN2783*BT2786+BO2783*BS2786)</f>
        <v>-0.76931196392144685</v>
      </c>
      <c r="BZ2783" s="20"/>
      <c r="CA2783" s="11">
        <v>1</v>
      </c>
      <c r="CB2783" s="12">
        <v>0</v>
      </c>
      <c r="CC2783" s="13">
        <v>0</v>
      </c>
      <c r="CD2783" s="40">
        <f t="shared" ref="CD2783" si="29688">-1/($CB$4*$B2783)</f>
        <v>-0.12432313821438364</v>
      </c>
      <c r="CE2783" s="20"/>
      <c r="CF2783" s="1">
        <f t="shared" ref="CF2783" si="29689">BV2783*CA2783+BX2783*CA2786-BW2783*CB2783-BY2783*CB2786</f>
        <v>0.66009676519867944</v>
      </c>
      <c r="CG2783" s="4">
        <f t="shared" ref="CG2783" si="29690">(BV2783*CB2783+BW2783*CA2783+BX2783*CB2786+BY2783*CA2786)</f>
        <v>0</v>
      </c>
      <c r="CH2783" s="2">
        <f t="shared" ref="CH2783" si="29691">BV2783*CC2783+BX2783*CC2786-BW2783*CD2783-BY2783*CD2786</f>
        <v>0</v>
      </c>
      <c r="CI2783" s="3">
        <f t="shared" ref="CI2783" si="29692">(BV2783*CD2783+BW2783*CC2783+BX2783*CD2786+BY2783*CC2786)</f>
        <v>-0.8513772652961098</v>
      </c>
      <c r="CJ2783" s="28"/>
      <c r="CK2783" s="11">
        <v>1</v>
      </c>
      <c r="CL2783" s="12">
        <v>0</v>
      </c>
      <c r="CM2783" s="13">
        <v>0</v>
      </c>
      <c r="CN2783" s="14">
        <v>0</v>
      </c>
      <c r="CP2783" s="1">
        <f t="shared" ref="CP2783" si="29693">CF2783*CK2783+CH2783*CK2786-CG2783*CL2783-CI2783*CL2786</f>
        <v>0.66009676519867944</v>
      </c>
      <c r="CQ2783" s="4">
        <f t="shared" ref="CQ2783" si="29694">(CF2783*CL2783+CG2783*CK2783+CH2783*CL2786+CI2783*CK2786)</f>
        <v>-0.8513772652961098</v>
      </c>
      <c r="CR2783" s="2">
        <f t="shared" ref="CR2783" si="29695">CF2783*CM2783+CH2783*CM2786-CG2783*CN2783-CI2783*CN2786</f>
        <v>0</v>
      </c>
      <c r="CS2783" s="3">
        <f t="shared" ref="CS2783" si="29696">(CF2783*CN2783+CG2783*CM2783+CH2783*CN2786+CI2783*CM2786)</f>
        <v>-0.8513772652961098</v>
      </c>
      <c r="CU2783" s="29">
        <f t="shared" ref="CU2783" si="29697">20*LOG(((1+$CL$4)/$CL$4)/((CP2783+CP2786)^2+(CQ2783+CQ2786)^2)^0.5)</f>
        <v>-3.8449481290705224E-2</v>
      </c>
      <c r="CW2783" s="51">
        <f t="shared" ref="CW2783" si="29698">((CP2783^2+CQ2783^2)^0.5)/((CP2786^2+CQ2786^2)^0.5)</f>
        <v>1.1516803247319656</v>
      </c>
    </row>
    <row r="2784" spans="2:101" ht="18.600000000000001" thickBot="1">
      <c r="D2784" s="11"/>
      <c r="E2784" s="13"/>
      <c r="F2784" s="13"/>
      <c r="G2784" s="15"/>
      <c r="H2784" s="10"/>
      <c r="I2784" s="11"/>
      <c r="J2784" s="13"/>
      <c r="K2784" s="13"/>
      <c r="L2784" s="15"/>
      <c r="N2784" s="5"/>
      <c r="Q2784" s="6"/>
      <c r="S2784" s="11"/>
      <c r="T2784" s="13"/>
      <c r="U2784" s="13"/>
      <c r="V2784" s="15"/>
      <c r="W2784" s="20"/>
      <c r="X2784" s="5"/>
      <c r="AA2784" s="6"/>
      <c r="AB2784" s="20"/>
      <c r="AC2784" s="11"/>
      <c r="AD2784" s="13"/>
      <c r="AE2784" s="13"/>
      <c r="AF2784" s="15"/>
      <c r="AG2784" s="20"/>
      <c r="AH2784" s="5"/>
      <c r="AK2784" s="6"/>
      <c r="AL2784" s="20"/>
      <c r="AM2784" s="11"/>
      <c r="AN2784" s="13"/>
      <c r="AO2784" s="13"/>
      <c r="AP2784" s="15"/>
      <c r="AR2784" s="5"/>
      <c r="AU2784" s="6"/>
      <c r="AW2784" s="11"/>
      <c r="AX2784" s="13"/>
      <c r="AY2784" s="13"/>
      <c r="AZ2784" s="15"/>
      <c r="BA2784" s="20"/>
      <c r="BB2784" s="5"/>
      <c r="BE2784" s="6"/>
      <c r="BG2784" s="11"/>
      <c r="BH2784" s="13"/>
      <c r="BI2784" s="13"/>
      <c r="BJ2784" s="15"/>
      <c r="BL2784" s="5"/>
      <c r="BO2784" s="6"/>
      <c r="BQ2784" s="11"/>
      <c r="BR2784" s="13"/>
      <c r="BS2784" s="13"/>
      <c r="BT2784" s="15"/>
      <c r="BU2784" s="20"/>
      <c r="BV2784" s="5"/>
      <c r="BY2784" s="6"/>
      <c r="CA2784" s="11"/>
      <c r="CB2784" s="13"/>
      <c r="CC2784" s="13"/>
      <c r="CD2784" s="15"/>
      <c r="CF2784" s="5"/>
      <c r="CI2784" s="6"/>
      <c r="CK2784" s="11"/>
      <c r="CL2784" s="13"/>
      <c r="CM2784" s="13"/>
      <c r="CN2784" s="15"/>
      <c r="CP2784" s="5"/>
      <c r="CS2784" s="6"/>
      <c r="CW2784" s="52"/>
    </row>
    <row r="2785" spans="2:101" ht="18.600000000000001" thickBot="1">
      <c r="D2785" s="11" t="s">
        <v>6</v>
      </c>
      <c r="E2785" s="13"/>
      <c r="F2785" s="13" t="s">
        <v>7</v>
      </c>
      <c r="G2785" s="15"/>
      <c r="H2785" s="10"/>
      <c r="I2785" s="11" t="s">
        <v>8</v>
      </c>
      <c r="J2785" s="13"/>
      <c r="K2785" s="13" t="s">
        <v>9</v>
      </c>
      <c r="L2785" s="15"/>
      <c r="N2785" s="251" t="s">
        <v>26</v>
      </c>
      <c r="O2785" s="252"/>
      <c r="P2785" s="253" t="s">
        <v>27</v>
      </c>
      <c r="Q2785" s="254"/>
      <c r="S2785" s="11" t="s">
        <v>13</v>
      </c>
      <c r="T2785" s="13"/>
      <c r="U2785" s="13" t="s">
        <v>14</v>
      </c>
      <c r="V2785" s="15"/>
      <c r="W2785" s="20"/>
      <c r="X2785" s="251" t="s">
        <v>26</v>
      </c>
      <c r="Y2785" s="252"/>
      <c r="Z2785" s="253" t="s">
        <v>27</v>
      </c>
      <c r="AA2785" s="254"/>
      <c r="AB2785" s="20"/>
      <c r="AC2785" s="11" t="s">
        <v>8</v>
      </c>
      <c r="AD2785" s="13"/>
      <c r="AE2785" s="13" t="s">
        <v>9</v>
      </c>
      <c r="AF2785" s="15"/>
      <c r="AG2785" s="20"/>
      <c r="AH2785" s="251" t="s">
        <v>26</v>
      </c>
      <c r="AI2785" s="252"/>
      <c r="AJ2785" s="253" t="s">
        <v>27</v>
      </c>
      <c r="AK2785" s="254"/>
      <c r="AL2785" s="20"/>
      <c r="AM2785" s="11" t="s">
        <v>13</v>
      </c>
      <c r="AN2785" s="13"/>
      <c r="AO2785" s="13" t="s">
        <v>14</v>
      </c>
      <c r="AP2785" s="15"/>
      <c r="AR2785" s="251" t="s">
        <v>26</v>
      </c>
      <c r="AS2785" s="252"/>
      <c r="AT2785" s="253" t="s">
        <v>27</v>
      </c>
      <c r="AU2785" s="254"/>
      <c r="AV2785" s="36"/>
      <c r="AW2785" s="11" t="s">
        <v>8</v>
      </c>
      <c r="AX2785" s="13"/>
      <c r="AY2785" s="13" t="s">
        <v>9</v>
      </c>
      <c r="AZ2785" s="15"/>
      <c r="BA2785" s="20"/>
      <c r="BB2785" s="251" t="s">
        <v>26</v>
      </c>
      <c r="BC2785" s="252"/>
      <c r="BD2785" s="253" t="s">
        <v>27</v>
      </c>
      <c r="BE2785" s="254"/>
      <c r="BF2785" s="36"/>
      <c r="BG2785" s="11" t="s">
        <v>13</v>
      </c>
      <c r="BH2785" s="13"/>
      <c r="BI2785" s="13" t="s">
        <v>14</v>
      </c>
      <c r="BJ2785" s="15"/>
      <c r="BK2785" s="36"/>
      <c r="BL2785" s="251" t="s">
        <v>26</v>
      </c>
      <c r="BM2785" s="252"/>
      <c r="BN2785" s="253" t="s">
        <v>27</v>
      </c>
      <c r="BO2785" s="254"/>
      <c r="BP2785" s="36"/>
      <c r="BQ2785" s="11" t="s">
        <v>8</v>
      </c>
      <c r="BR2785" s="13"/>
      <c r="BS2785" s="13" t="s">
        <v>9</v>
      </c>
      <c r="BT2785" s="15"/>
      <c r="BU2785" s="20"/>
      <c r="BV2785" s="251" t="s">
        <v>26</v>
      </c>
      <c r="BW2785" s="252"/>
      <c r="BX2785" s="253" t="s">
        <v>27</v>
      </c>
      <c r="BY2785" s="254"/>
      <c r="BZ2785" s="36"/>
      <c r="CA2785" s="11" t="s">
        <v>13</v>
      </c>
      <c r="CB2785" s="13"/>
      <c r="CC2785" s="13" t="s">
        <v>14</v>
      </c>
      <c r="CD2785" s="15"/>
      <c r="CE2785" s="36"/>
      <c r="CF2785" s="251" t="s">
        <v>26</v>
      </c>
      <c r="CG2785" s="252"/>
      <c r="CH2785" s="253" t="s">
        <v>27</v>
      </c>
      <c r="CI2785" s="254"/>
      <c r="CK2785" s="11" t="s">
        <v>28</v>
      </c>
      <c r="CL2785" s="13"/>
      <c r="CM2785" s="13" t="s">
        <v>29</v>
      </c>
      <c r="CN2785" s="15"/>
      <c r="CP2785" s="251" t="s">
        <v>26</v>
      </c>
      <c r="CQ2785" s="252"/>
      <c r="CR2785" s="253" t="s">
        <v>27</v>
      </c>
      <c r="CS2785" s="254"/>
      <c r="CU2785" s="38" t="s">
        <v>37</v>
      </c>
      <c r="CW2785" s="53" t="s">
        <v>45</v>
      </c>
    </row>
    <row r="2786" spans="2:101" ht="19.2" thickTop="1" thickBot="1">
      <c r="D2786" s="16">
        <v>0</v>
      </c>
      <c r="E2786" s="17">
        <v>0</v>
      </c>
      <c r="F2786" s="18">
        <v>1</v>
      </c>
      <c r="G2786" s="19">
        <v>0</v>
      </c>
      <c r="H2786" s="10"/>
      <c r="I2786" s="16">
        <v>0</v>
      </c>
      <c r="J2786" s="17">
        <f t="shared" ref="J2786" si="29699">-1/($J$4*$B2783)</f>
        <v>-0.17299107625533075</v>
      </c>
      <c r="K2786" s="18">
        <v>1</v>
      </c>
      <c r="L2786" s="19">
        <v>0</v>
      </c>
      <c r="N2786" s="1">
        <f t="shared" ref="N2786" si="29700">D2786*I2783+F2786*I2786-E2786*J2783-G2786*J2786</f>
        <v>0</v>
      </c>
      <c r="O2786" s="4">
        <f t="shared" ref="O2786" si="29701">(D2786*J2783+E2786*I2783+F2786*J2786+G2786*I2786)</f>
        <v>-0.17299107625533075</v>
      </c>
      <c r="P2786" s="2">
        <f t="shared" ref="P2786" si="29702">D2786*K2783+F2786*K2786-E2786*L2783-G2786*L2786</f>
        <v>1</v>
      </c>
      <c r="Q2786" s="3">
        <f t="shared" ref="Q2786" si="29703">(D2786*L2783+E2786*K2783+F2786*L2786+G2786*K2786)</f>
        <v>0</v>
      </c>
      <c r="S2786" s="16">
        <v>0</v>
      </c>
      <c r="T2786" s="17">
        <v>0</v>
      </c>
      <c r="U2786" s="18">
        <v>1</v>
      </c>
      <c r="V2786" s="19">
        <v>0</v>
      </c>
      <c r="W2786" s="20"/>
      <c r="X2786" s="1">
        <f t="shared" ref="X2786" si="29704">N2786*S2783+P2786*S2786-O2786*T2783-Q2786*T2786</f>
        <v>0</v>
      </c>
      <c r="Y2786" s="4">
        <f t="shared" ref="Y2786" si="29705">(N2786*T2783+O2786*S2783+P2786*T2786+Q2786*S2786)</f>
        <v>-0.17299107625533075</v>
      </c>
      <c r="Z2786" s="2">
        <f t="shared" ref="Z2786" si="29706">N2786*U2783+P2786*U2786-O2786*V2783-Q2786*V2786</f>
        <v>0.95890743332676209</v>
      </c>
      <c r="AA2786" s="3">
        <f t="shared" ref="AA2786" si="29707">(N2786*V2783+O2786*U2783+P2786*V2786+Q2786*U2786)</f>
        <v>0</v>
      </c>
      <c r="AB2786" s="20"/>
      <c r="AC2786" s="16">
        <v>0</v>
      </c>
      <c r="AD2786" s="17">
        <f t="shared" ref="AD2786" si="29708">-1/($AD$4*$B2783)</f>
        <v>-0.1976339266303804</v>
      </c>
      <c r="AE2786" s="18">
        <v>1</v>
      </c>
      <c r="AF2786" s="19">
        <v>0</v>
      </c>
      <c r="AG2786" s="20"/>
      <c r="AH2786" s="1">
        <f t="shared" ref="AH2786" si="29709">X2786*AC2783+Z2786*AC2786-Y2786*AD2783-AA2786*AD2786</f>
        <v>0</v>
      </c>
      <c r="AI2786" s="4">
        <f t="shared" ref="AI2786" si="29710">(X2786*AD2783+Y2786*AC2783+Z2786*AD2786+AA2786*AC2786)</f>
        <v>-0.36250371757875843</v>
      </c>
      <c r="AJ2786" s="2">
        <f t="shared" ref="AJ2786" si="29711">X2786*AE2783+Z2786*AE2786-Y2786*AF2783-AA2786*AF2786</f>
        <v>0.95890743332676209</v>
      </c>
      <c r="AK2786" s="3">
        <f t="shared" ref="AK2786" si="29712">(X2786*AF2783+Y2786*AE2783+Z2786*AF2786+AA2786*AE2786)</f>
        <v>0</v>
      </c>
      <c r="AL2786" s="20"/>
      <c r="AM2786" s="16">
        <v>0</v>
      </c>
      <c r="AN2786" s="17">
        <v>0</v>
      </c>
      <c r="AO2786" s="18">
        <v>1</v>
      </c>
      <c r="AP2786" s="19">
        <v>0</v>
      </c>
      <c r="AR2786" s="1">
        <f t="shared" ref="AR2786" si="29713">AH2786*AM2783+AJ2786*AM2786-AI2786*AN2783-AK2786*AN2786</f>
        <v>0</v>
      </c>
      <c r="AS2786" s="4">
        <f t="shared" ref="AS2786" si="29714">(AH2786*AN2783+AI2786*AM2783+AJ2786*AN2786+AK2786*AM2786)</f>
        <v>-0.36250371757875843</v>
      </c>
      <c r="AT2786" s="2">
        <f t="shared" ref="AT2786" si="29715">AH2786*AO2783+AJ2786*AO2786-AI2786*AP2783-AK2786*AP2786</f>
        <v>0.8694208913280711</v>
      </c>
      <c r="AU2786" s="3">
        <f t="shared" ref="AU2786" si="29716">(AH2786*AP2783+AI2786*AO2783+AJ2786*AP2786+AK2786*AO2786)</f>
        <v>0</v>
      </c>
      <c r="AV2786" s="20"/>
      <c r="AW2786" s="16">
        <v>0</v>
      </c>
      <c r="AX2786" s="17">
        <f t="shared" ref="AX2786" si="29717">-1/($AX$4*$B2783)</f>
        <v>-0.1976339266303804</v>
      </c>
      <c r="AY2786" s="18">
        <v>1</v>
      </c>
      <c r="AZ2786" s="19">
        <v>0</v>
      </c>
      <c r="BA2786" s="20"/>
      <c r="BB2786" s="1">
        <f t="shared" ref="BB2786" si="29718">AR2786*AW2783+AT2786*AW2786-AS2786*AX2783-AU2786*AX2786</f>
        <v>0</v>
      </c>
      <c r="BC2786" s="4">
        <f t="shared" ref="BC2786" si="29719">(AR2786*AX2783+AS2786*AW2783+AT2786*AX2786+AU2786*AW2786)</f>
        <v>-0.53433078222641039</v>
      </c>
      <c r="BD2786" s="2">
        <f t="shared" ref="BD2786" si="29720">AR2786*AY2783+AT2786*AY2786-AS2786*AZ2783-AU2786*AZ2786</f>
        <v>0.8694208913280711</v>
      </c>
      <c r="BE2786" s="3">
        <f t="shared" ref="BE2786" si="29721">(AR2786*AZ2783+AS2786*AY2783+AT2786*AZ2786+AU2786*AY2786)</f>
        <v>0</v>
      </c>
      <c r="BF2786" s="20"/>
      <c r="BG2786" s="16">
        <v>0</v>
      </c>
      <c r="BH2786" s="17">
        <v>0</v>
      </c>
      <c r="BI2786" s="18">
        <v>1</v>
      </c>
      <c r="BJ2786" s="19">
        <v>0</v>
      </c>
      <c r="BK2786" s="20"/>
      <c r="BL2786" s="1">
        <f t="shared" ref="BL2786" si="29722">BB2786*BG2783+BD2786*BG2786-BC2786*BH2783-BE2786*BH2786</f>
        <v>0</v>
      </c>
      <c r="BM2786" s="4">
        <f t="shared" ref="BM2786" si="29723">(BB2786*BH2783+BC2786*BG2783+BD2786*BH2786+BE2786*BG2786)</f>
        <v>-0.53433078222641039</v>
      </c>
      <c r="BN2786" s="2">
        <f t="shared" ref="BN2786" si="29724">BB2786*BI2783+BD2786*BI2786-BC2786*BJ2783-BE2786*BJ2786</f>
        <v>0.74249513440755754</v>
      </c>
      <c r="BO2786" s="3">
        <f t="shared" ref="BO2786" si="29725">(BB2786*BJ2783+BC2786*BI2783+BD2786*BJ2786+BE2786*BI2786)</f>
        <v>0</v>
      </c>
      <c r="BP2786" s="20"/>
      <c r="BQ2786" s="16">
        <v>0</v>
      </c>
      <c r="BR2786" s="17">
        <f t="shared" ref="BR2786" si="29726">-1/($BR$4*$B2783)</f>
        <v>-0.17299107625533075</v>
      </c>
      <c r="BS2786" s="18">
        <v>1</v>
      </c>
      <c r="BT2786" s="19">
        <v>0</v>
      </c>
      <c r="BU2786" s="20"/>
      <c r="BV2786" s="1">
        <f t="shared" ref="BV2786" si="29727">BL2786*BQ2783+BN2786*BQ2786-BM2786*BR2783-BO2786*BR2786</f>
        <v>0</v>
      </c>
      <c r="BW2786" s="4">
        <f t="shared" ref="BW2786" si="29728">(BL2786*BR2783+BM2786*BQ2783+BN2786*BR2786+BO2786*BQ2786)</f>
        <v>-0.66277581464192026</v>
      </c>
      <c r="BX2786" s="2">
        <f t="shared" ref="BX2786" si="29729">BL2786*BS2783+BN2786*BS2786-BM2786*BT2783-BO2786*BT2786</f>
        <v>0.74249513440755754</v>
      </c>
      <c r="BY2786" s="3">
        <f t="shared" ref="BY2786" si="29730">(BL2786*BT2783+BM2786*BS2783+BN2786*BT2786+BO2786*BS2786)</f>
        <v>0</v>
      </c>
      <c r="BZ2786" s="20"/>
      <c r="CA2786" s="16">
        <v>0</v>
      </c>
      <c r="CB2786" s="17">
        <v>0</v>
      </c>
      <c r="CC2786" s="18">
        <v>1</v>
      </c>
      <c r="CD2786" s="19">
        <v>0</v>
      </c>
      <c r="CE2786" s="20"/>
      <c r="CF2786" s="1">
        <f t="shared" ref="CF2786" si="29731">BV2786*CA2783+BX2786*CA2786-BW2786*CB2783-BY2786*CB2786</f>
        <v>0</v>
      </c>
      <c r="CG2786" s="4">
        <f t="shared" ref="CG2786" si="29732">(BV2786*CB2783+BW2786*CA2783+BX2786*CB2786+BY2786*CA2786)</f>
        <v>-0.66277581464192026</v>
      </c>
      <c r="CH2786" s="2">
        <f t="shared" ref="CH2786" si="29733">BV2786*CC2783+BX2786*CC2786-BW2786*CD2783-BY2786*CD2786</f>
        <v>0.66009676519867932</v>
      </c>
      <c r="CI2786" s="3">
        <f t="shared" ref="CI2786" si="29734">(BV2786*CD2783+BW2786*CC2783+BX2786*CD2786+BY2786*CC2786)</f>
        <v>0</v>
      </c>
      <c r="CK2786" s="16">
        <f t="shared" ref="CK2786" si="29735">1/$CL$4</f>
        <v>1</v>
      </c>
      <c r="CL2786" s="17">
        <v>0</v>
      </c>
      <c r="CM2786" s="18">
        <v>1</v>
      </c>
      <c r="CN2786" s="19">
        <v>0</v>
      </c>
      <c r="CP2786" s="1">
        <f t="shared" ref="CP2786" si="29736">CF2786*CK2783+CH2786*CK2786-CG2786*CL2783-CI2786*CL2786</f>
        <v>0.66009676519867932</v>
      </c>
      <c r="CQ2786" s="4">
        <f t="shared" ref="CQ2786" si="29737">(CF2786*CL2783+CG2786*CK2783+CH2786*CL2786+CI2786*CK2786)</f>
        <v>-0.66277581464192026</v>
      </c>
      <c r="CR2786" s="2">
        <f t="shared" ref="CR2786" si="29738">CF2786*CM2783+CH2786*CM2786-CG2786*CN2783-CI2786*CN2786</f>
        <v>0.66009676519867932</v>
      </c>
      <c r="CS2786" s="3">
        <f t="shared" ref="CS2786" si="29739">(CF2786*CN2783+CG2786*CM2783+CH2786*CN2786+CI2786*CM2786)</f>
        <v>0</v>
      </c>
      <c r="CU2786" s="39">
        <f t="shared" ref="CU2786" si="29740">(180/PI())*ATAN(-1*(CQ2783/CP2783))</f>
        <v>52.212570926181073</v>
      </c>
      <c r="CW2786" s="54">
        <f t="shared" ref="CW2786" si="29741">20*LOG(((1-(10^(CU2783/20)^2)*(1-((1-CW2783)/(1+CW2783))^2))^0.5))</f>
        <v>-18.620185558371045</v>
      </c>
    </row>
    <row r="2787" spans="2:101">
      <c r="E2787" s="20"/>
      <c r="F2787" s="20"/>
      <c r="G2787" s="20"/>
      <c r="H2787" s="20"/>
      <c r="I2787" s="20"/>
      <c r="J2787" s="20"/>
      <c r="K2787" s="20"/>
      <c r="L2787" s="20"/>
      <c r="M2787" s="20"/>
      <c r="N2787" s="20"/>
      <c r="O2787" s="20"/>
      <c r="P2787" s="20"/>
      <c r="Q2787" s="20"/>
      <c r="R2787" s="20"/>
      <c r="S2787" s="20"/>
      <c r="T2787" s="20"/>
      <c r="U2787" s="20"/>
      <c r="V2787" s="20"/>
      <c r="W2787" s="20"/>
      <c r="X2787" s="20"/>
      <c r="Y2787" s="20"/>
      <c r="Z2787" s="20"/>
      <c r="AA2787" s="20"/>
      <c r="AB2787" s="30"/>
      <c r="AC2787" s="20"/>
      <c r="AD2787" s="20"/>
      <c r="AE2787" s="20"/>
      <c r="AF2787" s="20"/>
      <c r="AG2787" s="20"/>
      <c r="AH2787" s="20"/>
      <c r="AI2787" s="20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  <c r="BA2787" s="20"/>
      <c r="BB2787" s="20"/>
      <c r="BC2787" s="20"/>
      <c r="BD2787" s="20"/>
      <c r="BE2787" s="20"/>
      <c r="BF2787" s="20"/>
      <c r="BG2787" s="20"/>
      <c r="BH2787" s="20"/>
      <c r="BI2787" s="20"/>
      <c r="BJ2787" s="20"/>
      <c r="BK2787" s="20"/>
      <c r="BL2787" s="20"/>
      <c r="BM2787" s="20"/>
      <c r="BN2787" s="20"/>
      <c r="BO2787" s="20"/>
      <c r="BP2787" s="20"/>
      <c r="BQ2787" s="20"/>
      <c r="BR2787" s="20"/>
      <c r="BS2787" s="20"/>
      <c r="BT2787" s="20"/>
      <c r="BU2787" s="20"/>
      <c r="BV2787" s="20"/>
      <c r="BW2787" s="20"/>
      <c r="BX2787" s="20"/>
      <c r="BY2787" s="20"/>
      <c r="BZ2787" s="20"/>
      <c r="CA2787" s="20"/>
      <c r="CB2787" s="20"/>
      <c r="CC2787" s="20"/>
      <c r="CD2787" s="20"/>
      <c r="CE2787" s="20"/>
      <c r="CF2787" s="20"/>
      <c r="CG2787" s="20"/>
      <c r="CH2787" s="20"/>
      <c r="CI2787" s="20"/>
      <c r="CJ2787" s="20"/>
      <c r="CK2787" s="20"/>
      <c r="CL2787" s="20"/>
    </row>
    <row r="2789" spans="2:101" ht="18.600000000000001" thickBot="1">
      <c r="B2789" s="23"/>
      <c r="C2789" s="23"/>
      <c r="D2789" s="20" t="s">
        <v>15</v>
      </c>
      <c r="E2789" s="20"/>
      <c r="F2789" s="20"/>
      <c r="G2789" s="20"/>
      <c r="H2789" s="20"/>
      <c r="I2789" s="20" t="s">
        <v>16</v>
      </c>
      <c r="J2789" s="20"/>
      <c r="K2789" s="20"/>
      <c r="L2789" s="20"/>
      <c r="M2789" s="23"/>
      <c r="N2789" s="23"/>
      <c r="O2789" s="24" t="s">
        <v>17</v>
      </c>
      <c r="P2789" s="23"/>
      <c r="Q2789" s="23"/>
      <c r="R2789" s="23"/>
      <c r="S2789" s="20"/>
      <c r="T2789" s="20" t="s">
        <v>18</v>
      </c>
      <c r="U2789" s="23"/>
      <c r="V2789" s="23"/>
      <c r="W2789" s="23"/>
      <c r="X2789" s="23"/>
      <c r="Y2789" s="24" t="s">
        <v>19</v>
      </c>
      <c r="Z2789" s="23"/>
      <c r="AA2789" s="23"/>
      <c r="AB2789" s="23"/>
      <c r="AC2789" s="24" t="s">
        <v>20</v>
      </c>
      <c r="AD2789" s="20"/>
      <c r="AE2789" s="20"/>
      <c r="AF2789" s="20"/>
      <c r="AG2789" s="20"/>
      <c r="AH2789" s="23"/>
      <c r="AI2789" s="24" t="s">
        <v>21</v>
      </c>
      <c r="AJ2789" s="23"/>
      <c r="AK2789" s="23"/>
      <c r="AL2789" s="20"/>
      <c r="AM2789" s="24" t="s">
        <v>31</v>
      </c>
      <c r="AN2789" s="20"/>
      <c r="AO2789" s="23"/>
      <c r="AP2789" s="23"/>
      <c r="AQ2789" s="23"/>
      <c r="AR2789" s="23"/>
      <c r="AS2789" s="24" t="s">
        <v>91</v>
      </c>
      <c r="AT2789" s="23"/>
      <c r="AU2789" s="23"/>
      <c r="AV2789" s="23"/>
      <c r="AW2789" s="24" t="s">
        <v>32</v>
      </c>
      <c r="AX2789" s="20"/>
      <c r="AY2789" s="20"/>
      <c r="AZ2789" s="20"/>
      <c r="BA2789" s="20"/>
      <c r="BB2789" s="23"/>
      <c r="BC2789" s="24" t="s">
        <v>22</v>
      </c>
      <c r="BD2789" s="23"/>
      <c r="BE2789" s="23"/>
      <c r="BF2789" s="23"/>
      <c r="BG2789" s="24" t="s">
        <v>33</v>
      </c>
      <c r="BH2789" s="20"/>
      <c r="BI2789" s="23"/>
      <c r="BJ2789" s="23"/>
      <c r="BK2789" s="23"/>
      <c r="BL2789" s="23"/>
      <c r="BM2789" s="24" t="s">
        <v>34</v>
      </c>
      <c r="BN2789" s="23"/>
      <c r="BO2789" s="23"/>
      <c r="BP2789" s="23"/>
      <c r="BQ2789" s="24" t="s">
        <v>89</v>
      </c>
      <c r="BR2789" s="20"/>
      <c r="BS2789" s="20"/>
      <c r="BT2789" s="20"/>
      <c r="BU2789" s="20"/>
      <c r="BV2789" s="23"/>
      <c r="BW2789" s="24" t="s">
        <v>35</v>
      </c>
      <c r="BX2789" s="23"/>
      <c r="BY2789" s="23"/>
      <c r="BZ2789" s="23"/>
      <c r="CA2789" s="24" t="s">
        <v>90</v>
      </c>
      <c r="CB2789" s="20"/>
      <c r="CC2789" s="23"/>
      <c r="CD2789" s="23"/>
      <c r="CE2789" s="23"/>
      <c r="CF2789" s="23"/>
      <c r="CG2789" s="24" t="s">
        <v>92</v>
      </c>
      <c r="CH2789" s="23"/>
      <c r="CI2789" s="23"/>
      <c r="CJ2789" s="23"/>
      <c r="CK2789" s="24" t="s">
        <v>36</v>
      </c>
      <c r="CL2789" s="24"/>
      <c r="CM2789" s="23"/>
      <c r="CN2789" s="23"/>
      <c r="CO2789" s="23"/>
      <c r="CP2789" s="23"/>
      <c r="CQ2789" s="24" t="s">
        <v>93</v>
      </c>
      <c r="CR2789" s="23"/>
      <c r="CS2789" s="23"/>
    </row>
    <row r="2790" spans="2:101" ht="18.600000000000001" thickBot="1">
      <c r="B2790" s="33"/>
      <c r="C2790" s="23"/>
      <c r="D2790" s="7" t="s">
        <v>2</v>
      </c>
      <c r="E2790" s="8"/>
      <c r="F2790" s="8" t="s">
        <v>3</v>
      </c>
      <c r="G2790" s="9"/>
      <c r="H2790" s="10"/>
      <c r="I2790" s="7" t="s">
        <v>4</v>
      </c>
      <c r="J2790" s="8"/>
      <c r="K2790" s="8" t="s">
        <v>5</v>
      </c>
      <c r="L2790" s="9"/>
      <c r="M2790" s="23"/>
      <c r="N2790" s="251" t="s">
        <v>79</v>
      </c>
      <c r="O2790" s="252"/>
      <c r="P2790" s="253" t="s">
        <v>80</v>
      </c>
      <c r="Q2790" s="254"/>
      <c r="R2790" s="23"/>
      <c r="S2790" s="7" t="s">
        <v>11</v>
      </c>
      <c r="T2790" s="8"/>
      <c r="U2790" s="8" t="s">
        <v>12</v>
      </c>
      <c r="V2790" s="9"/>
      <c r="W2790" s="20"/>
      <c r="X2790" s="251" t="s">
        <v>79</v>
      </c>
      <c r="Y2790" s="252"/>
      <c r="Z2790" s="253" t="s">
        <v>80</v>
      </c>
      <c r="AA2790" s="254"/>
      <c r="AB2790" s="20"/>
      <c r="AC2790" s="7" t="s">
        <v>4</v>
      </c>
      <c r="AD2790" s="8"/>
      <c r="AE2790" s="8" t="s">
        <v>5</v>
      </c>
      <c r="AF2790" s="9"/>
      <c r="AG2790" s="20"/>
      <c r="AH2790" s="251" t="s">
        <v>0</v>
      </c>
      <c r="AI2790" s="252"/>
      <c r="AJ2790" s="253" t="s">
        <v>1</v>
      </c>
      <c r="AK2790" s="254"/>
      <c r="AL2790" s="20"/>
      <c r="AM2790" s="7" t="s">
        <v>11</v>
      </c>
      <c r="AN2790" s="8"/>
      <c r="AO2790" s="8" t="s">
        <v>12</v>
      </c>
      <c r="AP2790" s="9"/>
      <c r="AQ2790" s="23"/>
      <c r="AR2790" s="251" t="s">
        <v>0</v>
      </c>
      <c r="AS2790" s="252"/>
      <c r="AT2790" s="253" t="s">
        <v>1</v>
      </c>
      <c r="AU2790" s="254"/>
      <c r="AV2790" s="36"/>
      <c r="AW2790" s="7" t="s">
        <v>4</v>
      </c>
      <c r="AX2790" s="8"/>
      <c r="AY2790" s="8" t="s">
        <v>5</v>
      </c>
      <c r="AZ2790" s="9"/>
      <c r="BA2790" s="20"/>
      <c r="BB2790" s="251" t="s">
        <v>0</v>
      </c>
      <c r="BC2790" s="252"/>
      <c r="BD2790" s="253" t="s">
        <v>1</v>
      </c>
      <c r="BE2790" s="254"/>
      <c r="BF2790" s="36"/>
      <c r="BG2790" s="7" t="s">
        <v>11</v>
      </c>
      <c r="BH2790" s="8"/>
      <c r="BI2790" s="8" t="s">
        <v>12</v>
      </c>
      <c r="BJ2790" s="9"/>
      <c r="BK2790" s="36"/>
      <c r="BL2790" s="251" t="s">
        <v>0</v>
      </c>
      <c r="BM2790" s="252"/>
      <c r="BN2790" s="253" t="s">
        <v>1</v>
      </c>
      <c r="BO2790" s="254"/>
      <c r="BP2790" s="36"/>
      <c r="BQ2790" s="7" t="s">
        <v>4</v>
      </c>
      <c r="BR2790" s="8"/>
      <c r="BS2790" s="8" t="s">
        <v>5</v>
      </c>
      <c r="BT2790" s="9"/>
      <c r="BU2790" s="20"/>
      <c r="BV2790" s="251" t="s">
        <v>0</v>
      </c>
      <c r="BW2790" s="252"/>
      <c r="BX2790" s="253" t="s">
        <v>1</v>
      </c>
      <c r="BY2790" s="254"/>
      <c r="BZ2790" s="36"/>
      <c r="CA2790" s="7" t="s">
        <v>11</v>
      </c>
      <c r="CB2790" s="8"/>
      <c r="CC2790" s="8" t="s">
        <v>12</v>
      </c>
      <c r="CD2790" s="9"/>
      <c r="CE2790" s="36"/>
      <c r="CF2790" s="251" t="s">
        <v>0</v>
      </c>
      <c r="CG2790" s="252"/>
      <c r="CH2790" s="253" t="s">
        <v>1</v>
      </c>
      <c r="CI2790" s="254"/>
      <c r="CJ2790" s="23"/>
      <c r="CK2790" s="7" t="s">
        <v>23</v>
      </c>
      <c r="CL2790" s="8"/>
      <c r="CM2790" s="8" t="s">
        <v>24</v>
      </c>
      <c r="CN2790" s="9"/>
      <c r="CO2790" s="23"/>
      <c r="CP2790" s="251" t="s">
        <v>0</v>
      </c>
      <c r="CQ2790" s="252"/>
      <c r="CR2790" s="253" t="s">
        <v>1</v>
      </c>
      <c r="CS2790" s="254"/>
      <c r="CU2790" s="26" t="s">
        <v>25</v>
      </c>
      <c r="CW2790" s="50" t="s">
        <v>44</v>
      </c>
    </row>
    <row r="2791" spans="2:101" ht="19.2" thickTop="1" thickBot="1">
      <c r="B2791" s="34">
        <v>8.5000000000000302</v>
      </c>
      <c r="D2791" s="11">
        <v>1</v>
      </c>
      <c r="E2791" s="12">
        <v>0</v>
      </c>
      <c r="F2791" s="13">
        <v>0</v>
      </c>
      <c r="G2791" s="40">
        <f t="shared" ref="G2791" si="29742">-1/($E$4*$B2791)</f>
        <v>-0.12359182563665194</v>
      </c>
      <c r="H2791" s="10"/>
      <c r="I2791" s="11">
        <v>1</v>
      </c>
      <c r="J2791" s="12">
        <v>0</v>
      </c>
      <c r="K2791" s="13">
        <v>0</v>
      </c>
      <c r="L2791" s="14">
        <v>0</v>
      </c>
      <c r="N2791" s="1">
        <f t="shared" ref="N2791" si="29743">D2791*I2791+F2791*I2794-E2791*J2791-G2791*J2794</f>
        <v>0.97874548343695</v>
      </c>
      <c r="O2791" s="4">
        <f t="shared" ref="O2791" si="29744">(D2791*J2791+E2791*I2791+F2791*J2794+G2791*I2794)</f>
        <v>0</v>
      </c>
      <c r="P2791" s="2">
        <f t="shared" ref="P2791" si="29745">D2791*K2791+F2791*K2794-E2791*L2791-G2791*L2794</f>
        <v>0</v>
      </c>
      <c r="Q2791" s="3">
        <f t="shared" ref="Q2791" si="29746">(D2791*L2791+E2791*K2791+F2791*L2794+G2791*K2794)</f>
        <v>-0.12359182563665194</v>
      </c>
      <c r="S2791" s="11">
        <v>1</v>
      </c>
      <c r="T2791" s="12">
        <v>0</v>
      </c>
      <c r="U2791" s="13">
        <v>0</v>
      </c>
      <c r="V2791" s="40">
        <f t="shared" ref="V2791" si="29747">-1/($T$4*$B2791)</f>
        <v>-0.23614423689989761</v>
      </c>
      <c r="W2791" s="20"/>
      <c r="X2791" s="1">
        <f t="shared" ref="X2791" si="29748">N2791*S2791+P2791*S2794-O2791*T2791-Q2791*T2794</f>
        <v>0.97874548343695</v>
      </c>
      <c r="Y2791" s="4">
        <f t="shared" ref="Y2791" si="29749">(N2791*T2791+O2791*S2791+P2791*T2794+Q2791*S2794)</f>
        <v>0</v>
      </c>
      <c r="Z2791" s="2">
        <f t="shared" ref="Z2791" si="29750">N2791*U2791+P2791*U2794-O2791*V2791-Q2791*V2794</f>
        <v>0</v>
      </c>
      <c r="AA2791" s="3">
        <f t="shared" ref="AA2791" si="29751">(N2791*V2791+O2791*U2791+P2791*V2794+Q2791*U2794)</f>
        <v>-0.35471693094209189</v>
      </c>
      <c r="AB2791" s="20"/>
      <c r="AC2791" s="11">
        <v>1</v>
      </c>
      <c r="AD2791" s="12">
        <v>0</v>
      </c>
      <c r="AE2791" s="13">
        <v>0</v>
      </c>
      <c r="AF2791" s="14">
        <v>0</v>
      </c>
      <c r="AG2791" s="20"/>
      <c r="AH2791" s="1">
        <f t="shared" ref="AH2791" si="29752">X2791*AC2791+Z2791*AC2794-Y2791*AD2791-AA2791*AD2794</f>
        <v>0.90905376059084786</v>
      </c>
      <c r="AI2791" s="4">
        <f t="shared" ref="AI2791" si="29753">(X2791*AD2791+Y2791*AC2791+Z2791*AD2794+AA2791*AC2794)</f>
        <v>0</v>
      </c>
      <c r="AJ2791" s="2">
        <f t="shared" ref="AJ2791" si="29754">X2791*AE2791+Z2791*AE2794-Y2791*AF2791-AA2791*AF2794</f>
        <v>0</v>
      </c>
      <c r="AK2791" s="3">
        <f t="shared" ref="AK2791" si="29755">(X2791*AF2791+Y2791*AE2791+Z2791*AF2794+AA2791*AE2794)</f>
        <v>-0.35471693094209189</v>
      </c>
      <c r="AL2791" s="20"/>
      <c r="AM2791" s="11">
        <v>1</v>
      </c>
      <c r="AN2791" s="12">
        <v>0</v>
      </c>
      <c r="AO2791" s="13">
        <v>0</v>
      </c>
      <c r="AP2791" s="40">
        <f t="shared" ref="AP2791" si="29756">-1/($AN$4*$B2791)</f>
        <v>-0.24540479520969752</v>
      </c>
      <c r="AR2791" s="1">
        <f t="shared" ref="AR2791" si="29757">AH2791*AM2791+AJ2791*AM2794-AI2791*AN2791-AK2791*AN2794</f>
        <v>0.90905376059084786</v>
      </c>
      <c r="AS2791" s="4">
        <f t="shared" ref="AS2791" si="29758">(AH2791*AN2791+AI2791*AM2791+AJ2791*AN2794+AK2791*AM2794)</f>
        <v>0</v>
      </c>
      <c r="AT2791" s="2">
        <f t="shared" ref="AT2791" si="29759">AH2791*AO2791+AJ2791*AO2794-AI2791*AP2791-AK2791*AP2794</f>
        <v>0</v>
      </c>
      <c r="AU2791" s="3">
        <f t="shared" ref="AU2791" si="29760">(AH2791*AP2791+AI2791*AO2791+AJ2791*AP2794+AK2791*AO2794)</f>
        <v>-0.57780308289449434</v>
      </c>
      <c r="AV2791" s="20"/>
      <c r="AW2791" s="11">
        <v>1</v>
      </c>
      <c r="AX2791" s="12">
        <v>0</v>
      </c>
      <c r="AY2791" s="13">
        <v>0</v>
      </c>
      <c r="AZ2791" s="14">
        <v>0</v>
      </c>
      <c r="BA2791" s="20"/>
      <c r="BB2791" s="1">
        <f t="shared" ref="BB2791" si="29761">AR2791*AW2791+AT2791*AW2794-AS2791*AX2791-AU2791*AX2794</f>
        <v>0.79553199492333793</v>
      </c>
      <c r="BC2791" s="4">
        <f t="shared" ref="BC2791" si="29762">(AR2791*AX2791+AS2791*AW2791+AT2791*AX2794+AU2791*AW2794)</f>
        <v>0</v>
      </c>
      <c r="BD2791" s="2">
        <f t="shared" ref="BD2791" si="29763">AR2791*AY2791+AT2791*AY2794-AS2791*AZ2791-AU2791*AZ2794</f>
        <v>0</v>
      </c>
      <c r="BE2791" s="3">
        <f t="shared" ref="BE2791" si="29764">(AR2791*AZ2791+AS2791*AY2791+AT2791*AZ2794+AU2791*AY2794)</f>
        <v>-0.57780308289449434</v>
      </c>
      <c r="BF2791" s="20"/>
      <c r="BG2791" s="11">
        <v>1</v>
      </c>
      <c r="BH2791" s="12">
        <v>0</v>
      </c>
      <c r="BI2791" s="13">
        <v>0</v>
      </c>
      <c r="BJ2791" s="40">
        <f t="shared" ref="BJ2791" si="29765">-1/($BH$4*$B2791)</f>
        <v>-0.23614423689989761</v>
      </c>
      <c r="BK2791" s="20"/>
      <c r="BL2791" s="1">
        <f t="shared" ref="BL2791" si="29766">BB2791*BG2791+BD2791*BG2794-BC2791*BH2791-BE2791*BH2794</f>
        <v>0.79553199492333793</v>
      </c>
      <c r="BM2791" s="4">
        <f t="shared" ref="BM2791" si="29767">(BB2791*BH2791+BC2791*BG2791+BD2791*BH2794+BE2791*BG2794)</f>
        <v>0</v>
      </c>
      <c r="BN2791" s="2">
        <f t="shared" ref="BN2791" si="29768">BB2791*BI2791+BD2791*BI2794-BC2791*BJ2791-BE2791*BJ2794</f>
        <v>0</v>
      </c>
      <c r="BO2791" s="3">
        <f t="shared" ref="BO2791" si="29769">(BB2791*BJ2791+BC2791*BI2791+BD2791*BJ2794+BE2791*BI2794)</f>
        <v>-0.76566337876511925</v>
      </c>
      <c r="BP2791" s="20"/>
      <c r="BQ2791" s="11">
        <v>1</v>
      </c>
      <c r="BR2791" s="12">
        <v>0</v>
      </c>
      <c r="BS2791" s="13">
        <v>0</v>
      </c>
      <c r="BT2791" s="14">
        <v>0</v>
      </c>
      <c r="BU2791" s="20"/>
      <c r="BV2791" s="1">
        <f t="shared" ref="BV2791" si="29770">BL2791*BQ2791+BN2791*BQ2794-BM2791*BR2791-BO2791*BR2794</f>
        <v>0.66385819787524269</v>
      </c>
      <c r="BW2791" s="4">
        <f t="shared" ref="BW2791" si="29771">(BL2791*BR2791+BM2791*BQ2791+BN2791*BR2794+BO2791*BQ2794)</f>
        <v>0</v>
      </c>
      <c r="BX2791" s="2">
        <f t="shared" ref="BX2791" si="29772">BL2791*BS2791+BN2791*BS2794-BM2791*BT2791-BO2791*BT2794</f>
        <v>0</v>
      </c>
      <c r="BY2791" s="3">
        <f t="shared" ref="BY2791" si="29773">(BL2791*BT2791+BM2791*BS2791+BN2791*BT2794+BO2791*BS2794)</f>
        <v>-0.76566337876511925</v>
      </c>
      <c r="BZ2791" s="20"/>
      <c r="CA2791" s="11">
        <v>1</v>
      </c>
      <c r="CB2791" s="12">
        <v>0</v>
      </c>
      <c r="CC2791" s="13">
        <v>0</v>
      </c>
      <c r="CD2791" s="40">
        <f t="shared" ref="CD2791" si="29774">-1/($CB$4*$B2791)</f>
        <v>-0.12359182563665194</v>
      </c>
      <c r="CE2791" s="20"/>
      <c r="CF2791" s="1">
        <f t="shared" ref="CF2791" si="29775">BV2791*CA2791+BX2791*CA2794-BW2791*CB2791-BY2791*CB2794</f>
        <v>0.66385819787524269</v>
      </c>
      <c r="CG2791" s="4">
        <f t="shared" ref="CG2791" si="29776">(BV2791*CB2791+BW2791*CA2791+BX2791*CB2794+BY2791*CA2794)</f>
        <v>0</v>
      </c>
      <c r="CH2791" s="2">
        <f t="shared" ref="CH2791" si="29777">BV2791*CC2791+BX2791*CC2794-BW2791*CD2791-BY2791*CD2794</f>
        <v>0</v>
      </c>
      <c r="CI2791" s="3">
        <f t="shared" ref="CI2791" si="29778">(BV2791*CD2791+BW2791*CC2791+BX2791*CD2794+BY2791*CC2794)</f>
        <v>-0.84771082540437825</v>
      </c>
      <c r="CJ2791" s="28"/>
      <c r="CK2791" s="11">
        <v>1</v>
      </c>
      <c r="CL2791" s="12">
        <v>0</v>
      </c>
      <c r="CM2791" s="13">
        <v>0</v>
      </c>
      <c r="CN2791" s="14">
        <v>0</v>
      </c>
      <c r="CP2791" s="1">
        <f t="shared" ref="CP2791" si="29779">CF2791*CK2791+CH2791*CK2794-CG2791*CL2791-CI2791*CL2794</f>
        <v>0.66385819787524269</v>
      </c>
      <c r="CQ2791" s="4">
        <f t="shared" ref="CQ2791" si="29780">(CF2791*CL2791+CG2791*CK2791+CH2791*CL2794+CI2791*CK2794)</f>
        <v>-0.84771082540437825</v>
      </c>
      <c r="CR2791" s="2">
        <f t="shared" ref="CR2791" si="29781">CF2791*CM2791+CH2791*CM2794-CG2791*CN2791-CI2791*CN2794</f>
        <v>0</v>
      </c>
      <c r="CS2791" s="3">
        <f t="shared" ref="CS2791" si="29782">(CF2791*CN2791+CG2791*CM2791+CH2791*CN2794+CI2791*CM2794)</f>
        <v>-0.84771082540437825</v>
      </c>
      <c r="CU2791" s="29">
        <f t="shared" ref="CU2791" si="29783">20*LOG(((1+$CL$4)/$CL$4)/((CP2791+CP2794)^2+(CQ2791+CQ2794)^2)^0.5)</f>
        <v>-3.8182669376945415E-2</v>
      </c>
      <c r="CW2791" s="51">
        <f t="shared" ref="CW2791" si="29784">((CP2791^2+CQ2791^2)^0.5)/((CP2794^2+CQ2794^2)^0.5)</f>
        <v>1.1504018130176212</v>
      </c>
    </row>
    <row r="2792" spans="2:101" ht="18.600000000000001" thickBot="1">
      <c r="D2792" s="11"/>
      <c r="E2792" s="13"/>
      <c r="F2792" s="13"/>
      <c r="G2792" s="15"/>
      <c r="H2792" s="10"/>
      <c r="I2792" s="11"/>
      <c r="J2792" s="13"/>
      <c r="K2792" s="13"/>
      <c r="L2792" s="15"/>
      <c r="N2792" s="5"/>
      <c r="Q2792" s="6"/>
      <c r="S2792" s="11"/>
      <c r="T2792" s="13"/>
      <c r="U2792" s="13"/>
      <c r="V2792" s="15"/>
      <c r="W2792" s="20"/>
      <c r="X2792" s="5"/>
      <c r="AA2792" s="6"/>
      <c r="AB2792" s="20"/>
      <c r="AC2792" s="11"/>
      <c r="AD2792" s="13"/>
      <c r="AE2792" s="13"/>
      <c r="AF2792" s="15"/>
      <c r="AG2792" s="20"/>
      <c r="AH2792" s="5"/>
      <c r="AK2792" s="6"/>
      <c r="AL2792" s="20"/>
      <c r="AM2792" s="11"/>
      <c r="AN2792" s="13"/>
      <c r="AO2792" s="13"/>
      <c r="AP2792" s="15"/>
      <c r="AR2792" s="5"/>
      <c r="AU2792" s="6"/>
      <c r="AW2792" s="11"/>
      <c r="AX2792" s="13"/>
      <c r="AY2792" s="13"/>
      <c r="AZ2792" s="15"/>
      <c r="BA2792" s="20"/>
      <c r="BB2792" s="5"/>
      <c r="BE2792" s="6"/>
      <c r="BG2792" s="11"/>
      <c r="BH2792" s="13"/>
      <c r="BI2792" s="13"/>
      <c r="BJ2792" s="15"/>
      <c r="BL2792" s="5"/>
      <c r="BO2792" s="6"/>
      <c r="BQ2792" s="11"/>
      <c r="BR2792" s="13"/>
      <c r="BS2792" s="13"/>
      <c r="BT2792" s="15"/>
      <c r="BU2792" s="20"/>
      <c r="BV2792" s="5"/>
      <c r="BY2792" s="6"/>
      <c r="CA2792" s="11"/>
      <c r="CB2792" s="13"/>
      <c r="CC2792" s="13"/>
      <c r="CD2792" s="15"/>
      <c r="CF2792" s="5"/>
      <c r="CI2792" s="6"/>
      <c r="CK2792" s="11"/>
      <c r="CL2792" s="13"/>
      <c r="CM2792" s="13"/>
      <c r="CN2792" s="15"/>
      <c r="CP2792" s="5"/>
      <c r="CS2792" s="6"/>
      <c r="CW2792" s="52"/>
    </row>
    <row r="2793" spans="2:101" ht="18.600000000000001" thickBot="1">
      <c r="D2793" s="11" t="s">
        <v>6</v>
      </c>
      <c r="E2793" s="13"/>
      <c r="F2793" s="13" t="s">
        <v>7</v>
      </c>
      <c r="G2793" s="15"/>
      <c r="H2793" s="10"/>
      <c r="I2793" s="11" t="s">
        <v>8</v>
      </c>
      <c r="J2793" s="13"/>
      <c r="K2793" s="13" t="s">
        <v>9</v>
      </c>
      <c r="L2793" s="15"/>
      <c r="N2793" s="251" t="s">
        <v>26</v>
      </c>
      <c r="O2793" s="252"/>
      <c r="P2793" s="253" t="s">
        <v>27</v>
      </c>
      <c r="Q2793" s="254"/>
      <c r="S2793" s="11" t="s">
        <v>13</v>
      </c>
      <c r="T2793" s="13"/>
      <c r="U2793" s="13" t="s">
        <v>14</v>
      </c>
      <c r="V2793" s="15"/>
      <c r="W2793" s="20"/>
      <c r="X2793" s="251" t="s">
        <v>26</v>
      </c>
      <c r="Y2793" s="252"/>
      <c r="Z2793" s="253" t="s">
        <v>27</v>
      </c>
      <c r="AA2793" s="254"/>
      <c r="AB2793" s="20"/>
      <c r="AC2793" s="11" t="s">
        <v>8</v>
      </c>
      <c r="AD2793" s="13"/>
      <c r="AE2793" s="13" t="s">
        <v>9</v>
      </c>
      <c r="AF2793" s="15"/>
      <c r="AG2793" s="20"/>
      <c r="AH2793" s="251" t="s">
        <v>26</v>
      </c>
      <c r="AI2793" s="252"/>
      <c r="AJ2793" s="253" t="s">
        <v>27</v>
      </c>
      <c r="AK2793" s="254"/>
      <c r="AL2793" s="20"/>
      <c r="AM2793" s="11" t="s">
        <v>13</v>
      </c>
      <c r="AN2793" s="13"/>
      <c r="AO2793" s="13" t="s">
        <v>14</v>
      </c>
      <c r="AP2793" s="15"/>
      <c r="AR2793" s="251" t="s">
        <v>26</v>
      </c>
      <c r="AS2793" s="252"/>
      <c r="AT2793" s="253" t="s">
        <v>27</v>
      </c>
      <c r="AU2793" s="254"/>
      <c r="AV2793" s="36"/>
      <c r="AW2793" s="11" t="s">
        <v>8</v>
      </c>
      <c r="AX2793" s="13"/>
      <c r="AY2793" s="13" t="s">
        <v>9</v>
      </c>
      <c r="AZ2793" s="15"/>
      <c r="BA2793" s="20"/>
      <c r="BB2793" s="251" t="s">
        <v>26</v>
      </c>
      <c r="BC2793" s="252"/>
      <c r="BD2793" s="253" t="s">
        <v>27</v>
      </c>
      <c r="BE2793" s="254"/>
      <c r="BF2793" s="36"/>
      <c r="BG2793" s="11" t="s">
        <v>13</v>
      </c>
      <c r="BH2793" s="13"/>
      <c r="BI2793" s="13" t="s">
        <v>14</v>
      </c>
      <c r="BJ2793" s="15"/>
      <c r="BK2793" s="36"/>
      <c r="BL2793" s="251" t="s">
        <v>26</v>
      </c>
      <c r="BM2793" s="252"/>
      <c r="BN2793" s="253" t="s">
        <v>27</v>
      </c>
      <c r="BO2793" s="254"/>
      <c r="BP2793" s="36"/>
      <c r="BQ2793" s="11" t="s">
        <v>8</v>
      </c>
      <c r="BR2793" s="13"/>
      <c r="BS2793" s="13" t="s">
        <v>9</v>
      </c>
      <c r="BT2793" s="15"/>
      <c r="BU2793" s="20"/>
      <c r="BV2793" s="251" t="s">
        <v>26</v>
      </c>
      <c r="BW2793" s="252"/>
      <c r="BX2793" s="253" t="s">
        <v>27</v>
      </c>
      <c r="BY2793" s="254"/>
      <c r="BZ2793" s="36"/>
      <c r="CA2793" s="11" t="s">
        <v>13</v>
      </c>
      <c r="CB2793" s="13"/>
      <c r="CC2793" s="13" t="s">
        <v>14</v>
      </c>
      <c r="CD2793" s="15"/>
      <c r="CE2793" s="36"/>
      <c r="CF2793" s="251" t="s">
        <v>26</v>
      </c>
      <c r="CG2793" s="252"/>
      <c r="CH2793" s="253" t="s">
        <v>27</v>
      </c>
      <c r="CI2793" s="254"/>
      <c r="CK2793" s="11" t="s">
        <v>28</v>
      </c>
      <c r="CL2793" s="13"/>
      <c r="CM2793" s="13" t="s">
        <v>29</v>
      </c>
      <c r="CN2793" s="15"/>
      <c r="CP2793" s="251" t="s">
        <v>26</v>
      </c>
      <c r="CQ2793" s="252"/>
      <c r="CR2793" s="253" t="s">
        <v>27</v>
      </c>
      <c r="CS2793" s="254"/>
      <c r="CU2793" s="38" t="s">
        <v>37</v>
      </c>
      <c r="CW2793" s="53" t="s">
        <v>45</v>
      </c>
    </row>
    <row r="2794" spans="2:101" ht="19.2" thickTop="1" thickBot="1">
      <c r="D2794" s="16">
        <v>0</v>
      </c>
      <c r="E2794" s="17">
        <v>0</v>
      </c>
      <c r="F2794" s="18">
        <v>1</v>
      </c>
      <c r="G2794" s="19">
        <v>0</v>
      </c>
      <c r="H2794" s="10"/>
      <c r="I2794" s="16">
        <v>0</v>
      </c>
      <c r="J2794" s="17">
        <f t="shared" ref="J2794" si="29785">-1/($J$4*$B2791)</f>
        <v>-0.17197348168912291</v>
      </c>
      <c r="K2794" s="18">
        <v>1</v>
      </c>
      <c r="L2794" s="19">
        <v>0</v>
      </c>
      <c r="N2794" s="1">
        <f t="shared" ref="N2794" si="29786">D2794*I2791+F2794*I2794-E2794*J2791-G2794*J2794</f>
        <v>0</v>
      </c>
      <c r="O2794" s="4">
        <f t="shared" ref="O2794" si="29787">(D2794*J2791+E2794*I2791+F2794*J2794+G2794*I2794)</f>
        <v>-0.17197348168912291</v>
      </c>
      <c r="P2794" s="2">
        <f t="shared" ref="P2794" si="29788">D2794*K2791+F2794*K2794-E2794*L2791-G2794*L2794</f>
        <v>1</v>
      </c>
      <c r="Q2794" s="3">
        <f t="shared" ref="Q2794" si="29789">(D2794*L2791+E2794*K2791+F2794*L2794+G2794*K2794)</f>
        <v>0</v>
      </c>
      <c r="S2794" s="16">
        <v>0</v>
      </c>
      <c r="T2794" s="17">
        <v>0</v>
      </c>
      <c r="U2794" s="18">
        <v>1</v>
      </c>
      <c r="V2794" s="19">
        <v>0</v>
      </c>
      <c r="W2794" s="20"/>
      <c r="X2794" s="1">
        <f t="shared" ref="X2794" si="29790">N2794*S2791+P2794*S2794-O2794*T2791-Q2794*T2794</f>
        <v>0</v>
      </c>
      <c r="Y2794" s="4">
        <f t="shared" ref="Y2794" si="29791">(N2794*T2791+O2794*S2791+P2794*T2794+Q2794*S2794)</f>
        <v>-0.17197348168912291</v>
      </c>
      <c r="Z2794" s="2">
        <f t="shared" ref="Z2794" si="29792">N2794*U2791+P2794*U2794-O2794*V2791-Q2794*V2794</f>
        <v>0.95938945339950354</v>
      </c>
      <c r="AA2794" s="3">
        <f t="shared" ref="AA2794" si="29793">(N2794*V2791+O2794*U2791+P2794*V2794+Q2794*U2794)</f>
        <v>0</v>
      </c>
      <c r="AB2794" s="20"/>
      <c r="AC2794" s="16">
        <v>0</v>
      </c>
      <c r="AD2794" s="17">
        <f t="shared" ref="AD2794" si="29794">-1/($AD$4*$B2791)</f>
        <v>-0.19647137412078991</v>
      </c>
      <c r="AE2794" s="18">
        <v>1</v>
      </c>
      <c r="AF2794" s="19">
        <v>0</v>
      </c>
      <c r="AG2794" s="20"/>
      <c r="AH2794" s="1">
        <f t="shared" ref="AH2794" si="29795">X2794*AC2791+Z2794*AC2794-Y2794*AD2791-AA2794*AD2794</f>
        <v>0</v>
      </c>
      <c r="AI2794" s="4">
        <f t="shared" ref="AI2794" si="29796">(X2794*AD2791+Y2794*AC2791+Z2794*AD2794+AA2794*AC2794)</f>
        <v>-0.3604660459155169</v>
      </c>
      <c r="AJ2794" s="2">
        <f t="shared" ref="AJ2794" si="29797">X2794*AE2791+Z2794*AE2794-Y2794*AF2791-AA2794*AF2794</f>
        <v>0.95938945339950354</v>
      </c>
      <c r="AK2794" s="3">
        <f t="shared" ref="AK2794" si="29798">(X2794*AF2791+Y2794*AE2791+Z2794*AF2794+AA2794*AE2794)</f>
        <v>0</v>
      </c>
      <c r="AL2794" s="20"/>
      <c r="AM2794" s="16">
        <v>0</v>
      </c>
      <c r="AN2794" s="17">
        <v>0</v>
      </c>
      <c r="AO2794" s="18">
        <v>1</v>
      </c>
      <c r="AP2794" s="19">
        <v>0</v>
      </c>
      <c r="AR2794" s="1">
        <f t="shared" ref="AR2794" si="29799">AH2794*AM2791+AJ2794*AM2794-AI2794*AN2791-AK2794*AN2794</f>
        <v>0</v>
      </c>
      <c r="AS2794" s="4">
        <f t="shared" ref="AS2794" si="29800">(AH2794*AN2791+AI2794*AM2791+AJ2794*AN2794+AK2794*AM2794)</f>
        <v>-0.3604660459155169</v>
      </c>
      <c r="AT2794" s="2">
        <f t="shared" ref="AT2794" si="29801">AH2794*AO2791+AJ2794*AO2794-AI2794*AP2791-AK2794*AP2794</f>
        <v>0.87092935722155673</v>
      </c>
      <c r="AU2794" s="3">
        <f t="shared" ref="AU2794" si="29802">(AH2794*AP2791+AI2794*AO2791+AJ2794*AP2794+AK2794*AO2794)</f>
        <v>0</v>
      </c>
      <c r="AV2794" s="20"/>
      <c r="AW2794" s="16">
        <v>0</v>
      </c>
      <c r="AX2794" s="17">
        <f t="shared" ref="AX2794" si="29803">-1/($AX$4*$B2791)</f>
        <v>-0.19647137412078991</v>
      </c>
      <c r="AY2794" s="18">
        <v>1</v>
      </c>
      <c r="AZ2794" s="19">
        <v>0</v>
      </c>
      <c r="BA2794" s="20"/>
      <c r="BB2794" s="1">
        <f t="shared" ref="BB2794" si="29804">AR2794*AW2791+AT2794*AW2794-AS2794*AX2791-AU2794*AX2794</f>
        <v>0</v>
      </c>
      <c r="BC2794" s="4">
        <f t="shared" ref="BC2794" si="29805">(AR2794*AX2791+AS2794*AW2791+AT2794*AX2794+AU2794*AW2794)</f>
        <v>-0.53157873349097251</v>
      </c>
      <c r="BD2794" s="2">
        <f t="shared" ref="BD2794" si="29806">AR2794*AY2791+AT2794*AY2794-AS2794*AZ2791-AU2794*AZ2794</f>
        <v>0.87092935722155673</v>
      </c>
      <c r="BE2794" s="3">
        <f t="shared" ref="BE2794" si="29807">(AR2794*AZ2791+AS2794*AY2791+AT2794*AZ2794+AU2794*AY2794)</f>
        <v>0</v>
      </c>
      <c r="BF2794" s="20"/>
      <c r="BG2794" s="16">
        <v>0</v>
      </c>
      <c r="BH2794" s="17">
        <v>0</v>
      </c>
      <c r="BI2794" s="18">
        <v>1</v>
      </c>
      <c r="BJ2794" s="19">
        <v>0</v>
      </c>
      <c r="BK2794" s="20"/>
      <c r="BL2794" s="1">
        <f t="shared" ref="BL2794" si="29808">BB2794*BG2791+BD2794*BG2794-BC2794*BH2791-BE2794*BH2794</f>
        <v>0</v>
      </c>
      <c r="BM2794" s="4">
        <f t="shared" ref="BM2794" si="29809">(BB2794*BH2791+BC2794*BG2791+BD2794*BH2794+BE2794*BG2794)</f>
        <v>-0.53157873349097251</v>
      </c>
      <c r="BN2794" s="2">
        <f t="shared" ref="BN2794" si="29810">BB2794*BI2791+BD2794*BI2794-BC2794*BJ2791-BE2794*BJ2794</f>
        <v>0.74540010284911695</v>
      </c>
      <c r="BO2794" s="3">
        <f t="shared" ref="BO2794" si="29811">(BB2794*BJ2791+BC2794*BI2791+BD2794*BJ2794+BE2794*BI2794)</f>
        <v>0</v>
      </c>
      <c r="BP2794" s="20"/>
      <c r="BQ2794" s="16">
        <v>0</v>
      </c>
      <c r="BR2794" s="17">
        <f t="shared" ref="BR2794" si="29812">-1/($BR$4*$B2791)</f>
        <v>-0.17197348168912291</v>
      </c>
      <c r="BS2794" s="18">
        <v>1</v>
      </c>
      <c r="BT2794" s="19">
        <v>0</v>
      </c>
      <c r="BU2794" s="20"/>
      <c r="BV2794" s="1">
        <f t="shared" ref="BV2794" si="29813">BL2794*BQ2791+BN2794*BQ2794-BM2794*BR2791-BO2794*BR2794</f>
        <v>0</v>
      </c>
      <c r="BW2794" s="4">
        <f t="shared" ref="BW2794" si="29814">(BL2794*BR2791+BM2794*BQ2791+BN2794*BR2794+BO2794*BQ2794)</f>
        <v>-0.65976778442936546</v>
      </c>
      <c r="BX2794" s="2">
        <f t="shared" ref="BX2794" si="29815">BL2794*BS2791+BN2794*BS2794-BM2794*BT2791-BO2794*BT2794</f>
        <v>0.74540010284911695</v>
      </c>
      <c r="BY2794" s="3">
        <f t="shared" ref="BY2794" si="29816">(BL2794*BT2791+BM2794*BS2791+BN2794*BT2794+BO2794*BS2794)</f>
        <v>0</v>
      </c>
      <c r="BZ2794" s="20"/>
      <c r="CA2794" s="16">
        <v>0</v>
      </c>
      <c r="CB2794" s="17">
        <v>0</v>
      </c>
      <c r="CC2794" s="18">
        <v>1</v>
      </c>
      <c r="CD2794" s="19">
        <v>0</v>
      </c>
      <c r="CE2794" s="20"/>
      <c r="CF2794" s="1">
        <f t="shared" ref="CF2794" si="29817">BV2794*CA2791+BX2794*CA2794-BW2794*CB2791-BY2794*CB2794</f>
        <v>0</v>
      </c>
      <c r="CG2794" s="4">
        <f t="shared" ref="CG2794" si="29818">(BV2794*CB2791+BW2794*CA2791+BX2794*CB2794+BY2794*CA2794)</f>
        <v>-0.65976778442936546</v>
      </c>
      <c r="CH2794" s="2">
        <f t="shared" ref="CH2794" si="29819">BV2794*CC2791+BX2794*CC2794-BW2794*CD2791-BY2794*CD2794</f>
        <v>0.66385819787524269</v>
      </c>
      <c r="CI2794" s="3">
        <f t="shared" ref="CI2794" si="29820">(BV2794*CD2791+BW2794*CC2791+BX2794*CD2794+BY2794*CC2794)</f>
        <v>0</v>
      </c>
      <c r="CK2794" s="16">
        <f t="shared" ref="CK2794" si="29821">1/$CL$4</f>
        <v>1</v>
      </c>
      <c r="CL2794" s="17">
        <v>0</v>
      </c>
      <c r="CM2794" s="18">
        <v>1</v>
      </c>
      <c r="CN2794" s="19">
        <v>0</v>
      </c>
      <c r="CP2794" s="1">
        <f t="shared" ref="CP2794" si="29822">CF2794*CK2791+CH2794*CK2794-CG2794*CL2791-CI2794*CL2794</f>
        <v>0.66385819787524269</v>
      </c>
      <c r="CQ2794" s="4">
        <f t="shared" ref="CQ2794" si="29823">(CF2794*CL2791+CG2794*CK2791+CH2794*CL2794+CI2794*CK2794)</f>
        <v>-0.65976778442936546</v>
      </c>
      <c r="CR2794" s="2">
        <f t="shared" ref="CR2794" si="29824">CF2794*CM2791+CH2794*CM2794-CG2794*CN2791-CI2794*CN2794</f>
        <v>0.66385819787524269</v>
      </c>
      <c r="CS2794" s="3">
        <f t="shared" ref="CS2794" si="29825">(CF2794*CN2791+CG2794*CM2791+CH2794*CN2794+CI2794*CM2794)</f>
        <v>0</v>
      </c>
      <c r="CU2794" s="39">
        <f t="shared" ref="CU2794" si="29826">(180/PI())*ATAN(-1*(CQ2791/CP2791))</f>
        <v>51.934840148317377</v>
      </c>
      <c r="CW2794" s="54">
        <f t="shared" ref="CW2794" si="29827">20*LOG(((1-(10^(CU2791/20)^2)*(1-((1-CW2791)/(1+CW2791))^2))^0.5))</f>
        <v>-18.663873517693116</v>
      </c>
    </row>
    <row r="2795" spans="2:101">
      <c r="E2795" s="20"/>
      <c r="F2795" s="20"/>
      <c r="G2795" s="20"/>
      <c r="H2795" s="20"/>
      <c r="I2795" s="20"/>
      <c r="J2795" s="20"/>
      <c r="K2795" s="20"/>
      <c r="L2795" s="20"/>
      <c r="M2795" s="20"/>
      <c r="N2795" s="20"/>
      <c r="O2795" s="20"/>
      <c r="P2795" s="20"/>
      <c r="Q2795" s="20"/>
      <c r="R2795" s="20"/>
      <c r="S2795" s="20"/>
      <c r="T2795" s="20"/>
      <c r="U2795" s="20"/>
      <c r="V2795" s="20"/>
      <c r="W2795" s="20"/>
      <c r="X2795" s="20"/>
      <c r="Y2795" s="20"/>
      <c r="Z2795" s="20"/>
      <c r="AA2795" s="20"/>
      <c r="AB2795" s="30"/>
      <c r="AC2795" s="20"/>
      <c r="AD2795" s="20"/>
      <c r="AE2795" s="20"/>
      <c r="AF2795" s="20"/>
      <c r="AG2795" s="20"/>
      <c r="AH2795" s="20"/>
      <c r="AI2795" s="20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  <c r="BA2795" s="20"/>
      <c r="BB2795" s="20"/>
      <c r="BC2795" s="20"/>
      <c r="BD2795" s="20"/>
      <c r="BE2795" s="20"/>
      <c r="BF2795" s="20"/>
      <c r="BG2795" s="20"/>
      <c r="BH2795" s="20"/>
      <c r="BI2795" s="20"/>
      <c r="BJ2795" s="20"/>
      <c r="BK2795" s="20"/>
      <c r="BL2795" s="20"/>
      <c r="BM2795" s="20"/>
      <c r="BN2795" s="20"/>
      <c r="BO2795" s="20"/>
      <c r="BP2795" s="20"/>
      <c r="BQ2795" s="20"/>
      <c r="BR2795" s="20"/>
      <c r="BS2795" s="20"/>
      <c r="BT2795" s="20"/>
      <c r="BU2795" s="20"/>
      <c r="BV2795" s="20"/>
      <c r="BW2795" s="20"/>
      <c r="BX2795" s="20"/>
      <c r="BY2795" s="20"/>
      <c r="BZ2795" s="20"/>
      <c r="CA2795" s="20"/>
      <c r="CB2795" s="20"/>
      <c r="CC2795" s="20"/>
      <c r="CD2795" s="20"/>
      <c r="CE2795" s="20"/>
      <c r="CF2795" s="20"/>
      <c r="CG2795" s="20"/>
      <c r="CH2795" s="20"/>
      <c r="CI2795" s="20"/>
      <c r="CJ2795" s="20"/>
      <c r="CK2795" s="20"/>
      <c r="CL2795" s="20"/>
    </row>
    <row r="2797" spans="2:101" ht="18.600000000000001" thickBot="1">
      <c r="B2797" s="23"/>
      <c r="C2797" s="23"/>
      <c r="D2797" s="20" t="s">
        <v>15</v>
      </c>
      <c r="E2797" s="20"/>
      <c r="F2797" s="20"/>
      <c r="G2797" s="20"/>
      <c r="H2797" s="20"/>
      <c r="I2797" s="20" t="s">
        <v>16</v>
      </c>
      <c r="J2797" s="20"/>
      <c r="K2797" s="20"/>
      <c r="L2797" s="20"/>
      <c r="M2797" s="23"/>
      <c r="N2797" s="23"/>
      <c r="O2797" s="24" t="s">
        <v>17</v>
      </c>
      <c r="P2797" s="23"/>
      <c r="Q2797" s="23"/>
      <c r="R2797" s="23"/>
      <c r="S2797" s="20"/>
      <c r="T2797" s="20" t="s">
        <v>18</v>
      </c>
      <c r="U2797" s="23"/>
      <c r="V2797" s="23"/>
      <c r="W2797" s="23"/>
      <c r="X2797" s="23"/>
      <c r="Y2797" s="24" t="s">
        <v>19</v>
      </c>
      <c r="Z2797" s="23"/>
      <c r="AA2797" s="23"/>
      <c r="AB2797" s="23"/>
      <c r="AC2797" s="24" t="s">
        <v>20</v>
      </c>
      <c r="AD2797" s="20"/>
      <c r="AE2797" s="20"/>
      <c r="AF2797" s="20"/>
      <c r="AG2797" s="20"/>
      <c r="AH2797" s="23"/>
      <c r="AI2797" s="24" t="s">
        <v>21</v>
      </c>
      <c r="AJ2797" s="23"/>
      <c r="AK2797" s="23"/>
      <c r="AL2797" s="20"/>
      <c r="AM2797" s="24" t="s">
        <v>31</v>
      </c>
      <c r="AN2797" s="20"/>
      <c r="AO2797" s="23"/>
      <c r="AP2797" s="23"/>
      <c r="AQ2797" s="23"/>
      <c r="AR2797" s="23"/>
      <c r="AS2797" s="24" t="s">
        <v>91</v>
      </c>
      <c r="AT2797" s="23"/>
      <c r="AU2797" s="23"/>
      <c r="AV2797" s="23"/>
      <c r="AW2797" s="24" t="s">
        <v>32</v>
      </c>
      <c r="AX2797" s="20"/>
      <c r="AY2797" s="20"/>
      <c r="AZ2797" s="20"/>
      <c r="BA2797" s="20"/>
      <c r="BB2797" s="23"/>
      <c r="BC2797" s="24" t="s">
        <v>22</v>
      </c>
      <c r="BD2797" s="23"/>
      <c r="BE2797" s="23"/>
      <c r="BF2797" s="23"/>
      <c r="BG2797" s="24" t="s">
        <v>33</v>
      </c>
      <c r="BH2797" s="20"/>
      <c r="BI2797" s="23"/>
      <c r="BJ2797" s="23"/>
      <c r="BK2797" s="23"/>
      <c r="BL2797" s="23"/>
      <c r="BM2797" s="24" t="s">
        <v>34</v>
      </c>
      <c r="BN2797" s="23"/>
      <c r="BO2797" s="23"/>
      <c r="BP2797" s="23"/>
      <c r="BQ2797" s="24" t="s">
        <v>89</v>
      </c>
      <c r="BR2797" s="20"/>
      <c r="BS2797" s="20"/>
      <c r="BT2797" s="20"/>
      <c r="BU2797" s="20"/>
      <c r="BV2797" s="23"/>
      <c r="BW2797" s="24" t="s">
        <v>35</v>
      </c>
      <c r="BX2797" s="23"/>
      <c r="BY2797" s="23"/>
      <c r="BZ2797" s="23"/>
      <c r="CA2797" s="24" t="s">
        <v>90</v>
      </c>
      <c r="CB2797" s="20"/>
      <c r="CC2797" s="23"/>
      <c r="CD2797" s="23"/>
      <c r="CE2797" s="23"/>
      <c r="CF2797" s="23"/>
      <c r="CG2797" s="24" t="s">
        <v>92</v>
      </c>
      <c r="CH2797" s="23"/>
      <c r="CI2797" s="23"/>
      <c r="CJ2797" s="23"/>
      <c r="CK2797" s="24" t="s">
        <v>36</v>
      </c>
      <c r="CL2797" s="24"/>
      <c r="CM2797" s="23"/>
      <c r="CN2797" s="23"/>
      <c r="CO2797" s="23"/>
      <c r="CP2797" s="23"/>
      <c r="CQ2797" s="24" t="s">
        <v>93</v>
      </c>
      <c r="CR2797" s="23"/>
      <c r="CS2797" s="23"/>
    </row>
    <row r="2798" spans="2:101" ht="18.600000000000001" thickBot="1">
      <c r="B2798" s="33"/>
      <c r="C2798" s="23"/>
      <c r="D2798" s="7" t="s">
        <v>2</v>
      </c>
      <c r="E2798" s="8"/>
      <c r="F2798" s="8" t="s">
        <v>3</v>
      </c>
      <c r="G2798" s="9"/>
      <c r="H2798" s="10"/>
      <c r="I2798" s="7" t="s">
        <v>4</v>
      </c>
      <c r="J2798" s="8"/>
      <c r="K2798" s="8" t="s">
        <v>5</v>
      </c>
      <c r="L2798" s="9"/>
      <c r="M2798" s="23"/>
      <c r="N2798" s="251" t="s">
        <v>79</v>
      </c>
      <c r="O2798" s="252"/>
      <c r="P2798" s="253" t="s">
        <v>80</v>
      </c>
      <c r="Q2798" s="254"/>
      <c r="R2798" s="23"/>
      <c r="S2798" s="7" t="s">
        <v>11</v>
      </c>
      <c r="T2798" s="8"/>
      <c r="U2798" s="8" t="s">
        <v>12</v>
      </c>
      <c r="V2798" s="9"/>
      <c r="W2798" s="20"/>
      <c r="X2798" s="251" t="s">
        <v>79</v>
      </c>
      <c r="Y2798" s="252"/>
      <c r="Z2798" s="253" t="s">
        <v>80</v>
      </c>
      <c r="AA2798" s="254"/>
      <c r="AB2798" s="20"/>
      <c r="AC2798" s="7" t="s">
        <v>4</v>
      </c>
      <c r="AD2798" s="8"/>
      <c r="AE2798" s="8" t="s">
        <v>5</v>
      </c>
      <c r="AF2798" s="9"/>
      <c r="AG2798" s="20"/>
      <c r="AH2798" s="251" t="s">
        <v>0</v>
      </c>
      <c r="AI2798" s="252"/>
      <c r="AJ2798" s="253" t="s">
        <v>1</v>
      </c>
      <c r="AK2798" s="254"/>
      <c r="AL2798" s="20"/>
      <c r="AM2798" s="7" t="s">
        <v>11</v>
      </c>
      <c r="AN2798" s="8"/>
      <c r="AO2798" s="8" t="s">
        <v>12</v>
      </c>
      <c r="AP2798" s="9"/>
      <c r="AQ2798" s="23"/>
      <c r="AR2798" s="251" t="s">
        <v>0</v>
      </c>
      <c r="AS2798" s="252"/>
      <c r="AT2798" s="253" t="s">
        <v>1</v>
      </c>
      <c r="AU2798" s="254"/>
      <c r="AV2798" s="36"/>
      <c r="AW2798" s="7" t="s">
        <v>4</v>
      </c>
      <c r="AX2798" s="8"/>
      <c r="AY2798" s="8" t="s">
        <v>5</v>
      </c>
      <c r="AZ2798" s="9"/>
      <c r="BA2798" s="20"/>
      <c r="BB2798" s="251" t="s">
        <v>0</v>
      </c>
      <c r="BC2798" s="252"/>
      <c r="BD2798" s="253" t="s">
        <v>1</v>
      </c>
      <c r="BE2798" s="254"/>
      <c r="BF2798" s="36"/>
      <c r="BG2798" s="7" t="s">
        <v>11</v>
      </c>
      <c r="BH2798" s="8"/>
      <c r="BI2798" s="8" t="s">
        <v>12</v>
      </c>
      <c r="BJ2798" s="9"/>
      <c r="BK2798" s="36"/>
      <c r="BL2798" s="251" t="s">
        <v>0</v>
      </c>
      <c r="BM2798" s="252"/>
      <c r="BN2798" s="253" t="s">
        <v>1</v>
      </c>
      <c r="BO2798" s="254"/>
      <c r="BP2798" s="36"/>
      <c r="BQ2798" s="7" t="s">
        <v>4</v>
      </c>
      <c r="BR2798" s="8"/>
      <c r="BS2798" s="8" t="s">
        <v>5</v>
      </c>
      <c r="BT2798" s="9"/>
      <c r="BU2798" s="20"/>
      <c r="BV2798" s="251" t="s">
        <v>0</v>
      </c>
      <c r="BW2798" s="252"/>
      <c r="BX2798" s="253" t="s">
        <v>1</v>
      </c>
      <c r="BY2798" s="254"/>
      <c r="BZ2798" s="36"/>
      <c r="CA2798" s="7" t="s">
        <v>11</v>
      </c>
      <c r="CB2798" s="8"/>
      <c r="CC2798" s="8" t="s">
        <v>12</v>
      </c>
      <c r="CD2798" s="9"/>
      <c r="CE2798" s="36"/>
      <c r="CF2798" s="251" t="s">
        <v>0</v>
      </c>
      <c r="CG2798" s="252"/>
      <c r="CH2798" s="253" t="s">
        <v>1</v>
      </c>
      <c r="CI2798" s="254"/>
      <c r="CJ2798" s="23"/>
      <c r="CK2798" s="7" t="s">
        <v>23</v>
      </c>
      <c r="CL2798" s="8"/>
      <c r="CM2798" s="8" t="s">
        <v>24</v>
      </c>
      <c r="CN2798" s="9"/>
      <c r="CO2798" s="23"/>
      <c r="CP2798" s="251" t="s">
        <v>0</v>
      </c>
      <c r="CQ2798" s="252"/>
      <c r="CR2798" s="253" t="s">
        <v>1</v>
      </c>
      <c r="CS2798" s="254"/>
      <c r="CU2798" s="26" t="s">
        <v>25</v>
      </c>
      <c r="CW2798" s="50" t="s">
        <v>44</v>
      </c>
    </row>
    <row r="2799" spans="2:101" ht="19.2" thickTop="1" thickBot="1">
      <c r="B2799" s="34">
        <v>8.5500000000000291</v>
      </c>
      <c r="D2799" s="11">
        <v>1</v>
      </c>
      <c r="E2799" s="12">
        <v>0</v>
      </c>
      <c r="F2799" s="13">
        <v>0</v>
      </c>
      <c r="G2799" s="40">
        <f t="shared" ref="G2799" si="29828">-1/($E$4*$B2799)</f>
        <v>-0.12286906642240256</v>
      </c>
      <c r="H2799" s="10"/>
      <c r="I2799" s="11">
        <v>1</v>
      </c>
      <c r="J2799" s="12">
        <v>0</v>
      </c>
      <c r="K2799" s="13">
        <v>0</v>
      </c>
      <c r="L2799" s="14">
        <v>0</v>
      </c>
      <c r="N2799" s="1">
        <f t="shared" ref="N2799" si="29829">D2799*I2799+F2799*I2802-E2799*J2799-G2799*J2802</f>
        <v>0.97899334740015231</v>
      </c>
      <c r="O2799" s="4">
        <f t="shared" ref="O2799" si="29830">(D2799*J2799+E2799*I2799+F2799*J2802+G2799*I2802)</f>
        <v>0</v>
      </c>
      <c r="P2799" s="2">
        <f t="shared" ref="P2799" si="29831">D2799*K2799+F2799*K2802-E2799*L2799-G2799*L2802</f>
        <v>0</v>
      </c>
      <c r="Q2799" s="3">
        <f t="shared" ref="Q2799" si="29832">(D2799*L2799+E2799*K2799+F2799*L2802+G2799*K2802)</f>
        <v>-0.12286906642240256</v>
      </c>
      <c r="S2799" s="11">
        <v>1</v>
      </c>
      <c r="T2799" s="12">
        <v>0</v>
      </c>
      <c r="U2799" s="13">
        <v>0</v>
      </c>
      <c r="V2799" s="40">
        <f t="shared" ref="V2799" si="29833">-1/($T$4*$B2799)</f>
        <v>-0.23476327645019066</v>
      </c>
      <c r="W2799" s="20"/>
      <c r="X2799" s="1">
        <f t="shared" ref="X2799" si="29834">N2799*S2799+P2799*S2802-O2799*T2799-Q2799*T2802</f>
        <v>0.97899334740015231</v>
      </c>
      <c r="Y2799" s="4">
        <f t="shared" ref="Y2799" si="29835">(N2799*T2799+O2799*S2799+P2799*T2802+Q2799*S2802)</f>
        <v>0</v>
      </c>
      <c r="Z2799" s="2">
        <f t="shared" ref="Z2799" si="29836">N2799*U2799+P2799*U2802-O2799*V2799-Q2799*V2802</f>
        <v>0</v>
      </c>
      <c r="AA2799" s="3">
        <f t="shared" ref="AA2799" si="29837">(N2799*V2799+O2799*U2799+P2799*V2802+Q2799*U2802)</f>
        <v>-0.35270075228100206</v>
      </c>
      <c r="AB2799" s="20"/>
      <c r="AC2799" s="11">
        <v>1</v>
      </c>
      <c r="AD2799" s="12">
        <v>0</v>
      </c>
      <c r="AE2799" s="13">
        <v>0</v>
      </c>
      <c r="AF2799" s="14">
        <v>0</v>
      </c>
      <c r="AG2799" s="20"/>
      <c r="AH2799" s="1">
        <f t="shared" ref="AH2799" si="29838">X2799*AC2799+Z2799*AC2802-Y2799*AD2799-AA2799*AD2802</f>
        <v>0.91010298338147155</v>
      </c>
      <c r="AI2799" s="4">
        <f t="shared" ref="AI2799" si="29839">(X2799*AD2799+Y2799*AC2799+Z2799*AD2802+AA2799*AC2802)</f>
        <v>0</v>
      </c>
      <c r="AJ2799" s="2">
        <f t="shared" ref="AJ2799" si="29840">X2799*AE2799+Z2799*AE2802-Y2799*AF2799-AA2799*AF2802</f>
        <v>0</v>
      </c>
      <c r="AK2799" s="3">
        <f t="shared" ref="AK2799" si="29841">(X2799*AF2799+Y2799*AE2799+Z2799*AF2802+AA2799*AE2802)</f>
        <v>-0.35270075228100206</v>
      </c>
      <c r="AL2799" s="20"/>
      <c r="AM2799" s="11">
        <v>1</v>
      </c>
      <c r="AN2799" s="12">
        <v>0</v>
      </c>
      <c r="AO2799" s="13">
        <v>0</v>
      </c>
      <c r="AP2799" s="40">
        <f t="shared" ref="AP2799" si="29842">-1/($AN$4*$B2799)</f>
        <v>-0.24396967944823733</v>
      </c>
      <c r="AR2799" s="1">
        <f t="shared" ref="AR2799" si="29843">AH2799*AM2799+AJ2799*AM2802-AI2799*AN2799-AK2799*AN2802</f>
        <v>0.91010298338147155</v>
      </c>
      <c r="AS2799" s="4">
        <f t="shared" ref="AS2799" si="29844">(AH2799*AN2799+AI2799*AM2799+AJ2799*AN2802+AK2799*AM2802)</f>
        <v>0</v>
      </c>
      <c r="AT2799" s="2">
        <f t="shared" ref="AT2799" si="29845">AH2799*AO2799+AJ2799*AO2802-AI2799*AP2799-AK2799*AP2802</f>
        <v>0</v>
      </c>
      <c r="AU2799" s="3">
        <f t="shared" ref="AU2799" si="29846">(AH2799*AP2799+AI2799*AO2799+AJ2799*AP2802+AK2799*AO2802)</f>
        <v>-0.57473828540146421</v>
      </c>
      <c r="AV2799" s="20"/>
      <c r="AW2799" s="11">
        <v>1</v>
      </c>
      <c r="AX2799" s="12">
        <v>0</v>
      </c>
      <c r="AY2799" s="13">
        <v>0</v>
      </c>
      <c r="AZ2799" s="14">
        <v>0</v>
      </c>
      <c r="BA2799" s="20"/>
      <c r="BB2799" s="1">
        <f t="shared" ref="BB2799" si="29847">AR2799*AW2799+AT2799*AW2802-AS2799*AX2799-AU2799*AX2802</f>
        <v>0.79784371134784049</v>
      </c>
      <c r="BC2799" s="4">
        <f t="shared" ref="BC2799" si="29848">(AR2799*AX2799+AS2799*AW2799+AT2799*AX2802+AU2799*AW2802)</f>
        <v>0</v>
      </c>
      <c r="BD2799" s="2">
        <f t="shared" ref="BD2799" si="29849">AR2799*AY2799+AT2799*AY2802-AS2799*AZ2799-AU2799*AZ2802</f>
        <v>0</v>
      </c>
      <c r="BE2799" s="3">
        <f t="shared" ref="BE2799" si="29850">(AR2799*AZ2799+AS2799*AY2799+AT2799*AZ2802+AU2799*AY2802)</f>
        <v>-0.57473828540146421</v>
      </c>
      <c r="BF2799" s="20"/>
      <c r="BG2799" s="11">
        <v>1</v>
      </c>
      <c r="BH2799" s="12">
        <v>0</v>
      </c>
      <c r="BI2799" s="13">
        <v>0</v>
      </c>
      <c r="BJ2799" s="40">
        <f t="shared" ref="BJ2799" si="29851">-1/($BH$4*$B2799)</f>
        <v>-0.23476327645019066</v>
      </c>
      <c r="BK2799" s="20"/>
      <c r="BL2799" s="1">
        <f t="shared" ref="BL2799" si="29852">BB2799*BG2799+BD2799*BG2802-BC2799*BH2799-BE2799*BH2802</f>
        <v>0.79784371134784049</v>
      </c>
      <c r="BM2799" s="4">
        <f t="shared" ref="BM2799" si="29853">(BB2799*BH2799+BC2799*BG2799+BD2799*BH2802+BE2799*BG2802)</f>
        <v>0</v>
      </c>
      <c r="BN2799" s="2">
        <f t="shared" ref="BN2799" si="29854">BB2799*BI2799+BD2799*BI2802-BC2799*BJ2799-BE2799*BJ2802</f>
        <v>0</v>
      </c>
      <c r="BO2799" s="3">
        <f t="shared" ref="BO2799" si="29855">(BB2799*BJ2799+BC2799*BI2799+BD2799*BJ2802+BE2799*BI2802)</f>
        <v>-0.76204268917266338</v>
      </c>
      <c r="BP2799" s="20"/>
      <c r="BQ2799" s="11">
        <v>1</v>
      </c>
      <c r="BR2799" s="12">
        <v>0</v>
      </c>
      <c r="BS2799" s="13">
        <v>0</v>
      </c>
      <c r="BT2799" s="14">
        <v>0</v>
      </c>
      <c r="BU2799" s="20"/>
      <c r="BV2799" s="1">
        <f t="shared" ref="BV2799" si="29856">BL2799*BQ2799+BN2799*BQ2802-BM2799*BR2799-BO2799*BR2802</f>
        <v>0.66755895779830798</v>
      </c>
      <c r="BW2799" s="4">
        <f t="shared" ref="BW2799" si="29857">(BL2799*BR2799+BM2799*BQ2799+BN2799*BR2802+BO2799*BQ2802)</f>
        <v>0</v>
      </c>
      <c r="BX2799" s="2">
        <f t="shared" ref="BX2799" si="29858">BL2799*BS2799+BN2799*BS2802-BM2799*BT2799-BO2799*BT2802</f>
        <v>0</v>
      </c>
      <c r="BY2799" s="3">
        <f t="shared" ref="BY2799" si="29859">(BL2799*BT2799+BM2799*BS2799+BN2799*BT2802+BO2799*BS2802)</f>
        <v>-0.76204268917266338</v>
      </c>
      <c r="BZ2799" s="20"/>
      <c r="CA2799" s="11">
        <v>1</v>
      </c>
      <c r="CB2799" s="12">
        <v>0</v>
      </c>
      <c r="CC2799" s="13">
        <v>0</v>
      </c>
      <c r="CD2799" s="40">
        <f t="shared" ref="CD2799" si="29860">-1/($CB$4*$B2799)</f>
        <v>-0.12286906642240256</v>
      </c>
      <c r="CE2799" s="20"/>
      <c r="CF2799" s="1">
        <f t="shared" ref="CF2799" si="29861">BV2799*CA2799+BX2799*CA2802-BW2799*CB2799-BY2799*CB2802</f>
        <v>0.66755895779830798</v>
      </c>
      <c r="CG2799" s="4">
        <f t="shared" ref="CG2799" si="29862">(BV2799*CB2799+BW2799*CA2799+BX2799*CB2802+BY2799*CA2802)</f>
        <v>0</v>
      </c>
      <c r="CH2799" s="2">
        <f t="shared" ref="CH2799" si="29863">BV2799*CC2799+BX2799*CC2802-BW2799*CD2799-BY2799*CD2802</f>
        <v>0</v>
      </c>
      <c r="CI2799" s="3">
        <f t="shared" ref="CI2799" si="29864">(BV2799*CD2799+BW2799*CC2799+BX2799*CD2802+BY2799*CC2802)</f>
        <v>-0.84406503509925357</v>
      </c>
      <c r="CJ2799" s="28"/>
      <c r="CK2799" s="11">
        <v>1</v>
      </c>
      <c r="CL2799" s="12">
        <v>0</v>
      </c>
      <c r="CM2799" s="13">
        <v>0</v>
      </c>
      <c r="CN2799" s="14">
        <v>0</v>
      </c>
      <c r="CP2799" s="1">
        <f t="shared" ref="CP2799" si="29865">CF2799*CK2799+CH2799*CK2802-CG2799*CL2799-CI2799*CL2802</f>
        <v>0.66755895779830798</v>
      </c>
      <c r="CQ2799" s="4">
        <f t="shared" ref="CQ2799" si="29866">(CF2799*CL2799+CG2799*CK2799+CH2799*CL2802+CI2799*CK2802)</f>
        <v>-0.84406503509925357</v>
      </c>
      <c r="CR2799" s="2">
        <f t="shared" ref="CR2799" si="29867">CF2799*CM2799+CH2799*CM2802-CG2799*CN2799-CI2799*CN2802</f>
        <v>0</v>
      </c>
      <c r="CS2799" s="3">
        <f t="shared" ref="CS2799" si="29868">(CF2799*CN2799+CG2799*CM2799+CH2799*CN2802+CI2799*CM2802)</f>
        <v>-0.84406503509925357</v>
      </c>
      <c r="CU2799" s="29">
        <f t="shared" ref="CU2799" si="29869">20*LOG(((1+$CL$4)/$CL$4)/((CP2799+CP2802)^2+(CQ2799+CQ2802)^2)^0.5)</f>
        <v>-3.7916935057614572E-2</v>
      </c>
      <c r="CW2799" s="51">
        <f t="shared" ref="CW2799" si="29870">((CP2799^2+CQ2799^2)^0.5)/((CP2802^2+CQ2802^2)^0.5)</f>
        <v>1.1491345369828099</v>
      </c>
    </row>
    <row r="2800" spans="2:101" ht="18.600000000000001" thickBot="1">
      <c r="D2800" s="11"/>
      <c r="E2800" s="13"/>
      <c r="F2800" s="13"/>
      <c r="G2800" s="15"/>
      <c r="H2800" s="10"/>
      <c r="I2800" s="11"/>
      <c r="J2800" s="13"/>
      <c r="K2800" s="13"/>
      <c r="L2800" s="15"/>
      <c r="N2800" s="5"/>
      <c r="Q2800" s="6"/>
      <c r="S2800" s="11"/>
      <c r="T2800" s="13"/>
      <c r="U2800" s="13"/>
      <c r="V2800" s="15"/>
      <c r="W2800" s="20"/>
      <c r="X2800" s="5"/>
      <c r="AA2800" s="6"/>
      <c r="AB2800" s="20"/>
      <c r="AC2800" s="11"/>
      <c r="AD2800" s="13"/>
      <c r="AE2800" s="13"/>
      <c r="AF2800" s="15"/>
      <c r="AG2800" s="20"/>
      <c r="AH2800" s="5"/>
      <c r="AK2800" s="6"/>
      <c r="AL2800" s="20"/>
      <c r="AM2800" s="11"/>
      <c r="AN2800" s="13"/>
      <c r="AO2800" s="13"/>
      <c r="AP2800" s="15"/>
      <c r="AR2800" s="5"/>
      <c r="AU2800" s="6"/>
      <c r="AW2800" s="11"/>
      <c r="AX2800" s="13"/>
      <c r="AY2800" s="13"/>
      <c r="AZ2800" s="15"/>
      <c r="BA2800" s="20"/>
      <c r="BB2800" s="5"/>
      <c r="BE2800" s="6"/>
      <c r="BG2800" s="11"/>
      <c r="BH2800" s="13"/>
      <c r="BI2800" s="13"/>
      <c r="BJ2800" s="15"/>
      <c r="BL2800" s="5"/>
      <c r="BO2800" s="6"/>
      <c r="BQ2800" s="11"/>
      <c r="BR2800" s="13"/>
      <c r="BS2800" s="13"/>
      <c r="BT2800" s="15"/>
      <c r="BU2800" s="20"/>
      <c r="BV2800" s="5"/>
      <c r="BY2800" s="6"/>
      <c r="CA2800" s="11"/>
      <c r="CB2800" s="13"/>
      <c r="CC2800" s="13"/>
      <c r="CD2800" s="15"/>
      <c r="CF2800" s="5"/>
      <c r="CI2800" s="6"/>
      <c r="CK2800" s="11"/>
      <c r="CL2800" s="13"/>
      <c r="CM2800" s="13"/>
      <c r="CN2800" s="15"/>
      <c r="CP2800" s="5"/>
      <c r="CS2800" s="6"/>
      <c r="CW2800" s="52"/>
    </row>
    <row r="2801" spans="2:101" ht="18.600000000000001" thickBot="1">
      <c r="D2801" s="11" t="s">
        <v>6</v>
      </c>
      <c r="E2801" s="13"/>
      <c r="F2801" s="13" t="s">
        <v>7</v>
      </c>
      <c r="G2801" s="15"/>
      <c r="H2801" s="10"/>
      <c r="I2801" s="11" t="s">
        <v>8</v>
      </c>
      <c r="J2801" s="13"/>
      <c r="K2801" s="13" t="s">
        <v>9</v>
      </c>
      <c r="L2801" s="15"/>
      <c r="N2801" s="251" t="s">
        <v>26</v>
      </c>
      <c r="O2801" s="252"/>
      <c r="P2801" s="253" t="s">
        <v>27</v>
      </c>
      <c r="Q2801" s="254"/>
      <c r="S2801" s="11" t="s">
        <v>13</v>
      </c>
      <c r="T2801" s="13"/>
      <c r="U2801" s="13" t="s">
        <v>14</v>
      </c>
      <c r="V2801" s="15"/>
      <c r="W2801" s="20"/>
      <c r="X2801" s="251" t="s">
        <v>26</v>
      </c>
      <c r="Y2801" s="252"/>
      <c r="Z2801" s="253" t="s">
        <v>27</v>
      </c>
      <c r="AA2801" s="254"/>
      <c r="AB2801" s="20"/>
      <c r="AC2801" s="11" t="s">
        <v>8</v>
      </c>
      <c r="AD2801" s="13"/>
      <c r="AE2801" s="13" t="s">
        <v>9</v>
      </c>
      <c r="AF2801" s="15"/>
      <c r="AG2801" s="20"/>
      <c r="AH2801" s="251" t="s">
        <v>26</v>
      </c>
      <c r="AI2801" s="252"/>
      <c r="AJ2801" s="253" t="s">
        <v>27</v>
      </c>
      <c r="AK2801" s="254"/>
      <c r="AL2801" s="20"/>
      <c r="AM2801" s="11" t="s">
        <v>13</v>
      </c>
      <c r="AN2801" s="13"/>
      <c r="AO2801" s="13" t="s">
        <v>14</v>
      </c>
      <c r="AP2801" s="15"/>
      <c r="AR2801" s="251" t="s">
        <v>26</v>
      </c>
      <c r="AS2801" s="252"/>
      <c r="AT2801" s="253" t="s">
        <v>27</v>
      </c>
      <c r="AU2801" s="254"/>
      <c r="AV2801" s="36"/>
      <c r="AW2801" s="11" t="s">
        <v>8</v>
      </c>
      <c r="AX2801" s="13"/>
      <c r="AY2801" s="13" t="s">
        <v>9</v>
      </c>
      <c r="AZ2801" s="15"/>
      <c r="BA2801" s="20"/>
      <c r="BB2801" s="251" t="s">
        <v>26</v>
      </c>
      <c r="BC2801" s="252"/>
      <c r="BD2801" s="253" t="s">
        <v>27</v>
      </c>
      <c r="BE2801" s="254"/>
      <c r="BF2801" s="36"/>
      <c r="BG2801" s="11" t="s">
        <v>13</v>
      </c>
      <c r="BH2801" s="13"/>
      <c r="BI2801" s="13" t="s">
        <v>14</v>
      </c>
      <c r="BJ2801" s="15"/>
      <c r="BK2801" s="36"/>
      <c r="BL2801" s="251" t="s">
        <v>26</v>
      </c>
      <c r="BM2801" s="252"/>
      <c r="BN2801" s="253" t="s">
        <v>27</v>
      </c>
      <c r="BO2801" s="254"/>
      <c r="BP2801" s="36"/>
      <c r="BQ2801" s="11" t="s">
        <v>8</v>
      </c>
      <c r="BR2801" s="13"/>
      <c r="BS2801" s="13" t="s">
        <v>9</v>
      </c>
      <c r="BT2801" s="15"/>
      <c r="BU2801" s="20"/>
      <c r="BV2801" s="251" t="s">
        <v>26</v>
      </c>
      <c r="BW2801" s="252"/>
      <c r="BX2801" s="253" t="s">
        <v>27</v>
      </c>
      <c r="BY2801" s="254"/>
      <c r="BZ2801" s="36"/>
      <c r="CA2801" s="11" t="s">
        <v>13</v>
      </c>
      <c r="CB2801" s="13"/>
      <c r="CC2801" s="13" t="s">
        <v>14</v>
      </c>
      <c r="CD2801" s="15"/>
      <c r="CE2801" s="36"/>
      <c r="CF2801" s="251" t="s">
        <v>26</v>
      </c>
      <c r="CG2801" s="252"/>
      <c r="CH2801" s="253" t="s">
        <v>27</v>
      </c>
      <c r="CI2801" s="254"/>
      <c r="CK2801" s="11" t="s">
        <v>28</v>
      </c>
      <c r="CL2801" s="13"/>
      <c r="CM2801" s="13" t="s">
        <v>29</v>
      </c>
      <c r="CN2801" s="15"/>
      <c r="CP2801" s="251" t="s">
        <v>26</v>
      </c>
      <c r="CQ2801" s="252"/>
      <c r="CR2801" s="253" t="s">
        <v>27</v>
      </c>
      <c r="CS2801" s="254"/>
      <c r="CU2801" s="38" t="s">
        <v>37</v>
      </c>
      <c r="CW2801" s="53" t="s">
        <v>45</v>
      </c>
    </row>
    <row r="2802" spans="2:101" ht="19.2" thickTop="1" thickBot="1">
      <c r="D2802" s="16">
        <v>0</v>
      </c>
      <c r="E2802" s="17">
        <v>0</v>
      </c>
      <c r="F2802" s="18">
        <v>1</v>
      </c>
      <c r="G2802" s="19">
        <v>0</v>
      </c>
      <c r="H2802" s="10"/>
      <c r="I2802" s="16">
        <v>0</v>
      </c>
      <c r="J2802" s="17">
        <f t="shared" ref="J2802" si="29871">-1/($J$4*$B2799)</f>
        <v>-0.17096778881374794</v>
      </c>
      <c r="K2802" s="18">
        <v>1</v>
      </c>
      <c r="L2802" s="19">
        <v>0</v>
      </c>
      <c r="N2802" s="1">
        <f t="shared" ref="N2802" si="29872">D2802*I2799+F2802*I2802-E2802*J2799-G2802*J2802</f>
        <v>0</v>
      </c>
      <c r="O2802" s="4">
        <f t="shared" ref="O2802" si="29873">(D2802*J2799+E2802*I2799+F2802*J2802+G2802*I2802)</f>
        <v>-0.17096778881374794</v>
      </c>
      <c r="P2802" s="2">
        <f t="shared" ref="P2802" si="29874">D2802*K2799+F2802*K2802-E2802*L2799-G2802*L2802</f>
        <v>1</v>
      </c>
      <c r="Q2802" s="3">
        <f t="shared" ref="Q2802" si="29875">(D2802*L2799+E2802*K2799+F2802*L2802+G2802*K2802)</f>
        <v>0</v>
      </c>
      <c r="S2802" s="16">
        <v>0</v>
      </c>
      <c r="T2802" s="17">
        <v>0</v>
      </c>
      <c r="U2802" s="18">
        <v>1</v>
      </c>
      <c r="V2802" s="19">
        <v>0</v>
      </c>
      <c r="W2802" s="20"/>
      <c r="X2802" s="1">
        <f t="shared" ref="X2802" si="29876">N2802*S2799+P2802*S2802-O2802*T2799-Q2802*T2802</f>
        <v>0</v>
      </c>
      <c r="Y2802" s="4">
        <f t="shared" ref="Y2802" si="29877">(N2802*T2799+O2802*S2799+P2802*T2802+Q2802*S2802)</f>
        <v>-0.17096778881374794</v>
      </c>
      <c r="Z2802" s="2">
        <f t="shared" ref="Z2802" si="29878">N2802*U2799+P2802*U2802-O2802*V2799-Q2802*V2802</f>
        <v>0.9598630417306403</v>
      </c>
      <c r="AA2802" s="3">
        <f t="shared" ref="AA2802" si="29879">(N2802*V2799+O2802*U2799+P2802*V2802+Q2802*U2802)</f>
        <v>0</v>
      </c>
      <c r="AB2802" s="20"/>
      <c r="AC2802" s="16">
        <v>0</v>
      </c>
      <c r="AD2802" s="17">
        <f t="shared" ref="AD2802" si="29880">-1/($AD$4*$B2799)</f>
        <v>-0.1953224187165748</v>
      </c>
      <c r="AE2802" s="18">
        <v>1</v>
      </c>
      <c r="AF2802" s="19">
        <v>0</v>
      </c>
      <c r="AG2802" s="20"/>
      <c r="AH2802" s="1">
        <f t="shared" ref="AH2802" si="29881">X2802*AC2799+Z2802*AC2802-Y2802*AD2799-AA2802*AD2802</f>
        <v>0</v>
      </c>
      <c r="AI2802" s="4">
        <f t="shared" ref="AI2802" si="29882">(X2802*AD2799+Y2802*AC2799+Z2802*AD2802+AA2802*AC2802)</f>
        <v>-0.3584505597612252</v>
      </c>
      <c r="AJ2802" s="2">
        <f t="shared" ref="AJ2802" si="29883">X2802*AE2799+Z2802*AE2802-Y2802*AF2799-AA2802*AF2802</f>
        <v>0.9598630417306403</v>
      </c>
      <c r="AK2802" s="3">
        <f t="shared" ref="AK2802" si="29884">(X2802*AF2799+Y2802*AE2799+Z2802*AF2802+AA2802*AE2802)</f>
        <v>0</v>
      </c>
      <c r="AL2802" s="20"/>
      <c r="AM2802" s="16">
        <v>0</v>
      </c>
      <c r="AN2802" s="17">
        <v>0</v>
      </c>
      <c r="AO2802" s="18">
        <v>1</v>
      </c>
      <c r="AP2802" s="19">
        <v>0</v>
      </c>
      <c r="AR2802" s="1">
        <f t="shared" ref="AR2802" si="29885">AH2802*AM2799+AJ2802*AM2802-AI2802*AN2799-AK2802*AN2802</f>
        <v>0</v>
      </c>
      <c r="AS2802" s="4">
        <f t="shared" ref="AS2802" si="29886">(AH2802*AN2799+AI2802*AM2799+AJ2802*AN2802+AK2802*AM2802)</f>
        <v>-0.3584505597612252</v>
      </c>
      <c r="AT2802" s="2">
        <f t="shared" ref="AT2802" si="29887">AH2802*AO2799+AJ2802*AO2802-AI2802*AP2799-AK2802*AP2802</f>
        <v>0.87241197356765299</v>
      </c>
      <c r="AU2802" s="3">
        <f t="shared" ref="AU2802" si="29888">(AH2802*AP2799+AI2802*AO2799+AJ2802*AP2802+AK2802*AO2802)</f>
        <v>0</v>
      </c>
      <c r="AV2802" s="20"/>
      <c r="AW2802" s="16">
        <v>0</v>
      </c>
      <c r="AX2802" s="17">
        <f t="shared" ref="AX2802" si="29889">-1/($AX$4*$B2799)</f>
        <v>-0.1953224187165748</v>
      </c>
      <c r="AY2802" s="18">
        <v>1</v>
      </c>
      <c r="AZ2802" s="19">
        <v>0</v>
      </c>
      <c r="BA2802" s="20"/>
      <c r="BB2802" s="1">
        <f t="shared" ref="BB2802" si="29890">AR2802*AW2799+AT2802*AW2802-AS2802*AX2799-AU2802*AX2802</f>
        <v>0</v>
      </c>
      <c r="BC2802" s="4">
        <f t="shared" ref="BC2802" si="29891">(AR2802*AX2799+AS2802*AW2799+AT2802*AX2802+AU2802*AW2802)</f>
        <v>-0.52885217655575967</v>
      </c>
      <c r="BD2802" s="2">
        <f t="shared" ref="BD2802" si="29892">AR2802*AY2799+AT2802*AY2802-AS2802*AZ2799-AU2802*AZ2802</f>
        <v>0.87241197356765299</v>
      </c>
      <c r="BE2802" s="3">
        <f t="shared" ref="BE2802" si="29893">(AR2802*AZ2799+AS2802*AY2799+AT2802*AZ2802+AU2802*AY2802)</f>
        <v>0</v>
      </c>
      <c r="BF2802" s="20"/>
      <c r="BG2802" s="16">
        <v>0</v>
      </c>
      <c r="BH2802" s="17">
        <v>0</v>
      </c>
      <c r="BI2802" s="18">
        <v>1</v>
      </c>
      <c r="BJ2802" s="19">
        <v>0</v>
      </c>
      <c r="BK2802" s="20"/>
      <c r="BL2802" s="1">
        <f t="shared" ref="BL2802" si="29894">BB2802*BG2799+BD2802*BG2802-BC2802*BH2799-BE2802*BH2802</f>
        <v>0</v>
      </c>
      <c r="BM2802" s="4">
        <f t="shared" ref="BM2802" si="29895">(BB2802*BH2799+BC2802*BG2799+BD2802*BH2802+BE2802*BG2802)</f>
        <v>-0.52885217655575967</v>
      </c>
      <c r="BN2802" s="2">
        <f t="shared" ref="BN2802" si="29896">BB2802*BI2799+BD2802*BI2802-BC2802*BJ2799-BE2802*BJ2802</f>
        <v>0.74825690384160815</v>
      </c>
      <c r="BO2802" s="3">
        <f t="shared" ref="BO2802" si="29897">(BB2802*BJ2799+BC2802*BI2799+BD2802*BJ2802+BE2802*BI2802)</f>
        <v>0</v>
      </c>
      <c r="BP2802" s="20"/>
      <c r="BQ2802" s="16">
        <v>0</v>
      </c>
      <c r="BR2802" s="17">
        <f t="shared" ref="BR2802" si="29898">-1/($BR$4*$B2799)</f>
        <v>-0.17096778881374794</v>
      </c>
      <c r="BS2802" s="18">
        <v>1</v>
      </c>
      <c r="BT2802" s="19">
        <v>0</v>
      </c>
      <c r="BU2802" s="20"/>
      <c r="BV2802" s="1">
        <f t="shared" ref="BV2802" si="29899">BL2802*BQ2799+BN2802*BQ2802-BM2802*BR2799-BO2802*BR2802</f>
        <v>0</v>
      </c>
      <c r="BW2802" s="4">
        <f t="shared" ref="BW2802" si="29900">(BL2802*BR2799+BM2802*BQ2799+BN2802*BR2802+BO2802*BQ2802)</f>
        <v>-0.65678000487018062</v>
      </c>
      <c r="BX2802" s="2">
        <f t="shared" ref="BX2802" si="29901">BL2802*BS2799+BN2802*BS2802-BM2802*BT2799-BO2802*BT2802</f>
        <v>0.74825690384160815</v>
      </c>
      <c r="BY2802" s="3">
        <f t="shared" ref="BY2802" si="29902">(BL2802*BT2799+BM2802*BS2799+BN2802*BT2802+BO2802*BS2802)</f>
        <v>0</v>
      </c>
      <c r="BZ2802" s="20"/>
      <c r="CA2802" s="16">
        <v>0</v>
      </c>
      <c r="CB2802" s="17">
        <v>0</v>
      </c>
      <c r="CC2802" s="18">
        <v>1</v>
      </c>
      <c r="CD2802" s="19">
        <v>0</v>
      </c>
      <c r="CE2802" s="20"/>
      <c r="CF2802" s="1">
        <f t="shared" ref="CF2802" si="29903">BV2802*CA2799+BX2802*CA2802-BW2802*CB2799-BY2802*CB2802</f>
        <v>0</v>
      </c>
      <c r="CG2802" s="4">
        <f t="shared" ref="CG2802" si="29904">(BV2802*CB2799+BW2802*CA2799+BX2802*CB2802+BY2802*CA2802)</f>
        <v>-0.65678000487018062</v>
      </c>
      <c r="CH2802" s="2">
        <f t="shared" ref="CH2802" si="29905">BV2802*CC2799+BX2802*CC2802-BW2802*CD2799-BY2802*CD2802</f>
        <v>0.66755895779830809</v>
      </c>
      <c r="CI2802" s="3">
        <f t="shared" ref="CI2802" si="29906">(BV2802*CD2799+BW2802*CC2799+BX2802*CD2802+BY2802*CC2802)</f>
        <v>0</v>
      </c>
      <c r="CK2802" s="16">
        <f t="shared" ref="CK2802" si="29907">1/$CL$4</f>
        <v>1</v>
      </c>
      <c r="CL2802" s="17">
        <v>0</v>
      </c>
      <c r="CM2802" s="18">
        <v>1</v>
      </c>
      <c r="CN2802" s="19">
        <v>0</v>
      </c>
      <c r="CP2802" s="1">
        <f t="shared" ref="CP2802" si="29908">CF2802*CK2799+CH2802*CK2802-CG2802*CL2799-CI2802*CL2802</f>
        <v>0.66755895779830809</v>
      </c>
      <c r="CQ2802" s="4">
        <f t="shared" ref="CQ2802" si="29909">(CF2802*CL2799+CG2802*CK2799+CH2802*CL2802+CI2802*CK2802)</f>
        <v>-0.65678000487018062</v>
      </c>
      <c r="CR2802" s="2">
        <f t="shared" ref="CR2802" si="29910">CF2802*CM2799+CH2802*CM2802-CG2802*CN2799-CI2802*CN2802</f>
        <v>0.66755895779830809</v>
      </c>
      <c r="CS2802" s="3">
        <f t="shared" ref="CS2802" si="29911">(CF2802*CN2799+CG2802*CM2799+CH2802*CN2802+CI2802*CM2802)</f>
        <v>0</v>
      </c>
      <c r="CU2802" s="39">
        <f t="shared" ref="CU2802" si="29912">(180/PI())*ATAN(-1*(CQ2799/CP2799))</f>
        <v>51.660032089589123</v>
      </c>
      <c r="CW2802" s="54">
        <f t="shared" ref="CW2802" si="29913">20*LOG(((1-(10^(CU2799/20)^2)*(1-((1-CW2799)/(1+CW2799))^2))^0.5))</f>
        <v>-18.707548737866993</v>
      </c>
    </row>
    <row r="2803" spans="2:101">
      <c r="E2803" s="20"/>
      <c r="F2803" s="20"/>
      <c r="G2803" s="20"/>
      <c r="H2803" s="20"/>
      <c r="I2803" s="20"/>
      <c r="J2803" s="20"/>
      <c r="K2803" s="20"/>
      <c r="L2803" s="20"/>
      <c r="M2803" s="20"/>
      <c r="N2803" s="20"/>
      <c r="O2803" s="20"/>
      <c r="P2803" s="20"/>
      <c r="Q2803" s="20"/>
      <c r="R2803" s="20"/>
      <c r="S2803" s="20"/>
      <c r="T2803" s="20"/>
      <c r="U2803" s="20"/>
      <c r="V2803" s="20"/>
      <c r="W2803" s="20"/>
      <c r="X2803" s="20"/>
      <c r="Y2803" s="20"/>
      <c r="Z2803" s="20"/>
      <c r="AA2803" s="20"/>
      <c r="AB2803" s="30"/>
      <c r="AC2803" s="20"/>
      <c r="AD2803" s="20"/>
      <c r="AE2803" s="20"/>
      <c r="AF2803" s="20"/>
      <c r="AG2803" s="20"/>
      <c r="AH2803" s="20"/>
      <c r="AI2803" s="20"/>
      <c r="AJ2803" s="20"/>
      <c r="AK2803" s="20"/>
      <c r="AL2803" s="20"/>
      <c r="AM2803" s="20"/>
      <c r="AN2803" s="20"/>
      <c r="AO2803" s="20"/>
      <c r="AP2803" s="20"/>
      <c r="AQ2803" s="20"/>
      <c r="AR2803" s="20"/>
      <c r="AS2803" s="20"/>
      <c r="AT2803" s="20"/>
      <c r="AU2803" s="20"/>
      <c r="AV2803" s="20"/>
      <c r="AW2803" s="20"/>
      <c r="AX2803" s="20"/>
      <c r="AY2803" s="20"/>
      <c r="AZ2803" s="20"/>
      <c r="BA2803" s="20"/>
      <c r="BB2803" s="20"/>
      <c r="BC2803" s="20"/>
      <c r="BD2803" s="20"/>
      <c r="BE2803" s="20"/>
      <c r="BF2803" s="20"/>
      <c r="BG2803" s="20"/>
      <c r="BH2803" s="20"/>
      <c r="BI2803" s="20"/>
      <c r="BJ2803" s="20"/>
      <c r="BK2803" s="20"/>
      <c r="BL2803" s="20"/>
      <c r="BM2803" s="20"/>
      <c r="BN2803" s="20"/>
      <c r="BO2803" s="20"/>
      <c r="BP2803" s="20"/>
      <c r="BQ2803" s="20"/>
      <c r="BR2803" s="20"/>
      <c r="BS2803" s="20"/>
      <c r="BT2803" s="20"/>
      <c r="BU2803" s="20"/>
      <c r="BV2803" s="20"/>
      <c r="BW2803" s="20"/>
      <c r="BX2803" s="20"/>
      <c r="BY2803" s="20"/>
      <c r="BZ2803" s="20"/>
      <c r="CA2803" s="20"/>
      <c r="CB2803" s="20"/>
      <c r="CC2803" s="20"/>
      <c r="CD2803" s="20"/>
      <c r="CE2803" s="20"/>
      <c r="CF2803" s="20"/>
      <c r="CG2803" s="20"/>
      <c r="CH2803" s="20"/>
      <c r="CI2803" s="20"/>
      <c r="CJ2803" s="20"/>
      <c r="CK2803" s="20"/>
      <c r="CL2803" s="20"/>
    </row>
    <row r="2805" spans="2:101" ht="18.600000000000001" thickBot="1">
      <c r="B2805" s="23"/>
      <c r="C2805" s="23"/>
      <c r="D2805" s="20" t="s">
        <v>15</v>
      </c>
      <c r="E2805" s="20"/>
      <c r="F2805" s="20"/>
      <c r="G2805" s="20"/>
      <c r="H2805" s="20"/>
      <c r="I2805" s="20" t="s">
        <v>16</v>
      </c>
      <c r="J2805" s="20"/>
      <c r="K2805" s="20"/>
      <c r="L2805" s="20"/>
      <c r="M2805" s="23"/>
      <c r="N2805" s="23"/>
      <c r="O2805" s="24" t="s">
        <v>17</v>
      </c>
      <c r="P2805" s="23"/>
      <c r="Q2805" s="23"/>
      <c r="R2805" s="23"/>
      <c r="S2805" s="20"/>
      <c r="T2805" s="20" t="s">
        <v>18</v>
      </c>
      <c r="U2805" s="23"/>
      <c r="V2805" s="23"/>
      <c r="W2805" s="23"/>
      <c r="X2805" s="23"/>
      <c r="Y2805" s="24" t="s">
        <v>19</v>
      </c>
      <c r="Z2805" s="23"/>
      <c r="AA2805" s="23"/>
      <c r="AB2805" s="23"/>
      <c r="AC2805" s="24" t="s">
        <v>20</v>
      </c>
      <c r="AD2805" s="20"/>
      <c r="AE2805" s="20"/>
      <c r="AF2805" s="20"/>
      <c r="AG2805" s="20"/>
      <c r="AH2805" s="23"/>
      <c r="AI2805" s="24" t="s">
        <v>21</v>
      </c>
      <c r="AJ2805" s="23"/>
      <c r="AK2805" s="23"/>
      <c r="AL2805" s="20"/>
      <c r="AM2805" s="24" t="s">
        <v>31</v>
      </c>
      <c r="AN2805" s="20"/>
      <c r="AO2805" s="23"/>
      <c r="AP2805" s="23"/>
      <c r="AQ2805" s="23"/>
      <c r="AR2805" s="23"/>
      <c r="AS2805" s="24" t="s">
        <v>91</v>
      </c>
      <c r="AT2805" s="23"/>
      <c r="AU2805" s="23"/>
      <c r="AV2805" s="23"/>
      <c r="AW2805" s="24" t="s">
        <v>32</v>
      </c>
      <c r="AX2805" s="20"/>
      <c r="AY2805" s="20"/>
      <c r="AZ2805" s="20"/>
      <c r="BA2805" s="20"/>
      <c r="BB2805" s="23"/>
      <c r="BC2805" s="24" t="s">
        <v>22</v>
      </c>
      <c r="BD2805" s="23"/>
      <c r="BE2805" s="23"/>
      <c r="BF2805" s="23"/>
      <c r="BG2805" s="24" t="s">
        <v>33</v>
      </c>
      <c r="BH2805" s="20"/>
      <c r="BI2805" s="23"/>
      <c r="BJ2805" s="23"/>
      <c r="BK2805" s="23"/>
      <c r="BL2805" s="23"/>
      <c r="BM2805" s="24" t="s">
        <v>34</v>
      </c>
      <c r="BN2805" s="23"/>
      <c r="BO2805" s="23"/>
      <c r="BP2805" s="23"/>
      <c r="BQ2805" s="24" t="s">
        <v>89</v>
      </c>
      <c r="BR2805" s="20"/>
      <c r="BS2805" s="20"/>
      <c r="BT2805" s="20"/>
      <c r="BU2805" s="20"/>
      <c r="BV2805" s="23"/>
      <c r="BW2805" s="24" t="s">
        <v>35</v>
      </c>
      <c r="BX2805" s="23"/>
      <c r="BY2805" s="23"/>
      <c r="BZ2805" s="23"/>
      <c r="CA2805" s="24" t="s">
        <v>90</v>
      </c>
      <c r="CB2805" s="20"/>
      <c r="CC2805" s="23"/>
      <c r="CD2805" s="23"/>
      <c r="CE2805" s="23"/>
      <c r="CF2805" s="23"/>
      <c r="CG2805" s="24" t="s">
        <v>92</v>
      </c>
      <c r="CH2805" s="23"/>
      <c r="CI2805" s="23"/>
      <c r="CJ2805" s="23"/>
      <c r="CK2805" s="24" t="s">
        <v>36</v>
      </c>
      <c r="CL2805" s="24"/>
      <c r="CM2805" s="23"/>
      <c r="CN2805" s="23"/>
      <c r="CO2805" s="23"/>
      <c r="CP2805" s="23"/>
      <c r="CQ2805" s="24" t="s">
        <v>93</v>
      </c>
      <c r="CR2805" s="23"/>
      <c r="CS2805" s="23"/>
    </row>
    <row r="2806" spans="2:101" ht="18.600000000000001" thickBot="1">
      <c r="B2806" s="33"/>
      <c r="C2806" s="23"/>
      <c r="D2806" s="7" t="s">
        <v>2</v>
      </c>
      <c r="E2806" s="8"/>
      <c r="F2806" s="8" t="s">
        <v>3</v>
      </c>
      <c r="G2806" s="9"/>
      <c r="H2806" s="10"/>
      <c r="I2806" s="7" t="s">
        <v>4</v>
      </c>
      <c r="J2806" s="8"/>
      <c r="K2806" s="8" t="s">
        <v>5</v>
      </c>
      <c r="L2806" s="9"/>
      <c r="M2806" s="23"/>
      <c r="N2806" s="251" t="s">
        <v>79</v>
      </c>
      <c r="O2806" s="252"/>
      <c r="P2806" s="253" t="s">
        <v>80</v>
      </c>
      <c r="Q2806" s="254"/>
      <c r="R2806" s="23"/>
      <c r="S2806" s="7" t="s">
        <v>11</v>
      </c>
      <c r="T2806" s="8"/>
      <c r="U2806" s="8" t="s">
        <v>12</v>
      </c>
      <c r="V2806" s="9"/>
      <c r="W2806" s="20"/>
      <c r="X2806" s="251" t="s">
        <v>79</v>
      </c>
      <c r="Y2806" s="252"/>
      <c r="Z2806" s="253" t="s">
        <v>80</v>
      </c>
      <c r="AA2806" s="254"/>
      <c r="AB2806" s="20"/>
      <c r="AC2806" s="7" t="s">
        <v>4</v>
      </c>
      <c r="AD2806" s="8"/>
      <c r="AE2806" s="8" t="s">
        <v>5</v>
      </c>
      <c r="AF2806" s="9"/>
      <c r="AG2806" s="20"/>
      <c r="AH2806" s="251" t="s">
        <v>0</v>
      </c>
      <c r="AI2806" s="252"/>
      <c r="AJ2806" s="253" t="s">
        <v>1</v>
      </c>
      <c r="AK2806" s="254"/>
      <c r="AL2806" s="20"/>
      <c r="AM2806" s="7" t="s">
        <v>11</v>
      </c>
      <c r="AN2806" s="8"/>
      <c r="AO2806" s="8" t="s">
        <v>12</v>
      </c>
      <c r="AP2806" s="9"/>
      <c r="AQ2806" s="23"/>
      <c r="AR2806" s="251" t="s">
        <v>0</v>
      </c>
      <c r="AS2806" s="252"/>
      <c r="AT2806" s="253" t="s">
        <v>1</v>
      </c>
      <c r="AU2806" s="254"/>
      <c r="AV2806" s="36"/>
      <c r="AW2806" s="7" t="s">
        <v>4</v>
      </c>
      <c r="AX2806" s="8"/>
      <c r="AY2806" s="8" t="s">
        <v>5</v>
      </c>
      <c r="AZ2806" s="9"/>
      <c r="BA2806" s="20"/>
      <c r="BB2806" s="251" t="s">
        <v>0</v>
      </c>
      <c r="BC2806" s="252"/>
      <c r="BD2806" s="253" t="s">
        <v>1</v>
      </c>
      <c r="BE2806" s="254"/>
      <c r="BF2806" s="36"/>
      <c r="BG2806" s="7" t="s">
        <v>11</v>
      </c>
      <c r="BH2806" s="8"/>
      <c r="BI2806" s="8" t="s">
        <v>12</v>
      </c>
      <c r="BJ2806" s="9"/>
      <c r="BK2806" s="36"/>
      <c r="BL2806" s="251" t="s">
        <v>0</v>
      </c>
      <c r="BM2806" s="252"/>
      <c r="BN2806" s="253" t="s">
        <v>1</v>
      </c>
      <c r="BO2806" s="254"/>
      <c r="BP2806" s="36"/>
      <c r="BQ2806" s="7" t="s">
        <v>4</v>
      </c>
      <c r="BR2806" s="8"/>
      <c r="BS2806" s="8" t="s">
        <v>5</v>
      </c>
      <c r="BT2806" s="9"/>
      <c r="BU2806" s="20"/>
      <c r="BV2806" s="251" t="s">
        <v>0</v>
      </c>
      <c r="BW2806" s="252"/>
      <c r="BX2806" s="253" t="s">
        <v>1</v>
      </c>
      <c r="BY2806" s="254"/>
      <c r="BZ2806" s="36"/>
      <c r="CA2806" s="7" t="s">
        <v>11</v>
      </c>
      <c r="CB2806" s="8"/>
      <c r="CC2806" s="8" t="s">
        <v>12</v>
      </c>
      <c r="CD2806" s="9"/>
      <c r="CE2806" s="36"/>
      <c r="CF2806" s="251" t="s">
        <v>0</v>
      </c>
      <c r="CG2806" s="252"/>
      <c r="CH2806" s="253" t="s">
        <v>1</v>
      </c>
      <c r="CI2806" s="254"/>
      <c r="CJ2806" s="23"/>
      <c r="CK2806" s="7" t="s">
        <v>23</v>
      </c>
      <c r="CL2806" s="8"/>
      <c r="CM2806" s="8" t="s">
        <v>24</v>
      </c>
      <c r="CN2806" s="9"/>
      <c r="CO2806" s="23"/>
      <c r="CP2806" s="251" t="s">
        <v>0</v>
      </c>
      <c r="CQ2806" s="252"/>
      <c r="CR2806" s="253" t="s">
        <v>1</v>
      </c>
      <c r="CS2806" s="254"/>
      <c r="CU2806" s="26" t="s">
        <v>25</v>
      </c>
      <c r="CW2806" s="50" t="s">
        <v>44</v>
      </c>
    </row>
    <row r="2807" spans="2:101" ht="19.2" thickTop="1" thickBot="1">
      <c r="B2807" s="34">
        <v>8.6000000000000298</v>
      </c>
      <c r="D2807" s="11">
        <v>1</v>
      </c>
      <c r="E2807" s="12">
        <v>0</v>
      </c>
      <c r="F2807" s="13">
        <v>0</v>
      </c>
      <c r="G2807" s="40">
        <f t="shared" ref="G2807" si="29914">-1/($E$4*$B2807)</f>
        <v>-0.12215471138506299</v>
      </c>
      <c r="H2807" s="10"/>
      <c r="I2807" s="11">
        <v>1</v>
      </c>
      <c r="J2807" s="12">
        <v>0</v>
      </c>
      <c r="K2807" s="13">
        <v>0</v>
      </c>
      <c r="L2807" s="14">
        <v>0</v>
      </c>
      <c r="N2807" s="1">
        <f t="shared" ref="N2807" si="29915">D2807*I2807+F2807*I2810-E2807*J2807-G2807*J2810</f>
        <v>0.97923690073444614</v>
      </c>
      <c r="O2807" s="4">
        <f t="shared" ref="O2807" si="29916">(D2807*J2807+E2807*I2807+F2807*J2810+G2807*I2810)</f>
        <v>0</v>
      </c>
      <c r="P2807" s="2">
        <f t="shared" ref="P2807" si="29917">D2807*K2807+F2807*K2810-E2807*L2807-G2807*L2810</f>
        <v>0</v>
      </c>
      <c r="Q2807" s="3">
        <f t="shared" ref="Q2807" si="29918">(D2807*L2807+E2807*K2807+F2807*L2810+G2807*K2810)</f>
        <v>-0.12215471138506299</v>
      </c>
      <c r="S2807" s="11">
        <v>1</v>
      </c>
      <c r="T2807" s="12">
        <v>0</v>
      </c>
      <c r="U2807" s="13">
        <v>0</v>
      </c>
      <c r="V2807" s="40">
        <f t="shared" ref="V2807" si="29919">-1/($T$4*$B2807)</f>
        <v>-0.23339837368013139</v>
      </c>
      <c r="W2807" s="20"/>
      <c r="X2807" s="1">
        <f t="shared" ref="X2807" si="29920">N2807*S2807+P2807*S2810-O2807*T2807-Q2807*T2810</f>
        <v>0.97923690073444614</v>
      </c>
      <c r="Y2807" s="4">
        <f t="shared" ref="Y2807" si="29921">(N2807*T2807+O2807*S2807+P2807*T2810+Q2807*S2810)</f>
        <v>0</v>
      </c>
      <c r="Z2807" s="2">
        <f t="shared" ref="Z2807" si="29922">N2807*U2807+P2807*U2810-O2807*V2807-Q2807*V2810</f>
        <v>0</v>
      </c>
      <c r="AA2807" s="3">
        <f t="shared" ref="AA2807" si="29923">(N2807*V2807+O2807*U2807+P2807*V2810+Q2807*U2810)</f>
        <v>-0.35070701146405497</v>
      </c>
      <c r="AB2807" s="20"/>
      <c r="AC2807" s="11">
        <v>1</v>
      </c>
      <c r="AD2807" s="12">
        <v>0</v>
      </c>
      <c r="AE2807" s="13">
        <v>0</v>
      </c>
      <c r="AF2807" s="14">
        <v>0</v>
      </c>
      <c r="AG2807" s="20"/>
      <c r="AH2807" s="1">
        <f t="shared" ref="AH2807" si="29924">X2807*AC2807+Z2807*AC2810-Y2807*AD2807-AA2807*AD2810</f>
        <v>0.91113422028361157</v>
      </c>
      <c r="AI2807" s="4">
        <f t="shared" ref="AI2807" si="29925">(X2807*AD2807+Y2807*AC2807+Z2807*AD2810+AA2807*AC2810)</f>
        <v>0</v>
      </c>
      <c r="AJ2807" s="2">
        <f t="shared" ref="AJ2807" si="29926">X2807*AE2807+Z2807*AE2810-Y2807*AF2807-AA2807*AF2810</f>
        <v>0</v>
      </c>
      <c r="AK2807" s="3">
        <f t="shared" ref="AK2807" si="29927">(X2807*AF2807+Y2807*AE2807+Z2807*AF2810+AA2807*AE2810)</f>
        <v>-0.35070701146405497</v>
      </c>
      <c r="AL2807" s="20"/>
      <c r="AM2807" s="11">
        <v>1</v>
      </c>
      <c r="AN2807" s="12">
        <v>0</v>
      </c>
      <c r="AO2807" s="13">
        <v>0</v>
      </c>
      <c r="AP2807" s="40">
        <f t="shared" ref="AP2807" si="29928">-1/($AN$4*$B2807)</f>
        <v>-0.24255125107935221</v>
      </c>
      <c r="AR2807" s="1">
        <f t="shared" ref="AR2807" si="29929">AH2807*AM2807+AJ2807*AM2810-AI2807*AN2807-AK2807*AN2810</f>
        <v>0.91113422028361157</v>
      </c>
      <c r="AS2807" s="4">
        <f t="shared" ref="AS2807" si="29930">(AH2807*AN2807+AI2807*AM2807+AJ2807*AN2810+AK2807*AM2810)</f>
        <v>0</v>
      </c>
      <c r="AT2807" s="2">
        <f t="shared" ref="AT2807" si="29931">AH2807*AO2807+AJ2807*AO2810-AI2807*AP2807-AK2807*AP2810</f>
        <v>0</v>
      </c>
      <c r="AU2807" s="3">
        <f t="shared" ref="AU2807" si="29932">(AH2807*AP2807+AI2807*AO2807+AJ2807*AP2810+AK2807*AO2810)</f>
        <v>-0.57170375649505512</v>
      </c>
      <c r="AV2807" s="20"/>
      <c r="AW2807" s="11">
        <v>1</v>
      </c>
      <c r="AX2807" s="12">
        <v>0</v>
      </c>
      <c r="AY2807" s="13">
        <v>0</v>
      </c>
      <c r="AZ2807" s="14">
        <v>0</v>
      </c>
      <c r="BA2807" s="20"/>
      <c r="BB2807" s="1">
        <f t="shared" ref="BB2807" si="29933">AR2807*AW2807+AT2807*AW2810-AS2807*AX2807-AU2807*AX2810</f>
        <v>0.80011688396464553</v>
      </c>
      <c r="BC2807" s="4">
        <f t="shared" ref="BC2807" si="29934">(AR2807*AX2807+AS2807*AW2807+AT2807*AX2810+AU2807*AW2810)</f>
        <v>0</v>
      </c>
      <c r="BD2807" s="2">
        <f t="shared" ref="BD2807" si="29935">AR2807*AY2807+AT2807*AY2810-AS2807*AZ2807-AU2807*AZ2810</f>
        <v>0</v>
      </c>
      <c r="BE2807" s="3">
        <f t="shared" ref="BE2807" si="29936">(AR2807*AZ2807+AS2807*AY2807+AT2807*AZ2810+AU2807*AY2810)</f>
        <v>-0.57170375649505512</v>
      </c>
      <c r="BF2807" s="20"/>
      <c r="BG2807" s="11">
        <v>1</v>
      </c>
      <c r="BH2807" s="12">
        <v>0</v>
      </c>
      <c r="BI2807" s="13">
        <v>0</v>
      </c>
      <c r="BJ2807" s="40">
        <f t="shared" ref="BJ2807" si="29937">-1/($BH$4*$B2807)</f>
        <v>-0.23339837368013139</v>
      </c>
      <c r="BK2807" s="20"/>
      <c r="BL2807" s="1">
        <f t="shared" ref="BL2807" si="29938">BB2807*BG2807+BD2807*BG2810-BC2807*BH2807-BE2807*BH2810</f>
        <v>0.80011688396464553</v>
      </c>
      <c r="BM2807" s="4">
        <f t="shared" ref="BM2807" si="29939">(BB2807*BH2807+BC2807*BG2807+BD2807*BH2810+BE2807*BG2810)</f>
        <v>0</v>
      </c>
      <c r="BN2807" s="2">
        <f t="shared" ref="BN2807" si="29940">BB2807*BI2807+BD2807*BI2810-BC2807*BJ2807-BE2807*BJ2810</f>
        <v>0</v>
      </c>
      <c r="BO2807" s="3">
        <f t="shared" ref="BO2807" si="29941">(BB2807*BJ2807+BC2807*BI2807+BD2807*BJ2810+BE2807*BI2810)</f>
        <v>-0.75844973596641774</v>
      </c>
      <c r="BP2807" s="20"/>
      <c r="BQ2807" s="11">
        <v>1</v>
      </c>
      <c r="BR2807" s="12">
        <v>0</v>
      </c>
      <c r="BS2807" s="13">
        <v>0</v>
      </c>
      <c r="BT2807" s="14">
        <v>0</v>
      </c>
      <c r="BU2807" s="20"/>
      <c r="BV2807" s="1">
        <f t="shared" ref="BV2807" si="29942">BL2807*BQ2807+BN2807*BQ2810-BM2807*BR2807-BO2807*BR2810</f>
        <v>0.67120030778640161</v>
      </c>
      <c r="BW2807" s="4">
        <f t="shared" ref="BW2807" si="29943">(BL2807*BR2807+BM2807*BQ2807+BN2807*BR2810+BO2807*BQ2810)</f>
        <v>0</v>
      </c>
      <c r="BX2807" s="2">
        <f t="shared" ref="BX2807" si="29944">BL2807*BS2807+BN2807*BS2810-BM2807*BT2807-BO2807*BT2810</f>
        <v>0</v>
      </c>
      <c r="BY2807" s="3">
        <f t="shared" ref="BY2807" si="29945">(BL2807*BT2807+BM2807*BS2807+BN2807*BT2810+BO2807*BS2810)</f>
        <v>-0.75844973596641774</v>
      </c>
      <c r="BZ2807" s="20"/>
      <c r="CA2807" s="11">
        <v>1</v>
      </c>
      <c r="CB2807" s="12">
        <v>0</v>
      </c>
      <c r="CC2807" s="13">
        <v>0</v>
      </c>
      <c r="CD2807" s="40">
        <f t="shared" ref="CD2807" si="29946">-1/($CB$4*$B2807)</f>
        <v>-0.12215471138506299</v>
      </c>
      <c r="CE2807" s="20"/>
      <c r="CF2807" s="1">
        <f t="shared" ref="CF2807" si="29947">BV2807*CA2807+BX2807*CA2810-BW2807*CB2807-BY2807*CB2810</f>
        <v>0.67120030778640161</v>
      </c>
      <c r="CG2807" s="4">
        <f t="shared" ref="CG2807" si="29948">(BV2807*CB2807+BW2807*CA2807+BX2807*CB2810+BY2807*CA2810)</f>
        <v>0</v>
      </c>
      <c r="CH2807" s="2">
        <f t="shared" ref="CH2807" si="29949">BV2807*CC2807+BX2807*CC2810-BW2807*CD2807-BY2807*CD2810</f>
        <v>0</v>
      </c>
      <c r="CI2807" s="3">
        <f t="shared" ref="CI2807" si="29950">(BV2807*CD2807+BW2807*CC2807+BX2807*CD2810+BY2807*CC2810)</f>
        <v>-0.84044001584563111</v>
      </c>
      <c r="CJ2807" s="28"/>
      <c r="CK2807" s="11">
        <v>1</v>
      </c>
      <c r="CL2807" s="12">
        <v>0</v>
      </c>
      <c r="CM2807" s="13">
        <v>0</v>
      </c>
      <c r="CN2807" s="14">
        <v>0</v>
      </c>
      <c r="CP2807" s="1">
        <f t="shared" ref="CP2807" si="29951">CF2807*CK2807+CH2807*CK2810-CG2807*CL2807-CI2807*CL2810</f>
        <v>0.67120030778640161</v>
      </c>
      <c r="CQ2807" s="4">
        <f t="shared" ref="CQ2807" si="29952">(CF2807*CL2807+CG2807*CK2807+CH2807*CL2810+CI2807*CK2810)</f>
        <v>-0.84044001584563111</v>
      </c>
      <c r="CR2807" s="2">
        <f t="shared" ref="CR2807" si="29953">CF2807*CM2807+CH2807*CM2810-CG2807*CN2807-CI2807*CN2810</f>
        <v>0</v>
      </c>
      <c r="CS2807" s="3">
        <f t="shared" ref="CS2807" si="29954">(CF2807*CN2807+CG2807*CM2807+CH2807*CN2810+CI2807*CM2810)</f>
        <v>-0.84044001584563111</v>
      </c>
      <c r="CU2807" s="29">
        <f t="shared" ref="CU2807" si="29955">20*LOG(((1+$CL$4)/$CL$4)/((CP2807+CP2810)^2+(CQ2807+CQ2810)^2)^0.5)</f>
        <v>-3.7652335594207977E-2</v>
      </c>
      <c r="CW2807" s="51">
        <f t="shared" ref="CW2807" si="29956">((CP2807^2+CQ2807^2)^0.5)/((CP2810^2+CQ2810^2)^0.5)</f>
        <v>1.1478785369019049</v>
      </c>
    </row>
    <row r="2808" spans="2:101" ht="18.600000000000001" thickBot="1">
      <c r="D2808" s="11"/>
      <c r="E2808" s="13"/>
      <c r="F2808" s="13"/>
      <c r="G2808" s="15"/>
      <c r="H2808" s="10"/>
      <c r="I2808" s="11"/>
      <c r="J2808" s="13"/>
      <c r="K2808" s="13"/>
      <c r="L2808" s="15"/>
      <c r="N2808" s="5"/>
      <c r="Q2808" s="6"/>
      <c r="S2808" s="11"/>
      <c r="T2808" s="13"/>
      <c r="U2808" s="13"/>
      <c r="V2808" s="15"/>
      <c r="W2808" s="20"/>
      <c r="X2808" s="5"/>
      <c r="AA2808" s="6"/>
      <c r="AB2808" s="20"/>
      <c r="AC2808" s="11"/>
      <c r="AD2808" s="13"/>
      <c r="AE2808" s="13"/>
      <c r="AF2808" s="15"/>
      <c r="AG2808" s="20"/>
      <c r="AH2808" s="5"/>
      <c r="AK2808" s="6"/>
      <c r="AL2808" s="20"/>
      <c r="AM2808" s="11"/>
      <c r="AN2808" s="13"/>
      <c r="AO2808" s="13"/>
      <c r="AP2808" s="15"/>
      <c r="AR2808" s="5"/>
      <c r="AU2808" s="6"/>
      <c r="AW2808" s="11"/>
      <c r="AX2808" s="13"/>
      <c r="AY2808" s="13"/>
      <c r="AZ2808" s="15"/>
      <c r="BA2808" s="20"/>
      <c r="BB2808" s="5"/>
      <c r="BE2808" s="6"/>
      <c r="BG2808" s="11"/>
      <c r="BH2808" s="13"/>
      <c r="BI2808" s="13"/>
      <c r="BJ2808" s="15"/>
      <c r="BL2808" s="5"/>
      <c r="BO2808" s="6"/>
      <c r="BQ2808" s="11"/>
      <c r="BR2808" s="13"/>
      <c r="BS2808" s="13"/>
      <c r="BT2808" s="15"/>
      <c r="BU2808" s="20"/>
      <c r="BV2808" s="5"/>
      <c r="BY2808" s="6"/>
      <c r="CA2808" s="11"/>
      <c r="CB2808" s="13"/>
      <c r="CC2808" s="13"/>
      <c r="CD2808" s="15"/>
      <c r="CF2808" s="5"/>
      <c r="CI2808" s="6"/>
      <c r="CK2808" s="11"/>
      <c r="CL2808" s="13"/>
      <c r="CM2808" s="13"/>
      <c r="CN2808" s="15"/>
      <c r="CP2808" s="5"/>
      <c r="CS2808" s="6"/>
      <c r="CW2808" s="52"/>
    </row>
    <row r="2809" spans="2:101" ht="18.600000000000001" thickBot="1">
      <c r="D2809" s="11" t="s">
        <v>6</v>
      </c>
      <c r="E2809" s="13"/>
      <c r="F2809" s="13" t="s">
        <v>7</v>
      </c>
      <c r="G2809" s="15"/>
      <c r="H2809" s="10"/>
      <c r="I2809" s="11" t="s">
        <v>8</v>
      </c>
      <c r="J2809" s="13"/>
      <c r="K2809" s="13" t="s">
        <v>9</v>
      </c>
      <c r="L2809" s="15"/>
      <c r="N2809" s="251" t="s">
        <v>26</v>
      </c>
      <c r="O2809" s="252"/>
      <c r="P2809" s="253" t="s">
        <v>27</v>
      </c>
      <c r="Q2809" s="254"/>
      <c r="S2809" s="11" t="s">
        <v>13</v>
      </c>
      <c r="T2809" s="13"/>
      <c r="U2809" s="13" t="s">
        <v>14</v>
      </c>
      <c r="V2809" s="15"/>
      <c r="W2809" s="20"/>
      <c r="X2809" s="251" t="s">
        <v>26</v>
      </c>
      <c r="Y2809" s="252"/>
      <c r="Z2809" s="253" t="s">
        <v>27</v>
      </c>
      <c r="AA2809" s="254"/>
      <c r="AB2809" s="20"/>
      <c r="AC2809" s="11" t="s">
        <v>8</v>
      </c>
      <c r="AD2809" s="13"/>
      <c r="AE2809" s="13" t="s">
        <v>9</v>
      </c>
      <c r="AF2809" s="15"/>
      <c r="AG2809" s="20"/>
      <c r="AH2809" s="251" t="s">
        <v>26</v>
      </c>
      <c r="AI2809" s="252"/>
      <c r="AJ2809" s="253" t="s">
        <v>27</v>
      </c>
      <c r="AK2809" s="254"/>
      <c r="AL2809" s="20"/>
      <c r="AM2809" s="11" t="s">
        <v>13</v>
      </c>
      <c r="AN2809" s="13"/>
      <c r="AO2809" s="13" t="s">
        <v>14</v>
      </c>
      <c r="AP2809" s="15"/>
      <c r="AR2809" s="251" t="s">
        <v>26</v>
      </c>
      <c r="AS2809" s="252"/>
      <c r="AT2809" s="253" t="s">
        <v>27</v>
      </c>
      <c r="AU2809" s="254"/>
      <c r="AV2809" s="36"/>
      <c r="AW2809" s="11" t="s">
        <v>8</v>
      </c>
      <c r="AX2809" s="13"/>
      <c r="AY2809" s="13" t="s">
        <v>9</v>
      </c>
      <c r="AZ2809" s="15"/>
      <c r="BA2809" s="20"/>
      <c r="BB2809" s="251" t="s">
        <v>26</v>
      </c>
      <c r="BC2809" s="252"/>
      <c r="BD2809" s="253" t="s">
        <v>27</v>
      </c>
      <c r="BE2809" s="254"/>
      <c r="BF2809" s="36"/>
      <c r="BG2809" s="11" t="s">
        <v>13</v>
      </c>
      <c r="BH2809" s="13"/>
      <c r="BI2809" s="13" t="s">
        <v>14</v>
      </c>
      <c r="BJ2809" s="15"/>
      <c r="BK2809" s="36"/>
      <c r="BL2809" s="251" t="s">
        <v>26</v>
      </c>
      <c r="BM2809" s="252"/>
      <c r="BN2809" s="253" t="s">
        <v>27</v>
      </c>
      <c r="BO2809" s="254"/>
      <c r="BP2809" s="36"/>
      <c r="BQ2809" s="11" t="s">
        <v>8</v>
      </c>
      <c r="BR2809" s="13"/>
      <c r="BS2809" s="13" t="s">
        <v>9</v>
      </c>
      <c r="BT2809" s="15"/>
      <c r="BU2809" s="20"/>
      <c r="BV2809" s="251" t="s">
        <v>26</v>
      </c>
      <c r="BW2809" s="252"/>
      <c r="BX2809" s="253" t="s">
        <v>27</v>
      </c>
      <c r="BY2809" s="254"/>
      <c r="BZ2809" s="36"/>
      <c r="CA2809" s="11" t="s">
        <v>13</v>
      </c>
      <c r="CB2809" s="13"/>
      <c r="CC2809" s="13" t="s">
        <v>14</v>
      </c>
      <c r="CD2809" s="15"/>
      <c r="CE2809" s="36"/>
      <c r="CF2809" s="251" t="s">
        <v>26</v>
      </c>
      <c r="CG2809" s="252"/>
      <c r="CH2809" s="253" t="s">
        <v>27</v>
      </c>
      <c r="CI2809" s="254"/>
      <c r="CK2809" s="11" t="s">
        <v>28</v>
      </c>
      <c r="CL2809" s="13"/>
      <c r="CM2809" s="13" t="s">
        <v>29</v>
      </c>
      <c r="CN2809" s="15"/>
      <c r="CP2809" s="251" t="s">
        <v>26</v>
      </c>
      <c r="CQ2809" s="252"/>
      <c r="CR2809" s="253" t="s">
        <v>27</v>
      </c>
      <c r="CS2809" s="254"/>
      <c r="CU2809" s="38" t="s">
        <v>37</v>
      </c>
      <c r="CW2809" s="53" t="s">
        <v>45</v>
      </c>
    </row>
    <row r="2810" spans="2:101" ht="19.2" thickTop="1" thickBot="1">
      <c r="D2810" s="16">
        <v>0</v>
      </c>
      <c r="E2810" s="17">
        <v>0</v>
      </c>
      <c r="F2810" s="18">
        <v>1</v>
      </c>
      <c r="G2810" s="19">
        <v>0</v>
      </c>
      <c r="H2810" s="10"/>
      <c r="I2810" s="16">
        <v>0</v>
      </c>
      <c r="J2810" s="17">
        <f t="shared" ref="J2810" si="29957">-1/($J$4*$B2807)</f>
        <v>-0.16997379004157501</v>
      </c>
      <c r="K2810" s="18">
        <v>1</v>
      </c>
      <c r="L2810" s="19">
        <v>0</v>
      </c>
      <c r="N2810" s="1">
        <f t="shared" ref="N2810" si="29958">D2810*I2807+F2810*I2810-E2810*J2807-G2810*J2810</f>
        <v>0</v>
      </c>
      <c r="O2810" s="4">
        <f t="shared" ref="O2810" si="29959">(D2810*J2807+E2810*I2807+F2810*J2810+G2810*I2810)</f>
        <v>-0.16997379004157501</v>
      </c>
      <c r="P2810" s="2">
        <f t="shared" ref="P2810" si="29960">D2810*K2807+F2810*K2810-E2810*L2807-G2810*L2810</f>
        <v>1</v>
      </c>
      <c r="Q2810" s="3">
        <f t="shared" ref="Q2810" si="29961">(D2810*L2807+E2810*K2807+F2810*L2810+G2810*K2810)</f>
        <v>0</v>
      </c>
      <c r="S2810" s="16">
        <v>0</v>
      </c>
      <c r="T2810" s="17">
        <v>0</v>
      </c>
      <c r="U2810" s="18">
        <v>1</v>
      </c>
      <c r="V2810" s="19">
        <v>0</v>
      </c>
      <c r="W2810" s="20"/>
      <c r="X2810" s="1">
        <f t="shared" ref="X2810" si="29962">N2810*S2807+P2810*S2810-O2810*T2807-Q2810*T2810</f>
        <v>0</v>
      </c>
      <c r="Y2810" s="4">
        <f t="shared" ref="Y2810" si="29963">(N2810*T2807+O2810*S2807+P2810*T2810+Q2810*S2810)</f>
        <v>-0.16997379004157501</v>
      </c>
      <c r="Z2810" s="2">
        <f t="shared" ref="Z2810" si="29964">N2810*U2807+P2810*U2810-O2810*V2807-Q2810*V2810</f>
        <v>0.96032839383604829</v>
      </c>
      <c r="AA2810" s="3">
        <f t="shared" ref="AA2810" si="29965">(N2810*V2807+O2810*U2807+P2810*V2810+Q2810*U2810)</f>
        <v>0</v>
      </c>
      <c r="AB2810" s="20"/>
      <c r="AC2810" s="16">
        <v>0</v>
      </c>
      <c r="AD2810" s="17">
        <f t="shared" ref="AD2810" si="29966">-1/($AD$4*$B2807)</f>
        <v>-0.19418682325892028</v>
      </c>
      <c r="AE2810" s="18">
        <v>1</v>
      </c>
      <c r="AF2810" s="19">
        <v>0</v>
      </c>
      <c r="AG2810" s="20"/>
      <c r="AH2810" s="1">
        <f t="shared" ref="AH2810" si="29967">X2810*AC2807+Z2810*AC2810-Y2810*AD2807-AA2810*AD2810</f>
        <v>0</v>
      </c>
      <c r="AI2810" s="4">
        <f t="shared" ref="AI2810" si="29968">(X2810*AD2807+Y2810*AC2807+Z2810*AD2810+AA2810*AC2810)</f>
        <v>-0.3564569101259385</v>
      </c>
      <c r="AJ2810" s="2">
        <f t="shared" ref="AJ2810" si="29969">X2810*AE2807+Z2810*AE2810-Y2810*AF2807-AA2810*AF2810</f>
        <v>0.96032839383604829</v>
      </c>
      <c r="AK2810" s="3">
        <f t="shared" ref="AK2810" si="29970">(X2810*AF2807+Y2810*AE2807+Z2810*AF2810+AA2810*AE2810)</f>
        <v>0</v>
      </c>
      <c r="AL2810" s="20"/>
      <c r="AM2810" s="16">
        <v>0</v>
      </c>
      <c r="AN2810" s="17">
        <v>0</v>
      </c>
      <c r="AO2810" s="18">
        <v>1</v>
      </c>
      <c r="AP2810" s="19">
        <v>0</v>
      </c>
      <c r="AR2810" s="1">
        <f t="shared" ref="AR2810" si="29971">AH2810*AM2807+AJ2810*AM2810-AI2810*AN2807-AK2810*AN2810</f>
        <v>0</v>
      </c>
      <c r="AS2810" s="4">
        <f t="shared" ref="AS2810" si="29972">(AH2810*AN2807+AI2810*AM2807+AJ2810*AN2810+AK2810*AM2810)</f>
        <v>-0.3564569101259385</v>
      </c>
      <c r="AT2810" s="2">
        <f t="shared" ref="AT2810" si="29973">AH2810*AO2807+AJ2810*AO2810-AI2810*AP2807-AK2810*AP2810</f>
        <v>0.87386932432912168</v>
      </c>
      <c r="AU2810" s="3">
        <f t="shared" ref="AU2810" si="29974">(AH2810*AP2807+AI2810*AO2807+AJ2810*AP2810+AK2810*AO2810)</f>
        <v>0</v>
      </c>
      <c r="AV2810" s="20"/>
      <c r="AW2810" s="16">
        <v>0</v>
      </c>
      <c r="AX2810" s="17">
        <f t="shared" ref="AX2810" si="29975">-1/($AX$4*$B2807)</f>
        <v>-0.19418682325892028</v>
      </c>
      <c r="AY2810" s="18">
        <v>1</v>
      </c>
      <c r="AZ2810" s="19">
        <v>0</v>
      </c>
      <c r="BA2810" s="20"/>
      <c r="BB2810" s="1">
        <f t="shared" ref="BB2810" si="29976">AR2810*AW2807+AT2810*AW2810-AS2810*AX2807-AU2810*AX2810</f>
        <v>0</v>
      </c>
      <c r="BC2810" s="4">
        <f t="shared" ref="BC2810" si="29977">(AR2810*AX2807+AS2810*AW2807+AT2810*AX2810+AU2810*AW2810)</f>
        <v>-0.52615081816082976</v>
      </c>
      <c r="BD2810" s="2">
        <f t="shared" ref="BD2810" si="29978">AR2810*AY2807+AT2810*AY2810-AS2810*AZ2807-AU2810*AZ2810</f>
        <v>0.87386932432912168</v>
      </c>
      <c r="BE2810" s="3">
        <f t="shared" ref="BE2810" si="29979">(AR2810*AZ2807+AS2810*AY2807+AT2810*AZ2810+AU2810*AY2810)</f>
        <v>0</v>
      </c>
      <c r="BF2810" s="20"/>
      <c r="BG2810" s="16">
        <v>0</v>
      </c>
      <c r="BH2810" s="17">
        <v>0</v>
      </c>
      <c r="BI2810" s="18">
        <v>1</v>
      </c>
      <c r="BJ2810" s="19">
        <v>0</v>
      </c>
      <c r="BK2810" s="20"/>
      <c r="BL2810" s="1">
        <f t="shared" ref="BL2810" si="29980">BB2810*BG2807+BD2810*BG2810-BC2810*BH2807-BE2810*BH2810</f>
        <v>0</v>
      </c>
      <c r="BM2810" s="4">
        <f t="shared" ref="BM2810" si="29981">(BB2810*BH2807+BC2810*BG2807+BD2810*BH2810+BE2810*BG2810)</f>
        <v>-0.52615081816082976</v>
      </c>
      <c r="BN2810" s="2">
        <f t="shared" ref="BN2810" si="29982">BB2810*BI2807+BD2810*BI2810-BC2810*BJ2807-BE2810*BJ2810</f>
        <v>0.75106657905991348</v>
      </c>
      <c r="BO2810" s="3">
        <f t="shared" ref="BO2810" si="29983">(BB2810*BJ2807+BC2810*BI2807+BD2810*BJ2810+BE2810*BI2810)</f>
        <v>0</v>
      </c>
      <c r="BP2810" s="20"/>
      <c r="BQ2810" s="16">
        <v>0</v>
      </c>
      <c r="BR2810" s="17">
        <f t="shared" ref="BR2810" si="29984">-1/($BR$4*$B2807)</f>
        <v>-0.16997379004157501</v>
      </c>
      <c r="BS2810" s="18">
        <v>1</v>
      </c>
      <c r="BT2810" s="19">
        <v>0</v>
      </c>
      <c r="BU2810" s="20"/>
      <c r="BV2810" s="1">
        <f t="shared" ref="BV2810" si="29985">BL2810*BQ2807+BN2810*BQ2810-BM2810*BR2807-BO2810*BR2810</f>
        <v>0</v>
      </c>
      <c r="BW2810" s="4">
        <f t="shared" ref="BW2810" si="29986">(BL2810*BR2807+BM2810*BQ2807+BN2810*BR2810+BO2810*BQ2810)</f>
        <v>-0.65381245117720344</v>
      </c>
      <c r="BX2810" s="2">
        <f t="shared" ref="BX2810" si="29987">BL2810*BS2807+BN2810*BS2810-BM2810*BT2807-BO2810*BT2810</f>
        <v>0.75106657905991348</v>
      </c>
      <c r="BY2810" s="3">
        <f t="shared" ref="BY2810" si="29988">(BL2810*BT2807+BM2810*BS2807+BN2810*BT2810+BO2810*BS2810)</f>
        <v>0</v>
      </c>
      <c r="BZ2810" s="20"/>
      <c r="CA2810" s="16">
        <v>0</v>
      </c>
      <c r="CB2810" s="17">
        <v>0</v>
      </c>
      <c r="CC2810" s="18">
        <v>1</v>
      </c>
      <c r="CD2810" s="19">
        <v>0</v>
      </c>
      <c r="CE2810" s="20"/>
      <c r="CF2810" s="1">
        <f t="shared" ref="CF2810" si="29989">BV2810*CA2807+BX2810*CA2810-BW2810*CB2807-BY2810*CB2810</f>
        <v>0</v>
      </c>
      <c r="CG2810" s="4">
        <f t="shared" ref="CG2810" si="29990">(BV2810*CB2807+BW2810*CA2807+BX2810*CB2810+BY2810*CA2810)</f>
        <v>-0.65381245117720344</v>
      </c>
      <c r="CH2810" s="2">
        <f t="shared" ref="CH2810" si="29991">BV2810*CC2807+BX2810*CC2810-BW2810*CD2807-BY2810*CD2810</f>
        <v>0.67120030778640161</v>
      </c>
      <c r="CI2810" s="3">
        <f t="shared" ref="CI2810" si="29992">(BV2810*CD2807+BW2810*CC2807+BX2810*CD2810+BY2810*CC2810)</f>
        <v>0</v>
      </c>
      <c r="CK2810" s="16">
        <f t="shared" ref="CK2810" si="29993">1/$CL$4</f>
        <v>1</v>
      </c>
      <c r="CL2810" s="17">
        <v>0</v>
      </c>
      <c r="CM2810" s="18">
        <v>1</v>
      </c>
      <c r="CN2810" s="19">
        <v>0</v>
      </c>
      <c r="CP2810" s="1">
        <f t="shared" ref="CP2810" si="29994">CF2810*CK2807+CH2810*CK2810-CG2810*CL2807-CI2810*CL2810</f>
        <v>0.67120030778640161</v>
      </c>
      <c r="CQ2810" s="4">
        <f t="shared" ref="CQ2810" si="29995">(CF2810*CL2807+CG2810*CK2807+CH2810*CL2810+CI2810*CK2810)</f>
        <v>-0.65381245117720344</v>
      </c>
      <c r="CR2810" s="2">
        <f t="shared" ref="CR2810" si="29996">CF2810*CM2807+CH2810*CM2810-CG2810*CN2807-CI2810*CN2810</f>
        <v>0.67120030778640161</v>
      </c>
      <c r="CS2810" s="3">
        <f t="shared" ref="CS2810" si="29997">(CF2810*CN2807+CG2810*CM2807+CH2810*CN2810+CI2810*CM2810)</f>
        <v>0</v>
      </c>
      <c r="CU2810" s="39">
        <f t="shared" ref="CU2810" si="29998">(180/PI())*ATAN(-1*(CQ2807/CP2807))</f>
        <v>51.38809925390612</v>
      </c>
      <c r="CW2810" s="54">
        <f t="shared" ref="CW2810" si="29999">20*LOG(((1-(10^(CU2807/20)^2)*(1-((1-CW2807)/(1+CW2807))^2))^0.5))</f>
        <v>-18.751204984171604</v>
      </c>
    </row>
    <row r="2811" spans="2:101">
      <c r="E2811" s="20"/>
      <c r="F2811" s="20"/>
      <c r="G2811" s="20"/>
      <c r="H2811" s="20"/>
      <c r="I2811" s="20"/>
      <c r="J2811" s="20"/>
      <c r="K2811" s="20"/>
      <c r="L2811" s="20"/>
      <c r="M2811" s="20"/>
      <c r="N2811" s="20"/>
      <c r="O2811" s="20"/>
      <c r="P2811" s="20"/>
      <c r="Q2811" s="20"/>
      <c r="R2811" s="20"/>
      <c r="S2811" s="20"/>
      <c r="T2811" s="20"/>
      <c r="U2811" s="20"/>
      <c r="V2811" s="20"/>
      <c r="W2811" s="20"/>
      <c r="X2811" s="20"/>
      <c r="Y2811" s="20"/>
      <c r="Z2811" s="20"/>
      <c r="AA2811" s="20"/>
      <c r="AB2811" s="30"/>
      <c r="AC2811" s="20"/>
      <c r="AD2811" s="20"/>
      <c r="AE2811" s="20"/>
      <c r="AF2811" s="20"/>
      <c r="AG2811" s="20"/>
      <c r="AH2811" s="20"/>
      <c r="AI2811" s="20"/>
      <c r="AJ2811" s="20"/>
      <c r="AK2811" s="20"/>
      <c r="AL2811" s="20"/>
      <c r="AM2811" s="20"/>
      <c r="AN2811" s="20"/>
      <c r="AO2811" s="20"/>
      <c r="AP2811" s="20"/>
      <c r="AQ2811" s="20"/>
      <c r="AR2811" s="20"/>
      <c r="AS2811" s="20"/>
      <c r="AT2811" s="20"/>
      <c r="AU2811" s="20"/>
      <c r="AV2811" s="20"/>
      <c r="AW2811" s="20"/>
      <c r="AX2811" s="20"/>
      <c r="AY2811" s="20"/>
      <c r="AZ2811" s="20"/>
      <c r="BA2811" s="20"/>
      <c r="BB2811" s="20"/>
      <c r="BC2811" s="20"/>
      <c r="BD2811" s="20"/>
      <c r="BE2811" s="20"/>
      <c r="BF2811" s="20"/>
      <c r="BG2811" s="20"/>
      <c r="BH2811" s="20"/>
      <c r="BI2811" s="20"/>
      <c r="BJ2811" s="20"/>
      <c r="BK2811" s="20"/>
      <c r="BL2811" s="20"/>
      <c r="BM2811" s="20"/>
      <c r="BN2811" s="20"/>
      <c r="BO2811" s="20"/>
      <c r="BP2811" s="20"/>
      <c r="BQ2811" s="20"/>
      <c r="BR2811" s="20"/>
      <c r="BS2811" s="20"/>
      <c r="BT2811" s="20"/>
      <c r="BU2811" s="20"/>
      <c r="BV2811" s="20"/>
      <c r="BW2811" s="20"/>
      <c r="BX2811" s="20"/>
      <c r="BY2811" s="20"/>
      <c r="BZ2811" s="20"/>
      <c r="CA2811" s="20"/>
      <c r="CB2811" s="20"/>
      <c r="CC2811" s="20"/>
      <c r="CD2811" s="20"/>
      <c r="CE2811" s="20"/>
      <c r="CF2811" s="20"/>
      <c r="CG2811" s="20"/>
      <c r="CH2811" s="20"/>
      <c r="CI2811" s="20"/>
      <c r="CJ2811" s="20"/>
      <c r="CK2811" s="20"/>
      <c r="CL2811" s="20"/>
    </row>
    <row r="2813" spans="2:101" ht="18.600000000000001" thickBot="1">
      <c r="B2813" s="23"/>
      <c r="C2813" s="23"/>
      <c r="D2813" s="20" t="s">
        <v>15</v>
      </c>
      <c r="E2813" s="20"/>
      <c r="F2813" s="20"/>
      <c r="G2813" s="20"/>
      <c r="H2813" s="20"/>
      <c r="I2813" s="20" t="s">
        <v>16</v>
      </c>
      <c r="J2813" s="20"/>
      <c r="K2813" s="20"/>
      <c r="L2813" s="20"/>
      <c r="M2813" s="23"/>
      <c r="N2813" s="23"/>
      <c r="O2813" s="24" t="s">
        <v>17</v>
      </c>
      <c r="P2813" s="23"/>
      <c r="Q2813" s="23"/>
      <c r="R2813" s="23"/>
      <c r="S2813" s="20"/>
      <c r="T2813" s="20" t="s">
        <v>18</v>
      </c>
      <c r="U2813" s="23"/>
      <c r="V2813" s="23"/>
      <c r="W2813" s="23"/>
      <c r="X2813" s="23"/>
      <c r="Y2813" s="24" t="s">
        <v>19</v>
      </c>
      <c r="Z2813" s="23"/>
      <c r="AA2813" s="23"/>
      <c r="AB2813" s="23"/>
      <c r="AC2813" s="24" t="s">
        <v>20</v>
      </c>
      <c r="AD2813" s="20"/>
      <c r="AE2813" s="20"/>
      <c r="AF2813" s="20"/>
      <c r="AG2813" s="20"/>
      <c r="AH2813" s="23"/>
      <c r="AI2813" s="24" t="s">
        <v>21</v>
      </c>
      <c r="AJ2813" s="23"/>
      <c r="AK2813" s="23"/>
      <c r="AL2813" s="20"/>
      <c r="AM2813" s="24" t="s">
        <v>31</v>
      </c>
      <c r="AN2813" s="20"/>
      <c r="AO2813" s="23"/>
      <c r="AP2813" s="23"/>
      <c r="AQ2813" s="23"/>
      <c r="AR2813" s="23"/>
      <c r="AS2813" s="24" t="s">
        <v>91</v>
      </c>
      <c r="AT2813" s="23"/>
      <c r="AU2813" s="23"/>
      <c r="AV2813" s="23"/>
      <c r="AW2813" s="24" t="s">
        <v>32</v>
      </c>
      <c r="AX2813" s="20"/>
      <c r="AY2813" s="20"/>
      <c r="AZ2813" s="20"/>
      <c r="BA2813" s="20"/>
      <c r="BB2813" s="23"/>
      <c r="BC2813" s="24" t="s">
        <v>22</v>
      </c>
      <c r="BD2813" s="23"/>
      <c r="BE2813" s="23"/>
      <c r="BF2813" s="23"/>
      <c r="BG2813" s="24" t="s">
        <v>33</v>
      </c>
      <c r="BH2813" s="20"/>
      <c r="BI2813" s="23"/>
      <c r="BJ2813" s="23"/>
      <c r="BK2813" s="23"/>
      <c r="BL2813" s="23"/>
      <c r="BM2813" s="24" t="s">
        <v>34</v>
      </c>
      <c r="BN2813" s="23"/>
      <c r="BO2813" s="23"/>
      <c r="BP2813" s="23"/>
      <c r="BQ2813" s="24" t="s">
        <v>89</v>
      </c>
      <c r="BR2813" s="20"/>
      <c r="BS2813" s="20"/>
      <c r="BT2813" s="20"/>
      <c r="BU2813" s="20"/>
      <c r="BV2813" s="23"/>
      <c r="BW2813" s="24" t="s">
        <v>35</v>
      </c>
      <c r="BX2813" s="23"/>
      <c r="BY2813" s="23"/>
      <c r="BZ2813" s="23"/>
      <c r="CA2813" s="24" t="s">
        <v>90</v>
      </c>
      <c r="CB2813" s="20"/>
      <c r="CC2813" s="23"/>
      <c r="CD2813" s="23"/>
      <c r="CE2813" s="23"/>
      <c r="CF2813" s="23"/>
      <c r="CG2813" s="24" t="s">
        <v>92</v>
      </c>
      <c r="CH2813" s="23"/>
      <c r="CI2813" s="23"/>
      <c r="CJ2813" s="23"/>
      <c r="CK2813" s="24" t="s">
        <v>36</v>
      </c>
      <c r="CL2813" s="24"/>
      <c r="CM2813" s="23"/>
      <c r="CN2813" s="23"/>
      <c r="CO2813" s="23"/>
      <c r="CP2813" s="23"/>
      <c r="CQ2813" s="24" t="s">
        <v>93</v>
      </c>
      <c r="CR2813" s="23"/>
      <c r="CS2813" s="23"/>
    </row>
    <row r="2814" spans="2:101" ht="18.600000000000001" thickBot="1">
      <c r="B2814" s="33"/>
      <c r="C2814" s="23"/>
      <c r="D2814" s="7" t="s">
        <v>2</v>
      </c>
      <c r="E2814" s="8"/>
      <c r="F2814" s="8" t="s">
        <v>3</v>
      </c>
      <c r="G2814" s="9"/>
      <c r="H2814" s="10"/>
      <c r="I2814" s="7" t="s">
        <v>4</v>
      </c>
      <c r="J2814" s="8"/>
      <c r="K2814" s="8" t="s">
        <v>5</v>
      </c>
      <c r="L2814" s="9"/>
      <c r="M2814" s="23"/>
      <c r="N2814" s="251" t="s">
        <v>79</v>
      </c>
      <c r="O2814" s="252"/>
      <c r="P2814" s="253" t="s">
        <v>80</v>
      </c>
      <c r="Q2814" s="254"/>
      <c r="R2814" s="23"/>
      <c r="S2814" s="7" t="s">
        <v>11</v>
      </c>
      <c r="T2814" s="8"/>
      <c r="U2814" s="8" t="s">
        <v>12</v>
      </c>
      <c r="V2814" s="9"/>
      <c r="W2814" s="20"/>
      <c r="X2814" s="251" t="s">
        <v>79</v>
      </c>
      <c r="Y2814" s="252"/>
      <c r="Z2814" s="253" t="s">
        <v>80</v>
      </c>
      <c r="AA2814" s="254"/>
      <c r="AB2814" s="20"/>
      <c r="AC2814" s="7" t="s">
        <v>4</v>
      </c>
      <c r="AD2814" s="8"/>
      <c r="AE2814" s="8" t="s">
        <v>5</v>
      </c>
      <c r="AF2814" s="9"/>
      <c r="AG2814" s="20"/>
      <c r="AH2814" s="251" t="s">
        <v>0</v>
      </c>
      <c r="AI2814" s="252"/>
      <c r="AJ2814" s="253" t="s">
        <v>1</v>
      </c>
      <c r="AK2814" s="254"/>
      <c r="AL2814" s="20"/>
      <c r="AM2814" s="7" t="s">
        <v>11</v>
      </c>
      <c r="AN2814" s="8"/>
      <c r="AO2814" s="8" t="s">
        <v>12</v>
      </c>
      <c r="AP2814" s="9"/>
      <c r="AQ2814" s="23"/>
      <c r="AR2814" s="251" t="s">
        <v>0</v>
      </c>
      <c r="AS2814" s="252"/>
      <c r="AT2814" s="253" t="s">
        <v>1</v>
      </c>
      <c r="AU2814" s="254"/>
      <c r="AV2814" s="36"/>
      <c r="AW2814" s="7" t="s">
        <v>4</v>
      </c>
      <c r="AX2814" s="8"/>
      <c r="AY2814" s="8" t="s">
        <v>5</v>
      </c>
      <c r="AZ2814" s="9"/>
      <c r="BA2814" s="20"/>
      <c r="BB2814" s="251" t="s">
        <v>0</v>
      </c>
      <c r="BC2814" s="252"/>
      <c r="BD2814" s="253" t="s">
        <v>1</v>
      </c>
      <c r="BE2814" s="254"/>
      <c r="BF2814" s="36"/>
      <c r="BG2814" s="7" t="s">
        <v>11</v>
      </c>
      <c r="BH2814" s="8"/>
      <c r="BI2814" s="8" t="s">
        <v>12</v>
      </c>
      <c r="BJ2814" s="9"/>
      <c r="BK2814" s="36"/>
      <c r="BL2814" s="251" t="s">
        <v>0</v>
      </c>
      <c r="BM2814" s="252"/>
      <c r="BN2814" s="253" t="s">
        <v>1</v>
      </c>
      <c r="BO2814" s="254"/>
      <c r="BP2814" s="36"/>
      <c r="BQ2814" s="7" t="s">
        <v>4</v>
      </c>
      <c r="BR2814" s="8"/>
      <c r="BS2814" s="8" t="s">
        <v>5</v>
      </c>
      <c r="BT2814" s="9"/>
      <c r="BU2814" s="20"/>
      <c r="BV2814" s="251" t="s">
        <v>0</v>
      </c>
      <c r="BW2814" s="252"/>
      <c r="BX2814" s="253" t="s">
        <v>1</v>
      </c>
      <c r="BY2814" s="254"/>
      <c r="BZ2814" s="36"/>
      <c r="CA2814" s="7" t="s">
        <v>11</v>
      </c>
      <c r="CB2814" s="8"/>
      <c r="CC2814" s="8" t="s">
        <v>12</v>
      </c>
      <c r="CD2814" s="9"/>
      <c r="CE2814" s="36"/>
      <c r="CF2814" s="251" t="s">
        <v>0</v>
      </c>
      <c r="CG2814" s="252"/>
      <c r="CH2814" s="253" t="s">
        <v>1</v>
      </c>
      <c r="CI2814" s="254"/>
      <c r="CJ2814" s="23"/>
      <c r="CK2814" s="7" t="s">
        <v>23</v>
      </c>
      <c r="CL2814" s="8"/>
      <c r="CM2814" s="8" t="s">
        <v>24</v>
      </c>
      <c r="CN2814" s="9"/>
      <c r="CO2814" s="23"/>
      <c r="CP2814" s="251" t="s">
        <v>0</v>
      </c>
      <c r="CQ2814" s="252"/>
      <c r="CR2814" s="253" t="s">
        <v>1</v>
      </c>
      <c r="CS2814" s="254"/>
      <c r="CU2814" s="26" t="s">
        <v>25</v>
      </c>
      <c r="CW2814" s="50" t="s">
        <v>44</v>
      </c>
    </row>
    <row r="2815" spans="2:101" ht="19.2" thickTop="1" thickBot="1">
      <c r="B2815" s="34">
        <v>8.6500000000000306</v>
      </c>
      <c r="D2815" s="11">
        <v>1</v>
      </c>
      <c r="E2815" s="12">
        <v>0</v>
      </c>
      <c r="F2815" s="13">
        <v>0</v>
      </c>
      <c r="G2815" s="40">
        <f t="shared" ref="G2815" si="30000">-1/($E$4*$B2815)</f>
        <v>-0.12144861478746145</v>
      </c>
      <c r="H2815" s="10"/>
      <c r="I2815" s="11">
        <v>1</v>
      </c>
      <c r="J2815" s="12">
        <v>0</v>
      </c>
      <c r="K2815" s="13">
        <v>0</v>
      </c>
      <c r="L2815" s="14">
        <v>0</v>
      </c>
      <c r="N2815" s="1">
        <f t="shared" ref="N2815" si="30001">D2815*I2815+F2815*I2818-E2815*J2815-G2815*J2818</f>
        <v>0.97947624281893331</v>
      </c>
      <c r="O2815" s="4">
        <f t="shared" ref="O2815" si="30002">(D2815*J2815+E2815*I2815+F2815*J2818+G2815*I2818)</f>
        <v>0</v>
      </c>
      <c r="P2815" s="2">
        <f t="shared" ref="P2815" si="30003">D2815*K2815+F2815*K2818-E2815*L2815-G2815*L2818</f>
        <v>0</v>
      </c>
      <c r="Q2815" s="3">
        <f t="shared" ref="Q2815" si="30004">(D2815*L2815+E2815*K2815+F2815*L2818+G2815*K2818)</f>
        <v>-0.12144861478746145</v>
      </c>
      <c r="S2815" s="11">
        <v>1</v>
      </c>
      <c r="T2815" s="12">
        <v>0</v>
      </c>
      <c r="U2815" s="13">
        <v>0</v>
      </c>
      <c r="V2815" s="40">
        <f t="shared" ref="V2815" si="30005">-1/($T$4*$B2815)</f>
        <v>-0.23204925013284738</v>
      </c>
      <c r="W2815" s="20"/>
      <c r="X2815" s="1">
        <f t="shared" ref="X2815" si="30006">N2815*S2815+P2815*S2818-O2815*T2815-Q2815*T2818</f>
        <v>0.97947624281893331</v>
      </c>
      <c r="Y2815" s="4">
        <f t="shared" ref="Y2815" si="30007">(N2815*T2815+O2815*S2815+P2815*T2818+Q2815*S2818)</f>
        <v>0</v>
      </c>
      <c r="Z2815" s="2">
        <f t="shared" ref="Z2815" si="30008">N2815*U2815+P2815*U2818-O2815*V2815-Q2815*V2818</f>
        <v>0</v>
      </c>
      <c r="AA2815" s="3">
        <f t="shared" ref="AA2815" si="30009">(N2815*V2815+O2815*U2815+P2815*V2818+Q2815*U2818)</f>
        <v>-0.34873534245653365</v>
      </c>
      <c r="AB2815" s="20"/>
      <c r="AC2815" s="11">
        <v>1</v>
      </c>
      <c r="AD2815" s="12">
        <v>0</v>
      </c>
      <c r="AE2815" s="13">
        <v>0</v>
      </c>
      <c r="AF2815" s="14">
        <v>0</v>
      </c>
      <c r="AG2815" s="20"/>
      <c r="AH2815" s="1">
        <f t="shared" ref="AH2815" si="30010">X2815*AC2815+Z2815*AC2818-Y2815*AD2815-AA2815*AD2818</f>
        <v>0.91214787848785639</v>
      </c>
      <c r="AI2815" s="4">
        <f t="shared" ref="AI2815" si="30011">(X2815*AD2815+Y2815*AC2815+Z2815*AD2818+AA2815*AC2818)</f>
        <v>0</v>
      </c>
      <c r="AJ2815" s="2">
        <f t="shared" ref="AJ2815" si="30012">X2815*AE2815+Z2815*AE2818-Y2815*AF2815-AA2815*AF2818</f>
        <v>0</v>
      </c>
      <c r="AK2815" s="3">
        <f t="shared" ref="AK2815" si="30013">(X2815*AF2815+Y2815*AE2815+Z2815*AF2818+AA2815*AE2818)</f>
        <v>-0.34873534245653365</v>
      </c>
      <c r="AL2815" s="20"/>
      <c r="AM2815" s="11">
        <v>1</v>
      </c>
      <c r="AN2815" s="12">
        <v>0</v>
      </c>
      <c r="AO2815" s="13">
        <v>0</v>
      </c>
      <c r="AP2815" s="40">
        <f t="shared" ref="AP2815" si="30014">-1/($AN$4*$B2815)</f>
        <v>-0.24114922072629238</v>
      </c>
      <c r="AR2815" s="1">
        <f t="shared" ref="AR2815" si="30015">AH2815*AM2815+AJ2815*AM2818-AI2815*AN2815-AK2815*AN2818</f>
        <v>0.91214787848785639</v>
      </c>
      <c r="AS2815" s="4">
        <f t="shared" ref="AS2815" si="30016">(AH2815*AN2815+AI2815*AM2815+AJ2815*AN2818+AK2815*AM2818)</f>
        <v>0</v>
      </c>
      <c r="AT2815" s="2">
        <f t="shared" ref="AT2815" si="30017">AH2815*AO2815+AJ2815*AO2818-AI2815*AP2815-AK2815*AP2818</f>
        <v>0</v>
      </c>
      <c r="AU2815" s="3">
        <f t="shared" ref="AU2815" si="30018">(AH2815*AP2815+AI2815*AO2815+AJ2815*AP2818+AK2815*AO2818)</f>
        <v>-0.56869909254102102</v>
      </c>
      <c r="AV2815" s="20"/>
      <c r="AW2815" s="11">
        <v>1</v>
      </c>
      <c r="AX2815" s="12">
        <v>0</v>
      </c>
      <c r="AY2815" s="13">
        <v>0</v>
      </c>
      <c r="AZ2815" s="14">
        <v>0</v>
      </c>
      <c r="BA2815" s="20"/>
      <c r="BB2815" s="1">
        <f t="shared" ref="BB2815" si="30019">AR2815*AW2815+AT2815*AW2818-AS2815*AX2815-AU2815*AX2818</f>
        <v>0.80235235438743613</v>
      </c>
      <c r="BC2815" s="4">
        <f t="shared" ref="BC2815" si="30020">(AR2815*AX2815+AS2815*AW2815+AT2815*AX2818+AU2815*AW2818)</f>
        <v>0</v>
      </c>
      <c r="BD2815" s="2">
        <f t="shared" ref="BD2815" si="30021">AR2815*AY2815+AT2815*AY2818-AS2815*AZ2815-AU2815*AZ2818</f>
        <v>0</v>
      </c>
      <c r="BE2815" s="3">
        <f t="shared" ref="BE2815" si="30022">(AR2815*AZ2815+AS2815*AY2815+AT2815*AZ2818+AU2815*AY2818)</f>
        <v>-0.56869909254102102</v>
      </c>
      <c r="BF2815" s="20"/>
      <c r="BG2815" s="11">
        <v>1</v>
      </c>
      <c r="BH2815" s="12">
        <v>0</v>
      </c>
      <c r="BI2815" s="13">
        <v>0</v>
      </c>
      <c r="BJ2815" s="40">
        <f t="shared" ref="BJ2815" si="30023">-1/($BH$4*$B2815)</f>
        <v>-0.23204925013284738</v>
      </c>
      <c r="BK2815" s="20"/>
      <c r="BL2815" s="1">
        <f t="shared" ref="BL2815" si="30024">BB2815*BG2815+BD2815*BG2818-BC2815*BH2815-BE2815*BH2818</f>
        <v>0.80235235438743613</v>
      </c>
      <c r="BM2815" s="4">
        <f t="shared" ref="BM2815" si="30025">(BB2815*BH2815+BC2815*BG2815+BD2815*BH2818+BE2815*BG2818)</f>
        <v>0</v>
      </c>
      <c r="BN2815" s="2">
        <f t="shared" ref="BN2815" si="30026">BB2815*BI2815+BD2815*BI2818-BC2815*BJ2815-BE2815*BJ2818</f>
        <v>0</v>
      </c>
      <c r="BO2815" s="3">
        <f t="shared" ref="BO2815" si="30027">(BB2815*BJ2815+BC2815*BI2815+BD2815*BJ2818+BE2815*BI2818)</f>
        <v>-0.75488435471895021</v>
      </c>
      <c r="BP2815" s="20"/>
      <c r="BQ2815" s="11">
        <v>1</v>
      </c>
      <c r="BR2815" s="12">
        <v>0</v>
      </c>
      <c r="BS2815" s="13">
        <v>0</v>
      </c>
      <c r="BT2815" s="14">
        <v>0</v>
      </c>
      <c r="BU2815" s="20"/>
      <c r="BV2815" s="1">
        <f t="shared" ref="BV2815" si="30028">BL2815*BQ2815+BN2815*BQ2818-BM2815*BR2815-BO2815*BR2818</f>
        <v>0.67478347908036673</v>
      </c>
      <c r="BW2815" s="4">
        <f t="shared" ref="BW2815" si="30029">(BL2815*BR2815+BM2815*BQ2815+BN2815*BR2818+BO2815*BQ2818)</f>
        <v>0</v>
      </c>
      <c r="BX2815" s="2">
        <f t="shared" ref="BX2815" si="30030">BL2815*BS2815+BN2815*BS2818-BM2815*BT2815-BO2815*BT2818</f>
        <v>0</v>
      </c>
      <c r="BY2815" s="3">
        <f t="shared" ref="BY2815" si="30031">(BL2815*BT2815+BM2815*BS2815+BN2815*BT2818+BO2815*BS2818)</f>
        <v>-0.75488435471895021</v>
      </c>
      <c r="BZ2815" s="20"/>
      <c r="CA2815" s="11">
        <v>1</v>
      </c>
      <c r="CB2815" s="12">
        <v>0</v>
      </c>
      <c r="CC2815" s="13">
        <v>0</v>
      </c>
      <c r="CD2815" s="40">
        <f t="shared" ref="CD2815" si="30032">-1/($CB$4*$B2815)</f>
        <v>-0.12144861478746145</v>
      </c>
      <c r="CE2815" s="20"/>
      <c r="CF2815" s="1">
        <f t="shared" ref="CF2815" si="30033">BV2815*CA2815+BX2815*CA2818-BW2815*CB2815-BY2815*CB2818</f>
        <v>0.67478347908036673</v>
      </c>
      <c r="CG2815" s="4">
        <f t="shared" ref="CG2815" si="30034">(BV2815*CB2815+BW2815*CA2815+BX2815*CB2818+BY2815*CA2818)</f>
        <v>0</v>
      </c>
      <c r="CH2815" s="2">
        <f t="shared" ref="CH2815" si="30035">BV2815*CC2815+BX2815*CC2818-BW2815*CD2815-BY2815*CD2818</f>
        <v>0</v>
      </c>
      <c r="CI2815" s="3">
        <f t="shared" ref="CI2815" si="30036">(BV2815*CD2815+BW2815*CC2815+BX2815*CD2818+BY2815*CC2818)</f>
        <v>-0.83683587353472477</v>
      </c>
      <c r="CJ2815" s="28"/>
      <c r="CK2815" s="11">
        <v>1</v>
      </c>
      <c r="CL2815" s="12">
        <v>0</v>
      </c>
      <c r="CM2815" s="13">
        <v>0</v>
      </c>
      <c r="CN2815" s="14">
        <v>0</v>
      </c>
      <c r="CP2815" s="1">
        <f t="shared" ref="CP2815" si="30037">CF2815*CK2815+CH2815*CK2818-CG2815*CL2815-CI2815*CL2818</f>
        <v>0.67478347908036673</v>
      </c>
      <c r="CQ2815" s="4">
        <f t="shared" ref="CQ2815" si="30038">(CF2815*CL2815+CG2815*CK2815+CH2815*CL2818+CI2815*CK2818)</f>
        <v>-0.83683587353472477</v>
      </c>
      <c r="CR2815" s="2">
        <f t="shared" ref="CR2815" si="30039">CF2815*CM2815+CH2815*CM2818-CG2815*CN2815-CI2815*CN2818</f>
        <v>0</v>
      </c>
      <c r="CS2815" s="3">
        <f t="shared" ref="CS2815" si="30040">(CF2815*CN2815+CG2815*CM2815+CH2815*CN2818+CI2815*CM2818)</f>
        <v>-0.83683587353472477</v>
      </c>
      <c r="CU2815" s="29">
        <f t="shared" ref="CU2815" si="30041">20*LOG(((1+$CL$4)/$CL$4)/((CP2815+CP2818)^2+(CQ2815+CQ2818)^2)^0.5)</f>
        <v>-3.7388924524400943E-2</v>
      </c>
      <c r="CW2815" s="51">
        <f t="shared" ref="CW2815" si="30042">((CP2815^2+CQ2815^2)^0.5)/((CP2818^2+CQ2818^2)^0.5)</f>
        <v>1.1466338425266651</v>
      </c>
    </row>
    <row r="2816" spans="2:101" ht="18.600000000000001" thickBot="1">
      <c r="D2816" s="11"/>
      <c r="E2816" s="13"/>
      <c r="F2816" s="13"/>
      <c r="G2816" s="15"/>
      <c r="H2816" s="10"/>
      <c r="I2816" s="11"/>
      <c r="J2816" s="13"/>
      <c r="K2816" s="13"/>
      <c r="L2816" s="15"/>
      <c r="N2816" s="5"/>
      <c r="Q2816" s="6"/>
      <c r="S2816" s="11"/>
      <c r="T2816" s="13"/>
      <c r="U2816" s="13"/>
      <c r="V2816" s="15"/>
      <c r="W2816" s="20"/>
      <c r="X2816" s="5"/>
      <c r="AA2816" s="6"/>
      <c r="AB2816" s="20"/>
      <c r="AC2816" s="11"/>
      <c r="AD2816" s="13"/>
      <c r="AE2816" s="13"/>
      <c r="AF2816" s="15"/>
      <c r="AG2816" s="20"/>
      <c r="AH2816" s="5"/>
      <c r="AK2816" s="6"/>
      <c r="AL2816" s="20"/>
      <c r="AM2816" s="11"/>
      <c r="AN2816" s="13"/>
      <c r="AO2816" s="13"/>
      <c r="AP2816" s="15"/>
      <c r="AR2816" s="5"/>
      <c r="AU2816" s="6"/>
      <c r="AW2816" s="11"/>
      <c r="AX2816" s="13"/>
      <c r="AY2816" s="13"/>
      <c r="AZ2816" s="15"/>
      <c r="BA2816" s="20"/>
      <c r="BB2816" s="5"/>
      <c r="BE2816" s="6"/>
      <c r="BG2816" s="11"/>
      <c r="BH2816" s="13"/>
      <c r="BI2816" s="13"/>
      <c r="BJ2816" s="15"/>
      <c r="BL2816" s="5"/>
      <c r="BO2816" s="6"/>
      <c r="BQ2816" s="11"/>
      <c r="BR2816" s="13"/>
      <c r="BS2816" s="13"/>
      <c r="BT2816" s="15"/>
      <c r="BU2816" s="20"/>
      <c r="BV2816" s="5"/>
      <c r="BY2816" s="6"/>
      <c r="CA2816" s="11"/>
      <c r="CB2816" s="13"/>
      <c r="CC2816" s="13"/>
      <c r="CD2816" s="15"/>
      <c r="CF2816" s="5"/>
      <c r="CI2816" s="6"/>
      <c r="CK2816" s="11"/>
      <c r="CL2816" s="13"/>
      <c r="CM2816" s="13"/>
      <c r="CN2816" s="15"/>
      <c r="CP2816" s="5"/>
      <c r="CS2816" s="6"/>
      <c r="CW2816" s="52"/>
    </row>
    <row r="2817" spans="2:101" ht="18.600000000000001" thickBot="1">
      <c r="D2817" s="11" t="s">
        <v>6</v>
      </c>
      <c r="E2817" s="13"/>
      <c r="F2817" s="13" t="s">
        <v>7</v>
      </c>
      <c r="G2817" s="15"/>
      <c r="H2817" s="10"/>
      <c r="I2817" s="11" t="s">
        <v>8</v>
      </c>
      <c r="J2817" s="13"/>
      <c r="K2817" s="13" t="s">
        <v>9</v>
      </c>
      <c r="L2817" s="15"/>
      <c r="N2817" s="251" t="s">
        <v>26</v>
      </c>
      <c r="O2817" s="252"/>
      <c r="P2817" s="253" t="s">
        <v>27</v>
      </c>
      <c r="Q2817" s="254"/>
      <c r="S2817" s="11" t="s">
        <v>13</v>
      </c>
      <c r="T2817" s="13"/>
      <c r="U2817" s="13" t="s">
        <v>14</v>
      </c>
      <c r="V2817" s="15"/>
      <c r="W2817" s="20"/>
      <c r="X2817" s="251" t="s">
        <v>26</v>
      </c>
      <c r="Y2817" s="252"/>
      <c r="Z2817" s="253" t="s">
        <v>27</v>
      </c>
      <c r="AA2817" s="254"/>
      <c r="AB2817" s="20"/>
      <c r="AC2817" s="11" t="s">
        <v>8</v>
      </c>
      <c r="AD2817" s="13"/>
      <c r="AE2817" s="13" t="s">
        <v>9</v>
      </c>
      <c r="AF2817" s="15"/>
      <c r="AG2817" s="20"/>
      <c r="AH2817" s="251" t="s">
        <v>26</v>
      </c>
      <c r="AI2817" s="252"/>
      <c r="AJ2817" s="253" t="s">
        <v>27</v>
      </c>
      <c r="AK2817" s="254"/>
      <c r="AL2817" s="20"/>
      <c r="AM2817" s="11" t="s">
        <v>13</v>
      </c>
      <c r="AN2817" s="13"/>
      <c r="AO2817" s="13" t="s">
        <v>14</v>
      </c>
      <c r="AP2817" s="15"/>
      <c r="AR2817" s="251" t="s">
        <v>26</v>
      </c>
      <c r="AS2817" s="252"/>
      <c r="AT2817" s="253" t="s">
        <v>27</v>
      </c>
      <c r="AU2817" s="254"/>
      <c r="AV2817" s="36"/>
      <c r="AW2817" s="11" t="s">
        <v>8</v>
      </c>
      <c r="AX2817" s="13"/>
      <c r="AY2817" s="13" t="s">
        <v>9</v>
      </c>
      <c r="AZ2817" s="15"/>
      <c r="BA2817" s="20"/>
      <c r="BB2817" s="251" t="s">
        <v>26</v>
      </c>
      <c r="BC2817" s="252"/>
      <c r="BD2817" s="253" t="s">
        <v>27</v>
      </c>
      <c r="BE2817" s="254"/>
      <c r="BF2817" s="36"/>
      <c r="BG2817" s="11" t="s">
        <v>13</v>
      </c>
      <c r="BH2817" s="13"/>
      <c r="BI2817" s="13" t="s">
        <v>14</v>
      </c>
      <c r="BJ2817" s="15"/>
      <c r="BK2817" s="36"/>
      <c r="BL2817" s="251" t="s">
        <v>26</v>
      </c>
      <c r="BM2817" s="252"/>
      <c r="BN2817" s="253" t="s">
        <v>27</v>
      </c>
      <c r="BO2817" s="254"/>
      <c r="BP2817" s="36"/>
      <c r="BQ2817" s="11" t="s">
        <v>8</v>
      </c>
      <c r="BR2817" s="13"/>
      <c r="BS2817" s="13" t="s">
        <v>9</v>
      </c>
      <c r="BT2817" s="15"/>
      <c r="BU2817" s="20"/>
      <c r="BV2817" s="251" t="s">
        <v>26</v>
      </c>
      <c r="BW2817" s="252"/>
      <c r="BX2817" s="253" t="s">
        <v>27</v>
      </c>
      <c r="BY2817" s="254"/>
      <c r="BZ2817" s="36"/>
      <c r="CA2817" s="11" t="s">
        <v>13</v>
      </c>
      <c r="CB2817" s="13"/>
      <c r="CC2817" s="13" t="s">
        <v>14</v>
      </c>
      <c r="CD2817" s="15"/>
      <c r="CE2817" s="36"/>
      <c r="CF2817" s="251" t="s">
        <v>26</v>
      </c>
      <c r="CG2817" s="252"/>
      <c r="CH2817" s="253" t="s">
        <v>27</v>
      </c>
      <c r="CI2817" s="254"/>
      <c r="CK2817" s="11" t="s">
        <v>28</v>
      </c>
      <c r="CL2817" s="13"/>
      <c r="CM2817" s="13" t="s">
        <v>29</v>
      </c>
      <c r="CN2817" s="15"/>
      <c r="CP2817" s="251" t="s">
        <v>26</v>
      </c>
      <c r="CQ2817" s="252"/>
      <c r="CR2817" s="253" t="s">
        <v>27</v>
      </c>
      <c r="CS2817" s="254"/>
      <c r="CU2817" s="38" t="s">
        <v>37</v>
      </c>
      <c r="CW2817" s="53" t="s">
        <v>45</v>
      </c>
    </row>
    <row r="2818" spans="2:101" ht="19.2" thickTop="1" thickBot="1">
      <c r="D2818" s="16">
        <v>0</v>
      </c>
      <c r="E2818" s="17">
        <v>0</v>
      </c>
      <c r="F2818" s="18">
        <v>1</v>
      </c>
      <c r="G2818" s="19">
        <v>0</v>
      </c>
      <c r="H2818" s="10"/>
      <c r="I2818" s="16">
        <v>0</v>
      </c>
      <c r="J2818" s="17">
        <f t="shared" ref="J2818" si="30043">-1/($J$4*$B2815)</f>
        <v>-0.16899128258468726</v>
      </c>
      <c r="K2818" s="18">
        <v>1</v>
      </c>
      <c r="L2818" s="19">
        <v>0</v>
      </c>
      <c r="N2818" s="1">
        <f t="shared" ref="N2818" si="30044">D2818*I2815+F2818*I2818-E2818*J2815-G2818*J2818</f>
        <v>0</v>
      </c>
      <c r="O2818" s="4">
        <f t="shared" ref="O2818" si="30045">(D2818*J2815+E2818*I2815+F2818*J2818+G2818*I2818)</f>
        <v>-0.16899128258468726</v>
      </c>
      <c r="P2818" s="2">
        <f t="shared" ref="P2818" si="30046">D2818*K2815+F2818*K2818-E2818*L2815-G2818*L2818</f>
        <v>1</v>
      </c>
      <c r="Q2818" s="3">
        <f t="shared" ref="Q2818" si="30047">(D2818*L2815+E2818*K2815+F2818*L2818+G2818*K2818)</f>
        <v>0</v>
      </c>
      <c r="S2818" s="16">
        <v>0</v>
      </c>
      <c r="T2818" s="17">
        <v>0</v>
      </c>
      <c r="U2818" s="18">
        <v>1</v>
      </c>
      <c r="V2818" s="19">
        <v>0</v>
      </c>
      <c r="W2818" s="20"/>
      <c r="X2818" s="1">
        <f t="shared" ref="X2818" si="30048">N2818*S2815+P2818*S2818-O2818*T2815-Q2818*T2818</f>
        <v>0</v>
      </c>
      <c r="Y2818" s="4">
        <f t="shared" ref="Y2818" si="30049">(N2818*T2815+O2818*S2815+P2818*T2818+Q2818*S2818)</f>
        <v>-0.16899128258468726</v>
      </c>
      <c r="Z2818" s="2">
        <f t="shared" ref="Z2818" si="30050">N2818*U2815+P2818*U2818-O2818*V2815-Q2818*V2818</f>
        <v>0.96078569959723525</v>
      </c>
      <c r="AA2818" s="3">
        <f t="shared" ref="AA2818" si="30051">(N2818*V2815+O2818*U2815+P2818*V2818+Q2818*U2818)</f>
        <v>0</v>
      </c>
      <c r="AB2818" s="20"/>
      <c r="AC2818" s="16">
        <v>0</v>
      </c>
      <c r="AD2818" s="17">
        <f t="shared" ref="AD2818" si="30052">-1/($AD$4*$B2815)</f>
        <v>-0.19306435607245251</v>
      </c>
      <c r="AE2818" s="18">
        <v>1</v>
      </c>
      <c r="AF2818" s="19">
        <v>0</v>
      </c>
      <c r="AG2818" s="20"/>
      <c r="AH2818" s="1">
        <f t="shared" ref="AH2818" si="30053">X2818*AC2815+Z2818*AC2818-Y2818*AD2815-AA2818*AD2818</f>
        <v>0</v>
      </c>
      <c r="AI2818" s="4">
        <f t="shared" ref="AI2818" si="30054">(X2818*AD2815+Y2818*AC2815+Z2818*AD2818+AA2818*AC2818)</f>
        <v>-0.35448475500104826</v>
      </c>
      <c r="AJ2818" s="2">
        <f t="shared" ref="AJ2818" si="30055">X2818*AE2815+Z2818*AE2818-Y2818*AF2815-AA2818*AF2818</f>
        <v>0.96078569959723525</v>
      </c>
      <c r="AK2818" s="3">
        <f t="shared" ref="AK2818" si="30056">(X2818*AF2815+Y2818*AE2815+Z2818*AF2818+AA2818*AE2818)</f>
        <v>0</v>
      </c>
      <c r="AL2818" s="20"/>
      <c r="AM2818" s="16">
        <v>0</v>
      </c>
      <c r="AN2818" s="17">
        <v>0</v>
      </c>
      <c r="AO2818" s="18">
        <v>1</v>
      </c>
      <c r="AP2818" s="19">
        <v>0</v>
      </c>
      <c r="AR2818" s="1">
        <f t="shared" ref="AR2818" si="30057">AH2818*AM2815+AJ2818*AM2818-AI2818*AN2815-AK2818*AN2818</f>
        <v>0</v>
      </c>
      <c r="AS2818" s="4">
        <f t="shared" ref="AS2818" si="30058">(AH2818*AN2815+AI2818*AM2815+AJ2818*AN2818+AK2818*AM2818)</f>
        <v>-0.35448475500104826</v>
      </c>
      <c r="AT2818" s="2">
        <f t="shared" ref="AT2818" si="30059">AH2818*AO2815+AJ2818*AO2818-AI2818*AP2815-AK2818*AP2818</f>
        <v>0.87530197716938174</v>
      </c>
      <c r="AU2818" s="3">
        <f t="shared" ref="AU2818" si="30060">(AH2818*AP2815+AI2818*AO2815+AJ2818*AP2818+AK2818*AO2818)</f>
        <v>0</v>
      </c>
      <c r="AV2818" s="20"/>
      <c r="AW2818" s="16">
        <v>0</v>
      </c>
      <c r="AX2818" s="17">
        <f t="shared" ref="AX2818" si="30061">-1/($AX$4*$B2815)</f>
        <v>-0.19306435607245251</v>
      </c>
      <c r="AY2818" s="18">
        <v>1</v>
      </c>
      <c r="AZ2818" s="19">
        <v>0</v>
      </c>
      <c r="BA2818" s="20"/>
      <c r="BB2818" s="1">
        <f t="shared" ref="BB2818" si="30062">AR2818*AW2815+AT2818*AW2818-AS2818*AX2815-AU2818*AX2818</f>
        <v>0</v>
      </c>
      <c r="BC2818" s="4">
        <f t="shared" ref="BC2818" si="30063">(AR2818*AX2815+AS2818*AW2815+AT2818*AX2818+AU2818*AW2818)</f>
        <v>-0.52347436759219945</v>
      </c>
      <c r="BD2818" s="2">
        <f t="shared" ref="BD2818" si="30064">AR2818*AY2815+AT2818*AY2818-AS2818*AZ2815-AU2818*AZ2818</f>
        <v>0.87530197716938174</v>
      </c>
      <c r="BE2818" s="3">
        <f t="shared" ref="BE2818" si="30065">(AR2818*AZ2815+AS2818*AY2815+AT2818*AZ2818+AU2818*AY2818)</f>
        <v>0</v>
      </c>
      <c r="BF2818" s="20"/>
      <c r="BG2818" s="16">
        <v>0</v>
      </c>
      <c r="BH2818" s="17">
        <v>0</v>
      </c>
      <c r="BI2818" s="18">
        <v>1</v>
      </c>
      <c r="BJ2818" s="19">
        <v>0</v>
      </c>
      <c r="BK2818" s="20"/>
      <c r="BL2818" s="1">
        <f t="shared" ref="BL2818" si="30066">BB2818*BG2815+BD2818*BG2818-BC2818*BH2815-BE2818*BH2818</f>
        <v>0</v>
      </c>
      <c r="BM2818" s="4">
        <f t="shared" ref="BM2818" si="30067">(BB2818*BH2815+BC2818*BG2815+BD2818*BH2818+BE2818*BG2818)</f>
        <v>-0.52347436759219945</v>
      </c>
      <c r="BN2818" s="2">
        <f t="shared" ref="BN2818" si="30068">BB2818*BI2815+BD2818*BI2818-BC2818*BJ2815-BE2818*BJ2818</f>
        <v>0.75383014270584536</v>
      </c>
      <c r="BO2818" s="3">
        <f t="shared" ref="BO2818" si="30069">(BB2818*BJ2815+BC2818*BI2815+BD2818*BJ2818+BE2818*BI2818)</f>
        <v>0</v>
      </c>
      <c r="BP2818" s="20"/>
      <c r="BQ2818" s="16">
        <v>0</v>
      </c>
      <c r="BR2818" s="17">
        <f t="shared" ref="BR2818" si="30070">-1/($BR$4*$B2815)</f>
        <v>-0.16899128258468726</v>
      </c>
      <c r="BS2818" s="18">
        <v>1</v>
      </c>
      <c r="BT2818" s="19">
        <v>0</v>
      </c>
      <c r="BU2818" s="20"/>
      <c r="BV2818" s="1">
        <f t="shared" ref="BV2818" si="30071">BL2818*BQ2815+BN2818*BQ2818-BM2818*BR2815-BO2818*BR2818</f>
        <v>0</v>
      </c>
      <c r="BW2818" s="4">
        <f t="shared" ref="BW2818" si="30072">(BL2818*BR2815+BM2818*BQ2815+BN2818*BR2818+BO2818*BQ2818)</f>
        <v>-0.65086509025905803</v>
      </c>
      <c r="BX2818" s="2">
        <f t="shared" ref="BX2818" si="30073">BL2818*BS2815+BN2818*BS2818-BM2818*BT2815-BO2818*BT2818</f>
        <v>0.75383014270584536</v>
      </c>
      <c r="BY2818" s="3">
        <f t="shared" ref="BY2818" si="30074">(BL2818*BT2815+BM2818*BS2815+BN2818*BT2818+BO2818*BS2818)</f>
        <v>0</v>
      </c>
      <c r="BZ2818" s="20"/>
      <c r="CA2818" s="16">
        <v>0</v>
      </c>
      <c r="CB2818" s="17">
        <v>0</v>
      </c>
      <c r="CC2818" s="18">
        <v>1</v>
      </c>
      <c r="CD2818" s="19">
        <v>0</v>
      </c>
      <c r="CE2818" s="20"/>
      <c r="CF2818" s="1">
        <f t="shared" ref="CF2818" si="30075">BV2818*CA2815+BX2818*CA2818-BW2818*CB2815-BY2818*CB2818</f>
        <v>0</v>
      </c>
      <c r="CG2818" s="4">
        <f t="shared" ref="CG2818" si="30076">(BV2818*CB2815+BW2818*CA2815+BX2818*CB2818+BY2818*CA2818)</f>
        <v>-0.65086509025905803</v>
      </c>
      <c r="CH2818" s="2">
        <f t="shared" ref="CH2818" si="30077">BV2818*CC2815+BX2818*CC2818-BW2818*CD2815-BY2818*CD2818</f>
        <v>0.67478347908036673</v>
      </c>
      <c r="CI2818" s="3">
        <f t="shared" ref="CI2818" si="30078">(BV2818*CD2815+BW2818*CC2815+BX2818*CD2818+BY2818*CC2818)</f>
        <v>0</v>
      </c>
      <c r="CK2818" s="16">
        <f t="shared" ref="CK2818" si="30079">1/$CL$4</f>
        <v>1</v>
      </c>
      <c r="CL2818" s="17">
        <v>0</v>
      </c>
      <c r="CM2818" s="18">
        <v>1</v>
      </c>
      <c r="CN2818" s="19">
        <v>0</v>
      </c>
      <c r="CP2818" s="1">
        <f t="shared" ref="CP2818" si="30080">CF2818*CK2815+CH2818*CK2818-CG2818*CL2815-CI2818*CL2818</f>
        <v>0.67478347908036673</v>
      </c>
      <c r="CQ2818" s="4">
        <f t="shared" ref="CQ2818" si="30081">(CF2818*CL2815+CG2818*CK2815+CH2818*CL2818+CI2818*CK2818)</f>
        <v>-0.65086509025905803</v>
      </c>
      <c r="CR2818" s="2">
        <f t="shared" ref="CR2818" si="30082">CF2818*CM2815+CH2818*CM2818-CG2818*CN2815-CI2818*CN2818</f>
        <v>0.67478347908036673</v>
      </c>
      <c r="CS2818" s="3">
        <f t="shared" ref="CS2818" si="30083">(CF2818*CN2815+CG2818*CM2815+CH2818*CN2818+CI2818*CM2818)</f>
        <v>0</v>
      </c>
      <c r="CU2818" s="39">
        <f t="shared" ref="CU2818" si="30084">(180/PI())*ATAN(-1*(CQ2815/CP2815))</f>
        <v>51.118995243520544</v>
      </c>
      <c r="CW2818" s="54">
        <f t="shared" ref="CW2818" si="30085">20*LOG(((1-(10^(CU2815/20)^2)*(1-((1-CW2815)/(1+CW2815))^2))^0.5))</f>
        <v>-18.794836317527224</v>
      </c>
    </row>
    <row r="2819" spans="2:101">
      <c r="E2819" s="20"/>
      <c r="F2819" s="20"/>
      <c r="G2819" s="20"/>
      <c r="H2819" s="20"/>
      <c r="I2819" s="20"/>
      <c r="J2819" s="20"/>
      <c r="K2819" s="20"/>
      <c r="L2819" s="20"/>
      <c r="M2819" s="20"/>
      <c r="N2819" s="20"/>
      <c r="O2819" s="20"/>
      <c r="P2819" s="20"/>
      <c r="Q2819" s="20"/>
      <c r="R2819" s="20"/>
      <c r="S2819" s="20"/>
      <c r="T2819" s="20"/>
      <c r="U2819" s="20"/>
      <c r="V2819" s="20"/>
      <c r="W2819" s="20"/>
      <c r="X2819" s="20"/>
      <c r="Y2819" s="20"/>
      <c r="Z2819" s="20"/>
      <c r="AA2819" s="20"/>
      <c r="AB2819" s="30"/>
      <c r="AC2819" s="20"/>
      <c r="AD2819" s="20"/>
      <c r="AE2819" s="20"/>
      <c r="AF2819" s="20"/>
      <c r="AG2819" s="20"/>
      <c r="AH2819" s="20"/>
      <c r="AI2819" s="20"/>
      <c r="AJ2819" s="20"/>
      <c r="AK2819" s="20"/>
      <c r="AL2819" s="20"/>
      <c r="AM2819" s="20"/>
      <c r="AN2819" s="20"/>
      <c r="AO2819" s="20"/>
      <c r="AP2819" s="20"/>
      <c r="AQ2819" s="20"/>
      <c r="AR2819" s="20"/>
      <c r="AS2819" s="20"/>
      <c r="AT2819" s="20"/>
      <c r="AU2819" s="20"/>
      <c r="AV2819" s="20"/>
      <c r="AW2819" s="20"/>
      <c r="AX2819" s="20"/>
      <c r="AY2819" s="20"/>
      <c r="AZ2819" s="20"/>
      <c r="BA2819" s="20"/>
      <c r="BB2819" s="20"/>
      <c r="BC2819" s="20"/>
      <c r="BD2819" s="20"/>
      <c r="BE2819" s="20"/>
      <c r="BF2819" s="20"/>
      <c r="BG2819" s="20"/>
      <c r="BH2819" s="20"/>
      <c r="BI2819" s="20"/>
      <c r="BJ2819" s="20"/>
      <c r="BK2819" s="20"/>
      <c r="BL2819" s="20"/>
      <c r="BM2819" s="20"/>
      <c r="BN2819" s="20"/>
      <c r="BO2819" s="20"/>
      <c r="BP2819" s="20"/>
      <c r="BQ2819" s="20"/>
      <c r="BR2819" s="20"/>
      <c r="BS2819" s="20"/>
      <c r="BT2819" s="20"/>
      <c r="BU2819" s="20"/>
      <c r="BV2819" s="20"/>
      <c r="BW2819" s="20"/>
      <c r="BX2819" s="20"/>
      <c r="BY2819" s="20"/>
      <c r="BZ2819" s="20"/>
      <c r="CA2819" s="20"/>
      <c r="CB2819" s="20"/>
      <c r="CC2819" s="20"/>
      <c r="CD2819" s="20"/>
      <c r="CE2819" s="20"/>
      <c r="CF2819" s="20"/>
      <c r="CG2819" s="20"/>
      <c r="CH2819" s="20"/>
      <c r="CI2819" s="20"/>
      <c r="CJ2819" s="20"/>
      <c r="CK2819" s="20"/>
      <c r="CL2819" s="20"/>
    </row>
    <row r="2821" spans="2:101" ht="18.600000000000001" thickBot="1">
      <c r="B2821" s="23"/>
      <c r="C2821" s="23"/>
      <c r="D2821" s="20" t="s">
        <v>15</v>
      </c>
      <c r="E2821" s="20"/>
      <c r="F2821" s="20"/>
      <c r="G2821" s="20"/>
      <c r="H2821" s="20"/>
      <c r="I2821" s="20" t="s">
        <v>16</v>
      </c>
      <c r="J2821" s="20"/>
      <c r="K2821" s="20"/>
      <c r="L2821" s="20"/>
      <c r="M2821" s="23"/>
      <c r="N2821" s="23"/>
      <c r="O2821" s="24" t="s">
        <v>17</v>
      </c>
      <c r="P2821" s="23"/>
      <c r="Q2821" s="23"/>
      <c r="R2821" s="23"/>
      <c r="S2821" s="20"/>
      <c r="T2821" s="20" t="s">
        <v>18</v>
      </c>
      <c r="U2821" s="23"/>
      <c r="V2821" s="23"/>
      <c r="W2821" s="23"/>
      <c r="X2821" s="23"/>
      <c r="Y2821" s="24" t="s">
        <v>19</v>
      </c>
      <c r="Z2821" s="23"/>
      <c r="AA2821" s="23"/>
      <c r="AB2821" s="23"/>
      <c r="AC2821" s="24" t="s">
        <v>20</v>
      </c>
      <c r="AD2821" s="20"/>
      <c r="AE2821" s="20"/>
      <c r="AF2821" s="20"/>
      <c r="AG2821" s="20"/>
      <c r="AH2821" s="23"/>
      <c r="AI2821" s="24" t="s">
        <v>21</v>
      </c>
      <c r="AJ2821" s="23"/>
      <c r="AK2821" s="23"/>
      <c r="AL2821" s="20"/>
      <c r="AM2821" s="24" t="s">
        <v>31</v>
      </c>
      <c r="AN2821" s="20"/>
      <c r="AO2821" s="23"/>
      <c r="AP2821" s="23"/>
      <c r="AQ2821" s="23"/>
      <c r="AR2821" s="23"/>
      <c r="AS2821" s="24" t="s">
        <v>91</v>
      </c>
      <c r="AT2821" s="23"/>
      <c r="AU2821" s="23"/>
      <c r="AV2821" s="23"/>
      <c r="AW2821" s="24" t="s">
        <v>32</v>
      </c>
      <c r="AX2821" s="20"/>
      <c r="AY2821" s="20"/>
      <c r="AZ2821" s="20"/>
      <c r="BA2821" s="20"/>
      <c r="BB2821" s="23"/>
      <c r="BC2821" s="24" t="s">
        <v>22</v>
      </c>
      <c r="BD2821" s="23"/>
      <c r="BE2821" s="23"/>
      <c r="BF2821" s="23"/>
      <c r="BG2821" s="24" t="s">
        <v>33</v>
      </c>
      <c r="BH2821" s="20"/>
      <c r="BI2821" s="23"/>
      <c r="BJ2821" s="23"/>
      <c r="BK2821" s="23"/>
      <c r="BL2821" s="23"/>
      <c r="BM2821" s="24" t="s">
        <v>34</v>
      </c>
      <c r="BN2821" s="23"/>
      <c r="BO2821" s="23"/>
      <c r="BP2821" s="23"/>
      <c r="BQ2821" s="24" t="s">
        <v>89</v>
      </c>
      <c r="BR2821" s="20"/>
      <c r="BS2821" s="20"/>
      <c r="BT2821" s="20"/>
      <c r="BU2821" s="20"/>
      <c r="BV2821" s="23"/>
      <c r="BW2821" s="24" t="s">
        <v>35</v>
      </c>
      <c r="BX2821" s="23"/>
      <c r="BY2821" s="23"/>
      <c r="BZ2821" s="23"/>
      <c r="CA2821" s="24" t="s">
        <v>90</v>
      </c>
      <c r="CB2821" s="20"/>
      <c r="CC2821" s="23"/>
      <c r="CD2821" s="23"/>
      <c r="CE2821" s="23"/>
      <c r="CF2821" s="23"/>
      <c r="CG2821" s="24" t="s">
        <v>92</v>
      </c>
      <c r="CH2821" s="23"/>
      <c r="CI2821" s="23"/>
      <c r="CJ2821" s="23"/>
      <c r="CK2821" s="24" t="s">
        <v>36</v>
      </c>
      <c r="CL2821" s="24"/>
      <c r="CM2821" s="23"/>
      <c r="CN2821" s="23"/>
      <c r="CO2821" s="23"/>
      <c r="CP2821" s="23"/>
      <c r="CQ2821" s="24" t="s">
        <v>93</v>
      </c>
      <c r="CR2821" s="23"/>
      <c r="CS2821" s="23"/>
    </row>
    <row r="2822" spans="2:101" ht="18.600000000000001" thickBot="1">
      <c r="B2822" s="33"/>
      <c r="C2822" s="23"/>
      <c r="D2822" s="7" t="s">
        <v>2</v>
      </c>
      <c r="E2822" s="8"/>
      <c r="F2822" s="8" t="s">
        <v>3</v>
      </c>
      <c r="G2822" s="9"/>
      <c r="H2822" s="10"/>
      <c r="I2822" s="7" t="s">
        <v>4</v>
      </c>
      <c r="J2822" s="8"/>
      <c r="K2822" s="8" t="s">
        <v>5</v>
      </c>
      <c r="L2822" s="9"/>
      <c r="M2822" s="23"/>
      <c r="N2822" s="251" t="s">
        <v>79</v>
      </c>
      <c r="O2822" s="252"/>
      <c r="P2822" s="253" t="s">
        <v>80</v>
      </c>
      <c r="Q2822" s="254"/>
      <c r="R2822" s="23"/>
      <c r="S2822" s="7" t="s">
        <v>11</v>
      </c>
      <c r="T2822" s="8"/>
      <c r="U2822" s="8" t="s">
        <v>12</v>
      </c>
      <c r="V2822" s="9"/>
      <c r="W2822" s="20"/>
      <c r="X2822" s="251" t="s">
        <v>79</v>
      </c>
      <c r="Y2822" s="252"/>
      <c r="Z2822" s="253" t="s">
        <v>80</v>
      </c>
      <c r="AA2822" s="254"/>
      <c r="AB2822" s="20"/>
      <c r="AC2822" s="7" t="s">
        <v>4</v>
      </c>
      <c r="AD2822" s="8"/>
      <c r="AE2822" s="8" t="s">
        <v>5</v>
      </c>
      <c r="AF2822" s="9"/>
      <c r="AG2822" s="20"/>
      <c r="AH2822" s="251" t="s">
        <v>0</v>
      </c>
      <c r="AI2822" s="252"/>
      <c r="AJ2822" s="253" t="s">
        <v>1</v>
      </c>
      <c r="AK2822" s="254"/>
      <c r="AL2822" s="20"/>
      <c r="AM2822" s="7" t="s">
        <v>11</v>
      </c>
      <c r="AN2822" s="8"/>
      <c r="AO2822" s="8" t="s">
        <v>12</v>
      </c>
      <c r="AP2822" s="9"/>
      <c r="AQ2822" s="23"/>
      <c r="AR2822" s="251" t="s">
        <v>0</v>
      </c>
      <c r="AS2822" s="252"/>
      <c r="AT2822" s="253" t="s">
        <v>1</v>
      </c>
      <c r="AU2822" s="254"/>
      <c r="AV2822" s="36"/>
      <c r="AW2822" s="7" t="s">
        <v>4</v>
      </c>
      <c r="AX2822" s="8"/>
      <c r="AY2822" s="8" t="s">
        <v>5</v>
      </c>
      <c r="AZ2822" s="9"/>
      <c r="BA2822" s="20"/>
      <c r="BB2822" s="251" t="s">
        <v>0</v>
      </c>
      <c r="BC2822" s="252"/>
      <c r="BD2822" s="253" t="s">
        <v>1</v>
      </c>
      <c r="BE2822" s="254"/>
      <c r="BF2822" s="36"/>
      <c r="BG2822" s="7" t="s">
        <v>11</v>
      </c>
      <c r="BH2822" s="8"/>
      <c r="BI2822" s="8" t="s">
        <v>12</v>
      </c>
      <c r="BJ2822" s="9"/>
      <c r="BK2822" s="36"/>
      <c r="BL2822" s="251" t="s">
        <v>0</v>
      </c>
      <c r="BM2822" s="252"/>
      <c r="BN2822" s="253" t="s">
        <v>1</v>
      </c>
      <c r="BO2822" s="254"/>
      <c r="BP2822" s="36"/>
      <c r="BQ2822" s="7" t="s">
        <v>4</v>
      </c>
      <c r="BR2822" s="8"/>
      <c r="BS2822" s="8" t="s">
        <v>5</v>
      </c>
      <c r="BT2822" s="9"/>
      <c r="BU2822" s="20"/>
      <c r="BV2822" s="251" t="s">
        <v>0</v>
      </c>
      <c r="BW2822" s="252"/>
      <c r="BX2822" s="253" t="s">
        <v>1</v>
      </c>
      <c r="BY2822" s="254"/>
      <c r="BZ2822" s="36"/>
      <c r="CA2822" s="7" t="s">
        <v>11</v>
      </c>
      <c r="CB2822" s="8"/>
      <c r="CC2822" s="8" t="s">
        <v>12</v>
      </c>
      <c r="CD2822" s="9"/>
      <c r="CE2822" s="36"/>
      <c r="CF2822" s="251" t="s">
        <v>0</v>
      </c>
      <c r="CG2822" s="252"/>
      <c r="CH2822" s="253" t="s">
        <v>1</v>
      </c>
      <c r="CI2822" s="254"/>
      <c r="CJ2822" s="23"/>
      <c r="CK2822" s="7" t="s">
        <v>23</v>
      </c>
      <c r="CL2822" s="8"/>
      <c r="CM2822" s="8" t="s">
        <v>24</v>
      </c>
      <c r="CN2822" s="9"/>
      <c r="CO2822" s="23"/>
      <c r="CP2822" s="251" t="s">
        <v>0</v>
      </c>
      <c r="CQ2822" s="252"/>
      <c r="CR2822" s="253" t="s">
        <v>1</v>
      </c>
      <c r="CS2822" s="254"/>
      <c r="CU2822" s="26" t="s">
        <v>25</v>
      </c>
      <c r="CW2822" s="50" t="s">
        <v>44</v>
      </c>
    </row>
    <row r="2823" spans="2:101" ht="19.2" thickTop="1" thickBot="1">
      <c r="B2823" s="34">
        <v>8.7000000000000295</v>
      </c>
      <c r="D2823" s="11">
        <v>1</v>
      </c>
      <c r="E2823" s="12">
        <v>0</v>
      </c>
      <c r="F2823" s="13">
        <v>0</v>
      </c>
      <c r="G2823" s="40">
        <f t="shared" ref="G2823" si="30086">-1/($E$4*$B2823)</f>
        <v>-0.12075063424270595</v>
      </c>
      <c r="H2823" s="10"/>
      <c r="I2823" s="11">
        <v>1</v>
      </c>
      <c r="J2823" s="12">
        <v>0</v>
      </c>
      <c r="K2823" s="13">
        <v>0</v>
      </c>
      <c r="L2823" s="14">
        <v>0</v>
      </c>
      <c r="N2823" s="1">
        <f t="shared" ref="N2823" si="30087">D2823*I2823+F2823*I2826-E2823*J2823-G2823*J2826</f>
        <v>0.97971147018522442</v>
      </c>
      <c r="O2823" s="4">
        <f t="shared" ref="O2823" si="30088">(D2823*J2823+E2823*I2823+F2823*J2826+G2823*I2826)</f>
        <v>0</v>
      </c>
      <c r="P2823" s="2">
        <f t="shared" ref="P2823" si="30089">D2823*K2823+F2823*K2826-E2823*L2823-G2823*L2826</f>
        <v>0</v>
      </c>
      <c r="Q2823" s="3">
        <f t="shared" ref="Q2823" si="30090">(D2823*L2823+E2823*K2823+F2823*L2826+G2823*K2826)</f>
        <v>-0.12075063424270595</v>
      </c>
      <c r="S2823" s="11">
        <v>1</v>
      </c>
      <c r="T2823" s="12">
        <v>0</v>
      </c>
      <c r="U2823" s="13">
        <v>0</v>
      </c>
      <c r="V2823" s="40">
        <f t="shared" ref="V2823" si="30091">-1/($T$4*$B2823)</f>
        <v>-0.2307156337527736</v>
      </c>
      <c r="W2823" s="20"/>
      <c r="X2823" s="1">
        <f t="shared" ref="X2823" si="30092">N2823*S2823+P2823*S2826-O2823*T2823-Q2823*T2826</f>
        <v>0.97971147018522442</v>
      </c>
      <c r="Y2823" s="4">
        <f t="shared" ref="Y2823" si="30093">(N2823*T2823+O2823*S2823+P2823*T2826+Q2823*S2826)</f>
        <v>0</v>
      </c>
      <c r="Z2823" s="2">
        <f t="shared" ref="Z2823" si="30094">N2823*U2823+P2823*U2826-O2823*V2823-Q2823*V2826</f>
        <v>0</v>
      </c>
      <c r="AA2823" s="3">
        <f t="shared" ref="AA2823" si="30095">(N2823*V2823+O2823*U2823+P2823*V2826+Q2823*U2826)</f>
        <v>-0.34678538698135153</v>
      </c>
      <c r="AB2823" s="20"/>
      <c r="AC2823" s="11">
        <v>1</v>
      </c>
      <c r="AD2823" s="12">
        <v>0</v>
      </c>
      <c r="AE2823" s="13">
        <v>0</v>
      </c>
      <c r="AF2823" s="14">
        <v>0</v>
      </c>
      <c r="AG2823" s="20"/>
      <c r="AH2823" s="1">
        <f t="shared" ref="AH2823" si="30096">X2823*AC2823+Z2823*AC2826-Y2823*AD2823-AA2823*AD2826</f>
        <v>0.91314435377206282</v>
      </c>
      <c r="AI2823" s="4">
        <f t="shared" ref="AI2823" si="30097">(X2823*AD2823+Y2823*AC2823+Z2823*AD2826+AA2823*AC2826)</f>
        <v>0</v>
      </c>
      <c r="AJ2823" s="2">
        <f t="shared" ref="AJ2823" si="30098">X2823*AE2823+Z2823*AE2826-Y2823*AF2823-AA2823*AF2826</f>
        <v>0</v>
      </c>
      <c r="AK2823" s="3">
        <f t="shared" ref="AK2823" si="30099">(X2823*AF2823+Y2823*AE2823+Z2823*AF2826+AA2823*AE2826)</f>
        <v>-0.34678538698135153</v>
      </c>
      <c r="AL2823" s="20"/>
      <c r="AM2823" s="11">
        <v>1</v>
      </c>
      <c r="AN2823" s="12">
        <v>0</v>
      </c>
      <c r="AO2823" s="13">
        <v>0</v>
      </c>
      <c r="AP2823" s="40">
        <f t="shared" ref="AP2823" si="30100">-1/($AN$4*$B2823)</f>
        <v>-0.23976330566464707</v>
      </c>
      <c r="AR2823" s="1">
        <f t="shared" ref="AR2823" si="30101">AH2823*AM2823+AJ2823*AM2826-AI2823*AN2823-AK2823*AN2826</f>
        <v>0.91314435377206282</v>
      </c>
      <c r="AS2823" s="4">
        <f t="shared" ref="AS2823" si="30102">(AH2823*AN2823+AI2823*AM2823+AJ2823*AN2826+AK2823*AM2826)</f>
        <v>0</v>
      </c>
      <c r="AT2823" s="2">
        <f t="shared" ref="AT2823" si="30103">AH2823*AO2823+AJ2823*AO2826-AI2823*AP2823-AK2823*AP2826</f>
        <v>0</v>
      </c>
      <c r="AU2823" s="3">
        <f t="shared" ref="AU2823" si="30104">(AH2823*AP2823+AI2823*AO2823+AJ2823*AP2826+AK2823*AO2826)</f>
        <v>-0.56572389579074922</v>
      </c>
      <c r="AV2823" s="20"/>
      <c r="AW2823" s="11">
        <v>1</v>
      </c>
      <c r="AX2823" s="12">
        <v>0</v>
      </c>
      <c r="AY2823" s="13">
        <v>0</v>
      </c>
      <c r="AZ2823" s="14">
        <v>0</v>
      </c>
      <c r="BA2823" s="20"/>
      <c r="BB2823" s="1">
        <f t="shared" ref="BB2823" si="30105">AR2823*AW2823+AT2823*AW2826-AS2823*AX2823-AU2823*AX2826</f>
        <v>0.80455094170065045</v>
      </c>
      <c r="BC2823" s="4">
        <f t="shared" ref="BC2823" si="30106">(AR2823*AX2823+AS2823*AW2823+AT2823*AX2826+AU2823*AW2826)</f>
        <v>0</v>
      </c>
      <c r="BD2823" s="2">
        <f t="shared" ref="BD2823" si="30107">AR2823*AY2823+AT2823*AY2826-AS2823*AZ2823-AU2823*AZ2826</f>
        <v>0</v>
      </c>
      <c r="BE2823" s="3">
        <f t="shared" ref="BE2823" si="30108">(AR2823*AZ2823+AS2823*AY2823+AT2823*AZ2826+AU2823*AY2826)</f>
        <v>-0.56572389579074922</v>
      </c>
      <c r="BF2823" s="20"/>
      <c r="BG2823" s="11">
        <v>1</v>
      </c>
      <c r="BH2823" s="12">
        <v>0</v>
      </c>
      <c r="BI2823" s="13">
        <v>0</v>
      </c>
      <c r="BJ2823" s="40">
        <f t="shared" ref="BJ2823" si="30109">-1/($BH$4*$B2823)</f>
        <v>-0.2307156337527736</v>
      </c>
      <c r="BK2823" s="20"/>
      <c r="BL2823" s="1">
        <f t="shared" ref="BL2823" si="30110">BB2823*BG2823+BD2823*BG2826-BC2823*BH2823-BE2823*BH2826</f>
        <v>0.80455094170065045</v>
      </c>
      <c r="BM2823" s="4">
        <f t="shared" ref="BM2823" si="30111">(BB2823*BH2823+BC2823*BG2823+BD2823*BH2826+BE2823*BG2826)</f>
        <v>0</v>
      </c>
      <c r="BN2823" s="2">
        <f t="shared" ref="BN2823" si="30112">BB2823*BI2823+BD2823*BI2826-BC2823*BJ2823-BE2823*BJ2826</f>
        <v>0</v>
      </c>
      <c r="BO2823" s="3">
        <f t="shared" ref="BO2823" si="30113">(BB2823*BJ2823+BC2823*BI2823+BD2823*BJ2826+BE2823*BI2826)</f>
        <v>-0.7513463761916056</v>
      </c>
      <c r="BP2823" s="20"/>
      <c r="BQ2823" s="11">
        <v>1</v>
      </c>
      <c r="BR2823" s="12">
        <v>0</v>
      </c>
      <c r="BS2823" s="13">
        <v>0</v>
      </c>
      <c r="BT2823" s="14">
        <v>0</v>
      </c>
      <c r="BU2823" s="20"/>
      <c r="BV2823" s="1">
        <f t="shared" ref="BV2823" si="30114">BL2823*BQ2823+BN2823*BQ2826-BM2823*BR2823-BO2823*BR2826</f>
        <v>0.67830967224323713</v>
      </c>
      <c r="BW2823" s="4">
        <f t="shared" ref="BW2823" si="30115">(BL2823*BR2823+BM2823*BQ2823+BN2823*BR2826+BO2823*BQ2826)</f>
        <v>0</v>
      </c>
      <c r="BX2823" s="2">
        <f t="shared" ref="BX2823" si="30116">BL2823*BS2823+BN2823*BS2826-BM2823*BT2823-BO2823*BT2826</f>
        <v>0</v>
      </c>
      <c r="BY2823" s="3">
        <f t="shared" ref="BY2823" si="30117">(BL2823*BT2823+BM2823*BS2823+BN2823*BT2826+BO2823*BS2826)</f>
        <v>-0.7513463761916056</v>
      </c>
      <c r="BZ2823" s="20"/>
      <c r="CA2823" s="11">
        <v>1</v>
      </c>
      <c r="CB2823" s="12">
        <v>0</v>
      </c>
      <c r="CC2823" s="13">
        <v>0</v>
      </c>
      <c r="CD2823" s="40">
        <f t="shared" ref="CD2823" si="30118">-1/($CB$4*$B2823)</f>
        <v>-0.12075063424270595</v>
      </c>
      <c r="CE2823" s="20"/>
      <c r="CF2823" s="1">
        <f t="shared" ref="CF2823" si="30119">BV2823*CA2823+BX2823*CA2826-BW2823*CB2823-BY2823*CB2826</f>
        <v>0.67830967224323713</v>
      </c>
      <c r="CG2823" s="4">
        <f t="shared" ref="CG2823" si="30120">(BV2823*CB2823+BW2823*CA2823+BX2823*CB2826+BY2823*CA2826)</f>
        <v>0</v>
      </c>
      <c r="CH2823" s="2">
        <f t="shared" ref="CH2823" si="30121">BV2823*CC2823+BX2823*CC2826-BW2823*CD2823-BY2823*CD2826</f>
        <v>0</v>
      </c>
      <c r="CI2823" s="3">
        <f t="shared" ref="CI2823" si="30122">(BV2823*CD2823+BW2823*CC2823+BX2823*CD2826+BY2823*CC2826)</f>
        <v>-0.83325269932793844</v>
      </c>
      <c r="CJ2823" s="28"/>
      <c r="CK2823" s="11">
        <v>1</v>
      </c>
      <c r="CL2823" s="12">
        <v>0</v>
      </c>
      <c r="CM2823" s="13">
        <v>0</v>
      </c>
      <c r="CN2823" s="14">
        <v>0</v>
      </c>
      <c r="CP2823" s="1">
        <f t="shared" ref="CP2823" si="30123">CF2823*CK2823+CH2823*CK2826-CG2823*CL2823-CI2823*CL2826</f>
        <v>0.67830967224323713</v>
      </c>
      <c r="CQ2823" s="4">
        <f t="shared" ref="CQ2823" si="30124">(CF2823*CL2823+CG2823*CK2823+CH2823*CL2826+CI2823*CK2826)</f>
        <v>-0.83325269932793844</v>
      </c>
      <c r="CR2823" s="2">
        <f t="shared" ref="CR2823" si="30125">CF2823*CM2823+CH2823*CM2826-CG2823*CN2823-CI2823*CN2826</f>
        <v>0</v>
      </c>
      <c r="CS2823" s="3">
        <f t="shared" ref="CS2823" si="30126">(CF2823*CN2823+CG2823*CM2823+CH2823*CN2826+CI2823*CM2826)</f>
        <v>-0.83325269932793844</v>
      </c>
      <c r="CU2823" s="29">
        <f t="shared" ref="CU2823" si="30127">20*LOG(((1+$CL$4)/$CL$4)/((CP2823+CP2826)^2+(CQ2823+CQ2826)^2)^0.5)</f>
        <v>-3.712675184274665E-2</v>
      </c>
      <c r="CW2823" s="51">
        <f t="shared" ref="CW2823" si="30128">((CP2823^2+CQ2823^2)^0.5)/((CP2826^2+CQ2826^2)^0.5)</f>
        <v>1.1454004737665862</v>
      </c>
    </row>
    <row r="2824" spans="2:101" ht="18.600000000000001" thickBot="1">
      <c r="D2824" s="11"/>
      <c r="E2824" s="13"/>
      <c r="F2824" s="13"/>
      <c r="G2824" s="15"/>
      <c r="H2824" s="10"/>
      <c r="I2824" s="11"/>
      <c r="J2824" s="13"/>
      <c r="K2824" s="13"/>
      <c r="L2824" s="15"/>
      <c r="N2824" s="5"/>
      <c r="Q2824" s="6"/>
      <c r="S2824" s="11"/>
      <c r="T2824" s="13"/>
      <c r="U2824" s="13"/>
      <c r="V2824" s="15"/>
      <c r="W2824" s="20"/>
      <c r="X2824" s="5"/>
      <c r="AA2824" s="6"/>
      <c r="AB2824" s="20"/>
      <c r="AC2824" s="11"/>
      <c r="AD2824" s="13"/>
      <c r="AE2824" s="13"/>
      <c r="AF2824" s="15"/>
      <c r="AG2824" s="20"/>
      <c r="AH2824" s="5"/>
      <c r="AK2824" s="6"/>
      <c r="AL2824" s="20"/>
      <c r="AM2824" s="11"/>
      <c r="AN2824" s="13"/>
      <c r="AO2824" s="13"/>
      <c r="AP2824" s="15"/>
      <c r="AR2824" s="5"/>
      <c r="AU2824" s="6"/>
      <c r="AW2824" s="11"/>
      <c r="AX2824" s="13"/>
      <c r="AY2824" s="13"/>
      <c r="AZ2824" s="15"/>
      <c r="BA2824" s="20"/>
      <c r="BB2824" s="5"/>
      <c r="BE2824" s="6"/>
      <c r="BG2824" s="11"/>
      <c r="BH2824" s="13"/>
      <c r="BI2824" s="13"/>
      <c r="BJ2824" s="15"/>
      <c r="BL2824" s="5"/>
      <c r="BO2824" s="6"/>
      <c r="BQ2824" s="11"/>
      <c r="BR2824" s="13"/>
      <c r="BS2824" s="13"/>
      <c r="BT2824" s="15"/>
      <c r="BU2824" s="20"/>
      <c r="BV2824" s="5"/>
      <c r="BY2824" s="6"/>
      <c r="CA2824" s="11"/>
      <c r="CB2824" s="13"/>
      <c r="CC2824" s="13"/>
      <c r="CD2824" s="15"/>
      <c r="CF2824" s="5"/>
      <c r="CI2824" s="6"/>
      <c r="CK2824" s="11"/>
      <c r="CL2824" s="13"/>
      <c r="CM2824" s="13"/>
      <c r="CN2824" s="15"/>
      <c r="CP2824" s="5"/>
      <c r="CS2824" s="6"/>
      <c r="CW2824" s="52"/>
    </row>
    <row r="2825" spans="2:101" ht="18.600000000000001" thickBot="1">
      <c r="D2825" s="11" t="s">
        <v>6</v>
      </c>
      <c r="E2825" s="13"/>
      <c r="F2825" s="13" t="s">
        <v>7</v>
      </c>
      <c r="G2825" s="15"/>
      <c r="H2825" s="10"/>
      <c r="I2825" s="11" t="s">
        <v>8</v>
      </c>
      <c r="J2825" s="13"/>
      <c r="K2825" s="13" t="s">
        <v>9</v>
      </c>
      <c r="L2825" s="15"/>
      <c r="N2825" s="251" t="s">
        <v>26</v>
      </c>
      <c r="O2825" s="252"/>
      <c r="P2825" s="253" t="s">
        <v>27</v>
      </c>
      <c r="Q2825" s="254"/>
      <c r="S2825" s="11" t="s">
        <v>13</v>
      </c>
      <c r="T2825" s="13"/>
      <c r="U2825" s="13" t="s">
        <v>14</v>
      </c>
      <c r="V2825" s="15"/>
      <c r="W2825" s="20"/>
      <c r="X2825" s="251" t="s">
        <v>26</v>
      </c>
      <c r="Y2825" s="252"/>
      <c r="Z2825" s="253" t="s">
        <v>27</v>
      </c>
      <c r="AA2825" s="254"/>
      <c r="AB2825" s="20"/>
      <c r="AC2825" s="11" t="s">
        <v>8</v>
      </c>
      <c r="AD2825" s="13"/>
      <c r="AE2825" s="13" t="s">
        <v>9</v>
      </c>
      <c r="AF2825" s="15"/>
      <c r="AG2825" s="20"/>
      <c r="AH2825" s="251" t="s">
        <v>26</v>
      </c>
      <c r="AI2825" s="252"/>
      <c r="AJ2825" s="253" t="s">
        <v>27</v>
      </c>
      <c r="AK2825" s="254"/>
      <c r="AL2825" s="20"/>
      <c r="AM2825" s="11" t="s">
        <v>13</v>
      </c>
      <c r="AN2825" s="13"/>
      <c r="AO2825" s="13" t="s">
        <v>14</v>
      </c>
      <c r="AP2825" s="15"/>
      <c r="AR2825" s="251" t="s">
        <v>26</v>
      </c>
      <c r="AS2825" s="252"/>
      <c r="AT2825" s="253" t="s">
        <v>27</v>
      </c>
      <c r="AU2825" s="254"/>
      <c r="AV2825" s="36"/>
      <c r="AW2825" s="11" t="s">
        <v>8</v>
      </c>
      <c r="AX2825" s="13"/>
      <c r="AY2825" s="13" t="s">
        <v>9</v>
      </c>
      <c r="AZ2825" s="15"/>
      <c r="BA2825" s="20"/>
      <c r="BB2825" s="251" t="s">
        <v>26</v>
      </c>
      <c r="BC2825" s="252"/>
      <c r="BD2825" s="253" t="s">
        <v>27</v>
      </c>
      <c r="BE2825" s="254"/>
      <c r="BF2825" s="36"/>
      <c r="BG2825" s="11" t="s">
        <v>13</v>
      </c>
      <c r="BH2825" s="13"/>
      <c r="BI2825" s="13" t="s">
        <v>14</v>
      </c>
      <c r="BJ2825" s="15"/>
      <c r="BK2825" s="36"/>
      <c r="BL2825" s="251" t="s">
        <v>26</v>
      </c>
      <c r="BM2825" s="252"/>
      <c r="BN2825" s="253" t="s">
        <v>27</v>
      </c>
      <c r="BO2825" s="254"/>
      <c r="BP2825" s="36"/>
      <c r="BQ2825" s="11" t="s">
        <v>8</v>
      </c>
      <c r="BR2825" s="13"/>
      <c r="BS2825" s="13" t="s">
        <v>9</v>
      </c>
      <c r="BT2825" s="15"/>
      <c r="BU2825" s="20"/>
      <c r="BV2825" s="251" t="s">
        <v>26</v>
      </c>
      <c r="BW2825" s="252"/>
      <c r="BX2825" s="253" t="s">
        <v>27</v>
      </c>
      <c r="BY2825" s="254"/>
      <c r="BZ2825" s="36"/>
      <c r="CA2825" s="11" t="s">
        <v>13</v>
      </c>
      <c r="CB2825" s="13"/>
      <c r="CC2825" s="13" t="s">
        <v>14</v>
      </c>
      <c r="CD2825" s="15"/>
      <c r="CE2825" s="36"/>
      <c r="CF2825" s="251" t="s">
        <v>26</v>
      </c>
      <c r="CG2825" s="252"/>
      <c r="CH2825" s="253" t="s">
        <v>27</v>
      </c>
      <c r="CI2825" s="254"/>
      <c r="CK2825" s="11" t="s">
        <v>28</v>
      </c>
      <c r="CL2825" s="13"/>
      <c r="CM2825" s="13" t="s">
        <v>29</v>
      </c>
      <c r="CN2825" s="15"/>
      <c r="CP2825" s="251" t="s">
        <v>26</v>
      </c>
      <c r="CQ2825" s="252"/>
      <c r="CR2825" s="253" t="s">
        <v>27</v>
      </c>
      <c r="CS2825" s="254"/>
      <c r="CU2825" s="38" t="s">
        <v>37</v>
      </c>
      <c r="CW2825" s="53" t="s">
        <v>45</v>
      </c>
    </row>
    <row r="2826" spans="2:101" ht="19.2" thickTop="1" thickBot="1">
      <c r="D2826" s="16">
        <v>0</v>
      </c>
      <c r="E2826" s="17">
        <v>0</v>
      </c>
      <c r="F2826" s="18">
        <v>1</v>
      </c>
      <c r="G2826" s="19">
        <v>0</v>
      </c>
      <c r="H2826" s="10"/>
      <c r="I2826" s="16">
        <v>0</v>
      </c>
      <c r="J2826" s="17">
        <f t="shared" ref="J2826" si="30129">-1/($J$4*$B2823)</f>
        <v>-0.1680200683169592</v>
      </c>
      <c r="K2826" s="18">
        <v>1</v>
      </c>
      <c r="L2826" s="19">
        <v>0</v>
      </c>
      <c r="N2826" s="1">
        <f t="shared" ref="N2826" si="30130">D2826*I2823+F2826*I2826-E2826*J2823-G2826*J2826</f>
        <v>0</v>
      </c>
      <c r="O2826" s="4">
        <f t="shared" ref="O2826" si="30131">(D2826*J2823+E2826*I2823+F2826*J2826+G2826*I2826)</f>
        <v>-0.1680200683169592</v>
      </c>
      <c r="P2826" s="2">
        <f t="shared" ref="P2826" si="30132">D2826*K2823+F2826*K2826-E2826*L2823-G2826*L2826</f>
        <v>1</v>
      </c>
      <c r="Q2826" s="3">
        <f t="shared" ref="Q2826" si="30133">(D2826*L2823+E2826*K2823+F2826*L2826+G2826*K2826)</f>
        <v>0</v>
      </c>
      <c r="S2826" s="16">
        <v>0</v>
      </c>
      <c r="T2826" s="17">
        <v>0</v>
      </c>
      <c r="U2826" s="18">
        <v>1</v>
      </c>
      <c r="V2826" s="19">
        <v>0</v>
      </c>
      <c r="W2826" s="20"/>
      <c r="X2826" s="1">
        <f t="shared" ref="X2826" si="30134">N2826*S2823+P2826*S2826-O2826*T2823-Q2826*T2826</f>
        <v>0</v>
      </c>
      <c r="Y2826" s="4">
        <f t="shared" ref="Y2826" si="30135">(N2826*T2823+O2826*S2823+P2826*T2826+Q2826*S2826)</f>
        <v>-0.1680200683169592</v>
      </c>
      <c r="Z2826" s="2">
        <f t="shared" ref="Z2826" si="30136">N2826*U2823+P2826*U2826-O2826*V2823-Q2826*V2826</f>
        <v>0.96123514345506844</v>
      </c>
      <c r="AA2826" s="3">
        <f t="shared" ref="AA2826" si="30137">(N2826*V2823+O2826*U2823+P2826*V2826+Q2826*U2826)</f>
        <v>0</v>
      </c>
      <c r="AB2826" s="20"/>
      <c r="AC2826" s="16">
        <v>0</v>
      </c>
      <c r="AD2826" s="17">
        <f t="shared" ref="AD2826" si="30138">-1/($AD$4*$B2823)</f>
        <v>-0.19195479080766834</v>
      </c>
      <c r="AE2826" s="18">
        <v>1</v>
      </c>
      <c r="AF2826" s="19">
        <v>0</v>
      </c>
      <c r="AG2826" s="20"/>
      <c r="AH2826" s="1">
        <f t="shared" ref="AH2826" si="30139">X2826*AC2823+Z2826*AC2826-Y2826*AD2823-AA2826*AD2826</f>
        <v>0</v>
      </c>
      <c r="AI2826" s="4">
        <f t="shared" ref="AI2826" si="30140">(X2826*AD2823+Y2826*AC2823+Z2826*AD2826+AA2826*AC2826)</f>
        <v>-0.35253375919585594</v>
      </c>
      <c r="AJ2826" s="2">
        <f t="shared" ref="AJ2826" si="30141">X2826*AE2823+Z2826*AE2826-Y2826*AF2823-AA2826*AF2826</f>
        <v>0.96123514345506844</v>
      </c>
      <c r="AK2826" s="3">
        <f t="shared" ref="AK2826" si="30142">(X2826*AF2823+Y2826*AE2823+Z2826*AF2826+AA2826*AE2826)</f>
        <v>0</v>
      </c>
      <c r="AL2826" s="20"/>
      <c r="AM2826" s="16">
        <v>0</v>
      </c>
      <c r="AN2826" s="17">
        <v>0</v>
      </c>
      <c r="AO2826" s="18">
        <v>1</v>
      </c>
      <c r="AP2826" s="19">
        <v>0</v>
      </c>
      <c r="AR2826" s="1">
        <f t="shared" ref="AR2826" si="30143">AH2826*AM2823+AJ2826*AM2826-AI2826*AN2823-AK2826*AN2826</f>
        <v>0</v>
      </c>
      <c r="AS2826" s="4">
        <f t="shared" ref="AS2826" si="30144">(AH2826*AN2823+AI2826*AM2823+AJ2826*AN2826+AK2826*AM2826)</f>
        <v>-0.35253375919585594</v>
      </c>
      <c r="AT2826" s="2">
        <f t="shared" ref="AT2826" si="30145">AH2826*AO2823+AJ2826*AO2826-AI2826*AP2823-AK2826*AP2826</f>
        <v>0.87671048399188534</v>
      </c>
      <c r="AU2826" s="3">
        <f t="shared" ref="AU2826" si="30146">(AH2826*AP2823+AI2826*AO2823+AJ2826*AP2826+AK2826*AO2826)</f>
        <v>0</v>
      </c>
      <c r="AV2826" s="20"/>
      <c r="AW2826" s="16">
        <v>0</v>
      </c>
      <c r="AX2826" s="17">
        <f t="shared" ref="AX2826" si="30147">-1/($AX$4*$B2823)</f>
        <v>-0.19195479080766834</v>
      </c>
      <c r="AY2826" s="18">
        <v>1</v>
      </c>
      <c r="AZ2826" s="19">
        <v>0</v>
      </c>
      <c r="BA2826" s="20"/>
      <c r="BB2826" s="1">
        <f t="shared" ref="BB2826" si="30148">AR2826*AW2823+AT2826*AW2826-AS2826*AX2823-AU2826*AX2826</f>
        <v>0</v>
      </c>
      <c r="BC2826" s="4">
        <f t="shared" ref="BC2826" si="30149">(AR2826*AX2823+AS2826*AW2823+AT2826*AX2826+AU2826*AW2826)</f>
        <v>-0.52082253674940793</v>
      </c>
      <c r="BD2826" s="2">
        <f t="shared" ref="BD2826" si="30150">AR2826*AY2823+AT2826*AY2826-AS2826*AZ2823-AU2826*AZ2826</f>
        <v>0.87671048399188534</v>
      </c>
      <c r="BE2826" s="3">
        <f t="shared" ref="BE2826" si="30151">(AR2826*AZ2823+AS2826*AY2823+AT2826*AZ2826+AU2826*AY2826)</f>
        <v>0</v>
      </c>
      <c r="BF2826" s="20"/>
      <c r="BG2826" s="16">
        <v>0</v>
      </c>
      <c r="BH2826" s="17">
        <v>0</v>
      </c>
      <c r="BI2826" s="18">
        <v>1</v>
      </c>
      <c r="BJ2826" s="19">
        <v>0</v>
      </c>
      <c r="BK2826" s="20"/>
      <c r="BL2826" s="1">
        <f t="shared" ref="BL2826" si="30152">BB2826*BG2823+BD2826*BG2826-BC2826*BH2823-BE2826*BH2826</f>
        <v>0</v>
      </c>
      <c r="BM2826" s="4">
        <f t="shared" ref="BM2826" si="30153">(BB2826*BH2823+BC2826*BG2823+BD2826*BH2826+BE2826*BG2826)</f>
        <v>-0.52082253674940793</v>
      </c>
      <c r="BN2826" s="2">
        <f t="shared" ref="BN2826" si="30154">BB2826*BI2823+BD2826*BI2826-BC2826*BJ2823-BE2826*BJ2826</f>
        <v>0.75654858235301847</v>
      </c>
      <c r="BO2826" s="3">
        <f t="shared" ref="BO2826" si="30155">(BB2826*BJ2823+BC2826*BI2823+BD2826*BJ2826+BE2826*BI2826)</f>
        <v>0</v>
      </c>
      <c r="BP2826" s="20"/>
      <c r="BQ2826" s="16">
        <v>0</v>
      </c>
      <c r="BR2826" s="17">
        <f t="shared" ref="BR2826" si="30156">-1/($BR$4*$B2823)</f>
        <v>-0.1680200683169592</v>
      </c>
      <c r="BS2826" s="18">
        <v>1</v>
      </c>
      <c r="BT2826" s="19">
        <v>0</v>
      </c>
      <c r="BU2826" s="20"/>
      <c r="BV2826" s="1">
        <f t="shared" ref="BV2826" si="30157">BL2826*BQ2823+BN2826*BQ2826-BM2826*BR2823-BO2826*BR2826</f>
        <v>0</v>
      </c>
      <c r="BW2826" s="4">
        <f t="shared" ref="BW2826" si="30158">(BL2826*BR2823+BM2826*BQ2823+BN2826*BR2826+BO2826*BQ2826)</f>
        <v>-0.64793788124146068</v>
      </c>
      <c r="BX2826" s="2">
        <f t="shared" ref="BX2826" si="30159">BL2826*BS2823+BN2826*BS2826-BM2826*BT2823-BO2826*BT2826</f>
        <v>0.75654858235301847</v>
      </c>
      <c r="BY2826" s="3">
        <f t="shared" ref="BY2826" si="30160">(BL2826*BT2823+BM2826*BS2823+BN2826*BT2826+BO2826*BS2826)</f>
        <v>0</v>
      </c>
      <c r="BZ2826" s="20"/>
      <c r="CA2826" s="16">
        <v>0</v>
      </c>
      <c r="CB2826" s="17">
        <v>0</v>
      </c>
      <c r="CC2826" s="18">
        <v>1</v>
      </c>
      <c r="CD2826" s="19">
        <v>0</v>
      </c>
      <c r="CE2826" s="20"/>
      <c r="CF2826" s="1">
        <f t="shared" ref="CF2826" si="30161">BV2826*CA2823+BX2826*CA2826-BW2826*CB2823-BY2826*CB2826</f>
        <v>0</v>
      </c>
      <c r="CG2826" s="4">
        <f t="shared" ref="CG2826" si="30162">(BV2826*CB2823+BW2826*CA2823+BX2826*CB2826+BY2826*CA2826)</f>
        <v>-0.64793788124146068</v>
      </c>
      <c r="CH2826" s="2">
        <f t="shared" ref="CH2826" si="30163">BV2826*CC2823+BX2826*CC2826-BW2826*CD2823-BY2826*CD2826</f>
        <v>0.67830967224323702</v>
      </c>
      <c r="CI2826" s="3">
        <f t="shared" ref="CI2826" si="30164">(BV2826*CD2823+BW2826*CC2823+BX2826*CD2826+BY2826*CC2826)</f>
        <v>0</v>
      </c>
      <c r="CK2826" s="16">
        <f t="shared" ref="CK2826" si="30165">1/$CL$4</f>
        <v>1</v>
      </c>
      <c r="CL2826" s="17">
        <v>0</v>
      </c>
      <c r="CM2826" s="18">
        <v>1</v>
      </c>
      <c r="CN2826" s="19">
        <v>0</v>
      </c>
      <c r="CP2826" s="1">
        <f t="shared" ref="CP2826" si="30166">CF2826*CK2823+CH2826*CK2826-CG2826*CL2823-CI2826*CL2826</f>
        <v>0.67830967224323702</v>
      </c>
      <c r="CQ2826" s="4">
        <f t="shared" ref="CQ2826" si="30167">(CF2826*CL2823+CG2826*CK2823+CH2826*CL2826+CI2826*CK2826)</f>
        <v>-0.64793788124146068</v>
      </c>
      <c r="CR2826" s="2">
        <f t="shared" ref="CR2826" si="30168">CF2826*CM2823+CH2826*CM2826-CG2826*CN2823-CI2826*CN2826</f>
        <v>0.67830967224323702</v>
      </c>
      <c r="CS2826" s="3">
        <f t="shared" ref="CS2826" si="30169">(CF2826*CN2823+CG2826*CM2823+CH2826*CN2826+CI2826*CM2826)</f>
        <v>0</v>
      </c>
      <c r="CU2826" s="39">
        <f t="shared" ref="CU2826" si="30170">(180/PI())*ATAN(-1*(CQ2823/CP2823))</f>
        <v>50.85267472469333</v>
      </c>
      <c r="CW2826" s="54">
        <f t="shared" ref="CW2826" si="30171">20*LOG(((1-(10^(CU2823/20)^2)*(1-((1-CW2823)/(1+CW2823))^2))^0.5))</f>
        <v>-18.838437081208738</v>
      </c>
    </row>
    <row r="2827" spans="2:101">
      <c r="E2827" s="20"/>
      <c r="F2827" s="20"/>
      <c r="G2827" s="20"/>
      <c r="H2827" s="20"/>
      <c r="I2827" s="20"/>
      <c r="J2827" s="20"/>
      <c r="K2827" s="20"/>
      <c r="L2827" s="20"/>
      <c r="M2827" s="20"/>
      <c r="N2827" s="20"/>
      <c r="O2827" s="20"/>
      <c r="P2827" s="20"/>
      <c r="Q2827" s="20"/>
      <c r="R2827" s="20"/>
      <c r="S2827" s="20"/>
      <c r="T2827" s="20"/>
      <c r="U2827" s="20"/>
      <c r="V2827" s="20"/>
      <c r="W2827" s="20"/>
      <c r="X2827" s="20"/>
      <c r="Y2827" s="20"/>
      <c r="Z2827" s="20"/>
      <c r="AA2827" s="20"/>
      <c r="AB2827" s="30"/>
      <c r="AC2827" s="20"/>
      <c r="AD2827" s="20"/>
      <c r="AE2827" s="20"/>
      <c r="AF2827" s="20"/>
      <c r="AG2827" s="20"/>
      <c r="AH2827" s="20"/>
      <c r="AI2827" s="20"/>
      <c r="AJ2827" s="20"/>
      <c r="AK2827" s="20"/>
      <c r="AL2827" s="20"/>
      <c r="AM2827" s="20"/>
      <c r="AN2827" s="20"/>
      <c r="AO2827" s="20"/>
      <c r="AP2827" s="20"/>
      <c r="AQ2827" s="20"/>
      <c r="AR2827" s="20"/>
      <c r="AS2827" s="20"/>
      <c r="AT2827" s="20"/>
      <c r="AU2827" s="20"/>
      <c r="AV2827" s="20"/>
      <c r="AW2827" s="20"/>
      <c r="AX2827" s="20"/>
      <c r="AY2827" s="20"/>
      <c r="AZ2827" s="20"/>
      <c r="BA2827" s="20"/>
      <c r="BB2827" s="20"/>
      <c r="BC2827" s="20"/>
      <c r="BD2827" s="20"/>
      <c r="BE2827" s="20"/>
      <c r="BF2827" s="20"/>
      <c r="BG2827" s="20"/>
      <c r="BH2827" s="20"/>
      <c r="BI2827" s="20"/>
      <c r="BJ2827" s="20"/>
      <c r="BK2827" s="20"/>
      <c r="BL2827" s="20"/>
      <c r="BM2827" s="20"/>
      <c r="BN2827" s="20"/>
      <c r="BO2827" s="20"/>
      <c r="BP2827" s="20"/>
      <c r="BQ2827" s="20"/>
      <c r="BR2827" s="20"/>
      <c r="BS2827" s="20"/>
      <c r="BT2827" s="20"/>
      <c r="BU2827" s="20"/>
      <c r="BV2827" s="20"/>
      <c r="BW2827" s="20"/>
      <c r="BX2827" s="20"/>
      <c r="BY2827" s="20"/>
      <c r="BZ2827" s="20"/>
      <c r="CA2827" s="20"/>
      <c r="CB2827" s="20"/>
      <c r="CC2827" s="20"/>
      <c r="CD2827" s="20"/>
      <c r="CE2827" s="20"/>
      <c r="CF2827" s="20"/>
      <c r="CG2827" s="20"/>
      <c r="CH2827" s="20"/>
      <c r="CI2827" s="20"/>
      <c r="CJ2827" s="20"/>
      <c r="CK2827" s="20"/>
      <c r="CL2827" s="20"/>
    </row>
    <row r="2829" spans="2:101" ht="18.600000000000001" thickBot="1">
      <c r="B2829" s="23"/>
      <c r="C2829" s="23"/>
      <c r="D2829" s="20" t="s">
        <v>15</v>
      </c>
      <c r="E2829" s="20"/>
      <c r="F2829" s="20"/>
      <c r="G2829" s="20"/>
      <c r="H2829" s="20"/>
      <c r="I2829" s="20" t="s">
        <v>16</v>
      </c>
      <c r="J2829" s="20"/>
      <c r="K2829" s="20"/>
      <c r="L2829" s="20"/>
      <c r="M2829" s="23"/>
      <c r="N2829" s="23"/>
      <c r="O2829" s="24" t="s">
        <v>17</v>
      </c>
      <c r="P2829" s="23"/>
      <c r="Q2829" s="23"/>
      <c r="R2829" s="23"/>
      <c r="S2829" s="20"/>
      <c r="T2829" s="20" t="s">
        <v>18</v>
      </c>
      <c r="U2829" s="23"/>
      <c r="V2829" s="23"/>
      <c r="W2829" s="23"/>
      <c r="X2829" s="23"/>
      <c r="Y2829" s="24" t="s">
        <v>19</v>
      </c>
      <c r="Z2829" s="23"/>
      <c r="AA2829" s="23"/>
      <c r="AB2829" s="23"/>
      <c r="AC2829" s="24" t="s">
        <v>20</v>
      </c>
      <c r="AD2829" s="20"/>
      <c r="AE2829" s="20"/>
      <c r="AF2829" s="20"/>
      <c r="AG2829" s="20"/>
      <c r="AH2829" s="23"/>
      <c r="AI2829" s="24" t="s">
        <v>21</v>
      </c>
      <c r="AJ2829" s="23"/>
      <c r="AK2829" s="23"/>
      <c r="AL2829" s="20"/>
      <c r="AM2829" s="24" t="s">
        <v>31</v>
      </c>
      <c r="AN2829" s="20"/>
      <c r="AO2829" s="23"/>
      <c r="AP2829" s="23"/>
      <c r="AQ2829" s="23"/>
      <c r="AR2829" s="23"/>
      <c r="AS2829" s="24" t="s">
        <v>91</v>
      </c>
      <c r="AT2829" s="23"/>
      <c r="AU2829" s="23"/>
      <c r="AV2829" s="23"/>
      <c r="AW2829" s="24" t="s">
        <v>32</v>
      </c>
      <c r="AX2829" s="20"/>
      <c r="AY2829" s="20"/>
      <c r="AZ2829" s="20"/>
      <c r="BA2829" s="20"/>
      <c r="BB2829" s="23"/>
      <c r="BC2829" s="24" t="s">
        <v>22</v>
      </c>
      <c r="BD2829" s="23"/>
      <c r="BE2829" s="23"/>
      <c r="BF2829" s="23"/>
      <c r="BG2829" s="24" t="s">
        <v>33</v>
      </c>
      <c r="BH2829" s="20"/>
      <c r="BI2829" s="23"/>
      <c r="BJ2829" s="23"/>
      <c r="BK2829" s="23"/>
      <c r="BL2829" s="23"/>
      <c r="BM2829" s="24" t="s">
        <v>34</v>
      </c>
      <c r="BN2829" s="23"/>
      <c r="BO2829" s="23"/>
      <c r="BP2829" s="23"/>
      <c r="BQ2829" s="24" t="s">
        <v>89</v>
      </c>
      <c r="BR2829" s="20"/>
      <c r="BS2829" s="20"/>
      <c r="BT2829" s="20"/>
      <c r="BU2829" s="20"/>
      <c r="BV2829" s="23"/>
      <c r="BW2829" s="24" t="s">
        <v>35</v>
      </c>
      <c r="BX2829" s="23"/>
      <c r="BY2829" s="23"/>
      <c r="BZ2829" s="23"/>
      <c r="CA2829" s="24" t="s">
        <v>90</v>
      </c>
      <c r="CB2829" s="20"/>
      <c r="CC2829" s="23"/>
      <c r="CD2829" s="23"/>
      <c r="CE2829" s="23"/>
      <c r="CF2829" s="23"/>
      <c r="CG2829" s="24" t="s">
        <v>92</v>
      </c>
      <c r="CH2829" s="23"/>
      <c r="CI2829" s="23"/>
      <c r="CJ2829" s="23"/>
      <c r="CK2829" s="24" t="s">
        <v>36</v>
      </c>
      <c r="CL2829" s="24"/>
      <c r="CM2829" s="23"/>
      <c r="CN2829" s="23"/>
      <c r="CO2829" s="23"/>
      <c r="CP2829" s="23"/>
      <c r="CQ2829" s="24" t="s">
        <v>93</v>
      </c>
      <c r="CR2829" s="23"/>
      <c r="CS2829" s="23"/>
    </row>
    <row r="2830" spans="2:101" ht="18.600000000000001" thickBot="1">
      <c r="B2830" s="33"/>
      <c r="C2830" s="23"/>
      <c r="D2830" s="7" t="s">
        <v>2</v>
      </c>
      <c r="E2830" s="8"/>
      <c r="F2830" s="8" t="s">
        <v>3</v>
      </c>
      <c r="G2830" s="9"/>
      <c r="H2830" s="10"/>
      <c r="I2830" s="7" t="s">
        <v>4</v>
      </c>
      <c r="J2830" s="8"/>
      <c r="K2830" s="8" t="s">
        <v>5</v>
      </c>
      <c r="L2830" s="9"/>
      <c r="M2830" s="23"/>
      <c r="N2830" s="251" t="s">
        <v>79</v>
      </c>
      <c r="O2830" s="252"/>
      <c r="P2830" s="253" t="s">
        <v>80</v>
      </c>
      <c r="Q2830" s="254"/>
      <c r="R2830" s="23"/>
      <c r="S2830" s="7" t="s">
        <v>11</v>
      </c>
      <c r="T2830" s="8"/>
      <c r="U2830" s="8" t="s">
        <v>12</v>
      </c>
      <c r="V2830" s="9"/>
      <c r="W2830" s="20"/>
      <c r="X2830" s="251" t="s">
        <v>79</v>
      </c>
      <c r="Y2830" s="252"/>
      <c r="Z2830" s="253" t="s">
        <v>80</v>
      </c>
      <c r="AA2830" s="254"/>
      <c r="AB2830" s="20"/>
      <c r="AC2830" s="7" t="s">
        <v>4</v>
      </c>
      <c r="AD2830" s="8"/>
      <c r="AE2830" s="8" t="s">
        <v>5</v>
      </c>
      <c r="AF2830" s="9"/>
      <c r="AG2830" s="20"/>
      <c r="AH2830" s="251" t="s">
        <v>0</v>
      </c>
      <c r="AI2830" s="252"/>
      <c r="AJ2830" s="253" t="s">
        <v>1</v>
      </c>
      <c r="AK2830" s="254"/>
      <c r="AL2830" s="20"/>
      <c r="AM2830" s="7" t="s">
        <v>11</v>
      </c>
      <c r="AN2830" s="8"/>
      <c r="AO2830" s="8" t="s">
        <v>12</v>
      </c>
      <c r="AP2830" s="9"/>
      <c r="AQ2830" s="23"/>
      <c r="AR2830" s="251" t="s">
        <v>0</v>
      </c>
      <c r="AS2830" s="252"/>
      <c r="AT2830" s="253" t="s">
        <v>1</v>
      </c>
      <c r="AU2830" s="254"/>
      <c r="AV2830" s="36"/>
      <c r="AW2830" s="7" t="s">
        <v>4</v>
      </c>
      <c r="AX2830" s="8"/>
      <c r="AY2830" s="8" t="s">
        <v>5</v>
      </c>
      <c r="AZ2830" s="9"/>
      <c r="BA2830" s="20"/>
      <c r="BB2830" s="251" t="s">
        <v>0</v>
      </c>
      <c r="BC2830" s="252"/>
      <c r="BD2830" s="253" t="s">
        <v>1</v>
      </c>
      <c r="BE2830" s="254"/>
      <c r="BF2830" s="36"/>
      <c r="BG2830" s="7" t="s">
        <v>11</v>
      </c>
      <c r="BH2830" s="8"/>
      <c r="BI2830" s="8" t="s">
        <v>12</v>
      </c>
      <c r="BJ2830" s="9"/>
      <c r="BK2830" s="36"/>
      <c r="BL2830" s="251" t="s">
        <v>0</v>
      </c>
      <c r="BM2830" s="252"/>
      <c r="BN2830" s="253" t="s">
        <v>1</v>
      </c>
      <c r="BO2830" s="254"/>
      <c r="BP2830" s="36"/>
      <c r="BQ2830" s="7" t="s">
        <v>4</v>
      </c>
      <c r="BR2830" s="8"/>
      <c r="BS2830" s="8" t="s">
        <v>5</v>
      </c>
      <c r="BT2830" s="9"/>
      <c r="BU2830" s="20"/>
      <c r="BV2830" s="251" t="s">
        <v>0</v>
      </c>
      <c r="BW2830" s="252"/>
      <c r="BX2830" s="253" t="s">
        <v>1</v>
      </c>
      <c r="BY2830" s="254"/>
      <c r="BZ2830" s="36"/>
      <c r="CA2830" s="7" t="s">
        <v>11</v>
      </c>
      <c r="CB2830" s="8"/>
      <c r="CC2830" s="8" t="s">
        <v>12</v>
      </c>
      <c r="CD2830" s="9"/>
      <c r="CE2830" s="36"/>
      <c r="CF2830" s="251" t="s">
        <v>0</v>
      </c>
      <c r="CG2830" s="252"/>
      <c r="CH2830" s="253" t="s">
        <v>1</v>
      </c>
      <c r="CI2830" s="254"/>
      <c r="CJ2830" s="23"/>
      <c r="CK2830" s="7" t="s">
        <v>23</v>
      </c>
      <c r="CL2830" s="8"/>
      <c r="CM2830" s="8" t="s">
        <v>24</v>
      </c>
      <c r="CN2830" s="9"/>
      <c r="CO2830" s="23"/>
      <c r="CP2830" s="251" t="s">
        <v>0</v>
      </c>
      <c r="CQ2830" s="252"/>
      <c r="CR2830" s="253" t="s">
        <v>1</v>
      </c>
      <c r="CS2830" s="254"/>
      <c r="CU2830" s="26" t="s">
        <v>25</v>
      </c>
      <c r="CW2830" s="50" t="s">
        <v>44</v>
      </c>
    </row>
    <row r="2831" spans="2:101" ht="19.2" thickTop="1" thickBot="1">
      <c r="B2831" s="34">
        <v>8.7500000000000302</v>
      </c>
      <c r="D2831" s="11">
        <v>1</v>
      </c>
      <c r="E2831" s="12">
        <v>0</v>
      </c>
      <c r="F2831" s="13">
        <v>0</v>
      </c>
      <c r="G2831" s="40">
        <f t="shared" ref="G2831" si="30172">-1/($E$4*$B2831)</f>
        <v>-0.12006063061846192</v>
      </c>
      <c r="H2831" s="10"/>
      <c r="I2831" s="11">
        <v>1</v>
      </c>
      <c r="J2831" s="12">
        <v>0</v>
      </c>
      <c r="K2831" s="13">
        <v>0</v>
      </c>
      <c r="L2831" s="14">
        <v>0</v>
      </c>
      <c r="N2831" s="1">
        <f t="shared" ref="N2831" si="30173">D2831*I2831+F2831*I2834-E2831*J2831-G2831*J2834</f>
        <v>0.97994267661478707</v>
      </c>
      <c r="O2831" s="4">
        <f t="shared" ref="O2831" si="30174">(D2831*J2831+E2831*I2831+F2831*J2834+G2831*I2834)</f>
        <v>0</v>
      </c>
      <c r="P2831" s="2">
        <f t="shared" ref="P2831" si="30175">D2831*K2831+F2831*K2834-E2831*L2831-G2831*L2834</f>
        <v>0</v>
      </c>
      <c r="Q2831" s="3">
        <f t="shared" ref="Q2831" si="30176">(D2831*L2831+E2831*K2831+F2831*L2834+G2831*K2834)</f>
        <v>-0.12006063061846192</v>
      </c>
      <c r="S2831" s="11">
        <v>1</v>
      </c>
      <c r="T2831" s="12">
        <v>0</v>
      </c>
      <c r="U2831" s="13">
        <v>0</v>
      </c>
      <c r="V2831" s="40">
        <f t="shared" ref="V2831" si="30177">-1/($T$4*$B2831)</f>
        <v>-0.22939725870275773</v>
      </c>
      <c r="W2831" s="20"/>
      <c r="X2831" s="1">
        <f t="shared" ref="X2831" si="30178">N2831*S2831+P2831*S2834-O2831*T2831-Q2831*T2834</f>
        <v>0.97994267661478707</v>
      </c>
      <c r="Y2831" s="4">
        <f t="shared" ref="Y2831" si="30179">(N2831*T2831+O2831*S2831+P2831*T2834+Q2831*S2834)</f>
        <v>0</v>
      </c>
      <c r="Z2831" s="2">
        <f t="shared" ref="Z2831" si="30180">N2831*U2831+P2831*U2834-O2831*V2831-Q2831*V2834</f>
        <v>0</v>
      </c>
      <c r="AA2831" s="3">
        <f t="shared" ref="AA2831" si="30181">(N2831*V2831+O2831*U2831+P2831*V2834+Q2831*U2834)</f>
        <v>-0.34485679431973709</v>
      </c>
      <c r="AB2831" s="20"/>
      <c r="AC2831" s="11">
        <v>1</v>
      </c>
      <c r="AD2831" s="12">
        <v>0</v>
      </c>
      <c r="AE2831" s="13">
        <v>0</v>
      </c>
      <c r="AF2831" s="14">
        <v>0</v>
      </c>
      <c r="AG2831" s="20"/>
      <c r="AH2831" s="1">
        <f t="shared" ref="AH2831" si="30182">X2831*AC2831+Z2831*AC2834-Y2831*AD2831-AA2831*AD2834</f>
        <v>0.91412403088146599</v>
      </c>
      <c r="AI2831" s="4">
        <f t="shared" ref="AI2831" si="30183">(X2831*AD2831+Y2831*AC2831+Z2831*AD2834+AA2831*AC2834)</f>
        <v>0</v>
      </c>
      <c r="AJ2831" s="2">
        <f t="shared" ref="AJ2831" si="30184">X2831*AE2831+Z2831*AE2834-Y2831*AF2831-AA2831*AF2834</f>
        <v>0</v>
      </c>
      <c r="AK2831" s="3">
        <f t="shared" ref="AK2831" si="30185">(X2831*AF2831+Y2831*AE2831+Z2831*AF2834+AA2831*AE2834)</f>
        <v>-0.34485679431973709</v>
      </c>
      <c r="AL2831" s="20"/>
      <c r="AM2831" s="11">
        <v>1</v>
      </c>
      <c r="AN2831" s="12">
        <v>0</v>
      </c>
      <c r="AO2831" s="13">
        <v>0</v>
      </c>
      <c r="AP2831" s="40">
        <f t="shared" ref="AP2831" si="30186">-1/($AN$4*$B2831)</f>
        <v>-0.23839322963227763</v>
      </c>
      <c r="AR2831" s="1">
        <f t="shared" ref="AR2831" si="30187">AH2831*AM2831+AJ2831*AM2834-AI2831*AN2831-AK2831*AN2834</f>
        <v>0.91412403088146599</v>
      </c>
      <c r="AS2831" s="4">
        <f t="shared" ref="AS2831" si="30188">(AH2831*AN2831+AI2831*AM2831+AJ2831*AN2834+AK2831*AM2834)</f>
        <v>0</v>
      </c>
      <c r="AT2831" s="2">
        <f t="shared" ref="AT2831" si="30189">AH2831*AO2831+AJ2831*AO2834-AI2831*AP2831-AK2831*AP2834</f>
        <v>0</v>
      </c>
      <c r="AU2831" s="3">
        <f t="shared" ref="AU2831" si="30190">(AH2831*AP2831+AI2831*AO2831+AJ2831*AP2834+AK2831*AO2834)</f>
        <v>-0.5627777743260457</v>
      </c>
      <c r="AV2831" s="20"/>
      <c r="AW2831" s="11">
        <v>1</v>
      </c>
      <c r="AX2831" s="12">
        <v>0</v>
      </c>
      <c r="AY2831" s="13">
        <v>0</v>
      </c>
      <c r="AZ2831" s="14">
        <v>0</v>
      </c>
      <c r="BA2831" s="20"/>
      <c r="BB2831" s="1">
        <f t="shared" ref="BB2831" si="30191">AR2831*AW2831+AT2831*AW2834-AS2831*AX2831-AU2831*AX2834</f>
        <v>0.80671344316774451</v>
      </c>
      <c r="BC2831" s="4">
        <f t="shared" ref="BC2831" si="30192">(AR2831*AX2831+AS2831*AW2831+AT2831*AX2834+AU2831*AW2834)</f>
        <v>0</v>
      </c>
      <c r="BD2831" s="2">
        <f t="shared" ref="BD2831" si="30193">AR2831*AY2831+AT2831*AY2834-AS2831*AZ2831-AU2831*AZ2834</f>
        <v>0</v>
      </c>
      <c r="BE2831" s="3">
        <f t="shared" ref="BE2831" si="30194">(AR2831*AZ2831+AS2831*AY2831+AT2831*AZ2834+AU2831*AY2834)</f>
        <v>-0.5627777743260457</v>
      </c>
      <c r="BF2831" s="20"/>
      <c r="BG2831" s="11">
        <v>1</v>
      </c>
      <c r="BH2831" s="12">
        <v>0</v>
      </c>
      <c r="BI2831" s="13">
        <v>0</v>
      </c>
      <c r="BJ2831" s="40">
        <f t="shared" ref="BJ2831" si="30195">-1/($BH$4*$B2831)</f>
        <v>-0.22939725870275773</v>
      </c>
      <c r="BK2831" s="20"/>
      <c r="BL2831" s="1">
        <f t="shared" ref="BL2831" si="30196">BB2831*BG2831+BD2831*BG2834-BC2831*BH2831-BE2831*BH2834</f>
        <v>0.80671344316774451</v>
      </c>
      <c r="BM2831" s="4">
        <f t="shared" ref="BM2831" si="30197">(BB2831*BH2831+BC2831*BG2831+BD2831*BH2834+BE2831*BG2834)</f>
        <v>0</v>
      </c>
      <c r="BN2831" s="2">
        <f t="shared" ref="BN2831" si="30198">BB2831*BI2831+BD2831*BI2834-BC2831*BJ2831-BE2831*BJ2834</f>
        <v>0</v>
      </c>
      <c r="BO2831" s="3">
        <f t="shared" ref="BO2831" si="30199">(BB2831*BJ2831+BC2831*BI2831+BD2831*BJ2834+BE2831*BI2834)</f>
        <v>-0.74783562674738924</v>
      </c>
      <c r="BP2831" s="20"/>
      <c r="BQ2831" s="11">
        <v>1</v>
      </c>
      <c r="BR2831" s="12">
        <v>0</v>
      </c>
      <c r="BS2831" s="13">
        <v>0</v>
      </c>
      <c r="BT2831" s="14">
        <v>0</v>
      </c>
      <c r="BU2831" s="20"/>
      <c r="BV2831" s="1">
        <f t="shared" ref="BV2831" si="30200">BL2831*BQ2831+BN2831*BQ2834-BM2831*BR2831-BO2831*BR2834</f>
        <v>0.68178005803234054</v>
      </c>
      <c r="BW2831" s="4">
        <f t="shared" ref="BW2831" si="30201">(BL2831*BR2831+BM2831*BQ2831+BN2831*BR2834+BO2831*BQ2834)</f>
        <v>0</v>
      </c>
      <c r="BX2831" s="2">
        <f t="shared" ref="BX2831" si="30202">BL2831*BS2831+BN2831*BS2834-BM2831*BT2831-BO2831*BT2834</f>
        <v>0</v>
      </c>
      <c r="BY2831" s="3">
        <f t="shared" ref="BY2831" si="30203">(BL2831*BT2831+BM2831*BS2831+BN2831*BT2834+BO2831*BS2834)</f>
        <v>-0.74783562674738924</v>
      </c>
      <c r="BZ2831" s="20"/>
      <c r="CA2831" s="11">
        <v>1</v>
      </c>
      <c r="CB2831" s="12">
        <v>0</v>
      </c>
      <c r="CC2831" s="13">
        <v>0</v>
      </c>
      <c r="CD2831" s="40">
        <f t="shared" ref="CD2831" si="30204">-1/($CB$4*$B2831)</f>
        <v>-0.12006063061846192</v>
      </c>
      <c r="CE2831" s="20"/>
      <c r="CF2831" s="1">
        <f t="shared" ref="CF2831" si="30205">BV2831*CA2831+BX2831*CA2834-BW2831*CB2831-BY2831*CB2834</f>
        <v>0.68178005803234054</v>
      </c>
      <c r="CG2831" s="4">
        <f t="shared" ref="CG2831" si="30206">(BV2831*CB2831+BW2831*CA2831+BX2831*CB2834+BY2831*CA2834)</f>
        <v>0</v>
      </c>
      <c r="CH2831" s="2">
        <f t="shared" ref="CH2831" si="30207">BV2831*CC2831+BX2831*CC2834-BW2831*CD2831-BY2831*CD2834</f>
        <v>0</v>
      </c>
      <c r="CI2831" s="3">
        <f t="shared" ref="CI2831" si="30208">(BV2831*CD2831+BW2831*CC2831+BX2831*CD2834+BY2831*CC2834)</f>
        <v>-0.82969057045784367</v>
      </c>
      <c r="CJ2831" s="28"/>
      <c r="CK2831" s="11">
        <v>1</v>
      </c>
      <c r="CL2831" s="12">
        <v>0</v>
      </c>
      <c r="CM2831" s="13">
        <v>0</v>
      </c>
      <c r="CN2831" s="14">
        <v>0</v>
      </c>
      <c r="CP2831" s="1">
        <f t="shared" ref="CP2831" si="30209">CF2831*CK2831+CH2831*CK2834-CG2831*CL2831-CI2831*CL2834</f>
        <v>0.68178005803234054</v>
      </c>
      <c r="CQ2831" s="4">
        <f t="shared" ref="CQ2831" si="30210">(CF2831*CL2831+CG2831*CK2831+CH2831*CL2834+CI2831*CK2834)</f>
        <v>-0.82969057045784367</v>
      </c>
      <c r="CR2831" s="2">
        <f t="shared" ref="CR2831" si="30211">CF2831*CM2831+CH2831*CM2834-CG2831*CN2831-CI2831*CN2834</f>
        <v>0</v>
      </c>
      <c r="CS2831" s="3">
        <f t="shared" ref="CS2831" si="30212">(CF2831*CN2831+CG2831*CM2831+CH2831*CN2834+CI2831*CM2834)</f>
        <v>-0.82969057045784367</v>
      </c>
      <c r="CU2831" s="29">
        <f t="shared" ref="CU2831" si="30213">20*LOG(((1+$CL$4)/$CL$4)/((CP2831+CP2834)^2+(CQ2831+CQ2834)^2)^0.5)</f>
        <v>-3.6865864173115895E-2</v>
      </c>
      <c r="CW2831" s="51">
        <f t="shared" ref="CW2831" si="30214">((CP2831^2+CQ2831^2)^0.5)/((CP2834^2+CQ2834^2)^0.5)</f>
        <v>1.1441784413310405</v>
      </c>
    </row>
    <row r="2832" spans="2:101" ht="18.600000000000001" thickBot="1">
      <c r="D2832" s="11"/>
      <c r="E2832" s="13"/>
      <c r="F2832" s="13"/>
      <c r="G2832" s="15"/>
      <c r="H2832" s="10"/>
      <c r="I2832" s="11"/>
      <c r="J2832" s="13"/>
      <c r="K2832" s="13"/>
      <c r="L2832" s="15"/>
      <c r="N2832" s="5"/>
      <c r="Q2832" s="6"/>
      <c r="S2832" s="11"/>
      <c r="T2832" s="13"/>
      <c r="U2832" s="13"/>
      <c r="V2832" s="15"/>
      <c r="W2832" s="20"/>
      <c r="X2832" s="5"/>
      <c r="AA2832" s="6"/>
      <c r="AB2832" s="20"/>
      <c r="AC2832" s="11"/>
      <c r="AD2832" s="13"/>
      <c r="AE2832" s="13"/>
      <c r="AF2832" s="15"/>
      <c r="AG2832" s="20"/>
      <c r="AH2832" s="5"/>
      <c r="AK2832" s="6"/>
      <c r="AL2832" s="20"/>
      <c r="AM2832" s="11"/>
      <c r="AN2832" s="13"/>
      <c r="AO2832" s="13"/>
      <c r="AP2832" s="15"/>
      <c r="AR2832" s="5"/>
      <c r="AU2832" s="6"/>
      <c r="AW2832" s="11"/>
      <c r="AX2832" s="13"/>
      <c r="AY2832" s="13"/>
      <c r="AZ2832" s="15"/>
      <c r="BA2832" s="20"/>
      <c r="BB2832" s="5"/>
      <c r="BE2832" s="6"/>
      <c r="BG2832" s="11"/>
      <c r="BH2832" s="13"/>
      <c r="BI2832" s="13"/>
      <c r="BJ2832" s="15"/>
      <c r="BL2832" s="5"/>
      <c r="BO2832" s="6"/>
      <c r="BQ2832" s="11"/>
      <c r="BR2832" s="13"/>
      <c r="BS2832" s="13"/>
      <c r="BT2832" s="15"/>
      <c r="BU2832" s="20"/>
      <c r="BV2832" s="5"/>
      <c r="BY2832" s="6"/>
      <c r="CA2832" s="11"/>
      <c r="CB2832" s="13"/>
      <c r="CC2832" s="13"/>
      <c r="CD2832" s="15"/>
      <c r="CF2832" s="5"/>
      <c r="CI2832" s="6"/>
      <c r="CK2832" s="11"/>
      <c r="CL2832" s="13"/>
      <c r="CM2832" s="13"/>
      <c r="CN2832" s="15"/>
      <c r="CP2832" s="5"/>
      <c r="CS2832" s="6"/>
      <c r="CW2832" s="52"/>
    </row>
    <row r="2833" spans="2:101" ht="18.600000000000001" thickBot="1">
      <c r="D2833" s="11" t="s">
        <v>6</v>
      </c>
      <c r="E2833" s="13"/>
      <c r="F2833" s="13" t="s">
        <v>7</v>
      </c>
      <c r="G2833" s="15"/>
      <c r="H2833" s="10"/>
      <c r="I2833" s="11" t="s">
        <v>8</v>
      </c>
      <c r="J2833" s="13"/>
      <c r="K2833" s="13" t="s">
        <v>9</v>
      </c>
      <c r="L2833" s="15"/>
      <c r="N2833" s="251" t="s">
        <v>26</v>
      </c>
      <c r="O2833" s="252"/>
      <c r="P2833" s="253" t="s">
        <v>27</v>
      </c>
      <c r="Q2833" s="254"/>
      <c r="S2833" s="11" t="s">
        <v>13</v>
      </c>
      <c r="T2833" s="13"/>
      <c r="U2833" s="13" t="s">
        <v>14</v>
      </c>
      <c r="V2833" s="15"/>
      <c r="W2833" s="20"/>
      <c r="X2833" s="251" t="s">
        <v>26</v>
      </c>
      <c r="Y2833" s="252"/>
      <c r="Z2833" s="253" t="s">
        <v>27</v>
      </c>
      <c r="AA2833" s="254"/>
      <c r="AB2833" s="20"/>
      <c r="AC2833" s="11" t="s">
        <v>8</v>
      </c>
      <c r="AD2833" s="13"/>
      <c r="AE2833" s="13" t="s">
        <v>9</v>
      </c>
      <c r="AF2833" s="15"/>
      <c r="AG2833" s="20"/>
      <c r="AH2833" s="251" t="s">
        <v>26</v>
      </c>
      <c r="AI2833" s="252"/>
      <c r="AJ2833" s="253" t="s">
        <v>27</v>
      </c>
      <c r="AK2833" s="254"/>
      <c r="AL2833" s="20"/>
      <c r="AM2833" s="11" t="s">
        <v>13</v>
      </c>
      <c r="AN2833" s="13"/>
      <c r="AO2833" s="13" t="s">
        <v>14</v>
      </c>
      <c r="AP2833" s="15"/>
      <c r="AR2833" s="251" t="s">
        <v>26</v>
      </c>
      <c r="AS2833" s="252"/>
      <c r="AT2833" s="253" t="s">
        <v>27</v>
      </c>
      <c r="AU2833" s="254"/>
      <c r="AV2833" s="36"/>
      <c r="AW2833" s="11" t="s">
        <v>8</v>
      </c>
      <c r="AX2833" s="13"/>
      <c r="AY2833" s="13" t="s">
        <v>9</v>
      </c>
      <c r="AZ2833" s="15"/>
      <c r="BA2833" s="20"/>
      <c r="BB2833" s="251" t="s">
        <v>26</v>
      </c>
      <c r="BC2833" s="252"/>
      <c r="BD2833" s="253" t="s">
        <v>27</v>
      </c>
      <c r="BE2833" s="254"/>
      <c r="BF2833" s="36"/>
      <c r="BG2833" s="11" t="s">
        <v>13</v>
      </c>
      <c r="BH2833" s="13"/>
      <c r="BI2833" s="13" t="s">
        <v>14</v>
      </c>
      <c r="BJ2833" s="15"/>
      <c r="BK2833" s="36"/>
      <c r="BL2833" s="251" t="s">
        <v>26</v>
      </c>
      <c r="BM2833" s="252"/>
      <c r="BN2833" s="253" t="s">
        <v>27</v>
      </c>
      <c r="BO2833" s="254"/>
      <c r="BP2833" s="36"/>
      <c r="BQ2833" s="11" t="s">
        <v>8</v>
      </c>
      <c r="BR2833" s="13"/>
      <c r="BS2833" s="13" t="s">
        <v>9</v>
      </c>
      <c r="BT2833" s="15"/>
      <c r="BU2833" s="20"/>
      <c r="BV2833" s="251" t="s">
        <v>26</v>
      </c>
      <c r="BW2833" s="252"/>
      <c r="BX2833" s="253" t="s">
        <v>27</v>
      </c>
      <c r="BY2833" s="254"/>
      <c r="BZ2833" s="36"/>
      <c r="CA2833" s="11" t="s">
        <v>13</v>
      </c>
      <c r="CB2833" s="13"/>
      <c r="CC2833" s="13" t="s">
        <v>14</v>
      </c>
      <c r="CD2833" s="15"/>
      <c r="CE2833" s="36"/>
      <c r="CF2833" s="251" t="s">
        <v>26</v>
      </c>
      <c r="CG2833" s="252"/>
      <c r="CH2833" s="253" t="s">
        <v>27</v>
      </c>
      <c r="CI2833" s="254"/>
      <c r="CK2833" s="11" t="s">
        <v>28</v>
      </c>
      <c r="CL2833" s="13"/>
      <c r="CM2833" s="13" t="s">
        <v>29</v>
      </c>
      <c r="CN2833" s="15"/>
      <c r="CP2833" s="251" t="s">
        <v>26</v>
      </c>
      <c r="CQ2833" s="252"/>
      <c r="CR2833" s="253" t="s">
        <v>27</v>
      </c>
      <c r="CS2833" s="254"/>
      <c r="CU2833" s="38" t="s">
        <v>37</v>
      </c>
      <c r="CW2833" s="53" t="s">
        <v>45</v>
      </c>
    </row>
    <row r="2834" spans="2:101" ht="19.2" thickTop="1" thickBot="1">
      <c r="D2834" s="16">
        <v>0</v>
      </c>
      <c r="E2834" s="17">
        <v>0</v>
      </c>
      <c r="F2834" s="18">
        <v>1</v>
      </c>
      <c r="G2834" s="19">
        <v>0</v>
      </c>
      <c r="H2834" s="10"/>
      <c r="I2834" s="16">
        <v>0</v>
      </c>
      <c r="J2834" s="17">
        <f t="shared" ref="J2834" si="30215">-1/($J$4*$B2831)</f>
        <v>-0.16705995364086226</v>
      </c>
      <c r="K2834" s="18">
        <v>1</v>
      </c>
      <c r="L2834" s="19">
        <v>0</v>
      </c>
      <c r="N2834" s="1">
        <f t="shared" ref="N2834" si="30216">D2834*I2831+F2834*I2834-E2834*J2831-G2834*J2834</f>
        <v>0</v>
      </c>
      <c r="O2834" s="4">
        <f t="shared" ref="O2834" si="30217">(D2834*J2831+E2834*I2831+F2834*J2834+G2834*I2834)</f>
        <v>-0.16705995364086226</v>
      </c>
      <c r="P2834" s="2">
        <f t="shared" ref="P2834" si="30218">D2834*K2831+F2834*K2834-E2834*L2831-G2834*L2834</f>
        <v>1</v>
      </c>
      <c r="Q2834" s="3">
        <f t="shared" ref="Q2834" si="30219">(D2834*L2831+E2834*K2831+F2834*L2834+G2834*K2834)</f>
        <v>0</v>
      </c>
      <c r="S2834" s="16">
        <v>0</v>
      </c>
      <c r="T2834" s="17">
        <v>0</v>
      </c>
      <c r="U2834" s="18">
        <v>1</v>
      </c>
      <c r="V2834" s="19">
        <v>0</v>
      </c>
      <c r="W2834" s="20"/>
      <c r="X2834" s="1">
        <f t="shared" ref="X2834" si="30220">N2834*S2831+P2834*S2834-O2834*T2831-Q2834*T2834</f>
        <v>0</v>
      </c>
      <c r="Y2834" s="4">
        <f t="shared" ref="Y2834" si="30221">(N2834*T2831+O2834*S2831+P2834*T2834+Q2834*S2834)</f>
        <v>-0.16705995364086226</v>
      </c>
      <c r="Z2834" s="2">
        <f t="shared" ref="Z2834" si="30222">N2834*U2831+P2834*U2834-O2834*V2831-Q2834*V2834</f>
        <v>0.96167690459577637</v>
      </c>
      <c r="AA2834" s="3">
        <f t="shared" ref="AA2834" si="30223">(N2834*V2831+O2834*U2831+P2834*V2834+Q2834*U2834)</f>
        <v>0</v>
      </c>
      <c r="AB2834" s="20"/>
      <c r="AC2834" s="16">
        <v>0</v>
      </c>
      <c r="AD2834" s="17">
        <f t="shared" ref="AD2834" si="30224">-1/($AD$4*$B2831)</f>
        <v>-0.19085790628876734</v>
      </c>
      <c r="AE2834" s="18">
        <v>1</v>
      </c>
      <c r="AF2834" s="19">
        <v>0</v>
      </c>
      <c r="AG2834" s="20"/>
      <c r="AH2834" s="1">
        <f t="shared" ref="AH2834" si="30225">X2834*AC2831+Z2834*AC2834-Y2834*AD2831-AA2834*AD2834</f>
        <v>0</v>
      </c>
      <c r="AI2834" s="4">
        <f t="shared" ref="AI2834" si="30226">(X2834*AD2831+Y2834*AC2831+Z2834*AD2834+AA2834*AC2834)</f>
        <v>-0.3506035941782748</v>
      </c>
      <c r="AJ2834" s="2">
        <f t="shared" ref="AJ2834" si="30227">X2834*AE2831+Z2834*AE2834-Y2834*AF2831-AA2834*AF2834</f>
        <v>0.96167690459577637</v>
      </c>
      <c r="AK2834" s="3">
        <f t="shared" ref="AK2834" si="30228">(X2834*AF2831+Y2834*AE2831+Z2834*AF2834+AA2834*AE2834)</f>
        <v>0</v>
      </c>
      <c r="AL2834" s="20"/>
      <c r="AM2834" s="16">
        <v>0</v>
      </c>
      <c r="AN2834" s="17">
        <v>0</v>
      </c>
      <c r="AO2834" s="18">
        <v>1</v>
      </c>
      <c r="AP2834" s="19">
        <v>0</v>
      </c>
      <c r="AR2834" s="1">
        <f t="shared" ref="AR2834" si="30229">AH2834*AM2831+AJ2834*AM2834-AI2834*AN2831-AK2834*AN2834</f>
        <v>0</v>
      </c>
      <c r="AS2834" s="4">
        <f t="shared" ref="AS2834" si="30230">(AH2834*AN2831+AI2834*AM2831+AJ2834*AN2834+AK2834*AM2834)</f>
        <v>-0.3506035941782748</v>
      </c>
      <c r="AT2834" s="2">
        <f t="shared" ref="AT2834" si="30231">AH2834*AO2831+AJ2834*AO2834-AI2834*AP2831-AK2834*AP2834</f>
        <v>0.87809538145893307</v>
      </c>
      <c r="AU2834" s="3">
        <f t="shared" ref="AU2834" si="30232">(AH2834*AP2831+AI2834*AO2831+AJ2834*AP2834+AK2834*AO2834)</f>
        <v>0</v>
      </c>
      <c r="AV2834" s="20"/>
      <c r="AW2834" s="16">
        <v>0</v>
      </c>
      <c r="AX2834" s="17">
        <f t="shared" ref="AX2834" si="30233">-1/($AX$4*$B2831)</f>
        <v>-0.19085790628876734</v>
      </c>
      <c r="AY2834" s="18">
        <v>1</v>
      </c>
      <c r="AZ2834" s="19">
        <v>0</v>
      </c>
      <c r="BA2834" s="20"/>
      <c r="BB2834" s="1">
        <f t="shared" ref="BB2834" si="30234">AR2834*AW2831+AT2834*AW2834-AS2834*AX2831-AU2834*AX2834</f>
        <v>0</v>
      </c>
      <c r="BC2834" s="4">
        <f t="shared" ref="BC2834" si="30235">(AR2834*AX2831+AS2834*AW2831+AT2834*AX2834+AU2834*AW2834)</f>
        <v>-0.51819504020536322</v>
      </c>
      <c r="BD2834" s="2">
        <f t="shared" ref="BD2834" si="30236">AR2834*AY2831+AT2834*AY2834-AS2834*AZ2831-AU2834*AZ2834</f>
        <v>0.87809538145893307</v>
      </c>
      <c r="BE2834" s="3">
        <f t="shared" ref="BE2834" si="30237">(AR2834*AZ2831+AS2834*AY2831+AT2834*AZ2834+AU2834*AY2834)</f>
        <v>0</v>
      </c>
      <c r="BF2834" s="20"/>
      <c r="BG2834" s="16">
        <v>0</v>
      </c>
      <c r="BH2834" s="17">
        <v>0</v>
      </c>
      <c r="BI2834" s="18">
        <v>1</v>
      </c>
      <c r="BJ2834" s="19">
        <v>0</v>
      </c>
      <c r="BK2834" s="20"/>
      <c r="BL2834" s="1">
        <f t="shared" ref="BL2834" si="30238">BB2834*BG2831+BD2834*BG2834-BC2834*BH2831-BE2834*BH2834</f>
        <v>0</v>
      </c>
      <c r="BM2834" s="4">
        <f t="shared" ref="BM2834" si="30239">(BB2834*BH2831+BC2834*BG2831+BD2834*BH2834+BE2834*BG2834)</f>
        <v>-0.51819504020536322</v>
      </c>
      <c r="BN2834" s="2">
        <f t="shared" ref="BN2834" si="30240">BB2834*BI2831+BD2834*BI2834-BC2834*BJ2831-BE2834*BJ2834</f>
        <v>0.7592228597624574</v>
      </c>
      <c r="BO2834" s="3">
        <f t="shared" ref="BO2834" si="30241">(BB2834*BJ2831+BC2834*BI2831+BD2834*BJ2834+BE2834*BI2834)</f>
        <v>0</v>
      </c>
      <c r="BP2834" s="20"/>
      <c r="BQ2834" s="16">
        <v>0</v>
      </c>
      <c r="BR2834" s="17">
        <f t="shared" ref="BR2834" si="30242">-1/($BR$4*$B2831)</f>
        <v>-0.16705995364086226</v>
      </c>
      <c r="BS2834" s="18">
        <v>1</v>
      </c>
      <c r="BT2834" s="19">
        <v>0</v>
      </c>
      <c r="BU2834" s="20"/>
      <c r="BV2834" s="1">
        <f t="shared" ref="BV2834" si="30243">BL2834*BQ2831+BN2834*BQ2834-BM2834*BR2831-BO2834*BR2834</f>
        <v>0</v>
      </c>
      <c r="BW2834" s="4">
        <f t="shared" ref="BW2834" si="30244">(BL2834*BR2831+BM2834*BQ2831+BN2834*BR2834+BO2834*BQ2834)</f>
        <v>-0.64503077596036218</v>
      </c>
      <c r="BX2834" s="2">
        <f t="shared" ref="BX2834" si="30245">BL2834*BS2831+BN2834*BS2834-BM2834*BT2831-BO2834*BT2834</f>
        <v>0.7592228597624574</v>
      </c>
      <c r="BY2834" s="3">
        <f t="shared" ref="BY2834" si="30246">(BL2834*BT2831+BM2834*BS2831+BN2834*BT2834+BO2834*BS2834)</f>
        <v>0</v>
      </c>
      <c r="BZ2834" s="20"/>
      <c r="CA2834" s="16">
        <v>0</v>
      </c>
      <c r="CB2834" s="17">
        <v>0</v>
      </c>
      <c r="CC2834" s="18">
        <v>1</v>
      </c>
      <c r="CD2834" s="19">
        <v>0</v>
      </c>
      <c r="CE2834" s="20"/>
      <c r="CF2834" s="1">
        <f t="shared" ref="CF2834" si="30247">BV2834*CA2831+BX2834*CA2834-BW2834*CB2831-BY2834*CB2834</f>
        <v>0</v>
      </c>
      <c r="CG2834" s="4">
        <f t="shared" ref="CG2834" si="30248">(BV2834*CB2831+BW2834*CA2831+BX2834*CB2834+BY2834*CA2834)</f>
        <v>-0.64503077596036218</v>
      </c>
      <c r="CH2834" s="2">
        <f t="shared" ref="CH2834" si="30249">BV2834*CC2831+BX2834*CC2834-BW2834*CD2831-BY2834*CD2834</f>
        <v>0.68178005803234054</v>
      </c>
      <c r="CI2834" s="3">
        <f t="shared" ref="CI2834" si="30250">(BV2834*CD2831+BW2834*CC2831+BX2834*CD2834+BY2834*CC2834)</f>
        <v>0</v>
      </c>
      <c r="CK2834" s="16">
        <f t="shared" ref="CK2834" si="30251">1/$CL$4</f>
        <v>1</v>
      </c>
      <c r="CL2834" s="17">
        <v>0</v>
      </c>
      <c r="CM2834" s="18">
        <v>1</v>
      </c>
      <c r="CN2834" s="19">
        <v>0</v>
      </c>
      <c r="CP2834" s="1">
        <f t="shared" ref="CP2834" si="30252">CF2834*CK2831+CH2834*CK2834-CG2834*CL2831-CI2834*CL2834</f>
        <v>0.68178005803234054</v>
      </c>
      <c r="CQ2834" s="4">
        <f t="shared" ref="CQ2834" si="30253">(CF2834*CL2831+CG2834*CK2831+CH2834*CL2834+CI2834*CK2834)</f>
        <v>-0.64503077596036218</v>
      </c>
      <c r="CR2834" s="2">
        <f t="shared" ref="CR2834" si="30254">CF2834*CM2831+CH2834*CM2834-CG2834*CN2831-CI2834*CN2834</f>
        <v>0.68178005803234054</v>
      </c>
      <c r="CS2834" s="3">
        <f t="shared" ref="CS2834" si="30255">(CF2834*CN2831+CG2834*CM2831+CH2834*CN2834+CI2834*CM2834)</f>
        <v>0</v>
      </c>
      <c r="CU2834" s="39">
        <f t="shared" ref="CU2834" si="30256">(180/PI())*ATAN(-1*(CQ2831/CP2831))</f>
        <v>50.589093394731627</v>
      </c>
      <c r="CW2834" s="54">
        <f t="shared" ref="CW2834" si="30257">20*LOG(((1-(10^(CU2831/20)^2)*(1-((1-CW2831)/(1+CW2831))^2))^0.5))</f>
        <v>-18.882001888202797</v>
      </c>
    </row>
    <row r="2835" spans="2:101">
      <c r="E2835" s="20"/>
      <c r="F2835" s="20"/>
      <c r="G2835" s="20"/>
      <c r="H2835" s="20"/>
      <c r="I2835" s="20"/>
      <c r="J2835" s="20"/>
      <c r="K2835" s="20"/>
      <c r="L2835" s="20"/>
      <c r="M2835" s="20"/>
      <c r="N2835" s="20"/>
      <c r="O2835" s="20"/>
      <c r="P2835" s="20"/>
      <c r="Q2835" s="20"/>
      <c r="R2835" s="20"/>
      <c r="S2835" s="20"/>
      <c r="T2835" s="20"/>
      <c r="U2835" s="20"/>
      <c r="V2835" s="20"/>
      <c r="W2835" s="20"/>
      <c r="X2835" s="20"/>
      <c r="Y2835" s="20"/>
      <c r="Z2835" s="20"/>
      <c r="AA2835" s="20"/>
      <c r="AB2835" s="30"/>
      <c r="AC2835" s="20"/>
      <c r="AD2835" s="20"/>
      <c r="AE2835" s="20"/>
      <c r="AF2835" s="20"/>
      <c r="AG2835" s="20"/>
      <c r="AH2835" s="20"/>
      <c r="AI2835" s="20"/>
      <c r="AJ2835" s="20"/>
      <c r="AK2835" s="20"/>
      <c r="AL2835" s="20"/>
      <c r="AM2835" s="20"/>
      <c r="AN2835" s="20"/>
      <c r="AO2835" s="20"/>
      <c r="AP2835" s="20"/>
      <c r="AQ2835" s="20"/>
      <c r="AR2835" s="20"/>
      <c r="AS2835" s="20"/>
      <c r="AT2835" s="20"/>
      <c r="AU2835" s="20"/>
      <c r="AV2835" s="20"/>
      <c r="AW2835" s="20"/>
      <c r="AX2835" s="20"/>
      <c r="AY2835" s="20"/>
      <c r="AZ2835" s="20"/>
      <c r="BA2835" s="20"/>
      <c r="BB2835" s="20"/>
      <c r="BC2835" s="20"/>
      <c r="BD2835" s="20"/>
      <c r="BE2835" s="20"/>
      <c r="BF2835" s="20"/>
      <c r="BG2835" s="20"/>
      <c r="BH2835" s="20"/>
      <c r="BI2835" s="20"/>
      <c r="BJ2835" s="20"/>
      <c r="BK2835" s="20"/>
      <c r="BL2835" s="20"/>
      <c r="BM2835" s="20"/>
      <c r="BN2835" s="20"/>
      <c r="BO2835" s="20"/>
      <c r="BP2835" s="20"/>
      <c r="BQ2835" s="20"/>
      <c r="BR2835" s="20"/>
      <c r="BS2835" s="20"/>
      <c r="BT2835" s="20"/>
      <c r="BU2835" s="20"/>
      <c r="BV2835" s="20"/>
      <c r="BW2835" s="20"/>
      <c r="BX2835" s="20"/>
      <c r="BY2835" s="20"/>
      <c r="BZ2835" s="20"/>
      <c r="CA2835" s="20"/>
      <c r="CB2835" s="20"/>
      <c r="CC2835" s="20"/>
      <c r="CD2835" s="20"/>
      <c r="CE2835" s="20"/>
      <c r="CF2835" s="20"/>
      <c r="CG2835" s="20"/>
      <c r="CH2835" s="20"/>
      <c r="CI2835" s="20"/>
      <c r="CJ2835" s="20"/>
      <c r="CK2835" s="20"/>
      <c r="CL2835" s="20"/>
    </row>
    <row r="2837" spans="2:101" ht="18.600000000000001" thickBot="1">
      <c r="B2837" s="23"/>
      <c r="C2837" s="23"/>
      <c r="D2837" s="20" t="s">
        <v>15</v>
      </c>
      <c r="E2837" s="20"/>
      <c r="F2837" s="20"/>
      <c r="G2837" s="20"/>
      <c r="H2837" s="20"/>
      <c r="I2837" s="20" t="s">
        <v>16</v>
      </c>
      <c r="J2837" s="20"/>
      <c r="K2837" s="20"/>
      <c r="L2837" s="20"/>
      <c r="M2837" s="23"/>
      <c r="N2837" s="23"/>
      <c r="O2837" s="24" t="s">
        <v>17</v>
      </c>
      <c r="P2837" s="23"/>
      <c r="Q2837" s="23"/>
      <c r="R2837" s="23"/>
      <c r="S2837" s="20"/>
      <c r="T2837" s="20" t="s">
        <v>18</v>
      </c>
      <c r="U2837" s="23"/>
      <c r="V2837" s="23"/>
      <c r="W2837" s="23"/>
      <c r="X2837" s="23"/>
      <c r="Y2837" s="24" t="s">
        <v>19</v>
      </c>
      <c r="Z2837" s="23"/>
      <c r="AA2837" s="23"/>
      <c r="AB2837" s="23"/>
      <c r="AC2837" s="24" t="s">
        <v>20</v>
      </c>
      <c r="AD2837" s="20"/>
      <c r="AE2837" s="20"/>
      <c r="AF2837" s="20"/>
      <c r="AG2837" s="20"/>
      <c r="AH2837" s="23"/>
      <c r="AI2837" s="24" t="s">
        <v>21</v>
      </c>
      <c r="AJ2837" s="23"/>
      <c r="AK2837" s="23"/>
      <c r="AL2837" s="20"/>
      <c r="AM2837" s="24" t="s">
        <v>31</v>
      </c>
      <c r="AN2837" s="20"/>
      <c r="AO2837" s="23"/>
      <c r="AP2837" s="23"/>
      <c r="AQ2837" s="23"/>
      <c r="AR2837" s="23"/>
      <c r="AS2837" s="24" t="s">
        <v>91</v>
      </c>
      <c r="AT2837" s="23"/>
      <c r="AU2837" s="23"/>
      <c r="AV2837" s="23"/>
      <c r="AW2837" s="24" t="s">
        <v>32</v>
      </c>
      <c r="AX2837" s="20"/>
      <c r="AY2837" s="20"/>
      <c r="AZ2837" s="20"/>
      <c r="BA2837" s="20"/>
      <c r="BB2837" s="23"/>
      <c r="BC2837" s="24" t="s">
        <v>22</v>
      </c>
      <c r="BD2837" s="23"/>
      <c r="BE2837" s="23"/>
      <c r="BF2837" s="23"/>
      <c r="BG2837" s="24" t="s">
        <v>33</v>
      </c>
      <c r="BH2837" s="20"/>
      <c r="BI2837" s="23"/>
      <c r="BJ2837" s="23"/>
      <c r="BK2837" s="23"/>
      <c r="BL2837" s="23"/>
      <c r="BM2837" s="24" t="s">
        <v>34</v>
      </c>
      <c r="BN2837" s="23"/>
      <c r="BO2837" s="23"/>
      <c r="BP2837" s="23"/>
      <c r="BQ2837" s="24" t="s">
        <v>89</v>
      </c>
      <c r="BR2837" s="20"/>
      <c r="BS2837" s="20"/>
      <c r="BT2837" s="20"/>
      <c r="BU2837" s="20"/>
      <c r="BV2837" s="23"/>
      <c r="BW2837" s="24" t="s">
        <v>35</v>
      </c>
      <c r="BX2837" s="23"/>
      <c r="BY2837" s="23"/>
      <c r="BZ2837" s="23"/>
      <c r="CA2837" s="24" t="s">
        <v>90</v>
      </c>
      <c r="CB2837" s="20"/>
      <c r="CC2837" s="23"/>
      <c r="CD2837" s="23"/>
      <c r="CE2837" s="23"/>
      <c r="CF2837" s="23"/>
      <c r="CG2837" s="24" t="s">
        <v>92</v>
      </c>
      <c r="CH2837" s="23"/>
      <c r="CI2837" s="23"/>
      <c r="CJ2837" s="23"/>
      <c r="CK2837" s="24" t="s">
        <v>36</v>
      </c>
      <c r="CL2837" s="24"/>
      <c r="CM2837" s="23"/>
      <c r="CN2837" s="23"/>
      <c r="CO2837" s="23"/>
      <c r="CP2837" s="23"/>
      <c r="CQ2837" s="24" t="s">
        <v>93</v>
      </c>
      <c r="CR2837" s="23"/>
      <c r="CS2837" s="23"/>
    </row>
    <row r="2838" spans="2:101" ht="18.600000000000001" thickBot="1">
      <c r="B2838" s="33"/>
      <c r="C2838" s="23"/>
      <c r="D2838" s="7" t="s">
        <v>2</v>
      </c>
      <c r="E2838" s="8"/>
      <c r="F2838" s="8" t="s">
        <v>3</v>
      </c>
      <c r="G2838" s="9"/>
      <c r="H2838" s="10"/>
      <c r="I2838" s="7" t="s">
        <v>4</v>
      </c>
      <c r="J2838" s="8"/>
      <c r="K2838" s="8" t="s">
        <v>5</v>
      </c>
      <c r="L2838" s="9"/>
      <c r="M2838" s="23"/>
      <c r="N2838" s="251" t="s">
        <v>79</v>
      </c>
      <c r="O2838" s="252"/>
      <c r="P2838" s="253" t="s">
        <v>80</v>
      </c>
      <c r="Q2838" s="254"/>
      <c r="R2838" s="23"/>
      <c r="S2838" s="7" t="s">
        <v>11</v>
      </c>
      <c r="T2838" s="8"/>
      <c r="U2838" s="8" t="s">
        <v>12</v>
      </c>
      <c r="V2838" s="9"/>
      <c r="W2838" s="20"/>
      <c r="X2838" s="251" t="s">
        <v>79</v>
      </c>
      <c r="Y2838" s="252"/>
      <c r="Z2838" s="253" t="s">
        <v>80</v>
      </c>
      <c r="AA2838" s="254"/>
      <c r="AB2838" s="20"/>
      <c r="AC2838" s="7" t="s">
        <v>4</v>
      </c>
      <c r="AD2838" s="8"/>
      <c r="AE2838" s="8" t="s">
        <v>5</v>
      </c>
      <c r="AF2838" s="9"/>
      <c r="AG2838" s="20"/>
      <c r="AH2838" s="251" t="s">
        <v>0</v>
      </c>
      <c r="AI2838" s="252"/>
      <c r="AJ2838" s="253" t="s">
        <v>1</v>
      </c>
      <c r="AK2838" s="254"/>
      <c r="AL2838" s="20"/>
      <c r="AM2838" s="7" t="s">
        <v>11</v>
      </c>
      <c r="AN2838" s="8"/>
      <c r="AO2838" s="8" t="s">
        <v>12</v>
      </c>
      <c r="AP2838" s="9"/>
      <c r="AQ2838" s="23"/>
      <c r="AR2838" s="251" t="s">
        <v>0</v>
      </c>
      <c r="AS2838" s="252"/>
      <c r="AT2838" s="253" t="s">
        <v>1</v>
      </c>
      <c r="AU2838" s="254"/>
      <c r="AV2838" s="36"/>
      <c r="AW2838" s="7" t="s">
        <v>4</v>
      </c>
      <c r="AX2838" s="8"/>
      <c r="AY2838" s="8" t="s">
        <v>5</v>
      </c>
      <c r="AZ2838" s="9"/>
      <c r="BA2838" s="20"/>
      <c r="BB2838" s="251" t="s">
        <v>0</v>
      </c>
      <c r="BC2838" s="252"/>
      <c r="BD2838" s="253" t="s">
        <v>1</v>
      </c>
      <c r="BE2838" s="254"/>
      <c r="BF2838" s="36"/>
      <c r="BG2838" s="7" t="s">
        <v>11</v>
      </c>
      <c r="BH2838" s="8"/>
      <c r="BI2838" s="8" t="s">
        <v>12</v>
      </c>
      <c r="BJ2838" s="9"/>
      <c r="BK2838" s="36"/>
      <c r="BL2838" s="251" t="s">
        <v>0</v>
      </c>
      <c r="BM2838" s="252"/>
      <c r="BN2838" s="253" t="s">
        <v>1</v>
      </c>
      <c r="BO2838" s="254"/>
      <c r="BP2838" s="36"/>
      <c r="BQ2838" s="7" t="s">
        <v>4</v>
      </c>
      <c r="BR2838" s="8"/>
      <c r="BS2838" s="8" t="s">
        <v>5</v>
      </c>
      <c r="BT2838" s="9"/>
      <c r="BU2838" s="20"/>
      <c r="BV2838" s="251" t="s">
        <v>0</v>
      </c>
      <c r="BW2838" s="252"/>
      <c r="BX2838" s="253" t="s">
        <v>1</v>
      </c>
      <c r="BY2838" s="254"/>
      <c r="BZ2838" s="36"/>
      <c r="CA2838" s="7" t="s">
        <v>11</v>
      </c>
      <c r="CB2838" s="8"/>
      <c r="CC2838" s="8" t="s">
        <v>12</v>
      </c>
      <c r="CD2838" s="9"/>
      <c r="CE2838" s="36"/>
      <c r="CF2838" s="251" t="s">
        <v>0</v>
      </c>
      <c r="CG2838" s="252"/>
      <c r="CH2838" s="253" t="s">
        <v>1</v>
      </c>
      <c r="CI2838" s="254"/>
      <c r="CJ2838" s="23"/>
      <c r="CK2838" s="7" t="s">
        <v>23</v>
      </c>
      <c r="CL2838" s="8"/>
      <c r="CM2838" s="8" t="s">
        <v>24</v>
      </c>
      <c r="CN2838" s="9"/>
      <c r="CO2838" s="23"/>
      <c r="CP2838" s="251" t="s">
        <v>0</v>
      </c>
      <c r="CQ2838" s="252"/>
      <c r="CR2838" s="253" t="s">
        <v>1</v>
      </c>
      <c r="CS2838" s="254"/>
      <c r="CU2838" s="26" t="s">
        <v>25</v>
      </c>
      <c r="CW2838" s="50" t="s">
        <v>44</v>
      </c>
    </row>
    <row r="2839" spans="2:101" ht="19.2" thickTop="1" thickBot="1">
      <c r="B2839" s="34">
        <v>8.8000000000000291</v>
      </c>
      <c r="D2839" s="11">
        <v>1</v>
      </c>
      <c r="E2839" s="12">
        <v>0</v>
      </c>
      <c r="F2839" s="13">
        <v>0</v>
      </c>
      <c r="G2839" s="40">
        <f t="shared" ref="G2839" si="30258">-1/($E$4*$B2839)</f>
        <v>-0.1193784679444934</v>
      </c>
      <c r="H2839" s="10"/>
      <c r="I2839" s="11">
        <v>1</v>
      </c>
      <c r="J2839" s="12">
        <v>0</v>
      </c>
      <c r="K2839" s="13">
        <v>0</v>
      </c>
      <c r="L2839" s="14">
        <v>0</v>
      </c>
      <c r="N2839" s="1">
        <f t="shared" ref="N2839" si="30259">D2839*I2839+F2839*I2842-E2839*J2839-G2839*J2842</f>
        <v>0.98016995323243328</v>
      </c>
      <c r="O2839" s="4">
        <f t="shared" ref="O2839" si="30260">(D2839*J2839+E2839*I2839+F2839*J2842+G2839*I2842)</f>
        <v>0</v>
      </c>
      <c r="P2839" s="2">
        <f t="shared" ref="P2839" si="30261">D2839*K2839+F2839*K2842-E2839*L2839-G2839*L2842</f>
        <v>0</v>
      </c>
      <c r="Q2839" s="3">
        <f t="shared" ref="Q2839" si="30262">(D2839*L2839+E2839*K2839+F2839*L2842+G2839*K2842)</f>
        <v>-0.1193784679444934</v>
      </c>
      <c r="S2839" s="11">
        <v>1</v>
      </c>
      <c r="T2839" s="12">
        <v>0</v>
      </c>
      <c r="U2839" s="13">
        <v>0</v>
      </c>
      <c r="V2839" s="40">
        <f t="shared" ref="V2839" si="30263">-1/($T$4*$B2839)</f>
        <v>-0.22809386518740116</v>
      </c>
      <c r="W2839" s="20"/>
      <c r="X2839" s="1">
        <f t="shared" ref="X2839" si="30264">N2839*S2839+P2839*S2842-O2839*T2839-Q2839*T2842</f>
        <v>0.98016995323243328</v>
      </c>
      <c r="Y2839" s="4">
        <f t="shared" ref="Y2839" si="30265">(N2839*T2839+O2839*S2839+P2839*T2842+Q2839*S2842)</f>
        <v>0</v>
      </c>
      <c r="Z2839" s="2">
        <f t="shared" ref="Z2839" si="30266">N2839*U2839+P2839*U2842-O2839*V2839-Q2839*V2842</f>
        <v>0</v>
      </c>
      <c r="AA2839" s="3">
        <f t="shared" ref="AA2839" si="30267">(N2839*V2839+O2839*U2839+P2839*V2842+Q2839*U2842)</f>
        <v>-0.34294922111783332</v>
      </c>
      <c r="AB2839" s="20"/>
      <c r="AC2839" s="11">
        <v>1</v>
      </c>
      <c r="AD2839" s="12">
        <v>0</v>
      </c>
      <c r="AE2839" s="13">
        <v>0</v>
      </c>
      <c r="AF2839" s="14">
        <v>0</v>
      </c>
      <c r="AG2839" s="20"/>
      <c r="AH2839" s="1">
        <f t="shared" ref="AH2839" si="30268">X2839*AC2839+Z2839*AC2842-Y2839*AD2839-AA2839*AD2842</f>
        <v>0.91508728389416727</v>
      </c>
      <c r="AI2839" s="4">
        <f t="shared" ref="AI2839" si="30269">(X2839*AD2839+Y2839*AC2839+Z2839*AD2842+AA2839*AC2842)</f>
        <v>0</v>
      </c>
      <c r="AJ2839" s="2">
        <f t="shared" ref="AJ2839" si="30270">X2839*AE2839+Z2839*AE2842-Y2839*AF2839-AA2839*AF2842</f>
        <v>0</v>
      </c>
      <c r="AK2839" s="3">
        <f t="shared" ref="AK2839" si="30271">(X2839*AF2839+Y2839*AE2839+Z2839*AF2842+AA2839*AE2842)</f>
        <v>-0.34294922111783332</v>
      </c>
      <c r="AL2839" s="20"/>
      <c r="AM2839" s="11">
        <v>1</v>
      </c>
      <c r="AN2839" s="12">
        <v>0</v>
      </c>
      <c r="AO2839" s="13">
        <v>0</v>
      </c>
      <c r="AP2839" s="40">
        <f t="shared" ref="AP2839" si="30272">-1/($AN$4*$B2839)</f>
        <v>-0.23703872264573064</v>
      </c>
      <c r="AR2839" s="1">
        <f t="shared" ref="AR2839" si="30273">AH2839*AM2839+AJ2839*AM2842-AI2839*AN2839-AK2839*AN2842</f>
        <v>0.91508728389416727</v>
      </c>
      <c r="AS2839" s="4">
        <f t="shared" ref="AS2839" si="30274">(AH2839*AN2839+AI2839*AM2839+AJ2839*AN2842+AK2839*AM2842)</f>
        <v>0</v>
      </c>
      <c r="AT2839" s="2">
        <f t="shared" ref="AT2839" si="30275">AH2839*AO2839+AJ2839*AO2842-AI2839*AP2839-AK2839*AP2842</f>
        <v>0</v>
      </c>
      <c r="AU2839" s="3">
        <f t="shared" ref="AU2839" si="30276">(AH2839*AP2839+AI2839*AO2839+AJ2839*AP2842+AK2839*AO2842)</f>
        <v>-0.55986034200145784</v>
      </c>
      <c r="AV2839" s="20"/>
      <c r="AW2839" s="11">
        <v>1</v>
      </c>
      <c r="AX2839" s="12">
        <v>0</v>
      </c>
      <c r="AY2839" s="13">
        <v>0</v>
      </c>
      <c r="AZ2839" s="14">
        <v>0</v>
      </c>
      <c r="BA2839" s="20"/>
      <c r="BB2839" s="1">
        <f t="shared" ref="BB2839" si="30277">AR2839*AW2839+AT2839*AW2842-AS2839*AX2839-AU2839*AX2842</f>
        <v>0.80884063491411318</v>
      </c>
      <c r="BC2839" s="4">
        <f t="shared" ref="BC2839" si="30278">(AR2839*AX2839+AS2839*AW2839+AT2839*AX2842+AU2839*AW2842)</f>
        <v>0</v>
      </c>
      <c r="BD2839" s="2">
        <f t="shared" ref="BD2839" si="30279">AR2839*AY2839+AT2839*AY2842-AS2839*AZ2839-AU2839*AZ2842</f>
        <v>0</v>
      </c>
      <c r="BE2839" s="3">
        <f t="shared" ref="BE2839" si="30280">(AR2839*AZ2839+AS2839*AY2839+AT2839*AZ2842+AU2839*AY2842)</f>
        <v>-0.55986034200145784</v>
      </c>
      <c r="BF2839" s="20"/>
      <c r="BG2839" s="11">
        <v>1</v>
      </c>
      <c r="BH2839" s="12">
        <v>0</v>
      </c>
      <c r="BI2839" s="13">
        <v>0</v>
      </c>
      <c r="BJ2839" s="40">
        <f t="shared" ref="BJ2839" si="30281">-1/($BH$4*$B2839)</f>
        <v>-0.22809386518740116</v>
      </c>
      <c r="BK2839" s="20"/>
      <c r="BL2839" s="1">
        <f t="shared" ref="BL2839" si="30282">BB2839*BG2839+BD2839*BG2842-BC2839*BH2839-BE2839*BH2842</f>
        <v>0.80884063491411318</v>
      </c>
      <c r="BM2839" s="4">
        <f t="shared" ref="BM2839" si="30283">(BB2839*BH2839+BC2839*BG2839+BD2839*BH2842+BE2839*BG2842)</f>
        <v>0</v>
      </c>
      <c r="BN2839" s="2">
        <f t="shared" ref="BN2839" si="30284">BB2839*BI2839+BD2839*BI2842-BC2839*BJ2839-BE2839*BJ2842</f>
        <v>0</v>
      </c>
      <c r="BO2839" s="3">
        <f t="shared" ref="BO2839" si="30285">(BB2839*BJ2839+BC2839*BI2839+BD2839*BJ2842+BE2839*BI2842)</f>
        <v>-0.7443519287396495</v>
      </c>
      <c r="BP2839" s="20"/>
      <c r="BQ2839" s="11">
        <v>1</v>
      </c>
      <c r="BR2839" s="12">
        <v>0</v>
      </c>
      <c r="BS2839" s="13">
        <v>0</v>
      </c>
      <c r="BT2839" s="14">
        <v>0</v>
      </c>
      <c r="BU2839" s="20"/>
      <c r="BV2839" s="1">
        <f t="shared" ref="BV2839" si="30286">BL2839*BQ2839+BN2839*BQ2842-BM2839*BR2839-BO2839*BR2842</f>
        <v>0.68519577824449296</v>
      </c>
      <c r="BW2839" s="4">
        <f t="shared" ref="BW2839" si="30287">(BL2839*BR2839+BM2839*BQ2839+BN2839*BR2842+BO2839*BQ2842)</f>
        <v>0</v>
      </c>
      <c r="BX2839" s="2">
        <f t="shared" ref="BX2839" si="30288">BL2839*BS2839+BN2839*BS2842-BM2839*BT2839-BO2839*BT2842</f>
        <v>0</v>
      </c>
      <c r="BY2839" s="3">
        <f t="shared" ref="BY2839" si="30289">(BL2839*BT2839+BM2839*BS2839+BN2839*BT2842+BO2839*BS2842)</f>
        <v>-0.7443519287396495</v>
      </c>
      <c r="BZ2839" s="20"/>
      <c r="CA2839" s="11">
        <v>1</v>
      </c>
      <c r="CB2839" s="12">
        <v>0</v>
      </c>
      <c r="CC2839" s="13">
        <v>0</v>
      </c>
      <c r="CD2839" s="40">
        <f t="shared" ref="CD2839" si="30290">-1/($CB$4*$B2839)</f>
        <v>-0.1193784679444934</v>
      </c>
      <c r="CE2839" s="20"/>
      <c r="CF2839" s="1">
        <f t="shared" ref="CF2839" si="30291">BV2839*CA2839+BX2839*CA2842-BW2839*CB2839-BY2839*CB2842</f>
        <v>0.68519577824449296</v>
      </c>
      <c r="CG2839" s="4">
        <f t="shared" ref="CG2839" si="30292">(BV2839*CB2839+BW2839*CA2839+BX2839*CB2842+BY2839*CA2842)</f>
        <v>0</v>
      </c>
      <c r="CH2839" s="2">
        <f t="shared" ref="CH2839" si="30293">BV2839*CC2839+BX2839*CC2842-BW2839*CD2839-BY2839*CD2842</f>
        <v>0</v>
      </c>
      <c r="CI2839" s="3">
        <f t="shared" ref="CI2839" si="30294">(BV2839*CD2839+BW2839*CC2839+BX2839*CD2842+BY2839*CC2842)</f>
        <v>-0.82614955098851195</v>
      </c>
      <c r="CJ2839" s="28"/>
      <c r="CK2839" s="11">
        <v>1</v>
      </c>
      <c r="CL2839" s="12">
        <v>0</v>
      </c>
      <c r="CM2839" s="13">
        <v>0</v>
      </c>
      <c r="CN2839" s="14">
        <v>0</v>
      </c>
      <c r="CP2839" s="1">
        <f t="shared" ref="CP2839" si="30295">CF2839*CK2839+CH2839*CK2842-CG2839*CL2839-CI2839*CL2842</f>
        <v>0.68519577824449296</v>
      </c>
      <c r="CQ2839" s="4">
        <f t="shared" ref="CQ2839" si="30296">(CF2839*CL2839+CG2839*CK2839+CH2839*CL2842+CI2839*CK2842)</f>
        <v>-0.82614955098851195</v>
      </c>
      <c r="CR2839" s="2">
        <f t="shared" ref="CR2839" si="30297">CF2839*CM2839+CH2839*CM2842-CG2839*CN2839-CI2839*CN2842</f>
        <v>0</v>
      </c>
      <c r="CS2839" s="3">
        <f t="shared" ref="CS2839" si="30298">(CF2839*CN2839+CG2839*CM2839+CH2839*CN2842+CI2839*CM2842)</f>
        <v>-0.82614955098851195</v>
      </c>
      <c r="CU2839" s="29">
        <f t="shared" ref="CU2839" si="30299">20*LOG(((1+$CL$4)/$CL$4)/((CP2839+CP2842)^2+(CQ2839+CQ2842)^2)^0.5)</f>
        <v>-3.6606304933176723E-2</v>
      </c>
      <c r="CW2839" s="51">
        <f t="shared" ref="CW2839" si="30300">((CP2839^2+CQ2839^2)^0.5)/((CP2842^2+CQ2842^2)^0.5)</f>
        <v>1.1429677473352744</v>
      </c>
    </row>
    <row r="2840" spans="2:101" ht="18.600000000000001" thickBot="1">
      <c r="D2840" s="11"/>
      <c r="E2840" s="13"/>
      <c r="F2840" s="13"/>
      <c r="G2840" s="15"/>
      <c r="H2840" s="10"/>
      <c r="I2840" s="11"/>
      <c r="J2840" s="13"/>
      <c r="K2840" s="13"/>
      <c r="L2840" s="15"/>
      <c r="N2840" s="5"/>
      <c r="Q2840" s="6"/>
      <c r="S2840" s="11"/>
      <c r="T2840" s="13"/>
      <c r="U2840" s="13"/>
      <c r="V2840" s="15"/>
      <c r="W2840" s="20"/>
      <c r="X2840" s="5"/>
      <c r="AA2840" s="6"/>
      <c r="AB2840" s="20"/>
      <c r="AC2840" s="11"/>
      <c r="AD2840" s="13"/>
      <c r="AE2840" s="13"/>
      <c r="AF2840" s="15"/>
      <c r="AG2840" s="20"/>
      <c r="AH2840" s="5"/>
      <c r="AK2840" s="6"/>
      <c r="AL2840" s="20"/>
      <c r="AM2840" s="11"/>
      <c r="AN2840" s="13"/>
      <c r="AO2840" s="13"/>
      <c r="AP2840" s="15"/>
      <c r="AR2840" s="5"/>
      <c r="AU2840" s="6"/>
      <c r="AW2840" s="11"/>
      <c r="AX2840" s="13"/>
      <c r="AY2840" s="13"/>
      <c r="AZ2840" s="15"/>
      <c r="BA2840" s="20"/>
      <c r="BB2840" s="5"/>
      <c r="BE2840" s="6"/>
      <c r="BG2840" s="11"/>
      <c r="BH2840" s="13"/>
      <c r="BI2840" s="13"/>
      <c r="BJ2840" s="15"/>
      <c r="BL2840" s="5"/>
      <c r="BO2840" s="6"/>
      <c r="BQ2840" s="11"/>
      <c r="BR2840" s="13"/>
      <c r="BS2840" s="13"/>
      <c r="BT2840" s="15"/>
      <c r="BU2840" s="20"/>
      <c r="BV2840" s="5"/>
      <c r="BY2840" s="6"/>
      <c r="CA2840" s="11"/>
      <c r="CB2840" s="13"/>
      <c r="CC2840" s="13"/>
      <c r="CD2840" s="15"/>
      <c r="CF2840" s="5"/>
      <c r="CI2840" s="6"/>
      <c r="CK2840" s="11"/>
      <c r="CL2840" s="13"/>
      <c r="CM2840" s="13"/>
      <c r="CN2840" s="15"/>
      <c r="CP2840" s="5"/>
      <c r="CS2840" s="6"/>
      <c r="CW2840" s="52"/>
    </row>
    <row r="2841" spans="2:101" ht="18.600000000000001" thickBot="1">
      <c r="D2841" s="11" t="s">
        <v>6</v>
      </c>
      <c r="E2841" s="13"/>
      <c r="F2841" s="13" t="s">
        <v>7</v>
      </c>
      <c r="G2841" s="15"/>
      <c r="H2841" s="10"/>
      <c r="I2841" s="11" t="s">
        <v>8</v>
      </c>
      <c r="J2841" s="13"/>
      <c r="K2841" s="13" t="s">
        <v>9</v>
      </c>
      <c r="L2841" s="15"/>
      <c r="N2841" s="251" t="s">
        <v>26</v>
      </c>
      <c r="O2841" s="252"/>
      <c r="P2841" s="253" t="s">
        <v>27</v>
      </c>
      <c r="Q2841" s="254"/>
      <c r="S2841" s="11" t="s">
        <v>13</v>
      </c>
      <c r="T2841" s="13"/>
      <c r="U2841" s="13" t="s">
        <v>14</v>
      </c>
      <c r="V2841" s="15"/>
      <c r="W2841" s="20"/>
      <c r="X2841" s="251" t="s">
        <v>26</v>
      </c>
      <c r="Y2841" s="252"/>
      <c r="Z2841" s="253" t="s">
        <v>27</v>
      </c>
      <c r="AA2841" s="254"/>
      <c r="AB2841" s="20"/>
      <c r="AC2841" s="11" t="s">
        <v>8</v>
      </c>
      <c r="AD2841" s="13"/>
      <c r="AE2841" s="13" t="s">
        <v>9</v>
      </c>
      <c r="AF2841" s="15"/>
      <c r="AG2841" s="20"/>
      <c r="AH2841" s="251" t="s">
        <v>26</v>
      </c>
      <c r="AI2841" s="252"/>
      <c r="AJ2841" s="253" t="s">
        <v>27</v>
      </c>
      <c r="AK2841" s="254"/>
      <c r="AL2841" s="20"/>
      <c r="AM2841" s="11" t="s">
        <v>13</v>
      </c>
      <c r="AN2841" s="13"/>
      <c r="AO2841" s="13" t="s">
        <v>14</v>
      </c>
      <c r="AP2841" s="15"/>
      <c r="AR2841" s="251" t="s">
        <v>26</v>
      </c>
      <c r="AS2841" s="252"/>
      <c r="AT2841" s="253" t="s">
        <v>27</v>
      </c>
      <c r="AU2841" s="254"/>
      <c r="AV2841" s="36"/>
      <c r="AW2841" s="11" t="s">
        <v>8</v>
      </c>
      <c r="AX2841" s="13"/>
      <c r="AY2841" s="13" t="s">
        <v>9</v>
      </c>
      <c r="AZ2841" s="15"/>
      <c r="BA2841" s="20"/>
      <c r="BB2841" s="251" t="s">
        <v>26</v>
      </c>
      <c r="BC2841" s="252"/>
      <c r="BD2841" s="253" t="s">
        <v>27</v>
      </c>
      <c r="BE2841" s="254"/>
      <c r="BF2841" s="36"/>
      <c r="BG2841" s="11" t="s">
        <v>13</v>
      </c>
      <c r="BH2841" s="13"/>
      <c r="BI2841" s="13" t="s">
        <v>14</v>
      </c>
      <c r="BJ2841" s="15"/>
      <c r="BK2841" s="36"/>
      <c r="BL2841" s="251" t="s">
        <v>26</v>
      </c>
      <c r="BM2841" s="252"/>
      <c r="BN2841" s="253" t="s">
        <v>27</v>
      </c>
      <c r="BO2841" s="254"/>
      <c r="BP2841" s="36"/>
      <c r="BQ2841" s="11" t="s">
        <v>8</v>
      </c>
      <c r="BR2841" s="13"/>
      <c r="BS2841" s="13" t="s">
        <v>9</v>
      </c>
      <c r="BT2841" s="15"/>
      <c r="BU2841" s="20"/>
      <c r="BV2841" s="251" t="s">
        <v>26</v>
      </c>
      <c r="BW2841" s="252"/>
      <c r="BX2841" s="253" t="s">
        <v>27</v>
      </c>
      <c r="BY2841" s="254"/>
      <c r="BZ2841" s="36"/>
      <c r="CA2841" s="11" t="s">
        <v>13</v>
      </c>
      <c r="CB2841" s="13"/>
      <c r="CC2841" s="13" t="s">
        <v>14</v>
      </c>
      <c r="CD2841" s="15"/>
      <c r="CE2841" s="36"/>
      <c r="CF2841" s="251" t="s">
        <v>26</v>
      </c>
      <c r="CG2841" s="252"/>
      <c r="CH2841" s="253" t="s">
        <v>27</v>
      </c>
      <c r="CI2841" s="254"/>
      <c r="CK2841" s="11" t="s">
        <v>28</v>
      </c>
      <c r="CL2841" s="13"/>
      <c r="CM2841" s="13" t="s">
        <v>29</v>
      </c>
      <c r="CN2841" s="15"/>
      <c r="CP2841" s="251" t="s">
        <v>26</v>
      </c>
      <c r="CQ2841" s="252"/>
      <c r="CR2841" s="253" t="s">
        <v>27</v>
      </c>
      <c r="CS2841" s="254"/>
      <c r="CU2841" s="38" t="s">
        <v>37</v>
      </c>
      <c r="CW2841" s="53" t="s">
        <v>45</v>
      </c>
    </row>
    <row r="2842" spans="2:101" ht="19.2" thickTop="1" thickBot="1">
      <c r="D2842" s="16">
        <v>0</v>
      </c>
      <c r="E2842" s="17">
        <v>0</v>
      </c>
      <c r="F2842" s="18">
        <v>1</v>
      </c>
      <c r="G2842" s="19">
        <v>0</v>
      </c>
      <c r="H2842" s="10"/>
      <c r="I2842" s="16">
        <v>0</v>
      </c>
      <c r="J2842" s="17">
        <f t="shared" ref="J2842" si="30301">-1/($J$4*$B2839)</f>
        <v>-0.16611074935881195</v>
      </c>
      <c r="K2842" s="18">
        <v>1</v>
      </c>
      <c r="L2842" s="19">
        <v>0</v>
      </c>
      <c r="N2842" s="1">
        <f t="shared" ref="N2842" si="30302">D2842*I2839+F2842*I2842-E2842*J2839-G2842*J2842</f>
        <v>0</v>
      </c>
      <c r="O2842" s="4">
        <f t="shared" ref="O2842" si="30303">(D2842*J2839+E2842*I2839+F2842*J2842+G2842*I2842)</f>
        <v>-0.16611074935881195</v>
      </c>
      <c r="P2842" s="2">
        <f t="shared" ref="P2842" si="30304">D2842*K2839+F2842*K2842-E2842*L2839-G2842*L2842</f>
        <v>1</v>
      </c>
      <c r="Q2842" s="3">
        <f t="shared" ref="Q2842" si="30305">(D2842*L2839+E2842*K2839+F2842*L2842+G2842*K2842)</f>
        <v>0</v>
      </c>
      <c r="S2842" s="16">
        <v>0</v>
      </c>
      <c r="T2842" s="17">
        <v>0</v>
      </c>
      <c r="U2842" s="18">
        <v>1</v>
      </c>
      <c r="V2842" s="19">
        <v>0</v>
      </c>
      <c r="W2842" s="20"/>
      <c r="X2842" s="1">
        <f t="shared" ref="X2842" si="30306">N2842*S2839+P2842*S2842-O2842*T2839-Q2842*T2842</f>
        <v>0</v>
      </c>
      <c r="Y2842" s="4">
        <f t="shared" ref="Y2842" si="30307">(N2842*T2839+O2842*S2839+P2842*T2842+Q2842*S2842)</f>
        <v>-0.16611074935881195</v>
      </c>
      <c r="Z2842" s="2">
        <f t="shared" ref="Z2842" si="30308">N2842*U2839+P2842*U2842-O2842*V2839-Q2842*V2842</f>
        <v>0.96211115712957296</v>
      </c>
      <c r="AA2842" s="3">
        <f t="shared" ref="AA2842" si="30309">(N2842*V2839+O2842*U2839+P2842*V2842+Q2842*U2842)</f>
        <v>0</v>
      </c>
      <c r="AB2842" s="20"/>
      <c r="AC2842" s="16">
        <v>0</v>
      </c>
      <c r="AD2842" s="17">
        <f t="shared" ref="AD2842" si="30310">-1/($AD$4*$B2839)</f>
        <v>-0.18977348636667213</v>
      </c>
      <c r="AE2842" s="18">
        <v>1</v>
      </c>
      <c r="AF2842" s="19">
        <v>0</v>
      </c>
      <c r="AG2842" s="20"/>
      <c r="AH2842" s="1">
        <f t="shared" ref="AH2842" si="30311">X2842*AC2839+Z2842*AC2842-Y2842*AD2839-AA2842*AD2842</f>
        <v>0</v>
      </c>
      <c r="AI2842" s="4">
        <f t="shared" ref="AI2842" si="30312">(X2842*AD2839+Y2842*AC2839+Z2842*AD2842+AA2842*AC2842)</f>
        <v>-0.3486939379195641</v>
      </c>
      <c r="AJ2842" s="2">
        <f t="shared" ref="AJ2842" si="30313">X2842*AE2839+Z2842*AE2842-Y2842*AF2839-AA2842*AF2842</f>
        <v>0.96211115712957296</v>
      </c>
      <c r="AK2842" s="3">
        <f t="shared" ref="AK2842" si="30314">(X2842*AF2839+Y2842*AE2839+Z2842*AF2842+AA2842*AE2842)</f>
        <v>0</v>
      </c>
      <c r="AL2842" s="20"/>
      <c r="AM2842" s="16">
        <v>0</v>
      </c>
      <c r="AN2842" s="17">
        <v>0</v>
      </c>
      <c r="AO2842" s="18">
        <v>1</v>
      </c>
      <c r="AP2842" s="19">
        <v>0</v>
      </c>
      <c r="AR2842" s="1">
        <f t="shared" ref="AR2842" si="30315">AH2842*AM2839+AJ2842*AM2842-AI2842*AN2839-AK2842*AN2842</f>
        <v>0</v>
      </c>
      <c r="AS2842" s="4">
        <f t="shared" ref="AS2842" si="30316">(AH2842*AN2839+AI2842*AM2839+AJ2842*AN2842+AK2842*AM2842)</f>
        <v>-0.3486939379195641</v>
      </c>
      <c r="AT2842" s="2">
        <f t="shared" ref="AT2842" si="30317">AH2842*AO2839+AJ2842*AO2842-AI2842*AP2839-AK2842*AP2842</f>
        <v>0.87945719149080981</v>
      </c>
      <c r="AU2842" s="3">
        <f t="shared" ref="AU2842" si="30318">(AH2842*AP2839+AI2842*AO2839+AJ2842*AP2842+AK2842*AO2842)</f>
        <v>0</v>
      </c>
      <c r="AV2842" s="20"/>
      <c r="AW2842" s="16">
        <v>0</v>
      </c>
      <c r="AX2842" s="17">
        <f t="shared" ref="AX2842" si="30319">-1/($AX$4*$B2839)</f>
        <v>-0.18977348636667213</v>
      </c>
      <c r="AY2842" s="18">
        <v>1</v>
      </c>
      <c r="AZ2842" s="19">
        <v>0</v>
      </c>
      <c r="BA2842" s="20"/>
      <c r="BB2842" s="1">
        <f t="shared" ref="BB2842" si="30320">AR2842*AW2839+AT2842*AW2842-AS2842*AX2839-AU2842*AX2842</f>
        <v>0</v>
      </c>
      <c r="BC2842" s="4">
        <f t="shared" ref="BC2842" si="30321">(AR2842*AX2839+AS2842*AW2839+AT2842*AX2842+AU2842*AW2842)</f>
        <v>-0.5155915952590171</v>
      </c>
      <c r="BD2842" s="2">
        <f t="shared" ref="BD2842" si="30322">AR2842*AY2839+AT2842*AY2842-AS2842*AZ2839-AU2842*AZ2842</f>
        <v>0.87945719149080981</v>
      </c>
      <c r="BE2842" s="3">
        <f t="shared" ref="BE2842" si="30323">(AR2842*AZ2839+AS2842*AY2839+AT2842*AZ2842+AU2842*AY2842)</f>
        <v>0</v>
      </c>
      <c r="BF2842" s="20"/>
      <c r="BG2842" s="16">
        <v>0</v>
      </c>
      <c r="BH2842" s="17">
        <v>0</v>
      </c>
      <c r="BI2842" s="18">
        <v>1</v>
      </c>
      <c r="BJ2842" s="19">
        <v>0</v>
      </c>
      <c r="BK2842" s="20"/>
      <c r="BL2842" s="1">
        <f t="shared" ref="BL2842" si="30324">BB2842*BG2839+BD2842*BG2842-BC2842*BH2839-BE2842*BH2842</f>
        <v>0</v>
      </c>
      <c r="BM2842" s="4">
        <f t="shared" ref="BM2842" si="30325">(BB2842*BH2839+BC2842*BG2839+BD2842*BH2842+BE2842*BG2842)</f>
        <v>-0.5155915952590171</v>
      </c>
      <c r="BN2842" s="2">
        <f t="shared" ref="BN2842" si="30326">BB2842*BI2839+BD2842*BI2842-BC2842*BJ2839-BE2842*BJ2842</f>
        <v>0.76185391167004246</v>
      </c>
      <c r="BO2842" s="3">
        <f t="shared" ref="BO2842" si="30327">(BB2842*BJ2839+BC2842*BI2839+BD2842*BJ2842+BE2842*BI2842)</f>
        <v>0</v>
      </c>
      <c r="BP2842" s="20"/>
      <c r="BQ2842" s="16">
        <v>0</v>
      </c>
      <c r="BR2842" s="17">
        <f t="shared" ref="BR2842" si="30328">-1/($BR$4*$B2839)</f>
        <v>-0.16611074935881195</v>
      </c>
      <c r="BS2842" s="18">
        <v>1</v>
      </c>
      <c r="BT2842" s="19">
        <v>0</v>
      </c>
      <c r="BU2842" s="20"/>
      <c r="BV2842" s="1">
        <f t="shared" ref="BV2842" si="30329">BL2842*BQ2839+BN2842*BQ2842-BM2842*BR2839-BO2842*BR2842</f>
        <v>0</v>
      </c>
      <c r="BW2842" s="4">
        <f t="shared" ref="BW2842" si="30330">(BL2842*BR2839+BM2842*BQ2839+BN2842*BR2842+BO2842*BQ2842)</f>
        <v>-0.64214371942847004</v>
      </c>
      <c r="BX2842" s="2">
        <f t="shared" ref="BX2842" si="30331">BL2842*BS2839+BN2842*BS2842-BM2842*BT2839-BO2842*BT2842</f>
        <v>0.76185391167004246</v>
      </c>
      <c r="BY2842" s="3">
        <f t="shared" ref="BY2842" si="30332">(BL2842*BT2839+BM2842*BS2839+BN2842*BT2842+BO2842*BS2842)</f>
        <v>0</v>
      </c>
      <c r="BZ2842" s="20"/>
      <c r="CA2842" s="16">
        <v>0</v>
      </c>
      <c r="CB2842" s="17">
        <v>0</v>
      </c>
      <c r="CC2842" s="18">
        <v>1</v>
      </c>
      <c r="CD2842" s="19">
        <v>0</v>
      </c>
      <c r="CE2842" s="20"/>
      <c r="CF2842" s="1">
        <f t="shared" ref="CF2842" si="30333">BV2842*CA2839+BX2842*CA2842-BW2842*CB2839-BY2842*CB2842</f>
        <v>0</v>
      </c>
      <c r="CG2842" s="4">
        <f t="shared" ref="CG2842" si="30334">(BV2842*CB2839+BW2842*CA2839+BX2842*CB2842+BY2842*CA2842)</f>
        <v>-0.64214371942847004</v>
      </c>
      <c r="CH2842" s="2">
        <f t="shared" ref="CH2842" si="30335">BV2842*CC2839+BX2842*CC2842-BW2842*CD2839-BY2842*CD2842</f>
        <v>0.68519577824449307</v>
      </c>
      <c r="CI2842" s="3">
        <f t="shared" ref="CI2842" si="30336">(BV2842*CD2839+BW2842*CC2839+BX2842*CD2842+BY2842*CC2842)</f>
        <v>0</v>
      </c>
      <c r="CK2842" s="16">
        <f t="shared" ref="CK2842" si="30337">1/$CL$4</f>
        <v>1</v>
      </c>
      <c r="CL2842" s="17">
        <v>0</v>
      </c>
      <c r="CM2842" s="18">
        <v>1</v>
      </c>
      <c r="CN2842" s="19">
        <v>0</v>
      </c>
      <c r="CP2842" s="1">
        <f t="shared" ref="CP2842" si="30338">CF2842*CK2839+CH2842*CK2842-CG2842*CL2839-CI2842*CL2842</f>
        <v>0.68519577824449307</v>
      </c>
      <c r="CQ2842" s="4">
        <f t="shared" ref="CQ2842" si="30339">(CF2842*CL2839+CG2842*CK2839+CH2842*CL2842+CI2842*CK2842)</f>
        <v>-0.64214371942847004</v>
      </c>
      <c r="CR2842" s="2">
        <f t="shared" ref="CR2842" si="30340">CF2842*CM2839+CH2842*CM2842-CG2842*CN2839-CI2842*CN2842</f>
        <v>0.68519577824449307</v>
      </c>
      <c r="CS2842" s="3">
        <f t="shared" ref="CS2842" si="30341">(CF2842*CN2839+CG2842*CM2839+CH2842*CN2842+CI2842*CM2842)</f>
        <v>0</v>
      </c>
      <c r="CU2842" s="39">
        <f t="shared" ref="CU2842" si="30342">(180/PI())*ATAN(-1*(CQ2839/CP2839))</f>
        <v>50.328207950331191</v>
      </c>
      <c r="CW2842" s="54">
        <f t="shared" ref="CW2842" si="30343">20*LOG(((1-(10^(CU2839/20)^2)*(1-((1-CW2839)/(1+CW2839))^2))^0.5))</f>
        <v>-18.925525609181356</v>
      </c>
    </row>
    <row r="2843" spans="2:101">
      <c r="E2843" s="20"/>
      <c r="F2843" s="20"/>
      <c r="G2843" s="20"/>
      <c r="H2843" s="20"/>
      <c r="I2843" s="20"/>
      <c r="J2843" s="20"/>
      <c r="K2843" s="20"/>
      <c r="L2843" s="20"/>
      <c r="M2843" s="20"/>
      <c r="N2843" s="20"/>
      <c r="O2843" s="20"/>
      <c r="P2843" s="20"/>
      <c r="Q2843" s="20"/>
      <c r="R2843" s="20"/>
      <c r="S2843" s="20"/>
      <c r="T2843" s="20"/>
      <c r="U2843" s="20"/>
      <c r="V2843" s="20"/>
      <c r="W2843" s="20"/>
      <c r="X2843" s="20"/>
      <c r="Y2843" s="20"/>
      <c r="Z2843" s="20"/>
      <c r="AA2843" s="20"/>
      <c r="AB2843" s="30"/>
      <c r="AC2843" s="20"/>
      <c r="AD2843" s="20"/>
      <c r="AE2843" s="20"/>
      <c r="AF2843" s="20"/>
      <c r="AG2843" s="20"/>
      <c r="AH2843" s="20"/>
      <c r="AI2843" s="20"/>
      <c r="AJ2843" s="20"/>
      <c r="AK2843" s="20"/>
      <c r="AL2843" s="20"/>
      <c r="AM2843" s="20"/>
      <c r="AN2843" s="20"/>
      <c r="AO2843" s="20"/>
      <c r="AP2843" s="20"/>
      <c r="AQ2843" s="20"/>
      <c r="AR2843" s="20"/>
      <c r="AS2843" s="20"/>
      <c r="AT2843" s="20"/>
      <c r="AU2843" s="20"/>
      <c r="AV2843" s="20"/>
      <c r="AW2843" s="20"/>
      <c r="AX2843" s="20"/>
      <c r="AY2843" s="20"/>
      <c r="AZ2843" s="20"/>
      <c r="BA2843" s="20"/>
      <c r="BB2843" s="20"/>
      <c r="BC2843" s="20"/>
      <c r="BD2843" s="20"/>
      <c r="BE2843" s="20"/>
      <c r="BF2843" s="20"/>
      <c r="BG2843" s="20"/>
      <c r="BH2843" s="20"/>
      <c r="BI2843" s="20"/>
      <c r="BJ2843" s="20"/>
      <c r="BK2843" s="20"/>
      <c r="BL2843" s="20"/>
      <c r="BM2843" s="20"/>
      <c r="BN2843" s="20"/>
      <c r="BO2843" s="20"/>
      <c r="BP2843" s="20"/>
      <c r="BQ2843" s="20"/>
      <c r="BR2843" s="20"/>
      <c r="BS2843" s="20"/>
      <c r="BT2843" s="20"/>
      <c r="BU2843" s="20"/>
      <c r="BV2843" s="20"/>
      <c r="BW2843" s="20"/>
      <c r="BX2843" s="20"/>
      <c r="BY2843" s="20"/>
      <c r="BZ2843" s="20"/>
      <c r="CA2843" s="20"/>
      <c r="CB2843" s="20"/>
      <c r="CC2843" s="20"/>
      <c r="CD2843" s="20"/>
      <c r="CE2843" s="20"/>
      <c r="CF2843" s="20"/>
      <c r="CG2843" s="20"/>
      <c r="CH2843" s="20"/>
      <c r="CI2843" s="20"/>
      <c r="CJ2843" s="20"/>
      <c r="CK2843" s="20"/>
      <c r="CL2843" s="20"/>
    </row>
    <row r="2845" spans="2:101" ht="18.600000000000001" thickBot="1">
      <c r="B2845" s="23"/>
      <c r="C2845" s="23"/>
      <c r="D2845" s="20" t="s">
        <v>15</v>
      </c>
      <c r="E2845" s="20"/>
      <c r="F2845" s="20"/>
      <c r="G2845" s="20"/>
      <c r="H2845" s="20"/>
      <c r="I2845" s="20" t="s">
        <v>16</v>
      </c>
      <c r="J2845" s="20"/>
      <c r="K2845" s="20"/>
      <c r="L2845" s="20"/>
      <c r="M2845" s="23"/>
      <c r="N2845" s="23"/>
      <c r="O2845" s="24" t="s">
        <v>17</v>
      </c>
      <c r="P2845" s="23"/>
      <c r="Q2845" s="23"/>
      <c r="R2845" s="23"/>
      <c r="S2845" s="20"/>
      <c r="T2845" s="20" t="s">
        <v>18</v>
      </c>
      <c r="U2845" s="23"/>
      <c r="V2845" s="23"/>
      <c r="W2845" s="23"/>
      <c r="X2845" s="23"/>
      <c r="Y2845" s="24" t="s">
        <v>19</v>
      </c>
      <c r="Z2845" s="23"/>
      <c r="AA2845" s="23"/>
      <c r="AB2845" s="23"/>
      <c r="AC2845" s="24" t="s">
        <v>20</v>
      </c>
      <c r="AD2845" s="20"/>
      <c r="AE2845" s="20"/>
      <c r="AF2845" s="20"/>
      <c r="AG2845" s="20"/>
      <c r="AH2845" s="23"/>
      <c r="AI2845" s="24" t="s">
        <v>21</v>
      </c>
      <c r="AJ2845" s="23"/>
      <c r="AK2845" s="23"/>
      <c r="AL2845" s="20"/>
      <c r="AM2845" s="24" t="s">
        <v>31</v>
      </c>
      <c r="AN2845" s="20"/>
      <c r="AO2845" s="23"/>
      <c r="AP2845" s="23"/>
      <c r="AQ2845" s="23"/>
      <c r="AR2845" s="23"/>
      <c r="AS2845" s="24" t="s">
        <v>91</v>
      </c>
      <c r="AT2845" s="23"/>
      <c r="AU2845" s="23"/>
      <c r="AV2845" s="23"/>
      <c r="AW2845" s="24" t="s">
        <v>32</v>
      </c>
      <c r="AX2845" s="20"/>
      <c r="AY2845" s="20"/>
      <c r="AZ2845" s="20"/>
      <c r="BA2845" s="20"/>
      <c r="BB2845" s="23"/>
      <c r="BC2845" s="24" t="s">
        <v>22</v>
      </c>
      <c r="BD2845" s="23"/>
      <c r="BE2845" s="23"/>
      <c r="BF2845" s="23"/>
      <c r="BG2845" s="24" t="s">
        <v>33</v>
      </c>
      <c r="BH2845" s="20"/>
      <c r="BI2845" s="23"/>
      <c r="BJ2845" s="23"/>
      <c r="BK2845" s="23"/>
      <c r="BL2845" s="23"/>
      <c r="BM2845" s="24" t="s">
        <v>34</v>
      </c>
      <c r="BN2845" s="23"/>
      <c r="BO2845" s="23"/>
      <c r="BP2845" s="23"/>
      <c r="BQ2845" s="24" t="s">
        <v>89</v>
      </c>
      <c r="BR2845" s="20"/>
      <c r="BS2845" s="20"/>
      <c r="BT2845" s="20"/>
      <c r="BU2845" s="20"/>
      <c r="BV2845" s="23"/>
      <c r="BW2845" s="24" t="s">
        <v>35</v>
      </c>
      <c r="BX2845" s="23"/>
      <c r="BY2845" s="23"/>
      <c r="BZ2845" s="23"/>
      <c r="CA2845" s="24" t="s">
        <v>90</v>
      </c>
      <c r="CB2845" s="20"/>
      <c r="CC2845" s="23"/>
      <c r="CD2845" s="23"/>
      <c r="CE2845" s="23"/>
      <c r="CF2845" s="23"/>
      <c r="CG2845" s="24" t="s">
        <v>92</v>
      </c>
      <c r="CH2845" s="23"/>
      <c r="CI2845" s="23"/>
      <c r="CJ2845" s="23"/>
      <c r="CK2845" s="24" t="s">
        <v>36</v>
      </c>
      <c r="CL2845" s="24"/>
      <c r="CM2845" s="23"/>
      <c r="CN2845" s="23"/>
      <c r="CO2845" s="23"/>
      <c r="CP2845" s="23"/>
      <c r="CQ2845" s="24" t="s">
        <v>93</v>
      </c>
      <c r="CR2845" s="23"/>
      <c r="CS2845" s="23"/>
    </row>
    <row r="2846" spans="2:101" ht="18.600000000000001" thickBot="1">
      <c r="B2846" s="33"/>
      <c r="C2846" s="23"/>
      <c r="D2846" s="7" t="s">
        <v>2</v>
      </c>
      <c r="E2846" s="8"/>
      <c r="F2846" s="8" t="s">
        <v>3</v>
      </c>
      <c r="G2846" s="9"/>
      <c r="H2846" s="10"/>
      <c r="I2846" s="7" t="s">
        <v>4</v>
      </c>
      <c r="J2846" s="8"/>
      <c r="K2846" s="8" t="s">
        <v>5</v>
      </c>
      <c r="L2846" s="9"/>
      <c r="M2846" s="23"/>
      <c r="N2846" s="251" t="s">
        <v>79</v>
      </c>
      <c r="O2846" s="252"/>
      <c r="P2846" s="253" t="s">
        <v>80</v>
      </c>
      <c r="Q2846" s="254"/>
      <c r="R2846" s="23"/>
      <c r="S2846" s="7" t="s">
        <v>11</v>
      </c>
      <c r="T2846" s="8"/>
      <c r="U2846" s="8" t="s">
        <v>12</v>
      </c>
      <c r="V2846" s="9"/>
      <c r="W2846" s="20"/>
      <c r="X2846" s="251" t="s">
        <v>79</v>
      </c>
      <c r="Y2846" s="252"/>
      <c r="Z2846" s="253" t="s">
        <v>80</v>
      </c>
      <c r="AA2846" s="254"/>
      <c r="AB2846" s="20"/>
      <c r="AC2846" s="7" t="s">
        <v>4</v>
      </c>
      <c r="AD2846" s="8"/>
      <c r="AE2846" s="8" t="s">
        <v>5</v>
      </c>
      <c r="AF2846" s="9"/>
      <c r="AG2846" s="20"/>
      <c r="AH2846" s="251" t="s">
        <v>0</v>
      </c>
      <c r="AI2846" s="252"/>
      <c r="AJ2846" s="253" t="s">
        <v>1</v>
      </c>
      <c r="AK2846" s="254"/>
      <c r="AL2846" s="20"/>
      <c r="AM2846" s="7" t="s">
        <v>11</v>
      </c>
      <c r="AN2846" s="8"/>
      <c r="AO2846" s="8" t="s">
        <v>12</v>
      </c>
      <c r="AP2846" s="9"/>
      <c r="AQ2846" s="23"/>
      <c r="AR2846" s="251" t="s">
        <v>0</v>
      </c>
      <c r="AS2846" s="252"/>
      <c r="AT2846" s="253" t="s">
        <v>1</v>
      </c>
      <c r="AU2846" s="254"/>
      <c r="AV2846" s="36"/>
      <c r="AW2846" s="7" t="s">
        <v>4</v>
      </c>
      <c r="AX2846" s="8"/>
      <c r="AY2846" s="8" t="s">
        <v>5</v>
      </c>
      <c r="AZ2846" s="9"/>
      <c r="BA2846" s="20"/>
      <c r="BB2846" s="251" t="s">
        <v>0</v>
      </c>
      <c r="BC2846" s="252"/>
      <c r="BD2846" s="253" t="s">
        <v>1</v>
      </c>
      <c r="BE2846" s="254"/>
      <c r="BF2846" s="36"/>
      <c r="BG2846" s="7" t="s">
        <v>11</v>
      </c>
      <c r="BH2846" s="8"/>
      <c r="BI2846" s="8" t="s">
        <v>12</v>
      </c>
      <c r="BJ2846" s="9"/>
      <c r="BK2846" s="36"/>
      <c r="BL2846" s="251" t="s">
        <v>0</v>
      </c>
      <c r="BM2846" s="252"/>
      <c r="BN2846" s="253" t="s">
        <v>1</v>
      </c>
      <c r="BO2846" s="254"/>
      <c r="BP2846" s="36"/>
      <c r="BQ2846" s="7" t="s">
        <v>4</v>
      </c>
      <c r="BR2846" s="8"/>
      <c r="BS2846" s="8" t="s">
        <v>5</v>
      </c>
      <c r="BT2846" s="9"/>
      <c r="BU2846" s="20"/>
      <c r="BV2846" s="251" t="s">
        <v>0</v>
      </c>
      <c r="BW2846" s="252"/>
      <c r="BX2846" s="253" t="s">
        <v>1</v>
      </c>
      <c r="BY2846" s="254"/>
      <c r="BZ2846" s="36"/>
      <c r="CA2846" s="7" t="s">
        <v>11</v>
      </c>
      <c r="CB2846" s="8"/>
      <c r="CC2846" s="8" t="s">
        <v>12</v>
      </c>
      <c r="CD2846" s="9"/>
      <c r="CE2846" s="36"/>
      <c r="CF2846" s="251" t="s">
        <v>0</v>
      </c>
      <c r="CG2846" s="252"/>
      <c r="CH2846" s="253" t="s">
        <v>1</v>
      </c>
      <c r="CI2846" s="254"/>
      <c r="CJ2846" s="23"/>
      <c r="CK2846" s="7" t="s">
        <v>23</v>
      </c>
      <c r="CL2846" s="8"/>
      <c r="CM2846" s="8" t="s">
        <v>24</v>
      </c>
      <c r="CN2846" s="9"/>
      <c r="CO2846" s="23"/>
      <c r="CP2846" s="251" t="s">
        <v>0</v>
      </c>
      <c r="CQ2846" s="252"/>
      <c r="CR2846" s="253" t="s">
        <v>1</v>
      </c>
      <c r="CS2846" s="254"/>
      <c r="CU2846" s="26" t="s">
        <v>25</v>
      </c>
      <c r="CW2846" s="50" t="s">
        <v>44</v>
      </c>
    </row>
    <row r="2847" spans="2:101" ht="19.2" thickTop="1" thickBot="1">
      <c r="B2847" s="34">
        <v>8.8500000000000298</v>
      </c>
      <c r="D2847" s="11">
        <v>1</v>
      </c>
      <c r="E2847" s="12">
        <v>0</v>
      </c>
      <c r="F2847" s="13">
        <v>0</v>
      </c>
      <c r="G2847" s="40">
        <f t="shared" ref="G2847" si="30344">-1/($E$4*$B2847)</f>
        <v>-0.11870401332333806</v>
      </c>
      <c r="H2847" s="10"/>
      <c r="I2847" s="11">
        <v>1</v>
      </c>
      <c r="J2847" s="12">
        <v>0</v>
      </c>
      <c r="K2847" s="13">
        <v>0</v>
      </c>
      <c r="L2847" s="14">
        <v>0</v>
      </c>
      <c r="N2847" s="1">
        <f t="shared" ref="N2847" si="30345">D2847*I2847+F2847*I2850-E2847*J2847-G2847*J2850</f>
        <v>0.98039338859612035</v>
      </c>
      <c r="O2847" s="4">
        <f t="shared" ref="O2847" si="30346">(D2847*J2847+E2847*I2847+F2847*J2850+G2847*I2850)</f>
        <v>0</v>
      </c>
      <c r="P2847" s="2">
        <f t="shared" ref="P2847" si="30347">D2847*K2847+F2847*K2850-E2847*L2847-G2847*L2850</f>
        <v>0</v>
      </c>
      <c r="Q2847" s="3">
        <f t="shared" ref="Q2847" si="30348">(D2847*L2847+E2847*K2847+F2847*L2850+G2847*K2850)</f>
        <v>-0.11870401332333806</v>
      </c>
      <c r="S2847" s="11">
        <v>1</v>
      </c>
      <c r="T2847" s="12">
        <v>0</v>
      </c>
      <c r="U2847" s="13">
        <v>0</v>
      </c>
      <c r="V2847" s="40">
        <f t="shared" ref="V2847" si="30349">-1/($T$4*$B2847)</f>
        <v>-0.22680519928238757</v>
      </c>
      <c r="W2847" s="20"/>
      <c r="X2847" s="1">
        <f t="shared" ref="X2847" si="30350">N2847*S2847+P2847*S2850-O2847*T2847-Q2847*T2850</f>
        <v>0.98039338859612035</v>
      </c>
      <c r="Y2847" s="4">
        <f t="shared" ref="Y2847" si="30351">(N2847*T2847+O2847*S2847+P2847*T2850+Q2847*S2850)</f>
        <v>0</v>
      </c>
      <c r="Z2847" s="2">
        <f t="shared" ref="Z2847" si="30352">N2847*U2847+P2847*U2850-O2847*V2847-Q2847*V2850</f>
        <v>0</v>
      </c>
      <c r="AA2847" s="3">
        <f t="shared" ref="AA2847" si="30353">(N2847*V2847+O2847*U2847+P2847*V2850+Q2847*U2850)</f>
        <v>-0.34106233119901636</v>
      </c>
      <c r="AB2847" s="20"/>
      <c r="AC2847" s="11">
        <v>1</v>
      </c>
      <c r="AD2847" s="12">
        <v>0</v>
      </c>
      <c r="AE2847" s="13">
        <v>0</v>
      </c>
      <c r="AF2847" s="14">
        <v>0</v>
      </c>
      <c r="AG2847" s="20"/>
      <c r="AH2847" s="1">
        <f t="shared" ref="AH2847" si="30354">X2847*AC2847+Z2847*AC2850-Y2847*AD2847-AA2847*AD2850</f>
        <v>0.91603447657263548</v>
      </c>
      <c r="AI2847" s="4">
        <f t="shared" ref="AI2847" si="30355">(X2847*AD2847+Y2847*AC2847+Z2847*AD2850+AA2847*AC2850)</f>
        <v>0</v>
      </c>
      <c r="AJ2847" s="2">
        <f t="shared" ref="AJ2847" si="30356">X2847*AE2847+Z2847*AE2850-Y2847*AF2847-AA2847*AF2850</f>
        <v>0</v>
      </c>
      <c r="AK2847" s="3">
        <f t="shared" ref="AK2847" si="30357">(X2847*AF2847+Y2847*AE2847+Z2847*AF2850+AA2847*AE2850)</f>
        <v>-0.34106233119901636</v>
      </c>
      <c r="AL2847" s="20"/>
      <c r="AM2847" s="11">
        <v>1</v>
      </c>
      <c r="AN2847" s="12">
        <v>0</v>
      </c>
      <c r="AO2847" s="13">
        <v>0</v>
      </c>
      <c r="AP2847" s="40">
        <f t="shared" ref="AP2847" si="30358">-1/($AN$4*$B2847)</f>
        <v>-0.2356995208228734</v>
      </c>
      <c r="AR2847" s="1">
        <f t="shared" ref="AR2847" si="30359">AH2847*AM2847+AJ2847*AM2850-AI2847*AN2847-AK2847*AN2850</f>
        <v>0.91603447657263548</v>
      </c>
      <c r="AS2847" s="4">
        <f t="shared" ref="AS2847" si="30360">(AH2847*AN2847+AI2847*AM2847+AJ2847*AN2850+AK2847*AM2850)</f>
        <v>0</v>
      </c>
      <c r="AT2847" s="2">
        <f t="shared" ref="AT2847" si="30361">AH2847*AO2847+AJ2847*AO2850-AI2847*AP2847-AK2847*AP2850</f>
        <v>0</v>
      </c>
      <c r="AU2847" s="3">
        <f t="shared" ref="AU2847" si="30362">(AH2847*AP2847+AI2847*AO2847+AJ2847*AP2850+AK2847*AO2850)</f>
        <v>-0.55697121838441821</v>
      </c>
      <c r="AV2847" s="20"/>
      <c r="AW2847" s="11">
        <v>1</v>
      </c>
      <c r="AX2847" s="12">
        <v>0</v>
      </c>
      <c r="AY2847" s="13">
        <v>0</v>
      </c>
      <c r="AZ2847" s="14">
        <v>0</v>
      </c>
      <c r="BA2847" s="20"/>
      <c r="BB2847" s="1">
        <f t="shared" ref="BB2847" si="30363">AR2847*AW2847+AT2847*AW2850-AS2847*AX2847-AU2847*AX2850</f>
        <v>0.81093327258567549</v>
      </c>
      <c r="BC2847" s="4">
        <f t="shared" ref="BC2847" si="30364">(AR2847*AX2847+AS2847*AW2847+AT2847*AX2850+AU2847*AW2850)</f>
        <v>0</v>
      </c>
      <c r="BD2847" s="2">
        <f t="shared" ref="BD2847" si="30365">AR2847*AY2847+AT2847*AY2850-AS2847*AZ2847-AU2847*AZ2850</f>
        <v>0</v>
      </c>
      <c r="BE2847" s="3">
        <f t="shared" ref="BE2847" si="30366">(AR2847*AZ2847+AS2847*AY2847+AT2847*AZ2850+AU2847*AY2850)</f>
        <v>-0.55697121838441821</v>
      </c>
      <c r="BF2847" s="20"/>
      <c r="BG2847" s="11">
        <v>1</v>
      </c>
      <c r="BH2847" s="12">
        <v>0</v>
      </c>
      <c r="BI2847" s="13">
        <v>0</v>
      </c>
      <c r="BJ2847" s="40">
        <f t="shared" ref="BJ2847" si="30367">-1/($BH$4*$B2847)</f>
        <v>-0.22680519928238757</v>
      </c>
      <c r="BK2847" s="20"/>
      <c r="BL2847" s="1">
        <f t="shared" ref="BL2847" si="30368">BB2847*BG2847+BD2847*BG2850-BC2847*BH2847-BE2847*BH2850</f>
        <v>0.81093327258567549</v>
      </c>
      <c r="BM2847" s="4">
        <f t="shared" ref="BM2847" si="30369">(BB2847*BH2847+BC2847*BG2847+BD2847*BH2850+BE2847*BG2850)</f>
        <v>0</v>
      </c>
      <c r="BN2847" s="2">
        <f t="shared" ref="BN2847" si="30370">BB2847*BI2847+BD2847*BI2850-BC2847*BJ2847-BE2847*BJ2850</f>
        <v>0</v>
      </c>
      <c r="BO2847" s="3">
        <f t="shared" ref="BO2847" si="30371">(BB2847*BJ2847+BC2847*BI2847+BD2847*BJ2850+BE2847*BI2850)</f>
        <v>-0.74089510087793109</v>
      </c>
      <c r="BP2847" s="20"/>
      <c r="BQ2847" s="11">
        <v>1</v>
      </c>
      <c r="BR2847" s="12">
        <v>0</v>
      </c>
      <c r="BS2847" s="13">
        <v>0</v>
      </c>
      <c r="BT2847" s="14">
        <v>0</v>
      </c>
      <c r="BU2847" s="20"/>
      <c r="BV2847" s="1">
        <f t="shared" ref="BV2847" si="30372">BL2847*BQ2847+BN2847*BQ2850-BM2847*BR2847-BO2847*BR2850</f>
        <v>0.68855794653512969</v>
      </c>
      <c r="BW2847" s="4">
        <f t="shared" ref="BW2847" si="30373">(BL2847*BR2847+BM2847*BQ2847+BN2847*BR2850+BO2847*BQ2850)</f>
        <v>0</v>
      </c>
      <c r="BX2847" s="2">
        <f t="shared" ref="BX2847" si="30374">BL2847*BS2847+BN2847*BS2850-BM2847*BT2847-BO2847*BT2850</f>
        <v>0</v>
      </c>
      <c r="BY2847" s="3">
        <f t="shared" ref="BY2847" si="30375">(BL2847*BT2847+BM2847*BS2847+BN2847*BT2850+BO2847*BS2850)</f>
        <v>-0.74089510087793109</v>
      </c>
      <c r="BZ2847" s="20"/>
      <c r="CA2847" s="11">
        <v>1</v>
      </c>
      <c r="CB2847" s="12">
        <v>0</v>
      </c>
      <c r="CC2847" s="13">
        <v>0</v>
      </c>
      <c r="CD2847" s="40">
        <f t="shared" ref="CD2847" si="30376">-1/($CB$4*$B2847)</f>
        <v>-0.11870401332333806</v>
      </c>
      <c r="CE2847" s="20"/>
      <c r="CF2847" s="1">
        <f t="shared" ref="CF2847" si="30377">BV2847*CA2847+BX2847*CA2850-BW2847*CB2847-BY2847*CB2850</f>
        <v>0.68855794653512969</v>
      </c>
      <c r="CG2847" s="4">
        <f t="shared" ref="CG2847" si="30378">(BV2847*CB2847+BW2847*CA2847+BX2847*CB2850+BY2847*CA2850)</f>
        <v>0</v>
      </c>
      <c r="CH2847" s="2">
        <f t="shared" ref="CH2847" si="30379">BV2847*CC2847+BX2847*CC2850-BW2847*CD2847-BY2847*CD2850</f>
        <v>0</v>
      </c>
      <c r="CI2847" s="3">
        <f t="shared" ref="CI2847" si="30380">(BV2847*CD2847+BW2847*CC2847+BX2847*CD2850+BY2847*CC2850)</f>
        <v>-0.82262969253732743</v>
      </c>
      <c r="CJ2847" s="28"/>
      <c r="CK2847" s="11">
        <v>1</v>
      </c>
      <c r="CL2847" s="12">
        <v>0</v>
      </c>
      <c r="CM2847" s="13">
        <v>0</v>
      </c>
      <c r="CN2847" s="14">
        <v>0</v>
      </c>
      <c r="CP2847" s="1">
        <f t="shared" ref="CP2847" si="30381">CF2847*CK2847+CH2847*CK2850-CG2847*CL2847-CI2847*CL2850</f>
        <v>0.68855794653512969</v>
      </c>
      <c r="CQ2847" s="4">
        <f t="shared" ref="CQ2847" si="30382">(CF2847*CL2847+CG2847*CK2847+CH2847*CL2850+CI2847*CK2850)</f>
        <v>-0.82262969253732743</v>
      </c>
      <c r="CR2847" s="2">
        <f t="shared" ref="CR2847" si="30383">CF2847*CM2847+CH2847*CM2850-CG2847*CN2847-CI2847*CN2850</f>
        <v>0</v>
      </c>
      <c r="CS2847" s="3">
        <f t="shared" ref="CS2847" si="30384">(CF2847*CN2847+CG2847*CM2847+CH2847*CN2850+CI2847*CM2850)</f>
        <v>-0.82262969253732743</v>
      </c>
      <c r="CU2847" s="29">
        <f t="shared" ref="CU2847" si="30385">20*LOG(((1+$CL$4)/$CL$4)/((CP2847+CP2850)^2+(CQ2847+CQ2850)^2)^0.5)</f>
        <v>-3.6348114491366698E-2</v>
      </c>
      <c r="CW2847" s="51">
        <f t="shared" ref="CW2847" si="30386">((CP2847^2+CQ2847^2)^0.5)/((CP2850^2+CQ2850^2)^0.5)</f>
        <v>1.1417683858722318</v>
      </c>
    </row>
    <row r="2848" spans="2:101" ht="18.600000000000001" thickBot="1">
      <c r="D2848" s="11"/>
      <c r="E2848" s="13"/>
      <c r="F2848" s="13"/>
      <c r="G2848" s="15"/>
      <c r="H2848" s="10"/>
      <c r="I2848" s="11"/>
      <c r="J2848" s="13"/>
      <c r="K2848" s="13"/>
      <c r="L2848" s="15"/>
      <c r="N2848" s="5"/>
      <c r="Q2848" s="6"/>
      <c r="S2848" s="11"/>
      <c r="T2848" s="13"/>
      <c r="U2848" s="13"/>
      <c r="V2848" s="15"/>
      <c r="W2848" s="20"/>
      <c r="X2848" s="5"/>
      <c r="AA2848" s="6"/>
      <c r="AB2848" s="20"/>
      <c r="AC2848" s="11"/>
      <c r="AD2848" s="13"/>
      <c r="AE2848" s="13"/>
      <c r="AF2848" s="15"/>
      <c r="AG2848" s="20"/>
      <c r="AH2848" s="5"/>
      <c r="AK2848" s="6"/>
      <c r="AL2848" s="20"/>
      <c r="AM2848" s="11"/>
      <c r="AN2848" s="13"/>
      <c r="AO2848" s="13"/>
      <c r="AP2848" s="15"/>
      <c r="AR2848" s="5"/>
      <c r="AU2848" s="6"/>
      <c r="AW2848" s="11"/>
      <c r="AX2848" s="13"/>
      <c r="AY2848" s="13"/>
      <c r="AZ2848" s="15"/>
      <c r="BA2848" s="20"/>
      <c r="BB2848" s="5"/>
      <c r="BE2848" s="6"/>
      <c r="BG2848" s="11"/>
      <c r="BH2848" s="13"/>
      <c r="BI2848" s="13"/>
      <c r="BJ2848" s="15"/>
      <c r="BL2848" s="5"/>
      <c r="BO2848" s="6"/>
      <c r="BQ2848" s="11"/>
      <c r="BR2848" s="13"/>
      <c r="BS2848" s="13"/>
      <c r="BT2848" s="15"/>
      <c r="BU2848" s="20"/>
      <c r="BV2848" s="5"/>
      <c r="BY2848" s="6"/>
      <c r="CA2848" s="11"/>
      <c r="CB2848" s="13"/>
      <c r="CC2848" s="13"/>
      <c r="CD2848" s="15"/>
      <c r="CF2848" s="5"/>
      <c r="CI2848" s="6"/>
      <c r="CK2848" s="11"/>
      <c r="CL2848" s="13"/>
      <c r="CM2848" s="13"/>
      <c r="CN2848" s="15"/>
      <c r="CP2848" s="5"/>
      <c r="CS2848" s="6"/>
      <c r="CW2848" s="52"/>
    </row>
    <row r="2849" spans="2:101" ht="18.600000000000001" thickBot="1">
      <c r="D2849" s="11" t="s">
        <v>6</v>
      </c>
      <c r="E2849" s="13"/>
      <c r="F2849" s="13" t="s">
        <v>7</v>
      </c>
      <c r="G2849" s="15"/>
      <c r="H2849" s="10"/>
      <c r="I2849" s="11" t="s">
        <v>8</v>
      </c>
      <c r="J2849" s="13"/>
      <c r="K2849" s="13" t="s">
        <v>9</v>
      </c>
      <c r="L2849" s="15"/>
      <c r="N2849" s="251" t="s">
        <v>26</v>
      </c>
      <c r="O2849" s="252"/>
      <c r="P2849" s="253" t="s">
        <v>27</v>
      </c>
      <c r="Q2849" s="254"/>
      <c r="S2849" s="11" t="s">
        <v>13</v>
      </c>
      <c r="T2849" s="13"/>
      <c r="U2849" s="13" t="s">
        <v>14</v>
      </c>
      <c r="V2849" s="15"/>
      <c r="W2849" s="20"/>
      <c r="X2849" s="251" t="s">
        <v>26</v>
      </c>
      <c r="Y2849" s="252"/>
      <c r="Z2849" s="253" t="s">
        <v>27</v>
      </c>
      <c r="AA2849" s="254"/>
      <c r="AB2849" s="20"/>
      <c r="AC2849" s="11" t="s">
        <v>8</v>
      </c>
      <c r="AD2849" s="13"/>
      <c r="AE2849" s="13" t="s">
        <v>9</v>
      </c>
      <c r="AF2849" s="15"/>
      <c r="AG2849" s="20"/>
      <c r="AH2849" s="251" t="s">
        <v>26</v>
      </c>
      <c r="AI2849" s="252"/>
      <c r="AJ2849" s="253" t="s">
        <v>27</v>
      </c>
      <c r="AK2849" s="254"/>
      <c r="AL2849" s="20"/>
      <c r="AM2849" s="11" t="s">
        <v>13</v>
      </c>
      <c r="AN2849" s="13"/>
      <c r="AO2849" s="13" t="s">
        <v>14</v>
      </c>
      <c r="AP2849" s="15"/>
      <c r="AR2849" s="251" t="s">
        <v>26</v>
      </c>
      <c r="AS2849" s="252"/>
      <c r="AT2849" s="253" t="s">
        <v>27</v>
      </c>
      <c r="AU2849" s="254"/>
      <c r="AV2849" s="36"/>
      <c r="AW2849" s="11" t="s">
        <v>8</v>
      </c>
      <c r="AX2849" s="13"/>
      <c r="AY2849" s="13" t="s">
        <v>9</v>
      </c>
      <c r="AZ2849" s="15"/>
      <c r="BA2849" s="20"/>
      <c r="BB2849" s="251" t="s">
        <v>26</v>
      </c>
      <c r="BC2849" s="252"/>
      <c r="BD2849" s="253" t="s">
        <v>27</v>
      </c>
      <c r="BE2849" s="254"/>
      <c r="BF2849" s="36"/>
      <c r="BG2849" s="11" t="s">
        <v>13</v>
      </c>
      <c r="BH2849" s="13"/>
      <c r="BI2849" s="13" t="s">
        <v>14</v>
      </c>
      <c r="BJ2849" s="15"/>
      <c r="BK2849" s="36"/>
      <c r="BL2849" s="251" t="s">
        <v>26</v>
      </c>
      <c r="BM2849" s="252"/>
      <c r="BN2849" s="253" t="s">
        <v>27</v>
      </c>
      <c r="BO2849" s="254"/>
      <c r="BP2849" s="36"/>
      <c r="BQ2849" s="11" t="s">
        <v>8</v>
      </c>
      <c r="BR2849" s="13"/>
      <c r="BS2849" s="13" t="s">
        <v>9</v>
      </c>
      <c r="BT2849" s="15"/>
      <c r="BU2849" s="20"/>
      <c r="BV2849" s="251" t="s">
        <v>26</v>
      </c>
      <c r="BW2849" s="252"/>
      <c r="BX2849" s="253" t="s">
        <v>27</v>
      </c>
      <c r="BY2849" s="254"/>
      <c r="BZ2849" s="36"/>
      <c r="CA2849" s="11" t="s">
        <v>13</v>
      </c>
      <c r="CB2849" s="13"/>
      <c r="CC2849" s="13" t="s">
        <v>14</v>
      </c>
      <c r="CD2849" s="15"/>
      <c r="CE2849" s="36"/>
      <c r="CF2849" s="251" t="s">
        <v>26</v>
      </c>
      <c r="CG2849" s="252"/>
      <c r="CH2849" s="253" t="s">
        <v>27</v>
      </c>
      <c r="CI2849" s="254"/>
      <c r="CK2849" s="11" t="s">
        <v>28</v>
      </c>
      <c r="CL2849" s="13"/>
      <c r="CM2849" s="13" t="s">
        <v>29</v>
      </c>
      <c r="CN2849" s="15"/>
      <c r="CP2849" s="251" t="s">
        <v>26</v>
      </c>
      <c r="CQ2849" s="252"/>
      <c r="CR2849" s="253" t="s">
        <v>27</v>
      </c>
      <c r="CS2849" s="254"/>
      <c r="CU2849" s="38" t="s">
        <v>37</v>
      </c>
      <c r="CW2849" s="53" t="s">
        <v>45</v>
      </c>
    </row>
    <row r="2850" spans="2:101" ht="19.2" thickTop="1" thickBot="1">
      <c r="D2850" s="16">
        <v>0</v>
      </c>
      <c r="E2850" s="17">
        <v>0</v>
      </c>
      <c r="F2850" s="18">
        <v>1</v>
      </c>
      <c r="G2850" s="19">
        <v>0</v>
      </c>
      <c r="H2850" s="10"/>
      <c r="I2850" s="16">
        <v>0</v>
      </c>
      <c r="J2850" s="17">
        <f t="shared" ref="J2850" si="30387">-1/($J$4*$B2847)</f>
        <v>-0.16517227054887515</v>
      </c>
      <c r="K2850" s="18">
        <v>1</v>
      </c>
      <c r="L2850" s="19">
        <v>0</v>
      </c>
      <c r="N2850" s="1">
        <f t="shared" ref="N2850" si="30388">D2850*I2847+F2850*I2850-E2850*J2847-G2850*J2850</f>
        <v>0</v>
      </c>
      <c r="O2850" s="4">
        <f t="shared" ref="O2850" si="30389">(D2850*J2847+E2850*I2847+F2850*J2850+G2850*I2850)</f>
        <v>-0.16517227054887515</v>
      </c>
      <c r="P2850" s="2">
        <f t="shared" ref="P2850" si="30390">D2850*K2847+F2850*K2850-E2850*L2847-G2850*L2850</f>
        <v>1</v>
      </c>
      <c r="Q2850" s="3">
        <f t="shared" ref="Q2850" si="30391">(D2850*L2847+E2850*K2847+F2850*L2850+G2850*K2850)</f>
        <v>0</v>
      </c>
      <c r="S2850" s="16">
        <v>0</v>
      </c>
      <c r="T2850" s="17">
        <v>0</v>
      </c>
      <c r="U2850" s="18">
        <v>1</v>
      </c>
      <c r="V2850" s="19">
        <v>0</v>
      </c>
      <c r="W2850" s="20"/>
      <c r="X2850" s="1">
        <f t="shared" ref="X2850" si="30392">N2850*S2847+P2850*S2850-O2850*T2847-Q2850*T2850</f>
        <v>0</v>
      </c>
      <c r="Y2850" s="4">
        <f t="shared" ref="Y2850" si="30393">(N2850*T2847+O2850*S2847+P2850*T2850+Q2850*S2850)</f>
        <v>-0.16517227054887515</v>
      </c>
      <c r="Z2850" s="2">
        <f t="shared" ref="Z2850" si="30394">N2850*U2847+P2850*U2850-O2850*V2847-Q2850*V2850</f>
        <v>0.96253807026223792</v>
      </c>
      <c r="AA2850" s="3">
        <f t="shared" ref="AA2850" si="30395">(N2850*V2847+O2850*U2847+P2850*V2850+Q2850*U2850)</f>
        <v>0</v>
      </c>
      <c r="AB2850" s="20"/>
      <c r="AC2850" s="16">
        <v>0</v>
      </c>
      <c r="AD2850" s="17">
        <f t="shared" ref="AD2850" si="30396">-1/($AD$4*$B2847)</f>
        <v>-0.18870131977702989</v>
      </c>
      <c r="AE2850" s="18">
        <v>1</v>
      </c>
      <c r="AF2850" s="19">
        <v>0</v>
      </c>
      <c r="AG2850" s="20"/>
      <c r="AH2850" s="1">
        <f t="shared" ref="AH2850" si="30397">X2850*AC2847+Z2850*AC2850-Y2850*AD2847-AA2850*AD2850</f>
        <v>0</v>
      </c>
      <c r="AI2850" s="4">
        <f t="shared" ref="AI2850" si="30398">(X2850*AD2847+Y2850*AC2847+Z2850*AD2850+AA2850*AC2850)</f>
        <v>-0.34680447474299497</v>
      </c>
      <c r="AJ2850" s="2">
        <f t="shared" ref="AJ2850" si="30399">X2850*AE2847+Z2850*AE2850-Y2850*AF2847-AA2850*AF2850</f>
        <v>0.96253807026223792</v>
      </c>
      <c r="AK2850" s="3">
        <f t="shared" ref="AK2850" si="30400">(X2850*AF2847+Y2850*AE2847+Z2850*AF2850+AA2850*AE2850)</f>
        <v>0</v>
      </c>
      <c r="AL2850" s="20"/>
      <c r="AM2850" s="16">
        <v>0</v>
      </c>
      <c r="AN2850" s="17">
        <v>0</v>
      </c>
      <c r="AO2850" s="18">
        <v>1</v>
      </c>
      <c r="AP2850" s="19">
        <v>0</v>
      </c>
      <c r="AR2850" s="1">
        <f t="shared" ref="AR2850" si="30401">AH2850*AM2847+AJ2850*AM2850-AI2850*AN2847-AK2850*AN2850</f>
        <v>0</v>
      </c>
      <c r="AS2850" s="4">
        <f t="shared" ref="AS2850" si="30402">(AH2850*AN2847+AI2850*AM2847+AJ2850*AN2850+AK2850*AM2850)</f>
        <v>-0.34680447474299497</v>
      </c>
      <c r="AT2850" s="2">
        <f t="shared" ref="AT2850" si="30403">AH2850*AO2847+AJ2850*AO2850-AI2850*AP2847-AK2850*AP2850</f>
        <v>0.88079642174608574</v>
      </c>
      <c r="AU2850" s="3">
        <f t="shared" ref="AU2850" si="30404">(AH2850*AP2847+AI2850*AO2847+AJ2850*AP2850+AK2850*AO2850)</f>
        <v>0</v>
      </c>
      <c r="AV2850" s="20"/>
      <c r="AW2850" s="16">
        <v>0</v>
      </c>
      <c r="AX2850" s="17">
        <f t="shared" ref="AX2850" si="30405">-1/($AX$4*$B2847)</f>
        <v>-0.18870131977702989</v>
      </c>
      <c r="AY2850" s="18">
        <v>1</v>
      </c>
      <c r="AZ2850" s="19">
        <v>0</v>
      </c>
      <c r="BA2850" s="20"/>
      <c r="BB2850" s="1">
        <f t="shared" ref="BB2850" si="30406">AR2850*AW2847+AT2850*AW2850-AS2850*AX2847-AU2850*AX2850</f>
        <v>0</v>
      </c>
      <c r="BC2850" s="4">
        <f t="shared" ref="BC2850" si="30407">(AR2850*AX2847+AS2850*AW2847+AT2850*AX2850+AU2850*AW2850)</f>
        <v>-0.5130119219813668</v>
      </c>
      <c r="BD2850" s="2">
        <f t="shared" ref="BD2850" si="30408">AR2850*AY2847+AT2850*AY2850-AS2850*AZ2847-AU2850*AZ2850</f>
        <v>0.88079642174608574</v>
      </c>
      <c r="BE2850" s="3">
        <f t="shared" ref="BE2850" si="30409">(AR2850*AZ2847+AS2850*AY2847+AT2850*AZ2850+AU2850*AY2850)</f>
        <v>0</v>
      </c>
      <c r="BF2850" s="20"/>
      <c r="BG2850" s="16">
        <v>0</v>
      </c>
      <c r="BH2850" s="17">
        <v>0</v>
      </c>
      <c r="BI2850" s="18">
        <v>1</v>
      </c>
      <c r="BJ2850" s="19">
        <v>0</v>
      </c>
      <c r="BK2850" s="20"/>
      <c r="BL2850" s="1">
        <f t="shared" ref="BL2850" si="30410">BB2850*BG2847+BD2850*BG2850-BC2850*BH2847-BE2850*BH2850</f>
        <v>0</v>
      </c>
      <c r="BM2850" s="4">
        <f t="shared" ref="BM2850" si="30411">(BB2850*BH2847+BC2850*BG2847+BD2850*BH2850+BE2850*BG2850)</f>
        <v>-0.5130119219813668</v>
      </c>
      <c r="BN2850" s="2">
        <f t="shared" ref="BN2850" si="30412">BB2850*BI2847+BD2850*BI2850-BC2850*BJ2847-BE2850*BJ2850</f>
        <v>0.76444265054686122</v>
      </c>
      <c r="BO2850" s="3">
        <f t="shared" ref="BO2850" si="30413">(BB2850*BJ2847+BC2850*BI2847+BD2850*BJ2850+BE2850*BI2850)</f>
        <v>0</v>
      </c>
      <c r="BP2850" s="20"/>
      <c r="BQ2850" s="16">
        <v>0</v>
      </c>
      <c r="BR2850" s="17">
        <f t="shared" ref="BR2850" si="30414">-1/($BR$4*$B2847)</f>
        <v>-0.16517227054887515</v>
      </c>
      <c r="BS2850" s="18">
        <v>1</v>
      </c>
      <c r="BT2850" s="19">
        <v>0</v>
      </c>
      <c r="BU2850" s="20"/>
      <c r="BV2850" s="1">
        <f t="shared" ref="BV2850" si="30415">BL2850*BQ2847+BN2850*BQ2850-BM2850*BR2847-BO2850*BR2850</f>
        <v>0</v>
      </c>
      <c r="BW2850" s="4">
        <f t="shared" ref="BW2850" si="30416">(BL2850*BR2847+BM2850*BQ2847+BN2850*BR2850+BO2850*BQ2850)</f>
        <v>-0.6392766502765922</v>
      </c>
      <c r="BX2850" s="2">
        <f t="shared" ref="BX2850" si="30417">BL2850*BS2847+BN2850*BS2850-BM2850*BT2847-BO2850*BT2850</f>
        <v>0.76444265054686122</v>
      </c>
      <c r="BY2850" s="3">
        <f t="shared" ref="BY2850" si="30418">(BL2850*BT2847+BM2850*BS2847+BN2850*BT2850+BO2850*BS2850)</f>
        <v>0</v>
      </c>
      <c r="BZ2850" s="20"/>
      <c r="CA2850" s="16">
        <v>0</v>
      </c>
      <c r="CB2850" s="17">
        <v>0</v>
      </c>
      <c r="CC2850" s="18">
        <v>1</v>
      </c>
      <c r="CD2850" s="19">
        <v>0</v>
      </c>
      <c r="CE2850" s="20"/>
      <c r="CF2850" s="1">
        <f t="shared" ref="CF2850" si="30419">BV2850*CA2847+BX2850*CA2850-BW2850*CB2847-BY2850*CB2850</f>
        <v>0</v>
      </c>
      <c r="CG2850" s="4">
        <f t="shared" ref="CG2850" si="30420">(BV2850*CB2847+BW2850*CA2847+BX2850*CB2850+BY2850*CA2850)</f>
        <v>-0.6392766502765922</v>
      </c>
      <c r="CH2850" s="2">
        <f t="shared" ref="CH2850" si="30421">BV2850*CC2847+BX2850*CC2850-BW2850*CD2847-BY2850*CD2850</f>
        <v>0.68855794653512969</v>
      </c>
      <c r="CI2850" s="3">
        <f t="shared" ref="CI2850" si="30422">(BV2850*CD2847+BW2850*CC2847+BX2850*CD2850+BY2850*CC2850)</f>
        <v>0</v>
      </c>
      <c r="CK2850" s="16">
        <f t="shared" ref="CK2850" si="30423">1/$CL$4</f>
        <v>1</v>
      </c>
      <c r="CL2850" s="17">
        <v>0</v>
      </c>
      <c r="CM2850" s="18">
        <v>1</v>
      </c>
      <c r="CN2850" s="19">
        <v>0</v>
      </c>
      <c r="CP2850" s="1">
        <f t="shared" ref="CP2850" si="30424">CF2850*CK2847+CH2850*CK2850-CG2850*CL2847-CI2850*CL2850</f>
        <v>0.68855794653512969</v>
      </c>
      <c r="CQ2850" s="4">
        <f t="shared" ref="CQ2850" si="30425">(CF2850*CL2847+CG2850*CK2847+CH2850*CL2850+CI2850*CK2850)</f>
        <v>-0.6392766502765922</v>
      </c>
      <c r="CR2850" s="2">
        <f t="shared" ref="CR2850" si="30426">CF2850*CM2847+CH2850*CM2850-CG2850*CN2847-CI2850*CN2850</f>
        <v>0.68855794653512969</v>
      </c>
      <c r="CS2850" s="3">
        <f t="shared" ref="CS2850" si="30427">(CF2850*CN2847+CG2850*CM2847+CH2850*CN2850+CI2850*CM2850)</f>
        <v>0</v>
      </c>
      <c r="CU2850" s="39">
        <f t="shared" ref="CU2850" si="30428">(180/PI())*ATAN(-1*(CQ2847/CP2847))</f>
        <v>50.069976057161242</v>
      </c>
      <c r="CW2850" s="54">
        <f t="shared" ref="CW2850" si="30429">20*LOG(((1-(10^(CU2847/20)^2)*(1-((1-CW2847)/(1+CW2847))^2))^0.5))</f>
        <v>-18.969003361049221</v>
      </c>
    </row>
    <row r="2851" spans="2:101">
      <c r="E2851" s="20"/>
      <c r="F2851" s="20"/>
      <c r="G2851" s="20"/>
      <c r="H2851" s="20"/>
      <c r="I2851" s="20"/>
      <c r="J2851" s="20"/>
      <c r="K2851" s="20"/>
      <c r="L2851" s="20"/>
      <c r="M2851" s="20"/>
      <c r="N2851" s="20"/>
      <c r="O2851" s="20"/>
      <c r="P2851" s="20"/>
      <c r="Q2851" s="20"/>
      <c r="R2851" s="20"/>
      <c r="S2851" s="20"/>
      <c r="T2851" s="20"/>
      <c r="U2851" s="20"/>
      <c r="V2851" s="20"/>
      <c r="W2851" s="20"/>
      <c r="X2851" s="20"/>
      <c r="Y2851" s="20"/>
      <c r="Z2851" s="20"/>
      <c r="AA2851" s="20"/>
      <c r="AB2851" s="30"/>
      <c r="AC2851" s="20"/>
      <c r="AD2851" s="20"/>
      <c r="AE2851" s="20"/>
      <c r="AF2851" s="20"/>
      <c r="AG2851" s="20"/>
      <c r="AH2851" s="20"/>
      <c r="AI2851" s="20"/>
      <c r="AJ2851" s="20"/>
      <c r="AK2851" s="20"/>
      <c r="AL2851" s="20"/>
      <c r="AM2851" s="20"/>
      <c r="AN2851" s="20"/>
      <c r="AO2851" s="20"/>
      <c r="AP2851" s="20"/>
      <c r="AQ2851" s="20"/>
      <c r="AR2851" s="20"/>
      <c r="AS2851" s="20"/>
      <c r="AT2851" s="20"/>
      <c r="AU2851" s="20"/>
      <c r="AV2851" s="20"/>
      <c r="AW2851" s="20"/>
      <c r="AX2851" s="20"/>
      <c r="AY2851" s="20"/>
      <c r="AZ2851" s="20"/>
      <c r="BA2851" s="20"/>
      <c r="BB2851" s="20"/>
      <c r="BC2851" s="20"/>
      <c r="BD2851" s="20"/>
      <c r="BE2851" s="20"/>
      <c r="BF2851" s="20"/>
      <c r="BG2851" s="20"/>
      <c r="BH2851" s="20"/>
      <c r="BI2851" s="20"/>
      <c r="BJ2851" s="20"/>
      <c r="BK2851" s="20"/>
      <c r="BL2851" s="20"/>
      <c r="BM2851" s="20"/>
      <c r="BN2851" s="20"/>
      <c r="BO2851" s="20"/>
      <c r="BP2851" s="20"/>
      <c r="BQ2851" s="20"/>
      <c r="BR2851" s="20"/>
      <c r="BS2851" s="20"/>
      <c r="BT2851" s="20"/>
      <c r="BU2851" s="20"/>
      <c r="BV2851" s="20"/>
      <c r="BW2851" s="20"/>
      <c r="BX2851" s="20"/>
      <c r="BY2851" s="20"/>
      <c r="BZ2851" s="20"/>
      <c r="CA2851" s="20"/>
      <c r="CB2851" s="20"/>
      <c r="CC2851" s="20"/>
      <c r="CD2851" s="20"/>
      <c r="CE2851" s="20"/>
      <c r="CF2851" s="20"/>
      <c r="CG2851" s="20"/>
      <c r="CH2851" s="20"/>
      <c r="CI2851" s="20"/>
      <c r="CJ2851" s="20"/>
      <c r="CK2851" s="20"/>
      <c r="CL2851" s="20"/>
    </row>
    <row r="2853" spans="2:101" ht="18.600000000000001" thickBot="1">
      <c r="B2853" s="23"/>
      <c r="C2853" s="23"/>
      <c r="D2853" s="20" t="s">
        <v>15</v>
      </c>
      <c r="E2853" s="20"/>
      <c r="F2853" s="20"/>
      <c r="G2853" s="20"/>
      <c r="H2853" s="20"/>
      <c r="I2853" s="20" t="s">
        <v>16</v>
      </c>
      <c r="J2853" s="20"/>
      <c r="K2853" s="20"/>
      <c r="L2853" s="20"/>
      <c r="M2853" s="23"/>
      <c r="N2853" s="23"/>
      <c r="O2853" s="24" t="s">
        <v>17</v>
      </c>
      <c r="P2853" s="23"/>
      <c r="Q2853" s="23"/>
      <c r="R2853" s="23"/>
      <c r="S2853" s="20"/>
      <c r="T2853" s="20" t="s">
        <v>18</v>
      </c>
      <c r="U2853" s="23"/>
      <c r="V2853" s="23"/>
      <c r="W2853" s="23"/>
      <c r="X2853" s="23"/>
      <c r="Y2853" s="24" t="s">
        <v>19</v>
      </c>
      <c r="Z2853" s="23"/>
      <c r="AA2853" s="23"/>
      <c r="AB2853" s="23"/>
      <c r="AC2853" s="24" t="s">
        <v>20</v>
      </c>
      <c r="AD2853" s="20"/>
      <c r="AE2853" s="20"/>
      <c r="AF2853" s="20"/>
      <c r="AG2853" s="20"/>
      <c r="AH2853" s="23"/>
      <c r="AI2853" s="24" t="s">
        <v>21</v>
      </c>
      <c r="AJ2853" s="23"/>
      <c r="AK2853" s="23"/>
      <c r="AL2853" s="20"/>
      <c r="AM2853" s="24" t="s">
        <v>31</v>
      </c>
      <c r="AN2853" s="20"/>
      <c r="AO2853" s="23"/>
      <c r="AP2853" s="23"/>
      <c r="AQ2853" s="23"/>
      <c r="AR2853" s="23"/>
      <c r="AS2853" s="24" t="s">
        <v>91</v>
      </c>
      <c r="AT2853" s="23"/>
      <c r="AU2853" s="23"/>
      <c r="AV2853" s="23"/>
      <c r="AW2853" s="24" t="s">
        <v>32</v>
      </c>
      <c r="AX2853" s="20"/>
      <c r="AY2853" s="20"/>
      <c r="AZ2853" s="20"/>
      <c r="BA2853" s="20"/>
      <c r="BB2853" s="23"/>
      <c r="BC2853" s="24" t="s">
        <v>22</v>
      </c>
      <c r="BD2853" s="23"/>
      <c r="BE2853" s="23"/>
      <c r="BF2853" s="23"/>
      <c r="BG2853" s="24" t="s">
        <v>33</v>
      </c>
      <c r="BH2853" s="20"/>
      <c r="BI2853" s="23"/>
      <c r="BJ2853" s="23"/>
      <c r="BK2853" s="23"/>
      <c r="BL2853" s="23"/>
      <c r="BM2853" s="24" t="s">
        <v>34</v>
      </c>
      <c r="BN2853" s="23"/>
      <c r="BO2853" s="23"/>
      <c r="BP2853" s="23"/>
      <c r="BQ2853" s="24" t="s">
        <v>89</v>
      </c>
      <c r="BR2853" s="20"/>
      <c r="BS2853" s="20"/>
      <c r="BT2853" s="20"/>
      <c r="BU2853" s="20"/>
      <c r="BV2853" s="23"/>
      <c r="BW2853" s="24" t="s">
        <v>35</v>
      </c>
      <c r="BX2853" s="23"/>
      <c r="BY2853" s="23"/>
      <c r="BZ2853" s="23"/>
      <c r="CA2853" s="24" t="s">
        <v>90</v>
      </c>
      <c r="CB2853" s="20"/>
      <c r="CC2853" s="23"/>
      <c r="CD2853" s="23"/>
      <c r="CE2853" s="23"/>
      <c r="CF2853" s="23"/>
      <c r="CG2853" s="24" t="s">
        <v>92</v>
      </c>
      <c r="CH2853" s="23"/>
      <c r="CI2853" s="23"/>
      <c r="CJ2853" s="23"/>
      <c r="CK2853" s="24" t="s">
        <v>36</v>
      </c>
      <c r="CL2853" s="24"/>
      <c r="CM2853" s="23"/>
      <c r="CN2853" s="23"/>
      <c r="CO2853" s="23"/>
      <c r="CP2853" s="23"/>
      <c r="CQ2853" s="24" t="s">
        <v>93</v>
      </c>
      <c r="CR2853" s="23"/>
      <c r="CS2853" s="23"/>
    </row>
    <row r="2854" spans="2:101" ht="18.600000000000001" thickBot="1">
      <c r="B2854" s="33"/>
      <c r="C2854" s="23"/>
      <c r="D2854" s="7" t="s">
        <v>2</v>
      </c>
      <c r="E2854" s="8"/>
      <c r="F2854" s="8" t="s">
        <v>3</v>
      </c>
      <c r="G2854" s="9"/>
      <c r="H2854" s="10"/>
      <c r="I2854" s="7" t="s">
        <v>4</v>
      </c>
      <c r="J2854" s="8"/>
      <c r="K2854" s="8" t="s">
        <v>5</v>
      </c>
      <c r="L2854" s="9"/>
      <c r="M2854" s="23"/>
      <c r="N2854" s="251" t="s">
        <v>79</v>
      </c>
      <c r="O2854" s="252"/>
      <c r="P2854" s="253" t="s">
        <v>80</v>
      </c>
      <c r="Q2854" s="254"/>
      <c r="R2854" s="23"/>
      <c r="S2854" s="7" t="s">
        <v>11</v>
      </c>
      <c r="T2854" s="8"/>
      <c r="U2854" s="8" t="s">
        <v>12</v>
      </c>
      <c r="V2854" s="9"/>
      <c r="W2854" s="20"/>
      <c r="X2854" s="251" t="s">
        <v>79</v>
      </c>
      <c r="Y2854" s="252"/>
      <c r="Z2854" s="253" t="s">
        <v>80</v>
      </c>
      <c r="AA2854" s="254"/>
      <c r="AB2854" s="20"/>
      <c r="AC2854" s="7" t="s">
        <v>4</v>
      </c>
      <c r="AD2854" s="8"/>
      <c r="AE2854" s="8" t="s">
        <v>5</v>
      </c>
      <c r="AF2854" s="9"/>
      <c r="AG2854" s="20"/>
      <c r="AH2854" s="251" t="s">
        <v>0</v>
      </c>
      <c r="AI2854" s="252"/>
      <c r="AJ2854" s="253" t="s">
        <v>1</v>
      </c>
      <c r="AK2854" s="254"/>
      <c r="AL2854" s="20"/>
      <c r="AM2854" s="7" t="s">
        <v>11</v>
      </c>
      <c r="AN2854" s="8"/>
      <c r="AO2854" s="8" t="s">
        <v>12</v>
      </c>
      <c r="AP2854" s="9"/>
      <c r="AQ2854" s="23"/>
      <c r="AR2854" s="251" t="s">
        <v>0</v>
      </c>
      <c r="AS2854" s="252"/>
      <c r="AT2854" s="253" t="s">
        <v>1</v>
      </c>
      <c r="AU2854" s="254"/>
      <c r="AV2854" s="36"/>
      <c r="AW2854" s="7" t="s">
        <v>4</v>
      </c>
      <c r="AX2854" s="8"/>
      <c r="AY2854" s="8" t="s">
        <v>5</v>
      </c>
      <c r="AZ2854" s="9"/>
      <c r="BA2854" s="20"/>
      <c r="BB2854" s="251" t="s">
        <v>0</v>
      </c>
      <c r="BC2854" s="252"/>
      <c r="BD2854" s="253" t="s">
        <v>1</v>
      </c>
      <c r="BE2854" s="254"/>
      <c r="BF2854" s="36"/>
      <c r="BG2854" s="7" t="s">
        <v>11</v>
      </c>
      <c r="BH2854" s="8"/>
      <c r="BI2854" s="8" t="s">
        <v>12</v>
      </c>
      <c r="BJ2854" s="9"/>
      <c r="BK2854" s="36"/>
      <c r="BL2854" s="251" t="s">
        <v>0</v>
      </c>
      <c r="BM2854" s="252"/>
      <c r="BN2854" s="253" t="s">
        <v>1</v>
      </c>
      <c r="BO2854" s="254"/>
      <c r="BP2854" s="36"/>
      <c r="BQ2854" s="7" t="s">
        <v>4</v>
      </c>
      <c r="BR2854" s="8"/>
      <c r="BS2854" s="8" t="s">
        <v>5</v>
      </c>
      <c r="BT2854" s="9"/>
      <c r="BU2854" s="20"/>
      <c r="BV2854" s="251" t="s">
        <v>0</v>
      </c>
      <c r="BW2854" s="252"/>
      <c r="BX2854" s="253" t="s">
        <v>1</v>
      </c>
      <c r="BY2854" s="254"/>
      <c r="BZ2854" s="36"/>
      <c r="CA2854" s="7" t="s">
        <v>11</v>
      </c>
      <c r="CB2854" s="8"/>
      <c r="CC2854" s="8" t="s">
        <v>12</v>
      </c>
      <c r="CD2854" s="9"/>
      <c r="CE2854" s="36"/>
      <c r="CF2854" s="251" t="s">
        <v>0</v>
      </c>
      <c r="CG2854" s="252"/>
      <c r="CH2854" s="253" t="s">
        <v>1</v>
      </c>
      <c r="CI2854" s="254"/>
      <c r="CJ2854" s="23"/>
      <c r="CK2854" s="7" t="s">
        <v>23</v>
      </c>
      <c r="CL2854" s="8"/>
      <c r="CM2854" s="8" t="s">
        <v>24</v>
      </c>
      <c r="CN2854" s="9"/>
      <c r="CO2854" s="23"/>
      <c r="CP2854" s="251" t="s">
        <v>0</v>
      </c>
      <c r="CQ2854" s="252"/>
      <c r="CR2854" s="253" t="s">
        <v>1</v>
      </c>
      <c r="CS2854" s="254"/>
      <c r="CU2854" s="26" t="s">
        <v>25</v>
      </c>
      <c r="CW2854" s="50" t="s">
        <v>44</v>
      </c>
    </row>
    <row r="2855" spans="2:101" ht="19.2" thickTop="1" thickBot="1">
      <c r="B2855" s="34">
        <v>8.9000000000000306</v>
      </c>
      <c r="D2855" s="11">
        <v>1</v>
      </c>
      <c r="E2855" s="12">
        <v>0</v>
      </c>
      <c r="F2855" s="13">
        <v>0</v>
      </c>
      <c r="G2855" s="40">
        <f t="shared" ref="G2855" si="30430">-1/($E$4*$B2855)</f>
        <v>-0.11803713684399345</v>
      </c>
      <c r="H2855" s="10"/>
      <c r="I2855" s="11">
        <v>1</v>
      </c>
      <c r="J2855" s="12">
        <v>0</v>
      </c>
      <c r="K2855" s="13">
        <v>0</v>
      </c>
      <c r="L2855" s="14">
        <v>0</v>
      </c>
      <c r="N2855" s="1">
        <f t="shared" ref="N2855" si="30431">D2855*I2855+F2855*I2858-E2855*J2855-G2855*J2858</f>
        <v>0.98061306878322985</v>
      </c>
      <c r="O2855" s="4">
        <f t="shared" ref="O2855" si="30432">(D2855*J2855+E2855*I2855+F2855*J2858+G2855*I2858)</f>
        <v>0</v>
      </c>
      <c r="P2855" s="2">
        <f t="shared" ref="P2855" si="30433">D2855*K2855+F2855*K2858-E2855*L2855-G2855*L2858</f>
        <v>0</v>
      </c>
      <c r="Q2855" s="3">
        <f t="shared" ref="Q2855" si="30434">(D2855*L2855+E2855*K2855+F2855*L2858+G2855*K2858)</f>
        <v>-0.11803713684399345</v>
      </c>
      <c r="S2855" s="11">
        <v>1</v>
      </c>
      <c r="T2855" s="12">
        <v>0</v>
      </c>
      <c r="U2855" s="13">
        <v>0</v>
      </c>
      <c r="V2855" s="40">
        <f t="shared" ref="V2855" si="30435">-1/($T$4*$B2855)</f>
        <v>-0.22553101276956516</v>
      </c>
      <c r="W2855" s="20"/>
      <c r="X2855" s="1">
        <f t="shared" ref="X2855" si="30436">N2855*S2855+P2855*S2858-O2855*T2855-Q2855*T2858</f>
        <v>0.98061306878322985</v>
      </c>
      <c r="Y2855" s="4">
        <f t="shared" ref="Y2855" si="30437">(N2855*T2855+O2855*S2855+P2855*T2858+Q2855*S2858)</f>
        <v>0</v>
      </c>
      <c r="Z2855" s="2">
        <f t="shared" ref="Z2855" si="30438">N2855*U2855+P2855*U2858-O2855*V2855-Q2855*V2858</f>
        <v>0</v>
      </c>
      <c r="AA2855" s="3">
        <f t="shared" ref="AA2855" si="30439">(N2855*V2855+O2855*U2855+P2855*V2858+Q2855*U2858)</f>
        <v>-0.33919579538174655</v>
      </c>
      <c r="AB2855" s="20"/>
      <c r="AC2855" s="11">
        <v>1</v>
      </c>
      <c r="AD2855" s="12">
        <v>0</v>
      </c>
      <c r="AE2855" s="13">
        <v>0</v>
      </c>
      <c r="AF2855" s="14">
        <v>0</v>
      </c>
      <c r="AG2855" s="20"/>
      <c r="AH2855" s="1">
        <f t="shared" ref="AH2855" si="30440">X2855*AC2855+Z2855*AC2858-Y2855*AD2855-AA2855*AD2858</f>
        <v>0.91696596270182629</v>
      </c>
      <c r="AI2855" s="4">
        <f t="shared" ref="AI2855" si="30441">(X2855*AD2855+Y2855*AC2855+Z2855*AD2858+AA2855*AC2858)</f>
        <v>0</v>
      </c>
      <c r="AJ2855" s="2">
        <f t="shared" ref="AJ2855" si="30442">X2855*AE2855+Z2855*AE2858-Y2855*AF2855-AA2855*AF2858</f>
        <v>0</v>
      </c>
      <c r="AK2855" s="3">
        <f t="shared" ref="AK2855" si="30443">(X2855*AF2855+Y2855*AE2855+Z2855*AF2858+AA2855*AE2858)</f>
        <v>-0.33919579538174655</v>
      </c>
      <c r="AL2855" s="20"/>
      <c r="AM2855" s="11">
        <v>1</v>
      </c>
      <c r="AN2855" s="12">
        <v>0</v>
      </c>
      <c r="AO2855" s="13">
        <v>0</v>
      </c>
      <c r="AP2855" s="40">
        <f t="shared" ref="AP2855" si="30444">-1/($AN$4*$B2855)</f>
        <v>-0.2343753662115089</v>
      </c>
      <c r="AR2855" s="1">
        <f t="shared" ref="AR2855" si="30445">AH2855*AM2855+AJ2855*AM2858-AI2855*AN2855-AK2855*AN2858</f>
        <v>0.91696596270182629</v>
      </c>
      <c r="AS2855" s="4">
        <f t="shared" ref="AS2855" si="30446">(AH2855*AN2855+AI2855*AM2855+AJ2855*AN2858+AK2855*AM2858)</f>
        <v>0</v>
      </c>
      <c r="AT2855" s="2">
        <f t="shared" ref="AT2855" si="30447">AH2855*AO2855+AJ2855*AO2858-AI2855*AP2855-AK2855*AP2858</f>
        <v>0</v>
      </c>
      <c r="AU2855" s="3">
        <f t="shared" ref="AU2855" si="30448">(AH2855*AP2855+AI2855*AO2855+AJ2855*AP2858+AK2855*AO2858)</f>
        <v>-0.55411002869347592</v>
      </c>
      <c r="AV2855" s="20"/>
      <c r="AW2855" s="11">
        <v>1</v>
      </c>
      <c r="AX2855" s="12">
        <v>0</v>
      </c>
      <c r="AY2855" s="13">
        <v>0</v>
      </c>
      <c r="AZ2855" s="14">
        <v>0</v>
      </c>
      <c r="BA2855" s="20"/>
      <c r="BB2855" s="1">
        <f t="shared" ref="BB2855" si="30449">AR2855*AW2855+AT2855*AW2858-AS2855*AX2855-AU2855*AX2858</f>
        <v>0.81299209198408484</v>
      </c>
      <c r="BC2855" s="4">
        <f t="shared" ref="BC2855" si="30450">(AR2855*AX2855+AS2855*AW2855+AT2855*AX2858+AU2855*AW2858)</f>
        <v>0</v>
      </c>
      <c r="BD2855" s="2">
        <f t="shared" ref="BD2855" si="30451">AR2855*AY2855+AT2855*AY2858-AS2855*AZ2855-AU2855*AZ2858</f>
        <v>0</v>
      </c>
      <c r="BE2855" s="3">
        <f t="shared" ref="BE2855" si="30452">(AR2855*AZ2855+AS2855*AY2855+AT2855*AZ2858+AU2855*AY2858)</f>
        <v>-0.55411002869347592</v>
      </c>
      <c r="BF2855" s="20"/>
      <c r="BG2855" s="11">
        <v>1</v>
      </c>
      <c r="BH2855" s="12">
        <v>0</v>
      </c>
      <c r="BI2855" s="13">
        <v>0</v>
      </c>
      <c r="BJ2855" s="40">
        <f t="shared" ref="BJ2855" si="30453">-1/($BH$4*$B2855)</f>
        <v>-0.22553101276956516</v>
      </c>
      <c r="BK2855" s="20"/>
      <c r="BL2855" s="1">
        <f t="shared" ref="BL2855" si="30454">BB2855*BG2855+BD2855*BG2858-BC2855*BH2855-BE2855*BH2858</f>
        <v>0.81299209198408484</v>
      </c>
      <c r="BM2855" s="4">
        <f t="shared" ref="BM2855" si="30455">(BB2855*BH2855+BC2855*BG2855+BD2855*BH2858+BE2855*BG2858)</f>
        <v>0</v>
      </c>
      <c r="BN2855" s="2">
        <f t="shared" ref="BN2855" si="30456">BB2855*BI2855+BD2855*BI2858-BC2855*BJ2855-BE2855*BJ2858</f>
        <v>0</v>
      </c>
      <c r="BO2855" s="3">
        <f t="shared" ref="BO2855" si="30457">(BB2855*BJ2855+BC2855*BI2855+BD2855*BJ2858+BE2855*BI2858)</f>
        <v>-0.7374649585722941</v>
      </c>
      <c r="BP2855" s="20"/>
      <c r="BQ2855" s="11">
        <v>1</v>
      </c>
      <c r="BR2855" s="12">
        <v>0</v>
      </c>
      <c r="BS2855" s="13">
        <v>0</v>
      </c>
      <c r="BT2855" s="14">
        <v>0</v>
      </c>
      <c r="BU2855" s="20"/>
      <c r="BV2855" s="1">
        <f t="shared" ref="BV2855" si="30458">BL2855*BQ2855+BN2855*BQ2858-BM2855*BR2855-BO2855*BR2858</f>
        <v>0.6918676492121838</v>
      </c>
      <c r="BW2855" s="4">
        <f t="shared" ref="BW2855" si="30459">(BL2855*BR2855+BM2855*BQ2855+BN2855*BR2858+BO2855*BQ2858)</f>
        <v>0</v>
      </c>
      <c r="BX2855" s="2">
        <f t="shared" ref="BX2855" si="30460">BL2855*BS2855+BN2855*BS2858-BM2855*BT2855-BO2855*BT2858</f>
        <v>0</v>
      </c>
      <c r="BY2855" s="3">
        <f t="shared" ref="BY2855" si="30461">(BL2855*BT2855+BM2855*BS2855+BN2855*BT2858+BO2855*BS2858)</f>
        <v>-0.7374649585722941</v>
      </c>
      <c r="BZ2855" s="20"/>
      <c r="CA2855" s="11">
        <v>1</v>
      </c>
      <c r="CB2855" s="12">
        <v>0</v>
      </c>
      <c r="CC2855" s="13">
        <v>0</v>
      </c>
      <c r="CD2855" s="40">
        <f t="shared" ref="CD2855" si="30462">-1/($CB$4*$B2855)</f>
        <v>-0.11803713684399345</v>
      </c>
      <c r="CE2855" s="20"/>
      <c r="CF2855" s="1">
        <f t="shared" ref="CF2855" si="30463">BV2855*CA2855+BX2855*CA2858-BW2855*CB2855-BY2855*CB2858</f>
        <v>0.6918676492121838</v>
      </c>
      <c r="CG2855" s="4">
        <f t="shared" ref="CG2855" si="30464">(BV2855*CB2855+BW2855*CA2855+BX2855*CB2858+BY2855*CA2858)</f>
        <v>0</v>
      </c>
      <c r="CH2855" s="2">
        <f t="shared" ref="CH2855" si="30465">BV2855*CC2855+BX2855*CC2858-BW2855*CD2855-BY2855*CD2858</f>
        <v>0</v>
      </c>
      <c r="CI2855" s="3">
        <f t="shared" ref="CI2855" si="30466">(BV2855*CD2855+BW2855*CC2855+BX2855*CD2858+BY2855*CC2858)</f>
        <v>-0.81913103496028472</v>
      </c>
      <c r="CJ2855" s="28"/>
      <c r="CK2855" s="11">
        <v>1</v>
      </c>
      <c r="CL2855" s="12">
        <v>0</v>
      </c>
      <c r="CM2855" s="13">
        <v>0</v>
      </c>
      <c r="CN2855" s="14">
        <v>0</v>
      </c>
      <c r="CP2855" s="1">
        <f t="shared" ref="CP2855" si="30467">CF2855*CK2855+CH2855*CK2858-CG2855*CL2855-CI2855*CL2858</f>
        <v>0.6918676492121838</v>
      </c>
      <c r="CQ2855" s="4">
        <f t="shared" ref="CQ2855" si="30468">(CF2855*CL2855+CG2855*CK2855+CH2855*CL2858+CI2855*CK2858)</f>
        <v>-0.81913103496028472</v>
      </c>
      <c r="CR2855" s="2">
        <f t="shared" ref="CR2855" si="30469">CF2855*CM2855+CH2855*CM2858-CG2855*CN2855-CI2855*CN2858</f>
        <v>0</v>
      </c>
      <c r="CS2855" s="3">
        <f t="shared" ref="CS2855" si="30470">(CF2855*CN2855+CG2855*CM2855+CH2855*CN2858+CI2855*CM2858)</f>
        <v>-0.81913103496028472</v>
      </c>
      <c r="CU2855" s="29">
        <f t="shared" ref="CU2855" si="30471">20*LOG(((1+$CL$4)/$CL$4)/((CP2855+CP2858)^2+(CQ2855+CQ2858)^2)^0.5)</f>
        <v>-3.609133031661111E-2</v>
      </c>
      <c r="CW2855" s="51">
        <f t="shared" ref="CW2855" si="30472">((CP2855^2+CQ2855^2)^0.5)/((CP2858^2+CQ2858^2)^0.5)</f>
        <v>1.1405803435520603</v>
      </c>
    </row>
    <row r="2856" spans="2:101" ht="18.600000000000001" thickBot="1">
      <c r="D2856" s="11"/>
      <c r="E2856" s="13"/>
      <c r="F2856" s="13"/>
      <c r="G2856" s="15"/>
      <c r="H2856" s="10"/>
      <c r="I2856" s="11"/>
      <c r="J2856" s="13"/>
      <c r="K2856" s="13"/>
      <c r="L2856" s="15"/>
      <c r="N2856" s="5"/>
      <c r="Q2856" s="6"/>
      <c r="S2856" s="11"/>
      <c r="T2856" s="13"/>
      <c r="U2856" s="13"/>
      <c r="V2856" s="15"/>
      <c r="W2856" s="20"/>
      <c r="X2856" s="5"/>
      <c r="AA2856" s="6"/>
      <c r="AB2856" s="20"/>
      <c r="AC2856" s="11"/>
      <c r="AD2856" s="13"/>
      <c r="AE2856" s="13"/>
      <c r="AF2856" s="15"/>
      <c r="AG2856" s="20"/>
      <c r="AH2856" s="5"/>
      <c r="AK2856" s="6"/>
      <c r="AL2856" s="20"/>
      <c r="AM2856" s="11"/>
      <c r="AN2856" s="13"/>
      <c r="AO2856" s="13"/>
      <c r="AP2856" s="15"/>
      <c r="AR2856" s="5"/>
      <c r="AU2856" s="6"/>
      <c r="AW2856" s="11"/>
      <c r="AX2856" s="13"/>
      <c r="AY2856" s="13"/>
      <c r="AZ2856" s="15"/>
      <c r="BA2856" s="20"/>
      <c r="BB2856" s="5"/>
      <c r="BE2856" s="6"/>
      <c r="BG2856" s="11"/>
      <c r="BH2856" s="13"/>
      <c r="BI2856" s="13"/>
      <c r="BJ2856" s="15"/>
      <c r="BL2856" s="5"/>
      <c r="BO2856" s="6"/>
      <c r="BQ2856" s="11"/>
      <c r="BR2856" s="13"/>
      <c r="BS2856" s="13"/>
      <c r="BT2856" s="15"/>
      <c r="BU2856" s="20"/>
      <c r="BV2856" s="5"/>
      <c r="BY2856" s="6"/>
      <c r="CA2856" s="11"/>
      <c r="CB2856" s="13"/>
      <c r="CC2856" s="13"/>
      <c r="CD2856" s="15"/>
      <c r="CF2856" s="5"/>
      <c r="CI2856" s="6"/>
      <c r="CK2856" s="11"/>
      <c r="CL2856" s="13"/>
      <c r="CM2856" s="13"/>
      <c r="CN2856" s="15"/>
      <c r="CP2856" s="5"/>
      <c r="CS2856" s="6"/>
      <c r="CW2856" s="52"/>
    </row>
    <row r="2857" spans="2:101" ht="18.600000000000001" thickBot="1">
      <c r="D2857" s="11" t="s">
        <v>6</v>
      </c>
      <c r="E2857" s="13"/>
      <c r="F2857" s="13" t="s">
        <v>7</v>
      </c>
      <c r="G2857" s="15"/>
      <c r="H2857" s="10"/>
      <c r="I2857" s="11" t="s">
        <v>8</v>
      </c>
      <c r="J2857" s="13"/>
      <c r="K2857" s="13" t="s">
        <v>9</v>
      </c>
      <c r="L2857" s="15"/>
      <c r="N2857" s="251" t="s">
        <v>26</v>
      </c>
      <c r="O2857" s="252"/>
      <c r="P2857" s="253" t="s">
        <v>27</v>
      </c>
      <c r="Q2857" s="254"/>
      <c r="S2857" s="11" t="s">
        <v>13</v>
      </c>
      <c r="T2857" s="13"/>
      <c r="U2857" s="13" t="s">
        <v>14</v>
      </c>
      <c r="V2857" s="15"/>
      <c r="W2857" s="20"/>
      <c r="X2857" s="251" t="s">
        <v>26</v>
      </c>
      <c r="Y2857" s="252"/>
      <c r="Z2857" s="253" t="s">
        <v>27</v>
      </c>
      <c r="AA2857" s="254"/>
      <c r="AB2857" s="20"/>
      <c r="AC2857" s="11" t="s">
        <v>8</v>
      </c>
      <c r="AD2857" s="13"/>
      <c r="AE2857" s="13" t="s">
        <v>9</v>
      </c>
      <c r="AF2857" s="15"/>
      <c r="AG2857" s="20"/>
      <c r="AH2857" s="251" t="s">
        <v>26</v>
      </c>
      <c r="AI2857" s="252"/>
      <c r="AJ2857" s="253" t="s">
        <v>27</v>
      </c>
      <c r="AK2857" s="254"/>
      <c r="AL2857" s="20"/>
      <c r="AM2857" s="11" t="s">
        <v>13</v>
      </c>
      <c r="AN2857" s="13"/>
      <c r="AO2857" s="13" t="s">
        <v>14</v>
      </c>
      <c r="AP2857" s="15"/>
      <c r="AR2857" s="251" t="s">
        <v>26</v>
      </c>
      <c r="AS2857" s="252"/>
      <c r="AT2857" s="253" t="s">
        <v>27</v>
      </c>
      <c r="AU2857" s="254"/>
      <c r="AV2857" s="36"/>
      <c r="AW2857" s="11" t="s">
        <v>8</v>
      </c>
      <c r="AX2857" s="13"/>
      <c r="AY2857" s="13" t="s">
        <v>9</v>
      </c>
      <c r="AZ2857" s="15"/>
      <c r="BA2857" s="20"/>
      <c r="BB2857" s="251" t="s">
        <v>26</v>
      </c>
      <c r="BC2857" s="252"/>
      <c r="BD2857" s="253" t="s">
        <v>27</v>
      </c>
      <c r="BE2857" s="254"/>
      <c r="BF2857" s="36"/>
      <c r="BG2857" s="11" t="s">
        <v>13</v>
      </c>
      <c r="BH2857" s="13"/>
      <c r="BI2857" s="13" t="s">
        <v>14</v>
      </c>
      <c r="BJ2857" s="15"/>
      <c r="BK2857" s="36"/>
      <c r="BL2857" s="251" t="s">
        <v>26</v>
      </c>
      <c r="BM2857" s="252"/>
      <c r="BN2857" s="253" t="s">
        <v>27</v>
      </c>
      <c r="BO2857" s="254"/>
      <c r="BP2857" s="36"/>
      <c r="BQ2857" s="11" t="s">
        <v>8</v>
      </c>
      <c r="BR2857" s="13"/>
      <c r="BS2857" s="13" t="s">
        <v>9</v>
      </c>
      <c r="BT2857" s="15"/>
      <c r="BU2857" s="20"/>
      <c r="BV2857" s="251" t="s">
        <v>26</v>
      </c>
      <c r="BW2857" s="252"/>
      <c r="BX2857" s="253" t="s">
        <v>27</v>
      </c>
      <c r="BY2857" s="254"/>
      <c r="BZ2857" s="36"/>
      <c r="CA2857" s="11" t="s">
        <v>13</v>
      </c>
      <c r="CB2857" s="13"/>
      <c r="CC2857" s="13" t="s">
        <v>14</v>
      </c>
      <c r="CD2857" s="15"/>
      <c r="CE2857" s="36"/>
      <c r="CF2857" s="251" t="s">
        <v>26</v>
      </c>
      <c r="CG2857" s="252"/>
      <c r="CH2857" s="253" t="s">
        <v>27</v>
      </c>
      <c r="CI2857" s="254"/>
      <c r="CK2857" s="11" t="s">
        <v>28</v>
      </c>
      <c r="CL2857" s="13"/>
      <c r="CM2857" s="13" t="s">
        <v>29</v>
      </c>
      <c r="CN2857" s="15"/>
      <c r="CP2857" s="251" t="s">
        <v>26</v>
      </c>
      <c r="CQ2857" s="252"/>
      <c r="CR2857" s="253" t="s">
        <v>27</v>
      </c>
      <c r="CS2857" s="254"/>
      <c r="CU2857" s="38" t="s">
        <v>37</v>
      </c>
      <c r="CW2857" s="53" t="s">
        <v>45</v>
      </c>
    </row>
    <row r="2858" spans="2:101" ht="19.2" thickTop="1" thickBot="1">
      <c r="D2858" s="16">
        <v>0</v>
      </c>
      <c r="E2858" s="17">
        <v>0</v>
      </c>
      <c r="F2858" s="18">
        <v>1</v>
      </c>
      <c r="G2858" s="19">
        <v>0</v>
      </c>
      <c r="H2858" s="10"/>
      <c r="I2858" s="16">
        <v>0</v>
      </c>
      <c r="J2858" s="17">
        <f t="shared" ref="J2858" si="30473">-1/($J$4*$B2855)</f>
        <v>-0.16424433644466796</v>
      </c>
      <c r="K2858" s="18">
        <v>1</v>
      </c>
      <c r="L2858" s="19">
        <v>0</v>
      </c>
      <c r="N2858" s="1">
        <f t="shared" ref="N2858" si="30474">D2858*I2855+F2858*I2858-E2858*J2855-G2858*J2858</f>
        <v>0</v>
      </c>
      <c r="O2858" s="4">
        <f t="shared" ref="O2858" si="30475">(D2858*J2855+E2858*I2855+F2858*J2858+G2858*I2858)</f>
        <v>-0.16424433644466796</v>
      </c>
      <c r="P2858" s="2">
        <f t="shared" ref="P2858" si="30476">D2858*K2855+F2858*K2858-E2858*L2855-G2858*L2858</f>
        <v>1</v>
      </c>
      <c r="Q2858" s="3">
        <f t="shared" ref="Q2858" si="30477">(D2858*L2855+E2858*K2855+F2858*L2858+G2858*K2858)</f>
        <v>0</v>
      </c>
      <c r="S2858" s="16">
        <v>0</v>
      </c>
      <c r="T2858" s="17">
        <v>0</v>
      </c>
      <c r="U2858" s="18">
        <v>1</v>
      </c>
      <c r="V2858" s="19">
        <v>0</v>
      </c>
      <c r="W2858" s="20"/>
      <c r="X2858" s="1">
        <f t="shared" ref="X2858" si="30478">N2858*S2855+P2858*S2858-O2858*T2855-Q2858*T2858</f>
        <v>0</v>
      </c>
      <c r="Y2858" s="4">
        <f t="shared" ref="Y2858" si="30479">(N2858*T2855+O2858*S2855+P2858*T2858+Q2858*S2858)</f>
        <v>-0.16424433644466796</v>
      </c>
      <c r="Z2858" s="2">
        <f t="shared" ref="Z2858" si="30480">N2858*U2855+P2858*U2858-O2858*V2855-Q2858*V2858</f>
        <v>0.96295780845996881</v>
      </c>
      <c r="AA2858" s="3">
        <f t="shared" ref="AA2858" si="30481">(N2858*V2855+O2858*U2855+P2858*V2858+Q2858*U2858)</f>
        <v>0</v>
      </c>
      <c r="AB2858" s="20"/>
      <c r="AC2858" s="16">
        <v>0</v>
      </c>
      <c r="AD2858" s="17">
        <f t="shared" ref="AD2858" si="30482">-1/($AD$4*$B2855)</f>
        <v>-0.18764120000300161</v>
      </c>
      <c r="AE2858" s="18">
        <v>1</v>
      </c>
      <c r="AF2858" s="19">
        <v>0</v>
      </c>
      <c r="AG2858" s="20"/>
      <c r="AH2858" s="1">
        <f t="shared" ref="AH2858" si="30483">X2858*AC2855+Z2858*AC2858-Y2858*AD2855-AA2858*AD2858</f>
        <v>0</v>
      </c>
      <c r="AI2858" s="4">
        <f t="shared" ref="AI2858" si="30484">(X2858*AD2855+Y2858*AC2855+Z2858*AD2858+AA2858*AC2858)</f>
        <v>-0.34493489517635711</v>
      </c>
      <c r="AJ2858" s="2">
        <f t="shared" ref="AJ2858" si="30485">X2858*AE2855+Z2858*AE2858-Y2858*AF2855-AA2858*AF2858</f>
        <v>0.96295780845996881</v>
      </c>
      <c r="AK2858" s="3">
        <f t="shared" ref="AK2858" si="30486">(X2858*AF2855+Y2858*AE2855+Z2858*AF2858+AA2858*AE2858)</f>
        <v>0</v>
      </c>
      <c r="AL2858" s="20"/>
      <c r="AM2858" s="16">
        <v>0</v>
      </c>
      <c r="AN2858" s="17">
        <v>0</v>
      </c>
      <c r="AO2858" s="18">
        <v>1</v>
      </c>
      <c r="AP2858" s="19">
        <v>0</v>
      </c>
      <c r="AR2858" s="1">
        <f t="shared" ref="AR2858" si="30487">AH2858*AM2855+AJ2858*AM2858-AI2858*AN2855-AK2858*AN2858</f>
        <v>0</v>
      </c>
      <c r="AS2858" s="4">
        <f t="shared" ref="AS2858" si="30488">(AH2858*AN2855+AI2858*AM2855+AJ2858*AN2858+AK2858*AM2858)</f>
        <v>-0.34493489517635711</v>
      </c>
      <c r="AT2858" s="2">
        <f t="shared" ref="AT2858" si="30489">AH2858*AO2855+AJ2858*AO2858-AI2858*AP2855-AK2858*AP2858</f>
        <v>0.88211356608388169</v>
      </c>
      <c r="AU2858" s="3">
        <f t="shared" ref="AU2858" si="30490">(AH2858*AP2855+AI2858*AO2855+AJ2858*AP2858+AK2858*AO2858)</f>
        <v>0</v>
      </c>
      <c r="AV2858" s="20"/>
      <c r="AW2858" s="16">
        <v>0</v>
      </c>
      <c r="AX2858" s="17">
        <f t="shared" ref="AX2858" si="30491">-1/($AX$4*$B2855)</f>
        <v>-0.18764120000300161</v>
      </c>
      <c r="AY2858" s="18">
        <v>1</v>
      </c>
      <c r="AZ2858" s="19">
        <v>0</v>
      </c>
      <c r="BA2858" s="20"/>
      <c r="BB2858" s="1">
        <f t="shared" ref="BB2858" si="30492">AR2858*AW2855+AT2858*AW2858-AS2858*AX2855-AU2858*AX2858</f>
        <v>0</v>
      </c>
      <c r="BC2858" s="4">
        <f t="shared" ref="BC2858" si="30493">(AR2858*AX2855+AS2858*AW2855+AT2858*AX2858+AU2858*AW2858)</f>
        <v>-0.51045574325526377</v>
      </c>
      <c r="BD2858" s="2">
        <f t="shared" ref="BD2858" si="30494">AR2858*AY2855+AT2858*AY2858-AS2858*AZ2855-AU2858*AZ2858</f>
        <v>0.88211356608388169</v>
      </c>
      <c r="BE2858" s="3">
        <f t="shared" ref="BE2858" si="30495">(AR2858*AZ2855+AS2858*AY2855+AT2858*AZ2858+AU2858*AY2858)</f>
        <v>0</v>
      </c>
      <c r="BF2858" s="20"/>
      <c r="BG2858" s="16">
        <v>0</v>
      </c>
      <c r="BH2858" s="17">
        <v>0</v>
      </c>
      <c r="BI2858" s="18">
        <v>1</v>
      </c>
      <c r="BJ2858" s="19">
        <v>0</v>
      </c>
      <c r="BK2858" s="20"/>
      <c r="BL2858" s="1">
        <f t="shared" ref="BL2858" si="30496">BB2858*BG2855+BD2858*BG2858-BC2858*BH2855-BE2858*BH2858</f>
        <v>0</v>
      </c>
      <c r="BM2858" s="4">
        <f t="shared" ref="BM2858" si="30497">(BB2858*BH2855+BC2858*BG2855+BD2858*BH2858+BE2858*BG2858)</f>
        <v>-0.51045574325526377</v>
      </c>
      <c r="BN2858" s="2">
        <f t="shared" ref="BN2858" si="30498">BB2858*BI2855+BD2858*BI2858-BC2858*BJ2855-BE2858*BJ2858</f>
        <v>0.76698996533348096</v>
      </c>
      <c r="BO2858" s="3">
        <f t="shared" ref="BO2858" si="30499">(BB2858*BJ2855+BC2858*BI2855+BD2858*BJ2858+BE2858*BI2858)</f>
        <v>0</v>
      </c>
      <c r="BP2858" s="20"/>
      <c r="BQ2858" s="16">
        <v>0</v>
      </c>
      <c r="BR2858" s="17">
        <f t="shared" ref="BR2858" si="30500">-1/($BR$4*$B2855)</f>
        <v>-0.16424433644466796</v>
      </c>
      <c r="BS2858" s="18">
        <v>1</v>
      </c>
      <c r="BT2858" s="19">
        <v>0</v>
      </c>
      <c r="BU2858" s="20"/>
      <c r="BV2858" s="1">
        <f t="shared" ref="BV2858" si="30501">BL2858*BQ2855+BN2858*BQ2858-BM2858*BR2855-BO2858*BR2858</f>
        <v>0</v>
      </c>
      <c r="BW2858" s="4">
        <f t="shared" ref="BW2858" si="30502">(BL2858*BR2855+BM2858*BQ2855+BN2858*BR2858+BO2858*BQ2858)</f>
        <v>-0.63642950117118025</v>
      </c>
      <c r="BX2858" s="2">
        <f t="shared" ref="BX2858" si="30503">BL2858*BS2855+BN2858*BS2858-BM2858*BT2855-BO2858*BT2858</f>
        <v>0.76698996533348096</v>
      </c>
      <c r="BY2858" s="3">
        <f t="shared" ref="BY2858" si="30504">(BL2858*BT2855+BM2858*BS2855+BN2858*BT2858+BO2858*BS2858)</f>
        <v>0</v>
      </c>
      <c r="BZ2858" s="20"/>
      <c r="CA2858" s="16">
        <v>0</v>
      </c>
      <c r="CB2858" s="17">
        <v>0</v>
      </c>
      <c r="CC2858" s="18">
        <v>1</v>
      </c>
      <c r="CD2858" s="19">
        <v>0</v>
      </c>
      <c r="CE2858" s="20"/>
      <c r="CF2858" s="1">
        <f t="shared" ref="CF2858" si="30505">BV2858*CA2855+BX2858*CA2858-BW2858*CB2855-BY2858*CB2858</f>
        <v>0</v>
      </c>
      <c r="CG2858" s="4">
        <f t="shared" ref="CG2858" si="30506">(BV2858*CB2855+BW2858*CA2855+BX2858*CB2858+BY2858*CA2858)</f>
        <v>-0.63642950117118025</v>
      </c>
      <c r="CH2858" s="2">
        <f t="shared" ref="CH2858" si="30507">BV2858*CC2855+BX2858*CC2858-BW2858*CD2855-BY2858*CD2858</f>
        <v>0.69186764921218391</v>
      </c>
      <c r="CI2858" s="3">
        <f t="shared" ref="CI2858" si="30508">(BV2858*CD2855+BW2858*CC2855+BX2858*CD2858+BY2858*CC2858)</f>
        <v>0</v>
      </c>
      <c r="CK2858" s="16">
        <f t="shared" ref="CK2858" si="30509">1/$CL$4</f>
        <v>1</v>
      </c>
      <c r="CL2858" s="17">
        <v>0</v>
      </c>
      <c r="CM2858" s="18">
        <v>1</v>
      </c>
      <c r="CN2858" s="19">
        <v>0</v>
      </c>
      <c r="CP2858" s="1">
        <f t="shared" ref="CP2858" si="30510">CF2858*CK2855+CH2858*CK2858-CG2858*CL2855-CI2858*CL2858</f>
        <v>0.69186764921218391</v>
      </c>
      <c r="CQ2858" s="4">
        <f t="shared" ref="CQ2858" si="30511">(CF2858*CL2855+CG2858*CK2855+CH2858*CL2858+CI2858*CK2858)</f>
        <v>-0.63642950117118025</v>
      </c>
      <c r="CR2858" s="2">
        <f t="shared" ref="CR2858" si="30512">CF2858*CM2855+CH2858*CM2858-CG2858*CN2855-CI2858*CN2858</f>
        <v>0.69186764921218391</v>
      </c>
      <c r="CS2858" s="3">
        <f t="shared" ref="CS2858" si="30513">(CF2858*CN2855+CG2858*CM2855+CH2858*CN2858+CI2858*CM2858)</f>
        <v>0</v>
      </c>
      <c r="CU2858" s="39">
        <f t="shared" ref="CU2858" si="30514">(180/PI())*ATAN(-1*(CQ2855/CP2855))</f>
        <v>49.814356320633159</v>
      </c>
      <c r="CW2858" s="54">
        <f t="shared" ref="CW2858" si="30515">20*LOG(((1-(10^(CU2855/20)^2)*(1-((1-CW2855)/(1+CW2855))^2))^0.5))</f>
        <v>-19.012430496042146</v>
      </c>
    </row>
    <row r="2859" spans="2:101">
      <c r="E2859" s="20"/>
      <c r="F2859" s="20"/>
      <c r="G2859" s="20"/>
      <c r="H2859" s="20"/>
      <c r="I2859" s="20"/>
      <c r="J2859" s="20"/>
      <c r="K2859" s="20"/>
      <c r="L2859" s="20"/>
      <c r="M2859" s="20"/>
      <c r="N2859" s="20"/>
      <c r="O2859" s="20"/>
      <c r="P2859" s="20"/>
      <c r="Q2859" s="20"/>
      <c r="R2859" s="20"/>
      <c r="S2859" s="20"/>
      <c r="T2859" s="20"/>
      <c r="U2859" s="20"/>
      <c r="V2859" s="20"/>
      <c r="W2859" s="20"/>
      <c r="X2859" s="20"/>
      <c r="Y2859" s="20"/>
      <c r="Z2859" s="20"/>
      <c r="AA2859" s="20"/>
      <c r="AB2859" s="30"/>
      <c r="AC2859" s="20"/>
      <c r="AD2859" s="20"/>
      <c r="AE2859" s="20"/>
      <c r="AF2859" s="20"/>
      <c r="AG2859" s="20"/>
      <c r="AH2859" s="20"/>
      <c r="AI2859" s="20"/>
      <c r="AJ2859" s="20"/>
      <c r="AK2859" s="20"/>
      <c r="AL2859" s="20"/>
      <c r="AM2859" s="20"/>
      <c r="AN2859" s="20"/>
      <c r="AO2859" s="20"/>
      <c r="AP2859" s="20"/>
      <c r="AQ2859" s="20"/>
      <c r="AR2859" s="20"/>
      <c r="AS2859" s="20"/>
      <c r="AT2859" s="20"/>
      <c r="AU2859" s="20"/>
      <c r="AV2859" s="20"/>
      <c r="AW2859" s="20"/>
      <c r="AX2859" s="20"/>
      <c r="AY2859" s="20"/>
      <c r="AZ2859" s="20"/>
      <c r="BA2859" s="20"/>
      <c r="BB2859" s="20"/>
      <c r="BC2859" s="20"/>
      <c r="BD2859" s="20"/>
      <c r="BE2859" s="20"/>
      <c r="BF2859" s="20"/>
      <c r="BG2859" s="20"/>
      <c r="BH2859" s="20"/>
      <c r="BI2859" s="20"/>
      <c r="BJ2859" s="20"/>
      <c r="BK2859" s="20"/>
      <c r="BL2859" s="20"/>
      <c r="BM2859" s="20"/>
      <c r="BN2859" s="20"/>
      <c r="BO2859" s="20"/>
      <c r="BP2859" s="20"/>
      <c r="BQ2859" s="20"/>
      <c r="BR2859" s="20"/>
      <c r="BS2859" s="20"/>
      <c r="BT2859" s="20"/>
      <c r="BU2859" s="20"/>
      <c r="BV2859" s="20"/>
      <c r="BW2859" s="20"/>
      <c r="BX2859" s="20"/>
      <c r="BY2859" s="20"/>
      <c r="BZ2859" s="20"/>
      <c r="CA2859" s="20"/>
      <c r="CB2859" s="20"/>
      <c r="CC2859" s="20"/>
      <c r="CD2859" s="20"/>
      <c r="CE2859" s="20"/>
      <c r="CF2859" s="20"/>
      <c r="CG2859" s="20"/>
      <c r="CH2859" s="20"/>
      <c r="CI2859" s="20"/>
      <c r="CJ2859" s="20"/>
      <c r="CK2859" s="20"/>
      <c r="CL2859" s="20"/>
    </row>
    <row r="2861" spans="2:101" ht="18.600000000000001" thickBot="1">
      <c r="B2861" s="23"/>
      <c r="C2861" s="23"/>
      <c r="D2861" s="20" t="s">
        <v>15</v>
      </c>
      <c r="E2861" s="20"/>
      <c r="F2861" s="20"/>
      <c r="G2861" s="20"/>
      <c r="H2861" s="20"/>
      <c r="I2861" s="20" t="s">
        <v>16</v>
      </c>
      <c r="J2861" s="20"/>
      <c r="K2861" s="20"/>
      <c r="L2861" s="20"/>
      <c r="M2861" s="23"/>
      <c r="N2861" s="23"/>
      <c r="O2861" s="24" t="s">
        <v>17</v>
      </c>
      <c r="P2861" s="23"/>
      <c r="Q2861" s="23"/>
      <c r="R2861" s="23"/>
      <c r="S2861" s="20"/>
      <c r="T2861" s="20" t="s">
        <v>18</v>
      </c>
      <c r="U2861" s="23"/>
      <c r="V2861" s="23"/>
      <c r="W2861" s="23"/>
      <c r="X2861" s="23"/>
      <c r="Y2861" s="24" t="s">
        <v>19</v>
      </c>
      <c r="Z2861" s="23"/>
      <c r="AA2861" s="23"/>
      <c r="AB2861" s="23"/>
      <c r="AC2861" s="24" t="s">
        <v>20</v>
      </c>
      <c r="AD2861" s="20"/>
      <c r="AE2861" s="20"/>
      <c r="AF2861" s="20"/>
      <c r="AG2861" s="20"/>
      <c r="AH2861" s="23"/>
      <c r="AI2861" s="24" t="s">
        <v>21</v>
      </c>
      <c r="AJ2861" s="23"/>
      <c r="AK2861" s="23"/>
      <c r="AL2861" s="20"/>
      <c r="AM2861" s="24" t="s">
        <v>31</v>
      </c>
      <c r="AN2861" s="20"/>
      <c r="AO2861" s="23"/>
      <c r="AP2861" s="23"/>
      <c r="AQ2861" s="23"/>
      <c r="AR2861" s="23"/>
      <c r="AS2861" s="24" t="s">
        <v>91</v>
      </c>
      <c r="AT2861" s="23"/>
      <c r="AU2861" s="23"/>
      <c r="AV2861" s="23"/>
      <c r="AW2861" s="24" t="s">
        <v>32</v>
      </c>
      <c r="AX2861" s="20"/>
      <c r="AY2861" s="20"/>
      <c r="AZ2861" s="20"/>
      <c r="BA2861" s="20"/>
      <c r="BB2861" s="23"/>
      <c r="BC2861" s="24" t="s">
        <v>22</v>
      </c>
      <c r="BD2861" s="23"/>
      <c r="BE2861" s="23"/>
      <c r="BF2861" s="23"/>
      <c r="BG2861" s="24" t="s">
        <v>33</v>
      </c>
      <c r="BH2861" s="20"/>
      <c r="BI2861" s="23"/>
      <c r="BJ2861" s="23"/>
      <c r="BK2861" s="23"/>
      <c r="BL2861" s="23"/>
      <c r="BM2861" s="24" t="s">
        <v>34</v>
      </c>
      <c r="BN2861" s="23"/>
      <c r="BO2861" s="23"/>
      <c r="BP2861" s="23"/>
      <c r="BQ2861" s="24" t="s">
        <v>89</v>
      </c>
      <c r="BR2861" s="20"/>
      <c r="BS2861" s="20"/>
      <c r="BT2861" s="20"/>
      <c r="BU2861" s="20"/>
      <c r="BV2861" s="23"/>
      <c r="BW2861" s="24" t="s">
        <v>35</v>
      </c>
      <c r="BX2861" s="23"/>
      <c r="BY2861" s="23"/>
      <c r="BZ2861" s="23"/>
      <c r="CA2861" s="24" t="s">
        <v>90</v>
      </c>
      <c r="CB2861" s="20"/>
      <c r="CC2861" s="23"/>
      <c r="CD2861" s="23"/>
      <c r="CE2861" s="23"/>
      <c r="CF2861" s="23"/>
      <c r="CG2861" s="24" t="s">
        <v>92</v>
      </c>
      <c r="CH2861" s="23"/>
      <c r="CI2861" s="23"/>
      <c r="CJ2861" s="23"/>
      <c r="CK2861" s="24" t="s">
        <v>36</v>
      </c>
      <c r="CL2861" s="24"/>
      <c r="CM2861" s="23"/>
      <c r="CN2861" s="23"/>
      <c r="CO2861" s="23"/>
      <c r="CP2861" s="23"/>
      <c r="CQ2861" s="24" t="s">
        <v>93</v>
      </c>
      <c r="CR2861" s="23"/>
      <c r="CS2861" s="23"/>
    </row>
    <row r="2862" spans="2:101" ht="18.600000000000001" thickBot="1">
      <c r="B2862" s="33"/>
      <c r="C2862" s="23"/>
      <c r="D2862" s="7" t="s">
        <v>2</v>
      </c>
      <c r="E2862" s="8"/>
      <c r="F2862" s="8" t="s">
        <v>3</v>
      </c>
      <c r="G2862" s="9"/>
      <c r="H2862" s="10"/>
      <c r="I2862" s="7" t="s">
        <v>4</v>
      </c>
      <c r="J2862" s="8"/>
      <c r="K2862" s="8" t="s">
        <v>5</v>
      </c>
      <c r="L2862" s="9"/>
      <c r="M2862" s="23"/>
      <c r="N2862" s="251" t="s">
        <v>79</v>
      </c>
      <c r="O2862" s="252"/>
      <c r="P2862" s="253" t="s">
        <v>80</v>
      </c>
      <c r="Q2862" s="254"/>
      <c r="R2862" s="23"/>
      <c r="S2862" s="7" t="s">
        <v>11</v>
      </c>
      <c r="T2862" s="8"/>
      <c r="U2862" s="8" t="s">
        <v>12</v>
      </c>
      <c r="V2862" s="9"/>
      <c r="W2862" s="20"/>
      <c r="X2862" s="251" t="s">
        <v>79</v>
      </c>
      <c r="Y2862" s="252"/>
      <c r="Z2862" s="253" t="s">
        <v>80</v>
      </c>
      <c r="AA2862" s="254"/>
      <c r="AB2862" s="20"/>
      <c r="AC2862" s="7" t="s">
        <v>4</v>
      </c>
      <c r="AD2862" s="8"/>
      <c r="AE2862" s="8" t="s">
        <v>5</v>
      </c>
      <c r="AF2862" s="9"/>
      <c r="AG2862" s="20"/>
      <c r="AH2862" s="251" t="s">
        <v>0</v>
      </c>
      <c r="AI2862" s="252"/>
      <c r="AJ2862" s="253" t="s">
        <v>1</v>
      </c>
      <c r="AK2862" s="254"/>
      <c r="AL2862" s="20"/>
      <c r="AM2862" s="7" t="s">
        <v>11</v>
      </c>
      <c r="AN2862" s="8"/>
      <c r="AO2862" s="8" t="s">
        <v>12</v>
      </c>
      <c r="AP2862" s="9"/>
      <c r="AQ2862" s="23"/>
      <c r="AR2862" s="251" t="s">
        <v>0</v>
      </c>
      <c r="AS2862" s="252"/>
      <c r="AT2862" s="253" t="s">
        <v>1</v>
      </c>
      <c r="AU2862" s="254"/>
      <c r="AV2862" s="36"/>
      <c r="AW2862" s="7" t="s">
        <v>4</v>
      </c>
      <c r="AX2862" s="8"/>
      <c r="AY2862" s="8" t="s">
        <v>5</v>
      </c>
      <c r="AZ2862" s="9"/>
      <c r="BA2862" s="20"/>
      <c r="BB2862" s="251" t="s">
        <v>0</v>
      </c>
      <c r="BC2862" s="252"/>
      <c r="BD2862" s="253" t="s">
        <v>1</v>
      </c>
      <c r="BE2862" s="254"/>
      <c r="BF2862" s="36"/>
      <c r="BG2862" s="7" t="s">
        <v>11</v>
      </c>
      <c r="BH2862" s="8"/>
      <c r="BI2862" s="8" t="s">
        <v>12</v>
      </c>
      <c r="BJ2862" s="9"/>
      <c r="BK2862" s="36"/>
      <c r="BL2862" s="251" t="s">
        <v>0</v>
      </c>
      <c r="BM2862" s="252"/>
      <c r="BN2862" s="253" t="s">
        <v>1</v>
      </c>
      <c r="BO2862" s="254"/>
      <c r="BP2862" s="36"/>
      <c r="BQ2862" s="7" t="s">
        <v>4</v>
      </c>
      <c r="BR2862" s="8"/>
      <c r="BS2862" s="8" t="s">
        <v>5</v>
      </c>
      <c r="BT2862" s="9"/>
      <c r="BU2862" s="20"/>
      <c r="BV2862" s="251" t="s">
        <v>0</v>
      </c>
      <c r="BW2862" s="252"/>
      <c r="BX2862" s="253" t="s">
        <v>1</v>
      </c>
      <c r="BY2862" s="254"/>
      <c r="BZ2862" s="36"/>
      <c r="CA2862" s="7" t="s">
        <v>11</v>
      </c>
      <c r="CB2862" s="8"/>
      <c r="CC2862" s="8" t="s">
        <v>12</v>
      </c>
      <c r="CD2862" s="9"/>
      <c r="CE2862" s="36"/>
      <c r="CF2862" s="251" t="s">
        <v>0</v>
      </c>
      <c r="CG2862" s="252"/>
      <c r="CH2862" s="253" t="s">
        <v>1</v>
      </c>
      <c r="CI2862" s="254"/>
      <c r="CJ2862" s="23"/>
      <c r="CK2862" s="7" t="s">
        <v>23</v>
      </c>
      <c r="CL2862" s="8"/>
      <c r="CM2862" s="8" t="s">
        <v>24</v>
      </c>
      <c r="CN2862" s="9"/>
      <c r="CO2862" s="23"/>
      <c r="CP2862" s="251" t="s">
        <v>0</v>
      </c>
      <c r="CQ2862" s="252"/>
      <c r="CR2862" s="253" t="s">
        <v>1</v>
      </c>
      <c r="CS2862" s="254"/>
      <c r="CU2862" s="26" t="s">
        <v>25</v>
      </c>
      <c r="CW2862" s="50" t="s">
        <v>44</v>
      </c>
    </row>
    <row r="2863" spans="2:101" ht="19.2" thickTop="1" thickBot="1">
      <c r="B2863" s="34">
        <v>8.9500000000000295</v>
      </c>
      <c r="D2863" s="11">
        <v>1</v>
      </c>
      <c r="E2863" s="12">
        <v>0</v>
      </c>
      <c r="F2863" s="13">
        <v>0</v>
      </c>
      <c r="G2863" s="40">
        <f t="shared" ref="G2863" si="30516">-1/($E$4*$B2863)</f>
        <v>-0.11737771149849631</v>
      </c>
      <c r="H2863" s="10"/>
      <c r="I2863" s="11">
        <v>1</v>
      </c>
      <c r="J2863" s="12">
        <v>0</v>
      </c>
      <c r="K2863" s="13">
        <v>0</v>
      </c>
      <c r="L2863" s="14">
        <v>0</v>
      </c>
      <c r="N2863" s="1">
        <f t="shared" ref="N2863" si="30517">D2863*I2863+F2863*I2866-E2863*J2863-G2863*J2866</f>
        <v>0.98082907747348247</v>
      </c>
      <c r="O2863" s="4">
        <f t="shared" ref="O2863" si="30518">(D2863*J2863+E2863*I2863+F2863*J2866+G2863*I2866)</f>
        <v>0</v>
      </c>
      <c r="P2863" s="2">
        <f t="shared" ref="P2863" si="30519">D2863*K2863+F2863*K2866-E2863*L2863-G2863*L2866</f>
        <v>0</v>
      </c>
      <c r="Q2863" s="3">
        <f t="shared" ref="Q2863" si="30520">(D2863*L2863+E2863*K2863+F2863*L2866+G2863*K2866)</f>
        <v>-0.11737771149849631</v>
      </c>
      <c r="S2863" s="11">
        <v>1</v>
      </c>
      <c r="T2863" s="12">
        <v>0</v>
      </c>
      <c r="U2863" s="13">
        <v>0</v>
      </c>
      <c r="V2863" s="40">
        <f t="shared" ref="V2863" si="30521">-1/($T$4*$B2863)</f>
        <v>-0.22427106297755647</v>
      </c>
      <c r="W2863" s="20"/>
      <c r="X2863" s="1">
        <f t="shared" ref="X2863" si="30522">N2863*S2863+P2863*S2866-O2863*T2863-Q2863*T2866</f>
        <v>0.98082907747348247</v>
      </c>
      <c r="Y2863" s="4">
        <f t="shared" ref="Y2863" si="30523">(N2863*T2863+O2863*S2863+P2863*T2866+Q2863*S2866)</f>
        <v>0</v>
      </c>
      <c r="Z2863" s="2">
        <f t="shared" ref="Z2863" si="30524">N2863*U2863+P2863*U2866-O2863*V2863-Q2863*V2866</f>
        <v>0</v>
      </c>
      <c r="AA2863" s="3">
        <f t="shared" ref="AA2863" si="30525">(N2863*V2863+O2863*U2863+P2863*V2866+Q2863*U2866)</f>
        <v>-0.3373492913027703</v>
      </c>
      <c r="AB2863" s="20"/>
      <c r="AC2863" s="11">
        <v>1</v>
      </c>
      <c r="AD2863" s="12">
        <v>0</v>
      </c>
      <c r="AE2863" s="13">
        <v>0</v>
      </c>
      <c r="AF2863" s="14">
        <v>0</v>
      </c>
      <c r="AG2863" s="20"/>
      <c r="AH2863" s="1">
        <f t="shared" ref="AH2863" si="30526">X2863*AC2863+Z2863*AC2866-Y2863*AD2863-AA2863*AD2866</f>
        <v>0.91788208641449875</v>
      </c>
      <c r="AI2863" s="4">
        <f t="shared" ref="AI2863" si="30527">(X2863*AD2863+Y2863*AC2863+Z2863*AD2866+AA2863*AC2866)</f>
        <v>0</v>
      </c>
      <c r="AJ2863" s="2">
        <f t="shared" ref="AJ2863" si="30528">X2863*AE2863+Z2863*AE2866-Y2863*AF2863-AA2863*AF2866</f>
        <v>0</v>
      </c>
      <c r="AK2863" s="3">
        <f t="shared" ref="AK2863" si="30529">(X2863*AF2863+Y2863*AE2863+Z2863*AF2866+AA2863*AE2866)</f>
        <v>-0.3373492913027703</v>
      </c>
      <c r="AL2863" s="20"/>
      <c r="AM2863" s="11">
        <v>1</v>
      </c>
      <c r="AN2863" s="12">
        <v>0</v>
      </c>
      <c r="AO2863" s="13">
        <v>0</v>
      </c>
      <c r="AP2863" s="40">
        <f t="shared" ref="AP2863" si="30530">-1/($AN$4*$B2863)</f>
        <v>-0.23306600662373514</v>
      </c>
      <c r="AR2863" s="1">
        <f t="shared" ref="AR2863" si="30531">AH2863*AM2863+AJ2863*AM2866-AI2863*AN2863-AK2863*AN2866</f>
        <v>0.91788208641449875</v>
      </c>
      <c r="AS2863" s="4">
        <f t="shared" ref="AS2863" si="30532">(AH2863*AN2863+AI2863*AM2863+AJ2863*AN2866+AK2863*AM2866)</f>
        <v>0</v>
      </c>
      <c r="AT2863" s="2">
        <f t="shared" ref="AT2863" si="30533">AH2863*AO2863+AJ2863*AO2866-AI2863*AP2863-AK2863*AP2866</f>
        <v>0</v>
      </c>
      <c r="AU2863" s="3">
        <f t="shared" ref="AU2863" si="30534">(AH2863*AP2863+AI2863*AO2863+AJ2863*AP2866+AK2863*AO2866)</f>
        <v>-0.55127640373485964</v>
      </c>
      <c r="AV2863" s="20"/>
      <c r="AW2863" s="11">
        <v>1</v>
      </c>
      <c r="AX2863" s="12">
        <v>0</v>
      </c>
      <c r="AY2863" s="13">
        <v>0</v>
      </c>
      <c r="AZ2863" s="14">
        <v>0</v>
      </c>
      <c r="BA2863" s="20"/>
      <c r="BB2863" s="1">
        <f t="shared" ref="BB2863" si="30535">AR2863*AW2863+AT2863*AW2866-AS2863*AX2863-AU2863*AX2866</f>
        <v>0.815017809679491</v>
      </c>
      <c r="BC2863" s="4">
        <f t="shared" ref="BC2863" si="30536">(AR2863*AX2863+AS2863*AW2863+AT2863*AX2866+AU2863*AW2866)</f>
        <v>0</v>
      </c>
      <c r="BD2863" s="2">
        <f t="shared" ref="BD2863" si="30537">AR2863*AY2863+AT2863*AY2866-AS2863*AZ2863-AU2863*AZ2866</f>
        <v>0</v>
      </c>
      <c r="BE2863" s="3">
        <f t="shared" ref="BE2863" si="30538">(AR2863*AZ2863+AS2863*AY2863+AT2863*AZ2866+AU2863*AY2866)</f>
        <v>-0.55127640373485964</v>
      </c>
      <c r="BF2863" s="20"/>
      <c r="BG2863" s="11">
        <v>1</v>
      </c>
      <c r="BH2863" s="12">
        <v>0</v>
      </c>
      <c r="BI2863" s="13">
        <v>0</v>
      </c>
      <c r="BJ2863" s="40">
        <f t="shared" ref="BJ2863" si="30539">-1/($BH$4*$B2863)</f>
        <v>-0.22427106297755647</v>
      </c>
      <c r="BK2863" s="20"/>
      <c r="BL2863" s="1">
        <f t="shared" ref="BL2863" si="30540">BB2863*BG2863+BD2863*BG2866-BC2863*BH2863-BE2863*BH2866</f>
        <v>0.815017809679491</v>
      </c>
      <c r="BM2863" s="4">
        <f t="shared" ref="BM2863" si="30541">(BB2863*BH2863+BC2863*BG2863+BD2863*BH2866+BE2863*BG2866)</f>
        <v>0</v>
      </c>
      <c r="BN2863" s="2">
        <f t="shared" ref="BN2863" si="30542">BB2863*BI2863+BD2863*BI2866-BC2863*BJ2863-BE2863*BJ2866</f>
        <v>0</v>
      </c>
      <c r="BO2863" s="3">
        <f t="shared" ref="BO2863" si="30543">(BB2863*BJ2863+BC2863*BI2863+BD2863*BJ2866+BE2863*BI2866)</f>
        <v>-0.73406131425731891</v>
      </c>
      <c r="BP2863" s="20"/>
      <c r="BQ2863" s="11">
        <v>1</v>
      </c>
      <c r="BR2863" s="12">
        <v>0</v>
      </c>
      <c r="BS2863" s="13">
        <v>0</v>
      </c>
      <c r="BT2863" s="14">
        <v>0</v>
      </c>
      <c r="BU2863" s="20"/>
      <c r="BV2863" s="1">
        <f t="shared" ref="BV2863" si="30544">BL2863*BQ2863+BN2863*BQ2866-BM2863*BR2863-BO2863*BR2866</f>
        <v>0.69512594600551791</v>
      </c>
      <c r="BW2863" s="4">
        <f t="shared" ref="BW2863" si="30545">(BL2863*BR2863+BM2863*BQ2863+BN2863*BR2866+BO2863*BQ2866)</f>
        <v>0</v>
      </c>
      <c r="BX2863" s="2">
        <f t="shared" ref="BX2863" si="30546">BL2863*BS2863+BN2863*BS2866-BM2863*BT2863-BO2863*BT2866</f>
        <v>0</v>
      </c>
      <c r="BY2863" s="3">
        <f t="shared" ref="BY2863" si="30547">(BL2863*BT2863+BM2863*BS2863+BN2863*BT2866+BO2863*BS2866)</f>
        <v>-0.73406131425731891</v>
      </c>
      <c r="BZ2863" s="20"/>
      <c r="CA2863" s="11">
        <v>1</v>
      </c>
      <c r="CB2863" s="12">
        <v>0</v>
      </c>
      <c r="CC2863" s="13">
        <v>0</v>
      </c>
      <c r="CD2863" s="40">
        <f t="shared" ref="CD2863" si="30548">-1/($CB$4*$B2863)</f>
        <v>-0.11737771149849631</v>
      </c>
      <c r="CE2863" s="20"/>
      <c r="CF2863" s="1">
        <f t="shared" ref="CF2863" si="30549">BV2863*CA2863+BX2863*CA2866-BW2863*CB2863-BY2863*CB2866</f>
        <v>0.69512594600551791</v>
      </c>
      <c r="CG2863" s="4">
        <f t="shared" ref="CG2863" si="30550">(BV2863*CB2863+BW2863*CA2863+BX2863*CB2866+BY2863*CA2866)</f>
        <v>0</v>
      </c>
      <c r="CH2863" s="2">
        <f t="shared" ref="CH2863" si="30551">BV2863*CC2863+BX2863*CC2866-BW2863*CD2863-BY2863*CD2866</f>
        <v>0</v>
      </c>
      <c r="CI2863" s="3">
        <f t="shared" ref="CI2863" si="30552">(BV2863*CD2863+BW2863*CC2863+BX2863*CD2866+BY2863*CC2866)</f>
        <v>-0.81565360700267386</v>
      </c>
      <c r="CJ2863" s="28"/>
      <c r="CK2863" s="11">
        <v>1</v>
      </c>
      <c r="CL2863" s="12">
        <v>0</v>
      </c>
      <c r="CM2863" s="13">
        <v>0</v>
      </c>
      <c r="CN2863" s="14">
        <v>0</v>
      </c>
      <c r="CP2863" s="1">
        <f t="shared" ref="CP2863" si="30553">CF2863*CK2863+CH2863*CK2866-CG2863*CL2863-CI2863*CL2866</f>
        <v>0.69512594600551791</v>
      </c>
      <c r="CQ2863" s="4">
        <f t="shared" ref="CQ2863" si="30554">(CF2863*CL2863+CG2863*CK2863+CH2863*CL2866+CI2863*CK2866)</f>
        <v>-0.81565360700267386</v>
      </c>
      <c r="CR2863" s="2">
        <f t="shared" ref="CR2863" si="30555">CF2863*CM2863+CH2863*CM2866-CG2863*CN2863-CI2863*CN2866</f>
        <v>0</v>
      </c>
      <c r="CS2863" s="3">
        <f t="shared" ref="CS2863" si="30556">(CF2863*CN2863+CG2863*CM2863+CH2863*CN2866+CI2863*CM2866)</f>
        <v>-0.81565360700267386</v>
      </c>
      <c r="CU2863" s="29">
        <f t="shared" ref="CU2863" si="30557">20*LOG(((1+$CL$4)/$CL$4)/((CP2863+CP2866)^2+(CQ2863+CQ2866)^2)^0.5)</f>
        <v>-3.5835987121149847E-2</v>
      </c>
      <c r="CW2863" s="51">
        <f t="shared" ref="CW2863" si="30558">((CP2863^2+CQ2863^2)^0.5)/((CP2866^2+CQ2866^2)^0.5)</f>
        <v>1.139403600011067</v>
      </c>
    </row>
    <row r="2864" spans="2:101" ht="18.600000000000001" thickBot="1">
      <c r="D2864" s="11"/>
      <c r="E2864" s="13"/>
      <c r="F2864" s="13"/>
      <c r="G2864" s="15"/>
      <c r="H2864" s="10"/>
      <c r="I2864" s="11"/>
      <c r="J2864" s="13"/>
      <c r="K2864" s="13"/>
      <c r="L2864" s="15"/>
      <c r="N2864" s="5"/>
      <c r="Q2864" s="6"/>
      <c r="S2864" s="11"/>
      <c r="T2864" s="13"/>
      <c r="U2864" s="13"/>
      <c r="V2864" s="15"/>
      <c r="W2864" s="20"/>
      <c r="X2864" s="5"/>
      <c r="AA2864" s="6"/>
      <c r="AB2864" s="20"/>
      <c r="AC2864" s="11"/>
      <c r="AD2864" s="13"/>
      <c r="AE2864" s="13"/>
      <c r="AF2864" s="15"/>
      <c r="AG2864" s="20"/>
      <c r="AH2864" s="5"/>
      <c r="AK2864" s="6"/>
      <c r="AL2864" s="20"/>
      <c r="AM2864" s="11"/>
      <c r="AN2864" s="13"/>
      <c r="AO2864" s="13"/>
      <c r="AP2864" s="15"/>
      <c r="AR2864" s="5"/>
      <c r="AU2864" s="6"/>
      <c r="AW2864" s="11"/>
      <c r="AX2864" s="13"/>
      <c r="AY2864" s="13"/>
      <c r="AZ2864" s="15"/>
      <c r="BA2864" s="20"/>
      <c r="BB2864" s="5"/>
      <c r="BE2864" s="6"/>
      <c r="BG2864" s="11"/>
      <c r="BH2864" s="13"/>
      <c r="BI2864" s="13"/>
      <c r="BJ2864" s="15"/>
      <c r="BL2864" s="5"/>
      <c r="BO2864" s="6"/>
      <c r="BQ2864" s="11"/>
      <c r="BR2864" s="13"/>
      <c r="BS2864" s="13"/>
      <c r="BT2864" s="15"/>
      <c r="BU2864" s="20"/>
      <c r="BV2864" s="5"/>
      <c r="BY2864" s="6"/>
      <c r="CA2864" s="11"/>
      <c r="CB2864" s="13"/>
      <c r="CC2864" s="13"/>
      <c r="CD2864" s="15"/>
      <c r="CF2864" s="5"/>
      <c r="CI2864" s="6"/>
      <c r="CK2864" s="11"/>
      <c r="CL2864" s="13"/>
      <c r="CM2864" s="13"/>
      <c r="CN2864" s="15"/>
      <c r="CP2864" s="5"/>
      <c r="CS2864" s="6"/>
      <c r="CW2864" s="52"/>
    </row>
    <row r="2865" spans="2:101" ht="18.600000000000001" thickBot="1">
      <c r="D2865" s="11" t="s">
        <v>6</v>
      </c>
      <c r="E2865" s="13"/>
      <c r="F2865" s="13" t="s">
        <v>7</v>
      </c>
      <c r="G2865" s="15"/>
      <c r="H2865" s="10"/>
      <c r="I2865" s="11" t="s">
        <v>8</v>
      </c>
      <c r="J2865" s="13"/>
      <c r="K2865" s="13" t="s">
        <v>9</v>
      </c>
      <c r="L2865" s="15"/>
      <c r="N2865" s="251" t="s">
        <v>26</v>
      </c>
      <c r="O2865" s="252"/>
      <c r="P2865" s="253" t="s">
        <v>27</v>
      </c>
      <c r="Q2865" s="254"/>
      <c r="S2865" s="11" t="s">
        <v>13</v>
      </c>
      <c r="T2865" s="13"/>
      <c r="U2865" s="13" t="s">
        <v>14</v>
      </c>
      <c r="V2865" s="15"/>
      <c r="W2865" s="20"/>
      <c r="X2865" s="251" t="s">
        <v>26</v>
      </c>
      <c r="Y2865" s="252"/>
      <c r="Z2865" s="253" t="s">
        <v>27</v>
      </c>
      <c r="AA2865" s="254"/>
      <c r="AB2865" s="20"/>
      <c r="AC2865" s="11" t="s">
        <v>8</v>
      </c>
      <c r="AD2865" s="13"/>
      <c r="AE2865" s="13" t="s">
        <v>9</v>
      </c>
      <c r="AF2865" s="15"/>
      <c r="AG2865" s="20"/>
      <c r="AH2865" s="251" t="s">
        <v>26</v>
      </c>
      <c r="AI2865" s="252"/>
      <c r="AJ2865" s="253" t="s">
        <v>27</v>
      </c>
      <c r="AK2865" s="254"/>
      <c r="AL2865" s="20"/>
      <c r="AM2865" s="11" t="s">
        <v>13</v>
      </c>
      <c r="AN2865" s="13"/>
      <c r="AO2865" s="13" t="s">
        <v>14</v>
      </c>
      <c r="AP2865" s="15"/>
      <c r="AR2865" s="251" t="s">
        <v>26</v>
      </c>
      <c r="AS2865" s="252"/>
      <c r="AT2865" s="253" t="s">
        <v>27</v>
      </c>
      <c r="AU2865" s="254"/>
      <c r="AV2865" s="36"/>
      <c r="AW2865" s="11" t="s">
        <v>8</v>
      </c>
      <c r="AX2865" s="13"/>
      <c r="AY2865" s="13" t="s">
        <v>9</v>
      </c>
      <c r="AZ2865" s="15"/>
      <c r="BA2865" s="20"/>
      <c r="BB2865" s="251" t="s">
        <v>26</v>
      </c>
      <c r="BC2865" s="252"/>
      <c r="BD2865" s="253" t="s">
        <v>27</v>
      </c>
      <c r="BE2865" s="254"/>
      <c r="BF2865" s="36"/>
      <c r="BG2865" s="11" t="s">
        <v>13</v>
      </c>
      <c r="BH2865" s="13"/>
      <c r="BI2865" s="13" t="s">
        <v>14</v>
      </c>
      <c r="BJ2865" s="15"/>
      <c r="BK2865" s="36"/>
      <c r="BL2865" s="251" t="s">
        <v>26</v>
      </c>
      <c r="BM2865" s="252"/>
      <c r="BN2865" s="253" t="s">
        <v>27</v>
      </c>
      <c r="BO2865" s="254"/>
      <c r="BP2865" s="36"/>
      <c r="BQ2865" s="11" t="s">
        <v>8</v>
      </c>
      <c r="BR2865" s="13"/>
      <c r="BS2865" s="13" t="s">
        <v>9</v>
      </c>
      <c r="BT2865" s="15"/>
      <c r="BU2865" s="20"/>
      <c r="BV2865" s="251" t="s">
        <v>26</v>
      </c>
      <c r="BW2865" s="252"/>
      <c r="BX2865" s="253" t="s">
        <v>27</v>
      </c>
      <c r="BY2865" s="254"/>
      <c r="BZ2865" s="36"/>
      <c r="CA2865" s="11" t="s">
        <v>13</v>
      </c>
      <c r="CB2865" s="13"/>
      <c r="CC2865" s="13" t="s">
        <v>14</v>
      </c>
      <c r="CD2865" s="15"/>
      <c r="CE2865" s="36"/>
      <c r="CF2865" s="251" t="s">
        <v>26</v>
      </c>
      <c r="CG2865" s="252"/>
      <c r="CH2865" s="253" t="s">
        <v>27</v>
      </c>
      <c r="CI2865" s="254"/>
      <c r="CK2865" s="11" t="s">
        <v>28</v>
      </c>
      <c r="CL2865" s="13"/>
      <c r="CM2865" s="13" t="s">
        <v>29</v>
      </c>
      <c r="CN2865" s="15"/>
      <c r="CP2865" s="251" t="s">
        <v>26</v>
      </c>
      <c r="CQ2865" s="252"/>
      <c r="CR2865" s="253" t="s">
        <v>27</v>
      </c>
      <c r="CS2865" s="254"/>
      <c r="CU2865" s="38" t="s">
        <v>37</v>
      </c>
      <c r="CW2865" s="53" t="s">
        <v>45</v>
      </c>
    </row>
    <row r="2866" spans="2:101" ht="19.2" thickTop="1" thickBot="1">
      <c r="D2866" s="16">
        <v>0</v>
      </c>
      <c r="E2866" s="17">
        <v>0</v>
      </c>
      <c r="F2866" s="18">
        <v>1</v>
      </c>
      <c r="G2866" s="19">
        <v>0</v>
      </c>
      <c r="H2866" s="10"/>
      <c r="I2866" s="16">
        <v>0</v>
      </c>
      <c r="J2866" s="17">
        <f t="shared" ref="J2866" si="30559">-1/($J$4*$B2863)</f>
        <v>-0.16332677031927878</v>
      </c>
      <c r="K2866" s="18">
        <v>1</v>
      </c>
      <c r="L2866" s="19">
        <v>0</v>
      </c>
      <c r="N2866" s="1">
        <f t="shared" ref="N2866" si="30560">D2866*I2863+F2866*I2866-E2866*J2863-G2866*J2866</f>
        <v>0</v>
      </c>
      <c r="O2866" s="4">
        <f t="shared" ref="O2866" si="30561">(D2866*J2863+E2866*I2863+F2866*J2866+G2866*I2866)</f>
        <v>-0.16332677031927878</v>
      </c>
      <c r="P2866" s="2">
        <f t="shared" ref="P2866" si="30562">D2866*K2863+F2866*K2866-E2866*L2863-G2866*L2866</f>
        <v>1</v>
      </c>
      <c r="Q2866" s="3">
        <f t="shared" ref="Q2866" si="30563">(D2866*L2863+E2866*K2863+F2866*L2866+G2866*K2866)</f>
        <v>0</v>
      </c>
      <c r="S2866" s="16">
        <v>0</v>
      </c>
      <c r="T2866" s="17">
        <v>0</v>
      </c>
      <c r="U2866" s="18">
        <v>1</v>
      </c>
      <c r="V2866" s="19">
        <v>0</v>
      </c>
      <c r="W2866" s="20"/>
      <c r="X2866" s="1">
        <f t="shared" ref="X2866" si="30564">N2866*S2863+P2866*S2866-O2866*T2863-Q2866*T2866</f>
        <v>0</v>
      </c>
      <c r="Y2866" s="4">
        <f t="shared" ref="Y2866" si="30565">(N2866*T2863+O2866*S2863+P2866*T2866+Q2866*S2866)</f>
        <v>-0.16332677031927878</v>
      </c>
      <c r="Z2866" s="2">
        <f t="shared" ref="Z2866" si="30566">N2866*U2863+P2866*U2866-O2866*V2863-Q2866*V2866</f>
        <v>0.96337053160780417</v>
      </c>
      <c r="AA2866" s="3">
        <f t="shared" ref="AA2866" si="30567">(N2866*V2863+O2866*U2863+P2866*V2866+Q2866*U2866)</f>
        <v>0</v>
      </c>
      <c r="AB2866" s="20"/>
      <c r="AC2866" s="16">
        <v>0</v>
      </c>
      <c r="AD2866" s="17">
        <f t="shared" ref="AD2866" si="30568">-1/($AD$4*$B2863)</f>
        <v>-0.18659292514264966</v>
      </c>
      <c r="AE2866" s="18">
        <v>1</v>
      </c>
      <c r="AF2866" s="19">
        <v>0</v>
      </c>
      <c r="AG2866" s="20"/>
      <c r="AH2866" s="1">
        <f t="shared" ref="AH2866" si="30569">X2866*AC2863+Z2866*AC2866-Y2866*AD2863-AA2866*AD2866</f>
        <v>0</v>
      </c>
      <c r="AI2866" s="4">
        <f t="shared" ref="AI2866" si="30570">(X2866*AD2863+Y2866*AC2863+Z2866*AD2866+AA2866*AC2866)</f>
        <v>-0.34308489580820839</v>
      </c>
      <c r="AJ2866" s="2">
        <f t="shared" ref="AJ2866" si="30571">X2866*AE2863+Z2866*AE2866-Y2866*AF2863-AA2866*AF2866</f>
        <v>0.96337053160780417</v>
      </c>
      <c r="AK2866" s="3">
        <f t="shared" ref="AK2866" si="30572">(X2866*AF2863+Y2866*AE2863+Z2866*AF2866+AA2866*AE2866)</f>
        <v>0</v>
      </c>
      <c r="AL2866" s="20"/>
      <c r="AM2866" s="16">
        <v>0</v>
      </c>
      <c r="AN2866" s="17">
        <v>0</v>
      </c>
      <c r="AO2866" s="18">
        <v>1</v>
      </c>
      <c r="AP2866" s="19">
        <v>0</v>
      </c>
      <c r="AR2866" s="1">
        <f t="shared" ref="AR2866" si="30573">AH2866*AM2863+AJ2866*AM2866-AI2866*AN2863-AK2866*AN2866</f>
        <v>0</v>
      </c>
      <c r="AS2866" s="4">
        <f t="shared" ref="AS2866" si="30574">(AH2866*AN2863+AI2866*AM2863+AJ2866*AN2866+AK2866*AM2866)</f>
        <v>-0.34308489580820839</v>
      </c>
      <c r="AT2866" s="2">
        <f t="shared" ref="AT2866" si="30575">AH2866*AO2863+AJ2866*AO2866-AI2866*AP2863-AK2866*AP2866</f>
        <v>0.88340910500886483</v>
      </c>
      <c r="AU2866" s="3">
        <f t="shared" ref="AU2866" si="30576">(AH2866*AP2863+AI2866*AO2863+AJ2866*AP2866+AK2866*AO2866)</f>
        <v>0</v>
      </c>
      <c r="AV2866" s="20"/>
      <c r="AW2866" s="16">
        <v>0</v>
      </c>
      <c r="AX2866" s="17">
        <f t="shared" ref="AX2866" si="30577">-1/($AX$4*$B2863)</f>
        <v>-0.18659292514264966</v>
      </c>
      <c r="AY2866" s="18">
        <v>1</v>
      </c>
      <c r="AZ2866" s="19">
        <v>0</v>
      </c>
      <c r="BA2866" s="20"/>
      <c r="BB2866" s="1">
        <f t="shared" ref="BB2866" si="30578">AR2866*AW2863+AT2866*AW2866-AS2866*AX2863-AU2866*AX2866</f>
        <v>0</v>
      </c>
      <c r="BC2866" s="4">
        <f t="shared" ref="BC2866" si="30579">(AR2866*AX2863+AS2866*AW2863+AT2866*AX2866+AU2866*AW2866)</f>
        <v>-0.50792278480946262</v>
      </c>
      <c r="BD2866" s="2">
        <f t="shared" ref="BD2866" si="30580">AR2866*AY2863+AT2866*AY2866-AS2866*AZ2863-AU2866*AZ2866</f>
        <v>0.88340910500886483</v>
      </c>
      <c r="BE2866" s="3">
        <f t="shared" ref="BE2866" si="30581">(AR2866*AZ2863+AS2866*AY2863+AT2866*AZ2866+AU2866*AY2866)</f>
        <v>0</v>
      </c>
      <c r="BF2866" s="20"/>
      <c r="BG2866" s="16">
        <v>0</v>
      </c>
      <c r="BH2866" s="17">
        <v>0</v>
      </c>
      <c r="BI2866" s="18">
        <v>1</v>
      </c>
      <c r="BJ2866" s="19">
        <v>0</v>
      </c>
      <c r="BK2866" s="20"/>
      <c r="BL2866" s="1">
        <f t="shared" ref="BL2866" si="30582">BB2866*BG2863+BD2866*BG2866-BC2866*BH2863-BE2866*BH2866</f>
        <v>0</v>
      </c>
      <c r="BM2866" s="4">
        <f t="shared" ref="BM2866" si="30583">(BB2866*BH2863+BC2866*BG2863+BD2866*BH2866+BE2866*BG2866)</f>
        <v>-0.50792278480946262</v>
      </c>
      <c r="BN2866" s="2">
        <f t="shared" ref="BN2866" si="30584">BB2866*BI2863+BD2866*BI2866-BC2866*BJ2863-BE2866*BJ2866</f>
        <v>0.76949672214912601</v>
      </c>
      <c r="BO2866" s="3">
        <f t="shared" ref="BO2866" si="30585">(BB2866*BJ2863+BC2866*BI2863+BD2866*BJ2866+BE2866*BI2866)</f>
        <v>0</v>
      </c>
      <c r="BP2866" s="20"/>
      <c r="BQ2866" s="16">
        <v>0</v>
      </c>
      <c r="BR2866" s="17">
        <f t="shared" ref="BR2866" si="30586">-1/($BR$4*$B2863)</f>
        <v>-0.16332677031927878</v>
      </c>
      <c r="BS2866" s="18">
        <v>1</v>
      </c>
      <c r="BT2866" s="19">
        <v>0</v>
      </c>
      <c r="BU2866" s="20"/>
      <c r="BV2866" s="1">
        <f t="shared" ref="BV2866" si="30587">BL2866*BQ2863+BN2866*BQ2866-BM2866*BR2863-BO2866*BR2866</f>
        <v>0</v>
      </c>
      <c r="BW2866" s="4">
        <f t="shared" ref="BW2866" si="30588">(BL2866*BR2863+BM2866*BQ2863+BN2866*BR2866+BO2866*BQ2866)</f>
        <v>-0.63360219920935079</v>
      </c>
      <c r="BX2866" s="2">
        <f t="shared" ref="BX2866" si="30589">BL2866*BS2863+BN2866*BS2866-BM2866*BT2863-BO2866*BT2866</f>
        <v>0.76949672214912601</v>
      </c>
      <c r="BY2866" s="3">
        <f t="shared" ref="BY2866" si="30590">(BL2866*BT2863+BM2866*BS2863+BN2866*BT2866+BO2866*BS2866)</f>
        <v>0</v>
      </c>
      <c r="BZ2866" s="20"/>
      <c r="CA2866" s="16">
        <v>0</v>
      </c>
      <c r="CB2866" s="17">
        <v>0</v>
      </c>
      <c r="CC2866" s="18">
        <v>1</v>
      </c>
      <c r="CD2866" s="19">
        <v>0</v>
      </c>
      <c r="CE2866" s="20"/>
      <c r="CF2866" s="1">
        <f t="shared" ref="CF2866" si="30591">BV2866*CA2863+BX2866*CA2866-BW2866*CB2863-BY2866*CB2866</f>
        <v>0</v>
      </c>
      <c r="CG2866" s="4">
        <f t="shared" ref="CG2866" si="30592">(BV2866*CB2863+BW2866*CA2863+BX2866*CB2866+BY2866*CA2866)</f>
        <v>-0.63360219920935079</v>
      </c>
      <c r="CH2866" s="2">
        <f t="shared" ref="CH2866" si="30593">BV2866*CC2863+BX2866*CC2866-BW2866*CD2863-BY2866*CD2866</f>
        <v>0.69512594600551803</v>
      </c>
      <c r="CI2866" s="3">
        <f t="shared" ref="CI2866" si="30594">(BV2866*CD2863+BW2866*CC2863+BX2866*CD2866+BY2866*CC2866)</f>
        <v>0</v>
      </c>
      <c r="CK2866" s="16">
        <f t="shared" ref="CK2866" si="30595">1/$CL$4</f>
        <v>1</v>
      </c>
      <c r="CL2866" s="17">
        <v>0</v>
      </c>
      <c r="CM2866" s="18">
        <v>1</v>
      </c>
      <c r="CN2866" s="19">
        <v>0</v>
      </c>
      <c r="CP2866" s="1">
        <f t="shared" ref="CP2866" si="30596">CF2866*CK2863+CH2866*CK2866-CG2866*CL2863-CI2866*CL2866</f>
        <v>0.69512594600551803</v>
      </c>
      <c r="CQ2866" s="4">
        <f t="shared" ref="CQ2866" si="30597">(CF2866*CL2863+CG2866*CK2863+CH2866*CL2866+CI2866*CK2866)</f>
        <v>-0.63360219920935079</v>
      </c>
      <c r="CR2866" s="2">
        <f t="shared" ref="CR2866" si="30598">CF2866*CM2863+CH2866*CM2866-CG2866*CN2863-CI2866*CN2866</f>
        <v>0.69512594600551803</v>
      </c>
      <c r="CS2866" s="3">
        <f t="shared" ref="CS2866" si="30599">(CF2866*CN2863+CG2866*CM2863+CH2866*CN2866+CI2866*CM2866)</f>
        <v>0</v>
      </c>
      <c r="CU2866" s="39">
        <f t="shared" ref="CU2866" si="30600">(180/PI())*ATAN(-1*(CQ2863/CP2863))</f>
        <v>49.561308257796888</v>
      </c>
      <c r="CW2866" s="54">
        <f t="shared" ref="CW2866" si="30601">20*LOG(((1-(10^(CU2863/20)^2)*(1-((1-CW2863)/(1+CW2863))^2))^0.5))</f>
        <v>-19.055802591343266</v>
      </c>
    </row>
    <row r="2867" spans="2:101">
      <c r="E2867" s="20"/>
      <c r="F2867" s="20"/>
      <c r="G2867" s="20"/>
      <c r="H2867" s="20"/>
      <c r="I2867" s="20"/>
      <c r="J2867" s="20"/>
      <c r="K2867" s="20"/>
      <c r="L2867" s="20"/>
      <c r="M2867" s="20"/>
      <c r="N2867" s="20"/>
      <c r="O2867" s="20"/>
      <c r="P2867" s="20"/>
      <c r="Q2867" s="20"/>
      <c r="R2867" s="20"/>
      <c r="S2867" s="20"/>
      <c r="T2867" s="20"/>
      <c r="U2867" s="20"/>
      <c r="V2867" s="20"/>
      <c r="W2867" s="20"/>
      <c r="X2867" s="20"/>
      <c r="Y2867" s="20"/>
      <c r="Z2867" s="20"/>
      <c r="AA2867" s="20"/>
      <c r="AB2867" s="30"/>
      <c r="AC2867" s="20"/>
      <c r="AD2867" s="20"/>
      <c r="AE2867" s="20"/>
      <c r="AF2867" s="20"/>
      <c r="AG2867" s="20"/>
      <c r="AH2867" s="20"/>
      <c r="AI2867" s="20"/>
      <c r="AJ2867" s="20"/>
      <c r="AK2867" s="20"/>
      <c r="AL2867" s="20"/>
      <c r="AM2867" s="20"/>
      <c r="AN2867" s="20"/>
      <c r="AO2867" s="20"/>
      <c r="AP2867" s="20"/>
      <c r="AQ2867" s="20"/>
      <c r="AR2867" s="20"/>
      <c r="AS2867" s="20"/>
      <c r="AT2867" s="20"/>
      <c r="AU2867" s="20"/>
      <c r="AV2867" s="20"/>
      <c r="AW2867" s="20"/>
      <c r="AX2867" s="20"/>
      <c r="AY2867" s="20"/>
      <c r="AZ2867" s="20"/>
      <c r="BA2867" s="20"/>
      <c r="BB2867" s="20"/>
      <c r="BC2867" s="20"/>
      <c r="BD2867" s="20"/>
      <c r="BE2867" s="20"/>
      <c r="BF2867" s="20"/>
      <c r="BG2867" s="20"/>
      <c r="BH2867" s="20"/>
      <c r="BI2867" s="20"/>
      <c r="BJ2867" s="20"/>
      <c r="BK2867" s="20"/>
      <c r="BL2867" s="20"/>
      <c r="BM2867" s="20"/>
      <c r="BN2867" s="20"/>
      <c r="BO2867" s="20"/>
      <c r="BP2867" s="20"/>
      <c r="BQ2867" s="20"/>
      <c r="BR2867" s="20"/>
      <c r="BS2867" s="20"/>
      <c r="BT2867" s="20"/>
      <c r="BU2867" s="20"/>
      <c r="BV2867" s="20"/>
      <c r="BW2867" s="20"/>
      <c r="BX2867" s="20"/>
      <c r="BY2867" s="20"/>
      <c r="BZ2867" s="20"/>
      <c r="CA2867" s="20"/>
      <c r="CB2867" s="20"/>
      <c r="CC2867" s="20"/>
      <c r="CD2867" s="20"/>
      <c r="CE2867" s="20"/>
      <c r="CF2867" s="20"/>
      <c r="CG2867" s="20"/>
      <c r="CH2867" s="20"/>
      <c r="CI2867" s="20"/>
      <c r="CJ2867" s="20"/>
      <c r="CK2867" s="20"/>
      <c r="CL2867" s="20"/>
    </row>
    <row r="2869" spans="2:101" ht="18.600000000000001" thickBot="1">
      <c r="B2869" s="23"/>
      <c r="C2869" s="23"/>
      <c r="D2869" s="20" t="s">
        <v>15</v>
      </c>
      <c r="E2869" s="20"/>
      <c r="F2869" s="20"/>
      <c r="G2869" s="20"/>
      <c r="H2869" s="20"/>
      <c r="I2869" s="20" t="s">
        <v>16</v>
      </c>
      <c r="J2869" s="20"/>
      <c r="K2869" s="20"/>
      <c r="L2869" s="20"/>
      <c r="M2869" s="23"/>
      <c r="N2869" s="23"/>
      <c r="O2869" s="24" t="s">
        <v>17</v>
      </c>
      <c r="P2869" s="23"/>
      <c r="Q2869" s="23"/>
      <c r="R2869" s="23"/>
      <c r="S2869" s="20"/>
      <c r="T2869" s="20" t="s">
        <v>18</v>
      </c>
      <c r="U2869" s="23"/>
      <c r="V2869" s="23"/>
      <c r="W2869" s="23"/>
      <c r="X2869" s="23"/>
      <c r="Y2869" s="24" t="s">
        <v>19</v>
      </c>
      <c r="Z2869" s="23"/>
      <c r="AA2869" s="23"/>
      <c r="AB2869" s="23"/>
      <c r="AC2869" s="24" t="s">
        <v>20</v>
      </c>
      <c r="AD2869" s="20"/>
      <c r="AE2869" s="20"/>
      <c r="AF2869" s="20"/>
      <c r="AG2869" s="20"/>
      <c r="AH2869" s="23"/>
      <c r="AI2869" s="24" t="s">
        <v>21</v>
      </c>
      <c r="AJ2869" s="23"/>
      <c r="AK2869" s="23"/>
      <c r="AL2869" s="20"/>
      <c r="AM2869" s="24" t="s">
        <v>31</v>
      </c>
      <c r="AN2869" s="20"/>
      <c r="AO2869" s="23"/>
      <c r="AP2869" s="23"/>
      <c r="AQ2869" s="23"/>
      <c r="AR2869" s="23"/>
      <c r="AS2869" s="24" t="s">
        <v>91</v>
      </c>
      <c r="AT2869" s="23"/>
      <c r="AU2869" s="23"/>
      <c r="AV2869" s="23"/>
      <c r="AW2869" s="24" t="s">
        <v>32</v>
      </c>
      <c r="AX2869" s="20"/>
      <c r="AY2869" s="20"/>
      <c r="AZ2869" s="20"/>
      <c r="BA2869" s="20"/>
      <c r="BB2869" s="23"/>
      <c r="BC2869" s="24" t="s">
        <v>22</v>
      </c>
      <c r="BD2869" s="23"/>
      <c r="BE2869" s="23"/>
      <c r="BF2869" s="23"/>
      <c r="BG2869" s="24" t="s">
        <v>33</v>
      </c>
      <c r="BH2869" s="20"/>
      <c r="BI2869" s="23"/>
      <c r="BJ2869" s="23"/>
      <c r="BK2869" s="23"/>
      <c r="BL2869" s="23"/>
      <c r="BM2869" s="24" t="s">
        <v>34</v>
      </c>
      <c r="BN2869" s="23"/>
      <c r="BO2869" s="23"/>
      <c r="BP2869" s="23"/>
      <c r="BQ2869" s="24" t="s">
        <v>89</v>
      </c>
      <c r="BR2869" s="20"/>
      <c r="BS2869" s="20"/>
      <c r="BT2869" s="20"/>
      <c r="BU2869" s="20"/>
      <c r="BV2869" s="23"/>
      <c r="BW2869" s="24" t="s">
        <v>35</v>
      </c>
      <c r="BX2869" s="23"/>
      <c r="BY2869" s="23"/>
      <c r="BZ2869" s="23"/>
      <c r="CA2869" s="24" t="s">
        <v>90</v>
      </c>
      <c r="CB2869" s="20"/>
      <c r="CC2869" s="23"/>
      <c r="CD2869" s="23"/>
      <c r="CE2869" s="23"/>
      <c r="CF2869" s="23"/>
      <c r="CG2869" s="24" t="s">
        <v>92</v>
      </c>
      <c r="CH2869" s="23"/>
      <c r="CI2869" s="23"/>
      <c r="CJ2869" s="23"/>
      <c r="CK2869" s="24" t="s">
        <v>36</v>
      </c>
      <c r="CL2869" s="24"/>
      <c r="CM2869" s="23"/>
      <c r="CN2869" s="23"/>
      <c r="CO2869" s="23"/>
      <c r="CP2869" s="23"/>
      <c r="CQ2869" s="24" t="s">
        <v>93</v>
      </c>
      <c r="CR2869" s="23"/>
      <c r="CS2869" s="23"/>
    </row>
    <row r="2870" spans="2:101" ht="18.600000000000001" thickBot="1">
      <c r="B2870" s="33"/>
      <c r="C2870" s="23"/>
      <c r="D2870" s="7" t="s">
        <v>2</v>
      </c>
      <c r="E2870" s="8"/>
      <c r="F2870" s="8" t="s">
        <v>3</v>
      </c>
      <c r="G2870" s="9"/>
      <c r="H2870" s="10"/>
      <c r="I2870" s="7" t="s">
        <v>4</v>
      </c>
      <c r="J2870" s="8"/>
      <c r="K2870" s="8" t="s">
        <v>5</v>
      </c>
      <c r="L2870" s="9"/>
      <c r="M2870" s="23"/>
      <c r="N2870" s="251" t="s">
        <v>79</v>
      </c>
      <c r="O2870" s="252"/>
      <c r="P2870" s="253" t="s">
        <v>80</v>
      </c>
      <c r="Q2870" s="254"/>
      <c r="R2870" s="23"/>
      <c r="S2870" s="7" t="s">
        <v>11</v>
      </c>
      <c r="T2870" s="8"/>
      <c r="U2870" s="8" t="s">
        <v>12</v>
      </c>
      <c r="V2870" s="9"/>
      <c r="W2870" s="20"/>
      <c r="X2870" s="251" t="s">
        <v>79</v>
      </c>
      <c r="Y2870" s="252"/>
      <c r="Z2870" s="253" t="s">
        <v>80</v>
      </c>
      <c r="AA2870" s="254"/>
      <c r="AB2870" s="20"/>
      <c r="AC2870" s="7" t="s">
        <v>4</v>
      </c>
      <c r="AD2870" s="8"/>
      <c r="AE2870" s="8" t="s">
        <v>5</v>
      </c>
      <c r="AF2870" s="9"/>
      <c r="AG2870" s="20"/>
      <c r="AH2870" s="251" t="s">
        <v>0</v>
      </c>
      <c r="AI2870" s="252"/>
      <c r="AJ2870" s="253" t="s">
        <v>1</v>
      </c>
      <c r="AK2870" s="254"/>
      <c r="AL2870" s="20"/>
      <c r="AM2870" s="7" t="s">
        <v>11</v>
      </c>
      <c r="AN2870" s="8"/>
      <c r="AO2870" s="8" t="s">
        <v>12</v>
      </c>
      <c r="AP2870" s="9"/>
      <c r="AQ2870" s="23"/>
      <c r="AR2870" s="251" t="s">
        <v>0</v>
      </c>
      <c r="AS2870" s="252"/>
      <c r="AT2870" s="253" t="s">
        <v>1</v>
      </c>
      <c r="AU2870" s="254"/>
      <c r="AV2870" s="36"/>
      <c r="AW2870" s="7" t="s">
        <v>4</v>
      </c>
      <c r="AX2870" s="8"/>
      <c r="AY2870" s="8" t="s">
        <v>5</v>
      </c>
      <c r="AZ2870" s="9"/>
      <c r="BA2870" s="20"/>
      <c r="BB2870" s="251" t="s">
        <v>0</v>
      </c>
      <c r="BC2870" s="252"/>
      <c r="BD2870" s="253" t="s">
        <v>1</v>
      </c>
      <c r="BE2870" s="254"/>
      <c r="BF2870" s="36"/>
      <c r="BG2870" s="7" t="s">
        <v>11</v>
      </c>
      <c r="BH2870" s="8"/>
      <c r="BI2870" s="8" t="s">
        <v>12</v>
      </c>
      <c r="BJ2870" s="9"/>
      <c r="BK2870" s="36"/>
      <c r="BL2870" s="251" t="s">
        <v>0</v>
      </c>
      <c r="BM2870" s="252"/>
      <c r="BN2870" s="253" t="s">
        <v>1</v>
      </c>
      <c r="BO2870" s="254"/>
      <c r="BP2870" s="36"/>
      <c r="BQ2870" s="7" t="s">
        <v>4</v>
      </c>
      <c r="BR2870" s="8"/>
      <c r="BS2870" s="8" t="s">
        <v>5</v>
      </c>
      <c r="BT2870" s="9"/>
      <c r="BU2870" s="20"/>
      <c r="BV2870" s="251" t="s">
        <v>0</v>
      </c>
      <c r="BW2870" s="252"/>
      <c r="BX2870" s="253" t="s">
        <v>1</v>
      </c>
      <c r="BY2870" s="254"/>
      <c r="BZ2870" s="36"/>
      <c r="CA2870" s="7" t="s">
        <v>11</v>
      </c>
      <c r="CB2870" s="8"/>
      <c r="CC2870" s="8" t="s">
        <v>12</v>
      </c>
      <c r="CD2870" s="9"/>
      <c r="CE2870" s="36"/>
      <c r="CF2870" s="251" t="s">
        <v>0</v>
      </c>
      <c r="CG2870" s="252"/>
      <c r="CH2870" s="253" t="s">
        <v>1</v>
      </c>
      <c r="CI2870" s="254"/>
      <c r="CJ2870" s="23"/>
      <c r="CK2870" s="7" t="s">
        <v>23</v>
      </c>
      <c r="CL2870" s="8"/>
      <c r="CM2870" s="8" t="s">
        <v>24</v>
      </c>
      <c r="CN2870" s="9"/>
      <c r="CO2870" s="23"/>
      <c r="CP2870" s="251" t="s">
        <v>0</v>
      </c>
      <c r="CQ2870" s="252"/>
      <c r="CR2870" s="253" t="s">
        <v>1</v>
      </c>
      <c r="CS2870" s="254"/>
      <c r="CU2870" s="26" t="s">
        <v>25</v>
      </c>
      <c r="CW2870" s="50" t="s">
        <v>44</v>
      </c>
    </row>
    <row r="2871" spans="2:101" ht="19.2" thickTop="1" thickBot="1">
      <c r="B2871" s="34">
        <v>9.0000000000000302</v>
      </c>
      <c r="D2871" s="11">
        <v>1</v>
      </c>
      <c r="E2871" s="12">
        <v>0</v>
      </c>
      <c r="F2871" s="13">
        <v>0</v>
      </c>
      <c r="G2871" s="40">
        <f t="shared" ref="G2871" si="30602">-1/($E$4*$B2871)</f>
        <v>-0.11672561310128243</v>
      </c>
      <c r="H2871" s="10"/>
      <c r="I2871" s="11">
        <v>1</v>
      </c>
      <c r="J2871" s="12">
        <v>0</v>
      </c>
      <c r="K2871" s="13">
        <v>0</v>
      </c>
      <c r="L2871" s="14">
        <v>0</v>
      </c>
      <c r="N2871" s="1">
        <f t="shared" ref="N2871" si="30603">D2871*I2871+F2871*I2874-E2871*J2871-G2871*J2874</f>
        <v>0.98104149602863744</v>
      </c>
      <c r="O2871" s="4">
        <f t="shared" ref="O2871" si="30604">(D2871*J2871+E2871*I2871+F2871*J2874+G2871*I2874)</f>
        <v>0</v>
      </c>
      <c r="P2871" s="2">
        <f t="shared" ref="P2871" si="30605">D2871*K2871+F2871*K2874-E2871*L2871-G2871*L2874</f>
        <v>0</v>
      </c>
      <c r="Q2871" s="3">
        <f t="shared" ref="Q2871" si="30606">(D2871*L2871+E2871*K2871+F2871*L2874+G2871*K2874)</f>
        <v>-0.11672561310128243</v>
      </c>
      <c r="S2871" s="11">
        <v>1</v>
      </c>
      <c r="T2871" s="12">
        <v>0</v>
      </c>
      <c r="U2871" s="13">
        <v>0</v>
      </c>
      <c r="V2871" s="40">
        <f t="shared" ref="V2871" si="30607">-1/($T$4*$B2871)</f>
        <v>-0.22302511262768115</v>
      </c>
      <c r="W2871" s="20"/>
      <c r="X2871" s="1">
        <f t="shared" ref="X2871" si="30608">N2871*S2871+P2871*S2874-O2871*T2871-Q2871*T2874</f>
        <v>0.98104149602863744</v>
      </c>
      <c r="Y2871" s="4">
        <f t="shared" ref="Y2871" si="30609">(N2871*T2871+O2871*S2871+P2871*T2874+Q2871*S2874)</f>
        <v>0</v>
      </c>
      <c r="Z2871" s="2">
        <f t="shared" ref="Z2871" si="30610">N2871*U2871+P2871*U2874-O2871*V2871-Q2871*V2874</f>
        <v>0</v>
      </c>
      <c r="AA2871" s="3">
        <f t="shared" ref="AA2871" si="30611">(N2871*V2871+O2871*U2871+P2871*V2874+Q2871*U2874)</f>
        <v>-0.33552250324549815</v>
      </c>
      <c r="AB2871" s="20"/>
      <c r="AC2871" s="11">
        <v>1</v>
      </c>
      <c r="AD2871" s="12">
        <v>0</v>
      </c>
      <c r="AE2871" s="13">
        <v>0</v>
      </c>
      <c r="AF2871" s="14">
        <v>0</v>
      </c>
      <c r="AG2871" s="20"/>
      <c r="AH2871" s="1">
        <f t="shared" ref="AH2871" si="30612">X2871*AC2871+Z2871*AC2874-Y2871*AD2871-AA2871*AD2874</f>
        <v>0.91878318250427449</v>
      </c>
      <c r="AI2871" s="4">
        <f t="shared" ref="AI2871" si="30613">(X2871*AD2871+Y2871*AC2871+Z2871*AD2874+AA2871*AC2874)</f>
        <v>0</v>
      </c>
      <c r="AJ2871" s="2">
        <f t="shared" ref="AJ2871" si="30614">X2871*AE2871+Z2871*AE2874-Y2871*AF2871-AA2871*AF2874</f>
        <v>0</v>
      </c>
      <c r="AK2871" s="3">
        <f t="shared" ref="AK2871" si="30615">(X2871*AF2871+Y2871*AE2871+Z2871*AF2874+AA2871*AE2874)</f>
        <v>-0.33552250324549815</v>
      </c>
      <c r="AL2871" s="20"/>
      <c r="AM2871" s="11">
        <v>1</v>
      </c>
      <c r="AN2871" s="12">
        <v>0</v>
      </c>
      <c r="AO2871" s="13">
        <v>0</v>
      </c>
      <c r="AP2871" s="40">
        <f t="shared" ref="AP2871" si="30616">-1/($AN$4*$B2871)</f>
        <v>-0.23177119547582548</v>
      </c>
      <c r="AR2871" s="1">
        <f t="shared" ref="AR2871" si="30617">AH2871*AM2871+AJ2871*AM2874-AI2871*AN2871-AK2871*AN2874</f>
        <v>0.91878318250427449</v>
      </c>
      <c r="AS2871" s="4">
        <f t="shared" ref="AS2871" si="30618">(AH2871*AN2871+AI2871*AM2871+AJ2871*AN2874+AK2871*AM2874)</f>
        <v>0</v>
      </c>
      <c r="AT2871" s="2">
        <f t="shared" ref="AT2871" si="30619">AH2871*AO2871+AJ2871*AO2874-AI2871*AP2871-AK2871*AP2874</f>
        <v>0</v>
      </c>
      <c r="AU2871" s="3">
        <f t="shared" ref="AU2871" si="30620">(AH2871*AP2871+AI2871*AO2871+AJ2871*AP2874+AK2871*AO2874)</f>
        <v>-0.54846997983759738</v>
      </c>
      <c r="AV2871" s="20"/>
      <c r="AW2871" s="11">
        <v>1</v>
      </c>
      <c r="AX2871" s="12">
        <v>0</v>
      </c>
      <c r="AY2871" s="13">
        <v>0</v>
      </c>
      <c r="AZ2871" s="14">
        <v>0</v>
      </c>
      <c r="BA2871" s="20"/>
      <c r="BB2871" s="1">
        <f t="shared" ref="BB2871" si="30621">AR2871*AW2871+AT2871*AW2874-AS2871*AX2871-AU2871*AX2874</f>
        <v>0.81701112360172945</v>
      </c>
      <c r="BC2871" s="4">
        <f t="shared" ref="BC2871" si="30622">(AR2871*AX2871+AS2871*AW2871+AT2871*AX2874+AU2871*AW2874)</f>
        <v>0</v>
      </c>
      <c r="BD2871" s="2">
        <f t="shared" ref="BD2871" si="30623">AR2871*AY2871+AT2871*AY2874-AS2871*AZ2871-AU2871*AZ2874</f>
        <v>0</v>
      </c>
      <c r="BE2871" s="3">
        <f t="shared" ref="BE2871" si="30624">(AR2871*AZ2871+AS2871*AY2871+AT2871*AZ2874+AU2871*AY2874)</f>
        <v>-0.54846997983759738</v>
      </c>
      <c r="BF2871" s="20"/>
      <c r="BG2871" s="11">
        <v>1</v>
      </c>
      <c r="BH2871" s="12">
        <v>0</v>
      </c>
      <c r="BI2871" s="13">
        <v>0</v>
      </c>
      <c r="BJ2871" s="40">
        <f t="shared" ref="BJ2871" si="30625">-1/($BH$4*$B2871)</f>
        <v>-0.22302511262768115</v>
      </c>
      <c r="BK2871" s="20"/>
      <c r="BL2871" s="1">
        <f t="shared" ref="BL2871" si="30626">BB2871*BG2871+BD2871*BG2874-BC2871*BH2871-BE2871*BH2874</f>
        <v>0.81701112360172945</v>
      </c>
      <c r="BM2871" s="4">
        <f t="shared" ref="BM2871" si="30627">(BB2871*BH2871+BC2871*BG2871+BD2871*BH2874+BE2871*BG2874)</f>
        <v>0</v>
      </c>
      <c r="BN2871" s="2">
        <f t="shared" ref="BN2871" si="30628">BB2871*BI2871+BD2871*BI2874-BC2871*BJ2871-BE2871*BJ2874</f>
        <v>0</v>
      </c>
      <c r="BO2871" s="3">
        <f t="shared" ref="BO2871" si="30629">(BB2871*BJ2871+BC2871*BI2871+BD2871*BJ2874+BE2871*BI2874)</f>
        <v>-0.73068397769694138</v>
      </c>
      <c r="BP2871" s="20"/>
      <c r="BQ2871" s="11">
        <v>1</v>
      </c>
      <c r="BR2871" s="12">
        <v>0</v>
      </c>
      <c r="BS2871" s="13">
        <v>0</v>
      </c>
      <c r="BT2871" s="14">
        <v>0</v>
      </c>
      <c r="BU2871" s="20"/>
      <c r="BV2871" s="1">
        <f t="shared" ref="BV2871" si="30630">BL2871*BQ2871+BN2871*BQ2874-BM2871*BR2871-BO2871*BR2874</f>
        <v>0.6983338708126734</v>
      </c>
      <c r="BW2871" s="4">
        <f t="shared" ref="BW2871" si="30631">(BL2871*BR2871+BM2871*BQ2871+BN2871*BR2874+BO2871*BQ2874)</f>
        <v>0</v>
      </c>
      <c r="BX2871" s="2">
        <f t="shared" ref="BX2871" si="30632">BL2871*BS2871+BN2871*BS2874-BM2871*BT2871-BO2871*BT2874</f>
        <v>0</v>
      </c>
      <c r="BY2871" s="3">
        <f t="shared" ref="BY2871" si="30633">(BL2871*BT2871+BM2871*BS2871+BN2871*BT2874+BO2871*BS2874)</f>
        <v>-0.73068397769694138</v>
      </c>
      <c r="BZ2871" s="20"/>
      <c r="CA2871" s="11">
        <v>1</v>
      </c>
      <c r="CB2871" s="12">
        <v>0</v>
      </c>
      <c r="CC2871" s="13">
        <v>0</v>
      </c>
      <c r="CD2871" s="40">
        <f t="shared" ref="CD2871" si="30634">-1/($CB$4*$B2871)</f>
        <v>-0.11672561310128243</v>
      </c>
      <c r="CE2871" s="20"/>
      <c r="CF2871" s="1">
        <f t="shared" ref="CF2871" si="30635">BV2871*CA2871+BX2871*CA2874-BW2871*CB2871-BY2871*CB2874</f>
        <v>0.6983338708126734</v>
      </c>
      <c r="CG2871" s="4">
        <f t="shared" ref="CG2871" si="30636">(BV2871*CB2871+BW2871*CA2871+BX2871*CB2874+BY2871*CA2874)</f>
        <v>0</v>
      </c>
      <c r="CH2871" s="2">
        <f t="shared" ref="CH2871" si="30637">BV2871*CC2871+BX2871*CC2874-BW2871*CD2871-BY2871*CD2874</f>
        <v>0</v>
      </c>
      <c r="CI2871" s="3">
        <f t="shared" ref="CI2871" si="30638">(BV2871*CD2871+BW2871*CC2871+BX2871*CD2874+BY2871*CC2874)</f>
        <v>-0.81219742691694241</v>
      </c>
      <c r="CJ2871" s="28"/>
      <c r="CK2871" s="11">
        <v>1</v>
      </c>
      <c r="CL2871" s="12">
        <v>0</v>
      </c>
      <c r="CM2871" s="13">
        <v>0</v>
      </c>
      <c r="CN2871" s="14">
        <v>0</v>
      </c>
      <c r="CP2871" s="1">
        <f t="shared" ref="CP2871" si="30639">CF2871*CK2871+CH2871*CK2874-CG2871*CL2871-CI2871*CL2874</f>
        <v>0.6983338708126734</v>
      </c>
      <c r="CQ2871" s="4">
        <f t="shared" ref="CQ2871" si="30640">(CF2871*CL2871+CG2871*CK2871+CH2871*CL2874+CI2871*CK2874)</f>
        <v>-0.81219742691694241</v>
      </c>
      <c r="CR2871" s="2">
        <f t="shared" ref="CR2871" si="30641">CF2871*CM2871+CH2871*CM2874-CG2871*CN2871-CI2871*CN2874</f>
        <v>0</v>
      </c>
      <c r="CS2871" s="3">
        <f t="shared" ref="CS2871" si="30642">(CF2871*CN2871+CG2871*CM2871+CH2871*CN2874+CI2871*CM2874)</f>
        <v>-0.81219742691694241</v>
      </c>
      <c r="CU2871" s="29">
        <f t="shared" ref="CU2871" si="30643">20*LOG(((1+$CL$4)/$CL$4)/((CP2871+CP2874)^2+(CQ2871+CQ2874)^2)^0.5)</f>
        <v>-3.558211699678708E-2</v>
      </c>
      <c r="CW2871" s="51">
        <f t="shared" ref="CW2871" si="30644">((CP2871^2+CQ2871^2)^0.5)/((CP2874^2+CQ2874^2)^0.5)</f>
        <v>1.138238128391788</v>
      </c>
    </row>
    <row r="2872" spans="2:101" ht="18.600000000000001" thickBot="1">
      <c r="D2872" s="11"/>
      <c r="E2872" s="13"/>
      <c r="F2872" s="13"/>
      <c r="G2872" s="15"/>
      <c r="H2872" s="10"/>
      <c r="I2872" s="11"/>
      <c r="J2872" s="13"/>
      <c r="K2872" s="13"/>
      <c r="L2872" s="15"/>
      <c r="N2872" s="5"/>
      <c r="Q2872" s="6"/>
      <c r="S2872" s="11"/>
      <c r="T2872" s="13"/>
      <c r="U2872" s="13"/>
      <c r="V2872" s="15"/>
      <c r="W2872" s="20"/>
      <c r="X2872" s="5"/>
      <c r="AA2872" s="6"/>
      <c r="AB2872" s="20"/>
      <c r="AC2872" s="11"/>
      <c r="AD2872" s="13"/>
      <c r="AE2872" s="13"/>
      <c r="AF2872" s="15"/>
      <c r="AG2872" s="20"/>
      <c r="AH2872" s="5"/>
      <c r="AK2872" s="6"/>
      <c r="AL2872" s="20"/>
      <c r="AM2872" s="11"/>
      <c r="AN2872" s="13"/>
      <c r="AO2872" s="13"/>
      <c r="AP2872" s="15"/>
      <c r="AR2872" s="5"/>
      <c r="AU2872" s="6"/>
      <c r="AW2872" s="11"/>
      <c r="AX2872" s="13"/>
      <c r="AY2872" s="13"/>
      <c r="AZ2872" s="15"/>
      <c r="BA2872" s="20"/>
      <c r="BB2872" s="5"/>
      <c r="BE2872" s="6"/>
      <c r="BG2872" s="11"/>
      <c r="BH2872" s="13"/>
      <c r="BI2872" s="13"/>
      <c r="BJ2872" s="15"/>
      <c r="BL2872" s="5"/>
      <c r="BO2872" s="6"/>
      <c r="BQ2872" s="11"/>
      <c r="BR2872" s="13"/>
      <c r="BS2872" s="13"/>
      <c r="BT2872" s="15"/>
      <c r="BU2872" s="20"/>
      <c r="BV2872" s="5"/>
      <c r="BY2872" s="6"/>
      <c r="CA2872" s="11"/>
      <c r="CB2872" s="13"/>
      <c r="CC2872" s="13"/>
      <c r="CD2872" s="15"/>
      <c r="CF2872" s="5"/>
      <c r="CI2872" s="6"/>
      <c r="CK2872" s="11"/>
      <c r="CL2872" s="13"/>
      <c r="CM2872" s="13"/>
      <c r="CN2872" s="15"/>
      <c r="CP2872" s="5"/>
      <c r="CS2872" s="6"/>
      <c r="CW2872" s="52"/>
    </row>
    <row r="2873" spans="2:101" ht="18.600000000000001" thickBot="1">
      <c r="D2873" s="11" t="s">
        <v>6</v>
      </c>
      <c r="E2873" s="13"/>
      <c r="F2873" s="13" t="s">
        <v>7</v>
      </c>
      <c r="G2873" s="15"/>
      <c r="H2873" s="10"/>
      <c r="I2873" s="11" t="s">
        <v>8</v>
      </c>
      <c r="J2873" s="13"/>
      <c r="K2873" s="13" t="s">
        <v>9</v>
      </c>
      <c r="L2873" s="15"/>
      <c r="N2873" s="251" t="s">
        <v>26</v>
      </c>
      <c r="O2873" s="252"/>
      <c r="P2873" s="253" t="s">
        <v>27</v>
      </c>
      <c r="Q2873" s="254"/>
      <c r="S2873" s="11" t="s">
        <v>13</v>
      </c>
      <c r="T2873" s="13"/>
      <c r="U2873" s="13" t="s">
        <v>14</v>
      </c>
      <c r="V2873" s="15"/>
      <c r="W2873" s="20"/>
      <c r="X2873" s="251" t="s">
        <v>26</v>
      </c>
      <c r="Y2873" s="252"/>
      <c r="Z2873" s="253" t="s">
        <v>27</v>
      </c>
      <c r="AA2873" s="254"/>
      <c r="AB2873" s="20"/>
      <c r="AC2873" s="11" t="s">
        <v>8</v>
      </c>
      <c r="AD2873" s="13"/>
      <c r="AE2873" s="13" t="s">
        <v>9</v>
      </c>
      <c r="AF2873" s="15"/>
      <c r="AG2873" s="20"/>
      <c r="AH2873" s="251" t="s">
        <v>26</v>
      </c>
      <c r="AI2873" s="252"/>
      <c r="AJ2873" s="253" t="s">
        <v>27</v>
      </c>
      <c r="AK2873" s="254"/>
      <c r="AL2873" s="20"/>
      <c r="AM2873" s="11" t="s">
        <v>13</v>
      </c>
      <c r="AN2873" s="13"/>
      <c r="AO2873" s="13" t="s">
        <v>14</v>
      </c>
      <c r="AP2873" s="15"/>
      <c r="AR2873" s="251" t="s">
        <v>26</v>
      </c>
      <c r="AS2873" s="252"/>
      <c r="AT2873" s="253" t="s">
        <v>27</v>
      </c>
      <c r="AU2873" s="254"/>
      <c r="AV2873" s="36"/>
      <c r="AW2873" s="11" t="s">
        <v>8</v>
      </c>
      <c r="AX2873" s="13"/>
      <c r="AY2873" s="13" t="s">
        <v>9</v>
      </c>
      <c r="AZ2873" s="15"/>
      <c r="BA2873" s="20"/>
      <c r="BB2873" s="251" t="s">
        <v>26</v>
      </c>
      <c r="BC2873" s="252"/>
      <c r="BD2873" s="253" t="s">
        <v>27</v>
      </c>
      <c r="BE2873" s="254"/>
      <c r="BF2873" s="36"/>
      <c r="BG2873" s="11" t="s">
        <v>13</v>
      </c>
      <c r="BH2873" s="13"/>
      <c r="BI2873" s="13" t="s">
        <v>14</v>
      </c>
      <c r="BJ2873" s="15"/>
      <c r="BK2873" s="36"/>
      <c r="BL2873" s="251" t="s">
        <v>26</v>
      </c>
      <c r="BM2873" s="252"/>
      <c r="BN2873" s="253" t="s">
        <v>27</v>
      </c>
      <c r="BO2873" s="254"/>
      <c r="BP2873" s="36"/>
      <c r="BQ2873" s="11" t="s">
        <v>8</v>
      </c>
      <c r="BR2873" s="13"/>
      <c r="BS2873" s="13" t="s">
        <v>9</v>
      </c>
      <c r="BT2873" s="15"/>
      <c r="BU2873" s="20"/>
      <c r="BV2873" s="251" t="s">
        <v>26</v>
      </c>
      <c r="BW2873" s="252"/>
      <c r="BX2873" s="253" t="s">
        <v>27</v>
      </c>
      <c r="BY2873" s="254"/>
      <c r="BZ2873" s="36"/>
      <c r="CA2873" s="11" t="s">
        <v>13</v>
      </c>
      <c r="CB2873" s="13"/>
      <c r="CC2873" s="13" t="s">
        <v>14</v>
      </c>
      <c r="CD2873" s="15"/>
      <c r="CE2873" s="36"/>
      <c r="CF2873" s="251" t="s">
        <v>26</v>
      </c>
      <c r="CG2873" s="252"/>
      <c r="CH2873" s="253" t="s">
        <v>27</v>
      </c>
      <c r="CI2873" s="254"/>
      <c r="CK2873" s="11" t="s">
        <v>28</v>
      </c>
      <c r="CL2873" s="13"/>
      <c r="CM2873" s="13" t="s">
        <v>29</v>
      </c>
      <c r="CN2873" s="15"/>
      <c r="CP2873" s="251" t="s">
        <v>26</v>
      </c>
      <c r="CQ2873" s="252"/>
      <c r="CR2873" s="253" t="s">
        <v>27</v>
      </c>
      <c r="CS2873" s="254"/>
      <c r="CU2873" s="38" t="s">
        <v>37</v>
      </c>
      <c r="CW2873" s="53" t="s">
        <v>45</v>
      </c>
    </row>
    <row r="2874" spans="2:101" ht="19.2" thickTop="1" thickBot="1">
      <c r="D2874" s="16">
        <v>0</v>
      </c>
      <c r="E2874" s="17">
        <v>0</v>
      </c>
      <c r="F2874" s="18">
        <v>1</v>
      </c>
      <c r="G2874" s="19">
        <v>0</v>
      </c>
      <c r="H2874" s="10"/>
      <c r="I2874" s="16">
        <v>0</v>
      </c>
      <c r="J2874" s="17">
        <f t="shared" ref="J2874" si="30645">-1/($J$4*$B2871)</f>
        <v>-0.16241939937306057</v>
      </c>
      <c r="K2874" s="18">
        <v>1</v>
      </c>
      <c r="L2874" s="19">
        <v>0</v>
      </c>
      <c r="N2874" s="1">
        <f t="shared" ref="N2874" si="30646">D2874*I2871+F2874*I2874-E2874*J2871-G2874*J2874</f>
        <v>0</v>
      </c>
      <c r="O2874" s="4">
        <f t="shared" ref="O2874" si="30647">(D2874*J2871+E2874*I2871+F2874*J2874+G2874*I2874)</f>
        <v>-0.16241939937306057</v>
      </c>
      <c r="P2874" s="2">
        <f t="shared" ref="P2874" si="30648">D2874*K2871+F2874*K2874-E2874*L2871-G2874*L2874</f>
        <v>1</v>
      </c>
      <c r="Q2874" s="3">
        <f t="shared" ref="Q2874" si="30649">(D2874*L2871+E2874*K2871+F2874*L2874+G2874*K2874)</f>
        <v>0</v>
      </c>
      <c r="S2874" s="16">
        <v>0</v>
      </c>
      <c r="T2874" s="17">
        <v>0</v>
      </c>
      <c r="U2874" s="18">
        <v>1</v>
      </c>
      <c r="V2874" s="19">
        <v>0</v>
      </c>
      <c r="W2874" s="20"/>
      <c r="X2874" s="1">
        <f t="shared" ref="X2874" si="30650">N2874*S2871+P2874*S2874-O2874*T2871-Q2874*T2874</f>
        <v>0</v>
      </c>
      <c r="Y2874" s="4">
        <f t="shared" ref="Y2874" si="30651">(N2874*T2871+O2874*S2871+P2874*T2874+Q2874*S2874)</f>
        <v>-0.16241939937306057</v>
      </c>
      <c r="Z2874" s="2">
        <f t="shared" ref="Z2874" si="30652">N2874*U2871+P2874*U2874-O2874*V2871-Q2874*V2874</f>
        <v>0.96377639516190283</v>
      </c>
      <c r="AA2874" s="3">
        <f t="shared" ref="AA2874" si="30653">(N2874*V2871+O2874*U2871+P2874*V2874+Q2874*U2874)</f>
        <v>0</v>
      </c>
      <c r="AB2874" s="20"/>
      <c r="AC2874" s="16">
        <v>0</v>
      </c>
      <c r="AD2874" s="17">
        <f t="shared" ref="AD2874" si="30654">-1/($AD$4*$B2871)</f>
        <v>-0.18555629778074603</v>
      </c>
      <c r="AE2874" s="18">
        <v>1</v>
      </c>
      <c r="AF2874" s="19">
        <v>0</v>
      </c>
      <c r="AG2874" s="20"/>
      <c r="AH2874" s="1">
        <f t="shared" ref="AH2874" si="30655">X2874*AC2871+Z2874*AC2874-Y2874*AD2871-AA2874*AD2874</f>
        <v>0</v>
      </c>
      <c r="AI2874" s="4">
        <f t="shared" ref="AI2874" si="30656">(X2874*AD2871+Y2874*AC2871+Z2874*AD2874+AA2874*AC2874)</f>
        <v>-0.34125417914777656</v>
      </c>
      <c r="AJ2874" s="2">
        <f t="shared" ref="AJ2874" si="30657">X2874*AE2871+Z2874*AE2874-Y2874*AF2871-AA2874*AF2874</f>
        <v>0.96377639516190283</v>
      </c>
      <c r="AK2874" s="3">
        <f t="shared" ref="AK2874" si="30658">(X2874*AF2871+Y2874*AE2871+Z2874*AF2874+AA2874*AE2874)</f>
        <v>0</v>
      </c>
      <c r="AL2874" s="20"/>
      <c r="AM2874" s="16">
        <v>0</v>
      </c>
      <c r="AN2874" s="17">
        <v>0</v>
      </c>
      <c r="AO2874" s="18">
        <v>1</v>
      </c>
      <c r="AP2874" s="19">
        <v>0</v>
      </c>
      <c r="AR2874" s="1">
        <f t="shared" ref="AR2874" si="30659">AH2874*AM2871+AJ2874*AM2874-AI2874*AN2871-AK2874*AN2874</f>
        <v>0</v>
      </c>
      <c r="AS2874" s="4">
        <f t="shared" ref="AS2874" si="30660">(AH2874*AN2871+AI2874*AM2871+AJ2874*AN2874+AK2874*AM2874)</f>
        <v>-0.34125417914777656</v>
      </c>
      <c r="AT2874" s="2">
        <f t="shared" ref="AT2874" si="30661">AH2874*AO2871+AJ2874*AO2874-AI2874*AP2871-AK2874*AP2874</f>
        <v>0.88468350609970114</v>
      </c>
      <c r="AU2874" s="3">
        <f t="shared" ref="AU2874" si="30662">(AH2874*AP2871+AI2874*AO2871+AJ2874*AP2874+AK2874*AO2874)</f>
        <v>0</v>
      </c>
      <c r="AV2874" s="20"/>
      <c r="AW2874" s="16">
        <v>0</v>
      </c>
      <c r="AX2874" s="17">
        <f t="shared" ref="AX2874" si="30663">-1/($AX$4*$B2871)</f>
        <v>-0.18555629778074603</v>
      </c>
      <c r="AY2874" s="18">
        <v>1</v>
      </c>
      <c r="AZ2874" s="19">
        <v>0</v>
      </c>
      <c r="BA2874" s="20"/>
      <c r="BB2874" s="1">
        <f t="shared" ref="BB2874" si="30664">AR2874*AW2871+AT2874*AW2874-AS2874*AX2871-AU2874*AX2874</f>
        <v>0</v>
      </c>
      <c r="BC2874" s="4">
        <f t="shared" ref="BC2874" si="30665">(AR2874*AX2871+AS2874*AW2871+AT2874*AX2874+AU2874*AW2874)</f>
        <v>-0.5054127752473272</v>
      </c>
      <c r="BD2874" s="2">
        <f t="shared" ref="BD2874" si="30666">AR2874*AY2871+AT2874*AY2874-AS2874*AZ2871-AU2874*AZ2874</f>
        <v>0.88468350609970114</v>
      </c>
      <c r="BE2874" s="3">
        <f t="shared" ref="BE2874" si="30667">(AR2874*AZ2871+AS2874*AY2871+AT2874*AZ2874+AU2874*AY2874)</f>
        <v>0</v>
      </c>
      <c r="BF2874" s="20"/>
      <c r="BG2874" s="16">
        <v>0</v>
      </c>
      <c r="BH2874" s="17">
        <v>0</v>
      </c>
      <c r="BI2874" s="18">
        <v>1</v>
      </c>
      <c r="BJ2874" s="19">
        <v>0</v>
      </c>
      <c r="BK2874" s="20"/>
      <c r="BL2874" s="1">
        <f t="shared" ref="BL2874" si="30668">BB2874*BG2871+BD2874*BG2874-BC2874*BH2871-BE2874*BH2874</f>
        <v>0</v>
      </c>
      <c r="BM2874" s="4">
        <f t="shared" ref="BM2874" si="30669">(BB2874*BH2871+BC2874*BG2871+BD2874*BH2874+BE2874*BG2874)</f>
        <v>-0.5054127752473272</v>
      </c>
      <c r="BN2874" s="2">
        <f t="shared" ref="BN2874" si="30670">BB2874*BI2871+BD2874*BI2874-BC2874*BJ2871-BE2874*BJ2874</f>
        <v>0.77196376497669705</v>
      </c>
      <c r="BO2874" s="3">
        <f t="shared" ref="BO2874" si="30671">(BB2874*BJ2871+BC2874*BI2871+BD2874*BJ2874+BE2874*BI2874)</f>
        <v>0</v>
      </c>
      <c r="BP2874" s="20"/>
      <c r="BQ2874" s="16">
        <v>0</v>
      </c>
      <c r="BR2874" s="17">
        <f t="shared" ref="BR2874" si="30672">-1/($BR$4*$B2871)</f>
        <v>-0.16241939937306057</v>
      </c>
      <c r="BS2874" s="18">
        <v>1</v>
      </c>
      <c r="BT2874" s="19">
        <v>0</v>
      </c>
      <c r="BU2874" s="20"/>
      <c r="BV2874" s="1">
        <f t="shared" ref="BV2874" si="30673">BL2874*BQ2871+BN2874*BQ2874-BM2874*BR2871-BO2874*BR2874</f>
        <v>0</v>
      </c>
      <c r="BW2874" s="4">
        <f t="shared" ref="BW2874" si="30674">(BL2874*BR2871+BM2874*BQ2871+BN2874*BR2874+BO2874*BQ2874)</f>
        <v>-0.63079466629260883</v>
      </c>
      <c r="BX2874" s="2">
        <f t="shared" ref="BX2874" si="30675">BL2874*BS2871+BN2874*BS2874-BM2874*BT2871-BO2874*BT2874</f>
        <v>0.77196376497669705</v>
      </c>
      <c r="BY2874" s="3">
        <f t="shared" ref="BY2874" si="30676">(BL2874*BT2871+BM2874*BS2871+BN2874*BT2874+BO2874*BS2874)</f>
        <v>0</v>
      </c>
      <c r="BZ2874" s="20"/>
      <c r="CA2874" s="16">
        <v>0</v>
      </c>
      <c r="CB2874" s="17">
        <v>0</v>
      </c>
      <c r="CC2874" s="18">
        <v>1</v>
      </c>
      <c r="CD2874" s="19">
        <v>0</v>
      </c>
      <c r="CE2874" s="20"/>
      <c r="CF2874" s="1">
        <f t="shared" ref="CF2874" si="30677">BV2874*CA2871+BX2874*CA2874-BW2874*CB2871-BY2874*CB2874</f>
        <v>0</v>
      </c>
      <c r="CG2874" s="4">
        <f t="shared" ref="CG2874" si="30678">(BV2874*CB2871+BW2874*CA2871+BX2874*CB2874+BY2874*CA2874)</f>
        <v>-0.63079466629260883</v>
      </c>
      <c r="CH2874" s="2">
        <f t="shared" ref="CH2874" si="30679">BV2874*CC2871+BX2874*CC2874-BW2874*CD2871-BY2874*CD2874</f>
        <v>0.6983338708126734</v>
      </c>
      <c r="CI2874" s="3">
        <f t="shared" ref="CI2874" si="30680">(BV2874*CD2871+BW2874*CC2871+BX2874*CD2874+BY2874*CC2874)</f>
        <v>0</v>
      </c>
      <c r="CK2874" s="16">
        <f t="shared" ref="CK2874" si="30681">1/$CL$4</f>
        <v>1</v>
      </c>
      <c r="CL2874" s="17">
        <v>0</v>
      </c>
      <c r="CM2874" s="18">
        <v>1</v>
      </c>
      <c r="CN2874" s="19">
        <v>0</v>
      </c>
      <c r="CP2874" s="1">
        <f t="shared" ref="CP2874" si="30682">CF2874*CK2871+CH2874*CK2874-CG2874*CL2871-CI2874*CL2874</f>
        <v>0.6983338708126734</v>
      </c>
      <c r="CQ2874" s="4">
        <f t="shared" ref="CQ2874" si="30683">(CF2874*CL2871+CG2874*CK2871+CH2874*CL2874+CI2874*CK2874)</f>
        <v>-0.63079466629260883</v>
      </c>
      <c r="CR2874" s="2">
        <f t="shared" ref="CR2874" si="30684">CF2874*CM2871+CH2874*CM2874-CG2874*CN2871-CI2874*CN2874</f>
        <v>0.6983338708126734</v>
      </c>
      <c r="CS2874" s="3">
        <f t="shared" ref="CS2874" si="30685">(CF2874*CN2871+CG2874*CM2871+CH2874*CN2874+CI2874*CM2874)</f>
        <v>0</v>
      </c>
      <c r="CU2874" s="39">
        <f t="shared" ref="CU2874" si="30686">(180/PI())*ATAN(-1*(CQ2871/CP2871))</f>
        <v>49.310792270312866</v>
      </c>
      <c r="CW2874" s="54">
        <f t="shared" ref="CW2874" si="30687">20*LOG(((1-(10^(CU2871/20)^2)*(1-((1-CW2871)/(1+CW2871))^2))^0.5))</f>
        <v>-19.099115439190292</v>
      </c>
    </row>
    <row r="2875" spans="2:101">
      <c r="E2875" s="20"/>
      <c r="F2875" s="20"/>
      <c r="G2875" s="20"/>
      <c r="H2875" s="20"/>
      <c r="I2875" s="20"/>
      <c r="J2875" s="20"/>
      <c r="K2875" s="20"/>
      <c r="L2875" s="20"/>
      <c r="M2875" s="20"/>
      <c r="N2875" s="20"/>
      <c r="O2875" s="20"/>
      <c r="P2875" s="20"/>
      <c r="Q2875" s="20"/>
      <c r="R2875" s="20"/>
      <c r="S2875" s="20"/>
      <c r="T2875" s="20"/>
      <c r="U2875" s="20"/>
      <c r="V2875" s="20"/>
      <c r="W2875" s="20"/>
      <c r="X2875" s="20"/>
      <c r="Y2875" s="20"/>
      <c r="Z2875" s="20"/>
      <c r="AA2875" s="20"/>
      <c r="AB2875" s="30"/>
      <c r="AC2875" s="20"/>
      <c r="AD2875" s="20"/>
      <c r="AE2875" s="20"/>
      <c r="AF2875" s="20"/>
      <c r="AG2875" s="20"/>
      <c r="AH2875" s="20"/>
      <c r="AI2875" s="20"/>
      <c r="AJ2875" s="20"/>
      <c r="AK2875" s="20"/>
      <c r="AL2875" s="20"/>
      <c r="AM2875" s="20"/>
      <c r="AN2875" s="20"/>
      <c r="AO2875" s="20"/>
      <c r="AP2875" s="20"/>
      <c r="AQ2875" s="20"/>
      <c r="AR2875" s="20"/>
      <c r="AS2875" s="20"/>
      <c r="AT2875" s="20"/>
      <c r="AU2875" s="20"/>
      <c r="AV2875" s="20"/>
      <c r="AW2875" s="20"/>
      <c r="AX2875" s="20"/>
      <c r="AY2875" s="20"/>
      <c r="AZ2875" s="20"/>
      <c r="BA2875" s="20"/>
      <c r="BB2875" s="20"/>
      <c r="BC2875" s="20"/>
      <c r="BD2875" s="20"/>
      <c r="BE2875" s="20"/>
      <c r="BF2875" s="20"/>
      <c r="BG2875" s="20"/>
      <c r="BH2875" s="20"/>
      <c r="BI2875" s="20"/>
      <c r="BJ2875" s="20"/>
      <c r="BK2875" s="20"/>
      <c r="BL2875" s="20"/>
      <c r="BM2875" s="20"/>
      <c r="BN2875" s="20"/>
      <c r="BO2875" s="20"/>
      <c r="BP2875" s="20"/>
      <c r="BQ2875" s="20"/>
      <c r="BR2875" s="20"/>
      <c r="BS2875" s="20"/>
      <c r="BT2875" s="20"/>
      <c r="BU2875" s="20"/>
      <c r="BV2875" s="20"/>
      <c r="BW2875" s="20"/>
      <c r="BX2875" s="20"/>
      <c r="BY2875" s="20"/>
      <c r="BZ2875" s="20"/>
      <c r="CA2875" s="20"/>
      <c r="CB2875" s="20"/>
      <c r="CC2875" s="20"/>
      <c r="CD2875" s="20"/>
      <c r="CE2875" s="20"/>
      <c r="CF2875" s="20"/>
      <c r="CG2875" s="20"/>
      <c r="CH2875" s="20"/>
      <c r="CI2875" s="20"/>
      <c r="CJ2875" s="20"/>
      <c r="CK2875" s="20"/>
      <c r="CL2875" s="20"/>
    </row>
    <row r="2877" spans="2:101" ht="18.600000000000001" thickBot="1">
      <c r="B2877" s="23"/>
      <c r="C2877" s="23"/>
      <c r="D2877" s="20" t="s">
        <v>15</v>
      </c>
      <c r="E2877" s="20"/>
      <c r="F2877" s="20"/>
      <c r="G2877" s="20"/>
      <c r="H2877" s="20"/>
      <c r="I2877" s="20" t="s">
        <v>16</v>
      </c>
      <c r="J2877" s="20"/>
      <c r="K2877" s="20"/>
      <c r="L2877" s="20"/>
      <c r="M2877" s="23"/>
      <c r="N2877" s="23"/>
      <c r="O2877" s="24" t="s">
        <v>17</v>
      </c>
      <c r="P2877" s="23"/>
      <c r="Q2877" s="23"/>
      <c r="R2877" s="23"/>
      <c r="S2877" s="20"/>
      <c r="T2877" s="20" t="s">
        <v>18</v>
      </c>
      <c r="U2877" s="23"/>
      <c r="V2877" s="23"/>
      <c r="W2877" s="23"/>
      <c r="X2877" s="23"/>
      <c r="Y2877" s="24" t="s">
        <v>19</v>
      </c>
      <c r="Z2877" s="23"/>
      <c r="AA2877" s="23"/>
      <c r="AB2877" s="23"/>
      <c r="AC2877" s="24" t="s">
        <v>20</v>
      </c>
      <c r="AD2877" s="20"/>
      <c r="AE2877" s="20"/>
      <c r="AF2877" s="20"/>
      <c r="AG2877" s="20"/>
      <c r="AH2877" s="23"/>
      <c r="AI2877" s="24" t="s">
        <v>21</v>
      </c>
      <c r="AJ2877" s="23"/>
      <c r="AK2877" s="23"/>
      <c r="AL2877" s="20"/>
      <c r="AM2877" s="24" t="s">
        <v>31</v>
      </c>
      <c r="AN2877" s="20"/>
      <c r="AO2877" s="23"/>
      <c r="AP2877" s="23"/>
      <c r="AQ2877" s="23"/>
      <c r="AR2877" s="23"/>
      <c r="AS2877" s="24" t="s">
        <v>91</v>
      </c>
      <c r="AT2877" s="23"/>
      <c r="AU2877" s="23"/>
      <c r="AV2877" s="23"/>
      <c r="AW2877" s="24" t="s">
        <v>32</v>
      </c>
      <c r="AX2877" s="20"/>
      <c r="AY2877" s="20"/>
      <c r="AZ2877" s="20"/>
      <c r="BA2877" s="20"/>
      <c r="BB2877" s="23"/>
      <c r="BC2877" s="24" t="s">
        <v>22</v>
      </c>
      <c r="BD2877" s="23"/>
      <c r="BE2877" s="23"/>
      <c r="BF2877" s="23"/>
      <c r="BG2877" s="24" t="s">
        <v>33</v>
      </c>
      <c r="BH2877" s="20"/>
      <c r="BI2877" s="23"/>
      <c r="BJ2877" s="23"/>
      <c r="BK2877" s="23"/>
      <c r="BL2877" s="23"/>
      <c r="BM2877" s="24" t="s">
        <v>34</v>
      </c>
      <c r="BN2877" s="23"/>
      <c r="BO2877" s="23"/>
      <c r="BP2877" s="23"/>
      <c r="BQ2877" s="24" t="s">
        <v>89</v>
      </c>
      <c r="BR2877" s="20"/>
      <c r="BS2877" s="20"/>
      <c r="BT2877" s="20"/>
      <c r="BU2877" s="20"/>
      <c r="BV2877" s="23"/>
      <c r="BW2877" s="24" t="s">
        <v>35</v>
      </c>
      <c r="BX2877" s="23"/>
      <c r="BY2877" s="23"/>
      <c r="BZ2877" s="23"/>
      <c r="CA2877" s="24" t="s">
        <v>90</v>
      </c>
      <c r="CB2877" s="20"/>
      <c r="CC2877" s="23"/>
      <c r="CD2877" s="23"/>
      <c r="CE2877" s="23"/>
      <c r="CF2877" s="23"/>
      <c r="CG2877" s="24" t="s">
        <v>92</v>
      </c>
      <c r="CH2877" s="23"/>
      <c r="CI2877" s="23"/>
      <c r="CJ2877" s="23"/>
      <c r="CK2877" s="24" t="s">
        <v>36</v>
      </c>
      <c r="CL2877" s="24"/>
      <c r="CM2877" s="23"/>
      <c r="CN2877" s="23"/>
      <c r="CO2877" s="23"/>
      <c r="CP2877" s="23"/>
      <c r="CQ2877" s="24" t="s">
        <v>93</v>
      </c>
      <c r="CR2877" s="23"/>
      <c r="CS2877" s="23"/>
    </row>
    <row r="2878" spans="2:101" ht="18.600000000000001" thickBot="1">
      <c r="B2878" s="33"/>
      <c r="C2878" s="23"/>
      <c r="D2878" s="7" t="s">
        <v>2</v>
      </c>
      <c r="E2878" s="8"/>
      <c r="F2878" s="8" t="s">
        <v>3</v>
      </c>
      <c r="G2878" s="9"/>
      <c r="H2878" s="10"/>
      <c r="I2878" s="7" t="s">
        <v>4</v>
      </c>
      <c r="J2878" s="8"/>
      <c r="K2878" s="8" t="s">
        <v>5</v>
      </c>
      <c r="L2878" s="9"/>
      <c r="M2878" s="23"/>
      <c r="N2878" s="251" t="s">
        <v>79</v>
      </c>
      <c r="O2878" s="252"/>
      <c r="P2878" s="253" t="s">
        <v>80</v>
      </c>
      <c r="Q2878" s="254"/>
      <c r="R2878" s="23"/>
      <c r="S2878" s="7" t="s">
        <v>11</v>
      </c>
      <c r="T2878" s="8"/>
      <c r="U2878" s="8" t="s">
        <v>12</v>
      </c>
      <c r="V2878" s="9"/>
      <c r="W2878" s="20"/>
      <c r="X2878" s="251" t="s">
        <v>79</v>
      </c>
      <c r="Y2878" s="252"/>
      <c r="Z2878" s="253" t="s">
        <v>80</v>
      </c>
      <c r="AA2878" s="254"/>
      <c r="AB2878" s="20"/>
      <c r="AC2878" s="7" t="s">
        <v>4</v>
      </c>
      <c r="AD2878" s="8"/>
      <c r="AE2878" s="8" t="s">
        <v>5</v>
      </c>
      <c r="AF2878" s="9"/>
      <c r="AG2878" s="20"/>
      <c r="AH2878" s="251" t="s">
        <v>0</v>
      </c>
      <c r="AI2878" s="252"/>
      <c r="AJ2878" s="253" t="s">
        <v>1</v>
      </c>
      <c r="AK2878" s="254"/>
      <c r="AL2878" s="20"/>
      <c r="AM2878" s="7" t="s">
        <v>11</v>
      </c>
      <c r="AN2878" s="8"/>
      <c r="AO2878" s="8" t="s">
        <v>12</v>
      </c>
      <c r="AP2878" s="9"/>
      <c r="AQ2878" s="23"/>
      <c r="AR2878" s="251" t="s">
        <v>0</v>
      </c>
      <c r="AS2878" s="252"/>
      <c r="AT2878" s="253" t="s">
        <v>1</v>
      </c>
      <c r="AU2878" s="254"/>
      <c r="AV2878" s="36"/>
      <c r="AW2878" s="7" t="s">
        <v>4</v>
      </c>
      <c r="AX2878" s="8"/>
      <c r="AY2878" s="8" t="s">
        <v>5</v>
      </c>
      <c r="AZ2878" s="9"/>
      <c r="BA2878" s="20"/>
      <c r="BB2878" s="251" t="s">
        <v>0</v>
      </c>
      <c r="BC2878" s="252"/>
      <c r="BD2878" s="253" t="s">
        <v>1</v>
      </c>
      <c r="BE2878" s="254"/>
      <c r="BF2878" s="36"/>
      <c r="BG2878" s="7" t="s">
        <v>11</v>
      </c>
      <c r="BH2878" s="8"/>
      <c r="BI2878" s="8" t="s">
        <v>12</v>
      </c>
      <c r="BJ2878" s="9"/>
      <c r="BK2878" s="36"/>
      <c r="BL2878" s="251" t="s">
        <v>0</v>
      </c>
      <c r="BM2878" s="252"/>
      <c r="BN2878" s="253" t="s">
        <v>1</v>
      </c>
      <c r="BO2878" s="254"/>
      <c r="BP2878" s="36"/>
      <c r="BQ2878" s="7" t="s">
        <v>4</v>
      </c>
      <c r="BR2878" s="8"/>
      <c r="BS2878" s="8" t="s">
        <v>5</v>
      </c>
      <c r="BT2878" s="9"/>
      <c r="BU2878" s="20"/>
      <c r="BV2878" s="251" t="s">
        <v>0</v>
      </c>
      <c r="BW2878" s="252"/>
      <c r="BX2878" s="253" t="s">
        <v>1</v>
      </c>
      <c r="BY2878" s="254"/>
      <c r="BZ2878" s="36"/>
      <c r="CA2878" s="7" t="s">
        <v>11</v>
      </c>
      <c r="CB2878" s="8"/>
      <c r="CC2878" s="8" t="s">
        <v>12</v>
      </c>
      <c r="CD2878" s="9"/>
      <c r="CE2878" s="36"/>
      <c r="CF2878" s="251" t="s">
        <v>0</v>
      </c>
      <c r="CG2878" s="252"/>
      <c r="CH2878" s="253" t="s">
        <v>1</v>
      </c>
      <c r="CI2878" s="254"/>
      <c r="CJ2878" s="23"/>
      <c r="CK2878" s="7" t="s">
        <v>23</v>
      </c>
      <c r="CL2878" s="8"/>
      <c r="CM2878" s="8" t="s">
        <v>24</v>
      </c>
      <c r="CN2878" s="9"/>
      <c r="CO2878" s="23"/>
      <c r="CP2878" s="251" t="s">
        <v>0</v>
      </c>
      <c r="CQ2878" s="252"/>
      <c r="CR2878" s="253" t="s">
        <v>1</v>
      </c>
      <c r="CS2878" s="254"/>
      <c r="CU2878" s="26" t="s">
        <v>25</v>
      </c>
      <c r="CW2878" s="50" t="s">
        <v>44</v>
      </c>
    </row>
    <row r="2879" spans="2:101" ht="19.2" thickTop="1" thickBot="1">
      <c r="B2879" s="34">
        <v>9.0500000000000291</v>
      </c>
      <c r="D2879" s="11">
        <v>1</v>
      </c>
      <c r="E2879" s="12">
        <v>0</v>
      </c>
      <c r="F2879" s="13">
        <v>0</v>
      </c>
      <c r="G2879" s="40">
        <f t="shared" ref="G2879" si="30688">-1/($E$4*$B2879)</f>
        <v>-0.11608072021122011</v>
      </c>
      <c r="H2879" s="10"/>
      <c r="I2879" s="11">
        <v>1</v>
      </c>
      <c r="J2879" s="12">
        <v>0</v>
      </c>
      <c r="K2879" s="13">
        <v>0</v>
      </c>
      <c r="L2879" s="14">
        <v>0</v>
      </c>
      <c r="N2879" s="1">
        <f t="shared" ref="N2879" si="30689">D2879*I2879+F2879*I2882-E2879*J2879-G2879*J2882</f>
        <v>0.9812504035691173</v>
      </c>
      <c r="O2879" s="4">
        <f t="shared" ref="O2879" si="30690">(D2879*J2879+E2879*I2879+F2879*J2882+G2879*I2882)</f>
        <v>0</v>
      </c>
      <c r="P2879" s="2">
        <f t="shared" ref="P2879" si="30691">D2879*K2879+F2879*K2882-E2879*L2879-G2879*L2882</f>
        <v>0</v>
      </c>
      <c r="Q2879" s="3">
        <f t="shared" ref="Q2879" si="30692">(D2879*L2879+E2879*K2879+F2879*L2882+G2879*K2882)</f>
        <v>-0.11608072021122011</v>
      </c>
      <c r="S2879" s="11">
        <v>1</v>
      </c>
      <c r="T2879" s="12">
        <v>0</v>
      </c>
      <c r="U2879" s="13">
        <v>0</v>
      </c>
      <c r="V2879" s="40">
        <f t="shared" ref="V2879" si="30693">-1/($T$4*$B2879)</f>
        <v>-0.22179292968498682</v>
      </c>
      <c r="W2879" s="20"/>
      <c r="X2879" s="1">
        <f t="shared" ref="X2879" si="30694">N2879*S2879+P2879*S2882-O2879*T2879-Q2879*T2882</f>
        <v>0.9812504035691173</v>
      </c>
      <c r="Y2879" s="4">
        <f t="shared" ref="Y2879" si="30695">(N2879*T2879+O2879*S2879+P2879*T2882+Q2879*S2882)</f>
        <v>0</v>
      </c>
      <c r="Z2879" s="2">
        <f t="shared" ref="Z2879" si="30696">N2879*U2879+P2879*U2882-O2879*V2879-Q2879*V2882</f>
        <v>0</v>
      </c>
      <c r="AA2879" s="3">
        <f t="shared" ref="AA2879" si="30697">(N2879*V2879+O2879*U2879+P2879*V2882+Q2879*U2882)</f>
        <v>-0.33371512197339026</v>
      </c>
      <c r="AB2879" s="20"/>
      <c r="AC2879" s="11">
        <v>1</v>
      </c>
      <c r="AD2879" s="12">
        <v>0</v>
      </c>
      <c r="AE2879" s="13">
        <v>0</v>
      </c>
      <c r="AF2879" s="14">
        <v>0</v>
      </c>
      <c r="AG2879" s="20"/>
      <c r="AH2879" s="1">
        <f t="shared" ref="AH2879" si="30698">X2879*AC2879+Z2879*AC2882-Y2879*AD2879-AA2879*AD2882</f>
        <v>0.91966957672696348</v>
      </c>
      <c r="AI2879" s="4">
        <f t="shared" ref="AI2879" si="30699">(X2879*AD2879+Y2879*AC2879+Z2879*AD2882+AA2879*AC2882)</f>
        <v>0</v>
      </c>
      <c r="AJ2879" s="2">
        <f t="shared" ref="AJ2879" si="30700">X2879*AE2879+Z2879*AE2882-Y2879*AF2879-AA2879*AF2882</f>
        <v>0</v>
      </c>
      <c r="AK2879" s="3">
        <f t="shared" ref="AK2879" si="30701">(X2879*AF2879+Y2879*AE2879+Z2879*AF2882+AA2879*AE2882)</f>
        <v>-0.33371512197339026</v>
      </c>
      <c r="AL2879" s="20"/>
      <c r="AM2879" s="11">
        <v>1</v>
      </c>
      <c r="AN2879" s="12">
        <v>0</v>
      </c>
      <c r="AO2879" s="13">
        <v>0</v>
      </c>
      <c r="AP2879" s="40">
        <f t="shared" ref="AP2879" si="30702">-1/($AN$4*$B2879)</f>
        <v>-0.23049069163341765</v>
      </c>
      <c r="AR2879" s="1">
        <f t="shared" ref="AR2879" si="30703">AH2879*AM2879+AJ2879*AM2882-AI2879*AN2879-AK2879*AN2882</f>
        <v>0.91966957672696348</v>
      </c>
      <c r="AS2879" s="4">
        <f t="shared" ref="AS2879" si="30704">(AH2879*AN2879+AI2879*AM2879+AJ2879*AN2882+AK2879*AM2882)</f>
        <v>0</v>
      </c>
      <c r="AT2879" s="2">
        <f t="shared" ref="AT2879" si="30705">AH2879*AO2879+AJ2879*AO2882-AI2879*AP2879-AK2879*AP2882</f>
        <v>0</v>
      </c>
      <c r="AU2879" s="3">
        <f t="shared" ref="AU2879" si="30706">(AH2879*AP2879+AI2879*AO2879+AJ2879*AP2882+AK2879*AO2882)</f>
        <v>-0.54569039878740055</v>
      </c>
      <c r="AV2879" s="20"/>
      <c r="AW2879" s="11">
        <v>1</v>
      </c>
      <c r="AX2879" s="12">
        <v>0</v>
      </c>
      <c r="AY2879" s="13">
        <v>0</v>
      </c>
      <c r="AZ2879" s="14">
        <v>0</v>
      </c>
      <c r="BA2879" s="20"/>
      <c r="BB2879" s="1">
        <f t="shared" ref="BB2879" si="30707">AR2879*AW2879+AT2879*AW2882-AS2879*AX2879-AU2879*AX2882</f>
        <v>0.81897271361078661</v>
      </c>
      <c r="BC2879" s="4">
        <f t="shared" ref="BC2879" si="30708">(AR2879*AX2879+AS2879*AW2879+AT2879*AX2882+AU2879*AW2882)</f>
        <v>0</v>
      </c>
      <c r="BD2879" s="2">
        <f t="shared" ref="BD2879" si="30709">AR2879*AY2879+AT2879*AY2882-AS2879*AZ2879-AU2879*AZ2882</f>
        <v>0</v>
      </c>
      <c r="BE2879" s="3">
        <f t="shared" ref="BE2879" si="30710">(AR2879*AZ2879+AS2879*AY2879+AT2879*AZ2882+AU2879*AY2882)</f>
        <v>-0.54569039878740055</v>
      </c>
      <c r="BF2879" s="20"/>
      <c r="BG2879" s="11">
        <v>1</v>
      </c>
      <c r="BH2879" s="12">
        <v>0</v>
      </c>
      <c r="BI2879" s="13">
        <v>0</v>
      </c>
      <c r="BJ2879" s="40">
        <f t="shared" ref="BJ2879" si="30711">-1/($BH$4*$B2879)</f>
        <v>-0.22179292968498682</v>
      </c>
      <c r="BK2879" s="20"/>
      <c r="BL2879" s="1">
        <f t="shared" ref="BL2879" si="30712">BB2879*BG2879+BD2879*BG2882-BC2879*BH2879-BE2879*BH2882</f>
        <v>0.81897271361078661</v>
      </c>
      <c r="BM2879" s="4">
        <f t="shared" ref="BM2879" si="30713">(BB2879*BH2879+BC2879*BG2879+BD2879*BH2882+BE2879*BG2882)</f>
        <v>0</v>
      </c>
      <c r="BN2879" s="2">
        <f t="shared" ref="BN2879" si="30714">BB2879*BI2879+BD2879*BI2882-BC2879*BJ2879-BE2879*BJ2882</f>
        <v>0</v>
      </c>
      <c r="BO2879" s="3">
        <f t="shared" ref="BO2879" si="30715">(BB2879*BJ2879+BC2879*BI2879+BD2879*BJ2882+BE2879*BI2882)</f>
        <v>-0.72733275627120064</v>
      </c>
      <c r="BP2879" s="20"/>
      <c r="BQ2879" s="11">
        <v>1</v>
      </c>
      <c r="BR2879" s="12">
        <v>0</v>
      </c>
      <c r="BS2879" s="13">
        <v>0</v>
      </c>
      <c r="BT2879" s="14">
        <v>0</v>
      </c>
      <c r="BU2879" s="20"/>
      <c r="BV2879" s="1">
        <f t="shared" ref="BV2879" si="30716">BL2879*BQ2879+BN2879*BQ2882-BM2879*BR2879-BO2879*BR2882</f>
        <v>0.70149243242169379</v>
      </c>
      <c r="BW2879" s="4">
        <f t="shared" ref="BW2879" si="30717">(BL2879*BR2879+BM2879*BQ2879+BN2879*BR2882+BO2879*BQ2882)</f>
        <v>0</v>
      </c>
      <c r="BX2879" s="2">
        <f t="shared" ref="BX2879" si="30718">BL2879*BS2879+BN2879*BS2882-BM2879*BT2879-BO2879*BT2882</f>
        <v>0</v>
      </c>
      <c r="BY2879" s="3">
        <f t="shared" ref="BY2879" si="30719">(BL2879*BT2879+BM2879*BS2879+BN2879*BT2882+BO2879*BS2882)</f>
        <v>-0.72733275627120064</v>
      </c>
      <c r="BZ2879" s="20"/>
      <c r="CA2879" s="11">
        <v>1</v>
      </c>
      <c r="CB2879" s="12">
        <v>0</v>
      </c>
      <c r="CC2879" s="13">
        <v>0</v>
      </c>
      <c r="CD2879" s="40">
        <f t="shared" ref="CD2879" si="30720">-1/($CB$4*$B2879)</f>
        <v>-0.11608072021122011</v>
      </c>
      <c r="CE2879" s="20"/>
      <c r="CF2879" s="1">
        <f t="shared" ref="CF2879" si="30721">BV2879*CA2879+BX2879*CA2882-BW2879*CB2879-BY2879*CB2882</f>
        <v>0.70149243242169379</v>
      </c>
      <c r="CG2879" s="4">
        <f t="shared" ref="CG2879" si="30722">(BV2879*CB2879+BW2879*CA2879+BX2879*CB2882+BY2879*CA2882)</f>
        <v>0</v>
      </c>
      <c r="CH2879" s="2">
        <f t="shared" ref="CH2879" si="30723">BV2879*CC2879+BX2879*CC2882-BW2879*CD2879-BY2879*CD2882</f>
        <v>0</v>
      </c>
      <c r="CI2879" s="3">
        <f t="shared" ref="CI2879" si="30724">(BV2879*CD2879+BW2879*CC2879+BX2879*CD2882+BY2879*CC2882)</f>
        <v>-0.80876250304943154</v>
      </c>
      <c r="CJ2879" s="28"/>
      <c r="CK2879" s="11">
        <v>1</v>
      </c>
      <c r="CL2879" s="12">
        <v>0</v>
      </c>
      <c r="CM2879" s="13">
        <v>0</v>
      </c>
      <c r="CN2879" s="14">
        <v>0</v>
      </c>
      <c r="CP2879" s="1">
        <f t="shared" ref="CP2879" si="30725">CF2879*CK2879+CH2879*CK2882-CG2879*CL2879-CI2879*CL2882</f>
        <v>0.70149243242169379</v>
      </c>
      <c r="CQ2879" s="4">
        <f t="shared" ref="CQ2879" si="30726">(CF2879*CL2879+CG2879*CK2879+CH2879*CL2882+CI2879*CK2882)</f>
        <v>-0.80876250304943154</v>
      </c>
      <c r="CR2879" s="2">
        <f t="shared" ref="CR2879" si="30727">CF2879*CM2879+CH2879*CM2882-CG2879*CN2879-CI2879*CN2882</f>
        <v>0</v>
      </c>
      <c r="CS2879" s="3">
        <f t="shared" ref="CS2879" si="30728">(CF2879*CN2879+CG2879*CM2879+CH2879*CN2882+CI2879*CM2882)</f>
        <v>-0.80876250304943154</v>
      </c>
      <c r="CU2879" s="29">
        <f t="shared" ref="CU2879" si="30729">20*LOG(((1+$CL$4)/$CL$4)/((CP2879+CP2882)^2+(CQ2879+CQ2882)^2)^0.5)</f>
        <v>-3.5329749544839424E-2</v>
      </c>
      <c r="CW2879" s="51">
        <f t="shared" ref="CW2879" si="30730">((CP2879^2+CQ2879^2)^0.5)/((CP2882^2+CQ2882^2)^0.5)</f>
        <v>1.137083895795749</v>
      </c>
    </row>
    <row r="2880" spans="2:101" ht="18.600000000000001" thickBot="1">
      <c r="D2880" s="11"/>
      <c r="E2880" s="13"/>
      <c r="F2880" s="13"/>
      <c r="G2880" s="15"/>
      <c r="H2880" s="10"/>
      <c r="I2880" s="11"/>
      <c r="J2880" s="13"/>
      <c r="K2880" s="13"/>
      <c r="L2880" s="15"/>
      <c r="N2880" s="5"/>
      <c r="Q2880" s="6"/>
      <c r="S2880" s="11"/>
      <c r="T2880" s="13"/>
      <c r="U2880" s="13"/>
      <c r="V2880" s="15"/>
      <c r="W2880" s="20"/>
      <c r="X2880" s="5"/>
      <c r="AA2880" s="6"/>
      <c r="AB2880" s="20"/>
      <c r="AC2880" s="11"/>
      <c r="AD2880" s="13"/>
      <c r="AE2880" s="13"/>
      <c r="AF2880" s="15"/>
      <c r="AG2880" s="20"/>
      <c r="AH2880" s="5"/>
      <c r="AK2880" s="6"/>
      <c r="AL2880" s="20"/>
      <c r="AM2880" s="11"/>
      <c r="AN2880" s="13"/>
      <c r="AO2880" s="13"/>
      <c r="AP2880" s="15"/>
      <c r="AR2880" s="5"/>
      <c r="AU2880" s="6"/>
      <c r="AW2880" s="11"/>
      <c r="AX2880" s="13"/>
      <c r="AY2880" s="13"/>
      <c r="AZ2880" s="15"/>
      <c r="BA2880" s="20"/>
      <c r="BB2880" s="5"/>
      <c r="BE2880" s="6"/>
      <c r="BG2880" s="11"/>
      <c r="BH2880" s="13"/>
      <c r="BI2880" s="13"/>
      <c r="BJ2880" s="15"/>
      <c r="BL2880" s="5"/>
      <c r="BO2880" s="6"/>
      <c r="BQ2880" s="11"/>
      <c r="BR2880" s="13"/>
      <c r="BS2880" s="13"/>
      <c r="BT2880" s="15"/>
      <c r="BU2880" s="20"/>
      <c r="BV2880" s="5"/>
      <c r="BY2880" s="6"/>
      <c r="CA2880" s="11"/>
      <c r="CB2880" s="13"/>
      <c r="CC2880" s="13"/>
      <c r="CD2880" s="15"/>
      <c r="CF2880" s="5"/>
      <c r="CI2880" s="6"/>
      <c r="CK2880" s="11"/>
      <c r="CL2880" s="13"/>
      <c r="CM2880" s="13"/>
      <c r="CN2880" s="15"/>
      <c r="CP2880" s="5"/>
      <c r="CS2880" s="6"/>
      <c r="CW2880" s="52"/>
    </row>
    <row r="2881" spans="2:101" ht="18.600000000000001" thickBot="1">
      <c r="D2881" s="11" t="s">
        <v>6</v>
      </c>
      <c r="E2881" s="13"/>
      <c r="F2881" s="13" t="s">
        <v>7</v>
      </c>
      <c r="G2881" s="15"/>
      <c r="H2881" s="10"/>
      <c r="I2881" s="11" t="s">
        <v>8</v>
      </c>
      <c r="J2881" s="13"/>
      <c r="K2881" s="13" t="s">
        <v>9</v>
      </c>
      <c r="L2881" s="15"/>
      <c r="N2881" s="251" t="s">
        <v>26</v>
      </c>
      <c r="O2881" s="252"/>
      <c r="P2881" s="253" t="s">
        <v>27</v>
      </c>
      <c r="Q2881" s="254"/>
      <c r="S2881" s="11" t="s">
        <v>13</v>
      </c>
      <c r="T2881" s="13"/>
      <c r="U2881" s="13" t="s">
        <v>14</v>
      </c>
      <c r="V2881" s="15"/>
      <c r="W2881" s="20"/>
      <c r="X2881" s="251" t="s">
        <v>26</v>
      </c>
      <c r="Y2881" s="252"/>
      <c r="Z2881" s="253" t="s">
        <v>27</v>
      </c>
      <c r="AA2881" s="254"/>
      <c r="AB2881" s="20"/>
      <c r="AC2881" s="11" t="s">
        <v>8</v>
      </c>
      <c r="AD2881" s="13"/>
      <c r="AE2881" s="13" t="s">
        <v>9</v>
      </c>
      <c r="AF2881" s="15"/>
      <c r="AG2881" s="20"/>
      <c r="AH2881" s="251" t="s">
        <v>26</v>
      </c>
      <c r="AI2881" s="252"/>
      <c r="AJ2881" s="253" t="s">
        <v>27</v>
      </c>
      <c r="AK2881" s="254"/>
      <c r="AL2881" s="20"/>
      <c r="AM2881" s="11" t="s">
        <v>13</v>
      </c>
      <c r="AN2881" s="13"/>
      <c r="AO2881" s="13" t="s">
        <v>14</v>
      </c>
      <c r="AP2881" s="15"/>
      <c r="AR2881" s="251" t="s">
        <v>26</v>
      </c>
      <c r="AS2881" s="252"/>
      <c r="AT2881" s="253" t="s">
        <v>27</v>
      </c>
      <c r="AU2881" s="254"/>
      <c r="AV2881" s="36"/>
      <c r="AW2881" s="11" t="s">
        <v>8</v>
      </c>
      <c r="AX2881" s="13"/>
      <c r="AY2881" s="13" t="s">
        <v>9</v>
      </c>
      <c r="AZ2881" s="15"/>
      <c r="BA2881" s="20"/>
      <c r="BB2881" s="251" t="s">
        <v>26</v>
      </c>
      <c r="BC2881" s="252"/>
      <c r="BD2881" s="253" t="s">
        <v>27</v>
      </c>
      <c r="BE2881" s="254"/>
      <c r="BF2881" s="36"/>
      <c r="BG2881" s="11" t="s">
        <v>13</v>
      </c>
      <c r="BH2881" s="13"/>
      <c r="BI2881" s="13" t="s">
        <v>14</v>
      </c>
      <c r="BJ2881" s="15"/>
      <c r="BK2881" s="36"/>
      <c r="BL2881" s="251" t="s">
        <v>26</v>
      </c>
      <c r="BM2881" s="252"/>
      <c r="BN2881" s="253" t="s">
        <v>27</v>
      </c>
      <c r="BO2881" s="254"/>
      <c r="BP2881" s="36"/>
      <c r="BQ2881" s="11" t="s">
        <v>8</v>
      </c>
      <c r="BR2881" s="13"/>
      <c r="BS2881" s="13" t="s">
        <v>9</v>
      </c>
      <c r="BT2881" s="15"/>
      <c r="BU2881" s="20"/>
      <c r="BV2881" s="251" t="s">
        <v>26</v>
      </c>
      <c r="BW2881" s="252"/>
      <c r="BX2881" s="253" t="s">
        <v>27</v>
      </c>
      <c r="BY2881" s="254"/>
      <c r="BZ2881" s="36"/>
      <c r="CA2881" s="11" t="s">
        <v>13</v>
      </c>
      <c r="CB2881" s="13"/>
      <c r="CC2881" s="13" t="s">
        <v>14</v>
      </c>
      <c r="CD2881" s="15"/>
      <c r="CE2881" s="36"/>
      <c r="CF2881" s="251" t="s">
        <v>26</v>
      </c>
      <c r="CG2881" s="252"/>
      <c r="CH2881" s="253" t="s">
        <v>27</v>
      </c>
      <c r="CI2881" s="254"/>
      <c r="CK2881" s="11" t="s">
        <v>28</v>
      </c>
      <c r="CL2881" s="13"/>
      <c r="CM2881" s="13" t="s">
        <v>29</v>
      </c>
      <c r="CN2881" s="15"/>
      <c r="CP2881" s="251" t="s">
        <v>26</v>
      </c>
      <c r="CQ2881" s="252"/>
      <c r="CR2881" s="253" t="s">
        <v>27</v>
      </c>
      <c r="CS2881" s="254"/>
      <c r="CU2881" s="38" t="s">
        <v>37</v>
      </c>
      <c r="CW2881" s="53" t="s">
        <v>45</v>
      </c>
    </row>
    <row r="2882" spans="2:101" ht="19.2" thickTop="1" thickBot="1">
      <c r="D2882" s="16">
        <v>0</v>
      </c>
      <c r="E2882" s="17">
        <v>0</v>
      </c>
      <c r="F2882" s="18">
        <v>1</v>
      </c>
      <c r="G2882" s="19">
        <v>0</v>
      </c>
      <c r="H2882" s="10"/>
      <c r="I2882" s="16">
        <v>0</v>
      </c>
      <c r="J2882" s="17">
        <f t="shared" ref="J2882" si="30731">-1/($J$4*$B2879)</f>
        <v>-0.1615220546251431</v>
      </c>
      <c r="K2882" s="18">
        <v>1</v>
      </c>
      <c r="L2882" s="19">
        <v>0</v>
      </c>
      <c r="N2882" s="1">
        <f t="shared" ref="N2882" si="30732">D2882*I2879+F2882*I2882-E2882*J2879-G2882*J2882</f>
        <v>0</v>
      </c>
      <c r="O2882" s="4">
        <f t="shared" ref="O2882" si="30733">(D2882*J2879+E2882*I2879+F2882*J2882+G2882*I2882)</f>
        <v>-0.1615220546251431</v>
      </c>
      <c r="P2882" s="2">
        <f t="shared" ref="P2882" si="30734">D2882*K2879+F2882*K2882-E2882*L2879-G2882*L2882</f>
        <v>1</v>
      </c>
      <c r="Q2882" s="3">
        <f t="shared" ref="Q2882" si="30735">(D2882*L2879+E2882*K2879+F2882*L2882+G2882*K2882)</f>
        <v>0</v>
      </c>
      <c r="S2882" s="16">
        <v>0</v>
      </c>
      <c r="T2882" s="17">
        <v>0</v>
      </c>
      <c r="U2882" s="18">
        <v>1</v>
      </c>
      <c r="V2882" s="19">
        <v>0</v>
      </c>
      <c r="W2882" s="20"/>
      <c r="X2882" s="1">
        <f t="shared" ref="X2882" si="30736">N2882*S2879+P2882*S2882-O2882*T2879-Q2882*T2882</f>
        <v>0</v>
      </c>
      <c r="Y2882" s="4">
        <f t="shared" ref="Y2882" si="30737">(N2882*T2879+O2882*S2879+P2882*T2882+Q2882*S2882)</f>
        <v>-0.1615220546251431</v>
      </c>
      <c r="Z2882" s="2">
        <f t="shared" ref="Z2882" si="30738">N2882*U2879+P2882*U2882-O2882*V2879-Q2882*V2882</f>
        <v>0.96417555029595103</v>
      </c>
      <c r="AA2882" s="3">
        <f t="shared" ref="AA2882" si="30739">(N2882*V2879+O2882*U2879+P2882*V2882+Q2882*U2882)</f>
        <v>0</v>
      </c>
      <c r="AB2882" s="20"/>
      <c r="AC2882" s="16">
        <v>0</v>
      </c>
      <c r="AD2882" s="17">
        <f t="shared" ref="AD2882" si="30740">-1/($AD$4*$B2879)</f>
        <v>-0.18453112486483036</v>
      </c>
      <c r="AE2882" s="18">
        <v>1</v>
      </c>
      <c r="AF2882" s="19">
        <v>0</v>
      </c>
      <c r="AG2882" s="20"/>
      <c r="AH2882" s="1">
        <f t="shared" ref="AH2882" si="30741">X2882*AC2879+Z2882*AC2882-Y2882*AD2879-AA2882*AD2882</f>
        <v>0</v>
      </c>
      <c r="AI2882" s="4">
        <f t="shared" ref="AI2882" si="30742">(X2882*AD2879+Y2882*AC2879+Z2882*AD2882+AA2882*AC2882)</f>
        <v>-0.33944245348842178</v>
      </c>
      <c r="AJ2882" s="2">
        <f t="shared" ref="AJ2882" si="30743">X2882*AE2879+Z2882*AE2882-Y2882*AF2879-AA2882*AF2882</f>
        <v>0.96417555029595103</v>
      </c>
      <c r="AK2882" s="3">
        <f t="shared" ref="AK2882" si="30744">(X2882*AF2879+Y2882*AE2879+Z2882*AF2882+AA2882*AE2882)</f>
        <v>0</v>
      </c>
      <c r="AL2882" s="20"/>
      <c r="AM2882" s="16">
        <v>0</v>
      </c>
      <c r="AN2882" s="17">
        <v>0</v>
      </c>
      <c r="AO2882" s="18">
        <v>1</v>
      </c>
      <c r="AP2882" s="19">
        <v>0</v>
      </c>
      <c r="AR2882" s="1">
        <f t="shared" ref="AR2882" si="30745">AH2882*AM2879+AJ2882*AM2882-AI2882*AN2879-AK2882*AN2882</f>
        <v>0</v>
      </c>
      <c r="AS2882" s="4">
        <f t="shared" ref="AS2882" si="30746">(AH2882*AN2879+AI2882*AM2879+AJ2882*AN2882+AK2882*AM2882)</f>
        <v>-0.33944245348842178</v>
      </c>
      <c r="AT2882" s="2">
        <f t="shared" ref="AT2882" si="30747">AH2882*AO2879+AJ2882*AO2882-AI2882*AP2879-AK2882*AP2882</f>
        <v>0.88593722442166045</v>
      </c>
      <c r="AU2882" s="3">
        <f t="shared" ref="AU2882" si="30748">(AH2882*AP2879+AI2882*AO2879+AJ2882*AP2882+AK2882*AO2882)</f>
        <v>0</v>
      </c>
      <c r="AV2882" s="20"/>
      <c r="AW2882" s="16">
        <v>0</v>
      </c>
      <c r="AX2882" s="17">
        <f t="shared" ref="AX2882" si="30749">-1/($AX$4*$B2879)</f>
        <v>-0.18453112486483036</v>
      </c>
      <c r="AY2882" s="18">
        <v>1</v>
      </c>
      <c r="AZ2882" s="19">
        <v>0</v>
      </c>
      <c r="BA2882" s="20"/>
      <c r="BB2882" s="1">
        <f t="shared" ref="BB2882" si="30750">AR2882*AW2879+AT2882*AW2882-AS2882*AX2879-AU2882*AX2882</f>
        <v>0</v>
      </c>
      <c r="BC2882" s="4">
        <f t="shared" ref="BC2882" si="30751">(AR2882*AX2879+AS2882*AW2879+AT2882*AX2882+AU2882*AW2882)</f>
        <v>-0.50292544607057643</v>
      </c>
      <c r="BD2882" s="2">
        <f t="shared" ref="BD2882" si="30752">AR2882*AY2879+AT2882*AY2882-AS2882*AZ2879-AU2882*AZ2882</f>
        <v>0.88593722442166045</v>
      </c>
      <c r="BE2882" s="3">
        <f t="shared" ref="BE2882" si="30753">(AR2882*AZ2879+AS2882*AY2879+AT2882*AZ2882+AU2882*AY2882)</f>
        <v>0</v>
      </c>
      <c r="BF2882" s="20"/>
      <c r="BG2882" s="16">
        <v>0</v>
      </c>
      <c r="BH2882" s="17">
        <v>0</v>
      </c>
      <c r="BI2882" s="18">
        <v>1</v>
      </c>
      <c r="BJ2882" s="19">
        <v>0</v>
      </c>
      <c r="BK2882" s="20"/>
      <c r="BL2882" s="1">
        <f t="shared" ref="BL2882" si="30754">BB2882*BG2879+BD2882*BG2882-BC2882*BH2879-BE2882*BH2882</f>
        <v>0</v>
      </c>
      <c r="BM2882" s="4">
        <f t="shared" ref="BM2882" si="30755">(BB2882*BH2879+BC2882*BG2879+BD2882*BH2882+BE2882*BG2882)</f>
        <v>-0.50292544607057643</v>
      </c>
      <c r="BN2882" s="2">
        <f t="shared" ref="BN2882" si="30756">BB2882*BI2879+BD2882*BI2882-BC2882*BJ2879-BE2882*BJ2882</f>
        <v>0.77439191632453852</v>
      </c>
      <c r="BO2882" s="3">
        <f t="shared" ref="BO2882" si="30757">(BB2882*BJ2879+BC2882*BI2879+BD2882*BJ2882+BE2882*BI2882)</f>
        <v>0</v>
      </c>
      <c r="BP2882" s="20"/>
      <c r="BQ2882" s="16">
        <v>0</v>
      </c>
      <c r="BR2882" s="17">
        <f t="shared" ref="BR2882" si="30758">-1/($BR$4*$B2879)</f>
        <v>-0.1615220546251431</v>
      </c>
      <c r="BS2882" s="18">
        <v>1</v>
      </c>
      <c r="BT2882" s="19">
        <v>0</v>
      </c>
      <c r="BU2882" s="20"/>
      <c r="BV2882" s="1">
        <f t="shared" ref="BV2882" si="30759">BL2882*BQ2879+BN2882*BQ2882-BM2882*BR2879-BO2882*BR2882</f>
        <v>0</v>
      </c>
      <c r="BW2882" s="4">
        <f t="shared" ref="BW2882" si="30760">(BL2882*BR2879+BM2882*BQ2879+BN2882*BR2882+BO2882*BQ2882)</f>
        <v>-0.62800681948041781</v>
      </c>
      <c r="BX2882" s="2">
        <f t="shared" ref="BX2882" si="30761">BL2882*BS2879+BN2882*BS2882-BM2882*BT2879-BO2882*BT2882</f>
        <v>0.77439191632453852</v>
      </c>
      <c r="BY2882" s="3">
        <f t="shared" ref="BY2882" si="30762">(BL2882*BT2879+BM2882*BS2879+BN2882*BT2882+BO2882*BS2882)</f>
        <v>0</v>
      </c>
      <c r="BZ2882" s="20"/>
      <c r="CA2882" s="16">
        <v>0</v>
      </c>
      <c r="CB2882" s="17">
        <v>0</v>
      </c>
      <c r="CC2882" s="18">
        <v>1</v>
      </c>
      <c r="CD2882" s="19">
        <v>0</v>
      </c>
      <c r="CE2882" s="20"/>
      <c r="CF2882" s="1">
        <f t="shared" ref="CF2882" si="30763">BV2882*CA2879+BX2882*CA2882-BW2882*CB2879-BY2882*CB2882</f>
        <v>0</v>
      </c>
      <c r="CG2882" s="4">
        <f t="shared" ref="CG2882" si="30764">(BV2882*CB2879+BW2882*CA2879+BX2882*CB2882+BY2882*CA2882)</f>
        <v>-0.62800681948041781</v>
      </c>
      <c r="CH2882" s="2">
        <f t="shared" ref="CH2882" si="30765">BV2882*CC2879+BX2882*CC2882-BW2882*CD2879-BY2882*CD2882</f>
        <v>0.7014924324216939</v>
      </c>
      <c r="CI2882" s="3">
        <f t="shared" ref="CI2882" si="30766">(BV2882*CD2879+BW2882*CC2879+BX2882*CD2882+BY2882*CC2882)</f>
        <v>0</v>
      </c>
      <c r="CK2882" s="16">
        <f t="shared" ref="CK2882" si="30767">1/$CL$4</f>
        <v>1</v>
      </c>
      <c r="CL2882" s="17">
        <v>0</v>
      </c>
      <c r="CM2882" s="18">
        <v>1</v>
      </c>
      <c r="CN2882" s="19">
        <v>0</v>
      </c>
      <c r="CP2882" s="1">
        <f t="shared" ref="CP2882" si="30768">CF2882*CK2879+CH2882*CK2882-CG2882*CL2879-CI2882*CL2882</f>
        <v>0.7014924324216939</v>
      </c>
      <c r="CQ2882" s="4">
        <f t="shared" ref="CQ2882" si="30769">(CF2882*CL2879+CG2882*CK2879+CH2882*CL2882+CI2882*CK2882)</f>
        <v>-0.62800681948041781</v>
      </c>
      <c r="CR2882" s="2">
        <f t="shared" ref="CR2882" si="30770">CF2882*CM2879+CH2882*CM2882-CG2882*CN2879-CI2882*CN2882</f>
        <v>0.7014924324216939</v>
      </c>
      <c r="CS2882" s="3">
        <f t="shared" ref="CS2882" si="30771">(CF2882*CN2879+CG2882*CM2879+CH2882*CN2882+CI2882*CM2882)</f>
        <v>0</v>
      </c>
      <c r="CU2882" s="39">
        <f t="shared" ref="CU2882" si="30772">(180/PI())*ATAN(-1*(CQ2879/CP2879))</f>
        <v>49.062769618449224</v>
      </c>
      <c r="CW2882" s="54">
        <f t="shared" ref="CW2882" si="30773">20*LOG(((1-(10^(CU2879/20)^2)*(1-((1-CW2879)/(1+CW2879))^2))^0.5))</f>
        <v>-19.142365037449423</v>
      </c>
    </row>
    <row r="2883" spans="2:101">
      <c r="E2883" s="20"/>
      <c r="F2883" s="20"/>
      <c r="G2883" s="20"/>
      <c r="H2883" s="20"/>
      <c r="I2883" s="20"/>
      <c r="J2883" s="20"/>
      <c r="K2883" s="20"/>
      <c r="L2883" s="20"/>
      <c r="M2883" s="20"/>
      <c r="N2883" s="20"/>
      <c r="O2883" s="20"/>
      <c r="P2883" s="20"/>
      <c r="Q2883" s="20"/>
      <c r="R2883" s="20"/>
      <c r="S2883" s="20"/>
      <c r="T2883" s="20"/>
      <c r="U2883" s="20"/>
      <c r="V2883" s="20"/>
      <c r="W2883" s="20"/>
      <c r="X2883" s="20"/>
      <c r="Y2883" s="20"/>
      <c r="Z2883" s="20"/>
      <c r="AA2883" s="20"/>
      <c r="AB2883" s="30"/>
      <c r="AC2883" s="20"/>
      <c r="AD2883" s="20"/>
      <c r="AE2883" s="20"/>
      <c r="AF2883" s="20"/>
      <c r="AG2883" s="20"/>
      <c r="AH2883" s="20"/>
      <c r="AI2883" s="20"/>
      <c r="AJ2883" s="20"/>
      <c r="AK2883" s="20"/>
      <c r="AL2883" s="20"/>
      <c r="AM2883" s="20"/>
      <c r="AN2883" s="20"/>
      <c r="AO2883" s="20"/>
      <c r="AP2883" s="20"/>
      <c r="AQ2883" s="20"/>
      <c r="AR2883" s="20"/>
      <c r="AS2883" s="20"/>
      <c r="AT2883" s="20"/>
      <c r="AU2883" s="20"/>
      <c r="AV2883" s="20"/>
      <c r="AW2883" s="20"/>
      <c r="AX2883" s="20"/>
      <c r="AY2883" s="20"/>
      <c r="AZ2883" s="20"/>
      <c r="BA2883" s="20"/>
      <c r="BB2883" s="20"/>
      <c r="BC2883" s="20"/>
      <c r="BD2883" s="20"/>
      <c r="BE2883" s="20"/>
      <c r="BF2883" s="20"/>
      <c r="BG2883" s="20"/>
      <c r="BH2883" s="20"/>
      <c r="BI2883" s="20"/>
      <c r="BJ2883" s="20"/>
      <c r="BK2883" s="20"/>
      <c r="BL2883" s="20"/>
      <c r="BM2883" s="20"/>
      <c r="BN2883" s="20"/>
      <c r="BO2883" s="20"/>
      <c r="BP2883" s="20"/>
      <c r="BQ2883" s="20"/>
      <c r="BR2883" s="20"/>
      <c r="BS2883" s="20"/>
      <c r="BT2883" s="20"/>
      <c r="BU2883" s="20"/>
      <c r="BV2883" s="20"/>
      <c r="BW2883" s="20"/>
      <c r="BX2883" s="20"/>
      <c r="BY2883" s="20"/>
      <c r="BZ2883" s="20"/>
      <c r="CA2883" s="20"/>
      <c r="CB2883" s="20"/>
      <c r="CC2883" s="20"/>
      <c r="CD2883" s="20"/>
      <c r="CE2883" s="20"/>
      <c r="CF2883" s="20"/>
      <c r="CG2883" s="20"/>
      <c r="CH2883" s="20"/>
      <c r="CI2883" s="20"/>
      <c r="CJ2883" s="20"/>
      <c r="CK2883" s="20"/>
      <c r="CL2883" s="20"/>
    </row>
    <row r="2885" spans="2:101" ht="18.600000000000001" thickBot="1">
      <c r="B2885" s="23"/>
      <c r="C2885" s="23"/>
      <c r="D2885" s="20" t="s">
        <v>15</v>
      </c>
      <c r="E2885" s="20"/>
      <c r="F2885" s="20"/>
      <c r="G2885" s="20"/>
      <c r="H2885" s="20"/>
      <c r="I2885" s="20" t="s">
        <v>16</v>
      </c>
      <c r="J2885" s="20"/>
      <c r="K2885" s="20"/>
      <c r="L2885" s="20"/>
      <c r="M2885" s="23"/>
      <c r="N2885" s="23"/>
      <c r="O2885" s="24" t="s">
        <v>17</v>
      </c>
      <c r="P2885" s="23"/>
      <c r="Q2885" s="23"/>
      <c r="R2885" s="23"/>
      <c r="S2885" s="20"/>
      <c r="T2885" s="20" t="s">
        <v>18</v>
      </c>
      <c r="U2885" s="23"/>
      <c r="V2885" s="23"/>
      <c r="W2885" s="23"/>
      <c r="X2885" s="23"/>
      <c r="Y2885" s="24" t="s">
        <v>19</v>
      </c>
      <c r="Z2885" s="23"/>
      <c r="AA2885" s="23"/>
      <c r="AB2885" s="23"/>
      <c r="AC2885" s="24" t="s">
        <v>20</v>
      </c>
      <c r="AD2885" s="20"/>
      <c r="AE2885" s="20"/>
      <c r="AF2885" s="20"/>
      <c r="AG2885" s="20"/>
      <c r="AH2885" s="23"/>
      <c r="AI2885" s="24" t="s">
        <v>21</v>
      </c>
      <c r="AJ2885" s="23"/>
      <c r="AK2885" s="23"/>
      <c r="AL2885" s="20"/>
      <c r="AM2885" s="24" t="s">
        <v>31</v>
      </c>
      <c r="AN2885" s="20"/>
      <c r="AO2885" s="23"/>
      <c r="AP2885" s="23"/>
      <c r="AQ2885" s="23"/>
      <c r="AR2885" s="23"/>
      <c r="AS2885" s="24" t="s">
        <v>91</v>
      </c>
      <c r="AT2885" s="23"/>
      <c r="AU2885" s="23"/>
      <c r="AV2885" s="23"/>
      <c r="AW2885" s="24" t="s">
        <v>32</v>
      </c>
      <c r="AX2885" s="20"/>
      <c r="AY2885" s="20"/>
      <c r="AZ2885" s="20"/>
      <c r="BA2885" s="20"/>
      <c r="BB2885" s="23"/>
      <c r="BC2885" s="24" t="s">
        <v>22</v>
      </c>
      <c r="BD2885" s="23"/>
      <c r="BE2885" s="23"/>
      <c r="BF2885" s="23"/>
      <c r="BG2885" s="24" t="s">
        <v>33</v>
      </c>
      <c r="BH2885" s="20"/>
      <c r="BI2885" s="23"/>
      <c r="BJ2885" s="23"/>
      <c r="BK2885" s="23"/>
      <c r="BL2885" s="23"/>
      <c r="BM2885" s="24" t="s">
        <v>34</v>
      </c>
      <c r="BN2885" s="23"/>
      <c r="BO2885" s="23"/>
      <c r="BP2885" s="23"/>
      <c r="BQ2885" s="24" t="s">
        <v>89</v>
      </c>
      <c r="BR2885" s="20"/>
      <c r="BS2885" s="20"/>
      <c r="BT2885" s="20"/>
      <c r="BU2885" s="20"/>
      <c r="BV2885" s="23"/>
      <c r="BW2885" s="24" t="s">
        <v>35</v>
      </c>
      <c r="BX2885" s="23"/>
      <c r="BY2885" s="23"/>
      <c r="BZ2885" s="23"/>
      <c r="CA2885" s="24" t="s">
        <v>90</v>
      </c>
      <c r="CB2885" s="20"/>
      <c r="CC2885" s="23"/>
      <c r="CD2885" s="23"/>
      <c r="CE2885" s="23"/>
      <c r="CF2885" s="23"/>
      <c r="CG2885" s="24" t="s">
        <v>92</v>
      </c>
      <c r="CH2885" s="23"/>
      <c r="CI2885" s="23"/>
      <c r="CJ2885" s="23"/>
      <c r="CK2885" s="24" t="s">
        <v>36</v>
      </c>
      <c r="CL2885" s="24"/>
      <c r="CM2885" s="23"/>
      <c r="CN2885" s="23"/>
      <c r="CO2885" s="23"/>
      <c r="CP2885" s="23"/>
      <c r="CQ2885" s="24" t="s">
        <v>93</v>
      </c>
      <c r="CR2885" s="23"/>
      <c r="CS2885" s="23"/>
    </row>
    <row r="2886" spans="2:101" ht="18.600000000000001" thickBot="1">
      <c r="B2886" s="33"/>
      <c r="C2886" s="23"/>
      <c r="D2886" s="7" t="s">
        <v>2</v>
      </c>
      <c r="E2886" s="8"/>
      <c r="F2886" s="8" t="s">
        <v>3</v>
      </c>
      <c r="G2886" s="9"/>
      <c r="H2886" s="10"/>
      <c r="I2886" s="7" t="s">
        <v>4</v>
      </c>
      <c r="J2886" s="8"/>
      <c r="K2886" s="8" t="s">
        <v>5</v>
      </c>
      <c r="L2886" s="9"/>
      <c r="M2886" s="23"/>
      <c r="N2886" s="251" t="s">
        <v>79</v>
      </c>
      <c r="O2886" s="252"/>
      <c r="P2886" s="253" t="s">
        <v>80</v>
      </c>
      <c r="Q2886" s="254"/>
      <c r="R2886" s="23"/>
      <c r="S2886" s="7" t="s">
        <v>11</v>
      </c>
      <c r="T2886" s="8"/>
      <c r="U2886" s="8" t="s">
        <v>12</v>
      </c>
      <c r="V2886" s="9"/>
      <c r="W2886" s="20"/>
      <c r="X2886" s="251" t="s">
        <v>79</v>
      </c>
      <c r="Y2886" s="252"/>
      <c r="Z2886" s="253" t="s">
        <v>80</v>
      </c>
      <c r="AA2886" s="254"/>
      <c r="AB2886" s="20"/>
      <c r="AC2886" s="7" t="s">
        <v>4</v>
      </c>
      <c r="AD2886" s="8"/>
      <c r="AE2886" s="8" t="s">
        <v>5</v>
      </c>
      <c r="AF2886" s="9"/>
      <c r="AG2886" s="20"/>
      <c r="AH2886" s="251" t="s">
        <v>0</v>
      </c>
      <c r="AI2886" s="252"/>
      <c r="AJ2886" s="253" t="s">
        <v>1</v>
      </c>
      <c r="AK2886" s="254"/>
      <c r="AL2886" s="20"/>
      <c r="AM2886" s="7" t="s">
        <v>11</v>
      </c>
      <c r="AN2886" s="8"/>
      <c r="AO2886" s="8" t="s">
        <v>12</v>
      </c>
      <c r="AP2886" s="9"/>
      <c r="AQ2886" s="23"/>
      <c r="AR2886" s="251" t="s">
        <v>0</v>
      </c>
      <c r="AS2886" s="252"/>
      <c r="AT2886" s="253" t="s">
        <v>1</v>
      </c>
      <c r="AU2886" s="254"/>
      <c r="AV2886" s="36"/>
      <c r="AW2886" s="7" t="s">
        <v>4</v>
      </c>
      <c r="AX2886" s="8"/>
      <c r="AY2886" s="8" t="s">
        <v>5</v>
      </c>
      <c r="AZ2886" s="9"/>
      <c r="BA2886" s="20"/>
      <c r="BB2886" s="251" t="s">
        <v>0</v>
      </c>
      <c r="BC2886" s="252"/>
      <c r="BD2886" s="253" t="s">
        <v>1</v>
      </c>
      <c r="BE2886" s="254"/>
      <c r="BF2886" s="36"/>
      <c r="BG2886" s="7" t="s">
        <v>11</v>
      </c>
      <c r="BH2886" s="8"/>
      <c r="BI2886" s="8" t="s">
        <v>12</v>
      </c>
      <c r="BJ2886" s="9"/>
      <c r="BK2886" s="36"/>
      <c r="BL2886" s="251" t="s">
        <v>0</v>
      </c>
      <c r="BM2886" s="252"/>
      <c r="BN2886" s="253" t="s">
        <v>1</v>
      </c>
      <c r="BO2886" s="254"/>
      <c r="BP2886" s="36"/>
      <c r="BQ2886" s="7" t="s">
        <v>4</v>
      </c>
      <c r="BR2886" s="8"/>
      <c r="BS2886" s="8" t="s">
        <v>5</v>
      </c>
      <c r="BT2886" s="9"/>
      <c r="BU2886" s="20"/>
      <c r="BV2886" s="251" t="s">
        <v>0</v>
      </c>
      <c r="BW2886" s="252"/>
      <c r="BX2886" s="253" t="s">
        <v>1</v>
      </c>
      <c r="BY2886" s="254"/>
      <c r="BZ2886" s="36"/>
      <c r="CA2886" s="7" t="s">
        <v>11</v>
      </c>
      <c r="CB2886" s="8"/>
      <c r="CC2886" s="8" t="s">
        <v>12</v>
      </c>
      <c r="CD2886" s="9"/>
      <c r="CE2886" s="36"/>
      <c r="CF2886" s="251" t="s">
        <v>0</v>
      </c>
      <c r="CG2886" s="252"/>
      <c r="CH2886" s="253" t="s">
        <v>1</v>
      </c>
      <c r="CI2886" s="254"/>
      <c r="CJ2886" s="23"/>
      <c r="CK2886" s="7" t="s">
        <v>23</v>
      </c>
      <c r="CL2886" s="8"/>
      <c r="CM2886" s="8" t="s">
        <v>24</v>
      </c>
      <c r="CN2886" s="9"/>
      <c r="CO2886" s="23"/>
      <c r="CP2886" s="251" t="s">
        <v>0</v>
      </c>
      <c r="CQ2886" s="252"/>
      <c r="CR2886" s="253" t="s">
        <v>1</v>
      </c>
      <c r="CS2886" s="254"/>
      <c r="CU2886" s="26" t="s">
        <v>25</v>
      </c>
      <c r="CW2886" s="50" t="s">
        <v>44</v>
      </c>
    </row>
    <row r="2887" spans="2:101" ht="19.2" thickTop="1" thickBot="1">
      <c r="B2887" s="34">
        <v>9.1000000000000298</v>
      </c>
      <c r="D2887" s="11">
        <v>1</v>
      </c>
      <c r="E2887" s="12">
        <v>0</v>
      </c>
      <c r="F2887" s="13">
        <v>0</v>
      </c>
      <c r="G2887" s="40">
        <f t="shared" ref="G2887" si="30774">-1/($E$4*$B2887)</f>
        <v>-0.11544291405621339</v>
      </c>
      <c r="H2887" s="10"/>
      <c r="I2887" s="11">
        <v>1</v>
      </c>
      <c r="J2887" s="12">
        <v>0</v>
      </c>
      <c r="K2887" s="13">
        <v>0</v>
      </c>
      <c r="L2887" s="14">
        <v>0</v>
      </c>
      <c r="N2887" s="1">
        <f t="shared" ref="N2887" si="30775">D2887*I2887+F2887*I2890-E2887*J2887-G2887*J2890</f>
        <v>0.9814558770476951</v>
      </c>
      <c r="O2887" s="4">
        <f t="shared" ref="O2887" si="30776">(D2887*J2887+E2887*I2887+F2887*J2890+G2887*I2890)</f>
        <v>0</v>
      </c>
      <c r="P2887" s="2">
        <f t="shared" ref="P2887" si="30777">D2887*K2887+F2887*K2890-E2887*L2887-G2887*L2890</f>
        <v>0</v>
      </c>
      <c r="Q2887" s="3">
        <f t="shared" ref="Q2887" si="30778">(D2887*L2887+E2887*K2887+F2887*L2890+G2887*K2890)</f>
        <v>-0.11544291405621339</v>
      </c>
      <c r="S2887" s="11">
        <v>1</v>
      </c>
      <c r="T2887" s="12">
        <v>0</v>
      </c>
      <c r="U2887" s="13">
        <v>0</v>
      </c>
      <c r="V2887" s="40">
        <f t="shared" ref="V2887" si="30779">-1/($T$4*$B2887)</f>
        <v>-0.22057428721419015</v>
      </c>
      <c r="W2887" s="20"/>
      <c r="X2887" s="1">
        <f t="shared" ref="X2887" si="30780">N2887*S2887+P2887*S2890-O2887*T2887-Q2887*T2890</f>
        <v>0.9814558770476951</v>
      </c>
      <c r="Y2887" s="4">
        <f t="shared" ref="Y2887" si="30781">(N2887*T2887+O2887*S2887+P2887*T2890+Q2887*S2890)</f>
        <v>0</v>
      </c>
      <c r="Z2887" s="2">
        <f t="shared" ref="Z2887" si="30782">N2887*U2887+P2887*U2890-O2887*V2887-Q2887*V2890</f>
        <v>0</v>
      </c>
      <c r="AA2887" s="3">
        <f t="shared" ref="AA2887" si="30783">(N2887*V2887+O2887*U2887+P2887*V2890+Q2887*U2890)</f>
        <v>-0.33192684456818655</v>
      </c>
      <c r="AB2887" s="20"/>
      <c r="AC2887" s="11">
        <v>1</v>
      </c>
      <c r="AD2887" s="12">
        <v>0</v>
      </c>
      <c r="AE2887" s="13">
        <v>0</v>
      </c>
      <c r="AF2887" s="14">
        <v>0</v>
      </c>
      <c r="AG2887" s="20"/>
      <c r="AH2887" s="1">
        <f t="shared" ref="AH2887" si="30784">X2887*AC2887+Z2887*AC2890-Y2887*AD2887-AA2887*AD2890</f>
        <v>0.92054158609065551</v>
      </c>
      <c r="AI2887" s="4">
        <f t="shared" ref="AI2887" si="30785">(X2887*AD2887+Y2887*AC2887+Z2887*AD2890+AA2887*AC2890)</f>
        <v>0</v>
      </c>
      <c r="AJ2887" s="2">
        <f t="shared" ref="AJ2887" si="30786">X2887*AE2887+Z2887*AE2890-Y2887*AF2887-AA2887*AF2890</f>
        <v>0</v>
      </c>
      <c r="AK2887" s="3">
        <f t="shared" ref="AK2887" si="30787">(X2887*AF2887+Y2887*AE2887+Z2887*AF2890+AA2887*AE2890)</f>
        <v>-0.33192684456818655</v>
      </c>
      <c r="AL2887" s="20"/>
      <c r="AM2887" s="11">
        <v>1</v>
      </c>
      <c r="AN2887" s="12">
        <v>0</v>
      </c>
      <c r="AO2887" s="13">
        <v>0</v>
      </c>
      <c r="AP2887" s="40">
        <f t="shared" ref="AP2887" si="30788">-1/($AN$4*$B2887)</f>
        <v>-0.22922425926180545</v>
      </c>
      <c r="AR2887" s="1">
        <f t="shared" ref="AR2887" si="30789">AH2887*AM2887+AJ2887*AM2890-AI2887*AN2887-AK2887*AN2890</f>
        <v>0.92054158609065551</v>
      </c>
      <c r="AS2887" s="4">
        <f t="shared" ref="AS2887" si="30790">(AH2887*AN2887+AI2887*AM2887+AJ2887*AN2890+AK2887*AM2890)</f>
        <v>0</v>
      </c>
      <c r="AT2887" s="2">
        <f t="shared" ref="AT2887" si="30791">AH2887*AO2887+AJ2887*AO2890-AI2887*AP2887-AK2887*AP2890</f>
        <v>0</v>
      </c>
      <c r="AU2887" s="3">
        <f t="shared" ref="AU2887" si="30792">(AH2887*AP2887+AI2887*AO2887+AJ2887*AP2890+AK2887*AO2890)</f>
        <v>-0.54293730775950455</v>
      </c>
      <c r="AV2887" s="20"/>
      <c r="AW2887" s="11">
        <v>1</v>
      </c>
      <c r="AX2887" s="12">
        <v>0</v>
      </c>
      <c r="AY2887" s="13">
        <v>0</v>
      </c>
      <c r="AZ2887" s="14">
        <v>0</v>
      </c>
      <c r="BA2887" s="20"/>
      <c r="BB2887" s="1">
        <f t="shared" ref="BB2887" si="30793">AR2887*AW2887+AT2887*AW2890-AS2887*AX2887-AU2887*AX2890</f>
        <v>0.82090324204734855</v>
      </c>
      <c r="BC2887" s="4">
        <f t="shared" ref="BC2887" si="30794">(AR2887*AX2887+AS2887*AW2887+AT2887*AX2890+AU2887*AW2890)</f>
        <v>0</v>
      </c>
      <c r="BD2887" s="2">
        <f t="shared" ref="BD2887" si="30795">AR2887*AY2887+AT2887*AY2890-AS2887*AZ2887-AU2887*AZ2890</f>
        <v>0</v>
      </c>
      <c r="BE2887" s="3">
        <f t="shared" ref="BE2887" si="30796">(AR2887*AZ2887+AS2887*AY2887+AT2887*AZ2890+AU2887*AY2890)</f>
        <v>-0.54293730775950455</v>
      </c>
      <c r="BF2887" s="20"/>
      <c r="BG2887" s="11">
        <v>1</v>
      </c>
      <c r="BH2887" s="12">
        <v>0</v>
      </c>
      <c r="BI2887" s="13">
        <v>0</v>
      </c>
      <c r="BJ2887" s="40">
        <f t="shared" ref="BJ2887" si="30797">-1/($BH$4*$B2887)</f>
        <v>-0.22057428721419015</v>
      </c>
      <c r="BK2887" s="20"/>
      <c r="BL2887" s="1">
        <f t="shared" ref="BL2887" si="30798">BB2887*BG2887+BD2887*BG2890-BC2887*BH2887-BE2887*BH2890</f>
        <v>0.82090324204734855</v>
      </c>
      <c r="BM2887" s="4">
        <f t="shared" ref="BM2887" si="30799">(BB2887*BH2887+BC2887*BG2887+BD2887*BH2890+BE2887*BG2890)</f>
        <v>0</v>
      </c>
      <c r="BN2887" s="2">
        <f t="shared" ref="BN2887" si="30800">BB2887*BI2887+BD2887*BI2890-BC2887*BJ2887-BE2887*BJ2890</f>
        <v>0</v>
      </c>
      <c r="BO2887" s="3">
        <f t="shared" ref="BO2887" si="30801">(BB2887*BJ2887+BC2887*BI2887+BD2887*BJ2890+BE2887*BI2890)</f>
        <v>-0.72400745524591625</v>
      </c>
      <c r="BP2887" s="20"/>
      <c r="BQ2887" s="11">
        <v>1</v>
      </c>
      <c r="BR2887" s="12">
        <v>0</v>
      </c>
      <c r="BS2887" s="13">
        <v>0</v>
      </c>
      <c r="BT2887" s="14">
        <v>0</v>
      </c>
      <c r="BU2887" s="20"/>
      <c r="BV2887" s="1">
        <f t="shared" ref="BV2887" si="30802">BL2887*BQ2887+BN2887*BQ2890-BM2887*BR2887-BO2887*BR2890</f>
        <v>0.70460261521175105</v>
      </c>
      <c r="BW2887" s="4">
        <f t="shared" ref="BW2887" si="30803">(BL2887*BR2887+BM2887*BQ2887+BN2887*BR2890+BO2887*BQ2890)</f>
        <v>0</v>
      </c>
      <c r="BX2887" s="2">
        <f t="shared" ref="BX2887" si="30804">BL2887*BS2887+BN2887*BS2890-BM2887*BT2887-BO2887*BT2890</f>
        <v>0</v>
      </c>
      <c r="BY2887" s="3">
        <f t="shared" ref="BY2887" si="30805">(BL2887*BT2887+BM2887*BS2887+BN2887*BT2890+BO2887*BS2890)</f>
        <v>-0.72400745524591625</v>
      </c>
      <c r="BZ2887" s="20"/>
      <c r="CA2887" s="11">
        <v>1</v>
      </c>
      <c r="CB2887" s="12">
        <v>0</v>
      </c>
      <c r="CC2887" s="13">
        <v>0</v>
      </c>
      <c r="CD2887" s="40">
        <f t="shared" ref="CD2887" si="30806">-1/($CB$4*$B2887)</f>
        <v>-0.11544291405621339</v>
      </c>
      <c r="CE2887" s="20"/>
      <c r="CF2887" s="1">
        <f t="shared" ref="CF2887" si="30807">BV2887*CA2887+BX2887*CA2890-BW2887*CB2887-BY2887*CB2890</f>
        <v>0.70460261521175105</v>
      </c>
      <c r="CG2887" s="4">
        <f t="shared" ref="CG2887" si="30808">(BV2887*CB2887+BW2887*CA2887+BX2887*CB2890+BY2887*CA2890)</f>
        <v>0</v>
      </c>
      <c r="CH2887" s="2">
        <f t="shared" ref="CH2887" si="30809">BV2887*CC2887+BX2887*CC2890-BW2887*CD2887-BY2887*CD2890</f>
        <v>0</v>
      </c>
      <c r="CI2887" s="3">
        <f t="shared" ref="CI2887" si="30810">(BV2887*CD2887+BW2887*CC2887+BX2887*CD2890+BY2887*CC2890)</f>
        <v>-0.80534883439758964</v>
      </c>
      <c r="CJ2887" s="28"/>
      <c r="CK2887" s="11">
        <v>1</v>
      </c>
      <c r="CL2887" s="12">
        <v>0</v>
      </c>
      <c r="CM2887" s="13">
        <v>0</v>
      </c>
      <c r="CN2887" s="14">
        <v>0</v>
      </c>
      <c r="CP2887" s="1">
        <f t="shared" ref="CP2887" si="30811">CF2887*CK2887+CH2887*CK2890-CG2887*CL2887-CI2887*CL2890</f>
        <v>0.70460261521175105</v>
      </c>
      <c r="CQ2887" s="4">
        <f t="shared" ref="CQ2887" si="30812">(CF2887*CL2887+CG2887*CK2887+CH2887*CL2890+CI2887*CK2890)</f>
        <v>-0.80534883439758964</v>
      </c>
      <c r="CR2887" s="2">
        <f t="shared" ref="CR2887" si="30813">CF2887*CM2887+CH2887*CM2890-CG2887*CN2887-CI2887*CN2890</f>
        <v>0</v>
      </c>
      <c r="CS2887" s="3">
        <f t="shared" ref="CS2887" si="30814">(CF2887*CN2887+CG2887*CM2887+CH2887*CN2890+CI2887*CM2890)</f>
        <v>-0.80534883439758964</v>
      </c>
      <c r="CU2887" s="29">
        <f t="shared" ref="CU2887" si="30815">20*LOG(((1+$CL$4)/$CL$4)/((CP2887+CP2890)^2+(CQ2887+CQ2890)^2)^0.5)</f>
        <v>-3.5078912000077081E-2</v>
      </c>
      <c r="CW2887" s="51">
        <f t="shared" ref="CW2887" si="30816">((CP2887^2+CQ2887^2)^0.5)/((CP2890^2+CQ2890^2)^0.5)</f>
        <v>1.13594086371042</v>
      </c>
    </row>
    <row r="2888" spans="2:101" ht="18.600000000000001" thickBot="1">
      <c r="D2888" s="11"/>
      <c r="E2888" s="13"/>
      <c r="F2888" s="13"/>
      <c r="G2888" s="15"/>
      <c r="H2888" s="10"/>
      <c r="I2888" s="11"/>
      <c r="J2888" s="13"/>
      <c r="K2888" s="13"/>
      <c r="L2888" s="15"/>
      <c r="N2888" s="5"/>
      <c r="Q2888" s="6"/>
      <c r="S2888" s="11"/>
      <c r="T2888" s="13"/>
      <c r="U2888" s="13"/>
      <c r="V2888" s="15"/>
      <c r="W2888" s="20"/>
      <c r="X2888" s="5"/>
      <c r="AA2888" s="6"/>
      <c r="AB2888" s="20"/>
      <c r="AC2888" s="11"/>
      <c r="AD2888" s="13"/>
      <c r="AE2888" s="13"/>
      <c r="AF2888" s="15"/>
      <c r="AG2888" s="20"/>
      <c r="AH2888" s="5"/>
      <c r="AK2888" s="6"/>
      <c r="AL2888" s="20"/>
      <c r="AM2888" s="11"/>
      <c r="AN2888" s="13"/>
      <c r="AO2888" s="13"/>
      <c r="AP2888" s="15"/>
      <c r="AR2888" s="5"/>
      <c r="AU2888" s="6"/>
      <c r="AW2888" s="11"/>
      <c r="AX2888" s="13"/>
      <c r="AY2888" s="13"/>
      <c r="AZ2888" s="15"/>
      <c r="BA2888" s="20"/>
      <c r="BB2888" s="5"/>
      <c r="BE2888" s="6"/>
      <c r="BG2888" s="11"/>
      <c r="BH2888" s="13"/>
      <c r="BI2888" s="13"/>
      <c r="BJ2888" s="15"/>
      <c r="BL2888" s="5"/>
      <c r="BO2888" s="6"/>
      <c r="BQ2888" s="11"/>
      <c r="BR2888" s="13"/>
      <c r="BS2888" s="13"/>
      <c r="BT2888" s="15"/>
      <c r="BU2888" s="20"/>
      <c r="BV2888" s="5"/>
      <c r="BY2888" s="6"/>
      <c r="CA2888" s="11"/>
      <c r="CB2888" s="13"/>
      <c r="CC2888" s="13"/>
      <c r="CD2888" s="15"/>
      <c r="CF2888" s="5"/>
      <c r="CI2888" s="6"/>
      <c r="CK2888" s="11"/>
      <c r="CL2888" s="13"/>
      <c r="CM2888" s="13"/>
      <c r="CN2888" s="15"/>
      <c r="CP2888" s="5"/>
      <c r="CS2888" s="6"/>
      <c r="CW2888" s="52"/>
    </row>
    <row r="2889" spans="2:101" ht="18.600000000000001" thickBot="1">
      <c r="D2889" s="11" t="s">
        <v>6</v>
      </c>
      <c r="E2889" s="13"/>
      <c r="F2889" s="13" t="s">
        <v>7</v>
      </c>
      <c r="G2889" s="15"/>
      <c r="H2889" s="10"/>
      <c r="I2889" s="11" t="s">
        <v>8</v>
      </c>
      <c r="J2889" s="13"/>
      <c r="K2889" s="13" t="s">
        <v>9</v>
      </c>
      <c r="L2889" s="15"/>
      <c r="N2889" s="251" t="s">
        <v>26</v>
      </c>
      <c r="O2889" s="252"/>
      <c r="P2889" s="253" t="s">
        <v>27</v>
      </c>
      <c r="Q2889" s="254"/>
      <c r="S2889" s="11" t="s">
        <v>13</v>
      </c>
      <c r="T2889" s="13"/>
      <c r="U2889" s="13" t="s">
        <v>14</v>
      </c>
      <c r="V2889" s="15"/>
      <c r="W2889" s="20"/>
      <c r="X2889" s="251" t="s">
        <v>26</v>
      </c>
      <c r="Y2889" s="252"/>
      <c r="Z2889" s="253" t="s">
        <v>27</v>
      </c>
      <c r="AA2889" s="254"/>
      <c r="AB2889" s="20"/>
      <c r="AC2889" s="11" t="s">
        <v>8</v>
      </c>
      <c r="AD2889" s="13"/>
      <c r="AE2889" s="13" t="s">
        <v>9</v>
      </c>
      <c r="AF2889" s="15"/>
      <c r="AG2889" s="20"/>
      <c r="AH2889" s="251" t="s">
        <v>26</v>
      </c>
      <c r="AI2889" s="252"/>
      <c r="AJ2889" s="253" t="s">
        <v>27</v>
      </c>
      <c r="AK2889" s="254"/>
      <c r="AL2889" s="20"/>
      <c r="AM2889" s="11" t="s">
        <v>13</v>
      </c>
      <c r="AN2889" s="13"/>
      <c r="AO2889" s="13" t="s">
        <v>14</v>
      </c>
      <c r="AP2889" s="15"/>
      <c r="AR2889" s="251" t="s">
        <v>26</v>
      </c>
      <c r="AS2889" s="252"/>
      <c r="AT2889" s="253" t="s">
        <v>27</v>
      </c>
      <c r="AU2889" s="254"/>
      <c r="AV2889" s="36"/>
      <c r="AW2889" s="11" t="s">
        <v>8</v>
      </c>
      <c r="AX2889" s="13"/>
      <c r="AY2889" s="13" t="s">
        <v>9</v>
      </c>
      <c r="AZ2889" s="15"/>
      <c r="BA2889" s="20"/>
      <c r="BB2889" s="251" t="s">
        <v>26</v>
      </c>
      <c r="BC2889" s="252"/>
      <c r="BD2889" s="253" t="s">
        <v>27</v>
      </c>
      <c r="BE2889" s="254"/>
      <c r="BF2889" s="36"/>
      <c r="BG2889" s="11" t="s">
        <v>13</v>
      </c>
      <c r="BH2889" s="13"/>
      <c r="BI2889" s="13" t="s">
        <v>14</v>
      </c>
      <c r="BJ2889" s="15"/>
      <c r="BK2889" s="36"/>
      <c r="BL2889" s="251" t="s">
        <v>26</v>
      </c>
      <c r="BM2889" s="252"/>
      <c r="BN2889" s="253" t="s">
        <v>27</v>
      </c>
      <c r="BO2889" s="254"/>
      <c r="BP2889" s="36"/>
      <c r="BQ2889" s="11" t="s">
        <v>8</v>
      </c>
      <c r="BR2889" s="13"/>
      <c r="BS2889" s="13" t="s">
        <v>9</v>
      </c>
      <c r="BT2889" s="15"/>
      <c r="BU2889" s="20"/>
      <c r="BV2889" s="251" t="s">
        <v>26</v>
      </c>
      <c r="BW2889" s="252"/>
      <c r="BX2889" s="253" t="s">
        <v>27</v>
      </c>
      <c r="BY2889" s="254"/>
      <c r="BZ2889" s="36"/>
      <c r="CA2889" s="11" t="s">
        <v>13</v>
      </c>
      <c r="CB2889" s="13"/>
      <c r="CC2889" s="13" t="s">
        <v>14</v>
      </c>
      <c r="CD2889" s="15"/>
      <c r="CE2889" s="36"/>
      <c r="CF2889" s="251" t="s">
        <v>26</v>
      </c>
      <c r="CG2889" s="252"/>
      <c r="CH2889" s="253" t="s">
        <v>27</v>
      </c>
      <c r="CI2889" s="254"/>
      <c r="CK2889" s="11" t="s">
        <v>28</v>
      </c>
      <c r="CL2889" s="13"/>
      <c r="CM2889" s="13" t="s">
        <v>29</v>
      </c>
      <c r="CN2889" s="15"/>
      <c r="CP2889" s="251" t="s">
        <v>26</v>
      </c>
      <c r="CQ2889" s="252"/>
      <c r="CR2889" s="253" t="s">
        <v>27</v>
      </c>
      <c r="CS2889" s="254"/>
      <c r="CU2889" s="38" t="s">
        <v>37</v>
      </c>
      <c r="CW2889" s="53" t="s">
        <v>45</v>
      </c>
    </row>
    <row r="2890" spans="2:101" ht="19.2" thickTop="1" thickBot="1">
      <c r="D2890" s="16">
        <v>0</v>
      </c>
      <c r="E2890" s="17">
        <v>0</v>
      </c>
      <c r="F2890" s="18">
        <v>1</v>
      </c>
      <c r="G2890" s="19">
        <v>0</v>
      </c>
      <c r="H2890" s="10"/>
      <c r="I2890" s="16">
        <v>0</v>
      </c>
      <c r="J2890" s="17">
        <f t="shared" ref="J2890" si="30817">-1/($J$4*$B2887)</f>
        <v>-0.16063457080852145</v>
      </c>
      <c r="K2890" s="18">
        <v>1</v>
      </c>
      <c r="L2890" s="19">
        <v>0</v>
      </c>
      <c r="N2890" s="1">
        <f t="shared" ref="N2890" si="30818">D2890*I2887+F2890*I2890-E2890*J2887-G2890*J2890</f>
        <v>0</v>
      </c>
      <c r="O2890" s="4">
        <f t="shared" ref="O2890" si="30819">(D2890*J2887+E2890*I2887+F2890*J2890+G2890*I2890)</f>
        <v>-0.16063457080852145</v>
      </c>
      <c r="P2890" s="2">
        <f t="shared" ref="P2890" si="30820">D2890*K2887+F2890*K2890-E2890*L2887-G2890*L2890</f>
        <v>1</v>
      </c>
      <c r="Q2890" s="3">
        <f t="shared" ref="Q2890" si="30821">(D2890*L2887+E2890*K2887+F2890*L2890+G2890*K2890)</f>
        <v>0</v>
      </c>
      <c r="S2890" s="16">
        <v>0</v>
      </c>
      <c r="T2890" s="17">
        <v>0</v>
      </c>
      <c r="U2890" s="18">
        <v>1</v>
      </c>
      <c r="V2890" s="19">
        <v>0</v>
      </c>
      <c r="W2890" s="20"/>
      <c r="X2890" s="1">
        <f t="shared" ref="X2890" si="30822">N2890*S2887+P2890*S2890-O2890*T2887-Q2890*T2890</f>
        <v>0</v>
      </c>
      <c r="Y2890" s="4">
        <f t="shared" ref="Y2890" si="30823">(N2890*T2887+O2890*S2887+P2890*T2890+Q2890*S2890)</f>
        <v>-0.16063457080852145</v>
      </c>
      <c r="Z2890" s="2">
        <f t="shared" ref="Z2890" si="30824">N2890*U2887+P2890*U2890-O2890*V2887-Q2890*V2890</f>
        <v>0.96456814404195301</v>
      </c>
      <c r="AA2890" s="3">
        <f t="shared" ref="AA2890" si="30825">(N2890*V2887+O2890*U2887+P2890*V2890+Q2890*U2890)</f>
        <v>0</v>
      </c>
      <c r="AB2890" s="20"/>
      <c r="AC2890" s="16">
        <v>0</v>
      </c>
      <c r="AD2890" s="17">
        <f t="shared" ref="AD2890" si="30826">-1/($AD$4*$B2887)</f>
        <v>-0.18351721758535325</v>
      </c>
      <c r="AE2890" s="18">
        <v>1</v>
      </c>
      <c r="AF2890" s="19">
        <v>0</v>
      </c>
      <c r="AG2890" s="20"/>
      <c r="AH2890" s="1">
        <f t="shared" ref="AH2890" si="30827">X2890*AC2887+Z2890*AC2890-Y2890*AD2887-AA2890*AD2890</f>
        <v>0</v>
      </c>
      <c r="AI2890" s="4">
        <f t="shared" ref="AI2890" si="30828">(X2890*AD2887+Y2890*AC2887+Z2890*AD2890+AA2890*AC2890)</f>
        <v>-0.33764943277456888</v>
      </c>
      <c r="AJ2890" s="2">
        <f t="shared" ref="AJ2890" si="30829">X2890*AE2887+Z2890*AE2890-Y2890*AF2887-AA2890*AF2890</f>
        <v>0.96456814404195301</v>
      </c>
      <c r="AK2890" s="3">
        <f t="shared" ref="AK2890" si="30830">(X2890*AF2887+Y2890*AE2887+Z2890*AF2890+AA2890*AE2890)</f>
        <v>0</v>
      </c>
      <c r="AL2890" s="20"/>
      <c r="AM2890" s="16">
        <v>0</v>
      </c>
      <c r="AN2890" s="17">
        <v>0</v>
      </c>
      <c r="AO2890" s="18">
        <v>1</v>
      </c>
      <c r="AP2890" s="19">
        <v>0</v>
      </c>
      <c r="AR2890" s="1">
        <f t="shared" ref="AR2890" si="30831">AH2890*AM2887+AJ2890*AM2890-AI2890*AN2887-AK2890*AN2890</f>
        <v>0</v>
      </c>
      <c r="AS2890" s="4">
        <f t="shared" ref="AS2890" si="30832">(AH2890*AN2887+AI2890*AM2887+AJ2890*AN2890+AK2890*AM2890)</f>
        <v>-0.33764943277456888</v>
      </c>
      <c r="AT2890" s="2">
        <f t="shared" ref="AT2890" si="30833">AH2890*AO2887+AJ2890*AO2890-AI2890*AP2887-AK2890*AP2890</f>
        <v>0.88717070292403366</v>
      </c>
      <c r="AU2890" s="3">
        <f t="shared" ref="AU2890" si="30834">(AH2890*AP2887+AI2890*AO2887+AJ2890*AP2890+AK2890*AO2890)</f>
        <v>0</v>
      </c>
      <c r="AV2890" s="20"/>
      <c r="AW2890" s="16">
        <v>0</v>
      </c>
      <c r="AX2890" s="17">
        <f t="shared" ref="AX2890" si="30835">-1/($AX$4*$B2887)</f>
        <v>-0.18351721758535325</v>
      </c>
      <c r="AY2890" s="18">
        <v>1</v>
      </c>
      <c r="AZ2890" s="19">
        <v>0</v>
      </c>
      <c r="BA2890" s="20"/>
      <c r="BB2890" s="1">
        <f t="shared" ref="BB2890" si="30836">AR2890*AW2887+AT2890*AW2890-AS2890*AX2887-AU2890*AX2890</f>
        <v>0</v>
      </c>
      <c r="BC2890" s="4">
        <f t="shared" ref="BC2890" si="30837">(AR2890*AX2887+AS2890*AW2887+AT2890*AX2890+AU2890*AW2890)</f>
        <v>-0.50046053169842952</v>
      </c>
      <c r="BD2890" s="2">
        <f t="shared" ref="BD2890" si="30838">AR2890*AY2887+AT2890*AY2890-AS2890*AZ2887-AU2890*AZ2890</f>
        <v>0.88717070292403366</v>
      </c>
      <c r="BE2890" s="3">
        <f t="shared" ref="BE2890" si="30839">(AR2890*AZ2887+AS2890*AY2887+AT2890*AZ2890+AU2890*AY2890)</f>
        <v>0</v>
      </c>
      <c r="BF2890" s="20"/>
      <c r="BG2890" s="16">
        <v>0</v>
      </c>
      <c r="BH2890" s="17">
        <v>0</v>
      </c>
      <c r="BI2890" s="18">
        <v>1</v>
      </c>
      <c r="BJ2890" s="19">
        <v>0</v>
      </c>
      <c r="BK2890" s="20"/>
      <c r="BL2890" s="1">
        <f t="shared" ref="BL2890" si="30840">BB2890*BG2887+BD2890*BG2890-BC2890*BH2887-BE2890*BH2890</f>
        <v>0</v>
      </c>
      <c r="BM2890" s="4">
        <f t="shared" ref="BM2890" si="30841">(BB2890*BH2887+BC2890*BG2887+BD2890*BH2890+BE2890*BG2890)</f>
        <v>-0.50046053169842952</v>
      </c>
      <c r="BN2890" s="2">
        <f t="shared" ref="BN2890" si="30842">BB2890*BI2887+BD2890*BI2890-BC2890*BJ2887-BE2890*BJ2890</f>
        <v>0.77678197786581793</v>
      </c>
      <c r="BO2890" s="3">
        <f t="shared" ref="BO2890" si="30843">(BB2890*BJ2887+BC2890*BI2887+BD2890*BJ2890+BE2890*BI2890)</f>
        <v>0</v>
      </c>
      <c r="BP2890" s="20"/>
      <c r="BQ2890" s="16">
        <v>0</v>
      </c>
      <c r="BR2890" s="17">
        <f t="shared" ref="BR2890" si="30844">-1/($BR$4*$B2887)</f>
        <v>-0.16063457080852145</v>
      </c>
      <c r="BS2890" s="18">
        <v>1</v>
      </c>
      <c r="BT2890" s="19">
        <v>0</v>
      </c>
      <c r="BU2890" s="20"/>
      <c r="BV2890" s="1">
        <f t="shared" ref="BV2890" si="30845">BL2890*BQ2887+BN2890*BQ2890-BM2890*BR2887-BO2890*BR2890</f>
        <v>0</v>
      </c>
      <c r="BW2890" s="4">
        <f t="shared" ref="BW2890" si="30846">(BL2890*BR2887+BM2890*BQ2887+BN2890*BR2890+BO2890*BQ2890)</f>
        <v>-0.62523857132469962</v>
      </c>
      <c r="BX2890" s="2">
        <f t="shared" ref="BX2890" si="30847">BL2890*BS2887+BN2890*BS2890-BM2890*BT2887-BO2890*BT2890</f>
        <v>0.77678197786581793</v>
      </c>
      <c r="BY2890" s="3">
        <f t="shared" ref="BY2890" si="30848">(BL2890*BT2887+BM2890*BS2887+BN2890*BT2890+BO2890*BS2890)</f>
        <v>0</v>
      </c>
      <c r="BZ2890" s="20"/>
      <c r="CA2890" s="16">
        <v>0</v>
      </c>
      <c r="CB2890" s="17">
        <v>0</v>
      </c>
      <c r="CC2890" s="18">
        <v>1</v>
      </c>
      <c r="CD2890" s="19">
        <v>0</v>
      </c>
      <c r="CE2890" s="20"/>
      <c r="CF2890" s="1">
        <f t="shared" ref="CF2890" si="30849">BV2890*CA2887+BX2890*CA2890-BW2890*CB2887-BY2890*CB2890</f>
        <v>0</v>
      </c>
      <c r="CG2890" s="4">
        <f t="shared" ref="CG2890" si="30850">(BV2890*CB2887+BW2890*CA2887+BX2890*CB2890+BY2890*CA2890)</f>
        <v>-0.62523857132469962</v>
      </c>
      <c r="CH2890" s="2">
        <f t="shared" ref="CH2890" si="30851">BV2890*CC2887+BX2890*CC2890-BW2890*CD2887-BY2890*CD2890</f>
        <v>0.70460261521175105</v>
      </c>
      <c r="CI2890" s="3">
        <f t="shared" ref="CI2890" si="30852">(BV2890*CD2887+BW2890*CC2887+BX2890*CD2890+BY2890*CC2890)</f>
        <v>0</v>
      </c>
      <c r="CK2890" s="16">
        <f t="shared" ref="CK2890" si="30853">1/$CL$4</f>
        <v>1</v>
      </c>
      <c r="CL2890" s="17">
        <v>0</v>
      </c>
      <c r="CM2890" s="18">
        <v>1</v>
      </c>
      <c r="CN2890" s="19">
        <v>0</v>
      </c>
      <c r="CP2890" s="1">
        <f t="shared" ref="CP2890" si="30854">CF2890*CK2887+CH2890*CK2890-CG2890*CL2887-CI2890*CL2890</f>
        <v>0.70460261521175105</v>
      </c>
      <c r="CQ2890" s="4">
        <f t="shared" ref="CQ2890" si="30855">(CF2890*CL2887+CG2890*CK2887+CH2890*CL2890+CI2890*CK2890)</f>
        <v>-0.62523857132469962</v>
      </c>
      <c r="CR2890" s="2">
        <f t="shared" ref="CR2890" si="30856">CF2890*CM2887+CH2890*CM2890-CG2890*CN2887-CI2890*CN2890</f>
        <v>0.70460261521175105</v>
      </c>
      <c r="CS2890" s="3">
        <f t="shared" ref="CS2890" si="30857">(CF2890*CN2887+CG2890*CM2887+CH2890*CN2890+CI2890*CM2890)</f>
        <v>0</v>
      </c>
      <c r="CU2890" s="39">
        <f t="shared" ref="CU2890" si="30858">(180/PI())*ATAN(-1*(CQ2887/CP2887))</f>
        <v>48.817202396057354</v>
      </c>
      <c r="CW2890" s="54">
        <f t="shared" ref="CW2890" si="30859">20*LOG(((1-(10^(CU2887/20)^2)*(1-((1-CW2887)/(1+CW2887))^2))^0.5))</f>
        <v>-19.185547580630217</v>
      </c>
    </row>
    <row r="2891" spans="2:101">
      <c r="E2891" s="20"/>
      <c r="F2891" s="20"/>
      <c r="G2891" s="20"/>
      <c r="H2891" s="20"/>
      <c r="I2891" s="20"/>
      <c r="J2891" s="20"/>
      <c r="K2891" s="20"/>
      <c r="L2891" s="20"/>
      <c r="M2891" s="20"/>
      <c r="N2891" s="20"/>
      <c r="O2891" s="20"/>
      <c r="P2891" s="20"/>
      <c r="Q2891" s="20"/>
      <c r="R2891" s="20"/>
      <c r="S2891" s="20"/>
      <c r="T2891" s="20"/>
      <c r="U2891" s="20"/>
      <c r="V2891" s="20"/>
      <c r="W2891" s="20"/>
      <c r="X2891" s="20"/>
      <c r="Y2891" s="20"/>
      <c r="Z2891" s="20"/>
      <c r="AA2891" s="20"/>
      <c r="AB2891" s="30"/>
      <c r="AC2891" s="20"/>
      <c r="AD2891" s="20"/>
      <c r="AE2891" s="20"/>
      <c r="AF2891" s="20"/>
      <c r="AG2891" s="20"/>
      <c r="AH2891" s="20"/>
      <c r="AI2891" s="20"/>
      <c r="AJ2891" s="20"/>
      <c r="AK2891" s="20"/>
      <c r="AL2891" s="20"/>
      <c r="AM2891" s="20"/>
      <c r="AN2891" s="20"/>
      <c r="AO2891" s="20"/>
      <c r="AP2891" s="20"/>
      <c r="AQ2891" s="20"/>
      <c r="AR2891" s="20"/>
      <c r="AS2891" s="20"/>
      <c r="AT2891" s="20"/>
      <c r="AU2891" s="20"/>
      <c r="AV2891" s="20"/>
      <c r="AW2891" s="20"/>
      <c r="AX2891" s="20"/>
      <c r="AY2891" s="20"/>
      <c r="AZ2891" s="20"/>
      <c r="BA2891" s="20"/>
      <c r="BB2891" s="20"/>
      <c r="BC2891" s="20"/>
      <c r="BD2891" s="20"/>
      <c r="BE2891" s="20"/>
      <c r="BF2891" s="20"/>
      <c r="BG2891" s="20"/>
      <c r="BH2891" s="20"/>
      <c r="BI2891" s="20"/>
      <c r="BJ2891" s="20"/>
      <c r="BK2891" s="20"/>
      <c r="BL2891" s="20"/>
      <c r="BM2891" s="20"/>
      <c r="BN2891" s="20"/>
      <c r="BO2891" s="20"/>
      <c r="BP2891" s="20"/>
      <c r="BQ2891" s="20"/>
      <c r="BR2891" s="20"/>
      <c r="BS2891" s="20"/>
      <c r="BT2891" s="20"/>
      <c r="BU2891" s="20"/>
      <c r="BV2891" s="20"/>
      <c r="BW2891" s="20"/>
      <c r="BX2891" s="20"/>
      <c r="BY2891" s="20"/>
      <c r="BZ2891" s="20"/>
      <c r="CA2891" s="20"/>
      <c r="CB2891" s="20"/>
      <c r="CC2891" s="20"/>
      <c r="CD2891" s="20"/>
      <c r="CE2891" s="20"/>
      <c r="CF2891" s="20"/>
      <c r="CG2891" s="20"/>
      <c r="CH2891" s="20"/>
      <c r="CI2891" s="20"/>
      <c r="CJ2891" s="20"/>
      <c r="CK2891" s="20"/>
      <c r="CL2891" s="20"/>
    </row>
    <row r="2893" spans="2:101" ht="18.600000000000001" thickBot="1">
      <c r="B2893" s="23"/>
      <c r="C2893" s="23"/>
      <c r="D2893" s="20" t="s">
        <v>15</v>
      </c>
      <c r="E2893" s="20"/>
      <c r="F2893" s="20"/>
      <c r="G2893" s="20"/>
      <c r="H2893" s="20"/>
      <c r="I2893" s="20" t="s">
        <v>16</v>
      </c>
      <c r="J2893" s="20"/>
      <c r="K2893" s="20"/>
      <c r="L2893" s="20"/>
      <c r="M2893" s="23"/>
      <c r="N2893" s="23"/>
      <c r="O2893" s="24" t="s">
        <v>17</v>
      </c>
      <c r="P2893" s="23"/>
      <c r="Q2893" s="23"/>
      <c r="R2893" s="23"/>
      <c r="S2893" s="20"/>
      <c r="T2893" s="20" t="s">
        <v>18</v>
      </c>
      <c r="U2893" s="23"/>
      <c r="V2893" s="23"/>
      <c r="W2893" s="23"/>
      <c r="X2893" s="23"/>
      <c r="Y2893" s="24" t="s">
        <v>19</v>
      </c>
      <c r="Z2893" s="23"/>
      <c r="AA2893" s="23"/>
      <c r="AB2893" s="23"/>
      <c r="AC2893" s="24" t="s">
        <v>20</v>
      </c>
      <c r="AD2893" s="20"/>
      <c r="AE2893" s="20"/>
      <c r="AF2893" s="20"/>
      <c r="AG2893" s="20"/>
      <c r="AH2893" s="23"/>
      <c r="AI2893" s="24" t="s">
        <v>21</v>
      </c>
      <c r="AJ2893" s="23"/>
      <c r="AK2893" s="23"/>
      <c r="AL2893" s="20"/>
      <c r="AM2893" s="24" t="s">
        <v>31</v>
      </c>
      <c r="AN2893" s="20"/>
      <c r="AO2893" s="23"/>
      <c r="AP2893" s="23"/>
      <c r="AQ2893" s="23"/>
      <c r="AR2893" s="23"/>
      <c r="AS2893" s="24" t="s">
        <v>91</v>
      </c>
      <c r="AT2893" s="23"/>
      <c r="AU2893" s="23"/>
      <c r="AV2893" s="23"/>
      <c r="AW2893" s="24" t="s">
        <v>32</v>
      </c>
      <c r="AX2893" s="20"/>
      <c r="AY2893" s="20"/>
      <c r="AZ2893" s="20"/>
      <c r="BA2893" s="20"/>
      <c r="BB2893" s="23"/>
      <c r="BC2893" s="24" t="s">
        <v>22</v>
      </c>
      <c r="BD2893" s="23"/>
      <c r="BE2893" s="23"/>
      <c r="BF2893" s="23"/>
      <c r="BG2893" s="24" t="s">
        <v>33</v>
      </c>
      <c r="BH2893" s="20"/>
      <c r="BI2893" s="23"/>
      <c r="BJ2893" s="23"/>
      <c r="BK2893" s="23"/>
      <c r="BL2893" s="23"/>
      <c r="BM2893" s="24" t="s">
        <v>34</v>
      </c>
      <c r="BN2893" s="23"/>
      <c r="BO2893" s="23"/>
      <c r="BP2893" s="23"/>
      <c r="BQ2893" s="24" t="s">
        <v>89</v>
      </c>
      <c r="BR2893" s="20"/>
      <c r="BS2893" s="20"/>
      <c r="BT2893" s="20"/>
      <c r="BU2893" s="20"/>
      <c r="BV2893" s="23"/>
      <c r="BW2893" s="24" t="s">
        <v>35</v>
      </c>
      <c r="BX2893" s="23"/>
      <c r="BY2893" s="23"/>
      <c r="BZ2893" s="23"/>
      <c r="CA2893" s="24" t="s">
        <v>90</v>
      </c>
      <c r="CB2893" s="20"/>
      <c r="CC2893" s="23"/>
      <c r="CD2893" s="23"/>
      <c r="CE2893" s="23"/>
      <c r="CF2893" s="23"/>
      <c r="CG2893" s="24" t="s">
        <v>92</v>
      </c>
      <c r="CH2893" s="23"/>
      <c r="CI2893" s="23"/>
      <c r="CJ2893" s="23"/>
      <c r="CK2893" s="24" t="s">
        <v>36</v>
      </c>
      <c r="CL2893" s="24"/>
      <c r="CM2893" s="23"/>
      <c r="CN2893" s="23"/>
      <c r="CO2893" s="23"/>
      <c r="CP2893" s="23"/>
      <c r="CQ2893" s="24" t="s">
        <v>93</v>
      </c>
      <c r="CR2893" s="23"/>
      <c r="CS2893" s="23"/>
    </row>
    <row r="2894" spans="2:101" ht="18.600000000000001" thickBot="1">
      <c r="B2894" s="33"/>
      <c r="C2894" s="23"/>
      <c r="D2894" s="7" t="s">
        <v>2</v>
      </c>
      <c r="E2894" s="8"/>
      <c r="F2894" s="8" t="s">
        <v>3</v>
      </c>
      <c r="G2894" s="9"/>
      <c r="H2894" s="10"/>
      <c r="I2894" s="7" t="s">
        <v>4</v>
      </c>
      <c r="J2894" s="8"/>
      <c r="K2894" s="8" t="s">
        <v>5</v>
      </c>
      <c r="L2894" s="9"/>
      <c r="M2894" s="23"/>
      <c r="N2894" s="251" t="s">
        <v>79</v>
      </c>
      <c r="O2894" s="252"/>
      <c r="P2894" s="253" t="s">
        <v>80</v>
      </c>
      <c r="Q2894" s="254"/>
      <c r="R2894" s="23"/>
      <c r="S2894" s="7" t="s">
        <v>11</v>
      </c>
      <c r="T2894" s="8"/>
      <c r="U2894" s="8" t="s">
        <v>12</v>
      </c>
      <c r="V2894" s="9"/>
      <c r="W2894" s="20"/>
      <c r="X2894" s="251" t="s">
        <v>79</v>
      </c>
      <c r="Y2894" s="252"/>
      <c r="Z2894" s="253" t="s">
        <v>80</v>
      </c>
      <c r="AA2894" s="254"/>
      <c r="AB2894" s="20"/>
      <c r="AC2894" s="7" t="s">
        <v>4</v>
      </c>
      <c r="AD2894" s="8"/>
      <c r="AE2894" s="8" t="s">
        <v>5</v>
      </c>
      <c r="AF2894" s="9"/>
      <c r="AG2894" s="20"/>
      <c r="AH2894" s="251" t="s">
        <v>0</v>
      </c>
      <c r="AI2894" s="252"/>
      <c r="AJ2894" s="253" t="s">
        <v>1</v>
      </c>
      <c r="AK2894" s="254"/>
      <c r="AL2894" s="20"/>
      <c r="AM2894" s="7" t="s">
        <v>11</v>
      </c>
      <c r="AN2894" s="8"/>
      <c r="AO2894" s="8" t="s">
        <v>12</v>
      </c>
      <c r="AP2894" s="9"/>
      <c r="AQ2894" s="23"/>
      <c r="AR2894" s="251" t="s">
        <v>0</v>
      </c>
      <c r="AS2894" s="252"/>
      <c r="AT2894" s="253" t="s">
        <v>1</v>
      </c>
      <c r="AU2894" s="254"/>
      <c r="AV2894" s="36"/>
      <c r="AW2894" s="7" t="s">
        <v>4</v>
      </c>
      <c r="AX2894" s="8"/>
      <c r="AY2894" s="8" t="s">
        <v>5</v>
      </c>
      <c r="AZ2894" s="9"/>
      <c r="BA2894" s="20"/>
      <c r="BB2894" s="251" t="s">
        <v>0</v>
      </c>
      <c r="BC2894" s="252"/>
      <c r="BD2894" s="253" t="s">
        <v>1</v>
      </c>
      <c r="BE2894" s="254"/>
      <c r="BF2894" s="36"/>
      <c r="BG2894" s="7" t="s">
        <v>11</v>
      </c>
      <c r="BH2894" s="8"/>
      <c r="BI2894" s="8" t="s">
        <v>12</v>
      </c>
      <c r="BJ2894" s="9"/>
      <c r="BK2894" s="36"/>
      <c r="BL2894" s="251" t="s">
        <v>0</v>
      </c>
      <c r="BM2894" s="252"/>
      <c r="BN2894" s="253" t="s">
        <v>1</v>
      </c>
      <c r="BO2894" s="254"/>
      <c r="BP2894" s="36"/>
      <c r="BQ2894" s="7" t="s">
        <v>4</v>
      </c>
      <c r="BR2894" s="8"/>
      <c r="BS2894" s="8" t="s">
        <v>5</v>
      </c>
      <c r="BT2894" s="9"/>
      <c r="BU2894" s="20"/>
      <c r="BV2894" s="251" t="s">
        <v>0</v>
      </c>
      <c r="BW2894" s="252"/>
      <c r="BX2894" s="253" t="s">
        <v>1</v>
      </c>
      <c r="BY2894" s="254"/>
      <c r="BZ2894" s="36"/>
      <c r="CA2894" s="7" t="s">
        <v>11</v>
      </c>
      <c r="CB2894" s="8"/>
      <c r="CC2894" s="8" t="s">
        <v>12</v>
      </c>
      <c r="CD2894" s="9"/>
      <c r="CE2894" s="36"/>
      <c r="CF2894" s="251" t="s">
        <v>0</v>
      </c>
      <c r="CG2894" s="252"/>
      <c r="CH2894" s="253" t="s">
        <v>1</v>
      </c>
      <c r="CI2894" s="254"/>
      <c r="CJ2894" s="23"/>
      <c r="CK2894" s="7" t="s">
        <v>23</v>
      </c>
      <c r="CL2894" s="8"/>
      <c r="CM2894" s="8" t="s">
        <v>24</v>
      </c>
      <c r="CN2894" s="9"/>
      <c r="CO2894" s="23"/>
      <c r="CP2894" s="251" t="s">
        <v>0</v>
      </c>
      <c r="CQ2894" s="252"/>
      <c r="CR2894" s="253" t="s">
        <v>1</v>
      </c>
      <c r="CS2894" s="254"/>
      <c r="CU2894" s="26" t="s">
        <v>25</v>
      </c>
      <c r="CW2894" s="50" t="s">
        <v>44</v>
      </c>
    </row>
    <row r="2895" spans="2:101" ht="19.2" thickTop="1" thickBot="1">
      <c r="B2895" s="34">
        <v>9.1500000000000306</v>
      </c>
      <c r="D2895" s="11">
        <v>1</v>
      </c>
      <c r="E2895" s="12">
        <v>0</v>
      </c>
      <c r="F2895" s="13">
        <v>0</v>
      </c>
      <c r="G2895" s="40">
        <f t="shared" ref="G2895" si="30860">-1/($E$4*$B2895)</f>
        <v>-0.1148120784602778</v>
      </c>
      <c r="H2895" s="10"/>
      <c r="I2895" s="11">
        <v>1</v>
      </c>
      <c r="J2895" s="12">
        <v>0</v>
      </c>
      <c r="K2895" s="13">
        <v>0</v>
      </c>
      <c r="L2895" s="14">
        <v>0</v>
      </c>
      <c r="N2895" s="1">
        <f t="shared" ref="N2895" si="30861">D2895*I2895+F2895*I2898-E2895*J2895-G2895*J2898</f>
        <v>0.98165799132036946</v>
      </c>
      <c r="O2895" s="4">
        <f t="shared" ref="O2895" si="30862">(D2895*J2895+E2895*I2895+F2895*J2898+G2895*I2898)</f>
        <v>0</v>
      </c>
      <c r="P2895" s="2">
        <f t="shared" ref="P2895" si="30863">D2895*K2895+F2895*K2898-E2895*L2895-G2895*L2898</f>
        <v>0</v>
      </c>
      <c r="Q2895" s="3">
        <f t="shared" ref="Q2895" si="30864">(D2895*L2895+E2895*K2895+F2895*L2898+G2895*K2898)</f>
        <v>-0.1148120784602778</v>
      </c>
      <c r="S2895" s="11">
        <v>1</v>
      </c>
      <c r="T2895" s="12">
        <v>0</v>
      </c>
      <c r="U2895" s="13">
        <v>0</v>
      </c>
      <c r="V2895" s="40">
        <f t="shared" ref="V2895" si="30865">-1/($T$4*$B2895)</f>
        <v>-0.21936896324034211</v>
      </c>
      <c r="W2895" s="20"/>
      <c r="X2895" s="1">
        <f t="shared" ref="X2895" si="30866">N2895*S2895+P2895*S2898-O2895*T2895-Q2895*T2898</f>
        <v>0.98165799132036946</v>
      </c>
      <c r="Y2895" s="4">
        <f t="shared" ref="Y2895" si="30867">(N2895*T2895+O2895*S2895+P2895*T2898+Q2895*S2898)</f>
        <v>0</v>
      </c>
      <c r="Z2895" s="2">
        <f t="shared" ref="Z2895" si="30868">N2895*U2895+P2895*U2898-O2895*V2895-Q2895*V2898</f>
        <v>0</v>
      </c>
      <c r="AA2895" s="3">
        <f t="shared" ref="AA2895" si="30869">(N2895*V2895+O2895*U2895+P2895*V2898+Q2895*U2898)</f>
        <v>-0.33015737427282399</v>
      </c>
      <c r="AB2895" s="20"/>
      <c r="AC2895" s="11">
        <v>1</v>
      </c>
      <c r="AD2895" s="12">
        <v>0</v>
      </c>
      <c r="AE2895" s="13">
        <v>0</v>
      </c>
      <c r="AF2895" s="14">
        <v>0</v>
      </c>
      <c r="AG2895" s="20"/>
      <c r="AH2895" s="1">
        <f t="shared" ref="AH2895" si="30870">X2895*AC2895+Z2895*AC2898-Y2895*AD2895-AA2895*AD2898</f>
        <v>0.92139951913504747</v>
      </c>
      <c r="AI2895" s="4">
        <f t="shared" ref="AI2895" si="30871">(X2895*AD2895+Y2895*AC2895+Z2895*AD2898+AA2895*AC2898)</f>
        <v>0</v>
      </c>
      <c r="AJ2895" s="2">
        <f t="shared" ref="AJ2895" si="30872">X2895*AE2895+Z2895*AE2898-Y2895*AF2895-AA2895*AF2898</f>
        <v>0</v>
      </c>
      <c r="AK2895" s="3">
        <f t="shared" ref="AK2895" si="30873">(X2895*AF2895+Y2895*AE2895+Z2895*AF2898+AA2895*AE2898)</f>
        <v>-0.33015737427282399</v>
      </c>
      <c r="AL2895" s="20"/>
      <c r="AM2895" s="11">
        <v>1</v>
      </c>
      <c r="AN2895" s="12">
        <v>0</v>
      </c>
      <c r="AO2895" s="13">
        <v>0</v>
      </c>
      <c r="AP2895" s="40">
        <f t="shared" ref="AP2895" si="30874">-1/($AN$4*$B2895)</f>
        <v>-0.22797166768113983</v>
      </c>
      <c r="AR2895" s="1">
        <f t="shared" ref="AR2895" si="30875">AH2895*AM2895+AJ2895*AM2898-AI2895*AN2895-AK2895*AN2898</f>
        <v>0.92139951913504747</v>
      </c>
      <c r="AS2895" s="4">
        <f t="shared" ref="AS2895" si="30876">(AH2895*AN2895+AI2895*AM2895+AJ2895*AN2898+AK2895*AM2898)</f>
        <v>0</v>
      </c>
      <c r="AT2895" s="2">
        <f t="shared" ref="AT2895" si="30877">AH2895*AO2895+AJ2895*AO2898-AI2895*AP2895-AK2895*AP2898</f>
        <v>0</v>
      </c>
      <c r="AU2895" s="3">
        <f t="shared" ref="AU2895" si="30878">(AH2895*AP2895+AI2895*AO2895+AJ2895*AP2898+AK2895*AO2898)</f>
        <v>-0.54021035925064109</v>
      </c>
      <c r="AV2895" s="20"/>
      <c r="AW2895" s="11">
        <v>1</v>
      </c>
      <c r="AX2895" s="12">
        <v>0</v>
      </c>
      <c r="AY2895" s="13">
        <v>0</v>
      </c>
      <c r="AZ2895" s="14">
        <v>0</v>
      </c>
      <c r="BA2895" s="20"/>
      <c r="BB2895" s="1">
        <f t="shared" ref="BB2895" si="30879">AR2895*AW2895+AT2895*AW2898-AS2895*AX2895-AU2895*AX2898</f>
        <v>0.8228033542642057</v>
      </c>
      <c r="BC2895" s="4">
        <f t="shared" ref="BC2895" si="30880">(AR2895*AX2895+AS2895*AW2895+AT2895*AX2898+AU2895*AW2898)</f>
        <v>0</v>
      </c>
      <c r="BD2895" s="2">
        <f t="shared" ref="BD2895" si="30881">AR2895*AY2895+AT2895*AY2898-AS2895*AZ2895-AU2895*AZ2898</f>
        <v>0</v>
      </c>
      <c r="BE2895" s="3">
        <f t="shared" ref="BE2895" si="30882">(AR2895*AZ2895+AS2895*AY2895+AT2895*AZ2898+AU2895*AY2898)</f>
        <v>-0.54021035925064109</v>
      </c>
      <c r="BF2895" s="20"/>
      <c r="BG2895" s="11">
        <v>1</v>
      </c>
      <c r="BH2895" s="12">
        <v>0</v>
      </c>
      <c r="BI2895" s="13">
        <v>0</v>
      </c>
      <c r="BJ2895" s="40">
        <f t="shared" ref="BJ2895" si="30883">-1/($BH$4*$B2895)</f>
        <v>-0.21936896324034211</v>
      </c>
      <c r="BK2895" s="20"/>
      <c r="BL2895" s="1">
        <f t="shared" ref="BL2895" si="30884">BB2895*BG2895+BD2895*BG2898-BC2895*BH2895-BE2895*BH2898</f>
        <v>0.8228033542642057</v>
      </c>
      <c r="BM2895" s="4">
        <f t="shared" ref="BM2895" si="30885">(BB2895*BH2895+BC2895*BG2895+BD2895*BH2898+BE2895*BG2898)</f>
        <v>0</v>
      </c>
      <c r="BN2895" s="2">
        <f t="shared" ref="BN2895" si="30886">BB2895*BI2895+BD2895*BI2898-BC2895*BJ2895-BE2895*BJ2898</f>
        <v>0</v>
      </c>
      <c r="BO2895" s="3">
        <f t="shared" ref="BO2895" si="30887">(BB2895*BJ2895+BC2895*BI2895+BD2895*BJ2898+BE2895*BI2898)</f>
        <v>-0.7207078780262558</v>
      </c>
      <c r="BP2895" s="20"/>
      <c r="BQ2895" s="11">
        <v>1</v>
      </c>
      <c r="BR2895" s="12">
        <v>0</v>
      </c>
      <c r="BS2895" s="13">
        <v>0</v>
      </c>
      <c r="BT2895" s="14">
        <v>0</v>
      </c>
      <c r="BU2895" s="20"/>
      <c r="BV2895" s="1">
        <f t="shared" ref="BV2895" si="30888">BL2895*BQ2895+BN2895*BQ2898-BM2895*BR2895-BO2895*BR2898</f>
        <v>0.70766537983228028</v>
      </c>
      <c r="BW2895" s="4">
        <f t="shared" ref="BW2895" si="30889">(BL2895*BR2895+BM2895*BQ2895+BN2895*BR2898+BO2895*BQ2898)</f>
        <v>0</v>
      </c>
      <c r="BX2895" s="2">
        <f t="shared" ref="BX2895" si="30890">BL2895*BS2895+BN2895*BS2898-BM2895*BT2895-BO2895*BT2898</f>
        <v>0</v>
      </c>
      <c r="BY2895" s="3">
        <f t="shared" ref="BY2895" si="30891">(BL2895*BT2895+BM2895*BS2895+BN2895*BT2898+BO2895*BS2898)</f>
        <v>-0.7207078780262558</v>
      </c>
      <c r="BZ2895" s="20"/>
      <c r="CA2895" s="11">
        <v>1</v>
      </c>
      <c r="CB2895" s="12">
        <v>0</v>
      </c>
      <c r="CC2895" s="13">
        <v>0</v>
      </c>
      <c r="CD2895" s="40">
        <f t="shared" ref="CD2895" si="30892">-1/($CB$4*$B2895)</f>
        <v>-0.1148120784602778</v>
      </c>
      <c r="CE2895" s="20"/>
      <c r="CF2895" s="1">
        <f t="shared" ref="CF2895" si="30893">BV2895*CA2895+BX2895*CA2898-BW2895*CB2895-BY2895*CB2898</f>
        <v>0.70766537983228028</v>
      </c>
      <c r="CG2895" s="4">
        <f t="shared" ref="CG2895" si="30894">(BV2895*CB2895+BW2895*CA2895+BX2895*CB2898+BY2895*CA2898)</f>
        <v>0</v>
      </c>
      <c r="CH2895" s="2">
        <f t="shared" ref="CH2895" si="30895">BV2895*CC2895+BX2895*CC2898-BW2895*CD2895-BY2895*CD2898</f>
        <v>0</v>
      </c>
      <c r="CI2895" s="3">
        <f t="shared" ref="CI2895" si="30896">(BV2895*CD2895+BW2895*CC2895+BX2895*CD2898+BY2895*CC2898)</f>
        <v>-0.80195641113918181</v>
      </c>
      <c r="CJ2895" s="28"/>
      <c r="CK2895" s="11">
        <v>1</v>
      </c>
      <c r="CL2895" s="12">
        <v>0</v>
      </c>
      <c r="CM2895" s="13">
        <v>0</v>
      </c>
      <c r="CN2895" s="14">
        <v>0</v>
      </c>
      <c r="CP2895" s="1">
        <f t="shared" ref="CP2895" si="30897">CF2895*CK2895+CH2895*CK2898-CG2895*CL2895-CI2895*CL2898</f>
        <v>0.70766537983228028</v>
      </c>
      <c r="CQ2895" s="4">
        <f t="shared" ref="CQ2895" si="30898">(CF2895*CL2895+CG2895*CK2895+CH2895*CL2898+CI2895*CK2898)</f>
        <v>-0.80195641113918181</v>
      </c>
      <c r="CR2895" s="2">
        <f t="shared" ref="CR2895" si="30899">CF2895*CM2895+CH2895*CM2898-CG2895*CN2895-CI2895*CN2898</f>
        <v>0</v>
      </c>
      <c r="CS2895" s="3">
        <f t="shared" ref="CS2895" si="30900">(CF2895*CN2895+CG2895*CM2895+CH2895*CN2898+CI2895*CM2898)</f>
        <v>-0.80195641113918181</v>
      </c>
      <c r="CU2895" s="29">
        <f t="shared" ref="CU2895" si="30901">20*LOG(((1+$CL$4)/$CL$4)/((CP2895+CP2898)^2+(CQ2895+CQ2898)^2)^0.5)</f>
        <v>-3.4829629348934597E-2</v>
      </c>
      <c r="CW2895" s="51">
        <f t="shared" ref="CW2895" si="30902">((CP2895^2+CQ2895^2)^0.5)/((CP2898^2+CQ2898^2)^0.5)</f>
        <v>1.1348089884117647</v>
      </c>
    </row>
    <row r="2896" spans="2:101" ht="18.600000000000001" thickBot="1">
      <c r="D2896" s="11"/>
      <c r="E2896" s="13"/>
      <c r="F2896" s="13"/>
      <c r="G2896" s="15"/>
      <c r="H2896" s="10"/>
      <c r="I2896" s="11"/>
      <c r="J2896" s="13"/>
      <c r="K2896" s="13"/>
      <c r="L2896" s="15"/>
      <c r="N2896" s="5"/>
      <c r="Q2896" s="6"/>
      <c r="S2896" s="11"/>
      <c r="T2896" s="13"/>
      <c r="U2896" s="13"/>
      <c r="V2896" s="15"/>
      <c r="W2896" s="20"/>
      <c r="X2896" s="5"/>
      <c r="AA2896" s="6"/>
      <c r="AB2896" s="20"/>
      <c r="AC2896" s="11"/>
      <c r="AD2896" s="13"/>
      <c r="AE2896" s="13"/>
      <c r="AF2896" s="15"/>
      <c r="AG2896" s="20"/>
      <c r="AH2896" s="5"/>
      <c r="AK2896" s="6"/>
      <c r="AL2896" s="20"/>
      <c r="AM2896" s="11"/>
      <c r="AN2896" s="13"/>
      <c r="AO2896" s="13"/>
      <c r="AP2896" s="15"/>
      <c r="AR2896" s="5"/>
      <c r="AU2896" s="6"/>
      <c r="AW2896" s="11"/>
      <c r="AX2896" s="13"/>
      <c r="AY2896" s="13"/>
      <c r="AZ2896" s="15"/>
      <c r="BA2896" s="20"/>
      <c r="BB2896" s="5"/>
      <c r="BE2896" s="6"/>
      <c r="BG2896" s="11"/>
      <c r="BH2896" s="13"/>
      <c r="BI2896" s="13"/>
      <c r="BJ2896" s="15"/>
      <c r="BL2896" s="5"/>
      <c r="BO2896" s="6"/>
      <c r="BQ2896" s="11"/>
      <c r="BR2896" s="13"/>
      <c r="BS2896" s="13"/>
      <c r="BT2896" s="15"/>
      <c r="BU2896" s="20"/>
      <c r="BV2896" s="5"/>
      <c r="BY2896" s="6"/>
      <c r="CA2896" s="11"/>
      <c r="CB2896" s="13"/>
      <c r="CC2896" s="13"/>
      <c r="CD2896" s="15"/>
      <c r="CF2896" s="5"/>
      <c r="CI2896" s="6"/>
      <c r="CK2896" s="11"/>
      <c r="CL2896" s="13"/>
      <c r="CM2896" s="13"/>
      <c r="CN2896" s="15"/>
      <c r="CP2896" s="5"/>
      <c r="CS2896" s="6"/>
      <c r="CW2896" s="52"/>
    </row>
    <row r="2897" spans="2:101" ht="18.600000000000001" thickBot="1">
      <c r="D2897" s="11" t="s">
        <v>6</v>
      </c>
      <c r="E2897" s="13"/>
      <c r="F2897" s="13" t="s">
        <v>7</v>
      </c>
      <c r="G2897" s="15"/>
      <c r="H2897" s="10"/>
      <c r="I2897" s="11" t="s">
        <v>8</v>
      </c>
      <c r="J2897" s="13"/>
      <c r="K2897" s="13" t="s">
        <v>9</v>
      </c>
      <c r="L2897" s="15"/>
      <c r="N2897" s="251" t="s">
        <v>26</v>
      </c>
      <c r="O2897" s="252"/>
      <c r="P2897" s="253" t="s">
        <v>27</v>
      </c>
      <c r="Q2897" s="254"/>
      <c r="S2897" s="11" t="s">
        <v>13</v>
      </c>
      <c r="T2897" s="13"/>
      <c r="U2897" s="13" t="s">
        <v>14</v>
      </c>
      <c r="V2897" s="15"/>
      <c r="W2897" s="20"/>
      <c r="X2897" s="251" t="s">
        <v>26</v>
      </c>
      <c r="Y2897" s="252"/>
      <c r="Z2897" s="253" t="s">
        <v>27</v>
      </c>
      <c r="AA2897" s="254"/>
      <c r="AB2897" s="20"/>
      <c r="AC2897" s="11" t="s">
        <v>8</v>
      </c>
      <c r="AD2897" s="13"/>
      <c r="AE2897" s="13" t="s">
        <v>9</v>
      </c>
      <c r="AF2897" s="15"/>
      <c r="AG2897" s="20"/>
      <c r="AH2897" s="251" t="s">
        <v>26</v>
      </c>
      <c r="AI2897" s="252"/>
      <c r="AJ2897" s="253" t="s">
        <v>27</v>
      </c>
      <c r="AK2897" s="254"/>
      <c r="AL2897" s="20"/>
      <c r="AM2897" s="11" t="s">
        <v>13</v>
      </c>
      <c r="AN2897" s="13"/>
      <c r="AO2897" s="13" t="s">
        <v>14</v>
      </c>
      <c r="AP2897" s="15"/>
      <c r="AR2897" s="251" t="s">
        <v>26</v>
      </c>
      <c r="AS2897" s="252"/>
      <c r="AT2897" s="253" t="s">
        <v>27</v>
      </c>
      <c r="AU2897" s="254"/>
      <c r="AV2897" s="36"/>
      <c r="AW2897" s="11" t="s">
        <v>8</v>
      </c>
      <c r="AX2897" s="13"/>
      <c r="AY2897" s="13" t="s">
        <v>9</v>
      </c>
      <c r="AZ2897" s="15"/>
      <c r="BA2897" s="20"/>
      <c r="BB2897" s="251" t="s">
        <v>26</v>
      </c>
      <c r="BC2897" s="252"/>
      <c r="BD2897" s="253" t="s">
        <v>27</v>
      </c>
      <c r="BE2897" s="254"/>
      <c r="BF2897" s="36"/>
      <c r="BG2897" s="11" t="s">
        <v>13</v>
      </c>
      <c r="BH2897" s="13"/>
      <c r="BI2897" s="13" t="s">
        <v>14</v>
      </c>
      <c r="BJ2897" s="15"/>
      <c r="BK2897" s="36"/>
      <c r="BL2897" s="251" t="s">
        <v>26</v>
      </c>
      <c r="BM2897" s="252"/>
      <c r="BN2897" s="253" t="s">
        <v>27</v>
      </c>
      <c r="BO2897" s="254"/>
      <c r="BP2897" s="36"/>
      <c r="BQ2897" s="11" t="s">
        <v>8</v>
      </c>
      <c r="BR2897" s="13"/>
      <c r="BS2897" s="13" t="s">
        <v>9</v>
      </c>
      <c r="BT2897" s="15"/>
      <c r="BU2897" s="20"/>
      <c r="BV2897" s="251" t="s">
        <v>26</v>
      </c>
      <c r="BW2897" s="252"/>
      <c r="BX2897" s="253" t="s">
        <v>27</v>
      </c>
      <c r="BY2897" s="254"/>
      <c r="BZ2897" s="36"/>
      <c r="CA2897" s="11" t="s">
        <v>13</v>
      </c>
      <c r="CB2897" s="13"/>
      <c r="CC2897" s="13" t="s">
        <v>14</v>
      </c>
      <c r="CD2897" s="15"/>
      <c r="CE2897" s="36"/>
      <c r="CF2897" s="251" t="s">
        <v>26</v>
      </c>
      <c r="CG2897" s="252"/>
      <c r="CH2897" s="253" t="s">
        <v>27</v>
      </c>
      <c r="CI2897" s="254"/>
      <c r="CK2897" s="11" t="s">
        <v>28</v>
      </c>
      <c r="CL2897" s="13"/>
      <c r="CM2897" s="13" t="s">
        <v>29</v>
      </c>
      <c r="CN2897" s="15"/>
      <c r="CP2897" s="251" t="s">
        <v>26</v>
      </c>
      <c r="CQ2897" s="252"/>
      <c r="CR2897" s="253" t="s">
        <v>27</v>
      </c>
      <c r="CS2897" s="254"/>
      <c r="CU2897" s="38" t="s">
        <v>37</v>
      </c>
      <c r="CW2897" s="53" t="s">
        <v>45</v>
      </c>
    </row>
    <row r="2898" spans="2:101" ht="19.2" thickTop="1" thickBot="1">
      <c r="D2898" s="16">
        <v>0</v>
      </c>
      <c r="E2898" s="17">
        <v>0</v>
      </c>
      <c r="F2898" s="18">
        <v>1</v>
      </c>
      <c r="G2898" s="19">
        <v>0</v>
      </c>
      <c r="H2898" s="10"/>
      <c r="I2898" s="16">
        <v>0</v>
      </c>
      <c r="J2898" s="17">
        <f t="shared" ref="J2898" si="30903">-1/($J$4*$B2895)</f>
        <v>-0.15975678626858417</v>
      </c>
      <c r="K2898" s="18">
        <v>1</v>
      </c>
      <c r="L2898" s="19">
        <v>0</v>
      </c>
      <c r="N2898" s="1">
        <f t="shared" ref="N2898" si="30904">D2898*I2895+F2898*I2898-E2898*J2895-G2898*J2898</f>
        <v>0</v>
      </c>
      <c r="O2898" s="4">
        <f t="shared" ref="O2898" si="30905">(D2898*J2895+E2898*I2895+F2898*J2898+G2898*I2898)</f>
        <v>-0.15975678626858417</v>
      </c>
      <c r="P2898" s="2">
        <f t="shared" ref="P2898" si="30906">D2898*K2895+F2898*K2898-E2898*L2895-G2898*L2898</f>
        <v>1</v>
      </c>
      <c r="Q2898" s="3">
        <f t="shared" ref="Q2898" si="30907">(D2898*L2895+E2898*K2895+F2898*L2898+G2898*K2898)</f>
        <v>0</v>
      </c>
      <c r="S2898" s="16">
        <v>0</v>
      </c>
      <c r="T2898" s="17">
        <v>0</v>
      </c>
      <c r="U2898" s="18">
        <v>1</v>
      </c>
      <c r="V2898" s="19">
        <v>0</v>
      </c>
      <c r="W2898" s="20"/>
      <c r="X2898" s="1">
        <f t="shared" ref="X2898" si="30908">N2898*S2895+P2898*S2898-O2898*T2895-Q2898*T2898</f>
        <v>0</v>
      </c>
      <c r="Y2898" s="4">
        <f t="shared" ref="Y2898" si="30909">(N2898*T2895+O2898*S2895+P2898*T2898+Q2898*S2898)</f>
        <v>-0.15975678626858417</v>
      </c>
      <c r="Z2898" s="2">
        <f t="shared" ref="Z2898" si="30910">N2898*U2895+P2898*U2898-O2898*V2895-Q2898*V2898</f>
        <v>0.9649543194256518</v>
      </c>
      <c r="AA2898" s="3">
        <f t="shared" ref="AA2898" si="30911">(N2898*V2895+O2898*U2895+P2898*V2898+Q2898*U2898)</f>
        <v>0</v>
      </c>
      <c r="AB2898" s="20"/>
      <c r="AC2898" s="16">
        <v>0</v>
      </c>
      <c r="AD2898" s="17">
        <f t="shared" ref="AD2898" si="30912">-1/($AD$4*$B2895)</f>
        <v>-0.18251439125975022</v>
      </c>
      <c r="AE2898" s="18">
        <v>1</v>
      </c>
      <c r="AF2898" s="19">
        <v>0</v>
      </c>
      <c r="AG2898" s="20"/>
      <c r="AH2898" s="1">
        <f t="shared" ref="AH2898" si="30913">X2898*AC2895+Z2898*AC2898-Y2898*AD2895-AA2898*AD2898</f>
        <v>0</v>
      </c>
      <c r="AI2898" s="4">
        <f t="shared" ref="AI2898" si="30914">(X2898*AD2895+Y2898*AC2895+Z2898*AD2898+AA2898*AC2898)</f>
        <v>-0.33587483647202354</v>
      </c>
      <c r="AJ2898" s="2">
        <f t="shared" ref="AJ2898" si="30915">X2898*AE2895+Z2898*AE2898-Y2898*AF2895-AA2898*AF2898</f>
        <v>0.9649543194256518</v>
      </c>
      <c r="AK2898" s="3">
        <f t="shared" ref="AK2898" si="30916">(X2898*AF2895+Y2898*AE2895+Z2898*AF2898+AA2898*AE2898)</f>
        <v>0</v>
      </c>
      <c r="AL2898" s="20"/>
      <c r="AM2898" s="16">
        <v>0</v>
      </c>
      <c r="AN2898" s="17">
        <v>0</v>
      </c>
      <c r="AO2898" s="18">
        <v>1</v>
      </c>
      <c r="AP2898" s="19">
        <v>0</v>
      </c>
      <c r="AR2898" s="1">
        <f t="shared" ref="AR2898" si="30917">AH2898*AM2895+AJ2898*AM2898-AI2898*AN2895-AK2898*AN2898</f>
        <v>0</v>
      </c>
      <c r="AS2898" s="4">
        <f t="shared" ref="AS2898" si="30918">(AH2898*AN2895+AI2898*AM2895+AJ2898*AN2898+AK2898*AM2898)</f>
        <v>-0.33587483647202354</v>
      </c>
      <c r="AT2898" s="2">
        <f t="shared" ref="AT2898" si="30919">AH2898*AO2895+AJ2898*AO2898-AI2898*AP2895-AK2898*AP2898</f>
        <v>0.88838437282299443</v>
      </c>
      <c r="AU2898" s="3">
        <f t="shared" ref="AU2898" si="30920">(AH2898*AP2895+AI2898*AO2895+AJ2898*AP2898+AK2898*AO2898)</f>
        <v>0</v>
      </c>
      <c r="AV2898" s="20"/>
      <c r="AW2898" s="16">
        <v>0</v>
      </c>
      <c r="AX2898" s="17">
        <f t="shared" ref="AX2898" si="30921">-1/($AX$4*$B2895)</f>
        <v>-0.18251439125975022</v>
      </c>
      <c r="AY2898" s="18">
        <v>1</v>
      </c>
      <c r="AZ2898" s="19">
        <v>0</v>
      </c>
      <c r="BA2898" s="20"/>
      <c r="BB2898" s="1">
        <f t="shared" ref="BB2898" si="30922">AR2898*AW2895+AT2898*AW2898-AS2898*AX2895-AU2898*AX2898</f>
        <v>0</v>
      </c>
      <c r="BC2898" s="4">
        <f t="shared" ref="BC2898" si="30923">(AR2898*AX2895+AS2898*AW2895+AT2898*AX2898+AU2898*AW2898)</f>
        <v>-0.49801776948248733</v>
      </c>
      <c r="BD2898" s="2">
        <f t="shared" ref="BD2898" si="30924">AR2898*AY2895+AT2898*AY2898-AS2898*AZ2895-AU2898*AZ2898</f>
        <v>0.88838437282299443</v>
      </c>
      <c r="BE2898" s="3">
        <f t="shared" ref="BE2898" si="30925">(AR2898*AZ2895+AS2898*AY2895+AT2898*AZ2898+AU2898*AY2898)</f>
        <v>0</v>
      </c>
      <c r="BF2898" s="20"/>
      <c r="BG2898" s="16">
        <v>0</v>
      </c>
      <c r="BH2898" s="17">
        <v>0</v>
      </c>
      <c r="BI2898" s="18">
        <v>1</v>
      </c>
      <c r="BJ2898" s="19">
        <v>0</v>
      </c>
      <c r="BK2898" s="20"/>
      <c r="BL2898" s="1">
        <f t="shared" ref="BL2898" si="30926">BB2898*BG2895+BD2898*BG2898-BC2898*BH2895-BE2898*BH2898</f>
        <v>0</v>
      </c>
      <c r="BM2898" s="4">
        <f t="shared" ref="BM2898" si="30927">(BB2898*BH2895+BC2898*BG2895+BD2898*BH2898+BE2898*BG2898)</f>
        <v>-0.49801776948248733</v>
      </c>
      <c r="BN2898" s="2">
        <f t="shared" ref="BN2898" si="30928">BB2898*BI2895+BD2898*BI2898-BC2898*BJ2895-BE2898*BJ2898</f>
        <v>0.77913473105635345</v>
      </c>
      <c r="BO2898" s="3">
        <f t="shared" ref="BO2898" si="30929">(BB2898*BJ2895+BC2898*BI2895+BD2898*BJ2898+BE2898*BI2898)</f>
        <v>0</v>
      </c>
      <c r="BP2898" s="20"/>
      <c r="BQ2898" s="16">
        <v>0</v>
      </c>
      <c r="BR2898" s="17">
        <f t="shared" ref="BR2898" si="30930">-1/($BR$4*$B2895)</f>
        <v>-0.15975678626858417</v>
      </c>
      <c r="BS2898" s="18">
        <v>1</v>
      </c>
      <c r="BT2898" s="19">
        <v>0</v>
      </c>
      <c r="BU2898" s="20"/>
      <c r="BV2898" s="1">
        <f t="shared" ref="BV2898" si="30931">BL2898*BQ2895+BN2898*BQ2898-BM2898*BR2895-BO2898*BR2898</f>
        <v>0</v>
      </c>
      <c r="BW2898" s="4">
        <f t="shared" ref="BW2898" si="30932">(BL2898*BR2895+BM2898*BQ2895+BN2898*BR2898+BO2898*BQ2898)</f>
        <v>-0.62248983018628801</v>
      </c>
      <c r="BX2898" s="2">
        <f t="shared" ref="BX2898" si="30933">BL2898*BS2895+BN2898*BS2898-BM2898*BT2895-BO2898*BT2898</f>
        <v>0.77913473105635345</v>
      </c>
      <c r="BY2898" s="3">
        <f t="shared" ref="BY2898" si="30934">(BL2898*BT2895+BM2898*BS2895+BN2898*BT2898+BO2898*BS2898)</f>
        <v>0</v>
      </c>
      <c r="BZ2898" s="20"/>
      <c r="CA2898" s="16">
        <v>0</v>
      </c>
      <c r="CB2898" s="17">
        <v>0</v>
      </c>
      <c r="CC2898" s="18">
        <v>1</v>
      </c>
      <c r="CD2898" s="19">
        <v>0</v>
      </c>
      <c r="CE2898" s="20"/>
      <c r="CF2898" s="1">
        <f t="shared" ref="CF2898" si="30935">BV2898*CA2895+BX2898*CA2898-BW2898*CB2895-BY2898*CB2898</f>
        <v>0</v>
      </c>
      <c r="CG2898" s="4">
        <f t="shared" ref="CG2898" si="30936">(BV2898*CB2895+BW2898*CA2895+BX2898*CB2898+BY2898*CA2898)</f>
        <v>-0.62248983018628801</v>
      </c>
      <c r="CH2898" s="2">
        <f t="shared" ref="CH2898" si="30937">BV2898*CC2895+BX2898*CC2898-BW2898*CD2895-BY2898*CD2898</f>
        <v>0.70766537983228028</v>
      </c>
      <c r="CI2898" s="3">
        <f t="shared" ref="CI2898" si="30938">(BV2898*CD2895+BW2898*CC2895+BX2898*CD2898+BY2898*CC2898)</f>
        <v>0</v>
      </c>
      <c r="CK2898" s="16">
        <f t="shared" ref="CK2898" si="30939">1/$CL$4</f>
        <v>1</v>
      </c>
      <c r="CL2898" s="17">
        <v>0</v>
      </c>
      <c r="CM2898" s="18">
        <v>1</v>
      </c>
      <c r="CN2898" s="19">
        <v>0</v>
      </c>
      <c r="CP2898" s="1">
        <f t="shared" ref="CP2898" si="30940">CF2898*CK2895+CH2898*CK2898-CG2898*CL2895-CI2898*CL2898</f>
        <v>0.70766537983228028</v>
      </c>
      <c r="CQ2898" s="4">
        <f t="shared" ref="CQ2898" si="30941">(CF2898*CL2895+CG2898*CK2895+CH2898*CL2898+CI2898*CK2898)</f>
        <v>-0.62248983018628801</v>
      </c>
      <c r="CR2898" s="2">
        <f t="shared" ref="CR2898" si="30942">CF2898*CM2895+CH2898*CM2898-CG2898*CN2895-CI2898*CN2898</f>
        <v>0.70766537983228028</v>
      </c>
      <c r="CS2898" s="3">
        <f t="shared" ref="CS2898" si="30943">(CF2898*CN2895+CG2898*CM2895+CH2898*CN2898+CI2898*CM2898)</f>
        <v>0</v>
      </c>
      <c r="CU2898" s="39">
        <f t="shared" ref="CU2898" si="30944">(180/PI())*ATAN(-1*(CQ2895/CP2895))</f>
        <v>48.574053506481185</v>
      </c>
      <c r="CW2898" s="54">
        <f t="shared" ref="CW2898" si="30945">20*LOG(((1-(10^(CU2895/20)^2)*(1-((1-CW2895)/(1+CW2895))^2))^0.5))</f>
        <v>-19.228659451319384</v>
      </c>
    </row>
    <row r="2899" spans="2:101">
      <c r="E2899" s="20"/>
      <c r="F2899" s="20"/>
      <c r="G2899" s="20"/>
      <c r="H2899" s="20"/>
      <c r="I2899" s="20"/>
      <c r="J2899" s="20"/>
      <c r="K2899" s="20"/>
      <c r="L2899" s="20"/>
      <c r="M2899" s="20"/>
      <c r="N2899" s="20"/>
      <c r="O2899" s="20"/>
      <c r="P2899" s="20"/>
      <c r="Q2899" s="20"/>
      <c r="R2899" s="20"/>
      <c r="S2899" s="20"/>
      <c r="T2899" s="20"/>
      <c r="U2899" s="20"/>
      <c r="V2899" s="20"/>
      <c r="W2899" s="20"/>
      <c r="X2899" s="20"/>
      <c r="Y2899" s="20"/>
      <c r="Z2899" s="20"/>
      <c r="AA2899" s="20"/>
      <c r="AB2899" s="30"/>
      <c r="AC2899" s="20"/>
      <c r="AD2899" s="20"/>
      <c r="AE2899" s="20"/>
      <c r="AF2899" s="20"/>
      <c r="AG2899" s="20"/>
      <c r="AH2899" s="20"/>
      <c r="AI2899" s="20"/>
      <c r="AJ2899" s="20"/>
      <c r="AK2899" s="20"/>
      <c r="AL2899" s="20"/>
      <c r="AM2899" s="20"/>
      <c r="AN2899" s="20"/>
      <c r="AO2899" s="20"/>
      <c r="AP2899" s="20"/>
      <c r="AQ2899" s="20"/>
      <c r="AR2899" s="20"/>
      <c r="AS2899" s="20"/>
      <c r="AT2899" s="20"/>
      <c r="AU2899" s="20"/>
      <c r="AV2899" s="20"/>
      <c r="AW2899" s="20"/>
      <c r="AX2899" s="20"/>
      <c r="AY2899" s="20"/>
      <c r="AZ2899" s="20"/>
      <c r="BA2899" s="20"/>
      <c r="BB2899" s="20"/>
      <c r="BC2899" s="20"/>
      <c r="BD2899" s="20"/>
      <c r="BE2899" s="20"/>
      <c r="BF2899" s="20"/>
      <c r="BG2899" s="20"/>
      <c r="BH2899" s="20"/>
      <c r="BI2899" s="20"/>
      <c r="BJ2899" s="20"/>
      <c r="BK2899" s="20"/>
      <c r="BL2899" s="20"/>
      <c r="BM2899" s="20"/>
      <c r="BN2899" s="20"/>
      <c r="BO2899" s="20"/>
      <c r="BP2899" s="20"/>
      <c r="BQ2899" s="20"/>
      <c r="BR2899" s="20"/>
      <c r="BS2899" s="20"/>
      <c r="BT2899" s="20"/>
      <c r="BU2899" s="20"/>
      <c r="BV2899" s="20"/>
      <c r="BW2899" s="20"/>
      <c r="BX2899" s="20"/>
      <c r="BY2899" s="20"/>
      <c r="BZ2899" s="20"/>
      <c r="CA2899" s="20"/>
      <c r="CB2899" s="20"/>
      <c r="CC2899" s="20"/>
      <c r="CD2899" s="20"/>
      <c r="CE2899" s="20"/>
      <c r="CF2899" s="20"/>
      <c r="CG2899" s="20"/>
      <c r="CH2899" s="20"/>
      <c r="CI2899" s="20"/>
      <c r="CJ2899" s="20"/>
      <c r="CK2899" s="20"/>
      <c r="CL2899" s="20"/>
    </row>
    <row r="2901" spans="2:101" ht="18.600000000000001" thickBot="1">
      <c r="B2901" s="23"/>
      <c r="C2901" s="23"/>
      <c r="D2901" s="20" t="s">
        <v>15</v>
      </c>
      <c r="E2901" s="20"/>
      <c r="F2901" s="20"/>
      <c r="G2901" s="20"/>
      <c r="H2901" s="20"/>
      <c r="I2901" s="20" t="s">
        <v>16</v>
      </c>
      <c r="J2901" s="20"/>
      <c r="K2901" s="20"/>
      <c r="L2901" s="20"/>
      <c r="M2901" s="23"/>
      <c r="N2901" s="23"/>
      <c r="O2901" s="24" t="s">
        <v>17</v>
      </c>
      <c r="P2901" s="23"/>
      <c r="Q2901" s="23"/>
      <c r="R2901" s="23"/>
      <c r="S2901" s="20"/>
      <c r="T2901" s="20" t="s">
        <v>18</v>
      </c>
      <c r="U2901" s="23"/>
      <c r="V2901" s="23"/>
      <c r="W2901" s="23"/>
      <c r="X2901" s="23"/>
      <c r="Y2901" s="24" t="s">
        <v>19</v>
      </c>
      <c r="Z2901" s="23"/>
      <c r="AA2901" s="23"/>
      <c r="AB2901" s="23"/>
      <c r="AC2901" s="24" t="s">
        <v>20</v>
      </c>
      <c r="AD2901" s="20"/>
      <c r="AE2901" s="20"/>
      <c r="AF2901" s="20"/>
      <c r="AG2901" s="20"/>
      <c r="AH2901" s="23"/>
      <c r="AI2901" s="24" t="s">
        <v>21</v>
      </c>
      <c r="AJ2901" s="23"/>
      <c r="AK2901" s="23"/>
      <c r="AL2901" s="20"/>
      <c r="AM2901" s="24" t="s">
        <v>31</v>
      </c>
      <c r="AN2901" s="20"/>
      <c r="AO2901" s="23"/>
      <c r="AP2901" s="23"/>
      <c r="AQ2901" s="23"/>
      <c r="AR2901" s="23"/>
      <c r="AS2901" s="24" t="s">
        <v>91</v>
      </c>
      <c r="AT2901" s="23"/>
      <c r="AU2901" s="23"/>
      <c r="AV2901" s="23"/>
      <c r="AW2901" s="24" t="s">
        <v>32</v>
      </c>
      <c r="AX2901" s="20"/>
      <c r="AY2901" s="20"/>
      <c r="AZ2901" s="20"/>
      <c r="BA2901" s="20"/>
      <c r="BB2901" s="23"/>
      <c r="BC2901" s="24" t="s">
        <v>22</v>
      </c>
      <c r="BD2901" s="23"/>
      <c r="BE2901" s="23"/>
      <c r="BF2901" s="23"/>
      <c r="BG2901" s="24" t="s">
        <v>33</v>
      </c>
      <c r="BH2901" s="20"/>
      <c r="BI2901" s="23"/>
      <c r="BJ2901" s="23"/>
      <c r="BK2901" s="23"/>
      <c r="BL2901" s="23"/>
      <c r="BM2901" s="24" t="s">
        <v>34</v>
      </c>
      <c r="BN2901" s="23"/>
      <c r="BO2901" s="23"/>
      <c r="BP2901" s="23"/>
      <c r="BQ2901" s="24" t="s">
        <v>89</v>
      </c>
      <c r="BR2901" s="20"/>
      <c r="BS2901" s="20"/>
      <c r="BT2901" s="20"/>
      <c r="BU2901" s="20"/>
      <c r="BV2901" s="23"/>
      <c r="BW2901" s="24" t="s">
        <v>35</v>
      </c>
      <c r="BX2901" s="23"/>
      <c r="BY2901" s="23"/>
      <c r="BZ2901" s="23"/>
      <c r="CA2901" s="24" t="s">
        <v>90</v>
      </c>
      <c r="CB2901" s="20"/>
      <c r="CC2901" s="23"/>
      <c r="CD2901" s="23"/>
      <c r="CE2901" s="23"/>
      <c r="CF2901" s="23"/>
      <c r="CG2901" s="24" t="s">
        <v>92</v>
      </c>
      <c r="CH2901" s="23"/>
      <c r="CI2901" s="23"/>
      <c r="CJ2901" s="23"/>
      <c r="CK2901" s="24" t="s">
        <v>36</v>
      </c>
      <c r="CL2901" s="24"/>
      <c r="CM2901" s="23"/>
      <c r="CN2901" s="23"/>
      <c r="CO2901" s="23"/>
      <c r="CP2901" s="23"/>
      <c r="CQ2901" s="24" t="s">
        <v>93</v>
      </c>
      <c r="CR2901" s="23"/>
      <c r="CS2901" s="23"/>
    </row>
    <row r="2902" spans="2:101" ht="18.600000000000001" thickBot="1">
      <c r="B2902" s="33"/>
      <c r="C2902" s="23"/>
      <c r="D2902" s="7" t="s">
        <v>2</v>
      </c>
      <c r="E2902" s="8"/>
      <c r="F2902" s="8" t="s">
        <v>3</v>
      </c>
      <c r="G2902" s="9"/>
      <c r="H2902" s="10"/>
      <c r="I2902" s="7" t="s">
        <v>4</v>
      </c>
      <c r="J2902" s="8"/>
      <c r="K2902" s="8" t="s">
        <v>5</v>
      </c>
      <c r="L2902" s="9"/>
      <c r="M2902" s="23"/>
      <c r="N2902" s="251" t="s">
        <v>79</v>
      </c>
      <c r="O2902" s="252"/>
      <c r="P2902" s="253" t="s">
        <v>80</v>
      </c>
      <c r="Q2902" s="254"/>
      <c r="R2902" s="23"/>
      <c r="S2902" s="7" t="s">
        <v>11</v>
      </c>
      <c r="T2902" s="8"/>
      <c r="U2902" s="8" t="s">
        <v>12</v>
      </c>
      <c r="V2902" s="9"/>
      <c r="W2902" s="20"/>
      <c r="X2902" s="251" t="s">
        <v>79</v>
      </c>
      <c r="Y2902" s="252"/>
      <c r="Z2902" s="253" t="s">
        <v>80</v>
      </c>
      <c r="AA2902" s="254"/>
      <c r="AB2902" s="20"/>
      <c r="AC2902" s="7" t="s">
        <v>4</v>
      </c>
      <c r="AD2902" s="8"/>
      <c r="AE2902" s="8" t="s">
        <v>5</v>
      </c>
      <c r="AF2902" s="9"/>
      <c r="AG2902" s="20"/>
      <c r="AH2902" s="251" t="s">
        <v>0</v>
      </c>
      <c r="AI2902" s="252"/>
      <c r="AJ2902" s="253" t="s">
        <v>1</v>
      </c>
      <c r="AK2902" s="254"/>
      <c r="AL2902" s="20"/>
      <c r="AM2902" s="7" t="s">
        <v>11</v>
      </c>
      <c r="AN2902" s="8"/>
      <c r="AO2902" s="8" t="s">
        <v>12</v>
      </c>
      <c r="AP2902" s="9"/>
      <c r="AQ2902" s="23"/>
      <c r="AR2902" s="251" t="s">
        <v>0</v>
      </c>
      <c r="AS2902" s="252"/>
      <c r="AT2902" s="253" t="s">
        <v>1</v>
      </c>
      <c r="AU2902" s="254"/>
      <c r="AV2902" s="36"/>
      <c r="AW2902" s="7" t="s">
        <v>4</v>
      </c>
      <c r="AX2902" s="8"/>
      <c r="AY2902" s="8" t="s">
        <v>5</v>
      </c>
      <c r="AZ2902" s="9"/>
      <c r="BA2902" s="20"/>
      <c r="BB2902" s="251" t="s">
        <v>0</v>
      </c>
      <c r="BC2902" s="252"/>
      <c r="BD2902" s="253" t="s">
        <v>1</v>
      </c>
      <c r="BE2902" s="254"/>
      <c r="BF2902" s="36"/>
      <c r="BG2902" s="7" t="s">
        <v>11</v>
      </c>
      <c r="BH2902" s="8"/>
      <c r="BI2902" s="8" t="s">
        <v>12</v>
      </c>
      <c r="BJ2902" s="9"/>
      <c r="BK2902" s="36"/>
      <c r="BL2902" s="251" t="s">
        <v>0</v>
      </c>
      <c r="BM2902" s="252"/>
      <c r="BN2902" s="253" t="s">
        <v>1</v>
      </c>
      <c r="BO2902" s="254"/>
      <c r="BP2902" s="36"/>
      <c r="BQ2902" s="7" t="s">
        <v>4</v>
      </c>
      <c r="BR2902" s="8"/>
      <c r="BS2902" s="8" t="s">
        <v>5</v>
      </c>
      <c r="BT2902" s="9"/>
      <c r="BU2902" s="20"/>
      <c r="BV2902" s="251" t="s">
        <v>0</v>
      </c>
      <c r="BW2902" s="252"/>
      <c r="BX2902" s="253" t="s">
        <v>1</v>
      </c>
      <c r="BY2902" s="254"/>
      <c r="BZ2902" s="36"/>
      <c r="CA2902" s="7" t="s">
        <v>11</v>
      </c>
      <c r="CB2902" s="8"/>
      <c r="CC2902" s="8" t="s">
        <v>12</v>
      </c>
      <c r="CD2902" s="9"/>
      <c r="CE2902" s="36"/>
      <c r="CF2902" s="251" t="s">
        <v>0</v>
      </c>
      <c r="CG2902" s="252"/>
      <c r="CH2902" s="253" t="s">
        <v>1</v>
      </c>
      <c r="CI2902" s="254"/>
      <c r="CJ2902" s="23"/>
      <c r="CK2902" s="7" t="s">
        <v>23</v>
      </c>
      <c r="CL2902" s="8"/>
      <c r="CM2902" s="8" t="s">
        <v>24</v>
      </c>
      <c r="CN2902" s="9"/>
      <c r="CO2902" s="23"/>
      <c r="CP2902" s="251" t="s">
        <v>0</v>
      </c>
      <c r="CQ2902" s="252"/>
      <c r="CR2902" s="253" t="s">
        <v>1</v>
      </c>
      <c r="CS2902" s="254"/>
      <c r="CU2902" s="26" t="s">
        <v>25</v>
      </c>
      <c r="CW2902" s="50" t="s">
        <v>44</v>
      </c>
    </row>
    <row r="2903" spans="2:101" ht="19.2" thickTop="1" thickBot="1">
      <c r="B2903" s="34">
        <v>9.2000000000000295</v>
      </c>
      <c r="D2903" s="11">
        <v>1</v>
      </c>
      <c r="E2903" s="12">
        <v>0</v>
      </c>
      <c r="F2903" s="13">
        <v>0</v>
      </c>
      <c r="G2903" s="40">
        <f t="shared" ref="G2903" si="30946">-1/($E$4*$B2903)</f>
        <v>-0.1141880997729937</v>
      </c>
      <c r="H2903" s="10"/>
      <c r="I2903" s="11">
        <v>1</v>
      </c>
      <c r="J2903" s="12">
        <v>0</v>
      </c>
      <c r="K2903" s="13">
        <v>0</v>
      </c>
      <c r="L2903" s="14">
        <v>0</v>
      </c>
      <c r="N2903" s="1">
        <f t="shared" ref="N2903" si="30947">D2903*I2903+F2903*I2906-E2903*J2903-G2903*J2906</f>
        <v>0.98185681921455148</v>
      </c>
      <c r="O2903" s="4">
        <f t="shared" ref="O2903" si="30948">(D2903*J2903+E2903*I2903+F2903*J2906+G2903*I2906)</f>
        <v>0</v>
      </c>
      <c r="P2903" s="2">
        <f t="shared" ref="P2903" si="30949">D2903*K2903+F2903*K2906-E2903*L2903-G2903*L2906</f>
        <v>0</v>
      </c>
      <c r="Q2903" s="3">
        <f t="shared" ref="Q2903" si="30950">(D2903*L2903+E2903*K2903+F2903*L2906+G2903*K2906)</f>
        <v>-0.1141880997729937</v>
      </c>
      <c r="S2903" s="11">
        <v>1</v>
      </c>
      <c r="T2903" s="12">
        <v>0</v>
      </c>
      <c r="U2903" s="13">
        <v>0</v>
      </c>
      <c r="V2903" s="40">
        <f t="shared" ref="V2903" si="30951">-1/($T$4*$B2903)</f>
        <v>-0.21817674061403591</v>
      </c>
      <c r="W2903" s="20"/>
      <c r="X2903" s="1">
        <f t="shared" ref="X2903" si="30952">N2903*S2903+P2903*S2906-O2903*T2903-Q2903*T2906</f>
        <v>0.98185681921455148</v>
      </c>
      <c r="Y2903" s="4">
        <f t="shared" ref="Y2903" si="30953">(N2903*T2903+O2903*S2903+P2903*T2906+Q2903*S2906)</f>
        <v>0</v>
      </c>
      <c r="Z2903" s="2">
        <f t="shared" ref="Z2903" si="30954">N2903*U2903+P2903*U2906-O2903*V2903-Q2903*V2906</f>
        <v>0</v>
      </c>
      <c r="AA2903" s="3">
        <f t="shared" ref="AA2903" si="30955">(N2903*V2903+O2903*U2903+P2903*V2906+Q2903*U2906)</f>
        <v>-0.32840642033888923</v>
      </c>
      <c r="AB2903" s="20"/>
      <c r="AC2903" s="11">
        <v>1</v>
      </c>
      <c r="AD2903" s="12">
        <v>0</v>
      </c>
      <c r="AE2903" s="13">
        <v>0</v>
      </c>
      <c r="AF2903" s="14">
        <v>0</v>
      </c>
      <c r="AG2903" s="20"/>
      <c r="AH2903" s="1">
        <f t="shared" ref="AH2903" si="30956">X2903*AC2903+Z2903*AC2906-Y2903*AD2903-AA2903*AD2906</f>
        <v>0.92224367620046388</v>
      </c>
      <c r="AI2903" s="4">
        <f t="shared" ref="AI2903" si="30957">(X2903*AD2903+Y2903*AC2903+Z2903*AD2906+AA2903*AC2906)</f>
        <v>0</v>
      </c>
      <c r="AJ2903" s="2">
        <f t="shared" ref="AJ2903" si="30958">X2903*AE2903+Z2903*AE2906-Y2903*AF2903-AA2903*AF2906</f>
        <v>0</v>
      </c>
      <c r="AK2903" s="3">
        <f t="shared" ref="AK2903" si="30959">(X2903*AF2903+Y2903*AE2903+Z2903*AF2906+AA2903*AE2906)</f>
        <v>-0.32840642033888923</v>
      </c>
      <c r="AL2903" s="20"/>
      <c r="AM2903" s="11">
        <v>1</v>
      </c>
      <c r="AN2903" s="12">
        <v>0</v>
      </c>
      <c r="AO2903" s="13">
        <v>0</v>
      </c>
      <c r="AP2903" s="40">
        <f t="shared" ref="AP2903" si="30960">-1/($AN$4*$B2903)</f>
        <v>-0.22673269122635106</v>
      </c>
      <c r="AR2903" s="1">
        <f t="shared" ref="AR2903" si="30961">AH2903*AM2903+AJ2903*AM2906-AI2903*AN2903-AK2903*AN2906</f>
        <v>0.92224367620046388</v>
      </c>
      <c r="AS2903" s="4">
        <f t="shared" ref="AS2903" si="30962">(AH2903*AN2903+AI2903*AM2903+AJ2903*AN2906+AK2903*AM2906)</f>
        <v>0</v>
      </c>
      <c r="AT2903" s="2">
        <f t="shared" ref="AT2903" si="30963">AH2903*AO2903+AJ2903*AO2906-AI2903*AP2903-AK2903*AP2906</f>
        <v>0</v>
      </c>
      <c r="AU2903" s="3">
        <f t="shared" ref="AU2903" si="30964">(AH2903*AP2903+AI2903*AO2903+AJ2903*AP2906+AK2903*AO2906)</f>
        <v>-0.53750921101030391</v>
      </c>
      <c r="AV2903" s="20"/>
      <c r="AW2903" s="11">
        <v>1</v>
      </c>
      <c r="AX2903" s="12">
        <v>0</v>
      </c>
      <c r="AY2903" s="13">
        <v>0</v>
      </c>
      <c r="AZ2903" s="14">
        <v>0</v>
      </c>
      <c r="BA2903" s="20"/>
      <c r="BB2903" s="1">
        <f t="shared" ref="BB2903" si="30965">AR2903*AW2903+AT2903*AW2906-AS2903*AX2903-AU2903*AX2906</f>
        <v>0.82467367913925771</v>
      </c>
      <c r="BC2903" s="4">
        <f t="shared" ref="BC2903" si="30966">(AR2903*AX2903+AS2903*AW2903+AT2903*AX2906+AU2903*AW2906)</f>
        <v>0</v>
      </c>
      <c r="BD2903" s="2">
        <f t="shared" ref="BD2903" si="30967">AR2903*AY2903+AT2903*AY2906-AS2903*AZ2903-AU2903*AZ2906</f>
        <v>0</v>
      </c>
      <c r="BE2903" s="3">
        <f t="shared" ref="BE2903" si="30968">(AR2903*AZ2903+AS2903*AY2903+AT2903*AZ2906+AU2903*AY2906)</f>
        <v>-0.53750921101030391</v>
      </c>
      <c r="BF2903" s="20"/>
      <c r="BG2903" s="11">
        <v>1</v>
      </c>
      <c r="BH2903" s="12">
        <v>0</v>
      </c>
      <c r="BI2903" s="13">
        <v>0</v>
      </c>
      <c r="BJ2903" s="40">
        <f t="shared" ref="BJ2903" si="30969">-1/($BH$4*$B2903)</f>
        <v>-0.21817674061403591</v>
      </c>
      <c r="BK2903" s="20"/>
      <c r="BL2903" s="1">
        <f t="shared" ref="BL2903" si="30970">BB2903*BG2903+BD2903*BG2906-BC2903*BH2903-BE2903*BH2906</f>
        <v>0.82467367913925771</v>
      </c>
      <c r="BM2903" s="4">
        <f t="shared" ref="BM2903" si="30971">(BB2903*BH2903+BC2903*BG2903+BD2903*BH2906+BE2903*BG2906)</f>
        <v>0</v>
      </c>
      <c r="BN2903" s="2">
        <f t="shared" ref="BN2903" si="30972">BB2903*BI2903+BD2903*BI2906-BC2903*BJ2903-BE2903*BJ2906</f>
        <v>0</v>
      </c>
      <c r="BO2903" s="3">
        <f t="shared" ref="BO2903" si="30973">(BB2903*BJ2903+BC2903*BI2903+BD2903*BJ2906+BE2903*BI2906)</f>
        <v>-0.71743382639509246</v>
      </c>
      <c r="BP2903" s="20"/>
      <c r="BQ2903" s="11">
        <v>1</v>
      </c>
      <c r="BR2903" s="12">
        <v>0</v>
      </c>
      <c r="BS2903" s="13">
        <v>0</v>
      </c>
      <c r="BT2903" s="14">
        <v>0</v>
      </c>
      <c r="BU2903" s="20"/>
      <c r="BV2903" s="1">
        <f t="shared" ref="BV2903" si="30974">BL2903*BQ2903+BN2903*BQ2906-BM2903*BR2903-BO2903*BR2906</f>
        <v>0.71068166386131559</v>
      </c>
      <c r="BW2903" s="4">
        <f t="shared" ref="BW2903" si="30975">(BL2903*BR2903+BM2903*BQ2903+BN2903*BR2906+BO2903*BQ2906)</f>
        <v>0</v>
      </c>
      <c r="BX2903" s="2">
        <f t="shared" ref="BX2903" si="30976">BL2903*BS2903+BN2903*BS2906-BM2903*BT2903-BO2903*BT2906</f>
        <v>0</v>
      </c>
      <c r="BY2903" s="3">
        <f t="shared" ref="BY2903" si="30977">(BL2903*BT2903+BM2903*BS2903+BN2903*BT2906+BO2903*BS2906)</f>
        <v>-0.71743382639509246</v>
      </c>
      <c r="BZ2903" s="20"/>
      <c r="CA2903" s="11">
        <v>1</v>
      </c>
      <c r="CB2903" s="12">
        <v>0</v>
      </c>
      <c r="CC2903" s="13">
        <v>0</v>
      </c>
      <c r="CD2903" s="40">
        <f t="shared" ref="CD2903" si="30978">-1/($CB$4*$B2903)</f>
        <v>-0.1141880997729937</v>
      </c>
      <c r="CE2903" s="20"/>
      <c r="CF2903" s="1">
        <f t="shared" ref="CF2903" si="30979">BV2903*CA2903+BX2903*CA2906-BW2903*CB2903-BY2903*CB2906</f>
        <v>0.71068166386131559</v>
      </c>
      <c r="CG2903" s="4">
        <f t="shared" ref="CG2903" si="30980">(BV2903*CB2903+BW2903*CA2903+BX2903*CB2906+BY2903*CA2906)</f>
        <v>0</v>
      </c>
      <c r="CH2903" s="2">
        <f t="shared" ref="CH2903" si="30981">BV2903*CC2903+BX2903*CC2906-BW2903*CD2903-BY2903*CD2906</f>
        <v>0</v>
      </c>
      <c r="CI2903" s="3">
        <f t="shared" ref="CI2903" si="30982">(BV2903*CD2903+BW2903*CC2903+BX2903*CD2906+BY2903*CC2906)</f>
        <v>-0.79858521513492553</v>
      </c>
      <c r="CJ2903" s="28"/>
      <c r="CK2903" s="11">
        <v>1</v>
      </c>
      <c r="CL2903" s="12">
        <v>0</v>
      </c>
      <c r="CM2903" s="13">
        <v>0</v>
      </c>
      <c r="CN2903" s="14">
        <v>0</v>
      </c>
      <c r="CP2903" s="1">
        <f t="shared" ref="CP2903" si="30983">CF2903*CK2903+CH2903*CK2906-CG2903*CL2903-CI2903*CL2906</f>
        <v>0.71068166386131559</v>
      </c>
      <c r="CQ2903" s="4">
        <f t="shared" ref="CQ2903" si="30984">(CF2903*CL2903+CG2903*CK2903+CH2903*CL2906+CI2903*CK2906)</f>
        <v>-0.79858521513492553</v>
      </c>
      <c r="CR2903" s="2">
        <f t="shared" ref="CR2903" si="30985">CF2903*CM2903+CH2903*CM2906-CG2903*CN2903-CI2903*CN2906</f>
        <v>0</v>
      </c>
      <c r="CS2903" s="3">
        <f t="shared" ref="CS2903" si="30986">(CF2903*CN2903+CG2903*CM2903+CH2903*CN2906+CI2903*CM2906)</f>
        <v>-0.79858521513492553</v>
      </c>
      <c r="CU2903" s="29">
        <f t="shared" ref="CU2903" si="30987">20*LOG(((1+$CL$4)/$CL$4)/((CP2903+CP2906)^2+(CQ2903+CQ2906)^2)^0.5)</f>
        <v>-3.4581924442243131E-2</v>
      </c>
      <c r="CW2903" s="51">
        <f t="shared" ref="CW2903" si="30988">((CP2903^2+CQ2903^2)^0.5)/((CP2906^2+CQ2906^2)^0.5)</f>
        <v>1.1336882213437329</v>
      </c>
    </row>
    <row r="2904" spans="2:101" ht="18.600000000000001" thickBot="1">
      <c r="D2904" s="11"/>
      <c r="E2904" s="13"/>
      <c r="F2904" s="13"/>
      <c r="G2904" s="15"/>
      <c r="H2904" s="10"/>
      <c r="I2904" s="11"/>
      <c r="J2904" s="13"/>
      <c r="K2904" s="13"/>
      <c r="L2904" s="15"/>
      <c r="N2904" s="5"/>
      <c r="Q2904" s="6"/>
      <c r="S2904" s="11"/>
      <c r="T2904" s="13"/>
      <c r="U2904" s="13"/>
      <c r="V2904" s="15"/>
      <c r="W2904" s="20"/>
      <c r="X2904" s="5"/>
      <c r="AA2904" s="6"/>
      <c r="AB2904" s="20"/>
      <c r="AC2904" s="11"/>
      <c r="AD2904" s="13"/>
      <c r="AE2904" s="13"/>
      <c r="AF2904" s="15"/>
      <c r="AG2904" s="20"/>
      <c r="AH2904" s="5"/>
      <c r="AK2904" s="6"/>
      <c r="AL2904" s="20"/>
      <c r="AM2904" s="11"/>
      <c r="AN2904" s="13"/>
      <c r="AO2904" s="13"/>
      <c r="AP2904" s="15"/>
      <c r="AR2904" s="5"/>
      <c r="AU2904" s="6"/>
      <c r="AW2904" s="11"/>
      <c r="AX2904" s="13"/>
      <c r="AY2904" s="13"/>
      <c r="AZ2904" s="15"/>
      <c r="BA2904" s="20"/>
      <c r="BB2904" s="5"/>
      <c r="BE2904" s="6"/>
      <c r="BG2904" s="11"/>
      <c r="BH2904" s="13"/>
      <c r="BI2904" s="13"/>
      <c r="BJ2904" s="15"/>
      <c r="BL2904" s="5"/>
      <c r="BO2904" s="6"/>
      <c r="BQ2904" s="11"/>
      <c r="BR2904" s="13"/>
      <c r="BS2904" s="13"/>
      <c r="BT2904" s="15"/>
      <c r="BU2904" s="20"/>
      <c r="BV2904" s="5"/>
      <c r="BY2904" s="6"/>
      <c r="CA2904" s="11"/>
      <c r="CB2904" s="13"/>
      <c r="CC2904" s="13"/>
      <c r="CD2904" s="15"/>
      <c r="CF2904" s="5"/>
      <c r="CI2904" s="6"/>
      <c r="CK2904" s="11"/>
      <c r="CL2904" s="13"/>
      <c r="CM2904" s="13"/>
      <c r="CN2904" s="15"/>
      <c r="CP2904" s="5"/>
      <c r="CS2904" s="6"/>
      <c r="CW2904" s="52"/>
    </row>
    <row r="2905" spans="2:101" ht="18.600000000000001" thickBot="1">
      <c r="D2905" s="11" t="s">
        <v>6</v>
      </c>
      <c r="E2905" s="13"/>
      <c r="F2905" s="13" t="s">
        <v>7</v>
      </c>
      <c r="G2905" s="15"/>
      <c r="H2905" s="10"/>
      <c r="I2905" s="11" t="s">
        <v>8</v>
      </c>
      <c r="J2905" s="13"/>
      <c r="K2905" s="13" t="s">
        <v>9</v>
      </c>
      <c r="L2905" s="15"/>
      <c r="N2905" s="251" t="s">
        <v>26</v>
      </c>
      <c r="O2905" s="252"/>
      <c r="P2905" s="253" t="s">
        <v>27</v>
      </c>
      <c r="Q2905" s="254"/>
      <c r="S2905" s="11" t="s">
        <v>13</v>
      </c>
      <c r="T2905" s="13"/>
      <c r="U2905" s="13" t="s">
        <v>14</v>
      </c>
      <c r="V2905" s="15"/>
      <c r="W2905" s="20"/>
      <c r="X2905" s="251" t="s">
        <v>26</v>
      </c>
      <c r="Y2905" s="252"/>
      <c r="Z2905" s="253" t="s">
        <v>27</v>
      </c>
      <c r="AA2905" s="254"/>
      <c r="AB2905" s="20"/>
      <c r="AC2905" s="11" t="s">
        <v>8</v>
      </c>
      <c r="AD2905" s="13"/>
      <c r="AE2905" s="13" t="s">
        <v>9</v>
      </c>
      <c r="AF2905" s="15"/>
      <c r="AG2905" s="20"/>
      <c r="AH2905" s="251" t="s">
        <v>26</v>
      </c>
      <c r="AI2905" s="252"/>
      <c r="AJ2905" s="253" t="s">
        <v>27</v>
      </c>
      <c r="AK2905" s="254"/>
      <c r="AL2905" s="20"/>
      <c r="AM2905" s="11" t="s">
        <v>13</v>
      </c>
      <c r="AN2905" s="13"/>
      <c r="AO2905" s="13" t="s">
        <v>14</v>
      </c>
      <c r="AP2905" s="15"/>
      <c r="AR2905" s="251" t="s">
        <v>26</v>
      </c>
      <c r="AS2905" s="252"/>
      <c r="AT2905" s="253" t="s">
        <v>27</v>
      </c>
      <c r="AU2905" s="254"/>
      <c r="AV2905" s="36"/>
      <c r="AW2905" s="11" t="s">
        <v>8</v>
      </c>
      <c r="AX2905" s="13"/>
      <c r="AY2905" s="13" t="s">
        <v>9</v>
      </c>
      <c r="AZ2905" s="15"/>
      <c r="BA2905" s="20"/>
      <c r="BB2905" s="251" t="s">
        <v>26</v>
      </c>
      <c r="BC2905" s="252"/>
      <c r="BD2905" s="253" t="s">
        <v>27</v>
      </c>
      <c r="BE2905" s="254"/>
      <c r="BF2905" s="36"/>
      <c r="BG2905" s="11" t="s">
        <v>13</v>
      </c>
      <c r="BH2905" s="13"/>
      <c r="BI2905" s="13" t="s">
        <v>14</v>
      </c>
      <c r="BJ2905" s="15"/>
      <c r="BK2905" s="36"/>
      <c r="BL2905" s="251" t="s">
        <v>26</v>
      </c>
      <c r="BM2905" s="252"/>
      <c r="BN2905" s="253" t="s">
        <v>27</v>
      </c>
      <c r="BO2905" s="254"/>
      <c r="BP2905" s="36"/>
      <c r="BQ2905" s="11" t="s">
        <v>8</v>
      </c>
      <c r="BR2905" s="13"/>
      <c r="BS2905" s="13" t="s">
        <v>9</v>
      </c>
      <c r="BT2905" s="15"/>
      <c r="BU2905" s="20"/>
      <c r="BV2905" s="251" t="s">
        <v>26</v>
      </c>
      <c r="BW2905" s="252"/>
      <c r="BX2905" s="253" t="s">
        <v>27</v>
      </c>
      <c r="BY2905" s="254"/>
      <c r="BZ2905" s="36"/>
      <c r="CA2905" s="11" t="s">
        <v>13</v>
      </c>
      <c r="CB2905" s="13"/>
      <c r="CC2905" s="13" t="s">
        <v>14</v>
      </c>
      <c r="CD2905" s="15"/>
      <c r="CE2905" s="36"/>
      <c r="CF2905" s="251" t="s">
        <v>26</v>
      </c>
      <c r="CG2905" s="252"/>
      <c r="CH2905" s="253" t="s">
        <v>27</v>
      </c>
      <c r="CI2905" s="254"/>
      <c r="CK2905" s="11" t="s">
        <v>28</v>
      </c>
      <c r="CL2905" s="13"/>
      <c r="CM2905" s="13" t="s">
        <v>29</v>
      </c>
      <c r="CN2905" s="15"/>
      <c r="CP2905" s="251" t="s">
        <v>26</v>
      </c>
      <c r="CQ2905" s="252"/>
      <c r="CR2905" s="253" t="s">
        <v>27</v>
      </c>
      <c r="CS2905" s="254"/>
      <c r="CU2905" s="38" t="s">
        <v>37</v>
      </c>
      <c r="CW2905" s="53" t="s">
        <v>45</v>
      </c>
    </row>
    <row r="2906" spans="2:101" ht="19.2" thickTop="1" thickBot="1">
      <c r="D2906" s="16">
        <v>0</v>
      </c>
      <c r="E2906" s="17">
        <v>0</v>
      </c>
      <c r="F2906" s="18">
        <v>1</v>
      </c>
      <c r="G2906" s="19">
        <v>0</v>
      </c>
      <c r="H2906" s="10"/>
      <c r="I2906" s="16">
        <v>0</v>
      </c>
      <c r="J2906" s="17">
        <f t="shared" ref="J2906" si="30989">-1/($J$4*$B2903)</f>
        <v>-0.15888854286495058</v>
      </c>
      <c r="K2906" s="18">
        <v>1</v>
      </c>
      <c r="L2906" s="19">
        <v>0</v>
      </c>
      <c r="N2906" s="1">
        <f t="shared" ref="N2906" si="30990">D2906*I2903+F2906*I2906-E2906*J2903-G2906*J2906</f>
        <v>0</v>
      </c>
      <c r="O2906" s="4">
        <f t="shared" ref="O2906" si="30991">(D2906*J2903+E2906*I2903+F2906*J2906+G2906*I2906)</f>
        <v>-0.15888854286495058</v>
      </c>
      <c r="P2906" s="2">
        <f t="shared" ref="P2906" si="30992">D2906*K2903+F2906*K2906-E2906*L2903-G2906*L2906</f>
        <v>1</v>
      </c>
      <c r="Q2906" s="3">
        <f t="shared" ref="Q2906" si="30993">(D2906*L2903+E2906*K2903+F2906*L2906+G2906*K2906)</f>
        <v>0</v>
      </c>
      <c r="S2906" s="16">
        <v>0</v>
      </c>
      <c r="T2906" s="17">
        <v>0</v>
      </c>
      <c r="U2906" s="18">
        <v>1</v>
      </c>
      <c r="V2906" s="19">
        <v>0</v>
      </c>
      <c r="W2906" s="20"/>
      <c r="X2906" s="1">
        <f t="shared" ref="X2906" si="30994">N2906*S2903+P2906*S2906-O2906*T2903-Q2906*T2906</f>
        <v>0</v>
      </c>
      <c r="Y2906" s="4">
        <f t="shared" ref="Y2906" si="30995">(N2906*T2903+O2906*S2903+P2906*T2906+Q2906*S2906)</f>
        <v>-0.15888854286495058</v>
      </c>
      <c r="Z2906" s="2">
        <f t="shared" ref="Z2906" si="30996">N2906*U2903+P2906*U2906-O2906*V2903-Q2906*V2906</f>
        <v>0.96533421559681154</v>
      </c>
      <c r="AA2906" s="3">
        <f t="shared" ref="AA2906" si="30997">(N2906*V2903+O2906*U2903+P2906*V2906+Q2906*U2906)</f>
        <v>0</v>
      </c>
      <c r="AB2906" s="20"/>
      <c r="AC2906" s="16">
        <v>0</v>
      </c>
      <c r="AD2906" s="17">
        <f t="shared" ref="AD2906" si="30998">-1/($AD$4*$B2903)</f>
        <v>-0.18152246522029508</v>
      </c>
      <c r="AE2906" s="18">
        <v>1</v>
      </c>
      <c r="AF2906" s="19">
        <v>0</v>
      </c>
      <c r="AG2906" s="20"/>
      <c r="AH2906" s="1">
        <f t="shared" ref="AH2906" si="30999">X2906*AC2903+Z2906*AC2906-Y2906*AD2903-AA2906*AD2906</f>
        <v>0</v>
      </c>
      <c r="AI2906" s="4">
        <f t="shared" ref="AI2906" si="31000">(X2906*AD2903+Y2906*AC2903+Z2906*AD2906+AA2906*AC2906)</f>
        <v>-0.33411838944158367</v>
      </c>
      <c r="AJ2906" s="2">
        <f t="shared" ref="AJ2906" si="31001">X2906*AE2903+Z2906*AE2906-Y2906*AF2903-AA2906*AF2906</f>
        <v>0.96533421559681154</v>
      </c>
      <c r="AK2906" s="3">
        <f t="shared" ref="AK2906" si="31002">(X2906*AF2903+Y2906*AE2903+Z2906*AF2906+AA2906*AE2906)</f>
        <v>0</v>
      </c>
      <c r="AL2906" s="20"/>
      <c r="AM2906" s="16">
        <v>0</v>
      </c>
      <c r="AN2906" s="17">
        <v>0</v>
      </c>
      <c r="AO2906" s="18">
        <v>1</v>
      </c>
      <c r="AP2906" s="19">
        <v>0</v>
      </c>
      <c r="AR2906" s="1">
        <f t="shared" ref="AR2906" si="31003">AH2906*AM2903+AJ2906*AM2906-AI2906*AN2903-AK2906*AN2906</f>
        <v>0</v>
      </c>
      <c r="AS2906" s="4">
        <f t="shared" ref="AS2906" si="31004">(AH2906*AN2903+AI2906*AM2903+AJ2906*AN2906+AK2906*AM2906)</f>
        <v>-0.33411838944158367</v>
      </c>
      <c r="AT2906" s="2">
        <f t="shared" ref="AT2906" si="31005">AH2906*AO2903+AJ2906*AO2906-AI2906*AP2903-AK2906*AP2906</f>
        <v>0.88957865397050728</v>
      </c>
      <c r="AU2906" s="3">
        <f t="shared" ref="AU2906" si="31006">(AH2906*AP2903+AI2906*AO2903+AJ2906*AP2906+AK2906*AO2906)</f>
        <v>0</v>
      </c>
      <c r="AV2906" s="20"/>
      <c r="AW2906" s="16">
        <v>0</v>
      </c>
      <c r="AX2906" s="17">
        <f t="shared" ref="AX2906" si="31007">-1/($AX$4*$B2903)</f>
        <v>-0.18152246522029508</v>
      </c>
      <c r="AY2906" s="18">
        <v>1</v>
      </c>
      <c r="AZ2906" s="19">
        <v>0</v>
      </c>
      <c r="BA2906" s="20"/>
      <c r="BB2906" s="1">
        <f t="shared" ref="BB2906" si="31008">AR2906*AW2903+AT2906*AW2906-AS2906*AX2903-AU2906*AX2906</f>
        <v>0</v>
      </c>
      <c r="BC2906" s="4">
        <f t="shared" ref="BC2906" si="31009">(AR2906*AX2903+AS2906*AW2903+AT2906*AX2906+AU2906*AW2906)</f>
        <v>-0.49559689971766197</v>
      </c>
      <c r="BD2906" s="2">
        <f t="shared" ref="BD2906" si="31010">AR2906*AY2903+AT2906*AY2906-AS2906*AZ2903-AU2906*AZ2906</f>
        <v>0.88957865397050728</v>
      </c>
      <c r="BE2906" s="3">
        <f t="shared" ref="BE2906" si="31011">(AR2906*AZ2903+AS2906*AY2903+AT2906*AZ2906+AU2906*AY2906)</f>
        <v>0</v>
      </c>
      <c r="BF2906" s="20"/>
      <c r="BG2906" s="16">
        <v>0</v>
      </c>
      <c r="BH2906" s="17">
        <v>0</v>
      </c>
      <c r="BI2906" s="18">
        <v>1</v>
      </c>
      <c r="BJ2906" s="19">
        <v>0</v>
      </c>
      <c r="BK2906" s="20"/>
      <c r="BL2906" s="1">
        <f t="shared" ref="BL2906" si="31012">BB2906*BG2903+BD2906*BG2906-BC2906*BH2903-BE2906*BH2906</f>
        <v>0</v>
      </c>
      <c r="BM2906" s="4">
        <f t="shared" ref="BM2906" si="31013">(BB2906*BH2903+BC2906*BG2903+BD2906*BH2906+BE2906*BG2906)</f>
        <v>-0.49559689971766197</v>
      </c>
      <c r="BN2906" s="2">
        <f t="shared" ref="BN2906" si="31014">BB2906*BI2903+BD2906*BI2906-BC2906*BJ2903-BE2906*BJ2906</f>
        <v>0.78145093773168661</v>
      </c>
      <c r="BO2906" s="3">
        <f t="shared" ref="BO2906" si="31015">(BB2906*BJ2903+BC2906*BI2903+BD2906*BJ2906+BE2906*BI2906)</f>
        <v>0</v>
      </c>
      <c r="BP2906" s="20"/>
      <c r="BQ2906" s="16">
        <v>0</v>
      </c>
      <c r="BR2906" s="17">
        <f t="shared" ref="BR2906" si="31016">-1/($BR$4*$B2903)</f>
        <v>-0.15888854286495058</v>
      </c>
      <c r="BS2906" s="18">
        <v>1</v>
      </c>
      <c r="BT2906" s="19">
        <v>0</v>
      </c>
      <c r="BU2906" s="20"/>
      <c r="BV2906" s="1">
        <f t="shared" ref="BV2906" si="31017">BL2906*BQ2903+BN2906*BQ2906-BM2906*BR2903-BO2906*BR2906</f>
        <v>0</v>
      </c>
      <c r="BW2906" s="4">
        <f t="shared" ref="BW2906" si="31018">(BL2906*BR2903+BM2906*BQ2903+BN2906*BR2906+BO2906*BQ2906)</f>
        <v>-0.61976050053429887</v>
      </c>
      <c r="BX2906" s="2">
        <f t="shared" ref="BX2906" si="31019">BL2906*BS2903+BN2906*BS2906-BM2906*BT2903-BO2906*BT2906</f>
        <v>0.78145093773168661</v>
      </c>
      <c r="BY2906" s="3">
        <f t="shared" ref="BY2906" si="31020">(BL2906*BT2903+BM2906*BS2903+BN2906*BT2906+BO2906*BS2906)</f>
        <v>0</v>
      </c>
      <c r="BZ2906" s="20"/>
      <c r="CA2906" s="16">
        <v>0</v>
      </c>
      <c r="CB2906" s="17">
        <v>0</v>
      </c>
      <c r="CC2906" s="18">
        <v>1</v>
      </c>
      <c r="CD2906" s="19">
        <v>0</v>
      </c>
      <c r="CE2906" s="20"/>
      <c r="CF2906" s="1">
        <f t="shared" ref="CF2906" si="31021">BV2906*CA2903+BX2906*CA2906-BW2906*CB2903-BY2906*CB2906</f>
        <v>0</v>
      </c>
      <c r="CG2906" s="4">
        <f t="shared" ref="CG2906" si="31022">(BV2906*CB2903+BW2906*CA2903+BX2906*CB2906+BY2906*CA2906)</f>
        <v>-0.61976050053429887</v>
      </c>
      <c r="CH2906" s="2">
        <f t="shared" ref="CH2906" si="31023">BV2906*CC2903+BX2906*CC2906-BW2906*CD2903-BY2906*CD2906</f>
        <v>0.71068166386131559</v>
      </c>
      <c r="CI2906" s="3">
        <f t="shared" ref="CI2906" si="31024">(BV2906*CD2903+BW2906*CC2903+BX2906*CD2906+BY2906*CC2906)</f>
        <v>0</v>
      </c>
      <c r="CK2906" s="16">
        <f t="shared" ref="CK2906" si="31025">1/$CL$4</f>
        <v>1</v>
      </c>
      <c r="CL2906" s="17">
        <v>0</v>
      </c>
      <c r="CM2906" s="18">
        <v>1</v>
      </c>
      <c r="CN2906" s="19">
        <v>0</v>
      </c>
      <c r="CP2906" s="1">
        <f t="shared" ref="CP2906" si="31026">CF2906*CK2903+CH2906*CK2906-CG2906*CL2903-CI2906*CL2906</f>
        <v>0.71068166386131559</v>
      </c>
      <c r="CQ2906" s="4">
        <f t="shared" ref="CQ2906" si="31027">(CF2906*CL2903+CG2906*CK2903+CH2906*CL2906+CI2906*CK2906)</f>
        <v>-0.61976050053429887</v>
      </c>
      <c r="CR2906" s="2">
        <f t="shared" ref="CR2906" si="31028">CF2906*CM2903+CH2906*CM2906-CG2906*CN2903-CI2906*CN2906</f>
        <v>0.71068166386131559</v>
      </c>
      <c r="CS2906" s="3">
        <f t="shared" ref="CS2906" si="31029">(CF2906*CN2903+CG2906*CM2903+CH2906*CN2906+CI2906*CM2906)</f>
        <v>0</v>
      </c>
      <c r="CU2906" s="39">
        <f t="shared" ref="CU2906" si="31030">(180/PI())*ATAN(-1*(CQ2903/CP2903))</f>
        <v>48.333286639357681</v>
      </c>
      <c r="CW2906" s="54">
        <f t="shared" ref="CW2906" si="31031">20*LOG(((1-(10^(CU2903/20)^2)*(1-((1-CW2903)/(1+CW2903))^2))^0.5))</f>
        <v>-19.271697212011581</v>
      </c>
    </row>
    <row r="2907" spans="2:101">
      <c r="E2907" s="20"/>
      <c r="F2907" s="20"/>
      <c r="G2907" s="20"/>
      <c r="H2907" s="20"/>
      <c r="I2907" s="20"/>
      <c r="J2907" s="20"/>
      <c r="K2907" s="20"/>
      <c r="L2907" s="20"/>
      <c r="M2907" s="20"/>
      <c r="N2907" s="20"/>
      <c r="O2907" s="20"/>
      <c r="P2907" s="20"/>
      <c r="Q2907" s="20"/>
      <c r="R2907" s="20"/>
      <c r="S2907" s="20"/>
      <c r="T2907" s="20"/>
      <c r="U2907" s="20"/>
      <c r="V2907" s="20"/>
      <c r="W2907" s="20"/>
      <c r="X2907" s="20"/>
      <c r="Y2907" s="20"/>
      <c r="Z2907" s="20"/>
      <c r="AA2907" s="20"/>
      <c r="AB2907" s="30"/>
      <c r="AC2907" s="20"/>
      <c r="AD2907" s="20"/>
      <c r="AE2907" s="20"/>
      <c r="AF2907" s="20"/>
      <c r="AG2907" s="20"/>
      <c r="AH2907" s="20"/>
      <c r="AI2907" s="20"/>
      <c r="AJ2907" s="20"/>
      <c r="AK2907" s="20"/>
      <c r="AL2907" s="20"/>
      <c r="AM2907" s="20"/>
      <c r="AN2907" s="20"/>
      <c r="AO2907" s="20"/>
      <c r="AP2907" s="20"/>
      <c r="AQ2907" s="20"/>
      <c r="AR2907" s="20"/>
      <c r="AS2907" s="20"/>
      <c r="AT2907" s="20"/>
      <c r="AU2907" s="20"/>
      <c r="AV2907" s="20"/>
      <c r="AW2907" s="20"/>
      <c r="AX2907" s="20"/>
      <c r="AY2907" s="20"/>
      <c r="AZ2907" s="20"/>
      <c r="BA2907" s="20"/>
      <c r="BB2907" s="20"/>
      <c r="BC2907" s="20"/>
      <c r="BD2907" s="20"/>
      <c r="BE2907" s="20"/>
      <c r="BF2907" s="20"/>
      <c r="BG2907" s="20"/>
      <c r="BH2907" s="20"/>
      <c r="BI2907" s="20"/>
      <c r="BJ2907" s="20"/>
      <c r="BK2907" s="20"/>
      <c r="BL2907" s="20"/>
      <c r="BM2907" s="20"/>
      <c r="BN2907" s="20"/>
      <c r="BO2907" s="20"/>
      <c r="BP2907" s="20"/>
      <c r="BQ2907" s="20"/>
      <c r="BR2907" s="20"/>
      <c r="BS2907" s="20"/>
      <c r="BT2907" s="20"/>
      <c r="BU2907" s="20"/>
      <c r="BV2907" s="20"/>
      <c r="BW2907" s="20"/>
      <c r="BX2907" s="20"/>
      <c r="BY2907" s="20"/>
      <c r="BZ2907" s="20"/>
      <c r="CA2907" s="20"/>
      <c r="CB2907" s="20"/>
      <c r="CC2907" s="20"/>
      <c r="CD2907" s="20"/>
      <c r="CE2907" s="20"/>
      <c r="CF2907" s="20"/>
      <c r="CG2907" s="20"/>
      <c r="CH2907" s="20"/>
      <c r="CI2907" s="20"/>
      <c r="CJ2907" s="20"/>
      <c r="CK2907" s="20"/>
      <c r="CL2907" s="20"/>
    </row>
    <row r="2909" spans="2:101" ht="18.600000000000001" thickBot="1">
      <c r="B2909" s="23"/>
      <c r="C2909" s="23"/>
      <c r="D2909" s="20" t="s">
        <v>15</v>
      </c>
      <c r="E2909" s="20"/>
      <c r="F2909" s="20"/>
      <c r="G2909" s="20"/>
      <c r="H2909" s="20"/>
      <c r="I2909" s="20" t="s">
        <v>16</v>
      </c>
      <c r="J2909" s="20"/>
      <c r="K2909" s="20"/>
      <c r="L2909" s="20"/>
      <c r="M2909" s="23"/>
      <c r="N2909" s="23"/>
      <c r="O2909" s="24" t="s">
        <v>17</v>
      </c>
      <c r="P2909" s="23"/>
      <c r="Q2909" s="23"/>
      <c r="R2909" s="23"/>
      <c r="S2909" s="20"/>
      <c r="T2909" s="20" t="s">
        <v>18</v>
      </c>
      <c r="U2909" s="23"/>
      <c r="V2909" s="23"/>
      <c r="W2909" s="23"/>
      <c r="X2909" s="23"/>
      <c r="Y2909" s="24" t="s">
        <v>19</v>
      </c>
      <c r="Z2909" s="23"/>
      <c r="AA2909" s="23"/>
      <c r="AB2909" s="23"/>
      <c r="AC2909" s="24" t="s">
        <v>20</v>
      </c>
      <c r="AD2909" s="20"/>
      <c r="AE2909" s="20"/>
      <c r="AF2909" s="20"/>
      <c r="AG2909" s="20"/>
      <c r="AH2909" s="23"/>
      <c r="AI2909" s="24" t="s">
        <v>21</v>
      </c>
      <c r="AJ2909" s="23"/>
      <c r="AK2909" s="23"/>
      <c r="AL2909" s="20"/>
      <c r="AM2909" s="24" t="s">
        <v>31</v>
      </c>
      <c r="AN2909" s="20"/>
      <c r="AO2909" s="23"/>
      <c r="AP2909" s="23"/>
      <c r="AQ2909" s="23"/>
      <c r="AR2909" s="23"/>
      <c r="AS2909" s="24" t="s">
        <v>91</v>
      </c>
      <c r="AT2909" s="23"/>
      <c r="AU2909" s="23"/>
      <c r="AV2909" s="23"/>
      <c r="AW2909" s="24" t="s">
        <v>32</v>
      </c>
      <c r="AX2909" s="20"/>
      <c r="AY2909" s="20"/>
      <c r="AZ2909" s="20"/>
      <c r="BA2909" s="20"/>
      <c r="BB2909" s="23"/>
      <c r="BC2909" s="24" t="s">
        <v>22</v>
      </c>
      <c r="BD2909" s="23"/>
      <c r="BE2909" s="23"/>
      <c r="BF2909" s="23"/>
      <c r="BG2909" s="24" t="s">
        <v>33</v>
      </c>
      <c r="BH2909" s="20"/>
      <c r="BI2909" s="23"/>
      <c r="BJ2909" s="23"/>
      <c r="BK2909" s="23"/>
      <c r="BL2909" s="23"/>
      <c r="BM2909" s="24" t="s">
        <v>34</v>
      </c>
      <c r="BN2909" s="23"/>
      <c r="BO2909" s="23"/>
      <c r="BP2909" s="23"/>
      <c r="BQ2909" s="24" t="s">
        <v>89</v>
      </c>
      <c r="BR2909" s="20"/>
      <c r="BS2909" s="20"/>
      <c r="BT2909" s="20"/>
      <c r="BU2909" s="20"/>
      <c r="BV2909" s="23"/>
      <c r="BW2909" s="24" t="s">
        <v>35</v>
      </c>
      <c r="BX2909" s="23"/>
      <c r="BY2909" s="23"/>
      <c r="BZ2909" s="23"/>
      <c r="CA2909" s="24" t="s">
        <v>90</v>
      </c>
      <c r="CB2909" s="20"/>
      <c r="CC2909" s="23"/>
      <c r="CD2909" s="23"/>
      <c r="CE2909" s="23"/>
      <c r="CF2909" s="23"/>
      <c r="CG2909" s="24" t="s">
        <v>92</v>
      </c>
      <c r="CH2909" s="23"/>
      <c r="CI2909" s="23"/>
      <c r="CJ2909" s="23"/>
      <c r="CK2909" s="24" t="s">
        <v>36</v>
      </c>
      <c r="CL2909" s="24"/>
      <c r="CM2909" s="23"/>
      <c r="CN2909" s="23"/>
      <c r="CO2909" s="23"/>
      <c r="CP2909" s="23"/>
      <c r="CQ2909" s="24" t="s">
        <v>93</v>
      </c>
      <c r="CR2909" s="23"/>
      <c r="CS2909" s="23"/>
    </row>
    <row r="2910" spans="2:101" ht="18.600000000000001" thickBot="1">
      <c r="B2910" s="33"/>
      <c r="C2910" s="23"/>
      <c r="D2910" s="7" t="s">
        <v>2</v>
      </c>
      <c r="E2910" s="8"/>
      <c r="F2910" s="8" t="s">
        <v>3</v>
      </c>
      <c r="G2910" s="9"/>
      <c r="H2910" s="10"/>
      <c r="I2910" s="7" t="s">
        <v>4</v>
      </c>
      <c r="J2910" s="8"/>
      <c r="K2910" s="8" t="s">
        <v>5</v>
      </c>
      <c r="L2910" s="9"/>
      <c r="M2910" s="23"/>
      <c r="N2910" s="251" t="s">
        <v>79</v>
      </c>
      <c r="O2910" s="252"/>
      <c r="P2910" s="253" t="s">
        <v>80</v>
      </c>
      <c r="Q2910" s="254"/>
      <c r="R2910" s="23"/>
      <c r="S2910" s="7" t="s">
        <v>11</v>
      </c>
      <c r="T2910" s="8"/>
      <c r="U2910" s="8" t="s">
        <v>12</v>
      </c>
      <c r="V2910" s="9"/>
      <c r="W2910" s="20"/>
      <c r="X2910" s="251" t="s">
        <v>79</v>
      </c>
      <c r="Y2910" s="252"/>
      <c r="Z2910" s="253" t="s">
        <v>80</v>
      </c>
      <c r="AA2910" s="254"/>
      <c r="AB2910" s="20"/>
      <c r="AC2910" s="7" t="s">
        <v>4</v>
      </c>
      <c r="AD2910" s="8"/>
      <c r="AE2910" s="8" t="s">
        <v>5</v>
      </c>
      <c r="AF2910" s="9"/>
      <c r="AG2910" s="20"/>
      <c r="AH2910" s="251" t="s">
        <v>0</v>
      </c>
      <c r="AI2910" s="252"/>
      <c r="AJ2910" s="253" t="s">
        <v>1</v>
      </c>
      <c r="AK2910" s="254"/>
      <c r="AL2910" s="20"/>
      <c r="AM2910" s="7" t="s">
        <v>11</v>
      </c>
      <c r="AN2910" s="8"/>
      <c r="AO2910" s="8" t="s">
        <v>12</v>
      </c>
      <c r="AP2910" s="9"/>
      <c r="AQ2910" s="23"/>
      <c r="AR2910" s="251" t="s">
        <v>0</v>
      </c>
      <c r="AS2910" s="252"/>
      <c r="AT2910" s="253" t="s">
        <v>1</v>
      </c>
      <c r="AU2910" s="254"/>
      <c r="AV2910" s="36"/>
      <c r="AW2910" s="7" t="s">
        <v>4</v>
      </c>
      <c r="AX2910" s="8"/>
      <c r="AY2910" s="8" t="s">
        <v>5</v>
      </c>
      <c r="AZ2910" s="9"/>
      <c r="BA2910" s="20"/>
      <c r="BB2910" s="251" t="s">
        <v>0</v>
      </c>
      <c r="BC2910" s="252"/>
      <c r="BD2910" s="253" t="s">
        <v>1</v>
      </c>
      <c r="BE2910" s="254"/>
      <c r="BF2910" s="36"/>
      <c r="BG2910" s="7" t="s">
        <v>11</v>
      </c>
      <c r="BH2910" s="8"/>
      <c r="BI2910" s="8" t="s">
        <v>12</v>
      </c>
      <c r="BJ2910" s="9"/>
      <c r="BK2910" s="36"/>
      <c r="BL2910" s="251" t="s">
        <v>0</v>
      </c>
      <c r="BM2910" s="252"/>
      <c r="BN2910" s="253" t="s">
        <v>1</v>
      </c>
      <c r="BO2910" s="254"/>
      <c r="BP2910" s="36"/>
      <c r="BQ2910" s="7" t="s">
        <v>4</v>
      </c>
      <c r="BR2910" s="8"/>
      <c r="BS2910" s="8" t="s">
        <v>5</v>
      </c>
      <c r="BT2910" s="9"/>
      <c r="BU2910" s="20"/>
      <c r="BV2910" s="251" t="s">
        <v>0</v>
      </c>
      <c r="BW2910" s="252"/>
      <c r="BX2910" s="253" t="s">
        <v>1</v>
      </c>
      <c r="BY2910" s="254"/>
      <c r="BZ2910" s="36"/>
      <c r="CA2910" s="7" t="s">
        <v>11</v>
      </c>
      <c r="CB2910" s="8"/>
      <c r="CC2910" s="8" t="s">
        <v>12</v>
      </c>
      <c r="CD2910" s="9"/>
      <c r="CE2910" s="36"/>
      <c r="CF2910" s="251" t="s">
        <v>0</v>
      </c>
      <c r="CG2910" s="252"/>
      <c r="CH2910" s="253" t="s">
        <v>1</v>
      </c>
      <c r="CI2910" s="254"/>
      <c r="CJ2910" s="23"/>
      <c r="CK2910" s="7" t="s">
        <v>23</v>
      </c>
      <c r="CL2910" s="8"/>
      <c r="CM2910" s="8" t="s">
        <v>24</v>
      </c>
      <c r="CN2910" s="9"/>
      <c r="CO2910" s="23"/>
      <c r="CP2910" s="251" t="s">
        <v>0</v>
      </c>
      <c r="CQ2910" s="252"/>
      <c r="CR2910" s="253" t="s">
        <v>1</v>
      </c>
      <c r="CS2910" s="254"/>
      <c r="CU2910" s="26" t="s">
        <v>25</v>
      </c>
      <c r="CW2910" s="50" t="s">
        <v>44</v>
      </c>
    </row>
    <row r="2911" spans="2:101" ht="19.2" thickTop="1" thickBot="1">
      <c r="B2911" s="34">
        <v>9.2500000000000302</v>
      </c>
      <c r="D2911" s="11">
        <v>1</v>
      </c>
      <c r="E2911" s="12">
        <v>0</v>
      </c>
      <c r="F2911" s="13">
        <v>0</v>
      </c>
      <c r="G2911" s="40">
        <f t="shared" ref="G2911" si="31032">-1/($E$4*$B2911)</f>
        <v>-0.11357086680124777</v>
      </c>
      <c r="H2911" s="10"/>
      <c r="I2911" s="11">
        <v>1</v>
      </c>
      <c r="J2911" s="12">
        <v>0</v>
      </c>
      <c r="K2911" s="13">
        <v>0</v>
      </c>
      <c r="L2911" s="14">
        <v>0</v>
      </c>
      <c r="N2911" s="1">
        <f t="shared" ref="N2911" si="31033">D2911*I2911+F2911*I2914-E2911*J2911-G2911*J2914</f>
        <v>0.98205243159467792</v>
      </c>
      <c r="O2911" s="4">
        <f t="shared" ref="O2911" si="31034">(D2911*J2911+E2911*I2911+F2911*J2914+G2911*I2914)</f>
        <v>0</v>
      </c>
      <c r="P2911" s="2">
        <f t="shared" ref="P2911" si="31035">D2911*K2911+F2911*K2914-E2911*L2911-G2911*L2914</f>
        <v>0</v>
      </c>
      <c r="Q2911" s="3">
        <f t="shared" ref="Q2911" si="31036">(D2911*L2911+E2911*K2911+F2911*L2914+G2911*K2914)</f>
        <v>-0.11357086680124777</v>
      </c>
      <c r="S2911" s="11">
        <v>1</v>
      </c>
      <c r="T2911" s="12">
        <v>0</v>
      </c>
      <c r="U2911" s="13">
        <v>0</v>
      </c>
      <c r="V2911" s="40">
        <f t="shared" ref="V2911" si="31037">-1/($T$4*$B2911)</f>
        <v>-0.21699740688098706</v>
      </c>
      <c r="W2911" s="20"/>
      <c r="X2911" s="1">
        <f t="shared" ref="X2911" si="31038">N2911*S2911+P2911*S2914-O2911*T2911-Q2911*T2914</f>
        <v>0.98205243159467792</v>
      </c>
      <c r="Y2911" s="4">
        <f t="shared" ref="Y2911" si="31039">(N2911*T2911+O2911*S2911+P2911*T2914+Q2911*S2914)</f>
        <v>0</v>
      </c>
      <c r="Z2911" s="2">
        <f t="shared" ref="Z2911" si="31040">N2911*U2911+P2911*U2914-O2911*V2911-Q2911*V2914</f>
        <v>0</v>
      </c>
      <c r="AA2911" s="3">
        <f t="shared" ref="AA2911" si="31041">(N2911*V2911+O2911*U2911+P2911*V2914+Q2911*U2914)</f>
        <v>-0.32667369787846079</v>
      </c>
      <c r="AB2911" s="20"/>
      <c r="AC2911" s="11">
        <v>1</v>
      </c>
      <c r="AD2911" s="12">
        <v>0</v>
      </c>
      <c r="AE2911" s="13">
        <v>0</v>
      </c>
      <c r="AF2911" s="14">
        <v>0</v>
      </c>
      <c r="AG2911" s="20"/>
      <c r="AH2911" s="1">
        <f t="shared" ref="AH2911" si="31042">X2911*AC2911+Z2911*AC2914-Y2911*AD2911-AA2911*AD2914</f>
        <v>0.92307434968699598</v>
      </c>
      <c r="AI2911" s="4">
        <f t="shared" ref="AI2911" si="31043">(X2911*AD2911+Y2911*AC2911+Z2911*AD2914+AA2911*AC2914)</f>
        <v>0</v>
      </c>
      <c r="AJ2911" s="2">
        <f t="shared" ref="AJ2911" si="31044">X2911*AE2911+Z2911*AE2914-Y2911*AF2911-AA2911*AF2914</f>
        <v>0</v>
      </c>
      <c r="AK2911" s="3">
        <f t="shared" ref="AK2911" si="31045">(X2911*AF2911+Y2911*AE2911+Z2911*AF2914+AA2911*AE2914)</f>
        <v>-0.32667369787846079</v>
      </c>
      <c r="AL2911" s="20"/>
      <c r="AM2911" s="11">
        <v>1</v>
      </c>
      <c r="AN2911" s="12">
        <v>0</v>
      </c>
      <c r="AO2911" s="13">
        <v>0</v>
      </c>
      <c r="AP2911" s="40">
        <f t="shared" ref="AP2911" si="31046">-1/($AN$4*$B2911)</f>
        <v>-0.22550710911161403</v>
      </c>
      <c r="AR2911" s="1">
        <f t="shared" ref="AR2911" si="31047">AH2911*AM2911+AJ2911*AM2914-AI2911*AN2911-AK2911*AN2914</f>
        <v>0.92307434968699598</v>
      </c>
      <c r="AS2911" s="4">
        <f t="shared" ref="AS2911" si="31048">(AH2911*AN2911+AI2911*AM2911+AJ2911*AN2914+AK2911*AM2914)</f>
        <v>0</v>
      </c>
      <c r="AT2911" s="2">
        <f t="shared" ref="AT2911" si="31049">AH2911*AO2911+AJ2911*AO2914-AI2911*AP2911-AK2911*AP2914</f>
        <v>0</v>
      </c>
      <c r="AU2911" s="3">
        <f t="shared" ref="AU2911" si="31050">(AH2911*AP2911+AI2911*AO2911+AJ2911*AP2914+AK2911*AO2914)</f>
        <v>-0.53483352597145839</v>
      </c>
      <c r="AV2911" s="20"/>
      <c r="AW2911" s="11">
        <v>1</v>
      </c>
      <c r="AX2911" s="12">
        <v>0</v>
      </c>
      <c r="AY2911" s="13">
        <v>0</v>
      </c>
      <c r="AZ2911" s="14">
        <v>0</v>
      </c>
      <c r="BA2911" s="20"/>
      <c r="BB2911" s="1">
        <f t="shared" ref="BB2911" si="31051">AR2911*AW2911+AT2911*AW2914-AS2911*AX2911-AU2911*AX2914</f>
        <v>0.82651482957082545</v>
      </c>
      <c r="BC2911" s="4">
        <f t="shared" ref="BC2911" si="31052">(AR2911*AX2911+AS2911*AW2911+AT2911*AX2914+AU2911*AW2914)</f>
        <v>0</v>
      </c>
      <c r="BD2911" s="2">
        <f t="shared" ref="BD2911" si="31053">AR2911*AY2911+AT2911*AY2914-AS2911*AZ2911-AU2911*AZ2914</f>
        <v>0</v>
      </c>
      <c r="BE2911" s="3">
        <f t="shared" ref="BE2911" si="31054">(AR2911*AZ2911+AS2911*AY2911+AT2911*AZ2914+AU2911*AY2914)</f>
        <v>-0.53483352597145839</v>
      </c>
      <c r="BF2911" s="20"/>
      <c r="BG2911" s="11">
        <v>1</v>
      </c>
      <c r="BH2911" s="12">
        <v>0</v>
      </c>
      <c r="BI2911" s="13">
        <v>0</v>
      </c>
      <c r="BJ2911" s="40">
        <f t="shared" ref="BJ2911" si="31055">-1/($BH$4*$B2911)</f>
        <v>-0.21699740688098706</v>
      </c>
      <c r="BK2911" s="20"/>
      <c r="BL2911" s="1">
        <f t="shared" ref="BL2911" si="31056">BB2911*BG2911+BD2911*BG2914-BC2911*BH2911-BE2911*BH2914</f>
        <v>0.82651482957082545</v>
      </c>
      <c r="BM2911" s="4">
        <f t="shared" ref="BM2911" si="31057">(BB2911*BH2911+BC2911*BG2911+BD2911*BH2914+BE2911*BG2914)</f>
        <v>0</v>
      </c>
      <c r="BN2911" s="2">
        <f t="shared" ref="BN2911" si="31058">BB2911*BI2911+BD2911*BI2914-BC2911*BJ2911-BE2911*BJ2914</f>
        <v>0</v>
      </c>
      <c r="BO2911" s="3">
        <f t="shared" ref="BO2911" si="31059">(BB2911*BJ2911+BC2911*BI2911+BD2911*BJ2914+BE2911*BI2914)</f>
        <v>-0.71418510073700847</v>
      </c>
      <c r="BP2911" s="20"/>
      <c r="BQ2911" s="11">
        <v>1</v>
      </c>
      <c r="BR2911" s="12">
        <v>0</v>
      </c>
      <c r="BS2911" s="13">
        <v>0</v>
      </c>
      <c r="BT2911" s="14">
        <v>0</v>
      </c>
      <c r="BU2911" s="20"/>
      <c r="BV2911" s="1">
        <f t="shared" ref="BV2911" si="31060">BL2911*BQ2911+BN2911*BQ2914-BM2911*BR2911-BO2911*BR2914</f>
        <v>0.71365238244368567</v>
      </c>
      <c r="BW2911" s="4">
        <f t="shared" ref="BW2911" si="31061">(BL2911*BR2911+BM2911*BQ2911+BN2911*BR2914+BO2911*BQ2914)</f>
        <v>0</v>
      </c>
      <c r="BX2911" s="2">
        <f t="shared" ref="BX2911" si="31062">BL2911*BS2911+BN2911*BS2914-BM2911*BT2911-BO2911*BT2914</f>
        <v>0</v>
      </c>
      <c r="BY2911" s="3">
        <f t="shared" ref="BY2911" si="31063">(BL2911*BT2911+BM2911*BS2911+BN2911*BT2914+BO2911*BS2914)</f>
        <v>-0.71418510073700847</v>
      </c>
      <c r="BZ2911" s="20"/>
      <c r="CA2911" s="11">
        <v>1</v>
      </c>
      <c r="CB2911" s="12">
        <v>0</v>
      </c>
      <c r="CC2911" s="13">
        <v>0</v>
      </c>
      <c r="CD2911" s="40">
        <f t="shared" ref="CD2911" si="31064">-1/($CB$4*$B2911)</f>
        <v>-0.11357086680124777</v>
      </c>
      <c r="CE2911" s="20"/>
      <c r="CF2911" s="1">
        <f t="shared" ref="CF2911" si="31065">BV2911*CA2911+BX2911*CA2914-BW2911*CB2911-BY2911*CB2914</f>
        <v>0.71365238244368567</v>
      </c>
      <c r="CG2911" s="4">
        <f t="shared" ref="CG2911" si="31066">(BV2911*CB2911+BW2911*CA2911+BX2911*CB2914+BY2911*CA2914)</f>
        <v>0</v>
      </c>
      <c r="CH2911" s="2">
        <f t="shared" ref="CH2911" si="31067">BV2911*CC2911+BX2911*CC2914-BW2911*CD2911-BY2911*CD2914</f>
        <v>0</v>
      </c>
      <c r="CI2911" s="3">
        <f t="shared" ref="CI2911" si="31068">(BV2911*CD2911+BW2911*CC2911+BX2911*CD2914+BY2911*CC2914)</f>
        <v>-0.79523522040591343</v>
      </c>
      <c r="CJ2911" s="28"/>
      <c r="CK2911" s="11">
        <v>1</v>
      </c>
      <c r="CL2911" s="12">
        <v>0</v>
      </c>
      <c r="CM2911" s="13">
        <v>0</v>
      </c>
      <c r="CN2911" s="14">
        <v>0</v>
      </c>
      <c r="CP2911" s="1">
        <f t="shared" ref="CP2911" si="31069">CF2911*CK2911+CH2911*CK2914-CG2911*CL2911-CI2911*CL2914</f>
        <v>0.71365238244368567</v>
      </c>
      <c r="CQ2911" s="4">
        <f t="shared" ref="CQ2911" si="31070">(CF2911*CL2911+CG2911*CK2911+CH2911*CL2914+CI2911*CK2914)</f>
        <v>-0.79523522040591343</v>
      </c>
      <c r="CR2911" s="2">
        <f t="shared" ref="CR2911" si="31071">CF2911*CM2911+CH2911*CM2914-CG2911*CN2911-CI2911*CN2914</f>
        <v>0</v>
      </c>
      <c r="CS2911" s="3">
        <f t="shared" ref="CS2911" si="31072">(CF2911*CN2911+CG2911*CM2911+CH2911*CN2914+CI2911*CM2914)</f>
        <v>-0.79523522040591343</v>
      </c>
      <c r="CU2911" s="29">
        <f t="shared" ref="CU2911" si="31073">20*LOG(((1+$CL$4)/$CL$4)/((CP2911+CP2914)^2+(CQ2911+CQ2914)^2)^0.5)</f>
        <v>-3.433581810273155E-2</v>
      </c>
      <c r="CW2911" s="51">
        <f t="shared" ref="CW2911" si="31074">((CP2911^2+CQ2911^2)^0.5)/((CP2914^2+CQ2914^2)^0.5)</f>
        <v>1.1325785094759586</v>
      </c>
    </row>
    <row r="2912" spans="2:101" ht="18.600000000000001" thickBot="1">
      <c r="D2912" s="11"/>
      <c r="E2912" s="13"/>
      <c r="F2912" s="13"/>
      <c r="G2912" s="15"/>
      <c r="H2912" s="10"/>
      <c r="I2912" s="11"/>
      <c r="J2912" s="13"/>
      <c r="K2912" s="13"/>
      <c r="L2912" s="15"/>
      <c r="N2912" s="5"/>
      <c r="Q2912" s="6"/>
      <c r="S2912" s="11"/>
      <c r="T2912" s="13"/>
      <c r="U2912" s="13"/>
      <c r="V2912" s="15"/>
      <c r="W2912" s="20"/>
      <c r="X2912" s="5"/>
      <c r="AA2912" s="6"/>
      <c r="AB2912" s="20"/>
      <c r="AC2912" s="11"/>
      <c r="AD2912" s="13"/>
      <c r="AE2912" s="13"/>
      <c r="AF2912" s="15"/>
      <c r="AG2912" s="20"/>
      <c r="AH2912" s="5"/>
      <c r="AK2912" s="6"/>
      <c r="AL2912" s="20"/>
      <c r="AM2912" s="11"/>
      <c r="AN2912" s="13"/>
      <c r="AO2912" s="13"/>
      <c r="AP2912" s="15"/>
      <c r="AR2912" s="5"/>
      <c r="AU2912" s="6"/>
      <c r="AW2912" s="11"/>
      <c r="AX2912" s="13"/>
      <c r="AY2912" s="13"/>
      <c r="AZ2912" s="15"/>
      <c r="BA2912" s="20"/>
      <c r="BB2912" s="5"/>
      <c r="BE2912" s="6"/>
      <c r="BG2912" s="11"/>
      <c r="BH2912" s="13"/>
      <c r="BI2912" s="13"/>
      <c r="BJ2912" s="15"/>
      <c r="BL2912" s="5"/>
      <c r="BO2912" s="6"/>
      <c r="BQ2912" s="11"/>
      <c r="BR2912" s="13"/>
      <c r="BS2912" s="13"/>
      <c r="BT2912" s="15"/>
      <c r="BU2912" s="20"/>
      <c r="BV2912" s="5"/>
      <c r="BY2912" s="6"/>
      <c r="CA2912" s="11"/>
      <c r="CB2912" s="13"/>
      <c r="CC2912" s="13"/>
      <c r="CD2912" s="15"/>
      <c r="CF2912" s="5"/>
      <c r="CI2912" s="6"/>
      <c r="CK2912" s="11"/>
      <c r="CL2912" s="13"/>
      <c r="CM2912" s="13"/>
      <c r="CN2912" s="15"/>
      <c r="CP2912" s="5"/>
      <c r="CS2912" s="6"/>
      <c r="CW2912" s="52"/>
    </row>
    <row r="2913" spans="2:101" ht="18.600000000000001" thickBot="1">
      <c r="D2913" s="11" t="s">
        <v>6</v>
      </c>
      <c r="E2913" s="13"/>
      <c r="F2913" s="13" t="s">
        <v>7</v>
      </c>
      <c r="G2913" s="15"/>
      <c r="H2913" s="10"/>
      <c r="I2913" s="11" t="s">
        <v>8</v>
      </c>
      <c r="J2913" s="13"/>
      <c r="K2913" s="13" t="s">
        <v>9</v>
      </c>
      <c r="L2913" s="15"/>
      <c r="N2913" s="251" t="s">
        <v>26</v>
      </c>
      <c r="O2913" s="252"/>
      <c r="P2913" s="253" t="s">
        <v>27</v>
      </c>
      <c r="Q2913" s="254"/>
      <c r="S2913" s="11" t="s">
        <v>13</v>
      </c>
      <c r="T2913" s="13"/>
      <c r="U2913" s="13" t="s">
        <v>14</v>
      </c>
      <c r="V2913" s="15"/>
      <c r="W2913" s="20"/>
      <c r="X2913" s="251" t="s">
        <v>26</v>
      </c>
      <c r="Y2913" s="252"/>
      <c r="Z2913" s="253" t="s">
        <v>27</v>
      </c>
      <c r="AA2913" s="254"/>
      <c r="AB2913" s="20"/>
      <c r="AC2913" s="11" t="s">
        <v>8</v>
      </c>
      <c r="AD2913" s="13"/>
      <c r="AE2913" s="13" t="s">
        <v>9</v>
      </c>
      <c r="AF2913" s="15"/>
      <c r="AG2913" s="20"/>
      <c r="AH2913" s="251" t="s">
        <v>26</v>
      </c>
      <c r="AI2913" s="252"/>
      <c r="AJ2913" s="253" t="s">
        <v>27</v>
      </c>
      <c r="AK2913" s="254"/>
      <c r="AL2913" s="20"/>
      <c r="AM2913" s="11" t="s">
        <v>13</v>
      </c>
      <c r="AN2913" s="13"/>
      <c r="AO2913" s="13" t="s">
        <v>14</v>
      </c>
      <c r="AP2913" s="15"/>
      <c r="AR2913" s="251" t="s">
        <v>26</v>
      </c>
      <c r="AS2913" s="252"/>
      <c r="AT2913" s="253" t="s">
        <v>27</v>
      </c>
      <c r="AU2913" s="254"/>
      <c r="AV2913" s="36"/>
      <c r="AW2913" s="11" t="s">
        <v>8</v>
      </c>
      <c r="AX2913" s="13"/>
      <c r="AY2913" s="13" t="s">
        <v>9</v>
      </c>
      <c r="AZ2913" s="15"/>
      <c r="BA2913" s="20"/>
      <c r="BB2913" s="251" t="s">
        <v>26</v>
      </c>
      <c r="BC2913" s="252"/>
      <c r="BD2913" s="253" t="s">
        <v>27</v>
      </c>
      <c r="BE2913" s="254"/>
      <c r="BF2913" s="36"/>
      <c r="BG2913" s="11" t="s">
        <v>13</v>
      </c>
      <c r="BH2913" s="13"/>
      <c r="BI2913" s="13" t="s">
        <v>14</v>
      </c>
      <c r="BJ2913" s="15"/>
      <c r="BK2913" s="36"/>
      <c r="BL2913" s="251" t="s">
        <v>26</v>
      </c>
      <c r="BM2913" s="252"/>
      <c r="BN2913" s="253" t="s">
        <v>27</v>
      </c>
      <c r="BO2913" s="254"/>
      <c r="BP2913" s="36"/>
      <c r="BQ2913" s="11" t="s">
        <v>8</v>
      </c>
      <c r="BR2913" s="13"/>
      <c r="BS2913" s="13" t="s">
        <v>9</v>
      </c>
      <c r="BT2913" s="15"/>
      <c r="BU2913" s="20"/>
      <c r="BV2913" s="251" t="s">
        <v>26</v>
      </c>
      <c r="BW2913" s="252"/>
      <c r="BX2913" s="253" t="s">
        <v>27</v>
      </c>
      <c r="BY2913" s="254"/>
      <c r="BZ2913" s="36"/>
      <c r="CA2913" s="11" t="s">
        <v>13</v>
      </c>
      <c r="CB2913" s="13"/>
      <c r="CC2913" s="13" t="s">
        <v>14</v>
      </c>
      <c r="CD2913" s="15"/>
      <c r="CE2913" s="36"/>
      <c r="CF2913" s="251" t="s">
        <v>26</v>
      </c>
      <c r="CG2913" s="252"/>
      <c r="CH2913" s="253" t="s">
        <v>27</v>
      </c>
      <c r="CI2913" s="254"/>
      <c r="CK2913" s="11" t="s">
        <v>28</v>
      </c>
      <c r="CL2913" s="13"/>
      <c r="CM2913" s="13" t="s">
        <v>29</v>
      </c>
      <c r="CN2913" s="15"/>
      <c r="CP2913" s="251" t="s">
        <v>26</v>
      </c>
      <c r="CQ2913" s="252"/>
      <c r="CR2913" s="253" t="s">
        <v>27</v>
      </c>
      <c r="CS2913" s="254"/>
      <c r="CU2913" s="38" t="s">
        <v>37</v>
      </c>
      <c r="CW2913" s="53" t="s">
        <v>45</v>
      </c>
    </row>
    <row r="2914" spans="2:101" ht="19.2" thickTop="1" thickBot="1">
      <c r="D2914" s="16">
        <v>0</v>
      </c>
      <c r="E2914" s="17">
        <v>0</v>
      </c>
      <c r="F2914" s="18">
        <v>1</v>
      </c>
      <c r="G2914" s="19">
        <v>0</v>
      </c>
      <c r="H2914" s="10"/>
      <c r="I2914" s="16">
        <v>0</v>
      </c>
      <c r="J2914" s="17">
        <f t="shared" ref="J2914" si="31075">-1/($J$4*$B2911)</f>
        <v>-0.15802968587649138</v>
      </c>
      <c r="K2914" s="18">
        <v>1</v>
      </c>
      <c r="L2914" s="19">
        <v>0</v>
      </c>
      <c r="N2914" s="1">
        <f t="shared" ref="N2914" si="31076">D2914*I2911+F2914*I2914-E2914*J2911-G2914*J2914</f>
        <v>0</v>
      </c>
      <c r="O2914" s="4">
        <f t="shared" ref="O2914" si="31077">(D2914*J2911+E2914*I2911+F2914*J2914+G2914*I2914)</f>
        <v>-0.15802968587649138</v>
      </c>
      <c r="P2914" s="2">
        <f t="shared" ref="P2914" si="31078">D2914*K2911+F2914*K2914-E2914*L2911-G2914*L2914</f>
        <v>1</v>
      </c>
      <c r="Q2914" s="3">
        <f t="shared" ref="Q2914" si="31079">(D2914*L2911+E2914*K2911+F2914*L2914+G2914*K2914)</f>
        <v>0</v>
      </c>
      <c r="S2914" s="16">
        <v>0</v>
      </c>
      <c r="T2914" s="17">
        <v>0</v>
      </c>
      <c r="U2914" s="18">
        <v>1</v>
      </c>
      <c r="V2914" s="19">
        <v>0</v>
      </c>
      <c r="W2914" s="20"/>
      <c r="X2914" s="1">
        <f t="shared" ref="X2914" si="31080">N2914*S2911+P2914*S2914-O2914*T2911-Q2914*T2914</f>
        <v>0</v>
      </c>
      <c r="Y2914" s="4">
        <f t="shared" ref="Y2914" si="31081">(N2914*T2911+O2914*S2911+P2914*T2914+Q2914*S2914)</f>
        <v>-0.15802968587649138</v>
      </c>
      <c r="Z2914" s="2">
        <f t="shared" ref="Z2914" si="31082">N2914*U2911+P2914*U2914-O2914*V2911-Q2914*V2914</f>
        <v>0.96570796795458447</v>
      </c>
      <c r="AA2914" s="3">
        <f t="shared" ref="AA2914" si="31083">(N2914*V2911+O2914*U2911+P2914*V2914+Q2914*U2914)</f>
        <v>0</v>
      </c>
      <c r="AB2914" s="20"/>
      <c r="AC2914" s="16">
        <v>0</v>
      </c>
      <c r="AD2914" s="17">
        <f t="shared" ref="AD2914" si="31084">-1/($AD$4*$B2911)</f>
        <v>-0.18054126270559079</v>
      </c>
      <c r="AE2914" s="18">
        <v>1</v>
      </c>
      <c r="AF2914" s="19">
        <v>0</v>
      </c>
      <c r="AG2914" s="20"/>
      <c r="AH2914" s="1">
        <f t="shared" ref="AH2914" si="31085">X2914*AC2911+Z2914*AC2914-Y2914*AD2911-AA2914*AD2914</f>
        <v>0</v>
      </c>
      <c r="AI2914" s="4">
        <f t="shared" ref="AI2914" si="31086">(X2914*AD2911+Y2914*AC2911+Z2914*AD2914+AA2914*AC2914)</f>
        <v>-0.33237982181586223</v>
      </c>
      <c r="AJ2914" s="2">
        <f t="shared" ref="AJ2914" si="31087">X2914*AE2911+Z2914*AE2914-Y2914*AF2911-AA2914*AF2914</f>
        <v>0.96570796795458447</v>
      </c>
      <c r="AK2914" s="3">
        <f t="shared" ref="AK2914" si="31088">(X2914*AF2911+Y2914*AE2911+Z2914*AF2914+AA2914*AE2914)</f>
        <v>0</v>
      </c>
      <c r="AL2914" s="20"/>
      <c r="AM2914" s="16">
        <v>0</v>
      </c>
      <c r="AN2914" s="17">
        <v>0</v>
      </c>
      <c r="AO2914" s="18">
        <v>1</v>
      </c>
      <c r="AP2914" s="19">
        <v>0</v>
      </c>
      <c r="AR2914" s="1">
        <f t="shared" ref="AR2914" si="31089">AH2914*AM2911+AJ2914*AM2914-AI2914*AN2911-AK2914*AN2914</f>
        <v>0</v>
      </c>
      <c r="AS2914" s="4">
        <f t="shared" ref="AS2914" si="31090">(AH2914*AN2911+AI2914*AM2911+AJ2914*AN2914+AK2914*AM2914)</f>
        <v>-0.33237982181586223</v>
      </c>
      <c r="AT2914" s="2">
        <f t="shared" ref="AT2914" si="31091">AH2914*AO2911+AJ2914*AO2914-AI2914*AP2911-AK2914*AP2914</f>
        <v>0.89075395520985601</v>
      </c>
      <c r="AU2914" s="3">
        <f t="shared" ref="AU2914" si="31092">(AH2914*AP2911+AI2914*AO2911+AJ2914*AP2914+AK2914*AO2914)</f>
        <v>0</v>
      </c>
      <c r="AV2914" s="20"/>
      <c r="AW2914" s="16">
        <v>0</v>
      </c>
      <c r="AX2914" s="17">
        <f t="shared" ref="AX2914" si="31093">-1/($AX$4*$B2911)</f>
        <v>-0.18054126270559079</v>
      </c>
      <c r="AY2914" s="18">
        <v>1</v>
      </c>
      <c r="AZ2914" s="19">
        <v>0</v>
      </c>
      <c r="BA2914" s="20"/>
      <c r="BB2914" s="1">
        <f t="shared" ref="BB2914" si="31094">AR2914*AW2911+AT2914*AW2914-AS2914*AX2911-AU2914*AX2914</f>
        <v>0</v>
      </c>
      <c r="BC2914" s="4">
        <f t="shared" ref="BC2914" si="31095">(AR2914*AX2911+AS2914*AW2911+AT2914*AX2914+AU2914*AW2914)</f>
        <v>-0.49319766564944889</v>
      </c>
      <c r="BD2914" s="2">
        <f t="shared" ref="BD2914" si="31096">AR2914*AY2911+AT2914*AY2914-AS2914*AZ2911-AU2914*AZ2914</f>
        <v>0.89075395520985601</v>
      </c>
      <c r="BE2914" s="3">
        <f t="shared" ref="BE2914" si="31097">(AR2914*AZ2911+AS2914*AY2911+AT2914*AZ2914+AU2914*AY2914)</f>
        <v>0</v>
      </c>
      <c r="BF2914" s="20"/>
      <c r="BG2914" s="16">
        <v>0</v>
      </c>
      <c r="BH2914" s="17">
        <v>0</v>
      </c>
      <c r="BI2914" s="18">
        <v>1</v>
      </c>
      <c r="BJ2914" s="19">
        <v>0</v>
      </c>
      <c r="BK2914" s="20"/>
      <c r="BL2914" s="1">
        <f t="shared" ref="BL2914" si="31098">BB2914*BG2911+BD2914*BG2914-BC2914*BH2911-BE2914*BH2914</f>
        <v>0</v>
      </c>
      <c r="BM2914" s="4">
        <f t="shared" ref="BM2914" si="31099">(BB2914*BH2911+BC2914*BG2911+BD2914*BH2914+BE2914*BG2914)</f>
        <v>-0.49319766564944889</v>
      </c>
      <c r="BN2914" s="2">
        <f t="shared" ref="BN2914" si="31100">BB2914*BI2911+BD2914*BI2914-BC2914*BJ2911-BE2914*BJ2914</f>
        <v>0.7837313406841695</v>
      </c>
      <c r="BO2914" s="3">
        <f t="shared" ref="BO2914" si="31101">(BB2914*BJ2911+BC2914*BI2911+BD2914*BJ2914+BE2914*BI2914)</f>
        <v>0</v>
      </c>
      <c r="BP2914" s="20"/>
      <c r="BQ2914" s="16">
        <v>0</v>
      </c>
      <c r="BR2914" s="17">
        <f t="shared" ref="BR2914" si="31102">-1/($BR$4*$B2911)</f>
        <v>-0.15802968587649138</v>
      </c>
      <c r="BS2914" s="18">
        <v>1</v>
      </c>
      <c r="BT2914" s="19">
        <v>0</v>
      </c>
      <c r="BU2914" s="20"/>
      <c r="BV2914" s="1">
        <f t="shared" ref="BV2914" si="31103">BL2914*BQ2911+BN2914*BQ2914-BM2914*BR2911-BO2914*BR2914</f>
        <v>0</v>
      </c>
      <c r="BW2914" s="4">
        <f t="shared" ref="BW2914" si="31104">(BL2914*BR2911+BM2914*BQ2911+BN2914*BR2914+BO2914*BQ2914)</f>
        <v>-0.61705048322932965</v>
      </c>
      <c r="BX2914" s="2">
        <f t="shared" ref="BX2914" si="31105">BL2914*BS2911+BN2914*BS2914-BM2914*BT2911-BO2914*BT2914</f>
        <v>0.7837313406841695</v>
      </c>
      <c r="BY2914" s="3">
        <f t="shared" ref="BY2914" si="31106">(BL2914*BT2911+BM2914*BS2911+BN2914*BT2914+BO2914*BS2914)</f>
        <v>0</v>
      </c>
      <c r="BZ2914" s="20"/>
      <c r="CA2914" s="16">
        <v>0</v>
      </c>
      <c r="CB2914" s="17">
        <v>0</v>
      </c>
      <c r="CC2914" s="18">
        <v>1</v>
      </c>
      <c r="CD2914" s="19">
        <v>0</v>
      </c>
      <c r="CE2914" s="20"/>
      <c r="CF2914" s="1">
        <f t="shared" ref="CF2914" si="31107">BV2914*CA2911+BX2914*CA2914-BW2914*CB2911-BY2914*CB2914</f>
        <v>0</v>
      </c>
      <c r="CG2914" s="4">
        <f t="shared" ref="CG2914" si="31108">(BV2914*CB2911+BW2914*CA2911+BX2914*CB2914+BY2914*CA2914)</f>
        <v>-0.61705048322932965</v>
      </c>
      <c r="CH2914" s="2">
        <f t="shared" ref="CH2914" si="31109">BV2914*CC2911+BX2914*CC2914-BW2914*CD2911-BY2914*CD2914</f>
        <v>0.71365238244368578</v>
      </c>
      <c r="CI2914" s="3">
        <f t="shared" ref="CI2914" si="31110">(BV2914*CD2911+BW2914*CC2911+BX2914*CD2914+BY2914*CC2914)</f>
        <v>0</v>
      </c>
      <c r="CK2914" s="16">
        <f t="shared" ref="CK2914" si="31111">1/$CL$4</f>
        <v>1</v>
      </c>
      <c r="CL2914" s="17">
        <v>0</v>
      </c>
      <c r="CM2914" s="18">
        <v>1</v>
      </c>
      <c r="CN2914" s="19">
        <v>0</v>
      </c>
      <c r="CP2914" s="1">
        <f t="shared" ref="CP2914" si="31112">CF2914*CK2911+CH2914*CK2914-CG2914*CL2911-CI2914*CL2914</f>
        <v>0.71365238244368578</v>
      </c>
      <c r="CQ2914" s="4">
        <f t="shared" ref="CQ2914" si="31113">(CF2914*CL2911+CG2914*CK2911+CH2914*CL2914+CI2914*CK2914)</f>
        <v>-0.61705048322932965</v>
      </c>
      <c r="CR2914" s="2">
        <f t="shared" ref="CR2914" si="31114">CF2914*CM2911+CH2914*CM2914-CG2914*CN2911-CI2914*CN2914</f>
        <v>0.71365238244368578</v>
      </c>
      <c r="CS2914" s="3">
        <f t="shared" ref="CS2914" si="31115">(CF2914*CN2911+CG2914*CM2911+CH2914*CN2914+CI2914*CM2914)</f>
        <v>0</v>
      </c>
      <c r="CU2914" s="39">
        <f t="shared" ref="CU2914" si="31116">(180/PI())*ATAN(-1*(CQ2911/CP2911))</f>
        <v>48.094866248268694</v>
      </c>
      <c r="CW2914" s="54">
        <f t="shared" ref="CW2914" si="31117">20*LOG(((1-(10^(CU2911/20)^2)*(1-((1-CW2911)/(1+CW2911))^2))^0.5))</f>
        <v>-19.314657597317872</v>
      </c>
    </row>
    <row r="2915" spans="2:101">
      <c r="E2915" s="20"/>
      <c r="F2915" s="20"/>
      <c r="G2915" s="20"/>
      <c r="H2915" s="20"/>
      <c r="I2915" s="20"/>
      <c r="J2915" s="20"/>
      <c r="K2915" s="20"/>
      <c r="L2915" s="20"/>
      <c r="M2915" s="20"/>
      <c r="N2915" s="20"/>
      <c r="O2915" s="20"/>
      <c r="P2915" s="20"/>
      <c r="Q2915" s="20"/>
      <c r="R2915" s="20"/>
      <c r="S2915" s="20"/>
      <c r="T2915" s="20"/>
      <c r="U2915" s="20"/>
      <c r="V2915" s="20"/>
      <c r="W2915" s="20"/>
      <c r="X2915" s="20"/>
      <c r="Y2915" s="20"/>
      <c r="Z2915" s="20"/>
      <c r="AA2915" s="20"/>
      <c r="AB2915" s="30"/>
      <c r="AC2915" s="20"/>
      <c r="AD2915" s="20"/>
      <c r="AE2915" s="20"/>
      <c r="AF2915" s="20"/>
      <c r="AG2915" s="20"/>
      <c r="AH2915" s="20"/>
      <c r="AI2915" s="20"/>
      <c r="AJ2915" s="20"/>
      <c r="AK2915" s="20"/>
      <c r="AL2915" s="20"/>
      <c r="AM2915" s="20"/>
      <c r="AN2915" s="20"/>
      <c r="AO2915" s="20"/>
      <c r="AP2915" s="20"/>
      <c r="AQ2915" s="20"/>
      <c r="AR2915" s="20"/>
      <c r="AS2915" s="20"/>
      <c r="AT2915" s="20"/>
      <c r="AU2915" s="20"/>
      <c r="AV2915" s="20"/>
      <c r="AW2915" s="20"/>
      <c r="AX2915" s="20"/>
      <c r="AY2915" s="20"/>
      <c r="AZ2915" s="20"/>
      <c r="BA2915" s="20"/>
      <c r="BB2915" s="20"/>
      <c r="BC2915" s="20"/>
      <c r="BD2915" s="20"/>
      <c r="BE2915" s="20"/>
      <c r="BF2915" s="20"/>
      <c r="BG2915" s="20"/>
      <c r="BH2915" s="20"/>
      <c r="BI2915" s="20"/>
      <c r="BJ2915" s="20"/>
      <c r="BK2915" s="20"/>
      <c r="BL2915" s="20"/>
      <c r="BM2915" s="20"/>
      <c r="BN2915" s="20"/>
      <c r="BO2915" s="20"/>
      <c r="BP2915" s="20"/>
      <c r="BQ2915" s="20"/>
      <c r="BR2915" s="20"/>
      <c r="BS2915" s="20"/>
      <c r="BT2915" s="20"/>
      <c r="BU2915" s="20"/>
      <c r="BV2915" s="20"/>
      <c r="BW2915" s="20"/>
      <c r="BX2915" s="20"/>
      <c r="BY2915" s="20"/>
      <c r="BZ2915" s="20"/>
      <c r="CA2915" s="20"/>
      <c r="CB2915" s="20"/>
      <c r="CC2915" s="20"/>
      <c r="CD2915" s="20"/>
      <c r="CE2915" s="20"/>
      <c r="CF2915" s="20"/>
      <c r="CG2915" s="20"/>
      <c r="CH2915" s="20"/>
      <c r="CI2915" s="20"/>
      <c r="CJ2915" s="20"/>
      <c r="CK2915" s="20"/>
      <c r="CL2915" s="20"/>
    </row>
    <row r="2917" spans="2:101" ht="18.600000000000001" thickBot="1">
      <c r="B2917" s="23"/>
      <c r="C2917" s="23"/>
      <c r="D2917" s="20" t="s">
        <v>15</v>
      </c>
      <c r="E2917" s="20"/>
      <c r="F2917" s="20"/>
      <c r="G2917" s="20"/>
      <c r="H2917" s="20"/>
      <c r="I2917" s="20" t="s">
        <v>16</v>
      </c>
      <c r="J2917" s="20"/>
      <c r="K2917" s="20"/>
      <c r="L2917" s="20"/>
      <c r="M2917" s="23"/>
      <c r="N2917" s="23"/>
      <c r="O2917" s="24" t="s">
        <v>17</v>
      </c>
      <c r="P2917" s="23"/>
      <c r="Q2917" s="23"/>
      <c r="R2917" s="23"/>
      <c r="S2917" s="20"/>
      <c r="T2917" s="20" t="s">
        <v>18</v>
      </c>
      <c r="U2917" s="23"/>
      <c r="V2917" s="23"/>
      <c r="W2917" s="23"/>
      <c r="X2917" s="23"/>
      <c r="Y2917" s="24" t="s">
        <v>19</v>
      </c>
      <c r="Z2917" s="23"/>
      <c r="AA2917" s="23"/>
      <c r="AB2917" s="23"/>
      <c r="AC2917" s="24" t="s">
        <v>20</v>
      </c>
      <c r="AD2917" s="20"/>
      <c r="AE2917" s="20"/>
      <c r="AF2917" s="20"/>
      <c r="AG2917" s="20"/>
      <c r="AH2917" s="23"/>
      <c r="AI2917" s="24" t="s">
        <v>21</v>
      </c>
      <c r="AJ2917" s="23"/>
      <c r="AK2917" s="23"/>
      <c r="AL2917" s="20"/>
      <c r="AM2917" s="24" t="s">
        <v>31</v>
      </c>
      <c r="AN2917" s="20"/>
      <c r="AO2917" s="23"/>
      <c r="AP2917" s="23"/>
      <c r="AQ2917" s="23"/>
      <c r="AR2917" s="23"/>
      <c r="AS2917" s="24" t="s">
        <v>91</v>
      </c>
      <c r="AT2917" s="23"/>
      <c r="AU2917" s="23"/>
      <c r="AV2917" s="23"/>
      <c r="AW2917" s="24" t="s">
        <v>32</v>
      </c>
      <c r="AX2917" s="20"/>
      <c r="AY2917" s="20"/>
      <c r="AZ2917" s="20"/>
      <c r="BA2917" s="20"/>
      <c r="BB2917" s="23"/>
      <c r="BC2917" s="24" t="s">
        <v>22</v>
      </c>
      <c r="BD2917" s="23"/>
      <c r="BE2917" s="23"/>
      <c r="BF2917" s="23"/>
      <c r="BG2917" s="24" t="s">
        <v>33</v>
      </c>
      <c r="BH2917" s="20"/>
      <c r="BI2917" s="23"/>
      <c r="BJ2917" s="23"/>
      <c r="BK2917" s="23"/>
      <c r="BL2917" s="23"/>
      <c r="BM2917" s="24" t="s">
        <v>34</v>
      </c>
      <c r="BN2917" s="23"/>
      <c r="BO2917" s="23"/>
      <c r="BP2917" s="23"/>
      <c r="BQ2917" s="24" t="s">
        <v>89</v>
      </c>
      <c r="BR2917" s="20"/>
      <c r="BS2917" s="20"/>
      <c r="BT2917" s="20"/>
      <c r="BU2917" s="20"/>
      <c r="BV2917" s="23"/>
      <c r="BW2917" s="24" t="s">
        <v>35</v>
      </c>
      <c r="BX2917" s="23"/>
      <c r="BY2917" s="23"/>
      <c r="BZ2917" s="23"/>
      <c r="CA2917" s="24" t="s">
        <v>90</v>
      </c>
      <c r="CB2917" s="20"/>
      <c r="CC2917" s="23"/>
      <c r="CD2917" s="23"/>
      <c r="CE2917" s="23"/>
      <c r="CF2917" s="23"/>
      <c r="CG2917" s="24" t="s">
        <v>92</v>
      </c>
      <c r="CH2917" s="23"/>
      <c r="CI2917" s="23"/>
      <c r="CJ2917" s="23"/>
      <c r="CK2917" s="24" t="s">
        <v>36</v>
      </c>
      <c r="CL2917" s="24"/>
      <c r="CM2917" s="23"/>
      <c r="CN2917" s="23"/>
      <c r="CO2917" s="23"/>
      <c r="CP2917" s="23"/>
      <c r="CQ2917" s="24" t="s">
        <v>93</v>
      </c>
      <c r="CR2917" s="23"/>
      <c r="CS2917" s="23"/>
    </row>
    <row r="2918" spans="2:101" ht="18.600000000000001" thickBot="1">
      <c r="B2918" s="33"/>
      <c r="C2918" s="23"/>
      <c r="D2918" s="7" t="s">
        <v>2</v>
      </c>
      <c r="E2918" s="8"/>
      <c r="F2918" s="8" t="s">
        <v>3</v>
      </c>
      <c r="G2918" s="9"/>
      <c r="H2918" s="10"/>
      <c r="I2918" s="7" t="s">
        <v>4</v>
      </c>
      <c r="J2918" s="8"/>
      <c r="K2918" s="8" t="s">
        <v>5</v>
      </c>
      <c r="L2918" s="9"/>
      <c r="M2918" s="23"/>
      <c r="N2918" s="251" t="s">
        <v>79</v>
      </c>
      <c r="O2918" s="252"/>
      <c r="P2918" s="253" t="s">
        <v>80</v>
      </c>
      <c r="Q2918" s="254"/>
      <c r="R2918" s="23"/>
      <c r="S2918" s="7" t="s">
        <v>11</v>
      </c>
      <c r="T2918" s="8"/>
      <c r="U2918" s="8" t="s">
        <v>12</v>
      </c>
      <c r="V2918" s="9"/>
      <c r="W2918" s="20"/>
      <c r="X2918" s="251" t="s">
        <v>79</v>
      </c>
      <c r="Y2918" s="252"/>
      <c r="Z2918" s="253" t="s">
        <v>80</v>
      </c>
      <c r="AA2918" s="254"/>
      <c r="AB2918" s="20"/>
      <c r="AC2918" s="7" t="s">
        <v>4</v>
      </c>
      <c r="AD2918" s="8"/>
      <c r="AE2918" s="8" t="s">
        <v>5</v>
      </c>
      <c r="AF2918" s="9"/>
      <c r="AG2918" s="20"/>
      <c r="AH2918" s="251" t="s">
        <v>0</v>
      </c>
      <c r="AI2918" s="252"/>
      <c r="AJ2918" s="253" t="s">
        <v>1</v>
      </c>
      <c r="AK2918" s="254"/>
      <c r="AL2918" s="20"/>
      <c r="AM2918" s="7" t="s">
        <v>11</v>
      </c>
      <c r="AN2918" s="8"/>
      <c r="AO2918" s="8" t="s">
        <v>12</v>
      </c>
      <c r="AP2918" s="9"/>
      <c r="AQ2918" s="23"/>
      <c r="AR2918" s="251" t="s">
        <v>0</v>
      </c>
      <c r="AS2918" s="252"/>
      <c r="AT2918" s="253" t="s">
        <v>1</v>
      </c>
      <c r="AU2918" s="254"/>
      <c r="AV2918" s="36"/>
      <c r="AW2918" s="7" t="s">
        <v>4</v>
      </c>
      <c r="AX2918" s="8"/>
      <c r="AY2918" s="8" t="s">
        <v>5</v>
      </c>
      <c r="AZ2918" s="9"/>
      <c r="BA2918" s="20"/>
      <c r="BB2918" s="251" t="s">
        <v>0</v>
      </c>
      <c r="BC2918" s="252"/>
      <c r="BD2918" s="253" t="s">
        <v>1</v>
      </c>
      <c r="BE2918" s="254"/>
      <c r="BF2918" s="36"/>
      <c r="BG2918" s="7" t="s">
        <v>11</v>
      </c>
      <c r="BH2918" s="8"/>
      <c r="BI2918" s="8" t="s">
        <v>12</v>
      </c>
      <c r="BJ2918" s="9"/>
      <c r="BK2918" s="36"/>
      <c r="BL2918" s="251" t="s">
        <v>0</v>
      </c>
      <c r="BM2918" s="252"/>
      <c r="BN2918" s="253" t="s">
        <v>1</v>
      </c>
      <c r="BO2918" s="254"/>
      <c r="BP2918" s="36"/>
      <c r="BQ2918" s="7" t="s">
        <v>4</v>
      </c>
      <c r="BR2918" s="8"/>
      <c r="BS2918" s="8" t="s">
        <v>5</v>
      </c>
      <c r="BT2918" s="9"/>
      <c r="BU2918" s="20"/>
      <c r="BV2918" s="251" t="s">
        <v>0</v>
      </c>
      <c r="BW2918" s="252"/>
      <c r="BX2918" s="253" t="s">
        <v>1</v>
      </c>
      <c r="BY2918" s="254"/>
      <c r="BZ2918" s="36"/>
      <c r="CA2918" s="7" t="s">
        <v>11</v>
      </c>
      <c r="CB2918" s="8"/>
      <c r="CC2918" s="8" t="s">
        <v>12</v>
      </c>
      <c r="CD2918" s="9"/>
      <c r="CE2918" s="36"/>
      <c r="CF2918" s="251" t="s">
        <v>0</v>
      </c>
      <c r="CG2918" s="252"/>
      <c r="CH2918" s="253" t="s">
        <v>1</v>
      </c>
      <c r="CI2918" s="254"/>
      <c r="CJ2918" s="23"/>
      <c r="CK2918" s="7" t="s">
        <v>23</v>
      </c>
      <c r="CL2918" s="8"/>
      <c r="CM2918" s="8" t="s">
        <v>24</v>
      </c>
      <c r="CN2918" s="9"/>
      <c r="CO2918" s="23"/>
      <c r="CP2918" s="251" t="s">
        <v>0</v>
      </c>
      <c r="CQ2918" s="252"/>
      <c r="CR2918" s="253" t="s">
        <v>1</v>
      </c>
      <c r="CS2918" s="254"/>
      <c r="CU2918" s="26" t="s">
        <v>25</v>
      </c>
      <c r="CW2918" s="50" t="s">
        <v>44</v>
      </c>
    </row>
    <row r="2919" spans="2:101" ht="19.2" thickTop="1" thickBot="1">
      <c r="B2919" s="34">
        <v>9.3000000000000291</v>
      </c>
      <c r="D2919" s="11">
        <v>1</v>
      </c>
      <c r="E2919" s="12">
        <v>0</v>
      </c>
      <c r="F2919" s="13">
        <v>0</v>
      </c>
      <c r="G2919" s="40">
        <f t="shared" ref="G2919" si="31118">-1/($E$4*$B2919)</f>
        <v>-0.11296027074317656</v>
      </c>
      <c r="H2919" s="10"/>
      <c r="I2919" s="11">
        <v>1</v>
      </c>
      <c r="J2919" s="12">
        <v>0</v>
      </c>
      <c r="K2919" s="13">
        <v>0</v>
      </c>
      <c r="L2919" s="14">
        <v>0</v>
      </c>
      <c r="N2919" s="1">
        <f t="shared" ref="N2919" si="31119">D2919*I2919+F2919*I2922-E2919*J2919-G2919*J2922</f>
        <v>0.98224489742536281</v>
      </c>
      <c r="O2919" s="4">
        <f t="shared" ref="O2919" si="31120">(D2919*J2919+E2919*I2919+F2919*J2922+G2919*I2922)</f>
        <v>0</v>
      </c>
      <c r="P2919" s="2">
        <f t="shared" ref="P2919" si="31121">D2919*K2919+F2919*K2922-E2919*L2919-G2919*L2922</f>
        <v>0</v>
      </c>
      <c r="Q2919" s="3">
        <f t="shared" ref="Q2919" si="31122">(D2919*L2919+E2919*K2919+F2919*L2922+G2919*K2922)</f>
        <v>-0.11296027074317656</v>
      </c>
      <c r="S2919" s="11">
        <v>1</v>
      </c>
      <c r="T2919" s="12">
        <v>0</v>
      </c>
      <c r="U2919" s="13">
        <v>0</v>
      </c>
      <c r="V2919" s="40">
        <f t="shared" ref="V2919" si="31123">-1/($T$4*$B2919)</f>
        <v>-0.21583075415582051</v>
      </c>
      <c r="W2919" s="20"/>
      <c r="X2919" s="1">
        <f t="shared" ref="X2919" si="31124">N2919*S2919+P2919*S2922-O2919*T2919-Q2919*T2922</f>
        <v>0.98224489742536281</v>
      </c>
      <c r="Y2919" s="4">
        <f t="shared" ref="Y2919" si="31125">(N2919*T2919+O2919*S2919+P2919*T2922+Q2919*S2922)</f>
        <v>0</v>
      </c>
      <c r="Z2919" s="2">
        <f t="shared" ref="Z2919" si="31126">N2919*U2919+P2919*U2922-O2919*V2919-Q2919*V2922</f>
        <v>0</v>
      </c>
      <c r="AA2919" s="3">
        <f t="shared" ref="AA2919" si="31127">(N2919*V2919+O2919*U2919+P2919*V2922+Q2919*U2922)</f>
        <v>-0.32495892772019919</v>
      </c>
      <c r="AB2919" s="20"/>
      <c r="AC2919" s="11">
        <v>1</v>
      </c>
      <c r="AD2919" s="12">
        <v>0</v>
      </c>
      <c r="AE2919" s="13">
        <v>0</v>
      </c>
      <c r="AF2919" s="14">
        <v>0</v>
      </c>
      <c r="AG2919" s="20"/>
      <c r="AH2919" s="1">
        <f t="shared" ref="AH2919" si="31128">X2919*AC2919+Z2919*AC2922-Y2919*AD2919-AA2919*AD2922</f>
        <v>0.92389182430417449</v>
      </c>
      <c r="AI2919" s="4">
        <f t="shared" ref="AI2919" si="31129">(X2919*AD2919+Y2919*AC2919+Z2919*AD2922+AA2919*AC2922)</f>
        <v>0</v>
      </c>
      <c r="AJ2919" s="2">
        <f t="shared" ref="AJ2919" si="31130">X2919*AE2919+Z2919*AE2922-Y2919*AF2919-AA2919*AF2922</f>
        <v>0</v>
      </c>
      <c r="AK2919" s="3">
        <f t="shared" ref="AK2919" si="31131">(X2919*AF2919+Y2919*AE2919+Z2919*AF2922+AA2919*AE2922)</f>
        <v>-0.32495892772019919</v>
      </c>
      <c r="AL2919" s="20"/>
      <c r="AM2919" s="11">
        <v>1</v>
      </c>
      <c r="AN2919" s="12">
        <v>0</v>
      </c>
      <c r="AO2919" s="13">
        <v>0</v>
      </c>
      <c r="AP2919" s="40">
        <f t="shared" ref="AP2919" si="31132">-1/($AN$4*$B2919)</f>
        <v>-0.22429470529918602</v>
      </c>
      <c r="AR2919" s="1">
        <f t="shared" ref="AR2919" si="31133">AH2919*AM2919+AJ2919*AM2922-AI2919*AN2919-AK2919*AN2922</f>
        <v>0.92389182430417449</v>
      </c>
      <c r="AS2919" s="4">
        <f t="shared" ref="AS2919" si="31134">(AH2919*AN2919+AI2919*AM2919+AJ2919*AN2922+AK2919*AM2922)</f>
        <v>0</v>
      </c>
      <c r="AT2919" s="2">
        <f t="shared" ref="AT2919" si="31135">AH2919*AO2919+AJ2919*AO2922-AI2919*AP2919-AK2919*AP2922</f>
        <v>0</v>
      </c>
      <c r="AU2919" s="3">
        <f t="shared" ref="AU2919" si="31136">(AH2919*AP2919+AI2919*AO2919+AJ2919*AP2922+AK2919*AO2922)</f>
        <v>-0.53218297218083133</v>
      </c>
      <c r="AV2919" s="20"/>
      <c r="AW2919" s="11">
        <v>1</v>
      </c>
      <c r="AX2919" s="12">
        <v>0</v>
      </c>
      <c r="AY2919" s="13">
        <v>0</v>
      </c>
      <c r="AZ2919" s="14">
        <v>0</v>
      </c>
      <c r="BA2919" s="20"/>
      <c r="BB2919" s="1">
        <f t="shared" ref="BB2919" si="31137">AR2919*AW2919+AT2919*AW2922-AS2919*AX2919-AU2919*AX2922</f>
        <v>0.82832740295595297</v>
      </c>
      <c r="BC2919" s="4">
        <f t="shared" ref="BC2919" si="31138">(AR2919*AX2919+AS2919*AW2919+AT2919*AX2922+AU2919*AW2922)</f>
        <v>0</v>
      </c>
      <c r="BD2919" s="2">
        <f t="shared" ref="BD2919" si="31139">AR2919*AY2919+AT2919*AY2922-AS2919*AZ2919-AU2919*AZ2922</f>
        <v>0</v>
      </c>
      <c r="BE2919" s="3">
        <f t="shared" ref="BE2919" si="31140">(AR2919*AZ2919+AS2919*AY2919+AT2919*AZ2922+AU2919*AY2922)</f>
        <v>-0.53218297218083133</v>
      </c>
      <c r="BF2919" s="20"/>
      <c r="BG2919" s="11">
        <v>1</v>
      </c>
      <c r="BH2919" s="12">
        <v>0</v>
      </c>
      <c r="BI2919" s="13">
        <v>0</v>
      </c>
      <c r="BJ2919" s="40">
        <f t="shared" ref="BJ2919" si="31141">-1/($BH$4*$B2919)</f>
        <v>-0.21583075415582051</v>
      </c>
      <c r="BK2919" s="20"/>
      <c r="BL2919" s="1">
        <f t="shared" ref="BL2919" si="31142">BB2919*BG2919+BD2919*BG2922-BC2919*BH2919-BE2919*BH2922</f>
        <v>0.82832740295595297</v>
      </c>
      <c r="BM2919" s="4">
        <f t="shared" ref="BM2919" si="31143">(BB2919*BH2919+BC2919*BG2919+BD2919*BH2922+BE2919*BG2922)</f>
        <v>0</v>
      </c>
      <c r="BN2919" s="2">
        <f t="shared" ref="BN2919" si="31144">BB2919*BI2919+BD2919*BI2922-BC2919*BJ2919-BE2919*BJ2922</f>
        <v>0</v>
      </c>
      <c r="BO2919" s="3">
        <f t="shared" ref="BO2919" si="31145">(BB2919*BJ2919+BC2919*BI2919+BD2919*BJ2922+BE2919*BI2922)</f>
        <v>-0.71096150024874682</v>
      </c>
      <c r="BP2919" s="20"/>
      <c r="BQ2919" s="11">
        <v>1</v>
      </c>
      <c r="BR2919" s="12">
        <v>0</v>
      </c>
      <c r="BS2919" s="13">
        <v>0</v>
      </c>
      <c r="BT2919" s="14">
        <v>0</v>
      </c>
      <c r="BU2919" s="20"/>
      <c r="BV2919" s="1">
        <f t="shared" ref="BV2919" si="31146">BL2919*BQ2919+BN2919*BQ2922-BM2919*BR2919-BO2919*BR2922</f>
        <v>0.71657842890972245</v>
      </c>
      <c r="BW2919" s="4">
        <f t="shared" ref="BW2919" si="31147">(BL2919*BR2919+BM2919*BQ2919+BN2919*BR2922+BO2919*BQ2922)</f>
        <v>0</v>
      </c>
      <c r="BX2919" s="2">
        <f t="shared" ref="BX2919" si="31148">BL2919*BS2919+BN2919*BS2922-BM2919*BT2919-BO2919*BT2922</f>
        <v>0</v>
      </c>
      <c r="BY2919" s="3">
        <f t="shared" ref="BY2919" si="31149">(BL2919*BT2919+BM2919*BS2919+BN2919*BT2922+BO2919*BS2922)</f>
        <v>-0.71096150024874682</v>
      </c>
      <c r="BZ2919" s="20"/>
      <c r="CA2919" s="11">
        <v>1</v>
      </c>
      <c r="CB2919" s="12">
        <v>0</v>
      </c>
      <c r="CC2919" s="13">
        <v>0</v>
      </c>
      <c r="CD2919" s="40">
        <f t="shared" ref="CD2919" si="31150">-1/($CB$4*$B2919)</f>
        <v>-0.11296027074317656</v>
      </c>
      <c r="CE2919" s="20"/>
      <c r="CF2919" s="1">
        <f t="shared" ref="CF2919" si="31151">BV2919*CA2919+BX2919*CA2922-BW2919*CB2919-BY2919*CB2922</f>
        <v>0.71657842890972245</v>
      </c>
      <c r="CG2919" s="4">
        <f t="shared" ref="CG2919" si="31152">(BV2919*CB2919+BW2919*CA2919+BX2919*CB2922+BY2919*CA2922)</f>
        <v>0</v>
      </c>
      <c r="CH2919" s="2">
        <f t="shared" ref="CH2919" si="31153">BV2919*CC2919+BX2919*CC2922-BW2919*CD2919-BY2919*CD2922</f>
        <v>0</v>
      </c>
      <c r="CI2919" s="3">
        <f t="shared" ref="CI2919" si="31154">(BV2919*CD2919+BW2919*CC2919+BX2919*CD2922+BY2919*CC2922)</f>
        <v>-0.79190639358710913</v>
      </c>
      <c r="CJ2919" s="28"/>
      <c r="CK2919" s="11">
        <v>1</v>
      </c>
      <c r="CL2919" s="12">
        <v>0</v>
      </c>
      <c r="CM2919" s="13">
        <v>0</v>
      </c>
      <c r="CN2919" s="14">
        <v>0</v>
      </c>
      <c r="CP2919" s="1">
        <f t="shared" ref="CP2919" si="31155">CF2919*CK2919+CH2919*CK2922-CG2919*CL2919-CI2919*CL2922</f>
        <v>0.71657842890972245</v>
      </c>
      <c r="CQ2919" s="4">
        <f t="shared" ref="CQ2919" si="31156">(CF2919*CL2919+CG2919*CK2919+CH2919*CL2922+CI2919*CK2922)</f>
        <v>-0.79190639358710913</v>
      </c>
      <c r="CR2919" s="2">
        <f t="shared" ref="CR2919" si="31157">CF2919*CM2919+CH2919*CM2922-CG2919*CN2919-CI2919*CN2922</f>
        <v>0</v>
      </c>
      <c r="CS2919" s="3">
        <f t="shared" ref="CS2919" si="31158">(CF2919*CN2919+CG2919*CM2919+CH2919*CN2922+CI2919*CM2922)</f>
        <v>-0.79190639358710913</v>
      </c>
      <c r="CU2919" s="29">
        <f t="shared" ref="CU2919" si="31159">20*LOG(((1+$CL$4)/$CL$4)/((CP2919+CP2922)^2+(CQ2919+CQ2922)^2)^0.5)</f>
        <v>-3.409132922754058E-2</v>
      </c>
      <c r="CW2919" s="51">
        <f t="shared" ref="CW2919" si="31160">((CP2919^2+CQ2919^2)^0.5)/((CP2922^2+CQ2922^2)^0.5)</f>
        <v>1.1314797956408571</v>
      </c>
    </row>
    <row r="2920" spans="2:101" ht="18.600000000000001" thickBot="1">
      <c r="D2920" s="11"/>
      <c r="E2920" s="13"/>
      <c r="F2920" s="13"/>
      <c r="G2920" s="15"/>
      <c r="H2920" s="10"/>
      <c r="I2920" s="11"/>
      <c r="J2920" s="13"/>
      <c r="K2920" s="13"/>
      <c r="L2920" s="15"/>
      <c r="N2920" s="5"/>
      <c r="Q2920" s="6"/>
      <c r="S2920" s="11"/>
      <c r="T2920" s="13"/>
      <c r="U2920" s="13"/>
      <c r="V2920" s="15"/>
      <c r="W2920" s="20"/>
      <c r="X2920" s="5"/>
      <c r="AA2920" s="6"/>
      <c r="AB2920" s="20"/>
      <c r="AC2920" s="11"/>
      <c r="AD2920" s="13"/>
      <c r="AE2920" s="13"/>
      <c r="AF2920" s="15"/>
      <c r="AG2920" s="20"/>
      <c r="AH2920" s="5"/>
      <c r="AK2920" s="6"/>
      <c r="AL2920" s="20"/>
      <c r="AM2920" s="11"/>
      <c r="AN2920" s="13"/>
      <c r="AO2920" s="13"/>
      <c r="AP2920" s="15"/>
      <c r="AR2920" s="5"/>
      <c r="AU2920" s="6"/>
      <c r="AW2920" s="11"/>
      <c r="AX2920" s="13"/>
      <c r="AY2920" s="13"/>
      <c r="AZ2920" s="15"/>
      <c r="BA2920" s="20"/>
      <c r="BB2920" s="5"/>
      <c r="BE2920" s="6"/>
      <c r="BG2920" s="11"/>
      <c r="BH2920" s="13"/>
      <c r="BI2920" s="13"/>
      <c r="BJ2920" s="15"/>
      <c r="BL2920" s="5"/>
      <c r="BO2920" s="6"/>
      <c r="BQ2920" s="11"/>
      <c r="BR2920" s="13"/>
      <c r="BS2920" s="13"/>
      <c r="BT2920" s="15"/>
      <c r="BU2920" s="20"/>
      <c r="BV2920" s="5"/>
      <c r="BY2920" s="6"/>
      <c r="CA2920" s="11"/>
      <c r="CB2920" s="13"/>
      <c r="CC2920" s="13"/>
      <c r="CD2920" s="15"/>
      <c r="CF2920" s="5"/>
      <c r="CI2920" s="6"/>
      <c r="CK2920" s="11"/>
      <c r="CL2920" s="13"/>
      <c r="CM2920" s="13"/>
      <c r="CN2920" s="15"/>
      <c r="CP2920" s="5"/>
      <c r="CS2920" s="6"/>
      <c r="CW2920" s="52"/>
    </row>
    <row r="2921" spans="2:101" ht="18.600000000000001" thickBot="1">
      <c r="D2921" s="11" t="s">
        <v>6</v>
      </c>
      <c r="E2921" s="13"/>
      <c r="F2921" s="13" t="s">
        <v>7</v>
      </c>
      <c r="G2921" s="15"/>
      <c r="H2921" s="10"/>
      <c r="I2921" s="11" t="s">
        <v>8</v>
      </c>
      <c r="J2921" s="13"/>
      <c r="K2921" s="13" t="s">
        <v>9</v>
      </c>
      <c r="L2921" s="15"/>
      <c r="N2921" s="251" t="s">
        <v>26</v>
      </c>
      <c r="O2921" s="252"/>
      <c r="P2921" s="253" t="s">
        <v>27</v>
      </c>
      <c r="Q2921" s="254"/>
      <c r="S2921" s="11" t="s">
        <v>13</v>
      </c>
      <c r="T2921" s="13"/>
      <c r="U2921" s="13" t="s">
        <v>14</v>
      </c>
      <c r="V2921" s="15"/>
      <c r="W2921" s="20"/>
      <c r="X2921" s="251" t="s">
        <v>26</v>
      </c>
      <c r="Y2921" s="252"/>
      <c r="Z2921" s="253" t="s">
        <v>27</v>
      </c>
      <c r="AA2921" s="254"/>
      <c r="AB2921" s="20"/>
      <c r="AC2921" s="11" t="s">
        <v>8</v>
      </c>
      <c r="AD2921" s="13"/>
      <c r="AE2921" s="13" t="s">
        <v>9</v>
      </c>
      <c r="AF2921" s="15"/>
      <c r="AG2921" s="20"/>
      <c r="AH2921" s="251" t="s">
        <v>26</v>
      </c>
      <c r="AI2921" s="252"/>
      <c r="AJ2921" s="253" t="s">
        <v>27</v>
      </c>
      <c r="AK2921" s="254"/>
      <c r="AL2921" s="20"/>
      <c r="AM2921" s="11" t="s">
        <v>13</v>
      </c>
      <c r="AN2921" s="13"/>
      <c r="AO2921" s="13" t="s">
        <v>14</v>
      </c>
      <c r="AP2921" s="15"/>
      <c r="AR2921" s="251" t="s">
        <v>26</v>
      </c>
      <c r="AS2921" s="252"/>
      <c r="AT2921" s="253" t="s">
        <v>27</v>
      </c>
      <c r="AU2921" s="254"/>
      <c r="AV2921" s="36"/>
      <c r="AW2921" s="11" t="s">
        <v>8</v>
      </c>
      <c r="AX2921" s="13"/>
      <c r="AY2921" s="13" t="s">
        <v>9</v>
      </c>
      <c r="AZ2921" s="15"/>
      <c r="BA2921" s="20"/>
      <c r="BB2921" s="251" t="s">
        <v>26</v>
      </c>
      <c r="BC2921" s="252"/>
      <c r="BD2921" s="253" t="s">
        <v>27</v>
      </c>
      <c r="BE2921" s="254"/>
      <c r="BF2921" s="36"/>
      <c r="BG2921" s="11" t="s">
        <v>13</v>
      </c>
      <c r="BH2921" s="13"/>
      <c r="BI2921" s="13" t="s">
        <v>14</v>
      </c>
      <c r="BJ2921" s="15"/>
      <c r="BK2921" s="36"/>
      <c r="BL2921" s="251" t="s">
        <v>26</v>
      </c>
      <c r="BM2921" s="252"/>
      <c r="BN2921" s="253" t="s">
        <v>27</v>
      </c>
      <c r="BO2921" s="254"/>
      <c r="BP2921" s="36"/>
      <c r="BQ2921" s="11" t="s">
        <v>8</v>
      </c>
      <c r="BR2921" s="13"/>
      <c r="BS2921" s="13" t="s">
        <v>9</v>
      </c>
      <c r="BT2921" s="15"/>
      <c r="BU2921" s="20"/>
      <c r="BV2921" s="251" t="s">
        <v>26</v>
      </c>
      <c r="BW2921" s="252"/>
      <c r="BX2921" s="253" t="s">
        <v>27</v>
      </c>
      <c r="BY2921" s="254"/>
      <c r="BZ2921" s="36"/>
      <c r="CA2921" s="11" t="s">
        <v>13</v>
      </c>
      <c r="CB2921" s="13"/>
      <c r="CC2921" s="13" t="s">
        <v>14</v>
      </c>
      <c r="CD2921" s="15"/>
      <c r="CE2921" s="36"/>
      <c r="CF2921" s="251" t="s">
        <v>26</v>
      </c>
      <c r="CG2921" s="252"/>
      <c r="CH2921" s="253" t="s">
        <v>27</v>
      </c>
      <c r="CI2921" s="254"/>
      <c r="CK2921" s="11" t="s">
        <v>28</v>
      </c>
      <c r="CL2921" s="13"/>
      <c r="CM2921" s="13" t="s">
        <v>29</v>
      </c>
      <c r="CN2921" s="15"/>
      <c r="CP2921" s="251" t="s">
        <v>26</v>
      </c>
      <c r="CQ2921" s="252"/>
      <c r="CR2921" s="253" t="s">
        <v>27</v>
      </c>
      <c r="CS2921" s="254"/>
      <c r="CU2921" s="38" t="s">
        <v>37</v>
      </c>
      <c r="CW2921" s="53" t="s">
        <v>45</v>
      </c>
    </row>
    <row r="2922" spans="2:101" ht="19.2" thickTop="1" thickBot="1">
      <c r="D2922" s="16">
        <v>0</v>
      </c>
      <c r="E2922" s="17">
        <v>0</v>
      </c>
      <c r="F2922" s="18">
        <v>1</v>
      </c>
      <c r="G2922" s="19">
        <v>0</v>
      </c>
      <c r="H2922" s="10"/>
      <c r="I2922" s="16">
        <v>0</v>
      </c>
      <c r="J2922" s="17">
        <f t="shared" ref="J2922" si="31161">-1/($J$4*$B2919)</f>
        <v>-0.1571800639094135</v>
      </c>
      <c r="K2922" s="18">
        <v>1</v>
      </c>
      <c r="L2922" s="19">
        <v>0</v>
      </c>
      <c r="N2922" s="1">
        <f t="shared" ref="N2922" si="31162">D2922*I2919+F2922*I2922-E2922*J2919-G2922*J2922</f>
        <v>0</v>
      </c>
      <c r="O2922" s="4">
        <f t="shared" ref="O2922" si="31163">(D2922*J2919+E2922*I2919+F2922*J2922+G2922*I2922)</f>
        <v>-0.1571800639094135</v>
      </c>
      <c r="P2922" s="2">
        <f t="shared" ref="P2922" si="31164">D2922*K2919+F2922*K2922-E2922*L2919-G2922*L2922</f>
        <v>1</v>
      </c>
      <c r="Q2922" s="3">
        <f t="shared" ref="Q2922" si="31165">(D2922*L2919+E2922*K2919+F2922*L2922+G2922*K2922)</f>
        <v>0</v>
      </c>
      <c r="S2922" s="16">
        <v>0</v>
      </c>
      <c r="T2922" s="17">
        <v>0</v>
      </c>
      <c r="U2922" s="18">
        <v>1</v>
      </c>
      <c r="V2922" s="19">
        <v>0</v>
      </c>
      <c r="W2922" s="20"/>
      <c r="X2922" s="1">
        <f t="shared" ref="X2922" si="31166">N2922*S2919+P2922*S2922-O2922*T2919-Q2922*T2922</f>
        <v>0</v>
      </c>
      <c r="Y2922" s="4">
        <f t="shared" ref="Y2922" si="31167">(N2922*T2919+O2922*S2919+P2922*T2922+Q2922*S2922)</f>
        <v>-0.1571800639094135</v>
      </c>
      <c r="Z2922" s="2">
        <f t="shared" ref="Z2922" si="31168">N2922*U2919+P2922*U2922-O2922*V2919-Q2922*V2922</f>
        <v>0.96607570826817124</v>
      </c>
      <c r="AA2922" s="3">
        <f t="shared" ref="AA2922" si="31169">(N2922*V2919+O2922*U2919+P2922*V2922+Q2922*U2922)</f>
        <v>0</v>
      </c>
      <c r="AB2922" s="20"/>
      <c r="AC2922" s="16">
        <v>0</v>
      </c>
      <c r="AD2922" s="17">
        <f t="shared" ref="AD2922" si="31170">-1/($AD$4*$B2919)</f>
        <v>-0.17957061075556074</v>
      </c>
      <c r="AE2922" s="18">
        <v>1</v>
      </c>
      <c r="AF2922" s="19">
        <v>0</v>
      </c>
      <c r="AG2922" s="20"/>
      <c r="AH2922" s="1">
        <f t="shared" ref="AH2922" si="31171">X2922*AC2919+Z2922*AC2922-Y2922*AD2919-AA2922*AD2922</f>
        <v>0</v>
      </c>
      <c r="AI2922" s="4">
        <f t="shared" ref="AI2922" si="31172">(X2922*AD2919+Y2922*AC2919+Z2922*AD2922+AA2922*AC2922)</f>
        <v>-0.3306588688792399</v>
      </c>
      <c r="AJ2922" s="2">
        <f t="shared" ref="AJ2922" si="31173">X2922*AE2919+Z2922*AE2922-Y2922*AF2919-AA2922*AF2922</f>
        <v>0.96607570826817124</v>
      </c>
      <c r="AK2922" s="3">
        <f t="shared" ref="AK2922" si="31174">(X2922*AF2919+Y2922*AE2919+Z2922*AF2922+AA2922*AE2922)</f>
        <v>0</v>
      </c>
      <c r="AL2922" s="20"/>
      <c r="AM2922" s="16">
        <v>0</v>
      </c>
      <c r="AN2922" s="17">
        <v>0</v>
      </c>
      <c r="AO2922" s="18">
        <v>1</v>
      </c>
      <c r="AP2922" s="19">
        <v>0</v>
      </c>
      <c r="AR2922" s="1">
        <f t="shared" ref="AR2922" si="31175">AH2922*AM2919+AJ2922*AM2922-AI2922*AN2919-AK2922*AN2922</f>
        <v>0</v>
      </c>
      <c r="AS2922" s="4">
        <f t="shared" ref="AS2922" si="31176">(AH2922*AN2919+AI2922*AM2919+AJ2922*AN2922+AK2922*AM2922)</f>
        <v>-0.3306588688792399</v>
      </c>
      <c r="AT2922" s="2">
        <f t="shared" ref="AT2922" si="31177">AH2922*AO2919+AJ2922*AO2922-AI2922*AP2919-AK2922*AP2922</f>
        <v>0.89191067471833996</v>
      </c>
      <c r="AU2922" s="3">
        <f t="shared" ref="AU2922" si="31178">(AH2922*AP2919+AI2922*AO2919+AJ2922*AP2922+AK2922*AO2922)</f>
        <v>0</v>
      </c>
      <c r="AV2922" s="20"/>
      <c r="AW2922" s="16">
        <v>0</v>
      </c>
      <c r="AX2922" s="17">
        <f t="shared" ref="AX2922" si="31179">-1/($AX$4*$B2919)</f>
        <v>-0.17957061075556074</v>
      </c>
      <c r="AY2922" s="18">
        <v>1</v>
      </c>
      <c r="AZ2922" s="19">
        <v>0</v>
      </c>
      <c r="BA2922" s="20"/>
      <c r="BB2922" s="1">
        <f t="shared" ref="BB2922" si="31180">AR2922*AW2919+AT2922*AW2922-AS2922*AX2919-AU2922*AX2922</f>
        <v>0</v>
      </c>
      <c r="BC2922" s="4">
        <f t="shared" ref="BC2922" si="31181">(AR2922*AX2919+AS2922*AW2919+AT2922*AX2922+AU2922*AW2922)</f>
        <v>-0.49081981347781645</v>
      </c>
      <c r="BD2922" s="2">
        <f t="shared" ref="BD2922" si="31182">AR2922*AY2919+AT2922*AY2922-AS2922*AZ2919-AU2922*AZ2922</f>
        <v>0.89191067471833996</v>
      </c>
      <c r="BE2922" s="3">
        <f t="shared" ref="BE2922" si="31183">(AR2922*AZ2919+AS2922*AY2919+AT2922*AZ2922+AU2922*AY2922)</f>
        <v>0</v>
      </c>
      <c r="BF2922" s="20"/>
      <c r="BG2922" s="16">
        <v>0</v>
      </c>
      <c r="BH2922" s="17">
        <v>0</v>
      </c>
      <c r="BI2922" s="18">
        <v>1</v>
      </c>
      <c r="BJ2922" s="19">
        <v>0</v>
      </c>
      <c r="BK2922" s="20"/>
      <c r="BL2922" s="1">
        <f t="shared" ref="BL2922" si="31184">BB2922*BG2919+BD2922*BG2922-BC2922*BH2919-BE2922*BH2922</f>
        <v>0</v>
      </c>
      <c r="BM2922" s="4">
        <f t="shared" ref="BM2922" si="31185">(BB2922*BH2919+BC2922*BG2919+BD2922*BH2922+BE2922*BG2922)</f>
        <v>-0.49081981347781645</v>
      </c>
      <c r="BN2922" s="2">
        <f t="shared" ref="BN2922" si="31186">BB2922*BI2919+BD2922*BI2922-BC2922*BJ2919-BE2922*BJ2922</f>
        <v>0.7859766642208037</v>
      </c>
      <c r="BO2922" s="3">
        <f t="shared" ref="BO2922" si="31187">(BB2922*BJ2919+BC2922*BI2919+BD2922*BJ2922+BE2922*BI2922)</f>
        <v>0</v>
      </c>
      <c r="BP2922" s="20"/>
      <c r="BQ2922" s="16">
        <v>0</v>
      </c>
      <c r="BR2922" s="17">
        <f t="shared" ref="BR2922" si="31188">-1/($BR$4*$B2919)</f>
        <v>-0.1571800639094135</v>
      </c>
      <c r="BS2922" s="18">
        <v>1</v>
      </c>
      <c r="BT2922" s="19">
        <v>0</v>
      </c>
      <c r="BU2922" s="20"/>
      <c r="BV2922" s="1">
        <f t="shared" ref="BV2922" si="31189">BL2922*BQ2919+BN2922*BQ2922-BM2922*BR2919-BO2922*BR2922</f>
        <v>0</v>
      </c>
      <c r="BW2922" s="4">
        <f t="shared" ref="BW2922" si="31190">(BL2922*BR2919+BM2922*BQ2919+BN2922*BR2922+BO2922*BQ2922)</f>
        <v>-0.61435967579134998</v>
      </c>
      <c r="BX2922" s="2">
        <f t="shared" ref="BX2922" si="31191">BL2922*BS2919+BN2922*BS2922-BM2922*BT2919-BO2922*BT2922</f>
        <v>0.7859766642208037</v>
      </c>
      <c r="BY2922" s="3">
        <f t="shared" ref="BY2922" si="31192">(BL2922*BT2919+BM2922*BS2919+BN2922*BT2922+BO2922*BS2922)</f>
        <v>0</v>
      </c>
      <c r="BZ2922" s="20"/>
      <c r="CA2922" s="16">
        <v>0</v>
      </c>
      <c r="CB2922" s="17">
        <v>0</v>
      </c>
      <c r="CC2922" s="18">
        <v>1</v>
      </c>
      <c r="CD2922" s="19">
        <v>0</v>
      </c>
      <c r="CE2922" s="20"/>
      <c r="CF2922" s="1">
        <f t="shared" ref="CF2922" si="31193">BV2922*CA2919+BX2922*CA2922-BW2922*CB2919-BY2922*CB2922</f>
        <v>0</v>
      </c>
      <c r="CG2922" s="4">
        <f t="shared" ref="CG2922" si="31194">(BV2922*CB2919+BW2922*CA2919+BX2922*CB2922+BY2922*CA2922)</f>
        <v>-0.61435967579134998</v>
      </c>
      <c r="CH2922" s="2">
        <f t="shared" ref="CH2922" si="31195">BV2922*CC2919+BX2922*CC2922-BW2922*CD2919-BY2922*CD2922</f>
        <v>0.71657842890972268</v>
      </c>
      <c r="CI2922" s="3">
        <f t="shared" ref="CI2922" si="31196">(BV2922*CD2919+BW2922*CC2919+BX2922*CD2922+BY2922*CC2922)</f>
        <v>0</v>
      </c>
      <c r="CK2922" s="16">
        <f t="shared" ref="CK2922" si="31197">1/$CL$4</f>
        <v>1</v>
      </c>
      <c r="CL2922" s="17">
        <v>0</v>
      </c>
      <c r="CM2922" s="18">
        <v>1</v>
      </c>
      <c r="CN2922" s="19">
        <v>0</v>
      </c>
      <c r="CP2922" s="1">
        <f t="shared" ref="CP2922" si="31198">CF2922*CK2919+CH2922*CK2922-CG2922*CL2919-CI2922*CL2922</f>
        <v>0.71657842890972268</v>
      </c>
      <c r="CQ2922" s="4">
        <f t="shared" ref="CQ2922" si="31199">(CF2922*CL2919+CG2922*CK2919+CH2922*CL2922+CI2922*CK2922)</f>
        <v>-0.61435967579134998</v>
      </c>
      <c r="CR2922" s="2">
        <f t="shared" ref="CR2922" si="31200">CF2922*CM2919+CH2922*CM2922-CG2922*CN2919-CI2922*CN2922</f>
        <v>0.71657842890972268</v>
      </c>
      <c r="CS2922" s="3">
        <f t="shared" ref="CS2922" si="31201">(CF2922*CN2919+CG2922*CM2919+CH2922*CN2922+CI2922*CM2922)</f>
        <v>0</v>
      </c>
      <c r="CU2922" s="39">
        <f t="shared" ref="CU2922" si="31202">(180/PI())*ATAN(-1*(CQ2919/CP2919))</f>
        <v>47.85875752920623</v>
      </c>
      <c r="CW2922" s="54">
        <f t="shared" ref="CW2922" si="31203">20*LOG(((1-(10^(CU2919/20)^2)*(1-((1-CW2919)/(1+CW2919))^2))^0.5))</f>
        <v>-19.357537506531109</v>
      </c>
    </row>
    <row r="2923" spans="2:101">
      <c r="E2923" s="20"/>
      <c r="F2923" s="20"/>
      <c r="G2923" s="20"/>
      <c r="H2923" s="20"/>
      <c r="I2923" s="20"/>
      <c r="J2923" s="20"/>
      <c r="K2923" s="20"/>
      <c r="L2923" s="20"/>
      <c r="M2923" s="20"/>
      <c r="N2923" s="20"/>
      <c r="O2923" s="20"/>
      <c r="P2923" s="20"/>
      <c r="Q2923" s="20"/>
      <c r="R2923" s="20"/>
      <c r="S2923" s="20"/>
      <c r="T2923" s="20"/>
      <c r="U2923" s="20"/>
      <c r="V2923" s="20"/>
      <c r="W2923" s="20"/>
      <c r="X2923" s="20"/>
      <c r="Y2923" s="20"/>
      <c r="Z2923" s="20"/>
      <c r="AA2923" s="20"/>
      <c r="AB2923" s="30"/>
      <c r="AC2923" s="20"/>
      <c r="AD2923" s="20"/>
      <c r="AE2923" s="20"/>
      <c r="AF2923" s="20"/>
      <c r="AG2923" s="20"/>
      <c r="AH2923" s="20"/>
      <c r="AI2923" s="20"/>
      <c r="AJ2923" s="20"/>
      <c r="AK2923" s="20"/>
      <c r="AL2923" s="20"/>
      <c r="AM2923" s="20"/>
      <c r="AN2923" s="20"/>
      <c r="AO2923" s="20"/>
      <c r="AP2923" s="20"/>
      <c r="AQ2923" s="20"/>
      <c r="AR2923" s="20"/>
      <c r="AS2923" s="20"/>
      <c r="AT2923" s="20"/>
      <c r="AU2923" s="20"/>
      <c r="AV2923" s="20"/>
      <c r="AW2923" s="20"/>
      <c r="AX2923" s="20"/>
      <c r="AY2923" s="20"/>
      <c r="AZ2923" s="20"/>
      <c r="BA2923" s="20"/>
      <c r="BB2923" s="20"/>
      <c r="BC2923" s="20"/>
      <c r="BD2923" s="20"/>
      <c r="BE2923" s="20"/>
      <c r="BF2923" s="20"/>
      <c r="BG2923" s="20"/>
      <c r="BH2923" s="20"/>
      <c r="BI2923" s="20"/>
      <c r="BJ2923" s="20"/>
      <c r="BK2923" s="20"/>
      <c r="BL2923" s="20"/>
      <c r="BM2923" s="20"/>
      <c r="BN2923" s="20"/>
      <c r="BO2923" s="20"/>
      <c r="BP2923" s="20"/>
      <c r="BQ2923" s="20"/>
      <c r="BR2923" s="20"/>
      <c r="BS2923" s="20"/>
      <c r="BT2923" s="20"/>
      <c r="BU2923" s="20"/>
      <c r="BV2923" s="20"/>
      <c r="BW2923" s="20"/>
      <c r="BX2923" s="20"/>
      <c r="BY2923" s="20"/>
      <c r="BZ2923" s="20"/>
      <c r="CA2923" s="20"/>
      <c r="CB2923" s="20"/>
      <c r="CC2923" s="20"/>
      <c r="CD2923" s="20"/>
      <c r="CE2923" s="20"/>
      <c r="CF2923" s="20"/>
      <c r="CG2923" s="20"/>
      <c r="CH2923" s="20"/>
      <c r="CI2923" s="20"/>
      <c r="CJ2923" s="20"/>
      <c r="CK2923" s="20"/>
      <c r="CL2923" s="20"/>
    </row>
    <row r="2925" spans="2:101" ht="18.600000000000001" thickBot="1">
      <c r="B2925" s="23"/>
      <c r="C2925" s="23"/>
      <c r="D2925" s="20" t="s">
        <v>15</v>
      </c>
      <c r="E2925" s="20"/>
      <c r="F2925" s="20"/>
      <c r="G2925" s="20"/>
      <c r="H2925" s="20"/>
      <c r="I2925" s="20" t="s">
        <v>16</v>
      </c>
      <c r="J2925" s="20"/>
      <c r="K2925" s="20"/>
      <c r="L2925" s="20"/>
      <c r="M2925" s="23"/>
      <c r="N2925" s="23"/>
      <c r="O2925" s="24" t="s">
        <v>17</v>
      </c>
      <c r="P2925" s="23"/>
      <c r="Q2925" s="23"/>
      <c r="R2925" s="23"/>
      <c r="S2925" s="20"/>
      <c r="T2925" s="20" t="s">
        <v>18</v>
      </c>
      <c r="U2925" s="23"/>
      <c r="V2925" s="23"/>
      <c r="W2925" s="23"/>
      <c r="X2925" s="23"/>
      <c r="Y2925" s="24" t="s">
        <v>19</v>
      </c>
      <c r="Z2925" s="23"/>
      <c r="AA2925" s="23"/>
      <c r="AB2925" s="23"/>
      <c r="AC2925" s="24" t="s">
        <v>20</v>
      </c>
      <c r="AD2925" s="20"/>
      <c r="AE2925" s="20"/>
      <c r="AF2925" s="20"/>
      <c r="AG2925" s="20"/>
      <c r="AH2925" s="23"/>
      <c r="AI2925" s="24" t="s">
        <v>21</v>
      </c>
      <c r="AJ2925" s="23"/>
      <c r="AK2925" s="23"/>
      <c r="AL2925" s="20"/>
      <c r="AM2925" s="24" t="s">
        <v>31</v>
      </c>
      <c r="AN2925" s="20"/>
      <c r="AO2925" s="23"/>
      <c r="AP2925" s="23"/>
      <c r="AQ2925" s="23"/>
      <c r="AR2925" s="23"/>
      <c r="AS2925" s="24" t="s">
        <v>91</v>
      </c>
      <c r="AT2925" s="23"/>
      <c r="AU2925" s="23"/>
      <c r="AV2925" s="23"/>
      <c r="AW2925" s="24" t="s">
        <v>32</v>
      </c>
      <c r="AX2925" s="20"/>
      <c r="AY2925" s="20"/>
      <c r="AZ2925" s="20"/>
      <c r="BA2925" s="20"/>
      <c r="BB2925" s="23"/>
      <c r="BC2925" s="24" t="s">
        <v>22</v>
      </c>
      <c r="BD2925" s="23"/>
      <c r="BE2925" s="23"/>
      <c r="BF2925" s="23"/>
      <c r="BG2925" s="24" t="s">
        <v>33</v>
      </c>
      <c r="BH2925" s="20"/>
      <c r="BI2925" s="23"/>
      <c r="BJ2925" s="23"/>
      <c r="BK2925" s="23"/>
      <c r="BL2925" s="23"/>
      <c r="BM2925" s="24" t="s">
        <v>34</v>
      </c>
      <c r="BN2925" s="23"/>
      <c r="BO2925" s="23"/>
      <c r="BP2925" s="23"/>
      <c r="BQ2925" s="24" t="s">
        <v>89</v>
      </c>
      <c r="BR2925" s="20"/>
      <c r="BS2925" s="20"/>
      <c r="BT2925" s="20"/>
      <c r="BU2925" s="20"/>
      <c r="BV2925" s="23"/>
      <c r="BW2925" s="24" t="s">
        <v>35</v>
      </c>
      <c r="BX2925" s="23"/>
      <c r="BY2925" s="23"/>
      <c r="BZ2925" s="23"/>
      <c r="CA2925" s="24" t="s">
        <v>90</v>
      </c>
      <c r="CB2925" s="20"/>
      <c r="CC2925" s="23"/>
      <c r="CD2925" s="23"/>
      <c r="CE2925" s="23"/>
      <c r="CF2925" s="23"/>
      <c r="CG2925" s="24" t="s">
        <v>92</v>
      </c>
      <c r="CH2925" s="23"/>
      <c r="CI2925" s="23"/>
      <c r="CJ2925" s="23"/>
      <c r="CK2925" s="24" t="s">
        <v>36</v>
      </c>
      <c r="CL2925" s="24"/>
      <c r="CM2925" s="23"/>
      <c r="CN2925" s="23"/>
      <c r="CO2925" s="23"/>
      <c r="CP2925" s="23"/>
      <c r="CQ2925" s="24" t="s">
        <v>93</v>
      </c>
      <c r="CR2925" s="23"/>
      <c r="CS2925" s="23"/>
    </row>
    <row r="2926" spans="2:101" ht="18.600000000000001" thickBot="1">
      <c r="B2926" s="33"/>
      <c r="C2926" s="23"/>
      <c r="D2926" s="7" t="s">
        <v>2</v>
      </c>
      <c r="E2926" s="8"/>
      <c r="F2926" s="8" t="s">
        <v>3</v>
      </c>
      <c r="G2926" s="9"/>
      <c r="H2926" s="10"/>
      <c r="I2926" s="7" t="s">
        <v>4</v>
      </c>
      <c r="J2926" s="8"/>
      <c r="K2926" s="8" t="s">
        <v>5</v>
      </c>
      <c r="L2926" s="9"/>
      <c r="M2926" s="23"/>
      <c r="N2926" s="251" t="s">
        <v>79</v>
      </c>
      <c r="O2926" s="252"/>
      <c r="P2926" s="253" t="s">
        <v>80</v>
      </c>
      <c r="Q2926" s="254"/>
      <c r="R2926" s="23"/>
      <c r="S2926" s="7" t="s">
        <v>11</v>
      </c>
      <c r="T2926" s="8"/>
      <c r="U2926" s="8" t="s">
        <v>12</v>
      </c>
      <c r="V2926" s="9"/>
      <c r="W2926" s="20"/>
      <c r="X2926" s="251" t="s">
        <v>79</v>
      </c>
      <c r="Y2926" s="252"/>
      <c r="Z2926" s="253" t="s">
        <v>80</v>
      </c>
      <c r="AA2926" s="254"/>
      <c r="AB2926" s="20"/>
      <c r="AC2926" s="7" t="s">
        <v>4</v>
      </c>
      <c r="AD2926" s="8"/>
      <c r="AE2926" s="8" t="s">
        <v>5</v>
      </c>
      <c r="AF2926" s="9"/>
      <c r="AG2926" s="20"/>
      <c r="AH2926" s="251" t="s">
        <v>0</v>
      </c>
      <c r="AI2926" s="252"/>
      <c r="AJ2926" s="253" t="s">
        <v>1</v>
      </c>
      <c r="AK2926" s="254"/>
      <c r="AL2926" s="20"/>
      <c r="AM2926" s="7" t="s">
        <v>11</v>
      </c>
      <c r="AN2926" s="8"/>
      <c r="AO2926" s="8" t="s">
        <v>12</v>
      </c>
      <c r="AP2926" s="9"/>
      <c r="AQ2926" s="23"/>
      <c r="AR2926" s="251" t="s">
        <v>0</v>
      </c>
      <c r="AS2926" s="252"/>
      <c r="AT2926" s="253" t="s">
        <v>1</v>
      </c>
      <c r="AU2926" s="254"/>
      <c r="AV2926" s="36"/>
      <c r="AW2926" s="7" t="s">
        <v>4</v>
      </c>
      <c r="AX2926" s="8"/>
      <c r="AY2926" s="8" t="s">
        <v>5</v>
      </c>
      <c r="AZ2926" s="9"/>
      <c r="BA2926" s="20"/>
      <c r="BB2926" s="251" t="s">
        <v>0</v>
      </c>
      <c r="BC2926" s="252"/>
      <c r="BD2926" s="253" t="s">
        <v>1</v>
      </c>
      <c r="BE2926" s="254"/>
      <c r="BF2926" s="36"/>
      <c r="BG2926" s="7" t="s">
        <v>11</v>
      </c>
      <c r="BH2926" s="8"/>
      <c r="BI2926" s="8" t="s">
        <v>12</v>
      </c>
      <c r="BJ2926" s="9"/>
      <c r="BK2926" s="36"/>
      <c r="BL2926" s="251" t="s">
        <v>0</v>
      </c>
      <c r="BM2926" s="252"/>
      <c r="BN2926" s="253" t="s">
        <v>1</v>
      </c>
      <c r="BO2926" s="254"/>
      <c r="BP2926" s="36"/>
      <c r="BQ2926" s="7" t="s">
        <v>4</v>
      </c>
      <c r="BR2926" s="8"/>
      <c r="BS2926" s="8" t="s">
        <v>5</v>
      </c>
      <c r="BT2926" s="9"/>
      <c r="BU2926" s="20"/>
      <c r="BV2926" s="251" t="s">
        <v>0</v>
      </c>
      <c r="BW2926" s="252"/>
      <c r="BX2926" s="253" t="s">
        <v>1</v>
      </c>
      <c r="BY2926" s="254"/>
      <c r="BZ2926" s="36"/>
      <c r="CA2926" s="7" t="s">
        <v>11</v>
      </c>
      <c r="CB2926" s="8"/>
      <c r="CC2926" s="8" t="s">
        <v>12</v>
      </c>
      <c r="CD2926" s="9"/>
      <c r="CE2926" s="36"/>
      <c r="CF2926" s="251" t="s">
        <v>0</v>
      </c>
      <c r="CG2926" s="252"/>
      <c r="CH2926" s="253" t="s">
        <v>1</v>
      </c>
      <c r="CI2926" s="254"/>
      <c r="CJ2926" s="23"/>
      <c r="CK2926" s="7" t="s">
        <v>23</v>
      </c>
      <c r="CL2926" s="8"/>
      <c r="CM2926" s="8" t="s">
        <v>24</v>
      </c>
      <c r="CN2926" s="9"/>
      <c r="CO2926" s="23"/>
      <c r="CP2926" s="251" t="s">
        <v>0</v>
      </c>
      <c r="CQ2926" s="252"/>
      <c r="CR2926" s="253" t="s">
        <v>1</v>
      </c>
      <c r="CS2926" s="254"/>
      <c r="CU2926" s="26" t="s">
        <v>25</v>
      </c>
      <c r="CW2926" s="50" t="s">
        <v>44</v>
      </c>
    </row>
    <row r="2927" spans="2:101" ht="19.2" thickTop="1" thickBot="1">
      <c r="B2927" s="34">
        <v>9.3500000000000298</v>
      </c>
      <c r="D2927" s="11">
        <v>1</v>
      </c>
      <c r="E2927" s="12">
        <v>0</v>
      </c>
      <c r="F2927" s="13">
        <v>0</v>
      </c>
      <c r="G2927" s="40">
        <f t="shared" ref="G2927" si="31204">-1/($E$4*$B2927)</f>
        <v>-0.1123562051242291</v>
      </c>
      <c r="H2927" s="10"/>
      <c r="I2927" s="11">
        <v>1</v>
      </c>
      <c r="J2927" s="12">
        <v>0</v>
      </c>
      <c r="K2927" s="13">
        <v>0</v>
      </c>
      <c r="L2927" s="14">
        <v>0</v>
      </c>
      <c r="N2927" s="1">
        <f t="shared" ref="N2927" si="31205">D2927*I2927+F2927*I2930-E2927*J2927-G2927*J2930</f>
        <v>0.98243428383219</v>
      </c>
      <c r="O2927" s="4">
        <f t="shared" ref="O2927" si="31206">(D2927*J2927+E2927*I2927+F2927*J2930+G2927*I2930)</f>
        <v>0</v>
      </c>
      <c r="P2927" s="2">
        <f t="shared" ref="P2927" si="31207">D2927*K2927+F2927*K2930-E2927*L2927-G2927*L2930</f>
        <v>0</v>
      </c>
      <c r="Q2927" s="3">
        <f t="shared" ref="Q2927" si="31208">(D2927*L2927+E2927*K2927+F2927*L2930+G2927*K2930)</f>
        <v>-0.1123562051242291</v>
      </c>
      <c r="S2927" s="11">
        <v>1</v>
      </c>
      <c r="T2927" s="12">
        <v>0</v>
      </c>
      <c r="U2927" s="13">
        <v>0</v>
      </c>
      <c r="V2927" s="40">
        <f t="shared" ref="V2927" si="31209">-1/($T$4*$B2927)</f>
        <v>-0.21467657899990703</v>
      </c>
      <c r="W2927" s="20"/>
      <c r="X2927" s="1">
        <f t="shared" ref="X2927" si="31210">N2927*S2927+P2927*S2930-O2927*T2927-Q2927*T2930</f>
        <v>0.98243428383219</v>
      </c>
      <c r="Y2927" s="4">
        <f t="shared" ref="Y2927" si="31211">(N2927*T2927+O2927*S2927+P2927*T2930+Q2927*S2930)</f>
        <v>0</v>
      </c>
      <c r="Z2927" s="2">
        <f t="shared" ref="Z2927" si="31212">N2927*U2927+P2927*U2930-O2927*V2927-Q2927*V2930</f>
        <v>0</v>
      </c>
      <c r="AA2927" s="3">
        <f t="shared" ref="AA2927" si="31213">(N2927*V2927+O2927*U2927+P2927*V2930+Q2927*U2930)</f>
        <v>-0.3232618362695473</v>
      </c>
      <c r="AB2927" s="20"/>
      <c r="AC2927" s="11">
        <v>1</v>
      </c>
      <c r="AD2927" s="12">
        <v>0</v>
      </c>
      <c r="AE2927" s="13">
        <v>0</v>
      </c>
      <c r="AF2927" s="14">
        <v>0</v>
      </c>
      <c r="AG2927" s="20"/>
      <c r="AH2927" s="1">
        <f t="shared" ref="AH2927" si="31214">X2927*AC2927+Z2927*AC2930-Y2927*AD2927-AA2927*AD2930</f>
        <v>0.92469637731156473</v>
      </c>
      <c r="AI2927" s="4">
        <f t="shared" ref="AI2927" si="31215">(X2927*AD2927+Y2927*AC2927+Z2927*AD2930+AA2927*AC2930)</f>
        <v>0</v>
      </c>
      <c r="AJ2927" s="2">
        <f t="shared" ref="AJ2927" si="31216">X2927*AE2927+Z2927*AE2930-Y2927*AF2927-AA2927*AF2930</f>
        <v>0</v>
      </c>
      <c r="AK2927" s="3">
        <f t="shared" ref="AK2927" si="31217">(X2927*AF2927+Y2927*AE2927+Z2927*AF2930+AA2927*AE2930)</f>
        <v>-0.3232618362695473</v>
      </c>
      <c r="AL2927" s="20"/>
      <c r="AM2927" s="11">
        <v>1</v>
      </c>
      <c r="AN2927" s="12">
        <v>0</v>
      </c>
      <c r="AO2927" s="13">
        <v>0</v>
      </c>
      <c r="AP2927" s="40">
        <f t="shared" ref="AP2927" si="31218">-1/($AN$4*$B2927)</f>
        <v>-0.22309526837245239</v>
      </c>
      <c r="AR2927" s="1">
        <f t="shared" ref="AR2927" si="31219">AH2927*AM2927+AJ2927*AM2930-AI2927*AN2927-AK2927*AN2930</f>
        <v>0.92469637731156473</v>
      </c>
      <c r="AS2927" s="4">
        <f t="shared" ref="AS2927" si="31220">(AH2927*AN2927+AI2927*AM2927+AJ2927*AN2930+AK2927*AM2930)</f>
        <v>0</v>
      </c>
      <c r="AT2927" s="2">
        <f t="shared" ref="AT2927" si="31221">AH2927*AO2927+AJ2927*AO2930-AI2927*AP2927-AK2927*AP2930</f>
        <v>0</v>
      </c>
      <c r="AU2927" s="3">
        <f t="shared" ref="AU2927" si="31222">(AH2927*AP2927+AI2927*AO2927+AJ2927*AP2930+AK2927*AO2930)</f>
        <v>-0.52955722272890537</v>
      </c>
      <c r="AV2927" s="20"/>
      <c r="AW2927" s="11">
        <v>1</v>
      </c>
      <c r="AX2927" s="12">
        <v>0</v>
      </c>
      <c r="AY2927" s="13">
        <v>0</v>
      </c>
      <c r="AZ2927" s="14">
        <v>0</v>
      </c>
      <c r="BA2927" s="20"/>
      <c r="BB2927" s="1">
        <f t="shared" ref="BB2927" si="31223">AR2927*AW2927+AT2927*AW2930-AS2927*AX2927-AU2927*AX2930</f>
        <v>0.83011198165234901</v>
      </c>
      <c r="BC2927" s="4">
        <f t="shared" ref="BC2927" si="31224">(AR2927*AX2927+AS2927*AW2927+AT2927*AX2930+AU2927*AW2930)</f>
        <v>0</v>
      </c>
      <c r="BD2927" s="2">
        <f t="shared" ref="BD2927" si="31225">AR2927*AY2927+AT2927*AY2930-AS2927*AZ2927-AU2927*AZ2930</f>
        <v>0</v>
      </c>
      <c r="BE2927" s="3">
        <f t="shared" ref="BE2927" si="31226">(AR2927*AZ2927+AS2927*AY2927+AT2927*AZ2930+AU2927*AY2930)</f>
        <v>-0.52955722272890537</v>
      </c>
      <c r="BF2927" s="20"/>
      <c r="BG2927" s="11">
        <v>1</v>
      </c>
      <c r="BH2927" s="12">
        <v>0</v>
      </c>
      <c r="BI2927" s="13">
        <v>0</v>
      </c>
      <c r="BJ2927" s="40">
        <f t="shared" ref="BJ2927" si="31227">-1/($BH$4*$B2927)</f>
        <v>-0.21467657899990703</v>
      </c>
      <c r="BK2927" s="20"/>
      <c r="BL2927" s="1">
        <f t="shared" ref="BL2927" si="31228">BB2927*BG2927+BD2927*BG2930-BC2927*BH2927-BE2927*BH2930</f>
        <v>0.83011198165234901</v>
      </c>
      <c r="BM2927" s="4">
        <f t="shared" ref="BM2927" si="31229">(BB2927*BH2927+BC2927*BG2927+BD2927*BH2930+BE2927*BG2930)</f>
        <v>0</v>
      </c>
      <c r="BN2927" s="2">
        <f t="shared" ref="BN2927" si="31230">BB2927*BI2927+BD2927*BI2930-BC2927*BJ2927-BE2927*BJ2930</f>
        <v>0</v>
      </c>
      <c r="BO2927" s="3">
        <f t="shared" ref="BO2927" si="31231">(BB2927*BJ2927+BC2927*BI2927+BD2927*BJ2930+BE2927*BI2930)</f>
        <v>-0.70776282313686523</v>
      </c>
      <c r="BP2927" s="20"/>
      <c r="BQ2927" s="11">
        <v>1</v>
      </c>
      <c r="BR2927" s="12">
        <v>0</v>
      </c>
      <c r="BS2927" s="13">
        <v>0</v>
      </c>
      <c r="BT2927" s="14">
        <v>0</v>
      </c>
      <c r="BU2927" s="20"/>
      <c r="BV2927" s="1">
        <f t="shared" ref="BV2927" si="31232">BL2927*BQ2927+BN2927*BQ2930-BM2927*BR2927-BO2927*BR2930</f>
        <v>0.71946067537510383</v>
      </c>
      <c r="BW2927" s="4">
        <f t="shared" ref="BW2927" si="31233">(BL2927*BR2927+BM2927*BQ2927+BN2927*BR2930+BO2927*BQ2930)</f>
        <v>0</v>
      </c>
      <c r="BX2927" s="2">
        <f t="shared" ref="BX2927" si="31234">BL2927*BS2927+BN2927*BS2930-BM2927*BT2927-BO2927*BT2930</f>
        <v>0</v>
      </c>
      <c r="BY2927" s="3">
        <f t="shared" ref="BY2927" si="31235">(BL2927*BT2927+BM2927*BS2927+BN2927*BT2930+BO2927*BS2930)</f>
        <v>-0.70776282313686523</v>
      </c>
      <c r="BZ2927" s="20"/>
      <c r="CA2927" s="11">
        <v>1</v>
      </c>
      <c r="CB2927" s="12">
        <v>0</v>
      </c>
      <c r="CC2927" s="13">
        <v>0</v>
      </c>
      <c r="CD2927" s="40">
        <f t="shared" ref="CD2927" si="31236">-1/($CB$4*$B2927)</f>
        <v>-0.1123562051242291</v>
      </c>
      <c r="CE2927" s="20"/>
      <c r="CF2927" s="1">
        <f t="shared" ref="CF2927" si="31237">BV2927*CA2927+BX2927*CA2930-BW2927*CB2927-BY2927*CB2930</f>
        <v>0.71946067537510383</v>
      </c>
      <c r="CG2927" s="4">
        <f t="shared" ref="CG2927" si="31238">(BV2927*CB2927+BW2927*CA2927+BX2927*CB2930+BY2927*CA2930)</f>
        <v>0</v>
      </c>
      <c r="CH2927" s="2">
        <f t="shared" ref="CH2927" si="31239">BV2927*CC2927+BX2927*CC2930-BW2927*CD2927-BY2927*CD2930</f>
        <v>0</v>
      </c>
      <c r="CI2927" s="3">
        <f t="shared" ref="CI2927" si="31240">(BV2927*CD2927+BW2927*CC2927+BX2927*CD2930+BY2927*CC2930)</f>
        <v>-0.78859869435812679</v>
      </c>
      <c r="CJ2927" s="28"/>
      <c r="CK2927" s="11">
        <v>1</v>
      </c>
      <c r="CL2927" s="12">
        <v>0</v>
      </c>
      <c r="CM2927" s="13">
        <v>0</v>
      </c>
      <c r="CN2927" s="14">
        <v>0</v>
      </c>
      <c r="CP2927" s="1">
        <f t="shared" ref="CP2927" si="31241">CF2927*CK2927+CH2927*CK2930-CG2927*CL2927-CI2927*CL2930</f>
        <v>0.71946067537510383</v>
      </c>
      <c r="CQ2927" s="4">
        <f t="shared" ref="CQ2927" si="31242">(CF2927*CL2927+CG2927*CK2927+CH2927*CL2930+CI2927*CK2930)</f>
        <v>-0.78859869435812679</v>
      </c>
      <c r="CR2927" s="2">
        <f t="shared" ref="CR2927" si="31243">CF2927*CM2927+CH2927*CM2930-CG2927*CN2927-CI2927*CN2930</f>
        <v>0</v>
      </c>
      <c r="CS2927" s="3">
        <f t="shared" ref="CS2927" si="31244">(CF2927*CN2927+CG2927*CM2927+CH2927*CN2930+CI2927*CM2930)</f>
        <v>-0.78859869435812679</v>
      </c>
      <c r="CU2927" s="29">
        <f t="shared" ref="CU2927" si="31245">20*LOG(((1+$CL$4)/$CL$4)/((CP2927+CP2930)^2+(CQ2927+CQ2930)^2)^0.5)</f>
        <v>-3.384847488599714E-2</v>
      </c>
      <c r="CW2927" s="51">
        <f t="shared" ref="CW2927" si="31246">((CP2927^2+CQ2927^2)^0.5)/((CP2930^2+CQ2930^2)^0.5)</f>
        <v>1.1303920188512582</v>
      </c>
    </row>
    <row r="2928" spans="2:101" ht="18.600000000000001" thickBot="1">
      <c r="D2928" s="11"/>
      <c r="E2928" s="13"/>
      <c r="F2928" s="13"/>
      <c r="G2928" s="15"/>
      <c r="H2928" s="10"/>
      <c r="I2928" s="11"/>
      <c r="J2928" s="13"/>
      <c r="K2928" s="13"/>
      <c r="L2928" s="15"/>
      <c r="N2928" s="5"/>
      <c r="Q2928" s="6"/>
      <c r="S2928" s="11"/>
      <c r="T2928" s="13"/>
      <c r="U2928" s="13"/>
      <c r="V2928" s="15"/>
      <c r="W2928" s="20"/>
      <c r="X2928" s="5"/>
      <c r="AA2928" s="6"/>
      <c r="AB2928" s="20"/>
      <c r="AC2928" s="11"/>
      <c r="AD2928" s="13"/>
      <c r="AE2928" s="13"/>
      <c r="AF2928" s="15"/>
      <c r="AG2928" s="20"/>
      <c r="AH2928" s="5"/>
      <c r="AK2928" s="6"/>
      <c r="AL2928" s="20"/>
      <c r="AM2928" s="11"/>
      <c r="AN2928" s="13"/>
      <c r="AO2928" s="13"/>
      <c r="AP2928" s="15"/>
      <c r="AR2928" s="5"/>
      <c r="AU2928" s="6"/>
      <c r="AW2928" s="11"/>
      <c r="AX2928" s="13"/>
      <c r="AY2928" s="13"/>
      <c r="AZ2928" s="15"/>
      <c r="BA2928" s="20"/>
      <c r="BB2928" s="5"/>
      <c r="BE2928" s="6"/>
      <c r="BG2928" s="11"/>
      <c r="BH2928" s="13"/>
      <c r="BI2928" s="13"/>
      <c r="BJ2928" s="15"/>
      <c r="BL2928" s="5"/>
      <c r="BO2928" s="6"/>
      <c r="BQ2928" s="11"/>
      <c r="BR2928" s="13"/>
      <c r="BS2928" s="13"/>
      <c r="BT2928" s="15"/>
      <c r="BU2928" s="20"/>
      <c r="BV2928" s="5"/>
      <c r="BY2928" s="6"/>
      <c r="CA2928" s="11"/>
      <c r="CB2928" s="13"/>
      <c r="CC2928" s="13"/>
      <c r="CD2928" s="15"/>
      <c r="CF2928" s="5"/>
      <c r="CI2928" s="6"/>
      <c r="CK2928" s="11"/>
      <c r="CL2928" s="13"/>
      <c r="CM2928" s="13"/>
      <c r="CN2928" s="15"/>
      <c r="CP2928" s="5"/>
      <c r="CS2928" s="6"/>
      <c r="CW2928" s="52"/>
    </row>
    <row r="2929" spans="2:101" ht="18.600000000000001" thickBot="1">
      <c r="D2929" s="11" t="s">
        <v>6</v>
      </c>
      <c r="E2929" s="13"/>
      <c r="F2929" s="13" t="s">
        <v>7</v>
      </c>
      <c r="G2929" s="15"/>
      <c r="H2929" s="10"/>
      <c r="I2929" s="11" t="s">
        <v>8</v>
      </c>
      <c r="J2929" s="13"/>
      <c r="K2929" s="13" t="s">
        <v>9</v>
      </c>
      <c r="L2929" s="15"/>
      <c r="N2929" s="251" t="s">
        <v>26</v>
      </c>
      <c r="O2929" s="252"/>
      <c r="P2929" s="253" t="s">
        <v>27</v>
      </c>
      <c r="Q2929" s="254"/>
      <c r="S2929" s="11" t="s">
        <v>13</v>
      </c>
      <c r="T2929" s="13"/>
      <c r="U2929" s="13" t="s">
        <v>14</v>
      </c>
      <c r="V2929" s="15"/>
      <c r="W2929" s="20"/>
      <c r="X2929" s="251" t="s">
        <v>26</v>
      </c>
      <c r="Y2929" s="252"/>
      <c r="Z2929" s="253" t="s">
        <v>27</v>
      </c>
      <c r="AA2929" s="254"/>
      <c r="AB2929" s="20"/>
      <c r="AC2929" s="11" t="s">
        <v>8</v>
      </c>
      <c r="AD2929" s="13"/>
      <c r="AE2929" s="13" t="s">
        <v>9</v>
      </c>
      <c r="AF2929" s="15"/>
      <c r="AG2929" s="20"/>
      <c r="AH2929" s="251" t="s">
        <v>26</v>
      </c>
      <c r="AI2929" s="252"/>
      <c r="AJ2929" s="253" t="s">
        <v>27</v>
      </c>
      <c r="AK2929" s="254"/>
      <c r="AL2929" s="20"/>
      <c r="AM2929" s="11" t="s">
        <v>13</v>
      </c>
      <c r="AN2929" s="13"/>
      <c r="AO2929" s="13" t="s">
        <v>14</v>
      </c>
      <c r="AP2929" s="15"/>
      <c r="AR2929" s="251" t="s">
        <v>26</v>
      </c>
      <c r="AS2929" s="252"/>
      <c r="AT2929" s="253" t="s">
        <v>27</v>
      </c>
      <c r="AU2929" s="254"/>
      <c r="AV2929" s="36"/>
      <c r="AW2929" s="11" t="s">
        <v>8</v>
      </c>
      <c r="AX2929" s="13"/>
      <c r="AY2929" s="13" t="s">
        <v>9</v>
      </c>
      <c r="AZ2929" s="15"/>
      <c r="BA2929" s="20"/>
      <c r="BB2929" s="251" t="s">
        <v>26</v>
      </c>
      <c r="BC2929" s="252"/>
      <c r="BD2929" s="253" t="s">
        <v>27</v>
      </c>
      <c r="BE2929" s="254"/>
      <c r="BF2929" s="36"/>
      <c r="BG2929" s="11" t="s">
        <v>13</v>
      </c>
      <c r="BH2929" s="13"/>
      <c r="BI2929" s="13" t="s">
        <v>14</v>
      </c>
      <c r="BJ2929" s="15"/>
      <c r="BK2929" s="36"/>
      <c r="BL2929" s="251" t="s">
        <v>26</v>
      </c>
      <c r="BM2929" s="252"/>
      <c r="BN2929" s="253" t="s">
        <v>27</v>
      </c>
      <c r="BO2929" s="254"/>
      <c r="BP2929" s="36"/>
      <c r="BQ2929" s="11" t="s">
        <v>8</v>
      </c>
      <c r="BR2929" s="13"/>
      <c r="BS2929" s="13" t="s">
        <v>9</v>
      </c>
      <c r="BT2929" s="15"/>
      <c r="BU2929" s="20"/>
      <c r="BV2929" s="251" t="s">
        <v>26</v>
      </c>
      <c r="BW2929" s="252"/>
      <c r="BX2929" s="253" t="s">
        <v>27</v>
      </c>
      <c r="BY2929" s="254"/>
      <c r="BZ2929" s="36"/>
      <c r="CA2929" s="11" t="s">
        <v>13</v>
      </c>
      <c r="CB2929" s="13"/>
      <c r="CC2929" s="13" t="s">
        <v>14</v>
      </c>
      <c r="CD2929" s="15"/>
      <c r="CE2929" s="36"/>
      <c r="CF2929" s="251" t="s">
        <v>26</v>
      </c>
      <c r="CG2929" s="252"/>
      <c r="CH2929" s="253" t="s">
        <v>27</v>
      </c>
      <c r="CI2929" s="254"/>
      <c r="CK2929" s="11" t="s">
        <v>28</v>
      </c>
      <c r="CL2929" s="13"/>
      <c r="CM2929" s="13" t="s">
        <v>29</v>
      </c>
      <c r="CN2929" s="15"/>
      <c r="CP2929" s="251" t="s">
        <v>26</v>
      </c>
      <c r="CQ2929" s="252"/>
      <c r="CR2929" s="253" t="s">
        <v>27</v>
      </c>
      <c r="CS2929" s="254"/>
      <c r="CU2929" s="38" t="s">
        <v>37</v>
      </c>
      <c r="CW2929" s="53" t="s">
        <v>45</v>
      </c>
    </row>
    <row r="2930" spans="2:101" ht="19.2" thickTop="1" thickBot="1">
      <c r="D2930" s="16">
        <v>0</v>
      </c>
      <c r="E2930" s="17">
        <v>0</v>
      </c>
      <c r="F2930" s="18">
        <v>1</v>
      </c>
      <c r="G2930" s="19">
        <v>0</v>
      </c>
      <c r="H2930" s="10"/>
      <c r="I2930" s="16">
        <v>0</v>
      </c>
      <c r="J2930" s="17">
        <f t="shared" ref="J2930" si="31247">-1/($J$4*$B2927)</f>
        <v>-0.1563395288082936</v>
      </c>
      <c r="K2930" s="18">
        <v>1</v>
      </c>
      <c r="L2930" s="19">
        <v>0</v>
      </c>
      <c r="N2930" s="1">
        <f t="shared" ref="N2930" si="31248">D2930*I2927+F2930*I2930-E2930*J2927-G2930*J2930</f>
        <v>0</v>
      </c>
      <c r="O2930" s="4">
        <f t="shared" ref="O2930" si="31249">(D2930*J2927+E2930*I2927+F2930*J2930+G2930*I2930)</f>
        <v>-0.1563395288082936</v>
      </c>
      <c r="P2930" s="2">
        <f t="shared" ref="P2930" si="31250">D2930*K2927+F2930*K2930-E2930*L2927-G2930*L2930</f>
        <v>1</v>
      </c>
      <c r="Q2930" s="3">
        <f t="shared" ref="Q2930" si="31251">(D2930*L2927+E2930*K2927+F2930*L2930+G2930*K2930)</f>
        <v>0</v>
      </c>
      <c r="S2930" s="16">
        <v>0</v>
      </c>
      <c r="T2930" s="17">
        <v>0</v>
      </c>
      <c r="U2930" s="18">
        <v>1</v>
      </c>
      <c r="V2930" s="19">
        <v>0</v>
      </c>
      <c r="W2930" s="20"/>
      <c r="X2930" s="1">
        <f t="shared" ref="X2930" si="31252">N2930*S2927+P2930*S2930-O2930*T2927-Q2930*T2930</f>
        <v>0</v>
      </c>
      <c r="Y2930" s="4">
        <f t="shared" ref="Y2930" si="31253">(N2930*T2927+O2930*S2927+P2930*T2930+Q2930*S2930)</f>
        <v>-0.1563395288082936</v>
      </c>
      <c r="Z2930" s="2">
        <f t="shared" ref="Z2930" si="31254">N2930*U2927+P2930*U2930-O2930*V2927-Q2930*V2930</f>
        <v>0.96643756479297815</v>
      </c>
      <c r="AA2930" s="3">
        <f t="shared" ref="AA2930" si="31255">(N2930*V2927+O2930*U2927+P2930*V2930+Q2930*U2930)</f>
        <v>0</v>
      </c>
      <c r="AB2930" s="20"/>
      <c r="AC2930" s="16">
        <v>0</v>
      </c>
      <c r="AD2930" s="17">
        <f t="shared" ref="AD2930" si="31256">-1/($AD$4*$B2927)</f>
        <v>-0.17861034010980906</v>
      </c>
      <c r="AE2930" s="18">
        <v>1</v>
      </c>
      <c r="AF2930" s="19">
        <v>0</v>
      </c>
      <c r="AG2930" s="20"/>
      <c r="AH2930" s="1">
        <f t="shared" ref="AH2930" si="31257">X2930*AC2927+Z2930*AC2930-Y2930*AD2927-AA2930*AD2930</f>
        <v>0</v>
      </c>
      <c r="AI2930" s="4">
        <f t="shared" ref="AI2930" si="31258">(X2930*AD2927+Y2930*AC2927+Z2930*AD2930+AA2930*AC2930)</f>
        <v>-0.32895527095086308</v>
      </c>
      <c r="AJ2930" s="2">
        <f t="shared" ref="AJ2930" si="31259">X2930*AE2927+Z2930*AE2930-Y2930*AF2927-AA2930*AF2930</f>
        <v>0.96643756479297815</v>
      </c>
      <c r="AK2930" s="3">
        <f t="shared" ref="AK2930" si="31260">(X2930*AF2927+Y2930*AE2927+Z2930*AF2930+AA2930*AE2930)</f>
        <v>0</v>
      </c>
      <c r="AL2930" s="20"/>
      <c r="AM2930" s="16">
        <v>0</v>
      </c>
      <c r="AN2930" s="17">
        <v>0</v>
      </c>
      <c r="AO2930" s="18">
        <v>1</v>
      </c>
      <c r="AP2930" s="19">
        <v>0</v>
      </c>
      <c r="AR2930" s="1">
        <f t="shared" ref="AR2930" si="31261">AH2930*AM2927+AJ2930*AM2930-AI2930*AN2927-AK2930*AN2930</f>
        <v>0</v>
      </c>
      <c r="AS2930" s="4">
        <f t="shared" ref="AS2930" si="31262">(AH2930*AN2927+AI2930*AM2927+AJ2930*AN2930+AK2930*AM2930)</f>
        <v>-0.32895527095086308</v>
      </c>
      <c r="AT2930" s="2">
        <f t="shared" ref="AT2930" si="31263">AH2930*AO2927+AJ2930*AO2930-AI2930*AP2927-AK2930*AP2930</f>
        <v>0.89304920033766255</v>
      </c>
      <c r="AU2930" s="3">
        <f t="shared" ref="AU2930" si="31264">(AH2930*AP2927+AI2930*AO2927+AJ2930*AP2930+AK2930*AO2930)</f>
        <v>0</v>
      </c>
      <c r="AV2930" s="20"/>
      <c r="AW2930" s="16">
        <v>0</v>
      </c>
      <c r="AX2930" s="17">
        <f t="shared" ref="AX2930" si="31265">-1/($AX$4*$B2927)</f>
        <v>-0.17861034010980906</v>
      </c>
      <c r="AY2930" s="18">
        <v>1</v>
      </c>
      <c r="AZ2930" s="19">
        <v>0</v>
      </c>
      <c r="BA2930" s="20"/>
      <c r="BB2930" s="1">
        <f t="shared" ref="BB2930" si="31266">AR2930*AW2927+AT2930*AW2930-AS2930*AX2927-AU2930*AX2930</f>
        <v>0</v>
      </c>
      <c r="BC2930" s="4">
        <f t="shared" ref="BC2930" si="31267">(AR2930*AX2927+AS2930*AW2927+AT2930*AX2930+AU2930*AW2930)</f>
        <v>-0.48846309235796598</v>
      </c>
      <c r="BD2930" s="2">
        <f t="shared" ref="BD2930" si="31268">AR2930*AY2927+AT2930*AY2930-AS2930*AZ2927-AU2930*AZ2930</f>
        <v>0.89304920033766255</v>
      </c>
      <c r="BE2930" s="3">
        <f t="shared" ref="BE2930" si="31269">(AR2930*AZ2927+AS2930*AY2927+AT2930*AZ2930+AU2930*AY2930)</f>
        <v>0</v>
      </c>
      <c r="BF2930" s="20"/>
      <c r="BG2930" s="16">
        <v>0</v>
      </c>
      <c r="BH2930" s="17">
        <v>0</v>
      </c>
      <c r="BI2930" s="18">
        <v>1</v>
      </c>
      <c r="BJ2930" s="19">
        <v>0</v>
      </c>
      <c r="BK2930" s="20"/>
      <c r="BL2930" s="1">
        <f t="shared" ref="BL2930" si="31270">BB2930*BG2927+BD2930*BG2930-BC2930*BH2927-BE2930*BH2930</f>
        <v>0</v>
      </c>
      <c r="BM2930" s="4">
        <f t="shared" ref="BM2930" si="31271">(BB2930*BH2927+BC2930*BG2927+BD2930*BH2930+BE2930*BG2930)</f>
        <v>-0.48846309235796598</v>
      </c>
      <c r="BN2930" s="2">
        <f t="shared" ref="BN2930" si="31272">BB2930*BI2927+BD2930*BI2930-BC2930*BJ2927-BE2930*BJ2930</f>
        <v>0.78818761470253884</v>
      </c>
      <c r="BO2930" s="3">
        <f t="shared" ref="BO2930" si="31273">(BB2930*BJ2927+BC2930*BI2927+BD2930*BJ2930+BE2930*BI2930)</f>
        <v>0</v>
      </c>
      <c r="BP2930" s="20"/>
      <c r="BQ2930" s="16">
        <v>0</v>
      </c>
      <c r="BR2930" s="17">
        <f t="shared" ref="BR2930" si="31274">-1/($BR$4*$B2927)</f>
        <v>-0.1563395288082936</v>
      </c>
      <c r="BS2930" s="18">
        <v>1</v>
      </c>
      <c r="BT2930" s="19">
        <v>0</v>
      </c>
      <c r="BU2930" s="20"/>
      <c r="BV2930" s="1">
        <f t="shared" ref="BV2930" si="31275">BL2930*BQ2927+BN2930*BQ2930-BM2930*BR2927-BO2930*BR2930</f>
        <v>0</v>
      </c>
      <c r="BW2930" s="4">
        <f t="shared" ref="BW2930" si="31276">(BL2930*BR2927+BM2930*BQ2927+BN2930*BR2930+BO2930*BQ2930)</f>
        <v>-0.61168797265309371</v>
      </c>
      <c r="BX2930" s="2">
        <f t="shared" ref="BX2930" si="31277">BL2930*BS2927+BN2930*BS2930-BM2930*BT2927-BO2930*BT2930</f>
        <v>0.78818761470253884</v>
      </c>
      <c r="BY2930" s="3">
        <f t="shared" ref="BY2930" si="31278">(BL2930*BT2927+BM2930*BS2927+BN2930*BT2930+BO2930*BS2930)</f>
        <v>0</v>
      </c>
      <c r="BZ2930" s="20"/>
      <c r="CA2930" s="16">
        <v>0</v>
      </c>
      <c r="CB2930" s="17">
        <v>0</v>
      </c>
      <c r="CC2930" s="18">
        <v>1</v>
      </c>
      <c r="CD2930" s="19">
        <v>0</v>
      </c>
      <c r="CE2930" s="20"/>
      <c r="CF2930" s="1">
        <f t="shared" ref="CF2930" si="31279">BV2930*CA2927+BX2930*CA2930-BW2930*CB2927-BY2930*CB2930</f>
        <v>0</v>
      </c>
      <c r="CG2930" s="4">
        <f t="shared" ref="CG2930" si="31280">(BV2930*CB2927+BW2930*CA2927+BX2930*CB2930+BY2930*CA2930)</f>
        <v>-0.61168797265309371</v>
      </c>
      <c r="CH2930" s="2">
        <f t="shared" ref="CH2930" si="31281">BV2930*CC2927+BX2930*CC2930-BW2930*CD2927-BY2930*CD2930</f>
        <v>0.71946067537510405</v>
      </c>
      <c r="CI2930" s="3">
        <f t="shared" ref="CI2930" si="31282">(BV2930*CD2927+BW2930*CC2927+BX2930*CD2930+BY2930*CC2930)</f>
        <v>0</v>
      </c>
      <c r="CK2930" s="16">
        <f t="shared" ref="CK2930" si="31283">1/$CL$4</f>
        <v>1</v>
      </c>
      <c r="CL2930" s="17">
        <v>0</v>
      </c>
      <c r="CM2930" s="18">
        <v>1</v>
      </c>
      <c r="CN2930" s="19">
        <v>0</v>
      </c>
      <c r="CP2930" s="1">
        <f t="shared" ref="CP2930" si="31284">CF2930*CK2927+CH2930*CK2930-CG2930*CL2927-CI2930*CL2930</f>
        <v>0.71946067537510405</v>
      </c>
      <c r="CQ2930" s="4">
        <f t="shared" ref="CQ2930" si="31285">(CF2930*CL2927+CG2930*CK2927+CH2930*CL2930+CI2930*CK2930)</f>
        <v>-0.61168797265309371</v>
      </c>
      <c r="CR2930" s="2">
        <f t="shared" ref="CR2930" si="31286">CF2930*CM2927+CH2930*CM2930-CG2930*CN2927-CI2930*CN2930</f>
        <v>0.71946067537510405</v>
      </c>
      <c r="CS2930" s="3">
        <f t="shared" ref="CS2930" si="31287">(CF2930*CN2927+CG2930*CM2927+CH2930*CN2930+CI2930*CM2930)</f>
        <v>0</v>
      </c>
      <c r="CU2930" s="39">
        <f t="shared" ref="CU2930" si="31288">(180/PI())*ATAN(-1*(CQ2927/CP2927))</f>
        <v>47.624926399814832</v>
      </c>
      <c r="CW2930" s="54">
        <f t="shared" ref="CW2930" si="31289">20*LOG(((1-(10^(CU2927/20)^2)*(1-((1-CW2927)/(1+CW2927))^2))^0.5))</f>
        <v>-19.400333996529639</v>
      </c>
    </row>
    <row r="2931" spans="2:101">
      <c r="E2931" s="20"/>
      <c r="F2931" s="20"/>
      <c r="G2931" s="20"/>
      <c r="H2931" s="20"/>
      <c r="I2931" s="20"/>
      <c r="J2931" s="20"/>
      <c r="K2931" s="20"/>
      <c r="L2931" s="20"/>
      <c r="M2931" s="20"/>
      <c r="N2931" s="20"/>
      <c r="O2931" s="20"/>
      <c r="P2931" s="20"/>
      <c r="Q2931" s="20"/>
      <c r="R2931" s="20"/>
      <c r="S2931" s="20"/>
      <c r="T2931" s="20"/>
      <c r="U2931" s="20"/>
      <c r="V2931" s="20"/>
      <c r="W2931" s="20"/>
      <c r="X2931" s="20"/>
      <c r="Y2931" s="20"/>
      <c r="Z2931" s="20"/>
      <c r="AA2931" s="20"/>
      <c r="AB2931" s="30"/>
      <c r="AC2931" s="20"/>
      <c r="AD2931" s="20"/>
      <c r="AE2931" s="20"/>
      <c r="AF2931" s="20"/>
      <c r="AG2931" s="20"/>
      <c r="AH2931" s="20"/>
      <c r="AI2931" s="20"/>
      <c r="AJ2931" s="20"/>
      <c r="AK2931" s="20"/>
      <c r="AL2931" s="20"/>
      <c r="AM2931" s="20"/>
      <c r="AN2931" s="20"/>
      <c r="AO2931" s="20"/>
      <c r="AP2931" s="20"/>
      <c r="AQ2931" s="20"/>
      <c r="AR2931" s="20"/>
      <c r="AS2931" s="20"/>
      <c r="AT2931" s="20"/>
      <c r="AU2931" s="20"/>
      <c r="AV2931" s="20"/>
      <c r="AW2931" s="20"/>
      <c r="AX2931" s="20"/>
      <c r="AY2931" s="20"/>
      <c r="AZ2931" s="20"/>
      <c r="BA2931" s="20"/>
      <c r="BB2931" s="20"/>
      <c r="BC2931" s="20"/>
      <c r="BD2931" s="20"/>
      <c r="BE2931" s="20"/>
      <c r="BF2931" s="20"/>
      <c r="BG2931" s="20"/>
      <c r="BH2931" s="20"/>
      <c r="BI2931" s="20"/>
      <c r="BJ2931" s="20"/>
      <c r="BK2931" s="20"/>
      <c r="BL2931" s="20"/>
      <c r="BM2931" s="20"/>
      <c r="BN2931" s="20"/>
      <c r="BO2931" s="20"/>
      <c r="BP2931" s="20"/>
      <c r="BQ2931" s="20"/>
      <c r="BR2931" s="20"/>
      <c r="BS2931" s="20"/>
      <c r="BT2931" s="20"/>
      <c r="BU2931" s="20"/>
      <c r="BV2931" s="20"/>
      <c r="BW2931" s="20"/>
      <c r="BX2931" s="20"/>
      <c r="BY2931" s="20"/>
      <c r="BZ2931" s="20"/>
      <c r="CA2931" s="20"/>
      <c r="CB2931" s="20"/>
      <c r="CC2931" s="20"/>
      <c r="CD2931" s="20"/>
      <c r="CE2931" s="20"/>
      <c r="CF2931" s="20"/>
      <c r="CG2931" s="20"/>
      <c r="CH2931" s="20"/>
      <c r="CI2931" s="20"/>
      <c r="CJ2931" s="20"/>
      <c r="CK2931" s="20"/>
      <c r="CL2931" s="20"/>
    </row>
    <row r="2933" spans="2:101" ht="18.600000000000001" thickBot="1">
      <c r="B2933" s="23"/>
      <c r="C2933" s="23"/>
      <c r="D2933" s="20" t="s">
        <v>15</v>
      </c>
      <c r="E2933" s="20"/>
      <c r="F2933" s="20"/>
      <c r="G2933" s="20"/>
      <c r="H2933" s="20"/>
      <c r="I2933" s="20" t="s">
        <v>16</v>
      </c>
      <c r="J2933" s="20"/>
      <c r="K2933" s="20"/>
      <c r="L2933" s="20"/>
      <c r="M2933" s="23"/>
      <c r="N2933" s="23"/>
      <c r="O2933" s="24" t="s">
        <v>17</v>
      </c>
      <c r="P2933" s="23"/>
      <c r="Q2933" s="23"/>
      <c r="R2933" s="23"/>
      <c r="S2933" s="20"/>
      <c r="T2933" s="20" t="s">
        <v>18</v>
      </c>
      <c r="U2933" s="23"/>
      <c r="V2933" s="23"/>
      <c r="W2933" s="23"/>
      <c r="X2933" s="23"/>
      <c r="Y2933" s="24" t="s">
        <v>19</v>
      </c>
      <c r="Z2933" s="23"/>
      <c r="AA2933" s="23"/>
      <c r="AB2933" s="23"/>
      <c r="AC2933" s="24" t="s">
        <v>20</v>
      </c>
      <c r="AD2933" s="20"/>
      <c r="AE2933" s="20"/>
      <c r="AF2933" s="20"/>
      <c r="AG2933" s="20"/>
      <c r="AH2933" s="23"/>
      <c r="AI2933" s="24" t="s">
        <v>21</v>
      </c>
      <c r="AJ2933" s="23"/>
      <c r="AK2933" s="23"/>
      <c r="AL2933" s="20"/>
      <c r="AM2933" s="24" t="s">
        <v>31</v>
      </c>
      <c r="AN2933" s="20"/>
      <c r="AO2933" s="23"/>
      <c r="AP2933" s="23"/>
      <c r="AQ2933" s="23"/>
      <c r="AR2933" s="23"/>
      <c r="AS2933" s="24" t="s">
        <v>91</v>
      </c>
      <c r="AT2933" s="23"/>
      <c r="AU2933" s="23"/>
      <c r="AV2933" s="23"/>
      <c r="AW2933" s="24" t="s">
        <v>32</v>
      </c>
      <c r="AX2933" s="20"/>
      <c r="AY2933" s="20"/>
      <c r="AZ2933" s="20"/>
      <c r="BA2933" s="20"/>
      <c r="BB2933" s="23"/>
      <c r="BC2933" s="24" t="s">
        <v>22</v>
      </c>
      <c r="BD2933" s="23"/>
      <c r="BE2933" s="23"/>
      <c r="BF2933" s="23"/>
      <c r="BG2933" s="24" t="s">
        <v>33</v>
      </c>
      <c r="BH2933" s="20"/>
      <c r="BI2933" s="23"/>
      <c r="BJ2933" s="23"/>
      <c r="BK2933" s="23"/>
      <c r="BL2933" s="23"/>
      <c r="BM2933" s="24" t="s">
        <v>34</v>
      </c>
      <c r="BN2933" s="23"/>
      <c r="BO2933" s="23"/>
      <c r="BP2933" s="23"/>
      <c r="BQ2933" s="24" t="s">
        <v>89</v>
      </c>
      <c r="BR2933" s="20"/>
      <c r="BS2933" s="20"/>
      <c r="BT2933" s="20"/>
      <c r="BU2933" s="20"/>
      <c r="BV2933" s="23"/>
      <c r="BW2933" s="24" t="s">
        <v>35</v>
      </c>
      <c r="BX2933" s="23"/>
      <c r="BY2933" s="23"/>
      <c r="BZ2933" s="23"/>
      <c r="CA2933" s="24" t="s">
        <v>90</v>
      </c>
      <c r="CB2933" s="20"/>
      <c r="CC2933" s="23"/>
      <c r="CD2933" s="23"/>
      <c r="CE2933" s="23"/>
      <c r="CF2933" s="23"/>
      <c r="CG2933" s="24" t="s">
        <v>92</v>
      </c>
      <c r="CH2933" s="23"/>
      <c r="CI2933" s="23"/>
      <c r="CJ2933" s="23"/>
      <c r="CK2933" s="24" t="s">
        <v>36</v>
      </c>
      <c r="CL2933" s="24"/>
      <c r="CM2933" s="23"/>
      <c r="CN2933" s="23"/>
      <c r="CO2933" s="23"/>
      <c r="CP2933" s="23"/>
      <c r="CQ2933" s="24" t="s">
        <v>93</v>
      </c>
      <c r="CR2933" s="23"/>
      <c r="CS2933" s="23"/>
    </row>
    <row r="2934" spans="2:101" ht="18.600000000000001" thickBot="1">
      <c r="B2934" s="33"/>
      <c r="C2934" s="23"/>
      <c r="D2934" s="7" t="s">
        <v>2</v>
      </c>
      <c r="E2934" s="8"/>
      <c r="F2934" s="8" t="s">
        <v>3</v>
      </c>
      <c r="G2934" s="9"/>
      <c r="H2934" s="10"/>
      <c r="I2934" s="7" t="s">
        <v>4</v>
      </c>
      <c r="J2934" s="8"/>
      <c r="K2934" s="8" t="s">
        <v>5</v>
      </c>
      <c r="L2934" s="9"/>
      <c r="M2934" s="23"/>
      <c r="N2934" s="251" t="s">
        <v>79</v>
      </c>
      <c r="O2934" s="252"/>
      <c r="P2934" s="253" t="s">
        <v>80</v>
      </c>
      <c r="Q2934" s="254"/>
      <c r="R2934" s="23"/>
      <c r="S2934" s="7" t="s">
        <v>11</v>
      </c>
      <c r="T2934" s="8"/>
      <c r="U2934" s="8" t="s">
        <v>12</v>
      </c>
      <c r="V2934" s="9"/>
      <c r="W2934" s="20"/>
      <c r="X2934" s="251" t="s">
        <v>79</v>
      </c>
      <c r="Y2934" s="252"/>
      <c r="Z2934" s="253" t="s">
        <v>80</v>
      </c>
      <c r="AA2934" s="254"/>
      <c r="AB2934" s="20"/>
      <c r="AC2934" s="7" t="s">
        <v>4</v>
      </c>
      <c r="AD2934" s="8"/>
      <c r="AE2934" s="8" t="s">
        <v>5</v>
      </c>
      <c r="AF2934" s="9"/>
      <c r="AG2934" s="20"/>
      <c r="AH2934" s="251" t="s">
        <v>0</v>
      </c>
      <c r="AI2934" s="252"/>
      <c r="AJ2934" s="253" t="s">
        <v>1</v>
      </c>
      <c r="AK2934" s="254"/>
      <c r="AL2934" s="20"/>
      <c r="AM2934" s="7" t="s">
        <v>11</v>
      </c>
      <c r="AN2934" s="8"/>
      <c r="AO2934" s="8" t="s">
        <v>12</v>
      </c>
      <c r="AP2934" s="9"/>
      <c r="AQ2934" s="23"/>
      <c r="AR2934" s="251" t="s">
        <v>0</v>
      </c>
      <c r="AS2934" s="252"/>
      <c r="AT2934" s="253" t="s">
        <v>1</v>
      </c>
      <c r="AU2934" s="254"/>
      <c r="AV2934" s="36"/>
      <c r="AW2934" s="7" t="s">
        <v>4</v>
      </c>
      <c r="AX2934" s="8"/>
      <c r="AY2934" s="8" t="s">
        <v>5</v>
      </c>
      <c r="AZ2934" s="9"/>
      <c r="BA2934" s="20"/>
      <c r="BB2934" s="251" t="s">
        <v>0</v>
      </c>
      <c r="BC2934" s="252"/>
      <c r="BD2934" s="253" t="s">
        <v>1</v>
      </c>
      <c r="BE2934" s="254"/>
      <c r="BF2934" s="36"/>
      <c r="BG2934" s="7" t="s">
        <v>11</v>
      </c>
      <c r="BH2934" s="8"/>
      <c r="BI2934" s="8" t="s">
        <v>12</v>
      </c>
      <c r="BJ2934" s="9"/>
      <c r="BK2934" s="36"/>
      <c r="BL2934" s="251" t="s">
        <v>0</v>
      </c>
      <c r="BM2934" s="252"/>
      <c r="BN2934" s="253" t="s">
        <v>1</v>
      </c>
      <c r="BO2934" s="254"/>
      <c r="BP2934" s="36"/>
      <c r="BQ2934" s="7" t="s">
        <v>4</v>
      </c>
      <c r="BR2934" s="8"/>
      <c r="BS2934" s="8" t="s">
        <v>5</v>
      </c>
      <c r="BT2934" s="9"/>
      <c r="BU2934" s="20"/>
      <c r="BV2934" s="251" t="s">
        <v>0</v>
      </c>
      <c r="BW2934" s="252"/>
      <c r="BX2934" s="253" t="s">
        <v>1</v>
      </c>
      <c r="BY2934" s="254"/>
      <c r="BZ2934" s="36"/>
      <c r="CA2934" s="7" t="s">
        <v>11</v>
      </c>
      <c r="CB2934" s="8"/>
      <c r="CC2934" s="8" t="s">
        <v>12</v>
      </c>
      <c r="CD2934" s="9"/>
      <c r="CE2934" s="36"/>
      <c r="CF2934" s="251" t="s">
        <v>0</v>
      </c>
      <c r="CG2934" s="252"/>
      <c r="CH2934" s="253" t="s">
        <v>1</v>
      </c>
      <c r="CI2934" s="254"/>
      <c r="CJ2934" s="23"/>
      <c r="CK2934" s="7" t="s">
        <v>23</v>
      </c>
      <c r="CL2934" s="8"/>
      <c r="CM2934" s="8" t="s">
        <v>24</v>
      </c>
      <c r="CN2934" s="9"/>
      <c r="CO2934" s="23"/>
      <c r="CP2934" s="251" t="s">
        <v>0</v>
      </c>
      <c r="CQ2934" s="252"/>
      <c r="CR2934" s="253" t="s">
        <v>1</v>
      </c>
      <c r="CS2934" s="254"/>
      <c r="CU2934" s="26" t="s">
        <v>25</v>
      </c>
      <c r="CW2934" s="50" t="s">
        <v>44</v>
      </c>
    </row>
    <row r="2935" spans="2:101" ht="19.2" thickTop="1" thickBot="1">
      <c r="B2935" s="34">
        <v>9.4000000000000306</v>
      </c>
      <c r="D2935" s="11">
        <v>1</v>
      </c>
      <c r="E2935" s="12">
        <v>0</v>
      </c>
      <c r="F2935" s="13">
        <v>0</v>
      </c>
      <c r="G2935" s="40">
        <f t="shared" ref="G2935" si="31290">-1/($E$4*$B2935)</f>
        <v>-0.11175856573527042</v>
      </c>
      <c r="H2935" s="10"/>
      <c r="I2935" s="11">
        <v>1</v>
      </c>
      <c r="J2935" s="12">
        <v>0</v>
      </c>
      <c r="K2935" s="13">
        <v>0</v>
      </c>
      <c r="L2935" s="14">
        <v>0</v>
      </c>
      <c r="N2935" s="1">
        <f t="shared" ref="N2935" si="31291">D2935*I2935+F2935*I2938-E2935*J2935-G2935*J2938</f>
        <v>0.98262065616024941</v>
      </c>
      <c r="O2935" s="4">
        <f t="shared" ref="O2935" si="31292">(D2935*J2935+E2935*I2935+F2935*J2938+G2935*I2938)</f>
        <v>0</v>
      </c>
      <c r="P2935" s="2">
        <f t="shared" ref="P2935" si="31293">D2935*K2935+F2935*K2938-E2935*L2935-G2935*L2938</f>
        <v>0</v>
      </c>
      <c r="Q2935" s="3">
        <f t="shared" ref="Q2935" si="31294">(D2935*L2935+E2935*K2935+F2935*L2938+G2935*K2938)</f>
        <v>-0.11175856573527042</v>
      </c>
      <c r="S2935" s="11">
        <v>1</v>
      </c>
      <c r="T2935" s="12">
        <v>0</v>
      </c>
      <c r="U2935" s="13">
        <v>0</v>
      </c>
      <c r="V2935" s="40">
        <f t="shared" ref="V2935" si="31295">-1/($T$4*$B2935)</f>
        <v>-0.21353468230309899</v>
      </c>
      <c r="W2935" s="20"/>
      <c r="X2935" s="1">
        <f t="shared" ref="X2935" si="31296">N2935*S2935+P2935*S2938-O2935*T2935-Q2935*T2938</f>
        <v>0.98262065616024941</v>
      </c>
      <c r="Y2935" s="4">
        <f t="shared" ref="Y2935" si="31297">(N2935*T2935+O2935*S2935+P2935*T2938+Q2935*S2938)</f>
        <v>0</v>
      </c>
      <c r="Z2935" s="2">
        <f t="shared" ref="Z2935" si="31298">N2935*U2935+P2935*U2938-O2935*V2935-Q2935*V2938</f>
        <v>0</v>
      </c>
      <c r="AA2935" s="3">
        <f t="shared" ref="AA2935" si="31299">(N2935*V2935+O2935*U2935+P2935*V2938+Q2935*U2938)</f>
        <v>-0.32158215537291196</v>
      </c>
      <c r="AB2935" s="20"/>
      <c r="AC2935" s="11">
        <v>1</v>
      </c>
      <c r="AD2935" s="12">
        <v>0</v>
      </c>
      <c r="AE2935" s="13">
        <v>0</v>
      </c>
      <c r="AF2935" s="14">
        <v>0</v>
      </c>
      <c r="AG2935" s="20"/>
      <c r="AH2935" s="1">
        <f t="shared" ref="AH2935" si="31300">X2935*AC2935+Z2935*AC2938-Y2935*AD2935-AA2935*AD2938</f>
        <v>0.92548827875065875</v>
      </c>
      <c r="AI2935" s="4">
        <f t="shared" ref="AI2935" si="31301">(X2935*AD2935+Y2935*AC2935+Z2935*AD2938+AA2935*AC2938)</f>
        <v>0</v>
      </c>
      <c r="AJ2935" s="2">
        <f t="shared" ref="AJ2935" si="31302">X2935*AE2935+Z2935*AE2938-Y2935*AF2935-AA2935*AF2938</f>
        <v>0</v>
      </c>
      <c r="AK2935" s="3">
        <f t="shared" ref="AK2935" si="31303">(X2935*AF2935+Y2935*AE2935+Z2935*AF2938+AA2935*AE2938)</f>
        <v>-0.32158215537291196</v>
      </c>
      <c r="AL2935" s="20"/>
      <c r="AM2935" s="11">
        <v>1</v>
      </c>
      <c r="AN2935" s="12">
        <v>0</v>
      </c>
      <c r="AO2935" s="13">
        <v>0</v>
      </c>
      <c r="AP2935" s="40">
        <f t="shared" ref="AP2935" si="31304">-1/($AN$4*$B2935)</f>
        <v>-0.22190859141302441</v>
      </c>
      <c r="AR2935" s="1">
        <f t="shared" ref="AR2935" si="31305">AH2935*AM2935+AJ2935*AM2938-AI2935*AN2935-AK2935*AN2938</f>
        <v>0.92548827875065875</v>
      </c>
      <c r="AS2935" s="4">
        <f t="shared" ref="AS2935" si="31306">(AH2935*AN2935+AI2935*AM2935+AJ2935*AN2938+AK2935*AM2938)</f>
        <v>0</v>
      </c>
      <c r="AT2935" s="2">
        <f t="shared" ref="AT2935" si="31307">AH2935*AO2935+AJ2935*AO2938-AI2935*AP2935-AK2935*AP2938</f>
        <v>0</v>
      </c>
      <c r="AU2935" s="3">
        <f t="shared" ref="AU2935" si="31308">(AH2935*AP2935+AI2935*AO2935+AJ2935*AP2938+AK2935*AO2938)</f>
        <v>-0.52695595567973519</v>
      </c>
      <c r="AV2935" s="20"/>
      <c r="AW2935" s="11">
        <v>1</v>
      </c>
      <c r="AX2935" s="12">
        <v>0</v>
      </c>
      <c r="AY2935" s="13">
        <v>0</v>
      </c>
      <c r="AZ2935" s="14">
        <v>0</v>
      </c>
      <c r="BA2935" s="20"/>
      <c r="BB2935" s="1">
        <f t="shared" ref="BB2935" si="31309">AR2935*AW2935+AT2935*AW2938-AS2935*AX2935-AU2935*AX2938</f>
        <v>0.8318691334245929</v>
      </c>
      <c r="BC2935" s="4">
        <f t="shared" ref="BC2935" si="31310">(AR2935*AX2935+AS2935*AW2935+AT2935*AX2938+AU2935*AW2938)</f>
        <v>0</v>
      </c>
      <c r="BD2935" s="2">
        <f t="shared" ref="BD2935" si="31311">AR2935*AY2935+AT2935*AY2938-AS2935*AZ2935-AU2935*AZ2938</f>
        <v>0</v>
      </c>
      <c r="BE2935" s="3">
        <f t="shared" ref="BE2935" si="31312">(AR2935*AZ2935+AS2935*AY2935+AT2935*AZ2938+AU2935*AY2938)</f>
        <v>-0.52695595567973519</v>
      </c>
      <c r="BF2935" s="20"/>
      <c r="BG2935" s="11">
        <v>1</v>
      </c>
      <c r="BH2935" s="12">
        <v>0</v>
      </c>
      <c r="BI2935" s="13">
        <v>0</v>
      </c>
      <c r="BJ2935" s="40">
        <f t="shared" ref="BJ2935" si="31313">-1/($BH$4*$B2935)</f>
        <v>-0.21353468230309899</v>
      </c>
      <c r="BK2935" s="20"/>
      <c r="BL2935" s="1">
        <f t="shared" ref="BL2935" si="31314">BB2935*BG2935+BD2935*BG2938-BC2935*BH2935-BE2935*BH2938</f>
        <v>0.8318691334245929</v>
      </c>
      <c r="BM2935" s="4">
        <f t="shared" ref="BM2935" si="31315">(BB2935*BH2935+BC2935*BG2935+BD2935*BH2938+BE2935*BG2938)</f>
        <v>0</v>
      </c>
      <c r="BN2935" s="2">
        <f t="shared" ref="BN2935" si="31316">BB2935*BI2935+BD2935*BI2938-BC2935*BJ2935-BE2935*BJ2938</f>
        <v>0</v>
      </c>
      <c r="BO2935" s="3">
        <f t="shared" ref="BO2935" si="31317">(BB2935*BJ2935+BC2935*BI2935+BD2935*BJ2938+BE2935*BI2938)</f>
        <v>-0.7045888668033099</v>
      </c>
      <c r="BP2935" s="20"/>
      <c r="BQ2935" s="11">
        <v>1</v>
      </c>
      <c r="BR2935" s="12">
        <v>0</v>
      </c>
      <c r="BS2935" s="13">
        <v>0</v>
      </c>
      <c r="BT2935" s="14">
        <v>0</v>
      </c>
      <c r="BU2935" s="20"/>
      <c r="BV2935" s="1">
        <f t="shared" ref="BV2935" si="31318">BL2935*BQ2935+BN2935*BQ2938-BM2935*BR2935-BO2935*BR2938</f>
        <v>0.72229997332243856</v>
      </c>
      <c r="BW2935" s="4">
        <f t="shared" ref="BW2935" si="31319">(BL2935*BR2935+BM2935*BQ2935+BN2935*BR2938+BO2935*BQ2938)</f>
        <v>0</v>
      </c>
      <c r="BX2935" s="2">
        <f t="shared" ref="BX2935" si="31320">BL2935*BS2935+BN2935*BS2938-BM2935*BT2935-BO2935*BT2938</f>
        <v>0</v>
      </c>
      <c r="BY2935" s="3">
        <f t="shared" ref="BY2935" si="31321">(BL2935*BT2935+BM2935*BS2935+BN2935*BT2938+BO2935*BS2938)</f>
        <v>-0.7045888668033099</v>
      </c>
      <c r="BZ2935" s="20"/>
      <c r="CA2935" s="11">
        <v>1</v>
      </c>
      <c r="CB2935" s="12">
        <v>0</v>
      </c>
      <c r="CC2935" s="13">
        <v>0</v>
      </c>
      <c r="CD2935" s="40">
        <f t="shared" ref="CD2935" si="31322">-1/($CB$4*$B2935)</f>
        <v>-0.11175856573527042</v>
      </c>
      <c r="CE2935" s="20"/>
      <c r="CF2935" s="1">
        <f t="shared" ref="CF2935" si="31323">BV2935*CA2935+BX2935*CA2938-BW2935*CB2935-BY2935*CB2938</f>
        <v>0.72229997332243856</v>
      </c>
      <c r="CG2935" s="4">
        <f t="shared" ref="CG2935" si="31324">(BV2935*CB2935+BW2935*CA2935+BX2935*CB2938+BY2935*CA2938)</f>
        <v>0</v>
      </c>
      <c r="CH2935" s="2">
        <f t="shared" ref="CH2935" si="31325">BV2935*CC2935+BX2935*CC2938-BW2935*CD2935-BY2935*CD2938</f>
        <v>0</v>
      </c>
      <c r="CI2935" s="3">
        <f t="shared" ref="CI2935" si="31326">(BV2935*CD2935+BW2935*CC2935+BX2935*CD2938+BY2935*CC2938)</f>
        <v>-0.78531207585244966</v>
      </c>
      <c r="CJ2935" s="28"/>
      <c r="CK2935" s="11">
        <v>1</v>
      </c>
      <c r="CL2935" s="12">
        <v>0</v>
      </c>
      <c r="CM2935" s="13">
        <v>0</v>
      </c>
      <c r="CN2935" s="14">
        <v>0</v>
      </c>
      <c r="CP2935" s="1">
        <f t="shared" ref="CP2935" si="31327">CF2935*CK2935+CH2935*CK2938-CG2935*CL2935-CI2935*CL2938</f>
        <v>0.72229997332243856</v>
      </c>
      <c r="CQ2935" s="4">
        <f t="shared" ref="CQ2935" si="31328">(CF2935*CL2935+CG2935*CK2935+CH2935*CL2938+CI2935*CK2938)</f>
        <v>-0.78531207585244966</v>
      </c>
      <c r="CR2935" s="2">
        <f t="shared" ref="CR2935" si="31329">CF2935*CM2935+CH2935*CM2938-CG2935*CN2935-CI2935*CN2938</f>
        <v>0</v>
      </c>
      <c r="CS2935" s="3">
        <f t="shared" ref="CS2935" si="31330">(CF2935*CN2935+CG2935*CM2935+CH2935*CN2938+CI2935*CM2938)</f>
        <v>-0.78531207585244966</v>
      </c>
      <c r="CU2935" s="29">
        <f t="shared" ref="CU2935" si="31331">20*LOG(((1+$CL$4)/$CL$4)/((CP2935+CP2938)^2+(CQ2935+CQ2938)^2)^0.5)</f>
        <v>-3.3607270412787445E-2</v>
      </c>
      <c r="CW2935" s="51">
        <f t="shared" ref="CW2935" si="31332">((CP2935^2+CQ2935^2)^0.5)/((CP2938^2+CQ2938^2)^0.5)</f>
        <v>1.1293151145996416</v>
      </c>
    </row>
    <row r="2936" spans="2:101" ht="18.600000000000001" thickBot="1">
      <c r="D2936" s="11"/>
      <c r="E2936" s="13"/>
      <c r="F2936" s="13"/>
      <c r="G2936" s="15"/>
      <c r="H2936" s="10"/>
      <c r="I2936" s="11"/>
      <c r="J2936" s="13"/>
      <c r="K2936" s="13"/>
      <c r="L2936" s="15"/>
      <c r="N2936" s="5"/>
      <c r="Q2936" s="6"/>
      <c r="S2936" s="11"/>
      <c r="T2936" s="13"/>
      <c r="U2936" s="13"/>
      <c r="V2936" s="15"/>
      <c r="W2936" s="20"/>
      <c r="X2936" s="5"/>
      <c r="AA2936" s="6"/>
      <c r="AB2936" s="20"/>
      <c r="AC2936" s="11"/>
      <c r="AD2936" s="13"/>
      <c r="AE2936" s="13"/>
      <c r="AF2936" s="15"/>
      <c r="AG2936" s="20"/>
      <c r="AH2936" s="5"/>
      <c r="AK2936" s="6"/>
      <c r="AL2936" s="20"/>
      <c r="AM2936" s="11"/>
      <c r="AN2936" s="13"/>
      <c r="AO2936" s="13"/>
      <c r="AP2936" s="15"/>
      <c r="AR2936" s="5"/>
      <c r="AU2936" s="6"/>
      <c r="AW2936" s="11"/>
      <c r="AX2936" s="13"/>
      <c r="AY2936" s="13"/>
      <c r="AZ2936" s="15"/>
      <c r="BA2936" s="20"/>
      <c r="BB2936" s="5"/>
      <c r="BE2936" s="6"/>
      <c r="BG2936" s="11"/>
      <c r="BH2936" s="13"/>
      <c r="BI2936" s="13"/>
      <c r="BJ2936" s="15"/>
      <c r="BL2936" s="5"/>
      <c r="BO2936" s="6"/>
      <c r="BQ2936" s="11"/>
      <c r="BR2936" s="13"/>
      <c r="BS2936" s="13"/>
      <c r="BT2936" s="15"/>
      <c r="BU2936" s="20"/>
      <c r="BV2936" s="5"/>
      <c r="BY2936" s="6"/>
      <c r="CA2936" s="11"/>
      <c r="CB2936" s="13"/>
      <c r="CC2936" s="13"/>
      <c r="CD2936" s="15"/>
      <c r="CF2936" s="5"/>
      <c r="CI2936" s="6"/>
      <c r="CK2936" s="11"/>
      <c r="CL2936" s="13"/>
      <c r="CM2936" s="13"/>
      <c r="CN2936" s="15"/>
      <c r="CP2936" s="5"/>
      <c r="CS2936" s="6"/>
      <c r="CW2936" s="52"/>
    </row>
    <row r="2937" spans="2:101" ht="18.600000000000001" thickBot="1">
      <c r="D2937" s="11" t="s">
        <v>6</v>
      </c>
      <c r="E2937" s="13"/>
      <c r="F2937" s="13" t="s">
        <v>7</v>
      </c>
      <c r="G2937" s="15"/>
      <c r="H2937" s="10"/>
      <c r="I2937" s="11" t="s">
        <v>8</v>
      </c>
      <c r="J2937" s="13"/>
      <c r="K2937" s="13" t="s">
        <v>9</v>
      </c>
      <c r="L2937" s="15"/>
      <c r="N2937" s="251" t="s">
        <v>26</v>
      </c>
      <c r="O2937" s="252"/>
      <c r="P2937" s="253" t="s">
        <v>27</v>
      </c>
      <c r="Q2937" s="254"/>
      <c r="S2937" s="11" t="s">
        <v>13</v>
      </c>
      <c r="T2937" s="13"/>
      <c r="U2937" s="13" t="s">
        <v>14</v>
      </c>
      <c r="V2937" s="15"/>
      <c r="W2937" s="20"/>
      <c r="X2937" s="251" t="s">
        <v>26</v>
      </c>
      <c r="Y2937" s="252"/>
      <c r="Z2937" s="253" t="s">
        <v>27</v>
      </c>
      <c r="AA2937" s="254"/>
      <c r="AB2937" s="20"/>
      <c r="AC2937" s="11" t="s">
        <v>8</v>
      </c>
      <c r="AD2937" s="13"/>
      <c r="AE2937" s="13" t="s">
        <v>9</v>
      </c>
      <c r="AF2937" s="15"/>
      <c r="AG2937" s="20"/>
      <c r="AH2937" s="251" t="s">
        <v>26</v>
      </c>
      <c r="AI2937" s="252"/>
      <c r="AJ2937" s="253" t="s">
        <v>27</v>
      </c>
      <c r="AK2937" s="254"/>
      <c r="AL2937" s="20"/>
      <c r="AM2937" s="11" t="s">
        <v>13</v>
      </c>
      <c r="AN2937" s="13"/>
      <c r="AO2937" s="13" t="s">
        <v>14</v>
      </c>
      <c r="AP2937" s="15"/>
      <c r="AR2937" s="251" t="s">
        <v>26</v>
      </c>
      <c r="AS2937" s="252"/>
      <c r="AT2937" s="253" t="s">
        <v>27</v>
      </c>
      <c r="AU2937" s="254"/>
      <c r="AV2937" s="36"/>
      <c r="AW2937" s="11" t="s">
        <v>8</v>
      </c>
      <c r="AX2937" s="13"/>
      <c r="AY2937" s="13" t="s">
        <v>9</v>
      </c>
      <c r="AZ2937" s="15"/>
      <c r="BA2937" s="20"/>
      <c r="BB2937" s="251" t="s">
        <v>26</v>
      </c>
      <c r="BC2937" s="252"/>
      <c r="BD2937" s="253" t="s">
        <v>27</v>
      </c>
      <c r="BE2937" s="254"/>
      <c r="BF2937" s="36"/>
      <c r="BG2937" s="11" t="s">
        <v>13</v>
      </c>
      <c r="BH2937" s="13"/>
      <c r="BI2937" s="13" t="s">
        <v>14</v>
      </c>
      <c r="BJ2937" s="15"/>
      <c r="BK2937" s="36"/>
      <c r="BL2937" s="251" t="s">
        <v>26</v>
      </c>
      <c r="BM2937" s="252"/>
      <c r="BN2937" s="253" t="s">
        <v>27</v>
      </c>
      <c r="BO2937" s="254"/>
      <c r="BP2937" s="36"/>
      <c r="BQ2937" s="11" t="s">
        <v>8</v>
      </c>
      <c r="BR2937" s="13"/>
      <c r="BS2937" s="13" t="s">
        <v>9</v>
      </c>
      <c r="BT2937" s="15"/>
      <c r="BU2937" s="20"/>
      <c r="BV2937" s="251" t="s">
        <v>26</v>
      </c>
      <c r="BW2937" s="252"/>
      <c r="BX2937" s="253" t="s">
        <v>27</v>
      </c>
      <c r="BY2937" s="254"/>
      <c r="BZ2937" s="36"/>
      <c r="CA2937" s="11" t="s">
        <v>13</v>
      </c>
      <c r="CB2937" s="13"/>
      <c r="CC2937" s="13" t="s">
        <v>14</v>
      </c>
      <c r="CD2937" s="15"/>
      <c r="CE2937" s="36"/>
      <c r="CF2937" s="251" t="s">
        <v>26</v>
      </c>
      <c r="CG2937" s="252"/>
      <c r="CH2937" s="253" t="s">
        <v>27</v>
      </c>
      <c r="CI2937" s="254"/>
      <c r="CK2937" s="11" t="s">
        <v>28</v>
      </c>
      <c r="CL2937" s="13"/>
      <c r="CM2937" s="13" t="s">
        <v>29</v>
      </c>
      <c r="CN2937" s="15"/>
      <c r="CP2937" s="251" t="s">
        <v>26</v>
      </c>
      <c r="CQ2937" s="252"/>
      <c r="CR2937" s="253" t="s">
        <v>27</v>
      </c>
      <c r="CS2937" s="254"/>
      <c r="CU2937" s="38" t="s">
        <v>37</v>
      </c>
      <c r="CW2937" s="53" t="s">
        <v>45</v>
      </c>
    </row>
    <row r="2938" spans="2:101" ht="19.2" thickTop="1" thickBot="1">
      <c r="D2938" s="16">
        <v>0</v>
      </c>
      <c r="E2938" s="17">
        <v>0</v>
      </c>
      <c r="F2938" s="18">
        <v>1</v>
      </c>
      <c r="G2938" s="19">
        <v>0</v>
      </c>
      <c r="H2938" s="10"/>
      <c r="I2938" s="16">
        <v>0</v>
      </c>
      <c r="J2938" s="17">
        <f t="shared" ref="J2938" si="31333">-1/($J$4*$B2935)</f>
        <v>-0.15550793556995163</v>
      </c>
      <c r="K2938" s="18">
        <v>1</v>
      </c>
      <c r="L2938" s="19">
        <v>0</v>
      </c>
      <c r="N2938" s="1">
        <f t="shared" ref="N2938" si="31334">D2938*I2935+F2938*I2938-E2938*J2935-G2938*J2938</f>
        <v>0</v>
      </c>
      <c r="O2938" s="4">
        <f t="shared" ref="O2938" si="31335">(D2938*J2935+E2938*I2935+F2938*J2938+G2938*I2938)</f>
        <v>-0.15550793556995163</v>
      </c>
      <c r="P2938" s="2">
        <f t="shared" ref="P2938" si="31336">D2938*K2935+F2938*K2938-E2938*L2935-G2938*L2938</f>
        <v>1</v>
      </c>
      <c r="Q2938" s="3">
        <f t="shared" ref="Q2938" si="31337">(D2938*L2935+E2938*K2935+F2938*L2938+G2938*K2938)</f>
        <v>0</v>
      </c>
      <c r="S2938" s="16">
        <v>0</v>
      </c>
      <c r="T2938" s="17">
        <v>0</v>
      </c>
      <c r="U2938" s="18">
        <v>1</v>
      </c>
      <c r="V2938" s="19">
        <v>0</v>
      </c>
      <c r="W2938" s="20"/>
      <c r="X2938" s="1">
        <f t="shared" ref="X2938" si="31338">N2938*S2935+P2938*S2938-O2938*T2935-Q2938*T2938</f>
        <v>0</v>
      </c>
      <c r="Y2938" s="4">
        <f t="shared" ref="Y2938" si="31339">(N2938*T2935+O2938*S2935+P2938*T2938+Q2938*S2938)</f>
        <v>-0.15550793556995163</v>
      </c>
      <c r="Z2938" s="2">
        <f t="shared" ref="Z2938" si="31340">N2938*U2935+P2938*U2938-O2938*V2935-Q2938*V2938</f>
        <v>0.96679366238245956</v>
      </c>
      <c r="AA2938" s="3">
        <f t="shared" ref="AA2938" si="31341">(N2938*V2935+O2938*U2935+P2938*V2938+Q2938*U2938)</f>
        <v>0</v>
      </c>
      <c r="AB2938" s="20"/>
      <c r="AC2938" s="16">
        <v>0</v>
      </c>
      <c r="AD2938" s="17">
        <f t="shared" ref="AD2938" si="31342">-1/($AD$4*$B2935)</f>
        <v>-0.17766028510922496</v>
      </c>
      <c r="AE2938" s="18">
        <v>1</v>
      </c>
      <c r="AF2938" s="19">
        <v>0</v>
      </c>
      <c r="AG2938" s="20"/>
      <c r="AH2938" s="1">
        <f t="shared" ref="AH2938" si="31343">X2938*AC2935+Z2938*AC2938-Y2938*AD2935-AA2938*AD2938</f>
        <v>0</v>
      </c>
      <c r="AI2938" s="4">
        <f t="shared" ref="AI2938" si="31344">(X2938*AD2935+Y2938*AC2935+Z2938*AD2938+AA2938*AC2938)</f>
        <v>-0.32726877327061121</v>
      </c>
      <c r="AJ2938" s="2">
        <f t="shared" ref="AJ2938" si="31345">X2938*AE2935+Z2938*AE2938-Y2938*AF2935-AA2938*AF2938</f>
        <v>0.96679366238245956</v>
      </c>
      <c r="AK2938" s="3">
        <f t="shared" ref="AK2938" si="31346">(X2938*AF2935+Y2938*AE2935+Z2938*AF2938+AA2938*AE2938)</f>
        <v>0</v>
      </c>
      <c r="AL2938" s="20"/>
      <c r="AM2938" s="16">
        <v>0</v>
      </c>
      <c r="AN2938" s="17">
        <v>0</v>
      </c>
      <c r="AO2938" s="18">
        <v>1</v>
      </c>
      <c r="AP2938" s="19">
        <v>0</v>
      </c>
      <c r="AR2938" s="1">
        <f t="shared" ref="AR2938" si="31347">AH2938*AM2935+AJ2938*AM2938-AI2938*AN2935-AK2938*AN2938</f>
        <v>0</v>
      </c>
      <c r="AS2938" s="4">
        <f t="shared" ref="AS2938" si="31348">(AH2938*AN2935+AI2938*AM2935+AJ2938*AN2938+AK2938*AM2938)</f>
        <v>-0.32726877327061121</v>
      </c>
      <c r="AT2938" s="2">
        <f t="shared" ref="AT2938" si="31349">AH2938*AO2935+AJ2938*AO2938-AI2938*AP2935-AK2938*AP2938</f>
        <v>0.89416990989250977</v>
      </c>
      <c r="AU2938" s="3">
        <f t="shared" ref="AU2938" si="31350">(AH2938*AP2935+AI2938*AO2935+AJ2938*AP2938+AK2938*AO2938)</f>
        <v>0</v>
      </c>
      <c r="AV2938" s="20"/>
      <c r="AW2938" s="16">
        <v>0</v>
      </c>
      <c r="AX2938" s="17">
        <f t="shared" ref="AX2938" si="31351">-1/($AX$4*$B2935)</f>
        <v>-0.17766028510922496</v>
      </c>
      <c r="AY2938" s="18">
        <v>1</v>
      </c>
      <c r="AZ2938" s="19">
        <v>0</v>
      </c>
      <c r="BA2938" s="20"/>
      <c r="BB2938" s="1">
        <f t="shared" ref="BB2938" si="31352">AR2938*AW2935+AT2938*AW2938-AS2938*AX2935-AU2938*AX2938</f>
        <v>0</v>
      </c>
      <c r="BC2938" s="4">
        <f t="shared" ref="BC2938" si="31353">(AR2938*AX2935+AS2938*AW2935+AT2938*AX2938+AU2938*AW2938)</f>
        <v>-0.48612725439820448</v>
      </c>
      <c r="BD2938" s="2">
        <f t="shared" ref="BD2938" si="31354">AR2938*AY2935+AT2938*AY2938-AS2938*AZ2935-AU2938*AZ2938</f>
        <v>0.89416990989250977</v>
      </c>
      <c r="BE2938" s="3">
        <f t="shared" ref="BE2938" si="31355">(AR2938*AZ2935+AS2938*AY2935+AT2938*AZ2938+AU2938*AY2938)</f>
        <v>0</v>
      </c>
      <c r="BF2938" s="20"/>
      <c r="BG2938" s="16">
        <v>0</v>
      </c>
      <c r="BH2938" s="17">
        <v>0</v>
      </c>
      <c r="BI2938" s="18">
        <v>1</v>
      </c>
      <c r="BJ2938" s="19">
        <v>0</v>
      </c>
      <c r="BK2938" s="20"/>
      <c r="BL2938" s="1">
        <f t="shared" ref="BL2938" si="31356">BB2938*BG2935+BD2938*BG2938-BC2938*BH2935-BE2938*BH2938</f>
        <v>0</v>
      </c>
      <c r="BM2938" s="4">
        <f t="shared" ref="BM2938" si="31357">(BB2938*BH2935+BC2938*BG2935+BD2938*BH2938+BE2938*BG2938)</f>
        <v>-0.48612725439820448</v>
      </c>
      <c r="BN2938" s="2">
        <f t="shared" ref="BN2938" si="31358">BB2938*BI2935+BD2938*BI2938-BC2938*BJ2935-BE2938*BJ2938</f>
        <v>0.79036488106571134</v>
      </c>
      <c r="BO2938" s="3">
        <f t="shared" ref="BO2938" si="31359">(BB2938*BJ2935+BC2938*BI2935+BD2938*BJ2938+BE2938*BI2938)</f>
        <v>0</v>
      </c>
      <c r="BP2938" s="20"/>
      <c r="BQ2938" s="16">
        <v>0</v>
      </c>
      <c r="BR2938" s="17">
        <f t="shared" ref="BR2938" si="31360">-1/($BR$4*$B2935)</f>
        <v>-0.15550793556995163</v>
      </c>
      <c r="BS2938" s="18">
        <v>1</v>
      </c>
      <c r="BT2938" s="19">
        <v>0</v>
      </c>
      <c r="BU2938" s="20"/>
      <c r="BV2938" s="1">
        <f t="shared" ref="BV2938" si="31361">BL2938*BQ2935+BN2938*BQ2938-BM2938*BR2935-BO2938*BR2938</f>
        <v>0</v>
      </c>
      <c r="BW2938" s="4">
        <f t="shared" ref="BW2938" si="31362">(BL2938*BR2935+BM2938*BQ2935+BN2938*BR2938+BO2938*BQ2938)</f>
        <v>-0.60903526539972364</v>
      </c>
      <c r="BX2938" s="2">
        <f t="shared" ref="BX2938" si="31363">BL2938*BS2935+BN2938*BS2938-BM2938*BT2935-BO2938*BT2938</f>
        <v>0.79036488106571134</v>
      </c>
      <c r="BY2938" s="3">
        <f t="shared" ref="BY2938" si="31364">(BL2938*BT2935+BM2938*BS2935+BN2938*BT2938+BO2938*BS2938)</f>
        <v>0</v>
      </c>
      <c r="BZ2938" s="20"/>
      <c r="CA2938" s="16">
        <v>0</v>
      </c>
      <c r="CB2938" s="17">
        <v>0</v>
      </c>
      <c r="CC2938" s="18">
        <v>1</v>
      </c>
      <c r="CD2938" s="19">
        <v>0</v>
      </c>
      <c r="CE2938" s="20"/>
      <c r="CF2938" s="1">
        <f t="shared" ref="CF2938" si="31365">BV2938*CA2935+BX2938*CA2938-BW2938*CB2935-BY2938*CB2938</f>
        <v>0</v>
      </c>
      <c r="CG2938" s="4">
        <f t="shared" ref="CG2938" si="31366">(BV2938*CB2935+BW2938*CA2935+BX2938*CB2938+BY2938*CA2938)</f>
        <v>-0.60903526539972364</v>
      </c>
      <c r="CH2938" s="2">
        <f t="shared" ref="CH2938" si="31367">BV2938*CC2935+BX2938*CC2938-BW2938*CD2935-BY2938*CD2938</f>
        <v>0.72229997332243845</v>
      </c>
      <c r="CI2938" s="3">
        <f t="shared" ref="CI2938" si="31368">(BV2938*CD2935+BW2938*CC2935+BX2938*CD2938+BY2938*CC2938)</f>
        <v>0</v>
      </c>
      <c r="CK2938" s="16">
        <f t="shared" ref="CK2938" si="31369">1/$CL$4</f>
        <v>1</v>
      </c>
      <c r="CL2938" s="17">
        <v>0</v>
      </c>
      <c r="CM2938" s="18">
        <v>1</v>
      </c>
      <c r="CN2938" s="19">
        <v>0</v>
      </c>
      <c r="CP2938" s="1">
        <f t="shared" ref="CP2938" si="31370">CF2938*CK2935+CH2938*CK2938-CG2938*CL2935-CI2938*CL2938</f>
        <v>0.72229997332243845</v>
      </c>
      <c r="CQ2938" s="4">
        <f t="shared" ref="CQ2938" si="31371">(CF2938*CL2935+CG2938*CK2935+CH2938*CL2938+CI2938*CK2938)</f>
        <v>-0.60903526539972364</v>
      </c>
      <c r="CR2938" s="2">
        <f t="shared" ref="CR2938" si="31372">CF2938*CM2935+CH2938*CM2938-CG2938*CN2935-CI2938*CN2938</f>
        <v>0.72229997332243845</v>
      </c>
      <c r="CS2938" s="3">
        <f t="shared" ref="CS2938" si="31373">(CF2938*CN2935+CG2938*CM2935+CH2938*CN2938+CI2938*CM2938)</f>
        <v>0</v>
      </c>
      <c r="CU2938" s="39">
        <f t="shared" ref="CU2938" si="31374">(180/PI())*ATAN(-1*(CQ2935/CP2935))</f>
        <v>47.393339479377261</v>
      </c>
      <c r="CW2938" s="54">
        <f t="shared" ref="CW2938" si="31375">20*LOG(((1-(10^(CU2935/20)^2)*(1-((1-CW2935)/(1+CW2935))^2))^0.5))</f>
        <v>-19.443044275007995</v>
      </c>
    </row>
    <row r="2939" spans="2:101">
      <c r="E2939" s="20"/>
      <c r="F2939" s="20"/>
      <c r="G2939" s="20"/>
      <c r="H2939" s="20"/>
      <c r="I2939" s="20"/>
      <c r="J2939" s="20"/>
      <c r="K2939" s="20"/>
      <c r="L2939" s="20"/>
      <c r="M2939" s="20"/>
      <c r="N2939" s="20"/>
      <c r="O2939" s="20"/>
      <c r="P2939" s="20"/>
      <c r="Q2939" s="20"/>
      <c r="R2939" s="20"/>
      <c r="S2939" s="20"/>
      <c r="T2939" s="20"/>
      <c r="U2939" s="20"/>
      <c r="V2939" s="20"/>
      <c r="W2939" s="20"/>
      <c r="X2939" s="20"/>
      <c r="Y2939" s="20"/>
      <c r="Z2939" s="20"/>
      <c r="AA2939" s="20"/>
      <c r="AB2939" s="30"/>
      <c r="AC2939" s="20"/>
      <c r="AD2939" s="20"/>
      <c r="AE2939" s="20"/>
      <c r="AF2939" s="20"/>
      <c r="AG2939" s="20"/>
      <c r="AH2939" s="20"/>
      <c r="AI2939" s="20"/>
      <c r="AJ2939" s="20"/>
      <c r="AK2939" s="20"/>
      <c r="AL2939" s="20"/>
      <c r="AM2939" s="20"/>
      <c r="AN2939" s="20"/>
      <c r="AO2939" s="20"/>
      <c r="AP2939" s="20"/>
      <c r="AQ2939" s="20"/>
      <c r="AR2939" s="20"/>
      <c r="AS2939" s="20"/>
      <c r="AT2939" s="20"/>
      <c r="AU2939" s="20"/>
      <c r="AV2939" s="20"/>
      <c r="AW2939" s="20"/>
      <c r="AX2939" s="20"/>
      <c r="AY2939" s="20"/>
      <c r="AZ2939" s="20"/>
      <c r="BA2939" s="20"/>
      <c r="BB2939" s="20"/>
      <c r="BC2939" s="20"/>
      <c r="BD2939" s="20"/>
      <c r="BE2939" s="20"/>
      <c r="BF2939" s="20"/>
      <c r="BG2939" s="20"/>
      <c r="BH2939" s="20"/>
      <c r="BI2939" s="20"/>
      <c r="BJ2939" s="20"/>
      <c r="BK2939" s="20"/>
      <c r="BL2939" s="20"/>
      <c r="BM2939" s="20"/>
      <c r="BN2939" s="20"/>
      <c r="BO2939" s="20"/>
      <c r="BP2939" s="20"/>
      <c r="BQ2939" s="20"/>
      <c r="BR2939" s="20"/>
      <c r="BS2939" s="20"/>
      <c r="BT2939" s="20"/>
      <c r="BU2939" s="20"/>
      <c r="BV2939" s="20"/>
      <c r="BW2939" s="20"/>
      <c r="BX2939" s="20"/>
      <c r="BY2939" s="20"/>
      <c r="BZ2939" s="20"/>
      <c r="CA2939" s="20"/>
      <c r="CB2939" s="20"/>
      <c r="CC2939" s="20"/>
      <c r="CD2939" s="20"/>
      <c r="CE2939" s="20"/>
      <c r="CF2939" s="20"/>
      <c r="CG2939" s="20"/>
      <c r="CH2939" s="20"/>
      <c r="CI2939" s="20"/>
      <c r="CJ2939" s="20"/>
      <c r="CK2939" s="20"/>
      <c r="CL2939" s="20"/>
    </row>
    <row r="2941" spans="2:101" ht="18.600000000000001" thickBot="1">
      <c r="B2941" s="23"/>
      <c r="C2941" s="23"/>
      <c r="D2941" s="20" t="s">
        <v>15</v>
      </c>
      <c r="E2941" s="20"/>
      <c r="F2941" s="20"/>
      <c r="G2941" s="20"/>
      <c r="H2941" s="20"/>
      <c r="I2941" s="20" t="s">
        <v>16</v>
      </c>
      <c r="J2941" s="20"/>
      <c r="K2941" s="20"/>
      <c r="L2941" s="20"/>
      <c r="M2941" s="23"/>
      <c r="N2941" s="23"/>
      <c r="O2941" s="24" t="s">
        <v>17</v>
      </c>
      <c r="P2941" s="23"/>
      <c r="Q2941" s="23"/>
      <c r="R2941" s="23"/>
      <c r="S2941" s="20"/>
      <c r="T2941" s="20" t="s">
        <v>18</v>
      </c>
      <c r="U2941" s="23"/>
      <c r="V2941" s="23"/>
      <c r="W2941" s="23"/>
      <c r="X2941" s="23"/>
      <c r="Y2941" s="24" t="s">
        <v>19</v>
      </c>
      <c r="Z2941" s="23"/>
      <c r="AA2941" s="23"/>
      <c r="AB2941" s="23"/>
      <c r="AC2941" s="24" t="s">
        <v>20</v>
      </c>
      <c r="AD2941" s="20"/>
      <c r="AE2941" s="20"/>
      <c r="AF2941" s="20"/>
      <c r="AG2941" s="20"/>
      <c r="AH2941" s="23"/>
      <c r="AI2941" s="24" t="s">
        <v>21</v>
      </c>
      <c r="AJ2941" s="23"/>
      <c r="AK2941" s="23"/>
      <c r="AL2941" s="20"/>
      <c r="AM2941" s="24" t="s">
        <v>31</v>
      </c>
      <c r="AN2941" s="20"/>
      <c r="AO2941" s="23"/>
      <c r="AP2941" s="23"/>
      <c r="AQ2941" s="23"/>
      <c r="AR2941" s="23"/>
      <c r="AS2941" s="24" t="s">
        <v>91</v>
      </c>
      <c r="AT2941" s="23"/>
      <c r="AU2941" s="23"/>
      <c r="AV2941" s="23"/>
      <c r="AW2941" s="24" t="s">
        <v>32</v>
      </c>
      <c r="AX2941" s="20"/>
      <c r="AY2941" s="20"/>
      <c r="AZ2941" s="20"/>
      <c r="BA2941" s="20"/>
      <c r="BB2941" s="23"/>
      <c r="BC2941" s="24" t="s">
        <v>22</v>
      </c>
      <c r="BD2941" s="23"/>
      <c r="BE2941" s="23"/>
      <c r="BF2941" s="23"/>
      <c r="BG2941" s="24" t="s">
        <v>33</v>
      </c>
      <c r="BH2941" s="20"/>
      <c r="BI2941" s="23"/>
      <c r="BJ2941" s="23"/>
      <c r="BK2941" s="23"/>
      <c r="BL2941" s="23"/>
      <c r="BM2941" s="24" t="s">
        <v>34</v>
      </c>
      <c r="BN2941" s="23"/>
      <c r="BO2941" s="23"/>
      <c r="BP2941" s="23"/>
      <c r="BQ2941" s="24" t="s">
        <v>89</v>
      </c>
      <c r="BR2941" s="20"/>
      <c r="BS2941" s="20"/>
      <c r="BT2941" s="20"/>
      <c r="BU2941" s="20"/>
      <c r="BV2941" s="23"/>
      <c r="BW2941" s="24" t="s">
        <v>35</v>
      </c>
      <c r="BX2941" s="23"/>
      <c r="BY2941" s="23"/>
      <c r="BZ2941" s="23"/>
      <c r="CA2941" s="24" t="s">
        <v>90</v>
      </c>
      <c r="CB2941" s="20"/>
      <c r="CC2941" s="23"/>
      <c r="CD2941" s="23"/>
      <c r="CE2941" s="23"/>
      <c r="CF2941" s="23"/>
      <c r="CG2941" s="24" t="s">
        <v>92</v>
      </c>
      <c r="CH2941" s="23"/>
      <c r="CI2941" s="23"/>
      <c r="CJ2941" s="23"/>
      <c r="CK2941" s="24" t="s">
        <v>36</v>
      </c>
      <c r="CL2941" s="24"/>
      <c r="CM2941" s="23"/>
      <c r="CN2941" s="23"/>
      <c r="CO2941" s="23"/>
      <c r="CP2941" s="23"/>
      <c r="CQ2941" s="24" t="s">
        <v>93</v>
      </c>
      <c r="CR2941" s="23"/>
      <c r="CS2941" s="23"/>
    </row>
    <row r="2942" spans="2:101" ht="18.600000000000001" thickBot="1">
      <c r="B2942" s="33"/>
      <c r="C2942" s="23"/>
      <c r="D2942" s="7" t="s">
        <v>2</v>
      </c>
      <c r="E2942" s="8"/>
      <c r="F2942" s="8" t="s">
        <v>3</v>
      </c>
      <c r="G2942" s="9"/>
      <c r="H2942" s="10"/>
      <c r="I2942" s="7" t="s">
        <v>4</v>
      </c>
      <c r="J2942" s="8"/>
      <c r="K2942" s="8" t="s">
        <v>5</v>
      </c>
      <c r="L2942" s="9"/>
      <c r="M2942" s="23"/>
      <c r="N2942" s="251" t="s">
        <v>79</v>
      </c>
      <c r="O2942" s="252"/>
      <c r="P2942" s="253" t="s">
        <v>80</v>
      </c>
      <c r="Q2942" s="254"/>
      <c r="R2942" s="23"/>
      <c r="S2942" s="7" t="s">
        <v>11</v>
      </c>
      <c r="T2942" s="8"/>
      <c r="U2942" s="8" t="s">
        <v>12</v>
      </c>
      <c r="V2942" s="9"/>
      <c r="W2942" s="20"/>
      <c r="X2942" s="251" t="s">
        <v>79</v>
      </c>
      <c r="Y2942" s="252"/>
      <c r="Z2942" s="253" t="s">
        <v>80</v>
      </c>
      <c r="AA2942" s="254"/>
      <c r="AB2942" s="20"/>
      <c r="AC2942" s="7" t="s">
        <v>4</v>
      </c>
      <c r="AD2942" s="8"/>
      <c r="AE2942" s="8" t="s">
        <v>5</v>
      </c>
      <c r="AF2942" s="9"/>
      <c r="AG2942" s="20"/>
      <c r="AH2942" s="251" t="s">
        <v>0</v>
      </c>
      <c r="AI2942" s="252"/>
      <c r="AJ2942" s="253" t="s">
        <v>1</v>
      </c>
      <c r="AK2942" s="254"/>
      <c r="AL2942" s="20"/>
      <c r="AM2942" s="7" t="s">
        <v>11</v>
      </c>
      <c r="AN2942" s="8"/>
      <c r="AO2942" s="8" t="s">
        <v>12</v>
      </c>
      <c r="AP2942" s="9"/>
      <c r="AQ2942" s="23"/>
      <c r="AR2942" s="251" t="s">
        <v>0</v>
      </c>
      <c r="AS2942" s="252"/>
      <c r="AT2942" s="253" t="s">
        <v>1</v>
      </c>
      <c r="AU2942" s="254"/>
      <c r="AV2942" s="36"/>
      <c r="AW2942" s="7" t="s">
        <v>4</v>
      </c>
      <c r="AX2942" s="8"/>
      <c r="AY2942" s="8" t="s">
        <v>5</v>
      </c>
      <c r="AZ2942" s="9"/>
      <c r="BA2942" s="20"/>
      <c r="BB2942" s="251" t="s">
        <v>0</v>
      </c>
      <c r="BC2942" s="252"/>
      <c r="BD2942" s="253" t="s">
        <v>1</v>
      </c>
      <c r="BE2942" s="254"/>
      <c r="BF2942" s="36"/>
      <c r="BG2942" s="7" t="s">
        <v>11</v>
      </c>
      <c r="BH2942" s="8"/>
      <c r="BI2942" s="8" t="s">
        <v>12</v>
      </c>
      <c r="BJ2942" s="9"/>
      <c r="BK2942" s="36"/>
      <c r="BL2942" s="251" t="s">
        <v>0</v>
      </c>
      <c r="BM2942" s="252"/>
      <c r="BN2942" s="253" t="s">
        <v>1</v>
      </c>
      <c r="BO2942" s="254"/>
      <c r="BP2942" s="36"/>
      <c r="BQ2942" s="7" t="s">
        <v>4</v>
      </c>
      <c r="BR2942" s="8"/>
      <c r="BS2942" s="8" t="s">
        <v>5</v>
      </c>
      <c r="BT2942" s="9"/>
      <c r="BU2942" s="20"/>
      <c r="BV2942" s="251" t="s">
        <v>0</v>
      </c>
      <c r="BW2942" s="252"/>
      <c r="BX2942" s="253" t="s">
        <v>1</v>
      </c>
      <c r="BY2942" s="254"/>
      <c r="BZ2942" s="36"/>
      <c r="CA2942" s="7" t="s">
        <v>11</v>
      </c>
      <c r="CB2942" s="8"/>
      <c r="CC2942" s="8" t="s">
        <v>12</v>
      </c>
      <c r="CD2942" s="9"/>
      <c r="CE2942" s="36"/>
      <c r="CF2942" s="251" t="s">
        <v>0</v>
      </c>
      <c r="CG2942" s="252"/>
      <c r="CH2942" s="253" t="s">
        <v>1</v>
      </c>
      <c r="CI2942" s="254"/>
      <c r="CJ2942" s="23"/>
      <c r="CK2942" s="7" t="s">
        <v>23</v>
      </c>
      <c r="CL2942" s="8"/>
      <c r="CM2942" s="8" t="s">
        <v>24</v>
      </c>
      <c r="CN2942" s="9"/>
      <c r="CO2942" s="23"/>
      <c r="CP2942" s="251" t="s">
        <v>0</v>
      </c>
      <c r="CQ2942" s="252"/>
      <c r="CR2942" s="253" t="s">
        <v>1</v>
      </c>
      <c r="CS2942" s="254"/>
      <c r="CU2942" s="26" t="s">
        <v>25</v>
      </c>
      <c r="CW2942" s="50" t="s">
        <v>44</v>
      </c>
    </row>
    <row r="2943" spans="2:101" ht="19.2" thickTop="1" thickBot="1">
      <c r="B2943" s="34">
        <v>9.4500000000000295</v>
      </c>
      <c r="D2943" s="11">
        <v>1</v>
      </c>
      <c r="E2943" s="12">
        <v>0</v>
      </c>
      <c r="F2943" s="13">
        <v>0</v>
      </c>
      <c r="G2943" s="40">
        <f t="shared" ref="G2943" si="31376">-1/($E$4*$B2943)</f>
        <v>-0.11116725057264995</v>
      </c>
      <c r="H2943" s="10"/>
      <c r="I2943" s="11">
        <v>1</v>
      </c>
      <c r="J2943" s="12">
        <v>0</v>
      </c>
      <c r="K2943" s="13">
        <v>0</v>
      </c>
      <c r="L2943" s="14">
        <v>0</v>
      </c>
      <c r="N2943" s="1">
        <f t="shared" ref="N2943" si="31377">D2943*I2943+F2943*I2946-E2943*J2943-G2943*J2946</f>
        <v>0.98280407803051018</v>
      </c>
      <c r="O2943" s="4">
        <f t="shared" ref="O2943" si="31378">(D2943*J2943+E2943*I2943+F2943*J2946+G2943*I2946)</f>
        <v>0</v>
      </c>
      <c r="P2943" s="2">
        <f t="shared" ref="P2943" si="31379">D2943*K2943+F2943*K2946-E2943*L2943-G2943*L2946</f>
        <v>0</v>
      </c>
      <c r="Q2943" s="3">
        <f t="shared" ref="Q2943" si="31380">(D2943*L2943+E2943*K2943+F2943*L2946+G2943*K2946)</f>
        <v>-0.11116725057264995</v>
      </c>
      <c r="S2943" s="11">
        <v>1</v>
      </c>
      <c r="T2943" s="12">
        <v>0</v>
      </c>
      <c r="U2943" s="13">
        <v>0</v>
      </c>
      <c r="V2943" s="40">
        <f t="shared" ref="V2943" si="31381">-1/($T$4*$B2943)</f>
        <v>-0.21240486916922016</v>
      </c>
      <c r="W2943" s="20"/>
      <c r="X2943" s="1">
        <f t="shared" ref="X2943" si="31382">N2943*S2943+P2943*S2946-O2943*T2943-Q2943*T2946</f>
        <v>0.98280407803051018</v>
      </c>
      <c r="Y2943" s="4">
        <f t="shared" ref="Y2943" si="31383">(N2943*T2943+O2943*S2943+P2943*T2946+Q2943*S2946)</f>
        <v>0</v>
      </c>
      <c r="Z2943" s="2">
        <f t="shared" ref="Z2943" si="31384">N2943*U2943+P2943*U2946-O2943*V2943-Q2943*V2946</f>
        <v>0</v>
      </c>
      <c r="AA2943" s="3">
        <f t="shared" ref="AA2943" si="31385">(N2943*V2943+O2943*U2943+P2943*V2946+Q2943*U2946)</f>
        <v>-0.31991962218569647</v>
      </c>
      <c r="AB2943" s="20"/>
      <c r="AC2943" s="11">
        <v>1</v>
      </c>
      <c r="AD2943" s="12">
        <v>0</v>
      </c>
      <c r="AE2943" s="13">
        <v>0</v>
      </c>
      <c r="AF2943" s="14">
        <v>0</v>
      </c>
      <c r="AG2943" s="20"/>
      <c r="AH2943" s="1">
        <f t="shared" ref="AH2943" si="31386">X2943*AC2943+Z2943*AC2946-Y2943*AD2943-AA2943*AD2946</f>
        <v>0.92626779166842177</v>
      </c>
      <c r="AI2943" s="4">
        <f t="shared" ref="AI2943" si="31387">(X2943*AD2943+Y2943*AC2943+Z2943*AD2946+AA2943*AC2946)</f>
        <v>0</v>
      </c>
      <c r="AJ2943" s="2">
        <f t="shared" ref="AJ2943" si="31388">X2943*AE2943+Z2943*AE2946-Y2943*AF2943-AA2943*AF2946</f>
        <v>0</v>
      </c>
      <c r="AK2943" s="3">
        <f t="shared" ref="AK2943" si="31389">(X2943*AF2943+Y2943*AE2943+Z2943*AF2946+AA2943*AE2946)</f>
        <v>-0.31991962218569647</v>
      </c>
      <c r="AL2943" s="20"/>
      <c r="AM2943" s="11">
        <v>1</v>
      </c>
      <c r="AN2943" s="12">
        <v>0</v>
      </c>
      <c r="AO2943" s="13">
        <v>0</v>
      </c>
      <c r="AP2943" s="40">
        <f t="shared" ref="AP2943" si="31390">-1/($AN$4*$B2943)</f>
        <v>-0.22073447188173859</v>
      </c>
      <c r="AR2943" s="1">
        <f t="shared" ref="AR2943" si="31391">AH2943*AM2943+AJ2943*AM2946-AI2943*AN2943-AK2943*AN2946</f>
        <v>0.92626779166842177</v>
      </c>
      <c r="AS2943" s="4">
        <f t="shared" ref="AS2943" si="31392">(AH2943*AN2943+AI2943*AM2943+AJ2943*AN2946+AK2943*AM2946)</f>
        <v>0</v>
      </c>
      <c r="AT2943" s="2">
        <f t="shared" ref="AT2943" si="31393">AH2943*AO2943+AJ2943*AO2946-AI2943*AP2943-AK2943*AP2946</f>
        <v>0</v>
      </c>
      <c r="AU2943" s="3">
        <f t="shared" ref="AU2943" si="31394">(AH2943*AP2943+AI2943*AO2943+AJ2943*AP2946+AK2943*AO2946)</f>
        <v>-0.52437885400068984</v>
      </c>
      <c r="AV2943" s="20"/>
      <c r="AW2943" s="11">
        <v>1</v>
      </c>
      <c r="AX2943" s="12">
        <v>0</v>
      </c>
      <c r="AY2943" s="13">
        <v>0</v>
      </c>
      <c r="AZ2943" s="14">
        <v>0</v>
      </c>
      <c r="BA2943" s="20"/>
      <c r="BB2943" s="1">
        <f t="shared" ref="BB2943" si="31395">AR2943*AW2943+AT2943*AW2946-AS2943*AX2943-AU2943*AX2946</f>
        <v>0.83359941187520425</v>
      </c>
      <c r="BC2943" s="4">
        <f t="shared" ref="BC2943" si="31396">(AR2943*AX2943+AS2943*AW2943+AT2943*AX2946+AU2943*AW2946)</f>
        <v>0</v>
      </c>
      <c r="BD2943" s="2">
        <f t="shared" ref="BD2943" si="31397">AR2943*AY2943+AT2943*AY2946-AS2943*AZ2943-AU2943*AZ2946</f>
        <v>0</v>
      </c>
      <c r="BE2943" s="3">
        <f t="shared" ref="BE2943" si="31398">(AR2943*AZ2943+AS2943*AY2943+AT2943*AZ2946+AU2943*AY2946)</f>
        <v>-0.52437885400068984</v>
      </c>
      <c r="BF2943" s="20"/>
      <c r="BG2943" s="11">
        <v>1</v>
      </c>
      <c r="BH2943" s="12">
        <v>0</v>
      </c>
      <c r="BI2943" s="13">
        <v>0</v>
      </c>
      <c r="BJ2943" s="40">
        <f t="shared" ref="BJ2943" si="31399">-1/($BH$4*$B2943)</f>
        <v>-0.21240486916922016</v>
      </c>
      <c r="BK2943" s="20"/>
      <c r="BL2943" s="1">
        <f t="shared" ref="BL2943" si="31400">BB2943*BG2943+BD2943*BG2946-BC2943*BH2943-BE2943*BH2946</f>
        <v>0.83359941187520425</v>
      </c>
      <c r="BM2943" s="4">
        <f t="shared" ref="BM2943" si="31401">(BB2943*BH2943+BC2943*BG2943+BD2943*BH2946+BE2943*BG2946)</f>
        <v>0</v>
      </c>
      <c r="BN2943" s="2">
        <f t="shared" ref="BN2943" si="31402">BB2943*BI2943+BD2943*BI2946-BC2943*BJ2943-BE2943*BJ2946</f>
        <v>0</v>
      </c>
      <c r="BO2943" s="3">
        <f t="shared" ref="BO2943" si="31403">(BB2943*BJ2943+BC2943*BI2943+BD2943*BJ2946+BE2943*BI2946)</f>
        <v>-0.70143942801958148</v>
      </c>
      <c r="BP2943" s="20"/>
      <c r="BQ2943" s="11">
        <v>1</v>
      </c>
      <c r="BR2943" s="12">
        <v>0</v>
      </c>
      <c r="BS2943" s="13">
        <v>0</v>
      </c>
      <c r="BT2943" s="14">
        <v>0</v>
      </c>
      <c r="BU2943" s="20"/>
      <c r="BV2943" s="1">
        <f t="shared" ref="BV2943" si="31404">BL2943*BQ2943+BN2943*BQ2946-BM2943*BR2943-BO2943*BR2946</f>
        <v>0.72509715416518183</v>
      </c>
      <c r="BW2943" s="4">
        <f t="shared" ref="BW2943" si="31405">(BL2943*BR2943+BM2943*BQ2943+BN2943*BR2946+BO2943*BQ2946)</f>
        <v>0</v>
      </c>
      <c r="BX2943" s="2">
        <f t="shared" ref="BX2943" si="31406">BL2943*BS2943+BN2943*BS2946-BM2943*BT2943-BO2943*BT2946</f>
        <v>0</v>
      </c>
      <c r="BY2943" s="3">
        <f t="shared" ref="BY2943" si="31407">(BL2943*BT2943+BM2943*BS2943+BN2943*BT2946+BO2943*BS2946)</f>
        <v>-0.70143942801958148</v>
      </c>
      <c r="BZ2943" s="20"/>
      <c r="CA2943" s="11">
        <v>1</v>
      </c>
      <c r="CB2943" s="12">
        <v>0</v>
      </c>
      <c r="CC2943" s="13">
        <v>0</v>
      </c>
      <c r="CD2943" s="40">
        <f t="shared" ref="CD2943" si="31408">-1/($CB$4*$B2943)</f>
        <v>-0.11116725057264995</v>
      </c>
      <c r="CE2943" s="20"/>
      <c r="CF2943" s="1">
        <f t="shared" ref="CF2943" si="31409">BV2943*CA2943+BX2943*CA2946-BW2943*CB2943-BY2943*CB2946</f>
        <v>0.72509715416518183</v>
      </c>
      <c r="CG2943" s="4">
        <f t="shared" ref="CG2943" si="31410">(BV2943*CB2943+BW2943*CA2943+BX2943*CB2946+BY2943*CA2946)</f>
        <v>0</v>
      </c>
      <c r="CH2943" s="2">
        <f t="shared" ref="CH2943" si="31411">BV2943*CC2943+BX2943*CC2946-BW2943*CD2943-BY2943*CD2946</f>
        <v>0</v>
      </c>
      <c r="CI2943" s="3">
        <f t="shared" ref="CI2943" si="31412">(BV2943*CD2943+BW2943*CC2943+BX2943*CD2946+BY2943*CC2946)</f>
        <v>-0.78204648504617769</v>
      </c>
      <c r="CJ2943" s="28"/>
      <c r="CK2943" s="11">
        <v>1</v>
      </c>
      <c r="CL2943" s="12">
        <v>0</v>
      </c>
      <c r="CM2943" s="13">
        <v>0</v>
      </c>
      <c r="CN2943" s="14">
        <v>0</v>
      </c>
      <c r="CP2943" s="1">
        <f t="shared" ref="CP2943" si="31413">CF2943*CK2943+CH2943*CK2946-CG2943*CL2943-CI2943*CL2946</f>
        <v>0.72509715416518183</v>
      </c>
      <c r="CQ2943" s="4">
        <f t="shared" ref="CQ2943" si="31414">(CF2943*CL2943+CG2943*CK2943+CH2943*CL2946+CI2943*CK2946)</f>
        <v>-0.78204648504617769</v>
      </c>
      <c r="CR2943" s="2">
        <f t="shared" ref="CR2943" si="31415">CF2943*CM2943+CH2943*CM2946-CG2943*CN2943-CI2943*CN2946</f>
        <v>0</v>
      </c>
      <c r="CS2943" s="3">
        <f t="shared" ref="CS2943" si="31416">(CF2943*CN2943+CG2943*CM2943+CH2943*CN2946+CI2943*CM2946)</f>
        <v>-0.78204648504617769</v>
      </c>
      <c r="CU2943" s="29">
        <f t="shared" ref="CU2943" si="31417">20*LOG(((1+$CL$4)/$CL$4)/((CP2943+CP2946)^2+(CQ2943+CQ2946)^2)^0.5)</f>
        <v>-3.3367729496855403E-2</v>
      </c>
      <c r="CW2943" s="51">
        <f t="shared" ref="CW2943" si="31418">((CP2943^2+CQ2943^2)^0.5)/((CP2946^2+CQ2946^2)^0.5)</f>
        <v>1.1282490151399918</v>
      </c>
    </row>
    <row r="2944" spans="2:101" ht="18.600000000000001" thickBot="1">
      <c r="D2944" s="11"/>
      <c r="E2944" s="13"/>
      <c r="F2944" s="13"/>
      <c r="G2944" s="15"/>
      <c r="H2944" s="10"/>
      <c r="I2944" s="11"/>
      <c r="J2944" s="13"/>
      <c r="K2944" s="13"/>
      <c r="L2944" s="15"/>
      <c r="N2944" s="5"/>
      <c r="Q2944" s="6"/>
      <c r="S2944" s="11"/>
      <c r="T2944" s="13"/>
      <c r="U2944" s="13"/>
      <c r="V2944" s="15"/>
      <c r="W2944" s="20"/>
      <c r="X2944" s="5"/>
      <c r="AA2944" s="6"/>
      <c r="AB2944" s="20"/>
      <c r="AC2944" s="11"/>
      <c r="AD2944" s="13"/>
      <c r="AE2944" s="13"/>
      <c r="AF2944" s="15"/>
      <c r="AG2944" s="20"/>
      <c r="AH2944" s="5"/>
      <c r="AK2944" s="6"/>
      <c r="AL2944" s="20"/>
      <c r="AM2944" s="11"/>
      <c r="AN2944" s="13"/>
      <c r="AO2944" s="13"/>
      <c r="AP2944" s="15"/>
      <c r="AR2944" s="5"/>
      <c r="AU2944" s="6"/>
      <c r="AW2944" s="11"/>
      <c r="AX2944" s="13"/>
      <c r="AY2944" s="13"/>
      <c r="AZ2944" s="15"/>
      <c r="BA2944" s="20"/>
      <c r="BB2944" s="5"/>
      <c r="BE2944" s="6"/>
      <c r="BG2944" s="11"/>
      <c r="BH2944" s="13"/>
      <c r="BI2944" s="13"/>
      <c r="BJ2944" s="15"/>
      <c r="BL2944" s="5"/>
      <c r="BO2944" s="6"/>
      <c r="BQ2944" s="11"/>
      <c r="BR2944" s="13"/>
      <c r="BS2944" s="13"/>
      <c r="BT2944" s="15"/>
      <c r="BU2944" s="20"/>
      <c r="BV2944" s="5"/>
      <c r="BY2944" s="6"/>
      <c r="CA2944" s="11"/>
      <c r="CB2944" s="13"/>
      <c r="CC2944" s="13"/>
      <c r="CD2944" s="15"/>
      <c r="CF2944" s="5"/>
      <c r="CI2944" s="6"/>
      <c r="CK2944" s="11"/>
      <c r="CL2944" s="13"/>
      <c r="CM2944" s="13"/>
      <c r="CN2944" s="15"/>
      <c r="CP2944" s="5"/>
      <c r="CS2944" s="6"/>
      <c r="CW2944" s="52"/>
    </row>
    <row r="2945" spans="2:101" ht="18.600000000000001" thickBot="1">
      <c r="D2945" s="11" t="s">
        <v>6</v>
      </c>
      <c r="E2945" s="13"/>
      <c r="F2945" s="13" t="s">
        <v>7</v>
      </c>
      <c r="G2945" s="15"/>
      <c r="H2945" s="10"/>
      <c r="I2945" s="11" t="s">
        <v>8</v>
      </c>
      <c r="J2945" s="13"/>
      <c r="K2945" s="13" t="s">
        <v>9</v>
      </c>
      <c r="L2945" s="15"/>
      <c r="N2945" s="251" t="s">
        <v>26</v>
      </c>
      <c r="O2945" s="252"/>
      <c r="P2945" s="253" t="s">
        <v>27</v>
      </c>
      <c r="Q2945" s="254"/>
      <c r="S2945" s="11" t="s">
        <v>13</v>
      </c>
      <c r="T2945" s="13"/>
      <c r="U2945" s="13" t="s">
        <v>14</v>
      </c>
      <c r="V2945" s="15"/>
      <c r="W2945" s="20"/>
      <c r="X2945" s="251" t="s">
        <v>26</v>
      </c>
      <c r="Y2945" s="252"/>
      <c r="Z2945" s="253" t="s">
        <v>27</v>
      </c>
      <c r="AA2945" s="254"/>
      <c r="AB2945" s="20"/>
      <c r="AC2945" s="11" t="s">
        <v>8</v>
      </c>
      <c r="AD2945" s="13"/>
      <c r="AE2945" s="13" t="s">
        <v>9</v>
      </c>
      <c r="AF2945" s="15"/>
      <c r="AG2945" s="20"/>
      <c r="AH2945" s="251" t="s">
        <v>26</v>
      </c>
      <c r="AI2945" s="252"/>
      <c r="AJ2945" s="253" t="s">
        <v>27</v>
      </c>
      <c r="AK2945" s="254"/>
      <c r="AL2945" s="20"/>
      <c r="AM2945" s="11" t="s">
        <v>13</v>
      </c>
      <c r="AN2945" s="13"/>
      <c r="AO2945" s="13" t="s">
        <v>14</v>
      </c>
      <c r="AP2945" s="15"/>
      <c r="AR2945" s="251" t="s">
        <v>26</v>
      </c>
      <c r="AS2945" s="252"/>
      <c r="AT2945" s="253" t="s">
        <v>27</v>
      </c>
      <c r="AU2945" s="254"/>
      <c r="AV2945" s="36"/>
      <c r="AW2945" s="11" t="s">
        <v>8</v>
      </c>
      <c r="AX2945" s="13"/>
      <c r="AY2945" s="13" t="s">
        <v>9</v>
      </c>
      <c r="AZ2945" s="15"/>
      <c r="BA2945" s="20"/>
      <c r="BB2945" s="251" t="s">
        <v>26</v>
      </c>
      <c r="BC2945" s="252"/>
      <c r="BD2945" s="253" t="s">
        <v>27</v>
      </c>
      <c r="BE2945" s="254"/>
      <c r="BF2945" s="36"/>
      <c r="BG2945" s="11" t="s">
        <v>13</v>
      </c>
      <c r="BH2945" s="13"/>
      <c r="BI2945" s="13" t="s">
        <v>14</v>
      </c>
      <c r="BJ2945" s="15"/>
      <c r="BK2945" s="36"/>
      <c r="BL2945" s="251" t="s">
        <v>26</v>
      </c>
      <c r="BM2945" s="252"/>
      <c r="BN2945" s="253" t="s">
        <v>27</v>
      </c>
      <c r="BO2945" s="254"/>
      <c r="BP2945" s="36"/>
      <c r="BQ2945" s="11" t="s">
        <v>8</v>
      </c>
      <c r="BR2945" s="13"/>
      <c r="BS2945" s="13" t="s">
        <v>9</v>
      </c>
      <c r="BT2945" s="15"/>
      <c r="BU2945" s="20"/>
      <c r="BV2945" s="251" t="s">
        <v>26</v>
      </c>
      <c r="BW2945" s="252"/>
      <c r="BX2945" s="253" t="s">
        <v>27</v>
      </c>
      <c r="BY2945" s="254"/>
      <c r="BZ2945" s="36"/>
      <c r="CA2945" s="11" t="s">
        <v>13</v>
      </c>
      <c r="CB2945" s="13"/>
      <c r="CC2945" s="13" t="s">
        <v>14</v>
      </c>
      <c r="CD2945" s="15"/>
      <c r="CE2945" s="36"/>
      <c r="CF2945" s="251" t="s">
        <v>26</v>
      </c>
      <c r="CG2945" s="252"/>
      <c r="CH2945" s="253" t="s">
        <v>27</v>
      </c>
      <c r="CI2945" s="254"/>
      <c r="CK2945" s="11" t="s">
        <v>28</v>
      </c>
      <c r="CL2945" s="13"/>
      <c r="CM2945" s="13" t="s">
        <v>29</v>
      </c>
      <c r="CN2945" s="15"/>
      <c r="CP2945" s="251" t="s">
        <v>26</v>
      </c>
      <c r="CQ2945" s="252"/>
      <c r="CR2945" s="253" t="s">
        <v>27</v>
      </c>
      <c r="CS2945" s="254"/>
      <c r="CU2945" s="38" t="s">
        <v>37</v>
      </c>
      <c r="CW2945" s="53" t="s">
        <v>45</v>
      </c>
    </row>
    <row r="2946" spans="2:101" ht="19.2" thickTop="1" thickBot="1">
      <c r="D2946" s="16">
        <v>0</v>
      </c>
      <c r="E2946" s="17">
        <v>0</v>
      </c>
      <c r="F2946" s="18">
        <v>1</v>
      </c>
      <c r="G2946" s="19">
        <v>0</v>
      </c>
      <c r="H2946" s="10"/>
      <c r="I2946" s="16">
        <v>0</v>
      </c>
      <c r="J2946" s="17">
        <f t="shared" ref="J2946" si="31419">-1/($J$4*$B2943)</f>
        <v>-0.15468514226005772</v>
      </c>
      <c r="K2946" s="18">
        <v>1</v>
      </c>
      <c r="L2946" s="19">
        <v>0</v>
      </c>
      <c r="N2946" s="1">
        <f t="shared" ref="N2946" si="31420">D2946*I2943+F2946*I2946-E2946*J2943-G2946*J2946</f>
        <v>0</v>
      </c>
      <c r="O2946" s="4">
        <f t="shared" ref="O2946" si="31421">(D2946*J2943+E2946*I2943+F2946*J2946+G2946*I2946)</f>
        <v>-0.15468514226005772</v>
      </c>
      <c r="P2946" s="2">
        <f t="shared" ref="P2946" si="31422">D2946*K2943+F2946*K2946-E2946*L2943-G2946*L2946</f>
        <v>1</v>
      </c>
      <c r="Q2946" s="3">
        <f t="shared" ref="Q2946" si="31423">(D2946*L2943+E2946*K2943+F2946*L2946+G2946*K2946)</f>
        <v>0</v>
      </c>
      <c r="S2946" s="16">
        <v>0</v>
      </c>
      <c r="T2946" s="17">
        <v>0</v>
      </c>
      <c r="U2946" s="18">
        <v>1</v>
      </c>
      <c r="V2946" s="19">
        <v>0</v>
      </c>
      <c r="W2946" s="20"/>
      <c r="X2946" s="1">
        <f t="shared" ref="X2946" si="31424">N2946*S2943+P2946*S2946-O2946*T2943-Q2946*T2946</f>
        <v>0</v>
      </c>
      <c r="Y2946" s="4">
        <f t="shared" ref="Y2946" si="31425">(N2946*T2943+O2946*S2943+P2946*T2946+Q2946*S2946)</f>
        <v>-0.15468514226005772</v>
      </c>
      <c r="Z2946" s="2">
        <f t="shared" ref="Z2946" si="31426">N2946*U2943+P2946*U2946-O2946*V2943-Q2946*V2946</f>
        <v>0.96714412259583027</v>
      </c>
      <c r="AA2946" s="3">
        <f t="shared" ref="AA2946" si="31427">(N2946*V2943+O2946*U2943+P2946*V2946+Q2946*U2946)</f>
        <v>0</v>
      </c>
      <c r="AB2946" s="20"/>
      <c r="AC2946" s="16">
        <v>0</v>
      </c>
      <c r="AD2946" s="17">
        <f t="shared" ref="AD2946" si="31428">-1/($AD$4*$B2943)</f>
        <v>-0.17672028360071057</v>
      </c>
      <c r="AE2946" s="18">
        <v>1</v>
      </c>
      <c r="AF2946" s="19">
        <v>0</v>
      </c>
      <c r="AG2946" s="20"/>
      <c r="AH2946" s="1">
        <f t="shared" ref="AH2946" si="31429">X2946*AC2943+Z2946*AC2946-Y2946*AD2943-AA2946*AD2946</f>
        <v>0</v>
      </c>
      <c r="AI2946" s="4">
        <f t="shared" ref="AI2946" si="31430">(X2946*AD2943+Y2946*AC2943+Z2946*AD2946+AA2946*AC2946)</f>
        <v>-0.32559912588795326</v>
      </c>
      <c r="AJ2946" s="2">
        <f t="shared" ref="AJ2946" si="31431">X2946*AE2943+Z2946*AE2946-Y2946*AF2943-AA2946*AF2946</f>
        <v>0.96714412259583027</v>
      </c>
      <c r="AK2946" s="3">
        <f t="shared" ref="AK2946" si="31432">(X2946*AF2943+Y2946*AE2943+Z2946*AF2946+AA2946*AE2946)</f>
        <v>0</v>
      </c>
      <c r="AL2946" s="20"/>
      <c r="AM2946" s="16">
        <v>0</v>
      </c>
      <c r="AN2946" s="17">
        <v>0</v>
      </c>
      <c r="AO2946" s="18">
        <v>1</v>
      </c>
      <c r="AP2946" s="19">
        <v>0</v>
      </c>
      <c r="AR2946" s="1">
        <f t="shared" ref="AR2946" si="31433">AH2946*AM2943+AJ2946*AM2946-AI2946*AN2943-AK2946*AN2946</f>
        <v>0</v>
      </c>
      <c r="AS2946" s="4">
        <f t="shared" ref="AS2946" si="31434">(AH2946*AN2943+AI2946*AM2943+AJ2946*AN2946+AK2946*AM2946)</f>
        <v>-0.32559912588795326</v>
      </c>
      <c r="AT2946" s="2">
        <f t="shared" ref="AT2946" si="31435">AH2946*AO2943+AJ2946*AO2946-AI2946*AP2943-AK2946*AP2946</f>
        <v>0.89527317149779717</v>
      </c>
      <c r="AU2946" s="3">
        <f t="shared" ref="AU2946" si="31436">(AH2946*AP2943+AI2946*AO2943+AJ2946*AP2946+AK2946*AO2946)</f>
        <v>0</v>
      </c>
      <c r="AV2946" s="20"/>
      <c r="AW2946" s="16">
        <v>0</v>
      </c>
      <c r="AX2946" s="17">
        <f t="shared" ref="AX2946" si="31437">-1/($AX$4*$B2943)</f>
        <v>-0.17672028360071057</v>
      </c>
      <c r="AY2946" s="18">
        <v>1</v>
      </c>
      <c r="AZ2946" s="19">
        <v>0</v>
      </c>
      <c r="BA2946" s="20"/>
      <c r="BB2946" s="1">
        <f t="shared" ref="BB2946" si="31438">AR2946*AW2943+AT2946*AW2946-AS2946*AX2943-AU2946*AX2946</f>
        <v>0</v>
      </c>
      <c r="BC2946" s="4">
        <f t="shared" ref="BC2946" si="31439">(AR2946*AX2943+AS2946*AW2943+AT2946*AX2946+AU2946*AW2946)</f>
        <v>-0.48381205465515154</v>
      </c>
      <c r="BD2946" s="2">
        <f t="shared" ref="BD2946" si="31440">AR2946*AY2943+AT2946*AY2946-AS2946*AZ2943-AU2946*AZ2946</f>
        <v>0.89527317149779717</v>
      </c>
      <c r="BE2946" s="3">
        <f t="shared" ref="BE2946" si="31441">(AR2946*AZ2943+AS2946*AY2943+AT2946*AZ2946+AU2946*AY2946)</f>
        <v>0</v>
      </c>
      <c r="BF2946" s="20"/>
      <c r="BG2946" s="16">
        <v>0</v>
      </c>
      <c r="BH2946" s="17">
        <v>0</v>
      </c>
      <c r="BI2946" s="18">
        <v>1</v>
      </c>
      <c r="BJ2946" s="19">
        <v>0</v>
      </c>
      <c r="BK2946" s="20"/>
      <c r="BL2946" s="1">
        <f t="shared" ref="BL2946" si="31442">BB2946*BG2943+BD2946*BG2946-BC2946*BH2943-BE2946*BH2946</f>
        <v>0</v>
      </c>
      <c r="BM2946" s="4">
        <f t="shared" ref="BM2946" si="31443">(BB2946*BH2943+BC2946*BG2943+BD2946*BH2946+BE2946*BG2946)</f>
        <v>-0.48381205465515154</v>
      </c>
      <c r="BN2946" s="2">
        <f t="shared" ref="BN2946" si="31444">BB2946*BI2943+BD2946*BI2946-BC2946*BJ2943-BE2946*BJ2946</f>
        <v>0.79250913532627809</v>
      </c>
      <c r="BO2946" s="3">
        <f t="shared" ref="BO2946" si="31445">(BB2946*BJ2943+BC2946*BI2943+BD2946*BJ2946+BE2946*BI2946)</f>
        <v>0</v>
      </c>
      <c r="BP2946" s="20"/>
      <c r="BQ2946" s="16">
        <v>0</v>
      </c>
      <c r="BR2946" s="17">
        <f t="shared" ref="BR2946" si="31446">-1/($BR$4*$B2943)</f>
        <v>-0.15468514226005772</v>
      </c>
      <c r="BS2946" s="18">
        <v>1</v>
      </c>
      <c r="BT2946" s="19">
        <v>0</v>
      </c>
      <c r="BU2946" s="20"/>
      <c r="BV2946" s="1">
        <f t="shared" ref="BV2946" si="31447">BL2946*BQ2943+BN2946*BQ2946-BM2946*BR2943-BO2946*BR2946</f>
        <v>0</v>
      </c>
      <c r="BW2946" s="4">
        <f t="shared" ref="BW2946" si="31448">(BL2946*BR2943+BM2946*BQ2943+BN2946*BR2946+BO2946*BQ2946)</f>
        <v>-0.60640144299549226</v>
      </c>
      <c r="BX2946" s="2">
        <f t="shared" ref="BX2946" si="31449">BL2946*BS2943+BN2946*BS2946-BM2946*BT2943-BO2946*BT2946</f>
        <v>0.79250913532627809</v>
      </c>
      <c r="BY2946" s="3">
        <f t="shared" ref="BY2946" si="31450">(BL2946*BT2943+BM2946*BS2943+BN2946*BT2946+BO2946*BS2946)</f>
        <v>0</v>
      </c>
      <c r="BZ2946" s="20"/>
      <c r="CA2946" s="16">
        <v>0</v>
      </c>
      <c r="CB2946" s="17">
        <v>0</v>
      </c>
      <c r="CC2946" s="18">
        <v>1</v>
      </c>
      <c r="CD2946" s="19">
        <v>0</v>
      </c>
      <c r="CE2946" s="20"/>
      <c r="CF2946" s="1">
        <f t="shared" ref="CF2946" si="31451">BV2946*CA2943+BX2946*CA2946-BW2946*CB2943-BY2946*CB2946</f>
        <v>0</v>
      </c>
      <c r="CG2946" s="4">
        <f t="shared" ref="CG2946" si="31452">(BV2946*CB2943+BW2946*CA2943+BX2946*CB2946+BY2946*CA2946)</f>
        <v>-0.60640144299549226</v>
      </c>
      <c r="CH2946" s="2">
        <f t="shared" ref="CH2946" si="31453">BV2946*CC2943+BX2946*CC2946-BW2946*CD2943-BY2946*CD2946</f>
        <v>0.72509715416518172</v>
      </c>
      <c r="CI2946" s="3">
        <f t="shared" ref="CI2946" si="31454">(BV2946*CD2943+BW2946*CC2943+BX2946*CD2946+BY2946*CC2946)</f>
        <v>0</v>
      </c>
      <c r="CK2946" s="16">
        <f t="shared" ref="CK2946" si="31455">1/$CL$4</f>
        <v>1</v>
      </c>
      <c r="CL2946" s="17">
        <v>0</v>
      </c>
      <c r="CM2946" s="18">
        <v>1</v>
      </c>
      <c r="CN2946" s="19">
        <v>0</v>
      </c>
      <c r="CP2946" s="1">
        <f t="shared" ref="CP2946" si="31456">CF2946*CK2943+CH2946*CK2946-CG2946*CL2943-CI2946*CL2946</f>
        <v>0.72509715416518172</v>
      </c>
      <c r="CQ2946" s="4">
        <f t="shared" ref="CQ2946" si="31457">(CF2946*CL2943+CG2946*CK2943+CH2946*CL2946+CI2946*CK2946)</f>
        <v>-0.60640144299549226</v>
      </c>
      <c r="CR2946" s="2">
        <f t="shared" ref="CR2946" si="31458">CF2946*CM2943+CH2946*CM2946-CG2946*CN2943-CI2946*CN2946</f>
        <v>0.72509715416518172</v>
      </c>
      <c r="CS2946" s="3">
        <f t="shared" ref="CS2946" si="31459">(CF2946*CN2943+CG2946*CM2943+CH2946*CN2946+CI2946*CM2946)</f>
        <v>0</v>
      </c>
      <c r="CU2946" s="39">
        <f t="shared" ref="CU2946" si="31460">(180/PI())*ATAN(-1*(CQ2943/CP2943))</f>
        <v>47.163964069510875</v>
      </c>
      <c r="CW2946" s="54">
        <f t="shared" ref="CW2946" si="31461">20*LOG(((1-(10^(CU2943/20)^2)*(1-((1-CW2943)/(1+CW2943))^2))^0.5))</f>
        <v>-19.485665694009096</v>
      </c>
    </row>
    <row r="2947" spans="2:101">
      <c r="E2947" s="20"/>
      <c r="F2947" s="20"/>
      <c r="G2947" s="20"/>
      <c r="H2947" s="20"/>
      <c r="I2947" s="20"/>
      <c r="J2947" s="20"/>
      <c r="K2947" s="20"/>
      <c r="L2947" s="20"/>
      <c r="M2947" s="20"/>
      <c r="N2947" s="20"/>
      <c r="O2947" s="20"/>
      <c r="P2947" s="20"/>
      <c r="Q2947" s="20"/>
      <c r="R2947" s="20"/>
      <c r="S2947" s="20"/>
      <c r="T2947" s="20"/>
      <c r="U2947" s="20"/>
      <c r="V2947" s="20"/>
      <c r="W2947" s="20"/>
      <c r="X2947" s="20"/>
      <c r="Y2947" s="20"/>
      <c r="Z2947" s="20"/>
      <c r="AA2947" s="20"/>
      <c r="AB2947" s="30"/>
      <c r="AC2947" s="20"/>
      <c r="AD2947" s="20"/>
      <c r="AE2947" s="20"/>
      <c r="AF2947" s="20"/>
      <c r="AG2947" s="20"/>
      <c r="AH2947" s="20"/>
      <c r="AI2947" s="20"/>
      <c r="AJ2947" s="20"/>
      <c r="AK2947" s="20"/>
      <c r="AL2947" s="20"/>
      <c r="AM2947" s="20"/>
      <c r="AN2947" s="20"/>
      <c r="AO2947" s="20"/>
      <c r="AP2947" s="20"/>
      <c r="AQ2947" s="20"/>
      <c r="AR2947" s="20"/>
      <c r="AS2947" s="20"/>
      <c r="AT2947" s="20"/>
      <c r="AU2947" s="20"/>
      <c r="AV2947" s="20"/>
      <c r="AW2947" s="20"/>
      <c r="AX2947" s="20"/>
      <c r="AY2947" s="20"/>
      <c r="AZ2947" s="20"/>
      <c r="BA2947" s="20"/>
      <c r="BB2947" s="20"/>
      <c r="BC2947" s="20"/>
      <c r="BD2947" s="20"/>
      <c r="BE2947" s="20"/>
      <c r="BF2947" s="20"/>
      <c r="BG2947" s="20"/>
      <c r="BH2947" s="20"/>
      <c r="BI2947" s="20"/>
      <c r="BJ2947" s="20"/>
      <c r="BK2947" s="20"/>
      <c r="BL2947" s="20"/>
      <c r="BM2947" s="20"/>
      <c r="BN2947" s="20"/>
      <c r="BO2947" s="20"/>
      <c r="BP2947" s="20"/>
      <c r="BQ2947" s="20"/>
      <c r="BR2947" s="20"/>
      <c r="BS2947" s="20"/>
      <c r="BT2947" s="20"/>
      <c r="BU2947" s="20"/>
      <c r="BV2947" s="20"/>
      <c r="BW2947" s="20"/>
      <c r="BX2947" s="20"/>
      <c r="BY2947" s="20"/>
      <c r="BZ2947" s="20"/>
      <c r="CA2947" s="20"/>
      <c r="CB2947" s="20"/>
      <c r="CC2947" s="20"/>
      <c r="CD2947" s="20"/>
      <c r="CE2947" s="20"/>
      <c r="CF2947" s="20"/>
      <c r="CG2947" s="20"/>
      <c r="CH2947" s="20"/>
      <c r="CI2947" s="20"/>
      <c r="CJ2947" s="20"/>
      <c r="CK2947" s="20"/>
      <c r="CL2947" s="20"/>
    </row>
    <row r="2949" spans="2:101" ht="18.600000000000001" thickBot="1">
      <c r="B2949" s="23"/>
      <c r="C2949" s="23"/>
      <c r="D2949" s="20" t="s">
        <v>15</v>
      </c>
      <c r="E2949" s="20"/>
      <c r="F2949" s="20"/>
      <c r="G2949" s="20"/>
      <c r="H2949" s="20"/>
      <c r="I2949" s="20" t="s">
        <v>16</v>
      </c>
      <c r="J2949" s="20"/>
      <c r="K2949" s="20"/>
      <c r="L2949" s="20"/>
      <c r="M2949" s="23"/>
      <c r="N2949" s="23"/>
      <c r="O2949" s="24" t="s">
        <v>17</v>
      </c>
      <c r="P2949" s="23"/>
      <c r="Q2949" s="23"/>
      <c r="R2949" s="23"/>
      <c r="S2949" s="20"/>
      <c r="T2949" s="20" t="s">
        <v>18</v>
      </c>
      <c r="U2949" s="23"/>
      <c r="V2949" s="23"/>
      <c r="W2949" s="23"/>
      <c r="X2949" s="23"/>
      <c r="Y2949" s="24" t="s">
        <v>19</v>
      </c>
      <c r="Z2949" s="23"/>
      <c r="AA2949" s="23"/>
      <c r="AB2949" s="23"/>
      <c r="AC2949" s="24" t="s">
        <v>20</v>
      </c>
      <c r="AD2949" s="20"/>
      <c r="AE2949" s="20"/>
      <c r="AF2949" s="20"/>
      <c r="AG2949" s="20"/>
      <c r="AH2949" s="23"/>
      <c r="AI2949" s="24" t="s">
        <v>21</v>
      </c>
      <c r="AJ2949" s="23"/>
      <c r="AK2949" s="23"/>
      <c r="AL2949" s="20"/>
      <c r="AM2949" s="24" t="s">
        <v>31</v>
      </c>
      <c r="AN2949" s="20"/>
      <c r="AO2949" s="23"/>
      <c r="AP2949" s="23"/>
      <c r="AQ2949" s="23"/>
      <c r="AR2949" s="23"/>
      <c r="AS2949" s="24" t="s">
        <v>91</v>
      </c>
      <c r="AT2949" s="23"/>
      <c r="AU2949" s="23"/>
      <c r="AV2949" s="23"/>
      <c r="AW2949" s="24" t="s">
        <v>32</v>
      </c>
      <c r="AX2949" s="20"/>
      <c r="AY2949" s="20"/>
      <c r="AZ2949" s="20"/>
      <c r="BA2949" s="20"/>
      <c r="BB2949" s="23"/>
      <c r="BC2949" s="24" t="s">
        <v>22</v>
      </c>
      <c r="BD2949" s="23"/>
      <c r="BE2949" s="23"/>
      <c r="BF2949" s="23"/>
      <c r="BG2949" s="24" t="s">
        <v>33</v>
      </c>
      <c r="BH2949" s="20"/>
      <c r="BI2949" s="23"/>
      <c r="BJ2949" s="23"/>
      <c r="BK2949" s="23"/>
      <c r="BL2949" s="23"/>
      <c r="BM2949" s="24" t="s">
        <v>34</v>
      </c>
      <c r="BN2949" s="23"/>
      <c r="BO2949" s="23"/>
      <c r="BP2949" s="23"/>
      <c r="BQ2949" s="24" t="s">
        <v>89</v>
      </c>
      <c r="BR2949" s="20"/>
      <c r="BS2949" s="20"/>
      <c r="BT2949" s="20"/>
      <c r="BU2949" s="20"/>
      <c r="BV2949" s="23"/>
      <c r="BW2949" s="24" t="s">
        <v>35</v>
      </c>
      <c r="BX2949" s="23"/>
      <c r="BY2949" s="23"/>
      <c r="BZ2949" s="23"/>
      <c r="CA2949" s="24" t="s">
        <v>90</v>
      </c>
      <c r="CB2949" s="20"/>
      <c r="CC2949" s="23"/>
      <c r="CD2949" s="23"/>
      <c r="CE2949" s="23"/>
      <c r="CF2949" s="23"/>
      <c r="CG2949" s="24" t="s">
        <v>92</v>
      </c>
      <c r="CH2949" s="23"/>
      <c r="CI2949" s="23"/>
      <c r="CJ2949" s="23"/>
      <c r="CK2949" s="24" t="s">
        <v>36</v>
      </c>
      <c r="CL2949" s="24"/>
      <c r="CM2949" s="23"/>
      <c r="CN2949" s="23"/>
      <c r="CO2949" s="23"/>
      <c r="CP2949" s="23"/>
      <c r="CQ2949" s="24" t="s">
        <v>93</v>
      </c>
      <c r="CR2949" s="23"/>
      <c r="CS2949" s="23"/>
    </row>
    <row r="2950" spans="2:101" ht="18.600000000000001" thickBot="1">
      <c r="B2950" s="33"/>
      <c r="C2950" s="23"/>
      <c r="D2950" s="7" t="s">
        <v>2</v>
      </c>
      <c r="E2950" s="8"/>
      <c r="F2950" s="8" t="s">
        <v>3</v>
      </c>
      <c r="G2950" s="9"/>
      <c r="H2950" s="10"/>
      <c r="I2950" s="7" t="s">
        <v>4</v>
      </c>
      <c r="J2950" s="8"/>
      <c r="K2950" s="8" t="s">
        <v>5</v>
      </c>
      <c r="L2950" s="9"/>
      <c r="M2950" s="23"/>
      <c r="N2950" s="251" t="s">
        <v>79</v>
      </c>
      <c r="O2950" s="252"/>
      <c r="P2950" s="253" t="s">
        <v>80</v>
      </c>
      <c r="Q2950" s="254"/>
      <c r="R2950" s="23"/>
      <c r="S2950" s="7" t="s">
        <v>11</v>
      </c>
      <c r="T2950" s="8"/>
      <c r="U2950" s="8" t="s">
        <v>12</v>
      </c>
      <c r="V2950" s="9"/>
      <c r="W2950" s="20"/>
      <c r="X2950" s="251" t="s">
        <v>79</v>
      </c>
      <c r="Y2950" s="252"/>
      <c r="Z2950" s="253" t="s">
        <v>80</v>
      </c>
      <c r="AA2950" s="254"/>
      <c r="AB2950" s="20"/>
      <c r="AC2950" s="7" t="s">
        <v>4</v>
      </c>
      <c r="AD2950" s="8"/>
      <c r="AE2950" s="8" t="s">
        <v>5</v>
      </c>
      <c r="AF2950" s="9"/>
      <c r="AG2950" s="20"/>
      <c r="AH2950" s="251" t="s">
        <v>0</v>
      </c>
      <c r="AI2950" s="252"/>
      <c r="AJ2950" s="253" t="s">
        <v>1</v>
      </c>
      <c r="AK2950" s="254"/>
      <c r="AL2950" s="20"/>
      <c r="AM2950" s="7" t="s">
        <v>11</v>
      </c>
      <c r="AN2950" s="8"/>
      <c r="AO2950" s="8" t="s">
        <v>12</v>
      </c>
      <c r="AP2950" s="9"/>
      <c r="AQ2950" s="23"/>
      <c r="AR2950" s="251" t="s">
        <v>0</v>
      </c>
      <c r="AS2950" s="252"/>
      <c r="AT2950" s="253" t="s">
        <v>1</v>
      </c>
      <c r="AU2950" s="254"/>
      <c r="AV2950" s="36"/>
      <c r="AW2950" s="7" t="s">
        <v>4</v>
      </c>
      <c r="AX2950" s="8"/>
      <c r="AY2950" s="8" t="s">
        <v>5</v>
      </c>
      <c r="AZ2950" s="9"/>
      <c r="BA2950" s="20"/>
      <c r="BB2950" s="251" t="s">
        <v>0</v>
      </c>
      <c r="BC2950" s="252"/>
      <c r="BD2950" s="253" t="s">
        <v>1</v>
      </c>
      <c r="BE2950" s="254"/>
      <c r="BF2950" s="36"/>
      <c r="BG2950" s="7" t="s">
        <v>11</v>
      </c>
      <c r="BH2950" s="8"/>
      <c r="BI2950" s="8" t="s">
        <v>12</v>
      </c>
      <c r="BJ2950" s="9"/>
      <c r="BK2950" s="36"/>
      <c r="BL2950" s="251" t="s">
        <v>0</v>
      </c>
      <c r="BM2950" s="252"/>
      <c r="BN2950" s="253" t="s">
        <v>1</v>
      </c>
      <c r="BO2950" s="254"/>
      <c r="BP2950" s="36"/>
      <c r="BQ2950" s="7" t="s">
        <v>4</v>
      </c>
      <c r="BR2950" s="8"/>
      <c r="BS2950" s="8" t="s">
        <v>5</v>
      </c>
      <c r="BT2950" s="9"/>
      <c r="BU2950" s="20"/>
      <c r="BV2950" s="251" t="s">
        <v>0</v>
      </c>
      <c r="BW2950" s="252"/>
      <c r="BX2950" s="253" t="s">
        <v>1</v>
      </c>
      <c r="BY2950" s="254"/>
      <c r="BZ2950" s="36"/>
      <c r="CA2950" s="7" t="s">
        <v>11</v>
      </c>
      <c r="CB2950" s="8"/>
      <c r="CC2950" s="8" t="s">
        <v>12</v>
      </c>
      <c r="CD2950" s="9"/>
      <c r="CE2950" s="36"/>
      <c r="CF2950" s="251" t="s">
        <v>0</v>
      </c>
      <c r="CG2950" s="252"/>
      <c r="CH2950" s="253" t="s">
        <v>1</v>
      </c>
      <c r="CI2950" s="254"/>
      <c r="CJ2950" s="23"/>
      <c r="CK2950" s="7" t="s">
        <v>23</v>
      </c>
      <c r="CL2950" s="8"/>
      <c r="CM2950" s="8" t="s">
        <v>24</v>
      </c>
      <c r="CN2950" s="9"/>
      <c r="CO2950" s="23"/>
      <c r="CP2950" s="251" t="s">
        <v>0</v>
      </c>
      <c r="CQ2950" s="252"/>
      <c r="CR2950" s="253" t="s">
        <v>1</v>
      </c>
      <c r="CS2950" s="254"/>
      <c r="CU2950" s="26" t="s">
        <v>25</v>
      </c>
      <c r="CW2950" s="50" t="s">
        <v>44</v>
      </c>
    </row>
    <row r="2951" spans="2:101" ht="19.2" thickTop="1" thickBot="1">
      <c r="B2951" s="34">
        <v>9.5000000000000302</v>
      </c>
      <c r="D2951" s="11">
        <v>1</v>
      </c>
      <c r="E2951" s="12">
        <v>0</v>
      </c>
      <c r="F2951" s="13">
        <v>0</v>
      </c>
      <c r="G2951" s="40">
        <f t="shared" ref="G2951" si="31462">-1/($E$4*$B2951)</f>
        <v>-0.11058215978016232</v>
      </c>
      <c r="H2951" s="10"/>
      <c r="I2951" s="11">
        <v>1</v>
      </c>
      <c r="J2951" s="12">
        <v>0</v>
      </c>
      <c r="K2951" s="13">
        <v>0</v>
      </c>
      <c r="L2951" s="14">
        <v>0</v>
      </c>
      <c r="N2951" s="1">
        <f t="shared" ref="N2951" si="31463">D2951*I2951+F2951*I2954-E2951*J2951-G2951*J2954</f>
        <v>0.98298461139412341</v>
      </c>
      <c r="O2951" s="4">
        <f t="shared" ref="O2951" si="31464">(D2951*J2951+E2951*I2951+F2951*J2954+G2951*I2954)</f>
        <v>0</v>
      </c>
      <c r="P2951" s="2">
        <f t="shared" ref="P2951" si="31465">D2951*K2951+F2951*K2954-E2951*L2951-G2951*L2954</f>
        <v>0</v>
      </c>
      <c r="Q2951" s="3">
        <f t="shared" ref="Q2951" si="31466">(D2951*L2951+E2951*K2951+F2951*L2954+G2951*K2954)</f>
        <v>-0.11058215978016232</v>
      </c>
      <c r="S2951" s="11">
        <v>1</v>
      </c>
      <c r="T2951" s="12">
        <v>0</v>
      </c>
      <c r="U2951" s="13">
        <v>0</v>
      </c>
      <c r="V2951" s="40">
        <f t="shared" ref="V2951" si="31467">-1/($T$4*$B2951)</f>
        <v>-0.21128694880517163</v>
      </c>
      <c r="W2951" s="20"/>
      <c r="X2951" s="1">
        <f t="shared" ref="X2951" si="31468">N2951*S2951+P2951*S2954-O2951*T2951-Q2951*T2954</f>
        <v>0.98298461139412341</v>
      </c>
      <c r="Y2951" s="4">
        <f t="shared" ref="Y2951" si="31469">(N2951*T2951+O2951*S2951+P2951*T2954+Q2951*S2954)</f>
        <v>0</v>
      </c>
      <c r="Z2951" s="2">
        <f t="shared" ref="Z2951" si="31470">N2951*U2951+P2951*U2954-O2951*V2951-Q2951*V2954</f>
        <v>0</v>
      </c>
      <c r="AA2951" s="3">
        <f t="shared" ref="AA2951" si="31471">(N2951*V2951+O2951*U2951+P2951*V2954+Q2951*U2954)</f>
        <v>-0.31827397904406401</v>
      </c>
      <c r="AB2951" s="20"/>
      <c r="AC2951" s="11">
        <v>1</v>
      </c>
      <c r="AD2951" s="12">
        <v>0</v>
      </c>
      <c r="AE2951" s="13">
        <v>0</v>
      </c>
      <c r="AF2951" s="14">
        <v>0</v>
      </c>
      <c r="AG2951" s="20"/>
      <c r="AH2951" s="1">
        <f t="shared" ref="AH2951" si="31472">X2951*AC2951+Z2951*AC2954-Y2951*AD2951-AA2951*AD2954</f>
        <v>0.92703517233283184</v>
      </c>
      <c r="AI2951" s="4">
        <f t="shared" ref="AI2951" si="31473">(X2951*AD2951+Y2951*AC2951+Z2951*AD2954+AA2951*AC2954)</f>
        <v>0</v>
      </c>
      <c r="AJ2951" s="2">
        <f t="shared" ref="AJ2951" si="31474">X2951*AE2951+Z2951*AE2954-Y2951*AF2951-AA2951*AF2954</f>
        <v>0</v>
      </c>
      <c r="AK2951" s="3">
        <f t="shared" ref="AK2951" si="31475">(X2951*AF2951+Y2951*AE2951+Z2951*AF2954+AA2951*AE2954)</f>
        <v>-0.31827397904406401</v>
      </c>
      <c r="AL2951" s="20"/>
      <c r="AM2951" s="11">
        <v>1</v>
      </c>
      <c r="AN2951" s="12">
        <v>0</v>
      </c>
      <c r="AO2951" s="13">
        <v>0</v>
      </c>
      <c r="AP2951" s="40">
        <f t="shared" ref="AP2951" si="31476">-1/($AN$4*$B2951)</f>
        <v>-0.21957271150341365</v>
      </c>
      <c r="AR2951" s="1">
        <f t="shared" ref="AR2951" si="31477">AH2951*AM2951+AJ2951*AM2954-AI2951*AN2951-AK2951*AN2954</f>
        <v>0.92703517233283184</v>
      </c>
      <c r="AS2951" s="4">
        <f t="shared" ref="AS2951" si="31478">(AH2951*AN2951+AI2951*AM2951+AJ2951*AN2954+AK2951*AM2954)</f>
        <v>0</v>
      </c>
      <c r="AT2951" s="2">
        <f t="shared" ref="AT2951" si="31479">AH2951*AO2951+AJ2951*AO2954-AI2951*AP2951-AK2951*AP2954</f>
        <v>0</v>
      </c>
      <c r="AU2951" s="3">
        <f t="shared" ref="AU2951" si="31480">(AH2951*AP2951+AI2951*AO2951+AJ2951*AP2954+AK2951*AO2954)</f>
        <v>-0.52182560549221824</v>
      </c>
      <c r="AV2951" s="20"/>
      <c r="AW2951" s="11">
        <v>1</v>
      </c>
      <c r="AX2951" s="12">
        <v>0</v>
      </c>
      <c r="AY2951" s="13">
        <v>0</v>
      </c>
      <c r="AZ2951" s="14">
        <v>0</v>
      </c>
      <c r="BA2951" s="20"/>
      <c r="BB2951" s="1">
        <f t="shared" ref="BB2951" si="31481">AR2951*AW2951+AT2951*AW2954-AS2951*AX2951-AU2951*AX2954</f>
        <v>0.83530335686114876</v>
      </c>
      <c r="BC2951" s="4">
        <f t="shared" ref="BC2951" si="31482">(AR2951*AX2951+AS2951*AW2951+AT2951*AX2954+AU2951*AW2954)</f>
        <v>0</v>
      </c>
      <c r="BD2951" s="2">
        <f t="shared" ref="BD2951" si="31483">AR2951*AY2951+AT2951*AY2954-AS2951*AZ2951-AU2951*AZ2954</f>
        <v>0</v>
      </c>
      <c r="BE2951" s="3">
        <f t="shared" ref="BE2951" si="31484">(AR2951*AZ2951+AS2951*AY2951+AT2951*AZ2954+AU2951*AY2954)</f>
        <v>-0.52182560549221824</v>
      </c>
      <c r="BF2951" s="20"/>
      <c r="BG2951" s="11">
        <v>1</v>
      </c>
      <c r="BH2951" s="12">
        <v>0</v>
      </c>
      <c r="BI2951" s="13">
        <v>0</v>
      </c>
      <c r="BJ2951" s="40">
        <f t="shared" ref="BJ2951" si="31485">-1/($BH$4*$B2951)</f>
        <v>-0.21128694880517163</v>
      </c>
      <c r="BK2951" s="20"/>
      <c r="BL2951" s="1">
        <f t="shared" ref="BL2951" si="31486">BB2951*BG2951+BD2951*BG2954-BC2951*BH2951-BE2951*BH2954</f>
        <v>0.83530335686114876</v>
      </c>
      <c r="BM2951" s="4">
        <f t="shared" ref="BM2951" si="31487">(BB2951*BH2951+BC2951*BG2951+BD2951*BH2954+BE2951*BG2954)</f>
        <v>0</v>
      </c>
      <c r="BN2951" s="2">
        <f t="shared" ref="BN2951" si="31488">BB2951*BI2951+BD2951*BI2954-BC2951*BJ2951-BE2951*BJ2954</f>
        <v>0</v>
      </c>
      <c r="BO2951" s="3">
        <f t="shared" ref="BO2951" si="31489">(BB2951*BJ2951+BC2951*BI2951+BD2951*BJ2954+BE2951*BI2954)</f>
        <v>-0.69831430309012776</v>
      </c>
      <c r="BP2951" s="20"/>
      <c r="BQ2951" s="11">
        <v>1</v>
      </c>
      <c r="BR2951" s="12">
        <v>0</v>
      </c>
      <c r="BS2951" s="13">
        <v>0</v>
      </c>
      <c r="BT2951" s="14">
        <v>0</v>
      </c>
      <c r="BU2951" s="20"/>
      <c r="BV2951" s="1">
        <f t="shared" ref="BV2951" si="31490">BL2951*BQ2951+BN2951*BQ2954-BM2951*BR2951-BO2951*BR2954</f>
        <v>0.72785302979444944</v>
      </c>
      <c r="BW2951" s="4">
        <f t="shared" ref="BW2951" si="31491">(BL2951*BR2951+BM2951*BQ2951+BN2951*BR2954+BO2951*BQ2954)</f>
        <v>0</v>
      </c>
      <c r="BX2951" s="2">
        <f t="shared" ref="BX2951" si="31492">BL2951*BS2951+BN2951*BS2954-BM2951*BT2951-BO2951*BT2954</f>
        <v>0</v>
      </c>
      <c r="BY2951" s="3">
        <f t="shared" ref="BY2951" si="31493">(BL2951*BT2951+BM2951*BS2951+BN2951*BT2954+BO2951*BS2954)</f>
        <v>-0.69831430309012776</v>
      </c>
      <c r="BZ2951" s="20"/>
      <c r="CA2951" s="11">
        <v>1</v>
      </c>
      <c r="CB2951" s="12">
        <v>0</v>
      </c>
      <c r="CC2951" s="13">
        <v>0</v>
      </c>
      <c r="CD2951" s="40">
        <f t="shared" ref="CD2951" si="31494">-1/($CB$4*$B2951)</f>
        <v>-0.11058215978016232</v>
      </c>
      <c r="CE2951" s="20"/>
      <c r="CF2951" s="1">
        <f t="shared" ref="CF2951" si="31495">BV2951*CA2951+BX2951*CA2954-BW2951*CB2951-BY2951*CB2954</f>
        <v>0.72785302979444944</v>
      </c>
      <c r="CG2951" s="4">
        <f t="shared" ref="CG2951" si="31496">(BV2951*CB2951+BW2951*CA2951+BX2951*CB2954+BY2951*CA2954)</f>
        <v>0</v>
      </c>
      <c r="CH2951" s="2">
        <f t="shared" ref="CH2951" si="31497">BV2951*CC2951+BX2951*CC2954-BW2951*CD2951-BY2951*CD2954</f>
        <v>0</v>
      </c>
      <c r="CI2951" s="3">
        <f t="shared" ref="CI2951" si="31498">(BV2951*CD2951+BW2951*CC2951+BX2951*CD2954+BY2951*CC2954)</f>
        <v>-0.77880186312733279</v>
      </c>
      <c r="CJ2951" s="28"/>
      <c r="CK2951" s="11">
        <v>1</v>
      </c>
      <c r="CL2951" s="12">
        <v>0</v>
      </c>
      <c r="CM2951" s="13">
        <v>0</v>
      </c>
      <c r="CN2951" s="14">
        <v>0</v>
      </c>
      <c r="CP2951" s="1">
        <f t="shared" ref="CP2951" si="31499">CF2951*CK2951+CH2951*CK2954-CG2951*CL2951-CI2951*CL2954</f>
        <v>0.72785302979444944</v>
      </c>
      <c r="CQ2951" s="4">
        <f t="shared" ref="CQ2951" si="31500">(CF2951*CL2951+CG2951*CK2951+CH2951*CL2954+CI2951*CK2954)</f>
        <v>-0.77880186312733279</v>
      </c>
      <c r="CR2951" s="2">
        <f t="shared" ref="CR2951" si="31501">CF2951*CM2951+CH2951*CM2954-CG2951*CN2951-CI2951*CN2954</f>
        <v>0</v>
      </c>
      <c r="CS2951" s="3">
        <f t="shared" ref="CS2951" si="31502">(CF2951*CN2951+CG2951*CM2951+CH2951*CN2954+CI2951*CM2954)</f>
        <v>-0.77880186312733279</v>
      </c>
      <c r="CU2951" s="29">
        <f t="shared" ref="CU2951" si="31503">20*LOG(((1+$CL$4)/$CL$4)/((CP2951+CP2954)^2+(CQ2951+CQ2954)^2)^0.5)</f>
        <v>-3.3129864266113397E-2</v>
      </c>
      <c r="CW2951" s="51">
        <f t="shared" ref="CW2951" si="31504">((CP2951^2+CQ2951^2)^0.5)/((CP2954^2+CQ2954^2)^0.5)</f>
        <v>1.1271936497532247</v>
      </c>
    </row>
    <row r="2952" spans="2:101" ht="18.600000000000001" thickBot="1">
      <c r="D2952" s="11"/>
      <c r="E2952" s="13"/>
      <c r="F2952" s="13"/>
      <c r="G2952" s="15"/>
      <c r="H2952" s="10"/>
      <c r="I2952" s="11"/>
      <c r="J2952" s="13"/>
      <c r="K2952" s="13"/>
      <c r="L2952" s="15"/>
      <c r="N2952" s="5"/>
      <c r="Q2952" s="6"/>
      <c r="S2952" s="11"/>
      <c r="T2952" s="13"/>
      <c r="U2952" s="13"/>
      <c r="V2952" s="15"/>
      <c r="W2952" s="20"/>
      <c r="X2952" s="5"/>
      <c r="AA2952" s="6"/>
      <c r="AB2952" s="20"/>
      <c r="AC2952" s="11"/>
      <c r="AD2952" s="13"/>
      <c r="AE2952" s="13"/>
      <c r="AF2952" s="15"/>
      <c r="AG2952" s="20"/>
      <c r="AH2952" s="5"/>
      <c r="AK2952" s="6"/>
      <c r="AL2952" s="20"/>
      <c r="AM2952" s="11"/>
      <c r="AN2952" s="13"/>
      <c r="AO2952" s="13"/>
      <c r="AP2952" s="15"/>
      <c r="AR2952" s="5"/>
      <c r="AU2952" s="6"/>
      <c r="AW2952" s="11"/>
      <c r="AX2952" s="13"/>
      <c r="AY2952" s="13"/>
      <c r="AZ2952" s="15"/>
      <c r="BA2952" s="20"/>
      <c r="BB2952" s="5"/>
      <c r="BE2952" s="6"/>
      <c r="BG2952" s="11"/>
      <c r="BH2952" s="13"/>
      <c r="BI2952" s="13"/>
      <c r="BJ2952" s="15"/>
      <c r="BL2952" s="5"/>
      <c r="BO2952" s="6"/>
      <c r="BQ2952" s="11"/>
      <c r="BR2952" s="13"/>
      <c r="BS2952" s="13"/>
      <c r="BT2952" s="15"/>
      <c r="BU2952" s="20"/>
      <c r="BV2952" s="5"/>
      <c r="BY2952" s="6"/>
      <c r="CA2952" s="11"/>
      <c r="CB2952" s="13"/>
      <c r="CC2952" s="13"/>
      <c r="CD2952" s="15"/>
      <c r="CF2952" s="5"/>
      <c r="CI2952" s="6"/>
      <c r="CK2952" s="11"/>
      <c r="CL2952" s="13"/>
      <c r="CM2952" s="13"/>
      <c r="CN2952" s="15"/>
      <c r="CP2952" s="5"/>
      <c r="CS2952" s="6"/>
      <c r="CW2952" s="52"/>
    </row>
    <row r="2953" spans="2:101" ht="18.600000000000001" thickBot="1">
      <c r="D2953" s="11" t="s">
        <v>6</v>
      </c>
      <c r="E2953" s="13"/>
      <c r="F2953" s="13" t="s">
        <v>7</v>
      </c>
      <c r="G2953" s="15"/>
      <c r="H2953" s="10"/>
      <c r="I2953" s="11" t="s">
        <v>8</v>
      </c>
      <c r="J2953" s="13"/>
      <c r="K2953" s="13" t="s">
        <v>9</v>
      </c>
      <c r="L2953" s="15"/>
      <c r="N2953" s="251" t="s">
        <v>26</v>
      </c>
      <c r="O2953" s="252"/>
      <c r="P2953" s="253" t="s">
        <v>27</v>
      </c>
      <c r="Q2953" s="254"/>
      <c r="S2953" s="11" t="s">
        <v>13</v>
      </c>
      <c r="T2953" s="13"/>
      <c r="U2953" s="13" t="s">
        <v>14</v>
      </c>
      <c r="V2953" s="15"/>
      <c r="W2953" s="20"/>
      <c r="X2953" s="251" t="s">
        <v>26</v>
      </c>
      <c r="Y2953" s="252"/>
      <c r="Z2953" s="253" t="s">
        <v>27</v>
      </c>
      <c r="AA2953" s="254"/>
      <c r="AB2953" s="20"/>
      <c r="AC2953" s="11" t="s">
        <v>8</v>
      </c>
      <c r="AD2953" s="13"/>
      <c r="AE2953" s="13" t="s">
        <v>9</v>
      </c>
      <c r="AF2953" s="15"/>
      <c r="AG2953" s="20"/>
      <c r="AH2953" s="251" t="s">
        <v>26</v>
      </c>
      <c r="AI2953" s="252"/>
      <c r="AJ2953" s="253" t="s">
        <v>27</v>
      </c>
      <c r="AK2953" s="254"/>
      <c r="AL2953" s="20"/>
      <c r="AM2953" s="11" t="s">
        <v>13</v>
      </c>
      <c r="AN2953" s="13"/>
      <c r="AO2953" s="13" t="s">
        <v>14</v>
      </c>
      <c r="AP2953" s="15"/>
      <c r="AR2953" s="251" t="s">
        <v>26</v>
      </c>
      <c r="AS2953" s="252"/>
      <c r="AT2953" s="253" t="s">
        <v>27</v>
      </c>
      <c r="AU2953" s="254"/>
      <c r="AV2953" s="36"/>
      <c r="AW2953" s="11" t="s">
        <v>8</v>
      </c>
      <c r="AX2953" s="13"/>
      <c r="AY2953" s="13" t="s">
        <v>9</v>
      </c>
      <c r="AZ2953" s="15"/>
      <c r="BA2953" s="20"/>
      <c r="BB2953" s="251" t="s">
        <v>26</v>
      </c>
      <c r="BC2953" s="252"/>
      <c r="BD2953" s="253" t="s">
        <v>27</v>
      </c>
      <c r="BE2953" s="254"/>
      <c r="BF2953" s="36"/>
      <c r="BG2953" s="11" t="s">
        <v>13</v>
      </c>
      <c r="BH2953" s="13"/>
      <c r="BI2953" s="13" t="s">
        <v>14</v>
      </c>
      <c r="BJ2953" s="15"/>
      <c r="BK2953" s="36"/>
      <c r="BL2953" s="251" t="s">
        <v>26</v>
      </c>
      <c r="BM2953" s="252"/>
      <c r="BN2953" s="253" t="s">
        <v>27</v>
      </c>
      <c r="BO2953" s="254"/>
      <c r="BP2953" s="36"/>
      <c r="BQ2953" s="11" t="s">
        <v>8</v>
      </c>
      <c r="BR2953" s="13"/>
      <c r="BS2953" s="13" t="s">
        <v>9</v>
      </c>
      <c r="BT2953" s="15"/>
      <c r="BU2953" s="20"/>
      <c r="BV2953" s="251" t="s">
        <v>26</v>
      </c>
      <c r="BW2953" s="252"/>
      <c r="BX2953" s="253" t="s">
        <v>27</v>
      </c>
      <c r="BY2953" s="254"/>
      <c r="BZ2953" s="36"/>
      <c r="CA2953" s="11" t="s">
        <v>13</v>
      </c>
      <c r="CB2953" s="13"/>
      <c r="CC2953" s="13" t="s">
        <v>14</v>
      </c>
      <c r="CD2953" s="15"/>
      <c r="CE2953" s="36"/>
      <c r="CF2953" s="251" t="s">
        <v>26</v>
      </c>
      <c r="CG2953" s="252"/>
      <c r="CH2953" s="253" t="s">
        <v>27</v>
      </c>
      <c r="CI2953" s="254"/>
      <c r="CK2953" s="11" t="s">
        <v>28</v>
      </c>
      <c r="CL2953" s="13"/>
      <c r="CM2953" s="13" t="s">
        <v>29</v>
      </c>
      <c r="CN2953" s="15"/>
      <c r="CP2953" s="251" t="s">
        <v>26</v>
      </c>
      <c r="CQ2953" s="252"/>
      <c r="CR2953" s="253" t="s">
        <v>27</v>
      </c>
      <c r="CS2953" s="254"/>
      <c r="CU2953" s="38" t="s">
        <v>37</v>
      </c>
      <c r="CW2953" s="53" t="s">
        <v>45</v>
      </c>
    </row>
    <row r="2954" spans="2:101" ht="19.2" thickTop="1" thickBot="1">
      <c r="D2954" s="16">
        <v>0</v>
      </c>
      <c r="E2954" s="17">
        <v>0</v>
      </c>
      <c r="F2954" s="18">
        <v>1</v>
      </c>
      <c r="G2954" s="19">
        <v>0</v>
      </c>
      <c r="H2954" s="10"/>
      <c r="I2954" s="16">
        <v>0</v>
      </c>
      <c r="J2954" s="17">
        <f t="shared" ref="J2954" si="31505">-1/($J$4*$B2951)</f>
        <v>-0.15387100993237318</v>
      </c>
      <c r="K2954" s="18">
        <v>1</v>
      </c>
      <c r="L2954" s="19">
        <v>0</v>
      </c>
      <c r="N2954" s="1">
        <f t="shared" ref="N2954" si="31506">D2954*I2951+F2954*I2954-E2954*J2951-G2954*J2954</f>
        <v>0</v>
      </c>
      <c r="O2954" s="4">
        <f t="shared" ref="O2954" si="31507">(D2954*J2951+E2954*I2951+F2954*J2954+G2954*I2954)</f>
        <v>-0.15387100993237318</v>
      </c>
      <c r="P2954" s="2">
        <f t="shared" ref="P2954" si="31508">D2954*K2951+F2954*K2954-E2954*L2951-G2954*L2954</f>
        <v>1</v>
      </c>
      <c r="Q2954" s="3">
        <f t="shared" ref="Q2954" si="31509">(D2954*L2951+E2954*K2951+F2954*L2954+G2954*K2954)</f>
        <v>0</v>
      </c>
      <c r="S2954" s="16">
        <v>0</v>
      </c>
      <c r="T2954" s="17">
        <v>0</v>
      </c>
      <c r="U2954" s="18">
        <v>1</v>
      </c>
      <c r="V2954" s="19">
        <v>0</v>
      </c>
      <c r="W2954" s="20"/>
      <c r="X2954" s="1">
        <f t="shared" ref="X2954" si="31510">N2954*S2951+P2954*S2954-O2954*T2951-Q2954*T2954</f>
        <v>0</v>
      </c>
      <c r="Y2954" s="4">
        <f t="shared" ref="Y2954" si="31511">(N2954*T2951+O2954*S2951+P2954*T2954+Q2954*S2954)</f>
        <v>-0.15387100993237318</v>
      </c>
      <c r="Z2954" s="2">
        <f t="shared" ref="Z2954" si="31512">N2954*U2951+P2954*U2954-O2954*V2951-Q2954*V2954</f>
        <v>0.96748906380181865</v>
      </c>
      <c r="AA2954" s="3">
        <f t="shared" ref="AA2954" si="31513">(N2954*V2951+O2954*U2951+P2954*V2954+Q2954*U2954)</f>
        <v>0</v>
      </c>
      <c r="AB2954" s="20"/>
      <c r="AC2954" s="16">
        <v>0</v>
      </c>
      <c r="AD2954" s="17">
        <f t="shared" ref="AD2954" si="31514">-1/($AD$4*$B2951)</f>
        <v>-0.17579017684491735</v>
      </c>
      <c r="AE2954" s="18">
        <v>1</v>
      </c>
      <c r="AF2954" s="19">
        <v>0</v>
      </c>
      <c r="AG2954" s="20"/>
      <c r="AH2954" s="1">
        <f t="shared" ref="AH2954" si="31515">X2954*AC2951+Z2954*AC2954-Y2954*AD2951-AA2954*AD2954</f>
        <v>0</v>
      </c>
      <c r="AI2954" s="4">
        <f t="shared" ref="AI2954" si="31516">(X2954*AD2951+Y2954*AC2951+Z2954*AD2954+AA2954*AC2954)</f>
        <v>-0.32394608355361842</v>
      </c>
      <c r="AJ2954" s="2">
        <f t="shared" ref="AJ2954" si="31517">X2954*AE2951+Z2954*AE2954-Y2954*AF2951-AA2954*AF2954</f>
        <v>0.96748906380181865</v>
      </c>
      <c r="AK2954" s="3">
        <f t="shared" ref="AK2954" si="31518">(X2954*AF2951+Y2954*AE2951+Z2954*AF2954+AA2954*AE2954)</f>
        <v>0</v>
      </c>
      <c r="AL2954" s="20"/>
      <c r="AM2954" s="16">
        <v>0</v>
      </c>
      <c r="AN2954" s="17">
        <v>0</v>
      </c>
      <c r="AO2954" s="18">
        <v>1</v>
      </c>
      <c r="AP2954" s="19">
        <v>0</v>
      </c>
      <c r="AR2954" s="1">
        <f t="shared" ref="AR2954" si="31519">AH2954*AM2951+AJ2954*AM2954-AI2954*AN2951-AK2954*AN2954</f>
        <v>0</v>
      </c>
      <c r="AS2954" s="4">
        <f t="shared" ref="AS2954" si="31520">(AH2954*AN2951+AI2954*AM2951+AJ2954*AN2954+AK2954*AM2954)</f>
        <v>-0.32394608355361842</v>
      </c>
      <c r="AT2954" s="2">
        <f t="shared" ref="AT2954" si="31521">AH2954*AO2951+AJ2954*AO2954-AI2954*AP2951-AK2954*AP2954</f>
        <v>0.89635934385503924</v>
      </c>
      <c r="AU2954" s="3">
        <f t="shared" ref="AU2954" si="31522">(AH2954*AP2951+AI2954*AO2951+AJ2954*AP2954+AK2954*AO2954)</f>
        <v>0</v>
      </c>
      <c r="AV2954" s="20"/>
      <c r="AW2954" s="16">
        <v>0</v>
      </c>
      <c r="AX2954" s="17">
        <f t="shared" ref="AX2954" si="31523">-1/($AX$4*$B2951)</f>
        <v>-0.17579017684491735</v>
      </c>
      <c r="AY2954" s="18">
        <v>1</v>
      </c>
      <c r="AZ2954" s="19">
        <v>0</v>
      </c>
      <c r="BA2954" s="20"/>
      <c r="BB2954" s="1">
        <f t="shared" ref="BB2954" si="31524">AR2954*AW2951+AT2954*AW2954-AS2954*AX2951-AU2954*AX2954</f>
        <v>0</v>
      </c>
      <c r="BC2954" s="4">
        <f t="shared" ref="BC2954" si="31525">(AR2954*AX2951+AS2954*AW2951+AT2954*AX2954+AU2954*AW2954)</f>
        <v>-0.48151725112648985</v>
      </c>
      <c r="BD2954" s="2">
        <f t="shared" ref="BD2954" si="31526">AR2954*AY2951+AT2954*AY2954-AS2954*AZ2951-AU2954*AZ2954</f>
        <v>0.89635934385503924</v>
      </c>
      <c r="BE2954" s="3">
        <f t="shared" ref="BE2954" si="31527">(AR2954*AZ2951+AS2954*AY2951+AT2954*AZ2954+AU2954*AY2954)</f>
        <v>0</v>
      </c>
      <c r="BF2954" s="20"/>
      <c r="BG2954" s="16">
        <v>0</v>
      </c>
      <c r="BH2954" s="17">
        <v>0</v>
      </c>
      <c r="BI2954" s="18">
        <v>1</v>
      </c>
      <c r="BJ2954" s="19">
        <v>0</v>
      </c>
      <c r="BK2954" s="20"/>
      <c r="BL2954" s="1">
        <f t="shared" ref="BL2954" si="31528">BB2954*BG2951+BD2954*BG2954-BC2954*BH2951-BE2954*BH2954</f>
        <v>0</v>
      </c>
      <c r="BM2954" s="4">
        <f t="shared" ref="BM2954" si="31529">(BB2954*BH2951+BC2954*BG2951+BD2954*BH2954+BE2954*BG2954)</f>
        <v>-0.48151725112648985</v>
      </c>
      <c r="BN2954" s="2">
        <f t="shared" ref="BN2954" si="31530">BB2954*BI2951+BD2954*BI2954-BC2954*BJ2951-BE2954*BJ2954</f>
        <v>0.79462103306746956</v>
      </c>
      <c r="BO2954" s="3">
        <f t="shared" ref="BO2954" si="31531">(BB2954*BJ2951+BC2954*BI2951+BD2954*BJ2954+BE2954*BI2954)</f>
        <v>0</v>
      </c>
      <c r="BP2954" s="20"/>
      <c r="BQ2954" s="16">
        <v>0</v>
      </c>
      <c r="BR2954" s="17">
        <f t="shared" ref="BR2954" si="31532">-1/($BR$4*$B2951)</f>
        <v>-0.15387100993237318</v>
      </c>
      <c r="BS2954" s="18">
        <v>1</v>
      </c>
      <c r="BT2954" s="19">
        <v>0</v>
      </c>
      <c r="BU2954" s="20"/>
      <c r="BV2954" s="1">
        <f t="shared" ref="BV2954" si="31533">BL2954*BQ2951+BN2954*BQ2954-BM2954*BR2951-BO2954*BR2954</f>
        <v>0</v>
      </c>
      <c r="BW2954" s="4">
        <f t="shared" ref="BW2954" si="31534">(BL2954*BR2951+BM2954*BQ2951+BN2954*BR2954+BO2954*BQ2954)</f>
        <v>-0.60378639199808715</v>
      </c>
      <c r="BX2954" s="2">
        <f t="shared" ref="BX2954" si="31535">BL2954*BS2951+BN2954*BS2954-BM2954*BT2951-BO2954*BT2954</f>
        <v>0.79462103306746956</v>
      </c>
      <c r="BY2954" s="3">
        <f t="shared" ref="BY2954" si="31536">(BL2954*BT2951+BM2954*BS2951+BN2954*BT2954+BO2954*BS2954)</f>
        <v>0</v>
      </c>
      <c r="BZ2954" s="20"/>
      <c r="CA2954" s="16">
        <v>0</v>
      </c>
      <c r="CB2954" s="17">
        <v>0</v>
      </c>
      <c r="CC2954" s="18">
        <v>1</v>
      </c>
      <c r="CD2954" s="19">
        <v>0</v>
      </c>
      <c r="CE2954" s="20"/>
      <c r="CF2954" s="1">
        <f t="shared" ref="CF2954" si="31537">BV2954*CA2951+BX2954*CA2954-BW2954*CB2951-BY2954*CB2954</f>
        <v>0</v>
      </c>
      <c r="CG2954" s="4">
        <f t="shared" ref="CG2954" si="31538">(BV2954*CB2951+BW2954*CA2951+BX2954*CB2954+BY2954*CA2954)</f>
        <v>-0.60378639199808715</v>
      </c>
      <c r="CH2954" s="2">
        <f t="shared" ref="CH2954" si="31539">BV2954*CC2951+BX2954*CC2954-BW2954*CD2951-BY2954*CD2954</f>
        <v>0.72785302979444932</v>
      </c>
      <c r="CI2954" s="3">
        <f t="shared" ref="CI2954" si="31540">(BV2954*CD2951+BW2954*CC2951+BX2954*CD2954+BY2954*CC2954)</f>
        <v>0</v>
      </c>
      <c r="CK2954" s="16">
        <f t="shared" ref="CK2954" si="31541">1/$CL$4</f>
        <v>1</v>
      </c>
      <c r="CL2954" s="17">
        <v>0</v>
      </c>
      <c r="CM2954" s="18">
        <v>1</v>
      </c>
      <c r="CN2954" s="19">
        <v>0</v>
      </c>
      <c r="CP2954" s="1">
        <f t="shared" ref="CP2954" si="31542">CF2954*CK2951+CH2954*CK2954-CG2954*CL2951-CI2954*CL2954</f>
        <v>0.72785302979444932</v>
      </c>
      <c r="CQ2954" s="4">
        <f t="shared" ref="CQ2954" si="31543">(CF2954*CL2951+CG2954*CK2951+CH2954*CL2954+CI2954*CK2954)</f>
        <v>-0.60378639199808715</v>
      </c>
      <c r="CR2954" s="2">
        <f t="shared" ref="CR2954" si="31544">CF2954*CM2951+CH2954*CM2954-CG2954*CN2951-CI2954*CN2954</f>
        <v>0.72785302979444932</v>
      </c>
      <c r="CS2954" s="3">
        <f t="shared" ref="CS2954" si="31545">(CF2954*CN2951+CG2954*CM2951+CH2954*CN2954+CI2954*CM2954)</f>
        <v>0</v>
      </c>
      <c r="CU2954" s="39">
        <f t="shared" ref="CU2954" si="31546">(180/PI())*ATAN(-1*(CQ2951/CP2951))</f>
        <v>46.936768135543964</v>
      </c>
      <c r="CW2954" s="54">
        <f t="shared" ref="CW2954" si="31547">20*LOG(((1-(10^(CU2951/20)^2)*(1-((1-CW2951)/(1+CW2951))^2))^0.5))</f>
        <v>-19.528195743751368</v>
      </c>
    </row>
    <row r="2955" spans="2:101">
      <c r="E2955" s="20"/>
      <c r="F2955" s="20"/>
      <c r="G2955" s="20"/>
      <c r="H2955" s="20"/>
      <c r="I2955" s="20"/>
      <c r="J2955" s="20"/>
      <c r="K2955" s="20"/>
      <c r="L2955" s="20"/>
      <c r="M2955" s="20"/>
      <c r="N2955" s="20"/>
      <c r="O2955" s="20"/>
      <c r="P2955" s="20"/>
      <c r="Q2955" s="20"/>
      <c r="R2955" s="20"/>
      <c r="S2955" s="20"/>
      <c r="T2955" s="20"/>
      <c r="U2955" s="20"/>
      <c r="V2955" s="20"/>
      <c r="W2955" s="20"/>
      <c r="X2955" s="20"/>
      <c r="Y2955" s="20"/>
      <c r="Z2955" s="20"/>
      <c r="AA2955" s="20"/>
      <c r="AB2955" s="30"/>
      <c r="AC2955" s="20"/>
      <c r="AD2955" s="20"/>
      <c r="AE2955" s="20"/>
      <c r="AF2955" s="20"/>
      <c r="AG2955" s="20"/>
      <c r="AH2955" s="20"/>
      <c r="AI2955" s="20"/>
      <c r="AJ2955" s="20"/>
      <c r="AK2955" s="20"/>
      <c r="AL2955" s="20"/>
      <c r="AM2955" s="20"/>
      <c r="AN2955" s="20"/>
      <c r="AO2955" s="20"/>
      <c r="AP2955" s="20"/>
      <c r="AQ2955" s="20"/>
      <c r="AR2955" s="20"/>
      <c r="AS2955" s="20"/>
      <c r="AT2955" s="20"/>
      <c r="AU2955" s="20"/>
      <c r="AV2955" s="20"/>
      <c r="AW2955" s="20"/>
      <c r="AX2955" s="20"/>
      <c r="AY2955" s="20"/>
      <c r="AZ2955" s="20"/>
      <c r="BA2955" s="20"/>
      <c r="BB2955" s="20"/>
      <c r="BC2955" s="20"/>
      <c r="BD2955" s="20"/>
      <c r="BE2955" s="20"/>
      <c r="BF2955" s="20"/>
      <c r="BG2955" s="20"/>
      <c r="BH2955" s="20"/>
      <c r="BI2955" s="20"/>
      <c r="BJ2955" s="20"/>
      <c r="BK2955" s="20"/>
      <c r="BL2955" s="20"/>
      <c r="BM2955" s="20"/>
      <c r="BN2955" s="20"/>
      <c r="BO2955" s="20"/>
      <c r="BP2955" s="20"/>
      <c r="BQ2955" s="20"/>
      <c r="BR2955" s="20"/>
      <c r="BS2955" s="20"/>
      <c r="BT2955" s="20"/>
      <c r="BU2955" s="20"/>
      <c r="BV2955" s="20"/>
      <c r="BW2955" s="20"/>
      <c r="BX2955" s="20"/>
      <c r="BY2955" s="20"/>
      <c r="BZ2955" s="20"/>
      <c r="CA2955" s="20"/>
      <c r="CB2955" s="20"/>
      <c r="CC2955" s="20"/>
      <c r="CD2955" s="20"/>
      <c r="CE2955" s="20"/>
      <c r="CF2955" s="20"/>
      <c r="CG2955" s="20"/>
      <c r="CH2955" s="20"/>
      <c r="CI2955" s="20"/>
      <c r="CJ2955" s="20"/>
      <c r="CK2955" s="20"/>
      <c r="CL2955" s="20"/>
    </row>
    <row r="2957" spans="2:101" ht="18.600000000000001" thickBot="1">
      <c r="B2957" s="23"/>
      <c r="C2957" s="23"/>
      <c r="D2957" s="20" t="s">
        <v>15</v>
      </c>
      <c r="E2957" s="20"/>
      <c r="F2957" s="20"/>
      <c r="G2957" s="20"/>
      <c r="H2957" s="20"/>
      <c r="I2957" s="20" t="s">
        <v>16</v>
      </c>
      <c r="J2957" s="20"/>
      <c r="K2957" s="20"/>
      <c r="L2957" s="20"/>
      <c r="M2957" s="23"/>
      <c r="N2957" s="23"/>
      <c r="O2957" s="24" t="s">
        <v>17</v>
      </c>
      <c r="P2957" s="23"/>
      <c r="Q2957" s="23"/>
      <c r="R2957" s="23"/>
      <c r="S2957" s="20"/>
      <c r="T2957" s="20" t="s">
        <v>18</v>
      </c>
      <c r="U2957" s="23"/>
      <c r="V2957" s="23"/>
      <c r="W2957" s="23"/>
      <c r="X2957" s="23"/>
      <c r="Y2957" s="24" t="s">
        <v>19</v>
      </c>
      <c r="Z2957" s="23"/>
      <c r="AA2957" s="23"/>
      <c r="AB2957" s="23"/>
      <c r="AC2957" s="24" t="s">
        <v>20</v>
      </c>
      <c r="AD2957" s="20"/>
      <c r="AE2957" s="20"/>
      <c r="AF2957" s="20"/>
      <c r="AG2957" s="20"/>
      <c r="AH2957" s="23"/>
      <c r="AI2957" s="24" t="s">
        <v>21</v>
      </c>
      <c r="AJ2957" s="23"/>
      <c r="AK2957" s="23"/>
      <c r="AL2957" s="20"/>
      <c r="AM2957" s="24" t="s">
        <v>31</v>
      </c>
      <c r="AN2957" s="20"/>
      <c r="AO2957" s="23"/>
      <c r="AP2957" s="23"/>
      <c r="AQ2957" s="23"/>
      <c r="AR2957" s="23"/>
      <c r="AS2957" s="24" t="s">
        <v>91</v>
      </c>
      <c r="AT2957" s="23"/>
      <c r="AU2957" s="23"/>
      <c r="AV2957" s="23"/>
      <c r="AW2957" s="24" t="s">
        <v>32</v>
      </c>
      <c r="AX2957" s="20"/>
      <c r="AY2957" s="20"/>
      <c r="AZ2957" s="20"/>
      <c r="BA2957" s="20"/>
      <c r="BB2957" s="23"/>
      <c r="BC2957" s="24" t="s">
        <v>22</v>
      </c>
      <c r="BD2957" s="23"/>
      <c r="BE2957" s="23"/>
      <c r="BF2957" s="23"/>
      <c r="BG2957" s="24" t="s">
        <v>33</v>
      </c>
      <c r="BH2957" s="20"/>
      <c r="BI2957" s="23"/>
      <c r="BJ2957" s="23"/>
      <c r="BK2957" s="23"/>
      <c r="BL2957" s="23"/>
      <c r="BM2957" s="24" t="s">
        <v>34</v>
      </c>
      <c r="BN2957" s="23"/>
      <c r="BO2957" s="23"/>
      <c r="BP2957" s="23"/>
      <c r="BQ2957" s="24" t="s">
        <v>89</v>
      </c>
      <c r="BR2957" s="20"/>
      <c r="BS2957" s="20"/>
      <c r="BT2957" s="20"/>
      <c r="BU2957" s="20"/>
      <c r="BV2957" s="23"/>
      <c r="BW2957" s="24" t="s">
        <v>35</v>
      </c>
      <c r="BX2957" s="23"/>
      <c r="BY2957" s="23"/>
      <c r="BZ2957" s="23"/>
      <c r="CA2957" s="24" t="s">
        <v>90</v>
      </c>
      <c r="CB2957" s="20"/>
      <c r="CC2957" s="23"/>
      <c r="CD2957" s="23"/>
      <c r="CE2957" s="23"/>
      <c r="CF2957" s="23"/>
      <c r="CG2957" s="24" t="s">
        <v>92</v>
      </c>
      <c r="CH2957" s="23"/>
      <c r="CI2957" s="23"/>
      <c r="CJ2957" s="23"/>
      <c r="CK2957" s="24" t="s">
        <v>36</v>
      </c>
      <c r="CL2957" s="24"/>
      <c r="CM2957" s="23"/>
      <c r="CN2957" s="23"/>
      <c r="CO2957" s="23"/>
      <c r="CP2957" s="23"/>
      <c r="CQ2957" s="24" t="s">
        <v>93</v>
      </c>
      <c r="CR2957" s="23"/>
      <c r="CS2957" s="23"/>
    </row>
    <row r="2958" spans="2:101" ht="18.600000000000001" thickBot="1">
      <c r="B2958" s="33"/>
      <c r="C2958" s="23"/>
      <c r="D2958" s="7" t="s">
        <v>2</v>
      </c>
      <c r="E2958" s="8"/>
      <c r="F2958" s="8" t="s">
        <v>3</v>
      </c>
      <c r="G2958" s="9"/>
      <c r="H2958" s="10"/>
      <c r="I2958" s="7" t="s">
        <v>4</v>
      </c>
      <c r="J2958" s="8"/>
      <c r="K2958" s="8" t="s">
        <v>5</v>
      </c>
      <c r="L2958" s="9"/>
      <c r="M2958" s="23"/>
      <c r="N2958" s="251" t="s">
        <v>79</v>
      </c>
      <c r="O2958" s="252"/>
      <c r="P2958" s="253" t="s">
        <v>80</v>
      </c>
      <c r="Q2958" s="254"/>
      <c r="R2958" s="23"/>
      <c r="S2958" s="7" t="s">
        <v>11</v>
      </c>
      <c r="T2958" s="8"/>
      <c r="U2958" s="8" t="s">
        <v>12</v>
      </c>
      <c r="V2958" s="9"/>
      <c r="W2958" s="20"/>
      <c r="X2958" s="251" t="s">
        <v>79</v>
      </c>
      <c r="Y2958" s="252"/>
      <c r="Z2958" s="253" t="s">
        <v>80</v>
      </c>
      <c r="AA2958" s="254"/>
      <c r="AB2958" s="20"/>
      <c r="AC2958" s="7" t="s">
        <v>4</v>
      </c>
      <c r="AD2958" s="8"/>
      <c r="AE2958" s="8" t="s">
        <v>5</v>
      </c>
      <c r="AF2958" s="9"/>
      <c r="AG2958" s="20"/>
      <c r="AH2958" s="251" t="s">
        <v>0</v>
      </c>
      <c r="AI2958" s="252"/>
      <c r="AJ2958" s="253" t="s">
        <v>1</v>
      </c>
      <c r="AK2958" s="254"/>
      <c r="AL2958" s="20"/>
      <c r="AM2958" s="7" t="s">
        <v>11</v>
      </c>
      <c r="AN2958" s="8"/>
      <c r="AO2958" s="8" t="s">
        <v>12</v>
      </c>
      <c r="AP2958" s="9"/>
      <c r="AQ2958" s="23"/>
      <c r="AR2958" s="251" t="s">
        <v>0</v>
      </c>
      <c r="AS2958" s="252"/>
      <c r="AT2958" s="253" t="s">
        <v>1</v>
      </c>
      <c r="AU2958" s="254"/>
      <c r="AV2958" s="36"/>
      <c r="AW2958" s="7" t="s">
        <v>4</v>
      </c>
      <c r="AX2958" s="8"/>
      <c r="AY2958" s="8" t="s">
        <v>5</v>
      </c>
      <c r="AZ2958" s="9"/>
      <c r="BA2958" s="20"/>
      <c r="BB2958" s="251" t="s">
        <v>0</v>
      </c>
      <c r="BC2958" s="252"/>
      <c r="BD2958" s="253" t="s">
        <v>1</v>
      </c>
      <c r="BE2958" s="254"/>
      <c r="BF2958" s="36"/>
      <c r="BG2958" s="7" t="s">
        <v>11</v>
      </c>
      <c r="BH2958" s="8"/>
      <c r="BI2958" s="8" t="s">
        <v>12</v>
      </c>
      <c r="BJ2958" s="9"/>
      <c r="BK2958" s="36"/>
      <c r="BL2958" s="251" t="s">
        <v>0</v>
      </c>
      <c r="BM2958" s="252"/>
      <c r="BN2958" s="253" t="s">
        <v>1</v>
      </c>
      <c r="BO2958" s="254"/>
      <c r="BP2958" s="36"/>
      <c r="BQ2958" s="7" t="s">
        <v>4</v>
      </c>
      <c r="BR2958" s="8"/>
      <c r="BS2958" s="8" t="s">
        <v>5</v>
      </c>
      <c r="BT2958" s="9"/>
      <c r="BU2958" s="20"/>
      <c r="BV2958" s="251" t="s">
        <v>0</v>
      </c>
      <c r="BW2958" s="252"/>
      <c r="BX2958" s="253" t="s">
        <v>1</v>
      </c>
      <c r="BY2958" s="254"/>
      <c r="BZ2958" s="36"/>
      <c r="CA2958" s="7" t="s">
        <v>11</v>
      </c>
      <c r="CB2958" s="8"/>
      <c r="CC2958" s="8" t="s">
        <v>12</v>
      </c>
      <c r="CD2958" s="9"/>
      <c r="CE2958" s="36"/>
      <c r="CF2958" s="251" t="s">
        <v>0</v>
      </c>
      <c r="CG2958" s="252"/>
      <c r="CH2958" s="253" t="s">
        <v>1</v>
      </c>
      <c r="CI2958" s="254"/>
      <c r="CJ2958" s="23"/>
      <c r="CK2958" s="7" t="s">
        <v>23</v>
      </c>
      <c r="CL2958" s="8"/>
      <c r="CM2958" s="8" t="s">
        <v>24</v>
      </c>
      <c r="CN2958" s="9"/>
      <c r="CO2958" s="23"/>
      <c r="CP2958" s="251" t="s">
        <v>0</v>
      </c>
      <c r="CQ2958" s="252"/>
      <c r="CR2958" s="253" t="s">
        <v>1</v>
      </c>
      <c r="CS2958" s="254"/>
      <c r="CU2958" s="26" t="s">
        <v>25</v>
      </c>
      <c r="CW2958" s="50" t="s">
        <v>44</v>
      </c>
    </row>
    <row r="2959" spans="2:101" ht="19.2" thickTop="1" thickBot="1">
      <c r="B2959" s="34">
        <v>9.5500000000000291</v>
      </c>
      <c r="D2959" s="11">
        <v>1</v>
      </c>
      <c r="E2959" s="12">
        <v>0</v>
      </c>
      <c r="F2959" s="13">
        <v>0</v>
      </c>
      <c r="G2959" s="40">
        <f t="shared" ref="G2959" si="31548">-1/($E$4*$B2959)</f>
        <v>-0.11000319559283164</v>
      </c>
      <c r="H2959" s="10"/>
      <c r="I2959" s="11">
        <v>1</v>
      </c>
      <c r="J2959" s="12">
        <v>0</v>
      </c>
      <c r="K2959" s="13">
        <v>0</v>
      </c>
      <c r="L2959" s="14">
        <v>0</v>
      </c>
      <c r="N2959" s="1">
        <f t="shared" ref="N2959" si="31549">D2959*I2959+F2959*I2962-E2959*J2959-G2959*J2962</f>
        <v>0.98316231658473874</v>
      </c>
      <c r="O2959" s="4">
        <f t="shared" ref="O2959" si="31550">(D2959*J2959+E2959*I2959+F2959*J2962+G2959*I2962)</f>
        <v>0</v>
      </c>
      <c r="P2959" s="2">
        <f t="shared" ref="P2959" si="31551">D2959*K2959+F2959*K2962-E2959*L2959-G2959*L2962</f>
        <v>0</v>
      </c>
      <c r="Q2959" s="3">
        <f t="shared" ref="Q2959" si="31552">(D2959*L2959+E2959*K2959+F2959*L2962+G2959*K2962)</f>
        <v>-0.11000319559283164</v>
      </c>
      <c r="S2959" s="11">
        <v>1</v>
      </c>
      <c r="T2959" s="12">
        <v>0</v>
      </c>
      <c r="U2959" s="13">
        <v>0</v>
      </c>
      <c r="V2959" s="40">
        <f t="shared" ref="V2959" si="31553">-1/($T$4*$B2959)</f>
        <v>-0.21018073441352156</v>
      </c>
      <c r="W2959" s="20"/>
      <c r="X2959" s="1">
        <f t="shared" ref="X2959" si="31554">N2959*S2959+P2959*S2962-O2959*T2959-Q2959*T2962</f>
        <v>0.98316231658473874</v>
      </c>
      <c r="Y2959" s="4">
        <f t="shared" ref="Y2959" si="31555">(N2959*T2959+O2959*S2959+P2959*T2962+Q2959*S2962)</f>
        <v>0</v>
      </c>
      <c r="Z2959" s="2">
        <f t="shared" ref="Z2959" si="31556">N2959*U2959+P2959*U2962-O2959*V2959-Q2959*V2962</f>
        <v>0</v>
      </c>
      <c r="AA2959" s="3">
        <f t="shared" ref="AA2959" si="31557">(N2959*V2959+O2959*U2959+P2959*V2962+Q2959*U2962)</f>
        <v>-0.31664497334031122</v>
      </c>
      <c r="AB2959" s="20"/>
      <c r="AC2959" s="11">
        <v>1</v>
      </c>
      <c r="AD2959" s="12">
        <v>0</v>
      </c>
      <c r="AE2959" s="13">
        <v>0</v>
      </c>
      <c r="AF2959" s="14">
        <v>0</v>
      </c>
      <c r="AG2959" s="20"/>
      <c r="AH2959" s="1">
        <f t="shared" ref="AH2959" si="31558">X2959*AC2959+Z2959*AC2962-Y2959*AD2959-AA2959*AD2962</f>
        <v>0.9277906704407386</v>
      </c>
      <c r="AI2959" s="4">
        <f t="shared" ref="AI2959" si="31559">(X2959*AD2959+Y2959*AC2959+Z2959*AD2962+AA2959*AC2962)</f>
        <v>0</v>
      </c>
      <c r="AJ2959" s="2">
        <f t="shared" ref="AJ2959" si="31560">X2959*AE2959+Z2959*AE2962-Y2959*AF2959-AA2959*AF2962</f>
        <v>0</v>
      </c>
      <c r="AK2959" s="3">
        <f t="shared" ref="AK2959" si="31561">(X2959*AF2959+Y2959*AE2959+Z2959*AF2962+AA2959*AE2962)</f>
        <v>-0.31664497334031122</v>
      </c>
      <c r="AL2959" s="20"/>
      <c r="AM2959" s="11">
        <v>1</v>
      </c>
      <c r="AN2959" s="12">
        <v>0</v>
      </c>
      <c r="AO2959" s="13">
        <v>0</v>
      </c>
      <c r="AP2959" s="40">
        <f t="shared" ref="AP2959" si="31562">-1/($AN$4*$B2959)</f>
        <v>-0.21842311615522828</v>
      </c>
      <c r="AR2959" s="1">
        <f t="shared" ref="AR2959" si="31563">AH2959*AM2959+AJ2959*AM2962-AI2959*AN2959-AK2959*AN2962</f>
        <v>0.9277906704407386</v>
      </c>
      <c r="AS2959" s="4">
        <f t="shared" ref="AS2959" si="31564">(AH2959*AN2959+AI2959*AM2959+AJ2959*AN2962+AK2959*AM2962)</f>
        <v>0</v>
      </c>
      <c r="AT2959" s="2">
        <f t="shared" ref="AT2959" si="31565">AH2959*AO2959+AJ2959*AO2962-AI2959*AP2959-AK2959*AP2962</f>
        <v>0</v>
      </c>
      <c r="AU2959" s="3">
        <f t="shared" ref="AU2959" si="31566">(AH2959*AP2959+AI2959*AO2959+AJ2959*AP2962+AK2959*AO2962)</f>
        <v>-0.51929590271772574</v>
      </c>
      <c r="AV2959" s="20"/>
      <c r="AW2959" s="11">
        <v>1</v>
      </c>
      <c r="AX2959" s="12">
        <v>0</v>
      </c>
      <c r="AY2959" s="13">
        <v>0</v>
      </c>
      <c r="AZ2959" s="14">
        <v>0</v>
      </c>
      <c r="BA2959" s="20"/>
      <c r="BB2959" s="1">
        <f t="shared" ref="BB2959" si="31567">AR2959*AW2959+AT2959*AW2962-AS2959*AX2959-AU2959*AX2962</f>
        <v>0.83698149489632967</v>
      </c>
      <c r="BC2959" s="4">
        <f t="shared" ref="BC2959" si="31568">(AR2959*AX2959+AS2959*AW2959+AT2959*AX2962+AU2959*AW2962)</f>
        <v>0</v>
      </c>
      <c r="BD2959" s="2">
        <f t="shared" ref="BD2959" si="31569">AR2959*AY2959+AT2959*AY2962-AS2959*AZ2959-AU2959*AZ2962</f>
        <v>0</v>
      </c>
      <c r="BE2959" s="3">
        <f t="shared" ref="BE2959" si="31570">(AR2959*AZ2959+AS2959*AY2959+AT2959*AZ2962+AU2959*AY2962)</f>
        <v>-0.51929590271772574</v>
      </c>
      <c r="BF2959" s="20"/>
      <c r="BG2959" s="11">
        <v>1</v>
      </c>
      <c r="BH2959" s="12">
        <v>0</v>
      </c>
      <c r="BI2959" s="13">
        <v>0</v>
      </c>
      <c r="BJ2959" s="40">
        <f t="shared" ref="BJ2959" si="31571">-1/($BH$4*$B2959)</f>
        <v>-0.21018073441352156</v>
      </c>
      <c r="BK2959" s="20"/>
      <c r="BL2959" s="1">
        <f t="shared" ref="BL2959" si="31572">BB2959*BG2959+BD2959*BG2962-BC2959*BH2959-BE2959*BH2962</f>
        <v>0.83698149489632967</v>
      </c>
      <c r="BM2959" s="4">
        <f t="shared" ref="BM2959" si="31573">(BB2959*BH2959+BC2959*BG2959+BD2959*BH2962+BE2959*BG2962)</f>
        <v>0</v>
      </c>
      <c r="BN2959" s="2">
        <f t="shared" ref="BN2959" si="31574">BB2959*BI2959+BD2959*BI2962-BC2959*BJ2959-BE2959*BJ2962</f>
        <v>0</v>
      </c>
      <c r="BO2959" s="3">
        <f t="shared" ref="BO2959" si="31575">(BB2959*BJ2959+BC2959*BI2959+BD2959*BJ2962+BE2959*BI2962)</f>
        <v>-0.69521328800556348</v>
      </c>
      <c r="BP2959" s="20"/>
      <c r="BQ2959" s="11">
        <v>1</v>
      </c>
      <c r="BR2959" s="12">
        <v>0</v>
      </c>
      <c r="BS2959" s="13">
        <v>0</v>
      </c>
      <c r="BT2959" s="14">
        <v>0</v>
      </c>
      <c r="BU2959" s="20"/>
      <c r="BV2959" s="1">
        <f t="shared" ref="BV2959" si="31576">BL2959*BQ2959+BN2959*BQ2962-BM2959*BR2959-BO2959*BR2962</f>
        <v>0.73056839310928168</v>
      </c>
      <c r="BW2959" s="4">
        <f t="shared" ref="BW2959" si="31577">(BL2959*BR2959+BM2959*BQ2959+BN2959*BR2962+BO2959*BQ2962)</f>
        <v>0</v>
      </c>
      <c r="BX2959" s="2">
        <f t="shared" ref="BX2959" si="31578">BL2959*BS2959+BN2959*BS2962-BM2959*BT2959-BO2959*BT2962</f>
        <v>0</v>
      </c>
      <c r="BY2959" s="3">
        <f t="shared" ref="BY2959" si="31579">(BL2959*BT2959+BM2959*BS2959+BN2959*BT2962+BO2959*BS2962)</f>
        <v>-0.69521328800556348</v>
      </c>
      <c r="BZ2959" s="20"/>
      <c r="CA2959" s="11">
        <v>1</v>
      </c>
      <c r="CB2959" s="12">
        <v>0</v>
      </c>
      <c r="CC2959" s="13">
        <v>0</v>
      </c>
      <c r="CD2959" s="40">
        <f t="shared" ref="CD2959" si="31580">-1/($CB$4*$B2959)</f>
        <v>-0.11000319559283164</v>
      </c>
      <c r="CE2959" s="20"/>
      <c r="CF2959" s="1">
        <f t="shared" ref="CF2959" si="31581">BV2959*CA2959+BX2959*CA2962-BW2959*CB2959-BY2959*CB2962</f>
        <v>0.73056839310928168</v>
      </c>
      <c r="CG2959" s="4">
        <f t="shared" ref="CG2959" si="31582">(BV2959*CB2959+BW2959*CA2959+BX2959*CB2962+BY2959*CA2962)</f>
        <v>0</v>
      </c>
      <c r="CH2959" s="2">
        <f t="shared" ref="CH2959" si="31583">BV2959*CC2959+BX2959*CC2962-BW2959*CD2959-BY2959*CD2962</f>
        <v>0</v>
      </c>
      <c r="CI2959" s="3">
        <f t="shared" ref="CI2959" si="31584">(BV2959*CD2959+BW2959*CC2959+BX2959*CD2962+BY2959*CC2962)</f>
        <v>-0.77557814584670448</v>
      </c>
      <c r="CJ2959" s="28"/>
      <c r="CK2959" s="11">
        <v>1</v>
      </c>
      <c r="CL2959" s="12">
        <v>0</v>
      </c>
      <c r="CM2959" s="13">
        <v>0</v>
      </c>
      <c r="CN2959" s="14">
        <v>0</v>
      </c>
      <c r="CP2959" s="1">
        <f t="shared" ref="CP2959" si="31585">CF2959*CK2959+CH2959*CK2962-CG2959*CL2959-CI2959*CL2962</f>
        <v>0.73056839310928168</v>
      </c>
      <c r="CQ2959" s="4">
        <f t="shared" ref="CQ2959" si="31586">(CF2959*CL2959+CG2959*CK2959+CH2959*CL2962+CI2959*CK2962)</f>
        <v>-0.77557814584670448</v>
      </c>
      <c r="CR2959" s="2">
        <f t="shared" ref="CR2959" si="31587">CF2959*CM2959+CH2959*CM2962-CG2959*CN2959-CI2959*CN2962</f>
        <v>0</v>
      </c>
      <c r="CS2959" s="3">
        <f t="shared" ref="CS2959" si="31588">(CF2959*CN2959+CG2959*CM2959+CH2959*CN2962+CI2959*CM2962)</f>
        <v>-0.77557814584670448</v>
      </c>
      <c r="CU2959" s="29">
        <f t="shared" ref="CU2959" si="31589">20*LOG(((1+$CL$4)/$CL$4)/((CP2959+CP2962)^2+(CQ2959+CQ2962)^2)^0.5)</f>
        <v>-3.2893685368245398E-2</v>
      </c>
      <c r="CW2959" s="51">
        <f t="shared" ref="CW2959" si="31590">((CP2959^2+CQ2959^2)^0.5)/((CP2962^2+CQ2962^2)^0.5)</f>
        <v>1.1261489449970947</v>
      </c>
    </row>
    <row r="2960" spans="2:101" ht="18.600000000000001" thickBot="1">
      <c r="D2960" s="11"/>
      <c r="E2960" s="13"/>
      <c r="F2960" s="13"/>
      <c r="G2960" s="15"/>
      <c r="H2960" s="10"/>
      <c r="I2960" s="11"/>
      <c r="J2960" s="13"/>
      <c r="K2960" s="13"/>
      <c r="L2960" s="15"/>
      <c r="N2960" s="5"/>
      <c r="Q2960" s="6"/>
      <c r="S2960" s="11"/>
      <c r="T2960" s="13"/>
      <c r="U2960" s="13"/>
      <c r="V2960" s="15"/>
      <c r="W2960" s="20"/>
      <c r="X2960" s="5"/>
      <c r="AA2960" s="6"/>
      <c r="AB2960" s="20"/>
      <c r="AC2960" s="11"/>
      <c r="AD2960" s="13"/>
      <c r="AE2960" s="13"/>
      <c r="AF2960" s="15"/>
      <c r="AG2960" s="20"/>
      <c r="AH2960" s="5"/>
      <c r="AK2960" s="6"/>
      <c r="AL2960" s="20"/>
      <c r="AM2960" s="11"/>
      <c r="AN2960" s="13"/>
      <c r="AO2960" s="13"/>
      <c r="AP2960" s="15"/>
      <c r="AR2960" s="5"/>
      <c r="AU2960" s="6"/>
      <c r="AW2960" s="11"/>
      <c r="AX2960" s="13"/>
      <c r="AY2960" s="13"/>
      <c r="AZ2960" s="15"/>
      <c r="BA2960" s="20"/>
      <c r="BB2960" s="5"/>
      <c r="BE2960" s="6"/>
      <c r="BG2960" s="11"/>
      <c r="BH2960" s="13"/>
      <c r="BI2960" s="13"/>
      <c r="BJ2960" s="15"/>
      <c r="BL2960" s="5"/>
      <c r="BO2960" s="6"/>
      <c r="BQ2960" s="11"/>
      <c r="BR2960" s="13"/>
      <c r="BS2960" s="13"/>
      <c r="BT2960" s="15"/>
      <c r="BU2960" s="20"/>
      <c r="BV2960" s="5"/>
      <c r="BY2960" s="6"/>
      <c r="CA2960" s="11"/>
      <c r="CB2960" s="13"/>
      <c r="CC2960" s="13"/>
      <c r="CD2960" s="15"/>
      <c r="CF2960" s="5"/>
      <c r="CI2960" s="6"/>
      <c r="CK2960" s="11"/>
      <c r="CL2960" s="13"/>
      <c r="CM2960" s="13"/>
      <c r="CN2960" s="15"/>
      <c r="CP2960" s="5"/>
      <c r="CS2960" s="6"/>
      <c r="CW2960" s="52"/>
    </row>
    <row r="2961" spans="2:101" ht="18.600000000000001" thickBot="1">
      <c r="D2961" s="11" t="s">
        <v>6</v>
      </c>
      <c r="E2961" s="13"/>
      <c r="F2961" s="13" t="s">
        <v>7</v>
      </c>
      <c r="G2961" s="15"/>
      <c r="H2961" s="10"/>
      <c r="I2961" s="11" t="s">
        <v>8</v>
      </c>
      <c r="J2961" s="13"/>
      <c r="K2961" s="13" t="s">
        <v>9</v>
      </c>
      <c r="L2961" s="15"/>
      <c r="N2961" s="251" t="s">
        <v>26</v>
      </c>
      <c r="O2961" s="252"/>
      <c r="P2961" s="253" t="s">
        <v>27</v>
      </c>
      <c r="Q2961" s="254"/>
      <c r="S2961" s="11" t="s">
        <v>13</v>
      </c>
      <c r="T2961" s="13"/>
      <c r="U2961" s="13" t="s">
        <v>14</v>
      </c>
      <c r="V2961" s="15"/>
      <c r="W2961" s="20"/>
      <c r="X2961" s="251" t="s">
        <v>26</v>
      </c>
      <c r="Y2961" s="252"/>
      <c r="Z2961" s="253" t="s">
        <v>27</v>
      </c>
      <c r="AA2961" s="254"/>
      <c r="AB2961" s="20"/>
      <c r="AC2961" s="11" t="s">
        <v>8</v>
      </c>
      <c r="AD2961" s="13"/>
      <c r="AE2961" s="13" t="s">
        <v>9</v>
      </c>
      <c r="AF2961" s="15"/>
      <c r="AG2961" s="20"/>
      <c r="AH2961" s="251" t="s">
        <v>26</v>
      </c>
      <c r="AI2961" s="252"/>
      <c r="AJ2961" s="253" t="s">
        <v>27</v>
      </c>
      <c r="AK2961" s="254"/>
      <c r="AL2961" s="20"/>
      <c r="AM2961" s="11" t="s">
        <v>13</v>
      </c>
      <c r="AN2961" s="13"/>
      <c r="AO2961" s="13" t="s">
        <v>14</v>
      </c>
      <c r="AP2961" s="15"/>
      <c r="AR2961" s="251" t="s">
        <v>26</v>
      </c>
      <c r="AS2961" s="252"/>
      <c r="AT2961" s="253" t="s">
        <v>27</v>
      </c>
      <c r="AU2961" s="254"/>
      <c r="AV2961" s="36"/>
      <c r="AW2961" s="11" t="s">
        <v>8</v>
      </c>
      <c r="AX2961" s="13"/>
      <c r="AY2961" s="13" t="s">
        <v>9</v>
      </c>
      <c r="AZ2961" s="15"/>
      <c r="BA2961" s="20"/>
      <c r="BB2961" s="251" t="s">
        <v>26</v>
      </c>
      <c r="BC2961" s="252"/>
      <c r="BD2961" s="253" t="s">
        <v>27</v>
      </c>
      <c r="BE2961" s="254"/>
      <c r="BF2961" s="36"/>
      <c r="BG2961" s="11" t="s">
        <v>13</v>
      </c>
      <c r="BH2961" s="13"/>
      <c r="BI2961" s="13" t="s">
        <v>14</v>
      </c>
      <c r="BJ2961" s="15"/>
      <c r="BK2961" s="36"/>
      <c r="BL2961" s="251" t="s">
        <v>26</v>
      </c>
      <c r="BM2961" s="252"/>
      <c r="BN2961" s="253" t="s">
        <v>27</v>
      </c>
      <c r="BO2961" s="254"/>
      <c r="BP2961" s="36"/>
      <c r="BQ2961" s="11" t="s">
        <v>8</v>
      </c>
      <c r="BR2961" s="13"/>
      <c r="BS2961" s="13" t="s">
        <v>9</v>
      </c>
      <c r="BT2961" s="15"/>
      <c r="BU2961" s="20"/>
      <c r="BV2961" s="251" t="s">
        <v>26</v>
      </c>
      <c r="BW2961" s="252"/>
      <c r="BX2961" s="253" t="s">
        <v>27</v>
      </c>
      <c r="BY2961" s="254"/>
      <c r="BZ2961" s="36"/>
      <c r="CA2961" s="11" t="s">
        <v>13</v>
      </c>
      <c r="CB2961" s="13"/>
      <c r="CC2961" s="13" t="s">
        <v>14</v>
      </c>
      <c r="CD2961" s="15"/>
      <c r="CE2961" s="36"/>
      <c r="CF2961" s="251" t="s">
        <v>26</v>
      </c>
      <c r="CG2961" s="252"/>
      <c r="CH2961" s="253" t="s">
        <v>27</v>
      </c>
      <c r="CI2961" s="254"/>
      <c r="CK2961" s="11" t="s">
        <v>28</v>
      </c>
      <c r="CL2961" s="13"/>
      <c r="CM2961" s="13" t="s">
        <v>29</v>
      </c>
      <c r="CN2961" s="15"/>
      <c r="CP2961" s="251" t="s">
        <v>26</v>
      </c>
      <c r="CQ2961" s="252"/>
      <c r="CR2961" s="253" t="s">
        <v>27</v>
      </c>
      <c r="CS2961" s="254"/>
      <c r="CU2961" s="38" t="s">
        <v>37</v>
      </c>
      <c r="CW2961" s="53" t="s">
        <v>45</v>
      </c>
    </row>
    <row r="2962" spans="2:101" ht="19.2" thickTop="1" thickBot="1">
      <c r="D2962" s="16">
        <v>0</v>
      </c>
      <c r="E2962" s="17">
        <v>0</v>
      </c>
      <c r="F2962" s="18">
        <v>1</v>
      </c>
      <c r="G2962" s="19">
        <v>0</v>
      </c>
      <c r="H2962" s="10"/>
      <c r="I2962" s="16">
        <v>0</v>
      </c>
      <c r="J2962" s="17">
        <f t="shared" ref="J2962" si="31591">-1/($J$4*$B2959)</f>
        <v>-0.15306540255052833</v>
      </c>
      <c r="K2962" s="18">
        <v>1</v>
      </c>
      <c r="L2962" s="19">
        <v>0</v>
      </c>
      <c r="N2962" s="1">
        <f t="shared" ref="N2962" si="31592">D2962*I2959+F2962*I2962-E2962*J2959-G2962*J2962</f>
        <v>0</v>
      </c>
      <c r="O2962" s="4">
        <f t="shared" ref="O2962" si="31593">(D2962*J2959+E2962*I2959+F2962*J2962+G2962*I2962)</f>
        <v>-0.15306540255052833</v>
      </c>
      <c r="P2962" s="2">
        <f t="shared" ref="P2962" si="31594">D2962*K2959+F2962*K2962-E2962*L2959-G2962*L2962</f>
        <v>1</v>
      </c>
      <c r="Q2962" s="3">
        <f t="shared" ref="Q2962" si="31595">(D2962*L2959+E2962*K2959+F2962*L2962+G2962*K2962)</f>
        <v>0</v>
      </c>
      <c r="S2962" s="16">
        <v>0</v>
      </c>
      <c r="T2962" s="17">
        <v>0</v>
      </c>
      <c r="U2962" s="18">
        <v>1</v>
      </c>
      <c r="V2962" s="19">
        <v>0</v>
      </c>
      <c r="W2962" s="20"/>
      <c r="X2962" s="1">
        <f t="shared" ref="X2962" si="31596">N2962*S2959+P2962*S2962-O2962*T2959-Q2962*T2962</f>
        <v>0</v>
      </c>
      <c r="Y2962" s="4">
        <f t="shared" ref="Y2962" si="31597">(N2962*T2959+O2962*S2959+P2962*T2962+Q2962*S2962)</f>
        <v>-0.15306540255052833</v>
      </c>
      <c r="Z2962" s="2">
        <f t="shared" ref="Z2962" si="31598">N2962*U2959+P2962*U2962-O2962*V2959-Q2962*V2962</f>
        <v>0.96782860127862869</v>
      </c>
      <c r="AA2962" s="3">
        <f t="shared" ref="AA2962" si="31599">(N2962*V2959+O2962*U2959+P2962*V2962+Q2962*U2962)</f>
        <v>0</v>
      </c>
      <c r="AB2962" s="20"/>
      <c r="AC2962" s="16">
        <v>0</v>
      </c>
      <c r="AD2962" s="17">
        <f t="shared" ref="AD2962" si="31600">-1/($AD$4*$B2959)</f>
        <v>-0.17486980942688116</v>
      </c>
      <c r="AE2962" s="18">
        <v>1</v>
      </c>
      <c r="AF2962" s="19">
        <v>0</v>
      </c>
      <c r="AG2962" s="20"/>
      <c r="AH2962" s="1">
        <f t="shared" ref="AH2962" si="31601">X2962*AC2959+Z2962*AC2962-Y2962*AD2959-AA2962*AD2962</f>
        <v>0</v>
      </c>
      <c r="AI2962" s="4">
        <f t="shared" ref="AI2962" si="31602">(X2962*AD2959+Y2962*AC2959+Z2962*AD2962+AA2962*AC2962)</f>
        <v>-0.32230940561400712</v>
      </c>
      <c r="AJ2962" s="2">
        <f t="shared" ref="AJ2962" si="31603">X2962*AE2959+Z2962*AE2962-Y2962*AF2959-AA2962*AF2962</f>
        <v>0.96782860127862869</v>
      </c>
      <c r="AK2962" s="3">
        <f t="shared" ref="AK2962" si="31604">(X2962*AF2959+Y2962*AE2959+Z2962*AF2962+AA2962*AE2962)</f>
        <v>0</v>
      </c>
      <c r="AL2962" s="20"/>
      <c r="AM2962" s="16">
        <v>0</v>
      </c>
      <c r="AN2962" s="17">
        <v>0</v>
      </c>
      <c r="AO2962" s="18">
        <v>1</v>
      </c>
      <c r="AP2962" s="19">
        <v>0</v>
      </c>
      <c r="AR2962" s="1">
        <f t="shared" ref="AR2962" si="31605">AH2962*AM2959+AJ2962*AM2962-AI2962*AN2959-AK2962*AN2962</f>
        <v>0</v>
      </c>
      <c r="AS2962" s="4">
        <f t="shared" ref="AS2962" si="31606">(AH2962*AN2959+AI2962*AM2959+AJ2962*AN2962+AK2962*AM2962)</f>
        <v>-0.32230940561400712</v>
      </c>
      <c r="AT2962" s="2">
        <f t="shared" ref="AT2962" si="31607">AH2962*AO2959+AJ2962*AO2962-AI2962*AP2959-AK2962*AP2962</f>
        <v>0.89742877653827779</v>
      </c>
      <c r="AU2962" s="3">
        <f t="shared" ref="AU2962" si="31608">(AH2962*AP2959+AI2962*AO2959+AJ2962*AP2962+AK2962*AO2962)</f>
        <v>0</v>
      </c>
      <c r="AV2962" s="20"/>
      <c r="AW2962" s="16">
        <v>0</v>
      </c>
      <c r="AX2962" s="17">
        <f t="shared" ref="AX2962" si="31609">-1/($AX$4*$B2959)</f>
        <v>-0.17486980942688116</v>
      </c>
      <c r="AY2962" s="18">
        <v>1</v>
      </c>
      <c r="AZ2962" s="19">
        <v>0</v>
      </c>
      <c r="BA2962" s="20"/>
      <c r="BB2962" s="1">
        <f t="shared" ref="BB2962" si="31610">AR2962*AW2959+AT2962*AW2962-AS2962*AX2959-AU2962*AX2962</f>
        <v>0</v>
      </c>
      <c r="BC2962" s="4">
        <f t="shared" ref="BC2962" si="31611">(AR2962*AX2959+AS2962*AW2959+AT2962*AX2962+AU2962*AW2962)</f>
        <v>-0.47924260474145486</v>
      </c>
      <c r="BD2962" s="2">
        <f t="shared" ref="BD2962" si="31612">AR2962*AY2959+AT2962*AY2962-AS2962*AZ2959-AU2962*AZ2962</f>
        <v>0.89742877653827779</v>
      </c>
      <c r="BE2962" s="3">
        <f t="shared" ref="BE2962" si="31613">(AR2962*AZ2959+AS2962*AY2959+AT2962*AZ2962+AU2962*AY2962)</f>
        <v>0</v>
      </c>
      <c r="BF2962" s="20"/>
      <c r="BG2962" s="16">
        <v>0</v>
      </c>
      <c r="BH2962" s="17">
        <v>0</v>
      </c>
      <c r="BI2962" s="18">
        <v>1</v>
      </c>
      <c r="BJ2962" s="19">
        <v>0</v>
      </c>
      <c r="BK2962" s="20"/>
      <c r="BL2962" s="1">
        <f t="shared" ref="BL2962" si="31614">BB2962*BG2959+BD2962*BG2962-BC2962*BH2959-BE2962*BH2962</f>
        <v>0</v>
      </c>
      <c r="BM2962" s="4">
        <f t="shared" ref="BM2962" si="31615">(BB2962*BH2959+BC2962*BG2959+BD2962*BH2962+BE2962*BG2962)</f>
        <v>-0.47924260474145486</v>
      </c>
      <c r="BN2962" s="2">
        <f t="shared" ref="BN2962" si="31616">BB2962*BI2959+BD2962*BI2962-BC2962*BJ2959-BE2962*BJ2962</f>
        <v>0.79670121391146975</v>
      </c>
      <c r="BO2962" s="3">
        <f t="shared" ref="BO2962" si="31617">(BB2962*BJ2959+BC2962*BI2959+BD2962*BJ2962+BE2962*BI2962)</f>
        <v>0</v>
      </c>
      <c r="BP2962" s="20"/>
      <c r="BQ2962" s="16">
        <v>0</v>
      </c>
      <c r="BR2962" s="17">
        <f t="shared" ref="BR2962" si="31618">-1/($BR$4*$B2959)</f>
        <v>-0.15306540255052833</v>
      </c>
      <c r="BS2962" s="18">
        <v>1</v>
      </c>
      <c r="BT2962" s="19">
        <v>0</v>
      </c>
      <c r="BU2962" s="20"/>
      <c r="BV2962" s="1">
        <f t="shared" ref="BV2962" si="31619">BL2962*BQ2959+BN2962*BQ2962-BM2962*BR2959-BO2962*BR2962</f>
        <v>0</v>
      </c>
      <c r="BW2962" s="4">
        <f t="shared" ref="BW2962" si="31620">(BL2962*BR2959+BM2962*BQ2959+BN2962*BR2962+BO2962*BQ2962)</f>
        <v>-0.60118999676130858</v>
      </c>
      <c r="BX2962" s="2">
        <f t="shared" ref="BX2962" si="31621">BL2962*BS2959+BN2962*BS2962-BM2962*BT2959-BO2962*BT2962</f>
        <v>0.79670121391146975</v>
      </c>
      <c r="BY2962" s="3">
        <f t="shared" ref="BY2962" si="31622">(BL2962*BT2959+BM2962*BS2959+BN2962*BT2962+BO2962*BS2962)</f>
        <v>0</v>
      </c>
      <c r="BZ2962" s="20"/>
      <c r="CA2962" s="16">
        <v>0</v>
      </c>
      <c r="CB2962" s="17">
        <v>0</v>
      </c>
      <c r="CC2962" s="18">
        <v>1</v>
      </c>
      <c r="CD2962" s="19">
        <v>0</v>
      </c>
      <c r="CE2962" s="20"/>
      <c r="CF2962" s="1">
        <f t="shared" ref="CF2962" si="31623">BV2962*CA2959+BX2962*CA2962-BW2962*CB2959-BY2962*CB2962</f>
        <v>0</v>
      </c>
      <c r="CG2962" s="4">
        <f t="shared" ref="CG2962" si="31624">(BV2962*CB2959+BW2962*CA2959+BX2962*CB2962+BY2962*CA2962)</f>
        <v>-0.60118999676130858</v>
      </c>
      <c r="CH2962" s="2">
        <f t="shared" ref="CH2962" si="31625">BV2962*CC2959+BX2962*CC2962-BW2962*CD2959-BY2962*CD2962</f>
        <v>0.73056839310928168</v>
      </c>
      <c r="CI2962" s="3">
        <f t="shared" ref="CI2962" si="31626">(BV2962*CD2959+BW2962*CC2959+BX2962*CD2962+BY2962*CC2962)</f>
        <v>0</v>
      </c>
      <c r="CK2962" s="16">
        <f t="shared" ref="CK2962" si="31627">1/$CL$4</f>
        <v>1</v>
      </c>
      <c r="CL2962" s="17">
        <v>0</v>
      </c>
      <c r="CM2962" s="18">
        <v>1</v>
      </c>
      <c r="CN2962" s="19">
        <v>0</v>
      </c>
      <c r="CP2962" s="1">
        <f t="shared" ref="CP2962" si="31628">CF2962*CK2959+CH2962*CK2962-CG2962*CL2959-CI2962*CL2962</f>
        <v>0.73056839310928168</v>
      </c>
      <c r="CQ2962" s="4">
        <f t="shared" ref="CQ2962" si="31629">(CF2962*CL2959+CG2962*CK2959+CH2962*CL2962+CI2962*CK2962)</f>
        <v>-0.60118999676130858</v>
      </c>
      <c r="CR2962" s="2">
        <f t="shared" ref="CR2962" si="31630">CF2962*CM2959+CH2962*CM2962-CG2962*CN2959-CI2962*CN2962</f>
        <v>0.73056839310928168</v>
      </c>
      <c r="CS2962" s="3">
        <f t="shared" ref="CS2962" si="31631">(CF2962*CN2959+CG2962*CM2959+CH2962*CN2962+CI2962*CM2962)</f>
        <v>0</v>
      </c>
      <c r="CU2962" s="39">
        <f t="shared" ref="CU2962" si="31632">(180/PI())*ATAN(-1*(CQ2959/CP2959))</f>
        <v>46.711720288542843</v>
      </c>
      <c r="CW2962" s="54">
        <f t="shared" ref="CW2962" si="31633">20*LOG(((1-(10^(CU2959/20)^2)*(1-((1-CW2959)/(1+CW2959))^2))^0.5))</f>
        <v>-19.570632046729383</v>
      </c>
    </row>
    <row r="2963" spans="2:101">
      <c r="E2963" s="20"/>
      <c r="F2963" s="20"/>
      <c r="G2963" s="20"/>
      <c r="H2963" s="20"/>
      <c r="I2963" s="20"/>
      <c r="J2963" s="20"/>
      <c r="K2963" s="20"/>
      <c r="L2963" s="20"/>
      <c r="M2963" s="20"/>
      <c r="N2963" s="20"/>
      <c r="O2963" s="20"/>
      <c r="P2963" s="20"/>
      <c r="Q2963" s="20"/>
      <c r="R2963" s="20"/>
      <c r="S2963" s="20"/>
      <c r="T2963" s="20"/>
      <c r="U2963" s="20"/>
      <c r="V2963" s="20"/>
      <c r="W2963" s="20"/>
      <c r="X2963" s="20"/>
      <c r="Y2963" s="20"/>
      <c r="Z2963" s="20"/>
      <c r="AA2963" s="20"/>
      <c r="AB2963" s="30"/>
      <c r="AC2963" s="20"/>
      <c r="AD2963" s="20"/>
      <c r="AE2963" s="20"/>
      <c r="AF2963" s="20"/>
      <c r="AG2963" s="20"/>
      <c r="AH2963" s="20"/>
      <c r="AI2963" s="20"/>
      <c r="AJ2963" s="20"/>
      <c r="AK2963" s="20"/>
      <c r="AL2963" s="20"/>
      <c r="AM2963" s="20"/>
      <c r="AN2963" s="20"/>
      <c r="AO2963" s="20"/>
      <c r="AP2963" s="20"/>
      <c r="AQ2963" s="20"/>
      <c r="AR2963" s="20"/>
      <c r="AS2963" s="20"/>
      <c r="AT2963" s="20"/>
      <c r="AU2963" s="20"/>
      <c r="AV2963" s="20"/>
      <c r="AW2963" s="20"/>
      <c r="AX2963" s="20"/>
      <c r="AY2963" s="20"/>
      <c r="AZ2963" s="20"/>
      <c r="BA2963" s="20"/>
      <c r="BB2963" s="20"/>
      <c r="BC2963" s="20"/>
      <c r="BD2963" s="20"/>
      <c r="BE2963" s="20"/>
      <c r="BF2963" s="20"/>
      <c r="BG2963" s="20"/>
      <c r="BH2963" s="20"/>
      <c r="BI2963" s="20"/>
      <c r="BJ2963" s="20"/>
      <c r="BK2963" s="20"/>
      <c r="BL2963" s="20"/>
      <c r="BM2963" s="20"/>
      <c r="BN2963" s="20"/>
      <c r="BO2963" s="20"/>
      <c r="BP2963" s="20"/>
      <c r="BQ2963" s="20"/>
      <c r="BR2963" s="20"/>
      <c r="BS2963" s="20"/>
      <c r="BT2963" s="20"/>
      <c r="BU2963" s="20"/>
      <c r="BV2963" s="20"/>
      <c r="BW2963" s="20"/>
      <c r="BX2963" s="20"/>
      <c r="BY2963" s="20"/>
      <c r="BZ2963" s="20"/>
      <c r="CA2963" s="20"/>
      <c r="CB2963" s="20"/>
      <c r="CC2963" s="20"/>
      <c r="CD2963" s="20"/>
      <c r="CE2963" s="20"/>
      <c r="CF2963" s="20"/>
      <c r="CG2963" s="20"/>
      <c r="CH2963" s="20"/>
      <c r="CI2963" s="20"/>
      <c r="CJ2963" s="20"/>
      <c r="CK2963" s="20"/>
      <c r="CL2963" s="20"/>
    </row>
    <row r="2965" spans="2:101" ht="18.600000000000001" thickBot="1">
      <c r="B2965" s="23"/>
      <c r="C2965" s="23"/>
      <c r="D2965" s="20" t="s">
        <v>15</v>
      </c>
      <c r="E2965" s="20"/>
      <c r="F2965" s="20"/>
      <c r="G2965" s="20"/>
      <c r="H2965" s="20"/>
      <c r="I2965" s="20" t="s">
        <v>16</v>
      </c>
      <c r="J2965" s="20"/>
      <c r="K2965" s="20"/>
      <c r="L2965" s="20"/>
      <c r="M2965" s="23"/>
      <c r="N2965" s="23"/>
      <c r="O2965" s="24" t="s">
        <v>17</v>
      </c>
      <c r="P2965" s="23"/>
      <c r="Q2965" s="23"/>
      <c r="R2965" s="23"/>
      <c r="S2965" s="20"/>
      <c r="T2965" s="20" t="s">
        <v>18</v>
      </c>
      <c r="U2965" s="23"/>
      <c r="V2965" s="23"/>
      <c r="W2965" s="23"/>
      <c r="X2965" s="23"/>
      <c r="Y2965" s="24" t="s">
        <v>19</v>
      </c>
      <c r="Z2965" s="23"/>
      <c r="AA2965" s="23"/>
      <c r="AB2965" s="23"/>
      <c r="AC2965" s="24" t="s">
        <v>20</v>
      </c>
      <c r="AD2965" s="20"/>
      <c r="AE2965" s="20"/>
      <c r="AF2965" s="20"/>
      <c r="AG2965" s="20"/>
      <c r="AH2965" s="23"/>
      <c r="AI2965" s="24" t="s">
        <v>21</v>
      </c>
      <c r="AJ2965" s="23"/>
      <c r="AK2965" s="23"/>
      <c r="AL2965" s="20"/>
      <c r="AM2965" s="24" t="s">
        <v>31</v>
      </c>
      <c r="AN2965" s="20"/>
      <c r="AO2965" s="23"/>
      <c r="AP2965" s="23"/>
      <c r="AQ2965" s="23"/>
      <c r="AR2965" s="23"/>
      <c r="AS2965" s="24" t="s">
        <v>91</v>
      </c>
      <c r="AT2965" s="23"/>
      <c r="AU2965" s="23"/>
      <c r="AV2965" s="23"/>
      <c r="AW2965" s="24" t="s">
        <v>32</v>
      </c>
      <c r="AX2965" s="20"/>
      <c r="AY2965" s="20"/>
      <c r="AZ2965" s="20"/>
      <c r="BA2965" s="20"/>
      <c r="BB2965" s="23"/>
      <c r="BC2965" s="24" t="s">
        <v>22</v>
      </c>
      <c r="BD2965" s="23"/>
      <c r="BE2965" s="23"/>
      <c r="BF2965" s="23"/>
      <c r="BG2965" s="24" t="s">
        <v>33</v>
      </c>
      <c r="BH2965" s="20"/>
      <c r="BI2965" s="23"/>
      <c r="BJ2965" s="23"/>
      <c r="BK2965" s="23"/>
      <c r="BL2965" s="23"/>
      <c r="BM2965" s="24" t="s">
        <v>34</v>
      </c>
      <c r="BN2965" s="23"/>
      <c r="BO2965" s="23"/>
      <c r="BP2965" s="23"/>
      <c r="BQ2965" s="24" t="s">
        <v>89</v>
      </c>
      <c r="BR2965" s="20"/>
      <c r="BS2965" s="20"/>
      <c r="BT2965" s="20"/>
      <c r="BU2965" s="20"/>
      <c r="BV2965" s="23"/>
      <c r="BW2965" s="24" t="s">
        <v>35</v>
      </c>
      <c r="BX2965" s="23"/>
      <c r="BY2965" s="23"/>
      <c r="BZ2965" s="23"/>
      <c r="CA2965" s="24" t="s">
        <v>90</v>
      </c>
      <c r="CB2965" s="20"/>
      <c r="CC2965" s="23"/>
      <c r="CD2965" s="23"/>
      <c r="CE2965" s="23"/>
      <c r="CF2965" s="23"/>
      <c r="CG2965" s="24" t="s">
        <v>92</v>
      </c>
      <c r="CH2965" s="23"/>
      <c r="CI2965" s="23"/>
      <c r="CJ2965" s="23"/>
      <c r="CK2965" s="24" t="s">
        <v>36</v>
      </c>
      <c r="CL2965" s="24"/>
      <c r="CM2965" s="23"/>
      <c r="CN2965" s="23"/>
      <c r="CO2965" s="23"/>
      <c r="CP2965" s="23"/>
      <c r="CQ2965" s="24" t="s">
        <v>93</v>
      </c>
      <c r="CR2965" s="23"/>
      <c r="CS2965" s="23"/>
    </row>
    <row r="2966" spans="2:101" ht="18.600000000000001" thickBot="1">
      <c r="B2966" s="33"/>
      <c r="C2966" s="23"/>
      <c r="D2966" s="7" t="s">
        <v>2</v>
      </c>
      <c r="E2966" s="8"/>
      <c r="F2966" s="8" t="s">
        <v>3</v>
      </c>
      <c r="G2966" s="9"/>
      <c r="H2966" s="10"/>
      <c r="I2966" s="7" t="s">
        <v>4</v>
      </c>
      <c r="J2966" s="8"/>
      <c r="K2966" s="8" t="s">
        <v>5</v>
      </c>
      <c r="L2966" s="9"/>
      <c r="M2966" s="23"/>
      <c r="N2966" s="251" t="s">
        <v>79</v>
      </c>
      <c r="O2966" s="252"/>
      <c r="P2966" s="253" t="s">
        <v>80</v>
      </c>
      <c r="Q2966" s="254"/>
      <c r="R2966" s="23"/>
      <c r="S2966" s="7" t="s">
        <v>11</v>
      </c>
      <c r="T2966" s="8"/>
      <c r="U2966" s="8" t="s">
        <v>12</v>
      </c>
      <c r="V2966" s="9"/>
      <c r="W2966" s="20"/>
      <c r="X2966" s="251" t="s">
        <v>79</v>
      </c>
      <c r="Y2966" s="252"/>
      <c r="Z2966" s="253" t="s">
        <v>80</v>
      </c>
      <c r="AA2966" s="254"/>
      <c r="AB2966" s="20"/>
      <c r="AC2966" s="7" t="s">
        <v>4</v>
      </c>
      <c r="AD2966" s="8"/>
      <c r="AE2966" s="8" t="s">
        <v>5</v>
      </c>
      <c r="AF2966" s="9"/>
      <c r="AG2966" s="20"/>
      <c r="AH2966" s="251" t="s">
        <v>0</v>
      </c>
      <c r="AI2966" s="252"/>
      <c r="AJ2966" s="253" t="s">
        <v>1</v>
      </c>
      <c r="AK2966" s="254"/>
      <c r="AL2966" s="20"/>
      <c r="AM2966" s="7" t="s">
        <v>11</v>
      </c>
      <c r="AN2966" s="8"/>
      <c r="AO2966" s="8" t="s">
        <v>12</v>
      </c>
      <c r="AP2966" s="9"/>
      <c r="AQ2966" s="23"/>
      <c r="AR2966" s="251" t="s">
        <v>0</v>
      </c>
      <c r="AS2966" s="252"/>
      <c r="AT2966" s="253" t="s">
        <v>1</v>
      </c>
      <c r="AU2966" s="254"/>
      <c r="AV2966" s="36"/>
      <c r="AW2966" s="7" t="s">
        <v>4</v>
      </c>
      <c r="AX2966" s="8"/>
      <c r="AY2966" s="8" t="s">
        <v>5</v>
      </c>
      <c r="AZ2966" s="9"/>
      <c r="BA2966" s="20"/>
      <c r="BB2966" s="251" t="s">
        <v>0</v>
      </c>
      <c r="BC2966" s="252"/>
      <c r="BD2966" s="253" t="s">
        <v>1</v>
      </c>
      <c r="BE2966" s="254"/>
      <c r="BF2966" s="36"/>
      <c r="BG2966" s="7" t="s">
        <v>11</v>
      </c>
      <c r="BH2966" s="8"/>
      <c r="BI2966" s="8" t="s">
        <v>12</v>
      </c>
      <c r="BJ2966" s="9"/>
      <c r="BK2966" s="36"/>
      <c r="BL2966" s="251" t="s">
        <v>0</v>
      </c>
      <c r="BM2966" s="252"/>
      <c r="BN2966" s="253" t="s">
        <v>1</v>
      </c>
      <c r="BO2966" s="254"/>
      <c r="BP2966" s="36"/>
      <c r="BQ2966" s="7" t="s">
        <v>4</v>
      </c>
      <c r="BR2966" s="8"/>
      <c r="BS2966" s="8" t="s">
        <v>5</v>
      </c>
      <c r="BT2966" s="9"/>
      <c r="BU2966" s="20"/>
      <c r="BV2966" s="251" t="s">
        <v>0</v>
      </c>
      <c r="BW2966" s="252"/>
      <c r="BX2966" s="253" t="s">
        <v>1</v>
      </c>
      <c r="BY2966" s="254"/>
      <c r="BZ2966" s="36"/>
      <c r="CA2966" s="7" t="s">
        <v>11</v>
      </c>
      <c r="CB2966" s="8"/>
      <c r="CC2966" s="8" t="s">
        <v>12</v>
      </c>
      <c r="CD2966" s="9"/>
      <c r="CE2966" s="36"/>
      <c r="CF2966" s="251" t="s">
        <v>0</v>
      </c>
      <c r="CG2966" s="252"/>
      <c r="CH2966" s="253" t="s">
        <v>1</v>
      </c>
      <c r="CI2966" s="254"/>
      <c r="CJ2966" s="23"/>
      <c r="CK2966" s="7" t="s">
        <v>23</v>
      </c>
      <c r="CL2966" s="8"/>
      <c r="CM2966" s="8" t="s">
        <v>24</v>
      </c>
      <c r="CN2966" s="9"/>
      <c r="CO2966" s="23"/>
      <c r="CP2966" s="251" t="s">
        <v>0</v>
      </c>
      <c r="CQ2966" s="252"/>
      <c r="CR2966" s="253" t="s">
        <v>1</v>
      </c>
      <c r="CS2966" s="254"/>
      <c r="CU2966" s="26" t="s">
        <v>25</v>
      </c>
      <c r="CW2966" s="50" t="s">
        <v>44</v>
      </c>
    </row>
    <row r="2967" spans="2:101" ht="19.2" thickTop="1" thickBot="1">
      <c r="B2967" s="34">
        <v>9.6000000000000298</v>
      </c>
      <c r="D2967" s="11">
        <v>1</v>
      </c>
      <c r="E2967" s="12">
        <v>0</v>
      </c>
      <c r="F2967" s="13">
        <v>0</v>
      </c>
      <c r="G2967" s="40">
        <f t="shared" ref="G2967" si="31634">-1/($E$4*$B2967)</f>
        <v>-0.1094302622824523</v>
      </c>
      <c r="H2967" s="10"/>
      <c r="I2967" s="11">
        <v>1</v>
      </c>
      <c r="J2967" s="12">
        <v>0</v>
      </c>
      <c r="K2967" s="13">
        <v>0</v>
      </c>
      <c r="L2967" s="14">
        <v>0</v>
      </c>
      <c r="N2967" s="1">
        <f t="shared" ref="N2967" si="31635">D2967*I2967+F2967*I2970-E2967*J2967-G2967*J2970</f>
        <v>0.98333725236891967</v>
      </c>
      <c r="O2967" s="4">
        <f t="shared" ref="O2967" si="31636">(D2967*J2967+E2967*I2967+F2967*J2970+G2967*I2970)</f>
        <v>0</v>
      </c>
      <c r="P2967" s="2">
        <f t="shared" ref="P2967" si="31637">D2967*K2967+F2967*K2970-E2967*L2967-G2967*L2970</f>
        <v>0</v>
      </c>
      <c r="Q2967" s="3">
        <f t="shared" ref="Q2967" si="31638">(D2967*L2967+E2967*K2967+F2967*L2970+G2967*K2970)</f>
        <v>-0.1094302622824523</v>
      </c>
      <c r="S2967" s="11">
        <v>1</v>
      </c>
      <c r="T2967" s="12">
        <v>0</v>
      </c>
      <c r="U2967" s="13">
        <v>0</v>
      </c>
      <c r="V2967" s="40">
        <f t="shared" ref="V2967" si="31639">-1/($T$4*$B2967)</f>
        <v>-0.20908604308845113</v>
      </c>
      <c r="W2967" s="20"/>
      <c r="X2967" s="1">
        <f t="shared" ref="X2967" si="31640">N2967*S2967+P2967*S2970-O2967*T2967-Q2967*T2970</f>
        <v>0.98333725236891967</v>
      </c>
      <c r="Y2967" s="4">
        <f t="shared" ref="Y2967" si="31641">(N2967*T2967+O2967*S2967+P2967*T2970+Q2967*S2970)</f>
        <v>0</v>
      </c>
      <c r="Z2967" s="2">
        <f t="shared" ref="Z2967" si="31642">N2967*U2967+P2967*U2970-O2967*V2967-Q2967*V2970</f>
        <v>0</v>
      </c>
      <c r="AA2967" s="3">
        <f t="shared" ref="AA2967" si="31643">(N2967*V2967+O2967*U2967+P2967*V2970+Q2967*U2970)</f>
        <v>-0.3150323574017394</v>
      </c>
      <c r="AB2967" s="20"/>
      <c r="AC2967" s="11">
        <v>1</v>
      </c>
      <c r="AD2967" s="12">
        <v>0</v>
      </c>
      <c r="AE2967" s="13">
        <v>0</v>
      </c>
      <c r="AF2967" s="14">
        <v>0</v>
      </c>
      <c r="AG2967" s="20"/>
      <c r="AH2967" s="1">
        <f t="shared" ref="AH2967" si="31644">X2967*AC2967+Z2967*AC2970-Y2967*AD2967-AA2967*AD2970</f>
        <v>0.92853452931835001</v>
      </c>
      <c r="AI2967" s="4">
        <f t="shared" ref="AI2967" si="31645">(X2967*AD2967+Y2967*AC2967+Z2967*AD2970+AA2967*AC2970)</f>
        <v>0</v>
      </c>
      <c r="AJ2967" s="2">
        <f t="shared" ref="AJ2967" si="31646">X2967*AE2967+Z2967*AE2970-Y2967*AF2967-AA2967*AF2970</f>
        <v>0</v>
      </c>
      <c r="AK2967" s="3">
        <f t="shared" ref="AK2967" si="31647">(X2967*AF2967+Y2967*AE2967+Z2967*AF2970+AA2967*AE2970)</f>
        <v>-0.3150323574017394</v>
      </c>
      <c r="AL2967" s="20"/>
      <c r="AM2967" s="11">
        <v>1</v>
      </c>
      <c r="AN2967" s="12">
        <v>0</v>
      </c>
      <c r="AO2967" s="13">
        <v>0</v>
      </c>
      <c r="AP2967" s="40">
        <f t="shared" ref="AP2967" si="31648">-1/($AN$4*$B2967)</f>
        <v>-0.21728549575858644</v>
      </c>
      <c r="AR2967" s="1">
        <f t="shared" ref="AR2967" si="31649">AH2967*AM2967+AJ2967*AM2970-AI2967*AN2967-AK2967*AN2970</f>
        <v>0.92853452931835001</v>
      </c>
      <c r="AS2967" s="4">
        <f t="shared" ref="AS2967" si="31650">(AH2967*AN2967+AI2967*AM2967+AJ2967*AN2970+AK2967*AM2970)</f>
        <v>0</v>
      </c>
      <c r="AT2967" s="2">
        <f t="shared" ref="AT2967" si="31651">AH2967*AO2967+AJ2967*AO2970-AI2967*AP2967-AK2967*AP2970</f>
        <v>0</v>
      </c>
      <c r="AU2967" s="3">
        <f t="shared" ref="AU2967" si="31652">(AH2967*AP2967+AI2967*AO2967+AJ2967*AP2970+AK2967*AO2970)</f>
        <v>-0.51678944293364282</v>
      </c>
      <c r="AV2967" s="20"/>
      <c r="AW2967" s="11">
        <v>1</v>
      </c>
      <c r="AX2967" s="12">
        <v>0</v>
      </c>
      <c r="AY2967" s="13">
        <v>0</v>
      </c>
      <c r="AZ2967" s="14">
        <v>0</v>
      </c>
      <c r="BA2967" s="20"/>
      <c r="BB2967" s="1">
        <f t="shared" ref="BB2967" si="31653">AR2967*AW2967+AT2967*AW2970-AS2967*AX2967-AU2967*AX2970</f>
        <v>0.83863433954059285</v>
      </c>
      <c r="BC2967" s="4">
        <f t="shared" ref="BC2967" si="31654">(AR2967*AX2967+AS2967*AW2967+AT2967*AX2970+AU2967*AW2970)</f>
        <v>0</v>
      </c>
      <c r="BD2967" s="2">
        <f t="shared" ref="BD2967" si="31655">AR2967*AY2967+AT2967*AY2970-AS2967*AZ2967-AU2967*AZ2970</f>
        <v>0</v>
      </c>
      <c r="BE2967" s="3">
        <f t="shared" ref="BE2967" si="31656">(AR2967*AZ2967+AS2967*AY2967+AT2967*AZ2970+AU2967*AY2970)</f>
        <v>-0.51678944293364282</v>
      </c>
      <c r="BF2967" s="20"/>
      <c r="BG2967" s="11">
        <v>1</v>
      </c>
      <c r="BH2967" s="12">
        <v>0</v>
      </c>
      <c r="BI2967" s="13">
        <v>0</v>
      </c>
      <c r="BJ2967" s="40">
        <f t="shared" ref="BJ2967" si="31657">-1/($BH$4*$B2967)</f>
        <v>-0.20908604308845113</v>
      </c>
      <c r="BK2967" s="20"/>
      <c r="BL2967" s="1">
        <f t="shared" ref="BL2967" si="31658">BB2967*BG2967+BD2967*BG2970-BC2967*BH2967-BE2967*BH2970</f>
        <v>0.83863433954059285</v>
      </c>
      <c r="BM2967" s="4">
        <f t="shared" ref="BM2967" si="31659">(BB2967*BH2967+BC2967*BG2967+BD2967*BH2970+BE2967*BG2970)</f>
        <v>0</v>
      </c>
      <c r="BN2967" s="2">
        <f t="shared" ref="BN2967" si="31660">BB2967*BI2967+BD2967*BI2970-BC2967*BJ2967-BE2967*BJ2970</f>
        <v>0</v>
      </c>
      <c r="BO2967" s="3">
        <f t="shared" ref="BO2967" si="31661">(BB2967*BJ2967+BC2967*BI2967+BD2967*BJ2970+BE2967*BI2970)</f>
        <v>-0.69213617858628196</v>
      </c>
      <c r="BP2967" s="20"/>
      <c r="BQ2967" s="11">
        <v>1</v>
      </c>
      <c r="BR2967" s="12">
        <v>0</v>
      </c>
      <c r="BS2967" s="13">
        <v>0</v>
      </c>
      <c r="BT2967" s="14">
        <v>0</v>
      </c>
      <c r="BU2967" s="20"/>
      <c r="BV2967" s="1">
        <f t="shared" ref="BV2967" si="31662">BL2967*BQ2967+BN2967*BQ2970-BM2967*BR2967-BO2967*BR2970</f>
        <v>0.73324401853089038</v>
      </c>
      <c r="BW2967" s="4">
        <f t="shared" ref="BW2967" si="31663">(BL2967*BR2967+BM2967*BQ2967+BN2967*BR2970+BO2967*BQ2970)</f>
        <v>0</v>
      </c>
      <c r="BX2967" s="2">
        <f t="shared" ref="BX2967" si="31664">BL2967*BS2967+BN2967*BS2970-BM2967*BT2967-BO2967*BT2970</f>
        <v>0</v>
      </c>
      <c r="BY2967" s="3">
        <f t="shared" ref="BY2967" si="31665">(BL2967*BT2967+BM2967*BS2967+BN2967*BT2970+BO2967*BS2970)</f>
        <v>-0.69213617858628196</v>
      </c>
      <c r="BZ2967" s="20"/>
      <c r="CA2967" s="11">
        <v>1</v>
      </c>
      <c r="CB2967" s="12">
        <v>0</v>
      </c>
      <c r="CC2967" s="13">
        <v>0</v>
      </c>
      <c r="CD2967" s="40">
        <f t="shared" ref="CD2967" si="31666">-1/($CB$4*$B2967)</f>
        <v>-0.1094302622824523</v>
      </c>
      <c r="CE2967" s="20"/>
      <c r="CF2967" s="1">
        <f t="shared" ref="CF2967" si="31667">BV2967*CA2967+BX2967*CA2970-BW2967*CB2967-BY2967*CB2970</f>
        <v>0.73324401853089038</v>
      </c>
      <c r="CG2967" s="4">
        <f t="shared" ref="CG2967" si="31668">(BV2967*CB2967+BW2967*CA2967+BX2967*CB2970+BY2967*CA2970)</f>
        <v>0</v>
      </c>
      <c r="CH2967" s="2">
        <f t="shared" ref="CH2967" si="31669">BV2967*CC2967+BX2967*CC2970-BW2967*CD2967-BY2967*CD2970</f>
        <v>0</v>
      </c>
      <c r="CI2967" s="3">
        <f t="shared" ref="CI2967" si="31670">(BV2967*CD2967+BW2967*CC2967+BX2967*CD2970+BY2967*CC2970)</f>
        <v>-0.77237526385115662</v>
      </c>
      <c r="CJ2967" s="28"/>
      <c r="CK2967" s="11">
        <v>1</v>
      </c>
      <c r="CL2967" s="12">
        <v>0</v>
      </c>
      <c r="CM2967" s="13">
        <v>0</v>
      </c>
      <c r="CN2967" s="14">
        <v>0</v>
      </c>
      <c r="CP2967" s="1">
        <f t="shared" ref="CP2967" si="31671">CF2967*CK2967+CH2967*CK2970-CG2967*CL2967-CI2967*CL2970</f>
        <v>0.73324401853089038</v>
      </c>
      <c r="CQ2967" s="4">
        <f t="shared" ref="CQ2967" si="31672">(CF2967*CL2967+CG2967*CK2967+CH2967*CL2970+CI2967*CK2970)</f>
        <v>-0.77237526385115662</v>
      </c>
      <c r="CR2967" s="2">
        <f t="shared" ref="CR2967" si="31673">CF2967*CM2967+CH2967*CM2970-CG2967*CN2967-CI2967*CN2970</f>
        <v>0</v>
      </c>
      <c r="CS2967" s="3">
        <f t="shared" ref="CS2967" si="31674">(CF2967*CN2967+CG2967*CM2967+CH2967*CN2970+CI2967*CM2970)</f>
        <v>-0.77237526385115662</v>
      </c>
      <c r="CU2967" s="29">
        <f t="shared" ref="CU2967" si="31675">20*LOG(((1+$CL$4)/$CL$4)/((CP2967+CP2970)^2+(CQ2967+CQ2970)^2)^0.5)</f>
        <v>-3.265920204769731E-2</v>
      </c>
      <c r="CW2967" s="51">
        <f t="shared" ref="CW2967" si="31676">((CP2967^2+CQ2967^2)^0.5)/((CP2970^2+CQ2970^2)^0.5)</f>
        <v>1.1251148249414371</v>
      </c>
    </row>
    <row r="2968" spans="2:101" ht="18.600000000000001" thickBot="1">
      <c r="D2968" s="11"/>
      <c r="E2968" s="13"/>
      <c r="F2968" s="13"/>
      <c r="G2968" s="15"/>
      <c r="H2968" s="10"/>
      <c r="I2968" s="11"/>
      <c r="J2968" s="13"/>
      <c r="K2968" s="13"/>
      <c r="L2968" s="15"/>
      <c r="N2968" s="5"/>
      <c r="Q2968" s="6"/>
      <c r="S2968" s="11"/>
      <c r="T2968" s="13"/>
      <c r="U2968" s="13"/>
      <c r="V2968" s="15"/>
      <c r="W2968" s="20"/>
      <c r="X2968" s="5"/>
      <c r="AA2968" s="6"/>
      <c r="AB2968" s="20"/>
      <c r="AC2968" s="11"/>
      <c r="AD2968" s="13"/>
      <c r="AE2968" s="13"/>
      <c r="AF2968" s="15"/>
      <c r="AG2968" s="20"/>
      <c r="AH2968" s="5"/>
      <c r="AK2968" s="6"/>
      <c r="AL2968" s="20"/>
      <c r="AM2968" s="11"/>
      <c r="AN2968" s="13"/>
      <c r="AO2968" s="13"/>
      <c r="AP2968" s="15"/>
      <c r="AR2968" s="5"/>
      <c r="AU2968" s="6"/>
      <c r="AW2968" s="11"/>
      <c r="AX2968" s="13"/>
      <c r="AY2968" s="13"/>
      <c r="AZ2968" s="15"/>
      <c r="BA2968" s="20"/>
      <c r="BB2968" s="5"/>
      <c r="BE2968" s="6"/>
      <c r="BG2968" s="11"/>
      <c r="BH2968" s="13"/>
      <c r="BI2968" s="13"/>
      <c r="BJ2968" s="15"/>
      <c r="BL2968" s="5"/>
      <c r="BO2968" s="6"/>
      <c r="BQ2968" s="11"/>
      <c r="BR2968" s="13"/>
      <c r="BS2968" s="13"/>
      <c r="BT2968" s="15"/>
      <c r="BU2968" s="20"/>
      <c r="BV2968" s="5"/>
      <c r="BY2968" s="6"/>
      <c r="CA2968" s="11"/>
      <c r="CB2968" s="13"/>
      <c r="CC2968" s="13"/>
      <c r="CD2968" s="15"/>
      <c r="CF2968" s="5"/>
      <c r="CI2968" s="6"/>
      <c r="CK2968" s="11"/>
      <c r="CL2968" s="13"/>
      <c r="CM2968" s="13"/>
      <c r="CN2968" s="15"/>
      <c r="CP2968" s="5"/>
      <c r="CS2968" s="6"/>
      <c r="CW2968" s="52"/>
    </row>
    <row r="2969" spans="2:101" ht="18.600000000000001" thickBot="1">
      <c r="D2969" s="11" t="s">
        <v>6</v>
      </c>
      <c r="E2969" s="13"/>
      <c r="F2969" s="13" t="s">
        <v>7</v>
      </c>
      <c r="G2969" s="15"/>
      <c r="H2969" s="10"/>
      <c r="I2969" s="11" t="s">
        <v>8</v>
      </c>
      <c r="J2969" s="13"/>
      <c r="K2969" s="13" t="s">
        <v>9</v>
      </c>
      <c r="L2969" s="15"/>
      <c r="N2969" s="251" t="s">
        <v>26</v>
      </c>
      <c r="O2969" s="252"/>
      <c r="P2969" s="253" t="s">
        <v>27</v>
      </c>
      <c r="Q2969" s="254"/>
      <c r="S2969" s="11" t="s">
        <v>13</v>
      </c>
      <c r="T2969" s="13"/>
      <c r="U2969" s="13" t="s">
        <v>14</v>
      </c>
      <c r="V2969" s="15"/>
      <c r="W2969" s="20"/>
      <c r="X2969" s="251" t="s">
        <v>26</v>
      </c>
      <c r="Y2969" s="252"/>
      <c r="Z2969" s="253" t="s">
        <v>27</v>
      </c>
      <c r="AA2969" s="254"/>
      <c r="AB2969" s="20"/>
      <c r="AC2969" s="11" t="s">
        <v>8</v>
      </c>
      <c r="AD2969" s="13"/>
      <c r="AE2969" s="13" t="s">
        <v>9</v>
      </c>
      <c r="AF2969" s="15"/>
      <c r="AG2969" s="20"/>
      <c r="AH2969" s="251" t="s">
        <v>26</v>
      </c>
      <c r="AI2969" s="252"/>
      <c r="AJ2969" s="253" t="s">
        <v>27</v>
      </c>
      <c r="AK2969" s="254"/>
      <c r="AL2969" s="20"/>
      <c r="AM2969" s="11" t="s">
        <v>13</v>
      </c>
      <c r="AN2969" s="13"/>
      <c r="AO2969" s="13" t="s">
        <v>14</v>
      </c>
      <c r="AP2969" s="15"/>
      <c r="AR2969" s="251" t="s">
        <v>26</v>
      </c>
      <c r="AS2969" s="252"/>
      <c r="AT2969" s="253" t="s">
        <v>27</v>
      </c>
      <c r="AU2969" s="254"/>
      <c r="AV2969" s="36"/>
      <c r="AW2969" s="11" t="s">
        <v>8</v>
      </c>
      <c r="AX2969" s="13"/>
      <c r="AY2969" s="13" t="s">
        <v>9</v>
      </c>
      <c r="AZ2969" s="15"/>
      <c r="BA2969" s="20"/>
      <c r="BB2969" s="251" t="s">
        <v>26</v>
      </c>
      <c r="BC2969" s="252"/>
      <c r="BD2969" s="253" t="s">
        <v>27</v>
      </c>
      <c r="BE2969" s="254"/>
      <c r="BF2969" s="36"/>
      <c r="BG2969" s="11" t="s">
        <v>13</v>
      </c>
      <c r="BH2969" s="13"/>
      <c r="BI2969" s="13" t="s">
        <v>14</v>
      </c>
      <c r="BJ2969" s="15"/>
      <c r="BK2969" s="36"/>
      <c r="BL2969" s="251" t="s">
        <v>26</v>
      </c>
      <c r="BM2969" s="252"/>
      <c r="BN2969" s="253" t="s">
        <v>27</v>
      </c>
      <c r="BO2969" s="254"/>
      <c r="BP2969" s="36"/>
      <c r="BQ2969" s="11" t="s">
        <v>8</v>
      </c>
      <c r="BR2969" s="13"/>
      <c r="BS2969" s="13" t="s">
        <v>9</v>
      </c>
      <c r="BT2969" s="15"/>
      <c r="BU2969" s="20"/>
      <c r="BV2969" s="251" t="s">
        <v>26</v>
      </c>
      <c r="BW2969" s="252"/>
      <c r="BX2969" s="253" t="s">
        <v>27</v>
      </c>
      <c r="BY2969" s="254"/>
      <c r="BZ2969" s="36"/>
      <c r="CA2969" s="11" t="s">
        <v>13</v>
      </c>
      <c r="CB2969" s="13"/>
      <c r="CC2969" s="13" t="s">
        <v>14</v>
      </c>
      <c r="CD2969" s="15"/>
      <c r="CE2969" s="36"/>
      <c r="CF2969" s="251" t="s">
        <v>26</v>
      </c>
      <c r="CG2969" s="252"/>
      <c r="CH2969" s="253" t="s">
        <v>27</v>
      </c>
      <c r="CI2969" s="254"/>
      <c r="CK2969" s="11" t="s">
        <v>28</v>
      </c>
      <c r="CL2969" s="13"/>
      <c r="CM2969" s="13" t="s">
        <v>29</v>
      </c>
      <c r="CN2969" s="15"/>
      <c r="CP2969" s="251" t="s">
        <v>26</v>
      </c>
      <c r="CQ2969" s="252"/>
      <c r="CR2969" s="253" t="s">
        <v>27</v>
      </c>
      <c r="CS2969" s="254"/>
      <c r="CU2969" s="38" t="s">
        <v>37</v>
      </c>
      <c r="CW2969" s="53" t="s">
        <v>45</v>
      </c>
    </row>
    <row r="2970" spans="2:101" ht="19.2" thickTop="1" thickBot="1">
      <c r="D2970" s="16">
        <v>0</v>
      </c>
      <c r="E2970" s="17">
        <v>0</v>
      </c>
      <c r="F2970" s="18">
        <v>1</v>
      </c>
      <c r="G2970" s="19">
        <v>0</v>
      </c>
      <c r="H2970" s="10"/>
      <c r="I2970" s="16">
        <v>0</v>
      </c>
      <c r="J2970" s="17">
        <f t="shared" ref="J2970" si="31677">-1/($J$4*$B2967)</f>
        <v>-0.15226818691224431</v>
      </c>
      <c r="K2970" s="18">
        <v>1</v>
      </c>
      <c r="L2970" s="19">
        <v>0</v>
      </c>
      <c r="N2970" s="1">
        <f t="shared" ref="N2970" si="31678">D2970*I2967+F2970*I2970-E2970*J2967-G2970*J2970</f>
        <v>0</v>
      </c>
      <c r="O2970" s="4">
        <f t="shared" ref="O2970" si="31679">(D2970*J2967+E2970*I2967+F2970*J2970+G2970*I2970)</f>
        <v>-0.15226818691224431</v>
      </c>
      <c r="P2970" s="2">
        <f t="shared" ref="P2970" si="31680">D2970*K2967+F2970*K2970-E2970*L2967-G2970*L2970</f>
        <v>1</v>
      </c>
      <c r="Q2970" s="3">
        <f t="shared" ref="Q2970" si="31681">(D2970*L2967+E2970*K2967+F2970*L2970+G2970*K2970)</f>
        <v>0</v>
      </c>
      <c r="S2970" s="16">
        <v>0</v>
      </c>
      <c r="T2970" s="17">
        <v>0</v>
      </c>
      <c r="U2970" s="18">
        <v>1</v>
      </c>
      <c r="V2970" s="19">
        <v>0</v>
      </c>
      <c r="W2970" s="20"/>
      <c r="X2970" s="1">
        <f t="shared" ref="X2970" si="31682">N2970*S2967+P2970*S2970-O2970*T2967-Q2970*T2970</f>
        <v>0</v>
      </c>
      <c r="Y2970" s="4">
        <f t="shared" ref="Y2970" si="31683">(N2970*T2967+O2970*S2967+P2970*T2970+Q2970*S2970)</f>
        <v>-0.15226818691224431</v>
      </c>
      <c r="Z2970" s="2">
        <f t="shared" ref="Z2970" si="31684">N2970*U2967+P2970*U2970-O2970*V2967-Q2970*V2970</f>
        <v>0.96816284731026614</v>
      </c>
      <c r="AA2970" s="3">
        <f t="shared" ref="AA2970" si="31685">(N2970*V2967+O2970*U2967+P2970*V2970+Q2970*U2970)</f>
        <v>0</v>
      </c>
      <c r="AB2970" s="20"/>
      <c r="AC2970" s="16">
        <v>0</v>
      </c>
      <c r="AD2970" s="17">
        <f t="shared" ref="AD2970" si="31686">-1/($AD$4*$B2967)</f>
        <v>-0.17395902916944947</v>
      </c>
      <c r="AE2970" s="18">
        <v>1</v>
      </c>
      <c r="AF2970" s="19">
        <v>0</v>
      </c>
      <c r="AG2970" s="20"/>
      <c r="AH2970" s="1">
        <f t="shared" ref="AH2970" si="31687">X2970*AC2967+Z2970*AC2970-Y2970*AD2967-AA2970*AD2970</f>
        <v>0</v>
      </c>
      <c r="AI2970" s="4">
        <f t="shared" ref="AI2970" si="31688">(X2970*AD2967+Y2970*AC2967+Z2970*AD2970+AA2970*AC2970)</f>
        <v>-0.32068885590826812</v>
      </c>
      <c r="AJ2970" s="2">
        <f t="shared" ref="AJ2970" si="31689">X2970*AE2967+Z2970*AE2970-Y2970*AF2967-AA2970*AF2970</f>
        <v>0.96816284731026614</v>
      </c>
      <c r="AK2970" s="3">
        <f t="shared" ref="AK2970" si="31690">(X2970*AF2967+Y2970*AE2967+Z2970*AF2970+AA2970*AE2970)</f>
        <v>0</v>
      </c>
      <c r="AL2970" s="20"/>
      <c r="AM2970" s="16">
        <v>0</v>
      </c>
      <c r="AN2970" s="17">
        <v>0</v>
      </c>
      <c r="AO2970" s="18">
        <v>1</v>
      </c>
      <c r="AP2970" s="19">
        <v>0</v>
      </c>
      <c r="AR2970" s="1">
        <f t="shared" ref="AR2970" si="31691">AH2970*AM2967+AJ2970*AM2970-AI2970*AN2967-AK2970*AN2970</f>
        <v>0</v>
      </c>
      <c r="AS2970" s="4">
        <f t="shared" ref="AS2970" si="31692">(AH2970*AN2967+AI2970*AM2967+AJ2970*AN2970+AK2970*AM2970)</f>
        <v>-0.32068885590826812</v>
      </c>
      <c r="AT2970" s="2">
        <f t="shared" ref="AT2970" si="31693">AH2970*AO2967+AJ2970*AO2970-AI2970*AP2967-AK2970*AP2970</f>
        <v>0.89848181026998419</v>
      </c>
      <c r="AU2970" s="3">
        <f t="shared" ref="AU2970" si="31694">(AH2970*AP2967+AI2970*AO2967+AJ2970*AP2970+AK2970*AO2970)</f>
        <v>0</v>
      </c>
      <c r="AV2970" s="20"/>
      <c r="AW2970" s="16">
        <v>0</v>
      </c>
      <c r="AX2970" s="17">
        <f t="shared" ref="AX2970" si="31695">-1/($AX$4*$B2967)</f>
        <v>-0.17395902916944947</v>
      </c>
      <c r="AY2970" s="18">
        <v>1</v>
      </c>
      <c r="AZ2970" s="19">
        <v>0</v>
      </c>
      <c r="BA2970" s="20"/>
      <c r="BB2970" s="1">
        <f t="shared" ref="BB2970" si="31696">AR2970*AW2967+AT2970*AW2970-AS2970*AX2967-AU2970*AX2970</f>
        <v>0</v>
      </c>
      <c r="BC2970" s="4">
        <f t="shared" ref="BC2970" si="31697">(AR2970*AX2967+AS2970*AW2967+AT2970*AX2970+AU2970*AW2970)</f>
        <v>-0.47698787934924403</v>
      </c>
      <c r="BD2970" s="2">
        <f t="shared" ref="BD2970" si="31698">AR2970*AY2967+AT2970*AY2970-AS2970*AZ2967-AU2970*AZ2970</f>
        <v>0.89848181026998419</v>
      </c>
      <c r="BE2970" s="3">
        <f t="shared" ref="BE2970" si="31699">(AR2970*AZ2967+AS2970*AY2967+AT2970*AZ2970+AU2970*AY2970)</f>
        <v>0</v>
      </c>
      <c r="BF2970" s="20"/>
      <c r="BG2970" s="16">
        <v>0</v>
      </c>
      <c r="BH2970" s="17">
        <v>0</v>
      </c>
      <c r="BI2970" s="18">
        <v>1</v>
      </c>
      <c r="BJ2970" s="19">
        <v>0</v>
      </c>
      <c r="BK2970" s="20"/>
      <c r="BL2970" s="1">
        <f t="shared" ref="BL2970" si="31700">BB2970*BG2967+BD2970*BG2970-BC2970*BH2967-BE2970*BH2970</f>
        <v>0</v>
      </c>
      <c r="BM2970" s="4">
        <f t="shared" ref="BM2970" si="31701">(BB2970*BH2967+BC2970*BG2967+BD2970*BH2970+BE2970*BG2970)</f>
        <v>-0.47698787934924403</v>
      </c>
      <c r="BN2970" s="2">
        <f t="shared" ref="BN2970" si="31702">BB2970*BI2967+BD2970*BI2970-BC2970*BJ2967-BE2970*BJ2970</f>
        <v>0.79875030197569918</v>
      </c>
      <c r="BO2970" s="3">
        <f t="shared" ref="BO2970" si="31703">(BB2970*BJ2967+BC2970*BI2967+BD2970*BJ2970+BE2970*BI2970)</f>
        <v>0</v>
      </c>
      <c r="BP2970" s="20"/>
      <c r="BQ2970" s="16">
        <v>0</v>
      </c>
      <c r="BR2970" s="17">
        <f t="shared" ref="BR2970" si="31704">-1/($BR$4*$B2967)</f>
        <v>-0.15226818691224431</v>
      </c>
      <c r="BS2970" s="18">
        <v>1</v>
      </c>
      <c r="BT2970" s="19">
        <v>0</v>
      </c>
      <c r="BU2970" s="20"/>
      <c r="BV2970" s="1">
        <f t="shared" ref="BV2970" si="31705">BL2970*BQ2967+BN2970*BQ2970-BM2970*BR2967-BO2970*BR2970</f>
        <v>0</v>
      </c>
      <c r="BW2970" s="4">
        <f t="shared" ref="BW2970" si="31706">(BL2970*BR2967+BM2970*BQ2967+BN2970*BR2970+BO2970*BQ2970)</f>
        <v>-0.59861213962669135</v>
      </c>
      <c r="BX2970" s="2">
        <f t="shared" ref="BX2970" si="31707">BL2970*BS2967+BN2970*BS2970-BM2970*BT2967-BO2970*BT2970</f>
        <v>0.79875030197569918</v>
      </c>
      <c r="BY2970" s="3">
        <f t="shared" ref="BY2970" si="31708">(BL2970*BT2967+BM2970*BS2967+BN2970*BT2970+BO2970*BS2970)</f>
        <v>0</v>
      </c>
      <c r="BZ2970" s="20"/>
      <c r="CA2970" s="16">
        <v>0</v>
      </c>
      <c r="CB2970" s="17">
        <v>0</v>
      </c>
      <c r="CC2970" s="18">
        <v>1</v>
      </c>
      <c r="CD2970" s="19">
        <v>0</v>
      </c>
      <c r="CE2970" s="20"/>
      <c r="CF2970" s="1">
        <f t="shared" ref="CF2970" si="31709">BV2970*CA2967+BX2970*CA2970-BW2970*CB2967-BY2970*CB2970</f>
        <v>0</v>
      </c>
      <c r="CG2970" s="4">
        <f t="shared" ref="CG2970" si="31710">(BV2970*CB2967+BW2970*CA2967+BX2970*CB2970+BY2970*CA2970)</f>
        <v>-0.59861213962669135</v>
      </c>
      <c r="CH2970" s="2">
        <f t="shared" ref="CH2970" si="31711">BV2970*CC2967+BX2970*CC2970-BW2970*CD2967-BY2970*CD2970</f>
        <v>0.73324401853089038</v>
      </c>
      <c r="CI2970" s="3">
        <f t="shared" ref="CI2970" si="31712">(BV2970*CD2967+BW2970*CC2967+BX2970*CD2970+BY2970*CC2970)</f>
        <v>0</v>
      </c>
      <c r="CK2970" s="16">
        <f t="shared" ref="CK2970" si="31713">1/$CL$4</f>
        <v>1</v>
      </c>
      <c r="CL2970" s="17">
        <v>0</v>
      </c>
      <c r="CM2970" s="18">
        <v>1</v>
      </c>
      <c r="CN2970" s="19">
        <v>0</v>
      </c>
      <c r="CP2970" s="1">
        <f t="shared" ref="CP2970" si="31714">CF2970*CK2967+CH2970*CK2970-CG2970*CL2967-CI2970*CL2970</f>
        <v>0.73324401853089038</v>
      </c>
      <c r="CQ2970" s="4">
        <f t="shared" ref="CQ2970" si="31715">(CF2970*CL2967+CG2970*CK2967+CH2970*CL2970+CI2970*CK2970)</f>
        <v>-0.59861213962669135</v>
      </c>
      <c r="CR2970" s="2">
        <f t="shared" ref="CR2970" si="31716">CF2970*CM2967+CH2970*CM2970-CG2970*CN2967-CI2970*CN2970</f>
        <v>0.73324401853089038</v>
      </c>
      <c r="CS2970" s="3">
        <f t="shared" ref="CS2970" si="31717">(CF2970*CN2967+CG2970*CM2967+CH2970*CN2970+CI2970*CM2970)</f>
        <v>0</v>
      </c>
      <c r="CU2970" s="39">
        <f t="shared" ref="CU2970" si="31718">(180/PI())*ATAN(-1*(CQ2967/CP2967))</f>
        <v>46.488789767961983</v>
      </c>
      <c r="CW2970" s="54">
        <f t="shared" ref="CW2970" si="31719">20*LOG(((1-(10^(CU2967/20)^2)*(1-((1-CW2967)/(1+CW2967))^2))^0.5))</f>
        <v>-19.61297235208135</v>
      </c>
    </row>
    <row r="2971" spans="2:101">
      <c r="E2971" s="20"/>
      <c r="F2971" s="20"/>
      <c r="G2971" s="20"/>
      <c r="H2971" s="20"/>
      <c r="I2971" s="20"/>
      <c r="J2971" s="20"/>
      <c r="K2971" s="20"/>
      <c r="L2971" s="20"/>
      <c r="M2971" s="20"/>
      <c r="N2971" s="20"/>
      <c r="O2971" s="20"/>
      <c r="P2971" s="20"/>
      <c r="Q2971" s="20"/>
      <c r="R2971" s="20"/>
      <c r="S2971" s="20"/>
      <c r="T2971" s="20"/>
      <c r="U2971" s="20"/>
      <c r="V2971" s="20"/>
      <c r="W2971" s="20"/>
      <c r="X2971" s="20"/>
      <c r="Y2971" s="20"/>
      <c r="Z2971" s="20"/>
      <c r="AA2971" s="20"/>
      <c r="AB2971" s="30"/>
      <c r="AC2971" s="20"/>
      <c r="AD2971" s="20"/>
      <c r="AE2971" s="20"/>
      <c r="AF2971" s="20"/>
      <c r="AG2971" s="20"/>
      <c r="AH2971" s="20"/>
      <c r="AI2971" s="20"/>
      <c r="AJ2971" s="20"/>
      <c r="AK2971" s="20"/>
      <c r="AL2971" s="20"/>
      <c r="AM2971" s="20"/>
      <c r="AN2971" s="20"/>
      <c r="AO2971" s="20"/>
      <c r="AP2971" s="20"/>
      <c r="AQ2971" s="20"/>
      <c r="AR2971" s="20"/>
      <c r="AS2971" s="20"/>
      <c r="AT2971" s="20"/>
      <c r="AU2971" s="20"/>
      <c r="AV2971" s="20"/>
      <c r="AW2971" s="20"/>
      <c r="AX2971" s="20"/>
      <c r="AY2971" s="20"/>
      <c r="AZ2971" s="20"/>
      <c r="BA2971" s="20"/>
      <c r="BB2971" s="20"/>
      <c r="BC2971" s="20"/>
      <c r="BD2971" s="20"/>
      <c r="BE2971" s="20"/>
      <c r="BF2971" s="20"/>
      <c r="BG2971" s="20"/>
      <c r="BH2971" s="20"/>
      <c r="BI2971" s="20"/>
      <c r="BJ2971" s="20"/>
      <c r="BK2971" s="20"/>
      <c r="BL2971" s="20"/>
      <c r="BM2971" s="20"/>
      <c r="BN2971" s="20"/>
      <c r="BO2971" s="20"/>
      <c r="BP2971" s="20"/>
      <c r="BQ2971" s="20"/>
      <c r="BR2971" s="20"/>
      <c r="BS2971" s="20"/>
      <c r="BT2971" s="20"/>
      <c r="BU2971" s="20"/>
      <c r="BV2971" s="20"/>
      <c r="BW2971" s="20"/>
      <c r="BX2971" s="20"/>
      <c r="BY2971" s="20"/>
      <c r="BZ2971" s="20"/>
      <c r="CA2971" s="20"/>
      <c r="CB2971" s="20"/>
      <c r="CC2971" s="20"/>
      <c r="CD2971" s="20"/>
      <c r="CE2971" s="20"/>
      <c r="CF2971" s="20"/>
      <c r="CG2971" s="20"/>
      <c r="CH2971" s="20"/>
      <c r="CI2971" s="20"/>
      <c r="CJ2971" s="20"/>
      <c r="CK2971" s="20"/>
      <c r="CL2971" s="20"/>
    </row>
    <row r="2973" spans="2:101" ht="18.600000000000001" thickBot="1">
      <c r="B2973" s="23"/>
      <c r="C2973" s="23"/>
      <c r="D2973" s="20" t="s">
        <v>15</v>
      </c>
      <c r="E2973" s="20"/>
      <c r="F2973" s="20"/>
      <c r="G2973" s="20"/>
      <c r="H2973" s="20"/>
      <c r="I2973" s="20" t="s">
        <v>16</v>
      </c>
      <c r="J2973" s="20"/>
      <c r="K2973" s="20"/>
      <c r="L2973" s="20"/>
      <c r="M2973" s="23"/>
      <c r="N2973" s="23"/>
      <c r="O2973" s="24" t="s">
        <v>17</v>
      </c>
      <c r="P2973" s="23"/>
      <c r="Q2973" s="23"/>
      <c r="R2973" s="23"/>
      <c r="S2973" s="20"/>
      <c r="T2973" s="20" t="s">
        <v>18</v>
      </c>
      <c r="U2973" s="23"/>
      <c r="V2973" s="23"/>
      <c r="W2973" s="23"/>
      <c r="X2973" s="23"/>
      <c r="Y2973" s="24" t="s">
        <v>19</v>
      </c>
      <c r="Z2973" s="23"/>
      <c r="AA2973" s="23"/>
      <c r="AB2973" s="23"/>
      <c r="AC2973" s="24" t="s">
        <v>20</v>
      </c>
      <c r="AD2973" s="20"/>
      <c r="AE2973" s="20"/>
      <c r="AF2973" s="20"/>
      <c r="AG2973" s="20"/>
      <c r="AH2973" s="23"/>
      <c r="AI2973" s="24" t="s">
        <v>21</v>
      </c>
      <c r="AJ2973" s="23"/>
      <c r="AK2973" s="23"/>
      <c r="AL2973" s="20"/>
      <c r="AM2973" s="24" t="s">
        <v>31</v>
      </c>
      <c r="AN2973" s="20"/>
      <c r="AO2973" s="23"/>
      <c r="AP2973" s="23"/>
      <c r="AQ2973" s="23"/>
      <c r="AR2973" s="23"/>
      <c r="AS2973" s="24" t="s">
        <v>91</v>
      </c>
      <c r="AT2973" s="23"/>
      <c r="AU2973" s="23"/>
      <c r="AV2973" s="23"/>
      <c r="AW2973" s="24" t="s">
        <v>32</v>
      </c>
      <c r="AX2973" s="20"/>
      <c r="AY2973" s="20"/>
      <c r="AZ2973" s="20"/>
      <c r="BA2973" s="20"/>
      <c r="BB2973" s="23"/>
      <c r="BC2973" s="24" t="s">
        <v>22</v>
      </c>
      <c r="BD2973" s="23"/>
      <c r="BE2973" s="23"/>
      <c r="BF2973" s="23"/>
      <c r="BG2973" s="24" t="s">
        <v>33</v>
      </c>
      <c r="BH2973" s="20"/>
      <c r="BI2973" s="23"/>
      <c r="BJ2973" s="23"/>
      <c r="BK2973" s="23"/>
      <c r="BL2973" s="23"/>
      <c r="BM2973" s="24" t="s">
        <v>34</v>
      </c>
      <c r="BN2973" s="23"/>
      <c r="BO2973" s="23"/>
      <c r="BP2973" s="23"/>
      <c r="BQ2973" s="24" t="s">
        <v>89</v>
      </c>
      <c r="BR2973" s="20"/>
      <c r="BS2973" s="20"/>
      <c r="BT2973" s="20"/>
      <c r="BU2973" s="20"/>
      <c r="BV2973" s="23"/>
      <c r="BW2973" s="24" t="s">
        <v>35</v>
      </c>
      <c r="BX2973" s="23"/>
      <c r="BY2973" s="23"/>
      <c r="BZ2973" s="23"/>
      <c r="CA2973" s="24" t="s">
        <v>90</v>
      </c>
      <c r="CB2973" s="20"/>
      <c r="CC2973" s="23"/>
      <c r="CD2973" s="23"/>
      <c r="CE2973" s="23"/>
      <c r="CF2973" s="23"/>
      <c r="CG2973" s="24" t="s">
        <v>92</v>
      </c>
      <c r="CH2973" s="23"/>
      <c r="CI2973" s="23"/>
      <c r="CJ2973" s="23"/>
      <c r="CK2973" s="24" t="s">
        <v>36</v>
      </c>
      <c r="CL2973" s="24"/>
      <c r="CM2973" s="23"/>
      <c r="CN2973" s="23"/>
      <c r="CO2973" s="23"/>
      <c r="CP2973" s="23"/>
      <c r="CQ2973" s="24" t="s">
        <v>93</v>
      </c>
      <c r="CR2973" s="23"/>
      <c r="CS2973" s="23"/>
    </row>
    <row r="2974" spans="2:101" ht="18.600000000000001" thickBot="1">
      <c r="B2974" s="33"/>
      <c r="C2974" s="23"/>
      <c r="D2974" s="7" t="s">
        <v>2</v>
      </c>
      <c r="E2974" s="8"/>
      <c r="F2974" s="8" t="s">
        <v>3</v>
      </c>
      <c r="G2974" s="9"/>
      <c r="H2974" s="10"/>
      <c r="I2974" s="7" t="s">
        <v>4</v>
      </c>
      <c r="J2974" s="8"/>
      <c r="K2974" s="8" t="s">
        <v>5</v>
      </c>
      <c r="L2974" s="9"/>
      <c r="M2974" s="23"/>
      <c r="N2974" s="251" t="s">
        <v>79</v>
      </c>
      <c r="O2974" s="252"/>
      <c r="P2974" s="253" t="s">
        <v>80</v>
      </c>
      <c r="Q2974" s="254"/>
      <c r="R2974" s="23"/>
      <c r="S2974" s="7" t="s">
        <v>11</v>
      </c>
      <c r="T2974" s="8"/>
      <c r="U2974" s="8" t="s">
        <v>12</v>
      </c>
      <c r="V2974" s="9"/>
      <c r="W2974" s="20"/>
      <c r="X2974" s="251" t="s">
        <v>79</v>
      </c>
      <c r="Y2974" s="252"/>
      <c r="Z2974" s="253" t="s">
        <v>80</v>
      </c>
      <c r="AA2974" s="254"/>
      <c r="AB2974" s="20"/>
      <c r="AC2974" s="7" t="s">
        <v>4</v>
      </c>
      <c r="AD2974" s="8"/>
      <c r="AE2974" s="8" t="s">
        <v>5</v>
      </c>
      <c r="AF2974" s="9"/>
      <c r="AG2974" s="20"/>
      <c r="AH2974" s="251" t="s">
        <v>0</v>
      </c>
      <c r="AI2974" s="252"/>
      <c r="AJ2974" s="253" t="s">
        <v>1</v>
      </c>
      <c r="AK2974" s="254"/>
      <c r="AL2974" s="20"/>
      <c r="AM2974" s="7" t="s">
        <v>11</v>
      </c>
      <c r="AN2974" s="8"/>
      <c r="AO2974" s="8" t="s">
        <v>12</v>
      </c>
      <c r="AP2974" s="9"/>
      <c r="AQ2974" s="23"/>
      <c r="AR2974" s="251" t="s">
        <v>0</v>
      </c>
      <c r="AS2974" s="252"/>
      <c r="AT2974" s="253" t="s">
        <v>1</v>
      </c>
      <c r="AU2974" s="254"/>
      <c r="AV2974" s="36"/>
      <c r="AW2974" s="7" t="s">
        <v>4</v>
      </c>
      <c r="AX2974" s="8"/>
      <c r="AY2974" s="8" t="s">
        <v>5</v>
      </c>
      <c r="AZ2974" s="9"/>
      <c r="BA2974" s="20"/>
      <c r="BB2974" s="251" t="s">
        <v>0</v>
      </c>
      <c r="BC2974" s="252"/>
      <c r="BD2974" s="253" t="s">
        <v>1</v>
      </c>
      <c r="BE2974" s="254"/>
      <c r="BF2974" s="36"/>
      <c r="BG2974" s="7" t="s">
        <v>11</v>
      </c>
      <c r="BH2974" s="8"/>
      <c r="BI2974" s="8" t="s">
        <v>12</v>
      </c>
      <c r="BJ2974" s="9"/>
      <c r="BK2974" s="36"/>
      <c r="BL2974" s="251" t="s">
        <v>0</v>
      </c>
      <c r="BM2974" s="252"/>
      <c r="BN2974" s="253" t="s">
        <v>1</v>
      </c>
      <c r="BO2974" s="254"/>
      <c r="BP2974" s="36"/>
      <c r="BQ2974" s="7" t="s">
        <v>4</v>
      </c>
      <c r="BR2974" s="8"/>
      <c r="BS2974" s="8" t="s">
        <v>5</v>
      </c>
      <c r="BT2974" s="9"/>
      <c r="BU2974" s="20"/>
      <c r="BV2974" s="251" t="s">
        <v>0</v>
      </c>
      <c r="BW2974" s="252"/>
      <c r="BX2974" s="253" t="s">
        <v>1</v>
      </c>
      <c r="BY2974" s="254"/>
      <c r="BZ2974" s="36"/>
      <c r="CA2974" s="7" t="s">
        <v>11</v>
      </c>
      <c r="CB2974" s="8"/>
      <c r="CC2974" s="8" t="s">
        <v>12</v>
      </c>
      <c r="CD2974" s="9"/>
      <c r="CE2974" s="36"/>
      <c r="CF2974" s="251" t="s">
        <v>0</v>
      </c>
      <c r="CG2974" s="252"/>
      <c r="CH2974" s="253" t="s">
        <v>1</v>
      </c>
      <c r="CI2974" s="254"/>
      <c r="CJ2974" s="23"/>
      <c r="CK2974" s="7" t="s">
        <v>23</v>
      </c>
      <c r="CL2974" s="8"/>
      <c r="CM2974" s="8" t="s">
        <v>24</v>
      </c>
      <c r="CN2974" s="9"/>
      <c r="CO2974" s="23"/>
      <c r="CP2974" s="251" t="s">
        <v>0</v>
      </c>
      <c r="CQ2974" s="252"/>
      <c r="CR2974" s="253" t="s">
        <v>1</v>
      </c>
      <c r="CS2974" s="254"/>
      <c r="CU2974" s="26" t="s">
        <v>25</v>
      </c>
      <c r="CW2974" s="50" t="s">
        <v>44</v>
      </c>
    </row>
    <row r="2975" spans="2:101" ht="19.2" thickTop="1" thickBot="1">
      <c r="B2975" s="34">
        <v>9.6500000000000306</v>
      </c>
      <c r="D2975" s="11">
        <v>1</v>
      </c>
      <c r="E2975" s="12">
        <v>0</v>
      </c>
      <c r="F2975" s="13">
        <v>0</v>
      </c>
      <c r="G2975" s="40">
        <f t="shared" ref="G2975" si="31720">-1/($E$4*$B2975)</f>
        <v>-0.108863266104823</v>
      </c>
      <c r="H2975" s="10"/>
      <c r="I2975" s="11">
        <v>1</v>
      </c>
      <c r="J2975" s="12">
        <v>0</v>
      </c>
      <c r="K2975" s="13">
        <v>0</v>
      </c>
      <c r="L2975" s="14">
        <v>0</v>
      </c>
      <c r="N2975" s="1">
        <f t="shared" ref="N2975" si="31721">D2975*I2975+F2975*I2978-E2975*J2975-G2975*J2978</f>
        <v>0.98350947599473415</v>
      </c>
      <c r="O2975" s="4">
        <f t="shared" ref="O2975" si="31722">(D2975*J2975+E2975*I2975+F2975*J2978+G2975*I2978)</f>
        <v>0</v>
      </c>
      <c r="P2975" s="2">
        <f t="shared" ref="P2975" si="31723">D2975*K2975+F2975*K2978-E2975*L2975-G2975*L2978</f>
        <v>0</v>
      </c>
      <c r="Q2975" s="3">
        <f t="shared" ref="Q2975" si="31724">(D2975*L2975+E2975*K2975+F2975*L2978+G2975*K2978)</f>
        <v>-0.108863266104823</v>
      </c>
      <c r="S2975" s="11">
        <v>1</v>
      </c>
      <c r="T2975" s="12">
        <v>0</v>
      </c>
      <c r="U2975" s="13">
        <v>0</v>
      </c>
      <c r="V2975" s="40">
        <f t="shared" ref="V2975" si="31725">-1/($T$4*$B2975)</f>
        <v>-0.20800269571493582</v>
      </c>
      <c r="W2975" s="20"/>
      <c r="X2975" s="1">
        <f t="shared" ref="X2975" si="31726">N2975*S2975+P2975*S2978-O2975*T2975-Q2975*T2978</f>
        <v>0.98350947599473415</v>
      </c>
      <c r="Y2975" s="4">
        <f t="shared" ref="Y2975" si="31727">(N2975*T2975+O2975*S2975+P2975*T2978+Q2975*S2978)</f>
        <v>0</v>
      </c>
      <c r="Z2975" s="2">
        <f t="shared" ref="Z2975" si="31728">N2975*U2975+P2975*U2978-O2975*V2975-Q2975*V2978</f>
        <v>0</v>
      </c>
      <c r="AA2975" s="3">
        <f t="shared" ref="AA2975" si="31729">(N2975*V2975+O2975*U2975+P2975*V2978+Q2975*U2978)</f>
        <v>-0.3134358883729117</v>
      </c>
      <c r="AB2975" s="20"/>
      <c r="AC2975" s="11">
        <v>1</v>
      </c>
      <c r="AD2975" s="12">
        <v>0</v>
      </c>
      <c r="AE2975" s="13">
        <v>0</v>
      </c>
      <c r="AF2975" s="14">
        <v>0</v>
      </c>
      <c r="AG2975" s="20"/>
      <c r="AH2975" s="1">
        <f t="shared" ref="AH2975" si="31730">X2975*AC2975+Z2975*AC2978-Y2975*AD2975-AA2975*AD2978</f>
        <v>0.92926698611464398</v>
      </c>
      <c r="AI2975" s="4">
        <f t="shared" ref="AI2975" si="31731">(X2975*AD2975+Y2975*AC2975+Z2975*AD2978+AA2975*AC2978)</f>
        <v>0</v>
      </c>
      <c r="AJ2975" s="2">
        <f t="shared" ref="AJ2975" si="31732">X2975*AE2975+Z2975*AE2978-Y2975*AF2975-AA2975*AF2978</f>
        <v>0</v>
      </c>
      <c r="AK2975" s="3">
        <f t="shared" ref="AK2975" si="31733">(X2975*AF2975+Y2975*AE2975+Z2975*AF2978+AA2975*AE2978)</f>
        <v>-0.3134358883729117</v>
      </c>
      <c r="AL2975" s="20"/>
      <c r="AM2975" s="11">
        <v>1</v>
      </c>
      <c r="AN2975" s="12">
        <v>0</v>
      </c>
      <c r="AO2975" s="13">
        <v>0</v>
      </c>
      <c r="AP2975" s="40">
        <f t="shared" ref="AP2975" si="31734">-1/($AN$4*$B2975)</f>
        <v>-0.21615966417434507</v>
      </c>
      <c r="AR2975" s="1">
        <f t="shared" ref="AR2975" si="31735">AH2975*AM2975+AJ2975*AM2978-AI2975*AN2975-AK2975*AN2978</f>
        <v>0.92926698611464398</v>
      </c>
      <c r="AS2975" s="4">
        <f t="shared" ref="AS2975" si="31736">(AH2975*AN2975+AI2975*AM2975+AJ2975*AN2978+AK2975*AM2978)</f>
        <v>0</v>
      </c>
      <c r="AT2975" s="2">
        <f t="shared" ref="AT2975" si="31737">AH2975*AO2975+AJ2975*AO2978-AI2975*AP2975-AK2975*AP2978</f>
        <v>0</v>
      </c>
      <c r="AU2975" s="3">
        <f t="shared" ref="AU2975" si="31738">(AH2975*AP2975+AI2975*AO2975+AJ2975*AP2978+AK2975*AO2978)</f>
        <v>-0.51430592801975894</v>
      </c>
      <c r="AV2975" s="20"/>
      <c r="AW2975" s="11">
        <v>1</v>
      </c>
      <c r="AX2975" s="12">
        <v>0</v>
      </c>
      <c r="AY2975" s="13">
        <v>0</v>
      </c>
      <c r="AZ2975" s="14">
        <v>0</v>
      </c>
      <c r="BA2975" s="20"/>
      <c r="BB2975" s="1">
        <f t="shared" ref="BB2975" si="31739">AR2975*AW2975+AT2975*AW2978-AS2975*AX2975-AU2975*AX2978</f>
        <v>0.84026239177574902</v>
      </c>
      <c r="BC2975" s="4">
        <f t="shared" ref="BC2975" si="31740">(AR2975*AX2975+AS2975*AW2975+AT2975*AX2978+AU2975*AW2978)</f>
        <v>0</v>
      </c>
      <c r="BD2975" s="2">
        <f t="shared" ref="BD2975" si="31741">AR2975*AY2975+AT2975*AY2978-AS2975*AZ2975-AU2975*AZ2978</f>
        <v>0</v>
      </c>
      <c r="BE2975" s="3">
        <f t="shared" ref="BE2975" si="31742">(AR2975*AZ2975+AS2975*AY2975+AT2975*AZ2978+AU2975*AY2978)</f>
        <v>-0.51430592801975894</v>
      </c>
      <c r="BF2975" s="20"/>
      <c r="BG2975" s="11">
        <v>1</v>
      </c>
      <c r="BH2975" s="12">
        <v>0</v>
      </c>
      <c r="BI2975" s="13">
        <v>0</v>
      </c>
      <c r="BJ2975" s="40">
        <f t="shared" ref="BJ2975" si="31743">-1/($BH$4*$B2975)</f>
        <v>-0.20800269571493582</v>
      </c>
      <c r="BK2975" s="20"/>
      <c r="BL2975" s="1">
        <f t="shared" ref="BL2975" si="31744">BB2975*BG2975+BD2975*BG2978-BC2975*BH2975-BE2975*BH2978</f>
        <v>0.84026239177574902</v>
      </c>
      <c r="BM2975" s="4">
        <f t="shared" ref="BM2975" si="31745">(BB2975*BH2975+BC2975*BG2975+BD2975*BH2978+BE2975*BG2978)</f>
        <v>0</v>
      </c>
      <c r="BN2975" s="2">
        <f t="shared" ref="BN2975" si="31746">BB2975*BI2975+BD2975*BI2978-BC2975*BJ2975-BE2975*BJ2978</f>
        <v>0</v>
      </c>
      <c r="BO2975" s="3">
        <f t="shared" ref="BO2975" si="31747">(BB2975*BJ2975+BC2975*BI2975+BD2975*BJ2978+BE2975*BI2978)</f>
        <v>-0.68908277061699419</v>
      </c>
      <c r="BP2975" s="20"/>
      <c r="BQ2975" s="11">
        <v>1</v>
      </c>
      <c r="BR2975" s="12">
        <v>0</v>
      </c>
      <c r="BS2975" s="13">
        <v>0</v>
      </c>
      <c r="BT2975" s="14">
        <v>0</v>
      </c>
      <c r="BU2975" s="20"/>
      <c r="BV2975" s="1">
        <f t="shared" ref="BV2975" si="31748">BL2975*BQ2975+BN2975*BQ2978-BM2975*BR2975-BO2975*BR2978</f>
        <v>0.73588066250140394</v>
      </c>
      <c r="BW2975" s="4">
        <f t="shared" ref="BW2975" si="31749">(BL2975*BR2975+BM2975*BQ2975+BN2975*BR2978+BO2975*BQ2978)</f>
        <v>0</v>
      </c>
      <c r="BX2975" s="2">
        <f t="shared" ref="BX2975" si="31750">BL2975*BS2975+BN2975*BS2978-BM2975*BT2975-BO2975*BT2978</f>
        <v>0</v>
      </c>
      <c r="BY2975" s="3">
        <f t="shared" ref="BY2975" si="31751">(BL2975*BT2975+BM2975*BS2975+BN2975*BT2978+BO2975*BS2978)</f>
        <v>-0.68908277061699419</v>
      </c>
      <c r="BZ2975" s="20"/>
      <c r="CA2975" s="11">
        <v>1</v>
      </c>
      <c r="CB2975" s="12">
        <v>0</v>
      </c>
      <c r="CC2975" s="13">
        <v>0</v>
      </c>
      <c r="CD2975" s="40">
        <f t="shared" ref="CD2975" si="31752">-1/($CB$4*$B2975)</f>
        <v>-0.108863266104823</v>
      </c>
      <c r="CE2975" s="20"/>
      <c r="CF2975" s="1">
        <f t="shared" ref="CF2975" si="31753">BV2975*CA2975+BX2975*CA2978-BW2975*CB2975-BY2975*CB2978</f>
        <v>0.73588066250140394</v>
      </c>
      <c r="CG2975" s="4">
        <f t="shared" ref="CG2975" si="31754">(BV2975*CB2975+BW2975*CA2975+BX2975*CB2978+BY2975*CA2978)</f>
        <v>0</v>
      </c>
      <c r="CH2975" s="2">
        <f t="shared" ref="CH2975" si="31755">BV2975*CC2975+BX2975*CC2978-BW2975*CD2975-BY2975*CD2978</f>
        <v>0</v>
      </c>
      <c r="CI2975" s="3">
        <f t="shared" ref="CI2975" si="31756">(BV2975*CD2975+BW2975*CC2975+BX2975*CD2978+BY2975*CC2978)</f>
        <v>-0.76919314300027797</v>
      </c>
      <c r="CJ2975" s="28"/>
      <c r="CK2975" s="11">
        <v>1</v>
      </c>
      <c r="CL2975" s="12">
        <v>0</v>
      </c>
      <c r="CM2975" s="13">
        <v>0</v>
      </c>
      <c r="CN2975" s="14">
        <v>0</v>
      </c>
      <c r="CP2975" s="1">
        <f t="shared" ref="CP2975" si="31757">CF2975*CK2975+CH2975*CK2978-CG2975*CL2975-CI2975*CL2978</f>
        <v>0.73588066250140394</v>
      </c>
      <c r="CQ2975" s="4">
        <f t="shared" ref="CQ2975" si="31758">(CF2975*CL2975+CG2975*CK2975+CH2975*CL2978+CI2975*CK2978)</f>
        <v>-0.76919314300027797</v>
      </c>
      <c r="CR2975" s="2">
        <f t="shared" ref="CR2975" si="31759">CF2975*CM2975+CH2975*CM2978-CG2975*CN2975-CI2975*CN2978</f>
        <v>0</v>
      </c>
      <c r="CS2975" s="3">
        <f t="shared" ref="CS2975" si="31760">(CF2975*CN2975+CG2975*CM2975+CH2975*CN2978+CI2975*CM2978)</f>
        <v>-0.76919314300027797</v>
      </c>
      <c r="CU2975" s="29">
        <f t="shared" ref="CU2975" si="31761">20*LOG(((1+$CL$4)/$CL$4)/((CP2975+CP2978)^2+(CQ2975+CQ2978)^2)^0.5)</f>
        <v>-3.2426422219098333E-2</v>
      </c>
      <c r="CW2975" s="51">
        <f t="shared" ref="CW2975" si="31762">((CP2975^2+CQ2975^2)^0.5)/((CP2978^2+CQ2978^2)^0.5)</f>
        <v>1.1240912113895518</v>
      </c>
    </row>
    <row r="2976" spans="2:101" ht="18.600000000000001" thickBot="1">
      <c r="D2976" s="11"/>
      <c r="E2976" s="13"/>
      <c r="F2976" s="13"/>
      <c r="G2976" s="15"/>
      <c r="H2976" s="10"/>
      <c r="I2976" s="11"/>
      <c r="J2976" s="13"/>
      <c r="K2976" s="13"/>
      <c r="L2976" s="15"/>
      <c r="N2976" s="5"/>
      <c r="Q2976" s="6"/>
      <c r="S2976" s="11"/>
      <c r="T2976" s="13"/>
      <c r="U2976" s="13"/>
      <c r="V2976" s="15"/>
      <c r="W2976" s="20"/>
      <c r="X2976" s="5"/>
      <c r="AA2976" s="6"/>
      <c r="AB2976" s="20"/>
      <c r="AC2976" s="11"/>
      <c r="AD2976" s="13"/>
      <c r="AE2976" s="13"/>
      <c r="AF2976" s="15"/>
      <c r="AG2976" s="20"/>
      <c r="AH2976" s="5"/>
      <c r="AK2976" s="6"/>
      <c r="AL2976" s="20"/>
      <c r="AM2976" s="11"/>
      <c r="AN2976" s="13"/>
      <c r="AO2976" s="13"/>
      <c r="AP2976" s="15"/>
      <c r="AR2976" s="5"/>
      <c r="AU2976" s="6"/>
      <c r="AW2976" s="11"/>
      <c r="AX2976" s="13"/>
      <c r="AY2976" s="13"/>
      <c r="AZ2976" s="15"/>
      <c r="BA2976" s="20"/>
      <c r="BB2976" s="5"/>
      <c r="BE2976" s="6"/>
      <c r="BG2976" s="11"/>
      <c r="BH2976" s="13"/>
      <c r="BI2976" s="13"/>
      <c r="BJ2976" s="15"/>
      <c r="BL2976" s="5"/>
      <c r="BO2976" s="6"/>
      <c r="BQ2976" s="11"/>
      <c r="BR2976" s="13"/>
      <c r="BS2976" s="13"/>
      <c r="BT2976" s="15"/>
      <c r="BU2976" s="20"/>
      <c r="BV2976" s="5"/>
      <c r="BY2976" s="6"/>
      <c r="CA2976" s="11"/>
      <c r="CB2976" s="13"/>
      <c r="CC2976" s="13"/>
      <c r="CD2976" s="15"/>
      <c r="CF2976" s="5"/>
      <c r="CI2976" s="6"/>
      <c r="CK2976" s="11"/>
      <c r="CL2976" s="13"/>
      <c r="CM2976" s="13"/>
      <c r="CN2976" s="15"/>
      <c r="CP2976" s="5"/>
      <c r="CS2976" s="6"/>
      <c r="CW2976" s="52"/>
    </row>
    <row r="2977" spans="2:101" ht="18.600000000000001" thickBot="1">
      <c r="D2977" s="11" t="s">
        <v>6</v>
      </c>
      <c r="E2977" s="13"/>
      <c r="F2977" s="13" t="s">
        <v>7</v>
      </c>
      <c r="G2977" s="15"/>
      <c r="H2977" s="10"/>
      <c r="I2977" s="11" t="s">
        <v>8</v>
      </c>
      <c r="J2977" s="13"/>
      <c r="K2977" s="13" t="s">
        <v>9</v>
      </c>
      <c r="L2977" s="15"/>
      <c r="N2977" s="251" t="s">
        <v>26</v>
      </c>
      <c r="O2977" s="252"/>
      <c r="P2977" s="253" t="s">
        <v>27</v>
      </c>
      <c r="Q2977" s="254"/>
      <c r="S2977" s="11" t="s">
        <v>13</v>
      </c>
      <c r="T2977" s="13"/>
      <c r="U2977" s="13" t="s">
        <v>14</v>
      </c>
      <c r="V2977" s="15"/>
      <c r="W2977" s="20"/>
      <c r="X2977" s="251" t="s">
        <v>26</v>
      </c>
      <c r="Y2977" s="252"/>
      <c r="Z2977" s="253" t="s">
        <v>27</v>
      </c>
      <c r="AA2977" s="254"/>
      <c r="AB2977" s="20"/>
      <c r="AC2977" s="11" t="s">
        <v>8</v>
      </c>
      <c r="AD2977" s="13"/>
      <c r="AE2977" s="13" t="s">
        <v>9</v>
      </c>
      <c r="AF2977" s="15"/>
      <c r="AG2977" s="20"/>
      <c r="AH2977" s="251" t="s">
        <v>26</v>
      </c>
      <c r="AI2977" s="252"/>
      <c r="AJ2977" s="253" t="s">
        <v>27</v>
      </c>
      <c r="AK2977" s="254"/>
      <c r="AL2977" s="20"/>
      <c r="AM2977" s="11" t="s">
        <v>13</v>
      </c>
      <c r="AN2977" s="13"/>
      <c r="AO2977" s="13" t="s">
        <v>14</v>
      </c>
      <c r="AP2977" s="15"/>
      <c r="AR2977" s="251" t="s">
        <v>26</v>
      </c>
      <c r="AS2977" s="252"/>
      <c r="AT2977" s="253" t="s">
        <v>27</v>
      </c>
      <c r="AU2977" s="254"/>
      <c r="AV2977" s="36"/>
      <c r="AW2977" s="11" t="s">
        <v>8</v>
      </c>
      <c r="AX2977" s="13"/>
      <c r="AY2977" s="13" t="s">
        <v>9</v>
      </c>
      <c r="AZ2977" s="15"/>
      <c r="BA2977" s="20"/>
      <c r="BB2977" s="251" t="s">
        <v>26</v>
      </c>
      <c r="BC2977" s="252"/>
      <c r="BD2977" s="253" t="s">
        <v>27</v>
      </c>
      <c r="BE2977" s="254"/>
      <c r="BF2977" s="36"/>
      <c r="BG2977" s="11" t="s">
        <v>13</v>
      </c>
      <c r="BH2977" s="13"/>
      <c r="BI2977" s="13" t="s">
        <v>14</v>
      </c>
      <c r="BJ2977" s="15"/>
      <c r="BK2977" s="36"/>
      <c r="BL2977" s="251" t="s">
        <v>26</v>
      </c>
      <c r="BM2977" s="252"/>
      <c r="BN2977" s="253" t="s">
        <v>27</v>
      </c>
      <c r="BO2977" s="254"/>
      <c r="BP2977" s="36"/>
      <c r="BQ2977" s="11" t="s">
        <v>8</v>
      </c>
      <c r="BR2977" s="13"/>
      <c r="BS2977" s="13" t="s">
        <v>9</v>
      </c>
      <c r="BT2977" s="15"/>
      <c r="BU2977" s="20"/>
      <c r="BV2977" s="251" t="s">
        <v>26</v>
      </c>
      <c r="BW2977" s="252"/>
      <c r="BX2977" s="253" t="s">
        <v>27</v>
      </c>
      <c r="BY2977" s="254"/>
      <c r="BZ2977" s="36"/>
      <c r="CA2977" s="11" t="s">
        <v>13</v>
      </c>
      <c r="CB2977" s="13"/>
      <c r="CC2977" s="13" t="s">
        <v>14</v>
      </c>
      <c r="CD2977" s="15"/>
      <c r="CE2977" s="36"/>
      <c r="CF2977" s="251" t="s">
        <v>26</v>
      </c>
      <c r="CG2977" s="252"/>
      <c r="CH2977" s="253" t="s">
        <v>27</v>
      </c>
      <c r="CI2977" s="254"/>
      <c r="CK2977" s="11" t="s">
        <v>28</v>
      </c>
      <c r="CL2977" s="13"/>
      <c r="CM2977" s="13" t="s">
        <v>29</v>
      </c>
      <c r="CN2977" s="15"/>
      <c r="CP2977" s="251" t="s">
        <v>26</v>
      </c>
      <c r="CQ2977" s="252"/>
      <c r="CR2977" s="253" t="s">
        <v>27</v>
      </c>
      <c r="CS2977" s="254"/>
      <c r="CU2977" s="38" t="s">
        <v>37</v>
      </c>
      <c r="CW2977" s="53" t="s">
        <v>45</v>
      </c>
    </row>
    <row r="2978" spans="2:101" ht="19.2" thickTop="1" thickBot="1">
      <c r="D2978" s="16">
        <v>0</v>
      </c>
      <c r="E2978" s="17">
        <v>0</v>
      </c>
      <c r="F2978" s="18">
        <v>1</v>
      </c>
      <c r="G2978" s="19">
        <v>0</v>
      </c>
      <c r="H2978" s="10"/>
      <c r="I2978" s="16">
        <v>0</v>
      </c>
      <c r="J2978" s="17">
        <f t="shared" ref="J2978" si="31763">-1/($J$4*$B2975)</f>
        <v>-0.15147923257591145</v>
      </c>
      <c r="K2978" s="18">
        <v>1</v>
      </c>
      <c r="L2978" s="19">
        <v>0</v>
      </c>
      <c r="N2978" s="1">
        <f t="shared" ref="N2978" si="31764">D2978*I2975+F2978*I2978-E2978*J2975-G2978*J2978</f>
        <v>0</v>
      </c>
      <c r="O2978" s="4">
        <f t="shared" ref="O2978" si="31765">(D2978*J2975+E2978*I2975+F2978*J2978+G2978*I2978)</f>
        <v>-0.15147923257591145</v>
      </c>
      <c r="P2978" s="2">
        <f t="shared" ref="P2978" si="31766">D2978*K2975+F2978*K2978-E2978*L2975-G2978*L2978</f>
        <v>1</v>
      </c>
      <c r="Q2978" s="3">
        <f t="shared" ref="Q2978" si="31767">(D2978*L2975+E2978*K2975+F2978*L2978+G2978*K2978)</f>
        <v>0</v>
      </c>
      <c r="S2978" s="16">
        <v>0</v>
      </c>
      <c r="T2978" s="17">
        <v>0</v>
      </c>
      <c r="U2978" s="18">
        <v>1</v>
      </c>
      <c r="V2978" s="19">
        <v>0</v>
      </c>
      <c r="W2978" s="20"/>
      <c r="X2978" s="1">
        <f t="shared" ref="X2978" si="31768">N2978*S2975+P2978*S2978-O2978*T2975-Q2978*T2978</f>
        <v>0</v>
      </c>
      <c r="Y2978" s="4">
        <f t="shared" ref="Y2978" si="31769">(N2978*T2975+O2978*S2975+P2978*T2978+Q2978*S2978)</f>
        <v>-0.15147923257591145</v>
      </c>
      <c r="Z2978" s="2">
        <f t="shared" ref="Z2978" si="31770">N2978*U2975+P2978*U2978-O2978*V2975-Q2978*V2978</f>
        <v>0.96849191127938072</v>
      </c>
      <c r="AA2978" s="3">
        <f t="shared" ref="AA2978" si="31771">(N2978*V2975+O2978*U2975+P2978*V2978+Q2978*U2978)</f>
        <v>0</v>
      </c>
      <c r="AB2978" s="20"/>
      <c r="AC2978" s="16">
        <v>0</v>
      </c>
      <c r="AD2978" s="17">
        <f t="shared" ref="AD2978" si="31772">-1/($AD$4*$B2975)</f>
        <v>-0.1730576870494005</v>
      </c>
      <c r="AE2978" s="18">
        <v>1</v>
      </c>
      <c r="AF2978" s="19">
        <v>0</v>
      </c>
      <c r="AG2978" s="20"/>
      <c r="AH2978" s="1">
        <f t="shared" ref="AH2978" si="31773">X2978*AC2975+Z2978*AC2978-Y2978*AD2975-AA2978*AD2978</f>
        <v>0</v>
      </c>
      <c r="AI2978" s="4">
        <f t="shared" ref="AI2978" si="31774">(X2978*AD2975+Y2978*AC2975+Z2978*AD2978+AA2978*AC2978)</f>
        <v>-0.31908420266797427</v>
      </c>
      <c r="AJ2978" s="2">
        <f t="shared" ref="AJ2978" si="31775">X2978*AE2975+Z2978*AE2978-Y2978*AF2975-AA2978*AF2978</f>
        <v>0.96849191127938072</v>
      </c>
      <c r="AK2978" s="3">
        <f t="shared" ref="AK2978" si="31776">(X2978*AF2975+Y2978*AE2975+Z2978*AF2978+AA2978*AE2978)</f>
        <v>0</v>
      </c>
      <c r="AL2978" s="20"/>
      <c r="AM2978" s="16">
        <v>0</v>
      </c>
      <c r="AN2978" s="17">
        <v>0</v>
      </c>
      <c r="AO2978" s="18">
        <v>1</v>
      </c>
      <c r="AP2978" s="19">
        <v>0</v>
      </c>
      <c r="AR2978" s="1">
        <f t="shared" ref="AR2978" si="31777">AH2978*AM2975+AJ2978*AM2978-AI2978*AN2975-AK2978*AN2978</f>
        <v>0</v>
      </c>
      <c r="AS2978" s="4">
        <f t="shared" ref="AS2978" si="31778">(AH2978*AN2975+AI2978*AM2975+AJ2978*AN2978+AK2978*AM2978)</f>
        <v>-0.31908420266797427</v>
      </c>
      <c r="AT2978" s="2">
        <f t="shared" ref="AT2978" si="31779">AH2978*AO2975+AJ2978*AO2978-AI2978*AP2975-AK2978*AP2978</f>
        <v>0.89951877718733275</v>
      </c>
      <c r="AU2978" s="3">
        <f t="shared" ref="AU2978" si="31780">(AH2978*AP2975+AI2978*AO2975+AJ2978*AP2978+AK2978*AO2978)</f>
        <v>0</v>
      </c>
      <c r="AV2978" s="20"/>
      <c r="AW2978" s="16">
        <v>0</v>
      </c>
      <c r="AX2978" s="17">
        <f t="shared" ref="AX2978" si="31781">-1/($AX$4*$B2975)</f>
        <v>-0.1730576870494005</v>
      </c>
      <c r="AY2978" s="18">
        <v>1</v>
      </c>
      <c r="AZ2978" s="19">
        <v>0</v>
      </c>
      <c r="BA2978" s="20"/>
      <c r="BB2978" s="1">
        <f t="shared" ref="BB2978" si="31782">AR2978*AW2975+AT2978*AW2978-AS2978*AX2975-AU2978*AX2978</f>
        <v>0</v>
      </c>
      <c r="BC2978" s="4">
        <f t="shared" ref="BC2978" si="31783">(AR2978*AX2975+AS2978*AW2975+AT2978*AX2978+AU2978*AW2978)</f>
        <v>-0.47475284170551912</v>
      </c>
      <c r="BD2978" s="2">
        <f t="shared" ref="BD2978" si="31784">AR2978*AY2975+AT2978*AY2978-AS2978*AZ2975-AU2978*AZ2978</f>
        <v>0.89951877718733275</v>
      </c>
      <c r="BE2978" s="3">
        <f t="shared" ref="BE2978" si="31785">(AR2978*AZ2975+AS2978*AY2975+AT2978*AZ2978+AU2978*AY2978)</f>
        <v>0</v>
      </c>
      <c r="BF2978" s="20"/>
      <c r="BG2978" s="16">
        <v>0</v>
      </c>
      <c r="BH2978" s="17">
        <v>0</v>
      </c>
      <c r="BI2978" s="18">
        <v>1</v>
      </c>
      <c r="BJ2978" s="19">
        <v>0</v>
      </c>
      <c r="BK2978" s="20"/>
      <c r="BL2978" s="1">
        <f t="shared" ref="BL2978" si="31786">BB2978*BG2975+BD2978*BG2978-BC2978*BH2975-BE2978*BH2978</f>
        <v>0</v>
      </c>
      <c r="BM2978" s="4">
        <f t="shared" ref="BM2978" si="31787">(BB2978*BH2975+BC2978*BG2975+BD2978*BH2978+BE2978*BG2978)</f>
        <v>-0.47475284170551912</v>
      </c>
      <c r="BN2978" s="2">
        <f t="shared" ref="BN2978" si="31788">BB2978*BI2975+BD2978*BI2978-BC2978*BJ2975-BE2978*BJ2978</f>
        <v>0.80076890631425857</v>
      </c>
      <c r="BO2978" s="3">
        <f t="shared" ref="BO2978" si="31789">(BB2978*BJ2975+BC2978*BI2975+BD2978*BJ2978+BE2978*BI2978)</f>
        <v>0</v>
      </c>
      <c r="BP2978" s="20"/>
      <c r="BQ2978" s="16">
        <v>0</v>
      </c>
      <c r="BR2978" s="17">
        <f t="shared" ref="BR2978" si="31790">-1/($BR$4*$B2975)</f>
        <v>-0.15147923257591145</v>
      </c>
      <c r="BS2978" s="18">
        <v>1</v>
      </c>
      <c r="BT2978" s="19">
        <v>0</v>
      </c>
      <c r="BU2978" s="20"/>
      <c r="BV2978" s="1">
        <f t="shared" ref="BV2978" si="31791">BL2978*BQ2975+BN2978*BQ2978-BM2978*BR2975-BO2978*BR2978</f>
        <v>0</v>
      </c>
      <c r="BW2978" s="4">
        <f t="shared" ref="BW2978" si="31792">(BL2978*BR2975+BM2978*BQ2975+BN2978*BR2978+BO2978*BQ2978)</f>
        <v>-0.59605270110465491</v>
      </c>
      <c r="BX2978" s="2">
        <f t="shared" ref="BX2978" si="31793">BL2978*BS2975+BN2978*BS2978-BM2978*BT2975-BO2978*BT2978</f>
        <v>0.80076890631425857</v>
      </c>
      <c r="BY2978" s="3">
        <f t="shared" ref="BY2978" si="31794">(BL2978*BT2975+BM2978*BS2975+BN2978*BT2978+BO2978*BS2978)</f>
        <v>0</v>
      </c>
      <c r="BZ2978" s="20"/>
      <c r="CA2978" s="16">
        <v>0</v>
      </c>
      <c r="CB2978" s="17">
        <v>0</v>
      </c>
      <c r="CC2978" s="18">
        <v>1</v>
      </c>
      <c r="CD2978" s="19">
        <v>0</v>
      </c>
      <c r="CE2978" s="20"/>
      <c r="CF2978" s="1">
        <f t="shared" ref="CF2978" si="31795">BV2978*CA2975+BX2978*CA2978-BW2978*CB2975-BY2978*CB2978</f>
        <v>0</v>
      </c>
      <c r="CG2978" s="4">
        <f t="shared" ref="CG2978" si="31796">(BV2978*CB2975+BW2978*CA2975+BX2978*CB2978+BY2978*CA2978)</f>
        <v>-0.59605270110465491</v>
      </c>
      <c r="CH2978" s="2">
        <f t="shared" ref="CH2978" si="31797">BV2978*CC2975+BX2978*CC2978-BW2978*CD2975-BY2978*CD2978</f>
        <v>0.73588066250140405</v>
      </c>
      <c r="CI2978" s="3">
        <f t="shared" ref="CI2978" si="31798">(BV2978*CD2975+BW2978*CC2975+BX2978*CD2978+BY2978*CC2978)</f>
        <v>0</v>
      </c>
      <c r="CK2978" s="16">
        <f t="shared" ref="CK2978" si="31799">1/$CL$4</f>
        <v>1</v>
      </c>
      <c r="CL2978" s="17">
        <v>0</v>
      </c>
      <c r="CM2978" s="18">
        <v>1</v>
      </c>
      <c r="CN2978" s="19">
        <v>0</v>
      </c>
      <c r="CP2978" s="1">
        <f t="shared" ref="CP2978" si="31800">CF2978*CK2975+CH2978*CK2978-CG2978*CL2975-CI2978*CL2978</f>
        <v>0.73588066250140405</v>
      </c>
      <c r="CQ2978" s="4">
        <f t="shared" ref="CQ2978" si="31801">(CF2978*CL2975+CG2978*CK2975+CH2978*CL2978+CI2978*CK2978)</f>
        <v>-0.59605270110465491</v>
      </c>
      <c r="CR2978" s="2">
        <f t="shared" ref="CR2978" si="31802">CF2978*CM2975+CH2978*CM2978-CG2978*CN2975-CI2978*CN2978</f>
        <v>0.73588066250140405</v>
      </c>
      <c r="CS2978" s="3">
        <f t="shared" ref="CS2978" si="31803">(CF2978*CN2975+CG2978*CM2975+CH2978*CN2978+CI2978*CM2978)</f>
        <v>0</v>
      </c>
      <c r="CU2978" s="39">
        <f t="shared" ref="CU2978" si="31804">(180/PI())*ATAN(-1*(CQ2975/CP2975))</f>
        <v>46.267946424890773</v>
      </c>
      <c r="CW2978" s="54">
        <f t="shared" ref="CW2978" si="31805">20*LOG(((1-(10^(CU2975/20)^2)*(1-((1-CW2975)/(1+CW2975))^2))^0.5))</f>
        <v>-19.65521453020472</v>
      </c>
    </row>
    <row r="2979" spans="2:101">
      <c r="E2979" s="20"/>
      <c r="F2979" s="20"/>
      <c r="G2979" s="20"/>
      <c r="H2979" s="20"/>
      <c r="I2979" s="20"/>
      <c r="J2979" s="20"/>
      <c r="K2979" s="20"/>
      <c r="L2979" s="20"/>
      <c r="M2979" s="20"/>
      <c r="N2979" s="20"/>
      <c r="O2979" s="20"/>
      <c r="P2979" s="20"/>
      <c r="Q2979" s="20"/>
      <c r="R2979" s="20"/>
      <c r="S2979" s="20"/>
      <c r="T2979" s="20"/>
      <c r="U2979" s="20"/>
      <c r="V2979" s="20"/>
      <c r="W2979" s="20"/>
      <c r="X2979" s="20"/>
      <c r="Y2979" s="20"/>
      <c r="Z2979" s="20"/>
      <c r="AA2979" s="20"/>
      <c r="AB2979" s="30"/>
      <c r="AC2979" s="20"/>
      <c r="AD2979" s="20"/>
      <c r="AE2979" s="20"/>
      <c r="AF2979" s="20"/>
      <c r="AG2979" s="20"/>
      <c r="AH2979" s="20"/>
      <c r="AI2979" s="20"/>
      <c r="AJ2979" s="20"/>
      <c r="AK2979" s="20"/>
      <c r="AL2979" s="20"/>
      <c r="AM2979" s="20"/>
      <c r="AN2979" s="20"/>
      <c r="AO2979" s="20"/>
      <c r="AP2979" s="20"/>
      <c r="AQ2979" s="20"/>
      <c r="AR2979" s="20"/>
      <c r="AS2979" s="20"/>
      <c r="AT2979" s="20"/>
      <c r="AU2979" s="20"/>
      <c r="AV2979" s="20"/>
      <c r="AW2979" s="20"/>
      <c r="AX2979" s="20"/>
      <c r="AY2979" s="20"/>
      <c r="AZ2979" s="20"/>
      <c r="BA2979" s="20"/>
      <c r="BB2979" s="20"/>
      <c r="BC2979" s="20"/>
      <c r="BD2979" s="20"/>
      <c r="BE2979" s="20"/>
      <c r="BF2979" s="20"/>
      <c r="BG2979" s="20"/>
      <c r="BH2979" s="20"/>
      <c r="BI2979" s="20"/>
      <c r="BJ2979" s="20"/>
      <c r="BK2979" s="20"/>
      <c r="BL2979" s="20"/>
      <c r="BM2979" s="20"/>
      <c r="BN2979" s="20"/>
      <c r="BO2979" s="20"/>
      <c r="BP2979" s="20"/>
      <c r="BQ2979" s="20"/>
      <c r="BR2979" s="20"/>
      <c r="BS2979" s="20"/>
      <c r="BT2979" s="20"/>
      <c r="BU2979" s="20"/>
      <c r="BV2979" s="20"/>
      <c r="BW2979" s="20"/>
      <c r="BX2979" s="20"/>
      <c r="BY2979" s="20"/>
      <c r="BZ2979" s="20"/>
      <c r="CA2979" s="20"/>
      <c r="CB2979" s="20"/>
      <c r="CC2979" s="20"/>
      <c r="CD2979" s="20"/>
      <c r="CE2979" s="20"/>
      <c r="CF2979" s="20"/>
      <c r="CG2979" s="20"/>
      <c r="CH2979" s="20"/>
      <c r="CI2979" s="20"/>
      <c r="CJ2979" s="20"/>
      <c r="CK2979" s="20"/>
      <c r="CL2979" s="20"/>
    </row>
    <row r="2981" spans="2:101" ht="18.600000000000001" thickBot="1">
      <c r="B2981" s="23"/>
      <c r="C2981" s="23"/>
      <c r="D2981" s="20" t="s">
        <v>15</v>
      </c>
      <c r="E2981" s="20"/>
      <c r="F2981" s="20"/>
      <c r="G2981" s="20"/>
      <c r="H2981" s="20"/>
      <c r="I2981" s="20" t="s">
        <v>16</v>
      </c>
      <c r="J2981" s="20"/>
      <c r="K2981" s="20"/>
      <c r="L2981" s="20"/>
      <c r="M2981" s="23"/>
      <c r="N2981" s="23"/>
      <c r="O2981" s="24" t="s">
        <v>17</v>
      </c>
      <c r="P2981" s="23"/>
      <c r="Q2981" s="23"/>
      <c r="R2981" s="23"/>
      <c r="S2981" s="20"/>
      <c r="T2981" s="20" t="s">
        <v>18</v>
      </c>
      <c r="U2981" s="23"/>
      <c r="V2981" s="23"/>
      <c r="W2981" s="23"/>
      <c r="X2981" s="23"/>
      <c r="Y2981" s="24" t="s">
        <v>19</v>
      </c>
      <c r="Z2981" s="23"/>
      <c r="AA2981" s="23"/>
      <c r="AB2981" s="23"/>
      <c r="AC2981" s="24" t="s">
        <v>20</v>
      </c>
      <c r="AD2981" s="20"/>
      <c r="AE2981" s="20"/>
      <c r="AF2981" s="20"/>
      <c r="AG2981" s="20"/>
      <c r="AH2981" s="23"/>
      <c r="AI2981" s="24" t="s">
        <v>21</v>
      </c>
      <c r="AJ2981" s="23"/>
      <c r="AK2981" s="23"/>
      <c r="AL2981" s="20"/>
      <c r="AM2981" s="24" t="s">
        <v>31</v>
      </c>
      <c r="AN2981" s="20"/>
      <c r="AO2981" s="23"/>
      <c r="AP2981" s="23"/>
      <c r="AQ2981" s="23"/>
      <c r="AR2981" s="23"/>
      <c r="AS2981" s="24" t="s">
        <v>91</v>
      </c>
      <c r="AT2981" s="23"/>
      <c r="AU2981" s="23"/>
      <c r="AV2981" s="23"/>
      <c r="AW2981" s="24" t="s">
        <v>32</v>
      </c>
      <c r="AX2981" s="20"/>
      <c r="AY2981" s="20"/>
      <c r="AZ2981" s="20"/>
      <c r="BA2981" s="20"/>
      <c r="BB2981" s="23"/>
      <c r="BC2981" s="24" t="s">
        <v>22</v>
      </c>
      <c r="BD2981" s="23"/>
      <c r="BE2981" s="23"/>
      <c r="BF2981" s="23"/>
      <c r="BG2981" s="24" t="s">
        <v>33</v>
      </c>
      <c r="BH2981" s="20"/>
      <c r="BI2981" s="23"/>
      <c r="BJ2981" s="23"/>
      <c r="BK2981" s="23"/>
      <c r="BL2981" s="23"/>
      <c r="BM2981" s="24" t="s">
        <v>34</v>
      </c>
      <c r="BN2981" s="23"/>
      <c r="BO2981" s="23"/>
      <c r="BP2981" s="23"/>
      <c r="BQ2981" s="24" t="s">
        <v>89</v>
      </c>
      <c r="BR2981" s="20"/>
      <c r="BS2981" s="20"/>
      <c r="BT2981" s="20"/>
      <c r="BU2981" s="20"/>
      <c r="BV2981" s="23"/>
      <c r="BW2981" s="24" t="s">
        <v>35</v>
      </c>
      <c r="BX2981" s="23"/>
      <c r="BY2981" s="23"/>
      <c r="BZ2981" s="23"/>
      <c r="CA2981" s="24" t="s">
        <v>90</v>
      </c>
      <c r="CB2981" s="20"/>
      <c r="CC2981" s="23"/>
      <c r="CD2981" s="23"/>
      <c r="CE2981" s="23"/>
      <c r="CF2981" s="23"/>
      <c r="CG2981" s="24" t="s">
        <v>92</v>
      </c>
      <c r="CH2981" s="23"/>
      <c r="CI2981" s="23"/>
      <c r="CJ2981" s="23"/>
      <c r="CK2981" s="24" t="s">
        <v>36</v>
      </c>
      <c r="CL2981" s="24"/>
      <c r="CM2981" s="23"/>
      <c r="CN2981" s="23"/>
      <c r="CO2981" s="23"/>
      <c r="CP2981" s="23"/>
      <c r="CQ2981" s="24" t="s">
        <v>93</v>
      </c>
      <c r="CR2981" s="23"/>
      <c r="CS2981" s="23"/>
    </row>
    <row r="2982" spans="2:101" ht="18.600000000000001" thickBot="1">
      <c r="B2982" s="33"/>
      <c r="C2982" s="23"/>
      <c r="D2982" s="7" t="s">
        <v>2</v>
      </c>
      <c r="E2982" s="8"/>
      <c r="F2982" s="8" t="s">
        <v>3</v>
      </c>
      <c r="G2982" s="9"/>
      <c r="H2982" s="10"/>
      <c r="I2982" s="7" t="s">
        <v>4</v>
      </c>
      <c r="J2982" s="8"/>
      <c r="K2982" s="8" t="s">
        <v>5</v>
      </c>
      <c r="L2982" s="9"/>
      <c r="M2982" s="23"/>
      <c r="N2982" s="251" t="s">
        <v>79</v>
      </c>
      <c r="O2982" s="252"/>
      <c r="P2982" s="253" t="s">
        <v>80</v>
      </c>
      <c r="Q2982" s="254"/>
      <c r="R2982" s="23"/>
      <c r="S2982" s="7" t="s">
        <v>11</v>
      </c>
      <c r="T2982" s="8"/>
      <c r="U2982" s="8" t="s">
        <v>12</v>
      </c>
      <c r="V2982" s="9"/>
      <c r="W2982" s="20"/>
      <c r="X2982" s="251" t="s">
        <v>79</v>
      </c>
      <c r="Y2982" s="252"/>
      <c r="Z2982" s="253" t="s">
        <v>80</v>
      </c>
      <c r="AA2982" s="254"/>
      <c r="AB2982" s="20"/>
      <c r="AC2982" s="7" t="s">
        <v>4</v>
      </c>
      <c r="AD2982" s="8"/>
      <c r="AE2982" s="8" t="s">
        <v>5</v>
      </c>
      <c r="AF2982" s="9"/>
      <c r="AG2982" s="20"/>
      <c r="AH2982" s="251" t="s">
        <v>0</v>
      </c>
      <c r="AI2982" s="252"/>
      <c r="AJ2982" s="253" t="s">
        <v>1</v>
      </c>
      <c r="AK2982" s="254"/>
      <c r="AL2982" s="20"/>
      <c r="AM2982" s="7" t="s">
        <v>11</v>
      </c>
      <c r="AN2982" s="8"/>
      <c r="AO2982" s="8" t="s">
        <v>12</v>
      </c>
      <c r="AP2982" s="9"/>
      <c r="AQ2982" s="23"/>
      <c r="AR2982" s="251" t="s">
        <v>0</v>
      </c>
      <c r="AS2982" s="252"/>
      <c r="AT2982" s="253" t="s">
        <v>1</v>
      </c>
      <c r="AU2982" s="254"/>
      <c r="AV2982" s="36"/>
      <c r="AW2982" s="7" t="s">
        <v>4</v>
      </c>
      <c r="AX2982" s="8"/>
      <c r="AY2982" s="8" t="s">
        <v>5</v>
      </c>
      <c r="AZ2982" s="9"/>
      <c r="BA2982" s="20"/>
      <c r="BB2982" s="251" t="s">
        <v>0</v>
      </c>
      <c r="BC2982" s="252"/>
      <c r="BD2982" s="253" t="s">
        <v>1</v>
      </c>
      <c r="BE2982" s="254"/>
      <c r="BF2982" s="36"/>
      <c r="BG2982" s="7" t="s">
        <v>11</v>
      </c>
      <c r="BH2982" s="8"/>
      <c r="BI2982" s="8" t="s">
        <v>12</v>
      </c>
      <c r="BJ2982" s="9"/>
      <c r="BK2982" s="36"/>
      <c r="BL2982" s="251" t="s">
        <v>0</v>
      </c>
      <c r="BM2982" s="252"/>
      <c r="BN2982" s="253" t="s">
        <v>1</v>
      </c>
      <c r="BO2982" s="254"/>
      <c r="BP2982" s="36"/>
      <c r="BQ2982" s="7" t="s">
        <v>4</v>
      </c>
      <c r="BR2982" s="8"/>
      <c r="BS2982" s="8" t="s">
        <v>5</v>
      </c>
      <c r="BT2982" s="9"/>
      <c r="BU2982" s="20"/>
      <c r="BV2982" s="251" t="s">
        <v>0</v>
      </c>
      <c r="BW2982" s="252"/>
      <c r="BX2982" s="253" t="s">
        <v>1</v>
      </c>
      <c r="BY2982" s="254"/>
      <c r="BZ2982" s="36"/>
      <c r="CA2982" s="7" t="s">
        <v>11</v>
      </c>
      <c r="CB2982" s="8"/>
      <c r="CC2982" s="8" t="s">
        <v>12</v>
      </c>
      <c r="CD2982" s="9"/>
      <c r="CE2982" s="36"/>
      <c r="CF2982" s="251" t="s">
        <v>0</v>
      </c>
      <c r="CG2982" s="252"/>
      <c r="CH2982" s="253" t="s">
        <v>1</v>
      </c>
      <c r="CI2982" s="254"/>
      <c r="CJ2982" s="23"/>
      <c r="CK2982" s="7" t="s">
        <v>23</v>
      </c>
      <c r="CL2982" s="8"/>
      <c r="CM2982" s="8" t="s">
        <v>24</v>
      </c>
      <c r="CN2982" s="9"/>
      <c r="CO2982" s="23"/>
      <c r="CP2982" s="251" t="s">
        <v>0</v>
      </c>
      <c r="CQ2982" s="252"/>
      <c r="CR2982" s="253" t="s">
        <v>1</v>
      </c>
      <c r="CS2982" s="254"/>
      <c r="CU2982" s="26" t="s">
        <v>25</v>
      </c>
      <c r="CW2982" s="50" t="s">
        <v>44</v>
      </c>
    </row>
    <row r="2983" spans="2:101" ht="19.2" thickTop="1" thickBot="1">
      <c r="B2983" s="34">
        <v>9.7000000000000295</v>
      </c>
      <c r="D2983" s="11">
        <v>1</v>
      </c>
      <c r="E2983" s="12">
        <v>0</v>
      </c>
      <c r="F2983" s="13">
        <v>0</v>
      </c>
      <c r="G2983" s="40">
        <f t="shared" ref="G2983" si="31806">-1/($E$4*$B2983)</f>
        <v>-0.10830211524861261</v>
      </c>
      <c r="H2983" s="10"/>
      <c r="I2983" s="11">
        <v>1</v>
      </c>
      <c r="J2983" s="12">
        <v>0</v>
      </c>
      <c r="K2983" s="13">
        <v>0</v>
      </c>
      <c r="L2983" s="14">
        <v>0</v>
      </c>
      <c r="N2983" s="1">
        <f t="shared" ref="N2983" si="31807">D2983*I2983+F2983*I2986-E2983*J2983-G2983*J2986</f>
        <v>0.98367904323859745</v>
      </c>
      <c r="O2983" s="4">
        <f t="shared" ref="O2983" si="31808">(D2983*J2983+E2983*I2983+F2983*J2986+G2983*I2986)</f>
        <v>0</v>
      </c>
      <c r="P2983" s="2">
        <f t="shared" ref="P2983" si="31809">D2983*K2983+F2983*K2986-E2983*L2983-G2983*L2986</f>
        <v>0</v>
      </c>
      <c r="Q2983" s="3">
        <f t="shared" ref="Q2983" si="31810">(D2983*L2983+E2983*K2983+F2983*L2986+G2983*K2986)</f>
        <v>-0.10830211524861261</v>
      </c>
      <c r="S2983" s="11">
        <v>1</v>
      </c>
      <c r="T2983" s="12">
        <v>0</v>
      </c>
      <c r="U2983" s="13">
        <v>0</v>
      </c>
      <c r="V2983" s="40">
        <f t="shared" ref="V2983" si="31811">-1/($T$4*$B2983)</f>
        <v>-0.20693051687104444</v>
      </c>
      <c r="W2983" s="20"/>
      <c r="X2983" s="1">
        <f t="shared" ref="X2983" si="31812">N2983*S2983+P2983*S2986-O2983*T2983-Q2983*T2986</f>
        <v>0.98367904323859745</v>
      </c>
      <c r="Y2983" s="4">
        <f t="shared" ref="Y2983" si="31813">(N2983*T2983+O2983*S2983+P2983*T2986+Q2983*S2986)</f>
        <v>0</v>
      </c>
      <c r="Z2983" s="2">
        <f t="shared" ref="Z2983" si="31814">N2983*U2983+P2983*U2986-O2983*V2983-Q2983*V2986</f>
        <v>0</v>
      </c>
      <c r="AA2983" s="3">
        <f t="shared" ref="AA2983" si="31815">(N2983*V2983+O2983*U2983+P2983*V2986+Q2983*U2986)</f>
        <v>-0.31185532810119004</v>
      </c>
      <c r="AB2983" s="20"/>
      <c r="AC2983" s="11">
        <v>1</v>
      </c>
      <c r="AD2983" s="12">
        <v>0</v>
      </c>
      <c r="AE2983" s="13">
        <v>0</v>
      </c>
      <c r="AF2983" s="14">
        <v>0</v>
      </c>
      <c r="AG2983" s="20"/>
      <c r="AH2983" s="1">
        <f t="shared" ref="AH2983" si="31816">X2983*AC2983+Z2983*AC2986-Y2983*AD2983-AA2983*AD2986</f>
        <v>0.92998827198798817</v>
      </c>
      <c r="AI2983" s="4">
        <f t="shared" ref="AI2983" si="31817">(X2983*AD2983+Y2983*AC2983+Z2983*AD2986+AA2983*AC2986)</f>
        <v>0</v>
      </c>
      <c r="AJ2983" s="2">
        <f t="shared" ref="AJ2983" si="31818">X2983*AE2983+Z2983*AE2986-Y2983*AF2983-AA2983*AF2986</f>
        <v>0</v>
      </c>
      <c r="AK2983" s="3">
        <f t="shared" ref="AK2983" si="31819">(X2983*AF2983+Y2983*AE2983+Z2983*AF2986+AA2983*AE2986)</f>
        <v>-0.31185532810119004</v>
      </c>
      <c r="AL2983" s="20"/>
      <c r="AM2983" s="11">
        <v>1</v>
      </c>
      <c r="AN2983" s="12">
        <v>0</v>
      </c>
      <c r="AO2983" s="13">
        <v>0</v>
      </c>
      <c r="AP2983" s="40">
        <f t="shared" ref="AP2983" si="31820">-1/($AN$4*$B2983)</f>
        <v>-0.21504543910128146</v>
      </c>
      <c r="AR2983" s="1">
        <f t="shared" ref="AR2983" si="31821">AH2983*AM2983+AJ2983*AM2986-AI2983*AN2983-AK2983*AN2986</f>
        <v>0.92998827198798817</v>
      </c>
      <c r="AS2983" s="4">
        <f t="shared" ref="AS2983" si="31822">(AH2983*AN2983+AI2983*AM2983+AJ2983*AN2986+AK2983*AM2986)</f>
        <v>0</v>
      </c>
      <c r="AT2983" s="2">
        <f t="shared" ref="AT2983" si="31823">AH2983*AO2983+AJ2983*AO2986-AI2983*AP2983-AK2983*AP2986</f>
        <v>0</v>
      </c>
      <c r="AU2983" s="3">
        <f t="shared" ref="AU2983" si="31824">(AH2983*AP2983+AI2983*AO2983+AJ2983*AP2986+AK2983*AO2986)</f>
        <v>-0.51184506440988897</v>
      </c>
      <c r="AV2983" s="20"/>
      <c r="AW2983" s="11">
        <v>1</v>
      </c>
      <c r="AX2983" s="12">
        <v>0</v>
      </c>
      <c r="AY2983" s="13">
        <v>0</v>
      </c>
      <c r="AZ2983" s="14">
        <v>0</v>
      </c>
      <c r="BA2983" s="20"/>
      <c r="BB2983" s="1">
        <f t="shared" ref="BB2983" si="31825">AR2983*AW2983+AT2983*AW2986-AS2983*AX2983-AU2983*AX2986</f>
        <v>0.84186614036909968</v>
      </c>
      <c r="BC2983" s="4">
        <f t="shared" ref="BC2983" si="31826">(AR2983*AX2983+AS2983*AW2983+AT2983*AX2986+AU2983*AW2986)</f>
        <v>0</v>
      </c>
      <c r="BD2983" s="2">
        <f t="shared" ref="BD2983" si="31827">AR2983*AY2983+AT2983*AY2986-AS2983*AZ2983-AU2983*AZ2986</f>
        <v>0</v>
      </c>
      <c r="BE2983" s="3">
        <f t="shared" ref="BE2983" si="31828">(AR2983*AZ2983+AS2983*AY2983+AT2983*AZ2986+AU2983*AY2986)</f>
        <v>-0.51184506440988897</v>
      </c>
      <c r="BF2983" s="20"/>
      <c r="BG2983" s="11">
        <v>1</v>
      </c>
      <c r="BH2983" s="12">
        <v>0</v>
      </c>
      <c r="BI2983" s="13">
        <v>0</v>
      </c>
      <c r="BJ2983" s="40">
        <f t="shared" ref="BJ2983" si="31829">-1/($BH$4*$B2983)</f>
        <v>-0.20693051687104444</v>
      </c>
      <c r="BK2983" s="20"/>
      <c r="BL2983" s="1">
        <f t="shared" ref="BL2983" si="31830">BB2983*BG2983+BD2983*BG2986-BC2983*BH2983-BE2983*BH2986</f>
        <v>0.84186614036909968</v>
      </c>
      <c r="BM2983" s="4">
        <f t="shared" ref="BM2983" si="31831">(BB2983*BH2983+BC2983*BG2983+BD2983*BH2986+BE2983*BG2986)</f>
        <v>0</v>
      </c>
      <c r="BN2983" s="2">
        <f t="shared" ref="BN2983" si="31832">BB2983*BI2983+BD2983*BI2986-BC2983*BJ2983-BE2983*BJ2986</f>
        <v>0</v>
      </c>
      <c r="BO2983" s="3">
        <f t="shared" ref="BO2983" si="31833">(BB2983*BJ2983+BC2983*BI2983+BD2983*BJ2986+BE2983*BI2986)</f>
        <v>-0.68605285997269805</v>
      </c>
      <c r="BP2983" s="20"/>
      <c r="BQ2983" s="11">
        <v>1</v>
      </c>
      <c r="BR2983" s="12">
        <v>0</v>
      </c>
      <c r="BS2983" s="13">
        <v>0</v>
      </c>
      <c r="BT2983" s="14">
        <v>0</v>
      </c>
      <c r="BU2983" s="20"/>
      <c r="BV2983" s="1">
        <f t="shared" ref="BV2983" si="31834">BL2983*BQ2983+BN2983*BQ2986-BM2983*BR2983-BO2983*BR2986</f>
        <v>0.73847906396761265</v>
      </c>
      <c r="BW2983" s="4">
        <f t="shared" ref="BW2983" si="31835">(BL2983*BR2983+BM2983*BQ2983+BN2983*BR2986+BO2983*BQ2986)</f>
        <v>0</v>
      </c>
      <c r="BX2983" s="2">
        <f t="shared" ref="BX2983" si="31836">BL2983*BS2983+BN2983*BS2986-BM2983*BT2983-BO2983*BT2986</f>
        <v>0</v>
      </c>
      <c r="BY2983" s="3">
        <f t="shared" ref="BY2983" si="31837">(BL2983*BT2983+BM2983*BS2983+BN2983*BT2986+BO2983*BS2986)</f>
        <v>-0.68605285997269805</v>
      </c>
      <c r="BZ2983" s="20"/>
      <c r="CA2983" s="11">
        <v>1</v>
      </c>
      <c r="CB2983" s="12">
        <v>0</v>
      </c>
      <c r="CC2983" s="13">
        <v>0</v>
      </c>
      <c r="CD2983" s="40">
        <f t="shared" ref="CD2983" si="31838">-1/($CB$4*$B2983)</f>
        <v>-0.10830211524861261</v>
      </c>
      <c r="CE2983" s="20"/>
      <c r="CF2983" s="1">
        <f t="shared" ref="CF2983" si="31839">BV2983*CA2983+BX2983*CA2986-BW2983*CB2983-BY2983*CB2986</f>
        <v>0.73847906396761265</v>
      </c>
      <c r="CG2983" s="4">
        <f t="shared" ref="CG2983" si="31840">(BV2983*CB2983+BW2983*CA2983+BX2983*CB2986+BY2983*CA2986)</f>
        <v>0</v>
      </c>
      <c r="CH2983" s="2">
        <f t="shared" ref="CH2983" si="31841">BV2983*CC2983+BX2983*CC2986-BW2983*CD2983-BY2983*CD2986</f>
        <v>0</v>
      </c>
      <c r="CI2983" s="3">
        <f t="shared" ref="CI2983" si="31842">(BV2983*CD2983+BW2983*CC2983+BX2983*CD2986+BY2983*CC2986)</f>
        <v>-0.76603170466720605</v>
      </c>
      <c r="CJ2983" s="28"/>
      <c r="CK2983" s="11">
        <v>1</v>
      </c>
      <c r="CL2983" s="12">
        <v>0</v>
      </c>
      <c r="CM2983" s="13">
        <v>0</v>
      </c>
      <c r="CN2983" s="14">
        <v>0</v>
      </c>
      <c r="CP2983" s="1">
        <f t="shared" ref="CP2983" si="31843">CF2983*CK2983+CH2983*CK2986-CG2983*CL2983-CI2983*CL2986</f>
        <v>0.73847906396761265</v>
      </c>
      <c r="CQ2983" s="4">
        <f t="shared" ref="CQ2983" si="31844">(CF2983*CL2983+CG2983*CK2983+CH2983*CL2986+CI2983*CK2986)</f>
        <v>-0.76603170466720605</v>
      </c>
      <c r="CR2983" s="2">
        <f t="shared" ref="CR2983" si="31845">CF2983*CM2983+CH2983*CM2986-CG2983*CN2983-CI2983*CN2986</f>
        <v>0</v>
      </c>
      <c r="CS2983" s="3">
        <f t="shared" ref="CS2983" si="31846">(CF2983*CN2983+CG2983*CM2983+CH2983*CN2986+CI2983*CM2986)</f>
        <v>-0.76603170466720605</v>
      </c>
      <c r="CU2983" s="29">
        <f t="shared" ref="CU2983" si="31847">20*LOG(((1+$CL$4)/$CL$4)/((CP2983+CP2986)^2+(CQ2983+CQ2986)^2)^0.5)</f>
        <v>-3.2195352537243233E-2</v>
      </c>
      <c r="CW2983" s="51">
        <f t="shared" ref="CW2983" si="31848">((CP2983^2+CQ2983^2)^0.5)/((CP2986^2+CQ2986^2)^0.5)</f>
        <v>1.1230780240865013</v>
      </c>
    </row>
    <row r="2984" spans="2:101" ht="18.600000000000001" thickBot="1">
      <c r="D2984" s="11"/>
      <c r="E2984" s="13"/>
      <c r="F2984" s="13"/>
      <c r="G2984" s="15"/>
      <c r="H2984" s="10"/>
      <c r="I2984" s="11"/>
      <c r="J2984" s="13"/>
      <c r="K2984" s="13"/>
      <c r="L2984" s="15"/>
      <c r="N2984" s="5"/>
      <c r="Q2984" s="6"/>
      <c r="S2984" s="11"/>
      <c r="T2984" s="13"/>
      <c r="U2984" s="13"/>
      <c r="V2984" s="15"/>
      <c r="W2984" s="20"/>
      <c r="X2984" s="5"/>
      <c r="AA2984" s="6"/>
      <c r="AB2984" s="20"/>
      <c r="AC2984" s="11"/>
      <c r="AD2984" s="13"/>
      <c r="AE2984" s="13"/>
      <c r="AF2984" s="15"/>
      <c r="AG2984" s="20"/>
      <c r="AH2984" s="5"/>
      <c r="AK2984" s="6"/>
      <c r="AL2984" s="20"/>
      <c r="AM2984" s="11"/>
      <c r="AN2984" s="13"/>
      <c r="AO2984" s="13"/>
      <c r="AP2984" s="15"/>
      <c r="AR2984" s="5"/>
      <c r="AU2984" s="6"/>
      <c r="AW2984" s="11"/>
      <c r="AX2984" s="13"/>
      <c r="AY2984" s="13"/>
      <c r="AZ2984" s="15"/>
      <c r="BA2984" s="20"/>
      <c r="BB2984" s="5"/>
      <c r="BE2984" s="6"/>
      <c r="BG2984" s="11"/>
      <c r="BH2984" s="13"/>
      <c r="BI2984" s="13"/>
      <c r="BJ2984" s="15"/>
      <c r="BL2984" s="5"/>
      <c r="BO2984" s="6"/>
      <c r="BQ2984" s="11"/>
      <c r="BR2984" s="13"/>
      <c r="BS2984" s="13"/>
      <c r="BT2984" s="15"/>
      <c r="BU2984" s="20"/>
      <c r="BV2984" s="5"/>
      <c r="BY2984" s="6"/>
      <c r="CA2984" s="11"/>
      <c r="CB2984" s="13"/>
      <c r="CC2984" s="13"/>
      <c r="CD2984" s="15"/>
      <c r="CF2984" s="5"/>
      <c r="CI2984" s="6"/>
      <c r="CK2984" s="11"/>
      <c r="CL2984" s="13"/>
      <c r="CM2984" s="13"/>
      <c r="CN2984" s="15"/>
      <c r="CP2984" s="5"/>
      <c r="CS2984" s="6"/>
      <c r="CW2984" s="52"/>
    </row>
    <row r="2985" spans="2:101" ht="18.600000000000001" thickBot="1">
      <c r="D2985" s="11" t="s">
        <v>6</v>
      </c>
      <c r="E2985" s="13"/>
      <c r="F2985" s="13" t="s">
        <v>7</v>
      </c>
      <c r="G2985" s="15"/>
      <c r="H2985" s="10"/>
      <c r="I2985" s="11" t="s">
        <v>8</v>
      </c>
      <c r="J2985" s="13"/>
      <c r="K2985" s="13" t="s">
        <v>9</v>
      </c>
      <c r="L2985" s="15"/>
      <c r="N2985" s="251" t="s">
        <v>26</v>
      </c>
      <c r="O2985" s="252"/>
      <c r="P2985" s="253" t="s">
        <v>27</v>
      </c>
      <c r="Q2985" s="254"/>
      <c r="S2985" s="11" t="s">
        <v>13</v>
      </c>
      <c r="T2985" s="13"/>
      <c r="U2985" s="13" t="s">
        <v>14</v>
      </c>
      <c r="V2985" s="15"/>
      <c r="W2985" s="20"/>
      <c r="X2985" s="251" t="s">
        <v>26</v>
      </c>
      <c r="Y2985" s="252"/>
      <c r="Z2985" s="253" t="s">
        <v>27</v>
      </c>
      <c r="AA2985" s="254"/>
      <c r="AB2985" s="20"/>
      <c r="AC2985" s="11" t="s">
        <v>8</v>
      </c>
      <c r="AD2985" s="13"/>
      <c r="AE2985" s="13" t="s">
        <v>9</v>
      </c>
      <c r="AF2985" s="15"/>
      <c r="AG2985" s="20"/>
      <c r="AH2985" s="251" t="s">
        <v>26</v>
      </c>
      <c r="AI2985" s="252"/>
      <c r="AJ2985" s="253" t="s">
        <v>27</v>
      </c>
      <c r="AK2985" s="254"/>
      <c r="AL2985" s="20"/>
      <c r="AM2985" s="11" t="s">
        <v>13</v>
      </c>
      <c r="AN2985" s="13"/>
      <c r="AO2985" s="13" t="s">
        <v>14</v>
      </c>
      <c r="AP2985" s="15"/>
      <c r="AR2985" s="251" t="s">
        <v>26</v>
      </c>
      <c r="AS2985" s="252"/>
      <c r="AT2985" s="253" t="s">
        <v>27</v>
      </c>
      <c r="AU2985" s="254"/>
      <c r="AV2985" s="36"/>
      <c r="AW2985" s="11" t="s">
        <v>8</v>
      </c>
      <c r="AX2985" s="13"/>
      <c r="AY2985" s="13" t="s">
        <v>9</v>
      </c>
      <c r="AZ2985" s="15"/>
      <c r="BA2985" s="20"/>
      <c r="BB2985" s="251" t="s">
        <v>26</v>
      </c>
      <c r="BC2985" s="252"/>
      <c r="BD2985" s="253" t="s">
        <v>27</v>
      </c>
      <c r="BE2985" s="254"/>
      <c r="BF2985" s="36"/>
      <c r="BG2985" s="11" t="s">
        <v>13</v>
      </c>
      <c r="BH2985" s="13"/>
      <c r="BI2985" s="13" t="s">
        <v>14</v>
      </c>
      <c r="BJ2985" s="15"/>
      <c r="BK2985" s="36"/>
      <c r="BL2985" s="251" t="s">
        <v>26</v>
      </c>
      <c r="BM2985" s="252"/>
      <c r="BN2985" s="253" t="s">
        <v>27</v>
      </c>
      <c r="BO2985" s="254"/>
      <c r="BP2985" s="36"/>
      <c r="BQ2985" s="11" t="s">
        <v>8</v>
      </c>
      <c r="BR2985" s="13"/>
      <c r="BS2985" s="13" t="s">
        <v>9</v>
      </c>
      <c r="BT2985" s="15"/>
      <c r="BU2985" s="20"/>
      <c r="BV2985" s="251" t="s">
        <v>26</v>
      </c>
      <c r="BW2985" s="252"/>
      <c r="BX2985" s="253" t="s">
        <v>27</v>
      </c>
      <c r="BY2985" s="254"/>
      <c r="BZ2985" s="36"/>
      <c r="CA2985" s="11" t="s">
        <v>13</v>
      </c>
      <c r="CB2985" s="13"/>
      <c r="CC2985" s="13" t="s">
        <v>14</v>
      </c>
      <c r="CD2985" s="15"/>
      <c r="CE2985" s="36"/>
      <c r="CF2985" s="251" t="s">
        <v>26</v>
      </c>
      <c r="CG2985" s="252"/>
      <c r="CH2985" s="253" t="s">
        <v>27</v>
      </c>
      <c r="CI2985" s="254"/>
      <c r="CK2985" s="11" t="s">
        <v>28</v>
      </c>
      <c r="CL2985" s="13"/>
      <c r="CM2985" s="13" t="s">
        <v>29</v>
      </c>
      <c r="CN2985" s="15"/>
      <c r="CP2985" s="251" t="s">
        <v>26</v>
      </c>
      <c r="CQ2985" s="252"/>
      <c r="CR2985" s="253" t="s">
        <v>27</v>
      </c>
      <c r="CS2985" s="254"/>
      <c r="CU2985" s="38" t="s">
        <v>37</v>
      </c>
      <c r="CW2985" s="53" t="s">
        <v>45</v>
      </c>
    </row>
    <row r="2986" spans="2:101" ht="19.2" thickTop="1" thickBot="1">
      <c r="D2986" s="16">
        <v>0</v>
      </c>
      <c r="E2986" s="17">
        <v>0</v>
      </c>
      <c r="F2986" s="18">
        <v>1</v>
      </c>
      <c r="G2986" s="19">
        <v>0</v>
      </c>
      <c r="H2986" s="10"/>
      <c r="I2986" s="16">
        <v>0</v>
      </c>
      <c r="J2986" s="17">
        <f t="shared" ref="J2986" si="31849">-1/($J$4*$B2983)</f>
        <v>-0.15069841178943769</v>
      </c>
      <c r="K2986" s="18">
        <v>1</v>
      </c>
      <c r="L2986" s="19">
        <v>0</v>
      </c>
      <c r="N2986" s="1">
        <f t="shared" ref="N2986" si="31850">D2986*I2983+F2986*I2986-E2986*J2983-G2986*J2986</f>
        <v>0</v>
      </c>
      <c r="O2986" s="4">
        <f t="shared" ref="O2986" si="31851">(D2986*J2983+E2986*I2983+F2986*J2986+G2986*I2986)</f>
        <v>-0.15069841178943769</v>
      </c>
      <c r="P2986" s="2">
        <f t="shared" ref="P2986" si="31852">D2986*K2983+F2986*K2986-E2986*L2983-G2986*L2986</f>
        <v>1</v>
      </c>
      <c r="Q2986" s="3">
        <f t="shared" ref="Q2986" si="31853">(D2986*L2983+E2986*K2983+F2986*L2986+G2986*K2986)</f>
        <v>0</v>
      </c>
      <c r="S2986" s="16">
        <v>0</v>
      </c>
      <c r="T2986" s="17">
        <v>0</v>
      </c>
      <c r="U2986" s="18">
        <v>1</v>
      </c>
      <c r="V2986" s="19">
        <v>0</v>
      </c>
      <c r="W2986" s="20"/>
      <c r="X2986" s="1">
        <f t="shared" ref="X2986" si="31854">N2986*S2983+P2986*S2986-O2986*T2983-Q2986*T2986</f>
        <v>0</v>
      </c>
      <c r="Y2986" s="4">
        <f t="shared" ref="Y2986" si="31855">(N2986*T2983+O2986*S2983+P2986*T2986+Q2986*S2986)</f>
        <v>-0.15069841178943769</v>
      </c>
      <c r="Z2986" s="2">
        <f t="shared" ref="Z2986" si="31856">N2986*U2983+P2986*U2986-O2986*V2983-Q2986*V2986</f>
        <v>0.96881589975676619</v>
      </c>
      <c r="AA2986" s="3">
        <f t="shared" ref="AA2986" si="31857">(N2986*V2983+O2986*U2983+P2986*V2986+Q2986*U2986)</f>
        <v>0</v>
      </c>
      <c r="AB2986" s="20"/>
      <c r="AC2986" s="16">
        <v>0</v>
      </c>
      <c r="AD2986" s="17">
        <f t="shared" ref="AD2986" si="31858">-1/($AD$4*$B2983)</f>
        <v>-0.17216563711615621</v>
      </c>
      <c r="AE2986" s="18">
        <v>1</v>
      </c>
      <c r="AF2986" s="19">
        <v>0</v>
      </c>
      <c r="AG2986" s="20"/>
      <c r="AH2986" s="1">
        <f t="shared" ref="AH2986" si="31859">X2986*AC2983+Z2986*AC2986-Y2986*AD2983-AA2986*AD2986</f>
        <v>0</v>
      </c>
      <c r="AI2986" s="4">
        <f t="shared" ref="AI2986" si="31860">(X2986*AD2983+Y2986*AC2983+Z2986*AD2986+AA2986*AC2986)</f>
        <v>-0.31749521841932349</v>
      </c>
      <c r="AJ2986" s="2">
        <f t="shared" ref="AJ2986" si="31861">X2986*AE2983+Z2986*AE2986-Y2986*AF2983-AA2986*AF2986</f>
        <v>0.96881589975676619</v>
      </c>
      <c r="AK2986" s="3">
        <f t="shared" ref="AK2986" si="31862">(X2986*AF2983+Y2986*AE2983+Z2986*AF2986+AA2986*AE2986)</f>
        <v>0</v>
      </c>
      <c r="AL2986" s="20"/>
      <c r="AM2986" s="16">
        <v>0</v>
      </c>
      <c r="AN2986" s="17">
        <v>0</v>
      </c>
      <c r="AO2986" s="18">
        <v>1</v>
      </c>
      <c r="AP2986" s="19">
        <v>0</v>
      </c>
      <c r="AR2986" s="1">
        <f t="shared" ref="AR2986" si="31863">AH2986*AM2983+AJ2986*AM2986-AI2986*AN2983-AK2986*AN2986</f>
        <v>0</v>
      </c>
      <c r="AS2986" s="4">
        <f t="shared" ref="AS2986" si="31864">(AH2986*AN2983+AI2986*AM2983+AJ2986*AN2986+AK2986*AM2986)</f>
        <v>-0.31749521841932349</v>
      </c>
      <c r="AT2986" s="2">
        <f t="shared" ref="AT2986" si="31865">AH2986*AO2983+AJ2986*AO2986-AI2986*AP2983-AK2986*AP2986</f>
        <v>0.9005400010992255</v>
      </c>
      <c r="AU2986" s="3">
        <f t="shared" ref="AU2986" si="31866">(AH2986*AP2983+AI2986*AO2983+AJ2986*AP2986+AK2986*AO2986)</f>
        <v>0</v>
      </c>
      <c r="AV2986" s="20"/>
      <c r="AW2986" s="16">
        <v>0</v>
      </c>
      <c r="AX2986" s="17">
        <f t="shared" ref="AX2986" si="31867">-1/($AX$4*$B2983)</f>
        <v>-0.17216563711615621</v>
      </c>
      <c r="AY2986" s="18">
        <v>1</v>
      </c>
      <c r="AZ2986" s="19">
        <v>0</v>
      </c>
      <c r="BA2986" s="20"/>
      <c r="BB2986" s="1">
        <f t="shared" ref="BB2986" si="31868">AR2986*AW2983+AT2986*AW2986-AS2986*AX2983-AU2986*AX2986</f>
        <v>0</v>
      </c>
      <c r="BC2986" s="4">
        <f t="shared" ref="BC2986" si="31869">(AR2986*AX2983+AS2986*AW2983+AT2986*AX2986+AU2986*AW2986)</f>
        <v>-0.47253726145715569</v>
      </c>
      <c r="BD2986" s="2">
        <f t="shared" ref="BD2986" si="31870">AR2986*AY2983+AT2986*AY2986-AS2986*AZ2983-AU2986*AZ2986</f>
        <v>0.9005400010992255</v>
      </c>
      <c r="BE2986" s="3">
        <f t="shared" ref="BE2986" si="31871">(AR2986*AZ2983+AS2986*AY2983+AT2986*AZ2986+AU2986*AY2986)</f>
        <v>0</v>
      </c>
      <c r="BF2986" s="20"/>
      <c r="BG2986" s="16">
        <v>0</v>
      </c>
      <c r="BH2986" s="17">
        <v>0</v>
      </c>
      <c r="BI2986" s="18">
        <v>1</v>
      </c>
      <c r="BJ2986" s="19">
        <v>0</v>
      </c>
      <c r="BK2986" s="20"/>
      <c r="BL2986" s="1">
        <f t="shared" ref="BL2986" si="31872">BB2986*BG2983+BD2986*BG2986-BC2986*BH2983-BE2986*BH2986</f>
        <v>0</v>
      </c>
      <c r="BM2986" s="4">
        <f t="shared" ref="BM2986" si="31873">(BB2986*BH2983+BC2986*BG2983+BD2986*BH2986+BE2986*BG2986)</f>
        <v>-0.47253726145715569</v>
      </c>
      <c r="BN2986" s="2">
        <f t="shared" ref="BN2986" si="31874">BB2986*BI2983+BD2986*BI2986-BC2986*BJ2983-BE2986*BJ2986</f>
        <v>0.80275762134506845</v>
      </c>
      <c r="BO2986" s="3">
        <f t="shared" ref="BO2986" si="31875">(BB2986*BJ2983+BC2986*BI2983+BD2986*BJ2986+BE2986*BI2986)</f>
        <v>0</v>
      </c>
      <c r="BP2986" s="20"/>
      <c r="BQ2986" s="16">
        <v>0</v>
      </c>
      <c r="BR2986" s="17">
        <f t="shared" ref="BR2986" si="31876">-1/($BR$4*$B2983)</f>
        <v>-0.15069841178943769</v>
      </c>
      <c r="BS2986" s="18">
        <v>1</v>
      </c>
      <c r="BT2986" s="19">
        <v>0</v>
      </c>
      <c r="BU2986" s="20"/>
      <c r="BV2986" s="1">
        <f t="shared" ref="BV2986" si="31877">BL2986*BQ2983+BN2986*BQ2986-BM2986*BR2983-BO2986*BR2986</f>
        <v>0</v>
      </c>
      <c r="BW2986" s="4">
        <f t="shared" ref="BW2986" si="31878">(BL2986*BR2983+BM2986*BQ2983+BN2986*BR2986+BO2986*BQ2986)</f>
        <v>-0.59351156004572436</v>
      </c>
      <c r="BX2986" s="2">
        <f t="shared" ref="BX2986" si="31879">BL2986*BS2983+BN2986*BS2986-BM2986*BT2983-BO2986*BT2986</f>
        <v>0.80275762134506845</v>
      </c>
      <c r="BY2986" s="3">
        <f t="shared" ref="BY2986" si="31880">(BL2986*BT2983+BM2986*BS2983+BN2986*BT2986+BO2986*BS2986)</f>
        <v>0</v>
      </c>
      <c r="BZ2986" s="20"/>
      <c r="CA2986" s="16">
        <v>0</v>
      </c>
      <c r="CB2986" s="17">
        <v>0</v>
      </c>
      <c r="CC2986" s="18">
        <v>1</v>
      </c>
      <c r="CD2986" s="19">
        <v>0</v>
      </c>
      <c r="CE2986" s="20"/>
      <c r="CF2986" s="1">
        <f t="shared" ref="CF2986" si="31881">BV2986*CA2983+BX2986*CA2986-BW2986*CB2983-BY2986*CB2986</f>
        <v>0</v>
      </c>
      <c r="CG2986" s="4">
        <f t="shared" ref="CG2986" si="31882">(BV2986*CB2983+BW2986*CA2983+BX2986*CB2986+BY2986*CA2986)</f>
        <v>-0.59351156004572436</v>
      </c>
      <c r="CH2986" s="2">
        <f t="shared" ref="CH2986" si="31883">BV2986*CC2983+BX2986*CC2986-BW2986*CD2983-BY2986*CD2986</f>
        <v>0.73847906396761254</v>
      </c>
      <c r="CI2986" s="3">
        <f t="shared" ref="CI2986" si="31884">(BV2986*CD2983+BW2986*CC2983+BX2986*CD2986+BY2986*CC2986)</f>
        <v>0</v>
      </c>
      <c r="CK2986" s="16">
        <f t="shared" ref="CK2986" si="31885">1/$CL$4</f>
        <v>1</v>
      </c>
      <c r="CL2986" s="17">
        <v>0</v>
      </c>
      <c r="CM2986" s="18">
        <v>1</v>
      </c>
      <c r="CN2986" s="19">
        <v>0</v>
      </c>
      <c r="CP2986" s="1">
        <f t="shared" ref="CP2986" si="31886">CF2986*CK2983+CH2986*CK2986-CG2986*CL2983-CI2986*CL2986</f>
        <v>0.73847906396761254</v>
      </c>
      <c r="CQ2986" s="4">
        <f t="shared" ref="CQ2986" si="31887">(CF2986*CL2983+CG2986*CK2983+CH2986*CL2986+CI2986*CK2986)</f>
        <v>-0.59351156004572436</v>
      </c>
      <c r="CR2986" s="2">
        <f t="shared" ref="CR2986" si="31888">CF2986*CM2983+CH2986*CM2986-CG2986*CN2983-CI2986*CN2986</f>
        <v>0.73847906396761254</v>
      </c>
      <c r="CS2986" s="3">
        <f t="shared" ref="CS2986" si="31889">(CF2986*CN2983+CG2986*CM2983+CH2986*CN2986+CI2986*CM2986)</f>
        <v>0</v>
      </c>
      <c r="CU2986" s="39">
        <f t="shared" ref="CU2986" si="31890">(180/PI())*ATAN(-1*(CQ2983/CP2983))</f>
        <v>46.049160705871927</v>
      </c>
      <c r="CW2986" s="54">
        <f t="shared" ref="CW2986" si="31891">20*LOG(((1-(10^(CU2983/20)^2)*(1-((1-CW2983)/(1+CW2983))^2))^0.5))</f>
        <v>-19.697356567610768</v>
      </c>
    </row>
    <row r="2987" spans="2:101">
      <c r="E2987" s="20"/>
      <c r="F2987" s="20"/>
      <c r="G2987" s="20"/>
      <c r="H2987" s="20"/>
      <c r="I2987" s="20"/>
      <c r="J2987" s="20"/>
      <c r="K2987" s="20"/>
      <c r="L2987" s="20"/>
      <c r="M2987" s="20"/>
      <c r="N2987" s="20"/>
      <c r="O2987" s="20"/>
      <c r="P2987" s="20"/>
      <c r="Q2987" s="20"/>
      <c r="R2987" s="20"/>
      <c r="S2987" s="20"/>
      <c r="T2987" s="20"/>
      <c r="U2987" s="20"/>
      <c r="V2987" s="20"/>
      <c r="W2987" s="20"/>
      <c r="X2987" s="20"/>
      <c r="Y2987" s="20"/>
      <c r="Z2987" s="20"/>
      <c r="AA2987" s="20"/>
      <c r="AB2987" s="30"/>
      <c r="AC2987" s="20"/>
      <c r="AD2987" s="20"/>
      <c r="AE2987" s="20"/>
      <c r="AF2987" s="20"/>
      <c r="AG2987" s="20"/>
      <c r="AH2987" s="20"/>
      <c r="AI2987" s="20"/>
      <c r="AJ2987" s="20"/>
      <c r="AK2987" s="20"/>
      <c r="AL2987" s="20"/>
      <c r="AM2987" s="20"/>
      <c r="AN2987" s="20"/>
      <c r="AO2987" s="20"/>
      <c r="AP2987" s="20"/>
      <c r="AQ2987" s="20"/>
      <c r="AR2987" s="20"/>
      <c r="AS2987" s="20"/>
      <c r="AT2987" s="20"/>
      <c r="AU2987" s="20"/>
      <c r="AV2987" s="20"/>
      <c r="AW2987" s="20"/>
      <c r="AX2987" s="20"/>
      <c r="AY2987" s="20"/>
      <c r="AZ2987" s="20"/>
      <c r="BA2987" s="20"/>
      <c r="BB2987" s="20"/>
      <c r="BC2987" s="20"/>
      <c r="BD2987" s="20"/>
      <c r="BE2987" s="20"/>
      <c r="BF2987" s="20"/>
      <c r="BG2987" s="20"/>
      <c r="BH2987" s="20"/>
      <c r="BI2987" s="20"/>
      <c r="BJ2987" s="20"/>
      <c r="BK2987" s="20"/>
      <c r="BL2987" s="20"/>
      <c r="BM2987" s="20"/>
      <c r="BN2987" s="20"/>
      <c r="BO2987" s="20"/>
      <c r="BP2987" s="20"/>
      <c r="BQ2987" s="20"/>
      <c r="BR2987" s="20"/>
      <c r="BS2987" s="20"/>
      <c r="BT2987" s="20"/>
      <c r="BU2987" s="20"/>
      <c r="BV2987" s="20"/>
      <c r="BW2987" s="20"/>
      <c r="BX2987" s="20"/>
      <c r="BY2987" s="20"/>
      <c r="BZ2987" s="20"/>
      <c r="CA2987" s="20"/>
      <c r="CB2987" s="20"/>
      <c r="CC2987" s="20"/>
      <c r="CD2987" s="20"/>
      <c r="CE2987" s="20"/>
      <c r="CF2987" s="20"/>
      <c r="CG2987" s="20"/>
      <c r="CH2987" s="20"/>
      <c r="CI2987" s="20"/>
      <c r="CJ2987" s="20"/>
      <c r="CK2987" s="20"/>
      <c r="CL2987" s="20"/>
    </row>
    <row r="2989" spans="2:101" ht="18.600000000000001" thickBot="1">
      <c r="B2989" s="23"/>
      <c r="C2989" s="23"/>
      <c r="D2989" s="20" t="s">
        <v>15</v>
      </c>
      <c r="E2989" s="20"/>
      <c r="F2989" s="20"/>
      <c r="G2989" s="20"/>
      <c r="H2989" s="20"/>
      <c r="I2989" s="20" t="s">
        <v>16</v>
      </c>
      <c r="J2989" s="20"/>
      <c r="K2989" s="20"/>
      <c r="L2989" s="20"/>
      <c r="M2989" s="23"/>
      <c r="N2989" s="23"/>
      <c r="O2989" s="24" t="s">
        <v>17</v>
      </c>
      <c r="P2989" s="23"/>
      <c r="Q2989" s="23"/>
      <c r="R2989" s="23"/>
      <c r="S2989" s="20"/>
      <c r="T2989" s="20" t="s">
        <v>18</v>
      </c>
      <c r="U2989" s="23"/>
      <c r="V2989" s="23"/>
      <c r="W2989" s="23"/>
      <c r="X2989" s="23"/>
      <c r="Y2989" s="24" t="s">
        <v>19</v>
      </c>
      <c r="Z2989" s="23"/>
      <c r="AA2989" s="23"/>
      <c r="AB2989" s="23"/>
      <c r="AC2989" s="24" t="s">
        <v>20</v>
      </c>
      <c r="AD2989" s="20"/>
      <c r="AE2989" s="20"/>
      <c r="AF2989" s="20"/>
      <c r="AG2989" s="20"/>
      <c r="AH2989" s="23"/>
      <c r="AI2989" s="24" t="s">
        <v>21</v>
      </c>
      <c r="AJ2989" s="23"/>
      <c r="AK2989" s="23"/>
      <c r="AL2989" s="20"/>
      <c r="AM2989" s="24" t="s">
        <v>31</v>
      </c>
      <c r="AN2989" s="20"/>
      <c r="AO2989" s="23"/>
      <c r="AP2989" s="23"/>
      <c r="AQ2989" s="23"/>
      <c r="AR2989" s="23"/>
      <c r="AS2989" s="24" t="s">
        <v>91</v>
      </c>
      <c r="AT2989" s="23"/>
      <c r="AU2989" s="23"/>
      <c r="AV2989" s="23"/>
      <c r="AW2989" s="24" t="s">
        <v>32</v>
      </c>
      <c r="AX2989" s="20"/>
      <c r="AY2989" s="20"/>
      <c r="AZ2989" s="20"/>
      <c r="BA2989" s="20"/>
      <c r="BB2989" s="23"/>
      <c r="BC2989" s="24" t="s">
        <v>22</v>
      </c>
      <c r="BD2989" s="23"/>
      <c r="BE2989" s="23"/>
      <c r="BF2989" s="23"/>
      <c r="BG2989" s="24" t="s">
        <v>33</v>
      </c>
      <c r="BH2989" s="20"/>
      <c r="BI2989" s="23"/>
      <c r="BJ2989" s="23"/>
      <c r="BK2989" s="23"/>
      <c r="BL2989" s="23"/>
      <c r="BM2989" s="24" t="s">
        <v>34</v>
      </c>
      <c r="BN2989" s="23"/>
      <c r="BO2989" s="23"/>
      <c r="BP2989" s="23"/>
      <c r="BQ2989" s="24" t="s">
        <v>89</v>
      </c>
      <c r="BR2989" s="20"/>
      <c r="BS2989" s="20"/>
      <c r="BT2989" s="20"/>
      <c r="BU2989" s="20"/>
      <c r="BV2989" s="23"/>
      <c r="BW2989" s="24" t="s">
        <v>35</v>
      </c>
      <c r="BX2989" s="23"/>
      <c r="BY2989" s="23"/>
      <c r="BZ2989" s="23"/>
      <c r="CA2989" s="24" t="s">
        <v>90</v>
      </c>
      <c r="CB2989" s="20"/>
      <c r="CC2989" s="23"/>
      <c r="CD2989" s="23"/>
      <c r="CE2989" s="23"/>
      <c r="CF2989" s="23"/>
      <c r="CG2989" s="24" t="s">
        <v>92</v>
      </c>
      <c r="CH2989" s="23"/>
      <c r="CI2989" s="23"/>
      <c r="CJ2989" s="23"/>
      <c r="CK2989" s="24" t="s">
        <v>36</v>
      </c>
      <c r="CL2989" s="24"/>
      <c r="CM2989" s="23"/>
      <c r="CN2989" s="23"/>
      <c r="CO2989" s="23"/>
      <c r="CP2989" s="23"/>
      <c r="CQ2989" s="24" t="s">
        <v>93</v>
      </c>
      <c r="CR2989" s="23"/>
      <c r="CS2989" s="23"/>
    </row>
    <row r="2990" spans="2:101" ht="18.600000000000001" thickBot="1">
      <c r="B2990" s="33"/>
      <c r="C2990" s="23"/>
      <c r="D2990" s="7" t="s">
        <v>2</v>
      </c>
      <c r="E2990" s="8"/>
      <c r="F2990" s="8" t="s">
        <v>3</v>
      </c>
      <c r="G2990" s="9"/>
      <c r="H2990" s="10"/>
      <c r="I2990" s="7" t="s">
        <v>4</v>
      </c>
      <c r="J2990" s="8"/>
      <c r="K2990" s="8" t="s">
        <v>5</v>
      </c>
      <c r="L2990" s="9"/>
      <c r="M2990" s="23"/>
      <c r="N2990" s="251" t="s">
        <v>79</v>
      </c>
      <c r="O2990" s="252"/>
      <c r="P2990" s="253" t="s">
        <v>80</v>
      </c>
      <c r="Q2990" s="254"/>
      <c r="R2990" s="23"/>
      <c r="S2990" s="7" t="s">
        <v>11</v>
      </c>
      <c r="T2990" s="8"/>
      <c r="U2990" s="8" t="s">
        <v>12</v>
      </c>
      <c r="V2990" s="9"/>
      <c r="W2990" s="20"/>
      <c r="X2990" s="251" t="s">
        <v>79</v>
      </c>
      <c r="Y2990" s="252"/>
      <c r="Z2990" s="253" t="s">
        <v>80</v>
      </c>
      <c r="AA2990" s="254"/>
      <c r="AB2990" s="20"/>
      <c r="AC2990" s="7" t="s">
        <v>4</v>
      </c>
      <c r="AD2990" s="8"/>
      <c r="AE2990" s="8" t="s">
        <v>5</v>
      </c>
      <c r="AF2990" s="9"/>
      <c r="AG2990" s="20"/>
      <c r="AH2990" s="251" t="s">
        <v>0</v>
      </c>
      <c r="AI2990" s="252"/>
      <c r="AJ2990" s="253" t="s">
        <v>1</v>
      </c>
      <c r="AK2990" s="254"/>
      <c r="AL2990" s="20"/>
      <c r="AM2990" s="7" t="s">
        <v>11</v>
      </c>
      <c r="AN2990" s="8"/>
      <c r="AO2990" s="8" t="s">
        <v>12</v>
      </c>
      <c r="AP2990" s="9"/>
      <c r="AQ2990" s="23"/>
      <c r="AR2990" s="251" t="s">
        <v>0</v>
      </c>
      <c r="AS2990" s="252"/>
      <c r="AT2990" s="253" t="s">
        <v>1</v>
      </c>
      <c r="AU2990" s="254"/>
      <c r="AV2990" s="36"/>
      <c r="AW2990" s="7" t="s">
        <v>4</v>
      </c>
      <c r="AX2990" s="8"/>
      <c r="AY2990" s="8" t="s">
        <v>5</v>
      </c>
      <c r="AZ2990" s="9"/>
      <c r="BA2990" s="20"/>
      <c r="BB2990" s="251" t="s">
        <v>0</v>
      </c>
      <c r="BC2990" s="252"/>
      <c r="BD2990" s="253" t="s">
        <v>1</v>
      </c>
      <c r="BE2990" s="254"/>
      <c r="BF2990" s="36"/>
      <c r="BG2990" s="7" t="s">
        <v>11</v>
      </c>
      <c r="BH2990" s="8"/>
      <c r="BI2990" s="8" t="s">
        <v>12</v>
      </c>
      <c r="BJ2990" s="9"/>
      <c r="BK2990" s="36"/>
      <c r="BL2990" s="251" t="s">
        <v>0</v>
      </c>
      <c r="BM2990" s="252"/>
      <c r="BN2990" s="253" t="s">
        <v>1</v>
      </c>
      <c r="BO2990" s="254"/>
      <c r="BP2990" s="36"/>
      <c r="BQ2990" s="7" t="s">
        <v>4</v>
      </c>
      <c r="BR2990" s="8"/>
      <c r="BS2990" s="8" t="s">
        <v>5</v>
      </c>
      <c r="BT2990" s="9"/>
      <c r="BU2990" s="20"/>
      <c r="BV2990" s="251" t="s">
        <v>0</v>
      </c>
      <c r="BW2990" s="252"/>
      <c r="BX2990" s="253" t="s">
        <v>1</v>
      </c>
      <c r="BY2990" s="254"/>
      <c r="BZ2990" s="36"/>
      <c r="CA2990" s="7" t="s">
        <v>11</v>
      </c>
      <c r="CB2990" s="8"/>
      <c r="CC2990" s="8" t="s">
        <v>12</v>
      </c>
      <c r="CD2990" s="9"/>
      <c r="CE2990" s="36"/>
      <c r="CF2990" s="251" t="s">
        <v>0</v>
      </c>
      <c r="CG2990" s="252"/>
      <c r="CH2990" s="253" t="s">
        <v>1</v>
      </c>
      <c r="CI2990" s="254"/>
      <c r="CJ2990" s="23"/>
      <c r="CK2990" s="7" t="s">
        <v>23</v>
      </c>
      <c r="CL2990" s="8"/>
      <c r="CM2990" s="8" t="s">
        <v>24</v>
      </c>
      <c r="CN2990" s="9"/>
      <c r="CO2990" s="23"/>
      <c r="CP2990" s="251" t="s">
        <v>0</v>
      </c>
      <c r="CQ2990" s="252"/>
      <c r="CR2990" s="253" t="s">
        <v>1</v>
      </c>
      <c r="CS2990" s="254"/>
      <c r="CU2990" s="26" t="s">
        <v>25</v>
      </c>
      <c r="CW2990" s="50" t="s">
        <v>44</v>
      </c>
    </row>
    <row r="2991" spans="2:101" ht="19.2" thickTop="1" thickBot="1">
      <c r="B2991" s="34">
        <v>9.7500000000000409</v>
      </c>
      <c r="D2991" s="11">
        <v>1</v>
      </c>
      <c r="E2991" s="12">
        <v>0</v>
      </c>
      <c r="F2991" s="13">
        <v>0</v>
      </c>
      <c r="G2991" s="40">
        <f t="shared" ref="G2991" si="31892">-1/($E$4*$B2991)</f>
        <v>-0.10774671978579907</v>
      </c>
      <c r="H2991" s="10"/>
      <c r="I2991" s="11">
        <v>1</v>
      </c>
      <c r="J2991" s="12">
        <v>0</v>
      </c>
      <c r="K2991" s="13">
        <v>0</v>
      </c>
      <c r="L2991" s="14">
        <v>0</v>
      </c>
      <c r="N2991" s="1">
        <f t="shared" ref="N2991" si="31893">D2991*I2991+F2991*I2994-E2991*J2991-G2991*J2994</f>
        <v>0.98384600845043668</v>
      </c>
      <c r="O2991" s="4">
        <f t="shared" ref="O2991" si="31894">(D2991*J2991+E2991*I2991+F2991*J2994+G2991*I2994)</f>
        <v>0</v>
      </c>
      <c r="P2991" s="2">
        <f t="shared" ref="P2991" si="31895">D2991*K2991+F2991*K2994-E2991*L2991-G2991*L2994</f>
        <v>0</v>
      </c>
      <c r="Q2991" s="3">
        <f t="shared" ref="Q2991" si="31896">(D2991*L2991+E2991*K2991+F2991*L2994+G2991*K2994)</f>
        <v>-0.10774671978579907</v>
      </c>
      <c r="S2991" s="11">
        <v>1</v>
      </c>
      <c r="T2991" s="12">
        <v>0</v>
      </c>
      <c r="U2991" s="13">
        <v>0</v>
      </c>
      <c r="V2991" s="40">
        <f t="shared" ref="V2991" si="31897">-1/($T$4*$B2991)</f>
        <v>-0.20586933473324395</v>
      </c>
      <c r="W2991" s="20"/>
      <c r="X2991" s="1">
        <f t="shared" ref="X2991" si="31898">N2991*S2991+P2991*S2994-O2991*T2991-Q2991*T2994</f>
        <v>0.98384600845043668</v>
      </c>
      <c r="Y2991" s="4">
        <f t="shared" ref="Y2991" si="31899">(N2991*T2991+O2991*S2991+P2991*T2994+Q2991*S2994)</f>
        <v>0</v>
      </c>
      <c r="Z2991" s="2">
        <f t="shared" ref="Z2991" si="31900">N2991*U2991+P2991*U2994-O2991*V2991-Q2991*V2994</f>
        <v>0</v>
      </c>
      <c r="AA2991" s="3">
        <f t="shared" ref="AA2991" si="31901">(N2991*V2991+O2991*U2991+P2991*V2994+Q2991*U2994)</f>
        <v>-0.310290443025448</v>
      </c>
      <c r="AB2991" s="20"/>
      <c r="AC2991" s="11">
        <v>1</v>
      </c>
      <c r="AD2991" s="12">
        <v>0</v>
      </c>
      <c r="AE2991" s="13">
        <v>0</v>
      </c>
      <c r="AF2991" s="14">
        <v>0</v>
      </c>
      <c r="AG2991" s="20"/>
      <c r="AH2991" s="1">
        <f t="shared" ref="AH2991" si="31902">X2991*AC2991+Z2991*AC2994-Y2991*AD2991-AA2991*AD2994</f>
        <v>0.93069861228623707</v>
      </c>
      <c r="AI2991" s="4">
        <f t="shared" ref="AI2991" si="31903">(X2991*AD2991+Y2991*AC2991+Z2991*AD2994+AA2991*AC2994)</f>
        <v>0</v>
      </c>
      <c r="AJ2991" s="2">
        <f t="shared" ref="AJ2991" si="31904">X2991*AE2991+Z2991*AE2994-Y2991*AF2991-AA2991*AF2994</f>
        <v>0</v>
      </c>
      <c r="AK2991" s="3">
        <f t="shared" ref="AK2991" si="31905">(X2991*AF2991+Y2991*AE2991+Z2991*AF2994+AA2991*AE2994)</f>
        <v>-0.310290443025448</v>
      </c>
      <c r="AL2991" s="20"/>
      <c r="AM2991" s="11">
        <v>1</v>
      </c>
      <c r="AN2991" s="12">
        <v>0</v>
      </c>
      <c r="AO2991" s="13">
        <v>0</v>
      </c>
      <c r="AP2991" s="40">
        <f t="shared" ref="AP2991" si="31906">-1/($AN$4*$B2991)</f>
        <v>-0.21394264197768489</v>
      </c>
      <c r="AR2991" s="1">
        <f t="shared" ref="AR2991" si="31907">AH2991*AM2991+AJ2991*AM2994-AI2991*AN2991-AK2991*AN2994</f>
        <v>0.93069861228623707</v>
      </c>
      <c r="AS2991" s="4">
        <f t="shared" ref="AS2991" si="31908">(AH2991*AN2991+AI2991*AM2991+AJ2991*AN2994+AK2991*AM2994)</f>
        <v>0</v>
      </c>
      <c r="AT2991" s="2">
        <f t="shared" ref="AT2991" si="31909">AH2991*AO2991+AJ2991*AO2994-AI2991*AP2991-AK2991*AP2994</f>
        <v>0</v>
      </c>
      <c r="AU2991" s="3">
        <f t="shared" ref="AU2991" si="31910">(AH2991*AP2991+AI2991*AO2991+AJ2991*AP2994+AK2991*AO2994)</f>
        <v>-0.50940656302293053</v>
      </c>
      <c r="AV2991" s="20"/>
      <c r="AW2991" s="11">
        <v>1</v>
      </c>
      <c r="AX2991" s="12">
        <v>0</v>
      </c>
      <c r="AY2991" s="13">
        <v>0</v>
      </c>
      <c r="AZ2991" s="14">
        <v>0</v>
      </c>
      <c r="BA2991" s="20"/>
      <c r="BB2991" s="1">
        <f t="shared" ref="BB2991" si="31911">AR2991*AW2991+AT2991*AW2994-AS2991*AX2991-AU2991*AX2994</f>
        <v>0.84344606222493013</v>
      </c>
      <c r="BC2991" s="4">
        <f t="shared" ref="BC2991" si="31912">(AR2991*AX2991+AS2991*AW2991+AT2991*AX2994+AU2991*AW2994)</f>
        <v>0</v>
      </c>
      <c r="BD2991" s="2">
        <f t="shared" ref="BD2991" si="31913">AR2991*AY2991+AT2991*AY2994-AS2991*AZ2991-AU2991*AZ2994</f>
        <v>0</v>
      </c>
      <c r="BE2991" s="3">
        <f t="shared" ref="BE2991" si="31914">(AR2991*AZ2991+AS2991*AY2991+AT2991*AZ2994+AU2991*AY2994)</f>
        <v>-0.50940656302293053</v>
      </c>
      <c r="BF2991" s="20"/>
      <c r="BG2991" s="11">
        <v>1</v>
      </c>
      <c r="BH2991" s="12">
        <v>0</v>
      </c>
      <c r="BI2991" s="13">
        <v>0</v>
      </c>
      <c r="BJ2991" s="40">
        <f t="shared" ref="BJ2991" si="31915">-1/($BH$4*$B2991)</f>
        <v>-0.20586933473324395</v>
      </c>
      <c r="BK2991" s="20"/>
      <c r="BL2991" s="1">
        <f t="shared" ref="BL2991" si="31916">BB2991*BG2991+BD2991*BG2994-BC2991*BH2991-BE2991*BH2994</f>
        <v>0.84344606222493013</v>
      </c>
      <c r="BM2991" s="4">
        <f t="shared" ref="BM2991" si="31917">(BB2991*BH2991+BC2991*BG2991+BD2991*BH2994+BE2991*BG2994)</f>
        <v>0</v>
      </c>
      <c r="BN2991" s="2">
        <f t="shared" ref="BN2991" si="31918">BB2991*BI2991+BD2991*BI2994-BC2991*BJ2991-BE2991*BJ2994</f>
        <v>0</v>
      </c>
      <c r="BO2991" s="3">
        <f t="shared" ref="BO2991" si="31919">(BB2991*BJ2991+BC2991*BI2991+BD2991*BJ2994+BE2991*BI2994)</f>
        <v>-0.68304624273655112</v>
      </c>
      <c r="BP2991" s="20"/>
      <c r="BQ2991" s="11">
        <v>1</v>
      </c>
      <c r="BR2991" s="12">
        <v>0</v>
      </c>
      <c r="BS2991" s="13">
        <v>0</v>
      </c>
      <c r="BT2991" s="14">
        <v>0</v>
      </c>
      <c r="BU2991" s="20"/>
      <c r="BV2991" s="1">
        <f t="shared" ref="BV2991" si="31920">BL2991*BQ2991+BN2991*BQ2994-BM2991*BR2991-BO2991*BR2994</f>
        <v>0.74103994485019509</v>
      </c>
      <c r="BW2991" s="4">
        <f t="shared" ref="BW2991" si="31921">(BL2991*BR2991+BM2991*BQ2991+BN2991*BR2994+BO2991*BQ2994)</f>
        <v>0</v>
      </c>
      <c r="BX2991" s="2">
        <f t="shared" ref="BX2991" si="31922">BL2991*BS2991+BN2991*BS2994-BM2991*BT2991-BO2991*BT2994</f>
        <v>0</v>
      </c>
      <c r="BY2991" s="3">
        <f t="shared" ref="BY2991" si="31923">(BL2991*BT2991+BM2991*BS2991+BN2991*BT2994+BO2991*BS2994)</f>
        <v>-0.68304624273655112</v>
      </c>
      <c r="BZ2991" s="20"/>
      <c r="CA2991" s="11">
        <v>1</v>
      </c>
      <c r="CB2991" s="12">
        <v>0</v>
      </c>
      <c r="CC2991" s="13">
        <v>0</v>
      </c>
      <c r="CD2991" s="40">
        <f t="shared" ref="CD2991" si="31924">-1/($CB$4*$B2991)</f>
        <v>-0.10774671978579907</v>
      </c>
      <c r="CE2991" s="20"/>
      <c r="CF2991" s="1">
        <f t="shared" ref="CF2991" si="31925">BV2991*CA2991+BX2991*CA2994-BW2991*CB2991-BY2991*CB2994</f>
        <v>0.74103994485019509</v>
      </c>
      <c r="CG2991" s="4">
        <f t="shared" ref="CG2991" si="31926">(BV2991*CB2991+BW2991*CA2991+BX2991*CB2994+BY2991*CA2994)</f>
        <v>0</v>
      </c>
      <c r="CH2991" s="2">
        <f t="shared" ref="CH2991" si="31927">BV2991*CC2991+BX2991*CC2994-BW2991*CD2991-BY2991*CD2994</f>
        <v>0</v>
      </c>
      <c r="CI2991" s="3">
        <f t="shared" ref="CI2991" si="31928">(BV2991*CD2991+BW2991*CC2991+BX2991*CD2994+BY2991*CC2994)</f>
        <v>-0.76289086602440914</v>
      </c>
      <c r="CJ2991" s="28"/>
      <c r="CK2991" s="11">
        <v>1</v>
      </c>
      <c r="CL2991" s="12">
        <v>0</v>
      </c>
      <c r="CM2991" s="13">
        <v>0</v>
      </c>
      <c r="CN2991" s="14">
        <v>0</v>
      </c>
      <c r="CP2991" s="1">
        <f t="shared" ref="CP2991" si="31929">CF2991*CK2991+CH2991*CK2994-CG2991*CL2991-CI2991*CL2994</f>
        <v>0.74103994485019509</v>
      </c>
      <c r="CQ2991" s="4">
        <f t="shared" ref="CQ2991" si="31930">(CF2991*CL2991+CG2991*CK2991+CH2991*CL2994+CI2991*CK2994)</f>
        <v>-0.76289086602440914</v>
      </c>
      <c r="CR2991" s="2">
        <f t="shared" ref="CR2991" si="31931">CF2991*CM2991+CH2991*CM2994-CG2991*CN2991-CI2991*CN2994</f>
        <v>0</v>
      </c>
      <c r="CS2991" s="3">
        <f t="shared" ref="CS2991" si="31932">(CF2991*CN2991+CG2991*CM2991+CH2991*CN2994+CI2991*CM2994)</f>
        <v>-0.76289086602440914</v>
      </c>
      <c r="CU2991" s="29">
        <f t="shared" ref="CU2991" si="31933">20*LOG(((1+$CL$4)/$CL$4)/((CP2991+CP2994)^2+(CQ2991+CQ2994)^2)^0.5)</f>
        <v>-3.1965998463798814E-2</v>
      </c>
      <c r="CW2991" s="51">
        <f t="shared" ref="CW2991" si="31934">((CP2991^2+CQ2991^2)^0.5)/((CP2994^2+CQ2994^2)^0.5)</f>
        <v>1.1220751809150318</v>
      </c>
    </row>
    <row r="2992" spans="2:101" ht="18.600000000000001" thickBot="1">
      <c r="D2992" s="11"/>
      <c r="E2992" s="13"/>
      <c r="F2992" s="13"/>
      <c r="G2992" s="15"/>
      <c r="H2992" s="10"/>
      <c r="I2992" s="11"/>
      <c r="J2992" s="13"/>
      <c r="K2992" s="13"/>
      <c r="L2992" s="15"/>
      <c r="N2992" s="5"/>
      <c r="Q2992" s="6"/>
      <c r="S2992" s="11"/>
      <c r="T2992" s="13"/>
      <c r="U2992" s="13"/>
      <c r="V2992" s="15"/>
      <c r="W2992" s="20"/>
      <c r="X2992" s="5"/>
      <c r="AA2992" s="6"/>
      <c r="AB2992" s="20"/>
      <c r="AC2992" s="11"/>
      <c r="AD2992" s="13"/>
      <c r="AE2992" s="13"/>
      <c r="AF2992" s="15"/>
      <c r="AG2992" s="20"/>
      <c r="AH2992" s="5"/>
      <c r="AK2992" s="6"/>
      <c r="AL2992" s="20"/>
      <c r="AM2992" s="11"/>
      <c r="AN2992" s="13"/>
      <c r="AO2992" s="13"/>
      <c r="AP2992" s="15"/>
      <c r="AR2992" s="5"/>
      <c r="AU2992" s="6"/>
      <c r="AW2992" s="11"/>
      <c r="AX2992" s="13"/>
      <c r="AY2992" s="13"/>
      <c r="AZ2992" s="15"/>
      <c r="BA2992" s="20"/>
      <c r="BB2992" s="5"/>
      <c r="BE2992" s="6"/>
      <c r="BG2992" s="11"/>
      <c r="BH2992" s="13"/>
      <c r="BI2992" s="13"/>
      <c r="BJ2992" s="15"/>
      <c r="BL2992" s="5"/>
      <c r="BO2992" s="6"/>
      <c r="BQ2992" s="11"/>
      <c r="BR2992" s="13"/>
      <c r="BS2992" s="13"/>
      <c r="BT2992" s="15"/>
      <c r="BU2992" s="20"/>
      <c r="BV2992" s="5"/>
      <c r="BY2992" s="6"/>
      <c r="CA2992" s="11"/>
      <c r="CB2992" s="13"/>
      <c r="CC2992" s="13"/>
      <c r="CD2992" s="15"/>
      <c r="CF2992" s="5"/>
      <c r="CI2992" s="6"/>
      <c r="CK2992" s="11"/>
      <c r="CL2992" s="13"/>
      <c r="CM2992" s="13"/>
      <c r="CN2992" s="15"/>
      <c r="CP2992" s="5"/>
      <c r="CS2992" s="6"/>
      <c r="CW2992" s="52"/>
    </row>
    <row r="2993" spans="2:101" ht="18.600000000000001" thickBot="1">
      <c r="D2993" s="11" t="s">
        <v>6</v>
      </c>
      <c r="E2993" s="13"/>
      <c r="F2993" s="13" t="s">
        <v>7</v>
      </c>
      <c r="G2993" s="15"/>
      <c r="H2993" s="10"/>
      <c r="I2993" s="11" t="s">
        <v>8</v>
      </c>
      <c r="J2993" s="13"/>
      <c r="K2993" s="13" t="s">
        <v>9</v>
      </c>
      <c r="L2993" s="15"/>
      <c r="N2993" s="251" t="s">
        <v>26</v>
      </c>
      <c r="O2993" s="252"/>
      <c r="P2993" s="253" t="s">
        <v>27</v>
      </c>
      <c r="Q2993" s="254"/>
      <c r="S2993" s="11" t="s">
        <v>13</v>
      </c>
      <c r="T2993" s="13"/>
      <c r="U2993" s="13" t="s">
        <v>14</v>
      </c>
      <c r="V2993" s="15"/>
      <c r="W2993" s="20"/>
      <c r="X2993" s="251" t="s">
        <v>26</v>
      </c>
      <c r="Y2993" s="252"/>
      <c r="Z2993" s="253" t="s">
        <v>27</v>
      </c>
      <c r="AA2993" s="254"/>
      <c r="AB2993" s="20"/>
      <c r="AC2993" s="11" t="s">
        <v>8</v>
      </c>
      <c r="AD2993" s="13"/>
      <c r="AE2993" s="13" t="s">
        <v>9</v>
      </c>
      <c r="AF2993" s="15"/>
      <c r="AG2993" s="20"/>
      <c r="AH2993" s="251" t="s">
        <v>26</v>
      </c>
      <c r="AI2993" s="252"/>
      <c r="AJ2993" s="253" t="s">
        <v>27</v>
      </c>
      <c r="AK2993" s="254"/>
      <c r="AL2993" s="20"/>
      <c r="AM2993" s="11" t="s">
        <v>13</v>
      </c>
      <c r="AN2993" s="13"/>
      <c r="AO2993" s="13" t="s">
        <v>14</v>
      </c>
      <c r="AP2993" s="15"/>
      <c r="AR2993" s="251" t="s">
        <v>26</v>
      </c>
      <c r="AS2993" s="252"/>
      <c r="AT2993" s="253" t="s">
        <v>27</v>
      </c>
      <c r="AU2993" s="254"/>
      <c r="AV2993" s="36"/>
      <c r="AW2993" s="11" t="s">
        <v>8</v>
      </c>
      <c r="AX2993" s="13"/>
      <c r="AY2993" s="13" t="s">
        <v>9</v>
      </c>
      <c r="AZ2993" s="15"/>
      <c r="BA2993" s="20"/>
      <c r="BB2993" s="251" t="s">
        <v>26</v>
      </c>
      <c r="BC2993" s="252"/>
      <c r="BD2993" s="253" t="s">
        <v>27</v>
      </c>
      <c r="BE2993" s="254"/>
      <c r="BF2993" s="36"/>
      <c r="BG2993" s="11" t="s">
        <v>13</v>
      </c>
      <c r="BH2993" s="13"/>
      <c r="BI2993" s="13" t="s">
        <v>14</v>
      </c>
      <c r="BJ2993" s="15"/>
      <c r="BK2993" s="36"/>
      <c r="BL2993" s="251" t="s">
        <v>26</v>
      </c>
      <c r="BM2993" s="252"/>
      <c r="BN2993" s="253" t="s">
        <v>27</v>
      </c>
      <c r="BO2993" s="254"/>
      <c r="BP2993" s="36"/>
      <c r="BQ2993" s="11" t="s">
        <v>8</v>
      </c>
      <c r="BR2993" s="13"/>
      <c r="BS2993" s="13" t="s">
        <v>9</v>
      </c>
      <c r="BT2993" s="15"/>
      <c r="BU2993" s="20"/>
      <c r="BV2993" s="251" t="s">
        <v>26</v>
      </c>
      <c r="BW2993" s="252"/>
      <c r="BX2993" s="253" t="s">
        <v>27</v>
      </c>
      <c r="BY2993" s="254"/>
      <c r="BZ2993" s="36"/>
      <c r="CA2993" s="11" t="s">
        <v>13</v>
      </c>
      <c r="CB2993" s="13"/>
      <c r="CC2993" s="13" t="s">
        <v>14</v>
      </c>
      <c r="CD2993" s="15"/>
      <c r="CE2993" s="36"/>
      <c r="CF2993" s="251" t="s">
        <v>26</v>
      </c>
      <c r="CG2993" s="252"/>
      <c r="CH2993" s="253" t="s">
        <v>27</v>
      </c>
      <c r="CI2993" s="254"/>
      <c r="CK2993" s="11" t="s">
        <v>28</v>
      </c>
      <c r="CL2993" s="13"/>
      <c r="CM2993" s="13" t="s">
        <v>29</v>
      </c>
      <c r="CN2993" s="15"/>
      <c r="CP2993" s="251" t="s">
        <v>26</v>
      </c>
      <c r="CQ2993" s="252"/>
      <c r="CR2993" s="253" t="s">
        <v>27</v>
      </c>
      <c r="CS2993" s="254"/>
      <c r="CU2993" s="38" t="s">
        <v>37</v>
      </c>
      <c r="CW2993" s="53" t="s">
        <v>45</v>
      </c>
    </row>
    <row r="2994" spans="2:101" ht="19.2" thickTop="1" thickBot="1">
      <c r="D2994" s="16">
        <v>0</v>
      </c>
      <c r="E2994" s="17">
        <v>0</v>
      </c>
      <c r="F2994" s="18">
        <v>1</v>
      </c>
      <c r="G2994" s="19">
        <v>0</v>
      </c>
      <c r="H2994" s="10"/>
      <c r="I2994" s="16">
        <v>0</v>
      </c>
      <c r="J2994" s="17">
        <f t="shared" ref="J2994" si="31935">-1/($J$4*$B2991)</f>
        <v>-0.14992559942128655</v>
      </c>
      <c r="K2994" s="18">
        <v>1</v>
      </c>
      <c r="L2994" s="19">
        <v>0</v>
      </c>
      <c r="N2994" s="1">
        <f t="shared" ref="N2994" si="31936">D2994*I2991+F2994*I2994-E2994*J2991-G2994*J2994</f>
        <v>0</v>
      </c>
      <c r="O2994" s="4">
        <f t="shared" ref="O2994" si="31937">(D2994*J2991+E2994*I2991+F2994*J2994+G2994*I2994)</f>
        <v>-0.14992559942128655</v>
      </c>
      <c r="P2994" s="2">
        <f t="shared" ref="P2994" si="31938">D2994*K2991+F2994*K2994-E2994*L2991-G2994*L2994</f>
        <v>1</v>
      </c>
      <c r="Q2994" s="3">
        <f t="shared" ref="Q2994" si="31939">(D2994*L2991+E2994*K2991+F2994*L2994+G2994*K2994)</f>
        <v>0</v>
      </c>
      <c r="S2994" s="16">
        <v>0</v>
      </c>
      <c r="T2994" s="17">
        <v>0</v>
      </c>
      <c r="U2994" s="18">
        <v>1</v>
      </c>
      <c r="V2994" s="19">
        <v>0</v>
      </c>
      <c r="W2994" s="20"/>
      <c r="X2994" s="1">
        <f t="shared" ref="X2994" si="31940">N2994*S2991+P2994*S2994-O2994*T2991-Q2994*T2994</f>
        <v>0</v>
      </c>
      <c r="Y2994" s="4">
        <f t="shared" ref="Y2994" si="31941">(N2994*T2991+O2994*S2991+P2994*T2994+Q2994*S2994)</f>
        <v>-0.14992559942128655</v>
      </c>
      <c r="Z2994" s="2">
        <f t="shared" ref="Z2994" si="31942">N2994*U2991+P2994*U2994-O2994*V2991-Q2994*V2994</f>
        <v>0.96913491658765694</v>
      </c>
      <c r="AA2994" s="3">
        <f t="shared" ref="AA2994" si="31943">(N2994*V2991+O2994*U2991+P2994*V2994+Q2994*U2994)</f>
        <v>0</v>
      </c>
      <c r="AB2994" s="20"/>
      <c r="AC2994" s="16">
        <v>0</v>
      </c>
      <c r="AD2994" s="17">
        <f t="shared" ref="AD2994" si="31944">-1/($AD$4*$B2991)</f>
        <v>-0.17128273641299621</v>
      </c>
      <c r="AE2994" s="18">
        <v>1</v>
      </c>
      <c r="AF2994" s="19">
        <v>0</v>
      </c>
      <c r="AG2994" s="20"/>
      <c r="AH2994" s="1">
        <f t="shared" ref="AH2994" si="31945">X2994*AC2991+Z2994*AC2994-Y2994*AD2991-AA2994*AD2994</f>
        <v>0</v>
      </c>
      <c r="AI2994" s="4">
        <f t="shared" ref="AI2994" si="31946">(X2994*AD2991+Y2994*AC2991+Z2994*AD2994+AA2994*AC2994)</f>
        <v>-0.31592167988780129</v>
      </c>
      <c r="AJ2994" s="2">
        <f t="shared" ref="AJ2994" si="31947">X2994*AE2991+Z2994*AE2994-Y2994*AF2991-AA2994*AF2994</f>
        <v>0.96913491658765694</v>
      </c>
      <c r="AK2994" s="3">
        <f t="shared" ref="AK2994" si="31948">(X2994*AF2991+Y2994*AE2991+Z2994*AF2994+AA2994*AE2994)</f>
        <v>0</v>
      </c>
      <c r="AL2994" s="20"/>
      <c r="AM2994" s="16">
        <v>0</v>
      </c>
      <c r="AN2994" s="17">
        <v>0</v>
      </c>
      <c r="AO2994" s="18">
        <v>1</v>
      </c>
      <c r="AP2994" s="19">
        <v>0</v>
      </c>
      <c r="AR2994" s="1">
        <f t="shared" ref="AR2994" si="31949">AH2994*AM2991+AJ2994*AM2994-AI2994*AN2991-AK2994*AN2994</f>
        <v>0</v>
      </c>
      <c r="AS2994" s="4">
        <f t="shared" ref="AS2994" si="31950">(AH2994*AN2991+AI2994*AM2991+AJ2994*AN2994+AK2994*AM2994)</f>
        <v>-0.31592167988780129</v>
      </c>
      <c r="AT2994" s="2">
        <f t="shared" ref="AT2994" si="31951">AH2994*AO2991+AJ2994*AO2994-AI2994*AP2991-AK2994*AP2994</f>
        <v>0.90154579773443233</v>
      </c>
      <c r="AU2994" s="3">
        <f t="shared" ref="AU2994" si="31952">(AH2994*AP2991+AI2994*AO2991+AJ2994*AP2994+AK2994*AO2994)</f>
        <v>0</v>
      </c>
      <c r="AV2994" s="20"/>
      <c r="AW2994" s="16">
        <v>0</v>
      </c>
      <c r="AX2994" s="17">
        <f t="shared" ref="AX2994" si="31953">-1/($AX$4*$B2991)</f>
        <v>-0.17128273641299621</v>
      </c>
      <c r="AY2994" s="18">
        <v>1</v>
      </c>
      <c r="AZ2994" s="19">
        <v>0</v>
      </c>
      <c r="BA2994" s="20"/>
      <c r="BB2994" s="1">
        <f t="shared" ref="BB2994" si="31954">AR2994*AW2991+AT2994*AW2994-AS2994*AX2991-AU2994*AX2994</f>
        <v>0</v>
      </c>
      <c r="BC2994" s="4">
        <f t="shared" ref="BC2994" si="31955">(AR2994*AX2991+AS2994*AW2991+AT2994*AX2994+AU2994*AW2994)</f>
        <v>-0.47034091112539245</v>
      </c>
      <c r="BD2994" s="2">
        <f t="shared" ref="BD2994" si="31956">AR2994*AY2991+AT2994*AY2994-AS2994*AZ2991-AU2994*AZ2994</f>
        <v>0.90154579773443233</v>
      </c>
      <c r="BE2994" s="3">
        <f t="shared" ref="BE2994" si="31957">(AR2994*AZ2991+AS2994*AY2991+AT2994*AZ2994+AU2994*AY2994)</f>
        <v>0</v>
      </c>
      <c r="BF2994" s="20"/>
      <c r="BG2994" s="16">
        <v>0</v>
      </c>
      <c r="BH2994" s="17">
        <v>0</v>
      </c>
      <c r="BI2994" s="18">
        <v>1</v>
      </c>
      <c r="BJ2994" s="19">
        <v>0</v>
      </c>
      <c r="BK2994" s="20"/>
      <c r="BL2994" s="1">
        <f t="shared" ref="BL2994" si="31958">BB2994*BG2991+BD2994*BG2994-BC2994*BH2991-BE2994*BH2994</f>
        <v>0</v>
      </c>
      <c r="BM2994" s="4">
        <f t="shared" ref="BM2994" si="31959">(BB2994*BH2991+BC2994*BG2991+BD2994*BH2994+BE2994*BG2994)</f>
        <v>-0.47034091112539245</v>
      </c>
      <c r="BN2994" s="2">
        <f t="shared" ref="BN2994" si="31960">BB2994*BI2991+BD2994*BI2994-BC2994*BJ2991-BE2994*BJ2994</f>
        <v>0.80471702726321992</v>
      </c>
      <c r="BO2994" s="3">
        <f t="shared" ref="BO2994" si="31961">(BB2994*BJ2991+BC2994*BI2991+BD2994*BJ2994+BE2994*BI2994)</f>
        <v>0</v>
      </c>
      <c r="BP2994" s="20"/>
      <c r="BQ2994" s="16">
        <v>0</v>
      </c>
      <c r="BR2994" s="17">
        <f t="shared" ref="BR2994" si="31962">-1/($BR$4*$B2991)</f>
        <v>-0.14992559942128655</v>
      </c>
      <c r="BS2994" s="18">
        <v>1</v>
      </c>
      <c r="BT2994" s="19">
        <v>0</v>
      </c>
      <c r="BU2994" s="20"/>
      <c r="BV2994" s="1">
        <f t="shared" ref="BV2994" si="31963">BL2994*BQ2991+BN2994*BQ2994-BM2994*BR2991-BO2994*BR2994</f>
        <v>0</v>
      </c>
      <c r="BW2994" s="4">
        <f t="shared" ref="BW2994" si="31964">(BL2994*BR2991+BM2994*BQ2991+BN2994*BR2994+BO2994*BQ2994)</f>
        <v>-0.59098859380234647</v>
      </c>
      <c r="BX2994" s="2">
        <f t="shared" ref="BX2994" si="31965">BL2994*BS2991+BN2994*BS2994-BM2994*BT2991-BO2994*BT2994</f>
        <v>0.80471702726321992</v>
      </c>
      <c r="BY2994" s="3">
        <f t="shared" ref="BY2994" si="31966">(BL2994*BT2991+BM2994*BS2991+BN2994*BT2994+BO2994*BS2994)</f>
        <v>0</v>
      </c>
      <c r="BZ2994" s="20"/>
      <c r="CA2994" s="16">
        <v>0</v>
      </c>
      <c r="CB2994" s="17">
        <v>0</v>
      </c>
      <c r="CC2994" s="18">
        <v>1</v>
      </c>
      <c r="CD2994" s="19">
        <v>0</v>
      </c>
      <c r="CE2994" s="20"/>
      <c r="CF2994" s="1">
        <f t="shared" ref="CF2994" si="31967">BV2994*CA2991+BX2994*CA2994-BW2994*CB2991-BY2994*CB2994</f>
        <v>0</v>
      </c>
      <c r="CG2994" s="4">
        <f t="shared" ref="CG2994" si="31968">(BV2994*CB2991+BW2994*CA2991+BX2994*CB2994+BY2994*CA2994)</f>
        <v>-0.59098859380234647</v>
      </c>
      <c r="CH2994" s="2">
        <f t="shared" ref="CH2994" si="31969">BV2994*CC2991+BX2994*CC2994-BW2994*CD2991-BY2994*CD2994</f>
        <v>0.74103994485019509</v>
      </c>
      <c r="CI2994" s="3">
        <f t="shared" ref="CI2994" si="31970">(BV2994*CD2991+BW2994*CC2991+BX2994*CD2994+BY2994*CC2994)</f>
        <v>0</v>
      </c>
      <c r="CK2994" s="16">
        <f t="shared" ref="CK2994" si="31971">1/$CL$4</f>
        <v>1</v>
      </c>
      <c r="CL2994" s="17">
        <v>0</v>
      </c>
      <c r="CM2994" s="18">
        <v>1</v>
      </c>
      <c r="CN2994" s="19">
        <v>0</v>
      </c>
      <c r="CP2994" s="1">
        <f t="shared" ref="CP2994" si="31972">CF2994*CK2991+CH2994*CK2994-CG2994*CL2991-CI2994*CL2994</f>
        <v>0.74103994485019509</v>
      </c>
      <c r="CQ2994" s="4">
        <f t="shared" ref="CQ2994" si="31973">(CF2994*CL2991+CG2994*CK2991+CH2994*CL2994+CI2994*CK2994)</f>
        <v>-0.59098859380234647</v>
      </c>
      <c r="CR2994" s="2">
        <f t="shared" ref="CR2994" si="31974">CF2994*CM2991+CH2994*CM2994-CG2994*CN2991-CI2994*CN2994</f>
        <v>0.74103994485019509</v>
      </c>
      <c r="CS2994" s="3">
        <f t="shared" ref="CS2994" si="31975">(CF2994*CN2991+CG2994*CM2991+CH2994*CN2994+CI2994*CM2994)</f>
        <v>0</v>
      </c>
      <c r="CU2994" s="39">
        <f t="shared" ref="CU2994" si="31976">(180/PI())*ATAN(-1*(CQ2991/CP2991))</f>
        <v>45.832403637267355</v>
      </c>
      <c r="CW2994" s="54">
        <f t="shared" ref="CW2994" si="31977">20*LOG(((1-(10^(CU2991/20)^2)*(1-((1-CW2991)/(1+CW2991))^2))^0.5))</f>
        <v>-19.739396562005432</v>
      </c>
    </row>
    <row r="2995" spans="2:101">
      <c r="E2995" s="20"/>
      <c r="F2995" s="20"/>
      <c r="G2995" s="20"/>
      <c r="H2995" s="20"/>
      <c r="I2995" s="20"/>
      <c r="J2995" s="20"/>
      <c r="K2995" s="20"/>
      <c r="L2995" s="20"/>
      <c r="M2995" s="20"/>
      <c r="N2995" s="20"/>
      <c r="O2995" s="20"/>
      <c r="P2995" s="20"/>
      <c r="Q2995" s="20"/>
      <c r="R2995" s="20"/>
      <c r="S2995" s="20"/>
      <c r="T2995" s="20"/>
      <c r="U2995" s="20"/>
      <c r="V2995" s="20"/>
      <c r="W2995" s="20"/>
      <c r="X2995" s="20"/>
      <c r="Y2995" s="20"/>
      <c r="Z2995" s="20"/>
      <c r="AA2995" s="20"/>
      <c r="AB2995" s="30"/>
      <c r="AC2995" s="20"/>
      <c r="AD2995" s="20"/>
      <c r="AE2995" s="20"/>
      <c r="AF2995" s="20"/>
      <c r="AG2995" s="20"/>
      <c r="AH2995" s="20"/>
      <c r="AI2995" s="20"/>
      <c r="AJ2995" s="20"/>
      <c r="AK2995" s="20"/>
      <c r="AL2995" s="20"/>
      <c r="AM2995" s="20"/>
      <c r="AN2995" s="20"/>
      <c r="AO2995" s="20"/>
      <c r="AP2995" s="20"/>
      <c r="AQ2995" s="20"/>
      <c r="AR2995" s="20"/>
      <c r="AS2995" s="20"/>
      <c r="AT2995" s="20"/>
      <c r="AU2995" s="20"/>
      <c r="AV2995" s="20"/>
      <c r="AW2995" s="20"/>
      <c r="AX2995" s="20"/>
      <c r="AY2995" s="20"/>
      <c r="AZ2995" s="20"/>
      <c r="BA2995" s="20"/>
      <c r="BB2995" s="20"/>
      <c r="BC2995" s="20"/>
      <c r="BD2995" s="20"/>
      <c r="BE2995" s="20"/>
      <c r="BF2995" s="20"/>
      <c r="BG2995" s="20"/>
      <c r="BH2995" s="20"/>
      <c r="BI2995" s="20"/>
      <c r="BJ2995" s="20"/>
      <c r="BK2995" s="20"/>
      <c r="BL2995" s="20"/>
      <c r="BM2995" s="20"/>
      <c r="BN2995" s="20"/>
      <c r="BO2995" s="20"/>
      <c r="BP2995" s="20"/>
      <c r="BQ2995" s="20"/>
      <c r="BR2995" s="20"/>
      <c r="BS2995" s="20"/>
      <c r="BT2995" s="20"/>
      <c r="BU2995" s="20"/>
      <c r="BV2995" s="20"/>
      <c r="BW2995" s="20"/>
      <c r="BX2995" s="20"/>
      <c r="BY2995" s="20"/>
      <c r="BZ2995" s="20"/>
      <c r="CA2995" s="20"/>
      <c r="CB2995" s="20"/>
      <c r="CC2995" s="20"/>
      <c r="CD2995" s="20"/>
      <c r="CE2995" s="20"/>
      <c r="CF2995" s="20"/>
      <c r="CG2995" s="20"/>
      <c r="CH2995" s="20"/>
      <c r="CI2995" s="20"/>
      <c r="CJ2995" s="20"/>
      <c r="CK2995" s="20"/>
      <c r="CL2995" s="20"/>
    </row>
    <row r="2997" spans="2:101" ht="18.600000000000001" thickBot="1">
      <c r="B2997" s="23"/>
      <c r="C2997" s="23"/>
      <c r="D2997" s="20" t="s">
        <v>15</v>
      </c>
      <c r="E2997" s="20"/>
      <c r="F2997" s="20"/>
      <c r="G2997" s="20"/>
      <c r="H2997" s="20"/>
      <c r="I2997" s="20" t="s">
        <v>16</v>
      </c>
      <c r="J2997" s="20"/>
      <c r="K2997" s="20"/>
      <c r="L2997" s="20"/>
      <c r="M2997" s="23"/>
      <c r="N2997" s="23"/>
      <c r="O2997" s="24" t="s">
        <v>17</v>
      </c>
      <c r="P2997" s="23"/>
      <c r="Q2997" s="23"/>
      <c r="R2997" s="23"/>
      <c r="S2997" s="20"/>
      <c r="T2997" s="20" t="s">
        <v>18</v>
      </c>
      <c r="U2997" s="23"/>
      <c r="V2997" s="23"/>
      <c r="W2997" s="23"/>
      <c r="X2997" s="23"/>
      <c r="Y2997" s="24" t="s">
        <v>19</v>
      </c>
      <c r="Z2997" s="23"/>
      <c r="AA2997" s="23"/>
      <c r="AB2997" s="23"/>
      <c r="AC2997" s="24" t="s">
        <v>20</v>
      </c>
      <c r="AD2997" s="20"/>
      <c r="AE2997" s="20"/>
      <c r="AF2997" s="20"/>
      <c r="AG2997" s="20"/>
      <c r="AH2997" s="23"/>
      <c r="AI2997" s="24" t="s">
        <v>21</v>
      </c>
      <c r="AJ2997" s="23"/>
      <c r="AK2997" s="23"/>
      <c r="AL2997" s="20"/>
      <c r="AM2997" s="24" t="s">
        <v>31</v>
      </c>
      <c r="AN2997" s="20"/>
      <c r="AO2997" s="23"/>
      <c r="AP2997" s="23"/>
      <c r="AQ2997" s="23"/>
      <c r="AR2997" s="23"/>
      <c r="AS2997" s="24" t="s">
        <v>91</v>
      </c>
      <c r="AT2997" s="23"/>
      <c r="AU2997" s="23"/>
      <c r="AV2997" s="23"/>
      <c r="AW2997" s="24" t="s">
        <v>32</v>
      </c>
      <c r="AX2997" s="20"/>
      <c r="AY2997" s="20"/>
      <c r="AZ2997" s="20"/>
      <c r="BA2997" s="20"/>
      <c r="BB2997" s="23"/>
      <c r="BC2997" s="24" t="s">
        <v>22</v>
      </c>
      <c r="BD2997" s="23"/>
      <c r="BE2997" s="23"/>
      <c r="BF2997" s="23"/>
      <c r="BG2997" s="24" t="s">
        <v>33</v>
      </c>
      <c r="BH2997" s="20"/>
      <c r="BI2997" s="23"/>
      <c r="BJ2997" s="23"/>
      <c r="BK2997" s="23"/>
      <c r="BL2997" s="23"/>
      <c r="BM2997" s="24" t="s">
        <v>34</v>
      </c>
      <c r="BN2997" s="23"/>
      <c r="BO2997" s="23"/>
      <c r="BP2997" s="23"/>
      <c r="BQ2997" s="24" t="s">
        <v>89</v>
      </c>
      <c r="BR2997" s="20"/>
      <c r="BS2997" s="20"/>
      <c r="BT2997" s="20"/>
      <c r="BU2997" s="20"/>
      <c r="BV2997" s="23"/>
      <c r="BW2997" s="24" t="s">
        <v>35</v>
      </c>
      <c r="BX2997" s="23"/>
      <c r="BY2997" s="23"/>
      <c r="BZ2997" s="23"/>
      <c r="CA2997" s="24" t="s">
        <v>90</v>
      </c>
      <c r="CB2997" s="20"/>
      <c r="CC2997" s="23"/>
      <c r="CD2997" s="23"/>
      <c r="CE2997" s="23"/>
      <c r="CF2997" s="23"/>
      <c r="CG2997" s="24" t="s">
        <v>92</v>
      </c>
      <c r="CH2997" s="23"/>
      <c r="CI2997" s="23"/>
      <c r="CJ2997" s="23"/>
      <c r="CK2997" s="24" t="s">
        <v>36</v>
      </c>
      <c r="CL2997" s="24"/>
      <c r="CM2997" s="23"/>
      <c r="CN2997" s="23"/>
      <c r="CO2997" s="23"/>
      <c r="CP2997" s="23"/>
      <c r="CQ2997" s="24" t="s">
        <v>93</v>
      </c>
      <c r="CR2997" s="23"/>
      <c r="CS2997" s="23"/>
    </row>
    <row r="2998" spans="2:101" ht="18.600000000000001" thickBot="1">
      <c r="B2998" s="33"/>
      <c r="C2998" s="23"/>
      <c r="D2998" s="7" t="s">
        <v>2</v>
      </c>
      <c r="E2998" s="8"/>
      <c r="F2998" s="8" t="s">
        <v>3</v>
      </c>
      <c r="G2998" s="9"/>
      <c r="H2998" s="10"/>
      <c r="I2998" s="7" t="s">
        <v>4</v>
      </c>
      <c r="J2998" s="8"/>
      <c r="K2998" s="8" t="s">
        <v>5</v>
      </c>
      <c r="L2998" s="9"/>
      <c r="M2998" s="23"/>
      <c r="N2998" s="251" t="s">
        <v>79</v>
      </c>
      <c r="O2998" s="252"/>
      <c r="P2998" s="253" t="s">
        <v>80</v>
      </c>
      <c r="Q2998" s="254"/>
      <c r="R2998" s="23"/>
      <c r="S2998" s="7" t="s">
        <v>11</v>
      </c>
      <c r="T2998" s="8"/>
      <c r="U2998" s="8" t="s">
        <v>12</v>
      </c>
      <c r="V2998" s="9"/>
      <c r="W2998" s="20"/>
      <c r="X2998" s="251" t="s">
        <v>79</v>
      </c>
      <c r="Y2998" s="252"/>
      <c r="Z2998" s="253" t="s">
        <v>80</v>
      </c>
      <c r="AA2998" s="254"/>
      <c r="AB2998" s="20"/>
      <c r="AC2998" s="7" t="s">
        <v>4</v>
      </c>
      <c r="AD2998" s="8"/>
      <c r="AE2998" s="8" t="s">
        <v>5</v>
      </c>
      <c r="AF2998" s="9"/>
      <c r="AG2998" s="20"/>
      <c r="AH2998" s="251" t="s">
        <v>0</v>
      </c>
      <c r="AI2998" s="252"/>
      <c r="AJ2998" s="253" t="s">
        <v>1</v>
      </c>
      <c r="AK2998" s="254"/>
      <c r="AL2998" s="20"/>
      <c r="AM2998" s="7" t="s">
        <v>11</v>
      </c>
      <c r="AN2998" s="8"/>
      <c r="AO2998" s="8" t="s">
        <v>12</v>
      </c>
      <c r="AP2998" s="9"/>
      <c r="AQ2998" s="23"/>
      <c r="AR2998" s="251" t="s">
        <v>0</v>
      </c>
      <c r="AS2998" s="252"/>
      <c r="AT2998" s="253" t="s">
        <v>1</v>
      </c>
      <c r="AU2998" s="254"/>
      <c r="AV2998" s="36"/>
      <c r="AW2998" s="7" t="s">
        <v>4</v>
      </c>
      <c r="AX2998" s="8"/>
      <c r="AY2998" s="8" t="s">
        <v>5</v>
      </c>
      <c r="AZ2998" s="9"/>
      <c r="BA2998" s="20"/>
      <c r="BB2998" s="251" t="s">
        <v>0</v>
      </c>
      <c r="BC2998" s="252"/>
      <c r="BD2998" s="253" t="s">
        <v>1</v>
      </c>
      <c r="BE2998" s="254"/>
      <c r="BF2998" s="36"/>
      <c r="BG2998" s="7" t="s">
        <v>11</v>
      </c>
      <c r="BH2998" s="8"/>
      <c r="BI2998" s="8" t="s">
        <v>12</v>
      </c>
      <c r="BJ2998" s="9"/>
      <c r="BK2998" s="36"/>
      <c r="BL2998" s="251" t="s">
        <v>0</v>
      </c>
      <c r="BM2998" s="252"/>
      <c r="BN2998" s="253" t="s">
        <v>1</v>
      </c>
      <c r="BO2998" s="254"/>
      <c r="BP2998" s="36"/>
      <c r="BQ2998" s="7" t="s">
        <v>4</v>
      </c>
      <c r="BR2998" s="8"/>
      <c r="BS2998" s="8" t="s">
        <v>5</v>
      </c>
      <c r="BT2998" s="9"/>
      <c r="BU2998" s="20"/>
      <c r="BV2998" s="251" t="s">
        <v>0</v>
      </c>
      <c r="BW2998" s="252"/>
      <c r="BX2998" s="253" t="s">
        <v>1</v>
      </c>
      <c r="BY2998" s="254"/>
      <c r="BZ2998" s="36"/>
      <c r="CA2998" s="7" t="s">
        <v>11</v>
      </c>
      <c r="CB2998" s="8"/>
      <c r="CC2998" s="8" t="s">
        <v>12</v>
      </c>
      <c r="CD2998" s="9"/>
      <c r="CE2998" s="36"/>
      <c r="CF2998" s="251" t="s">
        <v>0</v>
      </c>
      <c r="CG2998" s="252"/>
      <c r="CH2998" s="253" t="s">
        <v>1</v>
      </c>
      <c r="CI2998" s="254"/>
      <c r="CJ2998" s="23"/>
      <c r="CK2998" s="7" t="s">
        <v>23</v>
      </c>
      <c r="CL2998" s="8"/>
      <c r="CM2998" s="8" t="s">
        <v>24</v>
      </c>
      <c r="CN2998" s="9"/>
      <c r="CO2998" s="23"/>
      <c r="CP2998" s="251" t="s">
        <v>0</v>
      </c>
      <c r="CQ2998" s="252"/>
      <c r="CR2998" s="253" t="s">
        <v>1</v>
      </c>
      <c r="CS2998" s="254"/>
      <c r="CU2998" s="26" t="s">
        <v>25</v>
      </c>
      <c r="CW2998" s="50" t="s">
        <v>44</v>
      </c>
    </row>
    <row r="2999" spans="2:101" ht="19.2" thickTop="1" thickBot="1">
      <c r="B2999" s="34">
        <v>9.8000000000000398</v>
      </c>
      <c r="D2999" s="11">
        <v>1</v>
      </c>
      <c r="E2999" s="12">
        <v>0</v>
      </c>
      <c r="F2999" s="13">
        <v>0</v>
      </c>
      <c r="G2999" s="40">
        <f t="shared" ref="G2999" si="31978">-1/($E$4*$B2999)</f>
        <v>-0.10719699162362664</v>
      </c>
      <c r="H2999" s="10"/>
      <c r="I2999" s="11">
        <v>1</v>
      </c>
      <c r="J2999" s="12">
        <v>0</v>
      </c>
      <c r="K2999" s="13">
        <v>0</v>
      </c>
      <c r="L2999" s="14">
        <v>0</v>
      </c>
      <c r="N2999" s="1">
        <f t="shared" ref="N2999" si="31979">D2999*I2999+F2999*I3002-E2999*J2999-G2999*J3002</f>
        <v>0.98401042459724741</v>
      </c>
      <c r="O2999" s="4">
        <f t="shared" ref="O2999" si="31980">(D2999*J2999+E2999*I2999+F2999*J3002+G2999*I3002)</f>
        <v>0</v>
      </c>
      <c r="P2999" s="2">
        <f t="shared" ref="P2999" si="31981">D2999*K2999+F2999*K3002-E2999*L2999-G2999*L3002</f>
        <v>0</v>
      </c>
      <c r="Q2999" s="3">
        <f t="shared" ref="Q2999" si="31982">(D2999*L2999+E2999*K2999+F2999*L3002+G2999*K3002)</f>
        <v>-0.10719699162362664</v>
      </c>
      <c r="S2999" s="11">
        <v>1</v>
      </c>
      <c r="T2999" s="12">
        <v>0</v>
      </c>
      <c r="U2999" s="13">
        <v>0</v>
      </c>
      <c r="V2999" s="40">
        <f t="shared" ref="V2999" si="31983">-1/($T$4*$B2999)</f>
        <v>-0.20481898098460496</v>
      </c>
      <c r="W2999" s="20"/>
      <c r="X2999" s="1">
        <f t="shared" ref="X2999" si="31984">N2999*S2999+P2999*S3002-O2999*T2999-Q2999*T3002</f>
        <v>0.98401042459724741</v>
      </c>
      <c r="Y2999" s="4">
        <f t="shared" ref="Y2999" si="31985">(N2999*T2999+O2999*S2999+P2999*T3002+Q2999*S3002)</f>
        <v>0</v>
      </c>
      <c r="Z2999" s="2">
        <f t="shared" ref="Z2999" si="31986">N2999*U2999+P2999*U3002-O2999*V2999-Q2999*V3002</f>
        <v>0</v>
      </c>
      <c r="AA2999" s="3">
        <f t="shared" ref="AA2999" si="31987">(N2999*V2999+O2999*U2999+P2999*V3002+Q2999*U3002)</f>
        <v>-0.30874100406786331</v>
      </c>
      <c r="AB2999" s="20"/>
      <c r="AC2999" s="11">
        <v>1</v>
      </c>
      <c r="AD2999" s="12">
        <v>0</v>
      </c>
      <c r="AE2999" s="13">
        <v>0</v>
      </c>
      <c r="AF2999" s="14">
        <v>0</v>
      </c>
      <c r="AG2999" s="20"/>
      <c r="AH2999" s="1">
        <f t="shared" ref="AH2999" si="31988">X2999*AC2999+Z2999*AC3002-Y2999*AD2999-AA2999*AD3002</f>
        <v>0.93139822672056516</v>
      </c>
      <c r="AI2999" s="4">
        <f t="shared" ref="AI2999" si="31989">(X2999*AD2999+Y2999*AC2999+Z2999*AD3002+AA2999*AC3002)</f>
        <v>0</v>
      </c>
      <c r="AJ2999" s="2">
        <f t="shared" ref="AJ2999" si="31990">X2999*AE2999+Z2999*AE3002-Y2999*AF2999-AA2999*AF3002</f>
        <v>0</v>
      </c>
      <c r="AK2999" s="3">
        <f t="shared" ref="AK2999" si="31991">(X2999*AF2999+Y2999*AE2999+Z2999*AF3002+AA2999*AE3002)</f>
        <v>-0.30874100406786331</v>
      </c>
      <c r="AL2999" s="20"/>
      <c r="AM2999" s="11">
        <v>1</v>
      </c>
      <c r="AN2999" s="12">
        <v>0</v>
      </c>
      <c r="AO2999" s="13">
        <v>0</v>
      </c>
      <c r="AP2999" s="40">
        <f t="shared" ref="AP2999" si="31992">-1/($AN$4*$B2999)</f>
        <v>-0.21285109788596204</v>
      </c>
      <c r="AR2999" s="1">
        <f t="shared" ref="AR2999" si="31993">AH2999*AM2999+AJ2999*AM3002-AI2999*AN2999-AK2999*AN3002</f>
        <v>0.93139822672056516</v>
      </c>
      <c r="AS2999" s="4">
        <f t="shared" ref="AS2999" si="31994">(AH2999*AN2999+AI2999*AM2999+AJ2999*AN3002+AK2999*AM3002)</f>
        <v>0</v>
      </c>
      <c r="AT2999" s="2">
        <f t="shared" ref="AT2999" si="31995">AH2999*AO2999+AJ2999*AO3002-AI2999*AP2999-AK2999*AP3002</f>
        <v>0</v>
      </c>
      <c r="AU2999" s="3">
        <f t="shared" ref="AU2999" si="31996">(AH2999*AP2999+AI2999*AO2999+AJ2999*AP3002+AK2999*AO3002)</f>
        <v>-0.50699013919437386</v>
      </c>
      <c r="AV2999" s="20"/>
      <c r="AW2999" s="11">
        <v>1</v>
      </c>
      <c r="AX2999" s="12">
        <v>0</v>
      </c>
      <c r="AY2999" s="13">
        <v>0</v>
      </c>
      <c r="AZ2999" s="14">
        <v>0</v>
      </c>
      <c r="BA2999" s="20"/>
      <c r="BB2999" s="1">
        <f t="shared" ref="BB2999" si="31997">AR2999*AW2999+AT2999*AW3002-AS2999*AX2999-AU2999*AX3002</f>
        <v>0.8450026227244144</v>
      </c>
      <c r="BC2999" s="4">
        <f t="shared" ref="BC2999" si="31998">(AR2999*AX2999+AS2999*AW2999+AT2999*AX3002+AU2999*AW3002)</f>
        <v>0</v>
      </c>
      <c r="BD2999" s="2">
        <f t="shared" ref="BD2999" si="31999">AR2999*AY2999+AT2999*AY3002-AS2999*AZ2999-AU2999*AZ3002</f>
        <v>0</v>
      </c>
      <c r="BE2999" s="3">
        <f t="shared" ref="BE2999" si="32000">(AR2999*AZ2999+AS2999*AY2999+AT2999*AZ3002+AU2999*AY3002)</f>
        <v>-0.50699013919437386</v>
      </c>
      <c r="BF2999" s="20"/>
      <c r="BG2999" s="11">
        <v>1</v>
      </c>
      <c r="BH2999" s="12">
        <v>0</v>
      </c>
      <c r="BI2999" s="13">
        <v>0</v>
      </c>
      <c r="BJ2999" s="40">
        <f t="shared" ref="BJ2999" si="32001">-1/($BH$4*$B2999)</f>
        <v>-0.20481898098460496</v>
      </c>
      <c r="BK2999" s="20"/>
      <c r="BL2999" s="1">
        <f t="shared" ref="BL2999" si="32002">BB2999*BG2999+BD2999*BG3002-BC2999*BH2999-BE2999*BH3002</f>
        <v>0.8450026227244144</v>
      </c>
      <c r="BM2999" s="4">
        <f t="shared" ref="BM2999" si="32003">(BB2999*BH2999+BC2999*BG2999+BD2999*BH3002+BE2999*BG3002)</f>
        <v>0</v>
      </c>
      <c r="BN2999" s="2">
        <f t="shared" ref="BN2999" si="32004">BB2999*BI2999+BD2999*BI3002-BC2999*BJ2999-BE2999*BJ3002</f>
        <v>0</v>
      </c>
      <c r="BO2999" s="3">
        <f t="shared" ref="BO2999" si="32005">(BB2999*BJ2999+BC2999*BI2999+BD2999*BJ3002+BE2999*BI3002)</f>
        <v>-0.68006271531010698</v>
      </c>
      <c r="BP2999" s="20"/>
      <c r="BQ2999" s="11">
        <v>1</v>
      </c>
      <c r="BR2999" s="12">
        <v>0</v>
      </c>
      <c r="BS2999" s="13">
        <v>0</v>
      </c>
      <c r="BT2999" s="14">
        <v>0</v>
      </c>
      <c r="BU2999" s="20"/>
      <c r="BV2999" s="1">
        <f t="shared" ref="BV2999" si="32006">BL2999*BQ2999+BN2999*BQ3002-BM2999*BR2999-BO2999*BR3002</f>
        <v>0.74356401049889176</v>
      </c>
      <c r="BW2999" s="4">
        <f t="shared" ref="BW2999" si="32007">(BL2999*BR2999+BM2999*BQ2999+BN2999*BR3002+BO2999*BQ3002)</f>
        <v>0</v>
      </c>
      <c r="BX2999" s="2">
        <f t="shared" ref="BX2999" si="32008">BL2999*BS2999+BN2999*BS3002-BM2999*BT2999-BO2999*BT3002</f>
        <v>0</v>
      </c>
      <c r="BY2999" s="3">
        <f t="shared" ref="BY2999" si="32009">(BL2999*BT2999+BM2999*BS2999+BN2999*BT3002+BO2999*BS3002)</f>
        <v>-0.68006271531010698</v>
      </c>
      <c r="BZ2999" s="20"/>
      <c r="CA2999" s="11">
        <v>1</v>
      </c>
      <c r="CB2999" s="12">
        <v>0</v>
      </c>
      <c r="CC2999" s="13">
        <v>0</v>
      </c>
      <c r="CD2999" s="40">
        <f t="shared" ref="CD2999" si="32010">-1/($CB$4*$B2999)</f>
        <v>-0.10719699162362664</v>
      </c>
      <c r="CE2999" s="20"/>
      <c r="CF2999" s="1">
        <f t="shared" ref="CF2999" si="32011">BV2999*CA2999+BX2999*CA3002-BW2999*CB2999-BY2999*CB3002</f>
        <v>0.74356401049889176</v>
      </c>
      <c r="CG2999" s="4">
        <f t="shared" ref="CG2999" si="32012">(BV2999*CB2999+BW2999*CA2999+BX2999*CB3002+BY2999*CA3002)</f>
        <v>0</v>
      </c>
      <c r="CH2999" s="2">
        <f t="shared" ref="CH2999" si="32013">BV2999*CC2999+BX2999*CC3002-BW2999*CD2999-BY2999*CD3002</f>
        <v>0</v>
      </c>
      <c r="CI2999" s="3">
        <f t="shared" ref="CI2999" si="32014">(BV2999*CD2999+BW2999*CC2999+BX2999*CD3002+BY2999*CC3002)</f>
        <v>-0.75977054031518687</v>
      </c>
      <c r="CJ2999" s="28"/>
      <c r="CK2999" s="11">
        <v>1</v>
      </c>
      <c r="CL2999" s="12">
        <v>0</v>
      </c>
      <c r="CM2999" s="13">
        <v>0</v>
      </c>
      <c r="CN2999" s="14">
        <v>0</v>
      </c>
      <c r="CP2999" s="1">
        <f t="shared" ref="CP2999" si="32015">CF2999*CK2999+CH2999*CK3002-CG2999*CL2999-CI2999*CL3002</f>
        <v>0.74356401049889176</v>
      </c>
      <c r="CQ2999" s="4">
        <f t="shared" ref="CQ2999" si="32016">(CF2999*CL2999+CG2999*CK2999+CH2999*CL3002+CI2999*CK3002)</f>
        <v>-0.75977054031518687</v>
      </c>
      <c r="CR2999" s="2">
        <f t="shared" ref="CR2999" si="32017">CF2999*CM2999+CH2999*CM3002-CG2999*CN2999-CI2999*CN3002</f>
        <v>0</v>
      </c>
      <c r="CS2999" s="3">
        <f t="shared" ref="CS2999" si="32018">(CF2999*CN2999+CG2999*CM2999+CH2999*CN3002+CI2999*CM3002)</f>
        <v>-0.75977054031518687</v>
      </c>
      <c r="CU2999" s="29">
        <f t="shared" ref="CU2999" si="32019">20*LOG(((1+$CL$4)/$CL$4)/((CP2999+CP3002)^2+(CQ2999+CQ3002)^2)^0.5)</f>
        <v>-3.1738364330885546E-2</v>
      </c>
      <c r="CW2999" s="51">
        <f t="shared" ref="CW2999" si="32020">((CP2999^2+CQ2999^2)^0.5)/((CP3002^2+CQ3002^2)^0.5)</f>
        <v>1.1210825980798218</v>
      </c>
    </row>
    <row r="3000" spans="2:101" ht="18.600000000000001" thickBot="1">
      <c r="D3000" s="11"/>
      <c r="E3000" s="13"/>
      <c r="F3000" s="13"/>
      <c r="G3000" s="15"/>
      <c r="H3000" s="10"/>
      <c r="I3000" s="11"/>
      <c r="J3000" s="13"/>
      <c r="K3000" s="13"/>
      <c r="L3000" s="15"/>
      <c r="N3000" s="5"/>
      <c r="Q3000" s="6"/>
      <c r="S3000" s="11"/>
      <c r="T3000" s="13"/>
      <c r="U3000" s="13"/>
      <c r="V3000" s="15"/>
      <c r="W3000" s="20"/>
      <c r="X3000" s="5"/>
      <c r="AA3000" s="6"/>
      <c r="AB3000" s="20"/>
      <c r="AC3000" s="11"/>
      <c r="AD3000" s="13"/>
      <c r="AE3000" s="13"/>
      <c r="AF3000" s="15"/>
      <c r="AG3000" s="20"/>
      <c r="AH3000" s="5"/>
      <c r="AK3000" s="6"/>
      <c r="AL3000" s="20"/>
      <c r="AM3000" s="11"/>
      <c r="AN3000" s="13"/>
      <c r="AO3000" s="13"/>
      <c r="AP3000" s="15"/>
      <c r="AR3000" s="5"/>
      <c r="AU3000" s="6"/>
      <c r="AW3000" s="11"/>
      <c r="AX3000" s="13"/>
      <c r="AY3000" s="13"/>
      <c r="AZ3000" s="15"/>
      <c r="BA3000" s="20"/>
      <c r="BB3000" s="5"/>
      <c r="BE3000" s="6"/>
      <c r="BG3000" s="11"/>
      <c r="BH3000" s="13"/>
      <c r="BI3000" s="13"/>
      <c r="BJ3000" s="15"/>
      <c r="BL3000" s="5"/>
      <c r="BO3000" s="6"/>
      <c r="BQ3000" s="11"/>
      <c r="BR3000" s="13"/>
      <c r="BS3000" s="13"/>
      <c r="BT3000" s="15"/>
      <c r="BU3000" s="20"/>
      <c r="BV3000" s="5"/>
      <c r="BY3000" s="6"/>
      <c r="CA3000" s="11"/>
      <c r="CB3000" s="13"/>
      <c r="CC3000" s="13"/>
      <c r="CD3000" s="15"/>
      <c r="CF3000" s="5"/>
      <c r="CI3000" s="6"/>
      <c r="CK3000" s="11"/>
      <c r="CL3000" s="13"/>
      <c r="CM3000" s="13"/>
      <c r="CN3000" s="15"/>
      <c r="CP3000" s="5"/>
      <c r="CS3000" s="6"/>
      <c r="CW3000" s="52"/>
    </row>
    <row r="3001" spans="2:101" ht="18.600000000000001" thickBot="1">
      <c r="D3001" s="11" t="s">
        <v>6</v>
      </c>
      <c r="E3001" s="13"/>
      <c r="F3001" s="13" t="s">
        <v>7</v>
      </c>
      <c r="G3001" s="15"/>
      <c r="H3001" s="10"/>
      <c r="I3001" s="11" t="s">
        <v>8</v>
      </c>
      <c r="J3001" s="13"/>
      <c r="K3001" s="13" t="s">
        <v>9</v>
      </c>
      <c r="L3001" s="15"/>
      <c r="N3001" s="251" t="s">
        <v>26</v>
      </c>
      <c r="O3001" s="252"/>
      <c r="P3001" s="253" t="s">
        <v>27</v>
      </c>
      <c r="Q3001" s="254"/>
      <c r="S3001" s="11" t="s">
        <v>13</v>
      </c>
      <c r="T3001" s="13"/>
      <c r="U3001" s="13" t="s">
        <v>14</v>
      </c>
      <c r="V3001" s="15"/>
      <c r="W3001" s="20"/>
      <c r="X3001" s="251" t="s">
        <v>26</v>
      </c>
      <c r="Y3001" s="252"/>
      <c r="Z3001" s="253" t="s">
        <v>27</v>
      </c>
      <c r="AA3001" s="254"/>
      <c r="AB3001" s="20"/>
      <c r="AC3001" s="11" t="s">
        <v>8</v>
      </c>
      <c r="AD3001" s="13"/>
      <c r="AE3001" s="13" t="s">
        <v>9</v>
      </c>
      <c r="AF3001" s="15"/>
      <c r="AG3001" s="20"/>
      <c r="AH3001" s="251" t="s">
        <v>26</v>
      </c>
      <c r="AI3001" s="252"/>
      <c r="AJ3001" s="253" t="s">
        <v>27</v>
      </c>
      <c r="AK3001" s="254"/>
      <c r="AL3001" s="20"/>
      <c r="AM3001" s="11" t="s">
        <v>13</v>
      </c>
      <c r="AN3001" s="13"/>
      <c r="AO3001" s="13" t="s">
        <v>14</v>
      </c>
      <c r="AP3001" s="15"/>
      <c r="AR3001" s="251" t="s">
        <v>26</v>
      </c>
      <c r="AS3001" s="252"/>
      <c r="AT3001" s="253" t="s">
        <v>27</v>
      </c>
      <c r="AU3001" s="254"/>
      <c r="AV3001" s="36"/>
      <c r="AW3001" s="11" t="s">
        <v>8</v>
      </c>
      <c r="AX3001" s="13"/>
      <c r="AY3001" s="13" t="s">
        <v>9</v>
      </c>
      <c r="AZ3001" s="15"/>
      <c r="BA3001" s="20"/>
      <c r="BB3001" s="251" t="s">
        <v>26</v>
      </c>
      <c r="BC3001" s="252"/>
      <c r="BD3001" s="253" t="s">
        <v>27</v>
      </c>
      <c r="BE3001" s="254"/>
      <c r="BF3001" s="36"/>
      <c r="BG3001" s="11" t="s">
        <v>13</v>
      </c>
      <c r="BH3001" s="13"/>
      <c r="BI3001" s="13" t="s">
        <v>14</v>
      </c>
      <c r="BJ3001" s="15"/>
      <c r="BK3001" s="36"/>
      <c r="BL3001" s="251" t="s">
        <v>26</v>
      </c>
      <c r="BM3001" s="252"/>
      <c r="BN3001" s="253" t="s">
        <v>27</v>
      </c>
      <c r="BO3001" s="254"/>
      <c r="BP3001" s="36"/>
      <c r="BQ3001" s="11" t="s">
        <v>8</v>
      </c>
      <c r="BR3001" s="13"/>
      <c r="BS3001" s="13" t="s">
        <v>9</v>
      </c>
      <c r="BT3001" s="15"/>
      <c r="BU3001" s="20"/>
      <c r="BV3001" s="251" t="s">
        <v>26</v>
      </c>
      <c r="BW3001" s="252"/>
      <c r="BX3001" s="253" t="s">
        <v>27</v>
      </c>
      <c r="BY3001" s="254"/>
      <c r="BZ3001" s="36"/>
      <c r="CA3001" s="11" t="s">
        <v>13</v>
      </c>
      <c r="CB3001" s="13"/>
      <c r="CC3001" s="13" t="s">
        <v>14</v>
      </c>
      <c r="CD3001" s="15"/>
      <c r="CE3001" s="36"/>
      <c r="CF3001" s="251" t="s">
        <v>26</v>
      </c>
      <c r="CG3001" s="252"/>
      <c r="CH3001" s="253" t="s">
        <v>27</v>
      </c>
      <c r="CI3001" s="254"/>
      <c r="CK3001" s="11" t="s">
        <v>28</v>
      </c>
      <c r="CL3001" s="13"/>
      <c r="CM3001" s="13" t="s">
        <v>29</v>
      </c>
      <c r="CN3001" s="15"/>
      <c r="CP3001" s="251" t="s">
        <v>26</v>
      </c>
      <c r="CQ3001" s="252"/>
      <c r="CR3001" s="253" t="s">
        <v>27</v>
      </c>
      <c r="CS3001" s="254"/>
      <c r="CU3001" s="38" t="s">
        <v>37</v>
      </c>
      <c r="CW3001" s="53" t="s">
        <v>45</v>
      </c>
    </row>
    <row r="3002" spans="2:101" ht="19.2" thickTop="1" thickBot="1">
      <c r="D3002" s="16">
        <v>0</v>
      </c>
      <c r="E3002" s="17">
        <v>0</v>
      </c>
      <c r="F3002" s="18">
        <v>1</v>
      </c>
      <c r="G3002" s="19">
        <v>0</v>
      </c>
      <c r="H3002" s="10"/>
      <c r="I3002" s="16">
        <v>0</v>
      </c>
      <c r="J3002" s="17">
        <f t="shared" ref="J3002" si="32021">-1/($J$4*$B2999)</f>
        <v>-0.14916067289362694</v>
      </c>
      <c r="K3002" s="18">
        <v>1</v>
      </c>
      <c r="L3002" s="19">
        <v>0</v>
      </c>
      <c r="N3002" s="1">
        <f t="shared" ref="N3002" si="32022">D3002*I2999+F3002*I3002-E3002*J2999-G3002*J3002</f>
        <v>0</v>
      </c>
      <c r="O3002" s="4">
        <f t="shared" ref="O3002" si="32023">(D3002*J2999+E3002*I2999+F3002*J3002+G3002*I3002)</f>
        <v>-0.14916067289362694</v>
      </c>
      <c r="P3002" s="2">
        <f t="shared" ref="P3002" si="32024">D3002*K2999+F3002*K3002-E3002*L2999-G3002*L3002</f>
        <v>1</v>
      </c>
      <c r="Q3002" s="3">
        <f t="shared" ref="Q3002" si="32025">(D3002*L2999+E3002*K2999+F3002*L3002+G3002*K3002)</f>
        <v>0</v>
      </c>
      <c r="S3002" s="16">
        <v>0</v>
      </c>
      <c r="T3002" s="17">
        <v>0</v>
      </c>
      <c r="U3002" s="18">
        <v>1</v>
      </c>
      <c r="V3002" s="19">
        <v>0</v>
      </c>
      <c r="W3002" s="20"/>
      <c r="X3002" s="1">
        <f t="shared" ref="X3002" si="32026">N3002*S2999+P3002*S3002-O3002*T2999-Q3002*T3002</f>
        <v>0</v>
      </c>
      <c r="Y3002" s="4">
        <f t="shared" ref="Y3002" si="32027">(N3002*T2999+O3002*S2999+P3002*T3002+Q3002*S3002)</f>
        <v>-0.14916067289362694</v>
      </c>
      <c r="Z3002" s="2">
        <f t="shared" ref="Z3002" si="32028">N3002*U2999+P3002*U3002-O3002*V2999-Q3002*V3002</f>
        <v>0.96944906297494937</v>
      </c>
      <c r="AA3002" s="3">
        <f t="shared" ref="AA3002" si="32029">(N3002*V2999+O3002*U2999+P3002*V3002+Q3002*U3002)</f>
        <v>0</v>
      </c>
      <c r="AB3002" s="20"/>
      <c r="AC3002" s="16">
        <v>0</v>
      </c>
      <c r="AD3002" s="17">
        <f t="shared" ref="AD3002" si="32030">-1/($AD$4*$B2999)</f>
        <v>-0.17040884490068503</v>
      </c>
      <c r="AE3002" s="18">
        <v>1</v>
      </c>
      <c r="AF3002" s="19">
        <v>0</v>
      </c>
      <c r="AG3002" s="20"/>
      <c r="AH3002" s="1">
        <f t="shared" ref="AH3002" si="32031">X3002*AC2999+Z3002*AC3002-Y3002*AD2999-AA3002*AD3002</f>
        <v>0</v>
      </c>
      <c r="AI3002" s="4">
        <f t="shared" ref="AI3002" si="32032">(X3002*AD2999+Y3002*AC2999+Z3002*AD3002+AA3002*AC3002)</f>
        <v>-0.31436336790523955</v>
      </c>
      <c r="AJ3002" s="2">
        <f t="shared" ref="AJ3002" si="32033">X3002*AE2999+Z3002*AE3002-Y3002*AF2999-AA3002*AF3002</f>
        <v>0.96944906297494937</v>
      </c>
      <c r="AK3002" s="3">
        <f t="shared" ref="AK3002" si="32034">(X3002*AF2999+Y3002*AE2999+Z3002*AF3002+AA3002*AE3002)</f>
        <v>0</v>
      </c>
      <c r="AL3002" s="20"/>
      <c r="AM3002" s="16">
        <v>0</v>
      </c>
      <c r="AN3002" s="17">
        <v>0</v>
      </c>
      <c r="AO3002" s="18">
        <v>1</v>
      </c>
      <c r="AP3002" s="19">
        <v>0</v>
      </c>
      <c r="AR3002" s="1">
        <f t="shared" ref="AR3002" si="32035">AH3002*AM2999+AJ3002*AM3002-AI3002*AN2999-AK3002*AN3002</f>
        <v>0</v>
      </c>
      <c r="AS3002" s="4">
        <f t="shared" ref="AS3002" si="32036">(AH3002*AN2999+AI3002*AM2999+AJ3002*AN3002+AK3002*AM3002)</f>
        <v>-0.31436336790523955</v>
      </c>
      <c r="AT3002" s="2">
        <f t="shared" ref="AT3002" si="32037">AH3002*AO2999+AJ3002*AO3002-AI3002*AP2999-AK3002*AP3002</f>
        <v>0.9025364749811905</v>
      </c>
      <c r="AU3002" s="3">
        <f t="shared" ref="AU3002" si="32038">(AH3002*AP2999+AI3002*AO2999+AJ3002*AP3002+AK3002*AO3002)</f>
        <v>0</v>
      </c>
      <c r="AV3002" s="20"/>
      <c r="AW3002" s="16">
        <v>0</v>
      </c>
      <c r="AX3002" s="17">
        <f t="shared" ref="AX3002" si="32039">-1/($AX$4*$B2999)</f>
        <v>-0.17040884490068503</v>
      </c>
      <c r="AY3002" s="18">
        <v>1</v>
      </c>
      <c r="AZ3002" s="19">
        <v>0</v>
      </c>
      <c r="BA3002" s="20"/>
      <c r="BB3002" s="1">
        <f t="shared" ref="BB3002" si="32040">AR3002*AW2999+AT3002*AW3002-AS3002*AX2999-AU3002*AX3002</f>
        <v>0</v>
      </c>
      <c r="BC3002" s="4">
        <f t="shared" ref="BC3002" si="32041">(AR3002*AX2999+AS3002*AW2999+AT3002*AX3002+AU3002*AW3002)</f>
        <v>-0.46816356608752024</v>
      </c>
      <c r="BD3002" s="2">
        <f t="shared" ref="BD3002" si="32042">AR3002*AY2999+AT3002*AY3002-AS3002*AZ2999-AU3002*AZ3002</f>
        <v>0.9025364749811905</v>
      </c>
      <c r="BE3002" s="3">
        <f t="shared" ref="BE3002" si="32043">(AR3002*AZ2999+AS3002*AY2999+AT3002*AZ3002+AU3002*AY3002)</f>
        <v>0</v>
      </c>
      <c r="BF3002" s="20"/>
      <c r="BG3002" s="16">
        <v>0</v>
      </c>
      <c r="BH3002" s="17">
        <v>0</v>
      </c>
      <c r="BI3002" s="18">
        <v>1</v>
      </c>
      <c r="BJ3002" s="19">
        <v>0</v>
      </c>
      <c r="BK3002" s="20"/>
      <c r="BL3002" s="1">
        <f t="shared" ref="BL3002" si="32044">BB3002*BG2999+BD3002*BG3002-BC3002*BH2999-BE3002*BH3002</f>
        <v>0</v>
      </c>
      <c r="BM3002" s="4">
        <f t="shared" ref="BM3002" si="32045">(BB3002*BH2999+BC3002*BG2999+BD3002*BH3002+BE3002*BG3002)</f>
        <v>-0.46816356608752024</v>
      </c>
      <c r="BN3002" s="2">
        <f t="shared" ref="BN3002" si="32046">BB3002*BI2999+BD3002*BI3002-BC3002*BJ2999-BE3002*BJ3002</f>
        <v>0.8066476904410258</v>
      </c>
      <c r="BO3002" s="3">
        <f t="shared" ref="BO3002" si="32047">(BB3002*BJ2999+BC3002*BI2999+BD3002*BJ3002+BE3002*BI3002)</f>
        <v>0</v>
      </c>
      <c r="BP3002" s="20"/>
      <c r="BQ3002" s="16">
        <v>0</v>
      </c>
      <c r="BR3002" s="17">
        <f t="shared" ref="BR3002" si="32048">-1/($BR$4*$B2999)</f>
        <v>-0.14916067289362694</v>
      </c>
      <c r="BS3002" s="18">
        <v>1</v>
      </c>
      <c r="BT3002" s="19">
        <v>0</v>
      </c>
      <c r="BU3002" s="20"/>
      <c r="BV3002" s="1">
        <f t="shared" ref="BV3002" si="32049">BL3002*BQ2999+BN3002*BQ3002-BM3002*BR2999-BO3002*BR3002</f>
        <v>0</v>
      </c>
      <c r="BW3002" s="4">
        <f t="shared" ref="BW3002" si="32050">(BL3002*BR2999+BM3002*BQ2999+BN3002*BR3002+BO3002*BQ3002)</f>
        <v>-0.58848367838179372</v>
      </c>
      <c r="BX3002" s="2">
        <f t="shared" ref="BX3002" si="32051">BL3002*BS2999+BN3002*BS3002-BM3002*BT2999-BO3002*BT3002</f>
        <v>0.8066476904410258</v>
      </c>
      <c r="BY3002" s="3">
        <f t="shared" ref="BY3002" si="32052">(BL3002*BT2999+BM3002*BS2999+BN3002*BT3002+BO3002*BS3002)</f>
        <v>0</v>
      </c>
      <c r="BZ3002" s="20"/>
      <c r="CA3002" s="16">
        <v>0</v>
      </c>
      <c r="CB3002" s="17">
        <v>0</v>
      </c>
      <c r="CC3002" s="18">
        <v>1</v>
      </c>
      <c r="CD3002" s="19">
        <v>0</v>
      </c>
      <c r="CE3002" s="20"/>
      <c r="CF3002" s="1">
        <f t="shared" ref="CF3002" si="32053">BV3002*CA2999+BX3002*CA3002-BW3002*CB2999-BY3002*CB3002</f>
        <v>0</v>
      </c>
      <c r="CG3002" s="4">
        <f t="shared" ref="CG3002" si="32054">(BV3002*CB2999+BW3002*CA2999+BX3002*CB3002+BY3002*CA3002)</f>
        <v>-0.58848367838179372</v>
      </c>
      <c r="CH3002" s="2">
        <f t="shared" ref="CH3002" si="32055">BV3002*CC2999+BX3002*CC3002-BW3002*CD2999-BY3002*CD3002</f>
        <v>0.74356401049889165</v>
      </c>
      <c r="CI3002" s="3">
        <f t="shared" ref="CI3002" si="32056">(BV3002*CD2999+BW3002*CC2999+BX3002*CD3002+BY3002*CC3002)</f>
        <v>0</v>
      </c>
      <c r="CK3002" s="16">
        <f t="shared" ref="CK3002" si="32057">1/$CL$4</f>
        <v>1</v>
      </c>
      <c r="CL3002" s="17">
        <v>0</v>
      </c>
      <c r="CM3002" s="18">
        <v>1</v>
      </c>
      <c r="CN3002" s="19">
        <v>0</v>
      </c>
      <c r="CP3002" s="1">
        <f t="shared" ref="CP3002" si="32058">CF3002*CK2999+CH3002*CK3002-CG3002*CL2999-CI3002*CL3002</f>
        <v>0.74356401049889165</v>
      </c>
      <c r="CQ3002" s="4">
        <f t="shared" ref="CQ3002" si="32059">(CF3002*CL2999+CG3002*CK2999+CH3002*CL3002+CI3002*CK3002)</f>
        <v>-0.58848367838179372</v>
      </c>
      <c r="CR3002" s="2">
        <f t="shared" ref="CR3002" si="32060">CF3002*CM2999+CH3002*CM3002-CG3002*CN2999-CI3002*CN3002</f>
        <v>0.74356401049889165</v>
      </c>
      <c r="CS3002" s="3">
        <f t="shared" ref="CS3002" si="32061">(CF3002*CN2999+CG3002*CM2999+CH3002*CN3002+CI3002*CM3002)</f>
        <v>0</v>
      </c>
      <c r="CU3002" s="39">
        <f t="shared" ref="CU3002" si="32062">(180/PI())*ATAN(-1*(CQ2999/CP2999))</f>
        <v>45.617646810149679</v>
      </c>
      <c r="CW3002" s="54">
        <f t="shared" ref="CW3002" si="32063">20*LOG(((1-(10^(CU2999/20)^2)*(1-((1-CW2999)/(1+CW2999))^2))^0.5))</f>
        <v>-19.781332717586849</v>
      </c>
    </row>
    <row r="3003" spans="2:101">
      <c r="E3003" s="20"/>
      <c r="F3003" s="20"/>
      <c r="G3003" s="20"/>
      <c r="H3003" s="20"/>
      <c r="I3003" s="20"/>
      <c r="J3003" s="20"/>
      <c r="K3003" s="20"/>
      <c r="L3003" s="20"/>
      <c r="M3003" s="20"/>
      <c r="N3003" s="20"/>
      <c r="O3003" s="20"/>
      <c r="P3003" s="20"/>
      <c r="Q3003" s="20"/>
      <c r="R3003" s="20"/>
      <c r="S3003" s="20"/>
      <c r="T3003" s="20"/>
      <c r="U3003" s="20"/>
      <c r="V3003" s="20"/>
      <c r="W3003" s="20"/>
      <c r="X3003" s="20"/>
      <c r="Y3003" s="20"/>
      <c r="Z3003" s="20"/>
      <c r="AA3003" s="20"/>
      <c r="AB3003" s="30"/>
      <c r="AC3003" s="20"/>
      <c r="AD3003" s="20"/>
      <c r="AE3003" s="20"/>
      <c r="AF3003" s="20"/>
      <c r="AG3003" s="20"/>
      <c r="AH3003" s="20"/>
      <c r="AI3003" s="20"/>
      <c r="AJ3003" s="20"/>
      <c r="AK3003" s="20"/>
      <c r="AL3003" s="20"/>
      <c r="AM3003" s="20"/>
      <c r="AN3003" s="20"/>
      <c r="AO3003" s="20"/>
      <c r="AP3003" s="20"/>
      <c r="AQ3003" s="20"/>
      <c r="AR3003" s="20"/>
      <c r="AS3003" s="20"/>
      <c r="AT3003" s="20"/>
      <c r="AU3003" s="20"/>
      <c r="AV3003" s="20"/>
      <c r="AW3003" s="20"/>
      <c r="AX3003" s="20"/>
      <c r="AY3003" s="20"/>
      <c r="AZ3003" s="20"/>
      <c r="BA3003" s="20"/>
      <c r="BB3003" s="20"/>
      <c r="BC3003" s="20"/>
      <c r="BD3003" s="20"/>
      <c r="BE3003" s="20"/>
      <c r="BF3003" s="20"/>
      <c r="BG3003" s="20"/>
      <c r="BH3003" s="20"/>
      <c r="BI3003" s="20"/>
      <c r="BJ3003" s="20"/>
      <c r="BK3003" s="20"/>
      <c r="BL3003" s="20"/>
      <c r="BM3003" s="20"/>
      <c r="BN3003" s="20"/>
      <c r="BO3003" s="20"/>
      <c r="BP3003" s="20"/>
      <c r="BQ3003" s="20"/>
      <c r="BR3003" s="20"/>
      <c r="BS3003" s="20"/>
      <c r="BT3003" s="20"/>
      <c r="BU3003" s="20"/>
      <c r="BV3003" s="20"/>
      <c r="BW3003" s="20"/>
      <c r="BX3003" s="20"/>
      <c r="BY3003" s="20"/>
      <c r="BZ3003" s="20"/>
      <c r="CA3003" s="20"/>
      <c r="CB3003" s="20"/>
      <c r="CC3003" s="20"/>
      <c r="CD3003" s="20"/>
      <c r="CE3003" s="20"/>
      <c r="CF3003" s="20"/>
      <c r="CG3003" s="20"/>
      <c r="CH3003" s="20"/>
      <c r="CI3003" s="20"/>
      <c r="CJ3003" s="20"/>
      <c r="CK3003" s="20"/>
      <c r="CL3003" s="20"/>
    </row>
    <row r="3005" spans="2:101" ht="18.600000000000001" thickBot="1">
      <c r="B3005" s="23"/>
      <c r="C3005" s="23"/>
      <c r="D3005" s="20" t="s">
        <v>15</v>
      </c>
      <c r="E3005" s="20"/>
      <c r="F3005" s="20"/>
      <c r="G3005" s="20"/>
      <c r="H3005" s="20"/>
      <c r="I3005" s="20" t="s">
        <v>16</v>
      </c>
      <c r="J3005" s="20"/>
      <c r="K3005" s="20"/>
      <c r="L3005" s="20"/>
      <c r="M3005" s="23"/>
      <c r="N3005" s="23"/>
      <c r="O3005" s="24" t="s">
        <v>17</v>
      </c>
      <c r="P3005" s="23"/>
      <c r="Q3005" s="23"/>
      <c r="R3005" s="23"/>
      <c r="S3005" s="20"/>
      <c r="T3005" s="20" t="s">
        <v>18</v>
      </c>
      <c r="U3005" s="23"/>
      <c r="V3005" s="23"/>
      <c r="W3005" s="23"/>
      <c r="X3005" s="23"/>
      <c r="Y3005" s="24" t="s">
        <v>19</v>
      </c>
      <c r="Z3005" s="23"/>
      <c r="AA3005" s="23"/>
      <c r="AB3005" s="23"/>
      <c r="AC3005" s="24" t="s">
        <v>20</v>
      </c>
      <c r="AD3005" s="20"/>
      <c r="AE3005" s="20"/>
      <c r="AF3005" s="20"/>
      <c r="AG3005" s="20"/>
      <c r="AH3005" s="23"/>
      <c r="AI3005" s="24" t="s">
        <v>21</v>
      </c>
      <c r="AJ3005" s="23"/>
      <c r="AK3005" s="23"/>
      <c r="AL3005" s="20"/>
      <c r="AM3005" s="24" t="s">
        <v>31</v>
      </c>
      <c r="AN3005" s="20"/>
      <c r="AO3005" s="23"/>
      <c r="AP3005" s="23"/>
      <c r="AQ3005" s="23"/>
      <c r="AR3005" s="23"/>
      <c r="AS3005" s="24" t="s">
        <v>91</v>
      </c>
      <c r="AT3005" s="23"/>
      <c r="AU3005" s="23"/>
      <c r="AV3005" s="23"/>
      <c r="AW3005" s="24" t="s">
        <v>32</v>
      </c>
      <c r="AX3005" s="20"/>
      <c r="AY3005" s="20"/>
      <c r="AZ3005" s="20"/>
      <c r="BA3005" s="20"/>
      <c r="BB3005" s="23"/>
      <c r="BC3005" s="24" t="s">
        <v>22</v>
      </c>
      <c r="BD3005" s="23"/>
      <c r="BE3005" s="23"/>
      <c r="BF3005" s="23"/>
      <c r="BG3005" s="24" t="s">
        <v>33</v>
      </c>
      <c r="BH3005" s="20"/>
      <c r="BI3005" s="23"/>
      <c r="BJ3005" s="23"/>
      <c r="BK3005" s="23"/>
      <c r="BL3005" s="23"/>
      <c r="BM3005" s="24" t="s">
        <v>34</v>
      </c>
      <c r="BN3005" s="23"/>
      <c r="BO3005" s="23"/>
      <c r="BP3005" s="23"/>
      <c r="BQ3005" s="24" t="s">
        <v>89</v>
      </c>
      <c r="BR3005" s="20"/>
      <c r="BS3005" s="20"/>
      <c r="BT3005" s="20"/>
      <c r="BU3005" s="20"/>
      <c r="BV3005" s="23"/>
      <c r="BW3005" s="24" t="s">
        <v>35</v>
      </c>
      <c r="BX3005" s="23"/>
      <c r="BY3005" s="23"/>
      <c r="BZ3005" s="23"/>
      <c r="CA3005" s="24" t="s">
        <v>90</v>
      </c>
      <c r="CB3005" s="20"/>
      <c r="CC3005" s="23"/>
      <c r="CD3005" s="23"/>
      <c r="CE3005" s="23"/>
      <c r="CF3005" s="23"/>
      <c r="CG3005" s="24" t="s">
        <v>92</v>
      </c>
      <c r="CH3005" s="23"/>
      <c r="CI3005" s="23"/>
      <c r="CJ3005" s="23"/>
      <c r="CK3005" s="24" t="s">
        <v>36</v>
      </c>
      <c r="CL3005" s="24"/>
      <c r="CM3005" s="23"/>
      <c r="CN3005" s="23"/>
      <c r="CO3005" s="23"/>
      <c r="CP3005" s="23"/>
      <c r="CQ3005" s="24" t="s">
        <v>93</v>
      </c>
      <c r="CR3005" s="23"/>
      <c r="CS3005" s="23"/>
    </row>
    <row r="3006" spans="2:101" ht="18.600000000000001" thickBot="1">
      <c r="B3006" s="33"/>
      <c r="C3006" s="23"/>
      <c r="D3006" s="7" t="s">
        <v>2</v>
      </c>
      <c r="E3006" s="8"/>
      <c r="F3006" s="8" t="s">
        <v>3</v>
      </c>
      <c r="G3006" s="9"/>
      <c r="H3006" s="10"/>
      <c r="I3006" s="7" t="s">
        <v>4</v>
      </c>
      <c r="J3006" s="8"/>
      <c r="K3006" s="8" t="s">
        <v>5</v>
      </c>
      <c r="L3006" s="9"/>
      <c r="M3006" s="23"/>
      <c r="N3006" s="251" t="s">
        <v>79</v>
      </c>
      <c r="O3006" s="252"/>
      <c r="P3006" s="253" t="s">
        <v>80</v>
      </c>
      <c r="Q3006" s="254"/>
      <c r="R3006" s="23"/>
      <c r="S3006" s="7" t="s">
        <v>11</v>
      </c>
      <c r="T3006" s="8"/>
      <c r="U3006" s="8" t="s">
        <v>12</v>
      </c>
      <c r="V3006" s="9"/>
      <c r="W3006" s="20"/>
      <c r="X3006" s="251" t="s">
        <v>79</v>
      </c>
      <c r="Y3006" s="252"/>
      <c r="Z3006" s="253" t="s">
        <v>80</v>
      </c>
      <c r="AA3006" s="254"/>
      <c r="AB3006" s="20"/>
      <c r="AC3006" s="7" t="s">
        <v>4</v>
      </c>
      <c r="AD3006" s="8"/>
      <c r="AE3006" s="8" t="s">
        <v>5</v>
      </c>
      <c r="AF3006" s="9"/>
      <c r="AG3006" s="20"/>
      <c r="AH3006" s="251" t="s">
        <v>0</v>
      </c>
      <c r="AI3006" s="252"/>
      <c r="AJ3006" s="253" t="s">
        <v>1</v>
      </c>
      <c r="AK3006" s="254"/>
      <c r="AL3006" s="20"/>
      <c r="AM3006" s="7" t="s">
        <v>11</v>
      </c>
      <c r="AN3006" s="8"/>
      <c r="AO3006" s="8" t="s">
        <v>12</v>
      </c>
      <c r="AP3006" s="9"/>
      <c r="AQ3006" s="23"/>
      <c r="AR3006" s="251" t="s">
        <v>0</v>
      </c>
      <c r="AS3006" s="252"/>
      <c r="AT3006" s="253" t="s">
        <v>1</v>
      </c>
      <c r="AU3006" s="254"/>
      <c r="AV3006" s="36"/>
      <c r="AW3006" s="7" t="s">
        <v>4</v>
      </c>
      <c r="AX3006" s="8"/>
      <c r="AY3006" s="8" t="s">
        <v>5</v>
      </c>
      <c r="AZ3006" s="9"/>
      <c r="BA3006" s="20"/>
      <c r="BB3006" s="251" t="s">
        <v>0</v>
      </c>
      <c r="BC3006" s="252"/>
      <c r="BD3006" s="253" t="s">
        <v>1</v>
      </c>
      <c r="BE3006" s="254"/>
      <c r="BF3006" s="36"/>
      <c r="BG3006" s="7" t="s">
        <v>11</v>
      </c>
      <c r="BH3006" s="8"/>
      <c r="BI3006" s="8" t="s">
        <v>12</v>
      </c>
      <c r="BJ3006" s="9"/>
      <c r="BK3006" s="36"/>
      <c r="BL3006" s="251" t="s">
        <v>0</v>
      </c>
      <c r="BM3006" s="252"/>
      <c r="BN3006" s="253" t="s">
        <v>1</v>
      </c>
      <c r="BO3006" s="254"/>
      <c r="BP3006" s="36"/>
      <c r="BQ3006" s="7" t="s">
        <v>4</v>
      </c>
      <c r="BR3006" s="8"/>
      <c r="BS3006" s="8" t="s">
        <v>5</v>
      </c>
      <c r="BT3006" s="9"/>
      <c r="BU3006" s="20"/>
      <c r="BV3006" s="251" t="s">
        <v>0</v>
      </c>
      <c r="BW3006" s="252"/>
      <c r="BX3006" s="253" t="s">
        <v>1</v>
      </c>
      <c r="BY3006" s="254"/>
      <c r="BZ3006" s="36"/>
      <c r="CA3006" s="7" t="s">
        <v>11</v>
      </c>
      <c r="CB3006" s="8"/>
      <c r="CC3006" s="8" t="s">
        <v>12</v>
      </c>
      <c r="CD3006" s="9"/>
      <c r="CE3006" s="36"/>
      <c r="CF3006" s="251" t="s">
        <v>0</v>
      </c>
      <c r="CG3006" s="252"/>
      <c r="CH3006" s="253" t="s">
        <v>1</v>
      </c>
      <c r="CI3006" s="254"/>
      <c r="CJ3006" s="23"/>
      <c r="CK3006" s="7" t="s">
        <v>23</v>
      </c>
      <c r="CL3006" s="8"/>
      <c r="CM3006" s="8" t="s">
        <v>24</v>
      </c>
      <c r="CN3006" s="9"/>
      <c r="CO3006" s="23"/>
      <c r="CP3006" s="251" t="s">
        <v>0</v>
      </c>
      <c r="CQ3006" s="252"/>
      <c r="CR3006" s="253" t="s">
        <v>1</v>
      </c>
      <c r="CS3006" s="254"/>
      <c r="CU3006" s="26" t="s">
        <v>25</v>
      </c>
      <c r="CW3006" s="50" t="s">
        <v>44</v>
      </c>
    </row>
    <row r="3007" spans="2:101" ht="19.2" thickTop="1" thickBot="1">
      <c r="B3007" s="34">
        <v>9.8500000000000405</v>
      </c>
      <c r="D3007" s="11">
        <v>1</v>
      </c>
      <c r="E3007" s="12">
        <v>0</v>
      </c>
      <c r="F3007" s="13">
        <v>0</v>
      </c>
      <c r="G3007" s="40">
        <f t="shared" ref="G3007" si="32064">-1/($E$4*$B3007)</f>
        <v>-0.10665284445802448</v>
      </c>
      <c r="H3007" s="10"/>
      <c r="I3007" s="11">
        <v>1</v>
      </c>
      <c r="J3007" s="12">
        <v>0</v>
      </c>
      <c r="K3007" s="13">
        <v>0</v>
      </c>
      <c r="L3007" s="14">
        <v>0</v>
      </c>
      <c r="N3007" s="1">
        <f t="shared" ref="N3007" si="32065">D3007*I3007+F3007*I3010-E3007*J3007-G3007*J3010</f>
        <v>0.98417234330510595</v>
      </c>
      <c r="O3007" s="4">
        <f t="shared" ref="O3007" si="32066">(D3007*J3007+E3007*I3007+F3007*J3010+G3007*I3010)</f>
        <v>0</v>
      </c>
      <c r="P3007" s="2">
        <f t="shared" ref="P3007" si="32067">D3007*K3007+F3007*K3010-E3007*L3007-G3007*L3010</f>
        <v>0</v>
      </c>
      <c r="Q3007" s="3">
        <f t="shared" ref="Q3007" si="32068">(D3007*L3007+E3007*K3007+F3007*L3010+G3007*K3010)</f>
        <v>-0.10665284445802448</v>
      </c>
      <c r="S3007" s="11">
        <v>1</v>
      </c>
      <c r="T3007" s="12">
        <v>0</v>
      </c>
      <c r="U3007" s="13">
        <v>0</v>
      </c>
      <c r="V3007" s="40">
        <f t="shared" ref="V3007" si="32069">-1/($T$4*$B3007)</f>
        <v>-0.20377929072579987</v>
      </c>
      <c r="W3007" s="20"/>
      <c r="X3007" s="1">
        <f t="shared" ref="X3007" si="32070">N3007*S3007+P3007*S3010-O3007*T3007-Q3007*T3010</f>
        <v>0.98417234330510595</v>
      </c>
      <c r="Y3007" s="4">
        <f t="shared" ref="Y3007" si="32071">(N3007*T3007+O3007*S3007+P3007*T3010+Q3007*S3010)</f>
        <v>0</v>
      </c>
      <c r="Z3007" s="2">
        <f t="shared" ref="Z3007" si="32072">N3007*U3007+P3007*U3010-O3007*V3007-Q3007*V3010</f>
        <v>0</v>
      </c>
      <c r="AA3007" s="3">
        <f t="shared" ref="AA3007" si="32073">(N3007*V3007+O3007*U3007+P3007*V3010+Q3007*U3010)</f>
        <v>-0.30720678652868738</v>
      </c>
      <c r="AB3007" s="20"/>
      <c r="AC3007" s="11">
        <v>1</v>
      </c>
      <c r="AD3007" s="12">
        <v>0</v>
      </c>
      <c r="AE3007" s="13">
        <v>0</v>
      </c>
      <c r="AF3007" s="14">
        <v>0</v>
      </c>
      <c r="AG3007" s="20"/>
      <c r="AH3007" s="1">
        <f t="shared" ref="AH3007" si="32074">X3007*AC3007+Z3007*AC3010-Y3007*AD3007-AA3007*AD3010</f>
        <v>0.93208732953328377</v>
      </c>
      <c r="AI3007" s="4">
        <f t="shared" ref="AI3007" si="32075">(X3007*AD3007+Y3007*AC3007+Z3007*AD3010+AA3007*AC3010)</f>
        <v>0</v>
      </c>
      <c r="AJ3007" s="2">
        <f t="shared" ref="AJ3007" si="32076">X3007*AE3007+Z3007*AE3010-Y3007*AF3007-AA3007*AF3010</f>
        <v>0</v>
      </c>
      <c r="AK3007" s="3">
        <f t="shared" ref="AK3007" si="32077">(X3007*AF3007+Y3007*AE3007+Z3007*AF3010+AA3007*AE3010)</f>
        <v>-0.30720678652868738</v>
      </c>
      <c r="AL3007" s="20"/>
      <c r="AM3007" s="11">
        <v>1</v>
      </c>
      <c r="AN3007" s="12">
        <v>0</v>
      </c>
      <c r="AO3007" s="13">
        <v>0</v>
      </c>
      <c r="AP3007" s="40">
        <f t="shared" ref="AP3007" si="32078">-1/($AN$4*$B3007)</f>
        <v>-0.21177063546014496</v>
      </c>
      <c r="AR3007" s="1">
        <f t="shared" ref="AR3007" si="32079">AH3007*AM3007+AJ3007*AM3010-AI3007*AN3007-AK3007*AN3010</f>
        <v>0.93208732953328377</v>
      </c>
      <c r="AS3007" s="4">
        <f t="shared" ref="AS3007" si="32080">(AH3007*AN3007+AI3007*AM3007+AJ3007*AN3010+AK3007*AM3010)</f>
        <v>0</v>
      </c>
      <c r="AT3007" s="2">
        <f t="shared" ref="AT3007" si="32081">AH3007*AO3007+AJ3007*AO3010-AI3007*AP3007-AK3007*AP3010</f>
        <v>0</v>
      </c>
      <c r="AU3007" s="3">
        <f t="shared" ref="AU3007" si="32082">(AH3007*AP3007+AI3007*AO3007+AJ3007*AP3010+AK3007*AO3010)</f>
        <v>-0.50459551260830038</v>
      </c>
      <c r="AV3007" s="20"/>
      <c r="AW3007" s="11">
        <v>1</v>
      </c>
      <c r="AX3007" s="12">
        <v>0</v>
      </c>
      <c r="AY3007" s="13">
        <v>0</v>
      </c>
      <c r="AZ3007" s="14">
        <v>0</v>
      </c>
      <c r="BA3007" s="20"/>
      <c r="BB3007" s="1">
        <f t="shared" ref="BB3007" si="32083">AR3007*AW3007+AT3007*AW3010-AS3007*AX3007-AU3007*AX3010</f>
        <v>0.84653627605436343</v>
      </c>
      <c r="BC3007" s="4">
        <f t="shared" ref="BC3007" si="32084">(AR3007*AX3007+AS3007*AW3007+AT3007*AX3010+AU3007*AW3010)</f>
        <v>0</v>
      </c>
      <c r="BD3007" s="2">
        <f t="shared" ref="BD3007" si="32085">AR3007*AY3007+AT3007*AY3010-AS3007*AZ3007-AU3007*AZ3010</f>
        <v>0</v>
      </c>
      <c r="BE3007" s="3">
        <f t="shared" ref="BE3007" si="32086">(AR3007*AZ3007+AS3007*AY3007+AT3007*AZ3010+AU3007*AY3010)</f>
        <v>-0.50459551260830038</v>
      </c>
      <c r="BF3007" s="20"/>
      <c r="BG3007" s="11">
        <v>1</v>
      </c>
      <c r="BH3007" s="12">
        <v>0</v>
      </c>
      <c r="BI3007" s="13">
        <v>0</v>
      </c>
      <c r="BJ3007" s="40">
        <f t="shared" ref="BJ3007" si="32087">-1/($BH$4*$B3007)</f>
        <v>-0.20377929072579987</v>
      </c>
      <c r="BK3007" s="20"/>
      <c r="BL3007" s="1">
        <f t="shared" ref="BL3007" si="32088">BB3007*BG3007+BD3007*BG3010-BC3007*BH3007-BE3007*BH3010</f>
        <v>0.84653627605436343</v>
      </c>
      <c r="BM3007" s="4">
        <f t="shared" ref="BM3007" si="32089">(BB3007*BH3007+BC3007*BG3007+BD3007*BH3010+BE3007*BG3010)</f>
        <v>0</v>
      </c>
      <c r="BN3007" s="2">
        <f t="shared" ref="BN3007" si="32090">BB3007*BI3007+BD3007*BI3010-BC3007*BJ3007-BE3007*BJ3010</f>
        <v>0</v>
      </c>
      <c r="BO3007" s="3">
        <f t="shared" ref="BO3007" si="32091">(BB3007*BJ3007+BC3007*BI3007+BD3007*BJ3010+BE3007*BI3010)</f>
        <v>-0.67710207451631854</v>
      </c>
      <c r="BP3007" s="20"/>
      <c r="BQ3007" s="11">
        <v>1</v>
      </c>
      <c r="BR3007" s="12">
        <v>0</v>
      </c>
      <c r="BS3007" s="13">
        <v>0</v>
      </c>
      <c r="BT3007" s="14">
        <v>0</v>
      </c>
      <c r="BU3007" s="20"/>
      <c r="BV3007" s="1">
        <f t="shared" ref="BV3007" si="32092">BL3007*BQ3007+BN3007*BQ3010-BM3007*BR3007-BO3007*BR3010</f>
        <v>0.74605195013408498</v>
      </c>
      <c r="BW3007" s="4">
        <f t="shared" ref="BW3007" si="32093">(BL3007*BR3007+BM3007*BQ3007+BN3007*BR3010+BO3007*BQ3010)</f>
        <v>0</v>
      </c>
      <c r="BX3007" s="2">
        <f t="shared" ref="BX3007" si="32094">BL3007*BS3007+BN3007*BS3010-BM3007*BT3007-BO3007*BT3010</f>
        <v>0</v>
      </c>
      <c r="BY3007" s="3">
        <f t="shared" ref="BY3007" si="32095">(BL3007*BT3007+BM3007*BS3007+BN3007*BT3010+BO3007*BS3010)</f>
        <v>-0.67710207451631854</v>
      </c>
      <c r="BZ3007" s="20"/>
      <c r="CA3007" s="11">
        <v>1</v>
      </c>
      <c r="CB3007" s="12">
        <v>0</v>
      </c>
      <c r="CC3007" s="13">
        <v>0</v>
      </c>
      <c r="CD3007" s="40">
        <f t="shared" ref="CD3007" si="32096">-1/($CB$4*$B3007)</f>
        <v>-0.10665284445802448</v>
      </c>
      <c r="CE3007" s="20"/>
      <c r="CF3007" s="1">
        <f t="shared" ref="CF3007" si="32097">BV3007*CA3007+BX3007*CA3010-BW3007*CB3007-BY3007*CB3010</f>
        <v>0.74605195013408498</v>
      </c>
      <c r="CG3007" s="4">
        <f t="shared" ref="CG3007" si="32098">(BV3007*CB3007+BW3007*CA3007+BX3007*CB3010+BY3007*CA3010)</f>
        <v>0</v>
      </c>
      <c r="CH3007" s="2">
        <f t="shared" ref="CH3007" si="32099">BV3007*CC3007+BX3007*CC3010-BW3007*CD3007-BY3007*CD3010</f>
        <v>0</v>
      </c>
      <c r="CI3007" s="3">
        <f t="shared" ref="CI3007" si="32100">(BV3007*CD3007+BW3007*CC3007+BX3007*CD3010+BY3007*CC3010)</f>
        <v>-0.7566706371115749</v>
      </c>
      <c r="CJ3007" s="28"/>
      <c r="CK3007" s="11">
        <v>1</v>
      </c>
      <c r="CL3007" s="12">
        <v>0</v>
      </c>
      <c r="CM3007" s="13">
        <v>0</v>
      </c>
      <c r="CN3007" s="14">
        <v>0</v>
      </c>
      <c r="CP3007" s="1">
        <f t="shared" ref="CP3007" si="32101">CF3007*CK3007+CH3007*CK3010-CG3007*CL3007-CI3007*CL3010</f>
        <v>0.74605195013408498</v>
      </c>
      <c r="CQ3007" s="4">
        <f t="shared" ref="CQ3007" si="32102">(CF3007*CL3007+CG3007*CK3007+CH3007*CL3010+CI3007*CK3010)</f>
        <v>-0.7566706371115749</v>
      </c>
      <c r="CR3007" s="2">
        <f t="shared" ref="CR3007" si="32103">CF3007*CM3007+CH3007*CM3010-CG3007*CN3007-CI3007*CN3010</f>
        <v>0</v>
      </c>
      <c r="CS3007" s="3">
        <f t="shared" ref="CS3007" si="32104">(CF3007*CN3007+CG3007*CM3007+CH3007*CN3010+CI3007*CM3010)</f>
        <v>-0.7566706371115749</v>
      </c>
      <c r="CU3007" s="29">
        <f t="shared" ref="CU3007" si="32105">20*LOG(((1+$CL$4)/$CL$4)/((CP3007+CP3010)^2+(CQ3007+CQ3010)^2)^0.5)</f>
        <v>-3.1512453401683301E-2</v>
      </c>
      <c r="CW3007" s="51">
        <f t="shared" ref="CW3007" si="32106">((CP3007^2+CQ3007^2)^0.5)/((CP3010^2+CQ3010^2)^0.5)</f>
        <v>1.1201001902806791</v>
      </c>
    </row>
    <row r="3008" spans="2:101" ht="18.600000000000001" thickBot="1">
      <c r="D3008" s="11"/>
      <c r="E3008" s="13"/>
      <c r="F3008" s="13"/>
      <c r="G3008" s="15"/>
      <c r="H3008" s="10"/>
      <c r="I3008" s="11"/>
      <c r="J3008" s="13"/>
      <c r="K3008" s="13"/>
      <c r="L3008" s="15"/>
      <c r="N3008" s="5"/>
      <c r="Q3008" s="6"/>
      <c r="S3008" s="11"/>
      <c r="T3008" s="13"/>
      <c r="U3008" s="13"/>
      <c r="V3008" s="15"/>
      <c r="W3008" s="20"/>
      <c r="X3008" s="5"/>
      <c r="AA3008" s="6"/>
      <c r="AB3008" s="20"/>
      <c r="AC3008" s="11"/>
      <c r="AD3008" s="13"/>
      <c r="AE3008" s="13"/>
      <c r="AF3008" s="15"/>
      <c r="AG3008" s="20"/>
      <c r="AH3008" s="5"/>
      <c r="AK3008" s="6"/>
      <c r="AL3008" s="20"/>
      <c r="AM3008" s="11"/>
      <c r="AN3008" s="13"/>
      <c r="AO3008" s="13"/>
      <c r="AP3008" s="15"/>
      <c r="AR3008" s="5"/>
      <c r="AU3008" s="6"/>
      <c r="AW3008" s="11"/>
      <c r="AX3008" s="13"/>
      <c r="AY3008" s="13"/>
      <c r="AZ3008" s="15"/>
      <c r="BA3008" s="20"/>
      <c r="BB3008" s="5"/>
      <c r="BE3008" s="6"/>
      <c r="BG3008" s="11"/>
      <c r="BH3008" s="13"/>
      <c r="BI3008" s="13"/>
      <c r="BJ3008" s="15"/>
      <c r="BL3008" s="5"/>
      <c r="BO3008" s="6"/>
      <c r="BQ3008" s="11"/>
      <c r="BR3008" s="13"/>
      <c r="BS3008" s="13"/>
      <c r="BT3008" s="15"/>
      <c r="BU3008" s="20"/>
      <c r="BV3008" s="5"/>
      <c r="BY3008" s="6"/>
      <c r="CA3008" s="11"/>
      <c r="CB3008" s="13"/>
      <c r="CC3008" s="13"/>
      <c r="CD3008" s="15"/>
      <c r="CF3008" s="5"/>
      <c r="CI3008" s="6"/>
      <c r="CK3008" s="11"/>
      <c r="CL3008" s="13"/>
      <c r="CM3008" s="13"/>
      <c r="CN3008" s="15"/>
      <c r="CP3008" s="5"/>
      <c r="CS3008" s="6"/>
      <c r="CW3008" s="52"/>
    </row>
    <row r="3009" spans="2:101" ht="18.600000000000001" thickBot="1">
      <c r="D3009" s="11" t="s">
        <v>6</v>
      </c>
      <c r="E3009" s="13"/>
      <c r="F3009" s="13" t="s">
        <v>7</v>
      </c>
      <c r="G3009" s="15"/>
      <c r="H3009" s="10"/>
      <c r="I3009" s="11" t="s">
        <v>8</v>
      </c>
      <c r="J3009" s="13"/>
      <c r="K3009" s="13" t="s">
        <v>9</v>
      </c>
      <c r="L3009" s="15"/>
      <c r="N3009" s="251" t="s">
        <v>26</v>
      </c>
      <c r="O3009" s="252"/>
      <c r="P3009" s="253" t="s">
        <v>27</v>
      </c>
      <c r="Q3009" s="254"/>
      <c r="S3009" s="11" t="s">
        <v>13</v>
      </c>
      <c r="T3009" s="13"/>
      <c r="U3009" s="13" t="s">
        <v>14</v>
      </c>
      <c r="V3009" s="15"/>
      <c r="W3009" s="20"/>
      <c r="X3009" s="251" t="s">
        <v>26</v>
      </c>
      <c r="Y3009" s="252"/>
      <c r="Z3009" s="253" t="s">
        <v>27</v>
      </c>
      <c r="AA3009" s="254"/>
      <c r="AB3009" s="20"/>
      <c r="AC3009" s="11" t="s">
        <v>8</v>
      </c>
      <c r="AD3009" s="13"/>
      <c r="AE3009" s="13" t="s">
        <v>9</v>
      </c>
      <c r="AF3009" s="15"/>
      <c r="AG3009" s="20"/>
      <c r="AH3009" s="251" t="s">
        <v>26</v>
      </c>
      <c r="AI3009" s="252"/>
      <c r="AJ3009" s="253" t="s">
        <v>27</v>
      </c>
      <c r="AK3009" s="254"/>
      <c r="AL3009" s="20"/>
      <c r="AM3009" s="11" t="s">
        <v>13</v>
      </c>
      <c r="AN3009" s="13"/>
      <c r="AO3009" s="13" t="s">
        <v>14</v>
      </c>
      <c r="AP3009" s="15"/>
      <c r="AR3009" s="251" t="s">
        <v>26</v>
      </c>
      <c r="AS3009" s="252"/>
      <c r="AT3009" s="253" t="s">
        <v>27</v>
      </c>
      <c r="AU3009" s="254"/>
      <c r="AV3009" s="36"/>
      <c r="AW3009" s="11" t="s">
        <v>8</v>
      </c>
      <c r="AX3009" s="13"/>
      <c r="AY3009" s="13" t="s">
        <v>9</v>
      </c>
      <c r="AZ3009" s="15"/>
      <c r="BA3009" s="20"/>
      <c r="BB3009" s="251" t="s">
        <v>26</v>
      </c>
      <c r="BC3009" s="252"/>
      <c r="BD3009" s="253" t="s">
        <v>27</v>
      </c>
      <c r="BE3009" s="254"/>
      <c r="BF3009" s="36"/>
      <c r="BG3009" s="11" t="s">
        <v>13</v>
      </c>
      <c r="BH3009" s="13"/>
      <c r="BI3009" s="13" t="s">
        <v>14</v>
      </c>
      <c r="BJ3009" s="15"/>
      <c r="BK3009" s="36"/>
      <c r="BL3009" s="251" t="s">
        <v>26</v>
      </c>
      <c r="BM3009" s="252"/>
      <c r="BN3009" s="253" t="s">
        <v>27</v>
      </c>
      <c r="BO3009" s="254"/>
      <c r="BP3009" s="36"/>
      <c r="BQ3009" s="11" t="s">
        <v>8</v>
      </c>
      <c r="BR3009" s="13"/>
      <c r="BS3009" s="13" t="s">
        <v>9</v>
      </c>
      <c r="BT3009" s="15"/>
      <c r="BU3009" s="20"/>
      <c r="BV3009" s="251" t="s">
        <v>26</v>
      </c>
      <c r="BW3009" s="252"/>
      <c r="BX3009" s="253" t="s">
        <v>27</v>
      </c>
      <c r="BY3009" s="254"/>
      <c r="BZ3009" s="36"/>
      <c r="CA3009" s="11" t="s">
        <v>13</v>
      </c>
      <c r="CB3009" s="13"/>
      <c r="CC3009" s="13" t="s">
        <v>14</v>
      </c>
      <c r="CD3009" s="15"/>
      <c r="CE3009" s="36"/>
      <c r="CF3009" s="251" t="s">
        <v>26</v>
      </c>
      <c r="CG3009" s="252"/>
      <c r="CH3009" s="253" t="s">
        <v>27</v>
      </c>
      <c r="CI3009" s="254"/>
      <c r="CK3009" s="11" t="s">
        <v>28</v>
      </c>
      <c r="CL3009" s="13"/>
      <c r="CM3009" s="13" t="s">
        <v>29</v>
      </c>
      <c r="CN3009" s="15"/>
      <c r="CP3009" s="251" t="s">
        <v>26</v>
      </c>
      <c r="CQ3009" s="252"/>
      <c r="CR3009" s="253" t="s">
        <v>27</v>
      </c>
      <c r="CS3009" s="254"/>
      <c r="CU3009" s="38" t="s">
        <v>37</v>
      </c>
      <c r="CW3009" s="53" t="s">
        <v>45</v>
      </c>
    </row>
    <row r="3010" spans="2:101" ht="19.2" thickTop="1" thickBot="1">
      <c r="D3010" s="16">
        <v>0</v>
      </c>
      <c r="E3010" s="17">
        <v>0</v>
      </c>
      <c r="F3010" s="18">
        <v>1</v>
      </c>
      <c r="G3010" s="19">
        <v>0</v>
      </c>
      <c r="H3010" s="10"/>
      <c r="I3010" s="16">
        <v>0</v>
      </c>
      <c r="J3010" s="17">
        <f t="shared" ref="J3010" si="32107">-1/($J$4*$B3007)</f>
        <v>-0.14840351211751715</v>
      </c>
      <c r="K3010" s="18">
        <v>1</v>
      </c>
      <c r="L3010" s="19">
        <v>0</v>
      </c>
      <c r="N3010" s="1">
        <f t="shared" ref="N3010" si="32108">D3010*I3007+F3010*I3010-E3010*J3007-G3010*J3010</f>
        <v>0</v>
      </c>
      <c r="O3010" s="4">
        <f t="shared" ref="O3010" si="32109">(D3010*J3007+E3010*I3007+F3010*J3010+G3010*I3010)</f>
        <v>-0.14840351211751715</v>
      </c>
      <c r="P3010" s="2">
        <f t="shared" ref="P3010" si="32110">D3010*K3007+F3010*K3010-E3010*L3007-G3010*L3010</f>
        <v>1</v>
      </c>
      <c r="Q3010" s="3">
        <f t="shared" ref="Q3010" si="32111">(D3010*L3007+E3010*K3007+F3010*L3010+G3010*K3010)</f>
        <v>0</v>
      </c>
      <c r="S3010" s="16">
        <v>0</v>
      </c>
      <c r="T3010" s="17">
        <v>0</v>
      </c>
      <c r="U3010" s="18">
        <v>1</v>
      </c>
      <c r="V3010" s="19">
        <v>0</v>
      </c>
      <c r="W3010" s="20"/>
      <c r="X3010" s="1">
        <f t="shared" ref="X3010" si="32112">N3010*S3007+P3010*S3010-O3010*T3007-Q3010*T3010</f>
        <v>0</v>
      </c>
      <c r="Y3010" s="4">
        <f t="shared" ref="Y3010" si="32113">(N3010*T3007+O3010*S3007+P3010*T3010+Q3010*S3010)</f>
        <v>-0.14840351211751715</v>
      </c>
      <c r="Z3010" s="2">
        <f t="shared" ref="Z3010" si="32114">N3010*U3007+P3010*U3010-O3010*V3007-Q3010*V3010</f>
        <v>0.96975843755947466</v>
      </c>
      <c r="AA3010" s="3">
        <f t="shared" ref="AA3010" si="32115">(N3010*V3007+O3010*U3007+P3010*V3010+Q3010*U3010)</f>
        <v>0</v>
      </c>
      <c r="AB3010" s="20"/>
      <c r="AC3010" s="16">
        <v>0</v>
      </c>
      <c r="AD3010" s="17">
        <f t="shared" ref="AD3010" si="32116">-1/($AD$4*$B3007)</f>
        <v>-0.16954382538342266</v>
      </c>
      <c r="AE3010" s="18">
        <v>1</v>
      </c>
      <c r="AF3010" s="19">
        <v>0</v>
      </c>
      <c r="AG3010" s="20"/>
      <c r="AH3010" s="1">
        <f t="shared" ref="AH3010" si="32117">X3010*AC3007+Z3010*AC3010-Y3010*AD3007-AA3010*AD3010</f>
        <v>0</v>
      </c>
      <c r="AI3010" s="4">
        <f t="shared" ref="AI3010" si="32118">(X3010*AD3007+Y3010*AC3007+Z3010*AD3010+AA3010*AC3010)</f>
        <v>-0.31282006731920153</v>
      </c>
      <c r="AJ3010" s="2">
        <f t="shared" ref="AJ3010" si="32119">X3010*AE3007+Z3010*AE3010-Y3010*AF3007-AA3010*AF3010</f>
        <v>0.96975843755947466</v>
      </c>
      <c r="AK3010" s="3">
        <f t="shared" ref="AK3010" si="32120">(X3010*AF3007+Y3010*AE3007+Z3010*AF3010+AA3010*AE3010)</f>
        <v>0</v>
      </c>
      <c r="AL3010" s="20"/>
      <c r="AM3010" s="16">
        <v>0</v>
      </c>
      <c r="AN3010" s="17">
        <v>0</v>
      </c>
      <c r="AO3010" s="18">
        <v>1</v>
      </c>
      <c r="AP3010" s="19">
        <v>0</v>
      </c>
      <c r="AR3010" s="1">
        <f t="shared" ref="AR3010" si="32121">AH3010*AM3007+AJ3010*AM3010-AI3010*AN3007-AK3010*AN3010</f>
        <v>0</v>
      </c>
      <c r="AS3010" s="4">
        <f t="shared" ref="AS3010" si="32122">(AH3010*AN3007+AI3010*AM3007+AJ3010*AN3010+AK3010*AM3010)</f>
        <v>-0.31282006731920153</v>
      </c>
      <c r="AT3010" s="2">
        <f t="shared" ref="AT3010" si="32123">AH3010*AO3007+AJ3010*AO3010-AI3010*AP3007-AK3010*AP3010</f>
        <v>0.90351233311860202</v>
      </c>
      <c r="AU3010" s="3">
        <f t="shared" ref="AU3010" si="32124">(AH3010*AP3007+AI3010*AO3007+AJ3010*AP3010+AK3010*AO3010)</f>
        <v>0</v>
      </c>
      <c r="AV3010" s="20"/>
      <c r="AW3010" s="16">
        <v>0</v>
      </c>
      <c r="AX3010" s="17">
        <f t="shared" ref="AX3010" si="32125">-1/($AX$4*$B3007)</f>
        <v>-0.16954382538342266</v>
      </c>
      <c r="AY3010" s="18">
        <v>1</v>
      </c>
      <c r="AZ3010" s="19">
        <v>0</v>
      </c>
      <c r="BA3010" s="20"/>
      <c r="BB3010" s="1">
        <f t="shared" ref="BB3010" si="32126">AR3010*AW3007+AT3010*AW3010-AS3010*AX3007-AU3010*AX3010</f>
        <v>0</v>
      </c>
      <c r="BC3010" s="4">
        <f t="shared" ref="BC3010" si="32127">(AR3010*AX3007+AS3010*AW3007+AT3010*AX3010+AU3010*AW3010)</f>
        <v>-0.4660050045572306</v>
      </c>
      <c r="BD3010" s="2">
        <f t="shared" ref="BD3010" si="32128">AR3010*AY3007+AT3010*AY3010-AS3010*AZ3007-AU3010*AZ3010</f>
        <v>0.90351233311860202</v>
      </c>
      <c r="BE3010" s="3">
        <f t="shared" ref="BE3010" si="32129">(AR3010*AZ3007+AS3010*AY3007+AT3010*AZ3010+AU3010*AY3010)</f>
        <v>0</v>
      </c>
      <c r="BF3010" s="20"/>
      <c r="BG3010" s="16">
        <v>0</v>
      </c>
      <c r="BH3010" s="17">
        <v>0</v>
      </c>
      <c r="BI3010" s="18">
        <v>1</v>
      </c>
      <c r="BJ3010" s="19">
        <v>0</v>
      </c>
      <c r="BK3010" s="20"/>
      <c r="BL3010" s="1">
        <f t="shared" ref="BL3010" si="32130">BB3010*BG3007+BD3010*BG3010-BC3010*BH3007-BE3010*BH3010</f>
        <v>0</v>
      </c>
      <c r="BM3010" s="4">
        <f t="shared" ref="BM3010" si="32131">(BB3010*BH3007+BC3010*BG3007+BD3010*BH3010+BE3010*BG3010)</f>
        <v>-0.4660050045572306</v>
      </c>
      <c r="BN3010" s="2">
        <f t="shared" ref="BN3010" si="32132">BB3010*BI3007+BD3010*BI3010-BC3010*BJ3007-BE3010*BJ3010</f>
        <v>0.80855016381525646</v>
      </c>
      <c r="BO3010" s="3">
        <f t="shared" ref="BO3010" si="32133">(BB3010*BJ3007+BC3010*BI3007+BD3010*BJ3010+BE3010*BI3010)</f>
        <v>0</v>
      </c>
      <c r="BP3010" s="20"/>
      <c r="BQ3010" s="16">
        <v>0</v>
      </c>
      <c r="BR3010" s="17">
        <f t="shared" ref="BR3010" si="32134">-1/($BR$4*$B3007)</f>
        <v>-0.14840351211751715</v>
      </c>
      <c r="BS3010" s="18">
        <v>1</v>
      </c>
      <c r="BT3010" s="19">
        <v>0</v>
      </c>
      <c r="BU3010" s="20"/>
      <c r="BV3010" s="1">
        <f t="shared" ref="BV3010" si="32135">BL3010*BQ3007+BN3010*BQ3010-BM3010*BR3007-BO3010*BR3010</f>
        <v>0</v>
      </c>
      <c r="BW3010" s="4">
        <f t="shared" ref="BW3010" si="32136">(BL3010*BR3007+BM3010*BQ3007+BN3010*BR3010+BO3010*BQ3010)</f>
        <v>-0.58599668859060849</v>
      </c>
      <c r="BX3010" s="2">
        <f t="shared" ref="BX3010" si="32137">BL3010*BS3007+BN3010*BS3010-BM3010*BT3007-BO3010*BT3010</f>
        <v>0.80855016381525646</v>
      </c>
      <c r="BY3010" s="3">
        <f t="shared" ref="BY3010" si="32138">(BL3010*BT3007+BM3010*BS3007+BN3010*BT3010+BO3010*BS3010)</f>
        <v>0</v>
      </c>
      <c r="BZ3010" s="20"/>
      <c r="CA3010" s="16">
        <v>0</v>
      </c>
      <c r="CB3010" s="17">
        <v>0</v>
      </c>
      <c r="CC3010" s="18">
        <v>1</v>
      </c>
      <c r="CD3010" s="19">
        <v>0</v>
      </c>
      <c r="CE3010" s="20"/>
      <c r="CF3010" s="1">
        <f t="shared" ref="CF3010" si="32139">BV3010*CA3007+BX3010*CA3010-BW3010*CB3007-BY3010*CB3010</f>
        <v>0</v>
      </c>
      <c r="CG3010" s="4">
        <f t="shared" ref="CG3010" si="32140">(BV3010*CB3007+BW3010*CA3007+BX3010*CB3010+BY3010*CA3010)</f>
        <v>-0.58599668859060849</v>
      </c>
      <c r="CH3010" s="2">
        <f t="shared" ref="CH3010" si="32141">BV3010*CC3007+BX3010*CC3010-BW3010*CD3007-BY3010*CD3010</f>
        <v>0.74605195013408487</v>
      </c>
      <c r="CI3010" s="3">
        <f t="shared" ref="CI3010" si="32142">(BV3010*CD3007+BW3010*CC3007+BX3010*CD3010+BY3010*CC3010)</f>
        <v>0</v>
      </c>
      <c r="CK3010" s="16">
        <f t="shared" ref="CK3010" si="32143">1/$CL$4</f>
        <v>1</v>
      </c>
      <c r="CL3010" s="17">
        <v>0</v>
      </c>
      <c r="CM3010" s="18">
        <v>1</v>
      </c>
      <c r="CN3010" s="19">
        <v>0</v>
      </c>
      <c r="CP3010" s="1">
        <f t="shared" ref="CP3010" si="32144">CF3010*CK3007+CH3010*CK3010-CG3010*CL3007-CI3010*CL3010</f>
        <v>0.74605195013408487</v>
      </c>
      <c r="CQ3010" s="4">
        <f t="shared" ref="CQ3010" si="32145">(CF3010*CL3007+CG3010*CK3007+CH3010*CL3010+CI3010*CK3010)</f>
        <v>-0.58599668859060849</v>
      </c>
      <c r="CR3010" s="2">
        <f t="shared" ref="CR3010" si="32146">CF3010*CM3007+CH3010*CM3010-CG3010*CN3007-CI3010*CN3010</f>
        <v>0.74605195013408487</v>
      </c>
      <c r="CS3010" s="3">
        <f t="shared" ref="CS3010" si="32147">(CF3010*CN3007+CG3010*CM3007+CH3010*CN3010+CI3010*CM3010)</f>
        <v>0</v>
      </c>
      <c r="CU3010" s="39">
        <f t="shared" ref="CU3010" si="32148">(180/PI())*ATAN(-1*(CQ3007/CP3007))</f>
        <v>45.404862365696474</v>
      </c>
      <c r="CW3010" s="54">
        <f t="shared" ref="CW3010" si="32149">20*LOG(((1-(10^(CU3007/20)^2)*(1-((1-CW3007)/(1+CW3007))^2))^0.5))</f>
        <v>-19.823163340546909</v>
      </c>
    </row>
    <row r="3011" spans="2:101">
      <c r="E3011" s="20"/>
      <c r="F3011" s="20"/>
      <c r="G3011" s="20"/>
      <c r="H3011" s="20"/>
      <c r="I3011" s="20"/>
      <c r="J3011" s="20"/>
      <c r="K3011" s="20"/>
      <c r="L3011" s="20"/>
      <c r="M3011" s="20"/>
      <c r="N3011" s="20"/>
      <c r="O3011" s="20"/>
      <c r="P3011" s="20"/>
      <c r="Q3011" s="20"/>
      <c r="R3011" s="20"/>
      <c r="S3011" s="20"/>
      <c r="T3011" s="20"/>
      <c r="U3011" s="20"/>
      <c r="V3011" s="20"/>
      <c r="W3011" s="20"/>
      <c r="X3011" s="20"/>
      <c r="Y3011" s="20"/>
      <c r="Z3011" s="20"/>
      <c r="AA3011" s="20"/>
      <c r="AB3011" s="30"/>
      <c r="AC3011" s="20"/>
      <c r="AD3011" s="20"/>
      <c r="AE3011" s="20"/>
      <c r="AF3011" s="20"/>
      <c r="AG3011" s="20"/>
      <c r="AH3011" s="20"/>
      <c r="AI3011" s="20"/>
      <c r="AJ3011" s="20"/>
      <c r="AK3011" s="20"/>
      <c r="AL3011" s="20"/>
      <c r="AM3011" s="20"/>
      <c r="AN3011" s="20"/>
      <c r="AO3011" s="20"/>
      <c r="AP3011" s="20"/>
      <c r="AQ3011" s="20"/>
      <c r="AR3011" s="20"/>
      <c r="AS3011" s="20"/>
      <c r="AT3011" s="20"/>
      <c r="AU3011" s="20"/>
      <c r="AV3011" s="20"/>
      <c r="AW3011" s="20"/>
      <c r="AX3011" s="20"/>
      <c r="AY3011" s="20"/>
      <c r="AZ3011" s="20"/>
      <c r="BA3011" s="20"/>
      <c r="BB3011" s="20"/>
      <c r="BC3011" s="20"/>
      <c r="BD3011" s="20"/>
      <c r="BE3011" s="20"/>
      <c r="BF3011" s="20"/>
      <c r="BG3011" s="20"/>
      <c r="BH3011" s="20"/>
      <c r="BI3011" s="20"/>
      <c r="BJ3011" s="20"/>
      <c r="BK3011" s="20"/>
      <c r="BL3011" s="20"/>
      <c r="BM3011" s="20"/>
      <c r="BN3011" s="20"/>
      <c r="BO3011" s="20"/>
      <c r="BP3011" s="20"/>
      <c r="BQ3011" s="20"/>
      <c r="BR3011" s="20"/>
      <c r="BS3011" s="20"/>
      <c r="BT3011" s="20"/>
      <c r="BU3011" s="20"/>
      <c r="BV3011" s="20"/>
      <c r="BW3011" s="20"/>
      <c r="BX3011" s="20"/>
      <c r="BY3011" s="20"/>
      <c r="BZ3011" s="20"/>
      <c r="CA3011" s="20"/>
      <c r="CB3011" s="20"/>
      <c r="CC3011" s="20"/>
      <c r="CD3011" s="20"/>
      <c r="CE3011" s="20"/>
      <c r="CF3011" s="20"/>
      <c r="CG3011" s="20"/>
      <c r="CH3011" s="20"/>
      <c r="CI3011" s="20"/>
      <c r="CJ3011" s="20"/>
      <c r="CK3011" s="20"/>
      <c r="CL3011" s="20"/>
    </row>
    <row r="3013" spans="2:101" ht="18.600000000000001" thickBot="1">
      <c r="B3013" s="23"/>
      <c r="C3013" s="23"/>
      <c r="D3013" s="20" t="s">
        <v>15</v>
      </c>
      <c r="E3013" s="20"/>
      <c r="F3013" s="20"/>
      <c r="G3013" s="20"/>
      <c r="H3013" s="20"/>
      <c r="I3013" s="20" t="s">
        <v>16</v>
      </c>
      <c r="J3013" s="20"/>
      <c r="K3013" s="20"/>
      <c r="L3013" s="20"/>
      <c r="M3013" s="23"/>
      <c r="N3013" s="23"/>
      <c r="O3013" s="24" t="s">
        <v>17</v>
      </c>
      <c r="P3013" s="23"/>
      <c r="Q3013" s="23"/>
      <c r="R3013" s="23"/>
      <c r="S3013" s="20"/>
      <c r="T3013" s="20" t="s">
        <v>18</v>
      </c>
      <c r="U3013" s="23"/>
      <c r="V3013" s="23"/>
      <c r="W3013" s="23"/>
      <c r="X3013" s="23"/>
      <c r="Y3013" s="24" t="s">
        <v>19</v>
      </c>
      <c r="Z3013" s="23"/>
      <c r="AA3013" s="23"/>
      <c r="AB3013" s="23"/>
      <c r="AC3013" s="24" t="s">
        <v>20</v>
      </c>
      <c r="AD3013" s="20"/>
      <c r="AE3013" s="20"/>
      <c r="AF3013" s="20"/>
      <c r="AG3013" s="20"/>
      <c r="AH3013" s="23"/>
      <c r="AI3013" s="24" t="s">
        <v>21</v>
      </c>
      <c r="AJ3013" s="23"/>
      <c r="AK3013" s="23"/>
      <c r="AL3013" s="20"/>
      <c r="AM3013" s="24" t="s">
        <v>31</v>
      </c>
      <c r="AN3013" s="20"/>
      <c r="AO3013" s="23"/>
      <c r="AP3013" s="23"/>
      <c r="AQ3013" s="23"/>
      <c r="AR3013" s="23"/>
      <c r="AS3013" s="24" t="s">
        <v>91</v>
      </c>
      <c r="AT3013" s="23"/>
      <c r="AU3013" s="23"/>
      <c r="AV3013" s="23"/>
      <c r="AW3013" s="24" t="s">
        <v>32</v>
      </c>
      <c r="AX3013" s="20"/>
      <c r="AY3013" s="20"/>
      <c r="AZ3013" s="20"/>
      <c r="BA3013" s="20"/>
      <c r="BB3013" s="23"/>
      <c r="BC3013" s="24" t="s">
        <v>22</v>
      </c>
      <c r="BD3013" s="23"/>
      <c r="BE3013" s="23"/>
      <c r="BF3013" s="23"/>
      <c r="BG3013" s="24" t="s">
        <v>33</v>
      </c>
      <c r="BH3013" s="20"/>
      <c r="BI3013" s="23"/>
      <c r="BJ3013" s="23"/>
      <c r="BK3013" s="23"/>
      <c r="BL3013" s="23"/>
      <c r="BM3013" s="24" t="s">
        <v>34</v>
      </c>
      <c r="BN3013" s="23"/>
      <c r="BO3013" s="23"/>
      <c r="BP3013" s="23"/>
      <c r="BQ3013" s="24" t="s">
        <v>89</v>
      </c>
      <c r="BR3013" s="20"/>
      <c r="BS3013" s="20"/>
      <c r="BT3013" s="20"/>
      <c r="BU3013" s="20"/>
      <c r="BV3013" s="23"/>
      <c r="BW3013" s="24" t="s">
        <v>35</v>
      </c>
      <c r="BX3013" s="23"/>
      <c r="BY3013" s="23"/>
      <c r="BZ3013" s="23"/>
      <c r="CA3013" s="24" t="s">
        <v>90</v>
      </c>
      <c r="CB3013" s="20"/>
      <c r="CC3013" s="23"/>
      <c r="CD3013" s="23"/>
      <c r="CE3013" s="23"/>
      <c r="CF3013" s="23"/>
      <c r="CG3013" s="24" t="s">
        <v>92</v>
      </c>
      <c r="CH3013" s="23"/>
      <c r="CI3013" s="23"/>
      <c r="CJ3013" s="23"/>
      <c r="CK3013" s="24" t="s">
        <v>36</v>
      </c>
      <c r="CL3013" s="24"/>
      <c r="CM3013" s="23"/>
      <c r="CN3013" s="23"/>
      <c r="CO3013" s="23"/>
      <c r="CP3013" s="23"/>
      <c r="CQ3013" s="24" t="s">
        <v>93</v>
      </c>
      <c r="CR3013" s="23"/>
      <c r="CS3013" s="23"/>
    </row>
    <row r="3014" spans="2:101" ht="18.600000000000001" thickBot="1">
      <c r="B3014" s="33"/>
      <c r="C3014" s="23"/>
      <c r="D3014" s="7" t="s">
        <v>2</v>
      </c>
      <c r="E3014" s="8"/>
      <c r="F3014" s="8" t="s">
        <v>3</v>
      </c>
      <c r="G3014" s="9"/>
      <c r="H3014" s="10"/>
      <c r="I3014" s="7" t="s">
        <v>4</v>
      </c>
      <c r="J3014" s="8"/>
      <c r="K3014" s="8" t="s">
        <v>5</v>
      </c>
      <c r="L3014" s="9"/>
      <c r="M3014" s="23"/>
      <c r="N3014" s="251" t="s">
        <v>79</v>
      </c>
      <c r="O3014" s="252"/>
      <c r="P3014" s="253" t="s">
        <v>80</v>
      </c>
      <c r="Q3014" s="254"/>
      <c r="R3014" s="23"/>
      <c r="S3014" s="7" t="s">
        <v>11</v>
      </c>
      <c r="T3014" s="8"/>
      <c r="U3014" s="8" t="s">
        <v>12</v>
      </c>
      <c r="V3014" s="9"/>
      <c r="W3014" s="20"/>
      <c r="X3014" s="251" t="s">
        <v>79</v>
      </c>
      <c r="Y3014" s="252"/>
      <c r="Z3014" s="253" t="s">
        <v>80</v>
      </c>
      <c r="AA3014" s="254"/>
      <c r="AB3014" s="20"/>
      <c r="AC3014" s="7" t="s">
        <v>4</v>
      </c>
      <c r="AD3014" s="8"/>
      <c r="AE3014" s="8" t="s">
        <v>5</v>
      </c>
      <c r="AF3014" s="9"/>
      <c r="AG3014" s="20"/>
      <c r="AH3014" s="251" t="s">
        <v>0</v>
      </c>
      <c r="AI3014" s="252"/>
      <c r="AJ3014" s="253" t="s">
        <v>1</v>
      </c>
      <c r="AK3014" s="254"/>
      <c r="AL3014" s="20"/>
      <c r="AM3014" s="7" t="s">
        <v>11</v>
      </c>
      <c r="AN3014" s="8"/>
      <c r="AO3014" s="8" t="s">
        <v>12</v>
      </c>
      <c r="AP3014" s="9"/>
      <c r="AQ3014" s="23"/>
      <c r="AR3014" s="251" t="s">
        <v>0</v>
      </c>
      <c r="AS3014" s="252"/>
      <c r="AT3014" s="253" t="s">
        <v>1</v>
      </c>
      <c r="AU3014" s="254"/>
      <c r="AV3014" s="36"/>
      <c r="AW3014" s="7" t="s">
        <v>4</v>
      </c>
      <c r="AX3014" s="8"/>
      <c r="AY3014" s="8" t="s">
        <v>5</v>
      </c>
      <c r="AZ3014" s="9"/>
      <c r="BA3014" s="20"/>
      <c r="BB3014" s="251" t="s">
        <v>0</v>
      </c>
      <c r="BC3014" s="252"/>
      <c r="BD3014" s="253" t="s">
        <v>1</v>
      </c>
      <c r="BE3014" s="254"/>
      <c r="BF3014" s="36"/>
      <c r="BG3014" s="7" t="s">
        <v>11</v>
      </c>
      <c r="BH3014" s="8"/>
      <c r="BI3014" s="8" t="s">
        <v>12</v>
      </c>
      <c r="BJ3014" s="9"/>
      <c r="BK3014" s="36"/>
      <c r="BL3014" s="251" t="s">
        <v>0</v>
      </c>
      <c r="BM3014" s="252"/>
      <c r="BN3014" s="253" t="s">
        <v>1</v>
      </c>
      <c r="BO3014" s="254"/>
      <c r="BP3014" s="36"/>
      <c r="BQ3014" s="7" t="s">
        <v>4</v>
      </c>
      <c r="BR3014" s="8"/>
      <c r="BS3014" s="8" t="s">
        <v>5</v>
      </c>
      <c r="BT3014" s="9"/>
      <c r="BU3014" s="20"/>
      <c r="BV3014" s="251" t="s">
        <v>0</v>
      </c>
      <c r="BW3014" s="252"/>
      <c r="BX3014" s="253" t="s">
        <v>1</v>
      </c>
      <c r="BY3014" s="254"/>
      <c r="BZ3014" s="36"/>
      <c r="CA3014" s="7" t="s">
        <v>11</v>
      </c>
      <c r="CB3014" s="8"/>
      <c r="CC3014" s="8" t="s">
        <v>12</v>
      </c>
      <c r="CD3014" s="9"/>
      <c r="CE3014" s="36"/>
      <c r="CF3014" s="251" t="s">
        <v>0</v>
      </c>
      <c r="CG3014" s="252"/>
      <c r="CH3014" s="253" t="s">
        <v>1</v>
      </c>
      <c r="CI3014" s="254"/>
      <c r="CJ3014" s="23"/>
      <c r="CK3014" s="7" t="s">
        <v>23</v>
      </c>
      <c r="CL3014" s="8"/>
      <c r="CM3014" s="8" t="s">
        <v>24</v>
      </c>
      <c r="CN3014" s="9"/>
      <c r="CO3014" s="23"/>
      <c r="CP3014" s="251" t="s">
        <v>0</v>
      </c>
      <c r="CQ3014" s="252"/>
      <c r="CR3014" s="253" t="s">
        <v>1</v>
      </c>
      <c r="CS3014" s="254"/>
      <c r="CU3014" s="26" t="s">
        <v>25</v>
      </c>
      <c r="CW3014" s="50" t="s">
        <v>44</v>
      </c>
    </row>
    <row r="3015" spans="2:101" ht="19.2" thickTop="1" thickBot="1">
      <c r="B3015" s="34">
        <v>9.9000000000000394</v>
      </c>
      <c r="D3015" s="11">
        <v>1</v>
      </c>
      <c r="E3015" s="12">
        <v>0</v>
      </c>
      <c r="F3015" s="13">
        <v>0</v>
      </c>
      <c r="G3015" s="40">
        <f t="shared" ref="G3015" si="32150">-1/($E$4*$B3015)</f>
        <v>-0.10611419372843851</v>
      </c>
      <c r="H3015" s="10"/>
      <c r="I3015" s="11">
        <v>1</v>
      </c>
      <c r="J3015" s="12">
        <v>0</v>
      </c>
      <c r="K3015" s="13">
        <v>0</v>
      </c>
      <c r="L3015" s="14">
        <v>0</v>
      </c>
      <c r="N3015" s="1">
        <f t="shared" ref="N3015" si="32151">D3015*I3015+F3015*I3018-E3015*J3015-G3015*J3018</f>
        <v>0.98433181489970045</v>
      </c>
      <c r="O3015" s="4">
        <f t="shared" ref="O3015" si="32152">(D3015*J3015+E3015*I3015+F3015*J3018+G3015*I3018)</f>
        <v>0</v>
      </c>
      <c r="P3015" s="2">
        <f t="shared" ref="P3015" si="32153">D3015*K3015+F3015*K3018-E3015*L3015-G3015*L3018</f>
        <v>0</v>
      </c>
      <c r="Q3015" s="3">
        <f t="shared" ref="Q3015" si="32154">(D3015*L3015+E3015*K3015+F3015*L3018+G3015*K3018)</f>
        <v>-0.10611419372843851</v>
      </c>
      <c r="S3015" s="11">
        <v>1</v>
      </c>
      <c r="T3015" s="12">
        <v>0</v>
      </c>
      <c r="U3015" s="13">
        <v>0</v>
      </c>
      <c r="V3015" s="40">
        <f t="shared" ref="V3015" si="32155">-1/($T$4*$B3015)</f>
        <v>-0.20275010238880092</v>
      </c>
      <c r="W3015" s="20"/>
      <c r="X3015" s="1">
        <f t="shared" ref="X3015" si="32156">N3015*S3015+P3015*S3018-O3015*T3015-Q3015*T3018</f>
        <v>0.98433181489970045</v>
      </c>
      <c r="Y3015" s="4">
        <f t="shared" ref="Y3015" si="32157">(N3015*T3015+O3015*S3015+P3015*T3018+Q3015*S3018)</f>
        <v>0</v>
      </c>
      <c r="Z3015" s="2">
        <f t="shared" ref="Z3015" si="32158">N3015*U3015+P3015*U3018-O3015*V3015-Q3015*V3018</f>
        <v>0</v>
      </c>
      <c r="AA3015" s="3">
        <f t="shared" ref="AA3015" si="32159">(N3015*V3015+O3015*U3015+P3015*V3018+Q3015*U3018)</f>
        <v>-0.305687569983907</v>
      </c>
      <c r="AB3015" s="20"/>
      <c r="AC3015" s="11">
        <v>1</v>
      </c>
      <c r="AD3015" s="12">
        <v>0</v>
      </c>
      <c r="AE3015" s="13">
        <v>0</v>
      </c>
      <c r="AF3015" s="14">
        <v>0</v>
      </c>
      <c r="AG3015" s="20"/>
      <c r="AH3015" s="1">
        <f t="shared" ref="AH3015" si="32160">X3015*AC3015+Z3015*AC3018-Y3015*AD3015-AA3015*AD3018</f>
        <v>0.93276612965987638</v>
      </c>
      <c r="AI3015" s="4">
        <f t="shared" ref="AI3015" si="32161">(X3015*AD3015+Y3015*AC3015+Z3015*AD3018+AA3015*AC3018)</f>
        <v>0</v>
      </c>
      <c r="AJ3015" s="2">
        <f t="shared" ref="AJ3015" si="32162">X3015*AE3015+Z3015*AE3018-Y3015*AF3015-AA3015*AF3018</f>
        <v>0</v>
      </c>
      <c r="AK3015" s="3">
        <f t="shared" ref="AK3015" si="32163">(X3015*AF3015+Y3015*AE3015+Z3015*AF3018+AA3015*AE3018)</f>
        <v>-0.305687569983907</v>
      </c>
      <c r="AL3015" s="20"/>
      <c r="AM3015" s="11">
        <v>1</v>
      </c>
      <c r="AN3015" s="12">
        <v>0</v>
      </c>
      <c r="AO3015" s="13">
        <v>0</v>
      </c>
      <c r="AP3015" s="40">
        <f t="shared" ref="AP3015" si="32164">-1/($AN$4*$B3015)</f>
        <v>-0.21070108679620486</v>
      </c>
      <c r="AR3015" s="1">
        <f t="shared" ref="AR3015" si="32165">AH3015*AM3015+AJ3015*AM3018-AI3015*AN3015-AK3015*AN3018</f>
        <v>0.93276612965987638</v>
      </c>
      <c r="AS3015" s="4">
        <f t="shared" ref="AS3015" si="32166">(AH3015*AN3015+AI3015*AM3015+AJ3015*AN3018+AK3015*AM3018)</f>
        <v>0</v>
      </c>
      <c r="AT3015" s="2">
        <f t="shared" ref="AT3015" si="32167">AH3015*AO3015+AJ3015*AO3018-AI3015*AP3015-AK3015*AP3018</f>
        <v>0</v>
      </c>
      <c r="AU3015" s="3">
        <f t="shared" ref="AU3015" si="32168">(AH3015*AP3015+AI3015*AO3015+AJ3015*AP3018+AK3015*AO3018)</f>
        <v>-0.50222240722993272</v>
      </c>
      <c r="AV3015" s="20"/>
      <c r="AW3015" s="11">
        <v>1</v>
      </c>
      <c r="AX3015" s="12">
        <v>0</v>
      </c>
      <c r="AY3015" s="13">
        <v>0</v>
      </c>
      <c r="AZ3015" s="14">
        <v>0</v>
      </c>
      <c r="BA3015" s="20"/>
      <c r="BB3015" s="1">
        <f t="shared" ref="BB3015" si="32169">AR3015*AW3015+AT3015*AW3018-AS3015*AX3015-AU3015*AX3018</f>
        <v>0.84804746552522148</v>
      </c>
      <c r="BC3015" s="4">
        <f t="shared" ref="BC3015" si="32170">(AR3015*AX3015+AS3015*AW3015+AT3015*AX3018+AU3015*AW3018)</f>
        <v>0</v>
      </c>
      <c r="BD3015" s="2">
        <f t="shared" ref="BD3015" si="32171">AR3015*AY3015+AT3015*AY3018-AS3015*AZ3015-AU3015*AZ3018</f>
        <v>0</v>
      </c>
      <c r="BE3015" s="3">
        <f t="shared" ref="BE3015" si="32172">(AR3015*AZ3015+AS3015*AY3015+AT3015*AZ3018+AU3015*AY3018)</f>
        <v>-0.50222240722993272</v>
      </c>
      <c r="BF3015" s="20"/>
      <c r="BG3015" s="11">
        <v>1</v>
      </c>
      <c r="BH3015" s="12">
        <v>0</v>
      </c>
      <c r="BI3015" s="13">
        <v>0</v>
      </c>
      <c r="BJ3015" s="40">
        <f t="shared" ref="BJ3015" si="32173">-1/($BH$4*$B3015)</f>
        <v>-0.20275010238880092</v>
      </c>
      <c r="BK3015" s="20"/>
      <c r="BL3015" s="1">
        <f t="shared" ref="BL3015" si="32174">BB3015*BG3015+BD3015*BG3018-BC3015*BH3015-BE3015*BH3018</f>
        <v>0.84804746552522148</v>
      </c>
      <c r="BM3015" s="4">
        <f t="shared" ref="BM3015" si="32175">(BB3015*BH3015+BC3015*BG3015+BD3015*BH3018+BE3015*BG3018)</f>
        <v>0</v>
      </c>
      <c r="BN3015" s="2">
        <f t="shared" ref="BN3015" si="32176">BB3015*BI3015+BD3015*BI3018-BC3015*BJ3015-BE3015*BJ3018</f>
        <v>0</v>
      </c>
      <c r="BO3015" s="3">
        <f t="shared" ref="BO3015" si="32177">(BB3015*BJ3015+BC3015*BI3015+BD3015*BJ3018+BE3015*BI3018)</f>
        <v>-0.67416411769573448</v>
      </c>
      <c r="BP3015" s="20"/>
      <c r="BQ3015" s="11">
        <v>1</v>
      </c>
      <c r="BR3015" s="12">
        <v>0</v>
      </c>
      <c r="BS3015" s="13">
        <v>0</v>
      </c>
      <c r="BT3015" s="14">
        <v>0</v>
      </c>
      <c r="BU3015" s="20"/>
      <c r="BV3015" s="1">
        <f t="shared" ref="BV3015" si="32178">BL3015*BQ3015+BN3015*BQ3018-BM3015*BR3015-BO3015*BR3018</f>
        <v>0.74850443727521199</v>
      </c>
      <c r="BW3015" s="4">
        <f t="shared" ref="BW3015" si="32179">(BL3015*BR3015+BM3015*BQ3015+BN3015*BR3018+BO3015*BQ3018)</f>
        <v>0</v>
      </c>
      <c r="BX3015" s="2">
        <f t="shared" ref="BX3015" si="32180">BL3015*BS3015+BN3015*BS3018-BM3015*BT3015-BO3015*BT3018</f>
        <v>0</v>
      </c>
      <c r="BY3015" s="3">
        <f t="shared" ref="BY3015" si="32181">(BL3015*BT3015+BM3015*BS3015+BN3015*BT3018+BO3015*BS3018)</f>
        <v>-0.67416411769573448</v>
      </c>
      <c r="BZ3015" s="20"/>
      <c r="CA3015" s="11">
        <v>1</v>
      </c>
      <c r="CB3015" s="12">
        <v>0</v>
      </c>
      <c r="CC3015" s="13">
        <v>0</v>
      </c>
      <c r="CD3015" s="40">
        <f t="shared" ref="CD3015" si="32182">-1/($CB$4*$B3015)</f>
        <v>-0.10611419372843851</v>
      </c>
      <c r="CE3015" s="20"/>
      <c r="CF3015" s="1">
        <f t="shared" ref="CF3015" si="32183">BV3015*CA3015+BX3015*CA3018-BW3015*CB3015-BY3015*CB3018</f>
        <v>0.74850443727521199</v>
      </c>
      <c r="CG3015" s="4">
        <f t="shared" ref="CG3015" si="32184">(BV3015*CB3015+BW3015*CA3015+BX3015*CB3018+BY3015*CA3018)</f>
        <v>0</v>
      </c>
      <c r="CH3015" s="2">
        <f t="shared" ref="CH3015" si="32185">BV3015*CC3015+BX3015*CC3018-BW3015*CD3015-BY3015*CD3018</f>
        <v>0</v>
      </c>
      <c r="CI3015" s="3">
        <f t="shared" ref="CI3015" si="32186">(BV3015*CD3015+BW3015*CC3015+BX3015*CD3018+BY3015*CC3018)</f>
        <v>-0.75359106255935215</v>
      </c>
      <c r="CJ3015" s="28"/>
      <c r="CK3015" s="11">
        <v>1</v>
      </c>
      <c r="CL3015" s="12">
        <v>0</v>
      </c>
      <c r="CM3015" s="13">
        <v>0</v>
      </c>
      <c r="CN3015" s="14">
        <v>0</v>
      </c>
      <c r="CP3015" s="1">
        <f t="shared" ref="CP3015" si="32187">CF3015*CK3015+CH3015*CK3018-CG3015*CL3015-CI3015*CL3018</f>
        <v>0.74850443727521199</v>
      </c>
      <c r="CQ3015" s="4">
        <f t="shared" ref="CQ3015" si="32188">(CF3015*CL3015+CG3015*CK3015+CH3015*CL3018+CI3015*CK3018)</f>
        <v>-0.75359106255935215</v>
      </c>
      <c r="CR3015" s="2">
        <f t="shared" ref="CR3015" si="32189">CF3015*CM3015+CH3015*CM3018-CG3015*CN3015-CI3015*CN3018</f>
        <v>0</v>
      </c>
      <c r="CS3015" s="3">
        <f t="shared" ref="CS3015" si="32190">(CF3015*CN3015+CG3015*CM3015+CH3015*CN3018+CI3015*CM3018)</f>
        <v>-0.75359106255935215</v>
      </c>
      <c r="CU3015" s="29">
        <f t="shared" ref="CU3015" si="32191">20*LOG(((1+$CL$4)/$CL$4)/((CP3015+CP3018)^2+(CQ3015+CQ3018)^2)^0.5)</f>
        <v>-3.1288267928182831E-2</v>
      </c>
      <c r="CW3015" s="51">
        <f t="shared" ref="CW3015" si="32192">((CP3015^2+CQ3015^2)^0.5)/((CP3018^2+CQ3018^2)^0.5)</f>
        <v>1.1191278708753212</v>
      </c>
    </row>
    <row r="3016" spans="2:101" ht="18.600000000000001" thickBot="1">
      <c r="D3016" s="11"/>
      <c r="E3016" s="13"/>
      <c r="F3016" s="13"/>
      <c r="G3016" s="15"/>
      <c r="H3016" s="10"/>
      <c r="I3016" s="11"/>
      <c r="J3016" s="13"/>
      <c r="K3016" s="13"/>
      <c r="L3016" s="15"/>
      <c r="N3016" s="5"/>
      <c r="Q3016" s="6"/>
      <c r="S3016" s="11"/>
      <c r="T3016" s="13"/>
      <c r="U3016" s="13"/>
      <c r="V3016" s="15"/>
      <c r="W3016" s="20"/>
      <c r="X3016" s="5"/>
      <c r="AA3016" s="6"/>
      <c r="AB3016" s="20"/>
      <c r="AC3016" s="11"/>
      <c r="AD3016" s="13"/>
      <c r="AE3016" s="13"/>
      <c r="AF3016" s="15"/>
      <c r="AG3016" s="20"/>
      <c r="AH3016" s="5"/>
      <c r="AK3016" s="6"/>
      <c r="AL3016" s="20"/>
      <c r="AM3016" s="11"/>
      <c r="AN3016" s="13"/>
      <c r="AO3016" s="13"/>
      <c r="AP3016" s="15"/>
      <c r="AR3016" s="5"/>
      <c r="AU3016" s="6"/>
      <c r="AW3016" s="11"/>
      <c r="AX3016" s="13"/>
      <c r="AY3016" s="13"/>
      <c r="AZ3016" s="15"/>
      <c r="BA3016" s="20"/>
      <c r="BB3016" s="5"/>
      <c r="BE3016" s="6"/>
      <c r="BG3016" s="11"/>
      <c r="BH3016" s="13"/>
      <c r="BI3016" s="13"/>
      <c r="BJ3016" s="15"/>
      <c r="BL3016" s="5"/>
      <c r="BO3016" s="6"/>
      <c r="BQ3016" s="11"/>
      <c r="BR3016" s="13"/>
      <c r="BS3016" s="13"/>
      <c r="BT3016" s="15"/>
      <c r="BU3016" s="20"/>
      <c r="BV3016" s="5"/>
      <c r="BY3016" s="6"/>
      <c r="CA3016" s="11"/>
      <c r="CB3016" s="13"/>
      <c r="CC3016" s="13"/>
      <c r="CD3016" s="15"/>
      <c r="CF3016" s="5"/>
      <c r="CI3016" s="6"/>
      <c r="CK3016" s="11"/>
      <c r="CL3016" s="13"/>
      <c r="CM3016" s="13"/>
      <c r="CN3016" s="15"/>
      <c r="CP3016" s="5"/>
      <c r="CS3016" s="6"/>
      <c r="CW3016" s="52"/>
    </row>
    <row r="3017" spans="2:101" ht="18.600000000000001" thickBot="1">
      <c r="D3017" s="11" t="s">
        <v>6</v>
      </c>
      <c r="E3017" s="13"/>
      <c r="F3017" s="13" t="s">
        <v>7</v>
      </c>
      <c r="G3017" s="15"/>
      <c r="H3017" s="10"/>
      <c r="I3017" s="11" t="s">
        <v>8</v>
      </c>
      <c r="J3017" s="13"/>
      <c r="K3017" s="13" t="s">
        <v>9</v>
      </c>
      <c r="L3017" s="15"/>
      <c r="N3017" s="251" t="s">
        <v>26</v>
      </c>
      <c r="O3017" s="252"/>
      <c r="P3017" s="253" t="s">
        <v>27</v>
      </c>
      <c r="Q3017" s="254"/>
      <c r="S3017" s="11" t="s">
        <v>13</v>
      </c>
      <c r="T3017" s="13"/>
      <c r="U3017" s="13" t="s">
        <v>14</v>
      </c>
      <c r="V3017" s="15"/>
      <c r="W3017" s="20"/>
      <c r="X3017" s="251" t="s">
        <v>26</v>
      </c>
      <c r="Y3017" s="252"/>
      <c r="Z3017" s="253" t="s">
        <v>27</v>
      </c>
      <c r="AA3017" s="254"/>
      <c r="AB3017" s="20"/>
      <c r="AC3017" s="11" t="s">
        <v>8</v>
      </c>
      <c r="AD3017" s="13"/>
      <c r="AE3017" s="13" t="s">
        <v>9</v>
      </c>
      <c r="AF3017" s="15"/>
      <c r="AG3017" s="20"/>
      <c r="AH3017" s="251" t="s">
        <v>26</v>
      </c>
      <c r="AI3017" s="252"/>
      <c r="AJ3017" s="253" t="s">
        <v>27</v>
      </c>
      <c r="AK3017" s="254"/>
      <c r="AL3017" s="20"/>
      <c r="AM3017" s="11" t="s">
        <v>13</v>
      </c>
      <c r="AN3017" s="13"/>
      <c r="AO3017" s="13" t="s">
        <v>14</v>
      </c>
      <c r="AP3017" s="15"/>
      <c r="AR3017" s="251" t="s">
        <v>26</v>
      </c>
      <c r="AS3017" s="252"/>
      <c r="AT3017" s="253" t="s">
        <v>27</v>
      </c>
      <c r="AU3017" s="254"/>
      <c r="AV3017" s="36"/>
      <c r="AW3017" s="11" t="s">
        <v>8</v>
      </c>
      <c r="AX3017" s="13"/>
      <c r="AY3017" s="13" t="s">
        <v>9</v>
      </c>
      <c r="AZ3017" s="15"/>
      <c r="BA3017" s="20"/>
      <c r="BB3017" s="251" t="s">
        <v>26</v>
      </c>
      <c r="BC3017" s="252"/>
      <c r="BD3017" s="253" t="s">
        <v>27</v>
      </c>
      <c r="BE3017" s="254"/>
      <c r="BF3017" s="36"/>
      <c r="BG3017" s="11" t="s">
        <v>13</v>
      </c>
      <c r="BH3017" s="13"/>
      <c r="BI3017" s="13" t="s">
        <v>14</v>
      </c>
      <c r="BJ3017" s="15"/>
      <c r="BK3017" s="36"/>
      <c r="BL3017" s="251" t="s">
        <v>26</v>
      </c>
      <c r="BM3017" s="252"/>
      <c r="BN3017" s="253" t="s">
        <v>27</v>
      </c>
      <c r="BO3017" s="254"/>
      <c r="BP3017" s="36"/>
      <c r="BQ3017" s="11" t="s">
        <v>8</v>
      </c>
      <c r="BR3017" s="13"/>
      <c r="BS3017" s="13" t="s">
        <v>9</v>
      </c>
      <c r="BT3017" s="15"/>
      <c r="BU3017" s="20"/>
      <c r="BV3017" s="251" t="s">
        <v>26</v>
      </c>
      <c r="BW3017" s="252"/>
      <c r="BX3017" s="253" t="s">
        <v>27</v>
      </c>
      <c r="BY3017" s="254"/>
      <c r="BZ3017" s="36"/>
      <c r="CA3017" s="11" t="s">
        <v>13</v>
      </c>
      <c r="CB3017" s="13"/>
      <c r="CC3017" s="13" t="s">
        <v>14</v>
      </c>
      <c r="CD3017" s="15"/>
      <c r="CE3017" s="36"/>
      <c r="CF3017" s="251" t="s">
        <v>26</v>
      </c>
      <c r="CG3017" s="252"/>
      <c r="CH3017" s="253" t="s">
        <v>27</v>
      </c>
      <c r="CI3017" s="254"/>
      <c r="CK3017" s="11" t="s">
        <v>28</v>
      </c>
      <c r="CL3017" s="13"/>
      <c r="CM3017" s="13" t="s">
        <v>29</v>
      </c>
      <c r="CN3017" s="15"/>
      <c r="CP3017" s="251" t="s">
        <v>26</v>
      </c>
      <c r="CQ3017" s="252"/>
      <c r="CR3017" s="253" t="s">
        <v>27</v>
      </c>
      <c r="CS3017" s="254"/>
      <c r="CU3017" s="38" t="s">
        <v>37</v>
      </c>
      <c r="CW3017" s="53" t="s">
        <v>45</v>
      </c>
    </row>
    <row r="3018" spans="2:101" ht="19.2" thickTop="1" thickBot="1">
      <c r="D3018" s="16">
        <v>0</v>
      </c>
      <c r="E3018" s="17">
        <v>0</v>
      </c>
      <c r="F3018" s="18">
        <v>1</v>
      </c>
      <c r="G3018" s="19">
        <v>0</v>
      </c>
      <c r="H3018" s="10"/>
      <c r="I3018" s="16">
        <v>0</v>
      </c>
      <c r="J3018" s="17">
        <f t="shared" ref="J3018" si="32193">-1/($J$4*$B3015)</f>
        <v>-0.14765399943005497</v>
      </c>
      <c r="K3018" s="18">
        <v>1</v>
      </c>
      <c r="L3018" s="19">
        <v>0</v>
      </c>
      <c r="N3018" s="1">
        <f t="shared" ref="N3018" si="32194">D3018*I3015+F3018*I3018-E3018*J3015-G3018*J3018</f>
        <v>0</v>
      </c>
      <c r="O3018" s="4">
        <f t="shared" ref="O3018" si="32195">(D3018*J3015+E3018*I3015+F3018*J3018+G3018*I3018)</f>
        <v>-0.14765399943005497</v>
      </c>
      <c r="P3018" s="2">
        <f t="shared" ref="P3018" si="32196">D3018*K3015+F3018*K3018-E3018*L3015-G3018*L3018</f>
        <v>1</v>
      </c>
      <c r="Q3018" s="3">
        <f t="shared" ref="Q3018" si="32197">(D3018*L3015+E3018*K3015+F3018*L3018+G3018*K3018)</f>
        <v>0</v>
      </c>
      <c r="S3018" s="16">
        <v>0</v>
      </c>
      <c r="T3018" s="17">
        <v>0</v>
      </c>
      <c r="U3018" s="18">
        <v>1</v>
      </c>
      <c r="V3018" s="19">
        <v>0</v>
      </c>
      <c r="W3018" s="20"/>
      <c r="X3018" s="1">
        <f t="shared" ref="X3018" si="32198">N3018*S3015+P3018*S3018-O3018*T3015-Q3018*T3018</f>
        <v>0</v>
      </c>
      <c r="Y3018" s="4">
        <f t="shared" ref="Y3018" si="32199">(N3018*T3015+O3018*S3015+P3018*T3018+Q3018*S3018)</f>
        <v>-0.14765399943005497</v>
      </c>
      <c r="Z3018" s="2">
        <f t="shared" ref="Z3018" si="32200">N3018*U3015+P3018*U3018-O3018*V3015-Q3018*V3018</f>
        <v>0.97006313649744036</v>
      </c>
      <c r="AA3018" s="3">
        <f t="shared" ref="AA3018" si="32201">(N3018*V3015+O3018*U3015+P3018*V3018+Q3018*U3018)</f>
        <v>0</v>
      </c>
      <c r="AB3018" s="20"/>
      <c r="AC3018" s="16">
        <v>0</v>
      </c>
      <c r="AD3018" s="17">
        <f t="shared" ref="AD3018" si="32202">-1/($AD$4*$B3015)</f>
        <v>-0.16868754343704176</v>
      </c>
      <c r="AE3018" s="18">
        <v>1</v>
      </c>
      <c r="AF3018" s="19">
        <v>0</v>
      </c>
      <c r="AG3018" s="20"/>
      <c r="AH3018" s="1">
        <f t="shared" ref="AH3018" si="32203">X3018*AC3015+Z3018*AC3018-Y3018*AD3015-AA3018*AD3018</f>
        <v>0</v>
      </c>
      <c r="AI3018" s="4">
        <f t="shared" ref="AI3018" si="32204">(X3018*AD3015+Y3018*AC3015+Z3018*AD3018+AA3018*AC3018)</f>
        <v>-0.31129156690463988</v>
      </c>
      <c r="AJ3018" s="2">
        <f t="shared" ref="AJ3018" si="32205">X3018*AE3015+Z3018*AE3018-Y3018*AF3015-AA3018*AF3018</f>
        <v>0.97006313649744036</v>
      </c>
      <c r="AK3018" s="3">
        <f t="shared" ref="AK3018" si="32206">(X3018*AF3015+Y3018*AE3015+Z3018*AF3018+AA3018*AE3018)</f>
        <v>0</v>
      </c>
      <c r="AL3018" s="20"/>
      <c r="AM3018" s="16">
        <v>0</v>
      </c>
      <c r="AN3018" s="17">
        <v>0</v>
      </c>
      <c r="AO3018" s="18">
        <v>1</v>
      </c>
      <c r="AP3018" s="19">
        <v>0</v>
      </c>
      <c r="AR3018" s="1">
        <f t="shared" ref="AR3018" si="32207">AH3018*AM3015+AJ3018*AM3018-AI3018*AN3015-AK3018*AN3018</f>
        <v>0</v>
      </c>
      <c r="AS3018" s="4">
        <f t="shared" ref="AS3018" si="32208">(AH3018*AN3015+AI3018*AM3015+AJ3018*AN3018+AK3018*AM3018)</f>
        <v>-0.31129156690463988</v>
      </c>
      <c r="AT3018" s="2">
        <f t="shared" ref="AT3018" si="32209">AH3018*AO3015+AJ3018*AO3018-AI3018*AP3015-AK3018*AP3018</f>
        <v>0.90447366504013926</v>
      </c>
      <c r="AU3018" s="3">
        <f t="shared" ref="AU3018" si="32210">(AH3018*AP3015+AI3018*AO3015+AJ3018*AP3018+AK3018*AO3018)</f>
        <v>0</v>
      </c>
      <c r="AV3018" s="20"/>
      <c r="AW3018" s="16">
        <v>0</v>
      </c>
      <c r="AX3018" s="17">
        <f t="shared" ref="AX3018" si="32211">-1/($AX$4*$B3015)</f>
        <v>-0.16868754343704176</v>
      </c>
      <c r="AY3018" s="18">
        <v>1</v>
      </c>
      <c r="AZ3018" s="19">
        <v>0</v>
      </c>
      <c r="BA3018" s="20"/>
      <c r="BB3018" s="1">
        <f t="shared" ref="BB3018" si="32212">AR3018*AW3015+AT3018*AW3018-AS3018*AX3015-AU3018*AX3018</f>
        <v>0</v>
      </c>
      <c r="BC3018" s="4">
        <f t="shared" ref="BC3018" si="32213">(AR3018*AX3015+AS3018*AW3015+AT3018*AX3018+AU3018*AW3018)</f>
        <v>-0.4638650075637587</v>
      </c>
      <c r="BD3018" s="2">
        <f t="shared" ref="BD3018" si="32214">AR3018*AY3015+AT3018*AY3018-AS3018*AZ3015-AU3018*AZ3018</f>
        <v>0.90447366504013926</v>
      </c>
      <c r="BE3018" s="3">
        <f t="shared" ref="BE3018" si="32215">(AR3018*AZ3015+AS3018*AY3015+AT3018*AZ3018+AU3018*AY3018)</f>
        <v>0</v>
      </c>
      <c r="BF3018" s="20"/>
      <c r="BG3018" s="16">
        <v>0</v>
      </c>
      <c r="BH3018" s="17">
        <v>0</v>
      </c>
      <c r="BI3018" s="18">
        <v>1</v>
      </c>
      <c r="BJ3018" s="19">
        <v>0</v>
      </c>
      <c r="BK3018" s="20"/>
      <c r="BL3018" s="1">
        <f t="shared" ref="BL3018" si="32216">BB3018*BG3015+BD3018*BG3018-BC3018*BH3015-BE3018*BH3018</f>
        <v>0</v>
      </c>
      <c r="BM3018" s="4">
        <f t="shared" ref="BM3018" si="32217">(BB3018*BH3015+BC3018*BG3015+BD3018*BH3018+BE3018*BG3018)</f>
        <v>-0.4638650075637587</v>
      </c>
      <c r="BN3018" s="2">
        <f t="shared" ref="BN3018" si="32218">BB3018*BI3015+BD3018*BI3018-BC3018*BJ3015-BE3018*BJ3018</f>
        <v>0.81042498726200529</v>
      </c>
      <c r="BO3018" s="3">
        <f t="shared" ref="BO3018" si="32219">(BB3018*BJ3015+BC3018*BI3015+BD3018*BJ3018+BE3018*BI3018)</f>
        <v>0</v>
      </c>
      <c r="BP3018" s="20"/>
      <c r="BQ3018" s="16">
        <v>0</v>
      </c>
      <c r="BR3018" s="17">
        <f t="shared" ref="BR3018" si="32220">-1/($BR$4*$B3015)</f>
        <v>-0.14765399943005497</v>
      </c>
      <c r="BS3018" s="18">
        <v>1</v>
      </c>
      <c r="BT3018" s="19">
        <v>0</v>
      </c>
      <c r="BU3018" s="20"/>
      <c r="BV3018" s="1">
        <f t="shared" ref="BV3018" si="32221">BL3018*BQ3015+BN3018*BQ3018-BM3018*BR3015-BO3018*BR3018</f>
        <v>0</v>
      </c>
      <c r="BW3018" s="4">
        <f t="shared" ref="BW3018" si="32222">(BL3018*BR3015+BM3018*BQ3015+BN3018*BR3018+BO3018*BQ3018)</f>
        <v>-0.5835274981710451</v>
      </c>
      <c r="BX3018" s="2">
        <f t="shared" ref="BX3018" si="32223">BL3018*BS3015+BN3018*BS3018-BM3018*BT3015-BO3018*BT3018</f>
        <v>0.81042498726200529</v>
      </c>
      <c r="BY3018" s="3">
        <f t="shared" ref="BY3018" si="32224">(BL3018*BT3015+BM3018*BS3015+BN3018*BT3018+BO3018*BS3018)</f>
        <v>0</v>
      </c>
      <c r="BZ3018" s="20"/>
      <c r="CA3018" s="16">
        <v>0</v>
      </c>
      <c r="CB3018" s="17">
        <v>0</v>
      </c>
      <c r="CC3018" s="18">
        <v>1</v>
      </c>
      <c r="CD3018" s="19">
        <v>0</v>
      </c>
      <c r="CE3018" s="20"/>
      <c r="CF3018" s="1">
        <f t="shared" ref="CF3018" si="32225">BV3018*CA3015+BX3018*CA3018-BW3018*CB3015-BY3018*CB3018</f>
        <v>0</v>
      </c>
      <c r="CG3018" s="4">
        <f t="shared" ref="CG3018" si="32226">(BV3018*CB3015+BW3018*CA3015+BX3018*CB3018+BY3018*CA3018)</f>
        <v>-0.5835274981710451</v>
      </c>
      <c r="CH3018" s="2">
        <f t="shared" ref="CH3018" si="32227">BV3018*CC3015+BX3018*CC3018-BW3018*CD3015-BY3018*CD3018</f>
        <v>0.74850443727521199</v>
      </c>
      <c r="CI3018" s="3">
        <f t="shared" ref="CI3018" si="32228">(BV3018*CD3015+BW3018*CC3015+BX3018*CD3018+BY3018*CC3018)</f>
        <v>0</v>
      </c>
      <c r="CK3018" s="16">
        <f t="shared" ref="CK3018" si="32229">1/$CL$4</f>
        <v>1</v>
      </c>
      <c r="CL3018" s="17">
        <v>0</v>
      </c>
      <c r="CM3018" s="18">
        <v>1</v>
      </c>
      <c r="CN3018" s="19">
        <v>0</v>
      </c>
      <c r="CP3018" s="1">
        <f t="shared" ref="CP3018" si="32230">CF3018*CK3015+CH3018*CK3018-CG3018*CL3015-CI3018*CL3018</f>
        <v>0.74850443727521199</v>
      </c>
      <c r="CQ3018" s="4">
        <f t="shared" ref="CQ3018" si="32231">(CF3018*CL3015+CG3018*CK3015+CH3018*CL3018+CI3018*CK3018)</f>
        <v>-0.5835274981710451</v>
      </c>
      <c r="CR3018" s="2">
        <f t="shared" ref="CR3018" si="32232">CF3018*CM3015+CH3018*CM3018-CG3018*CN3015-CI3018*CN3018</f>
        <v>0.74850443727521199</v>
      </c>
      <c r="CS3018" s="3">
        <f t="shared" ref="CS3018" si="32233">(CF3018*CN3015+CG3018*CM3015+CH3018*CN3018+CI3018*CM3018)</f>
        <v>0</v>
      </c>
      <c r="CU3018" s="39">
        <f t="shared" ref="CU3018" si="32234">(180/PI())*ATAN(-1*(CQ3015/CP3015))</f>
        <v>45.19402298106813</v>
      </c>
      <c r="CW3018" s="54">
        <f t="shared" ref="CW3018" si="32235">20*LOG(((1-(10^(CU3015/20)^2)*(1-((1-CW3015)/(1+CW3015))^2))^0.5))</f>
        <v>-19.864886834770566</v>
      </c>
    </row>
    <row r="3019" spans="2:101">
      <c r="E3019" s="20"/>
      <c r="F3019" s="20"/>
      <c r="G3019" s="20"/>
      <c r="H3019" s="20"/>
      <c r="I3019" s="20"/>
      <c r="J3019" s="20"/>
      <c r="K3019" s="20"/>
      <c r="L3019" s="20"/>
      <c r="M3019" s="20"/>
      <c r="N3019" s="20"/>
      <c r="O3019" s="20"/>
      <c r="P3019" s="20"/>
      <c r="Q3019" s="20"/>
      <c r="R3019" s="20"/>
      <c r="S3019" s="20"/>
      <c r="T3019" s="20"/>
      <c r="U3019" s="20"/>
      <c r="V3019" s="20"/>
      <c r="W3019" s="20"/>
      <c r="X3019" s="20"/>
      <c r="Y3019" s="20"/>
      <c r="Z3019" s="20"/>
      <c r="AA3019" s="20"/>
      <c r="AB3019" s="30"/>
      <c r="AC3019" s="20"/>
      <c r="AD3019" s="20"/>
      <c r="AE3019" s="20"/>
      <c r="AF3019" s="20"/>
      <c r="AG3019" s="20"/>
      <c r="AH3019" s="20"/>
      <c r="AI3019" s="20"/>
      <c r="AJ3019" s="20"/>
      <c r="AK3019" s="20"/>
      <c r="AL3019" s="20"/>
      <c r="AM3019" s="20"/>
      <c r="AN3019" s="20"/>
      <c r="AO3019" s="20"/>
      <c r="AP3019" s="20"/>
      <c r="AQ3019" s="20"/>
      <c r="AR3019" s="20"/>
      <c r="AS3019" s="20"/>
      <c r="AT3019" s="20"/>
      <c r="AU3019" s="20"/>
      <c r="AV3019" s="20"/>
      <c r="AW3019" s="20"/>
      <c r="AX3019" s="20"/>
      <c r="AY3019" s="20"/>
      <c r="AZ3019" s="20"/>
      <c r="BA3019" s="20"/>
      <c r="BB3019" s="20"/>
      <c r="BC3019" s="20"/>
      <c r="BD3019" s="20"/>
      <c r="BE3019" s="20"/>
      <c r="BF3019" s="20"/>
      <c r="BG3019" s="20"/>
      <c r="BH3019" s="20"/>
      <c r="BI3019" s="20"/>
      <c r="BJ3019" s="20"/>
      <c r="BK3019" s="20"/>
      <c r="BL3019" s="20"/>
      <c r="BM3019" s="20"/>
      <c r="BN3019" s="20"/>
      <c r="BO3019" s="20"/>
      <c r="BP3019" s="20"/>
      <c r="BQ3019" s="20"/>
      <c r="BR3019" s="20"/>
      <c r="BS3019" s="20"/>
      <c r="BT3019" s="20"/>
      <c r="BU3019" s="20"/>
      <c r="BV3019" s="20"/>
      <c r="BW3019" s="20"/>
      <c r="BX3019" s="20"/>
      <c r="BY3019" s="20"/>
      <c r="BZ3019" s="20"/>
      <c r="CA3019" s="20"/>
      <c r="CB3019" s="20"/>
      <c r="CC3019" s="20"/>
      <c r="CD3019" s="20"/>
      <c r="CE3019" s="20"/>
      <c r="CF3019" s="20"/>
      <c r="CG3019" s="20"/>
      <c r="CH3019" s="20"/>
      <c r="CI3019" s="20"/>
      <c r="CJ3019" s="20"/>
      <c r="CK3019" s="20"/>
      <c r="CL3019" s="20"/>
    </row>
    <row r="3021" spans="2:101" ht="18.600000000000001" thickBot="1">
      <c r="B3021" s="23"/>
      <c r="C3021" s="23"/>
      <c r="D3021" s="20" t="s">
        <v>15</v>
      </c>
      <c r="E3021" s="20"/>
      <c r="F3021" s="20"/>
      <c r="G3021" s="20"/>
      <c r="H3021" s="20"/>
      <c r="I3021" s="20" t="s">
        <v>16</v>
      </c>
      <c r="J3021" s="20"/>
      <c r="K3021" s="20"/>
      <c r="L3021" s="20"/>
      <c r="M3021" s="23"/>
      <c r="N3021" s="23"/>
      <c r="O3021" s="24" t="s">
        <v>17</v>
      </c>
      <c r="P3021" s="23"/>
      <c r="Q3021" s="23"/>
      <c r="R3021" s="23"/>
      <c r="S3021" s="20"/>
      <c r="T3021" s="20" t="s">
        <v>18</v>
      </c>
      <c r="U3021" s="23"/>
      <c r="V3021" s="23"/>
      <c r="W3021" s="23"/>
      <c r="X3021" s="23"/>
      <c r="Y3021" s="24" t="s">
        <v>19</v>
      </c>
      <c r="Z3021" s="23"/>
      <c r="AA3021" s="23"/>
      <c r="AB3021" s="23"/>
      <c r="AC3021" s="24" t="s">
        <v>20</v>
      </c>
      <c r="AD3021" s="20"/>
      <c r="AE3021" s="20"/>
      <c r="AF3021" s="20"/>
      <c r="AG3021" s="20"/>
      <c r="AH3021" s="23"/>
      <c r="AI3021" s="24" t="s">
        <v>21</v>
      </c>
      <c r="AJ3021" s="23"/>
      <c r="AK3021" s="23"/>
      <c r="AL3021" s="20"/>
      <c r="AM3021" s="24" t="s">
        <v>31</v>
      </c>
      <c r="AN3021" s="20"/>
      <c r="AO3021" s="23"/>
      <c r="AP3021" s="23"/>
      <c r="AQ3021" s="23"/>
      <c r="AR3021" s="23"/>
      <c r="AS3021" s="24" t="s">
        <v>91</v>
      </c>
      <c r="AT3021" s="23"/>
      <c r="AU3021" s="23"/>
      <c r="AV3021" s="23"/>
      <c r="AW3021" s="24" t="s">
        <v>32</v>
      </c>
      <c r="AX3021" s="20"/>
      <c r="AY3021" s="20"/>
      <c r="AZ3021" s="20"/>
      <c r="BA3021" s="20"/>
      <c r="BB3021" s="23"/>
      <c r="BC3021" s="24" t="s">
        <v>22</v>
      </c>
      <c r="BD3021" s="23"/>
      <c r="BE3021" s="23"/>
      <c r="BF3021" s="23"/>
      <c r="BG3021" s="24" t="s">
        <v>33</v>
      </c>
      <c r="BH3021" s="20"/>
      <c r="BI3021" s="23"/>
      <c r="BJ3021" s="23"/>
      <c r="BK3021" s="23"/>
      <c r="BL3021" s="23"/>
      <c r="BM3021" s="24" t="s">
        <v>34</v>
      </c>
      <c r="BN3021" s="23"/>
      <c r="BO3021" s="23"/>
      <c r="BP3021" s="23"/>
      <c r="BQ3021" s="24" t="s">
        <v>89</v>
      </c>
      <c r="BR3021" s="20"/>
      <c r="BS3021" s="20"/>
      <c r="BT3021" s="20"/>
      <c r="BU3021" s="20"/>
      <c r="BV3021" s="23"/>
      <c r="BW3021" s="24" t="s">
        <v>35</v>
      </c>
      <c r="BX3021" s="23"/>
      <c r="BY3021" s="23"/>
      <c r="BZ3021" s="23"/>
      <c r="CA3021" s="24" t="s">
        <v>90</v>
      </c>
      <c r="CB3021" s="20"/>
      <c r="CC3021" s="23"/>
      <c r="CD3021" s="23"/>
      <c r="CE3021" s="23"/>
      <c r="CF3021" s="23"/>
      <c r="CG3021" s="24" t="s">
        <v>92</v>
      </c>
      <c r="CH3021" s="23"/>
      <c r="CI3021" s="23"/>
      <c r="CJ3021" s="23"/>
      <c r="CK3021" s="24" t="s">
        <v>36</v>
      </c>
      <c r="CL3021" s="24"/>
      <c r="CM3021" s="23"/>
      <c r="CN3021" s="23"/>
      <c r="CO3021" s="23"/>
      <c r="CP3021" s="23"/>
      <c r="CQ3021" s="24" t="s">
        <v>93</v>
      </c>
      <c r="CR3021" s="23"/>
      <c r="CS3021" s="23"/>
    </row>
    <row r="3022" spans="2:101" ht="18.600000000000001" thickBot="1">
      <c r="B3022" s="33"/>
      <c r="C3022" s="23"/>
      <c r="D3022" s="7" t="s">
        <v>2</v>
      </c>
      <c r="E3022" s="8"/>
      <c r="F3022" s="8" t="s">
        <v>3</v>
      </c>
      <c r="G3022" s="9"/>
      <c r="H3022" s="10"/>
      <c r="I3022" s="7" t="s">
        <v>4</v>
      </c>
      <c r="J3022" s="8"/>
      <c r="K3022" s="8" t="s">
        <v>5</v>
      </c>
      <c r="L3022" s="9"/>
      <c r="M3022" s="23"/>
      <c r="N3022" s="251" t="s">
        <v>79</v>
      </c>
      <c r="O3022" s="252"/>
      <c r="P3022" s="253" t="s">
        <v>80</v>
      </c>
      <c r="Q3022" s="254"/>
      <c r="R3022" s="23"/>
      <c r="S3022" s="7" t="s">
        <v>11</v>
      </c>
      <c r="T3022" s="8"/>
      <c r="U3022" s="8" t="s">
        <v>12</v>
      </c>
      <c r="V3022" s="9"/>
      <c r="W3022" s="20"/>
      <c r="X3022" s="251" t="s">
        <v>79</v>
      </c>
      <c r="Y3022" s="252"/>
      <c r="Z3022" s="253" t="s">
        <v>80</v>
      </c>
      <c r="AA3022" s="254"/>
      <c r="AB3022" s="20"/>
      <c r="AC3022" s="7" t="s">
        <v>4</v>
      </c>
      <c r="AD3022" s="8"/>
      <c r="AE3022" s="8" t="s">
        <v>5</v>
      </c>
      <c r="AF3022" s="9"/>
      <c r="AG3022" s="20"/>
      <c r="AH3022" s="251" t="s">
        <v>0</v>
      </c>
      <c r="AI3022" s="252"/>
      <c r="AJ3022" s="253" t="s">
        <v>1</v>
      </c>
      <c r="AK3022" s="254"/>
      <c r="AL3022" s="20"/>
      <c r="AM3022" s="7" t="s">
        <v>11</v>
      </c>
      <c r="AN3022" s="8"/>
      <c r="AO3022" s="8" t="s">
        <v>12</v>
      </c>
      <c r="AP3022" s="9"/>
      <c r="AQ3022" s="23"/>
      <c r="AR3022" s="251" t="s">
        <v>0</v>
      </c>
      <c r="AS3022" s="252"/>
      <c r="AT3022" s="253" t="s">
        <v>1</v>
      </c>
      <c r="AU3022" s="254"/>
      <c r="AV3022" s="36"/>
      <c r="AW3022" s="7" t="s">
        <v>4</v>
      </c>
      <c r="AX3022" s="8"/>
      <c r="AY3022" s="8" t="s">
        <v>5</v>
      </c>
      <c r="AZ3022" s="9"/>
      <c r="BA3022" s="20"/>
      <c r="BB3022" s="251" t="s">
        <v>0</v>
      </c>
      <c r="BC3022" s="252"/>
      <c r="BD3022" s="253" t="s">
        <v>1</v>
      </c>
      <c r="BE3022" s="254"/>
      <c r="BF3022" s="36"/>
      <c r="BG3022" s="7" t="s">
        <v>11</v>
      </c>
      <c r="BH3022" s="8"/>
      <c r="BI3022" s="8" t="s">
        <v>12</v>
      </c>
      <c r="BJ3022" s="9"/>
      <c r="BK3022" s="36"/>
      <c r="BL3022" s="251" t="s">
        <v>0</v>
      </c>
      <c r="BM3022" s="252"/>
      <c r="BN3022" s="253" t="s">
        <v>1</v>
      </c>
      <c r="BO3022" s="254"/>
      <c r="BP3022" s="36"/>
      <c r="BQ3022" s="7" t="s">
        <v>4</v>
      </c>
      <c r="BR3022" s="8"/>
      <c r="BS3022" s="8" t="s">
        <v>5</v>
      </c>
      <c r="BT3022" s="9"/>
      <c r="BU3022" s="20"/>
      <c r="BV3022" s="251" t="s">
        <v>0</v>
      </c>
      <c r="BW3022" s="252"/>
      <c r="BX3022" s="253" t="s">
        <v>1</v>
      </c>
      <c r="BY3022" s="254"/>
      <c r="BZ3022" s="36"/>
      <c r="CA3022" s="7" t="s">
        <v>11</v>
      </c>
      <c r="CB3022" s="8"/>
      <c r="CC3022" s="8" t="s">
        <v>12</v>
      </c>
      <c r="CD3022" s="9"/>
      <c r="CE3022" s="36"/>
      <c r="CF3022" s="251" t="s">
        <v>0</v>
      </c>
      <c r="CG3022" s="252"/>
      <c r="CH3022" s="253" t="s">
        <v>1</v>
      </c>
      <c r="CI3022" s="254"/>
      <c r="CJ3022" s="23"/>
      <c r="CK3022" s="7" t="s">
        <v>23</v>
      </c>
      <c r="CL3022" s="8"/>
      <c r="CM3022" s="8" t="s">
        <v>24</v>
      </c>
      <c r="CN3022" s="9"/>
      <c r="CO3022" s="23"/>
      <c r="CP3022" s="251" t="s">
        <v>0</v>
      </c>
      <c r="CQ3022" s="252"/>
      <c r="CR3022" s="253" t="s">
        <v>1</v>
      </c>
      <c r="CS3022" s="254"/>
      <c r="CU3022" s="26" t="s">
        <v>25</v>
      </c>
      <c r="CW3022" s="50" t="s">
        <v>44</v>
      </c>
    </row>
    <row r="3023" spans="2:101" ht="19.2" thickTop="1" thickBot="1">
      <c r="B3023" s="34">
        <v>9.9500000000000401</v>
      </c>
      <c r="D3023" s="11">
        <v>1</v>
      </c>
      <c r="E3023" s="12">
        <v>0</v>
      </c>
      <c r="F3023" s="13">
        <v>0</v>
      </c>
      <c r="G3023" s="40">
        <f t="shared" ref="G3023" si="32236">-1/($E$4*$B3023)</f>
        <v>-0.10558095657402423</v>
      </c>
      <c r="H3023" s="10"/>
      <c r="I3023" s="11">
        <v>1</v>
      </c>
      <c r="J3023" s="12">
        <v>0</v>
      </c>
      <c r="K3023" s="13">
        <v>0</v>
      </c>
      <c r="L3023" s="14">
        <v>0</v>
      </c>
      <c r="N3023" s="1">
        <f t="shared" ref="N3023" si="32237">D3023*I3023+F3023*I3026-E3023*J3023-G3023*J3026</f>
        <v>0.98448888844543958</v>
      </c>
      <c r="O3023" s="4">
        <f t="shared" ref="O3023" si="32238">(D3023*J3023+E3023*I3023+F3023*J3026+G3023*I3026)</f>
        <v>0</v>
      </c>
      <c r="P3023" s="2">
        <f t="shared" ref="P3023" si="32239">D3023*K3023+F3023*K3026-E3023*L3023-G3023*L3026</f>
        <v>0</v>
      </c>
      <c r="Q3023" s="3">
        <f t="shared" ref="Q3023" si="32240">(D3023*L3023+E3023*K3023+F3023*L3026+G3023*K3026)</f>
        <v>-0.10558095657402423</v>
      </c>
      <c r="S3023" s="11">
        <v>1</v>
      </c>
      <c r="T3023" s="12">
        <v>0</v>
      </c>
      <c r="U3023" s="13">
        <v>0</v>
      </c>
      <c r="V3023" s="40">
        <f t="shared" ref="V3023" si="32241">-1/($T$4*$B3023)</f>
        <v>-0.20173125765317879</v>
      </c>
      <c r="W3023" s="20"/>
      <c r="X3023" s="1">
        <f t="shared" ref="X3023" si="32242">N3023*S3023+P3023*S3026-O3023*T3023-Q3023*T3026</f>
        <v>0.98448888844543958</v>
      </c>
      <c r="Y3023" s="4">
        <f t="shared" ref="Y3023" si="32243">(N3023*T3023+O3023*S3023+P3023*T3026+Q3023*S3026)</f>
        <v>0</v>
      </c>
      <c r="Z3023" s="2">
        <f t="shared" ref="Z3023" si="32244">N3023*U3023+P3023*U3026-O3023*V3023-Q3023*V3026</f>
        <v>0</v>
      </c>
      <c r="AA3023" s="3">
        <f t="shared" ref="AA3023" si="32245">(N3023*V3023+O3023*U3023+P3023*V3026+Q3023*U3026)</f>
        <v>-0.30418313818570281</v>
      </c>
      <c r="AB3023" s="20"/>
      <c r="AC3023" s="11">
        <v>1</v>
      </c>
      <c r="AD3023" s="12">
        <v>0</v>
      </c>
      <c r="AE3023" s="13">
        <v>0</v>
      </c>
      <c r="AF3023" s="14">
        <v>0</v>
      </c>
      <c r="AG3023" s="20"/>
      <c r="AH3023" s="1">
        <f t="shared" ref="AH3023" si="32246">X3023*AC3023+Z3023*AC3026-Y3023*AD3023-AA3023*AD3026</f>
        <v>0.93343483088547852</v>
      </c>
      <c r="AI3023" s="4">
        <f t="shared" ref="AI3023" si="32247">(X3023*AD3023+Y3023*AC3023+Z3023*AD3026+AA3023*AC3026)</f>
        <v>0</v>
      </c>
      <c r="AJ3023" s="2">
        <f t="shared" ref="AJ3023" si="32248">X3023*AE3023+Z3023*AE3026-Y3023*AF3023-AA3023*AF3026</f>
        <v>0</v>
      </c>
      <c r="AK3023" s="3">
        <f t="shared" ref="AK3023" si="32249">(X3023*AF3023+Y3023*AE3023+Z3023*AF3026+AA3023*AE3026)</f>
        <v>-0.30418313818570281</v>
      </c>
      <c r="AL3023" s="20"/>
      <c r="AM3023" s="11">
        <v>1</v>
      </c>
      <c r="AN3023" s="12">
        <v>0</v>
      </c>
      <c r="AO3023" s="13">
        <v>0</v>
      </c>
      <c r="AP3023" s="40">
        <f t="shared" ref="AP3023" si="32250">-1/($AN$4*$B3023)</f>
        <v>-0.20964228736506815</v>
      </c>
      <c r="AR3023" s="1">
        <f t="shared" ref="AR3023" si="32251">AH3023*AM3023+AJ3023*AM3026-AI3023*AN3023-AK3023*AN3026</f>
        <v>0.93343483088547852</v>
      </c>
      <c r="AS3023" s="4">
        <f t="shared" ref="AS3023" si="32252">(AH3023*AN3023+AI3023*AM3023+AJ3023*AN3026+AK3023*AM3026)</f>
        <v>0</v>
      </c>
      <c r="AT3023" s="2">
        <f t="shared" ref="AT3023" si="32253">AH3023*AO3023+AJ3023*AO3026-AI3023*AP3023-AK3023*AP3026</f>
        <v>0</v>
      </c>
      <c r="AU3023" s="3">
        <f t="shared" ref="AU3023" si="32254">(AH3023*AP3023+AI3023*AO3023+AJ3023*AP3026+AK3023*AO3026)</f>
        <v>-0.49987055123876012</v>
      </c>
      <c r="AV3023" s="20"/>
      <c r="AW3023" s="11">
        <v>1</v>
      </c>
      <c r="AX3023" s="12">
        <v>0</v>
      </c>
      <c r="AY3023" s="13">
        <v>0</v>
      </c>
      <c r="AZ3023" s="14">
        <v>0</v>
      </c>
      <c r="BA3023" s="20"/>
      <c r="BB3023" s="1">
        <f t="shared" ref="BB3023" si="32255">AR3023*AW3023+AT3023*AW3026-AS3023*AX3023-AU3023*AX3026</f>
        <v>0.84953662387870821</v>
      </c>
      <c r="BC3023" s="4">
        <f t="shared" ref="BC3023" si="32256">(AR3023*AX3023+AS3023*AW3023+AT3023*AX3026+AU3023*AW3026)</f>
        <v>0</v>
      </c>
      <c r="BD3023" s="2">
        <f t="shared" ref="BD3023" si="32257">AR3023*AY3023+AT3023*AY3026-AS3023*AZ3023-AU3023*AZ3026</f>
        <v>0</v>
      </c>
      <c r="BE3023" s="3">
        <f t="shared" ref="BE3023" si="32258">(AR3023*AZ3023+AS3023*AY3023+AT3023*AZ3026+AU3023*AY3026)</f>
        <v>-0.49987055123876012</v>
      </c>
      <c r="BF3023" s="20"/>
      <c r="BG3023" s="11">
        <v>1</v>
      </c>
      <c r="BH3023" s="12">
        <v>0</v>
      </c>
      <c r="BI3023" s="13">
        <v>0</v>
      </c>
      <c r="BJ3023" s="40">
        <f t="shared" ref="BJ3023" si="32259">-1/($BH$4*$B3023)</f>
        <v>-0.20173125765317879</v>
      </c>
      <c r="BK3023" s="20"/>
      <c r="BL3023" s="1">
        <f t="shared" ref="BL3023" si="32260">BB3023*BG3023+BD3023*BG3026-BC3023*BH3023-BE3023*BH3026</f>
        <v>0.84953662387870821</v>
      </c>
      <c r="BM3023" s="4">
        <f t="shared" ref="BM3023" si="32261">(BB3023*BH3023+BC3023*BG3023+BD3023*BH3026+BE3023*BG3026)</f>
        <v>0</v>
      </c>
      <c r="BN3023" s="2">
        <f t="shared" ref="BN3023" si="32262">BB3023*BI3023+BD3023*BI3026-BC3023*BJ3023-BE3023*BJ3026</f>
        <v>0</v>
      </c>
      <c r="BO3023" s="3">
        <f t="shared" ref="BO3023" si="32263">(BB3023*BJ3023+BC3023*BI3023+BD3023*BJ3026+BE3023*BI3026)</f>
        <v>-0.67124864279624741</v>
      </c>
      <c r="BP3023" s="20"/>
      <c r="BQ3023" s="11">
        <v>1</v>
      </c>
      <c r="BR3023" s="12">
        <v>0</v>
      </c>
      <c r="BS3023" s="13">
        <v>0</v>
      </c>
      <c r="BT3023" s="14">
        <v>0</v>
      </c>
      <c r="BU3023" s="20"/>
      <c r="BV3023" s="1">
        <f t="shared" ref="BV3023" si="32264">BL3023*BQ3023+BN3023*BQ3026-BM3023*BR3023-BO3023*BR3026</f>
        <v>0.75092213015644327</v>
      </c>
      <c r="BW3023" s="4">
        <f t="shared" ref="BW3023" si="32265">(BL3023*BR3023+BM3023*BQ3023+BN3023*BR3026+BO3023*BQ3026)</f>
        <v>0</v>
      </c>
      <c r="BX3023" s="2">
        <f t="shared" ref="BX3023" si="32266">BL3023*BS3023+BN3023*BS3026-BM3023*BT3023-BO3023*BT3026</f>
        <v>0</v>
      </c>
      <c r="BY3023" s="3">
        <f t="shared" ref="BY3023" si="32267">(BL3023*BT3023+BM3023*BS3023+BN3023*BT3026+BO3023*BS3026)</f>
        <v>-0.67124864279624741</v>
      </c>
      <c r="BZ3023" s="20"/>
      <c r="CA3023" s="11">
        <v>1</v>
      </c>
      <c r="CB3023" s="12">
        <v>0</v>
      </c>
      <c r="CC3023" s="13">
        <v>0</v>
      </c>
      <c r="CD3023" s="40">
        <f t="shared" ref="CD3023" si="32268">-1/($CB$4*$B3023)</f>
        <v>-0.10558095657402423</v>
      </c>
      <c r="CE3023" s="20"/>
      <c r="CF3023" s="1">
        <f t="shared" ref="CF3023" si="32269">BV3023*CA3023+BX3023*CA3026-BW3023*CB3023-BY3023*CB3026</f>
        <v>0.75092213015644327</v>
      </c>
      <c r="CG3023" s="4">
        <f t="shared" ref="CG3023" si="32270">(BV3023*CB3023+BW3023*CA3023+BX3023*CB3026+BY3023*CA3026)</f>
        <v>0</v>
      </c>
      <c r="CH3023" s="2">
        <f t="shared" ref="CH3023" si="32271">BV3023*CC3023+BX3023*CC3026-BW3023*CD3023-BY3023*CD3026</f>
        <v>0</v>
      </c>
      <c r="CI3023" s="3">
        <f t="shared" ref="CI3023" si="32272">(BV3023*CD3023+BW3023*CC3023+BX3023*CD3026+BY3023*CC3026)</f>
        <v>-0.75053171961076859</v>
      </c>
      <c r="CJ3023" s="28"/>
      <c r="CK3023" s="11">
        <v>1</v>
      </c>
      <c r="CL3023" s="12">
        <v>0</v>
      </c>
      <c r="CM3023" s="13">
        <v>0</v>
      </c>
      <c r="CN3023" s="14">
        <v>0</v>
      </c>
      <c r="CP3023" s="1">
        <f t="shared" ref="CP3023" si="32273">CF3023*CK3023+CH3023*CK3026-CG3023*CL3023-CI3023*CL3026</f>
        <v>0.75092213015644327</v>
      </c>
      <c r="CQ3023" s="4">
        <f t="shared" ref="CQ3023" si="32274">(CF3023*CL3023+CG3023*CK3023+CH3023*CL3026+CI3023*CK3026)</f>
        <v>-0.75053171961076859</v>
      </c>
      <c r="CR3023" s="2">
        <f t="shared" ref="CR3023" si="32275">CF3023*CM3023+CH3023*CM3026-CG3023*CN3023-CI3023*CN3026</f>
        <v>0</v>
      </c>
      <c r="CS3023" s="3">
        <f t="shared" ref="CS3023" si="32276">(CF3023*CN3023+CG3023*CM3023+CH3023*CN3026+CI3023*CM3026)</f>
        <v>-0.75053171961076859</v>
      </c>
      <c r="CU3023" s="29">
        <f t="shared" ref="CU3023" si="32277">20*LOG(((1+$CL$4)/$CL$4)/((CP3023+CP3026)^2+(CQ3023+CQ3026)^2)^0.5)</f>
        <v>-3.1065809206231899E-2</v>
      </c>
      <c r="CW3023" s="51">
        <f t="shared" ref="CW3023" si="32278">((CP3023^2+CQ3023^2)^0.5)/((CP3026^2+CQ3026^2)^0.5)</f>
        <v>1.1181655520322973</v>
      </c>
    </row>
    <row r="3024" spans="2:101" ht="18.600000000000001" thickBot="1">
      <c r="D3024" s="11"/>
      <c r="E3024" s="13"/>
      <c r="F3024" s="13"/>
      <c r="G3024" s="15"/>
      <c r="H3024" s="10"/>
      <c r="I3024" s="11"/>
      <c r="J3024" s="13"/>
      <c r="K3024" s="13"/>
      <c r="L3024" s="15"/>
      <c r="N3024" s="5"/>
      <c r="Q3024" s="6"/>
      <c r="S3024" s="11"/>
      <c r="T3024" s="13"/>
      <c r="U3024" s="13"/>
      <c r="V3024" s="15"/>
      <c r="W3024" s="20"/>
      <c r="X3024" s="5"/>
      <c r="AA3024" s="6"/>
      <c r="AB3024" s="20"/>
      <c r="AC3024" s="11"/>
      <c r="AD3024" s="13"/>
      <c r="AE3024" s="13"/>
      <c r="AF3024" s="15"/>
      <c r="AG3024" s="20"/>
      <c r="AH3024" s="5"/>
      <c r="AK3024" s="6"/>
      <c r="AL3024" s="20"/>
      <c r="AM3024" s="11"/>
      <c r="AN3024" s="13"/>
      <c r="AO3024" s="13"/>
      <c r="AP3024" s="15"/>
      <c r="AR3024" s="5"/>
      <c r="AU3024" s="6"/>
      <c r="AW3024" s="11"/>
      <c r="AX3024" s="13"/>
      <c r="AY3024" s="13"/>
      <c r="AZ3024" s="15"/>
      <c r="BA3024" s="20"/>
      <c r="BB3024" s="5"/>
      <c r="BE3024" s="6"/>
      <c r="BG3024" s="11"/>
      <c r="BH3024" s="13"/>
      <c r="BI3024" s="13"/>
      <c r="BJ3024" s="15"/>
      <c r="BL3024" s="5"/>
      <c r="BO3024" s="6"/>
      <c r="BQ3024" s="11"/>
      <c r="BR3024" s="13"/>
      <c r="BS3024" s="13"/>
      <c r="BT3024" s="15"/>
      <c r="BU3024" s="20"/>
      <c r="BV3024" s="5"/>
      <c r="BY3024" s="6"/>
      <c r="CA3024" s="11"/>
      <c r="CB3024" s="13"/>
      <c r="CC3024" s="13"/>
      <c r="CD3024" s="15"/>
      <c r="CF3024" s="5"/>
      <c r="CI3024" s="6"/>
      <c r="CK3024" s="11"/>
      <c r="CL3024" s="13"/>
      <c r="CM3024" s="13"/>
      <c r="CN3024" s="15"/>
      <c r="CP3024" s="5"/>
      <c r="CS3024" s="6"/>
      <c r="CW3024" s="52"/>
    </row>
    <row r="3025" spans="2:101" ht="18.600000000000001" thickBot="1">
      <c r="D3025" s="11" t="s">
        <v>6</v>
      </c>
      <c r="E3025" s="13"/>
      <c r="F3025" s="13" t="s">
        <v>7</v>
      </c>
      <c r="G3025" s="15"/>
      <c r="H3025" s="10"/>
      <c r="I3025" s="11" t="s">
        <v>8</v>
      </c>
      <c r="J3025" s="13"/>
      <c r="K3025" s="13" t="s">
        <v>9</v>
      </c>
      <c r="L3025" s="15"/>
      <c r="N3025" s="251" t="s">
        <v>26</v>
      </c>
      <c r="O3025" s="252"/>
      <c r="P3025" s="253" t="s">
        <v>27</v>
      </c>
      <c r="Q3025" s="254"/>
      <c r="S3025" s="11" t="s">
        <v>13</v>
      </c>
      <c r="T3025" s="13"/>
      <c r="U3025" s="13" t="s">
        <v>14</v>
      </c>
      <c r="V3025" s="15"/>
      <c r="W3025" s="20"/>
      <c r="X3025" s="251" t="s">
        <v>26</v>
      </c>
      <c r="Y3025" s="252"/>
      <c r="Z3025" s="253" t="s">
        <v>27</v>
      </c>
      <c r="AA3025" s="254"/>
      <c r="AB3025" s="20"/>
      <c r="AC3025" s="11" t="s">
        <v>8</v>
      </c>
      <c r="AD3025" s="13"/>
      <c r="AE3025" s="13" t="s">
        <v>9</v>
      </c>
      <c r="AF3025" s="15"/>
      <c r="AG3025" s="20"/>
      <c r="AH3025" s="251" t="s">
        <v>26</v>
      </c>
      <c r="AI3025" s="252"/>
      <c r="AJ3025" s="253" t="s">
        <v>27</v>
      </c>
      <c r="AK3025" s="254"/>
      <c r="AL3025" s="20"/>
      <c r="AM3025" s="11" t="s">
        <v>13</v>
      </c>
      <c r="AN3025" s="13"/>
      <c r="AO3025" s="13" t="s">
        <v>14</v>
      </c>
      <c r="AP3025" s="15"/>
      <c r="AR3025" s="251" t="s">
        <v>26</v>
      </c>
      <c r="AS3025" s="252"/>
      <c r="AT3025" s="253" t="s">
        <v>27</v>
      </c>
      <c r="AU3025" s="254"/>
      <c r="AV3025" s="36"/>
      <c r="AW3025" s="11" t="s">
        <v>8</v>
      </c>
      <c r="AX3025" s="13"/>
      <c r="AY3025" s="13" t="s">
        <v>9</v>
      </c>
      <c r="AZ3025" s="15"/>
      <c r="BA3025" s="20"/>
      <c r="BB3025" s="251" t="s">
        <v>26</v>
      </c>
      <c r="BC3025" s="252"/>
      <c r="BD3025" s="253" t="s">
        <v>27</v>
      </c>
      <c r="BE3025" s="254"/>
      <c r="BF3025" s="36"/>
      <c r="BG3025" s="11" t="s">
        <v>13</v>
      </c>
      <c r="BH3025" s="13"/>
      <c r="BI3025" s="13" t="s">
        <v>14</v>
      </c>
      <c r="BJ3025" s="15"/>
      <c r="BK3025" s="36"/>
      <c r="BL3025" s="251" t="s">
        <v>26</v>
      </c>
      <c r="BM3025" s="252"/>
      <c r="BN3025" s="253" t="s">
        <v>27</v>
      </c>
      <c r="BO3025" s="254"/>
      <c r="BP3025" s="36"/>
      <c r="BQ3025" s="11" t="s">
        <v>8</v>
      </c>
      <c r="BR3025" s="13"/>
      <c r="BS3025" s="13" t="s">
        <v>9</v>
      </c>
      <c r="BT3025" s="15"/>
      <c r="BU3025" s="20"/>
      <c r="BV3025" s="251" t="s">
        <v>26</v>
      </c>
      <c r="BW3025" s="252"/>
      <c r="BX3025" s="253" t="s">
        <v>27</v>
      </c>
      <c r="BY3025" s="254"/>
      <c r="BZ3025" s="36"/>
      <c r="CA3025" s="11" t="s">
        <v>13</v>
      </c>
      <c r="CB3025" s="13"/>
      <c r="CC3025" s="13" t="s">
        <v>14</v>
      </c>
      <c r="CD3025" s="15"/>
      <c r="CE3025" s="36"/>
      <c r="CF3025" s="251" t="s">
        <v>26</v>
      </c>
      <c r="CG3025" s="252"/>
      <c r="CH3025" s="253" t="s">
        <v>27</v>
      </c>
      <c r="CI3025" s="254"/>
      <c r="CK3025" s="11" t="s">
        <v>28</v>
      </c>
      <c r="CL3025" s="13"/>
      <c r="CM3025" s="13" t="s">
        <v>29</v>
      </c>
      <c r="CN3025" s="15"/>
      <c r="CP3025" s="251" t="s">
        <v>26</v>
      </c>
      <c r="CQ3025" s="252"/>
      <c r="CR3025" s="253" t="s">
        <v>27</v>
      </c>
      <c r="CS3025" s="254"/>
      <c r="CU3025" s="38" t="s">
        <v>37</v>
      </c>
      <c r="CW3025" s="53" t="s">
        <v>45</v>
      </c>
    </row>
    <row r="3026" spans="2:101" ht="19.2" thickTop="1" thickBot="1">
      <c r="D3026" s="16">
        <v>0</v>
      </c>
      <c r="E3026" s="17">
        <v>0</v>
      </c>
      <c r="F3026" s="18">
        <v>1</v>
      </c>
      <c r="G3026" s="19">
        <v>0</v>
      </c>
      <c r="H3026" s="10"/>
      <c r="I3026" s="16">
        <v>0</v>
      </c>
      <c r="J3026" s="17">
        <f t="shared" ref="J3026" si="32279">-1/($J$4*$B3023)</f>
        <v>-0.14691201953342151</v>
      </c>
      <c r="K3026" s="18">
        <v>1</v>
      </c>
      <c r="L3026" s="19">
        <v>0</v>
      </c>
      <c r="N3026" s="1">
        <f t="shared" ref="N3026" si="32280">D3026*I3023+F3026*I3026-E3026*J3023-G3026*J3026</f>
        <v>0</v>
      </c>
      <c r="O3026" s="4">
        <f t="shared" ref="O3026" si="32281">(D3026*J3023+E3026*I3023+F3026*J3026+G3026*I3026)</f>
        <v>-0.14691201953342151</v>
      </c>
      <c r="P3026" s="2">
        <f t="shared" ref="P3026" si="32282">D3026*K3023+F3026*K3026-E3026*L3023-G3026*L3026</f>
        <v>1</v>
      </c>
      <c r="Q3026" s="3">
        <f t="shared" ref="Q3026" si="32283">(D3026*L3023+E3026*K3023+F3026*L3026+G3026*K3026)</f>
        <v>0</v>
      </c>
      <c r="S3026" s="16">
        <v>0</v>
      </c>
      <c r="T3026" s="17">
        <v>0</v>
      </c>
      <c r="U3026" s="18">
        <v>1</v>
      </c>
      <c r="V3026" s="19">
        <v>0</v>
      </c>
      <c r="W3026" s="20"/>
      <c r="X3026" s="1">
        <f t="shared" ref="X3026" si="32284">N3026*S3023+P3026*S3026-O3026*T3023-Q3026*T3026</f>
        <v>0</v>
      </c>
      <c r="Y3026" s="4">
        <f t="shared" ref="Y3026" si="32285">(N3026*T3023+O3026*S3023+P3026*T3026+Q3026*S3026)</f>
        <v>-0.14691201953342151</v>
      </c>
      <c r="Z3026" s="2">
        <f t="shared" ref="Z3026" si="32286">N3026*U3023+P3026*U3026-O3026*V3023-Q3026*V3026</f>
        <v>0.97036325353515451</v>
      </c>
      <c r="AA3026" s="3">
        <f t="shared" ref="AA3026" si="32287">(N3026*V3023+O3026*U3023+P3026*V3026+Q3026*U3026)</f>
        <v>0</v>
      </c>
      <c r="AB3026" s="20"/>
      <c r="AC3026" s="16">
        <v>0</v>
      </c>
      <c r="AD3026" s="17">
        <f t="shared" ref="AD3026" si="32288">-1/($AD$4*$B3023)</f>
        <v>-0.16783986733936818</v>
      </c>
      <c r="AE3026" s="18">
        <v>1</v>
      </c>
      <c r="AF3026" s="19">
        <v>0</v>
      </c>
      <c r="AG3026" s="20"/>
      <c r="AH3026" s="1">
        <f t="shared" ref="AH3026" si="32289">X3026*AC3023+Z3026*AC3026-Y3026*AD3023-AA3026*AD3026</f>
        <v>0</v>
      </c>
      <c r="AI3026" s="4">
        <f t="shared" ref="AI3026" si="32290">(X3026*AD3023+Y3026*AC3023+Z3026*AD3026+AA3026*AC3026)</f>
        <v>-0.30977765927775952</v>
      </c>
      <c r="AJ3026" s="2">
        <f t="shared" ref="AJ3026" si="32291">X3026*AE3023+Z3026*AE3026-Y3026*AF3023-AA3026*AF3026</f>
        <v>0.97036325353515451</v>
      </c>
      <c r="AK3026" s="3">
        <f t="shared" ref="AK3026" si="32292">(X3026*AF3023+Y3026*AE3023+Z3026*AF3026+AA3026*AE3026)</f>
        <v>0</v>
      </c>
      <c r="AL3026" s="20"/>
      <c r="AM3026" s="16">
        <v>0</v>
      </c>
      <c r="AN3026" s="17">
        <v>0</v>
      </c>
      <c r="AO3026" s="18">
        <v>1</v>
      </c>
      <c r="AP3026" s="19">
        <v>0</v>
      </c>
      <c r="AR3026" s="1">
        <f t="shared" ref="AR3026" si="32293">AH3026*AM3023+AJ3026*AM3026-AI3026*AN3023-AK3026*AN3026</f>
        <v>0</v>
      </c>
      <c r="AS3026" s="4">
        <f t="shared" ref="AS3026" si="32294">(AH3026*AN3023+AI3026*AM3023+AJ3026*AN3026+AK3026*AM3026)</f>
        <v>-0.30977765927775952</v>
      </c>
      <c r="AT3026" s="2">
        <f t="shared" ref="AT3026" si="32295">AH3026*AO3023+AJ3026*AO3026-AI3026*AP3023-AK3026*AP3026</f>
        <v>0.90542075646956832</v>
      </c>
      <c r="AU3026" s="3">
        <f t="shared" ref="AU3026" si="32296">(AH3026*AP3023+AI3026*AO3023+AJ3026*AP3026+AK3026*AO3026)</f>
        <v>0</v>
      </c>
      <c r="AV3026" s="20"/>
      <c r="AW3026" s="16">
        <v>0</v>
      </c>
      <c r="AX3026" s="17">
        <f t="shared" ref="AX3026" si="32297">-1/($AX$4*$B3023)</f>
        <v>-0.16783986733936818</v>
      </c>
      <c r="AY3026" s="18">
        <v>1</v>
      </c>
      <c r="AZ3026" s="19">
        <v>0</v>
      </c>
      <c r="BA3026" s="20"/>
      <c r="BB3026" s="1">
        <f t="shared" ref="BB3026" si="32298">AR3026*AW3023+AT3026*AW3026-AS3026*AX3023-AU3026*AX3026</f>
        <v>0</v>
      </c>
      <c r="BC3026" s="4">
        <f t="shared" ref="BC3026" si="32299">(AR3026*AX3023+AS3026*AW3023+AT3026*AX3026+AU3026*AW3026)</f>
        <v>-0.46174335892992224</v>
      </c>
      <c r="BD3026" s="2">
        <f t="shared" ref="BD3026" si="32300">AR3026*AY3023+AT3026*AY3026-AS3026*AZ3023-AU3026*AZ3026</f>
        <v>0.90542075646956832</v>
      </c>
      <c r="BE3026" s="3">
        <f t="shared" ref="BE3026" si="32301">(AR3026*AZ3023+AS3026*AY3023+AT3026*AZ3026+AU3026*AY3026)</f>
        <v>0</v>
      </c>
      <c r="BF3026" s="20"/>
      <c r="BG3026" s="16">
        <v>0</v>
      </c>
      <c r="BH3026" s="17">
        <v>0</v>
      </c>
      <c r="BI3026" s="18">
        <v>1</v>
      </c>
      <c r="BJ3026" s="19">
        <v>0</v>
      </c>
      <c r="BK3026" s="20"/>
      <c r="BL3026" s="1">
        <f t="shared" ref="BL3026" si="32302">BB3026*BG3023+BD3026*BG3026-BC3026*BH3023-BE3026*BH3026</f>
        <v>0</v>
      </c>
      <c r="BM3026" s="4">
        <f t="shared" ref="BM3026" si="32303">(BB3026*BH3023+BC3026*BG3023+BD3026*BH3026+BE3026*BG3026)</f>
        <v>-0.46174335892992224</v>
      </c>
      <c r="BN3026" s="2">
        <f t="shared" ref="BN3026" si="32304">BB3026*BI3023+BD3026*BI3026-BC3026*BJ3023-BE3026*BJ3026</f>
        <v>0.81227268795963192</v>
      </c>
      <c r="BO3026" s="3">
        <f t="shared" ref="BO3026" si="32305">(BB3026*BJ3023+BC3026*BI3023+BD3026*BJ3026+BE3026*BI3026)</f>
        <v>0</v>
      </c>
      <c r="BP3026" s="20"/>
      <c r="BQ3026" s="16">
        <v>0</v>
      </c>
      <c r="BR3026" s="17">
        <f t="shared" ref="BR3026" si="32306">-1/($BR$4*$B3023)</f>
        <v>-0.14691201953342151</v>
      </c>
      <c r="BS3026" s="18">
        <v>1</v>
      </c>
      <c r="BT3026" s="19">
        <v>0</v>
      </c>
      <c r="BU3026" s="20"/>
      <c r="BV3026" s="1">
        <f t="shared" ref="BV3026" si="32307">BL3026*BQ3023+BN3026*BQ3026-BM3026*BR3023-BO3026*BR3026</f>
        <v>0</v>
      </c>
      <c r="BW3026" s="4">
        <f t="shared" ref="BW3026" si="32308">(BL3026*BR3023+BM3026*BQ3023+BN3026*BR3026+BO3026*BQ3026)</f>
        <v>-0.58107597992991245</v>
      </c>
      <c r="BX3026" s="2">
        <f t="shared" ref="BX3026" si="32309">BL3026*BS3023+BN3026*BS3026-BM3026*BT3023-BO3026*BT3026</f>
        <v>0.81227268795963192</v>
      </c>
      <c r="BY3026" s="3">
        <f t="shared" ref="BY3026" si="32310">(BL3026*BT3023+BM3026*BS3023+BN3026*BT3026+BO3026*BS3026)</f>
        <v>0</v>
      </c>
      <c r="BZ3026" s="20"/>
      <c r="CA3026" s="16">
        <v>0</v>
      </c>
      <c r="CB3026" s="17">
        <v>0</v>
      </c>
      <c r="CC3026" s="18">
        <v>1</v>
      </c>
      <c r="CD3026" s="19">
        <v>0</v>
      </c>
      <c r="CE3026" s="20"/>
      <c r="CF3026" s="1">
        <f t="shared" ref="CF3026" si="32311">BV3026*CA3023+BX3026*CA3026-BW3026*CB3023-BY3026*CB3026</f>
        <v>0</v>
      </c>
      <c r="CG3026" s="4">
        <f t="shared" ref="CG3026" si="32312">(BV3026*CB3023+BW3026*CA3023+BX3026*CB3026+BY3026*CA3026)</f>
        <v>-0.58107597992991245</v>
      </c>
      <c r="CH3026" s="2">
        <f t="shared" ref="CH3026" si="32313">BV3026*CC3023+BX3026*CC3026-BW3026*CD3023-BY3026*CD3026</f>
        <v>0.75092213015644327</v>
      </c>
      <c r="CI3026" s="3">
        <f t="shared" ref="CI3026" si="32314">(BV3026*CD3023+BW3026*CC3023+BX3026*CD3026+BY3026*CC3026)</f>
        <v>0</v>
      </c>
      <c r="CK3026" s="16">
        <f t="shared" ref="CK3026" si="32315">1/$CL$4</f>
        <v>1</v>
      </c>
      <c r="CL3026" s="17">
        <v>0</v>
      </c>
      <c r="CM3026" s="18">
        <v>1</v>
      </c>
      <c r="CN3026" s="19">
        <v>0</v>
      </c>
      <c r="CP3026" s="1">
        <f t="shared" ref="CP3026" si="32316">CF3026*CK3023+CH3026*CK3026-CG3026*CL3023-CI3026*CL3026</f>
        <v>0.75092213015644327</v>
      </c>
      <c r="CQ3026" s="4">
        <f t="shared" ref="CQ3026" si="32317">(CF3026*CL3023+CG3026*CK3023+CH3026*CL3026+CI3026*CK3026)</f>
        <v>-0.58107597992991245</v>
      </c>
      <c r="CR3026" s="2">
        <f t="shared" ref="CR3026" si="32318">CF3026*CM3023+CH3026*CM3026-CG3026*CN3023-CI3026*CN3026</f>
        <v>0.75092213015644327</v>
      </c>
      <c r="CS3026" s="3">
        <f t="shared" ref="CS3026" si="32319">(CF3026*CN3023+CG3026*CM3023+CH3026*CN3026+CI3026*CM3026)</f>
        <v>0</v>
      </c>
      <c r="CU3026" s="39">
        <f t="shared" ref="CU3026" si="32320">(180/PI())*ATAN(-1*(CQ3023/CP3023))</f>
        <v>44.985101855748752</v>
      </c>
      <c r="CW3026" s="54">
        <f t="shared" ref="CW3026" si="32321">20*LOG(((1-(10^(CU3023/20)^2)*(1-((1-CW3023)/(1+CW3023))^2))^0.5))</f>
        <v>-19.906501697719964</v>
      </c>
    </row>
    <row r="3027" spans="2:101">
      <c r="E3027" s="20"/>
      <c r="F3027" s="20"/>
      <c r="G3027" s="20"/>
      <c r="H3027" s="20"/>
      <c r="I3027" s="20"/>
      <c r="J3027" s="20"/>
      <c r="K3027" s="20"/>
      <c r="L3027" s="20"/>
      <c r="M3027" s="20"/>
      <c r="N3027" s="20"/>
      <c r="O3027" s="20"/>
      <c r="P3027" s="20"/>
      <c r="Q3027" s="20"/>
      <c r="R3027" s="20"/>
      <c r="S3027" s="20"/>
      <c r="T3027" s="20"/>
      <c r="U3027" s="20"/>
      <c r="V3027" s="20"/>
      <c r="W3027" s="20"/>
      <c r="X3027" s="20"/>
      <c r="Y3027" s="20"/>
      <c r="Z3027" s="20"/>
      <c r="AA3027" s="20"/>
      <c r="AB3027" s="30"/>
      <c r="AC3027" s="20"/>
      <c r="AD3027" s="20"/>
      <c r="AE3027" s="20"/>
      <c r="AF3027" s="20"/>
      <c r="AG3027" s="20"/>
      <c r="AH3027" s="20"/>
      <c r="AI3027" s="20"/>
      <c r="AJ3027" s="20"/>
      <c r="AK3027" s="20"/>
      <c r="AL3027" s="20"/>
      <c r="AM3027" s="20"/>
      <c r="AN3027" s="20"/>
      <c r="AO3027" s="20"/>
      <c r="AP3027" s="20"/>
      <c r="AQ3027" s="20"/>
      <c r="AR3027" s="20"/>
      <c r="AS3027" s="20"/>
      <c r="AT3027" s="20"/>
      <c r="AU3027" s="20"/>
      <c r="AV3027" s="20"/>
      <c r="AW3027" s="20"/>
      <c r="AX3027" s="20"/>
      <c r="AY3027" s="20"/>
      <c r="AZ3027" s="20"/>
      <c r="BA3027" s="20"/>
      <c r="BB3027" s="20"/>
      <c r="BC3027" s="20"/>
      <c r="BD3027" s="20"/>
      <c r="BE3027" s="20"/>
      <c r="BF3027" s="20"/>
      <c r="BG3027" s="20"/>
      <c r="BH3027" s="20"/>
      <c r="BI3027" s="20"/>
      <c r="BJ3027" s="20"/>
      <c r="BK3027" s="20"/>
      <c r="BL3027" s="20"/>
      <c r="BM3027" s="20"/>
      <c r="BN3027" s="20"/>
      <c r="BO3027" s="20"/>
      <c r="BP3027" s="20"/>
      <c r="BQ3027" s="20"/>
      <c r="BR3027" s="20"/>
      <c r="BS3027" s="20"/>
      <c r="BT3027" s="20"/>
      <c r="BU3027" s="20"/>
      <c r="BV3027" s="20"/>
      <c r="BW3027" s="20"/>
      <c r="BX3027" s="20"/>
      <c r="BY3027" s="20"/>
      <c r="BZ3027" s="20"/>
      <c r="CA3027" s="20"/>
      <c r="CB3027" s="20"/>
      <c r="CC3027" s="20"/>
      <c r="CD3027" s="20"/>
      <c r="CE3027" s="20"/>
      <c r="CF3027" s="20"/>
      <c r="CG3027" s="20"/>
      <c r="CH3027" s="20"/>
      <c r="CI3027" s="20"/>
      <c r="CJ3027" s="20"/>
      <c r="CK3027" s="20"/>
      <c r="CL3027" s="20"/>
    </row>
    <row r="3029" spans="2:101" ht="18.600000000000001" thickBot="1">
      <c r="B3029" s="23"/>
      <c r="C3029" s="23"/>
      <c r="D3029" s="20" t="s">
        <v>15</v>
      </c>
      <c r="E3029" s="20"/>
      <c r="F3029" s="20"/>
      <c r="G3029" s="20"/>
      <c r="H3029" s="20"/>
      <c r="I3029" s="20" t="s">
        <v>16</v>
      </c>
      <c r="J3029" s="20"/>
      <c r="K3029" s="20"/>
      <c r="L3029" s="20"/>
      <c r="M3029" s="23"/>
      <c r="N3029" s="23"/>
      <c r="O3029" s="24" t="s">
        <v>17</v>
      </c>
      <c r="P3029" s="23"/>
      <c r="Q3029" s="23"/>
      <c r="R3029" s="23"/>
      <c r="S3029" s="20"/>
      <c r="T3029" s="20" t="s">
        <v>18</v>
      </c>
      <c r="U3029" s="23"/>
      <c r="V3029" s="23"/>
      <c r="W3029" s="23"/>
      <c r="X3029" s="23"/>
      <c r="Y3029" s="24" t="s">
        <v>19</v>
      </c>
      <c r="Z3029" s="23"/>
      <c r="AA3029" s="23"/>
      <c r="AB3029" s="23"/>
      <c r="AC3029" s="24" t="s">
        <v>20</v>
      </c>
      <c r="AD3029" s="20"/>
      <c r="AE3029" s="20"/>
      <c r="AF3029" s="20"/>
      <c r="AG3029" s="20"/>
      <c r="AH3029" s="23"/>
      <c r="AI3029" s="24" t="s">
        <v>21</v>
      </c>
      <c r="AJ3029" s="23"/>
      <c r="AK3029" s="23"/>
      <c r="AL3029" s="20"/>
      <c r="AM3029" s="24" t="s">
        <v>31</v>
      </c>
      <c r="AN3029" s="20"/>
      <c r="AO3029" s="23"/>
      <c r="AP3029" s="23"/>
      <c r="AQ3029" s="23"/>
      <c r="AR3029" s="23"/>
      <c r="AS3029" s="24" t="s">
        <v>91</v>
      </c>
      <c r="AT3029" s="23"/>
      <c r="AU3029" s="23"/>
      <c r="AV3029" s="23"/>
      <c r="AW3029" s="24" t="s">
        <v>32</v>
      </c>
      <c r="AX3029" s="20"/>
      <c r="AY3029" s="20"/>
      <c r="AZ3029" s="20"/>
      <c r="BA3029" s="20"/>
      <c r="BB3029" s="23"/>
      <c r="BC3029" s="24" t="s">
        <v>22</v>
      </c>
      <c r="BD3029" s="23"/>
      <c r="BE3029" s="23"/>
      <c r="BF3029" s="23"/>
      <c r="BG3029" s="24" t="s">
        <v>33</v>
      </c>
      <c r="BH3029" s="20"/>
      <c r="BI3029" s="23"/>
      <c r="BJ3029" s="23"/>
      <c r="BK3029" s="23"/>
      <c r="BL3029" s="23"/>
      <c r="BM3029" s="24" t="s">
        <v>34</v>
      </c>
      <c r="BN3029" s="23"/>
      <c r="BO3029" s="23"/>
      <c r="BP3029" s="23"/>
      <c r="BQ3029" s="24" t="s">
        <v>89</v>
      </c>
      <c r="BR3029" s="20"/>
      <c r="BS3029" s="20"/>
      <c r="BT3029" s="20"/>
      <c r="BU3029" s="20"/>
      <c r="BV3029" s="23"/>
      <c r="BW3029" s="24" t="s">
        <v>35</v>
      </c>
      <c r="BX3029" s="23"/>
      <c r="BY3029" s="23"/>
      <c r="BZ3029" s="23"/>
      <c r="CA3029" s="24" t="s">
        <v>90</v>
      </c>
      <c r="CB3029" s="20"/>
      <c r="CC3029" s="23"/>
      <c r="CD3029" s="23"/>
      <c r="CE3029" s="23"/>
      <c r="CF3029" s="23"/>
      <c r="CG3029" s="24" t="s">
        <v>92</v>
      </c>
      <c r="CH3029" s="23"/>
      <c r="CI3029" s="23"/>
      <c r="CJ3029" s="23"/>
      <c r="CK3029" s="24" t="s">
        <v>36</v>
      </c>
      <c r="CL3029" s="24"/>
      <c r="CM3029" s="23"/>
      <c r="CN3029" s="23"/>
      <c r="CO3029" s="23"/>
      <c r="CP3029" s="23"/>
      <c r="CQ3029" s="24" t="s">
        <v>93</v>
      </c>
      <c r="CR3029" s="23"/>
      <c r="CS3029" s="23"/>
    </row>
    <row r="3030" spans="2:101" ht="18.600000000000001" thickBot="1">
      <c r="B3030" s="33"/>
      <c r="C3030" s="23"/>
      <c r="D3030" s="7" t="s">
        <v>2</v>
      </c>
      <c r="E3030" s="8"/>
      <c r="F3030" s="8" t="s">
        <v>3</v>
      </c>
      <c r="G3030" s="9"/>
      <c r="H3030" s="10"/>
      <c r="I3030" s="7" t="s">
        <v>4</v>
      </c>
      <c r="J3030" s="8"/>
      <c r="K3030" s="8" t="s">
        <v>5</v>
      </c>
      <c r="L3030" s="9"/>
      <c r="M3030" s="23"/>
      <c r="N3030" s="251" t="s">
        <v>79</v>
      </c>
      <c r="O3030" s="252"/>
      <c r="P3030" s="253" t="s">
        <v>80</v>
      </c>
      <c r="Q3030" s="254"/>
      <c r="R3030" s="23"/>
      <c r="S3030" s="7" t="s">
        <v>11</v>
      </c>
      <c r="T3030" s="8"/>
      <c r="U3030" s="8" t="s">
        <v>12</v>
      </c>
      <c r="V3030" s="9"/>
      <c r="W3030" s="20"/>
      <c r="X3030" s="251" t="s">
        <v>79</v>
      </c>
      <c r="Y3030" s="252"/>
      <c r="Z3030" s="253" t="s">
        <v>80</v>
      </c>
      <c r="AA3030" s="254"/>
      <c r="AB3030" s="20"/>
      <c r="AC3030" s="7" t="s">
        <v>4</v>
      </c>
      <c r="AD3030" s="8"/>
      <c r="AE3030" s="8" t="s">
        <v>5</v>
      </c>
      <c r="AF3030" s="9"/>
      <c r="AG3030" s="20"/>
      <c r="AH3030" s="251" t="s">
        <v>0</v>
      </c>
      <c r="AI3030" s="252"/>
      <c r="AJ3030" s="253" t="s">
        <v>1</v>
      </c>
      <c r="AK3030" s="254"/>
      <c r="AL3030" s="20"/>
      <c r="AM3030" s="7" t="s">
        <v>11</v>
      </c>
      <c r="AN3030" s="8"/>
      <c r="AO3030" s="8" t="s">
        <v>12</v>
      </c>
      <c r="AP3030" s="9"/>
      <c r="AQ3030" s="23"/>
      <c r="AR3030" s="251" t="s">
        <v>0</v>
      </c>
      <c r="AS3030" s="252"/>
      <c r="AT3030" s="253" t="s">
        <v>1</v>
      </c>
      <c r="AU3030" s="254"/>
      <c r="AV3030" s="36"/>
      <c r="AW3030" s="7" t="s">
        <v>4</v>
      </c>
      <c r="AX3030" s="8"/>
      <c r="AY3030" s="8" t="s">
        <v>5</v>
      </c>
      <c r="AZ3030" s="9"/>
      <c r="BA3030" s="20"/>
      <c r="BB3030" s="251" t="s">
        <v>0</v>
      </c>
      <c r="BC3030" s="252"/>
      <c r="BD3030" s="253" t="s">
        <v>1</v>
      </c>
      <c r="BE3030" s="254"/>
      <c r="BF3030" s="36"/>
      <c r="BG3030" s="7" t="s">
        <v>11</v>
      </c>
      <c r="BH3030" s="8"/>
      <c r="BI3030" s="8" t="s">
        <v>12</v>
      </c>
      <c r="BJ3030" s="9"/>
      <c r="BK3030" s="36"/>
      <c r="BL3030" s="251" t="s">
        <v>0</v>
      </c>
      <c r="BM3030" s="252"/>
      <c r="BN3030" s="253" t="s">
        <v>1</v>
      </c>
      <c r="BO3030" s="254"/>
      <c r="BP3030" s="36"/>
      <c r="BQ3030" s="7" t="s">
        <v>4</v>
      </c>
      <c r="BR3030" s="8"/>
      <c r="BS3030" s="8" t="s">
        <v>5</v>
      </c>
      <c r="BT3030" s="9"/>
      <c r="BU3030" s="20"/>
      <c r="BV3030" s="251" t="s">
        <v>0</v>
      </c>
      <c r="BW3030" s="252"/>
      <c r="BX3030" s="253" t="s">
        <v>1</v>
      </c>
      <c r="BY3030" s="254"/>
      <c r="BZ3030" s="36"/>
      <c r="CA3030" s="7" t="s">
        <v>11</v>
      </c>
      <c r="CB3030" s="8"/>
      <c r="CC3030" s="8" t="s">
        <v>12</v>
      </c>
      <c r="CD3030" s="9"/>
      <c r="CE3030" s="36"/>
      <c r="CF3030" s="251" t="s">
        <v>0</v>
      </c>
      <c r="CG3030" s="252"/>
      <c r="CH3030" s="253" t="s">
        <v>1</v>
      </c>
      <c r="CI3030" s="254"/>
      <c r="CJ3030" s="23"/>
      <c r="CK3030" s="7" t="s">
        <v>23</v>
      </c>
      <c r="CL3030" s="8"/>
      <c r="CM3030" s="8" t="s">
        <v>24</v>
      </c>
      <c r="CN3030" s="9"/>
      <c r="CO3030" s="23"/>
      <c r="CP3030" s="251" t="s">
        <v>0</v>
      </c>
      <c r="CQ3030" s="252"/>
      <c r="CR3030" s="253" t="s">
        <v>1</v>
      </c>
      <c r="CS3030" s="254"/>
      <c r="CU3030" s="26" t="s">
        <v>25</v>
      </c>
      <c r="CW3030" s="50" t="s">
        <v>44</v>
      </c>
    </row>
    <row r="3031" spans="2:101" ht="19.2" thickTop="1" thickBot="1">
      <c r="B3031" s="34">
        <v>10</v>
      </c>
      <c r="D3031" s="11">
        <v>1</v>
      </c>
      <c r="E3031" s="12">
        <v>0</v>
      </c>
      <c r="F3031" s="13">
        <v>0</v>
      </c>
      <c r="G3031" s="40">
        <f t="shared" ref="G3031" si="32322">-1/($E$4*$B3031)</f>
        <v>-0.10505305179115453</v>
      </c>
      <c r="H3031" s="10"/>
      <c r="I3031" s="11">
        <v>1</v>
      </c>
      <c r="J3031" s="12">
        <v>0</v>
      </c>
      <c r="K3031" s="13">
        <v>0</v>
      </c>
      <c r="L3031" s="14">
        <v>0</v>
      </c>
      <c r="N3031" s="1">
        <f t="shared" ref="N3031" si="32323">D3031*I3031+F3031*I3034-E3031*J3031-G3031*J3034</f>
        <v>0.98464361178319626</v>
      </c>
      <c r="O3031" s="4">
        <f t="shared" ref="O3031" si="32324">(D3031*J3031+E3031*I3031+F3031*J3034+G3031*I3034)</f>
        <v>0</v>
      </c>
      <c r="P3031" s="2">
        <f t="shared" ref="P3031" si="32325">D3031*K3031+F3031*K3034-E3031*L3031-G3031*L3034</f>
        <v>0</v>
      </c>
      <c r="Q3031" s="3">
        <f t="shared" ref="Q3031" si="32326">(D3031*L3031+E3031*K3031+F3031*L3034+G3031*K3034)</f>
        <v>-0.10505305179115453</v>
      </c>
      <c r="S3031" s="11">
        <v>1</v>
      </c>
      <c r="T3031" s="12">
        <v>0</v>
      </c>
      <c r="U3031" s="13">
        <v>0</v>
      </c>
      <c r="V3031" s="40">
        <f t="shared" ref="V3031" si="32327">-1/($T$4*$B3031)</f>
        <v>-0.20072260136491371</v>
      </c>
      <c r="W3031" s="20"/>
      <c r="X3031" s="1">
        <f t="shared" ref="X3031" si="32328">N3031*S3031+P3031*S3034-O3031*T3031-Q3031*T3034</f>
        <v>0.98464361178319626</v>
      </c>
      <c r="Y3031" s="4">
        <f t="shared" ref="Y3031" si="32329">(N3031*T3031+O3031*S3031+P3031*T3034+Q3031*S3034)</f>
        <v>0</v>
      </c>
      <c r="Z3031" s="2">
        <f t="shared" ref="Z3031" si="32330">N3031*U3031+P3031*U3034-O3031*V3031-Q3031*V3034</f>
        <v>0</v>
      </c>
      <c r="AA3031" s="3">
        <f t="shared" ref="AA3031" si="32331">(N3031*V3031+O3031*U3031+P3031*V3034+Q3031*U3034)</f>
        <v>-0.30269327896562187</v>
      </c>
      <c r="AB3031" s="20"/>
      <c r="AC3031" s="11">
        <v>1</v>
      </c>
      <c r="AD3031" s="12">
        <v>0</v>
      </c>
      <c r="AE3031" s="13">
        <v>0</v>
      </c>
      <c r="AF3031" s="14">
        <v>0</v>
      </c>
      <c r="AG3031" s="20"/>
      <c r="AH3031" s="1">
        <f t="shared" ref="AH3031" si="32332">X3031*AC3031+Z3031*AC3034-Y3031*AD3031-AA3031*AD3034</f>
        <v>0.93409363199601825</v>
      </c>
      <c r="AI3031" s="4">
        <f t="shared" ref="AI3031" si="32333">(X3031*AD3031+Y3031*AC3031+Z3031*AD3034+AA3031*AC3034)</f>
        <v>0</v>
      </c>
      <c r="AJ3031" s="2">
        <f t="shared" ref="AJ3031" si="32334">X3031*AE3031+Z3031*AE3034-Y3031*AF3031-AA3031*AF3034</f>
        <v>0</v>
      </c>
      <c r="AK3031" s="3">
        <f t="shared" ref="AK3031" si="32335">(X3031*AF3031+Y3031*AE3031+Z3031*AF3034+AA3031*AE3034)</f>
        <v>-0.30269327896562187</v>
      </c>
      <c r="AL3031" s="20"/>
      <c r="AM3031" s="11">
        <v>1</v>
      </c>
      <c r="AN3031" s="12">
        <v>0</v>
      </c>
      <c r="AO3031" s="13">
        <v>0</v>
      </c>
      <c r="AP3031" s="40">
        <f t="shared" ref="AP3031" si="32336">-1/($AN$4*$B3031)</f>
        <v>-0.20859407592824367</v>
      </c>
      <c r="AR3031" s="1">
        <f t="shared" ref="AR3031" si="32337">AH3031*AM3031+AJ3031*AM3034-AI3031*AN3031-AK3031*AN3034</f>
        <v>0.93409363199601825</v>
      </c>
      <c r="AS3031" s="4">
        <f t="shared" ref="AS3031" si="32338">(AH3031*AN3031+AI3031*AM3031+AJ3031*AN3034+AK3031*AM3034)</f>
        <v>0</v>
      </c>
      <c r="AT3031" s="2">
        <f t="shared" ref="AT3031" si="32339">AH3031*AO3031+AJ3031*AO3034-AI3031*AP3031-AK3031*AP3034</f>
        <v>0</v>
      </c>
      <c r="AU3031" s="3">
        <f t="shared" ref="AU3031" si="32340">(AH3031*AP3031+AI3031*AO3031+AJ3031*AP3034+AK3031*AO3034)</f>
        <v>-0.49753967696228818</v>
      </c>
      <c r="AV3031" s="20"/>
      <c r="AW3031" s="11">
        <v>1</v>
      </c>
      <c r="AX3031" s="12">
        <v>0</v>
      </c>
      <c r="AY3031" s="13">
        <v>0</v>
      </c>
      <c r="AZ3031" s="14">
        <v>0</v>
      </c>
      <c r="BA3031" s="20"/>
      <c r="BB3031" s="1">
        <f t="shared" ref="BB3031" si="32341">AR3031*AW3031+AT3031*AW3034-AS3031*AX3031-AU3031*AX3034</f>
        <v>0.85100417358548253</v>
      </c>
      <c r="BC3031" s="4">
        <f t="shared" ref="BC3031" si="32342">(AR3031*AX3031+AS3031*AW3031+AT3031*AX3034+AU3031*AW3034)</f>
        <v>0</v>
      </c>
      <c r="BD3031" s="2">
        <f t="shared" ref="BD3031" si="32343">AR3031*AY3031+AT3031*AY3034-AS3031*AZ3031-AU3031*AZ3034</f>
        <v>0</v>
      </c>
      <c r="BE3031" s="3">
        <f t="shared" ref="BE3031" si="32344">(AR3031*AZ3031+AS3031*AY3031+AT3031*AZ3034+AU3031*AY3034)</f>
        <v>-0.49753967696228818</v>
      </c>
      <c r="BF3031" s="20"/>
      <c r="BG3031" s="11">
        <v>1</v>
      </c>
      <c r="BH3031" s="12">
        <v>0</v>
      </c>
      <c r="BI3031" s="13">
        <v>0</v>
      </c>
      <c r="BJ3031" s="40">
        <f t="shared" ref="BJ3031" si="32345">-1/($BH$4*$B3031)</f>
        <v>-0.20072260136491371</v>
      </c>
      <c r="BK3031" s="20"/>
      <c r="BL3031" s="1">
        <f t="shared" ref="BL3031" si="32346">BB3031*BG3031+BD3031*BG3034-BC3031*BH3031-BE3031*BH3034</f>
        <v>0.85100417358548253</v>
      </c>
      <c r="BM3031" s="4">
        <f t="shared" ref="BM3031" si="32347">(BB3031*BH3031+BC3031*BG3031+BD3031*BH3034+BE3031*BG3034)</f>
        <v>0</v>
      </c>
      <c r="BN3031" s="2">
        <f t="shared" ref="BN3031" si="32348">BB3031*BI3031+BD3031*BI3034-BC3031*BJ3031-BE3031*BJ3034</f>
        <v>0</v>
      </c>
      <c r="BO3031" s="3">
        <f t="shared" ref="BO3031" si="32349">(BB3031*BJ3031+BC3031*BI3031+BD3031*BJ3034+BE3031*BI3034)</f>
        <v>-0.66835544845676487</v>
      </c>
      <c r="BP3031" s="20"/>
      <c r="BQ3031" s="11">
        <v>1</v>
      </c>
      <c r="BR3031" s="12">
        <v>0</v>
      </c>
      <c r="BS3031" s="13">
        <v>0</v>
      </c>
      <c r="BT3031" s="14">
        <v>0</v>
      </c>
      <c r="BU3031" s="20"/>
      <c r="BV3031" s="1">
        <f t="shared" ref="BV3031" si="32350">BL3031*BQ3031+BN3031*BQ3034-BM3031*BR3031-BO3031*BR3034</f>
        <v>0.75330567213002797</v>
      </c>
      <c r="BW3031" s="4">
        <f t="shared" ref="BW3031" si="32351">(BL3031*BR3031+BM3031*BQ3031+BN3031*BR3034+BO3031*BQ3034)</f>
        <v>0</v>
      </c>
      <c r="BX3031" s="2">
        <f t="shared" ref="BX3031" si="32352">BL3031*BS3031+BN3031*BS3034-BM3031*BT3031-BO3031*BT3034</f>
        <v>0</v>
      </c>
      <c r="BY3031" s="3">
        <f t="shared" ref="BY3031" si="32353">(BL3031*BT3031+BM3031*BS3031+BN3031*BT3034+BO3031*BS3034)</f>
        <v>-0.66835544845676487</v>
      </c>
      <c r="BZ3031" s="20"/>
      <c r="CA3031" s="11">
        <v>1</v>
      </c>
      <c r="CB3031" s="12">
        <v>0</v>
      </c>
      <c r="CC3031" s="13">
        <v>0</v>
      </c>
      <c r="CD3031" s="40">
        <f t="shared" ref="CD3031" si="32354">-1/($CB$4*$B3031)</f>
        <v>-0.10505305179115453</v>
      </c>
      <c r="CE3031" s="20"/>
      <c r="CF3031" s="1">
        <f t="shared" ref="CF3031" si="32355">BV3031*CA3031+BX3031*CA3034-BW3031*CB3031-BY3031*CB3034</f>
        <v>0.75330567213002797</v>
      </c>
      <c r="CG3031" s="4">
        <f t="shared" ref="CG3031" si="32356">(BV3031*CB3031+BW3031*CA3031+BX3031*CB3034+BY3031*CA3034)</f>
        <v>0</v>
      </c>
      <c r="CH3031" s="2">
        <f t="shared" ref="CH3031" si="32357">BV3031*CC3031+BX3031*CC3034-BW3031*CD3031-BY3031*CD3034</f>
        <v>0</v>
      </c>
      <c r="CI3031" s="3">
        <f t="shared" ref="CI3031" si="32358">(BV3031*CD3031+BW3031*CC3031+BX3031*CD3034+BY3031*CC3034)</f>
        <v>-0.7474925082456112</v>
      </c>
      <c r="CJ3031" s="28"/>
      <c r="CK3031" s="11">
        <v>1</v>
      </c>
      <c r="CL3031" s="12">
        <v>0</v>
      </c>
      <c r="CM3031" s="13">
        <v>0</v>
      </c>
      <c r="CN3031" s="14">
        <v>0</v>
      </c>
      <c r="CP3031" s="1">
        <f t="shared" ref="CP3031" si="32359">CF3031*CK3031+CH3031*CK3034-CG3031*CL3031-CI3031*CL3034</f>
        <v>0.75330567213002797</v>
      </c>
      <c r="CQ3031" s="4">
        <f t="shared" ref="CQ3031" si="32360">(CF3031*CL3031+CG3031*CK3031+CH3031*CL3034+CI3031*CK3034)</f>
        <v>-0.7474925082456112</v>
      </c>
      <c r="CR3031" s="2">
        <f t="shared" ref="CR3031" si="32361">CF3031*CM3031+CH3031*CM3034-CG3031*CN3031-CI3031*CN3034</f>
        <v>0</v>
      </c>
      <c r="CS3031" s="3">
        <f t="shared" ref="CS3031" si="32362">(CF3031*CN3031+CG3031*CM3031+CH3031*CN3034+CI3031*CM3034)</f>
        <v>-0.7474925082456112</v>
      </c>
      <c r="CU3031" s="29">
        <f t="shared" ref="CU3031" si="32363">20*LOG(((1+$CL$4)/$CL$4)/((CP3031+CP3034)^2+(CQ3031+CQ3034)^2)^0.5)</f>
        <v>-3.0845077627996761E-2</v>
      </c>
      <c r="CW3031" s="51">
        <f t="shared" ref="CW3031" si="32364">((CP3031^2+CQ3031^2)^0.5)/((CP3034^2+CQ3034^2)^0.5)</f>
        <v>1.1172131448746128</v>
      </c>
    </row>
    <row r="3032" spans="2:101" ht="18.600000000000001" thickBot="1">
      <c r="D3032" s="11"/>
      <c r="E3032" s="13"/>
      <c r="F3032" s="13"/>
      <c r="G3032" s="15"/>
      <c r="H3032" s="10"/>
      <c r="I3032" s="11"/>
      <c r="J3032" s="13"/>
      <c r="K3032" s="13"/>
      <c r="L3032" s="15"/>
      <c r="N3032" s="5"/>
      <c r="Q3032" s="6"/>
      <c r="S3032" s="11"/>
      <c r="T3032" s="13"/>
      <c r="U3032" s="13"/>
      <c r="V3032" s="15"/>
      <c r="W3032" s="20"/>
      <c r="X3032" s="5"/>
      <c r="AA3032" s="6"/>
      <c r="AB3032" s="20"/>
      <c r="AC3032" s="11"/>
      <c r="AD3032" s="13"/>
      <c r="AE3032" s="13"/>
      <c r="AF3032" s="15"/>
      <c r="AG3032" s="20"/>
      <c r="AH3032" s="5"/>
      <c r="AK3032" s="6"/>
      <c r="AL3032" s="20"/>
      <c r="AM3032" s="11"/>
      <c r="AN3032" s="13"/>
      <c r="AO3032" s="13"/>
      <c r="AP3032" s="15"/>
      <c r="AR3032" s="5"/>
      <c r="AU3032" s="6"/>
      <c r="AW3032" s="11"/>
      <c r="AX3032" s="13"/>
      <c r="AY3032" s="13"/>
      <c r="AZ3032" s="15"/>
      <c r="BA3032" s="20"/>
      <c r="BB3032" s="5"/>
      <c r="BE3032" s="6"/>
      <c r="BG3032" s="11"/>
      <c r="BH3032" s="13"/>
      <c r="BI3032" s="13"/>
      <c r="BJ3032" s="15"/>
      <c r="BL3032" s="5"/>
      <c r="BO3032" s="6"/>
      <c r="BQ3032" s="11"/>
      <c r="BR3032" s="13"/>
      <c r="BS3032" s="13"/>
      <c r="BT3032" s="15"/>
      <c r="BU3032" s="20"/>
      <c r="BV3032" s="5"/>
      <c r="BY3032" s="6"/>
      <c r="CA3032" s="11"/>
      <c r="CB3032" s="13"/>
      <c r="CC3032" s="13"/>
      <c r="CD3032" s="15"/>
      <c r="CF3032" s="5"/>
      <c r="CI3032" s="6"/>
      <c r="CK3032" s="11"/>
      <c r="CL3032" s="13"/>
      <c r="CM3032" s="13"/>
      <c r="CN3032" s="15"/>
      <c r="CP3032" s="5"/>
      <c r="CS3032" s="6"/>
      <c r="CW3032" s="52"/>
    </row>
    <row r="3033" spans="2:101" ht="18.600000000000001" thickBot="1">
      <c r="D3033" s="11" t="s">
        <v>6</v>
      </c>
      <c r="E3033" s="13"/>
      <c r="F3033" s="13" t="s">
        <v>7</v>
      </c>
      <c r="G3033" s="15"/>
      <c r="H3033" s="10"/>
      <c r="I3033" s="11" t="s">
        <v>8</v>
      </c>
      <c r="J3033" s="13"/>
      <c r="K3033" s="13" t="s">
        <v>9</v>
      </c>
      <c r="L3033" s="15"/>
      <c r="N3033" s="251" t="s">
        <v>26</v>
      </c>
      <c r="O3033" s="252"/>
      <c r="P3033" s="253" t="s">
        <v>27</v>
      </c>
      <c r="Q3033" s="254"/>
      <c r="S3033" s="11" t="s">
        <v>13</v>
      </c>
      <c r="T3033" s="13"/>
      <c r="U3033" s="13" t="s">
        <v>14</v>
      </c>
      <c r="V3033" s="15"/>
      <c r="W3033" s="20"/>
      <c r="X3033" s="251" t="s">
        <v>26</v>
      </c>
      <c r="Y3033" s="252"/>
      <c r="Z3033" s="253" t="s">
        <v>27</v>
      </c>
      <c r="AA3033" s="254"/>
      <c r="AB3033" s="20"/>
      <c r="AC3033" s="11" t="s">
        <v>8</v>
      </c>
      <c r="AD3033" s="13"/>
      <c r="AE3033" s="13" t="s">
        <v>9</v>
      </c>
      <c r="AF3033" s="15"/>
      <c r="AG3033" s="20"/>
      <c r="AH3033" s="251" t="s">
        <v>26</v>
      </c>
      <c r="AI3033" s="252"/>
      <c r="AJ3033" s="253" t="s">
        <v>27</v>
      </c>
      <c r="AK3033" s="254"/>
      <c r="AL3033" s="20"/>
      <c r="AM3033" s="11" t="s">
        <v>13</v>
      </c>
      <c r="AN3033" s="13"/>
      <c r="AO3033" s="13" t="s">
        <v>14</v>
      </c>
      <c r="AP3033" s="15"/>
      <c r="AR3033" s="251" t="s">
        <v>26</v>
      </c>
      <c r="AS3033" s="252"/>
      <c r="AT3033" s="253" t="s">
        <v>27</v>
      </c>
      <c r="AU3033" s="254"/>
      <c r="AV3033" s="36"/>
      <c r="AW3033" s="11" t="s">
        <v>8</v>
      </c>
      <c r="AX3033" s="13"/>
      <c r="AY3033" s="13" t="s">
        <v>9</v>
      </c>
      <c r="AZ3033" s="15"/>
      <c r="BA3033" s="20"/>
      <c r="BB3033" s="251" t="s">
        <v>26</v>
      </c>
      <c r="BC3033" s="252"/>
      <c r="BD3033" s="253" t="s">
        <v>27</v>
      </c>
      <c r="BE3033" s="254"/>
      <c r="BF3033" s="36"/>
      <c r="BG3033" s="11" t="s">
        <v>13</v>
      </c>
      <c r="BH3033" s="13"/>
      <c r="BI3033" s="13" t="s">
        <v>14</v>
      </c>
      <c r="BJ3033" s="15"/>
      <c r="BK3033" s="36"/>
      <c r="BL3033" s="251" t="s">
        <v>26</v>
      </c>
      <c r="BM3033" s="252"/>
      <c r="BN3033" s="253" t="s">
        <v>27</v>
      </c>
      <c r="BO3033" s="254"/>
      <c r="BP3033" s="36"/>
      <c r="BQ3033" s="11" t="s">
        <v>8</v>
      </c>
      <c r="BR3033" s="13"/>
      <c r="BS3033" s="13" t="s">
        <v>9</v>
      </c>
      <c r="BT3033" s="15"/>
      <c r="BU3033" s="20"/>
      <c r="BV3033" s="251" t="s">
        <v>26</v>
      </c>
      <c r="BW3033" s="252"/>
      <c r="BX3033" s="253" t="s">
        <v>27</v>
      </c>
      <c r="BY3033" s="254"/>
      <c r="BZ3033" s="36"/>
      <c r="CA3033" s="11" t="s">
        <v>13</v>
      </c>
      <c r="CB3033" s="13"/>
      <c r="CC3033" s="13" t="s">
        <v>14</v>
      </c>
      <c r="CD3033" s="15"/>
      <c r="CE3033" s="36"/>
      <c r="CF3033" s="251" t="s">
        <v>26</v>
      </c>
      <c r="CG3033" s="252"/>
      <c r="CH3033" s="253" t="s">
        <v>27</v>
      </c>
      <c r="CI3033" s="254"/>
      <c r="CK3033" s="11" t="s">
        <v>28</v>
      </c>
      <c r="CL3033" s="13"/>
      <c r="CM3033" s="13" t="s">
        <v>29</v>
      </c>
      <c r="CN3033" s="15"/>
      <c r="CP3033" s="251" t="s">
        <v>26</v>
      </c>
      <c r="CQ3033" s="252"/>
      <c r="CR3033" s="253" t="s">
        <v>27</v>
      </c>
      <c r="CS3033" s="254"/>
      <c r="CU3033" s="38" t="s">
        <v>37</v>
      </c>
      <c r="CW3033" s="53" t="s">
        <v>45</v>
      </c>
    </row>
    <row r="3034" spans="2:101" ht="19.2" thickTop="1" thickBot="1">
      <c r="D3034" s="16">
        <v>0</v>
      </c>
      <c r="E3034" s="17">
        <v>0</v>
      </c>
      <c r="F3034" s="18">
        <v>1</v>
      </c>
      <c r="G3034" s="19">
        <v>0</v>
      </c>
      <c r="H3034" s="10"/>
      <c r="I3034" s="16">
        <v>0</v>
      </c>
      <c r="J3034" s="17">
        <f t="shared" ref="J3034" si="32365">-1/($J$4*$B3031)</f>
        <v>-0.146177459435755</v>
      </c>
      <c r="K3034" s="18">
        <v>1</v>
      </c>
      <c r="L3034" s="19">
        <v>0</v>
      </c>
      <c r="N3034" s="1">
        <f t="shared" ref="N3034" si="32366">D3034*I3031+F3034*I3034-E3034*J3031-G3034*J3034</f>
        <v>0</v>
      </c>
      <c r="O3034" s="4">
        <f t="shared" ref="O3034" si="32367">(D3034*J3031+E3034*I3031+F3034*J3034+G3034*I3034)</f>
        <v>-0.146177459435755</v>
      </c>
      <c r="P3034" s="2">
        <f t="shared" ref="P3034" si="32368">D3034*K3031+F3034*K3034-E3034*L3031-G3034*L3034</f>
        <v>1</v>
      </c>
      <c r="Q3034" s="3">
        <f t="shared" ref="Q3034" si="32369">(D3034*L3031+E3034*K3031+F3034*L3034+G3034*K3034)</f>
        <v>0</v>
      </c>
      <c r="S3034" s="16">
        <v>0</v>
      </c>
      <c r="T3034" s="17">
        <v>0</v>
      </c>
      <c r="U3034" s="18">
        <v>1</v>
      </c>
      <c r="V3034" s="19">
        <v>0</v>
      </c>
      <c r="W3034" s="20"/>
      <c r="X3034" s="1">
        <f t="shared" ref="X3034" si="32370">N3034*S3031+P3034*S3034-O3034*T3031-Q3034*T3034</f>
        <v>0</v>
      </c>
      <c r="Y3034" s="4">
        <f t="shared" ref="Y3034" si="32371">(N3034*T3031+O3034*S3031+P3034*T3034+Q3034*S3034)</f>
        <v>-0.146177459435755</v>
      </c>
      <c r="Z3034" s="2">
        <f t="shared" ref="Z3034" si="32372">N3034*U3031+P3034*U3034-O3034*V3031-Q3034*V3034</f>
        <v>0.9706588800811411</v>
      </c>
      <c r="AA3034" s="3">
        <f t="shared" ref="AA3034" si="32373">(N3034*V3031+O3034*U3031+P3034*V3034+Q3034*U3034)</f>
        <v>0</v>
      </c>
      <c r="AB3034" s="20"/>
      <c r="AC3034" s="16">
        <v>0</v>
      </c>
      <c r="AD3034" s="17">
        <f t="shared" ref="AD3034" si="32374">-1/($AD$4*$B3031)</f>
        <v>-0.16700066800267202</v>
      </c>
      <c r="AE3034" s="18">
        <v>1</v>
      </c>
      <c r="AF3034" s="19">
        <v>0</v>
      </c>
      <c r="AG3034" s="20"/>
      <c r="AH3034" s="1">
        <f t="shared" ref="AH3034" si="32375">X3034*AC3031+Z3034*AC3034-Y3034*AD3031-AA3034*AD3034</f>
        <v>0</v>
      </c>
      <c r="AI3034" s="4">
        <f t="shared" ref="AI3034" si="32376">(X3034*AD3031+Y3034*AC3031+Z3034*AD3034+AA3034*AC3034)</f>
        <v>-0.30827814081203109</v>
      </c>
      <c r="AJ3034" s="2">
        <f t="shared" ref="AJ3034" si="32377">X3034*AE3031+Z3034*AE3034-Y3034*AF3031-AA3034*AF3034</f>
        <v>0.9706588800811411</v>
      </c>
      <c r="AK3034" s="3">
        <f t="shared" ref="AK3034" si="32378">(X3034*AF3031+Y3034*AE3031+Z3034*AF3034+AA3034*AE3034)</f>
        <v>0</v>
      </c>
      <c r="AL3034" s="20"/>
      <c r="AM3034" s="16">
        <v>0</v>
      </c>
      <c r="AN3034" s="17">
        <v>0</v>
      </c>
      <c r="AO3034" s="18">
        <v>1</v>
      </c>
      <c r="AP3034" s="19">
        <v>0</v>
      </c>
      <c r="AR3034" s="1">
        <f t="shared" ref="AR3034" si="32379">AH3034*AM3031+AJ3034*AM3034-AI3034*AN3031-AK3034*AN3034</f>
        <v>0</v>
      </c>
      <c r="AS3034" s="4">
        <f t="shared" ref="AS3034" si="32380">(AH3034*AN3031+AI3034*AM3031+AJ3034*AN3034+AK3034*AM3034)</f>
        <v>-0.30827814081203109</v>
      </c>
      <c r="AT3034" s="2">
        <f t="shared" ref="AT3034" si="32381">AH3034*AO3031+AJ3034*AO3034-AI3034*AP3031-AK3034*AP3034</f>
        <v>0.90635388616957846</v>
      </c>
      <c r="AU3034" s="3">
        <f t="shared" ref="AU3034" si="32382">(AH3034*AP3031+AI3034*AO3031+AJ3034*AP3034+AK3034*AO3034)</f>
        <v>0</v>
      </c>
      <c r="AV3034" s="20"/>
      <c r="AW3034" s="16">
        <v>0</v>
      </c>
      <c r="AX3034" s="17">
        <f t="shared" ref="AX3034" si="32383">-1/($AX$4*$B3031)</f>
        <v>-0.16700066800267202</v>
      </c>
      <c r="AY3034" s="18">
        <v>1</v>
      </c>
      <c r="AZ3034" s="19">
        <v>0</v>
      </c>
      <c r="BA3034" s="20"/>
      <c r="BB3034" s="1">
        <f t="shared" ref="BB3034" si="32384">AR3034*AW3031+AT3034*AW3034-AS3034*AX3031-AU3034*AX3034</f>
        <v>0</v>
      </c>
      <c r="BC3034" s="4">
        <f t="shared" ref="BC3034" si="32385">(AR3034*AX3031+AS3034*AW3031+AT3034*AX3034+AU3034*AW3034)</f>
        <v>-0.45963984524916845</v>
      </c>
      <c r="BD3034" s="2">
        <f t="shared" ref="BD3034" si="32386">AR3034*AY3031+AT3034*AY3034-AS3034*AZ3031-AU3034*AZ3034</f>
        <v>0.90635388616957846</v>
      </c>
      <c r="BE3034" s="3">
        <f t="shared" ref="BE3034" si="32387">(AR3034*AZ3031+AS3034*AY3031+AT3034*AZ3034+AU3034*AY3034)</f>
        <v>0</v>
      </c>
      <c r="BF3034" s="20"/>
      <c r="BG3034" s="16">
        <v>0</v>
      </c>
      <c r="BH3034" s="17">
        <v>0</v>
      </c>
      <c r="BI3034" s="18">
        <v>1</v>
      </c>
      <c r="BJ3034" s="19">
        <v>0</v>
      </c>
      <c r="BK3034" s="20"/>
      <c r="BL3034" s="1">
        <f t="shared" ref="BL3034" si="32388">BB3034*BG3031+BD3034*BG3034-BC3034*BH3031-BE3034*BH3034</f>
        <v>0</v>
      </c>
      <c r="BM3034" s="4">
        <f t="shared" ref="BM3034" si="32389">(BB3034*BH3031+BC3034*BG3031+BD3034*BH3034+BE3034*BG3034)</f>
        <v>-0.45963984524916845</v>
      </c>
      <c r="BN3034" s="2">
        <f t="shared" ref="BN3034" si="32390">BB3034*BI3031+BD3034*BI3034-BC3034*BJ3031-BE3034*BJ3034</f>
        <v>0.814093780740199</v>
      </c>
      <c r="BO3034" s="3">
        <f t="shared" ref="BO3034" si="32391">(BB3034*BJ3031+BC3034*BI3031+BD3034*BJ3034+BE3034*BI3034)</f>
        <v>0</v>
      </c>
      <c r="BP3034" s="20"/>
      <c r="BQ3034" s="16">
        <v>0</v>
      </c>
      <c r="BR3034" s="17">
        <f t="shared" ref="BR3034" si="32392">-1/($BR$4*$B3031)</f>
        <v>-0.146177459435755</v>
      </c>
      <c r="BS3034" s="18">
        <v>1</v>
      </c>
      <c r="BT3034" s="19">
        <v>0</v>
      </c>
      <c r="BU3034" s="20"/>
      <c r="BV3034" s="1">
        <f t="shared" ref="BV3034" si="32393">BL3034*BQ3031+BN3034*BQ3034-BM3034*BR3031-BO3034*BR3034</f>
        <v>0</v>
      </c>
      <c r="BW3034" s="4">
        <f t="shared" ref="BW3034" si="32394">(BL3034*BR3031+BM3034*BQ3031+BN3034*BR3034+BO3034*BQ3034)</f>
        <v>-0.5786420058602193</v>
      </c>
      <c r="BX3034" s="2">
        <f t="shared" ref="BX3034" si="32395">BL3034*BS3031+BN3034*BS3034-BM3034*BT3031-BO3034*BT3034</f>
        <v>0.814093780740199</v>
      </c>
      <c r="BY3034" s="3">
        <f t="shared" ref="BY3034" si="32396">(BL3034*BT3031+BM3034*BS3031+BN3034*BT3034+BO3034*BS3034)</f>
        <v>0</v>
      </c>
      <c r="BZ3034" s="20"/>
      <c r="CA3034" s="16">
        <v>0</v>
      </c>
      <c r="CB3034" s="17">
        <v>0</v>
      </c>
      <c r="CC3034" s="18">
        <v>1</v>
      </c>
      <c r="CD3034" s="19">
        <v>0</v>
      </c>
      <c r="CE3034" s="20"/>
      <c r="CF3034" s="1">
        <f t="shared" ref="CF3034" si="32397">BV3034*CA3031+BX3034*CA3034-BW3034*CB3031-BY3034*CB3034</f>
        <v>0</v>
      </c>
      <c r="CG3034" s="4">
        <f t="shared" ref="CG3034" si="32398">(BV3034*CB3031+BW3034*CA3031+BX3034*CB3034+BY3034*CA3034)</f>
        <v>-0.5786420058602193</v>
      </c>
      <c r="CH3034" s="2">
        <f t="shared" ref="CH3034" si="32399">BV3034*CC3031+BX3034*CC3034-BW3034*CD3031-BY3034*CD3034</f>
        <v>0.75330567213002786</v>
      </c>
      <c r="CI3034" s="3">
        <f t="shared" ref="CI3034" si="32400">(BV3034*CD3031+BW3034*CC3031+BX3034*CD3034+BY3034*CC3034)</f>
        <v>0</v>
      </c>
      <c r="CK3034" s="16">
        <f t="shared" ref="CK3034" si="32401">1/$CL$4</f>
        <v>1</v>
      </c>
      <c r="CL3034" s="17">
        <v>0</v>
      </c>
      <c r="CM3034" s="18">
        <v>1</v>
      </c>
      <c r="CN3034" s="19">
        <v>0</v>
      </c>
      <c r="CP3034" s="1">
        <f t="shared" ref="CP3034" si="32402">CF3034*CK3031+CH3034*CK3034-CG3034*CL3031-CI3034*CL3034</f>
        <v>0.75330567213002786</v>
      </c>
      <c r="CQ3034" s="4">
        <f t="shared" ref="CQ3034" si="32403">(CF3034*CL3031+CG3034*CK3031+CH3034*CL3034+CI3034*CK3034)</f>
        <v>-0.5786420058602193</v>
      </c>
      <c r="CR3034" s="2">
        <f t="shared" ref="CR3034" si="32404">CF3034*CM3031+CH3034*CM3034-CG3034*CN3031-CI3034*CN3034</f>
        <v>0.75330567213002786</v>
      </c>
      <c r="CS3034" s="3">
        <f t="shared" ref="CS3034" si="32405">(CF3034*CN3031+CG3034*CM3031+CH3034*CN3034+CI3034*CM3034)</f>
        <v>0</v>
      </c>
      <c r="CU3034" s="39">
        <f t="shared" ref="CU3034" si="32406">(180/PI())*ATAN(-1*(CQ3031/CP3031))</f>
        <v>44.778072698332167</v>
      </c>
      <c r="CW3034" s="54">
        <f t="shared" ref="CW3034" si="32407">20*LOG(((1-(10^(CU3031/20)^2)*(1-((1-CW3031)/(1+CW3031))^2))^0.5))</f>
        <v>-19.948006516495855</v>
      </c>
    </row>
    <row r="3035" spans="2:101">
      <c r="E3035" s="20"/>
      <c r="F3035" s="20"/>
      <c r="G3035" s="20"/>
      <c r="H3035" s="20"/>
      <c r="I3035" s="20"/>
      <c r="J3035" s="20"/>
      <c r="K3035" s="20"/>
      <c r="L3035" s="20"/>
      <c r="M3035" s="20"/>
      <c r="N3035" s="20"/>
      <c r="O3035" s="20"/>
      <c r="P3035" s="20"/>
      <c r="Q3035" s="20"/>
      <c r="R3035" s="20"/>
      <c r="S3035" s="20"/>
      <c r="T3035" s="20"/>
      <c r="U3035" s="20"/>
      <c r="V3035" s="20"/>
      <c r="W3035" s="20"/>
      <c r="X3035" s="20"/>
      <c r="Y3035" s="20"/>
      <c r="Z3035" s="20"/>
      <c r="AA3035" s="20"/>
      <c r="AB3035" s="30"/>
      <c r="AC3035" s="20"/>
      <c r="AD3035" s="20"/>
      <c r="AE3035" s="20"/>
      <c r="AF3035" s="20"/>
      <c r="AG3035" s="20"/>
      <c r="AH3035" s="20"/>
      <c r="AI3035" s="20"/>
      <c r="AJ3035" s="20"/>
      <c r="AK3035" s="20"/>
      <c r="AL3035" s="20"/>
      <c r="AM3035" s="20"/>
      <c r="AN3035" s="20"/>
      <c r="AO3035" s="20"/>
      <c r="AP3035" s="20"/>
      <c r="AQ3035" s="20"/>
      <c r="AR3035" s="20"/>
      <c r="AS3035" s="20"/>
      <c r="AT3035" s="20"/>
      <c r="AU3035" s="20"/>
      <c r="AV3035" s="20"/>
      <c r="AW3035" s="20"/>
      <c r="AX3035" s="20"/>
      <c r="AY3035" s="20"/>
      <c r="AZ3035" s="20"/>
      <c r="BA3035" s="20"/>
      <c r="BB3035" s="20"/>
      <c r="BC3035" s="20"/>
      <c r="BD3035" s="20"/>
      <c r="BE3035" s="20"/>
      <c r="BF3035" s="20"/>
      <c r="BG3035" s="20"/>
      <c r="BH3035" s="20"/>
      <c r="BI3035" s="20"/>
      <c r="BJ3035" s="20"/>
      <c r="BK3035" s="20"/>
      <c r="BL3035" s="20"/>
      <c r="BM3035" s="20"/>
      <c r="BN3035" s="20"/>
      <c r="BO3035" s="20"/>
      <c r="BP3035" s="20"/>
      <c r="BQ3035" s="20"/>
      <c r="BR3035" s="20"/>
      <c r="BS3035" s="20"/>
      <c r="BT3035" s="20"/>
      <c r="BU3035" s="20"/>
      <c r="BV3035" s="20"/>
      <c r="BW3035" s="20"/>
      <c r="BX3035" s="20"/>
      <c r="BY3035" s="20"/>
      <c r="BZ3035" s="20"/>
      <c r="CA3035" s="20"/>
      <c r="CB3035" s="20"/>
      <c r="CC3035" s="20"/>
      <c r="CD3035" s="20"/>
      <c r="CE3035" s="20"/>
      <c r="CF3035" s="20"/>
      <c r="CG3035" s="20"/>
      <c r="CH3035" s="20"/>
      <c r="CI3035" s="20"/>
      <c r="CJ3035" s="20"/>
      <c r="CK3035" s="20"/>
      <c r="CL3035" s="20"/>
    </row>
    <row r="3037" spans="2:101" ht="18.600000000000001" thickBot="1">
      <c r="B3037" s="23"/>
      <c r="C3037" s="23"/>
      <c r="D3037" s="20" t="s">
        <v>15</v>
      </c>
      <c r="E3037" s="20"/>
      <c r="F3037" s="20"/>
      <c r="G3037" s="20"/>
      <c r="H3037" s="20"/>
      <c r="I3037" s="20" t="s">
        <v>16</v>
      </c>
      <c r="J3037" s="20"/>
      <c r="K3037" s="20"/>
      <c r="L3037" s="20"/>
      <c r="M3037" s="23"/>
      <c r="N3037" s="23"/>
      <c r="O3037" s="24" t="s">
        <v>17</v>
      </c>
      <c r="P3037" s="23"/>
      <c r="Q3037" s="23"/>
      <c r="R3037" s="23"/>
      <c r="S3037" s="20"/>
      <c r="T3037" s="20" t="s">
        <v>18</v>
      </c>
      <c r="U3037" s="23"/>
      <c r="V3037" s="23"/>
      <c r="W3037" s="23"/>
      <c r="X3037" s="23"/>
      <c r="Y3037" s="24" t="s">
        <v>19</v>
      </c>
      <c r="Z3037" s="23"/>
      <c r="AA3037" s="23"/>
      <c r="AB3037" s="23"/>
      <c r="AC3037" s="24" t="s">
        <v>20</v>
      </c>
      <c r="AD3037" s="20"/>
      <c r="AE3037" s="20"/>
      <c r="AF3037" s="20"/>
      <c r="AG3037" s="20"/>
      <c r="AH3037" s="23"/>
      <c r="AI3037" s="24" t="s">
        <v>21</v>
      </c>
      <c r="AJ3037" s="23"/>
      <c r="AK3037" s="23"/>
      <c r="AL3037" s="20"/>
      <c r="AM3037" s="24" t="s">
        <v>31</v>
      </c>
      <c r="AN3037" s="20"/>
      <c r="AO3037" s="23"/>
      <c r="AP3037" s="23"/>
      <c r="AQ3037" s="23"/>
      <c r="AR3037" s="23"/>
      <c r="AS3037" s="24" t="s">
        <v>91</v>
      </c>
      <c r="AT3037" s="23"/>
      <c r="AU3037" s="23"/>
      <c r="AV3037" s="23"/>
      <c r="AW3037" s="24" t="s">
        <v>32</v>
      </c>
      <c r="AX3037" s="20"/>
      <c r="AY3037" s="20"/>
      <c r="AZ3037" s="20"/>
      <c r="BA3037" s="20"/>
      <c r="BB3037" s="23"/>
      <c r="BC3037" s="24" t="s">
        <v>22</v>
      </c>
      <c r="BD3037" s="23"/>
      <c r="BE3037" s="23"/>
      <c r="BF3037" s="23"/>
      <c r="BG3037" s="24" t="s">
        <v>33</v>
      </c>
      <c r="BH3037" s="20"/>
      <c r="BI3037" s="23"/>
      <c r="BJ3037" s="23"/>
      <c r="BK3037" s="23"/>
      <c r="BL3037" s="23"/>
      <c r="BM3037" s="24" t="s">
        <v>34</v>
      </c>
      <c r="BN3037" s="23"/>
      <c r="BO3037" s="23"/>
      <c r="BP3037" s="23"/>
      <c r="BQ3037" s="24" t="s">
        <v>89</v>
      </c>
      <c r="BR3037" s="20"/>
      <c r="BS3037" s="20"/>
      <c r="BT3037" s="20"/>
      <c r="BU3037" s="20"/>
      <c r="BV3037" s="23"/>
      <c r="BW3037" s="24" t="s">
        <v>35</v>
      </c>
      <c r="BX3037" s="23"/>
      <c r="BY3037" s="23"/>
      <c r="BZ3037" s="23"/>
      <c r="CA3037" s="24" t="s">
        <v>90</v>
      </c>
      <c r="CB3037" s="20"/>
      <c r="CC3037" s="23"/>
      <c r="CD3037" s="23"/>
      <c r="CE3037" s="23"/>
      <c r="CF3037" s="23"/>
      <c r="CG3037" s="24" t="s">
        <v>92</v>
      </c>
      <c r="CH3037" s="23"/>
      <c r="CI3037" s="23"/>
      <c r="CJ3037" s="23"/>
      <c r="CK3037" s="24" t="s">
        <v>36</v>
      </c>
      <c r="CL3037" s="24"/>
      <c r="CM3037" s="23"/>
      <c r="CN3037" s="23"/>
      <c r="CO3037" s="23"/>
      <c r="CP3037" s="23"/>
      <c r="CQ3037" s="24" t="s">
        <v>93</v>
      </c>
      <c r="CR3037" s="23"/>
      <c r="CS3037" s="23"/>
    </row>
    <row r="3038" spans="2:101" ht="18.600000000000001" thickBot="1">
      <c r="B3038" s="33"/>
      <c r="C3038" s="23"/>
      <c r="D3038" s="7" t="s">
        <v>2</v>
      </c>
      <c r="E3038" s="8"/>
      <c r="F3038" s="8" t="s">
        <v>3</v>
      </c>
      <c r="G3038" s="9"/>
      <c r="H3038" s="10"/>
      <c r="I3038" s="7" t="s">
        <v>4</v>
      </c>
      <c r="J3038" s="8"/>
      <c r="K3038" s="8" t="s">
        <v>5</v>
      </c>
      <c r="L3038" s="9"/>
      <c r="M3038" s="23"/>
      <c r="N3038" s="251" t="s">
        <v>79</v>
      </c>
      <c r="O3038" s="252"/>
      <c r="P3038" s="253" t="s">
        <v>80</v>
      </c>
      <c r="Q3038" s="254"/>
      <c r="R3038" s="23"/>
      <c r="S3038" s="7" t="s">
        <v>11</v>
      </c>
      <c r="T3038" s="8"/>
      <c r="U3038" s="8" t="s">
        <v>12</v>
      </c>
      <c r="V3038" s="9"/>
      <c r="W3038" s="20"/>
      <c r="X3038" s="251" t="s">
        <v>79</v>
      </c>
      <c r="Y3038" s="252"/>
      <c r="Z3038" s="253" t="s">
        <v>80</v>
      </c>
      <c r="AA3038" s="254"/>
      <c r="AB3038" s="20"/>
      <c r="AC3038" s="7" t="s">
        <v>4</v>
      </c>
      <c r="AD3038" s="8"/>
      <c r="AE3038" s="8" t="s">
        <v>5</v>
      </c>
      <c r="AF3038" s="9"/>
      <c r="AG3038" s="20"/>
      <c r="AH3038" s="251" t="s">
        <v>0</v>
      </c>
      <c r="AI3038" s="252"/>
      <c r="AJ3038" s="253" t="s">
        <v>1</v>
      </c>
      <c r="AK3038" s="254"/>
      <c r="AL3038" s="20"/>
      <c r="AM3038" s="7" t="s">
        <v>11</v>
      </c>
      <c r="AN3038" s="8"/>
      <c r="AO3038" s="8" t="s">
        <v>12</v>
      </c>
      <c r="AP3038" s="9"/>
      <c r="AQ3038" s="23"/>
      <c r="AR3038" s="251" t="s">
        <v>0</v>
      </c>
      <c r="AS3038" s="252"/>
      <c r="AT3038" s="253" t="s">
        <v>1</v>
      </c>
      <c r="AU3038" s="254"/>
      <c r="AV3038" s="36"/>
      <c r="AW3038" s="7" t="s">
        <v>4</v>
      </c>
      <c r="AX3038" s="8"/>
      <c r="AY3038" s="8" t="s">
        <v>5</v>
      </c>
      <c r="AZ3038" s="9"/>
      <c r="BA3038" s="20"/>
      <c r="BB3038" s="251" t="s">
        <v>0</v>
      </c>
      <c r="BC3038" s="252"/>
      <c r="BD3038" s="253" t="s">
        <v>1</v>
      </c>
      <c r="BE3038" s="254"/>
      <c r="BF3038" s="36"/>
      <c r="BG3038" s="7" t="s">
        <v>11</v>
      </c>
      <c r="BH3038" s="8"/>
      <c r="BI3038" s="8" t="s">
        <v>12</v>
      </c>
      <c r="BJ3038" s="9"/>
      <c r="BK3038" s="36"/>
      <c r="BL3038" s="251" t="s">
        <v>0</v>
      </c>
      <c r="BM3038" s="252"/>
      <c r="BN3038" s="253" t="s">
        <v>1</v>
      </c>
      <c r="BO3038" s="254"/>
      <c r="BP3038" s="36"/>
      <c r="BQ3038" s="7" t="s">
        <v>4</v>
      </c>
      <c r="BR3038" s="8"/>
      <c r="BS3038" s="8" t="s">
        <v>5</v>
      </c>
      <c r="BT3038" s="9"/>
      <c r="BU3038" s="20"/>
      <c r="BV3038" s="251" t="s">
        <v>0</v>
      </c>
      <c r="BW3038" s="252"/>
      <c r="BX3038" s="253" t="s">
        <v>1</v>
      </c>
      <c r="BY3038" s="254"/>
      <c r="BZ3038" s="36"/>
      <c r="CA3038" s="7" t="s">
        <v>11</v>
      </c>
      <c r="CB3038" s="8"/>
      <c r="CC3038" s="8" t="s">
        <v>12</v>
      </c>
      <c r="CD3038" s="9"/>
      <c r="CE3038" s="36"/>
      <c r="CF3038" s="251" t="s">
        <v>0</v>
      </c>
      <c r="CG3038" s="252"/>
      <c r="CH3038" s="253" t="s">
        <v>1</v>
      </c>
      <c r="CI3038" s="254"/>
      <c r="CJ3038" s="23"/>
      <c r="CK3038" s="7" t="s">
        <v>23</v>
      </c>
      <c r="CL3038" s="8"/>
      <c r="CM3038" s="8" t="s">
        <v>24</v>
      </c>
      <c r="CN3038" s="9"/>
      <c r="CO3038" s="23"/>
      <c r="CP3038" s="251" t="s">
        <v>0</v>
      </c>
      <c r="CQ3038" s="252"/>
      <c r="CR3038" s="253" t="s">
        <v>1</v>
      </c>
      <c r="CS3038" s="254"/>
      <c r="CU3038" s="26" t="s">
        <v>25</v>
      </c>
      <c r="CW3038" s="50" t="s">
        <v>44</v>
      </c>
    </row>
    <row r="3039" spans="2:101" ht="19.2" thickTop="1" thickBot="1">
      <c r="B3039" s="34">
        <v>10.050000000000001</v>
      </c>
      <c r="D3039" s="11">
        <v>1</v>
      </c>
      <c r="E3039" s="12">
        <v>0</v>
      </c>
      <c r="F3039" s="13">
        <v>0</v>
      </c>
      <c r="G3039" s="40">
        <f t="shared" ref="G3039" si="32408">-1/($E$4*$B3039)</f>
        <v>-0.10453039979219357</v>
      </c>
      <c r="H3039" s="10"/>
      <c r="I3039" s="11">
        <v>1</v>
      </c>
      <c r="J3039" s="12">
        <v>0</v>
      </c>
      <c r="K3039" s="13">
        <v>0</v>
      </c>
      <c r="L3039" s="14">
        <v>0</v>
      </c>
      <c r="N3039" s="1">
        <f t="shared" ref="N3039" si="32409">D3039*I3039+F3039*I3042-E3039*J3039-G3039*J3042</f>
        <v>0.98479603156673967</v>
      </c>
      <c r="O3039" s="4">
        <f t="shared" ref="O3039" si="32410">(D3039*J3039+E3039*I3039+F3039*J3042+G3039*I3042)</f>
        <v>0</v>
      </c>
      <c r="P3039" s="2">
        <f t="shared" ref="P3039" si="32411">D3039*K3039+F3039*K3042-E3039*L3039-G3039*L3042</f>
        <v>0</v>
      </c>
      <c r="Q3039" s="3">
        <f t="shared" ref="Q3039" si="32412">(D3039*L3039+E3039*K3039+F3039*L3042+G3039*K3042)</f>
        <v>-0.10453039979219357</v>
      </c>
      <c r="S3039" s="11">
        <v>1</v>
      </c>
      <c r="T3039" s="12">
        <v>0</v>
      </c>
      <c r="U3039" s="13">
        <v>0</v>
      </c>
      <c r="V3039" s="40">
        <f t="shared" ref="V3039" si="32413">-1/($T$4*$B3039)</f>
        <v>-0.19972398145762554</v>
      </c>
      <c r="W3039" s="20"/>
      <c r="X3039" s="1">
        <f t="shared" ref="X3039" si="32414">N3039*S3039+P3039*S3042-O3039*T3039-Q3039*T3042</f>
        <v>0.98479603156673967</v>
      </c>
      <c r="Y3039" s="4">
        <f t="shared" ref="Y3039" si="32415">(N3039*T3039+O3039*S3039+P3039*T3042+Q3039*S3042)</f>
        <v>0</v>
      </c>
      <c r="Z3039" s="2">
        <f t="shared" ref="Z3039" si="32416">N3039*U3039+P3039*U3042-O3039*V3039-Q3039*V3042</f>
        <v>0</v>
      </c>
      <c r="AA3039" s="3">
        <f t="shared" ref="AA3039" si="32417">(N3039*V3039+O3039*U3039+P3039*V3042+Q3039*U3042)</f>
        <v>-0.30121778414037231</v>
      </c>
      <c r="AB3039" s="20"/>
      <c r="AC3039" s="11">
        <v>1</v>
      </c>
      <c r="AD3039" s="12">
        <v>0</v>
      </c>
      <c r="AE3039" s="13">
        <v>0</v>
      </c>
      <c r="AF3039" s="14">
        <v>0</v>
      </c>
      <c r="AG3039" s="20"/>
      <c r="AH3039" s="1">
        <f t="shared" ref="AH3039" si="32418">X3039*AC3039+Z3039*AC3042-Y3039*AD3039-AA3039*AD3042</f>
        <v>0.93474272692422544</v>
      </c>
      <c r="AI3039" s="4">
        <f t="shared" ref="AI3039" si="32419">(X3039*AD3039+Y3039*AC3039+Z3039*AD3042+AA3039*AC3042)</f>
        <v>0</v>
      </c>
      <c r="AJ3039" s="2">
        <f t="shared" ref="AJ3039" si="32420">X3039*AE3039+Z3039*AE3042-Y3039*AF3039-AA3039*AF3042</f>
        <v>0</v>
      </c>
      <c r="AK3039" s="3">
        <f t="shared" ref="AK3039" si="32421">(X3039*AF3039+Y3039*AE3039+Z3039*AF3042+AA3039*AE3042)</f>
        <v>-0.30121778414037231</v>
      </c>
      <c r="AL3039" s="20"/>
      <c r="AM3039" s="11">
        <v>1</v>
      </c>
      <c r="AN3039" s="12">
        <v>0</v>
      </c>
      <c r="AO3039" s="13">
        <v>0</v>
      </c>
      <c r="AP3039" s="40">
        <f t="shared" ref="AP3039" si="32422">-1/($AN$4*$B3039)</f>
        <v>-0.20755629445596382</v>
      </c>
      <c r="AR3039" s="1">
        <f t="shared" ref="AR3039" si="32423">AH3039*AM3039+AJ3039*AM3042-AI3039*AN3039-AK3039*AN3042</f>
        <v>0.93474272692422544</v>
      </c>
      <c r="AS3039" s="4">
        <f t="shared" ref="AS3039" si="32424">(AH3039*AN3039+AI3039*AM3039+AJ3039*AN3042+AK3039*AM3042)</f>
        <v>0</v>
      </c>
      <c r="AT3039" s="2">
        <f t="shared" ref="AT3039" si="32425">AH3039*AO3039+AJ3039*AO3042-AI3039*AP3039-AK3039*AP3042</f>
        <v>0</v>
      </c>
      <c r="AU3039" s="3">
        <f t="shared" ref="AU3039" si="32426">(AH3039*AP3039+AI3039*AO3039+AJ3039*AP3042+AK3039*AO3042)</f>
        <v>-0.49522952081042743</v>
      </c>
      <c r="AV3039" s="20"/>
      <c r="AW3039" s="11">
        <v>1</v>
      </c>
      <c r="AX3039" s="12">
        <v>0</v>
      </c>
      <c r="AY3039" s="13">
        <v>0</v>
      </c>
      <c r="AZ3039" s="14">
        <v>0</v>
      </c>
      <c r="BA3039" s="20"/>
      <c r="BB3039" s="1">
        <f t="shared" ref="BB3039" si="32427">AR3039*AW3039+AT3039*AW3042-AS3039*AX3039-AU3039*AX3042</f>
        <v>0.85245052713319602</v>
      </c>
      <c r="BC3039" s="4">
        <f t="shared" ref="BC3039" si="32428">(AR3039*AX3039+AS3039*AW3039+AT3039*AX3042+AU3039*AW3042)</f>
        <v>0</v>
      </c>
      <c r="BD3039" s="2">
        <f t="shared" ref="BD3039" si="32429">AR3039*AY3039+AT3039*AY3042-AS3039*AZ3039-AU3039*AZ3042</f>
        <v>0</v>
      </c>
      <c r="BE3039" s="3">
        <f t="shared" ref="BE3039" si="32430">(AR3039*AZ3039+AS3039*AY3039+AT3039*AZ3042+AU3039*AY3042)</f>
        <v>-0.49522952081042743</v>
      </c>
      <c r="BF3039" s="20"/>
      <c r="BG3039" s="11">
        <v>1</v>
      </c>
      <c r="BH3039" s="12">
        <v>0</v>
      </c>
      <c r="BI3039" s="13">
        <v>0</v>
      </c>
      <c r="BJ3039" s="40">
        <f t="shared" ref="BJ3039" si="32431">-1/($BH$4*$B3039)</f>
        <v>-0.19972398145762554</v>
      </c>
      <c r="BK3039" s="20"/>
      <c r="BL3039" s="1">
        <f t="shared" ref="BL3039" si="32432">BB3039*BG3039+BD3039*BG3042-BC3039*BH3039-BE3039*BH3042</f>
        <v>0.85245052713319602</v>
      </c>
      <c r="BM3039" s="4">
        <f t="shared" ref="BM3039" si="32433">(BB3039*BH3039+BC3039*BG3039+BD3039*BH3042+BE3039*BG3042)</f>
        <v>0</v>
      </c>
      <c r="BN3039" s="2">
        <f t="shared" ref="BN3039" si="32434">BB3039*BI3039+BD3039*BI3042-BC3039*BJ3039-BE3039*BJ3042</f>
        <v>0</v>
      </c>
      <c r="BO3039" s="3">
        <f t="shared" ref="BO3039" si="32435">(BB3039*BJ3039+BC3039*BI3039+BD3039*BJ3042+BE3039*BI3042)</f>
        <v>-0.66548433408512098</v>
      </c>
      <c r="BP3039" s="20"/>
      <c r="BQ3039" s="11">
        <v>1</v>
      </c>
      <c r="BR3039" s="12">
        <v>0</v>
      </c>
      <c r="BS3039" s="13">
        <v>0</v>
      </c>
      <c r="BT3039" s="14">
        <v>0</v>
      </c>
      <c r="BU3039" s="20"/>
      <c r="BV3039" s="1">
        <f t="shared" ref="BV3039" si="32436">BL3039*BQ3039+BN3039*BQ3042-BM3039*BR3039-BO3039*BR3042</f>
        <v>0.75565569205771521</v>
      </c>
      <c r="BW3039" s="4">
        <f t="shared" ref="BW3039" si="32437">(BL3039*BR3039+BM3039*BQ3039+BN3039*BR3042+BO3039*BQ3042)</f>
        <v>0</v>
      </c>
      <c r="BX3039" s="2">
        <f t="shared" ref="BX3039" si="32438">BL3039*BS3039+BN3039*BS3042-BM3039*BT3039-BO3039*BT3042</f>
        <v>0</v>
      </c>
      <c r="BY3039" s="3">
        <f t="shared" ref="BY3039" si="32439">(BL3039*BT3039+BM3039*BS3039+BN3039*BT3042+BO3039*BS3042)</f>
        <v>-0.66548433408512098</v>
      </c>
      <c r="BZ3039" s="20"/>
      <c r="CA3039" s="11">
        <v>1</v>
      </c>
      <c r="CB3039" s="12">
        <v>0</v>
      </c>
      <c r="CC3039" s="13">
        <v>0</v>
      </c>
      <c r="CD3039" s="40">
        <f t="shared" ref="CD3039" si="32440">-1/($CB$4*$B3039)</f>
        <v>-0.10453039979219357</v>
      </c>
      <c r="CE3039" s="20"/>
      <c r="CF3039" s="1">
        <f t="shared" ref="CF3039" si="32441">BV3039*CA3039+BX3039*CA3042-BW3039*CB3039-BY3039*CB3042</f>
        <v>0.75565569205771521</v>
      </c>
      <c r="CG3039" s="4">
        <f t="shared" ref="CG3039" si="32442">(BV3039*CB3039+BW3039*CA3039+BX3039*CB3042+BY3039*CA3042)</f>
        <v>0</v>
      </c>
      <c r="CH3039" s="2">
        <f t="shared" ref="CH3039" si="32443">BV3039*CC3039+BX3039*CC3042-BW3039*CD3039-BY3039*CD3042</f>
        <v>0</v>
      </c>
      <c r="CI3039" s="3">
        <f t="shared" ref="CI3039" si="32444">(BV3039*CD3039+BW3039*CC3039+BX3039*CD3042+BY3039*CC3042)</f>
        <v>-0.74447332568116065</v>
      </c>
      <c r="CJ3039" s="28"/>
      <c r="CK3039" s="11">
        <v>1</v>
      </c>
      <c r="CL3039" s="12">
        <v>0</v>
      </c>
      <c r="CM3039" s="13">
        <v>0</v>
      </c>
      <c r="CN3039" s="14">
        <v>0</v>
      </c>
      <c r="CP3039" s="1">
        <f t="shared" ref="CP3039" si="32445">CF3039*CK3039+CH3039*CK3042-CG3039*CL3039-CI3039*CL3042</f>
        <v>0.75565569205771521</v>
      </c>
      <c r="CQ3039" s="4">
        <f t="shared" ref="CQ3039" si="32446">(CF3039*CL3039+CG3039*CK3039+CH3039*CL3042+CI3039*CK3042)</f>
        <v>-0.74447332568116065</v>
      </c>
      <c r="CR3039" s="2">
        <f t="shared" ref="CR3039" si="32447">CF3039*CM3039+CH3039*CM3042-CG3039*CN3039-CI3039*CN3042</f>
        <v>0</v>
      </c>
      <c r="CS3039" s="3">
        <f t="shared" ref="CS3039" si="32448">(CF3039*CN3039+CG3039*CM3039+CH3039*CN3042+CI3039*CM3042)</f>
        <v>-0.74447332568116065</v>
      </c>
      <c r="CU3039" s="29">
        <f t="shared" ref="CU3039" si="32449">20*LOG(((1+$CL$4)/$CL$4)/((CP3039+CP3042)^2+(CQ3039+CQ3042)^2)^0.5)</f>
        <v>-3.0626072731925764E-2</v>
      </c>
      <c r="CW3039" s="51">
        <f t="shared" ref="CW3039" si="32450">((CP3039^2+CQ3039^2)^0.5)/((CP3042^2+CQ3042^2)^0.5)</f>
        <v>1.1162705596145548</v>
      </c>
    </row>
    <row r="3040" spans="2:101" ht="18.600000000000001" thickBot="1">
      <c r="D3040" s="11"/>
      <c r="E3040" s="13"/>
      <c r="F3040" s="13"/>
      <c r="G3040" s="15"/>
      <c r="H3040" s="10"/>
      <c r="I3040" s="11"/>
      <c r="J3040" s="13"/>
      <c r="K3040" s="13"/>
      <c r="L3040" s="15"/>
      <c r="N3040" s="5"/>
      <c r="Q3040" s="6"/>
      <c r="S3040" s="11"/>
      <c r="T3040" s="13"/>
      <c r="U3040" s="13"/>
      <c r="V3040" s="15"/>
      <c r="W3040" s="20"/>
      <c r="X3040" s="5"/>
      <c r="AA3040" s="6"/>
      <c r="AB3040" s="20"/>
      <c r="AC3040" s="11"/>
      <c r="AD3040" s="13"/>
      <c r="AE3040" s="13"/>
      <c r="AF3040" s="15"/>
      <c r="AG3040" s="20"/>
      <c r="AH3040" s="5"/>
      <c r="AK3040" s="6"/>
      <c r="AL3040" s="20"/>
      <c r="AM3040" s="11"/>
      <c r="AN3040" s="13"/>
      <c r="AO3040" s="13"/>
      <c r="AP3040" s="15"/>
      <c r="AR3040" s="5"/>
      <c r="AU3040" s="6"/>
      <c r="AW3040" s="11"/>
      <c r="AX3040" s="13"/>
      <c r="AY3040" s="13"/>
      <c r="AZ3040" s="15"/>
      <c r="BA3040" s="20"/>
      <c r="BB3040" s="5"/>
      <c r="BE3040" s="6"/>
      <c r="BG3040" s="11"/>
      <c r="BH3040" s="13"/>
      <c r="BI3040" s="13"/>
      <c r="BJ3040" s="15"/>
      <c r="BL3040" s="5"/>
      <c r="BO3040" s="6"/>
      <c r="BQ3040" s="11"/>
      <c r="BR3040" s="13"/>
      <c r="BS3040" s="13"/>
      <c r="BT3040" s="15"/>
      <c r="BU3040" s="20"/>
      <c r="BV3040" s="5"/>
      <c r="BY3040" s="6"/>
      <c r="CA3040" s="11"/>
      <c r="CB3040" s="13"/>
      <c r="CC3040" s="13"/>
      <c r="CD3040" s="15"/>
      <c r="CF3040" s="5"/>
      <c r="CI3040" s="6"/>
      <c r="CK3040" s="11"/>
      <c r="CL3040" s="13"/>
      <c r="CM3040" s="13"/>
      <c r="CN3040" s="15"/>
      <c r="CP3040" s="5"/>
      <c r="CS3040" s="6"/>
      <c r="CW3040" s="52"/>
    </row>
    <row r="3041" spans="2:101" ht="18.600000000000001" thickBot="1">
      <c r="D3041" s="11" t="s">
        <v>6</v>
      </c>
      <c r="E3041" s="13"/>
      <c r="F3041" s="13" t="s">
        <v>7</v>
      </c>
      <c r="G3041" s="15"/>
      <c r="H3041" s="10"/>
      <c r="I3041" s="11" t="s">
        <v>8</v>
      </c>
      <c r="J3041" s="13"/>
      <c r="K3041" s="13" t="s">
        <v>9</v>
      </c>
      <c r="L3041" s="15"/>
      <c r="N3041" s="251" t="s">
        <v>26</v>
      </c>
      <c r="O3041" s="252"/>
      <c r="P3041" s="253" t="s">
        <v>27</v>
      </c>
      <c r="Q3041" s="254"/>
      <c r="S3041" s="11" t="s">
        <v>13</v>
      </c>
      <c r="T3041" s="13"/>
      <c r="U3041" s="13" t="s">
        <v>14</v>
      </c>
      <c r="V3041" s="15"/>
      <c r="W3041" s="20"/>
      <c r="X3041" s="251" t="s">
        <v>26</v>
      </c>
      <c r="Y3041" s="252"/>
      <c r="Z3041" s="253" t="s">
        <v>27</v>
      </c>
      <c r="AA3041" s="254"/>
      <c r="AB3041" s="20"/>
      <c r="AC3041" s="11" t="s">
        <v>8</v>
      </c>
      <c r="AD3041" s="13"/>
      <c r="AE3041" s="13" t="s">
        <v>9</v>
      </c>
      <c r="AF3041" s="15"/>
      <c r="AG3041" s="20"/>
      <c r="AH3041" s="251" t="s">
        <v>26</v>
      </c>
      <c r="AI3041" s="252"/>
      <c r="AJ3041" s="253" t="s">
        <v>27</v>
      </c>
      <c r="AK3041" s="254"/>
      <c r="AL3041" s="20"/>
      <c r="AM3041" s="11" t="s">
        <v>13</v>
      </c>
      <c r="AN3041" s="13"/>
      <c r="AO3041" s="13" t="s">
        <v>14</v>
      </c>
      <c r="AP3041" s="15"/>
      <c r="AR3041" s="251" t="s">
        <v>26</v>
      </c>
      <c r="AS3041" s="252"/>
      <c r="AT3041" s="253" t="s">
        <v>27</v>
      </c>
      <c r="AU3041" s="254"/>
      <c r="AV3041" s="36"/>
      <c r="AW3041" s="11" t="s">
        <v>8</v>
      </c>
      <c r="AX3041" s="13"/>
      <c r="AY3041" s="13" t="s">
        <v>9</v>
      </c>
      <c r="AZ3041" s="15"/>
      <c r="BA3041" s="20"/>
      <c r="BB3041" s="251" t="s">
        <v>26</v>
      </c>
      <c r="BC3041" s="252"/>
      <c r="BD3041" s="253" t="s">
        <v>27</v>
      </c>
      <c r="BE3041" s="254"/>
      <c r="BF3041" s="36"/>
      <c r="BG3041" s="11" t="s">
        <v>13</v>
      </c>
      <c r="BH3041" s="13"/>
      <c r="BI3041" s="13" t="s">
        <v>14</v>
      </c>
      <c r="BJ3041" s="15"/>
      <c r="BK3041" s="36"/>
      <c r="BL3041" s="251" t="s">
        <v>26</v>
      </c>
      <c r="BM3041" s="252"/>
      <c r="BN3041" s="253" t="s">
        <v>27</v>
      </c>
      <c r="BO3041" s="254"/>
      <c r="BP3041" s="36"/>
      <c r="BQ3041" s="11" t="s">
        <v>8</v>
      </c>
      <c r="BR3041" s="13"/>
      <c r="BS3041" s="13" t="s">
        <v>9</v>
      </c>
      <c r="BT3041" s="15"/>
      <c r="BU3041" s="20"/>
      <c r="BV3041" s="251" t="s">
        <v>26</v>
      </c>
      <c r="BW3041" s="252"/>
      <c r="BX3041" s="253" t="s">
        <v>27</v>
      </c>
      <c r="BY3041" s="254"/>
      <c r="BZ3041" s="36"/>
      <c r="CA3041" s="11" t="s">
        <v>13</v>
      </c>
      <c r="CB3041" s="13"/>
      <c r="CC3041" s="13" t="s">
        <v>14</v>
      </c>
      <c r="CD3041" s="15"/>
      <c r="CE3041" s="36"/>
      <c r="CF3041" s="251" t="s">
        <v>26</v>
      </c>
      <c r="CG3041" s="252"/>
      <c r="CH3041" s="253" t="s">
        <v>27</v>
      </c>
      <c r="CI3041" s="254"/>
      <c r="CK3041" s="11" t="s">
        <v>28</v>
      </c>
      <c r="CL3041" s="13"/>
      <c r="CM3041" s="13" t="s">
        <v>29</v>
      </c>
      <c r="CN3041" s="15"/>
      <c r="CP3041" s="251" t="s">
        <v>26</v>
      </c>
      <c r="CQ3041" s="252"/>
      <c r="CR3041" s="253" t="s">
        <v>27</v>
      </c>
      <c r="CS3041" s="254"/>
      <c r="CU3041" s="38" t="s">
        <v>37</v>
      </c>
      <c r="CW3041" s="53" t="s">
        <v>45</v>
      </c>
    </row>
    <row r="3042" spans="2:101" ht="19.2" thickTop="1" thickBot="1">
      <c r="D3042" s="16">
        <v>0</v>
      </c>
      <c r="E3042" s="17">
        <v>0</v>
      </c>
      <c r="F3042" s="18">
        <v>1</v>
      </c>
      <c r="G3042" s="19">
        <v>0</v>
      </c>
      <c r="H3042" s="10"/>
      <c r="I3042" s="16">
        <v>0</v>
      </c>
      <c r="J3042" s="17">
        <f t="shared" ref="J3042" si="32451">-1/($J$4*$B3039)</f>
        <v>-0.14545020839378606</v>
      </c>
      <c r="K3042" s="18">
        <v>1</v>
      </c>
      <c r="L3042" s="19">
        <v>0</v>
      </c>
      <c r="N3042" s="1">
        <f t="shared" ref="N3042" si="32452">D3042*I3039+F3042*I3042-E3042*J3039-G3042*J3042</f>
        <v>0</v>
      </c>
      <c r="O3042" s="4">
        <f t="shared" ref="O3042" si="32453">(D3042*J3039+E3042*I3039+F3042*J3042+G3042*I3042)</f>
        <v>-0.14545020839378606</v>
      </c>
      <c r="P3042" s="2">
        <f t="shared" ref="P3042" si="32454">D3042*K3039+F3042*K3042-E3042*L3039-G3042*L3042</f>
        <v>1</v>
      </c>
      <c r="Q3042" s="3">
        <f t="shared" ref="Q3042" si="32455">(D3042*L3039+E3042*K3039+F3042*L3042+G3042*K3042)</f>
        <v>0</v>
      </c>
      <c r="S3042" s="16">
        <v>0</v>
      </c>
      <c r="T3042" s="17">
        <v>0</v>
      </c>
      <c r="U3042" s="18">
        <v>1</v>
      </c>
      <c r="V3042" s="19">
        <v>0</v>
      </c>
      <c r="W3042" s="20"/>
      <c r="X3042" s="1">
        <f t="shared" ref="X3042" si="32456">N3042*S3039+P3042*S3042-O3042*T3039-Q3042*T3042</f>
        <v>0</v>
      </c>
      <c r="Y3042" s="4">
        <f t="shared" ref="Y3042" si="32457">(N3042*T3039+O3042*S3039+P3042*T3042+Q3042*S3042)</f>
        <v>-0.14545020839378606</v>
      </c>
      <c r="Z3042" s="2">
        <f t="shared" ref="Z3042" si="32458">N3042*U3039+P3042*U3042-O3042*V3039-Q3042*V3042</f>
        <v>0.97095010527575165</v>
      </c>
      <c r="AA3042" s="3">
        <f t="shared" ref="AA3042" si="32459">(N3042*V3039+O3042*U3039+P3042*V3042+Q3042*U3042)</f>
        <v>0</v>
      </c>
      <c r="AB3042" s="20"/>
      <c r="AC3042" s="16">
        <v>0</v>
      </c>
      <c r="AD3042" s="17">
        <f t="shared" ref="AD3042" si="32460">-1/($AD$4*$B3039)</f>
        <v>-0.16616981890813134</v>
      </c>
      <c r="AE3042" s="18">
        <v>1</v>
      </c>
      <c r="AF3042" s="19">
        <v>0</v>
      </c>
      <c r="AG3042" s="20"/>
      <c r="AH3042" s="1">
        <f t="shared" ref="AH3042" si="32461">X3042*AC3039+Z3042*AC3042-Y3042*AD3039-AA3042*AD3042</f>
        <v>0</v>
      </c>
      <c r="AI3042" s="4">
        <f t="shared" ref="AI3042" si="32462">(X3042*AD3039+Y3042*AC3039+Z3042*AD3042+AA3042*AC3042)</f>
        <v>-0.30679281155628879</v>
      </c>
      <c r="AJ3042" s="2">
        <f t="shared" ref="AJ3042" si="32463">X3042*AE3039+Z3042*AE3042-Y3042*AF3039-AA3042*AF3042</f>
        <v>0.97095010527575165</v>
      </c>
      <c r="AK3042" s="3">
        <f t="shared" ref="AK3042" si="32464">(X3042*AF3039+Y3042*AE3039+Z3042*AF3042+AA3042*AE3042)</f>
        <v>0</v>
      </c>
      <c r="AL3042" s="20"/>
      <c r="AM3042" s="16">
        <v>0</v>
      </c>
      <c r="AN3042" s="17">
        <v>0</v>
      </c>
      <c r="AO3042" s="18">
        <v>1</v>
      </c>
      <c r="AP3042" s="19">
        <v>0</v>
      </c>
      <c r="AR3042" s="1">
        <f t="shared" ref="AR3042" si="32465">AH3042*AM3039+AJ3042*AM3042-AI3042*AN3039-AK3042*AN3042</f>
        <v>0</v>
      </c>
      <c r="AS3042" s="4">
        <f t="shared" ref="AS3042" si="32466">(AH3042*AN3039+AI3042*AM3039+AJ3042*AN3042+AK3042*AM3042)</f>
        <v>-0.30679281155628879</v>
      </c>
      <c r="AT3042" s="2">
        <f t="shared" ref="AT3042" si="32467">AH3042*AO3039+AJ3042*AO3042-AI3042*AP3039-AK3042*AP3042</f>
        <v>0.90727332614340161</v>
      </c>
      <c r="AU3042" s="3">
        <f t="shared" ref="AU3042" si="32468">(AH3042*AP3039+AI3042*AO3039+AJ3042*AP3042+AK3042*AO3042)</f>
        <v>0</v>
      </c>
      <c r="AV3042" s="20"/>
      <c r="AW3042" s="16">
        <v>0</v>
      </c>
      <c r="AX3042" s="17">
        <f t="shared" ref="AX3042" si="32469">-1/($AX$4*$B3039)</f>
        <v>-0.16616981890813134</v>
      </c>
      <c r="AY3042" s="18">
        <v>1</v>
      </c>
      <c r="AZ3042" s="19">
        <v>0</v>
      </c>
      <c r="BA3042" s="20"/>
      <c r="BB3042" s="1">
        <f t="shared" ref="BB3042" si="32470">AR3042*AW3039+AT3042*AW3042-AS3042*AX3039-AU3042*AX3042</f>
        <v>0</v>
      </c>
      <c r="BC3042" s="4">
        <f t="shared" ref="BC3042" si="32471">(AR3042*AX3039+AS3042*AW3039+AT3042*AX3042+AU3042*AW3042)</f>
        <v>-0.45755425586171583</v>
      </c>
      <c r="BD3042" s="2">
        <f t="shared" ref="BD3042" si="32472">AR3042*AY3039+AT3042*AY3042-AS3042*AZ3039-AU3042*AZ3042</f>
        <v>0.90727332614340161</v>
      </c>
      <c r="BE3042" s="3">
        <f t="shared" ref="BE3042" si="32473">(AR3042*AZ3039+AS3042*AY3039+AT3042*AZ3042+AU3042*AY3042)</f>
        <v>0</v>
      </c>
      <c r="BF3042" s="20"/>
      <c r="BG3042" s="16">
        <v>0</v>
      </c>
      <c r="BH3042" s="17">
        <v>0</v>
      </c>
      <c r="BI3042" s="18">
        <v>1</v>
      </c>
      <c r="BJ3042" s="19">
        <v>0</v>
      </c>
      <c r="BK3042" s="20"/>
      <c r="BL3042" s="1">
        <f t="shared" ref="BL3042" si="32474">BB3042*BG3039+BD3042*BG3042-BC3042*BH3039-BE3042*BH3042</f>
        <v>0</v>
      </c>
      <c r="BM3042" s="4">
        <f t="shared" ref="BM3042" si="32475">(BB3042*BH3039+BC3042*BG3039+BD3042*BH3042+BE3042*BG3042)</f>
        <v>-0.45755425586171583</v>
      </c>
      <c r="BN3042" s="2">
        <f t="shared" ref="BN3042" si="32476">BB3042*BI3039+BD3042*BI3042-BC3042*BJ3039-BE3042*BJ3042</f>
        <v>0.81588876842981861</v>
      </c>
      <c r="BO3042" s="3">
        <f t="shared" ref="BO3042" si="32477">(BB3042*BJ3039+BC3042*BI3039+BD3042*BJ3042+BE3042*BI3042)</f>
        <v>0</v>
      </c>
      <c r="BP3042" s="20"/>
      <c r="BQ3042" s="16">
        <v>0</v>
      </c>
      <c r="BR3042" s="17">
        <f t="shared" ref="BR3042" si="32478">-1/($BR$4*$B3039)</f>
        <v>-0.14545020839378606</v>
      </c>
      <c r="BS3042" s="18">
        <v>1</v>
      </c>
      <c r="BT3042" s="19">
        <v>0</v>
      </c>
      <c r="BU3042" s="20"/>
      <c r="BV3042" s="1">
        <f t="shared" ref="BV3042" si="32479">BL3042*BQ3039+BN3042*BQ3042-BM3042*BR3039-BO3042*BR3042</f>
        <v>0</v>
      </c>
      <c r="BW3042" s="4">
        <f t="shared" ref="BW3042" si="32480">(BL3042*BR3039+BM3042*BQ3039+BN3042*BR3042+BO3042*BQ3042)</f>
        <v>-0.57622544725598246</v>
      </c>
      <c r="BX3042" s="2">
        <f t="shared" ref="BX3042" si="32481">BL3042*BS3039+BN3042*BS3042-BM3042*BT3039-BO3042*BT3042</f>
        <v>0.81588876842981861</v>
      </c>
      <c r="BY3042" s="3">
        <f t="shared" ref="BY3042" si="32482">(BL3042*BT3039+BM3042*BS3039+BN3042*BT3042+BO3042*BS3042)</f>
        <v>0</v>
      </c>
      <c r="BZ3042" s="20"/>
      <c r="CA3042" s="16">
        <v>0</v>
      </c>
      <c r="CB3042" s="17">
        <v>0</v>
      </c>
      <c r="CC3042" s="18">
        <v>1</v>
      </c>
      <c r="CD3042" s="19">
        <v>0</v>
      </c>
      <c r="CE3042" s="20"/>
      <c r="CF3042" s="1">
        <f t="shared" ref="CF3042" si="32483">BV3042*CA3039+BX3042*CA3042-BW3042*CB3039-BY3042*CB3042</f>
        <v>0</v>
      </c>
      <c r="CG3042" s="4">
        <f t="shared" ref="CG3042" si="32484">(BV3042*CB3039+BW3042*CA3039+BX3042*CB3042+BY3042*CA3042)</f>
        <v>-0.57622544725598246</v>
      </c>
      <c r="CH3042" s="2">
        <f t="shared" ref="CH3042" si="32485">BV3042*CC3039+BX3042*CC3042-BW3042*CD3039-BY3042*CD3042</f>
        <v>0.75565569205771521</v>
      </c>
      <c r="CI3042" s="3">
        <f t="shared" ref="CI3042" si="32486">(BV3042*CD3039+BW3042*CC3039+BX3042*CD3042+BY3042*CC3042)</f>
        <v>0</v>
      </c>
      <c r="CK3042" s="16">
        <f t="shared" ref="CK3042" si="32487">1/$CL$4</f>
        <v>1</v>
      </c>
      <c r="CL3042" s="17">
        <v>0</v>
      </c>
      <c r="CM3042" s="18">
        <v>1</v>
      </c>
      <c r="CN3042" s="19">
        <v>0</v>
      </c>
      <c r="CP3042" s="1">
        <f t="shared" ref="CP3042" si="32488">CF3042*CK3039+CH3042*CK3042-CG3042*CL3039-CI3042*CL3042</f>
        <v>0.75565569205771521</v>
      </c>
      <c r="CQ3042" s="4">
        <f t="shared" ref="CQ3042" si="32489">(CF3042*CL3039+CG3042*CK3039+CH3042*CL3042+CI3042*CK3042)</f>
        <v>-0.57622544725598246</v>
      </c>
      <c r="CR3042" s="2">
        <f t="shared" ref="CR3042" si="32490">CF3042*CM3039+CH3042*CM3042-CG3042*CN3039-CI3042*CN3042</f>
        <v>0.75565569205771521</v>
      </c>
      <c r="CS3042" s="3">
        <f t="shared" ref="CS3042" si="32491">(CF3042*CN3039+CG3042*CM3039+CH3042*CN3042+CI3042*CM3042)</f>
        <v>0</v>
      </c>
      <c r="CU3042" s="39">
        <f t="shared" ref="CU3042" si="32492">(180/PI())*ATAN(-1*(CQ3039/CP3039))</f>
        <v>44.572909713734035</v>
      </c>
      <c r="CW3042" s="54">
        <f t="shared" ref="CW3042" si="32493">20*LOG(((1-(10^(CU3039/20)^2)*(1-((1-CW3039)/(1+CW3039))^2))^0.5))</f>
        <v>-19.989399964071836</v>
      </c>
    </row>
    <row r="3043" spans="2:101">
      <c r="E3043" s="20"/>
      <c r="F3043" s="20"/>
      <c r="G3043" s="20"/>
      <c r="H3043" s="20"/>
      <c r="I3043" s="20"/>
      <c r="J3043" s="20"/>
      <c r="K3043" s="20"/>
      <c r="L3043" s="20"/>
      <c r="M3043" s="20"/>
      <c r="N3043" s="20"/>
      <c r="O3043" s="20"/>
      <c r="P3043" s="20"/>
      <c r="Q3043" s="20"/>
      <c r="R3043" s="20"/>
      <c r="S3043" s="20"/>
      <c r="T3043" s="20"/>
      <c r="U3043" s="20"/>
      <c r="V3043" s="20"/>
      <c r="W3043" s="20"/>
      <c r="X3043" s="20"/>
      <c r="Y3043" s="20"/>
      <c r="Z3043" s="20"/>
      <c r="AA3043" s="20"/>
      <c r="AB3043" s="30"/>
      <c r="AC3043" s="20"/>
      <c r="AD3043" s="20"/>
      <c r="AE3043" s="20"/>
      <c r="AF3043" s="20"/>
      <c r="AG3043" s="20"/>
      <c r="AH3043" s="20"/>
      <c r="AI3043" s="20"/>
      <c r="AJ3043" s="20"/>
      <c r="AK3043" s="20"/>
      <c r="AL3043" s="20"/>
      <c r="AM3043" s="20"/>
      <c r="AN3043" s="20"/>
      <c r="AO3043" s="20"/>
      <c r="AP3043" s="20"/>
      <c r="AQ3043" s="20"/>
      <c r="AR3043" s="20"/>
      <c r="AS3043" s="20"/>
      <c r="AT3043" s="20"/>
      <c r="AU3043" s="20"/>
      <c r="AV3043" s="20"/>
      <c r="AW3043" s="20"/>
      <c r="AX3043" s="20"/>
      <c r="AY3043" s="20"/>
      <c r="AZ3043" s="20"/>
      <c r="BA3043" s="20"/>
      <c r="BB3043" s="20"/>
      <c r="BC3043" s="20"/>
      <c r="BD3043" s="20"/>
      <c r="BE3043" s="20"/>
      <c r="BF3043" s="20"/>
      <c r="BG3043" s="20"/>
      <c r="BH3043" s="20"/>
      <c r="BI3043" s="20"/>
      <c r="BJ3043" s="20"/>
      <c r="BK3043" s="20"/>
      <c r="BL3043" s="20"/>
      <c r="BM3043" s="20"/>
      <c r="BN3043" s="20"/>
      <c r="BO3043" s="20"/>
      <c r="BP3043" s="20"/>
      <c r="BQ3043" s="20"/>
      <c r="BR3043" s="20"/>
      <c r="BS3043" s="20"/>
      <c r="BT3043" s="20"/>
      <c r="BU3043" s="20"/>
      <c r="BV3043" s="20"/>
      <c r="BW3043" s="20"/>
      <c r="BX3043" s="20"/>
      <c r="BY3043" s="20"/>
      <c r="BZ3043" s="20"/>
      <c r="CA3043" s="20"/>
      <c r="CB3043" s="20"/>
      <c r="CC3043" s="20"/>
      <c r="CD3043" s="20"/>
      <c r="CE3043" s="20"/>
      <c r="CF3043" s="20"/>
      <c r="CG3043" s="20"/>
      <c r="CH3043" s="20"/>
      <c r="CI3043" s="20"/>
      <c r="CJ3043" s="20"/>
      <c r="CK3043" s="20"/>
      <c r="CL3043" s="20"/>
    </row>
    <row r="3045" spans="2:101" ht="18.600000000000001" thickBot="1">
      <c r="B3045" s="23"/>
      <c r="C3045" s="23"/>
      <c r="D3045" s="20" t="s">
        <v>15</v>
      </c>
      <c r="E3045" s="20"/>
      <c r="F3045" s="20"/>
      <c r="G3045" s="20"/>
      <c r="H3045" s="20"/>
      <c r="I3045" s="20" t="s">
        <v>16</v>
      </c>
      <c r="J3045" s="20"/>
      <c r="K3045" s="20"/>
      <c r="L3045" s="20"/>
      <c r="M3045" s="23"/>
      <c r="N3045" s="23"/>
      <c r="O3045" s="24" t="s">
        <v>17</v>
      </c>
      <c r="P3045" s="23"/>
      <c r="Q3045" s="23"/>
      <c r="R3045" s="23"/>
      <c r="S3045" s="20"/>
      <c r="T3045" s="20" t="s">
        <v>18</v>
      </c>
      <c r="U3045" s="23"/>
      <c r="V3045" s="23"/>
      <c r="W3045" s="23"/>
      <c r="X3045" s="23"/>
      <c r="Y3045" s="24" t="s">
        <v>19</v>
      </c>
      <c r="Z3045" s="23"/>
      <c r="AA3045" s="23"/>
      <c r="AB3045" s="23"/>
      <c r="AC3045" s="24" t="s">
        <v>20</v>
      </c>
      <c r="AD3045" s="20"/>
      <c r="AE3045" s="20"/>
      <c r="AF3045" s="20"/>
      <c r="AG3045" s="20"/>
      <c r="AH3045" s="23"/>
      <c r="AI3045" s="24" t="s">
        <v>21</v>
      </c>
      <c r="AJ3045" s="23"/>
      <c r="AK3045" s="23"/>
      <c r="AL3045" s="20"/>
      <c r="AM3045" s="24" t="s">
        <v>31</v>
      </c>
      <c r="AN3045" s="20"/>
      <c r="AO3045" s="23"/>
      <c r="AP3045" s="23"/>
      <c r="AQ3045" s="23"/>
      <c r="AR3045" s="23"/>
      <c r="AS3045" s="24" t="s">
        <v>91</v>
      </c>
      <c r="AT3045" s="23"/>
      <c r="AU3045" s="23"/>
      <c r="AV3045" s="23"/>
      <c r="AW3045" s="24" t="s">
        <v>32</v>
      </c>
      <c r="AX3045" s="20"/>
      <c r="AY3045" s="20"/>
      <c r="AZ3045" s="20"/>
      <c r="BA3045" s="20"/>
      <c r="BB3045" s="23"/>
      <c r="BC3045" s="24" t="s">
        <v>22</v>
      </c>
      <c r="BD3045" s="23"/>
      <c r="BE3045" s="23"/>
      <c r="BF3045" s="23"/>
      <c r="BG3045" s="24" t="s">
        <v>33</v>
      </c>
      <c r="BH3045" s="20"/>
      <c r="BI3045" s="23"/>
      <c r="BJ3045" s="23"/>
      <c r="BK3045" s="23"/>
      <c r="BL3045" s="23"/>
      <c r="BM3045" s="24" t="s">
        <v>34</v>
      </c>
      <c r="BN3045" s="23"/>
      <c r="BO3045" s="23"/>
      <c r="BP3045" s="23"/>
      <c r="BQ3045" s="24" t="s">
        <v>89</v>
      </c>
      <c r="BR3045" s="20"/>
      <c r="BS3045" s="20"/>
      <c r="BT3045" s="20"/>
      <c r="BU3045" s="20"/>
      <c r="BV3045" s="23"/>
      <c r="BW3045" s="24" t="s">
        <v>35</v>
      </c>
      <c r="BX3045" s="23"/>
      <c r="BY3045" s="23"/>
      <c r="BZ3045" s="23"/>
      <c r="CA3045" s="24" t="s">
        <v>90</v>
      </c>
      <c r="CB3045" s="20"/>
      <c r="CC3045" s="23"/>
      <c r="CD3045" s="23"/>
      <c r="CE3045" s="23"/>
      <c r="CF3045" s="23"/>
      <c r="CG3045" s="24" t="s">
        <v>92</v>
      </c>
      <c r="CH3045" s="23"/>
      <c r="CI3045" s="23"/>
      <c r="CJ3045" s="23"/>
      <c r="CK3045" s="24" t="s">
        <v>36</v>
      </c>
      <c r="CL3045" s="24"/>
      <c r="CM3045" s="23"/>
      <c r="CN3045" s="23"/>
      <c r="CO3045" s="23"/>
      <c r="CP3045" s="23"/>
      <c r="CQ3045" s="24" t="s">
        <v>93</v>
      </c>
      <c r="CR3045" s="23"/>
      <c r="CS3045" s="23"/>
    </row>
    <row r="3046" spans="2:101" ht="18.600000000000001" thickBot="1">
      <c r="B3046" s="33"/>
      <c r="C3046" s="23"/>
      <c r="D3046" s="7" t="s">
        <v>2</v>
      </c>
      <c r="E3046" s="8"/>
      <c r="F3046" s="8" t="s">
        <v>3</v>
      </c>
      <c r="G3046" s="9"/>
      <c r="H3046" s="10"/>
      <c r="I3046" s="7" t="s">
        <v>4</v>
      </c>
      <c r="J3046" s="8"/>
      <c r="K3046" s="8" t="s">
        <v>5</v>
      </c>
      <c r="L3046" s="9"/>
      <c r="M3046" s="23"/>
      <c r="N3046" s="251" t="s">
        <v>79</v>
      </c>
      <c r="O3046" s="252"/>
      <c r="P3046" s="253" t="s">
        <v>80</v>
      </c>
      <c r="Q3046" s="254"/>
      <c r="R3046" s="23"/>
      <c r="S3046" s="7" t="s">
        <v>11</v>
      </c>
      <c r="T3046" s="8"/>
      <c r="U3046" s="8" t="s">
        <v>12</v>
      </c>
      <c r="V3046" s="9"/>
      <c r="W3046" s="20"/>
      <c r="X3046" s="251" t="s">
        <v>79</v>
      </c>
      <c r="Y3046" s="252"/>
      <c r="Z3046" s="253" t="s">
        <v>80</v>
      </c>
      <c r="AA3046" s="254"/>
      <c r="AB3046" s="20"/>
      <c r="AC3046" s="7" t="s">
        <v>4</v>
      </c>
      <c r="AD3046" s="8"/>
      <c r="AE3046" s="8" t="s">
        <v>5</v>
      </c>
      <c r="AF3046" s="9"/>
      <c r="AG3046" s="20"/>
      <c r="AH3046" s="251" t="s">
        <v>0</v>
      </c>
      <c r="AI3046" s="252"/>
      <c r="AJ3046" s="253" t="s">
        <v>1</v>
      </c>
      <c r="AK3046" s="254"/>
      <c r="AL3046" s="20"/>
      <c r="AM3046" s="7" t="s">
        <v>11</v>
      </c>
      <c r="AN3046" s="8"/>
      <c r="AO3046" s="8" t="s">
        <v>12</v>
      </c>
      <c r="AP3046" s="9"/>
      <c r="AQ3046" s="23"/>
      <c r="AR3046" s="251" t="s">
        <v>0</v>
      </c>
      <c r="AS3046" s="252"/>
      <c r="AT3046" s="253" t="s">
        <v>1</v>
      </c>
      <c r="AU3046" s="254"/>
      <c r="AV3046" s="36"/>
      <c r="AW3046" s="7" t="s">
        <v>4</v>
      </c>
      <c r="AX3046" s="8"/>
      <c r="AY3046" s="8" t="s">
        <v>5</v>
      </c>
      <c r="AZ3046" s="9"/>
      <c r="BA3046" s="20"/>
      <c r="BB3046" s="251" t="s">
        <v>0</v>
      </c>
      <c r="BC3046" s="252"/>
      <c r="BD3046" s="253" t="s">
        <v>1</v>
      </c>
      <c r="BE3046" s="254"/>
      <c r="BF3046" s="36"/>
      <c r="BG3046" s="7" t="s">
        <v>11</v>
      </c>
      <c r="BH3046" s="8"/>
      <c r="BI3046" s="8" t="s">
        <v>12</v>
      </c>
      <c r="BJ3046" s="9"/>
      <c r="BK3046" s="36"/>
      <c r="BL3046" s="251" t="s">
        <v>0</v>
      </c>
      <c r="BM3046" s="252"/>
      <c r="BN3046" s="253" t="s">
        <v>1</v>
      </c>
      <c r="BO3046" s="254"/>
      <c r="BP3046" s="36"/>
      <c r="BQ3046" s="7" t="s">
        <v>4</v>
      </c>
      <c r="BR3046" s="8"/>
      <c r="BS3046" s="8" t="s">
        <v>5</v>
      </c>
      <c r="BT3046" s="9"/>
      <c r="BU3046" s="20"/>
      <c r="BV3046" s="251" t="s">
        <v>0</v>
      </c>
      <c r="BW3046" s="252"/>
      <c r="BX3046" s="253" t="s">
        <v>1</v>
      </c>
      <c r="BY3046" s="254"/>
      <c r="BZ3046" s="36"/>
      <c r="CA3046" s="7" t="s">
        <v>11</v>
      </c>
      <c r="CB3046" s="8"/>
      <c r="CC3046" s="8" t="s">
        <v>12</v>
      </c>
      <c r="CD3046" s="9"/>
      <c r="CE3046" s="36"/>
      <c r="CF3046" s="251" t="s">
        <v>0</v>
      </c>
      <c r="CG3046" s="252"/>
      <c r="CH3046" s="253" t="s">
        <v>1</v>
      </c>
      <c r="CI3046" s="254"/>
      <c r="CJ3046" s="23"/>
      <c r="CK3046" s="7" t="s">
        <v>23</v>
      </c>
      <c r="CL3046" s="8"/>
      <c r="CM3046" s="8" t="s">
        <v>24</v>
      </c>
      <c r="CN3046" s="9"/>
      <c r="CO3046" s="23"/>
      <c r="CP3046" s="251" t="s">
        <v>0</v>
      </c>
      <c r="CQ3046" s="252"/>
      <c r="CR3046" s="253" t="s">
        <v>1</v>
      </c>
      <c r="CS3046" s="254"/>
      <c r="CU3046" s="26" t="s">
        <v>25</v>
      </c>
      <c r="CW3046" s="50" t="s">
        <v>44</v>
      </c>
    </row>
    <row r="3047" spans="2:101" ht="19.2" thickTop="1" thickBot="1">
      <c r="B3047" s="34">
        <v>10.1</v>
      </c>
      <c r="D3047" s="11">
        <v>1</v>
      </c>
      <c r="E3047" s="12">
        <v>0</v>
      </c>
      <c r="F3047" s="13">
        <v>0</v>
      </c>
      <c r="G3047" s="40">
        <f t="shared" ref="G3047" si="32494">-1/($E$4*$B3047)</f>
        <v>-0.10401292256549954</v>
      </c>
      <c r="H3047" s="10"/>
      <c r="I3047" s="11">
        <v>1</v>
      </c>
      <c r="J3047" s="12">
        <v>0</v>
      </c>
      <c r="K3047" s="13">
        <v>0</v>
      </c>
      <c r="L3047" s="14">
        <v>0</v>
      </c>
      <c r="N3047" s="1">
        <f t="shared" ref="N3047" si="32495">D3047*I3047+F3047*I3050-E3047*J3047-G3047*J3050</f>
        <v>0.98494619329790833</v>
      </c>
      <c r="O3047" s="4">
        <f t="shared" ref="O3047" si="32496">(D3047*J3047+E3047*I3047+F3047*J3050+G3047*I3050)</f>
        <v>0</v>
      </c>
      <c r="P3047" s="2">
        <f t="shared" ref="P3047" si="32497">D3047*K3047+F3047*K3050-E3047*L3047-G3047*L3050</f>
        <v>0</v>
      </c>
      <c r="Q3047" s="3">
        <f t="shared" ref="Q3047" si="32498">(D3047*L3047+E3047*K3047+F3047*L3050+G3047*K3050)</f>
        <v>-0.10401292256549954</v>
      </c>
      <c r="S3047" s="11">
        <v>1</v>
      </c>
      <c r="T3047" s="12">
        <v>0</v>
      </c>
      <c r="U3047" s="13">
        <v>0</v>
      </c>
      <c r="V3047" s="40">
        <f t="shared" ref="V3047" si="32499">-1/($T$4*$B3047)</f>
        <v>-0.19873524887615218</v>
      </c>
      <c r="W3047" s="20"/>
      <c r="X3047" s="1">
        <f t="shared" ref="X3047" si="32500">N3047*S3047+P3047*S3050-O3047*T3047-Q3047*T3050</f>
        <v>0.98494619329790833</v>
      </c>
      <c r="Y3047" s="4">
        <f t="shared" ref="Y3047" si="32501">(N3047*T3047+O3047*S3047+P3047*T3050+Q3047*S3050)</f>
        <v>0</v>
      </c>
      <c r="Z3047" s="2">
        <f t="shared" ref="Z3047" si="32502">N3047*U3047+P3047*U3050-O3047*V3047-Q3047*V3050</f>
        <v>0</v>
      </c>
      <c r="AA3047" s="3">
        <f t="shared" ref="AA3047" si="32503">(N3047*V3047+O3047*U3047+P3047*V3050+Q3047*U3050)</f>
        <v>-0.29975644942017804</v>
      </c>
      <c r="AB3047" s="20"/>
      <c r="AC3047" s="11">
        <v>1</v>
      </c>
      <c r="AD3047" s="12">
        <v>0</v>
      </c>
      <c r="AE3047" s="13">
        <v>0</v>
      </c>
      <c r="AF3047" s="14">
        <v>0</v>
      </c>
      <c r="AG3047" s="20"/>
      <c r="AH3047" s="1">
        <f t="shared" ref="AH3047" si="32504">X3047*AC3047+Z3047*AC3050-Y3047*AD3047-AA3047*AD3050</f>
        <v>0.93538230489070151</v>
      </c>
      <c r="AI3047" s="4">
        <f t="shared" ref="AI3047" si="32505">(X3047*AD3047+Y3047*AC3047+Z3047*AD3050+AA3047*AC3050)</f>
        <v>0</v>
      </c>
      <c r="AJ3047" s="2">
        <f t="shared" ref="AJ3047" si="32506">X3047*AE3047+Z3047*AE3050-Y3047*AF3047-AA3047*AF3050</f>
        <v>0</v>
      </c>
      <c r="AK3047" s="3">
        <f t="shared" ref="AK3047" si="32507">(X3047*AF3047+Y3047*AE3047+Z3047*AF3050+AA3047*AE3050)</f>
        <v>-0.29975644942017804</v>
      </c>
      <c r="AL3047" s="20"/>
      <c r="AM3047" s="11">
        <v>1</v>
      </c>
      <c r="AN3047" s="12">
        <v>0</v>
      </c>
      <c r="AO3047" s="13">
        <v>0</v>
      </c>
      <c r="AP3047" s="40">
        <f t="shared" ref="AP3047" si="32508">-1/($AN$4*$B3047)</f>
        <v>-0.20652878804776598</v>
      </c>
      <c r="AR3047" s="1">
        <f t="shared" ref="AR3047" si="32509">AH3047*AM3047+AJ3047*AM3050-AI3047*AN3047-AK3047*AN3050</f>
        <v>0.93538230489070151</v>
      </c>
      <c r="AS3047" s="4">
        <f t="shared" ref="AS3047" si="32510">(AH3047*AN3047+AI3047*AM3047+AJ3047*AN3050+AK3047*AM3050)</f>
        <v>0</v>
      </c>
      <c r="AT3047" s="2">
        <f t="shared" ref="AT3047" si="32511">AH3047*AO3047+AJ3047*AO3050-AI3047*AP3047-AK3047*AP3050</f>
        <v>0</v>
      </c>
      <c r="AU3047" s="3">
        <f t="shared" ref="AU3047" si="32512">(AH3047*AP3047+AI3047*AO3047+AJ3047*AP3050+AK3047*AO3050)</f>
        <v>-0.49293982321058055</v>
      </c>
      <c r="AV3047" s="20"/>
      <c r="AW3047" s="11">
        <v>1</v>
      </c>
      <c r="AX3047" s="12">
        <v>0</v>
      </c>
      <c r="AY3047" s="13">
        <v>0</v>
      </c>
      <c r="AZ3047" s="14">
        <v>0</v>
      </c>
      <c r="BA3047" s="20"/>
      <c r="BB3047" s="1">
        <f t="shared" ref="BB3047" si="32513">AR3047*AW3047+AT3047*AW3050-AS3047*AX3047-AU3047*AX3050</f>
        <v>0.85387608730526987</v>
      </c>
      <c r="BC3047" s="4">
        <f t="shared" ref="BC3047" si="32514">(AR3047*AX3047+AS3047*AW3047+AT3047*AX3050+AU3047*AW3050)</f>
        <v>0</v>
      </c>
      <c r="BD3047" s="2">
        <f t="shared" ref="BD3047" si="32515">AR3047*AY3047+AT3047*AY3050-AS3047*AZ3047-AU3047*AZ3050</f>
        <v>0</v>
      </c>
      <c r="BE3047" s="3">
        <f t="shared" ref="BE3047" si="32516">(AR3047*AZ3047+AS3047*AY3047+AT3047*AZ3050+AU3047*AY3050)</f>
        <v>-0.49293982321058055</v>
      </c>
      <c r="BF3047" s="20"/>
      <c r="BG3047" s="11">
        <v>1</v>
      </c>
      <c r="BH3047" s="12">
        <v>0</v>
      </c>
      <c r="BI3047" s="13">
        <v>0</v>
      </c>
      <c r="BJ3047" s="40">
        <f t="shared" ref="BJ3047" si="32517">-1/($BH$4*$B3047)</f>
        <v>-0.19873524887615218</v>
      </c>
      <c r="BK3047" s="20"/>
      <c r="BL3047" s="1">
        <f t="shared" ref="BL3047" si="32518">BB3047*BG3047+BD3047*BG3050-BC3047*BH3047-BE3047*BH3050</f>
        <v>0.85387608730526987</v>
      </c>
      <c r="BM3047" s="4">
        <f t="shared" ref="BM3047" si="32519">(BB3047*BH3047+BC3047*BG3047+BD3047*BH3050+BE3047*BG3050)</f>
        <v>0</v>
      </c>
      <c r="BN3047" s="2">
        <f t="shared" ref="BN3047" si="32520">BB3047*BI3047+BD3047*BI3050-BC3047*BJ3047-BE3047*BJ3050</f>
        <v>0</v>
      </c>
      <c r="BO3047" s="3">
        <f t="shared" ref="BO3047" si="32521">(BB3047*BJ3047+BC3047*BI3047+BD3047*BJ3050+BE3047*BI3050)</f>
        <v>-0.66263509993058844</v>
      </c>
      <c r="BP3047" s="20"/>
      <c r="BQ3047" s="11">
        <v>1</v>
      </c>
      <c r="BR3047" s="12">
        <v>0</v>
      </c>
      <c r="BS3047" s="13">
        <v>0</v>
      </c>
      <c r="BT3047" s="14">
        <v>0</v>
      </c>
      <c r="BU3047" s="20"/>
      <c r="BV3047" s="1">
        <f t="shared" ref="BV3047" si="32522">BL3047*BQ3047+BN3047*BQ3050-BM3047*BR3047-BO3047*BR3050</f>
        <v>0.75797280469060546</v>
      </c>
      <c r="BW3047" s="4">
        <f t="shared" ref="BW3047" si="32523">(BL3047*BR3047+BM3047*BQ3047+BN3047*BR3050+BO3047*BQ3050)</f>
        <v>0</v>
      </c>
      <c r="BX3047" s="2">
        <f t="shared" ref="BX3047" si="32524">BL3047*BS3047+BN3047*BS3050-BM3047*BT3047-BO3047*BT3050</f>
        <v>0</v>
      </c>
      <c r="BY3047" s="3">
        <f t="shared" ref="BY3047" si="32525">(BL3047*BT3047+BM3047*BS3047+BN3047*BT3050+BO3047*BS3050)</f>
        <v>-0.66263509993058844</v>
      </c>
      <c r="BZ3047" s="20"/>
      <c r="CA3047" s="11">
        <v>1</v>
      </c>
      <c r="CB3047" s="12">
        <v>0</v>
      </c>
      <c r="CC3047" s="13">
        <v>0</v>
      </c>
      <c r="CD3047" s="40">
        <f t="shared" ref="CD3047" si="32526">-1/($CB$4*$B3047)</f>
        <v>-0.10401292256549954</v>
      </c>
      <c r="CE3047" s="20"/>
      <c r="CF3047" s="1">
        <f t="shared" ref="CF3047" si="32527">BV3047*CA3047+BX3047*CA3050-BW3047*CB3047-BY3047*CB3050</f>
        <v>0.75797280469060546</v>
      </c>
      <c r="CG3047" s="4">
        <f t="shared" ref="CG3047" si="32528">(BV3047*CB3047+BW3047*CA3047+BX3047*CB3050+BY3047*CA3050)</f>
        <v>0</v>
      </c>
      <c r="CH3047" s="2">
        <f t="shared" ref="CH3047" si="32529">BV3047*CC3047+BX3047*CC3050-BW3047*CD3047-BY3047*CD3050</f>
        <v>0</v>
      </c>
      <c r="CI3047" s="3">
        <f t="shared" ref="CI3047" si="32530">(BV3047*CD3047+BW3047*CC3047+BX3047*CD3050+BY3047*CC3050)</f>
        <v>-0.74147406657162684</v>
      </c>
      <c r="CJ3047" s="28"/>
      <c r="CK3047" s="11">
        <v>1</v>
      </c>
      <c r="CL3047" s="12">
        <v>0</v>
      </c>
      <c r="CM3047" s="13">
        <v>0</v>
      </c>
      <c r="CN3047" s="14">
        <v>0</v>
      </c>
      <c r="CP3047" s="1">
        <f t="shared" ref="CP3047" si="32531">CF3047*CK3047+CH3047*CK3050-CG3047*CL3047-CI3047*CL3050</f>
        <v>0.75797280469060546</v>
      </c>
      <c r="CQ3047" s="4">
        <f t="shared" ref="CQ3047" si="32532">(CF3047*CL3047+CG3047*CK3047+CH3047*CL3050+CI3047*CK3050)</f>
        <v>-0.74147406657162684</v>
      </c>
      <c r="CR3047" s="2">
        <f t="shared" ref="CR3047" si="32533">CF3047*CM3047+CH3047*CM3050-CG3047*CN3047-CI3047*CN3050</f>
        <v>0</v>
      </c>
      <c r="CS3047" s="3">
        <f t="shared" ref="CS3047" si="32534">(CF3047*CN3047+CG3047*CM3047+CH3047*CN3050+CI3047*CM3050)</f>
        <v>-0.74147406657162684</v>
      </c>
      <c r="CU3047" s="29">
        <f t="shared" ref="CU3047" si="32535">20*LOG(((1+$CL$4)/$CL$4)/((CP3047+CP3050)^2+(CQ3047+CQ3050)^2)^0.5)</f>
        <v>-3.04087932504074E-2</v>
      </c>
      <c r="CW3047" s="51">
        <f t="shared" ref="CW3047" si="32536">((CP3047^2+CQ3047^2)^0.5)/((CP3050^2+CQ3050^2)^0.5)</f>
        <v>1.115337705680232</v>
      </c>
    </row>
    <row r="3048" spans="2:101" ht="18.600000000000001" thickBot="1">
      <c r="D3048" s="11"/>
      <c r="E3048" s="13"/>
      <c r="F3048" s="13"/>
      <c r="G3048" s="15"/>
      <c r="H3048" s="10"/>
      <c r="I3048" s="11"/>
      <c r="J3048" s="13"/>
      <c r="K3048" s="13"/>
      <c r="L3048" s="15"/>
      <c r="N3048" s="5"/>
      <c r="Q3048" s="6"/>
      <c r="S3048" s="11"/>
      <c r="T3048" s="13"/>
      <c r="U3048" s="13"/>
      <c r="V3048" s="15"/>
      <c r="W3048" s="20"/>
      <c r="X3048" s="5"/>
      <c r="AA3048" s="6"/>
      <c r="AB3048" s="20"/>
      <c r="AC3048" s="11"/>
      <c r="AD3048" s="13"/>
      <c r="AE3048" s="13"/>
      <c r="AF3048" s="15"/>
      <c r="AG3048" s="20"/>
      <c r="AH3048" s="5"/>
      <c r="AK3048" s="6"/>
      <c r="AL3048" s="20"/>
      <c r="AM3048" s="11"/>
      <c r="AN3048" s="13"/>
      <c r="AO3048" s="13"/>
      <c r="AP3048" s="15"/>
      <c r="AR3048" s="5"/>
      <c r="AU3048" s="6"/>
      <c r="AW3048" s="11"/>
      <c r="AX3048" s="13"/>
      <c r="AY3048" s="13"/>
      <c r="AZ3048" s="15"/>
      <c r="BA3048" s="20"/>
      <c r="BB3048" s="5"/>
      <c r="BE3048" s="6"/>
      <c r="BG3048" s="11"/>
      <c r="BH3048" s="13"/>
      <c r="BI3048" s="13"/>
      <c r="BJ3048" s="15"/>
      <c r="BL3048" s="5"/>
      <c r="BO3048" s="6"/>
      <c r="BQ3048" s="11"/>
      <c r="BR3048" s="13"/>
      <c r="BS3048" s="13"/>
      <c r="BT3048" s="15"/>
      <c r="BU3048" s="20"/>
      <c r="BV3048" s="5"/>
      <c r="BY3048" s="6"/>
      <c r="CA3048" s="11"/>
      <c r="CB3048" s="13"/>
      <c r="CC3048" s="13"/>
      <c r="CD3048" s="15"/>
      <c r="CF3048" s="5"/>
      <c r="CI3048" s="6"/>
      <c r="CK3048" s="11"/>
      <c r="CL3048" s="13"/>
      <c r="CM3048" s="13"/>
      <c r="CN3048" s="15"/>
      <c r="CP3048" s="5"/>
      <c r="CS3048" s="6"/>
      <c r="CW3048" s="52"/>
    </row>
    <row r="3049" spans="2:101" ht="18.600000000000001" thickBot="1">
      <c r="D3049" s="11" t="s">
        <v>6</v>
      </c>
      <c r="E3049" s="13"/>
      <c r="F3049" s="13" t="s">
        <v>7</v>
      </c>
      <c r="G3049" s="15"/>
      <c r="H3049" s="10"/>
      <c r="I3049" s="11" t="s">
        <v>8</v>
      </c>
      <c r="J3049" s="13"/>
      <c r="K3049" s="13" t="s">
        <v>9</v>
      </c>
      <c r="L3049" s="15"/>
      <c r="N3049" s="251" t="s">
        <v>26</v>
      </c>
      <c r="O3049" s="252"/>
      <c r="P3049" s="253" t="s">
        <v>27</v>
      </c>
      <c r="Q3049" s="254"/>
      <c r="S3049" s="11" t="s">
        <v>13</v>
      </c>
      <c r="T3049" s="13"/>
      <c r="U3049" s="13" t="s">
        <v>14</v>
      </c>
      <c r="V3049" s="15"/>
      <c r="W3049" s="20"/>
      <c r="X3049" s="251" t="s">
        <v>26</v>
      </c>
      <c r="Y3049" s="252"/>
      <c r="Z3049" s="253" t="s">
        <v>27</v>
      </c>
      <c r="AA3049" s="254"/>
      <c r="AB3049" s="20"/>
      <c r="AC3049" s="11" t="s">
        <v>8</v>
      </c>
      <c r="AD3049" s="13"/>
      <c r="AE3049" s="13" t="s">
        <v>9</v>
      </c>
      <c r="AF3049" s="15"/>
      <c r="AG3049" s="20"/>
      <c r="AH3049" s="251" t="s">
        <v>26</v>
      </c>
      <c r="AI3049" s="252"/>
      <c r="AJ3049" s="253" t="s">
        <v>27</v>
      </c>
      <c r="AK3049" s="254"/>
      <c r="AL3049" s="20"/>
      <c r="AM3049" s="11" t="s">
        <v>13</v>
      </c>
      <c r="AN3049" s="13"/>
      <c r="AO3049" s="13" t="s">
        <v>14</v>
      </c>
      <c r="AP3049" s="15"/>
      <c r="AR3049" s="251" t="s">
        <v>26</v>
      </c>
      <c r="AS3049" s="252"/>
      <c r="AT3049" s="253" t="s">
        <v>27</v>
      </c>
      <c r="AU3049" s="254"/>
      <c r="AV3049" s="36"/>
      <c r="AW3049" s="11" t="s">
        <v>8</v>
      </c>
      <c r="AX3049" s="13"/>
      <c r="AY3049" s="13" t="s">
        <v>9</v>
      </c>
      <c r="AZ3049" s="15"/>
      <c r="BA3049" s="20"/>
      <c r="BB3049" s="251" t="s">
        <v>26</v>
      </c>
      <c r="BC3049" s="252"/>
      <c r="BD3049" s="253" t="s">
        <v>27</v>
      </c>
      <c r="BE3049" s="254"/>
      <c r="BF3049" s="36"/>
      <c r="BG3049" s="11" t="s">
        <v>13</v>
      </c>
      <c r="BH3049" s="13"/>
      <c r="BI3049" s="13" t="s">
        <v>14</v>
      </c>
      <c r="BJ3049" s="15"/>
      <c r="BK3049" s="36"/>
      <c r="BL3049" s="251" t="s">
        <v>26</v>
      </c>
      <c r="BM3049" s="252"/>
      <c r="BN3049" s="253" t="s">
        <v>27</v>
      </c>
      <c r="BO3049" s="254"/>
      <c r="BP3049" s="36"/>
      <c r="BQ3049" s="11" t="s">
        <v>8</v>
      </c>
      <c r="BR3049" s="13"/>
      <c r="BS3049" s="13" t="s">
        <v>9</v>
      </c>
      <c r="BT3049" s="15"/>
      <c r="BU3049" s="20"/>
      <c r="BV3049" s="251" t="s">
        <v>26</v>
      </c>
      <c r="BW3049" s="252"/>
      <c r="BX3049" s="253" t="s">
        <v>27</v>
      </c>
      <c r="BY3049" s="254"/>
      <c r="BZ3049" s="36"/>
      <c r="CA3049" s="11" t="s">
        <v>13</v>
      </c>
      <c r="CB3049" s="13"/>
      <c r="CC3049" s="13" t="s">
        <v>14</v>
      </c>
      <c r="CD3049" s="15"/>
      <c r="CE3049" s="36"/>
      <c r="CF3049" s="251" t="s">
        <v>26</v>
      </c>
      <c r="CG3049" s="252"/>
      <c r="CH3049" s="253" t="s">
        <v>27</v>
      </c>
      <c r="CI3049" s="254"/>
      <c r="CK3049" s="11" t="s">
        <v>28</v>
      </c>
      <c r="CL3049" s="13"/>
      <c r="CM3049" s="13" t="s">
        <v>29</v>
      </c>
      <c r="CN3049" s="15"/>
      <c r="CP3049" s="251" t="s">
        <v>26</v>
      </c>
      <c r="CQ3049" s="252"/>
      <c r="CR3049" s="253" t="s">
        <v>27</v>
      </c>
      <c r="CS3049" s="254"/>
      <c r="CU3049" s="38" t="s">
        <v>37</v>
      </c>
      <c r="CW3049" s="53" t="s">
        <v>45</v>
      </c>
    </row>
    <row r="3050" spans="2:101" ht="19.2" thickTop="1" thickBot="1">
      <c r="D3050" s="16">
        <v>0</v>
      </c>
      <c r="E3050" s="17">
        <v>0</v>
      </c>
      <c r="F3050" s="18">
        <v>1</v>
      </c>
      <c r="G3050" s="19">
        <v>0</v>
      </c>
      <c r="H3050" s="10"/>
      <c r="I3050" s="16">
        <v>0</v>
      </c>
      <c r="J3050" s="17">
        <f t="shared" ref="J3050" si="32537">-1/($J$4*$B3047)</f>
        <v>-0.14473015785718316</v>
      </c>
      <c r="K3050" s="18">
        <v>1</v>
      </c>
      <c r="L3050" s="19">
        <v>0</v>
      </c>
      <c r="N3050" s="1">
        <f t="shared" ref="N3050" si="32538">D3050*I3047+F3050*I3050-E3050*J3047-G3050*J3050</f>
        <v>0</v>
      </c>
      <c r="O3050" s="4">
        <f t="shared" ref="O3050" si="32539">(D3050*J3047+E3050*I3047+F3050*J3050+G3050*I3050)</f>
        <v>-0.14473015785718316</v>
      </c>
      <c r="P3050" s="2">
        <f t="shared" ref="P3050" si="32540">D3050*K3047+F3050*K3050-E3050*L3047-G3050*L3050</f>
        <v>1</v>
      </c>
      <c r="Q3050" s="3">
        <f t="shared" ref="Q3050" si="32541">(D3050*L3047+E3050*K3047+F3050*L3050+G3050*K3050)</f>
        <v>0</v>
      </c>
      <c r="S3050" s="16">
        <v>0</v>
      </c>
      <c r="T3050" s="17">
        <v>0</v>
      </c>
      <c r="U3050" s="18">
        <v>1</v>
      </c>
      <c r="V3050" s="19">
        <v>0</v>
      </c>
      <c r="W3050" s="20"/>
      <c r="X3050" s="1">
        <f t="shared" ref="X3050" si="32542">N3050*S3047+P3050*S3050-O3050*T3047-Q3050*T3050</f>
        <v>0</v>
      </c>
      <c r="Y3050" s="4">
        <f t="shared" ref="Y3050" si="32543">(N3050*T3047+O3050*S3047+P3050*T3050+Q3050*S3050)</f>
        <v>-0.14473015785718316</v>
      </c>
      <c r="Z3050" s="2">
        <f t="shared" ref="Z3050" si="32544">N3050*U3047+P3050*U3050-O3050*V3047-Q3050*V3050</f>
        <v>0.97123701605836787</v>
      </c>
      <c r="AA3050" s="3">
        <f t="shared" ref="AA3050" si="32545">(N3050*V3047+O3050*U3047+P3050*V3050+Q3050*U3050)</f>
        <v>0</v>
      </c>
      <c r="AB3050" s="20"/>
      <c r="AC3050" s="16">
        <v>0</v>
      </c>
      <c r="AD3050" s="17">
        <f t="shared" ref="AD3050" si="32546">-1/($AD$4*$B3047)</f>
        <v>-0.16534719604224951</v>
      </c>
      <c r="AE3050" s="18">
        <v>1</v>
      </c>
      <c r="AF3050" s="19">
        <v>0</v>
      </c>
      <c r="AG3050" s="20"/>
      <c r="AH3050" s="1">
        <f t="shared" ref="AH3050" si="32547">X3050*AC3047+Z3050*AC3050-Y3050*AD3047-AA3050*AD3050</f>
        <v>0</v>
      </c>
      <c r="AI3050" s="4">
        <f t="shared" ref="AI3050" si="32548">(X3050*AD3047+Y3050*AC3047+Z3050*AD3050+AA3050*AC3050)</f>
        <v>-0.30532147515487551</v>
      </c>
      <c r="AJ3050" s="2">
        <f t="shared" ref="AJ3050" si="32549">X3050*AE3047+Z3050*AE3050-Y3050*AF3047-AA3050*AF3050</f>
        <v>0.97123701605836787</v>
      </c>
      <c r="AK3050" s="3">
        <f t="shared" ref="AK3050" si="32550">(X3050*AF3047+Y3050*AE3047+Z3050*AF3050+AA3050*AE3050)</f>
        <v>0</v>
      </c>
      <c r="AL3050" s="20"/>
      <c r="AM3050" s="16">
        <v>0</v>
      </c>
      <c r="AN3050" s="17">
        <v>0</v>
      </c>
      <c r="AO3050" s="18">
        <v>1</v>
      </c>
      <c r="AP3050" s="19">
        <v>0</v>
      </c>
      <c r="AR3050" s="1">
        <f t="shared" ref="AR3050" si="32551">AH3050*AM3047+AJ3050*AM3050-AI3050*AN3047-AK3050*AN3050</f>
        <v>0</v>
      </c>
      <c r="AS3050" s="4">
        <f t="shared" ref="AS3050" si="32552">(AH3050*AN3047+AI3050*AM3047+AJ3050*AN3050+AK3050*AM3050)</f>
        <v>-0.30532147515487551</v>
      </c>
      <c r="AT3050" s="2">
        <f t="shared" ref="AT3050" si="32553">AH3050*AO3047+AJ3050*AO3050-AI3050*AP3047-AK3050*AP3050</f>
        <v>0.9081793418296753</v>
      </c>
      <c r="AU3050" s="3">
        <f t="shared" ref="AU3050" si="32554">(AH3050*AP3047+AI3050*AO3047+AJ3050*AP3050+AK3050*AO3050)</f>
        <v>0</v>
      </c>
      <c r="AV3050" s="20"/>
      <c r="AW3050" s="16">
        <v>0</v>
      </c>
      <c r="AX3050" s="17">
        <f t="shared" ref="AX3050" si="32555">-1/($AX$4*$B3047)</f>
        <v>-0.16534719604224951</v>
      </c>
      <c r="AY3050" s="18">
        <v>1</v>
      </c>
      <c r="AZ3050" s="19">
        <v>0</v>
      </c>
      <c r="BA3050" s="20"/>
      <c r="BB3050" s="1">
        <f t="shared" ref="BB3050" si="32556">AR3050*AW3047+AT3050*AW3050-AS3050*AX3047-AU3050*AX3050</f>
        <v>0</v>
      </c>
      <c r="BC3050" s="4">
        <f t="shared" ref="BC3050" si="32557">(AR3050*AX3047+AS3050*AW3047+AT3050*AX3050+AU3050*AW3050)</f>
        <v>-0.45548638282990794</v>
      </c>
      <c r="BD3050" s="2">
        <f t="shared" ref="BD3050" si="32558">AR3050*AY3047+AT3050*AY3050-AS3050*AZ3047-AU3050*AZ3050</f>
        <v>0.9081793418296753</v>
      </c>
      <c r="BE3050" s="3">
        <f t="shared" ref="BE3050" si="32559">(AR3050*AZ3047+AS3050*AY3047+AT3050*AZ3050+AU3050*AY3050)</f>
        <v>0</v>
      </c>
      <c r="BF3050" s="20"/>
      <c r="BG3050" s="16">
        <v>0</v>
      </c>
      <c r="BH3050" s="17">
        <v>0</v>
      </c>
      <c r="BI3050" s="18">
        <v>1</v>
      </c>
      <c r="BJ3050" s="19">
        <v>0</v>
      </c>
      <c r="BK3050" s="20"/>
      <c r="BL3050" s="1">
        <f t="shared" ref="BL3050" si="32560">BB3050*BG3047+BD3050*BG3050-BC3050*BH3047-BE3050*BH3050</f>
        <v>0</v>
      </c>
      <c r="BM3050" s="4">
        <f t="shared" ref="BM3050" si="32561">(BB3050*BH3047+BC3050*BG3047+BD3050*BH3050+BE3050*BG3050)</f>
        <v>-0.45548638282990794</v>
      </c>
      <c r="BN3050" s="2">
        <f t="shared" ref="BN3050" si="32562">BB3050*BI3047+BD3050*BI3050-BC3050*BJ3047-BE3050*BJ3050</f>
        <v>0.81765814217827526</v>
      </c>
      <c r="BO3050" s="3">
        <f t="shared" ref="BO3050" si="32563">(BB3050*BJ3047+BC3050*BI3047+BD3050*BJ3050+BE3050*BI3050)</f>
        <v>0</v>
      </c>
      <c r="BP3050" s="20"/>
      <c r="BQ3050" s="16">
        <v>0</v>
      </c>
      <c r="BR3050" s="17">
        <f t="shared" ref="BR3050" si="32564">-1/($BR$4*$B3047)</f>
        <v>-0.14473015785718316</v>
      </c>
      <c r="BS3050" s="18">
        <v>1</v>
      </c>
      <c r="BT3050" s="19">
        <v>0</v>
      </c>
      <c r="BU3050" s="20"/>
      <c r="BV3050" s="1">
        <f t="shared" ref="BV3050" si="32565">BL3050*BQ3047+BN3050*BQ3050-BM3050*BR3047-BO3050*BR3050</f>
        <v>0</v>
      </c>
      <c r="BW3050" s="4">
        <f t="shared" ref="BW3050" si="32566">(BL3050*BR3047+BM3050*BQ3047+BN3050*BR3050+BO3050*BQ3050)</f>
        <v>-0.57382617482058085</v>
      </c>
      <c r="BX3050" s="2">
        <f t="shared" ref="BX3050" si="32567">BL3050*BS3047+BN3050*BS3050-BM3050*BT3047-BO3050*BT3050</f>
        <v>0.81765814217827526</v>
      </c>
      <c r="BY3050" s="3">
        <f t="shared" ref="BY3050" si="32568">(BL3050*BT3047+BM3050*BS3047+BN3050*BT3050+BO3050*BS3050)</f>
        <v>0</v>
      </c>
      <c r="BZ3050" s="20"/>
      <c r="CA3050" s="16">
        <v>0</v>
      </c>
      <c r="CB3050" s="17">
        <v>0</v>
      </c>
      <c r="CC3050" s="18">
        <v>1</v>
      </c>
      <c r="CD3050" s="19">
        <v>0</v>
      </c>
      <c r="CE3050" s="20"/>
      <c r="CF3050" s="1">
        <f t="shared" ref="CF3050" si="32569">BV3050*CA3047+BX3050*CA3050-BW3050*CB3047-BY3050*CB3050</f>
        <v>0</v>
      </c>
      <c r="CG3050" s="4">
        <f t="shared" ref="CG3050" si="32570">(BV3050*CB3047+BW3050*CA3047+BX3050*CB3050+BY3050*CA3050)</f>
        <v>-0.57382617482058085</v>
      </c>
      <c r="CH3050" s="2">
        <f t="shared" ref="CH3050" si="32571">BV3050*CC3047+BX3050*CC3050-BW3050*CD3047-BY3050*CD3050</f>
        <v>0.75797280469060535</v>
      </c>
      <c r="CI3050" s="3">
        <f t="shared" ref="CI3050" si="32572">(BV3050*CD3047+BW3050*CC3047+BX3050*CD3050+BY3050*CC3050)</f>
        <v>0</v>
      </c>
      <c r="CK3050" s="16">
        <f t="shared" ref="CK3050" si="32573">1/$CL$4</f>
        <v>1</v>
      </c>
      <c r="CL3050" s="17">
        <v>0</v>
      </c>
      <c r="CM3050" s="18">
        <v>1</v>
      </c>
      <c r="CN3050" s="19">
        <v>0</v>
      </c>
      <c r="CP3050" s="1">
        <f t="shared" ref="CP3050" si="32574">CF3050*CK3047+CH3050*CK3050-CG3050*CL3047-CI3050*CL3050</f>
        <v>0.75797280469060535</v>
      </c>
      <c r="CQ3050" s="4">
        <f t="shared" ref="CQ3050" si="32575">(CF3050*CL3047+CG3050*CK3047+CH3050*CL3050+CI3050*CK3050)</f>
        <v>-0.57382617482058085</v>
      </c>
      <c r="CR3050" s="2">
        <f t="shared" ref="CR3050" si="32576">CF3050*CM3047+CH3050*CM3050-CG3050*CN3047-CI3050*CN3050</f>
        <v>0.75797280469060535</v>
      </c>
      <c r="CS3050" s="3">
        <f t="shared" ref="CS3050" si="32577">(CF3050*CN3047+CG3050*CM3047+CH3050*CN3050+CI3050*CM3050)</f>
        <v>0</v>
      </c>
      <c r="CU3050" s="39">
        <f t="shared" ref="CU3050" si="32578">(180/PI())*ATAN(-1*(CQ3047/CP3047))</f>
        <v>44.369587590815804</v>
      </c>
      <c r="CW3050" s="54">
        <f t="shared" ref="CW3050" si="32579">20*LOG(((1-(10^(CU3047/20)^2)*(1-((1-CW3047)/(1+CW3047))^2))^0.5))</f>
        <v>-20.030680795683896</v>
      </c>
    </row>
    <row r="3051" spans="2:101">
      <c r="E3051" s="20"/>
      <c r="F3051" s="20"/>
      <c r="G3051" s="20"/>
      <c r="H3051" s="20"/>
      <c r="I3051" s="20"/>
      <c r="J3051" s="20"/>
      <c r="K3051" s="20"/>
      <c r="L3051" s="20"/>
      <c r="M3051" s="20"/>
      <c r="N3051" s="20"/>
      <c r="O3051" s="20"/>
      <c r="P3051" s="20"/>
      <c r="Q3051" s="20"/>
      <c r="R3051" s="20"/>
      <c r="S3051" s="20"/>
      <c r="T3051" s="20"/>
      <c r="U3051" s="20"/>
      <c r="V3051" s="20"/>
      <c r="W3051" s="20"/>
      <c r="X3051" s="20"/>
      <c r="Y3051" s="20"/>
      <c r="Z3051" s="20"/>
      <c r="AA3051" s="20"/>
      <c r="AB3051" s="30"/>
      <c r="AC3051" s="20"/>
      <c r="AD3051" s="20"/>
      <c r="AE3051" s="20"/>
      <c r="AF3051" s="20"/>
      <c r="AG3051" s="20"/>
      <c r="AH3051" s="20"/>
      <c r="AI3051" s="20"/>
      <c r="AJ3051" s="20"/>
      <c r="AK3051" s="20"/>
      <c r="AL3051" s="20"/>
      <c r="AM3051" s="20"/>
      <c r="AN3051" s="20"/>
      <c r="AO3051" s="20"/>
      <c r="AP3051" s="20"/>
      <c r="AQ3051" s="20"/>
      <c r="AR3051" s="20"/>
      <c r="AS3051" s="20"/>
      <c r="AT3051" s="20"/>
      <c r="AU3051" s="20"/>
      <c r="AV3051" s="20"/>
      <c r="AW3051" s="20"/>
      <c r="AX3051" s="20"/>
      <c r="AY3051" s="20"/>
      <c r="AZ3051" s="20"/>
      <c r="BA3051" s="20"/>
      <c r="BB3051" s="20"/>
      <c r="BC3051" s="20"/>
      <c r="BD3051" s="20"/>
      <c r="BE3051" s="20"/>
      <c r="BF3051" s="20"/>
      <c r="BG3051" s="20"/>
      <c r="BH3051" s="20"/>
      <c r="BI3051" s="20"/>
      <c r="BJ3051" s="20"/>
      <c r="BK3051" s="20"/>
      <c r="BL3051" s="20"/>
      <c r="BM3051" s="20"/>
      <c r="BN3051" s="20"/>
      <c r="BO3051" s="20"/>
      <c r="BP3051" s="20"/>
      <c r="BQ3051" s="20"/>
      <c r="BR3051" s="20"/>
      <c r="BS3051" s="20"/>
      <c r="BT3051" s="20"/>
      <c r="BU3051" s="20"/>
      <c r="BV3051" s="20"/>
      <c r="BW3051" s="20"/>
      <c r="BX3051" s="20"/>
      <c r="BY3051" s="20"/>
      <c r="BZ3051" s="20"/>
      <c r="CA3051" s="20"/>
      <c r="CB3051" s="20"/>
      <c r="CC3051" s="20"/>
      <c r="CD3051" s="20"/>
      <c r="CE3051" s="20"/>
      <c r="CF3051" s="20"/>
      <c r="CG3051" s="20"/>
      <c r="CH3051" s="20"/>
      <c r="CI3051" s="20"/>
      <c r="CJ3051" s="20"/>
      <c r="CK3051" s="20"/>
      <c r="CL3051" s="20"/>
    </row>
    <row r="3053" spans="2:101" ht="18.600000000000001" thickBot="1">
      <c r="B3053" s="23"/>
      <c r="C3053" s="23"/>
      <c r="D3053" s="20" t="s">
        <v>15</v>
      </c>
      <c r="E3053" s="20"/>
      <c r="F3053" s="20"/>
      <c r="G3053" s="20"/>
      <c r="H3053" s="20"/>
      <c r="I3053" s="20" t="s">
        <v>16</v>
      </c>
      <c r="J3053" s="20"/>
      <c r="K3053" s="20"/>
      <c r="L3053" s="20"/>
      <c r="M3053" s="23"/>
      <c r="N3053" s="23"/>
      <c r="O3053" s="24" t="s">
        <v>17</v>
      </c>
      <c r="P3053" s="23"/>
      <c r="Q3053" s="23"/>
      <c r="R3053" s="23"/>
      <c r="S3053" s="20"/>
      <c r="T3053" s="20" t="s">
        <v>18</v>
      </c>
      <c r="U3053" s="23"/>
      <c r="V3053" s="23"/>
      <c r="W3053" s="23"/>
      <c r="X3053" s="23"/>
      <c r="Y3053" s="24" t="s">
        <v>19</v>
      </c>
      <c r="Z3053" s="23"/>
      <c r="AA3053" s="23"/>
      <c r="AB3053" s="23"/>
      <c r="AC3053" s="24" t="s">
        <v>20</v>
      </c>
      <c r="AD3053" s="20"/>
      <c r="AE3053" s="20"/>
      <c r="AF3053" s="20"/>
      <c r="AG3053" s="20"/>
      <c r="AH3053" s="23"/>
      <c r="AI3053" s="24" t="s">
        <v>21</v>
      </c>
      <c r="AJ3053" s="23"/>
      <c r="AK3053" s="23"/>
      <c r="AL3053" s="20"/>
      <c r="AM3053" s="24" t="s">
        <v>31</v>
      </c>
      <c r="AN3053" s="20"/>
      <c r="AO3053" s="23"/>
      <c r="AP3053" s="23"/>
      <c r="AQ3053" s="23"/>
      <c r="AR3053" s="23"/>
      <c r="AS3053" s="24" t="s">
        <v>91</v>
      </c>
      <c r="AT3053" s="23"/>
      <c r="AU3053" s="23"/>
      <c r="AV3053" s="23"/>
      <c r="AW3053" s="24" t="s">
        <v>32</v>
      </c>
      <c r="AX3053" s="20"/>
      <c r="AY3053" s="20"/>
      <c r="AZ3053" s="20"/>
      <c r="BA3053" s="20"/>
      <c r="BB3053" s="23"/>
      <c r="BC3053" s="24" t="s">
        <v>22</v>
      </c>
      <c r="BD3053" s="23"/>
      <c r="BE3053" s="23"/>
      <c r="BF3053" s="23"/>
      <c r="BG3053" s="24" t="s">
        <v>33</v>
      </c>
      <c r="BH3053" s="20"/>
      <c r="BI3053" s="23"/>
      <c r="BJ3053" s="23"/>
      <c r="BK3053" s="23"/>
      <c r="BL3053" s="23"/>
      <c r="BM3053" s="24" t="s">
        <v>34</v>
      </c>
      <c r="BN3053" s="23"/>
      <c r="BO3053" s="23"/>
      <c r="BP3053" s="23"/>
      <c r="BQ3053" s="24" t="s">
        <v>89</v>
      </c>
      <c r="BR3053" s="20"/>
      <c r="BS3053" s="20"/>
      <c r="BT3053" s="20"/>
      <c r="BU3053" s="20"/>
      <c r="BV3053" s="23"/>
      <c r="BW3053" s="24" t="s">
        <v>35</v>
      </c>
      <c r="BX3053" s="23"/>
      <c r="BY3053" s="23"/>
      <c r="BZ3053" s="23"/>
      <c r="CA3053" s="24" t="s">
        <v>90</v>
      </c>
      <c r="CB3053" s="20"/>
      <c r="CC3053" s="23"/>
      <c r="CD3053" s="23"/>
      <c r="CE3053" s="23"/>
      <c r="CF3053" s="23"/>
      <c r="CG3053" s="24" t="s">
        <v>92</v>
      </c>
      <c r="CH3053" s="23"/>
      <c r="CI3053" s="23"/>
      <c r="CJ3053" s="23"/>
      <c r="CK3053" s="24" t="s">
        <v>36</v>
      </c>
      <c r="CL3053" s="24"/>
      <c r="CM3053" s="23"/>
      <c r="CN3053" s="23"/>
      <c r="CO3053" s="23"/>
      <c r="CP3053" s="23"/>
      <c r="CQ3053" s="24" t="s">
        <v>93</v>
      </c>
      <c r="CR3053" s="23"/>
      <c r="CS3053" s="23"/>
    </row>
    <row r="3054" spans="2:101" ht="18.600000000000001" thickBot="1">
      <c r="B3054" s="33"/>
      <c r="C3054" s="23"/>
      <c r="D3054" s="7" t="s">
        <v>2</v>
      </c>
      <c r="E3054" s="8"/>
      <c r="F3054" s="8" t="s">
        <v>3</v>
      </c>
      <c r="G3054" s="9"/>
      <c r="H3054" s="10"/>
      <c r="I3054" s="7" t="s">
        <v>4</v>
      </c>
      <c r="J3054" s="8"/>
      <c r="K3054" s="8" t="s">
        <v>5</v>
      </c>
      <c r="L3054" s="9"/>
      <c r="M3054" s="23"/>
      <c r="N3054" s="251" t="s">
        <v>79</v>
      </c>
      <c r="O3054" s="252"/>
      <c r="P3054" s="253" t="s">
        <v>80</v>
      </c>
      <c r="Q3054" s="254"/>
      <c r="R3054" s="23"/>
      <c r="S3054" s="7" t="s">
        <v>11</v>
      </c>
      <c r="T3054" s="8"/>
      <c r="U3054" s="8" t="s">
        <v>12</v>
      </c>
      <c r="V3054" s="9"/>
      <c r="W3054" s="20"/>
      <c r="X3054" s="251" t="s">
        <v>79</v>
      </c>
      <c r="Y3054" s="252"/>
      <c r="Z3054" s="253" t="s">
        <v>80</v>
      </c>
      <c r="AA3054" s="254"/>
      <c r="AB3054" s="20"/>
      <c r="AC3054" s="7" t="s">
        <v>4</v>
      </c>
      <c r="AD3054" s="8"/>
      <c r="AE3054" s="8" t="s">
        <v>5</v>
      </c>
      <c r="AF3054" s="9"/>
      <c r="AG3054" s="20"/>
      <c r="AH3054" s="251" t="s">
        <v>0</v>
      </c>
      <c r="AI3054" s="252"/>
      <c r="AJ3054" s="253" t="s">
        <v>1</v>
      </c>
      <c r="AK3054" s="254"/>
      <c r="AL3054" s="20"/>
      <c r="AM3054" s="7" t="s">
        <v>11</v>
      </c>
      <c r="AN3054" s="8"/>
      <c r="AO3054" s="8" t="s">
        <v>12</v>
      </c>
      <c r="AP3054" s="9"/>
      <c r="AQ3054" s="23"/>
      <c r="AR3054" s="251" t="s">
        <v>0</v>
      </c>
      <c r="AS3054" s="252"/>
      <c r="AT3054" s="253" t="s">
        <v>1</v>
      </c>
      <c r="AU3054" s="254"/>
      <c r="AV3054" s="36"/>
      <c r="AW3054" s="7" t="s">
        <v>4</v>
      </c>
      <c r="AX3054" s="8"/>
      <c r="AY3054" s="8" t="s">
        <v>5</v>
      </c>
      <c r="AZ3054" s="9"/>
      <c r="BA3054" s="20"/>
      <c r="BB3054" s="251" t="s">
        <v>0</v>
      </c>
      <c r="BC3054" s="252"/>
      <c r="BD3054" s="253" t="s">
        <v>1</v>
      </c>
      <c r="BE3054" s="254"/>
      <c r="BF3054" s="36"/>
      <c r="BG3054" s="7" t="s">
        <v>11</v>
      </c>
      <c r="BH3054" s="8"/>
      <c r="BI3054" s="8" t="s">
        <v>12</v>
      </c>
      <c r="BJ3054" s="9"/>
      <c r="BK3054" s="36"/>
      <c r="BL3054" s="251" t="s">
        <v>0</v>
      </c>
      <c r="BM3054" s="252"/>
      <c r="BN3054" s="253" t="s">
        <v>1</v>
      </c>
      <c r="BO3054" s="254"/>
      <c r="BP3054" s="36"/>
      <c r="BQ3054" s="7" t="s">
        <v>4</v>
      </c>
      <c r="BR3054" s="8"/>
      <c r="BS3054" s="8" t="s">
        <v>5</v>
      </c>
      <c r="BT3054" s="9"/>
      <c r="BU3054" s="20"/>
      <c r="BV3054" s="251" t="s">
        <v>0</v>
      </c>
      <c r="BW3054" s="252"/>
      <c r="BX3054" s="253" t="s">
        <v>1</v>
      </c>
      <c r="BY3054" s="254"/>
      <c r="BZ3054" s="36"/>
      <c r="CA3054" s="7" t="s">
        <v>11</v>
      </c>
      <c r="CB3054" s="8"/>
      <c r="CC3054" s="8" t="s">
        <v>12</v>
      </c>
      <c r="CD3054" s="9"/>
      <c r="CE3054" s="36"/>
      <c r="CF3054" s="251" t="s">
        <v>0</v>
      </c>
      <c r="CG3054" s="252"/>
      <c r="CH3054" s="253" t="s">
        <v>1</v>
      </c>
      <c r="CI3054" s="254"/>
      <c r="CJ3054" s="23"/>
      <c r="CK3054" s="7" t="s">
        <v>23</v>
      </c>
      <c r="CL3054" s="8"/>
      <c r="CM3054" s="8" t="s">
        <v>24</v>
      </c>
      <c r="CN3054" s="9"/>
      <c r="CO3054" s="23"/>
      <c r="CP3054" s="251" t="s">
        <v>0</v>
      </c>
      <c r="CQ3054" s="252"/>
      <c r="CR3054" s="253" t="s">
        <v>1</v>
      </c>
      <c r="CS3054" s="254"/>
      <c r="CU3054" s="26" t="s">
        <v>25</v>
      </c>
      <c r="CW3054" s="50" t="s">
        <v>44</v>
      </c>
    </row>
    <row r="3055" spans="2:101" ht="19.2" thickTop="1" thickBot="1">
      <c r="B3055" s="34"/>
      <c r="D3055" s="11">
        <v>1</v>
      </c>
      <c r="E3055" s="12">
        <v>0</v>
      </c>
      <c r="F3055" s="13">
        <v>0</v>
      </c>
      <c r="G3055" s="40" t="e">
        <f t="shared" ref="G3055" si="32580">-1/($E$4*$B3055)</f>
        <v>#DIV/0!</v>
      </c>
      <c r="H3055" s="10"/>
      <c r="I3055" s="11">
        <v>1</v>
      </c>
      <c r="J3055" s="12">
        <v>0</v>
      </c>
      <c r="K3055" s="13">
        <v>0</v>
      </c>
      <c r="L3055" s="14">
        <v>0</v>
      </c>
      <c r="N3055" s="1" t="e">
        <f t="shared" ref="N3055" si="32581">D3055*I3055+F3055*I3058-E3055*J3055-G3055*J3058</f>
        <v>#DIV/0!</v>
      </c>
      <c r="O3055" s="4" t="e">
        <f t="shared" ref="O3055" si="32582">(D3055*J3055+E3055*I3055+F3055*J3058+G3055*I3058)</f>
        <v>#DIV/0!</v>
      </c>
      <c r="P3055" s="2" t="e">
        <f t="shared" ref="P3055" si="32583">D3055*K3055+F3055*K3058-E3055*L3055-G3055*L3058</f>
        <v>#DIV/0!</v>
      </c>
      <c r="Q3055" s="3" t="e">
        <f t="shared" ref="Q3055" si="32584">(D3055*L3055+E3055*K3055+F3055*L3058+G3055*K3058)</f>
        <v>#DIV/0!</v>
      </c>
      <c r="S3055" s="11">
        <v>1</v>
      </c>
      <c r="T3055" s="12">
        <v>0</v>
      </c>
      <c r="U3055" s="13">
        <v>0</v>
      </c>
      <c r="V3055" s="40" t="e">
        <f t="shared" ref="V3055" si="32585">-1/($T$4*$B3055)</f>
        <v>#DIV/0!</v>
      </c>
      <c r="W3055" s="20"/>
      <c r="X3055" s="1" t="e">
        <f t="shared" ref="X3055" si="32586">N3055*S3055+P3055*S3058-O3055*T3055-Q3055*T3058</f>
        <v>#DIV/0!</v>
      </c>
      <c r="Y3055" s="4" t="e">
        <f t="shared" ref="Y3055" si="32587">(N3055*T3055+O3055*S3055+P3055*T3058+Q3055*S3058)</f>
        <v>#DIV/0!</v>
      </c>
      <c r="Z3055" s="2" t="e">
        <f t="shared" ref="Z3055" si="32588">N3055*U3055+P3055*U3058-O3055*V3055-Q3055*V3058</f>
        <v>#DIV/0!</v>
      </c>
      <c r="AA3055" s="3" t="e">
        <f t="shared" ref="AA3055" si="32589">(N3055*V3055+O3055*U3055+P3055*V3058+Q3055*U3058)</f>
        <v>#DIV/0!</v>
      </c>
      <c r="AB3055" s="20"/>
      <c r="AC3055" s="11">
        <v>1</v>
      </c>
      <c r="AD3055" s="12">
        <v>0</v>
      </c>
      <c r="AE3055" s="13">
        <v>0</v>
      </c>
      <c r="AF3055" s="14">
        <v>0</v>
      </c>
      <c r="AG3055" s="20"/>
      <c r="AH3055" s="1" t="e">
        <f t="shared" ref="AH3055" si="32590">X3055*AC3055+Z3055*AC3058-Y3055*AD3055-AA3055*AD3058</f>
        <v>#DIV/0!</v>
      </c>
      <c r="AI3055" s="4" t="e">
        <f t="shared" ref="AI3055" si="32591">(X3055*AD3055+Y3055*AC3055+Z3055*AD3058+AA3055*AC3058)</f>
        <v>#DIV/0!</v>
      </c>
      <c r="AJ3055" s="2" t="e">
        <f t="shared" ref="AJ3055" si="32592">X3055*AE3055+Z3055*AE3058-Y3055*AF3055-AA3055*AF3058</f>
        <v>#DIV/0!</v>
      </c>
      <c r="AK3055" s="3" t="e">
        <f t="shared" ref="AK3055" si="32593">(X3055*AF3055+Y3055*AE3055+Z3055*AF3058+AA3055*AE3058)</f>
        <v>#DIV/0!</v>
      </c>
      <c r="AL3055" s="20"/>
      <c r="AM3055" s="11">
        <v>1</v>
      </c>
      <c r="AN3055" s="12">
        <v>0</v>
      </c>
      <c r="AO3055" s="13">
        <v>0</v>
      </c>
      <c r="AP3055" s="40" t="e">
        <f t="shared" ref="AP3055" si="32594">-1/($AN$4*$B3055)</f>
        <v>#DIV/0!</v>
      </c>
      <c r="AR3055" s="1" t="e">
        <f t="shared" ref="AR3055" si="32595">AH3055*AM3055+AJ3055*AM3058-AI3055*AN3055-AK3055*AN3058</f>
        <v>#DIV/0!</v>
      </c>
      <c r="AS3055" s="4" t="e">
        <f t="shared" ref="AS3055" si="32596">(AH3055*AN3055+AI3055*AM3055+AJ3055*AN3058+AK3055*AM3058)</f>
        <v>#DIV/0!</v>
      </c>
      <c r="AT3055" s="2" t="e">
        <f t="shared" ref="AT3055" si="32597">AH3055*AO3055+AJ3055*AO3058-AI3055*AP3055-AK3055*AP3058</f>
        <v>#DIV/0!</v>
      </c>
      <c r="AU3055" s="3" t="e">
        <f t="shared" ref="AU3055" si="32598">(AH3055*AP3055+AI3055*AO3055+AJ3055*AP3058+AK3055*AO3058)</f>
        <v>#DIV/0!</v>
      </c>
      <c r="AV3055" s="20"/>
      <c r="AW3055" s="11">
        <v>1</v>
      </c>
      <c r="AX3055" s="12">
        <v>0</v>
      </c>
      <c r="AY3055" s="13">
        <v>0</v>
      </c>
      <c r="AZ3055" s="14">
        <v>0</v>
      </c>
      <c r="BA3055" s="20"/>
      <c r="BB3055" s="1" t="e">
        <f t="shared" ref="BB3055" si="32599">AR3055*AW3055+AT3055*AW3058-AS3055*AX3055-AU3055*AX3058</f>
        <v>#DIV/0!</v>
      </c>
      <c r="BC3055" s="4" t="e">
        <f t="shared" ref="BC3055" si="32600">(AR3055*AX3055+AS3055*AW3055+AT3055*AX3058+AU3055*AW3058)</f>
        <v>#DIV/0!</v>
      </c>
      <c r="BD3055" s="2" t="e">
        <f t="shared" ref="BD3055" si="32601">AR3055*AY3055+AT3055*AY3058-AS3055*AZ3055-AU3055*AZ3058</f>
        <v>#DIV/0!</v>
      </c>
      <c r="BE3055" s="3" t="e">
        <f t="shared" ref="BE3055" si="32602">(AR3055*AZ3055+AS3055*AY3055+AT3055*AZ3058+AU3055*AY3058)</f>
        <v>#DIV/0!</v>
      </c>
      <c r="BF3055" s="20"/>
      <c r="BG3055" s="11">
        <v>1</v>
      </c>
      <c r="BH3055" s="12">
        <v>0</v>
      </c>
      <c r="BI3055" s="13">
        <v>0</v>
      </c>
      <c r="BJ3055" s="40" t="e">
        <f t="shared" ref="BJ3055" si="32603">-1/($BH$4*$B3055)</f>
        <v>#DIV/0!</v>
      </c>
      <c r="BK3055" s="20"/>
      <c r="BL3055" s="1" t="e">
        <f t="shared" ref="BL3055" si="32604">BB3055*BG3055+BD3055*BG3058-BC3055*BH3055-BE3055*BH3058</f>
        <v>#DIV/0!</v>
      </c>
      <c r="BM3055" s="4" t="e">
        <f t="shared" ref="BM3055" si="32605">(BB3055*BH3055+BC3055*BG3055+BD3055*BH3058+BE3055*BG3058)</f>
        <v>#DIV/0!</v>
      </c>
      <c r="BN3055" s="2" t="e">
        <f t="shared" ref="BN3055" si="32606">BB3055*BI3055+BD3055*BI3058-BC3055*BJ3055-BE3055*BJ3058</f>
        <v>#DIV/0!</v>
      </c>
      <c r="BO3055" s="3" t="e">
        <f t="shared" ref="BO3055" si="32607">(BB3055*BJ3055+BC3055*BI3055+BD3055*BJ3058+BE3055*BI3058)</f>
        <v>#DIV/0!</v>
      </c>
      <c r="BP3055" s="20"/>
      <c r="BQ3055" s="11">
        <v>1</v>
      </c>
      <c r="BR3055" s="12">
        <v>0</v>
      </c>
      <c r="BS3055" s="13">
        <v>0</v>
      </c>
      <c r="BT3055" s="14">
        <v>0</v>
      </c>
      <c r="BU3055" s="20"/>
      <c r="BV3055" s="1" t="e">
        <f t="shared" ref="BV3055" si="32608">BL3055*BQ3055+BN3055*BQ3058-BM3055*BR3055-BO3055*BR3058</f>
        <v>#DIV/0!</v>
      </c>
      <c r="BW3055" s="4" t="e">
        <f t="shared" ref="BW3055" si="32609">(BL3055*BR3055+BM3055*BQ3055+BN3055*BR3058+BO3055*BQ3058)</f>
        <v>#DIV/0!</v>
      </c>
      <c r="BX3055" s="2" t="e">
        <f t="shared" ref="BX3055" si="32610">BL3055*BS3055+BN3055*BS3058-BM3055*BT3055-BO3055*BT3058</f>
        <v>#DIV/0!</v>
      </c>
      <c r="BY3055" s="3" t="e">
        <f t="shared" ref="BY3055" si="32611">(BL3055*BT3055+BM3055*BS3055+BN3055*BT3058+BO3055*BS3058)</f>
        <v>#DIV/0!</v>
      </c>
      <c r="BZ3055" s="20"/>
      <c r="CA3055" s="11">
        <v>1</v>
      </c>
      <c r="CB3055" s="12">
        <v>0</v>
      </c>
      <c r="CC3055" s="13">
        <v>0</v>
      </c>
      <c r="CD3055" s="40" t="e">
        <f t="shared" ref="CD3055" si="32612">-1/($CB$4*$B3055)</f>
        <v>#DIV/0!</v>
      </c>
      <c r="CE3055" s="20"/>
      <c r="CF3055" s="1" t="e">
        <f t="shared" ref="CF3055" si="32613">BV3055*CA3055+BX3055*CA3058-BW3055*CB3055-BY3055*CB3058</f>
        <v>#DIV/0!</v>
      </c>
      <c r="CG3055" s="4" t="e">
        <f t="shared" ref="CG3055" si="32614">(BV3055*CB3055+BW3055*CA3055+BX3055*CB3058+BY3055*CA3058)</f>
        <v>#DIV/0!</v>
      </c>
      <c r="CH3055" s="2" t="e">
        <f t="shared" ref="CH3055" si="32615">BV3055*CC3055+BX3055*CC3058-BW3055*CD3055-BY3055*CD3058</f>
        <v>#DIV/0!</v>
      </c>
      <c r="CI3055" s="3" t="e">
        <f t="shared" ref="CI3055" si="32616">(BV3055*CD3055+BW3055*CC3055+BX3055*CD3058+BY3055*CC3058)</f>
        <v>#DIV/0!</v>
      </c>
      <c r="CJ3055" s="28"/>
      <c r="CK3055" s="11">
        <v>1</v>
      </c>
      <c r="CL3055" s="12">
        <v>0</v>
      </c>
      <c r="CM3055" s="13">
        <v>0</v>
      </c>
      <c r="CN3055" s="14">
        <v>0</v>
      </c>
      <c r="CP3055" s="1" t="e">
        <f t="shared" ref="CP3055" si="32617">CF3055*CK3055+CH3055*CK3058-CG3055*CL3055-CI3055*CL3058</f>
        <v>#DIV/0!</v>
      </c>
      <c r="CQ3055" s="4" t="e">
        <f t="shared" ref="CQ3055" si="32618">(CF3055*CL3055+CG3055*CK3055+CH3055*CL3058+CI3055*CK3058)</f>
        <v>#DIV/0!</v>
      </c>
      <c r="CR3055" s="2" t="e">
        <f t="shared" ref="CR3055" si="32619">CF3055*CM3055+CH3055*CM3058-CG3055*CN3055-CI3055*CN3058</f>
        <v>#DIV/0!</v>
      </c>
      <c r="CS3055" s="3" t="e">
        <f t="shared" ref="CS3055" si="32620">(CF3055*CN3055+CG3055*CM3055+CH3055*CN3058+CI3055*CM3058)</f>
        <v>#DIV/0!</v>
      </c>
      <c r="CU3055" s="29" t="e">
        <f t="shared" ref="CU3055" si="32621">20*LOG(((1+$CL$4)/$CL$4)/((CP3055+CP3058)^2+(CQ3055+CQ3058)^2)^0.5)</f>
        <v>#DIV/0!</v>
      </c>
      <c r="CW3055" s="51" t="e">
        <f t="shared" ref="CW3055" si="32622">((CP3055^2+CQ3055^2)^0.5)/((CP3058^2+CQ3058^2)^0.5)</f>
        <v>#DIV/0!</v>
      </c>
    </row>
    <row r="3056" spans="2:101" ht="18.600000000000001" thickBot="1">
      <c r="D3056" s="11"/>
      <c r="E3056" s="13"/>
      <c r="F3056" s="13"/>
      <c r="G3056" s="15"/>
      <c r="H3056" s="10"/>
      <c r="I3056" s="11"/>
      <c r="J3056" s="13"/>
      <c r="K3056" s="13"/>
      <c r="L3056" s="15"/>
      <c r="N3056" s="5"/>
      <c r="Q3056" s="6"/>
      <c r="S3056" s="11"/>
      <c r="T3056" s="13"/>
      <c r="U3056" s="13"/>
      <c r="V3056" s="15"/>
      <c r="W3056" s="20"/>
      <c r="X3056" s="5"/>
      <c r="AA3056" s="6"/>
      <c r="AB3056" s="20"/>
      <c r="AC3056" s="11"/>
      <c r="AD3056" s="13"/>
      <c r="AE3056" s="13"/>
      <c r="AF3056" s="15"/>
      <c r="AG3056" s="20"/>
      <c r="AH3056" s="5"/>
      <c r="AK3056" s="6"/>
      <c r="AL3056" s="20"/>
      <c r="AM3056" s="11"/>
      <c r="AN3056" s="13"/>
      <c r="AO3056" s="13"/>
      <c r="AP3056" s="15"/>
      <c r="AR3056" s="5"/>
      <c r="AU3056" s="6"/>
      <c r="AW3056" s="11"/>
      <c r="AX3056" s="13"/>
      <c r="AY3056" s="13"/>
      <c r="AZ3056" s="15"/>
      <c r="BA3056" s="20"/>
      <c r="BB3056" s="5"/>
      <c r="BE3056" s="6"/>
      <c r="BG3056" s="11"/>
      <c r="BH3056" s="13"/>
      <c r="BI3056" s="13"/>
      <c r="BJ3056" s="15"/>
      <c r="BL3056" s="5"/>
      <c r="BO3056" s="6"/>
      <c r="BQ3056" s="11"/>
      <c r="BR3056" s="13"/>
      <c r="BS3056" s="13"/>
      <c r="BT3056" s="15"/>
      <c r="BU3056" s="20"/>
      <c r="BV3056" s="5"/>
      <c r="BY3056" s="6"/>
      <c r="CA3056" s="11"/>
      <c r="CB3056" s="13"/>
      <c r="CC3056" s="13"/>
      <c r="CD3056" s="15"/>
      <c r="CF3056" s="5"/>
      <c r="CI3056" s="6"/>
      <c r="CK3056" s="11"/>
      <c r="CL3056" s="13"/>
      <c r="CM3056" s="13"/>
      <c r="CN3056" s="15"/>
      <c r="CP3056" s="5"/>
      <c r="CS3056" s="6"/>
      <c r="CW3056" s="52"/>
    </row>
    <row r="3057" spans="2:101" ht="18.600000000000001" thickBot="1">
      <c r="D3057" s="11" t="s">
        <v>6</v>
      </c>
      <c r="E3057" s="13"/>
      <c r="F3057" s="13" t="s">
        <v>7</v>
      </c>
      <c r="G3057" s="15"/>
      <c r="H3057" s="10"/>
      <c r="I3057" s="11" t="s">
        <v>8</v>
      </c>
      <c r="J3057" s="13"/>
      <c r="K3057" s="13" t="s">
        <v>9</v>
      </c>
      <c r="L3057" s="15"/>
      <c r="N3057" s="251" t="s">
        <v>26</v>
      </c>
      <c r="O3057" s="252"/>
      <c r="P3057" s="253" t="s">
        <v>27</v>
      </c>
      <c r="Q3057" s="254"/>
      <c r="S3057" s="11" t="s">
        <v>13</v>
      </c>
      <c r="T3057" s="13"/>
      <c r="U3057" s="13" t="s">
        <v>14</v>
      </c>
      <c r="V3057" s="15"/>
      <c r="W3057" s="20"/>
      <c r="X3057" s="251" t="s">
        <v>26</v>
      </c>
      <c r="Y3057" s="252"/>
      <c r="Z3057" s="253" t="s">
        <v>27</v>
      </c>
      <c r="AA3057" s="254"/>
      <c r="AB3057" s="20"/>
      <c r="AC3057" s="11" t="s">
        <v>8</v>
      </c>
      <c r="AD3057" s="13"/>
      <c r="AE3057" s="13" t="s">
        <v>9</v>
      </c>
      <c r="AF3057" s="15"/>
      <c r="AG3057" s="20"/>
      <c r="AH3057" s="251" t="s">
        <v>26</v>
      </c>
      <c r="AI3057" s="252"/>
      <c r="AJ3057" s="253" t="s">
        <v>27</v>
      </c>
      <c r="AK3057" s="254"/>
      <c r="AL3057" s="20"/>
      <c r="AM3057" s="11" t="s">
        <v>13</v>
      </c>
      <c r="AN3057" s="13"/>
      <c r="AO3057" s="13" t="s">
        <v>14</v>
      </c>
      <c r="AP3057" s="15"/>
      <c r="AR3057" s="251" t="s">
        <v>26</v>
      </c>
      <c r="AS3057" s="252"/>
      <c r="AT3057" s="253" t="s">
        <v>27</v>
      </c>
      <c r="AU3057" s="254"/>
      <c r="AV3057" s="36"/>
      <c r="AW3057" s="11" t="s">
        <v>8</v>
      </c>
      <c r="AX3057" s="13"/>
      <c r="AY3057" s="13" t="s">
        <v>9</v>
      </c>
      <c r="AZ3057" s="15"/>
      <c r="BA3057" s="20"/>
      <c r="BB3057" s="251" t="s">
        <v>26</v>
      </c>
      <c r="BC3057" s="252"/>
      <c r="BD3057" s="253" t="s">
        <v>27</v>
      </c>
      <c r="BE3057" s="254"/>
      <c r="BF3057" s="36"/>
      <c r="BG3057" s="11" t="s">
        <v>13</v>
      </c>
      <c r="BH3057" s="13"/>
      <c r="BI3057" s="13" t="s">
        <v>14</v>
      </c>
      <c r="BJ3057" s="15"/>
      <c r="BK3057" s="36"/>
      <c r="BL3057" s="251" t="s">
        <v>26</v>
      </c>
      <c r="BM3057" s="252"/>
      <c r="BN3057" s="253" t="s">
        <v>27</v>
      </c>
      <c r="BO3057" s="254"/>
      <c r="BP3057" s="36"/>
      <c r="BQ3057" s="11" t="s">
        <v>8</v>
      </c>
      <c r="BR3057" s="13"/>
      <c r="BS3057" s="13" t="s">
        <v>9</v>
      </c>
      <c r="BT3057" s="15"/>
      <c r="BU3057" s="20"/>
      <c r="BV3057" s="251" t="s">
        <v>26</v>
      </c>
      <c r="BW3057" s="252"/>
      <c r="BX3057" s="253" t="s">
        <v>27</v>
      </c>
      <c r="BY3057" s="254"/>
      <c r="BZ3057" s="36"/>
      <c r="CA3057" s="11" t="s">
        <v>13</v>
      </c>
      <c r="CB3057" s="13"/>
      <c r="CC3057" s="13" t="s">
        <v>14</v>
      </c>
      <c r="CD3057" s="15"/>
      <c r="CE3057" s="36"/>
      <c r="CF3057" s="251" t="s">
        <v>26</v>
      </c>
      <c r="CG3057" s="252"/>
      <c r="CH3057" s="253" t="s">
        <v>27</v>
      </c>
      <c r="CI3057" s="254"/>
      <c r="CK3057" s="11" t="s">
        <v>28</v>
      </c>
      <c r="CL3057" s="13"/>
      <c r="CM3057" s="13" t="s">
        <v>29</v>
      </c>
      <c r="CN3057" s="15"/>
      <c r="CP3057" s="251" t="s">
        <v>26</v>
      </c>
      <c r="CQ3057" s="252"/>
      <c r="CR3057" s="253" t="s">
        <v>27</v>
      </c>
      <c r="CS3057" s="254"/>
      <c r="CU3057" s="38" t="s">
        <v>37</v>
      </c>
      <c r="CW3057" s="53" t="s">
        <v>45</v>
      </c>
    </row>
    <row r="3058" spans="2:101" ht="19.2" thickTop="1" thickBot="1">
      <c r="D3058" s="16">
        <v>0</v>
      </c>
      <c r="E3058" s="17">
        <v>0</v>
      </c>
      <c r="F3058" s="18">
        <v>1</v>
      </c>
      <c r="G3058" s="19">
        <v>0</v>
      </c>
      <c r="H3058" s="10"/>
      <c r="I3058" s="16">
        <v>0</v>
      </c>
      <c r="J3058" s="17" t="e">
        <f t="shared" ref="J3058" si="32623">-1/($J$4*$B3055)</f>
        <v>#DIV/0!</v>
      </c>
      <c r="K3058" s="18">
        <v>1</v>
      </c>
      <c r="L3058" s="19">
        <v>0</v>
      </c>
      <c r="N3058" s="1" t="e">
        <f t="shared" ref="N3058" si="32624">D3058*I3055+F3058*I3058-E3058*J3055-G3058*J3058</f>
        <v>#DIV/0!</v>
      </c>
      <c r="O3058" s="4" t="e">
        <f t="shared" ref="O3058" si="32625">(D3058*J3055+E3058*I3055+F3058*J3058+G3058*I3058)</f>
        <v>#DIV/0!</v>
      </c>
      <c r="P3058" s="2">
        <f t="shared" ref="P3058" si="32626">D3058*K3055+F3058*K3058-E3058*L3055-G3058*L3058</f>
        <v>1</v>
      </c>
      <c r="Q3058" s="3">
        <f t="shared" ref="Q3058" si="32627">(D3058*L3055+E3058*K3055+F3058*L3058+G3058*K3058)</f>
        <v>0</v>
      </c>
      <c r="S3058" s="16">
        <v>0</v>
      </c>
      <c r="T3058" s="17">
        <v>0</v>
      </c>
      <c r="U3058" s="18">
        <v>1</v>
      </c>
      <c r="V3058" s="19">
        <v>0</v>
      </c>
      <c r="W3058" s="20"/>
      <c r="X3058" s="1" t="e">
        <f t="shared" ref="X3058" si="32628">N3058*S3055+P3058*S3058-O3058*T3055-Q3058*T3058</f>
        <v>#DIV/0!</v>
      </c>
      <c r="Y3058" s="4" t="e">
        <f t="shared" ref="Y3058" si="32629">(N3058*T3055+O3058*S3055+P3058*T3058+Q3058*S3058)</f>
        <v>#DIV/0!</v>
      </c>
      <c r="Z3058" s="2" t="e">
        <f t="shared" ref="Z3058" si="32630">N3058*U3055+P3058*U3058-O3058*V3055-Q3058*V3058</f>
        <v>#DIV/0!</v>
      </c>
      <c r="AA3058" s="3" t="e">
        <f t="shared" ref="AA3058" si="32631">(N3058*V3055+O3058*U3055+P3058*V3058+Q3058*U3058)</f>
        <v>#DIV/0!</v>
      </c>
      <c r="AB3058" s="20"/>
      <c r="AC3058" s="16">
        <v>0</v>
      </c>
      <c r="AD3058" s="17" t="e">
        <f t="shared" ref="AD3058" si="32632">-1/($AD$4*$B3055)</f>
        <v>#DIV/0!</v>
      </c>
      <c r="AE3058" s="18">
        <v>1</v>
      </c>
      <c r="AF3058" s="19">
        <v>0</v>
      </c>
      <c r="AG3058" s="20"/>
      <c r="AH3058" s="1" t="e">
        <f t="shared" ref="AH3058" si="32633">X3058*AC3055+Z3058*AC3058-Y3058*AD3055-AA3058*AD3058</f>
        <v>#DIV/0!</v>
      </c>
      <c r="AI3058" s="4" t="e">
        <f t="shared" ref="AI3058" si="32634">(X3058*AD3055+Y3058*AC3055+Z3058*AD3058+AA3058*AC3058)</f>
        <v>#DIV/0!</v>
      </c>
      <c r="AJ3058" s="2" t="e">
        <f t="shared" ref="AJ3058" si="32635">X3058*AE3055+Z3058*AE3058-Y3058*AF3055-AA3058*AF3058</f>
        <v>#DIV/0!</v>
      </c>
      <c r="AK3058" s="3" t="e">
        <f t="shared" ref="AK3058" si="32636">(X3058*AF3055+Y3058*AE3055+Z3058*AF3058+AA3058*AE3058)</f>
        <v>#DIV/0!</v>
      </c>
      <c r="AL3058" s="20"/>
      <c r="AM3058" s="16">
        <v>0</v>
      </c>
      <c r="AN3058" s="17">
        <v>0</v>
      </c>
      <c r="AO3058" s="18">
        <v>1</v>
      </c>
      <c r="AP3058" s="19">
        <v>0</v>
      </c>
      <c r="AR3058" s="1" t="e">
        <f t="shared" ref="AR3058" si="32637">AH3058*AM3055+AJ3058*AM3058-AI3058*AN3055-AK3058*AN3058</f>
        <v>#DIV/0!</v>
      </c>
      <c r="AS3058" s="4" t="e">
        <f t="shared" ref="AS3058" si="32638">(AH3058*AN3055+AI3058*AM3055+AJ3058*AN3058+AK3058*AM3058)</f>
        <v>#DIV/0!</v>
      </c>
      <c r="AT3058" s="2" t="e">
        <f t="shared" ref="AT3058" si="32639">AH3058*AO3055+AJ3058*AO3058-AI3058*AP3055-AK3058*AP3058</f>
        <v>#DIV/0!</v>
      </c>
      <c r="AU3058" s="3" t="e">
        <f t="shared" ref="AU3058" si="32640">(AH3058*AP3055+AI3058*AO3055+AJ3058*AP3058+AK3058*AO3058)</f>
        <v>#DIV/0!</v>
      </c>
      <c r="AV3058" s="20"/>
      <c r="AW3058" s="16">
        <v>0</v>
      </c>
      <c r="AX3058" s="17" t="e">
        <f t="shared" ref="AX3058" si="32641">-1/($AX$4*$B3055)</f>
        <v>#DIV/0!</v>
      </c>
      <c r="AY3058" s="18">
        <v>1</v>
      </c>
      <c r="AZ3058" s="19">
        <v>0</v>
      </c>
      <c r="BA3058" s="20"/>
      <c r="BB3058" s="1" t="e">
        <f t="shared" ref="BB3058" si="32642">AR3058*AW3055+AT3058*AW3058-AS3058*AX3055-AU3058*AX3058</f>
        <v>#DIV/0!</v>
      </c>
      <c r="BC3058" s="4" t="e">
        <f t="shared" ref="BC3058" si="32643">(AR3058*AX3055+AS3058*AW3055+AT3058*AX3058+AU3058*AW3058)</f>
        <v>#DIV/0!</v>
      </c>
      <c r="BD3058" s="2" t="e">
        <f t="shared" ref="BD3058" si="32644">AR3058*AY3055+AT3058*AY3058-AS3058*AZ3055-AU3058*AZ3058</f>
        <v>#DIV/0!</v>
      </c>
      <c r="BE3058" s="3" t="e">
        <f t="shared" ref="BE3058" si="32645">(AR3058*AZ3055+AS3058*AY3055+AT3058*AZ3058+AU3058*AY3058)</f>
        <v>#DIV/0!</v>
      </c>
      <c r="BF3058" s="20"/>
      <c r="BG3058" s="16">
        <v>0</v>
      </c>
      <c r="BH3058" s="17">
        <v>0</v>
      </c>
      <c r="BI3058" s="18">
        <v>1</v>
      </c>
      <c r="BJ3058" s="19">
        <v>0</v>
      </c>
      <c r="BK3058" s="20"/>
      <c r="BL3058" s="1" t="e">
        <f t="shared" ref="BL3058" si="32646">BB3058*BG3055+BD3058*BG3058-BC3058*BH3055-BE3058*BH3058</f>
        <v>#DIV/0!</v>
      </c>
      <c r="BM3058" s="4" t="e">
        <f t="shared" ref="BM3058" si="32647">(BB3058*BH3055+BC3058*BG3055+BD3058*BH3058+BE3058*BG3058)</f>
        <v>#DIV/0!</v>
      </c>
      <c r="BN3058" s="2" t="e">
        <f t="shared" ref="BN3058" si="32648">BB3058*BI3055+BD3058*BI3058-BC3058*BJ3055-BE3058*BJ3058</f>
        <v>#DIV/0!</v>
      </c>
      <c r="BO3058" s="3" t="e">
        <f t="shared" ref="BO3058" si="32649">(BB3058*BJ3055+BC3058*BI3055+BD3058*BJ3058+BE3058*BI3058)</f>
        <v>#DIV/0!</v>
      </c>
      <c r="BP3058" s="20"/>
      <c r="BQ3058" s="16">
        <v>0</v>
      </c>
      <c r="BR3058" s="17" t="e">
        <f t="shared" ref="BR3058" si="32650">-1/($BR$4*$B3055)</f>
        <v>#DIV/0!</v>
      </c>
      <c r="BS3058" s="18">
        <v>1</v>
      </c>
      <c r="BT3058" s="19">
        <v>0</v>
      </c>
      <c r="BU3058" s="20"/>
      <c r="BV3058" s="1" t="e">
        <f t="shared" ref="BV3058" si="32651">BL3058*BQ3055+BN3058*BQ3058-BM3058*BR3055-BO3058*BR3058</f>
        <v>#DIV/0!</v>
      </c>
      <c r="BW3058" s="4" t="e">
        <f t="shared" ref="BW3058" si="32652">(BL3058*BR3055+BM3058*BQ3055+BN3058*BR3058+BO3058*BQ3058)</f>
        <v>#DIV/0!</v>
      </c>
      <c r="BX3058" s="2" t="e">
        <f t="shared" ref="BX3058" si="32653">BL3058*BS3055+BN3058*BS3058-BM3058*BT3055-BO3058*BT3058</f>
        <v>#DIV/0!</v>
      </c>
      <c r="BY3058" s="3" t="e">
        <f t="shared" ref="BY3058" si="32654">(BL3058*BT3055+BM3058*BS3055+BN3058*BT3058+BO3058*BS3058)</f>
        <v>#DIV/0!</v>
      </c>
      <c r="BZ3058" s="20"/>
      <c r="CA3058" s="16">
        <v>0</v>
      </c>
      <c r="CB3058" s="17">
        <v>0</v>
      </c>
      <c r="CC3058" s="18">
        <v>1</v>
      </c>
      <c r="CD3058" s="19">
        <v>0</v>
      </c>
      <c r="CE3058" s="20"/>
      <c r="CF3058" s="1" t="e">
        <f t="shared" ref="CF3058" si="32655">BV3058*CA3055+BX3058*CA3058-BW3058*CB3055-BY3058*CB3058</f>
        <v>#DIV/0!</v>
      </c>
      <c r="CG3058" s="4" t="e">
        <f t="shared" ref="CG3058" si="32656">(BV3058*CB3055+BW3058*CA3055+BX3058*CB3058+BY3058*CA3058)</f>
        <v>#DIV/0!</v>
      </c>
      <c r="CH3058" s="2" t="e">
        <f t="shared" ref="CH3058" si="32657">BV3058*CC3055+BX3058*CC3058-BW3058*CD3055-BY3058*CD3058</f>
        <v>#DIV/0!</v>
      </c>
      <c r="CI3058" s="3" t="e">
        <f t="shared" ref="CI3058" si="32658">(BV3058*CD3055+BW3058*CC3055+BX3058*CD3058+BY3058*CC3058)</f>
        <v>#DIV/0!</v>
      </c>
      <c r="CK3058" s="16">
        <f t="shared" ref="CK3058" si="32659">1/$CL$4</f>
        <v>1</v>
      </c>
      <c r="CL3058" s="17">
        <v>0</v>
      </c>
      <c r="CM3058" s="18">
        <v>1</v>
      </c>
      <c r="CN3058" s="19">
        <v>0</v>
      </c>
      <c r="CP3058" s="1" t="e">
        <f t="shared" ref="CP3058" si="32660">CF3058*CK3055+CH3058*CK3058-CG3058*CL3055-CI3058*CL3058</f>
        <v>#DIV/0!</v>
      </c>
      <c r="CQ3058" s="4" t="e">
        <f t="shared" ref="CQ3058" si="32661">(CF3058*CL3055+CG3058*CK3055+CH3058*CL3058+CI3058*CK3058)</f>
        <v>#DIV/0!</v>
      </c>
      <c r="CR3058" s="2" t="e">
        <f t="shared" ref="CR3058" si="32662">CF3058*CM3055+CH3058*CM3058-CG3058*CN3055-CI3058*CN3058</f>
        <v>#DIV/0!</v>
      </c>
      <c r="CS3058" s="3" t="e">
        <f t="shared" ref="CS3058" si="32663">(CF3058*CN3055+CG3058*CM3055+CH3058*CN3058+CI3058*CM3058)</f>
        <v>#DIV/0!</v>
      </c>
      <c r="CU3058" s="39" t="e">
        <f t="shared" ref="CU3058" si="32664">(180/PI())*ATAN(-1*(CQ3055/CP3055))</f>
        <v>#DIV/0!</v>
      </c>
      <c r="CW3058" s="54" t="e">
        <f t="shared" ref="CW3058" si="32665">20*LOG(((1-(10^(CU3055/20)^2)*(1-((1-CW3055)/(1+CW3055))^2))^0.5))</f>
        <v>#DIV/0!</v>
      </c>
    </row>
    <row r="3059" spans="2:101">
      <c r="E3059" s="20"/>
      <c r="F3059" s="20"/>
      <c r="G3059" s="20"/>
      <c r="H3059" s="20"/>
      <c r="I3059" s="20"/>
      <c r="J3059" s="20"/>
      <c r="K3059" s="20"/>
      <c r="L3059" s="20"/>
      <c r="M3059" s="20"/>
      <c r="N3059" s="20"/>
      <c r="O3059" s="20"/>
      <c r="P3059" s="20"/>
      <c r="Q3059" s="20"/>
      <c r="R3059" s="20"/>
      <c r="S3059" s="20"/>
      <c r="T3059" s="20"/>
      <c r="U3059" s="20"/>
      <c r="V3059" s="20"/>
      <c r="W3059" s="20"/>
      <c r="X3059" s="20"/>
      <c r="Y3059" s="20"/>
      <c r="Z3059" s="20"/>
      <c r="AA3059" s="20"/>
      <c r="AB3059" s="30"/>
      <c r="AC3059" s="20"/>
      <c r="AD3059" s="20"/>
      <c r="AE3059" s="20"/>
      <c r="AF3059" s="20"/>
      <c r="AG3059" s="20"/>
      <c r="AH3059" s="20"/>
      <c r="AI3059" s="20"/>
      <c r="AJ3059" s="20"/>
      <c r="AK3059" s="20"/>
      <c r="AL3059" s="20"/>
      <c r="AM3059" s="20"/>
      <c r="AN3059" s="20"/>
      <c r="AO3059" s="20"/>
      <c r="AP3059" s="20"/>
      <c r="AQ3059" s="20"/>
      <c r="AR3059" s="20"/>
      <c r="AS3059" s="20"/>
      <c r="AT3059" s="20"/>
      <c r="AU3059" s="20"/>
      <c r="AV3059" s="20"/>
      <c r="AW3059" s="20"/>
      <c r="AX3059" s="20"/>
      <c r="AY3059" s="20"/>
      <c r="AZ3059" s="20"/>
      <c r="BA3059" s="20"/>
      <c r="BB3059" s="20"/>
      <c r="BC3059" s="20"/>
      <c r="BD3059" s="20"/>
      <c r="BE3059" s="20"/>
      <c r="BF3059" s="20"/>
      <c r="BG3059" s="20"/>
      <c r="BH3059" s="20"/>
      <c r="BI3059" s="20"/>
      <c r="BJ3059" s="20"/>
      <c r="BK3059" s="20"/>
      <c r="BL3059" s="20"/>
      <c r="BM3059" s="20"/>
      <c r="BN3059" s="20"/>
      <c r="BO3059" s="20"/>
      <c r="BP3059" s="20"/>
      <c r="BQ3059" s="20"/>
      <c r="BR3059" s="20"/>
      <c r="BS3059" s="20"/>
      <c r="BT3059" s="20"/>
      <c r="BU3059" s="20"/>
      <c r="BV3059" s="20"/>
      <c r="BW3059" s="20"/>
      <c r="BX3059" s="20"/>
      <c r="BY3059" s="20"/>
      <c r="BZ3059" s="20"/>
      <c r="CA3059" s="20"/>
      <c r="CB3059" s="20"/>
      <c r="CC3059" s="20"/>
      <c r="CD3059" s="20"/>
      <c r="CE3059" s="20"/>
      <c r="CF3059" s="20"/>
      <c r="CG3059" s="20"/>
      <c r="CH3059" s="20"/>
      <c r="CI3059" s="20"/>
      <c r="CJ3059" s="20"/>
      <c r="CK3059" s="20"/>
      <c r="CL3059" s="20"/>
    </row>
    <row r="3061" spans="2:101" ht="18.600000000000001" thickBot="1">
      <c r="B3061" s="23"/>
      <c r="C3061" s="23"/>
      <c r="D3061" s="20" t="s">
        <v>15</v>
      </c>
      <c r="E3061" s="20"/>
      <c r="F3061" s="20"/>
      <c r="G3061" s="20"/>
      <c r="H3061" s="20"/>
      <c r="I3061" s="20" t="s">
        <v>16</v>
      </c>
      <c r="J3061" s="20"/>
      <c r="K3061" s="20"/>
      <c r="L3061" s="20"/>
      <c r="M3061" s="23"/>
      <c r="N3061" s="23"/>
      <c r="O3061" s="24" t="s">
        <v>17</v>
      </c>
      <c r="P3061" s="23"/>
      <c r="Q3061" s="23"/>
      <c r="R3061" s="23"/>
      <c r="S3061" s="20"/>
      <c r="T3061" s="20" t="s">
        <v>18</v>
      </c>
      <c r="U3061" s="23"/>
      <c r="V3061" s="23"/>
      <c r="W3061" s="23"/>
      <c r="X3061" s="23"/>
      <c r="Y3061" s="24" t="s">
        <v>19</v>
      </c>
      <c r="Z3061" s="23"/>
      <c r="AA3061" s="23"/>
      <c r="AB3061" s="23"/>
      <c r="AC3061" s="24" t="s">
        <v>20</v>
      </c>
      <c r="AD3061" s="20"/>
      <c r="AE3061" s="20"/>
      <c r="AF3061" s="20"/>
      <c r="AG3061" s="20"/>
      <c r="AH3061" s="23"/>
      <c r="AI3061" s="24" t="s">
        <v>21</v>
      </c>
      <c r="AJ3061" s="23"/>
      <c r="AK3061" s="23"/>
      <c r="AL3061" s="20"/>
      <c r="AM3061" s="24" t="s">
        <v>31</v>
      </c>
      <c r="AN3061" s="20"/>
      <c r="AO3061" s="23"/>
      <c r="AP3061" s="23"/>
      <c r="AQ3061" s="23"/>
      <c r="AR3061" s="23"/>
      <c r="AS3061" s="24" t="s">
        <v>91</v>
      </c>
      <c r="AT3061" s="23"/>
      <c r="AU3061" s="23"/>
      <c r="AV3061" s="23"/>
      <c r="AW3061" s="24" t="s">
        <v>32</v>
      </c>
      <c r="AX3061" s="20"/>
      <c r="AY3061" s="20"/>
      <c r="AZ3061" s="20"/>
      <c r="BA3061" s="20"/>
      <c r="BB3061" s="23"/>
      <c r="BC3061" s="24" t="s">
        <v>22</v>
      </c>
      <c r="BD3061" s="23"/>
      <c r="BE3061" s="23"/>
      <c r="BF3061" s="23"/>
      <c r="BG3061" s="24" t="s">
        <v>33</v>
      </c>
      <c r="BH3061" s="20"/>
      <c r="BI3061" s="23"/>
      <c r="BJ3061" s="23"/>
      <c r="BK3061" s="23"/>
      <c r="BL3061" s="23"/>
      <c r="BM3061" s="24" t="s">
        <v>34</v>
      </c>
      <c r="BN3061" s="23"/>
      <c r="BO3061" s="23"/>
      <c r="BP3061" s="23"/>
      <c r="BQ3061" s="24" t="s">
        <v>89</v>
      </c>
      <c r="BR3061" s="20"/>
      <c r="BS3061" s="20"/>
      <c r="BT3061" s="20"/>
      <c r="BU3061" s="20"/>
      <c r="BV3061" s="23"/>
      <c r="BW3061" s="24" t="s">
        <v>35</v>
      </c>
      <c r="BX3061" s="23"/>
      <c r="BY3061" s="23"/>
      <c r="BZ3061" s="23"/>
      <c r="CA3061" s="24" t="s">
        <v>90</v>
      </c>
      <c r="CB3061" s="20"/>
      <c r="CC3061" s="23"/>
      <c r="CD3061" s="23"/>
      <c r="CE3061" s="23"/>
      <c r="CF3061" s="23"/>
      <c r="CG3061" s="24" t="s">
        <v>92</v>
      </c>
      <c r="CH3061" s="23"/>
      <c r="CI3061" s="23"/>
      <c r="CJ3061" s="23"/>
      <c r="CK3061" s="24" t="s">
        <v>36</v>
      </c>
      <c r="CL3061" s="24"/>
      <c r="CM3061" s="23"/>
      <c r="CN3061" s="23"/>
      <c r="CO3061" s="23"/>
      <c r="CP3061" s="23"/>
      <c r="CQ3061" s="24" t="s">
        <v>93</v>
      </c>
      <c r="CR3061" s="23"/>
      <c r="CS3061" s="23"/>
    </row>
    <row r="3062" spans="2:101" ht="18.600000000000001" thickBot="1">
      <c r="B3062" s="33"/>
      <c r="C3062" s="23"/>
      <c r="D3062" s="7" t="s">
        <v>2</v>
      </c>
      <c r="E3062" s="8"/>
      <c r="F3062" s="8" t="s">
        <v>3</v>
      </c>
      <c r="G3062" s="9"/>
      <c r="H3062" s="10"/>
      <c r="I3062" s="7" t="s">
        <v>4</v>
      </c>
      <c r="J3062" s="8"/>
      <c r="K3062" s="8" t="s">
        <v>5</v>
      </c>
      <c r="L3062" s="9"/>
      <c r="M3062" s="23"/>
      <c r="N3062" s="251" t="s">
        <v>79</v>
      </c>
      <c r="O3062" s="252"/>
      <c r="P3062" s="253" t="s">
        <v>80</v>
      </c>
      <c r="Q3062" s="254"/>
      <c r="R3062" s="23"/>
      <c r="S3062" s="7" t="s">
        <v>11</v>
      </c>
      <c r="T3062" s="8"/>
      <c r="U3062" s="8" t="s">
        <v>12</v>
      </c>
      <c r="V3062" s="9"/>
      <c r="W3062" s="20"/>
      <c r="X3062" s="251" t="s">
        <v>79</v>
      </c>
      <c r="Y3062" s="252"/>
      <c r="Z3062" s="253" t="s">
        <v>80</v>
      </c>
      <c r="AA3062" s="254"/>
      <c r="AB3062" s="20"/>
      <c r="AC3062" s="7" t="s">
        <v>4</v>
      </c>
      <c r="AD3062" s="8"/>
      <c r="AE3062" s="8" t="s">
        <v>5</v>
      </c>
      <c r="AF3062" s="9"/>
      <c r="AG3062" s="20"/>
      <c r="AH3062" s="251" t="s">
        <v>0</v>
      </c>
      <c r="AI3062" s="252"/>
      <c r="AJ3062" s="253" t="s">
        <v>1</v>
      </c>
      <c r="AK3062" s="254"/>
      <c r="AL3062" s="20"/>
      <c r="AM3062" s="7" t="s">
        <v>11</v>
      </c>
      <c r="AN3062" s="8"/>
      <c r="AO3062" s="8" t="s">
        <v>12</v>
      </c>
      <c r="AP3062" s="9"/>
      <c r="AQ3062" s="23"/>
      <c r="AR3062" s="251" t="s">
        <v>0</v>
      </c>
      <c r="AS3062" s="252"/>
      <c r="AT3062" s="253" t="s">
        <v>1</v>
      </c>
      <c r="AU3062" s="254"/>
      <c r="AV3062" s="36"/>
      <c r="AW3062" s="7" t="s">
        <v>4</v>
      </c>
      <c r="AX3062" s="8"/>
      <c r="AY3062" s="8" t="s">
        <v>5</v>
      </c>
      <c r="AZ3062" s="9"/>
      <c r="BA3062" s="20"/>
      <c r="BB3062" s="251" t="s">
        <v>0</v>
      </c>
      <c r="BC3062" s="252"/>
      <c r="BD3062" s="253" t="s">
        <v>1</v>
      </c>
      <c r="BE3062" s="254"/>
      <c r="BF3062" s="36"/>
      <c r="BG3062" s="7" t="s">
        <v>11</v>
      </c>
      <c r="BH3062" s="8"/>
      <c r="BI3062" s="8" t="s">
        <v>12</v>
      </c>
      <c r="BJ3062" s="9"/>
      <c r="BK3062" s="36"/>
      <c r="BL3062" s="251" t="s">
        <v>0</v>
      </c>
      <c r="BM3062" s="252"/>
      <c r="BN3062" s="253" t="s">
        <v>1</v>
      </c>
      <c r="BO3062" s="254"/>
      <c r="BP3062" s="36"/>
      <c r="BQ3062" s="7" t="s">
        <v>4</v>
      </c>
      <c r="BR3062" s="8"/>
      <c r="BS3062" s="8" t="s">
        <v>5</v>
      </c>
      <c r="BT3062" s="9"/>
      <c r="BU3062" s="20"/>
      <c r="BV3062" s="251" t="s">
        <v>0</v>
      </c>
      <c r="BW3062" s="252"/>
      <c r="BX3062" s="253" t="s">
        <v>1</v>
      </c>
      <c r="BY3062" s="254"/>
      <c r="BZ3062" s="36"/>
      <c r="CA3062" s="7" t="s">
        <v>11</v>
      </c>
      <c r="CB3062" s="8"/>
      <c r="CC3062" s="8" t="s">
        <v>12</v>
      </c>
      <c r="CD3062" s="9"/>
      <c r="CE3062" s="36"/>
      <c r="CF3062" s="251" t="s">
        <v>0</v>
      </c>
      <c r="CG3062" s="252"/>
      <c r="CH3062" s="253" t="s">
        <v>1</v>
      </c>
      <c r="CI3062" s="254"/>
      <c r="CJ3062" s="23"/>
      <c r="CK3062" s="7" t="s">
        <v>23</v>
      </c>
      <c r="CL3062" s="8"/>
      <c r="CM3062" s="8" t="s">
        <v>24</v>
      </c>
      <c r="CN3062" s="9"/>
      <c r="CO3062" s="23"/>
      <c r="CP3062" s="251" t="s">
        <v>0</v>
      </c>
      <c r="CQ3062" s="252"/>
      <c r="CR3062" s="253" t="s">
        <v>1</v>
      </c>
      <c r="CS3062" s="254"/>
      <c r="CU3062" s="26" t="s">
        <v>25</v>
      </c>
      <c r="CW3062" s="50" t="s">
        <v>44</v>
      </c>
    </row>
    <row r="3063" spans="2:101" ht="19.2" thickTop="1" thickBot="1">
      <c r="B3063" s="34"/>
      <c r="D3063" s="11">
        <v>1</v>
      </c>
      <c r="E3063" s="12">
        <v>0</v>
      </c>
      <c r="F3063" s="13">
        <v>0</v>
      </c>
      <c r="G3063" s="40" t="e">
        <f t="shared" ref="G3063" si="32666">-1/($E$4*$B3063)</f>
        <v>#DIV/0!</v>
      </c>
      <c r="H3063" s="10"/>
      <c r="I3063" s="11">
        <v>1</v>
      </c>
      <c r="J3063" s="12">
        <v>0</v>
      </c>
      <c r="K3063" s="13">
        <v>0</v>
      </c>
      <c r="L3063" s="14">
        <v>0</v>
      </c>
      <c r="N3063" s="1" t="e">
        <f t="shared" ref="N3063" si="32667">D3063*I3063+F3063*I3066-E3063*J3063-G3063*J3066</f>
        <v>#DIV/0!</v>
      </c>
      <c r="O3063" s="4" t="e">
        <f t="shared" ref="O3063" si="32668">(D3063*J3063+E3063*I3063+F3063*J3066+G3063*I3066)</f>
        <v>#DIV/0!</v>
      </c>
      <c r="P3063" s="2" t="e">
        <f t="shared" ref="P3063" si="32669">D3063*K3063+F3063*K3066-E3063*L3063-G3063*L3066</f>
        <v>#DIV/0!</v>
      </c>
      <c r="Q3063" s="3" t="e">
        <f t="shared" ref="Q3063" si="32670">(D3063*L3063+E3063*K3063+F3063*L3066+G3063*K3066)</f>
        <v>#DIV/0!</v>
      </c>
      <c r="S3063" s="11">
        <v>1</v>
      </c>
      <c r="T3063" s="12">
        <v>0</v>
      </c>
      <c r="U3063" s="13">
        <v>0</v>
      </c>
      <c r="V3063" s="40" t="e">
        <f t="shared" ref="V3063" si="32671">-1/($T$4*$B3063)</f>
        <v>#DIV/0!</v>
      </c>
      <c r="W3063" s="20"/>
      <c r="X3063" s="1" t="e">
        <f t="shared" ref="X3063" si="32672">N3063*S3063+P3063*S3066-O3063*T3063-Q3063*T3066</f>
        <v>#DIV/0!</v>
      </c>
      <c r="Y3063" s="4" t="e">
        <f t="shared" ref="Y3063" si="32673">(N3063*T3063+O3063*S3063+P3063*T3066+Q3063*S3066)</f>
        <v>#DIV/0!</v>
      </c>
      <c r="Z3063" s="2" t="e">
        <f t="shared" ref="Z3063" si="32674">N3063*U3063+P3063*U3066-O3063*V3063-Q3063*V3066</f>
        <v>#DIV/0!</v>
      </c>
      <c r="AA3063" s="3" t="e">
        <f t="shared" ref="AA3063" si="32675">(N3063*V3063+O3063*U3063+P3063*V3066+Q3063*U3066)</f>
        <v>#DIV/0!</v>
      </c>
      <c r="AB3063" s="20"/>
      <c r="AC3063" s="11">
        <v>1</v>
      </c>
      <c r="AD3063" s="12">
        <v>0</v>
      </c>
      <c r="AE3063" s="13">
        <v>0</v>
      </c>
      <c r="AF3063" s="14">
        <v>0</v>
      </c>
      <c r="AG3063" s="20"/>
      <c r="AH3063" s="1" t="e">
        <f t="shared" ref="AH3063" si="32676">X3063*AC3063+Z3063*AC3066-Y3063*AD3063-AA3063*AD3066</f>
        <v>#DIV/0!</v>
      </c>
      <c r="AI3063" s="4" t="e">
        <f t="shared" ref="AI3063" si="32677">(X3063*AD3063+Y3063*AC3063+Z3063*AD3066+AA3063*AC3066)</f>
        <v>#DIV/0!</v>
      </c>
      <c r="AJ3063" s="2" t="e">
        <f t="shared" ref="AJ3063" si="32678">X3063*AE3063+Z3063*AE3066-Y3063*AF3063-AA3063*AF3066</f>
        <v>#DIV/0!</v>
      </c>
      <c r="AK3063" s="3" t="e">
        <f t="shared" ref="AK3063" si="32679">(X3063*AF3063+Y3063*AE3063+Z3063*AF3066+AA3063*AE3066)</f>
        <v>#DIV/0!</v>
      </c>
      <c r="AL3063" s="20"/>
      <c r="AM3063" s="11">
        <v>1</v>
      </c>
      <c r="AN3063" s="12">
        <v>0</v>
      </c>
      <c r="AO3063" s="13">
        <v>0</v>
      </c>
      <c r="AP3063" s="40" t="e">
        <f t="shared" ref="AP3063" si="32680">-1/($AN$4*$B3063)</f>
        <v>#DIV/0!</v>
      </c>
      <c r="AR3063" s="1" t="e">
        <f t="shared" ref="AR3063" si="32681">AH3063*AM3063+AJ3063*AM3066-AI3063*AN3063-AK3063*AN3066</f>
        <v>#DIV/0!</v>
      </c>
      <c r="AS3063" s="4" t="e">
        <f t="shared" ref="AS3063" si="32682">(AH3063*AN3063+AI3063*AM3063+AJ3063*AN3066+AK3063*AM3066)</f>
        <v>#DIV/0!</v>
      </c>
      <c r="AT3063" s="2" t="e">
        <f t="shared" ref="AT3063" si="32683">AH3063*AO3063+AJ3063*AO3066-AI3063*AP3063-AK3063*AP3066</f>
        <v>#DIV/0!</v>
      </c>
      <c r="AU3063" s="3" t="e">
        <f t="shared" ref="AU3063" si="32684">(AH3063*AP3063+AI3063*AO3063+AJ3063*AP3066+AK3063*AO3066)</f>
        <v>#DIV/0!</v>
      </c>
      <c r="AV3063" s="20"/>
      <c r="AW3063" s="11">
        <v>1</v>
      </c>
      <c r="AX3063" s="12">
        <v>0</v>
      </c>
      <c r="AY3063" s="13">
        <v>0</v>
      </c>
      <c r="AZ3063" s="14">
        <v>0</v>
      </c>
      <c r="BA3063" s="20"/>
      <c r="BB3063" s="1" t="e">
        <f t="shared" ref="BB3063" si="32685">AR3063*AW3063+AT3063*AW3066-AS3063*AX3063-AU3063*AX3066</f>
        <v>#DIV/0!</v>
      </c>
      <c r="BC3063" s="4" t="e">
        <f t="shared" ref="BC3063" si="32686">(AR3063*AX3063+AS3063*AW3063+AT3063*AX3066+AU3063*AW3066)</f>
        <v>#DIV/0!</v>
      </c>
      <c r="BD3063" s="2" t="e">
        <f t="shared" ref="BD3063" si="32687">AR3063*AY3063+AT3063*AY3066-AS3063*AZ3063-AU3063*AZ3066</f>
        <v>#DIV/0!</v>
      </c>
      <c r="BE3063" s="3" t="e">
        <f t="shared" ref="BE3063" si="32688">(AR3063*AZ3063+AS3063*AY3063+AT3063*AZ3066+AU3063*AY3066)</f>
        <v>#DIV/0!</v>
      </c>
      <c r="BF3063" s="20"/>
      <c r="BG3063" s="11">
        <v>1</v>
      </c>
      <c r="BH3063" s="12">
        <v>0</v>
      </c>
      <c r="BI3063" s="13">
        <v>0</v>
      </c>
      <c r="BJ3063" s="40" t="e">
        <f t="shared" ref="BJ3063" si="32689">-1/($BH$4*$B3063)</f>
        <v>#DIV/0!</v>
      </c>
      <c r="BK3063" s="20"/>
      <c r="BL3063" s="1" t="e">
        <f t="shared" ref="BL3063" si="32690">BB3063*BG3063+BD3063*BG3066-BC3063*BH3063-BE3063*BH3066</f>
        <v>#DIV/0!</v>
      </c>
      <c r="BM3063" s="4" t="e">
        <f t="shared" ref="BM3063" si="32691">(BB3063*BH3063+BC3063*BG3063+BD3063*BH3066+BE3063*BG3066)</f>
        <v>#DIV/0!</v>
      </c>
      <c r="BN3063" s="2" t="e">
        <f t="shared" ref="BN3063" si="32692">BB3063*BI3063+BD3063*BI3066-BC3063*BJ3063-BE3063*BJ3066</f>
        <v>#DIV/0!</v>
      </c>
      <c r="BO3063" s="3" t="e">
        <f t="shared" ref="BO3063" si="32693">(BB3063*BJ3063+BC3063*BI3063+BD3063*BJ3066+BE3063*BI3066)</f>
        <v>#DIV/0!</v>
      </c>
      <c r="BP3063" s="20"/>
      <c r="BQ3063" s="11">
        <v>1</v>
      </c>
      <c r="BR3063" s="12">
        <v>0</v>
      </c>
      <c r="BS3063" s="13">
        <v>0</v>
      </c>
      <c r="BT3063" s="14">
        <v>0</v>
      </c>
      <c r="BU3063" s="20"/>
      <c r="BV3063" s="1" t="e">
        <f t="shared" ref="BV3063" si="32694">BL3063*BQ3063+BN3063*BQ3066-BM3063*BR3063-BO3063*BR3066</f>
        <v>#DIV/0!</v>
      </c>
      <c r="BW3063" s="4" t="e">
        <f t="shared" ref="BW3063" si="32695">(BL3063*BR3063+BM3063*BQ3063+BN3063*BR3066+BO3063*BQ3066)</f>
        <v>#DIV/0!</v>
      </c>
      <c r="BX3063" s="2" t="e">
        <f t="shared" ref="BX3063" si="32696">BL3063*BS3063+BN3063*BS3066-BM3063*BT3063-BO3063*BT3066</f>
        <v>#DIV/0!</v>
      </c>
      <c r="BY3063" s="3" t="e">
        <f t="shared" ref="BY3063" si="32697">(BL3063*BT3063+BM3063*BS3063+BN3063*BT3066+BO3063*BS3066)</f>
        <v>#DIV/0!</v>
      </c>
      <c r="BZ3063" s="20"/>
      <c r="CA3063" s="11">
        <v>1</v>
      </c>
      <c r="CB3063" s="12">
        <v>0</v>
      </c>
      <c r="CC3063" s="13">
        <v>0</v>
      </c>
      <c r="CD3063" s="40" t="e">
        <f t="shared" ref="CD3063" si="32698">-1/($CB$4*$B3063)</f>
        <v>#DIV/0!</v>
      </c>
      <c r="CE3063" s="20"/>
      <c r="CF3063" s="1" t="e">
        <f t="shared" ref="CF3063" si="32699">BV3063*CA3063+BX3063*CA3066-BW3063*CB3063-BY3063*CB3066</f>
        <v>#DIV/0!</v>
      </c>
      <c r="CG3063" s="4" t="e">
        <f t="shared" ref="CG3063" si="32700">(BV3063*CB3063+BW3063*CA3063+BX3063*CB3066+BY3063*CA3066)</f>
        <v>#DIV/0!</v>
      </c>
      <c r="CH3063" s="2" t="e">
        <f t="shared" ref="CH3063" si="32701">BV3063*CC3063+BX3063*CC3066-BW3063*CD3063-BY3063*CD3066</f>
        <v>#DIV/0!</v>
      </c>
      <c r="CI3063" s="3" t="e">
        <f t="shared" ref="CI3063" si="32702">(BV3063*CD3063+BW3063*CC3063+BX3063*CD3066+BY3063*CC3066)</f>
        <v>#DIV/0!</v>
      </c>
      <c r="CJ3063" s="28"/>
      <c r="CK3063" s="11">
        <v>1</v>
      </c>
      <c r="CL3063" s="12">
        <v>0</v>
      </c>
      <c r="CM3063" s="13">
        <v>0</v>
      </c>
      <c r="CN3063" s="14">
        <v>0</v>
      </c>
      <c r="CP3063" s="1" t="e">
        <f t="shared" ref="CP3063" si="32703">CF3063*CK3063+CH3063*CK3066-CG3063*CL3063-CI3063*CL3066</f>
        <v>#DIV/0!</v>
      </c>
      <c r="CQ3063" s="4" t="e">
        <f t="shared" ref="CQ3063" si="32704">(CF3063*CL3063+CG3063*CK3063+CH3063*CL3066+CI3063*CK3066)</f>
        <v>#DIV/0!</v>
      </c>
      <c r="CR3063" s="2" t="e">
        <f t="shared" ref="CR3063" si="32705">CF3063*CM3063+CH3063*CM3066-CG3063*CN3063-CI3063*CN3066</f>
        <v>#DIV/0!</v>
      </c>
      <c r="CS3063" s="3" t="e">
        <f t="shared" ref="CS3063" si="32706">(CF3063*CN3063+CG3063*CM3063+CH3063*CN3066+CI3063*CM3066)</f>
        <v>#DIV/0!</v>
      </c>
      <c r="CU3063" s="29" t="e">
        <f t="shared" ref="CU3063" si="32707">20*LOG(((1+$CL$4)/$CL$4)/((CP3063+CP3066)^2+(CQ3063+CQ3066)^2)^0.5)</f>
        <v>#DIV/0!</v>
      </c>
      <c r="CW3063" s="51" t="e">
        <f t="shared" ref="CW3063" si="32708">((CP3063^2+CQ3063^2)^0.5)/((CP3066^2+CQ3066^2)^0.5)</f>
        <v>#DIV/0!</v>
      </c>
    </row>
    <row r="3064" spans="2:101" ht="18.600000000000001" thickBot="1">
      <c r="D3064" s="11"/>
      <c r="E3064" s="13"/>
      <c r="F3064" s="13"/>
      <c r="G3064" s="15"/>
      <c r="H3064" s="10"/>
      <c r="I3064" s="11"/>
      <c r="J3064" s="13"/>
      <c r="K3064" s="13"/>
      <c r="L3064" s="15"/>
      <c r="N3064" s="5"/>
      <c r="Q3064" s="6"/>
      <c r="S3064" s="11"/>
      <c r="T3064" s="13"/>
      <c r="U3064" s="13"/>
      <c r="V3064" s="15"/>
      <c r="W3064" s="20"/>
      <c r="X3064" s="5"/>
      <c r="AA3064" s="6"/>
      <c r="AB3064" s="20"/>
      <c r="AC3064" s="11"/>
      <c r="AD3064" s="13"/>
      <c r="AE3064" s="13"/>
      <c r="AF3064" s="15"/>
      <c r="AG3064" s="20"/>
      <c r="AH3064" s="5"/>
      <c r="AK3064" s="6"/>
      <c r="AL3064" s="20"/>
      <c r="AM3064" s="11"/>
      <c r="AN3064" s="13"/>
      <c r="AO3064" s="13"/>
      <c r="AP3064" s="15"/>
      <c r="AR3064" s="5"/>
      <c r="AU3064" s="6"/>
      <c r="AW3064" s="11"/>
      <c r="AX3064" s="13"/>
      <c r="AY3064" s="13"/>
      <c r="AZ3064" s="15"/>
      <c r="BA3064" s="20"/>
      <c r="BB3064" s="5"/>
      <c r="BE3064" s="6"/>
      <c r="BG3064" s="11"/>
      <c r="BH3064" s="13"/>
      <c r="BI3064" s="13"/>
      <c r="BJ3064" s="15"/>
      <c r="BL3064" s="5"/>
      <c r="BO3064" s="6"/>
      <c r="BQ3064" s="11"/>
      <c r="BR3064" s="13"/>
      <c r="BS3064" s="13"/>
      <c r="BT3064" s="15"/>
      <c r="BU3064" s="20"/>
      <c r="BV3064" s="5"/>
      <c r="BY3064" s="6"/>
      <c r="CA3064" s="11"/>
      <c r="CB3064" s="13"/>
      <c r="CC3064" s="13"/>
      <c r="CD3064" s="15"/>
      <c r="CF3064" s="5"/>
      <c r="CI3064" s="6"/>
      <c r="CK3064" s="11"/>
      <c r="CL3064" s="13"/>
      <c r="CM3064" s="13"/>
      <c r="CN3064" s="15"/>
      <c r="CP3064" s="5"/>
      <c r="CS3064" s="6"/>
      <c r="CW3064" s="52"/>
    </row>
    <row r="3065" spans="2:101" ht="18.600000000000001" thickBot="1">
      <c r="D3065" s="11" t="s">
        <v>6</v>
      </c>
      <c r="E3065" s="13"/>
      <c r="F3065" s="13" t="s">
        <v>7</v>
      </c>
      <c r="G3065" s="15"/>
      <c r="H3065" s="10"/>
      <c r="I3065" s="11" t="s">
        <v>8</v>
      </c>
      <c r="J3065" s="13"/>
      <c r="K3065" s="13" t="s">
        <v>9</v>
      </c>
      <c r="L3065" s="15"/>
      <c r="N3065" s="251" t="s">
        <v>26</v>
      </c>
      <c r="O3065" s="252"/>
      <c r="P3065" s="253" t="s">
        <v>27</v>
      </c>
      <c r="Q3065" s="254"/>
      <c r="S3065" s="11" t="s">
        <v>13</v>
      </c>
      <c r="T3065" s="13"/>
      <c r="U3065" s="13" t="s">
        <v>14</v>
      </c>
      <c r="V3065" s="15"/>
      <c r="W3065" s="20"/>
      <c r="X3065" s="251" t="s">
        <v>26</v>
      </c>
      <c r="Y3065" s="252"/>
      <c r="Z3065" s="253" t="s">
        <v>27</v>
      </c>
      <c r="AA3065" s="254"/>
      <c r="AB3065" s="20"/>
      <c r="AC3065" s="11" t="s">
        <v>8</v>
      </c>
      <c r="AD3065" s="13"/>
      <c r="AE3065" s="13" t="s">
        <v>9</v>
      </c>
      <c r="AF3065" s="15"/>
      <c r="AG3065" s="20"/>
      <c r="AH3065" s="251" t="s">
        <v>26</v>
      </c>
      <c r="AI3065" s="252"/>
      <c r="AJ3065" s="253" t="s">
        <v>27</v>
      </c>
      <c r="AK3065" s="254"/>
      <c r="AL3065" s="20"/>
      <c r="AM3065" s="11" t="s">
        <v>13</v>
      </c>
      <c r="AN3065" s="13"/>
      <c r="AO3065" s="13" t="s">
        <v>14</v>
      </c>
      <c r="AP3065" s="15"/>
      <c r="AR3065" s="251" t="s">
        <v>26</v>
      </c>
      <c r="AS3065" s="252"/>
      <c r="AT3065" s="253" t="s">
        <v>27</v>
      </c>
      <c r="AU3065" s="254"/>
      <c r="AV3065" s="36"/>
      <c r="AW3065" s="11" t="s">
        <v>8</v>
      </c>
      <c r="AX3065" s="13"/>
      <c r="AY3065" s="13" t="s">
        <v>9</v>
      </c>
      <c r="AZ3065" s="15"/>
      <c r="BA3065" s="20"/>
      <c r="BB3065" s="251" t="s">
        <v>26</v>
      </c>
      <c r="BC3065" s="252"/>
      <c r="BD3065" s="253" t="s">
        <v>27</v>
      </c>
      <c r="BE3065" s="254"/>
      <c r="BF3065" s="36"/>
      <c r="BG3065" s="11" t="s">
        <v>13</v>
      </c>
      <c r="BH3065" s="13"/>
      <c r="BI3065" s="13" t="s">
        <v>14</v>
      </c>
      <c r="BJ3065" s="15"/>
      <c r="BK3065" s="36"/>
      <c r="BL3065" s="251" t="s">
        <v>26</v>
      </c>
      <c r="BM3065" s="252"/>
      <c r="BN3065" s="253" t="s">
        <v>27</v>
      </c>
      <c r="BO3065" s="254"/>
      <c r="BP3065" s="36"/>
      <c r="BQ3065" s="11" t="s">
        <v>8</v>
      </c>
      <c r="BR3065" s="13"/>
      <c r="BS3065" s="13" t="s">
        <v>9</v>
      </c>
      <c r="BT3065" s="15"/>
      <c r="BU3065" s="20"/>
      <c r="BV3065" s="251" t="s">
        <v>26</v>
      </c>
      <c r="BW3065" s="252"/>
      <c r="BX3065" s="253" t="s">
        <v>27</v>
      </c>
      <c r="BY3065" s="254"/>
      <c r="BZ3065" s="36"/>
      <c r="CA3065" s="11" t="s">
        <v>13</v>
      </c>
      <c r="CB3065" s="13"/>
      <c r="CC3065" s="13" t="s">
        <v>14</v>
      </c>
      <c r="CD3065" s="15"/>
      <c r="CE3065" s="36"/>
      <c r="CF3065" s="251" t="s">
        <v>26</v>
      </c>
      <c r="CG3065" s="252"/>
      <c r="CH3065" s="253" t="s">
        <v>27</v>
      </c>
      <c r="CI3065" s="254"/>
      <c r="CK3065" s="11" t="s">
        <v>28</v>
      </c>
      <c r="CL3065" s="13"/>
      <c r="CM3065" s="13" t="s">
        <v>29</v>
      </c>
      <c r="CN3065" s="15"/>
      <c r="CP3065" s="251" t="s">
        <v>26</v>
      </c>
      <c r="CQ3065" s="252"/>
      <c r="CR3065" s="253" t="s">
        <v>27</v>
      </c>
      <c r="CS3065" s="254"/>
      <c r="CU3065" s="38" t="s">
        <v>37</v>
      </c>
      <c r="CW3065" s="53" t="s">
        <v>45</v>
      </c>
    </row>
    <row r="3066" spans="2:101" ht="19.2" thickTop="1" thickBot="1">
      <c r="D3066" s="16">
        <v>0</v>
      </c>
      <c r="E3066" s="17">
        <v>0</v>
      </c>
      <c r="F3066" s="18">
        <v>1</v>
      </c>
      <c r="G3066" s="19">
        <v>0</v>
      </c>
      <c r="H3066" s="10"/>
      <c r="I3066" s="16">
        <v>0</v>
      </c>
      <c r="J3066" s="17" t="e">
        <f t="shared" ref="J3066" si="32709">-1/($J$4*$B3063)</f>
        <v>#DIV/0!</v>
      </c>
      <c r="K3066" s="18">
        <v>1</v>
      </c>
      <c r="L3066" s="19">
        <v>0</v>
      </c>
      <c r="N3066" s="1" t="e">
        <f t="shared" ref="N3066" si="32710">D3066*I3063+F3066*I3066-E3066*J3063-G3066*J3066</f>
        <v>#DIV/0!</v>
      </c>
      <c r="O3066" s="4" t="e">
        <f t="shared" ref="O3066" si="32711">(D3066*J3063+E3066*I3063+F3066*J3066+G3066*I3066)</f>
        <v>#DIV/0!</v>
      </c>
      <c r="P3066" s="2">
        <f t="shared" ref="P3066" si="32712">D3066*K3063+F3066*K3066-E3066*L3063-G3066*L3066</f>
        <v>1</v>
      </c>
      <c r="Q3066" s="3">
        <f t="shared" ref="Q3066" si="32713">(D3066*L3063+E3066*K3063+F3066*L3066+G3066*K3066)</f>
        <v>0</v>
      </c>
      <c r="S3066" s="16">
        <v>0</v>
      </c>
      <c r="T3066" s="17">
        <v>0</v>
      </c>
      <c r="U3066" s="18">
        <v>1</v>
      </c>
      <c r="V3066" s="19">
        <v>0</v>
      </c>
      <c r="W3066" s="20"/>
      <c r="X3066" s="1" t="e">
        <f t="shared" ref="X3066" si="32714">N3066*S3063+P3066*S3066-O3066*T3063-Q3066*T3066</f>
        <v>#DIV/0!</v>
      </c>
      <c r="Y3066" s="4" t="e">
        <f t="shared" ref="Y3066" si="32715">(N3066*T3063+O3066*S3063+P3066*T3066+Q3066*S3066)</f>
        <v>#DIV/0!</v>
      </c>
      <c r="Z3066" s="2" t="e">
        <f t="shared" ref="Z3066" si="32716">N3066*U3063+P3066*U3066-O3066*V3063-Q3066*V3066</f>
        <v>#DIV/0!</v>
      </c>
      <c r="AA3066" s="3" t="e">
        <f t="shared" ref="AA3066" si="32717">(N3066*V3063+O3066*U3063+P3066*V3066+Q3066*U3066)</f>
        <v>#DIV/0!</v>
      </c>
      <c r="AB3066" s="20"/>
      <c r="AC3066" s="16">
        <v>0</v>
      </c>
      <c r="AD3066" s="17" t="e">
        <f t="shared" ref="AD3066" si="32718">-1/($AD$4*$B3063)</f>
        <v>#DIV/0!</v>
      </c>
      <c r="AE3066" s="18">
        <v>1</v>
      </c>
      <c r="AF3066" s="19">
        <v>0</v>
      </c>
      <c r="AG3066" s="20"/>
      <c r="AH3066" s="1" t="e">
        <f t="shared" ref="AH3066" si="32719">X3066*AC3063+Z3066*AC3066-Y3066*AD3063-AA3066*AD3066</f>
        <v>#DIV/0!</v>
      </c>
      <c r="AI3066" s="4" t="e">
        <f t="shared" ref="AI3066" si="32720">(X3066*AD3063+Y3066*AC3063+Z3066*AD3066+AA3066*AC3066)</f>
        <v>#DIV/0!</v>
      </c>
      <c r="AJ3066" s="2" t="e">
        <f t="shared" ref="AJ3066" si="32721">X3066*AE3063+Z3066*AE3066-Y3066*AF3063-AA3066*AF3066</f>
        <v>#DIV/0!</v>
      </c>
      <c r="AK3066" s="3" t="e">
        <f t="shared" ref="AK3066" si="32722">(X3066*AF3063+Y3066*AE3063+Z3066*AF3066+AA3066*AE3066)</f>
        <v>#DIV/0!</v>
      </c>
      <c r="AL3066" s="20"/>
      <c r="AM3066" s="16">
        <v>0</v>
      </c>
      <c r="AN3066" s="17">
        <v>0</v>
      </c>
      <c r="AO3066" s="18">
        <v>1</v>
      </c>
      <c r="AP3066" s="19">
        <v>0</v>
      </c>
      <c r="AR3066" s="1" t="e">
        <f t="shared" ref="AR3066" si="32723">AH3066*AM3063+AJ3066*AM3066-AI3066*AN3063-AK3066*AN3066</f>
        <v>#DIV/0!</v>
      </c>
      <c r="AS3066" s="4" t="e">
        <f t="shared" ref="AS3066" si="32724">(AH3066*AN3063+AI3066*AM3063+AJ3066*AN3066+AK3066*AM3066)</f>
        <v>#DIV/0!</v>
      </c>
      <c r="AT3066" s="2" t="e">
        <f t="shared" ref="AT3066" si="32725">AH3066*AO3063+AJ3066*AO3066-AI3066*AP3063-AK3066*AP3066</f>
        <v>#DIV/0!</v>
      </c>
      <c r="AU3066" s="3" t="e">
        <f t="shared" ref="AU3066" si="32726">(AH3066*AP3063+AI3066*AO3063+AJ3066*AP3066+AK3066*AO3066)</f>
        <v>#DIV/0!</v>
      </c>
      <c r="AV3066" s="20"/>
      <c r="AW3066" s="16">
        <v>0</v>
      </c>
      <c r="AX3066" s="17" t="e">
        <f t="shared" ref="AX3066" si="32727">-1/($AX$4*$B3063)</f>
        <v>#DIV/0!</v>
      </c>
      <c r="AY3066" s="18">
        <v>1</v>
      </c>
      <c r="AZ3066" s="19">
        <v>0</v>
      </c>
      <c r="BA3066" s="20"/>
      <c r="BB3066" s="1" t="e">
        <f t="shared" ref="BB3066" si="32728">AR3066*AW3063+AT3066*AW3066-AS3066*AX3063-AU3066*AX3066</f>
        <v>#DIV/0!</v>
      </c>
      <c r="BC3066" s="4" t="e">
        <f t="shared" ref="BC3066" si="32729">(AR3066*AX3063+AS3066*AW3063+AT3066*AX3066+AU3066*AW3066)</f>
        <v>#DIV/0!</v>
      </c>
      <c r="BD3066" s="2" t="e">
        <f t="shared" ref="BD3066" si="32730">AR3066*AY3063+AT3066*AY3066-AS3066*AZ3063-AU3066*AZ3066</f>
        <v>#DIV/0!</v>
      </c>
      <c r="BE3066" s="3" t="e">
        <f t="shared" ref="BE3066" si="32731">(AR3066*AZ3063+AS3066*AY3063+AT3066*AZ3066+AU3066*AY3066)</f>
        <v>#DIV/0!</v>
      </c>
      <c r="BF3066" s="20"/>
      <c r="BG3066" s="16">
        <v>0</v>
      </c>
      <c r="BH3066" s="17">
        <v>0</v>
      </c>
      <c r="BI3066" s="18">
        <v>1</v>
      </c>
      <c r="BJ3066" s="19">
        <v>0</v>
      </c>
      <c r="BK3066" s="20"/>
      <c r="BL3066" s="1" t="e">
        <f t="shared" ref="BL3066" si="32732">BB3066*BG3063+BD3066*BG3066-BC3066*BH3063-BE3066*BH3066</f>
        <v>#DIV/0!</v>
      </c>
      <c r="BM3066" s="4" t="e">
        <f t="shared" ref="BM3066" si="32733">(BB3066*BH3063+BC3066*BG3063+BD3066*BH3066+BE3066*BG3066)</f>
        <v>#DIV/0!</v>
      </c>
      <c r="BN3066" s="2" t="e">
        <f t="shared" ref="BN3066" si="32734">BB3066*BI3063+BD3066*BI3066-BC3066*BJ3063-BE3066*BJ3066</f>
        <v>#DIV/0!</v>
      </c>
      <c r="BO3066" s="3" t="e">
        <f t="shared" ref="BO3066" si="32735">(BB3066*BJ3063+BC3066*BI3063+BD3066*BJ3066+BE3066*BI3066)</f>
        <v>#DIV/0!</v>
      </c>
      <c r="BP3066" s="20"/>
      <c r="BQ3066" s="16">
        <v>0</v>
      </c>
      <c r="BR3066" s="17" t="e">
        <f t="shared" ref="BR3066" si="32736">-1/($BR$4*$B3063)</f>
        <v>#DIV/0!</v>
      </c>
      <c r="BS3066" s="18">
        <v>1</v>
      </c>
      <c r="BT3066" s="19">
        <v>0</v>
      </c>
      <c r="BU3066" s="20"/>
      <c r="BV3066" s="1" t="e">
        <f t="shared" ref="BV3066" si="32737">BL3066*BQ3063+BN3066*BQ3066-BM3066*BR3063-BO3066*BR3066</f>
        <v>#DIV/0!</v>
      </c>
      <c r="BW3066" s="4" t="e">
        <f t="shared" ref="BW3066" si="32738">(BL3066*BR3063+BM3066*BQ3063+BN3066*BR3066+BO3066*BQ3066)</f>
        <v>#DIV/0!</v>
      </c>
      <c r="BX3066" s="2" t="e">
        <f t="shared" ref="BX3066" si="32739">BL3066*BS3063+BN3066*BS3066-BM3066*BT3063-BO3066*BT3066</f>
        <v>#DIV/0!</v>
      </c>
      <c r="BY3066" s="3" t="e">
        <f t="shared" ref="BY3066" si="32740">(BL3066*BT3063+BM3066*BS3063+BN3066*BT3066+BO3066*BS3066)</f>
        <v>#DIV/0!</v>
      </c>
      <c r="BZ3066" s="20"/>
      <c r="CA3066" s="16">
        <v>0</v>
      </c>
      <c r="CB3066" s="17">
        <v>0</v>
      </c>
      <c r="CC3066" s="18">
        <v>1</v>
      </c>
      <c r="CD3066" s="19">
        <v>0</v>
      </c>
      <c r="CE3066" s="20"/>
      <c r="CF3066" s="1" t="e">
        <f t="shared" ref="CF3066" si="32741">BV3066*CA3063+BX3066*CA3066-BW3066*CB3063-BY3066*CB3066</f>
        <v>#DIV/0!</v>
      </c>
      <c r="CG3066" s="4" t="e">
        <f t="shared" ref="CG3066" si="32742">(BV3066*CB3063+BW3066*CA3063+BX3066*CB3066+BY3066*CA3066)</f>
        <v>#DIV/0!</v>
      </c>
      <c r="CH3066" s="2" t="e">
        <f t="shared" ref="CH3066" si="32743">BV3066*CC3063+BX3066*CC3066-BW3066*CD3063-BY3066*CD3066</f>
        <v>#DIV/0!</v>
      </c>
      <c r="CI3066" s="3" t="e">
        <f t="shared" ref="CI3066" si="32744">(BV3066*CD3063+BW3066*CC3063+BX3066*CD3066+BY3066*CC3066)</f>
        <v>#DIV/0!</v>
      </c>
      <c r="CK3066" s="16">
        <f t="shared" ref="CK3066" si="32745">1/$CL$4</f>
        <v>1</v>
      </c>
      <c r="CL3066" s="17">
        <v>0</v>
      </c>
      <c r="CM3066" s="18">
        <v>1</v>
      </c>
      <c r="CN3066" s="19">
        <v>0</v>
      </c>
      <c r="CP3066" s="1" t="e">
        <f t="shared" ref="CP3066" si="32746">CF3066*CK3063+CH3066*CK3066-CG3066*CL3063-CI3066*CL3066</f>
        <v>#DIV/0!</v>
      </c>
      <c r="CQ3066" s="4" t="e">
        <f t="shared" ref="CQ3066" si="32747">(CF3066*CL3063+CG3066*CK3063+CH3066*CL3066+CI3066*CK3066)</f>
        <v>#DIV/0!</v>
      </c>
      <c r="CR3066" s="2" t="e">
        <f t="shared" ref="CR3066" si="32748">CF3066*CM3063+CH3066*CM3066-CG3066*CN3063-CI3066*CN3066</f>
        <v>#DIV/0!</v>
      </c>
      <c r="CS3066" s="3" t="e">
        <f t="shared" ref="CS3066" si="32749">(CF3066*CN3063+CG3066*CM3063+CH3066*CN3066+CI3066*CM3066)</f>
        <v>#DIV/0!</v>
      </c>
      <c r="CU3066" s="39" t="e">
        <f t="shared" ref="CU3066" si="32750">(180/PI())*ATAN(-1*(CQ3063/CP3063))</f>
        <v>#DIV/0!</v>
      </c>
      <c r="CW3066" s="54" t="e">
        <f t="shared" ref="CW3066" si="32751">20*LOG(((1-(10^(CU3063/20)^2)*(1-((1-CW3063)/(1+CW3063))^2))^0.5))</f>
        <v>#DIV/0!</v>
      </c>
    </row>
    <row r="3067" spans="2:101">
      <c r="E3067" s="20"/>
      <c r="F3067" s="20"/>
      <c r="G3067" s="20"/>
      <c r="H3067" s="20"/>
      <c r="I3067" s="20"/>
      <c r="J3067" s="20"/>
      <c r="K3067" s="20"/>
      <c r="L3067" s="20"/>
      <c r="M3067" s="20"/>
      <c r="N3067" s="20"/>
      <c r="O3067" s="20"/>
      <c r="P3067" s="20"/>
      <c r="Q3067" s="20"/>
      <c r="R3067" s="20"/>
      <c r="S3067" s="20"/>
      <c r="T3067" s="20"/>
      <c r="U3067" s="20"/>
      <c r="V3067" s="20"/>
      <c r="W3067" s="20"/>
      <c r="X3067" s="20"/>
      <c r="Y3067" s="20"/>
      <c r="Z3067" s="20"/>
      <c r="AA3067" s="20"/>
      <c r="AB3067" s="30"/>
      <c r="AC3067" s="20"/>
      <c r="AD3067" s="20"/>
      <c r="AE3067" s="20"/>
      <c r="AF3067" s="20"/>
      <c r="AG3067" s="20"/>
      <c r="AH3067" s="20"/>
      <c r="AI3067" s="20"/>
      <c r="AJ3067" s="20"/>
      <c r="AK3067" s="20"/>
      <c r="AL3067" s="20"/>
      <c r="AM3067" s="20"/>
      <c r="AN3067" s="20"/>
      <c r="AO3067" s="20"/>
      <c r="AP3067" s="20"/>
      <c r="AQ3067" s="20"/>
      <c r="AR3067" s="20"/>
      <c r="AS3067" s="20"/>
      <c r="AT3067" s="20"/>
      <c r="AU3067" s="20"/>
      <c r="AV3067" s="20"/>
      <c r="AW3067" s="20"/>
      <c r="AX3067" s="20"/>
      <c r="AY3067" s="20"/>
      <c r="AZ3067" s="20"/>
      <c r="BA3067" s="20"/>
      <c r="BB3067" s="20"/>
      <c r="BC3067" s="20"/>
      <c r="BD3067" s="20"/>
      <c r="BE3067" s="20"/>
      <c r="BF3067" s="20"/>
      <c r="BG3067" s="20"/>
      <c r="BH3067" s="20"/>
      <c r="BI3067" s="20"/>
      <c r="BJ3067" s="20"/>
      <c r="BK3067" s="20"/>
      <c r="BL3067" s="20"/>
      <c r="BM3067" s="20"/>
      <c r="BN3067" s="20"/>
      <c r="BO3067" s="20"/>
      <c r="BP3067" s="20"/>
      <c r="BQ3067" s="20"/>
      <c r="BR3067" s="20"/>
      <c r="BS3067" s="20"/>
      <c r="BT3067" s="20"/>
      <c r="BU3067" s="20"/>
      <c r="BV3067" s="20"/>
      <c r="BW3067" s="20"/>
      <c r="BX3067" s="20"/>
      <c r="BY3067" s="20"/>
      <c r="BZ3067" s="20"/>
      <c r="CA3067" s="20"/>
      <c r="CB3067" s="20"/>
      <c r="CC3067" s="20"/>
      <c r="CD3067" s="20"/>
      <c r="CE3067" s="20"/>
      <c r="CF3067" s="20"/>
      <c r="CG3067" s="20"/>
      <c r="CH3067" s="20"/>
      <c r="CI3067" s="20"/>
      <c r="CJ3067" s="20"/>
      <c r="CK3067" s="20"/>
      <c r="CL3067" s="20"/>
    </row>
    <row r="3069" spans="2:101" ht="18.600000000000001" thickBot="1">
      <c r="B3069" s="23"/>
      <c r="C3069" s="23"/>
      <c r="D3069" s="20" t="s">
        <v>15</v>
      </c>
      <c r="E3069" s="20"/>
      <c r="F3069" s="20"/>
      <c r="G3069" s="20"/>
      <c r="H3069" s="20"/>
      <c r="I3069" s="20" t="s">
        <v>16</v>
      </c>
      <c r="J3069" s="20"/>
      <c r="K3069" s="20"/>
      <c r="L3069" s="20"/>
      <c r="M3069" s="23"/>
      <c r="N3069" s="23"/>
      <c r="O3069" s="24" t="s">
        <v>17</v>
      </c>
      <c r="P3069" s="23"/>
      <c r="Q3069" s="23"/>
      <c r="R3069" s="23"/>
      <c r="S3069" s="20"/>
      <c r="T3069" s="20" t="s">
        <v>18</v>
      </c>
      <c r="U3069" s="23"/>
      <c r="V3069" s="23"/>
      <c r="W3069" s="23"/>
      <c r="X3069" s="23"/>
      <c r="Y3069" s="24" t="s">
        <v>19</v>
      </c>
      <c r="Z3069" s="23"/>
      <c r="AA3069" s="23"/>
      <c r="AB3069" s="23"/>
      <c r="AC3069" s="24" t="s">
        <v>20</v>
      </c>
      <c r="AD3069" s="20"/>
      <c r="AE3069" s="20"/>
      <c r="AF3069" s="20"/>
      <c r="AG3069" s="20"/>
      <c r="AH3069" s="23"/>
      <c r="AI3069" s="24" t="s">
        <v>21</v>
      </c>
      <c r="AJ3069" s="23"/>
      <c r="AK3069" s="23"/>
      <c r="AL3069" s="20"/>
      <c r="AM3069" s="24" t="s">
        <v>31</v>
      </c>
      <c r="AN3069" s="20"/>
      <c r="AO3069" s="23"/>
      <c r="AP3069" s="23"/>
      <c r="AQ3069" s="23"/>
      <c r="AR3069" s="23"/>
      <c r="AS3069" s="24" t="s">
        <v>91</v>
      </c>
      <c r="AT3069" s="23"/>
      <c r="AU3069" s="23"/>
      <c r="AV3069" s="23"/>
      <c r="AW3069" s="24" t="s">
        <v>32</v>
      </c>
      <c r="AX3069" s="20"/>
      <c r="AY3069" s="20"/>
      <c r="AZ3069" s="20"/>
      <c r="BA3069" s="20"/>
      <c r="BB3069" s="23"/>
      <c r="BC3069" s="24" t="s">
        <v>22</v>
      </c>
      <c r="BD3069" s="23"/>
      <c r="BE3069" s="23"/>
      <c r="BF3069" s="23"/>
      <c r="BG3069" s="24" t="s">
        <v>33</v>
      </c>
      <c r="BH3069" s="20"/>
      <c r="BI3069" s="23"/>
      <c r="BJ3069" s="23"/>
      <c r="BK3069" s="23"/>
      <c r="BL3069" s="23"/>
      <c r="BM3069" s="24" t="s">
        <v>34</v>
      </c>
      <c r="BN3069" s="23"/>
      <c r="BO3069" s="23"/>
      <c r="BP3069" s="23"/>
      <c r="BQ3069" s="24" t="s">
        <v>89</v>
      </c>
      <c r="BR3069" s="20"/>
      <c r="BS3069" s="20"/>
      <c r="BT3069" s="20"/>
      <c r="BU3069" s="20"/>
      <c r="BV3069" s="23"/>
      <c r="BW3069" s="24" t="s">
        <v>35</v>
      </c>
      <c r="BX3069" s="23"/>
      <c r="BY3069" s="23"/>
      <c r="BZ3069" s="23"/>
      <c r="CA3069" s="24" t="s">
        <v>90</v>
      </c>
      <c r="CB3069" s="20"/>
      <c r="CC3069" s="23"/>
      <c r="CD3069" s="23"/>
      <c r="CE3069" s="23"/>
      <c r="CF3069" s="23"/>
      <c r="CG3069" s="24" t="s">
        <v>92</v>
      </c>
      <c r="CH3069" s="23"/>
      <c r="CI3069" s="23"/>
      <c r="CJ3069" s="23"/>
      <c r="CK3069" s="24" t="s">
        <v>36</v>
      </c>
      <c r="CL3069" s="24"/>
      <c r="CM3069" s="23"/>
      <c r="CN3069" s="23"/>
      <c r="CO3069" s="23"/>
      <c r="CP3069" s="23"/>
      <c r="CQ3069" s="24" t="s">
        <v>93</v>
      </c>
      <c r="CR3069" s="23"/>
      <c r="CS3069" s="23"/>
    </row>
    <row r="3070" spans="2:101" ht="18.600000000000001" thickBot="1">
      <c r="B3070" s="33"/>
      <c r="C3070" s="23"/>
      <c r="D3070" s="7" t="s">
        <v>2</v>
      </c>
      <c r="E3070" s="8"/>
      <c r="F3070" s="8" t="s">
        <v>3</v>
      </c>
      <c r="G3070" s="9"/>
      <c r="H3070" s="10"/>
      <c r="I3070" s="7" t="s">
        <v>4</v>
      </c>
      <c r="J3070" s="8"/>
      <c r="K3070" s="8" t="s">
        <v>5</v>
      </c>
      <c r="L3070" s="9"/>
      <c r="M3070" s="23"/>
      <c r="N3070" s="251" t="s">
        <v>79</v>
      </c>
      <c r="O3070" s="252"/>
      <c r="P3070" s="253" t="s">
        <v>80</v>
      </c>
      <c r="Q3070" s="254"/>
      <c r="R3070" s="23"/>
      <c r="S3070" s="7" t="s">
        <v>11</v>
      </c>
      <c r="T3070" s="8"/>
      <c r="U3070" s="8" t="s">
        <v>12</v>
      </c>
      <c r="V3070" s="9"/>
      <c r="W3070" s="20"/>
      <c r="X3070" s="251" t="s">
        <v>79</v>
      </c>
      <c r="Y3070" s="252"/>
      <c r="Z3070" s="253" t="s">
        <v>80</v>
      </c>
      <c r="AA3070" s="254"/>
      <c r="AB3070" s="20"/>
      <c r="AC3070" s="7" t="s">
        <v>4</v>
      </c>
      <c r="AD3070" s="8"/>
      <c r="AE3070" s="8" t="s">
        <v>5</v>
      </c>
      <c r="AF3070" s="9"/>
      <c r="AG3070" s="20"/>
      <c r="AH3070" s="251" t="s">
        <v>0</v>
      </c>
      <c r="AI3070" s="252"/>
      <c r="AJ3070" s="253" t="s">
        <v>1</v>
      </c>
      <c r="AK3070" s="254"/>
      <c r="AL3070" s="20"/>
      <c r="AM3070" s="7" t="s">
        <v>11</v>
      </c>
      <c r="AN3070" s="8"/>
      <c r="AO3070" s="8" t="s">
        <v>12</v>
      </c>
      <c r="AP3070" s="9"/>
      <c r="AQ3070" s="23"/>
      <c r="AR3070" s="251" t="s">
        <v>0</v>
      </c>
      <c r="AS3070" s="252"/>
      <c r="AT3070" s="253" t="s">
        <v>1</v>
      </c>
      <c r="AU3070" s="254"/>
      <c r="AV3070" s="36"/>
      <c r="AW3070" s="7" t="s">
        <v>4</v>
      </c>
      <c r="AX3070" s="8"/>
      <c r="AY3070" s="8" t="s">
        <v>5</v>
      </c>
      <c r="AZ3070" s="9"/>
      <c r="BA3070" s="20"/>
      <c r="BB3070" s="251" t="s">
        <v>0</v>
      </c>
      <c r="BC3070" s="252"/>
      <c r="BD3070" s="253" t="s">
        <v>1</v>
      </c>
      <c r="BE3070" s="254"/>
      <c r="BF3070" s="36"/>
      <c r="BG3070" s="7" t="s">
        <v>11</v>
      </c>
      <c r="BH3070" s="8"/>
      <c r="BI3070" s="8" t="s">
        <v>12</v>
      </c>
      <c r="BJ3070" s="9"/>
      <c r="BK3070" s="36"/>
      <c r="BL3070" s="251" t="s">
        <v>0</v>
      </c>
      <c r="BM3070" s="252"/>
      <c r="BN3070" s="253" t="s">
        <v>1</v>
      </c>
      <c r="BO3070" s="254"/>
      <c r="BP3070" s="36"/>
      <c r="BQ3070" s="7" t="s">
        <v>4</v>
      </c>
      <c r="BR3070" s="8"/>
      <c r="BS3070" s="8" t="s">
        <v>5</v>
      </c>
      <c r="BT3070" s="9"/>
      <c r="BU3070" s="20"/>
      <c r="BV3070" s="251" t="s">
        <v>0</v>
      </c>
      <c r="BW3070" s="252"/>
      <c r="BX3070" s="253" t="s">
        <v>1</v>
      </c>
      <c r="BY3070" s="254"/>
      <c r="BZ3070" s="36"/>
      <c r="CA3070" s="7" t="s">
        <v>11</v>
      </c>
      <c r="CB3070" s="8"/>
      <c r="CC3070" s="8" t="s">
        <v>12</v>
      </c>
      <c r="CD3070" s="9"/>
      <c r="CE3070" s="36"/>
      <c r="CF3070" s="251" t="s">
        <v>0</v>
      </c>
      <c r="CG3070" s="252"/>
      <c r="CH3070" s="253" t="s">
        <v>1</v>
      </c>
      <c r="CI3070" s="254"/>
      <c r="CJ3070" s="23"/>
      <c r="CK3070" s="7" t="s">
        <v>23</v>
      </c>
      <c r="CL3070" s="8"/>
      <c r="CM3070" s="8" t="s">
        <v>24</v>
      </c>
      <c r="CN3070" s="9"/>
      <c r="CO3070" s="23"/>
      <c r="CP3070" s="251" t="s">
        <v>0</v>
      </c>
      <c r="CQ3070" s="252"/>
      <c r="CR3070" s="253" t="s">
        <v>1</v>
      </c>
      <c r="CS3070" s="254"/>
      <c r="CU3070" s="26" t="s">
        <v>25</v>
      </c>
      <c r="CW3070" s="50" t="s">
        <v>44</v>
      </c>
    </row>
    <row r="3071" spans="2:101" ht="19.2" thickTop="1" thickBot="1">
      <c r="B3071" s="34"/>
      <c r="D3071" s="11">
        <v>1</v>
      </c>
      <c r="E3071" s="12">
        <v>0</v>
      </c>
      <c r="F3071" s="13">
        <v>0</v>
      </c>
      <c r="G3071" s="40" t="e">
        <f t="shared" ref="G3071" si="32752">-1/($E$4*$B3071)</f>
        <v>#DIV/0!</v>
      </c>
      <c r="H3071" s="10"/>
      <c r="I3071" s="11">
        <v>1</v>
      </c>
      <c r="J3071" s="12">
        <v>0</v>
      </c>
      <c r="K3071" s="13">
        <v>0</v>
      </c>
      <c r="L3071" s="14">
        <v>0</v>
      </c>
      <c r="N3071" s="1" t="e">
        <f t="shared" ref="N3071" si="32753">D3071*I3071+F3071*I3074-E3071*J3071-G3071*J3074</f>
        <v>#DIV/0!</v>
      </c>
      <c r="O3071" s="4" t="e">
        <f t="shared" ref="O3071" si="32754">(D3071*J3071+E3071*I3071+F3071*J3074+G3071*I3074)</f>
        <v>#DIV/0!</v>
      </c>
      <c r="P3071" s="2" t="e">
        <f t="shared" ref="P3071" si="32755">D3071*K3071+F3071*K3074-E3071*L3071-G3071*L3074</f>
        <v>#DIV/0!</v>
      </c>
      <c r="Q3071" s="3" t="e">
        <f t="shared" ref="Q3071" si="32756">(D3071*L3071+E3071*K3071+F3071*L3074+G3071*K3074)</f>
        <v>#DIV/0!</v>
      </c>
      <c r="S3071" s="11">
        <v>1</v>
      </c>
      <c r="T3071" s="12">
        <v>0</v>
      </c>
      <c r="U3071" s="13">
        <v>0</v>
      </c>
      <c r="V3071" s="40" t="e">
        <f t="shared" ref="V3071" si="32757">-1/($T$4*$B3071)</f>
        <v>#DIV/0!</v>
      </c>
      <c r="W3071" s="20"/>
      <c r="X3071" s="1" t="e">
        <f t="shared" ref="X3071" si="32758">N3071*S3071+P3071*S3074-O3071*T3071-Q3071*T3074</f>
        <v>#DIV/0!</v>
      </c>
      <c r="Y3071" s="4" t="e">
        <f t="shared" ref="Y3071" si="32759">(N3071*T3071+O3071*S3071+P3071*T3074+Q3071*S3074)</f>
        <v>#DIV/0!</v>
      </c>
      <c r="Z3071" s="2" t="e">
        <f t="shared" ref="Z3071" si="32760">N3071*U3071+P3071*U3074-O3071*V3071-Q3071*V3074</f>
        <v>#DIV/0!</v>
      </c>
      <c r="AA3071" s="3" t="e">
        <f t="shared" ref="AA3071" si="32761">(N3071*V3071+O3071*U3071+P3071*V3074+Q3071*U3074)</f>
        <v>#DIV/0!</v>
      </c>
      <c r="AB3071" s="20"/>
      <c r="AC3071" s="11">
        <v>1</v>
      </c>
      <c r="AD3071" s="12">
        <v>0</v>
      </c>
      <c r="AE3071" s="13">
        <v>0</v>
      </c>
      <c r="AF3071" s="14">
        <v>0</v>
      </c>
      <c r="AG3071" s="20"/>
      <c r="AH3071" s="1" t="e">
        <f t="shared" ref="AH3071" si="32762">X3071*AC3071+Z3071*AC3074-Y3071*AD3071-AA3071*AD3074</f>
        <v>#DIV/0!</v>
      </c>
      <c r="AI3071" s="4" t="e">
        <f t="shared" ref="AI3071" si="32763">(X3071*AD3071+Y3071*AC3071+Z3071*AD3074+AA3071*AC3074)</f>
        <v>#DIV/0!</v>
      </c>
      <c r="AJ3071" s="2" t="e">
        <f t="shared" ref="AJ3071" si="32764">X3071*AE3071+Z3071*AE3074-Y3071*AF3071-AA3071*AF3074</f>
        <v>#DIV/0!</v>
      </c>
      <c r="AK3071" s="3" t="e">
        <f t="shared" ref="AK3071" si="32765">(X3071*AF3071+Y3071*AE3071+Z3071*AF3074+AA3071*AE3074)</f>
        <v>#DIV/0!</v>
      </c>
      <c r="AL3071" s="20"/>
      <c r="AM3071" s="11">
        <v>1</v>
      </c>
      <c r="AN3071" s="12">
        <v>0</v>
      </c>
      <c r="AO3071" s="13">
        <v>0</v>
      </c>
      <c r="AP3071" s="40" t="e">
        <f t="shared" ref="AP3071" si="32766">-1/($AN$4*$B3071)</f>
        <v>#DIV/0!</v>
      </c>
      <c r="AR3071" s="1" t="e">
        <f t="shared" ref="AR3071" si="32767">AH3071*AM3071+AJ3071*AM3074-AI3071*AN3071-AK3071*AN3074</f>
        <v>#DIV/0!</v>
      </c>
      <c r="AS3071" s="4" t="e">
        <f t="shared" ref="AS3071" si="32768">(AH3071*AN3071+AI3071*AM3071+AJ3071*AN3074+AK3071*AM3074)</f>
        <v>#DIV/0!</v>
      </c>
      <c r="AT3071" s="2" t="e">
        <f t="shared" ref="AT3071" si="32769">AH3071*AO3071+AJ3071*AO3074-AI3071*AP3071-AK3071*AP3074</f>
        <v>#DIV/0!</v>
      </c>
      <c r="AU3071" s="3" t="e">
        <f t="shared" ref="AU3071" si="32770">(AH3071*AP3071+AI3071*AO3071+AJ3071*AP3074+AK3071*AO3074)</f>
        <v>#DIV/0!</v>
      </c>
      <c r="AV3071" s="20"/>
      <c r="AW3071" s="11">
        <v>1</v>
      </c>
      <c r="AX3071" s="12">
        <v>0</v>
      </c>
      <c r="AY3071" s="13">
        <v>0</v>
      </c>
      <c r="AZ3071" s="14">
        <v>0</v>
      </c>
      <c r="BA3071" s="20"/>
      <c r="BB3071" s="1" t="e">
        <f t="shared" ref="BB3071" si="32771">AR3071*AW3071+AT3071*AW3074-AS3071*AX3071-AU3071*AX3074</f>
        <v>#DIV/0!</v>
      </c>
      <c r="BC3071" s="4" t="e">
        <f t="shared" ref="BC3071" si="32772">(AR3071*AX3071+AS3071*AW3071+AT3071*AX3074+AU3071*AW3074)</f>
        <v>#DIV/0!</v>
      </c>
      <c r="BD3071" s="2" t="e">
        <f t="shared" ref="BD3071" si="32773">AR3071*AY3071+AT3071*AY3074-AS3071*AZ3071-AU3071*AZ3074</f>
        <v>#DIV/0!</v>
      </c>
      <c r="BE3071" s="3" t="e">
        <f t="shared" ref="BE3071" si="32774">(AR3071*AZ3071+AS3071*AY3071+AT3071*AZ3074+AU3071*AY3074)</f>
        <v>#DIV/0!</v>
      </c>
      <c r="BF3071" s="20"/>
      <c r="BG3071" s="11">
        <v>1</v>
      </c>
      <c r="BH3071" s="12">
        <v>0</v>
      </c>
      <c r="BI3071" s="13">
        <v>0</v>
      </c>
      <c r="BJ3071" s="40" t="e">
        <f t="shared" ref="BJ3071" si="32775">-1/($BH$4*$B3071)</f>
        <v>#DIV/0!</v>
      </c>
      <c r="BK3071" s="20"/>
      <c r="BL3071" s="1" t="e">
        <f t="shared" ref="BL3071" si="32776">BB3071*BG3071+BD3071*BG3074-BC3071*BH3071-BE3071*BH3074</f>
        <v>#DIV/0!</v>
      </c>
      <c r="BM3071" s="4" t="e">
        <f t="shared" ref="BM3071" si="32777">(BB3071*BH3071+BC3071*BG3071+BD3071*BH3074+BE3071*BG3074)</f>
        <v>#DIV/0!</v>
      </c>
      <c r="BN3071" s="2" t="e">
        <f t="shared" ref="BN3071" si="32778">BB3071*BI3071+BD3071*BI3074-BC3071*BJ3071-BE3071*BJ3074</f>
        <v>#DIV/0!</v>
      </c>
      <c r="BO3071" s="3" t="e">
        <f t="shared" ref="BO3071" si="32779">(BB3071*BJ3071+BC3071*BI3071+BD3071*BJ3074+BE3071*BI3074)</f>
        <v>#DIV/0!</v>
      </c>
      <c r="BP3071" s="20"/>
      <c r="BQ3071" s="11">
        <v>1</v>
      </c>
      <c r="BR3071" s="12">
        <v>0</v>
      </c>
      <c r="BS3071" s="13">
        <v>0</v>
      </c>
      <c r="BT3071" s="14">
        <v>0</v>
      </c>
      <c r="BU3071" s="20"/>
      <c r="BV3071" s="1" t="e">
        <f t="shared" ref="BV3071" si="32780">BL3071*BQ3071+BN3071*BQ3074-BM3071*BR3071-BO3071*BR3074</f>
        <v>#DIV/0!</v>
      </c>
      <c r="BW3071" s="4" t="e">
        <f t="shared" ref="BW3071" si="32781">(BL3071*BR3071+BM3071*BQ3071+BN3071*BR3074+BO3071*BQ3074)</f>
        <v>#DIV/0!</v>
      </c>
      <c r="BX3071" s="2" t="e">
        <f t="shared" ref="BX3071" si="32782">BL3071*BS3071+BN3071*BS3074-BM3071*BT3071-BO3071*BT3074</f>
        <v>#DIV/0!</v>
      </c>
      <c r="BY3071" s="3" t="e">
        <f t="shared" ref="BY3071" si="32783">(BL3071*BT3071+BM3071*BS3071+BN3071*BT3074+BO3071*BS3074)</f>
        <v>#DIV/0!</v>
      </c>
      <c r="BZ3071" s="20"/>
      <c r="CA3071" s="11">
        <v>1</v>
      </c>
      <c r="CB3071" s="12">
        <v>0</v>
      </c>
      <c r="CC3071" s="13">
        <v>0</v>
      </c>
      <c r="CD3071" s="40" t="e">
        <f t="shared" ref="CD3071" si="32784">-1/($CB$4*$B3071)</f>
        <v>#DIV/0!</v>
      </c>
      <c r="CE3071" s="20"/>
      <c r="CF3071" s="1" t="e">
        <f t="shared" ref="CF3071" si="32785">BV3071*CA3071+BX3071*CA3074-BW3071*CB3071-BY3071*CB3074</f>
        <v>#DIV/0!</v>
      </c>
      <c r="CG3071" s="4" t="e">
        <f t="shared" ref="CG3071" si="32786">(BV3071*CB3071+BW3071*CA3071+BX3071*CB3074+BY3071*CA3074)</f>
        <v>#DIV/0!</v>
      </c>
      <c r="CH3071" s="2" t="e">
        <f t="shared" ref="CH3071" si="32787">BV3071*CC3071+BX3071*CC3074-BW3071*CD3071-BY3071*CD3074</f>
        <v>#DIV/0!</v>
      </c>
      <c r="CI3071" s="3" t="e">
        <f t="shared" ref="CI3071" si="32788">(BV3071*CD3071+BW3071*CC3071+BX3071*CD3074+BY3071*CC3074)</f>
        <v>#DIV/0!</v>
      </c>
      <c r="CJ3071" s="28"/>
      <c r="CK3071" s="11">
        <v>1</v>
      </c>
      <c r="CL3071" s="12">
        <v>0</v>
      </c>
      <c r="CM3071" s="13">
        <v>0</v>
      </c>
      <c r="CN3071" s="14">
        <v>0</v>
      </c>
      <c r="CP3071" s="1" t="e">
        <f t="shared" ref="CP3071" si="32789">CF3071*CK3071+CH3071*CK3074-CG3071*CL3071-CI3071*CL3074</f>
        <v>#DIV/0!</v>
      </c>
      <c r="CQ3071" s="4" t="e">
        <f t="shared" ref="CQ3071" si="32790">(CF3071*CL3071+CG3071*CK3071+CH3071*CL3074+CI3071*CK3074)</f>
        <v>#DIV/0!</v>
      </c>
      <c r="CR3071" s="2" t="e">
        <f t="shared" ref="CR3071" si="32791">CF3071*CM3071+CH3071*CM3074-CG3071*CN3071-CI3071*CN3074</f>
        <v>#DIV/0!</v>
      </c>
      <c r="CS3071" s="3" t="e">
        <f t="shared" ref="CS3071" si="32792">(CF3071*CN3071+CG3071*CM3071+CH3071*CN3074+CI3071*CM3074)</f>
        <v>#DIV/0!</v>
      </c>
      <c r="CU3071" s="29" t="e">
        <f t="shared" ref="CU3071" si="32793">20*LOG(((1+$CL$4)/$CL$4)/((CP3071+CP3074)^2+(CQ3071+CQ3074)^2)^0.5)</f>
        <v>#DIV/0!</v>
      </c>
      <c r="CW3071" s="51" t="e">
        <f t="shared" ref="CW3071" si="32794">((CP3071^2+CQ3071^2)^0.5)/((CP3074^2+CQ3074^2)^0.5)</f>
        <v>#DIV/0!</v>
      </c>
    </row>
    <row r="3072" spans="2:101" ht="18.600000000000001" thickBot="1">
      <c r="D3072" s="11"/>
      <c r="E3072" s="13"/>
      <c r="F3072" s="13"/>
      <c r="G3072" s="15"/>
      <c r="H3072" s="10"/>
      <c r="I3072" s="11"/>
      <c r="J3072" s="13"/>
      <c r="K3072" s="13"/>
      <c r="L3072" s="15"/>
      <c r="N3072" s="5"/>
      <c r="Q3072" s="6"/>
      <c r="S3072" s="11"/>
      <c r="T3072" s="13"/>
      <c r="U3072" s="13"/>
      <c r="V3072" s="15"/>
      <c r="W3072" s="20"/>
      <c r="X3072" s="5"/>
      <c r="AA3072" s="6"/>
      <c r="AB3072" s="20"/>
      <c r="AC3072" s="11"/>
      <c r="AD3072" s="13"/>
      <c r="AE3072" s="13"/>
      <c r="AF3072" s="15"/>
      <c r="AG3072" s="20"/>
      <c r="AH3072" s="5"/>
      <c r="AK3072" s="6"/>
      <c r="AL3072" s="20"/>
      <c r="AM3072" s="11"/>
      <c r="AN3072" s="13"/>
      <c r="AO3072" s="13"/>
      <c r="AP3072" s="15"/>
      <c r="AR3072" s="5"/>
      <c r="AU3072" s="6"/>
      <c r="AW3072" s="11"/>
      <c r="AX3072" s="13"/>
      <c r="AY3072" s="13"/>
      <c r="AZ3072" s="15"/>
      <c r="BA3072" s="20"/>
      <c r="BB3072" s="5"/>
      <c r="BE3072" s="6"/>
      <c r="BG3072" s="11"/>
      <c r="BH3072" s="13"/>
      <c r="BI3072" s="13"/>
      <c r="BJ3072" s="15"/>
      <c r="BL3072" s="5"/>
      <c r="BO3072" s="6"/>
      <c r="BQ3072" s="11"/>
      <c r="BR3072" s="13"/>
      <c r="BS3072" s="13"/>
      <c r="BT3072" s="15"/>
      <c r="BU3072" s="20"/>
      <c r="BV3072" s="5"/>
      <c r="BY3072" s="6"/>
      <c r="CA3072" s="11"/>
      <c r="CB3072" s="13"/>
      <c r="CC3072" s="13"/>
      <c r="CD3072" s="15"/>
      <c r="CF3072" s="5"/>
      <c r="CI3072" s="6"/>
      <c r="CK3072" s="11"/>
      <c r="CL3072" s="13"/>
      <c r="CM3072" s="13"/>
      <c r="CN3072" s="15"/>
      <c r="CP3072" s="5"/>
      <c r="CS3072" s="6"/>
      <c r="CW3072" s="52"/>
    </row>
    <row r="3073" spans="2:101" ht="18.600000000000001" thickBot="1">
      <c r="D3073" s="11" t="s">
        <v>6</v>
      </c>
      <c r="E3073" s="13"/>
      <c r="F3073" s="13" t="s">
        <v>7</v>
      </c>
      <c r="G3073" s="15"/>
      <c r="H3073" s="10"/>
      <c r="I3073" s="11" t="s">
        <v>8</v>
      </c>
      <c r="J3073" s="13"/>
      <c r="K3073" s="13" t="s">
        <v>9</v>
      </c>
      <c r="L3073" s="15"/>
      <c r="N3073" s="251" t="s">
        <v>26</v>
      </c>
      <c r="O3073" s="252"/>
      <c r="P3073" s="253" t="s">
        <v>27</v>
      </c>
      <c r="Q3073" s="254"/>
      <c r="S3073" s="11" t="s">
        <v>13</v>
      </c>
      <c r="T3073" s="13"/>
      <c r="U3073" s="13" t="s">
        <v>14</v>
      </c>
      <c r="V3073" s="15"/>
      <c r="W3073" s="20"/>
      <c r="X3073" s="251" t="s">
        <v>26</v>
      </c>
      <c r="Y3073" s="252"/>
      <c r="Z3073" s="253" t="s">
        <v>27</v>
      </c>
      <c r="AA3073" s="254"/>
      <c r="AB3073" s="20"/>
      <c r="AC3073" s="11" t="s">
        <v>8</v>
      </c>
      <c r="AD3073" s="13"/>
      <c r="AE3073" s="13" t="s">
        <v>9</v>
      </c>
      <c r="AF3073" s="15"/>
      <c r="AG3073" s="20"/>
      <c r="AH3073" s="251" t="s">
        <v>26</v>
      </c>
      <c r="AI3073" s="252"/>
      <c r="AJ3073" s="253" t="s">
        <v>27</v>
      </c>
      <c r="AK3073" s="254"/>
      <c r="AL3073" s="20"/>
      <c r="AM3073" s="11" t="s">
        <v>13</v>
      </c>
      <c r="AN3073" s="13"/>
      <c r="AO3073" s="13" t="s">
        <v>14</v>
      </c>
      <c r="AP3073" s="15"/>
      <c r="AR3073" s="251" t="s">
        <v>26</v>
      </c>
      <c r="AS3073" s="252"/>
      <c r="AT3073" s="253" t="s">
        <v>27</v>
      </c>
      <c r="AU3073" s="254"/>
      <c r="AV3073" s="36"/>
      <c r="AW3073" s="11" t="s">
        <v>8</v>
      </c>
      <c r="AX3073" s="13"/>
      <c r="AY3073" s="13" t="s">
        <v>9</v>
      </c>
      <c r="AZ3073" s="15"/>
      <c r="BA3073" s="20"/>
      <c r="BB3073" s="251" t="s">
        <v>26</v>
      </c>
      <c r="BC3073" s="252"/>
      <c r="BD3073" s="253" t="s">
        <v>27</v>
      </c>
      <c r="BE3073" s="254"/>
      <c r="BF3073" s="36"/>
      <c r="BG3073" s="11" t="s">
        <v>13</v>
      </c>
      <c r="BH3073" s="13"/>
      <c r="BI3073" s="13" t="s">
        <v>14</v>
      </c>
      <c r="BJ3073" s="15"/>
      <c r="BK3073" s="36"/>
      <c r="BL3073" s="251" t="s">
        <v>26</v>
      </c>
      <c r="BM3073" s="252"/>
      <c r="BN3073" s="253" t="s">
        <v>27</v>
      </c>
      <c r="BO3073" s="254"/>
      <c r="BP3073" s="36"/>
      <c r="BQ3073" s="11" t="s">
        <v>8</v>
      </c>
      <c r="BR3073" s="13"/>
      <c r="BS3073" s="13" t="s">
        <v>9</v>
      </c>
      <c r="BT3073" s="15"/>
      <c r="BU3073" s="20"/>
      <c r="BV3073" s="251" t="s">
        <v>26</v>
      </c>
      <c r="BW3073" s="252"/>
      <c r="BX3073" s="253" t="s">
        <v>27</v>
      </c>
      <c r="BY3073" s="254"/>
      <c r="BZ3073" s="36"/>
      <c r="CA3073" s="11" t="s">
        <v>13</v>
      </c>
      <c r="CB3073" s="13"/>
      <c r="CC3073" s="13" t="s">
        <v>14</v>
      </c>
      <c r="CD3073" s="15"/>
      <c r="CE3073" s="36"/>
      <c r="CF3073" s="251" t="s">
        <v>26</v>
      </c>
      <c r="CG3073" s="252"/>
      <c r="CH3073" s="253" t="s">
        <v>27</v>
      </c>
      <c r="CI3073" s="254"/>
      <c r="CK3073" s="11" t="s">
        <v>28</v>
      </c>
      <c r="CL3073" s="13"/>
      <c r="CM3073" s="13" t="s">
        <v>29</v>
      </c>
      <c r="CN3073" s="15"/>
      <c r="CP3073" s="251" t="s">
        <v>26</v>
      </c>
      <c r="CQ3073" s="252"/>
      <c r="CR3073" s="253" t="s">
        <v>27</v>
      </c>
      <c r="CS3073" s="254"/>
      <c r="CU3073" s="38" t="s">
        <v>37</v>
      </c>
      <c r="CW3073" s="53" t="s">
        <v>45</v>
      </c>
    </row>
    <row r="3074" spans="2:101" ht="19.2" thickTop="1" thickBot="1">
      <c r="D3074" s="16">
        <v>0</v>
      </c>
      <c r="E3074" s="17">
        <v>0</v>
      </c>
      <c r="F3074" s="18">
        <v>1</v>
      </c>
      <c r="G3074" s="19">
        <v>0</v>
      </c>
      <c r="H3074" s="10"/>
      <c r="I3074" s="16">
        <v>0</v>
      </c>
      <c r="J3074" s="17" t="e">
        <f t="shared" ref="J3074" si="32795">-1/($J$4*$B3071)</f>
        <v>#DIV/0!</v>
      </c>
      <c r="K3074" s="18">
        <v>1</v>
      </c>
      <c r="L3074" s="19">
        <v>0</v>
      </c>
      <c r="N3074" s="1" t="e">
        <f t="shared" ref="N3074" si="32796">D3074*I3071+F3074*I3074-E3074*J3071-G3074*J3074</f>
        <v>#DIV/0!</v>
      </c>
      <c r="O3074" s="4" t="e">
        <f t="shared" ref="O3074" si="32797">(D3074*J3071+E3074*I3071+F3074*J3074+G3074*I3074)</f>
        <v>#DIV/0!</v>
      </c>
      <c r="P3074" s="2">
        <f t="shared" ref="P3074" si="32798">D3074*K3071+F3074*K3074-E3074*L3071-G3074*L3074</f>
        <v>1</v>
      </c>
      <c r="Q3074" s="3">
        <f t="shared" ref="Q3074" si="32799">(D3074*L3071+E3074*K3071+F3074*L3074+G3074*K3074)</f>
        <v>0</v>
      </c>
      <c r="S3074" s="16">
        <v>0</v>
      </c>
      <c r="T3074" s="17">
        <v>0</v>
      </c>
      <c r="U3074" s="18">
        <v>1</v>
      </c>
      <c r="V3074" s="19">
        <v>0</v>
      </c>
      <c r="W3074" s="20"/>
      <c r="X3074" s="1" t="e">
        <f t="shared" ref="X3074" si="32800">N3074*S3071+P3074*S3074-O3074*T3071-Q3074*T3074</f>
        <v>#DIV/0!</v>
      </c>
      <c r="Y3074" s="4" t="e">
        <f t="shared" ref="Y3074" si="32801">(N3074*T3071+O3074*S3071+P3074*T3074+Q3074*S3074)</f>
        <v>#DIV/0!</v>
      </c>
      <c r="Z3074" s="2" t="e">
        <f t="shared" ref="Z3074" si="32802">N3074*U3071+P3074*U3074-O3074*V3071-Q3074*V3074</f>
        <v>#DIV/0!</v>
      </c>
      <c r="AA3074" s="3" t="e">
        <f t="shared" ref="AA3074" si="32803">(N3074*V3071+O3074*U3071+P3074*V3074+Q3074*U3074)</f>
        <v>#DIV/0!</v>
      </c>
      <c r="AB3074" s="20"/>
      <c r="AC3074" s="16">
        <v>0</v>
      </c>
      <c r="AD3074" s="17" t="e">
        <f t="shared" ref="AD3074" si="32804">-1/($AD$4*$B3071)</f>
        <v>#DIV/0!</v>
      </c>
      <c r="AE3074" s="18">
        <v>1</v>
      </c>
      <c r="AF3074" s="19">
        <v>0</v>
      </c>
      <c r="AG3074" s="20"/>
      <c r="AH3074" s="1" t="e">
        <f t="shared" ref="AH3074" si="32805">X3074*AC3071+Z3074*AC3074-Y3074*AD3071-AA3074*AD3074</f>
        <v>#DIV/0!</v>
      </c>
      <c r="AI3074" s="4" t="e">
        <f t="shared" ref="AI3074" si="32806">(X3074*AD3071+Y3074*AC3071+Z3074*AD3074+AA3074*AC3074)</f>
        <v>#DIV/0!</v>
      </c>
      <c r="AJ3074" s="2" t="e">
        <f t="shared" ref="AJ3074" si="32807">X3074*AE3071+Z3074*AE3074-Y3074*AF3071-AA3074*AF3074</f>
        <v>#DIV/0!</v>
      </c>
      <c r="AK3074" s="3" t="e">
        <f t="shared" ref="AK3074" si="32808">(X3074*AF3071+Y3074*AE3071+Z3074*AF3074+AA3074*AE3074)</f>
        <v>#DIV/0!</v>
      </c>
      <c r="AL3074" s="20"/>
      <c r="AM3074" s="16">
        <v>0</v>
      </c>
      <c r="AN3074" s="17">
        <v>0</v>
      </c>
      <c r="AO3074" s="18">
        <v>1</v>
      </c>
      <c r="AP3074" s="19">
        <v>0</v>
      </c>
      <c r="AR3074" s="1" t="e">
        <f t="shared" ref="AR3074" si="32809">AH3074*AM3071+AJ3074*AM3074-AI3074*AN3071-AK3074*AN3074</f>
        <v>#DIV/0!</v>
      </c>
      <c r="AS3074" s="4" t="e">
        <f t="shared" ref="AS3074" si="32810">(AH3074*AN3071+AI3074*AM3071+AJ3074*AN3074+AK3074*AM3074)</f>
        <v>#DIV/0!</v>
      </c>
      <c r="AT3074" s="2" t="e">
        <f t="shared" ref="AT3074" si="32811">AH3074*AO3071+AJ3074*AO3074-AI3074*AP3071-AK3074*AP3074</f>
        <v>#DIV/0!</v>
      </c>
      <c r="AU3074" s="3" t="e">
        <f t="shared" ref="AU3074" si="32812">(AH3074*AP3071+AI3074*AO3071+AJ3074*AP3074+AK3074*AO3074)</f>
        <v>#DIV/0!</v>
      </c>
      <c r="AV3074" s="20"/>
      <c r="AW3074" s="16">
        <v>0</v>
      </c>
      <c r="AX3074" s="17" t="e">
        <f t="shared" ref="AX3074" si="32813">-1/($AX$4*$B3071)</f>
        <v>#DIV/0!</v>
      </c>
      <c r="AY3074" s="18">
        <v>1</v>
      </c>
      <c r="AZ3074" s="19">
        <v>0</v>
      </c>
      <c r="BA3074" s="20"/>
      <c r="BB3074" s="1" t="e">
        <f t="shared" ref="BB3074" si="32814">AR3074*AW3071+AT3074*AW3074-AS3074*AX3071-AU3074*AX3074</f>
        <v>#DIV/0!</v>
      </c>
      <c r="BC3074" s="4" t="e">
        <f t="shared" ref="BC3074" si="32815">(AR3074*AX3071+AS3074*AW3071+AT3074*AX3074+AU3074*AW3074)</f>
        <v>#DIV/0!</v>
      </c>
      <c r="BD3074" s="2" t="e">
        <f t="shared" ref="BD3074" si="32816">AR3074*AY3071+AT3074*AY3074-AS3074*AZ3071-AU3074*AZ3074</f>
        <v>#DIV/0!</v>
      </c>
      <c r="BE3074" s="3" t="e">
        <f t="shared" ref="BE3074" si="32817">(AR3074*AZ3071+AS3074*AY3071+AT3074*AZ3074+AU3074*AY3074)</f>
        <v>#DIV/0!</v>
      </c>
      <c r="BF3074" s="20"/>
      <c r="BG3074" s="16">
        <v>0</v>
      </c>
      <c r="BH3074" s="17">
        <v>0</v>
      </c>
      <c r="BI3074" s="18">
        <v>1</v>
      </c>
      <c r="BJ3074" s="19">
        <v>0</v>
      </c>
      <c r="BK3074" s="20"/>
      <c r="BL3074" s="1" t="e">
        <f t="shared" ref="BL3074" si="32818">BB3074*BG3071+BD3074*BG3074-BC3074*BH3071-BE3074*BH3074</f>
        <v>#DIV/0!</v>
      </c>
      <c r="BM3074" s="4" t="e">
        <f t="shared" ref="BM3074" si="32819">(BB3074*BH3071+BC3074*BG3071+BD3074*BH3074+BE3074*BG3074)</f>
        <v>#DIV/0!</v>
      </c>
      <c r="BN3074" s="2" t="e">
        <f t="shared" ref="BN3074" si="32820">BB3074*BI3071+BD3074*BI3074-BC3074*BJ3071-BE3074*BJ3074</f>
        <v>#DIV/0!</v>
      </c>
      <c r="BO3074" s="3" t="e">
        <f t="shared" ref="BO3074" si="32821">(BB3074*BJ3071+BC3074*BI3071+BD3074*BJ3074+BE3074*BI3074)</f>
        <v>#DIV/0!</v>
      </c>
      <c r="BP3074" s="20"/>
      <c r="BQ3074" s="16">
        <v>0</v>
      </c>
      <c r="BR3074" s="17" t="e">
        <f t="shared" ref="BR3074" si="32822">-1/($BR$4*$B3071)</f>
        <v>#DIV/0!</v>
      </c>
      <c r="BS3074" s="18">
        <v>1</v>
      </c>
      <c r="BT3074" s="19">
        <v>0</v>
      </c>
      <c r="BU3074" s="20"/>
      <c r="BV3074" s="1" t="e">
        <f t="shared" ref="BV3074" si="32823">BL3074*BQ3071+BN3074*BQ3074-BM3074*BR3071-BO3074*BR3074</f>
        <v>#DIV/0!</v>
      </c>
      <c r="BW3074" s="4" t="e">
        <f t="shared" ref="BW3074" si="32824">(BL3074*BR3071+BM3074*BQ3071+BN3074*BR3074+BO3074*BQ3074)</f>
        <v>#DIV/0!</v>
      </c>
      <c r="BX3074" s="2" t="e">
        <f t="shared" ref="BX3074" si="32825">BL3074*BS3071+BN3074*BS3074-BM3074*BT3071-BO3074*BT3074</f>
        <v>#DIV/0!</v>
      </c>
      <c r="BY3074" s="3" t="e">
        <f t="shared" ref="BY3074" si="32826">(BL3074*BT3071+BM3074*BS3071+BN3074*BT3074+BO3074*BS3074)</f>
        <v>#DIV/0!</v>
      </c>
      <c r="BZ3074" s="20"/>
      <c r="CA3074" s="16">
        <v>0</v>
      </c>
      <c r="CB3074" s="17">
        <v>0</v>
      </c>
      <c r="CC3074" s="18">
        <v>1</v>
      </c>
      <c r="CD3074" s="19">
        <v>0</v>
      </c>
      <c r="CE3074" s="20"/>
      <c r="CF3074" s="1" t="e">
        <f t="shared" ref="CF3074" si="32827">BV3074*CA3071+BX3074*CA3074-BW3074*CB3071-BY3074*CB3074</f>
        <v>#DIV/0!</v>
      </c>
      <c r="CG3074" s="4" t="e">
        <f t="shared" ref="CG3074" si="32828">(BV3074*CB3071+BW3074*CA3071+BX3074*CB3074+BY3074*CA3074)</f>
        <v>#DIV/0!</v>
      </c>
      <c r="CH3074" s="2" t="e">
        <f t="shared" ref="CH3074" si="32829">BV3074*CC3071+BX3074*CC3074-BW3074*CD3071-BY3074*CD3074</f>
        <v>#DIV/0!</v>
      </c>
      <c r="CI3074" s="3" t="e">
        <f t="shared" ref="CI3074" si="32830">(BV3074*CD3071+BW3074*CC3071+BX3074*CD3074+BY3074*CC3074)</f>
        <v>#DIV/0!</v>
      </c>
      <c r="CK3074" s="16">
        <f t="shared" ref="CK3074" si="32831">1/$CL$4</f>
        <v>1</v>
      </c>
      <c r="CL3074" s="17">
        <v>0</v>
      </c>
      <c r="CM3074" s="18">
        <v>1</v>
      </c>
      <c r="CN3074" s="19">
        <v>0</v>
      </c>
      <c r="CP3074" s="1" t="e">
        <f t="shared" ref="CP3074" si="32832">CF3074*CK3071+CH3074*CK3074-CG3074*CL3071-CI3074*CL3074</f>
        <v>#DIV/0!</v>
      </c>
      <c r="CQ3074" s="4" t="e">
        <f t="shared" ref="CQ3074" si="32833">(CF3074*CL3071+CG3074*CK3071+CH3074*CL3074+CI3074*CK3074)</f>
        <v>#DIV/0!</v>
      </c>
      <c r="CR3074" s="2" t="e">
        <f t="shared" ref="CR3074" si="32834">CF3074*CM3071+CH3074*CM3074-CG3074*CN3071-CI3074*CN3074</f>
        <v>#DIV/0!</v>
      </c>
      <c r="CS3074" s="3" t="e">
        <f t="shared" ref="CS3074" si="32835">(CF3074*CN3071+CG3074*CM3071+CH3074*CN3074+CI3074*CM3074)</f>
        <v>#DIV/0!</v>
      </c>
      <c r="CU3074" s="39" t="e">
        <f t="shared" ref="CU3074" si="32836">(180/PI())*ATAN(-1*(CQ3071/CP3071))</f>
        <v>#DIV/0!</v>
      </c>
      <c r="CW3074" s="54" t="e">
        <f t="shared" ref="CW3074" si="32837">20*LOG(((1-(10^(CU3071/20)^2)*(1-((1-CW3071)/(1+CW3071))^2))^0.5))</f>
        <v>#DIV/0!</v>
      </c>
    </row>
    <row r="3075" spans="2:101">
      <c r="E3075" s="20"/>
      <c r="F3075" s="20"/>
      <c r="G3075" s="20"/>
      <c r="H3075" s="20"/>
      <c r="I3075" s="20"/>
      <c r="J3075" s="20"/>
      <c r="K3075" s="20"/>
      <c r="L3075" s="20"/>
      <c r="M3075" s="20"/>
      <c r="N3075" s="20"/>
      <c r="O3075" s="20"/>
      <c r="P3075" s="20"/>
      <c r="Q3075" s="20"/>
      <c r="R3075" s="20"/>
      <c r="S3075" s="20"/>
      <c r="T3075" s="20"/>
      <c r="U3075" s="20"/>
      <c r="V3075" s="20"/>
      <c r="W3075" s="20"/>
      <c r="X3075" s="20"/>
      <c r="Y3075" s="20"/>
      <c r="Z3075" s="20"/>
      <c r="AA3075" s="20"/>
      <c r="AB3075" s="30"/>
      <c r="AC3075" s="20"/>
      <c r="AD3075" s="20"/>
      <c r="AE3075" s="20"/>
      <c r="AF3075" s="20"/>
      <c r="AG3075" s="20"/>
      <c r="AH3075" s="20"/>
      <c r="AI3075" s="20"/>
      <c r="AJ3075" s="20"/>
      <c r="AK3075" s="20"/>
      <c r="AL3075" s="20"/>
      <c r="AM3075" s="20"/>
      <c r="AN3075" s="20"/>
      <c r="AO3075" s="20"/>
      <c r="AP3075" s="20"/>
      <c r="AQ3075" s="20"/>
      <c r="AR3075" s="20"/>
      <c r="AS3075" s="20"/>
      <c r="AT3075" s="20"/>
      <c r="AU3075" s="20"/>
      <c r="AV3075" s="20"/>
      <c r="AW3075" s="20"/>
      <c r="AX3075" s="20"/>
      <c r="AY3075" s="20"/>
      <c r="AZ3075" s="20"/>
      <c r="BA3075" s="20"/>
      <c r="BB3075" s="20"/>
      <c r="BC3075" s="20"/>
      <c r="BD3075" s="20"/>
      <c r="BE3075" s="20"/>
      <c r="BF3075" s="20"/>
      <c r="BG3075" s="20"/>
      <c r="BH3075" s="20"/>
      <c r="BI3075" s="20"/>
      <c r="BJ3075" s="20"/>
      <c r="BK3075" s="20"/>
      <c r="BL3075" s="20"/>
      <c r="BM3075" s="20"/>
      <c r="BN3075" s="20"/>
      <c r="BO3075" s="20"/>
      <c r="BP3075" s="20"/>
      <c r="BQ3075" s="20"/>
      <c r="BR3075" s="20"/>
      <c r="BS3075" s="20"/>
      <c r="BT3075" s="20"/>
      <c r="BU3075" s="20"/>
      <c r="BV3075" s="20"/>
      <c r="BW3075" s="20"/>
      <c r="BX3075" s="20"/>
      <c r="BY3075" s="20"/>
      <c r="BZ3075" s="20"/>
      <c r="CA3075" s="20"/>
      <c r="CB3075" s="20"/>
      <c r="CC3075" s="20"/>
      <c r="CD3075" s="20"/>
      <c r="CE3075" s="20"/>
      <c r="CF3075" s="20"/>
      <c r="CG3075" s="20"/>
      <c r="CH3075" s="20"/>
      <c r="CI3075" s="20"/>
      <c r="CJ3075" s="20"/>
      <c r="CK3075" s="20"/>
      <c r="CL3075" s="20"/>
    </row>
    <row r="3077" spans="2:101">
      <c r="B3077" s="23"/>
    </row>
    <row r="3078" spans="2:101">
      <c r="B3078" s="33"/>
    </row>
    <row r="3079" spans="2:101">
      <c r="B3079" s="34"/>
    </row>
    <row r="3085" spans="2:101">
      <c r="B3085" s="23"/>
    </row>
    <row r="3086" spans="2:101">
      <c r="B3086" s="33"/>
    </row>
    <row r="3087" spans="2:101">
      <c r="B3087" s="34"/>
    </row>
    <row r="3093" spans="2:2">
      <c r="B3093" s="23"/>
    </row>
    <row r="3094" spans="2:2">
      <c r="B3094" s="33"/>
    </row>
    <row r="3095" spans="2:2">
      <c r="B3095" s="34"/>
    </row>
    <row r="3101" spans="2:2">
      <c r="B3101" s="23"/>
    </row>
    <row r="3102" spans="2:2">
      <c r="B3102" s="33"/>
    </row>
    <row r="3103" spans="2:2">
      <c r="B3103" s="34"/>
    </row>
    <row r="3109" spans="2:2">
      <c r="B3109" s="23"/>
    </row>
    <row r="3110" spans="2:2">
      <c r="B3110" s="33"/>
    </row>
    <row r="3111" spans="2:2">
      <c r="B3111" s="34"/>
    </row>
    <row r="3117" spans="2:2">
      <c r="B3117" s="23"/>
    </row>
    <row r="3118" spans="2:2">
      <c r="B3118" s="33"/>
    </row>
    <row r="3119" spans="2:2">
      <c r="B3119" s="34"/>
    </row>
    <row r="3125" spans="2:2">
      <c r="B3125" s="23"/>
    </row>
    <row r="3126" spans="2:2">
      <c r="B3126" s="33"/>
    </row>
    <row r="3127" spans="2:2">
      <c r="B3127" s="34"/>
    </row>
  </sheetData>
  <sheetProtection algorithmName="SHA-512" hashValue="1wxaPzLdA8UvNnx4gIsR75LE2SkH83x75O4ac80y9Vx5NP6KK3eKMeGjClnnJv+ME39hCRgh+I1V5rczC/hW+A==" saltValue="KqfdsvcndowGiO4hVUVBfg==" spinCount="100000" sheet="1" objects="1" scenarios="1"/>
  <mergeCells count="13789">
    <mergeCell ref="N3070:O3070"/>
    <mergeCell ref="P3070:Q3070"/>
    <mergeCell ref="X3070:Y3070"/>
    <mergeCell ref="Z3070:AA3070"/>
    <mergeCell ref="AH3070:AI3070"/>
    <mergeCell ref="AJ3070:AK3070"/>
    <mergeCell ref="AR3070:AS3070"/>
    <mergeCell ref="AT3070:AU3070"/>
    <mergeCell ref="BB3070:BC3070"/>
    <mergeCell ref="BD3070:BE3070"/>
    <mergeCell ref="BL3070:BM3070"/>
    <mergeCell ref="BN3070:BO3070"/>
    <mergeCell ref="BV3070:BW3070"/>
    <mergeCell ref="BX3070:BY3070"/>
    <mergeCell ref="CF3070:CG3070"/>
    <mergeCell ref="CH3070:CI3070"/>
    <mergeCell ref="CP3070:CQ3070"/>
    <mergeCell ref="CR3070:CS3070"/>
    <mergeCell ref="N3073:O3073"/>
    <mergeCell ref="P3073:Q3073"/>
    <mergeCell ref="X3073:Y3073"/>
    <mergeCell ref="Z3073:AA3073"/>
    <mergeCell ref="AH3073:AI3073"/>
    <mergeCell ref="AJ3073:AK3073"/>
    <mergeCell ref="AR3073:AS3073"/>
    <mergeCell ref="AT3073:AU3073"/>
    <mergeCell ref="BB3073:BC3073"/>
    <mergeCell ref="BD3073:BE3073"/>
    <mergeCell ref="BL3073:BM3073"/>
    <mergeCell ref="BN3073:BO3073"/>
    <mergeCell ref="BV3073:BW3073"/>
    <mergeCell ref="BX3073:BY3073"/>
    <mergeCell ref="CF3073:CG3073"/>
    <mergeCell ref="CH3073:CI3073"/>
    <mergeCell ref="CP3073:CQ3073"/>
    <mergeCell ref="CR3073:CS3073"/>
    <mergeCell ref="N3062:O3062"/>
    <mergeCell ref="P3062:Q3062"/>
    <mergeCell ref="X3062:Y3062"/>
    <mergeCell ref="Z3062:AA3062"/>
    <mergeCell ref="AH3062:AI3062"/>
    <mergeCell ref="AJ3062:AK3062"/>
    <mergeCell ref="AR3062:AS3062"/>
    <mergeCell ref="AT3062:AU3062"/>
    <mergeCell ref="BB3062:BC3062"/>
    <mergeCell ref="BD3062:BE3062"/>
    <mergeCell ref="BL3062:BM3062"/>
    <mergeCell ref="BN3062:BO3062"/>
    <mergeCell ref="BV3062:BW3062"/>
    <mergeCell ref="BX3062:BY3062"/>
    <mergeCell ref="CF3062:CG3062"/>
    <mergeCell ref="CH3062:CI3062"/>
    <mergeCell ref="CP3062:CQ3062"/>
    <mergeCell ref="CR3062:CS3062"/>
    <mergeCell ref="N3065:O3065"/>
    <mergeCell ref="P3065:Q3065"/>
    <mergeCell ref="X3065:Y3065"/>
    <mergeCell ref="Z3065:AA3065"/>
    <mergeCell ref="AH3065:AI3065"/>
    <mergeCell ref="AJ3065:AK3065"/>
    <mergeCell ref="AR3065:AS3065"/>
    <mergeCell ref="AT3065:AU3065"/>
    <mergeCell ref="BB3065:BC3065"/>
    <mergeCell ref="BD3065:BE3065"/>
    <mergeCell ref="BL3065:BM3065"/>
    <mergeCell ref="BN3065:BO3065"/>
    <mergeCell ref="BV3065:BW3065"/>
    <mergeCell ref="BX3065:BY3065"/>
    <mergeCell ref="CF3065:CG3065"/>
    <mergeCell ref="CH3065:CI3065"/>
    <mergeCell ref="CP3065:CQ3065"/>
    <mergeCell ref="CR3065:CS3065"/>
    <mergeCell ref="N3054:O3054"/>
    <mergeCell ref="P3054:Q3054"/>
    <mergeCell ref="X3054:Y3054"/>
    <mergeCell ref="Z3054:AA3054"/>
    <mergeCell ref="AH3054:AI3054"/>
    <mergeCell ref="AJ3054:AK3054"/>
    <mergeCell ref="AR3054:AS3054"/>
    <mergeCell ref="AT3054:AU3054"/>
    <mergeCell ref="BB3054:BC3054"/>
    <mergeCell ref="BD3054:BE3054"/>
    <mergeCell ref="BL3054:BM3054"/>
    <mergeCell ref="BN3054:BO3054"/>
    <mergeCell ref="BV3054:BW3054"/>
    <mergeCell ref="BX3054:BY3054"/>
    <mergeCell ref="CF3054:CG3054"/>
    <mergeCell ref="CH3054:CI3054"/>
    <mergeCell ref="CP3054:CQ3054"/>
    <mergeCell ref="CR3054:CS3054"/>
    <mergeCell ref="N3057:O3057"/>
    <mergeCell ref="P3057:Q3057"/>
    <mergeCell ref="X3057:Y3057"/>
    <mergeCell ref="Z3057:AA3057"/>
    <mergeCell ref="AH3057:AI3057"/>
    <mergeCell ref="AJ3057:AK3057"/>
    <mergeCell ref="AR3057:AS3057"/>
    <mergeCell ref="AT3057:AU3057"/>
    <mergeCell ref="BB3057:BC3057"/>
    <mergeCell ref="BD3057:BE3057"/>
    <mergeCell ref="BL3057:BM3057"/>
    <mergeCell ref="BN3057:BO3057"/>
    <mergeCell ref="BV3057:BW3057"/>
    <mergeCell ref="BX3057:BY3057"/>
    <mergeCell ref="CF3057:CG3057"/>
    <mergeCell ref="CH3057:CI3057"/>
    <mergeCell ref="CP3057:CQ3057"/>
    <mergeCell ref="CR3057:CS3057"/>
    <mergeCell ref="N3046:O3046"/>
    <mergeCell ref="P3046:Q3046"/>
    <mergeCell ref="X3046:Y3046"/>
    <mergeCell ref="Z3046:AA3046"/>
    <mergeCell ref="AH3046:AI3046"/>
    <mergeCell ref="AJ3046:AK3046"/>
    <mergeCell ref="AR3046:AS3046"/>
    <mergeCell ref="AT3046:AU3046"/>
    <mergeCell ref="BB3046:BC3046"/>
    <mergeCell ref="BD3046:BE3046"/>
    <mergeCell ref="BL3046:BM3046"/>
    <mergeCell ref="BN3046:BO3046"/>
    <mergeCell ref="BV3046:BW3046"/>
    <mergeCell ref="BX3046:BY3046"/>
    <mergeCell ref="CF3046:CG3046"/>
    <mergeCell ref="CH3046:CI3046"/>
    <mergeCell ref="CP3046:CQ3046"/>
    <mergeCell ref="CR3046:CS3046"/>
    <mergeCell ref="N3049:O3049"/>
    <mergeCell ref="P3049:Q3049"/>
    <mergeCell ref="X3049:Y3049"/>
    <mergeCell ref="Z3049:AA3049"/>
    <mergeCell ref="AH3049:AI3049"/>
    <mergeCell ref="AJ3049:AK3049"/>
    <mergeCell ref="AR3049:AS3049"/>
    <mergeCell ref="AT3049:AU3049"/>
    <mergeCell ref="BB3049:BC3049"/>
    <mergeCell ref="BD3049:BE3049"/>
    <mergeCell ref="BL3049:BM3049"/>
    <mergeCell ref="BN3049:BO3049"/>
    <mergeCell ref="BV3049:BW3049"/>
    <mergeCell ref="BX3049:BY3049"/>
    <mergeCell ref="CF3049:CG3049"/>
    <mergeCell ref="CH3049:CI3049"/>
    <mergeCell ref="CP3049:CQ3049"/>
    <mergeCell ref="CR3049:CS3049"/>
    <mergeCell ref="N3038:O3038"/>
    <mergeCell ref="P3038:Q3038"/>
    <mergeCell ref="X3038:Y3038"/>
    <mergeCell ref="Z3038:AA3038"/>
    <mergeCell ref="AH3038:AI3038"/>
    <mergeCell ref="AJ3038:AK3038"/>
    <mergeCell ref="AR3038:AS3038"/>
    <mergeCell ref="AT3038:AU3038"/>
    <mergeCell ref="BB3038:BC3038"/>
    <mergeCell ref="BD3038:BE3038"/>
    <mergeCell ref="BL3038:BM3038"/>
    <mergeCell ref="BN3038:BO3038"/>
    <mergeCell ref="BV3038:BW3038"/>
    <mergeCell ref="BX3038:BY3038"/>
    <mergeCell ref="CF3038:CG3038"/>
    <mergeCell ref="CH3038:CI3038"/>
    <mergeCell ref="CP3038:CQ3038"/>
    <mergeCell ref="CR3038:CS3038"/>
    <mergeCell ref="N3041:O3041"/>
    <mergeCell ref="P3041:Q3041"/>
    <mergeCell ref="X3041:Y3041"/>
    <mergeCell ref="Z3041:AA3041"/>
    <mergeCell ref="AH3041:AI3041"/>
    <mergeCell ref="AJ3041:AK3041"/>
    <mergeCell ref="AR3041:AS3041"/>
    <mergeCell ref="AT3041:AU3041"/>
    <mergeCell ref="BB3041:BC3041"/>
    <mergeCell ref="BD3041:BE3041"/>
    <mergeCell ref="BL3041:BM3041"/>
    <mergeCell ref="BN3041:BO3041"/>
    <mergeCell ref="BV3041:BW3041"/>
    <mergeCell ref="BX3041:BY3041"/>
    <mergeCell ref="CF3041:CG3041"/>
    <mergeCell ref="CH3041:CI3041"/>
    <mergeCell ref="CP3041:CQ3041"/>
    <mergeCell ref="CR3041:CS3041"/>
    <mergeCell ref="N3030:O3030"/>
    <mergeCell ref="P3030:Q3030"/>
    <mergeCell ref="X3030:Y3030"/>
    <mergeCell ref="Z3030:AA3030"/>
    <mergeCell ref="AH3030:AI3030"/>
    <mergeCell ref="AJ3030:AK3030"/>
    <mergeCell ref="AR3030:AS3030"/>
    <mergeCell ref="AT3030:AU3030"/>
    <mergeCell ref="BB3030:BC3030"/>
    <mergeCell ref="BD3030:BE3030"/>
    <mergeCell ref="BL3030:BM3030"/>
    <mergeCell ref="BN3030:BO3030"/>
    <mergeCell ref="BV3030:BW3030"/>
    <mergeCell ref="BX3030:BY3030"/>
    <mergeCell ref="CF3030:CG3030"/>
    <mergeCell ref="CH3030:CI3030"/>
    <mergeCell ref="CP3030:CQ3030"/>
    <mergeCell ref="CR3030:CS3030"/>
    <mergeCell ref="N3033:O3033"/>
    <mergeCell ref="P3033:Q3033"/>
    <mergeCell ref="X3033:Y3033"/>
    <mergeCell ref="Z3033:AA3033"/>
    <mergeCell ref="AH3033:AI3033"/>
    <mergeCell ref="AJ3033:AK3033"/>
    <mergeCell ref="AR3033:AS3033"/>
    <mergeCell ref="AT3033:AU3033"/>
    <mergeCell ref="BB3033:BC3033"/>
    <mergeCell ref="BD3033:BE3033"/>
    <mergeCell ref="BL3033:BM3033"/>
    <mergeCell ref="BN3033:BO3033"/>
    <mergeCell ref="BV3033:BW3033"/>
    <mergeCell ref="BX3033:BY3033"/>
    <mergeCell ref="CF3033:CG3033"/>
    <mergeCell ref="CH3033:CI3033"/>
    <mergeCell ref="CP3033:CQ3033"/>
    <mergeCell ref="CR3033:CS3033"/>
    <mergeCell ref="N3022:O3022"/>
    <mergeCell ref="P3022:Q3022"/>
    <mergeCell ref="X3022:Y3022"/>
    <mergeCell ref="Z3022:AA3022"/>
    <mergeCell ref="AH3022:AI3022"/>
    <mergeCell ref="AJ3022:AK3022"/>
    <mergeCell ref="AR3022:AS3022"/>
    <mergeCell ref="AT3022:AU3022"/>
    <mergeCell ref="BB3022:BC3022"/>
    <mergeCell ref="BD3022:BE3022"/>
    <mergeCell ref="BL3022:BM3022"/>
    <mergeCell ref="BN3022:BO3022"/>
    <mergeCell ref="BV3022:BW3022"/>
    <mergeCell ref="BX3022:BY3022"/>
    <mergeCell ref="CF3022:CG3022"/>
    <mergeCell ref="CH3022:CI3022"/>
    <mergeCell ref="CP3022:CQ3022"/>
    <mergeCell ref="CR3022:CS3022"/>
    <mergeCell ref="N3025:O3025"/>
    <mergeCell ref="P3025:Q3025"/>
    <mergeCell ref="X3025:Y3025"/>
    <mergeCell ref="Z3025:AA3025"/>
    <mergeCell ref="AH3025:AI3025"/>
    <mergeCell ref="AJ3025:AK3025"/>
    <mergeCell ref="AR3025:AS3025"/>
    <mergeCell ref="AT3025:AU3025"/>
    <mergeCell ref="BB3025:BC3025"/>
    <mergeCell ref="BD3025:BE3025"/>
    <mergeCell ref="BL3025:BM3025"/>
    <mergeCell ref="BN3025:BO3025"/>
    <mergeCell ref="BV3025:BW3025"/>
    <mergeCell ref="BX3025:BY3025"/>
    <mergeCell ref="CF3025:CG3025"/>
    <mergeCell ref="CH3025:CI3025"/>
    <mergeCell ref="CP3025:CQ3025"/>
    <mergeCell ref="CR3025:CS3025"/>
    <mergeCell ref="N3014:O3014"/>
    <mergeCell ref="P3014:Q3014"/>
    <mergeCell ref="X3014:Y3014"/>
    <mergeCell ref="Z3014:AA3014"/>
    <mergeCell ref="AH3014:AI3014"/>
    <mergeCell ref="AJ3014:AK3014"/>
    <mergeCell ref="AR3014:AS3014"/>
    <mergeCell ref="AT3014:AU3014"/>
    <mergeCell ref="BB3014:BC3014"/>
    <mergeCell ref="BD3014:BE3014"/>
    <mergeCell ref="BL3014:BM3014"/>
    <mergeCell ref="BN3014:BO3014"/>
    <mergeCell ref="BV3014:BW3014"/>
    <mergeCell ref="BX3014:BY3014"/>
    <mergeCell ref="CF3014:CG3014"/>
    <mergeCell ref="CH3014:CI3014"/>
    <mergeCell ref="CP3014:CQ3014"/>
    <mergeCell ref="CR3014:CS3014"/>
    <mergeCell ref="N3017:O3017"/>
    <mergeCell ref="P3017:Q3017"/>
    <mergeCell ref="X3017:Y3017"/>
    <mergeCell ref="Z3017:AA3017"/>
    <mergeCell ref="AH3017:AI3017"/>
    <mergeCell ref="AJ3017:AK3017"/>
    <mergeCell ref="AR3017:AS3017"/>
    <mergeCell ref="AT3017:AU3017"/>
    <mergeCell ref="BB3017:BC3017"/>
    <mergeCell ref="BD3017:BE3017"/>
    <mergeCell ref="BL3017:BM3017"/>
    <mergeCell ref="BN3017:BO3017"/>
    <mergeCell ref="BV3017:BW3017"/>
    <mergeCell ref="BX3017:BY3017"/>
    <mergeCell ref="CF3017:CG3017"/>
    <mergeCell ref="CH3017:CI3017"/>
    <mergeCell ref="CP3017:CQ3017"/>
    <mergeCell ref="CR3017:CS3017"/>
    <mergeCell ref="N3006:O3006"/>
    <mergeCell ref="P3006:Q3006"/>
    <mergeCell ref="X3006:Y3006"/>
    <mergeCell ref="Z3006:AA3006"/>
    <mergeCell ref="AH3006:AI3006"/>
    <mergeCell ref="AJ3006:AK3006"/>
    <mergeCell ref="AR3006:AS3006"/>
    <mergeCell ref="AT3006:AU3006"/>
    <mergeCell ref="BB3006:BC3006"/>
    <mergeCell ref="BD3006:BE3006"/>
    <mergeCell ref="BL3006:BM3006"/>
    <mergeCell ref="BN3006:BO3006"/>
    <mergeCell ref="BV3006:BW3006"/>
    <mergeCell ref="BX3006:BY3006"/>
    <mergeCell ref="CF3006:CG3006"/>
    <mergeCell ref="CH3006:CI3006"/>
    <mergeCell ref="CP3006:CQ3006"/>
    <mergeCell ref="CR3006:CS3006"/>
    <mergeCell ref="N3009:O3009"/>
    <mergeCell ref="P3009:Q3009"/>
    <mergeCell ref="X3009:Y3009"/>
    <mergeCell ref="Z3009:AA3009"/>
    <mergeCell ref="AH3009:AI3009"/>
    <mergeCell ref="AJ3009:AK3009"/>
    <mergeCell ref="AR3009:AS3009"/>
    <mergeCell ref="AT3009:AU3009"/>
    <mergeCell ref="BB3009:BC3009"/>
    <mergeCell ref="BD3009:BE3009"/>
    <mergeCell ref="BL3009:BM3009"/>
    <mergeCell ref="BN3009:BO3009"/>
    <mergeCell ref="BV3009:BW3009"/>
    <mergeCell ref="BX3009:BY3009"/>
    <mergeCell ref="CF3009:CG3009"/>
    <mergeCell ref="CH3009:CI3009"/>
    <mergeCell ref="CP3009:CQ3009"/>
    <mergeCell ref="CR3009:CS3009"/>
    <mergeCell ref="N2998:O2998"/>
    <mergeCell ref="P2998:Q2998"/>
    <mergeCell ref="X2998:Y2998"/>
    <mergeCell ref="Z2998:AA2998"/>
    <mergeCell ref="AH2998:AI2998"/>
    <mergeCell ref="AJ2998:AK2998"/>
    <mergeCell ref="AR2998:AS2998"/>
    <mergeCell ref="AT2998:AU2998"/>
    <mergeCell ref="BB2998:BC2998"/>
    <mergeCell ref="BD2998:BE2998"/>
    <mergeCell ref="BL2998:BM2998"/>
    <mergeCell ref="BN2998:BO2998"/>
    <mergeCell ref="BV2998:BW2998"/>
    <mergeCell ref="BX2998:BY2998"/>
    <mergeCell ref="CF2998:CG2998"/>
    <mergeCell ref="CH2998:CI2998"/>
    <mergeCell ref="CP2998:CQ2998"/>
    <mergeCell ref="CR2998:CS2998"/>
    <mergeCell ref="N3001:O3001"/>
    <mergeCell ref="P3001:Q3001"/>
    <mergeCell ref="X3001:Y3001"/>
    <mergeCell ref="Z3001:AA3001"/>
    <mergeCell ref="AH3001:AI3001"/>
    <mergeCell ref="AJ3001:AK3001"/>
    <mergeCell ref="AR3001:AS3001"/>
    <mergeCell ref="AT3001:AU3001"/>
    <mergeCell ref="BB3001:BC3001"/>
    <mergeCell ref="BD3001:BE3001"/>
    <mergeCell ref="BL3001:BM3001"/>
    <mergeCell ref="BN3001:BO3001"/>
    <mergeCell ref="BV3001:BW3001"/>
    <mergeCell ref="BX3001:BY3001"/>
    <mergeCell ref="CF3001:CG3001"/>
    <mergeCell ref="CH3001:CI3001"/>
    <mergeCell ref="CP3001:CQ3001"/>
    <mergeCell ref="CR3001:CS3001"/>
    <mergeCell ref="N2990:O2990"/>
    <mergeCell ref="P2990:Q2990"/>
    <mergeCell ref="X2990:Y2990"/>
    <mergeCell ref="Z2990:AA2990"/>
    <mergeCell ref="AH2990:AI2990"/>
    <mergeCell ref="AJ2990:AK2990"/>
    <mergeCell ref="AR2990:AS2990"/>
    <mergeCell ref="AT2990:AU2990"/>
    <mergeCell ref="BB2990:BC2990"/>
    <mergeCell ref="BD2990:BE2990"/>
    <mergeCell ref="BL2990:BM2990"/>
    <mergeCell ref="BN2990:BO2990"/>
    <mergeCell ref="BV2990:BW2990"/>
    <mergeCell ref="BX2990:BY2990"/>
    <mergeCell ref="CF2990:CG2990"/>
    <mergeCell ref="CH2990:CI2990"/>
    <mergeCell ref="CP2990:CQ2990"/>
    <mergeCell ref="CR2990:CS2990"/>
    <mergeCell ref="N2993:O2993"/>
    <mergeCell ref="P2993:Q2993"/>
    <mergeCell ref="X2993:Y2993"/>
    <mergeCell ref="Z2993:AA2993"/>
    <mergeCell ref="AH2993:AI2993"/>
    <mergeCell ref="AJ2993:AK2993"/>
    <mergeCell ref="AR2993:AS2993"/>
    <mergeCell ref="AT2993:AU2993"/>
    <mergeCell ref="BB2993:BC2993"/>
    <mergeCell ref="BD2993:BE2993"/>
    <mergeCell ref="BL2993:BM2993"/>
    <mergeCell ref="BN2993:BO2993"/>
    <mergeCell ref="BV2993:BW2993"/>
    <mergeCell ref="BX2993:BY2993"/>
    <mergeCell ref="CF2993:CG2993"/>
    <mergeCell ref="CH2993:CI2993"/>
    <mergeCell ref="CP2993:CQ2993"/>
    <mergeCell ref="CR2993:CS2993"/>
    <mergeCell ref="N2982:O2982"/>
    <mergeCell ref="P2982:Q2982"/>
    <mergeCell ref="X2982:Y2982"/>
    <mergeCell ref="Z2982:AA2982"/>
    <mergeCell ref="AH2982:AI2982"/>
    <mergeCell ref="AJ2982:AK2982"/>
    <mergeCell ref="AR2982:AS2982"/>
    <mergeCell ref="AT2982:AU2982"/>
    <mergeCell ref="BB2982:BC2982"/>
    <mergeCell ref="BD2982:BE2982"/>
    <mergeCell ref="BL2982:BM2982"/>
    <mergeCell ref="BN2982:BO2982"/>
    <mergeCell ref="BV2982:BW2982"/>
    <mergeCell ref="BX2982:BY2982"/>
    <mergeCell ref="CF2982:CG2982"/>
    <mergeCell ref="CH2982:CI2982"/>
    <mergeCell ref="CP2982:CQ2982"/>
    <mergeCell ref="CR2982:CS2982"/>
    <mergeCell ref="N2985:O2985"/>
    <mergeCell ref="P2985:Q2985"/>
    <mergeCell ref="X2985:Y2985"/>
    <mergeCell ref="Z2985:AA2985"/>
    <mergeCell ref="AH2985:AI2985"/>
    <mergeCell ref="AJ2985:AK2985"/>
    <mergeCell ref="AR2985:AS2985"/>
    <mergeCell ref="AT2985:AU2985"/>
    <mergeCell ref="BB2985:BC2985"/>
    <mergeCell ref="BD2985:BE2985"/>
    <mergeCell ref="BL2985:BM2985"/>
    <mergeCell ref="BN2985:BO2985"/>
    <mergeCell ref="BV2985:BW2985"/>
    <mergeCell ref="BX2985:BY2985"/>
    <mergeCell ref="CF2985:CG2985"/>
    <mergeCell ref="CH2985:CI2985"/>
    <mergeCell ref="CP2985:CQ2985"/>
    <mergeCell ref="CR2985:CS2985"/>
    <mergeCell ref="N2974:O2974"/>
    <mergeCell ref="P2974:Q2974"/>
    <mergeCell ref="X2974:Y2974"/>
    <mergeCell ref="Z2974:AA2974"/>
    <mergeCell ref="AH2974:AI2974"/>
    <mergeCell ref="AJ2974:AK2974"/>
    <mergeCell ref="AR2974:AS2974"/>
    <mergeCell ref="AT2974:AU2974"/>
    <mergeCell ref="BB2974:BC2974"/>
    <mergeCell ref="BD2974:BE2974"/>
    <mergeCell ref="BL2974:BM2974"/>
    <mergeCell ref="BN2974:BO2974"/>
    <mergeCell ref="BV2974:BW2974"/>
    <mergeCell ref="BX2974:BY2974"/>
    <mergeCell ref="CF2974:CG2974"/>
    <mergeCell ref="CH2974:CI2974"/>
    <mergeCell ref="CP2974:CQ2974"/>
    <mergeCell ref="CR2974:CS2974"/>
    <mergeCell ref="N2977:O2977"/>
    <mergeCell ref="P2977:Q2977"/>
    <mergeCell ref="X2977:Y2977"/>
    <mergeCell ref="Z2977:AA2977"/>
    <mergeCell ref="AH2977:AI2977"/>
    <mergeCell ref="AJ2977:AK2977"/>
    <mergeCell ref="AR2977:AS2977"/>
    <mergeCell ref="AT2977:AU2977"/>
    <mergeCell ref="BB2977:BC2977"/>
    <mergeCell ref="BD2977:BE2977"/>
    <mergeCell ref="BL2977:BM2977"/>
    <mergeCell ref="BN2977:BO2977"/>
    <mergeCell ref="BV2977:BW2977"/>
    <mergeCell ref="BX2977:BY2977"/>
    <mergeCell ref="CF2977:CG2977"/>
    <mergeCell ref="CH2977:CI2977"/>
    <mergeCell ref="CP2977:CQ2977"/>
    <mergeCell ref="CR2977:CS2977"/>
    <mergeCell ref="N2966:O2966"/>
    <mergeCell ref="P2966:Q2966"/>
    <mergeCell ref="X2966:Y2966"/>
    <mergeCell ref="Z2966:AA2966"/>
    <mergeCell ref="AH2966:AI2966"/>
    <mergeCell ref="AJ2966:AK2966"/>
    <mergeCell ref="AR2966:AS2966"/>
    <mergeCell ref="AT2966:AU2966"/>
    <mergeCell ref="BB2966:BC2966"/>
    <mergeCell ref="BD2966:BE2966"/>
    <mergeCell ref="BL2966:BM2966"/>
    <mergeCell ref="BN2966:BO2966"/>
    <mergeCell ref="BV2966:BW2966"/>
    <mergeCell ref="BX2966:BY2966"/>
    <mergeCell ref="CF2966:CG2966"/>
    <mergeCell ref="CH2966:CI2966"/>
    <mergeCell ref="CP2966:CQ2966"/>
    <mergeCell ref="CR2966:CS2966"/>
    <mergeCell ref="N2969:O2969"/>
    <mergeCell ref="P2969:Q2969"/>
    <mergeCell ref="X2969:Y2969"/>
    <mergeCell ref="Z2969:AA2969"/>
    <mergeCell ref="AH2969:AI2969"/>
    <mergeCell ref="AJ2969:AK2969"/>
    <mergeCell ref="AR2969:AS2969"/>
    <mergeCell ref="AT2969:AU2969"/>
    <mergeCell ref="BB2969:BC2969"/>
    <mergeCell ref="BD2969:BE2969"/>
    <mergeCell ref="BL2969:BM2969"/>
    <mergeCell ref="BN2969:BO2969"/>
    <mergeCell ref="BV2969:BW2969"/>
    <mergeCell ref="BX2969:BY2969"/>
    <mergeCell ref="CF2969:CG2969"/>
    <mergeCell ref="CH2969:CI2969"/>
    <mergeCell ref="CP2969:CQ2969"/>
    <mergeCell ref="CR2969:CS2969"/>
    <mergeCell ref="N2958:O2958"/>
    <mergeCell ref="P2958:Q2958"/>
    <mergeCell ref="X2958:Y2958"/>
    <mergeCell ref="Z2958:AA2958"/>
    <mergeCell ref="AH2958:AI2958"/>
    <mergeCell ref="AJ2958:AK2958"/>
    <mergeCell ref="AR2958:AS2958"/>
    <mergeCell ref="AT2958:AU2958"/>
    <mergeCell ref="BB2958:BC2958"/>
    <mergeCell ref="BD2958:BE2958"/>
    <mergeCell ref="BL2958:BM2958"/>
    <mergeCell ref="BN2958:BO2958"/>
    <mergeCell ref="BV2958:BW2958"/>
    <mergeCell ref="BX2958:BY2958"/>
    <mergeCell ref="CF2958:CG2958"/>
    <mergeCell ref="CH2958:CI2958"/>
    <mergeCell ref="CP2958:CQ2958"/>
    <mergeCell ref="CR2958:CS2958"/>
    <mergeCell ref="N2961:O2961"/>
    <mergeCell ref="P2961:Q2961"/>
    <mergeCell ref="X2961:Y2961"/>
    <mergeCell ref="Z2961:AA2961"/>
    <mergeCell ref="AH2961:AI2961"/>
    <mergeCell ref="AJ2961:AK2961"/>
    <mergeCell ref="AR2961:AS2961"/>
    <mergeCell ref="AT2961:AU2961"/>
    <mergeCell ref="BB2961:BC2961"/>
    <mergeCell ref="BD2961:BE2961"/>
    <mergeCell ref="BL2961:BM2961"/>
    <mergeCell ref="BN2961:BO2961"/>
    <mergeCell ref="BV2961:BW2961"/>
    <mergeCell ref="BX2961:BY2961"/>
    <mergeCell ref="CF2961:CG2961"/>
    <mergeCell ref="CH2961:CI2961"/>
    <mergeCell ref="CP2961:CQ2961"/>
    <mergeCell ref="CR2961:CS2961"/>
    <mergeCell ref="F1:G1"/>
    <mergeCell ref="BB2593:BC2593"/>
    <mergeCell ref="BD2593:BE2593"/>
    <mergeCell ref="BL2593:BM2593"/>
    <mergeCell ref="BN2593:BO2593"/>
    <mergeCell ref="CP2593:CQ2593"/>
    <mergeCell ref="CR2593:CS2593"/>
    <mergeCell ref="CP2590:CQ2590"/>
    <mergeCell ref="CR2590:CS2590"/>
    <mergeCell ref="N2593:O2593"/>
    <mergeCell ref="P2593:Q2593"/>
    <mergeCell ref="X2593:Y2593"/>
    <mergeCell ref="Z2593:AA2593"/>
    <mergeCell ref="AH2593:AI2593"/>
    <mergeCell ref="AJ2593:AK2593"/>
    <mergeCell ref="AR2593:AS2593"/>
    <mergeCell ref="AT2593:AU2593"/>
    <mergeCell ref="AR2590:AS2590"/>
    <mergeCell ref="AT2590:AU2590"/>
    <mergeCell ref="BB2590:BC2590"/>
    <mergeCell ref="BD2590:BE2590"/>
    <mergeCell ref="BL2590:BM2590"/>
    <mergeCell ref="BN2590:BO2590"/>
    <mergeCell ref="N2590:O2590"/>
    <mergeCell ref="P2590:Q2590"/>
    <mergeCell ref="X2590:Y2590"/>
    <mergeCell ref="Z2590:AA2590"/>
    <mergeCell ref="AH2590:AI2590"/>
    <mergeCell ref="AJ2590:AK2590"/>
    <mergeCell ref="BV2590:BW2590"/>
    <mergeCell ref="BX2590:BY2590"/>
    <mergeCell ref="BV2593:BW2593"/>
    <mergeCell ref="BX2593:BY2593"/>
    <mergeCell ref="CP2574:CQ2574"/>
    <mergeCell ref="CR2574:CS2574"/>
    <mergeCell ref="AR2574:AS2574"/>
    <mergeCell ref="AT2574:AU2574"/>
    <mergeCell ref="BB2574:BC2574"/>
    <mergeCell ref="BD2574:BE2574"/>
    <mergeCell ref="BL2574:BM2574"/>
    <mergeCell ref="BN2574:BO2574"/>
    <mergeCell ref="N2574:O2574"/>
    <mergeCell ref="P2574:Q2574"/>
    <mergeCell ref="X2574:Y2574"/>
    <mergeCell ref="Z2574:AA2574"/>
    <mergeCell ref="AH2574:AI2574"/>
    <mergeCell ref="AJ2574:AK2574"/>
    <mergeCell ref="BV2574:BW2574"/>
    <mergeCell ref="BX2574:BY2574"/>
    <mergeCell ref="AR2582:AS2582"/>
    <mergeCell ref="AT2582:AU2582"/>
    <mergeCell ref="BB2582:BC2582"/>
    <mergeCell ref="BD2582:BE2582"/>
    <mergeCell ref="BL2582:BM2582"/>
    <mergeCell ref="BN2582:BO2582"/>
    <mergeCell ref="N2582:O2582"/>
    <mergeCell ref="P2582:Q2582"/>
    <mergeCell ref="X2582:Y2582"/>
    <mergeCell ref="Z2582:AA2582"/>
    <mergeCell ref="AH2582:AI2582"/>
    <mergeCell ref="AJ2582:AK2582"/>
    <mergeCell ref="BV2582:BW2582"/>
    <mergeCell ref="BX2582:BY2582"/>
    <mergeCell ref="BV2585:BW2585"/>
    <mergeCell ref="BB2601:BC2601"/>
    <mergeCell ref="BD2601:BE2601"/>
    <mergeCell ref="BL2601:BM2601"/>
    <mergeCell ref="BN2601:BO2601"/>
    <mergeCell ref="CP2601:CQ2601"/>
    <mergeCell ref="CR2601:CS2601"/>
    <mergeCell ref="CP2598:CQ2598"/>
    <mergeCell ref="CR2598:CS2598"/>
    <mergeCell ref="N2601:O2601"/>
    <mergeCell ref="P2601:Q2601"/>
    <mergeCell ref="X2601:Y2601"/>
    <mergeCell ref="Z2601:AA2601"/>
    <mergeCell ref="AH2601:AI2601"/>
    <mergeCell ref="AJ2601:AK2601"/>
    <mergeCell ref="AR2601:AS2601"/>
    <mergeCell ref="AT2601:AU2601"/>
    <mergeCell ref="AR2598:AS2598"/>
    <mergeCell ref="AT2598:AU2598"/>
    <mergeCell ref="BB2598:BC2598"/>
    <mergeCell ref="BD2598:BE2598"/>
    <mergeCell ref="BL2598:BM2598"/>
    <mergeCell ref="BN2598:BO2598"/>
    <mergeCell ref="N2598:O2598"/>
    <mergeCell ref="P2598:Q2598"/>
    <mergeCell ref="X2598:Y2598"/>
    <mergeCell ref="Z2598:AA2598"/>
    <mergeCell ref="AH2598:AI2598"/>
    <mergeCell ref="AJ2598:AK2598"/>
    <mergeCell ref="BV2598:BW2598"/>
    <mergeCell ref="BX2598:BY2598"/>
    <mergeCell ref="BV2601:BW2601"/>
    <mergeCell ref="BX2601:BY2601"/>
    <mergeCell ref="BB2577:BC2577"/>
    <mergeCell ref="BD2577:BE2577"/>
    <mergeCell ref="BL2577:BM2577"/>
    <mergeCell ref="BN2577:BO2577"/>
    <mergeCell ref="CP2577:CQ2577"/>
    <mergeCell ref="CR2577:CS2577"/>
    <mergeCell ref="N2577:O2577"/>
    <mergeCell ref="P2577:Q2577"/>
    <mergeCell ref="X2577:Y2577"/>
    <mergeCell ref="Z2577:AA2577"/>
    <mergeCell ref="AH2577:AI2577"/>
    <mergeCell ref="AJ2577:AK2577"/>
    <mergeCell ref="AR2577:AS2577"/>
    <mergeCell ref="AT2577:AU2577"/>
    <mergeCell ref="BV2577:BW2577"/>
    <mergeCell ref="BX2577:BY2577"/>
    <mergeCell ref="BB2585:BC2585"/>
    <mergeCell ref="BD2585:BE2585"/>
    <mergeCell ref="BL2585:BM2585"/>
    <mergeCell ref="BN2585:BO2585"/>
    <mergeCell ref="CP2585:CQ2585"/>
    <mergeCell ref="CR2585:CS2585"/>
    <mergeCell ref="CP2582:CQ2582"/>
    <mergeCell ref="CR2582:CS2582"/>
    <mergeCell ref="N2585:O2585"/>
    <mergeCell ref="P2585:Q2585"/>
    <mergeCell ref="X2585:Y2585"/>
    <mergeCell ref="Z2585:AA2585"/>
    <mergeCell ref="AH2585:AI2585"/>
    <mergeCell ref="AJ2585:AK2585"/>
    <mergeCell ref="AR2585:AS2585"/>
    <mergeCell ref="AT2585:AU2585"/>
    <mergeCell ref="BX2585:BY2585"/>
    <mergeCell ref="BB2561:BC2561"/>
    <mergeCell ref="BD2561:BE2561"/>
    <mergeCell ref="BL2561:BM2561"/>
    <mergeCell ref="BN2561:BO2561"/>
    <mergeCell ref="CP2561:CQ2561"/>
    <mergeCell ref="CR2561:CS2561"/>
    <mergeCell ref="CP2558:CQ2558"/>
    <mergeCell ref="CR2558:CS2558"/>
    <mergeCell ref="N2561:O2561"/>
    <mergeCell ref="P2561:Q2561"/>
    <mergeCell ref="X2561:Y2561"/>
    <mergeCell ref="Z2561:AA2561"/>
    <mergeCell ref="AH2561:AI2561"/>
    <mergeCell ref="AJ2561:AK2561"/>
    <mergeCell ref="AR2561:AS2561"/>
    <mergeCell ref="AT2561:AU2561"/>
    <mergeCell ref="AR2558:AS2558"/>
    <mergeCell ref="AT2558:AU2558"/>
    <mergeCell ref="BB2558:BC2558"/>
    <mergeCell ref="BD2558:BE2558"/>
    <mergeCell ref="BL2558:BM2558"/>
    <mergeCell ref="BN2558:BO2558"/>
    <mergeCell ref="N2558:O2558"/>
    <mergeCell ref="P2558:Q2558"/>
    <mergeCell ref="X2558:Y2558"/>
    <mergeCell ref="Z2558:AA2558"/>
    <mergeCell ref="AH2558:AI2558"/>
    <mergeCell ref="AJ2558:AK2558"/>
    <mergeCell ref="BV2558:BW2558"/>
    <mergeCell ref="BX2558:BY2558"/>
    <mergeCell ref="BV2561:BW2561"/>
    <mergeCell ref="BX2561:BY2561"/>
    <mergeCell ref="BB2569:BC2569"/>
    <mergeCell ref="BD2569:BE2569"/>
    <mergeCell ref="BL2569:BM2569"/>
    <mergeCell ref="BN2569:BO2569"/>
    <mergeCell ref="CP2569:CQ2569"/>
    <mergeCell ref="CR2569:CS2569"/>
    <mergeCell ref="CP2566:CQ2566"/>
    <mergeCell ref="CR2566:CS2566"/>
    <mergeCell ref="N2569:O2569"/>
    <mergeCell ref="P2569:Q2569"/>
    <mergeCell ref="X2569:Y2569"/>
    <mergeCell ref="Z2569:AA2569"/>
    <mergeCell ref="AH2569:AI2569"/>
    <mergeCell ref="AJ2569:AK2569"/>
    <mergeCell ref="AR2569:AS2569"/>
    <mergeCell ref="AT2569:AU2569"/>
    <mergeCell ref="AR2566:AS2566"/>
    <mergeCell ref="AT2566:AU2566"/>
    <mergeCell ref="BB2566:BC2566"/>
    <mergeCell ref="BD2566:BE2566"/>
    <mergeCell ref="BL2566:BM2566"/>
    <mergeCell ref="BN2566:BO2566"/>
    <mergeCell ref="N2566:O2566"/>
    <mergeCell ref="P2566:Q2566"/>
    <mergeCell ref="X2566:Y2566"/>
    <mergeCell ref="Z2566:AA2566"/>
    <mergeCell ref="AH2566:AI2566"/>
    <mergeCell ref="AJ2566:AK2566"/>
    <mergeCell ref="BV2566:BW2566"/>
    <mergeCell ref="BX2566:BY2566"/>
    <mergeCell ref="BV2569:BW2569"/>
    <mergeCell ref="BX2569:BY2569"/>
    <mergeCell ref="BB2545:BC2545"/>
    <mergeCell ref="BD2545:BE2545"/>
    <mergeCell ref="BL2545:BM2545"/>
    <mergeCell ref="BN2545:BO2545"/>
    <mergeCell ref="CP2545:CQ2545"/>
    <mergeCell ref="CR2545:CS2545"/>
    <mergeCell ref="CP2542:CQ2542"/>
    <mergeCell ref="CR2542:CS2542"/>
    <mergeCell ref="N2545:O2545"/>
    <mergeCell ref="P2545:Q2545"/>
    <mergeCell ref="X2545:Y2545"/>
    <mergeCell ref="Z2545:AA2545"/>
    <mergeCell ref="AH2545:AI2545"/>
    <mergeCell ref="AJ2545:AK2545"/>
    <mergeCell ref="AR2545:AS2545"/>
    <mergeCell ref="AT2545:AU2545"/>
    <mergeCell ref="AR2542:AS2542"/>
    <mergeCell ref="AT2542:AU2542"/>
    <mergeCell ref="BB2542:BC2542"/>
    <mergeCell ref="BD2542:BE2542"/>
    <mergeCell ref="BL2542:BM2542"/>
    <mergeCell ref="BN2542:BO2542"/>
    <mergeCell ref="N2542:O2542"/>
    <mergeCell ref="P2542:Q2542"/>
    <mergeCell ref="X2542:Y2542"/>
    <mergeCell ref="Z2542:AA2542"/>
    <mergeCell ref="AH2542:AI2542"/>
    <mergeCell ref="AJ2542:AK2542"/>
    <mergeCell ref="BV2542:BW2542"/>
    <mergeCell ref="BX2542:BY2542"/>
    <mergeCell ref="BV2545:BW2545"/>
    <mergeCell ref="BX2545:BY2545"/>
    <mergeCell ref="BB2553:BC2553"/>
    <mergeCell ref="BD2553:BE2553"/>
    <mergeCell ref="BL2553:BM2553"/>
    <mergeCell ref="BN2553:BO2553"/>
    <mergeCell ref="CP2553:CQ2553"/>
    <mergeCell ref="CR2553:CS2553"/>
    <mergeCell ref="CP2550:CQ2550"/>
    <mergeCell ref="CR2550:CS2550"/>
    <mergeCell ref="N2553:O2553"/>
    <mergeCell ref="P2553:Q2553"/>
    <mergeCell ref="X2553:Y2553"/>
    <mergeCell ref="Z2553:AA2553"/>
    <mergeCell ref="AH2553:AI2553"/>
    <mergeCell ref="AJ2553:AK2553"/>
    <mergeCell ref="AR2553:AS2553"/>
    <mergeCell ref="AT2553:AU2553"/>
    <mergeCell ref="AR2550:AS2550"/>
    <mergeCell ref="AT2550:AU2550"/>
    <mergeCell ref="BB2550:BC2550"/>
    <mergeCell ref="BD2550:BE2550"/>
    <mergeCell ref="BL2550:BM2550"/>
    <mergeCell ref="BN2550:BO2550"/>
    <mergeCell ref="N2550:O2550"/>
    <mergeCell ref="P2550:Q2550"/>
    <mergeCell ref="X2550:Y2550"/>
    <mergeCell ref="Z2550:AA2550"/>
    <mergeCell ref="AH2550:AI2550"/>
    <mergeCell ref="AJ2550:AK2550"/>
    <mergeCell ref="BV2550:BW2550"/>
    <mergeCell ref="BX2550:BY2550"/>
    <mergeCell ref="BV2553:BW2553"/>
    <mergeCell ref="BX2553:BY2553"/>
    <mergeCell ref="BB2529:BC2529"/>
    <mergeCell ref="BD2529:BE2529"/>
    <mergeCell ref="BL2529:BM2529"/>
    <mergeCell ref="BN2529:BO2529"/>
    <mergeCell ref="CP2529:CQ2529"/>
    <mergeCell ref="CR2529:CS2529"/>
    <mergeCell ref="CP2526:CQ2526"/>
    <mergeCell ref="CR2526:CS2526"/>
    <mergeCell ref="N2529:O2529"/>
    <mergeCell ref="P2529:Q2529"/>
    <mergeCell ref="X2529:Y2529"/>
    <mergeCell ref="Z2529:AA2529"/>
    <mergeCell ref="AH2529:AI2529"/>
    <mergeCell ref="AJ2529:AK2529"/>
    <mergeCell ref="AR2529:AS2529"/>
    <mergeCell ref="AT2529:AU2529"/>
    <mergeCell ref="AR2526:AS2526"/>
    <mergeCell ref="AT2526:AU2526"/>
    <mergeCell ref="BB2526:BC2526"/>
    <mergeCell ref="BD2526:BE2526"/>
    <mergeCell ref="BL2526:BM2526"/>
    <mergeCell ref="BN2526:BO2526"/>
    <mergeCell ref="N2526:O2526"/>
    <mergeCell ref="P2526:Q2526"/>
    <mergeCell ref="X2526:Y2526"/>
    <mergeCell ref="Z2526:AA2526"/>
    <mergeCell ref="AH2526:AI2526"/>
    <mergeCell ref="AJ2526:AK2526"/>
    <mergeCell ref="BV2526:BW2526"/>
    <mergeCell ref="BX2526:BY2526"/>
    <mergeCell ref="BV2529:BW2529"/>
    <mergeCell ref="BX2529:BY2529"/>
    <mergeCell ref="BB2537:BC2537"/>
    <mergeCell ref="BD2537:BE2537"/>
    <mergeCell ref="BL2537:BM2537"/>
    <mergeCell ref="BN2537:BO2537"/>
    <mergeCell ref="CP2537:CQ2537"/>
    <mergeCell ref="CR2537:CS2537"/>
    <mergeCell ref="CP2534:CQ2534"/>
    <mergeCell ref="CR2534:CS2534"/>
    <mergeCell ref="N2537:O2537"/>
    <mergeCell ref="P2537:Q2537"/>
    <mergeCell ref="X2537:Y2537"/>
    <mergeCell ref="Z2537:AA2537"/>
    <mergeCell ref="AH2537:AI2537"/>
    <mergeCell ref="AJ2537:AK2537"/>
    <mergeCell ref="AR2537:AS2537"/>
    <mergeCell ref="AT2537:AU2537"/>
    <mergeCell ref="AR2534:AS2534"/>
    <mergeCell ref="AT2534:AU2534"/>
    <mergeCell ref="BB2534:BC2534"/>
    <mergeCell ref="BD2534:BE2534"/>
    <mergeCell ref="BL2534:BM2534"/>
    <mergeCell ref="BN2534:BO2534"/>
    <mergeCell ref="N2534:O2534"/>
    <mergeCell ref="P2534:Q2534"/>
    <mergeCell ref="X2534:Y2534"/>
    <mergeCell ref="Z2534:AA2534"/>
    <mergeCell ref="AH2534:AI2534"/>
    <mergeCell ref="AJ2534:AK2534"/>
    <mergeCell ref="BV2534:BW2534"/>
    <mergeCell ref="BX2534:BY2534"/>
    <mergeCell ref="BV2537:BW2537"/>
    <mergeCell ref="BX2537:BY2537"/>
    <mergeCell ref="BB2513:BC2513"/>
    <mergeCell ref="BD2513:BE2513"/>
    <mergeCell ref="BL2513:BM2513"/>
    <mergeCell ref="BN2513:BO2513"/>
    <mergeCell ref="CP2513:CQ2513"/>
    <mergeCell ref="CR2513:CS2513"/>
    <mergeCell ref="CP2510:CQ2510"/>
    <mergeCell ref="CR2510:CS2510"/>
    <mergeCell ref="N2513:O2513"/>
    <mergeCell ref="P2513:Q2513"/>
    <mergeCell ref="X2513:Y2513"/>
    <mergeCell ref="Z2513:AA2513"/>
    <mergeCell ref="AH2513:AI2513"/>
    <mergeCell ref="AJ2513:AK2513"/>
    <mergeCell ref="AR2513:AS2513"/>
    <mergeCell ref="AT2513:AU2513"/>
    <mergeCell ref="AR2510:AS2510"/>
    <mergeCell ref="AT2510:AU2510"/>
    <mergeCell ref="BB2510:BC2510"/>
    <mergeCell ref="BD2510:BE2510"/>
    <mergeCell ref="BL2510:BM2510"/>
    <mergeCell ref="BN2510:BO2510"/>
    <mergeCell ref="N2510:O2510"/>
    <mergeCell ref="P2510:Q2510"/>
    <mergeCell ref="X2510:Y2510"/>
    <mergeCell ref="Z2510:AA2510"/>
    <mergeCell ref="AH2510:AI2510"/>
    <mergeCell ref="AJ2510:AK2510"/>
    <mergeCell ref="BV2510:BW2510"/>
    <mergeCell ref="BX2510:BY2510"/>
    <mergeCell ref="BV2513:BW2513"/>
    <mergeCell ref="BX2513:BY2513"/>
    <mergeCell ref="BB2521:BC2521"/>
    <mergeCell ref="BD2521:BE2521"/>
    <mergeCell ref="BL2521:BM2521"/>
    <mergeCell ref="BN2521:BO2521"/>
    <mergeCell ref="CP2521:CQ2521"/>
    <mergeCell ref="CR2521:CS2521"/>
    <mergeCell ref="CP2518:CQ2518"/>
    <mergeCell ref="CR2518:CS2518"/>
    <mergeCell ref="N2521:O2521"/>
    <mergeCell ref="P2521:Q2521"/>
    <mergeCell ref="X2521:Y2521"/>
    <mergeCell ref="Z2521:AA2521"/>
    <mergeCell ref="AH2521:AI2521"/>
    <mergeCell ref="AJ2521:AK2521"/>
    <mergeCell ref="AR2521:AS2521"/>
    <mergeCell ref="AT2521:AU2521"/>
    <mergeCell ref="AR2518:AS2518"/>
    <mergeCell ref="AT2518:AU2518"/>
    <mergeCell ref="BB2518:BC2518"/>
    <mergeCell ref="BD2518:BE2518"/>
    <mergeCell ref="BL2518:BM2518"/>
    <mergeCell ref="BN2518:BO2518"/>
    <mergeCell ref="N2518:O2518"/>
    <mergeCell ref="P2518:Q2518"/>
    <mergeCell ref="X2518:Y2518"/>
    <mergeCell ref="Z2518:AA2518"/>
    <mergeCell ref="AH2518:AI2518"/>
    <mergeCell ref="AJ2518:AK2518"/>
    <mergeCell ref="BV2518:BW2518"/>
    <mergeCell ref="BX2518:BY2518"/>
    <mergeCell ref="BV2521:BW2521"/>
    <mergeCell ref="BX2521:BY2521"/>
    <mergeCell ref="BB2497:BC2497"/>
    <mergeCell ref="BD2497:BE2497"/>
    <mergeCell ref="BL2497:BM2497"/>
    <mergeCell ref="BN2497:BO2497"/>
    <mergeCell ref="CP2497:CQ2497"/>
    <mergeCell ref="CR2497:CS2497"/>
    <mergeCell ref="CP2494:CQ2494"/>
    <mergeCell ref="CR2494:CS2494"/>
    <mergeCell ref="N2497:O2497"/>
    <mergeCell ref="P2497:Q2497"/>
    <mergeCell ref="X2497:Y2497"/>
    <mergeCell ref="Z2497:AA2497"/>
    <mergeCell ref="AH2497:AI2497"/>
    <mergeCell ref="AJ2497:AK2497"/>
    <mergeCell ref="AR2497:AS2497"/>
    <mergeCell ref="AT2497:AU2497"/>
    <mergeCell ref="AR2494:AS2494"/>
    <mergeCell ref="AT2494:AU2494"/>
    <mergeCell ref="BB2494:BC2494"/>
    <mergeCell ref="BD2494:BE2494"/>
    <mergeCell ref="BL2494:BM2494"/>
    <mergeCell ref="BN2494:BO2494"/>
    <mergeCell ref="N2494:O2494"/>
    <mergeCell ref="P2494:Q2494"/>
    <mergeCell ref="X2494:Y2494"/>
    <mergeCell ref="Z2494:AA2494"/>
    <mergeCell ref="AH2494:AI2494"/>
    <mergeCell ref="AJ2494:AK2494"/>
    <mergeCell ref="BV2494:BW2494"/>
    <mergeCell ref="BX2494:BY2494"/>
    <mergeCell ref="BV2497:BW2497"/>
    <mergeCell ref="BX2497:BY2497"/>
    <mergeCell ref="BB2505:BC2505"/>
    <mergeCell ref="BD2505:BE2505"/>
    <mergeCell ref="BL2505:BM2505"/>
    <mergeCell ref="BN2505:BO2505"/>
    <mergeCell ref="CP2505:CQ2505"/>
    <mergeCell ref="CR2505:CS2505"/>
    <mergeCell ref="CP2502:CQ2502"/>
    <mergeCell ref="CR2502:CS2502"/>
    <mergeCell ref="N2505:O2505"/>
    <mergeCell ref="P2505:Q2505"/>
    <mergeCell ref="X2505:Y2505"/>
    <mergeCell ref="Z2505:AA2505"/>
    <mergeCell ref="AH2505:AI2505"/>
    <mergeCell ref="AJ2505:AK2505"/>
    <mergeCell ref="AR2505:AS2505"/>
    <mergeCell ref="AT2505:AU2505"/>
    <mergeCell ref="AR2502:AS2502"/>
    <mergeCell ref="AT2502:AU2502"/>
    <mergeCell ref="BB2502:BC2502"/>
    <mergeCell ref="BD2502:BE2502"/>
    <mergeCell ref="BL2502:BM2502"/>
    <mergeCell ref="BN2502:BO2502"/>
    <mergeCell ref="N2502:O2502"/>
    <mergeCell ref="P2502:Q2502"/>
    <mergeCell ref="X2502:Y2502"/>
    <mergeCell ref="Z2502:AA2502"/>
    <mergeCell ref="AH2502:AI2502"/>
    <mergeCell ref="AJ2502:AK2502"/>
    <mergeCell ref="BV2502:BW2502"/>
    <mergeCell ref="BX2502:BY2502"/>
    <mergeCell ref="BV2505:BW2505"/>
    <mergeCell ref="BX2505:BY2505"/>
    <mergeCell ref="BB2481:BC2481"/>
    <mergeCell ref="BD2481:BE2481"/>
    <mergeCell ref="BL2481:BM2481"/>
    <mergeCell ref="BN2481:BO2481"/>
    <mergeCell ref="CP2481:CQ2481"/>
    <mergeCell ref="CR2481:CS2481"/>
    <mergeCell ref="CP2478:CQ2478"/>
    <mergeCell ref="CR2478:CS2478"/>
    <mergeCell ref="N2481:O2481"/>
    <mergeCell ref="P2481:Q2481"/>
    <mergeCell ref="X2481:Y2481"/>
    <mergeCell ref="Z2481:AA2481"/>
    <mergeCell ref="AH2481:AI2481"/>
    <mergeCell ref="AJ2481:AK2481"/>
    <mergeCell ref="AR2481:AS2481"/>
    <mergeCell ref="AT2481:AU2481"/>
    <mergeCell ref="AR2478:AS2478"/>
    <mergeCell ref="AT2478:AU2478"/>
    <mergeCell ref="BB2478:BC2478"/>
    <mergeCell ref="BD2478:BE2478"/>
    <mergeCell ref="BL2478:BM2478"/>
    <mergeCell ref="BN2478:BO2478"/>
    <mergeCell ref="N2478:O2478"/>
    <mergeCell ref="P2478:Q2478"/>
    <mergeCell ref="X2478:Y2478"/>
    <mergeCell ref="Z2478:AA2478"/>
    <mergeCell ref="AH2478:AI2478"/>
    <mergeCell ref="AJ2478:AK2478"/>
    <mergeCell ref="BV2478:BW2478"/>
    <mergeCell ref="BX2478:BY2478"/>
    <mergeCell ref="BV2481:BW2481"/>
    <mergeCell ref="BX2481:BY2481"/>
    <mergeCell ref="BB2489:BC2489"/>
    <mergeCell ref="BD2489:BE2489"/>
    <mergeCell ref="BL2489:BM2489"/>
    <mergeCell ref="BN2489:BO2489"/>
    <mergeCell ref="CP2489:CQ2489"/>
    <mergeCell ref="CR2489:CS2489"/>
    <mergeCell ref="CP2486:CQ2486"/>
    <mergeCell ref="CR2486:CS2486"/>
    <mergeCell ref="N2489:O2489"/>
    <mergeCell ref="P2489:Q2489"/>
    <mergeCell ref="X2489:Y2489"/>
    <mergeCell ref="Z2489:AA2489"/>
    <mergeCell ref="AH2489:AI2489"/>
    <mergeCell ref="AJ2489:AK2489"/>
    <mergeCell ref="AR2489:AS2489"/>
    <mergeCell ref="AT2489:AU2489"/>
    <mergeCell ref="AR2486:AS2486"/>
    <mergeCell ref="AT2486:AU2486"/>
    <mergeCell ref="BB2486:BC2486"/>
    <mergeCell ref="BD2486:BE2486"/>
    <mergeCell ref="BL2486:BM2486"/>
    <mergeCell ref="BN2486:BO2486"/>
    <mergeCell ref="N2486:O2486"/>
    <mergeCell ref="P2486:Q2486"/>
    <mergeCell ref="X2486:Y2486"/>
    <mergeCell ref="Z2486:AA2486"/>
    <mergeCell ref="AH2486:AI2486"/>
    <mergeCell ref="AJ2486:AK2486"/>
    <mergeCell ref="BV2486:BW2486"/>
    <mergeCell ref="BX2486:BY2486"/>
    <mergeCell ref="BV2489:BW2489"/>
    <mergeCell ref="BX2489:BY2489"/>
    <mergeCell ref="BB2465:BC2465"/>
    <mergeCell ref="BD2465:BE2465"/>
    <mergeCell ref="BL2465:BM2465"/>
    <mergeCell ref="BN2465:BO2465"/>
    <mergeCell ref="CP2465:CQ2465"/>
    <mergeCell ref="CR2465:CS2465"/>
    <mergeCell ref="CP2462:CQ2462"/>
    <mergeCell ref="CR2462:CS2462"/>
    <mergeCell ref="N2465:O2465"/>
    <mergeCell ref="P2465:Q2465"/>
    <mergeCell ref="X2465:Y2465"/>
    <mergeCell ref="Z2465:AA2465"/>
    <mergeCell ref="AH2465:AI2465"/>
    <mergeCell ref="AJ2465:AK2465"/>
    <mergeCell ref="AR2465:AS2465"/>
    <mergeCell ref="AT2465:AU2465"/>
    <mergeCell ref="AR2462:AS2462"/>
    <mergeCell ref="AT2462:AU2462"/>
    <mergeCell ref="BB2462:BC2462"/>
    <mergeCell ref="BD2462:BE2462"/>
    <mergeCell ref="BL2462:BM2462"/>
    <mergeCell ref="BN2462:BO2462"/>
    <mergeCell ref="N2462:O2462"/>
    <mergeCell ref="P2462:Q2462"/>
    <mergeCell ref="X2462:Y2462"/>
    <mergeCell ref="Z2462:AA2462"/>
    <mergeCell ref="AH2462:AI2462"/>
    <mergeCell ref="AJ2462:AK2462"/>
    <mergeCell ref="BV2462:BW2462"/>
    <mergeCell ref="BX2462:BY2462"/>
    <mergeCell ref="BV2465:BW2465"/>
    <mergeCell ref="BX2465:BY2465"/>
    <mergeCell ref="BB2473:BC2473"/>
    <mergeCell ref="BD2473:BE2473"/>
    <mergeCell ref="BL2473:BM2473"/>
    <mergeCell ref="BN2473:BO2473"/>
    <mergeCell ref="CP2473:CQ2473"/>
    <mergeCell ref="CR2473:CS2473"/>
    <mergeCell ref="CP2470:CQ2470"/>
    <mergeCell ref="CR2470:CS2470"/>
    <mergeCell ref="N2473:O2473"/>
    <mergeCell ref="P2473:Q2473"/>
    <mergeCell ref="X2473:Y2473"/>
    <mergeCell ref="Z2473:AA2473"/>
    <mergeCell ref="AH2473:AI2473"/>
    <mergeCell ref="AJ2473:AK2473"/>
    <mergeCell ref="AR2473:AS2473"/>
    <mergeCell ref="AT2473:AU2473"/>
    <mergeCell ref="AR2470:AS2470"/>
    <mergeCell ref="AT2470:AU2470"/>
    <mergeCell ref="BB2470:BC2470"/>
    <mergeCell ref="BD2470:BE2470"/>
    <mergeCell ref="BL2470:BM2470"/>
    <mergeCell ref="BN2470:BO2470"/>
    <mergeCell ref="N2470:O2470"/>
    <mergeCell ref="P2470:Q2470"/>
    <mergeCell ref="X2470:Y2470"/>
    <mergeCell ref="Z2470:AA2470"/>
    <mergeCell ref="AH2470:AI2470"/>
    <mergeCell ref="AJ2470:AK2470"/>
    <mergeCell ref="BV2470:BW2470"/>
    <mergeCell ref="BX2470:BY2470"/>
    <mergeCell ref="BV2473:BW2473"/>
    <mergeCell ref="BX2473:BY2473"/>
    <mergeCell ref="BB2449:BC2449"/>
    <mergeCell ref="BD2449:BE2449"/>
    <mergeCell ref="BL2449:BM2449"/>
    <mergeCell ref="BN2449:BO2449"/>
    <mergeCell ref="CP2449:CQ2449"/>
    <mergeCell ref="CR2449:CS2449"/>
    <mergeCell ref="CP2446:CQ2446"/>
    <mergeCell ref="CR2446:CS2446"/>
    <mergeCell ref="N2449:O2449"/>
    <mergeCell ref="P2449:Q2449"/>
    <mergeCell ref="X2449:Y2449"/>
    <mergeCell ref="Z2449:AA2449"/>
    <mergeCell ref="AH2449:AI2449"/>
    <mergeCell ref="AJ2449:AK2449"/>
    <mergeCell ref="AR2449:AS2449"/>
    <mergeCell ref="AT2449:AU2449"/>
    <mergeCell ref="AR2446:AS2446"/>
    <mergeCell ref="AT2446:AU2446"/>
    <mergeCell ref="BB2446:BC2446"/>
    <mergeCell ref="BD2446:BE2446"/>
    <mergeCell ref="BL2446:BM2446"/>
    <mergeCell ref="BN2446:BO2446"/>
    <mergeCell ref="N2446:O2446"/>
    <mergeCell ref="P2446:Q2446"/>
    <mergeCell ref="X2446:Y2446"/>
    <mergeCell ref="Z2446:AA2446"/>
    <mergeCell ref="AH2446:AI2446"/>
    <mergeCell ref="AJ2446:AK2446"/>
    <mergeCell ref="BV2446:BW2446"/>
    <mergeCell ref="BX2446:BY2446"/>
    <mergeCell ref="BV2449:BW2449"/>
    <mergeCell ref="BX2449:BY2449"/>
    <mergeCell ref="BB2457:BC2457"/>
    <mergeCell ref="BD2457:BE2457"/>
    <mergeCell ref="BL2457:BM2457"/>
    <mergeCell ref="BN2457:BO2457"/>
    <mergeCell ref="CP2457:CQ2457"/>
    <mergeCell ref="CR2457:CS2457"/>
    <mergeCell ref="CP2454:CQ2454"/>
    <mergeCell ref="CR2454:CS2454"/>
    <mergeCell ref="N2457:O2457"/>
    <mergeCell ref="P2457:Q2457"/>
    <mergeCell ref="X2457:Y2457"/>
    <mergeCell ref="Z2457:AA2457"/>
    <mergeCell ref="AH2457:AI2457"/>
    <mergeCell ref="AJ2457:AK2457"/>
    <mergeCell ref="AR2457:AS2457"/>
    <mergeCell ref="AT2457:AU2457"/>
    <mergeCell ref="AR2454:AS2454"/>
    <mergeCell ref="AT2454:AU2454"/>
    <mergeCell ref="BB2454:BC2454"/>
    <mergeCell ref="BD2454:BE2454"/>
    <mergeCell ref="BL2454:BM2454"/>
    <mergeCell ref="BN2454:BO2454"/>
    <mergeCell ref="N2454:O2454"/>
    <mergeCell ref="P2454:Q2454"/>
    <mergeCell ref="X2454:Y2454"/>
    <mergeCell ref="Z2454:AA2454"/>
    <mergeCell ref="AH2454:AI2454"/>
    <mergeCell ref="AJ2454:AK2454"/>
    <mergeCell ref="BV2454:BW2454"/>
    <mergeCell ref="BX2454:BY2454"/>
    <mergeCell ref="BV2457:BW2457"/>
    <mergeCell ref="BX2457:BY2457"/>
    <mergeCell ref="BB2433:BC2433"/>
    <mergeCell ref="BD2433:BE2433"/>
    <mergeCell ref="BL2433:BM2433"/>
    <mergeCell ref="BN2433:BO2433"/>
    <mergeCell ref="CP2433:CQ2433"/>
    <mergeCell ref="CR2433:CS2433"/>
    <mergeCell ref="CP2430:CQ2430"/>
    <mergeCell ref="CR2430:CS2430"/>
    <mergeCell ref="N2433:O2433"/>
    <mergeCell ref="P2433:Q2433"/>
    <mergeCell ref="X2433:Y2433"/>
    <mergeCell ref="Z2433:AA2433"/>
    <mergeCell ref="AH2433:AI2433"/>
    <mergeCell ref="AJ2433:AK2433"/>
    <mergeCell ref="AR2433:AS2433"/>
    <mergeCell ref="AT2433:AU2433"/>
    <mergeCell ref="AR2430:AS2430"/>
    <mergeCell ref="AT2430:AU2430"/>
    <mergeCell ref="BB2430:BC2430"/>
    <mergeCell ref="BD2430:BE2430"/>
    <mergeCell ref="BL2430:BM2430"/>
    <mergeCell ref="BN2430:BO2430"/>
    <mergeCell ref="N2430:O2430"/>
    <mergeCell ref="P2430:Q2430"/>
    <mergeCell ref="X2430:Y2430"/>
    <mergeCell ref="Z2430:AA2430"/>
    <mergeCell ref="AH2430:AI2430"/>
    <mergeCell ref="AJ2430:AK2430"/>
    <mergeCell ref="BV2430:BW2430"/>
    <mergeCell ref="BX2430:BY2430"/>
    <mergeCell ref="BV2433:BW2433"/>
    <mergeCell ref="BX2433:BY2433"/>
    <mergeCell ref="BB2441:BC2441"/>
    <mergeCell ref="BD2441:BE2441"/>
    <mergeCell ref="BL2441:BM2441"/>
    <mergeCell ref="BN2441:BO2441"/>
    <mergeCell ref="CP2441:CQ2441"/>
    <mergeCell ref="CR2441:CS2441"/>
    <mergeCell ref="CP2438:CQ2438"/>
    <mergeCell ref="CR2438:CS2438"/>
    <mergeCell ref="N2441:O2441"/>
    <mergeCell ref="P2441:Q2441"/>
    <mergeCell ref="X2441:Y2441"/>
    <mergeCell ref="Z2441:AA2441"/>
    <mergeCell ref="AH2441:AI2441"/>
    <mergeCell ref="AJ2441:AK2441"/>
    <mergeCell ref="AR2441:AS2441"/>
    <mergeCell ref="AT2441:AU2441"/>
    <mergeCell ref="AR2438:AS2438"/>
    <mergeCell ref="AT2438:AU2438"/>
    <mergeCell ref="BB2438:BC2438"/>
    <mergeCell ref="BD2438:BE2438"/>
    <mergeCell ref="BL2438:BM2438"/>
    <mergeCell ref="BN2438:BO2438"/>
    <mergeCell ref="N2438:O2438"/>
    <mergeCell ref="P2438:Q2438"/>
    <mergeCell ref="X2438:Y2438"/>
    <mergeCell ref="Z2438:AA2438"/>
    <mergeCell ref="AH2438:AI2438"/>
    <mergeCell ref="AJ2438:AK2438"/>
    <mergeCell ref="BV2438:BW2438"/>
    <mergeCell ref="BX2438:BY2438"/>
    <mergeCell ref="BV2441:BW2441"/>
    <mergeCell ref="BX2441:BY2441"/>
    <mergeCell ref="BB2417:BC2417"/>
    <mergeCell ref="BD2417:BE2417"/>
    <mergeCell ref="BL2417:BM2417"/>
    <mergeCell ref="BN2417:BO2417"/>
    <mergeCell ref="CP2417:CQ2417"/>
    <mergeCell ref="CR2417:CS2417"/>
    <mergeCell ref="CP2414:CQ2414"/>
    <mergeCell ref="CR2414:CS2414"/>
    <mergeCell ref="N2417:O2417"/>
    <mergeCell ref="P2417:Q2417"/>
    <mergeCell ref="X2417:Y2417"/>
    <mergeCell ref="Z2417:AA2417"/>
    <mergeCell ref="AH2417:AI2417"/>
    <mergeCell ref="AJ2417:AK2417"/>
    <mergeCell ref="AR2417:AS2417"/>
    <mergeCell ref="AT2417:AU2417"/>
    <mergeCell ref="AR2414:AS2414"/>
    <mergeCell ref="AT2414:AU2414"/>
    <mergeCell ref="BB2414:BC2414"/>
    <mergeCell ref="BD2414:BE2414"/>
    <mergeCell ref="BL2414:BM2414"/>
    <mergeCell ref="BN2414:BO2414"/>
    <mergeCell ref="N2414:O2414"/>
    <mergeCell ref="P2414:Q2414"/>
    <mergeCell ref="X2414:Y2414"/>
    <mergeCell ref="Z2414:AA2414"/>
    <mergeCell ref="AH2414:AI2414"/>
    <mergeCell ref="AJ2414:AK2414"/>
    <mergeCell ref="BV2414:BW2414"/>
    <mergeCell ref="BX2414:BY2414"/>
    <mergeCell ref="BV2417:BW2417"/>
    <mergeCell ref="BX2417:BY2417"/>
    <mergeCell ref="BB2425:BC2425"/>
    <mergeCell ref="BD2425:BE2425"/>
    <mergeCell ref="BL2425:BM2425"/>
    <mergeCell ref="BN2425:BO2425"/>
    <mergeCell ref="CP2425:CQ2425"/>
    <mergeCell ref="CR2425:CS2425"/>
    <mergeCell ref="CP2422:CQ2422"/>
    <mergeCell ref="CR2422:CS2422"/>
    <mergeCell ref="N2425:O2425"/>
    <mergeCell ref="P2425:Q2425"/>
    <mergeCell ref="X2425:Y2425"/>
    <mergeCell ref="Z2425:AA2425"/>
    <mergeCell ref="AH2425:AI2425"/>
    <mergeCell ref="AJ2425:AK2425"/>
    <mergeCell ref="AR2425:AS2425"/>
    <mergeCell ref="AT2425:AU2425"/>
    <mergeCell ref="AR2422:AS2422"/>
    <mergeCell ref="AT2422:AU2422"/>
    <mergeCell ref="BB2422:BC2422"/>
    <mergeCell ref="BD2422:BE2422"/>
    <mergeCell ref="BL2422:BM2422"/>
    <mergeCell ref="BN2422:BO2422"/>
    <mergeCell ref="N2422:O2422"/>
    <mergeCell ref="P2422:Q2422"/>
    <mergeCell ref="X2422:Y2422"/>
    <mergeCell ref="Z2422:AA2422"/>
    <mergeCell ref="AH2422:AI2422"/>
    <mergeCell ref="AJ2422:AK2422"/>
    <mergeCell ref="BV2422:BW2422"/>
    <mergeCell ref="BX2422:BY2422"/>
    <mergeCell ref="BV2425:BW2425"/>
    <mergeCell ref="BX2425:BY2425"/>
    <mergeCell ref="BB2401:BC2401"/>
    <mergeCell ref="BD2401:BE2401"/>
    <mergeCell ref="BL2401:BM2401"/>
    <mergeCell ref="BN2401:BO2401"/>
    <mergeCell ref="CP2401:CQ2401"/>
    <mergeCell ref="CR2401:CS2401"/>
    <mergeCell ref="CP2398:CQ2398"/>
    <mergeCell ref="CR2398:CS2398"/>
    <mergeCell ref="N2401:O2401"/>
    <mergeCell ref="P2401:Q2401"/>
    <mergeCell ref="X2401:Y2401"/>
    <mergeCell ref="Z2401:AA2401"/>
    <mergeCell ref="AH2401:AI2401"/>
    <mergeCell ref="AJ2401:AK2401"/>
    <mergeCell ref="AR2401:AS2401"/>
    <mergeCell ref="AT2401:AU2401"/>
    <mergeCell ref="AR2398:AS2398"/>
    <mergeCell ref="AT2398:AU2398"/>
    <mergeCell ref="BB2398:BC2398"/>
    <mergeCell ref="BD2398:BE2398"/>
    <mergeCell ref="BL2398:BM2398"/>
    <mergeCell ref="BN2398:BO2398"/>
    <mergeCell ref="N2398:O2398"/>
    <mergeCell ref="P2398:Q2398"/>
    <mergeCell ref="X2398:Y2398"/>
    <mergeCell ref="Z2398:AA2398"/>
    <mergeCell ref="AH2398:AI2398"/>
    <mergeCell ref="AJ2398:AK2398"/>
    <mergeCell ref="BV2398:BW2398"/>
    <mergeCell ref="BX2398:BY2398"/>
    <mergeCell ref="BV2401:BW2401"/>
    <mergeCell ref="BX2401:BY2401"/>
    <mergeCell ref="BB2409:BC2409"/>
    <mergeCell ref="BD2409:BE2409"/>
    <mergeCell ref="BL2409:BM2409"/>
    <mergeCell ref="BN2409:BO2409"/>
    <mergeCell ref="CP2409:CQ2409"/>
    <mergeCell ref="CR2409:CS2409"/>
    <mergeCell ref="CP2406:CQ2406"/>
    <mergeCell ref="CR2406:CS2406"/>
    <mergeCell ref="N2409:O2409"/>
    <mergeCell ref="P2409:Q2409"/>
    <mergeCell ref="X2409:Y2409"/>
    <mergeCell ref="Z2409:AA2409"/>
    <mergeCell ref="AH2409:AI2409"/>
    <mergeCell ref="AJ2409:AK2409"/>
    <mergeCell ref="AR2409:AS2409"/>
    <mergeCell ref="AT2409:AU2409"/>
    <mergeCell ref="AR2406:AS2406"/>
    <mergeCell ref="AT2406:AU2406"/>
    <mergeCell ref="BB2406:BC2406"/>
    <mergeCell ref="BD2406:BE2406"/>
    <mergeCell ref="BL2406:BM2406"/>
    <mergeCell ref="BN2406:BO2406"/>
    <mergeCell ref="N2406:O2406"/>
    <mergeCell ref="P2406:Q2406"/>
    <mergeCell ref="X2406:Y2406"/>
    <mergeCell ref="Z2406:AA2406"/>
    <mergeCell ref="AH2406:AI2406"/>
    <mergeCell ref="AJ2406:AK2406"/>
    <mergeCell ref="BV2406:BW2406"/>
    <mergeCell ref="BX2406:BY2406"/>
    <mergeCell ref="BV2409:BW2409"/>
    <mergeCell ref="BX2409:BY2409"/>
    <mergeCell ref="BB2385:BC2385"/>
    <mergeCell ref="BD2385:BE2385"/>
    <mergeCell ref="BL2385:BM2385"/>
    <mergeCell ref="BN2385:BO2385"/>
    <mergeCell ref="CP2385:CQ2385"/>
    <mergeCell ref="CR2385:CS2385"/>
    <mergeCell ref="CP2382:CQ2382"/>
    <mergeCell ref="CR2382:CS2382"/>
    <mergeCell ref="N2385:O2385"/>
    <mergeCell ref="P2385:Q2385"/>
    <mergeCell ref="X2385:Y2385"/>
    <mergeCell ref="Z2385:AA2385"/>
    <mergeCell ref="AH2385:AI2385"/>
    <mergeCell ref="AJ2385:AK2385"/>
    <mergeCell ref="AR2385:AS2385"/>
    <mergeCell ref="AT2385:AU2385"/>
    <mergeCell ref="AR2382:AS2382"/>
    <mergeCell ref="AT2382:AU2382"/>
    <mergeCell ref="BB2382:BC2382"/>
    <mergeCell ref="BD2382:BE2382"/>
    <mergeCell ref="BL2382:BM2382"/>
    <mergeCell ref="BN2382:BO2382"/>
    <mergeCell ref="N2382:O2382"/>
    <mergeCell ref="P2382:Q2382"/>
    <mergeCell ref="X2382:Y2382"/>
    <mergeCell ref="Z2382:AA2382"/>
    <mergeCell ref="AH2382:AI2382"/>
    <mergeCell ref="AJ2382:AK2382"/>
    <mergeCell ref="BV2382:BW2382"/>
    <mergeCell ref="BX2382:BY2382"/>
    <mergeCell ref="BV2385:BW2385"/>
    <mergeCell ref="BX2385:BY2385"/>
    <mergeCell ref="BB2393:BC2393"/>
    <mergeCell ref="BD2393:BE2393"/>
    <mergeCell ref="BL2393:BM2393"/>
    <mergeCell ref="BN2393:BO2393"/>
    <mergeCell ref="CP2393:CQ2393"/>
    <mergeCell ref="CR2393:CS2393"/>
    <mergeCell ref="CP2390:CQ2390"/>
    <mergeCell ref="CR2390:CS2390"/>
    <mergeCell ref="N2393:O2393"/>
    <mergeCell ref="P2393:Q2393"/>
    <mergeCell ref="X2393:Y2393"/>
    <mergeCell ref="Z2393:AA2393"/>
    <mergeCell ref="AH2393:AI2393"/>
    <mergeCell ref="AJ2393:AK2393"/>
    <mergeCell ref="AR2393:AS2393"/>
    <mergeCell ref="AT2393:AU2393"/>
    <mergeCell ref="AR2390:AS2390"/>
    <mergeCell ref="AT2390:AU2390"/>
    <mergeCell ref="BB2390:BC2390"/>
    <mergeCell ref="BD2390:BE2390"/>
    <mergeCell ref="BL2390:BM2390"/>
    <mergeCell ref="BN2390:BO2390"/>
    <mergeCell ref="N2390:O2390"/>
    <mergeCell ref="P2390:Q2390"/>
    <mergeCell ref="X2390:Y2390"/>
    <mergeCell ref="Z2390:AA2390"/>
    <mergeCell ref="AH2390:AI2390"/>
    <mergeCell ref="AJ2390:AK2390"/>
    <mergeCell ref="BV2390:BW2390"/>
    <mergeCell ref="BX2390:BY2390"/>
    <mergeCell ref="BV2393:BW2393"/>
    <mergeCell ref="BX2393:BY2393"/>
    <mergeCell ref="BB2369:BC2369"/>
    <mergeCell ref="BD2369:BE2369"/>
    <mergeCell ref="BL2369:BM2369"/>
    <mergeCell ref="BN2369:BO2369"/>
    <mergeCell ref="CP2369:CQ2369"/>
    <mergeCell ref="CR2369:CS2369"/>
    <mergeCell ref="CP2366:CQ2366"/>
    <mergeCell ref="CR2366:CS2366"/>
    <mergeCell ref="N2369:O2369"/>
    <mergeCell ref="P2369:Q2369"/>
    <mergeCell ref="X2369:Y2369"/>
    <mergeCell ref="Z2369:AA2369"/>
    <mergeCell ref="AH2369:AI2369"/>
    <mergeCell ref="AJ2369:AK2369"/>
    <mergeCell ref="AR2369:AS2369"/>
    <mergeCell ref="AT2369:AU2369"/>
    <mergeCell ref="AR2366:AS2366"/>
    <mergeCell ref="AT2366:AU2366"/>
    <mergeCell ref="BB2366:BC2366"/>
    <mergeCell ref="BD2366:BE2366"/>
    <mergeCell ref="BL2366:BM2366"/>
    <mergeCell ref="BN2366:BO2366"/>
    <mergeCell ref="N2366:O2366"/>
    <mergeCell ref="P2366:Q2366"/>
    <mergeCell ref="X2366:Y2366"/>
    <mergeCell ref="Z2366:AA2366"/>
    <mergeCell ref="AH2366:AI2366"/>
    <mergeCell ref="AJ2366:AK2366"/>
    <mergeCell ref="BV2366:BW2366"/>
    <mergeCell ref="BX2366:BY2366"/>
    <mergeCell ref="BV2369:BW2369"/>
    <mergeCell ref="BX2369:BY2369"/>
    <mergeCell ref="BB2377:BC2377"/>
    <mergeCell ref="BD2377:BE2377"/>
    <mergeCell ref="BL2377:BM2377"/>
    <mergeCell ref="BN2377:BO2377"/>
    <mergeCell ref="CP2377:CQ2377"/>
    <mergeCell ref="CR2377:CS2377"/>
    <mergeCell ref="CP2374:CQ2374"/>
    <mergeCell ref="CR2374:CS2374"/>
    <mergeCell ref="N2377:O2377"/>
    <mergeCell ref="P2377:Q2377"/>
    <mergeCell ref="X2377:Y2377"/>
    <mergeCell ref="Z2377:AA2377"/>
    <mergeCell ref="AH2377:AI2377"/>
    <mergeCell ref="AJ2377:AK2377"/>
    <mergeCell ref="AR2377:AS2377"/>
    <mergeCell ref="AT2377:AU2377"/>
    <mergeCell ref="AR2374:AS2374"/>
    <mergeCell ref="AT2374:AU2374"/>
    <mergeCell ref="BB2374:BC2374"/>
    <mergeCell ref="BD2374:BE2374"/>
    <mergeCell ref="BL2374:BM2374"/>
    <mergeCell ref="BN2374:BO2374"/>
    <mergeCell ref="N2374:O2374"/>
    <mergeCell ref="P2374:Q2374"/>
    <mergeCell ref="X2374:Y2374"/>
    <mergeCell ref="Z2374:AA2374"/>
    <mergeCell ref="AH2374:AI2374"/>
    <mergeCell ref="AJ2374:AK2374"/>
    <mergeCell ref="BV2374:BW2374"/>
    <mergeCell ref="BX2374:BY2374"/>
    <mergeCell ref="BV2377:BW2377"/>
    <mergeCell ref="BX2377:BY2377"/>
    <mergeCell ref="BB2353:BC2353"/>
    <mergeCell ref="BD2353:BE2353"/>
    <mergeCell ref="BL2353:BM2353"/>
    <mergeCell ref="BN2353:BO2353"/>
    <mergeCell ref="CP2353:CQ2353"/>
    <mergeCell ref="CR2353:CS2353"/>
    <mergeCell ref="CP2350:CQ2350"/>
    <mergeCell ref="CR2350:CS2350"/>
    <mergeCell ref="N2353:O2353"/>
    <mergeCell ref="P2353:Q2353"/>
    <mergeCell ref="X2353:Y2353"/>
    <mergeCell ref="Z2353:AA2353"/>
    <mergeCell ref="AH2353:AI2353"/>
    <mergeCell ref="AJ2353:AK2353"/>
    <mergeCell ref="AR2353:AS2353"/>
    <mergeCell ref="AT2353:AU2353"/>
    <mergeCell ref="AR2350:AS2350"/>
    <mergeCell ref="AT2350:AU2350"/>
    <mergeCell ref="BB2350:BC2350"/>
    <mergeCell ref="BD2350:BE2350"/>
    <mergeCell ref="BL2350:BM2350"/>
    <mergeCell ref="BN2350:BO2350"/>
    <mergeCell ref="N2350:O2350"/>
    <mergeCell ref="P2350:Q2350"/>
    <mergeCell ref="X2350:Y2350"/>
    <mergeCell ref="Z2350:AA2350"/>
    <mergeCell ref="AH2350:AI2350"/>
    <mergeCell ref="AJ2350:AK2350"/>
    <mergeCell ref="BV2350:BW2350"/>
    <mergeCell ref="BX2350:BY2350"/>
    <mergeCell ref="BV2353:BW2353"/>
    <mergeCell ref="BX2353:BY2353"/>
    <mergeCell ref="BB2361:BC2361"/>
    <mergeCell ref="BD2361:BE2361"/>
    <mergeCell ref="BL2361:BM2361"/>
    <mergeCell ref="BN2361:BO2361"/>
    <mergeCell ref="CP2361:CQ2361"/>
    <mergeCell ref="CR2361:CS2361"/>
    <mergeCell ref="CP2358:CQ2358"/>
    <mergeCell ref="CR2358:CS2358"/>
    <mergeCell ref="N2361:O2361"/>
    <mergeCell ref="P2361:Q2361"/>
    <mergeCell ref="X2361:Y2361"/>
    <mergeCell ref="Z2361:AA2361"/>
    <mergeCell ref="AH2361:AI2361"/>
    <mergeCell ref="AJ2361:AK2361"/>
    <mergeCell ref="AR2361:AS2361"/>
    <mergeCell ref="AT2361:AU2361"/>
    <mergeCell ref="AR2358:AS2358"/>
    <mergeCell ref="AT2358:AU2358"/>
    <mergeCell ref="BB2358:BC2358"/>
    <mergeCell ref="BD2358:BE2358"/>
    <mergeCell ref="BL2358:BM2358"/>
    <mergeCell ref="BN2358:BO2358"/>
    <mergeCell ref="N2358:O2358"/>
    <mergeCell ref="P2358:Q2358"/>
    <mergeCell ref="X2358:Y2358"/>
    <mergeCell ref="Z2358:AA2358"/>
    <mergeCell ref="AH2358:AI2358"/>
    <mergeCell ref="AJ2358:AK2358"/>
    <mergeCell ref="BV2358:BW2358"/>
    <mergeCell ref="BX2358:BY2358"/>
    <mergeCell ref="BV2361:BW2361"/>
    <mergeCell ref="BX2361:BY2361"/>
    <mergeCell ref="BB2337:BC2337"/>
    <mergeCell ref="BD2337:BE2337"/>
    <mergeCell ref="BL2337:BM2337"/>
    <mergeCell ref="BN2337:BO2337"/>
    <mergeCell ref="CP2337:CQ2337"/>
    <mergeCell ref="CR2337:CS2337"/>
    <mergeCell ref="CP2334:CQ2334"/>
    <mergeCell ref="CR2334:CS2334"/>
    <mergeCell ref="N2337:O2337"/>
    <mergeCell ref="P2337:Q2337"/>
    <mergeCell ref="X2337:Y2337"/>
    <mergeCell ref="Z2337:AA2337"/>
    <mergeCell ref="AH2337:AI2337"/>
    <mergeCell ref="AJ2337:AK2337"/>
    <mergeCell ref="AR2337:AS2337"/>
    <mergeCell ref="AT2337:AU2337"/>
    <mergeCell ref="AR2334:AS2334"/>
    <mergeCell ref="AT2334:AU2334"/>
    <mergeCell ref="BB2334:BC2334"/>
    <mergeCell ref="BD2334:BE2334"/>
    <mergeCell ref="BL2334:BM2334"/>
    <mergeCell ref="BN2334:BO2334"/>
    <mergeCell ref="N2334:O2334"/>
    <mergeCell ref="P2334:Q2334"/>
    <mergeCell ref="X2334:Y2334"/>
    <mergeCell ref="Z2334:AA2334"/>
    <mergeCell ref="AH2334:AI2334"/>
    <mergeCell ref="AJ2334:AK2334"/>
    <mergeCell ref="BV2334:BW2334"/>
    <mergeCell ref="BX2334:BY2334"/>
    <mergeCell ref="BV2337:BW2337"/>
    <mergeCell ref="BX2337:BY2337"/>
    <mergeCell ref="BB2345:BC2345"/>
    <mergeCell ref="BD2345:BE2345"/>
    <mergeCell ref="BL2345:BM2345"/>
    <mergeCell ref="BN2345:BO2345"/>
    <mergeCell ref="CP2345:CQ2345"/>
    <mergeCell ref="CR2345:CS2345"/>
    <mergeCell ref="CP2342:CQ2342"/>
    <mergeCell ref="CR2342:CS2342"/>
    <mergeCell ref="N2345:O2345"/>
    <mergeCell ref="P2345:Q2345"/>
    <mergeCell ref="X2345:Y2345"/>
    <mergeCell ref="Z2345:AA2345"/>
    <mergeCell ref="AH2345:AI2345"/>
    <mergeCell ref="AJ2345:AK2345"/>
    <mergeCell ref="AR2345:AS2345"/>
    <mergeCell ref="AT2345:AU2345"/>
    <mergeCell ref="AR2342:AS2342"/>
    <mergeCell ref="AT2342:AU2342"/>
    <mergeCell ref="BB2342:BC2342"/>
    <mergeCell ref="BD2342:BE2342"/>
    <mergeCell ref="BL2342:BM2342"/>
    <mergeCell ref="BN2342:BO2342"/>
    <mergeCell ref="N2342:O2342"/>
    <mergeCell ref="P2342:Q2342"/>
    <mergeCell ref="X2342:Y2342"/>
    <mergeCell ref="Z2342:AA2342"/>
    <mergeCell ref="AH2342:AI2342"/>
    <mergeCell ref="AJ2342:AK2342"/>
    <mergeCell ref="BV2342:BW2342"/>
    <mergeCell ref="BX2342:BY2342"/>
    <mergeCell ref="BV2345:BW2345"/>
    <mergeCell ref="BX2345:BY2345"/>
    <mergeCell ref="BB2321:BC2321"/>
    <mergeCell ref="BD2321:BE2321"/>
    <mergeCell ref="BL2321:BM2321"/>
    <mergeCell ref="BN2321:BO2321"/>
    <mergeCell ref="CP2321:CQ2321"/>
    <mergeCell ref="CR2321:CS2321"/>
    <mergeCell ref="CP2318:CQ2318"/>
    <mergeCell ref="CR2318:CS2318"/>
    <mergeCell ref="N2321:O2321"/>
    <mergeCell ref="P2321:Q2321"/>
    <mergeCell ref="X2321:Y2321"/>
    <mergeCell ref="Z2321:AA2321"/>
    <mergeCell ref="AH2321:AI2321"/>
    <mergeCell ref="AJ2321:AK2321"/>
    <mergeCell ref="AR2321:AS2321"/>
    <mergeCell ref="AT2321:AU2321"/>
    <mergeCell ref="AR2318:AS2318"/>
    <mergeCell ref="AT2318:AU2318"/>
    <mergeCell ref="BB2318:BC2318"/>
    <mergeCell ref="BD2318:BE2318"/>
    <mergeCell ref="BL2318:BM2318"/>
    <mergeCell ref="BN2318:BO2318"/>
    <mergeCell ref="N2318:O2318"/>
    <mergeCell ref="P2318:Q2318"/>
    <mergeCell ref="X2318:Y2318"/>
    <mergeCell ref="Z2318:AA2318"/>
    <mergeCell ref="AH2318:AI2318"/>
    <mergeCell ref="AJ2318:AK2318"/>
    <mergeCell ref="BV2318:BW2318"/>
    <mergeCell ref="BX2318:BY2318"/>
    <mergeCell ref="BV2321:BW2321"/>
    <mergeCell ref="BX2321:BY2321"/>
    <mergeCell ref="BB2329:BC2329"/>
    <mergeCell ref="BD2329:BE2329"/>
    <mergeCell ref="BL2329:BM2329"/>
    <mergeCell ref="BN2329:BO2329"/>
    <mergeCell ref="CP2329:CQ2329"/>
    <mergeCell ref="CR2329:CS2329"/>
    <mergeCell ref="CP2326:CQ2326"/>
    <mergeCell ref="CR2326:CS2326"/>
    <mergeCell ref="N2329:O2329"/>
    <mergeCell ref="P2329:Q2329"/>
    <mergeCell ref="X2329:Y2329"/>
    <mergeCell ref="Z2329:AA2329"/>
    <mergeCell ref="AH2329:AI2329"/>
    <mergeCell ref="AJ2329:AK2329"/>
    <mergeCell ref="AR2329:AS2329"/>
    <mergeCell ref="AT2329:AU2329"/>
    <mergeCell ref="AR2326:AS2326"/>
    <mergeCell ref="AT2326:AU2326"/>
    <mergeCell ref="BB2326:BC2326"/>
    <mergeCell ref="BD2326:BE2326"/>
    <mergeCell ref="BL2326:BM2326"/>
    <mergeCell ref="BN2326:BO2326"/>
    <mergeCell ref="N2326:O2326"/>
    <mergeCell ref="P2326:Q2326"/>
    <mergeCell ref="X2326:Y2326"/>
    <mergeCell ref="Z2326:AA2326"/>
    <mergeCell ref="AH2326:AI2326"/>
    <mergeCell ref="AJ2326:AK2326"/>
    <mergeCell ref="BV2326:BW2326"/>
    <mergeCell ref="BX2326:BY2326"/>
    <mergeCell ref="BV2329:BW2329"/>
    <mergeCell ref="BX2329:BY2329"/>
    <mergeCell ref="BB2305:BC2305"/>
    <mergeCell ref="BD2305:BE2305"/>
    <mergeCell ref="BL2305:BM2305"/>
    <mergeCell ref="BN2305:BO2305"/>
    <mergeCell ref="CP2305:CQ2305"/>
    <mergeCell ref="CR2305:CS2305"/>
    <mergeCell ref="CP2302:CQ2302"/>
    <mergeCell ref="CR2302:CS2302"/>
    <mergeCell ref="N2305:O2305"/>
    <mergeCell ref="P2305:Q2305"/>
    <mergeCell ref="X2305:Y2305"/>
    <mergeCell ref="Z2305:AA2305"/>
    <mergeCell ref="AH2305:AI2305"/>
    <mergeCell ref="AJ2305:AK2305"/>
    <mergeCell ref="AR2305:AS2305"/>
    <mergeCell ref="AT2305:AU2305"/>
    <mergeCell ref="AR2302:AS2302"/>
    <mergeCell ref="AT2302:AU2302"/>
    <mergeCell ref="BB2302:BC2302"/>
    <mergeCell ref="BD2302:BE2302"/>
    <mergeCell ref="BL2302:BM2302"/>
    <mergeCell ref="BN2302:BO2302"/>
    <mergeCell ref="N2302:O2302"/>
    <mergeCell ref="P2302:Q2302"/>
    <mergeCell ref="X2302:Y2302"/>
    <mergeCell ref="Z2302:AA2302"/>
    <mergeCell ref="AH2302:AI2302"/>
    <mergeCell ref="AJ2302:AK2302"/>
    <mergeCell ref="BV2302:BW2302"/>
    <mergeCell ref="BX2302:BY2302"/>
    <mergeCell ref="BV2305:BW2305"/>
    <mergeCell ref="BX2305:BY2305"/>
    <mergeCell ref="BB2313:BC2313"/>
    <mergeCell ref="BD2313:BE2313"/>
    <mergeCell ref="BL2313:BM2313"/>
    <mergeCell ref="BN2313:BO2313"/>
    <mergeCell ref="CP2313:CQ2313"/>
    <mergeCell ref="CR2313:CS2313"/>
    <mergeCell ref="CP2310:CQ2310"/>
    <mergeCell ref="CR2310:CS2310"/>
    <mergeCell ref="N2313:O2313"/>
    <mergeCell ref="P2313:Q2313"/>
    <mergeCell ref="X2313:Y2313"/>
    <mergeCell ref="Z2313:AA2313"/>
    <mergeCell ref="AH2313:AI2313"/>
    <mergeCell ref="AJ2313:AK2313"/>
    <mergeCell ref="AR2313:AS2313"/>
    <mergeCell ref="AT2313:AU2313"/>
    <mergeCell ref="AR2310:AS2310"/>
    <mergeCell ref="AT2310:AU2310"/>
    <mergeCell ref="BB2310:BC2310"/>
    <mergeCell ref="BD2310:BE2310"/>
    <mergeCell ref="BL2310:BM2310"/>
    <mergeCell ref="BN2310:BO2310"/>
    <mergeCell ref="N2310:O2310"/>
    <mergeCell ref="P2310:Q2310"/>
    <mergeCell ref="X2310:Y2310"/>
    <mergeCell ref="Z2310:AA2310"/>
    <mergeCell ref="AH2310:AI2310"/>
    <mergeCell ref="AJ2310:AK2310"/>
    <mergeCell ref="BV2310:BW2310"/>
    <mergeCell ref="BX2310:BY2310"/>
    <mergeCell ref="BV2313:BW2313"/>
    <mergeCell ref="BX2313:BY2313"/>
    <mergeCell ref="BB2289:BC2289"/>
    <mergeCell ref="BD2289:BE2289"/>
    <mergeCell ref="BL2289:BM2289"/>
    <mergeCell ref="BN2289:BO2289"/>
    <mergeCell ref="CP2289:CQ2289"/>
    <mergeCell ref="CR2289:CS2289"/>
    <mergeCell ref="CP2286:CQ2286"/>
    <mergeCell ref="CR2286:CS2286"/>
    <mergeCell ref="N2289:O2289"/>
    <mergeCell ref="P2289:Q2289"/>
    <mergeCell ref="X2289:Y2289"/>
    <mergeCell ref="Z2289:AA2289"/>
    <mergeCell ref="AH2289:AI2289"/>
    <mergeCell ref="AJ2289:AK2289"/>
    <mergeCell ref="AR2289:AS2289"/>
    <mergeCell ref="AT2289:AU2289"/>
    <mergeCell ref="AR2286:AS2286"/>
    <mergeCell ref="AT2286:AU2286"/>
    <mergeCell ref="BB2286:BC2286"/>
    <mergeCell ref="BD2286:BE2286"/>
    <mergeCell ref="BL2286:BM2286"/>
    <mergeCell ref="BN2286:BO2286"/>
    <mergeCell ref="N2286:O2286"/>
    <mergeCell ref="P2286:Q2286"/>
    <mergeCell ref="X2286:Y2286"/>
    <mergeCell ref="Z2286:AA2286"/>
    <mergeCell ref="AH2286:AI2286"/>
    <mergeCell ref="AJ2286:AK2286"/>
    <mergeCell ref="BV2286:BW2286"/>
    <mergeCell ref="BX2286:BY2286"/>
    <mergeCell ref="BV2289:BW2289"/>
    <mergeCell ref="BX2289:BY2289"/>
    <mergeCell ref="BB2297:BC2297"/>
    <mergeCell ref="BD2297:BE2297"/>
    <mergeCell ref="BL2297:BM2297"/>
    <mergeCell ref="BN2297:BO2297"/>
    <mergeCell ref="CP2297:CQ2297"/>
    <mergeCell ref="CR2297:CS2297"/>
    <mergeCell ref="CP2294:CQ2294"/>
    <mergeCell ref="CR2294:CS2294"/>
    <mergeCell ref="N2297:O2297"/>
    <mergeCell ref="P2297:Q2297"/>
    <mergeCell ref="X2297:Y2297"/>
    <mergeCell ref="Z2297:AA2297"/>
    <mergeCell ref="AH2297:AI2297"/>
    <mergeCell ref="AJ2297:AK2297"/>
    <mergeCell ref="AR2297:AS2297"/>
    <mergeCell ref="AT2297:AU2297"/>
    <mergeCell ref="AR2294:AS2294"/>
    <mergeCell ref="AT2294:AU2294"/>
    <mergeCell ref="BB2294:BC2294"/>
    <mergeCell ref="BD2294:BE2294"/>
    <mergeCell ref="BL2294:BM2294"/>
    <mergeCell ref="BN2294:BO2294"/>
    <mergeCell ref="N2294:O2294"/>
    <mergeCell ref="P2294:Q2294"/>
    <mergeCell ref="X2294:Y2294"/>
    <mergeCell ref="Z2294:AA2294"/>
    <mergeCell ref="AH2294:AI2294"/>
    <mergeCell ref="AJ2294:AK2294"/>
    <mergeCell ref="BV2294:BW2294"/>
    <mergeCell ref="BX2294:BY2294"/>
    <mergeCell ref="BV2297:BW2297"/>
    <mergeCell ref="BX2297:BY2297"/>
    <mergeCell ref="BB2273:BC2273"/>
    <mergeCell ref="BD2273:BE2273"/>
    <mergeCell ref="BL2273:BM2273"/>
    <mergeCell ref="BN2273:BO2273"/>
    <mergeCell ref="CP2273:CQ2273"/>
    <mergeCell ref="CR2273:CS2273"/>
    <mergeCell ref="CP2270:CQ2270"/>
    <mergeCell ref="CR2270:CS2270"/>
    <mergeCell ref="N2273:O2273"/>
    <mergeCell ref="P2273:Q2273"/>
    <mergeCell ref="X2273:Y2273"/>
    <mergeCell ref="Z2273:AA2273"/>
    <mergeCell ref="AH2273:AI2273"/>
    <mergeCell ref="AJ2273:AK2273"/>
    <mergeCell ref="AR2273:AS2273"/>
    <mergeCell ref="AT2273:AU2273"/>
    <mergeCell ref="AR2270:AS2270"/>
    <mergeCell ref="AT2270:AU2270"/>
    <mergeCell ref="BB2270:BC2270"/>
    <mergeCell ref="BD2270:BE2270"/>
    <mergeCell ref="BL2270:BM2270"/>
    <mergeCell ref="BN2270:BO2270"/>
    <mergeCell ref="N2270:O2270"/>
    <mergeCell ref="P2270:Q2270"/>
    <mergeCell ref="X2270:Y2270"/>
    <mergeCell ref="Z2270:AA2270"/>
    <mergeCell ref="AH2270:AI2270"/>
    <mergeCell ref="AJ2270:AK2270"/>
    <mergeCell ref="BV2270:BW2270"/>
    <mergeCell ref="BX2270:BY2270"/>
    <mergeCell ref="BV2273:BW2273"/>
    <mergeCell ref="BX2273:BY2273"/>
    <mergeCell ref="BB2281:BC2281"/>
    <mergeCell ref="BD2281:BE2281"/>
    <mergeCell ref="BL2281:BM2281"/>
    <mergeCell ref="BN2281:BO2281"/>
    <mergeCell ref="CP2281:CQ2281"/>
    <mergeCell ref="CR2281:CS2281"/>
    <mergeCell ref="CP2278:CQ2278"/>
    <mergeCell ref="CR2278:CS2278"/>
    <mergeCell ref="N2281:O2281"/>
    <mergeCell ref="P2281:Q2281"/>
    <mergeCell ref="X2281:Y2281"/>
    <mergeCell ref="Z2281:AA2281"/>
    <mergeCell ref="AH2281:AI2281"/>
    <mergeCell ref="AJ2281:AK2281"/>
    <mergeCell ref="AR2281:AS2281"/>
    <mergeCell ref="AT2281:AU2281"/>
    <mergeCell ref="AR2278:AS2278"/>
    <mergeCell ref="AT2278:AU2278"/>
    <mergeCell ref="BB2278:BC2278"/>
    <mergeCell ref="BD2278:BE2278"/>
    <mergeCell ref="BL2278:BM2278"/>
    <mergeCell ref="BN2278:BO2278"/>
    <mergeCell ref="N2278:O2278"/>
    <mergeCell ref="P2278:Q2278"/>
    <mergeCell ref="X2278:Y2278"/>
    <mergeCell ref="Z2278:AA2278"/>
    <mergeCell ref="AH2278:AI2278"/>
    <mergeCell ref="AJ2278:AK2278"/>
    <mergeCell ref="BV2278:BW2278"/>
    <mergeCell ref="BX2278:BY2278"/>
    <mergeCell ref="BV2281:BW2281"/>
    <mergeCell ref="BX2281:BY2281"/>
    <mergeCell ref="BB2257:BC2257"/>
    <mergeCell ref="BD2257:BE2257"/>
    <mergeCell ref="BL2257:BM2257"/>
    <mergeCell ref="BN2257:BO2257"/>
    <mergeCell ref="CP2257:CQ2257"/>
    <mergeCell ref="CR2257:CS2257"/>
    <mergeCell ref="CP2254:CQ2254"/>
    <mergeCell ref="CR2254:CS2254"/>
    <mergeCell ref="N2257:O2257"/>
    <mergeCell ref="P2257:Q2257"/>
    <mergeCell ref="X2257:Y2257"/>
    <mergeCell ref="Z2257:AA2257"/>
    <mergeCell ref="AH2257:AI2257"/>
    <mergeCell ref="AJ2257:AK2257"/>
    <mergeCell ref="AR2257:AS2257"/>
    <mergeCell ref="AT2257:AU2257"/>
    <mergeCell ref="AR2254:AS2254"/>
    <mergeCell ref="AT2254:AU2254"/>
    <mergeCell ref="BB2254:BC2254"/>
    <mergeCell ref="BD2254:BE2254"/>
    <mergeCell ref="BL2254:BM2254"/>
    <mergeCell ref="BN2254:BO2254"/>
    <mergeCell ref="N2254:O2254"/>
    <mergeCell ref="P2254:Q2254"/>
    <mergeCell ref="X2254:Y2254"/>
    <mergeCell ref="Z2254:AA2254"/>
    <mergeCell ref="AH2254:AI2254"/>
    <mergeCell ref="AJ2254:AK2254"/>
    <mergeCell ref="BV2254:BW2254"/>
    <mergeCell ref="BX2254:BY2254"/>
    <mergeCell ref="BV2257:BW2257"/>
    <mergeCell ref="BX2257:BY2257"/>
    <mergeCell ref="BB2265:BC2265"/>
    <mergeCell ref="BD2265:BE2265"/>
    <mergeCell ref="BL2265:BM2265"/>
    <mergeCell ref="BN2265:BO2265"/>
    <mergeCell ref="CP2265:CQ2265"/>
    <mergeCell ref="CR2265:CS2265"/>
    <mergeCell ref="CP2262:CQ2262"/>
    <mergeCell ref="CR2262:CS2262"/>
    <mergeCell ref="N2265:O2265"/>
    <mergeCell ref="P2265:Q2265"/>
    <mergeCell ref="X2265:Y2265"/>
    <mergeCell ref="Z2265:AA2265"/>
    <mergeCell ref="AH2265:AI2265"/>
    <mergeCell ref="AJ2265:AK2265"/>
    <mergeCell ref="AR2265:AS2265"/>
    <mergeCell ref="AT2265:AU2265"/>
    <mergeCell ref="AR2262:AS2262"/>
    <mergeCell ref="AT2262:AU2262"/>
    <mergeCell ref="BB2262:BC2262"/>
    <mergeCell ref="BD2262:BE2262"/>
    <mergeCell ref="BL2262:BM2262"/>
    <mergeCell ref="BN2262:BO2262"/>
    <mergeCell ref="N2262:O2262"/>
    <mergeCell ref="P2262:Q2262"/>
    <mergeCell ref="X2262:Y2262"/>
    <mergeCell ref="Z2262:AA2262"/>
    <mergeCell ref="AH2262:AI2262"/>
    <mergeCell ref="AJ2262:AK2262"/>
    <mergeCell ref="BV2262:BW2262"/>
    <mergeCell ref="BX2262:BY2262"/>
    <mergeCell ref="BV2265:BW2265"/>
    <mergeCell ref="BX2265:BY2265"/>
    <mergeCell ref="BB2241:BC2241"/>
    <mergeCell ref="BD2241:BE2241"/>
    <mergeCell ref="BL2241:BM2241"/>
    <mergeCell ref="BN2241:BO2241"/>
    <mergeCell ref="CP2241:CQ2241"/>
    <mergeCell ref="CR2241:CS2241"/>
    <mergeCell ref="CP2238:CQ2238"/>
    <mergeCell ref="CR2238:CS2238"/>
    <mergeCell ref="N2241:O2241"/>
    <mergeCell ref="P2241:Q2241"/>
    <mergeCell ref="X2241:Y2241"/>
    <mergeCell ref="Z2241:AA2241"/>
    <mergeCell ref="AH2241:AI2241"/>
    <mergeCell ref="AJ2241:AK2241"/>
    <mergeCell ref="AR2241:AS2241"/>
    <mergeCell ref="AT2241:AU2241"/>
    <mergeCell ref="AR2238:AS2238"/>
    <mergeCell ref="AT2238:AU2238"/>
    <mergeCell ref="BB2238:BC2238"/>
    <mergeCell ref="BD2238:BE2238"/>
    <mergeCell ref="BL2238:BM2238"/>
    <mergeCell ref="BN2238:BO2238"/>
    <mergeCell ref="N2238:O2238"/>
    <mergeCell ref="P2238:Q2238"/>
    <mergeCell ref="X2238:Y2238"/>
    <mergeCell ref="Z2238:AA2238"/>
    <mergeCell ref="AH2238:AI2238"/>
    <mergeCell ref="AJ2238:AK2238"/>
    <mergeCell ref="BV2238:BW2238"/>
    <mergeCell ref="BX2238:BY2238"/>
    <mergeCell ref="BV2241:BW2241"/>
    <mergeCell ref="BX2241:BY2241"/>
    <mergeCell ref="BB2249:BC2249"/>
    <mergeCell ref="BD2249:BE2249"/>
    <mergeCell ref="BL2249:BM2249"/>
    <mergeCell ref="BN2249:BO2249"/>
    <mergeCell ref="CP2249:CQ2249"/>
    <mergeCell ref="CR2249:CS2249"/>
    <mergeCell ref="CP2246:CQ2246"/>
    <mergeCell ref="CR2246:CS2246"/>
    <mergeCell ref="N2249:O2249"/>
    <mergeCell ref="P2249:Q2249"/>
    <mergeCell ref="X2249:Y2249"/>
    <mergeCell ref="Z2249:AA2249"/>
    <mergeCell ref="AH2249:AI2249"/>
    <mergeCell ref="AJ2249:AK2249"/>
    <mergeCell ref="AR2249:AS2249"/>
    <mergeCell ref="AT2249:AU2249"/>
    <mergeCell ref="AR2246:AS2246"/>
    <mergeCell ref="AT2246:AU2246"/>
    <mergeCell ref="BB2246:BC2246"/>
    <mergeCell ref="BD2246:BE2246"/>
    <mergeCell ref="BL2246:BM2246"/>
    <mergeCell ref="BN2246:BO2246"/>
    <mergeCell ref="N2246:O2246"/>
    <mergeCell ref="P2246:Q2246"/>
    <mergeCell ref="X2246:Y2246"/>
    <mergeCell ref="Z2246:AA2246"/>
    <mergeCell ref="AH2246:AI2246"/>
    <mergeCell ref="AJ2246:AK2246"/>
    <mergeCell ref="BV2246:BW2246"/>
    <mergeCell ref="BX2246:BY2246"/>
    <mergeCell ref="BV2249:BW2249"/>
    <mergeCell ref="BX2249:BY2249"/>
    <mergeCell ref="BB2225:BC2225"/>
    <mergeCell ref="BD2225:BE2225"/>
    <mergeCell ref="BL2225:BM2225"/>
    <mergeCell ref="BN2225:BO2225"/>
    <mergeCell ref="CP2225:CQ2225"/>
    <mergeCell ref="CR2225:CS2225"/>
    <mergeCell ref="CP2222:CQ2222"/>
    <mergeCell ref="CR2222:CS2222"/>
    <mergeCell ref="N2225:O2225"/>
    <mergeCell ref="P2225:Q2225"/>
    <mergeCell ref="X2225:Y2225"/>
    <mergeCell ref="Z2225:AA2225"/>
    <mergeCell ref="AH2225:AI2225"/>
    <mergeCell ref="AJ2225:AK2225"/>
    <mergeCell ref="AR2225:AS2225"/>
    <mergeCell ref="AT2225:AU2225"/>
    <mergeCell ref="AR2222:AS2222"/>
    <mergeCell ref="AT2222:AU2222"/>
    <mergeCell ref="BB2222:BC2222"/>
    <mergeCell ref="BD2222:BE2222"/>
    <mergeCell ref="BL2222:BM2222"/>
    <mergeCell ref="BN2222:BO2222"/>
    <mergeCell ref="N2222:O2222"/>
    <mergeCell ref="P2222:Q2222"/>
    <mergeCell ref="X2222:Y2222"/>
    <mergeCell ref="Z2222:AA2222"/>
    <mergeCell ref="AH2222:AI2222"/>
    <mergeCell ref="AJ2222:AK2222"/>
    <mergeCell ref="BV2222:BW2222"/>
    <mergeCell ref="BX2222:BY2222"/>
    <mergeCell ref="BV2225:BW2225"/>
    <mergeCell ref="BX2225:BY2225"/>
    <mergeCell ref="BB2233:BC2233"/>
    <mergeCell ref="BD2233:BE2233"/>
    <mergeCell ref="BL2233:BM2233"/>
    <mergeCell ref="BN2233:BO2233"/>
    <mergeCell ref="CP2233:CQ2233"/>
    <mergeCell ref="CR2233:CS2233"/>
    <mergeCell ref="CP2230:CQ2230"/>
    <mergeCell ref="CR2230:CS2230"/>
    <mergeCell ref="N2233:O2233"/>
    <mergeCell ref="P2233:Q2233"/>
    <mergeCell ref="X2233:Y2233"/>
    <mergeCell ref="Z2233:AA2233"/>
    <mergeCell ref="AH2233:AI2233"/>
    <mergeCell ref="AJ2233:AK2233"/>
    <mergeCell ref="AR2233:AS2233"/>
    <mergeCell ref="AT2233:AU2233"/>
    <mergeCell ref="AR2230:AS2230"/>
    <mergeCell ref="AT2230:AU2230"/>
    <mergeCell ref="BB2230:BC2230"/>
    <mergeCell ref="BD2230:BE2230"/>
    <mergeCell ref="BL2230:BM2230"/>
    <mergeCell ref="BN2230:BO2230"/>
    <mergeCell ref="N2230:O2230"/>
    <mergeCell ref="P2230:Q2230"/>
    <mergeCell ref="X2230:Y2230"/>
    <mergeCell ref="Z2230:AA2230"/>
    <mergeCell ref="AH2230:AI2230"/>
    <mergeCell ref="AJ2230:AK2230"/>
    <mergeCell ref="BV2230:BW2230"/>
    <mergeCell ref="BX2230:BY2230"/>
    <mergeCell ref="BV2233:BW2233"/>
    <mergeCell ref="BX2233:BY2233"/>
    <mergeCell ref="BB2209:BC2209"/>
    <mergeCell ref="BD2209:BE2209"/>
    <mergeCell ref="BL2209:BM2209"/>
    <mergeCell ref="BN2209:BO2209"/>
    <mergeCell ref="CP2209:CQ2209"/>
    <mergeCell ref="CR2209:CS2209"/>
    <mergeCell ref="CP2206:CQ2206"/>
    <mergeCell ref="CR2206:CS2206"/>
    <mergeCell ref="N2209:O2209"/>
    <mergeCell ref="P2209:Q2209"/>
    <mergeCell ref="X2209:Y2209"/>
    <mergeCell ref="Z2209:AA2209"/>
    <mergeCell ref="AH2209:AI2209"/>
    <mergeCell ref="AJ2209:AK2209"/>
    <mergeCell ref="AR2209:AS2209"/>
    <mergeCell ref="AT2209:AU2209"/>
    <mergeCell ref="AR2206:AS2206"/>
    <mergeCell ref="AT2206:AU2206"/>
    <mergeCell ref="BB2206:BC2206"/>
    <mergeCell ref="BD2206:BE2206"/>
    <mergeCell ref="BL2206:BM2206"/>
    <mergeCell ref="BN2206:BO2206"/>
    <mergeCell ref="N2206:O2206"/>
    <mergeCell ref="P2206:Q2206"/>
    <mergeCell ref="X2206:Y2206"/>
    <mergeCell ref="Z2206:AA2206"/>
    <mergeCell ref="AH2206:AI2206"/>
    <mergeCell ref="AJ2206:AK2206"/>
    <mergeCell ref="BV2206:BW2206"/>
    <mergeCell ref="BX2206:BY2206"/>
    <mergeCell ref="BV2209:BW2209"/>
    <mergeCell ref="BX2209:BY2209"/>
    <mergeCell ref="BB2217:BC2217"/>
    <mergeCell ref="BD2217:BE2217"/>
    <mergeCell ref="BL2217:BM2217"/>
    <mergeCell ref="BN2217:BO2217"/>
    <mergeCell ref="CP2217:CQ2217"/>
    <mergeCell ref="CR2217:CS2217"/>
    <mergeCell ref="CP2214:CQ2214"/>
    <mergeCell ref="CR2214:CS2214"/>
    <mergeCell ref="N2217:O2217"/>
    <mergeCell ref="P2217:Q2217"/>
    <mergeCell ref="X2217:Y2217"/>
    <mergeCell ref="Z2217:AA2217"/>
    <mergeCell ref="AH2217:AI2217"/>
    <mergeCell ref="AJ2217:AK2217"/>
    <mergeCell ref="AR2217:AS2217"/>
    <mergeCell ref="AT2217:AU2217"/>
    <mergeCell ref="AR2214:AS2214"/>
    <mergeCell ref="AT2214:AU2214"/>
    <mergeCell ref="BB2214:BC2214"/>
    <mergeCell ref="BD2214:BE2214"/>
    <mergeCell ref="BL2214:BM2214"/>
    <mergeCell ref="BN2214:BO2214"/>
    <mergeCell ref="N2214:O2214"/>
    <mergeCell ref="P2214:Q2214"/>
    <mergeCell ref="X2214:Y2214"/>
    <mergeCell ref="Z2214:AA2214"/>
    <mergeCell ref="AH2214:AI2214"/>
    <mergeCell ref="AJ2214:AK2214"/>
    <mergeCell ref="BV2214:BW2214"/>
    <mergeCell ref="BX2214:BY2214"/>
    <mergeCell ref="BV2217:BW2217"/>
    <mergeCell ref="BX2217:BY2217"/>
    <mergeCell ref="BB2193:BC2193"/>
    <mergeCell ref="BD2193:BE2193"/>
    <mergeCell ref="BL2193:BM2193"/>
    <mergeCell ref="BN2193:BO2193"/>
    <mergeCell ref="CP2193:CQ2193"/>
    <mergeCell ref="CR2193:CS2193"/>
    <mergeCell ref="CP2190:CQ2190"/>
    <mergeCell ref="CR2190:CS2190"/>
    <mergeCell ref="N2193:O2193"/>
    <mergeCell ref="P2193:Q2193"/>
    <mergeCell ref="X2193:Y2193"/>
    <mergeCell ref="Z2193:AA2193"/>
    <mergeCell ref="AH2193:AI2193"/>
    <mergeCell ref="AJ2193:AK2193"/>
    <mergeCell ref="AR2193:AS2193"/>
    <mergeCell ref="AT2193:AU2193"/>
    <mergeCell ref="AR2190:AS2190"/>
    <mergeCell ref="AT2190:AU2190"/>
    <mergeCell ref="BB2190:BC2190"/>
    <mergeCell ref="BD2190:BE2190"/>
    <mergeCell ref="BL2190:BM2190"/>
    <mergeCell ref="BN2190:BO2190"/>
    <mergeCell ref="N2190:O2190"/>
    <mergeCell ref="P2190:Q2190"/>
    <mergeCell ref="X2190:Y2190"/>
    <mergeCell ref="Z2190:AA2190"/>
    <mergeCell ref="AH2190:AI2190"/>
    <mergeCell ref="AJ2190:AK2190"/>
    <mergeCell ref="BV2190:BW2190"/>
    <mergeCell ref="BX2190:BY2190"/>
    <mergeCell ref="BV2193:BW2193"/>
    <mergeCell ref="BX2193:BY2193"/>
    <mergeCell ref="BB2201:BC2201"/>
    <mergeCell ref="BD2201:BE2201"/>
    <mergeCell ref="BL2201:BM2201"/>
    <mergeCell ref="BN2201:BO2201"/>
    <mergeCell ref="CP2201:CQ2201"/>
    <mergeCell ref="CR2201:CS2201"/>
    <mergeCell ref="CP2198:CQ2198"/>
    <mergeCell ref="CR2198:CS2198"/>
    <mergeCell ref="N2201:O2201"/>
    <mergeCell ref="P2201:Q2201"/>
    <mergeCell ref="X2201:Y2201"/>
    <mergeCell ref="Z2201:AA2201"/>
    <mergeCell ref="AH2201:AI2201"/>
    <mergeCell ref="AJ2201:AK2201"/>
    <mergeCell ref="AR2201:AS2201"/>
    <mergeCell ref="AT2201:AU2201"/>
    <mergeCell ref="AR2198:AS2198"/>
    <mergeCell ref="AT2198:AU2198"/>
    <mergeCell ref="BB2198:BC2198"/>
    <mergeCell ref="BD2198:BE2198"/>
    <mergeCell ref="BL2198:BM2198"/>
    <mergeCell ref="BN2198:BO2198"/>
    <mergeCell ref="N2198:O2198"/>
    <mergeCell ref="P2198:Q2198"/>
    <mergeCell ref="X2198:Y2198"/>
    <mergeCell ref="Z2198:AA2198"/>
    <mergeCell ref="AH2198:AI2198"/>
    <mergeCell ref="AJ2198:AK2198"/>
    <mergeCell ref="BV2198:BW2198"/>
    <mergeCell ref="BX2198:BY2198"/>
    <mergeCell ref="BV2201:BW2201"/>
    <mergeCell ref="BX2201:BY2201"/>
    <mergeCell ref="BB2177:BC2177"/>
    <mergeCell ref="BD2177:BE2177"/>
    <mergeCell ref="BL2177:BM2177"/>
    <mergeCell ref="BN2177:BO2177"/>
    <mergeCell ref="CP2177:CQ2177"/>
    <mergeCell ref="CR2177:CS2177"/>
    <mergeCell ref="CP2174:CQ2174"/>
    <mergeCell ref="CR2174:CS2174"/>
    <mergeCell ref="N2177:O2177"/>
    <mergeCell ref="P2177:Q2177"/>
    <mergeCell ref="X2177:Y2177"/>
    <mergeCell ref="Z2177:AA2177"/>
    <mergeCell ref="AH2177:AI2177"/>
    <mergeCell ref="AJ2177:AK2177"/>
    <mergeCell ref="AR2177:AS2177"/>
    <mergeCell ref="AT2177:AU2177"/>
    <mergeCell ref="AR2174:AS2174"/>
    <mergeCell ref="AT2174:AU2174"/>
    <mergeCell ref="BB2174:BC2174"/>
    <mergeCell ref="BD2174:BE2174"/>
    <mergeCell ref="BL2174:BM2174"/>
    <mergeCell ref="BN2174:BO2174"/>
    <mergeCell ref="N2174:O2174"/>
    <mergeCell ref="P2174:Q2174"/>
    <mergeCell ref="X2174:Y2174"/>
    <mergeCell ref="Z2174:AA2174"/>
    <mergeCell ref="AH2174:AI2174"/>
    <mergeCell ref="AJ2174:AK2174"/>
    <mergeCell ref="BV2174:BW2174"/>
    <mergeCell ref="BX2174:BY2174"/>
    <mergeCell ref="BV2177:BW2177"/>
    <mergeCell ref="BX2177:BY2177"/>
    <mergeCell ref="BB2185:BC2185"/>
    <mergeCell ref="BD2185:BE2185"/>
    <mergeCell ref="BL2185:BM2185"/>
    <mergeCell ref="BN2185:BO2185"/>
    <mergeCell ref="CP2185:CQ2185"/>
    <mergeCell ref="CR2185:CS2185"/>
    <mergeCell ref="CP2182:CQ2182"/>
    <mergeCell ref="CR2182:CS2182"/>
    <mergeCell ref="N2185:O2185"/>
    <mergeCell ref="P2185:Q2185"/>
    <mergeCell ref="X2185:Y2185"/>
    <mergeCell ref="Z2185:AA2185"/>
    <mergeCell ref="AH2185:AI2185"/>
    <mergeCell ref="AJ2185:AK2185"/>
    <mergeCell ref="AR2185:AS2185"/>
    <mergeCell ref="AT2185:AU2185"/>
    <mergeCell ref="AR2182:AS2182"/>
    <mergeCell ref="AT2182:AU2182"/>
    <mergeCell ref="BB2182:BC2182"/>
    <mergeCell ref="BD2182:BE2182"/>
    <mergeCell ref="BL2182:BM2182"/>
    <mergeCell ref="BN2182:BO2182"/>
    <mergeCell ref="N2182:O2182"/>
    <mergeCell ref="P2182:Q2182"/>
    <mergeCell ref="X2182:Y2182"/>
    <mergeCell ref="Z2182:AA2182"/>
    <mergeCell ref="AH2182:AI2182"/>
    <mergeCell ref="AJ2182:AK2182"/>
    <mergeCell ref="BV2182:BW2182"/>
    <mergeCell ref="BX2182:BY2182"/>
    <mergeCell ref="BV2185:BW2185"/>
    <mergeCell ref="BX2185:BY2185"/>
    <mergeCell ref="BB2161:BC2161"/>
    <mergeCell ref="BD2161:BE2161"/>
    <mergeCell ref="BL2161:BM2161"/>
    <mergeCell ref="BN2161:BO2161"/>
    <mergeCell ref="CP2161:CQ2161"/>
    <mergeCell ref="CR2161:CS2161"/>
    <mergeCell ref="CP2158:CQ2158"/>
    <mergeCell ref="CR2158:CS2158"/>
    <mergeCell ref="N2161:O2161"/>
    <mergeCell ref="P2161:Q2161"/>
    <mergeCell ref="X2161:Y2161"/>
    <mergeCell ref="Z2161:AA2161"/>
    <mergeCell ref="AH2161:AI2161"/>
    <mergeCell ref="AJ2161:AK2161"/>
    <mergeCell ref="AR2161:AS2161"/>
    <mergeCell ref="AT2161:AU2161"/>
    <mergeCell ref="AR2158:AS2158"/>
    <mergeCell ref="AT2158:AU2158"/>
    <mergeCell ref="BB2158:BC2158"/>
    <mergeCell ref="BD2158:BE2158"/>
    <mergeCell ref="BL2158:BM2158"/>
    <mergeCell ref="BN2158:BO2158"/>
    <mergeCell ref="N2158:O2158"/>
    <mergeCell ref="P2158:Q2158"/>
    <mergeCell ref="X2158:Y2158"/>
    <mergeCell ref="Z2158:AA2158"/>
    <mergeCell ref="AH2158:AI2158"/>
    <mergeCell ref="AJ2158:AK2158"/>
    <mergeCell ref="BV2158:BW2158"/>
    <mergeCell ref="BX2158:BY2158"/>
    <mergeCell ref="BV2161:BW2161"/>
    <mergeCell ref="BX2161:BY2161"/>
    <mergeCell ref="BB2169:BC2169"/>
    <mergeCell ref="BD2169:BE2169"/>
    <mergeCell ref="BL2169:BM2169"/>
    <mergeCell ref="BN2169:BO2169"/>
    <mergeCell ref="CP2169:CQ2169"/>
    <mergeCell ref="CR2169:CS2169"/>
    <mergeCell ref="CP2166:CQ2166"/>
    <mergeCell ref="CR2166:CS2166"/>
    <mergeCell ref="N2169:O2169"/>
    <mergeCell ref="P2169:Q2169"/>
    <mergeCell ref="X2169:Y2169"/>
    <mergeCell ref="Z2169:AA2169"/>
    <mergeCell ref="AH2169:AI2169"/>
    <mergeCell ref="AJ2169:AK2169"/>
    <mergeCell ref="AR2169:AS2169"/>
    <mergeCell ref="AT2169:AU2169"/>
    <mergeCell ref="AR2166:AS2166"/>
    <mergeCell ref="AT2166:AU2166"/>
    <mergeCell ref="BB2166:BC2166"/>
    <mergeCell ref="BD2166:BE2166"/>
    <mergeCell ref="BL2166:BM2166"/>
    <mergeCell ref="BN2166:BO2166"/>
    <mergeCell ref="N2166:O2166"/>
    <mergeCell ref="P2166:Q2166"/>
    <mergeCell ref="X2166:Y2166"/>
    <mergeCell ref="Z2166:AA2166"/>
    <mergeCell ref="AH2166:AI2166"/>
    <mergeCell ref="AJ2166:AK2166"/>
    <mergeCell ref="BV2166:BW2166"/>
    <mergeCell ref="BX2166:BY2166"/>
    <mergeCell ref="BV2169:BW2169"/>
    <mergeCell ref="BX2169:BY2169"/>
    <mergeCell ref="BB2145:BC2145"/>
    <mergeCell ref="BD2145:BE2145"/>
    <mergeCell ref="BL2145:BM2145"/>
    <mergeCell ref="BN2145:BO2145"/>
    <mergeCell ref="CP2145:CQ2145"/>
    <mergeCell ref="CR2145:CS2145"/>
    <mergeCell ref="CP2142:CQ2142"/>
    <mergeCell ref="CR2142:CS2142"/>
    <mergeCell ref="N2145:O2145"/>
    <mergeCell ref="P2145:Q2145"/>
    <mergeCell ref="X2145:Y2145"/>
    <mergeCell ref="Z2145:AA2145"/>
    <mergeCell ref="AH2145:AI2145"/>
    <mergeCell ref="AJ2145:AK2145"/>
    <mergeCell ref="AR2145:AS2145"/>
    <mergeCell ref="AT2145:AU2145"/>
    <mergeCell ref="AR2142:AS2142"/>
    <mergeCell ref="AT2142:AU2142"/>
    <mergeCell ref="BB2142:BC2142"/>
    <mergeCell ref="BD2142:BE2142"/>
    <mergeCell ref="BL2142:BM2142"/>
    <mergeCell ref="BN2142:BO2142"/>
    <mergeCell ref="N2142:O2142"/>
    <mergeCell ref="P2142:Q2142"/>
    <mergeCell ref="X2142:Y2142"/>
    <mergeCell ref="Z2142:AA2142"/>
    <mergeCell ref="AH2142:AI2142"/>
    <mergeCell ref="AJ2142:AK2142"/>
    <mergeCell ref="BV2142:BW2142"/>
    <mergeCell ref="BX2142:BY2142"/>
    <mergeCell ref="BV2145:BW2145"/>
    <mergeCell ref="BX2145:BY2145"/>
    <mergeCell ref="BB2153:BC2153"/>
    <mergeCell ref="BD2153:BE2153"/>
    <mergeCell ref="BL2153:BM2153"/>
    <mergeCell ref="BN2153:BO2153"/>
    <mergeCell ref="CP2153:CQ2153"/>
    <mergeCell ref="CR2153:CS2153"/>
    <mergeCell ref="CP2150:CQ2150"/>
    <mergeCell ref="CR2150:CS2150"/>
    <mergeCell ref="N2153:O2153"/>
    <mergeCell ref="P2153:Q2153"/>
    <mergeCell ref="X2153:Y2153"/>
    <mergeCell ref="Z2153:AA2153"/>
    <mergeCell ref="AH2153:AI2153"/>
    <mergeCell ref="AJ2153:AK2153"/>
    <mergeCell ref="AR2153:AS2153"/>
    <mergeCell ref="AT2153:AU2153"/>
    <mergeCell ref="AR2150:AS2150"/>
    <mergeCell ref="AT2150:AU2150"/>
    <mergeCell ref="BB2150:BC2150"/>
    <mergeCell ref="BD2150:BE2150"/>
    <mergeCell ref="BL2150:BM2150"/>
    <mergeCell ref="BN2150:BO2150"/>
    <mergeCell ref="N2150:O2150"/>
    <mergeCell ref="P2150:Q2150"/>
    <mergeCell ref="X2150:Y2150"/>
    <mergeCell ref="Z2150:AA2150"/>
    <mergeCell ref="AH2150:AI2150"/>
    <mergeCell ref="AJ2150:AK2150"/>
    <mergeCell ref="BV2150:BW2150"/>
    <mergeCell ref="BX2150:BY2150"/>
    <mergeCell ref="BV2153:BW2153"/>
    <mergeCell ref="BX2153:BY2153"/>
    <mergeCell ref="BB2129:BC2129"/>
    <mergeCell ref="BD2129:BE2129"/>
    <mergeCell ref="BL2129:BM2129"/>
    <mergeCell ref="BN2129:BO2129"/>
    <mergeCell ref="CP2129:CQ2129"/>
    <mergeCell ref="CR2129:CS2129"/>
    <mergeCell ref="CP2126:CQ2126"/>
    <mergeCell ref="CR2126:CS2126"/>
    <mergeCell ref="N2129:O2129"/>
    <mergeCell ref="P2129:Q2129"/>
    <mergeCell ref="X2129:Y2129"/>
    <mergeCell ref="Z2129:AA2129"/>
    <mergeCell ref="AH2129:AI2129"/>
    <mergeCell ref="AJ2129:AK2129"/>
    <mergeCell ref="AR2129:AS2129"/>
    <mergeCell ref="AT2129:AU2129"/>
    <mergeCell ref="AR2126:AS2126"/>
    <mergeCell ref="AT2126:AU2126"/>
    <mergeCell ref="BB2126:BC2126"/>
    <mergeCell ref="BD2126:BE2126"/>
    <mergeCell ref="BL2126:BM2126"/>
    <mergeCell ref="BN2126:BO2126"/>
    <mergeCell ref="N2126:O2126"/>
    <mergeCell ref="P2126:Q2126"/>
    <mergeCell ref="X2126:Y2126"/>
    <mergeCell ref="Z2126:AA2126"/>
    <mergeCell ref="AH2126:AI2126"/>
    <mergeCell ref="AJ2126:AK2126"/>
    <mergeCell ref="BV2126:BW2126"/>
    <mergeCell ref="BX2126:BY2126"/>
    <mergeCell ref="BV2129:BW2129"/>
    <mergeCell ref="BX2129:BY2129"/>
    <mergeCell ref="BB2137:BC2137"/>
    <mergeCell ref="BD2137:BE2137"/>
    <mergeCell ref="BL2137:BM2137"/>
    <mergeCell ref="BN2137:BO2137"/>
    <mergeCell ref="CP2137:CQ2137"/>
    <mergeCell ref="CR2137:CS2137"/>
    <mergeCell ref="CP2134:CQ2134"/>
    <mergeCell ref="CR2134:CS2134"/>
    <mergeCell ref="N2137:O2137"/>
    <mergeCell ref="P2137:Q2137"/>
    <mergeCell ref="X2137:Y2137"/>
    <mergeCell ref="Z2137:AA2137"/>
    <mergeCell ref="AH2137:AI2137"/>
    <mergeCell ref="AJ2137:AK2137"/>
    <mergeCell ref="AR2137:AS2137"/>
    <mergeCell ref="AT2137:AU2137"/>
    <mergeCell ref="AR2134:AS2134"/>
    <mergeCell ref="AT2134:AU2134"/>
    <mergeCell ref="BB2134:BC2134"/>
    <mergeCell ref="BD2134:BE2134"/>
    <mergeCell ref="BL2134:BM2134"/>
    <mergeCell ref="BN2134:BO2134"/>
    <mergeCell ref="N2134:O2134"/>
    <mergeCell ref="P2134:Q2134"/>
    <mergeCell ref="X2134:Y2134"/>
    <mergeCell ref="Z2134:AA2134"/>
    <mergeCell ref="AH2134:AI2134"/>
    <mergeCell ref="AJ2134:AK2134"/>
    <mergeCell ref="BV2134:BW2134"/>
    <mergeCell ref="BX2134:BY2134"/>
    <mergeCell ref="BV2137:BW2137"/>
    <mergeCell ref="BX2137:BY2137"/>
    <mergeCell ref="BB2113:BC2113"/>
    <mergeCell ref="BD2113:BE2113"/>
    <mergeCell ref="BL2113:BM2113"/>
    <mergeCell ref="BN2113:BO2113"/>
    <mergeCell ref="CP2113:CQ2113"/>
    <mergeCell ref="CR2113:CS2113"/>
    <mergeCell ref="CP2110:CQ2110"/>
    <mergeCell ref="CR2110:CS2110"/>
    <mergeCell ref="N2113:O2113"/>
    <mergeCell ref="P2113:Q2113"/>
    <mergeCell ref="X2113:Y2113"/>
    <mergeCell ref="Z2113:AA2113"/>
    <mergeCell ref="AH2113:AI2113"/>
    <mergeCell ref="AJ2113:AK2113"/>
    <mergeCell ref="AR2113:AS2113"/>
    <mergeCell ref="AT2113:AU2113"/>
    <mergeCell ref="AR2110:AS2110"/>
    <mergeCell ref="AT2110:AU2110"/>
    <mergeCell ref="BB2110:BC2110"/>
    <mergeCell ref="BD2110:BE2110"/>
    <mergeCell ref="BL2110:BM2110"/>
    <mergeCell ref="BN2110:BO2110"/>
    <mergeCell ref="N2110:O2110"/>
    <mergeCell ref="P2110:Q2110"/>
    <mergeCell ref="X2110:Y2110"/>
    <mergeCell ref="Z2110:AA2110"/>
    <mergeCell ref="AH2110:AI2110"/>
    <mergeCell ref="AJ2110:AK2110"/>
    <mergeCell ref="BV2110:BW2110"/>
    <mergeCell ref="BX2110:BY2110"/>
    <mergeCell ref="BV2113:BW2113"/>
    <mergeCell ref="BX2113:BY2113"/>
    <mergeCell ref="BB2121:BC2121"/>
    <mergeCell ref="BD2121:BE2121"/>
    <mergeCell ref="BL2121:BM2121"/>
    <mergeCell ref="BN2121:BO2121"/>
    <mergeCell ref="CP2121:CQ2121"/>
    <mergeCell ref="CR2121:CS2121"/>
    <mergeCell ref="CP2118:CQ2118"/>
    <mergeCell ref="CR2118:CS2118"/>
    <mergeCell ref="N2121:O2121"/>
    <mergeCell ref="P2121:Q2121"/>
    <mergeCell ref="X2121:Y2121"/>
    <mergeCell ref="Z2121:AA2121"/>
    <mergeCell ref="AH2121:AI2121"/>
    <mergeCell ref="AJ2121:AK2121"/>
    <mergeCell ref="AR2121:AS2121"/>
    <mergeCell ref="AT2121:AU2121"/>
    <mergeCell ref="AR2118:AS2118"/>
    <mergeCell ref="AT2118:AU2118"/>
    <mergeCell ref="BB2118:BC2118"/>
    <mergeCell ref="BD2118:BE2118"/>
    <mergeCell ref="BL2118:BM2118"/>
    <mergeCell ref="BN2118:BO2118"/>
    <mergeCell ref="N2118:O2118"/>
    <mergeCell ref="P2118:Q2118"/>
    <mergeCell ref="X2118:Y2118"/>
    <mergeCell ref="Z2118:AA2118"/>
    <mergeCell ref="AH2118:AI2118"/>
    <mergeCell ref="AJ2118:AK2118"/>
    <mergeCell ref="BV2118:BW2118"/>
    <mergeCell ref="BX2118:BY2118"/>
    <mergeCell ref="BV2121:BW2121"/>
    <mergeCell ref="BX2121:BY2121"/>
    <mergeCell ref="BB2097:BC2097"/>
    <mergeCell ref="BD2097:BE2097"/>
    <mergeCell ref="BL2097:BM2097"/>
    <mergeCell ref="BN2097:BO2097"/>
    <mergeCell ref="CP2097:CQ2097"/>
    <mergeCell ref="CR2097:CS2097"/>
    <mergeCell ref="CP2094:CQ2094"/>
    <mergeCell ref="CR2094:CS2094"/>
    <mergeCell ref="N2097:O2097"/>
    <mergeCell ref="P2097:Q2097"/>
    <mergeCell ref="X2097:Y2097"/>
    <mergeCell ref="Z2097:AA2097"/>
    <mergeCell ref="AH2097:AI2097"/>
    <mergeCell ref="AJ2097:AK2097"/>
    <mergeCell ref="AR2097:AS2097"/>
    <mergeCell ref="AT2097:AU2097"/>
    <mergeCell ref="AR2094:AS2094"/>
    <mergeCell ref="AT2094:AU2094"/>
    <mergeCell ref="BB2094:BC2094"/>
    <mergeCell ref="BD2094:BE2094"/>
    <mergeCell ref="BL2094:BM2094"/>
    <mergeCell ref="BN2094:BO2094"/>
    <mergeCell ref="N2094:O2094"/>
    <mergeCell ref="P2094:Q2094"/>
    <mergeCell ref="X2094:Y2094"/>
    <mergeCell ref="Z2094:AA2094"/>
    <mergeCell ref="AH2094:AI2094"/>
    <mergeCell ref="AJ2094:AK2094"/>
    <mergeCell ref="BV2094:BW2094"/>
    <mergeCell ref="BX2094:BY2094"/>
    <mergeCell ref="BV2097:BW2097"/>
    <mergeCell ref="BX2097:BY2097"/>
    <mergeCell ref="BB2105:BC2105"/>
    <mergeCell ref="BD2105:BE2105"/>
    <mergeCell ref="BL2105:BM2105"/>
    <mergeCell ref="BN2105:BO2105"/>
    <mergeCell ref="CP2105:CQ2105"/>
    <mergeCell ref="CR2105:CS2105"/>
    <mergeCell ref="CP2102:CQ2102"/>
    <mergeCell ref="CR2102:CS2102"/>
    <mergeCell ref="N2105:O2105"/>
    <mergeCell ref="P2105:Q2105"/>
    <mergeCell ref="X2105:Y2105"/>
    <mergeCell ref="Z2105:AA2105"/>
    <mergeCell ref="AH2105:AI2105"/>
    <mergeCell ref="AJ2105:AK2105"/>
    <mergeCell ref="AR2105:AS2105"/>
    <mergeCell ref="AT2105:AU2105"/>
    <mergeCell ref="AR2102:AS2102"/>
    <mergeCell ref="AT2102:AU2102"/>
    <mergeCell ref="BB2102:BC2102"/>
    <mergeCell ref="BD2102:BE2102"/>
    <mergeCell ref="BL2102:BM2102"/>
    <mergeCell ref="BN2102:BO2102"/>
    <mergeCell ref="N2102:O2102"/>
    <mergeCell ref="P2102:Q2102"/>
    <mergeCell ref="X2102:Y2102"/>
    <mergeCell ref="Z2102:AA2102"/>
    <mergeCell ref="AH2102:AI2102"/>
    <mergeCell ref="AJ2102:AK2102"/>
    <mergeCell ref="BV2102:BW2102"/>
    <mergeCell ref="BX2102:BY2102"/>
    <mergeCell ref="BV2105:BW2105"/>
    <mergeCell ref="BX2105:BY2105"/>
    <mergeCell ref="BB2081:BC2081"/>
    <mergeCell ref="BD2081:BE2081"/>
    <mergeCell ref="BL2081:BM2081"/>
    <mergeCell ref="BN2081:BO2081"/>
    <mergeCell ref="CP2081:CQ2081"/>
    <mergeCell ref="CR2081:CS2081"/>
    <mergeCell ref="CP2078:CQ2078"/>
    <mergeCell ref="CR2078:CS2078"/>
    <mergeCell ref="N2081:O2081"/>
    <mergeCell ref="P2081:Q2081"/>
    <mergeCell ref="X2081:Y2081"/>
    <mergeCell ref="Z2081:AA2081"/>
    <mergeCell ref="AH2081:AI2081"/>
    <mergeCell ref="AJ2081:AK2081"/>
    <mergeCell ref="AR2081:AS2081"/>
    <mergeCell ref="AT2081:AU2081"/>
    <mergeCell ref="AR2078:AS2078"/>
    <mergeCell ref="AT2078:AU2078"/>
    <mergeCell ref="BB2078:BC2078"/>
    <mergeCell ref="BD2078:BE2078"/>
    <mergeCell ref="BL2078:BM2078"/>
    <mergeCell ref="BN2078:BO2078"/>
    <mergeCell ref="N2078:O2078"/>
    <mergeCell ref="P2078:Q2078"/>
    <mergeCell ref="X2078:Y2078"/>
    <mergeCell ref="Z2078:AA2078"/>
    <mergeCell ref="AH2078:AI2078"/>
    <mergeCell ref="AJ2078:AK2078"/>
    <mergeCell ref="BV2078:BW2078"/>
    <mergeCell ref="BX2078:BY2078"/>
    <mergeCell ref="BV2081:BW2081"/>
    <mergeCell ref="BX2081:BY2081"/>
    <mergeCell ref="BB2089:BC2089"/>
    <mergeCell ref="BD2089:BE2089"/>
    <mergeCell ref="BL2089:BM2089"/>
    <mergeCell ref="BN2089:BO2089"/>
    <mergeCell ref="CP2089:CQ2089"/>
    <mergeCell ref="CR2089:CS2089"/>
    <mergeCell ref="CP2086:CQ2086"/>
    <mergeCell ref="CR2086:CS2086"/>
    <mergeCell ref="N2089:O2089"/>
    <mergeCell ref="P2089:Q2089"/>
    <mergeCell ref="X2089:Y2089"/>
    <mergeCell ref="Z2089:AA2089"/>
    <mergeCell ref="AH2089:AI2089"/>
    <mergeCell ref="AJ2089:AK2089"/>
    <mergeCell ref="AR2089:AS2089"/>
    <mergeCell ref="AT2089:AU2089"/>
    <mergeCell ref="AR2086:AS2086"/>
    <mergeCell ref="AT2086:AU2086"/>
    <mergeCell ref="BB2086:BC2086"/>
    <mergeCell ref="BD2086:BE2086"/>
    <mergeCell ref="BL2086:BM2086"/>
    <mergeCell ref="BN2086:BO2086"/>
    <mergeCell ref="N2086:O2086"/>
    <mergeCell ref="P2086:Q2086"/>
    <mergeCell ref="X2086:Y2086"/>
    <mergeCell ref="Z2086:AA2086"/>
    <mergeCell ref="AH2086:AI2086"/>
    <mergeCell ref="AJ2086:AK2086"/>
    <mergeCell ref="BV2086:BW2086"/>
    <mergeCell ref="BX2086:BY2086"/>
    <mergeCell ref="BV2089:BW2089"/>
    <mergeCell ref="BX2089:BY2089"/>
    <mergeCell ref="BB2065:BC2065"/>
    <mergeCell ref="BD2065:BE2065"/>
    <mergeCell ref="BL2065:BM2065"/>
    <mergeCell ref="BN2065:BO2065"/>
    <mergeCell ref="CP2065:CQ2065"/>
    <mergeCell ref="CR2065:CS2065"/>
    <mergeCell ref="CP2062:CQ2062"/>
    <mergeCell ref="CR2062:CS2062"/>
    <mergeCell ref="N2065:O2065"/>
    <mergeCell ref="P2065:Q2065"/>
    <mergeCell ref="X2065:Y2065"/>
    <mergeCell ref="Z2065:AA2065"/>
    <mergeCell ref="AH2065:AI2065"/>
    <mergeCell ref="AJ2065:AK2065"/>
    <mergeCell ref="AR2065:AS2065"/>
    <mergeCell ref="AT2065:AU2065"/>
    <mergeCell ref="AR2062:AS2062"/>
    <mergeCell ref="AT2062:AU2062"/>
    <mergeCell ref="BB2062:BC2062"/>
    <mergeCell ref="BD2062:BE2062"/>
    <mergeCell ref="BL2062:BM2062"/>
    <mergeCell ref="BN2062:BO2062"/>
    <mergeCell ref="N2062:O2062"/>
    <mergeCell ref="P2062:Q2062"/>
    <mergeCell ref="X2062:Y2062"/>
    <mergeCell ref="Z2062:AA2062"/>
    <mergeCell ref="AH2062:AI2062"/>
    <mergeCell ref="AJ2062:AK2062"/>
    <mergeCell ref="BV2062:BW2062"/>
    <mergeCell ref="BX2062:BY2062"/>
    <mergeCell ref="BV2065:BW2065"/>
    <mergeCell ref="BX2065:BY2065"/>
    <mergeCell ref="BB2073:BC2073"/>
    <mergeCell ref="BD2073:BE2073"/>
    <mergeCell ref="BL2073:BM2073"/>
    <mergeCell ref="BN2073:BO2073"/>
    <mergeCell ref="CP2073:CQ2073"/>
    <mergeCell ref="CR2073:CS2073"/>
    <mergeCell ref="CP2070:CQ2070"/>
    <mergeCell ref="CR2070:CS2070"/>
    <mergeCell ref="N2073:O2073"/>
    <mergeCell ref="P2073:Q2073"/>
    <mergeCell ref="X2073:Y2073"/>
    <mergeCell ref="Z2073:AA2073"/>
    <mergeCell ref="AH2073:AI2073"/>
    <mergeCell ref="AJ2073:AK2073"/>
    <mergeCell ref="AR2073:AS2073"/>
    <mergeCell ref="AT2073:AU2073"/>
    <mergeCell ref="AR2070:AS2070"/>
    <mergeCell ref="AT2070:AU2070"/>
    <mergeCell ref="BB2070:BC2070"/>
    <mergeCell ref="BD2070:BE2070"/>
    <mergeCell ref="BL2070:BM2070"/>
    <mergeCell ref="BN2070:BO2070"/>
    <mergeCell ref="N2070:O2070"/>
    <mergeCell ref="P2070:Q2070"/>
    <mergeCell ref="X2070:Y2070"/>
    <mergeCell ref="Z2070:AA2070"/>
    <mergeCell ref="AH2070:AI2070"/>
    <mergeCell ref="AJ2070:AK2070"/>
    <mergeCell ref="BV2070:BW2070"/>
    <mergeCell ref="BX2070:BY2070"/>
    <mergeCell ref="BV2073:BW2073"/>
    <mergeCell ref="BX2073:BY2073"/>
    <mergeCell ref="BB2049:BC2049"/>
    <mergeCell ref="BD2049:BE2049"/>
    <mergeCell ref="BL2049:BM2049"/>
    <mergeCell ref="BN2049:BO2049"/>
    <mergeCell ref="CP2049:CQ2049"/>
    <mergeCell ref="CR2049:CS2049"/>
    <mergeCell ref="CP2046:CQ2046"/>
    <mergeCell ref="CR2046:CS2046"/>
    <mergeCell ref="N2049:O2049"/>
    <mergeCell ref="P2049:Q2049"/>
    <mergeCell ref="X2049:Y2049"/>
    <mergeCell ref="Z2049:AA2049"/>
    <mergeCell ref="AH2049:AI2049"/>
    <mergeCell ref="AJ2049:AK2049"/>
    <mergeCell ref="AR2049:AS2049"/>
    <mergeCell ref="AT2049:AU2049"/>
    <mergeCell ref="AR2046:AS2046"/>
    <mergeCell ref="AT2046:AU2046"/>
    <mergeCell ref="BB2046:BC2046"/>
    <mergeCell ref="BD2046:BE2046"/>
    <mergeCell ref="BL2046:BM2046"/>
    <mergeCell ref="BN2046:BO2046"/>
    <mergeCell ref="N2046:O2046"/>
    <mergeCell ref="P2046:Q2046"/>
    <mergeCell ref="X2046:Y2046"/>
    <mergeCell ref="Z2046:AA2046"/>
    <mergeCell ref="AH2046:AI2046"/>
    <mergeCell ref="AJ2046:AK2046"/>
    <mergeCell ref="BV2046:BW2046"/>
    <mergeCell ref="BX2046:BY2046"/>
    <mergeCell ref="BV2049:BW2049"/>
    <mergeCell ref="BX2049:BY2049"/>
    <mergeCell ref="BB2057:BC2057"/>
    <mergeCell ref="BD2057:BE2057"/>
    <mergeCell ref="BL2057:BM2057"/>
    <mergeCell ref="BN2057:BO2057"/>
    <mergeCell ref="CP2057:CQ2057"/>
    <mergeCell ref="CR2057:CS2057"/>
    <mergeCell ref="CP2054:CQ2054"/>
    <mergeCell ref="CR2054:CS2054"/>
    <mergeCell ref="N2057:O2057"/>
    <mergeCell ref="P2057:Q2057"/>
    <mergeCell ref="X2057:Y2057"/>
    <mergeCell ref="Z2057:AA2057"/>
    <mergeCell ref="AH2057:AI2057"/>
    <mergeCell ref="AJ2057:AK2057"/>
    <mergeCell ref="AR2057:AS2057"/>
    <mergeCell ref="AT2057:AU2057"/>
    <mergeCell ref="AR2054:AS2054"/>
    <mergeCell ref="AT2054:AU2054"/>
    <mergeCell ref="BB2054:BC2054"/>
    <mergeCell ref="BD2054:BE2054"/>
    <mergeCell ref="BL2054:BM2054"/>
    <mergeCell ref="BN2054:BO2054"/>
    <mergeCell ref="N2054:O2054"/>
    <mergeCell ref="P2054:Q2054"/>
    <mergeCell ref="X2054:Y2054"/>
    <mergeCell ref="Z2054:AA2054"/>
    <mergeCell ref="AH2054:AI2054"/>
    <mergeCell ref="AJ2054:AK2054"/>
    <mergeCell ref="BV2054:BW2054"/>
    <mergeCell ref="BX2054:BY2054"/>
    <mergeCell ref="BV2057:BW2057"/>
    <mergeCell ref="BX2057:BY2057"/>
    <mergeCell ref="BB2033:BC2033"/>
    <mergeCell ref="BD2033:BE2033"/>
    <mergeCell ref="BL2033:BM2033"/>
    <mergeCell ref="BN2033:BO2033"/>
    <mergeCell ref="CP2033:CQ2033"/>
    <mergeCell ref="CR2033:CS2033"/>
    <mergeCell ref="CP2030:CQ2030"/>
    <mergeCell ref="CR2030:CS2030"/>
    <mergeCell ref="N2033:O2033"/>
    <mergeCell ref="P2033:Q2033"/>
    <mergeCell ref="X2033:Y2033"/>
    <mergeCell ref="Z2033:AA2033"/>
    <mergeCell ref="AH2033:AI2033"/>
    <mergeCell ref="AJ2033:AK2033"/>
    <mergeCell ref="AR2033:AS2033"/>
    <mergeCell ref="AT2033:AU2033"/>
    <mergeCell ref="AR2030:AS2030"/>
    <mergeCell ref="AT2030:AU2030"/>
    <mergeCell ref="BB2030:BC2030"/>
    <mergeCell ref="BD2030:BE2030"/>
    <mergeCell ref="BL2030:BM2030"/>
    <mergeCell ref="BN2030:BO2030"/>
    <mergeCell ref="N2030:O2030"/>
    <mergeCell ref="P2030:Q2030"/>
    <mergeCell ref="X2030:Y2030"/>
    <mergeCell ref="Z2030:AA2030"/>
    <mergeCell ref="AH2030:AI2030"/>
    <mergeCell ref="AJ2030:AK2030"/>
    <mergeCell ref="BV2030:BW2030"/>
    <mergeCell ref="BX2030:BY2030"/>
    <mergeCell ref="BV2033:BW2033"/>
    <mergeCell ref="BX2033:BY2033"/>
    <mergeCell ref="BB2041:BC2041"/>
    <mergeCell ref="BD2041:BE2041"/>
    <mergeCell ref="BL2041:BM2041"/>
    <mergeCell ref="BN2041:BO2041"/>
    <mergeCell ref="CP2041:CQ2041"/>
    <mergeCell ref="CR2041:CS2041"/>
    <mergeCell ref="CP2038:CQ2038"/>
    <mergeCell ref="CR2038:CS2038"/>
    <mergeCell ref="N2041:O2041"/>
    <mergeCell ref="P2041:Q2041"/>
    <mergeCell ref="X2041:Y2041"/>
    <mergeCell ref="Z2041:AA2041"/>
    <mergeCell ref="AH2041:AI2041"/>
    <mergeCell ref="AJ2041:AK2041"/>
    <mergeCell ref="AR2041:AS2041"/>
    <mergeCell ref="AT2041:AU2041"/>
    <mergeCell ref="AR2038:AS2038"/>
    <mergeCell ref="AT2038:AU2038"/>
    <mergeCell ref="BB2038:BC2038"/>
    <mergeCell ref="BD2038:BE2038"/>
    <mergeCell ref="BL2038:BM2038"/>
    <mergeCell ref="BN2038:BO2038"/>
    <mergeCell ref="N2038:O2038"/>
    <mergeCell ref="P2038:Q2038"/>
    <mergeCell ref="X2038:Y2038"/>
    <mergeCell ref="Z2038:AA2038"/>
    <mergeCell ref="AH2038:AI2038"/>
    <mergeCell ref="AJ2038:AK2038"/>
    <mergeCell ref="BV2038:BW2038"/>
    <mergeCell ref="BX2038:BY2038"/>
    <mergeCell ref="BV2041:BW2041"/>
    <mergeCell ref="BX2041:BY2041"/>
    <mergeCell ref="BB2017:BC2017"/>
    <mergeCell ref="BD2017:BE2017"/>
    <mergeCell ref="BL2017:BM2017"/>
    <mergeCell ref="BN2017:BO2017"/>
    <mergeCell ref="CP2017:CQ2017"/>
    <mergeCell ref="CR2017:CS2017"/>
    <mergeCell ref="CP2014:CQ2014"/>
    <mergeCell ref="CR2014:CS2014"/>
    <mergeCell ref="N2017:O2017"/>
    <mergeCell ref="P2017:Q2017"/>
    <mergeCell ref="X2017:Y2017"/>
    <mergeCell ref="Z2017:AA2017"/>
    <mergeCell ref="AH2017:AI2017"/>
    <mergeCell ref="AJ2017:AK2017"/>
    <mergeCell ref="AR2017:AS2017"/>
    <mergeCell ref="AT2017:AU2017"/>
    <mergeCell ref="AR2014:AS2014"/>
    <mergeCell ref="AT2014:AU2014"/>
    <mergeCell ref="BB2014:BC2014"/>
    <mergeCell ref="BD2014:BE2014"/>
    <mergeCell ref="BL2014:BM2014"/>
    <mergeCell ref="BN2014:BO2014"/>
    <mergeCell ref="N2014:O2014"/>
    <mergeCell ref="P2014:Q2014"/>
    <mergeCell ref="X2014:Y2014"/>
    <mergeCell ref="Z2014:AA2014"/>
    <mergeCell ref="AH2014:AI2014"/>
    <mergeCell ref="AJ2014:AK2014"/>
    <mergeCell ref="BV2014:BW2014"/>
    <mergeCell ref="BX2014:BY2014"/>
    <mergeCell ref="BV2017:BW2017"/>
    <mergeCell ref="BX2017:BY2017"/>
    <mergeCell ref="BB2025:BC2025"/>
    <mergeCell ref="BD2025:BE2025"/>
    <mergeCell ref="BL2025:BM2025"/>
    <mergeCell ref="BN2025:BO2025"/>
    <mergeCell ref="CP2025:CQ2025"/>
    <mergeCell ref="CR2025:CS2025"/>
    <mergeCell ref="CP2022:CQ2022"/>
    <mergeCell ref="CR2022:CS2022"/>
    <mergeCell ref="N2025:O2025"/>
    <mergeCell ref="P2025:Q2025"/>
    <mergeCell ref="X2025:Y2025"/>
    <mergeCell ref="Z2025:AA2025"/>
    <mergeCell ref="AH2025:AI2025"/>
    <mergeCell ref="AJ2025:AK2025"/>
    <mergeCell ref="AR2025:AS2025"/>
    <mergeCell ref="AT2025:AU2025"/>
    <mergeCell ref="AR2022:AS2022"/>
    <mergeCell ref="AT2022:AU2022"/>
    <mergeCell ref="BB2022:BC2022"/>
    <mergeCell ref="BD2022:BE2022"/>
    <mergeCell ref="BL2022:BM2022"/>
    <mergeCell ref="BN2022:BO2022"/>
    <mergeCell ref="N2022:O2022"/>
    <mergeCell ref="P2022:Q2022"/>
    <mergeCell ref="X2022:Y2022"/>
    <mergeCell ref="Z2022:AA2022"/>
    <mergeCell ref="AH2022:AI2022"/>
    <mergeCell ref="AJ2022:AK2022"/>
    <mergeCell ref="BV2022:BW2022"/>
    <mergeCell ref="BX2022:BY2022"/>
    <mergeCell ref="BV2025:BW2025"/>
    <mergeCell ref="BX2025:BY2025"/>
    <mergeCell ref="BB2001:BC2001"/>
    <mergeCell ref="BD2001:BE2001"/>
    <mergeCell ref="BL2001:BM2001"/>
    <mergeCell ref="BN2001:BO2001"/>
    <mergeCell ref="CP2001:CQ2001"/>
    <mergeCell ref="CR2001:CS2001"/>
    <mergeCell ref="CP1998:CQ1998"/>
    <mergeCell ref="CR1998:CS1998"/>
    <mergeCell ref="N2001:O2001"/>
    <mergeCell ref="P2001:Q2001"/>
    <mergeCell ref="X2001:Y2001"/>
    <mergeCell ref="Z2001:AA2001"/>
    <mergeCell ref="AH2001:AI2001"/>
    <mergeCell ref="AJ2001:AK2001"/>
    <mergeCell ref="AR2001:AS2001"/>
    <mergeCell ref="AT2001:AU2001"/>
    <mergeCell ref="AR1998:AS1998"/>
    <mergeCell ref="AT1998:AU1998"/>
    <mergeCell ref="BB1998:BC1998"/>
    <mergeCell ref="BD1998:BE1998"/>
    <mergeCell ref="BL1998:BM1998"/>
    <mergeCell ref="BN1998:BO1998"/>
    <mergeCell ref="N1998:O1998"/>
    <mergeCell ref="P1998:Q1998"/>
    <mergeCell ref="X1998:Y1998"/>
    <mergeCell ref="Z1998:AA1998"/>
    <mergeCell ref="AH1998:AI1998"/>
    <mergeCell ref="AJ1998:AK1998"/>
    <mergeCell ref="BV1998:BW1998"/>
    <mergeCell ref="BX1998:BY1998"/>
    <mergeCell ref="BV2001:BW2001"/>
    <mergeCell ref="BX2001:BY2001"/>
    <mergeCell ref="BB2009:BC2009"/>
    <mergeCell ref="BD2009:BE2009"/>
    <mergeCell ref="BL2009:BM2009"/>
    <mergeCell ref="BN2009:BO2009"/>
    <mergeCell ref="CP2009:CQ2009"/>
    <mergeCell ref="CR2009:CS2009"/>
    <mergeCell ref="CP2006:CQ2006"/>
    <mergeCell ref="CR2006:CS2006"/>
    <mergeCell ref="N2009:O2009"/>
    <mergeCell ref="P2009:Q2009"/>
    <mergeCell ref="X2009:Y2009"/>
    <mergeCell ref="Z2009:AA2009"/>
    <mergeCell ref="AH2009:AI2009"/>
    <mergeCell ref="AJ2009:AK2009"/>
    <mergeCell ref="AR2009:AS2009"/>
    <mergeCell ref="AT2009:AU2009"/>
    <mergeCell ref="AR2006:AS2006"/>
    <mergeCell ref="AT2006:AU2006"/>
    <mergeCell ref="BB2006:BC2006"/>
    <mergeCell ref="BD2006:BE2006"/>
    <mergeCell ref="BL2006:BM2006"/>
    <mergeCell ref="BN2006:BO2006"/>
    <mergeCell ref="N2006:O2006"/>
    <mergeCell ref="P2006:Q2006"/>
    <mergeCell ref="X2006:Y2006"/>
    <mergeCell ref="Z2006:AA2006"/>
    <mergeCell ref="AH2006:AI2006"/>
    <mergeCell ref="AJ2006:AK2006"/>
    <mergeCell ref="BV2006:BW2006"/>
    <mergeCell ref="BX2006:BY2006"/>
    <mergeCell ref="BV2009:BW2009"/>
    <mergeCell ref="BX2009:BY2009"/>
    <mergeCell ref="BB1985:BC1985"/>
    <mergeCell ref="BD1985:BE1985"/>
    <mergeCell ref="BL1985:BM1985"/>
    <mergeCell ref="BN1985:BO1985"/>
    <mergeCell ref="CP1985:CQ1985"/>
    <mergeCell ref="CR1985:CS1985"/>
    <mergeCell ref="CP1982:CQ1982"/>
    <mergeCell ref="CR1982:CS1982"/>
    <mergeCell ref="N1985:O1985"/>
    <mergeCell ref="P1985:Q1985"/>
    <mergeCell ref="X1985:Y1985"/>
    <mergeCell ref="Z1985:AA1985"/>
    <mergeCell ref="AH1985:AI1985"/>
    <mergeCell ref="AJ1985:AK1985"/>
    <mergeCell ref="AR1985:AS1985"/>
    <mergeCell ref="AT1985:AU1985"/>
    <mergeCell ref="AR1982:AS1982"/>
    <mergeCell ref="AT1982:AU1982"/>
    <mergeCell ref="BB1982:BC1982"/>
    <mergeCell ref="BD1982:BE1982"/>
    <mergeCell ref="BL1982:BM1982"/>
    <mergeCell ref="BN1982:BO1982"/>
    <mergeCell ref="N1982:O1982"/>
    <mergeCell ref="P1982:Q1982"/>
    <mergeCell ref="X1982:Y1982"/>
    <mergeCell ref="Z1982:AA1982"/>
    <mergeCell ref="AH1982:AI1982"/>
    <mergeCell ref="AJ1982:AK1982"/>
    <mergeCell ref="BV1982:BW1982"/>
    <mergeCell ref="BX1982:BY1982"/>
    <mergeCell ref="BV1985:BW1985"/>
    <mergeCell ref="BX1985:BY1985"/>
    <mergeCell ref="BB1993:BC1993"/>
    <mergeCell ref="BD1993:BE1993"/>
    <mergeCell ref="BL1993:BM1993"/>
    <mergeCell ref="BN1993:BO1993"/>
    <mergeCell ref="CP1993:CQ1993"/>
    <mergeCell ref="CR1993:CS1993"/>
    <mergeCell ref="CP1990:CQ1990"/>
    <mergeCell ref="CR1990:CS1990"/>
    <mergeCell ref="N1993:O1993"/>
    <mergeCell ref="P1993:Q1993"/>
    <mergeCell ref="X1993:Y1993"/>
    <mergeCell ref="Z1993:AA1993"/>
    <mergeCell ref="AH1993:AI1993"/>
    <mergeCell ref="AJ1993:AK1993"/>
    <mergeCell ref="AR1993:AS1993"/>
    <mergeCell ref="AT1993:AU1993"/>
    <mergeCell ref="AR1990:AS1990"/>
    <mergeCell ref="AT1990:AU1990"/>
    <mergeCell ref="BB1990:BC1990"/>
    <mergeCell ref="BD1990:BE1990"/>
    <mergeCell ref="BL1990:BM1990"/>
    <mergeCell ref="BN1990:BO1990"/>
    <mergeCell ref="N1990:O1990"/>
    <mergeCell ref="P1990:Q1990"/>
    <mergeCell ref="X1990:Y1990"/>
    <mergeCell ref="Z1990:AA1990"/>
    <mergeCell ref="AH1990:AI1990"/>
    <mergeCell ref="AJ1990:AK1990"/>
    <mergeCell ref="BV1990:BW1990"/>
    <mergeCell ref="BX1990:BY1990"/>
    <mergeCell ref="BV1993:BW1993"/>
    <mergeCell ref="BX1993:BY1993"/>
    <mergeCell ref="BB1969:BC1969"/>
    <mergeCell ref="BD1969:BE1969"/>
    <mergeCell ref="BL1969:BM1969"/>
    <mergeCell ref="BN1969:BO1969"/>
    <mergeCell ref="CP1969:CQ1969"/>
    <mergeCell ref="CR1969:CS1969"/>
    <mergeCell ref="CP1966:CQ1966"/>
    <mergeCell ref="CR1966:CS1966"/>
    <mergeCell ref="N1969:O1969"/>
    <mergeCell ref="P1969:Q1969"/>
    <mergeCell ref="X1969:Y1969"/>
    <mergeCell ref="Z1969:AA1969"/>
    <mergeCell ref="AH1969:AI1969"/>
    <mergeCell ref="AJ1969:AK1969"/>
    <mergeCell ref="AR1969:AS1969"/>
    <mergeCell ref="AT1969:AU1969"/>
    <mergeCell ref="AR1966:AS1966"/>
    <mergeCell ref="AT1966:AU1966"/>
    <mergeCell ref="BB1966:BC1966"/>
    <mergeCell ref="BD1966:BE1966"/>
    <mergeCell ref="BL1966:BM1966"/>
    <mergeCell ref="BN1966:BO1966"/>
    <mergeCell ref="N1966:O1966"/>
    <mergeCell ref="P1966:Q1966"/>
    <mergeCell ref="X1966:Y1966"/>
    <mergeCell ref="Z1966:AA1966"/>
    <mergeCell ref="AH1966:AI1966"/>
    <mergeCell ref="AJ1966:AK1966"/>
    <mergeCell ref="BV1966:BW1966"/>
    <mergeCell ref="BX1966:BY1966"/>
    <mergeCell ref="BV1969:BW1969"/>
    <mergeCell ref="BX1969:BY1969"/>
    <mergeCell ref="BB1977:BC1977"/>
    <mergeCell ref="BD1977:BE1977"/>
    <mergeCell ref="BL1977:BM1977"/>
    <mergeCell ref="BN1977:BO1977"/>
    <mergeCell ref="CP1977:CQ1977"/>
    <mergeCell ref="CR1977:CS1977"/>
    <mergeCell ref="CP1974:CQ1974"/>
    <mergeCell ref="CR1974:CS1974"/>
    <mergeCell ref="N1977:O1977"/>
    <mergeCell ref="P1977:Q1977"/>
    <mergeCell ref="X1977:Y1977"/>
    <mergeCell ref="Z1977:AA1977"/>
    <mergeCell ref="AH1977:AI1977"/>
    <mergeCell ref="AJ1977:AK1977"/>
    <mergeCell ref="AR1977:AS1977"/>
    <mergeCell ref="AT1977:AU1977"/>
    <mergeCell ref="AR1974:AS1974"/>
    <mergeCell ref="AT1974:AU1974"/>
    <mergeCell ref="BB1974:BC1974"/>
    <mergeCell ref="BD1974:BE1974"/>
    <mergeCell ref="BL1974:BM1974"/>
    <mergeCell ref="BN1974:BO1974"/>
    <mergeCell ref="N1974:O1974"/>
    <mergeCell ref="P1974:Q1974"/>
    <mergeCell ref="X1974:Y1974"/>
    <mergeCell ref="Z1974:AA1974"/>
    <mergeCell ref="AH1974:AI1974"/>
    <mergeCell ref="AJ1974:AK1974"/>
    <mergeCell ref="BV1974:BW1974"/>
    <mergeCell ref="BX1974:BY1974"/>
    <mergeCell ref="BV1977:BW1977"/>
    <mergeCell ref="BX1977:BY1977"/>
    <mergeCell ref="BB1953:BC1953"/>
    <mergeCell ref="BD1953:BE1953"/>
    <mergeCell ref="BL1953:BM1953"/>
    <mergeCell ref="BN1953:BO1953"/>
    <mergeCell ref="CP1953:CQ1953"/>
    <mergeCell ref="CR1953:CS1953"/>
    <mergeCell ref="CP1950:CQ1950"/>
    <mergeCell ref="CR1950:CS1950"/>
    <mergeCell ref="N1953:O1953"/>
    <mergeCell ref="P1953:Q1953"/>
    <mergeCell ref="X1953:Y1953"/>
    <mergeCell ref="Z1953:AA1953"/>
    <mergeCell ref="AH1953:AI1953"/>
    <mergeCell ref="AJ1953:AK1953"/>
    <mergeCell ref="AR1953:AS1953"/>
    <mergeCell ref="AT1953:AU1953"/>
    <mergeCell ref="AR1950:AS1950"/>
    <mergeCell ref="AT1950:AU1950"/>
    <mergeCell ref="BB1950:BC1950"/>
    <mergeCell ref="BD1950:BE1950"/>
    <mergeCell ref="BL1950:BM1950"/>
    <mergeCell ref="BN1950:BO1950"/>
    <mergeCell ref="N1950:O1950"/>
    <mergeCell ref="P1950:Q1950"/>
    <mergeCell ref="X1950:Y1950"/>
    <mergeCell ref="Z1950:AA1950"/>
    <mergeCell ref="AH1950:AI1950"/>
    <mergeCell ref="AJ1950:AK1950"/>
    <mergeCell ref="BV1950:BW1950"/>
    <mergeCell ref="BX1950:BY1950"/>
    <mergeCell ref="BV1953:BW1953"/>
    <mergeCell ref="BX1953:BY1953"/>
    <mergeCell ref="BB1961:BC1961"/>
    <mergeCell ref="BD1961:BE1961"/>
    <mergeCell ref="BL1961:BM1961"/>
    <mergeCell ref="BN1961:BO1961"/>
    <mergeCell ref="CP1961:CQ1961"/>
    <mergeCell ref="CR1961:CS1961"/>
    <mergeCell ref="CP1958:CQ1958"/>
    <mergeCell ref="CR1958:CS1958"/>
    <mergeCell ref="N1961:O1961"/>
    <mergeCell ref="P1961:Q1961"/>
    <mergeCell ref="X1961:Y1961"/>
    <mergeCell ref="Z1961:AA1961"/>
    <mergeCell ref="AH1961:AI1961"/>
    <mergeCell ref="AJ1961:AK1961"/>
    <mergeCell ref="AR1961:AS1961"/>
    <mergeCell ref="AT1961:AU1961"/>
    <mergeCell ref="AR1958:AS1958"/>
    <mergeCell ref="AT1958:AU1958"/>
    <mergeCell ref="BB1958:BC1958"/>
    <mergeCell ref="BD1958:BE1958"/>
    <mergeCell ref="BL1958:BM1958"/>
    <mergeCell ref="BN1958:BO1958"/>
    <mergeCell ref="N1958:O1958"/>
    <mergeCell ref="P1958:Q1958"/>
    <mergeCell ref="X1958:Y1958"/>
    <mergeCell ref="Z1958:AA1958"/>
    <mergeCell ref="AH1958:AI1958"/>
    <mergeCell ref="AJ1958:AK1958"/>
    <mergeCell ref="BV1958:BW1958"/>
    <mergeCell ref="BX1958:BY1958"/>
    <mergeCell ref="BV1961:BW1961"/>
    <mergeCell ref="BX1961:BY1961"/>
    <mergeCell ref="BB1937:BC1937"/>
    <mergeCell ref="BD1937:BE1937"/>
    <mergeCell ref="BL1937:BM1937"/>
    <mergeCell ref="BN1937:BO1937"/>
    <mergeCell ref="CP1937:CQ1937"/>
    <mergeCell ref="CR1937:CS1937"/>
    <mergeCell ref="CP1934:CQ1934"/>
    <mergeCell ref="CR1934:CS1934"/>
    <mergeCell ref="N1937:O1937"/>
    <mergeCell ref="P1937:Q1937"/>
    <mergeCell ref="X1937:Y1937"/>
    <mergeCell ref="Z1937:AA1937"/>
    <mergeCell ref="AH1937:AI1937"/>
    <mergeCell ref="AJ1937:AK1937"/>
    <mergeCell ref="AR1937:AS1937"/>
    <mergeCell ref="AT1937:AU1937"/>
    <mergeCell ref="AR1934:AS1934"/>
    <mergeCell ref="AT1934:AU1934"/>
    <mergeCell ref="BB1934:BC1934"/>
    <mergeCell ref="BD1934:BE1934"/>
    <mergeCell ref="BL1934:BM1934"/>
    <mergeCell ref="BN1934:BO1934"/>
    <mergeCell ref="N1934:O1934"/>
    <mergeCell ref="P1934:Q1934"/>
    <mergeCell ref="X1934:Y1934"/>
    <mergeCell ref="Z1934:AA1934"/>
    <mergeCell ref="AH1934:AI1934"/>
    <mergeCell ref="AJ1934:AK1934"/>
    <mergeCell ref="BV1934:BW1934"/>
    <mergeCell ref="BX1934:BY1934"/>
    <mergeCell ref="BV1937:BW1937"/>
    <mergeCell ref="BX1937:BY1937"/>
    <mergeCell ref="BB1945:BC1945"/>
    <mergeCell ref="BD1945:BE1945"/>
    <mergeCell ref="BL1945:BM1945"/>
    <mergeCell ref="BN1945:BO1945"/>
    <mergeCell ref="CP1945:CQ1945"/>
    <mergeCell ref="CR1945:CS1945"/>
    <mergeCell ref="CP1942:CQ1942"/>
    <mergeCell ref="CR1942:CS1942"/>
    <mergeCell ref="N1945:O1945"/>
    <mergeCell ref="P1945:Q1945"/>
    <mergeCell ref="X1945:Y1945"/>
    <mergeCell ref="Z1945:AA1945"/>
    <mergeCell ref="AH1945:AI1945"/>
    <mergeCell ref="AJ1945:AK1945"/>
    <mergeCell ref="AR1945:AS1945"/>
    <mergeCell ref="AT1945:AU1945"/>
    <mergeCell ref="AR1942:AS1942"/>
    <mergeCell ref="AT1942:AU1942"/>
    <mergeCell ref="BB1942:BC1942"/>
    <mergeCell ref="BD1942:BE1942"/>
    <mergeCell ref="BL1942:BM1942"/>
    <mergeCell ref="BN1942:BO1942"/>
    <mergeCell ref="N1942:O1942"/>
    <mergeCell ref="P1942:Q1942"/>
    <mergeCell ref="X1942:Y1942"/>
    <mergeCell ref="Z1942:AA1942"/>
    <mergeCell ref="AH1942:AI1942"/>
    <mergeCell ref="AJ1942:AK1942"/>
    <mergeCell ref="BV1942:BW1942"/>
    <mergeCell ref="BX1942:BY1942"/>
    <mergeCell ref="BV1945:BW1945"/>
    <mergeCell ref="BX1945:BY1945"/>
    <mergeCell ref="BB1921:BC1921"/>
    <mergeCell ref="BD1921:BE1921"/>
    <mergeCell ref="BL1921:BM1921"/>
    <mergeCell ref="BN1921:BO1921"/>
    <mergeCell ref="CP1921:CQ1921"/>
    <mergeCell ref="CR1921:CS1921"/>
    <mergeCell ref="CP1918:CQ1918"/>
    <mergeCell ref="CR1918:CS1918"/>
    <mergeCell ref="N1921:O1921"/>
    <mergeCell ref="P1921:Q1921"/>
    <mergeCell ref="X1921:Y1921"/>
    <mergeCell ref="Z1921:AA1921"/>
    <mergeCell ref="AH1921:AI1921"/>
    <mergeCell ref="AJ1921:AK1921"/>
    <mergeCell ref="AR1921:AS1921"/>
    <mergeCell ref="AT1921:AU1921"/>
    <mergeCell ref="AR1918:AS1918"/>
    <mergeCell ref="AT1918:AU1918"/>
    <mergeCell ref="BB1918:BC1918"/>
    <mergeCell ref="BD1918:BE1918"/>
    <mergeCell ref="BL1918:BM1918"/>
    <mergeCell ref="BN1918:BO1918"/>
    <mergeCell ref="N1918:O1918"/>
    <mergeCell ref="P1918:Q1918"/>
    <mergeCell ref="X1918:Y1918"/>
    <mergeCell ref="Z1918:AA1918"/>
    <mergeCell ref="AH1918:AI1918"/>
    <mergeCell ref="AJ1918:AK1918"/>
    <mergeCell ref="BV1918:BW1918"/>
    <mergeCell ref="BX1918:BY1918"/>
    <mergeCell ref="BV1921:BW1921"/>
    <mergeCell ref="BX1921:BY1921"/>
    <mergeCell ref="BB1929:BC1929"/>
    <mergeCell ref="BD1929:BE1929"/>
    <mergeCell ref="BL1929:BM1929"/>
    <mergeCell ref="BN1929:BO1929"/>
    <mergeCell ref="CP1929:CQ1929"/>
    <mergeCell ref="CR1929:CS1929"/>
    <mergeCell ref="CP1926:CQ1926"/>
    <mergeCell ref="CR1926:CS1926"/>
    <mergeCell ref="N1929:O1929"/>
    <mergeCell ref="P1929:Q1929"/>
    <mergeCell ref="X1929:Y1929"/>
    <mergeCell ref="Z1929:AA1929"/>
    <mergeCell ref="AH1929:AI1929"/>
    <mergeCell ref="AJ1929:AK1929"/>
    <mergeCell ref="AR1929:AS1929"/>
    <mergeCell ref="AT1929:AU1929"/>
    <mergeCell ref="AR1926:AS1926"/>
    <mergeCell ref="AT1926:AU1926"/>
    <mergeCell ref="BB1926:BC1926"/>
    <mergeCell ref="BD1926:BE1926"/>
    <mergeCell ref="BL1926:BM1926"/>
    <mergeCell ref="BN1926:BO1926"/>
    <mergeCell ref="N1926:O1926"/>
    <mergeCell ref="P1926:Q1926"/>
    <mergeCell ref="X1926:Y1926"/>
    <mergeCell ref="Z1926:AA1926"/>
    <mergeCell ref="AH1926:AI1926"/>
    <mergeCell ref="AJ1926:AK1926"/>
    <mergeCell ref="BV1926:BW1926"/>
    <mergeCell ref="BX1926:BY1926"/>
    <mergeCell ref="BV1929:BW1929"/>
    <mergeCell ref="BX1929:BY1929"/>
    <mergeCell ref="BB1905:BC1905"/>
    <mergeCell ref="BD1905:BE1905"/>
    <mergeCell ref="BL1905:BM1905"/>
    <mergeCell ref="BN1905:BO1905"/>
    <mergeCell ref="CP1905:CQ1905"/>
    <mergeCell ref="CR1905:CS1905"/>
    <mergeCell ref="CP1902:CQ1902"/>
    <mergeCell ref="CR1902:CS1902"/>
    <mergeCell ref="N1905:O1905"/>
    <mergeCell ref="P1905:Q1905"/>
    <mergeCell ref="X1905:Y1905"/>
    <mergeCell ref="Z1905:AA1905"/>
    <mergeCell ref="AH1905:AI1905"/>
    <mergeCell ref="AJ1905:AK1905"/>
    <mergeCell ref="AR1905:AS1905"/>
    <mergeCell ref="AT1905:AU1905"/>
    <mergeCell ref="AR1902:AS1902"/>
    <mergeCell ref="AT1902:AU1902"/>
    <mergeCell ref="BB1902:BC1902"/>
    <mergeCell ref="BD1902:BE1902"/>
    <mergeCell ref="BL1902:BM1902"/>
    <mergeCell ref="BN1902:BO1902"/>
    <mergeCell ref="N1902:O1902"/>
    <mergeCell ref="P1902:Q1902"/>
    <mergeCell ref="X1902:Y1902"/>
    <mergeCell ref="Z1902:AA1902"/>
    <mergeCell ref="AH1902:AI1902"/>
    <mergeCell ref="AJ1902:AK1902"/>
    <mergeCell ref="BV1902:BW1902"/>
    <mergeCell ref="BX1902:BY1902"/>
    <mergeCell ref="BV1905:BW1905"/>
    <mergeCell ref="BX1905:BY1905"/>
    <mergeCell ref="BB1913:BC1913"/>
    <mergeCell ref="BD1913:BE1913"/>
    <mergeCell ref="BL1913:BM1913"/>
    <mergeCell ref="BN1913:BO1913"/>
    <mergeCell ref="CP1913:CQ1913"/>
    <mergeCell ref="CR1913:CS1913"/>
    <mergeCell ref="CP1910:CQ1910"/>
    <mergeCell ref="CR1910:CS1910"/>
    <mergeCell ref="N1913:O1913"/>
    <mergeCell ref="P1913:Q1913"/>
    <mergeCell ref="X1913:Y1913"/>
    <mergeCell ref="Z1913:AA1913"/>
    <mergeCell ref="AH1913:AI1913"/>
    <mergeCell ref="AJ1913:AK1913"/>
    <mergeCell ref="AR1913:AS1913"/>
    <mergeCell ref="AT1913:AU1913"/>
    <mergeCell ref="AR1910:AS1910"/>
    <mergeCell ref="AT1910:AU1910"/>
    <mergeCell ref="BB1910:BC1910"/>
    <mergeCell ref="BD1910:BE1910"/>
    <mergeCell ref="BL1910:BM1910"/>
    <mergeCell ref="BN1910:BO1910"/>
    <mergeCell ref="N1910:O1910"/>
    <mergeCell ref="P1910:Q1910"/>
    <mergeCell ref="X1910:Y1910"/>
    <mergeCell ref="Z1910:AA1910"/>
    <mergeCell ref="AH1910:AI1910"/>
    <mergeCell ref="AJ1910:AK1910"/>
    <mergeCell ref="BV1910:BW1910"/>
    <mergeCell ref="BX1910:BY1910"/>
    <mergeCell ref="BV1913:BW1913"/>
    <mergeCell ref="BX1913:BY1913"/>
    <mergeCell ref="BB1889:BC1889"/>
    <mergeCell ref="BD1889:BE1889"/>
    <mergeCell ref="BL1889:BM1889"/>
    <mergeCell ref="BN1889:BO1889"/>
    <mergeCell ref="CP1889:CQ1889"/>
    <mergeCell ref="CR1889:CS1889"/>
    <mergeCell ref="CP1886:CQ1886"/>
    <mergeCell ref="CR1886:CS1886"/>
    <mergeCell ref="N1889:O1889"/>
    <mergeCell ref="P1889:Q1889"/>
    <mergeCell ref="X1889:Y1889"/>
    <mergeCell ref="Z1889:AA1889"/>
    <mergeCell ref="AH1889:AI1889"/>
    <mergeCell ref="AJ1889:AK1889"/>
    <mergeCell ref="AR1889:AS1889"/>
    <mergeCell ref="AT1889:AU1889"/>
    <mergeCell ref="AR1886:AS1886"/>
    <mergeCell ref="AT1886:AU1886"/>
    <mergeCell ref="BB1886:BC1886"/>
    <mergeCell ref="BD1886:BE1886"/>
    <mergeCell ref="BL1886:BM1886"/>
    <mergeCell ref="BN1886:BO1886"/>
    <mergeCell ref="N1886:O1886"/>
    <mergeCell ref="P1886:Q1886"/>
    <mergeCell ref="X1886:Y1886"/>
    <mergeCell ref="Z1886:AA1886"/>
    <mergeCell ref="AH1886:AI1886"/>
    <mergeCell ref="AJ1886:AK1886"/>
    <mergeCell ref="BV1886:BW1886"/>
    <mergeCell ref="BX1886:BY1886"/>
    <mergeCell ref="BV1889:BW1889"/>
    <mergeCell ref="BX1889:BY1889"/>
    <mergeCell ref="BB1897:BC1897"/>
    <mergeCell ref="BD1897:BE1897"/>
    <mergeCell ref="BL1897:BM1897"/>
    <mergeCell ref="BN1897:BO1897"/>
    <mergeCell ref="CP1897:CQ1897"/>
    <mergeCell ref="CR1897:CS1897"/>
    <mergeCell ref="CP1894:CQ1894"/>
    <mergeCell ref="CR1894:CS1894"/>
    <mergeCell ref="N1897:O1897"/>
    <mergeCell ref="P1897:Q1897"/>
    <mergeCell ref="X1897:Y1897"/>
    <mergeCell ref="Z1897:AA1897"/>
    <mergeCell ref="AH1897:AI1897"/>
    <mergeCell ref="AJ1897:AK1897"/>
    <mergeCell ref="AR1897:AS1897"/>
    <mergeCell ref="AT1897:AU1897"/>
    <mergeCell ref="AR1894:AS1894"/>
    <mergeCell ref="AT1894:AU1894"/>
    <mergeCell ref="BB1894:BC1894"/>
    <mergeCell ref="BD1894:BE1894"/>
    <mergeCell ref="BL1894:BM1894"/>
    <mergeCell ref="BN1894:BO1894"/>
    <mergeCell ref="N1894:O1894"/>
    <mergeCell ref="P1894:Q1894"/>
    <mergeCell ref="X1894:Y1894"/>
    <mergeCell ref="Z1894:AA1894"/>
    <mergeCell ref="AH1894:AI1894"/>
    <mergeCell ref="AJ1894:AK1894"/>
    <mergeCell ref="BV1894:BW1894"/>
    <mergeCell ref="BX1894:BY1894"/>
    <mergeCell ref="BV1897:BW1897"/>
    <mergeCell ref="BX1897:BY1897"/>
    <mergeCell ref="BB1873:BC1873"/>
    <mergeCell ref="BD1873:BE1873"/>
    <mergeCell ref="BL1873:BM1873"/>
    <mergeCell ref="BN1873:BO1873"/>
    <mergeCell ref="CP1873:CQ1873"/>
    <mergeCell ref="CR1873:CS1873"/>
    <mergeCell ref="CP1870:CQ1870"/>
    <mergeCell ref="CR1870:CS1870"/>
    <mergeCell ref="N1873:O1873"/>
    <mergeCell ref="P1873:Q1873"/>
    <mergeCell ref="X1873:Y1873"/>
    <mergeCell ref="Z1873:AA1873"/>
    <mergeCell ref="AH1873:AI1873"/>
    <mergeCell ref="AJ1873:AK1873"/>
    <mergeCell ref="AR1873:AS1873"/>
    <mergeCell ref="AT1873:AU1873"/>
    <mergeCell ref="AR1870:AS1870"/>
    <mergeCell ref="AT1870:AU1870"/>
    <mergeCell ref="BB1870:BC1870"/>
    <mergeCell ref="BD1870:BE1870"/>
    <mergeCell ref="BL1870:BM1870"/>
    <mergeCell ref="BN1870:BO1870"/>
    <mergeCell ref="N1870:O1870"/>
    <mergeCell ref="P1870:Q1870"/>
    <mergeCell ref="X1870:Y1870"/>
    <mergeCell ref="Z1870:AA1870"/>
    <mergeCell ref="AH1870:AI1870"/>
    <mergeCell ref="AJ1870:AK1870"/>
    <mergeCell ref="BV1870:BW1870"/>
    <mergeCell ref="BX1870:BY1870"/>
    <mergeCell ref="BV1873:BW1873"/>
    <mergeCell ref="BX1873:BY1873"/>
    <mergeCell ref="BB1881:BC1881"/>
    <mergeCell ref="BD1881:BE1881"/>
    <mergeCell ref="BL1881:BM1881"/>
    <mergeCell ref="BN1881:BO1881"/>
    <mergeCell ref="CP1881:CQ1881"/>
    <mergeCell ref="CR1881:CS1881"/>
    <mergeCell ref="CP1878:CQ1878"/>
    <mergeCell ref="CR1878:CS1878"/>
    <mergeCell ref="N1881:O1881"/>
    <mergeCell ref="P1881:Q1881"/>
    <mergeCell ref="X1881:Y1881"/>
    <mergeCell ref="Z1881:AA1881"/>
    <mergeCell ref="AH1881:AI1881"/>
    <mergeCell ref="AJ1881:AK1881"/>
    <mergeCell ref="AR1881:AS1881"/>
    <mergeCell ref="AT1881:AU1881"/>
    <mergeCell ref="AR1878:AS1878"/>
    <mergeCell ref="AT1878:AU1878"/>
    <mergeCell ref="BB1878:BC1878"/>
    <mergeCell ref="BD1878:BE1878"/>
    <mergeCell ref="BL1878:BM1878"/>
    <mergeCell ref="BN1878:BO1878"/>
    <mergeCell ref="N1878:O1878"/>
    <mergeCell ref="P1878:Q1878"/>
    <mergeCell ref="X1878:Y1878"/>
    <mergeCell ref="Z1878:AA1878"/>
    <mergeCell ref="AH1878:AI1878"/>
    <mergeCell ref="AJ1878:AK1878"/>
    <mergeCell ref="BV1878:BW1878"/>
    <mergeCell ref="BX1878:BY1878"/>
    <mergeCell ref="BV1881:BW1881"/>
    <mergeCell ref="BX1881:BY1881"/>
    <mergeCell ref="BB1857:BC1857"/>
    <mergeCell ref="BD1857:BE1857"/>
    <mergeCell ref="BL1857:BM1857"/>
    <mergeCell ref="BN1857:BO1857"/>
    <mergeCell ref="CP1857:CQ1857"/>
    <mergeCell ref="CR1857:CS1857"/>
    <mergeCell ref="CP1854:CQ1854"/>
    <mergeCell ref="CR1854:CS1854"/>
    <mergeCell ref="N1857:O1857"/>
    <mergeCell ref="P1857:Q1857"/>
    <mergeCell ref="X1857:Y1857"/>
    <mergeCell ref="Z1857:AA1857"/>
    <mergeCell ref="AH1857:AI1857"/>
    <mergeCell ref="AJ1857:AK1857"/>
    <mergeCell ref="AR1857:AS1857"/>
    <mergeCell ref="AT1857:AU1857"/>
    <mergeCell ref="AR1854:AS1854"/>
    <mergeCell ref="AT1854:AU1854"/>
    <mergeCell ref="BB1854:BC1854"/>
    <mergeCell ref="BD1854:BE1854"/>
    <mergeCell ref="BL1854:BM1854"/>
    <mergeCell ref="BN1854:BO1854"/>
    <mergeCell ref="N1854:O1854"/>
    <mergeCell ref="P1854:Q1854"/>
    <mergeCell ref="X1854:Y1854"/>
    <mergeCell ref="Z1854:AA1854"/>
    <mergeCell ref="AH1854:AI1854"/>
    <mergeCell ref="AJ1854:AK1854"/>
    <mergeCell ref="BV1854:BW1854"/>
    <mergeCell ref="BX1854:BY1854"/>
    <mergeCell ref="BV1857:BW1857"/>
    <mergeCell ref="BX1857:BY1857"/>
    <mergeCell ref="BB1865:BC1865"/>
    <mergeCell ref="BD1865:BE1865"/>
    <mergeCell ref="BL1865:BM1865"/>
    <mergeCell ref="BN1865:BO1865"/>
    <mergeCell ref="CP1865:CQ1865"/>
    <mergeCell ref="CR1865:CS1865"/>
    <mergeCell ref="CP1862:CQ1862"/>
    <mergeCell ref="CR1862:CS1862"/>
    <mergeCell ref="N1865:O1865"/>
    <mergeCell ref="P1865:Q1865"/>
    <mergeCell ref="X1865:Y1865"/>
    <mergeCell ref="Z1865:AA1865"/>
    <mergeCell ref="AH1865:AI1865"/>
    <mergeCell ref="AJ1865:AK1865"/>
    <mergeCell ref="AR1865:AS1865"/>
    <mergeCell ref="AT1865:AU1865"/>
    <mergeCell ref="AR1862:AS1862"/>
    <mergeCell ref="AT1862:AU1862"/>
    <mergeCell ref="BB1862:BC1862"/>
    <mergeCell ref="BD1862:BE1862"/>
    <mergeCell ref="BL1862:BM1862"/>
    <mergeCell ref="BN1862:BO1862"/>
    <mergeCell ref="N1862:O1862"/>
    <mergeCell ref="P1862:Q1862"/>
    <mergeCell ref="X1862:Y1862"/>
    <mergeCell ref="Z1862:AA1862"/>
    <mergeCell ref="AH1862:AI1862"/>
    <mergeCell ref="AJ1862:AK1862"/>
    <mergeCell ref="BV1862:BW1862"/>
    <mergeCell ref="BX1862:BY1862"/>
    <mergeCell ref="BV1865:BW1865"/>
    <mergeCell ref="BX1865:BY1865"/>
    <mergeCell ref="BB1841:BC1841"/>
    <mergeCell ref="BD1841:BE1841"/>
    <mergeCell ref="BL1841:BM1841"/>
    <mergeCell ref="BN1841:BO1841"/>
    <mergeCell ref="CP1841:CQ1841"/>
    <mergeCell ref="CR1841:CS1841"/>
    <mergeCell ref="CP1838:CQ1838"/>
    <mergeCell ref="CR1838:CS1838"/>
    <mergeCell ref="N1841:O1841"/>
    <mergeCell ref="P1841:Q1841"/>
    <mergeCell ref="X1841:Y1841"/>
    <mergeCell ref="Z1841:AA1841"/>
    <mergeCell ref="AH1841:AI1841"/>
    <mergeCell ref="AJ1841:AK1841"/>
    <mergeCell ref="AR1841:AS1841"/>
    <mergeCell ref="AT1841:AU1841"/>
    <mergeCell ref="AR1838:AS1838"/>
    <mergeCell ref="AT1838:AU1838"/>
    <mergeCell ref="BB1838:BC1838"/>
    <mergeCell ref="BD1838:BE1838"/>
    <mergeCell ref="BL1838:BM1838"/>
    <mergeCell ref="BN1838:BO1838"/>
    <mergeCell ref="N1838:O1838"/>
    <mergeCell ref="P1838:Q1838"/>
    <mergeCell ref="X1838:Y1838"/>
    <mergeCell ref="Z1838:AA1838"/>
    <mergeCell ref="AH1838:AI1838"/>
    <mergeCell ref="AJ1838:AK1838"/>
    <mergeCell ref="BV1838:BW1838"/>
    <mergeCell ref="BX1838:BY1838"/>
    <mergeCell ref="BV1841:BW1841"/>
    <mergeCell ref="BX1841:BY1841"/>
    <mergeCell ref="BB1849:BC1849"/>
    <mergeCell ref="BD1849:BE1849"/>
    <mergeCell ref="BL1849:BM1849"/>
    <mergeCell ref="BN1849:BO1849"/>
    <mergeCell ref="CP1849:CQ1849"/>
    <mergeCell ref="CR1849:CS1849"/>
    <mergeCell ref="CP1846:CQ1846"/>
    <mergeCell ref="CR1846:CS1846"/>
    <mergeCell ref="N1849:O1849"/>
    <mergeCell ref="P1849:Q1849"/>
    <mergeCell ref="X1849:Y1849"/>
    <mergeCell ref="Z1849:AA1849"/>
    <mergeCell ref="AH1849:AI1849"/>
    <mergeCell ref="AJ1849:AK1849"/>
    <mergeCell ref="AR1849:AS1849"/>
    <mergeCell ref="AT1849:AU1849"/>
    <mergeCell ref="AR1846:AS1846"/>
    <mergeCell ref="AT1846:AU1846"/>
    <mergeCell ref="BB1846:BC1846"/>
    <mergeCell ref="BD1846:BE1846"/>
    <mergeCell ref="BL1846:BM1846"/>
    <mergeCell ref="BN1846:BO1846"/>
    <mergeCell ref="N1846:O1846"/>
    <mergeCell ref="P1846:Q1846"/>
    <mergeCell ref="X1846:Y1846"/>
    <mergeCell ref="Z1846:AA1846"/>
    <mergeCell ref="AH1846:AI1846"/>
    <mergeCell ref="AJ1846:AK1846"/>
    <mergeCell ref="BV1846:BW1846"/>
    <mergeCell ref="BX1846:BY1846"/>
    <mergeCell ref="BV1849:BW1849"/>
    <mergeCell ref="BX1849:BY1849"/>
    <mergeCell ref="BB1825:BC1825"/>
    <mergeCell ref="BD1825:BE1825"/>
    <mergeCell ref="BL1825:BM1825"/>
    <mergeCell ref="BN1825:BO1825"/>
    <mergeCell ref="CP1825:CQ1825"/>
    <mergeCell ref="CR1825:CS1825"/>
    <mergeCell ref="CP1822:CQ1822"/>
    <mergeCell ref="CR1822:CS1822"/>
    <mergeCell ref="N1825:O1825"/>
    <mergeCell ref="P1825:Q1825"/>
    <mergeCell ref="X1825:Y1825"/>
    <mergeCell ref="Z1825:AA1825"/>
    <mergeCell ref="AH1825:AI1825"/>
    <mergeCell ref="AJ1825:AK1825"/>
    <mergeCell ref="AR1825:AS1825"/>
    <mergeCell ref="AT1825:AU1825"/>
    <mergeCell ref="AR1822:AS1822"/>
    <mergeCell ref="AT1822:AU1822"/>
    <mergeCell ref="BB1822:BC1822"/>
    <mergeCell ref="BD1822:BE1822"/>
    <mergeCell ref="BL1822:BM1822"/>
    <mergeCell ref="BN1822:BO1822"/>
    <mergeCell ref="N1822:O1822"/>
    <mergeCell ref="P1822:Q1822"/>
    <mergeCell ref="X1822:Y1822"/>
    <mergeCell ref="Z1822:AA1822"/>
    <mergeCell ref="AH1822:AI1822"/>
    <mergeCell ref="AJ1822:AK1822"/>
    <mergeCell ref="BV1822:BW1822"/>
    <mergeCell ref="BX1822:BY1822"/>
    <mergeCell ref="BV1825:BW1825"/>
    <mergeCell ref="BX1825:BY1825"/>
    <mergeCell ref="BB1833:BC1833"/>
    <mergeCell ref="BD1833:BE1833"/>
    <mergeCell ref="BL1833:BM1833"/>
    <mergeCell ref="BN1833:BO1833"/>
    <mergeCell ref="CP1833:CQ1833"/>
    <mergeCell ref="CR1833:CS1833"/>
    <mergeCell ref="CP1830:CQ1830"/>
    <mergeCell ref="CR1830:CS1830"/>
    <mergeCell ref="N1833:O1833"/>
    <mergeCell ref="P1833:Q1833"/>
    <mergeCell ref="X1833:Y1833"/>
    <mergeCell ref="Z1833:AA1833"/>
    <mergeCell ref="AH1833:AI1833"/>
    <mergeCell ref="AJ1833:AK1833"/>
    <mergeCell ref="AR1833:AS1833"/>
    <mergeCell ref="AT1833:AU1833"/>
    <mergeCell ref="AR1830:AS1830"/>
    <mergeCell ref="AT1830:AU1830"/>
    <mergeCell ref="BB1830:BC1830"/>
    <mergeCell ref="BD1830:BE1830"/>
    <mergeCell ref="BL1830:BM1830"/>
    <mergeCell ref="BN1830:BO1830"/>
    <mergeCell ref="N1830:O1830"/>
    <mergeCell ref="P1830:Q1830"/>
    <mergeCell ref="X1830:Y1830"/>
    <mergeCell ref="Z1830:AA1830"/>
    <mergeCell ref="AH1830:AI1830"/>
    <mergeCell ref="AJ1830:AK1830"/>
    <mergeCell ref="BV1830:BW1830"/>
    <mergeCell ref="BX1830:BY1830"/>
    <mergeCell ref="BV1833:BW1833"/>
    <mergeCell ref="BX1833:BY1833"/>
    <mergeCell ref="BB1809:BC1809"/>
    <mergeCell ref="BD1809:BE1809"/>
    <mergeCell ref="BL1809:BM1809"/>
    <mergeCell ref="BN1809:BO1809"/>
    <mergeCell ref="CP1809:CQ1809"/>
    <mergeCell ref="CR1809:CS1809"/>
    <mergeCell ref="CP1806:CQ1806"/>
    <mergeCell ref="CR1806:CS1806"/>
    <mergeCell ref="N1809:O1809"/>
    <mergeCell ref="P1809:Q1809"/>
    <mergeCell ref="X1809:Y1809"/>
    <mergeCell ref="Z1809:AA1809"/>
    <mergeCell ref="AH1809:AI1809"/>
    <mergeCell ref="AJ1809:AK1809"/>
    <mergeCell ref="AR1809:AS1809"/>
    <mergeCell ref="AT1809:AU1809"/>
    <mergeCell ref="AR1806:AS1806"/>
    <mergeCell ref="AT1806:AU1806"/>
    <mergeCell ref="BB1806:BC1806"/>
    <mergeCell ref="BD1806:BE1806"/>
    <mergeCell ref="BL1806:BM1806"/>
    <mergeCell ref="BN1806:BO1806"/>
    <mergeCell ref="N1806:O1806"/>
    <mergeCell ref="P1806:Q1806"/>
    <mergeCell ref="X1806:Y1806"/>
    <mergeCell ref="Z1806:AA1806"/>
    <mergeCell ref="AH1806:AI1806"/>
    <mergeCell ref="AJ1806:AK1806"/>
    <mergeCell ref="BV1806:BW1806"/>
    <mergeCell ref="BX1806:BY1806"/>
    <mergeCell ref="BV1809:BW1809"/>
    <mergeCell ref="BX1809:BY1809"/>
    <mergeCell ref="BB1817:BC1817"/>
    <mergeCell ref="BD1817:BE1817"/>
    <mergeCell ref="BL1817:BM1817"/>
    <mergeCell ref="BN1817:BO1817"/>
    <mergeCell ref="CP1817:CQ1817"/>
    <mergeCell ref="CR1817:CS1817"/>
    <mergeCell ref="CP1814:CQ1814"/>
    <mergeCell ref="CR1814:CS1814"/>
    <mergeCell ref="N1817:O1817"/>
    <mergeCell ref="P1817:Q1817"/>
    <mergeCell ref="X1817:Y1817"/>
    <mergeCell ref="Z1817:AA1817"/>
    <mergeCell ref="AH1817:AI1817"/>
    <mergeCell ref="AJ1817:AK1817"/>
    <mergeCell ref="AR1817:AS1817"/>
    <mergeCell ref="AT1817:AU1817"/>
    <mergeCell ref="AR1814:AS1814"/>
    <mergeCell ref="AT1814:AU1814"/>
    <mergeCell ref="BB1814:BC1814"/>
    <mergeCell ref="BD1814:BE1814"/>
    <mergeCell ref="BL1814:BM1814"/>
    <mergeCell ref="BN1814:BO1814"/>
    <mergeCell ref="N1814:O1814"/>
    <mergeCell ref="P1814:Q1814"/>
    <mergeCell ref="X1814:Y1814"/>
    <mergeCell ref="Z1814:AA1814"/>
    <mergeCell ref="AH1814:AI1814"/>
    <mergeCell ref="AJ1814:AK1814"/>
    <mergeCell ref="BV1814:BW1814"/>
    <mergeCell ref="BX1814:BY1814"/>
    <mergeCell ref="BV1817:BW1817"/>
    <mergeCell ref="BX1817:BY1817"/>
    <mergeCell ref="BB1793:BC1793"/>
    <mergeCell ref="BD1793:BE1793"/>
    <mergeCell ref="BL1793:BM1793"/>
    <mergeCell ref="BN1793:BO1793"/>
    <mergeCell ref="CP1793:CQ1793"/>
    <mergeCell ref="CR1793:CS1793"/>
    <mergeCell ref="CP1790:CQ1790"/>
    <mergeCell ref="CR1790:CS1790"/>
    <mergeCell ref="N1793:O1793"/>
    <mergeCell ref="P1793:Q1793"/>
    <mergeCell ref="X1793:Y1793"/>
    <mergeCell ref="Z1793:AA1793"/>
    <mergeCell ref="AH1793:AI1793"/>
    <mergeCell ref="AJ1793:AK1793"/>
    <mergeCell ref="AR1793:AS1793"/>
    <mergeCell ref="AT1793:AU1793"/>
    <mergeCell ref="AR1790:AS1790"/>
    <mergeCell ref="AT1790:AU1790"/>
    <mergeCell ref="BB1790:BC1790"/>
    <mergeCell ref="BD1790:BE1790"/>
    <mergeCell ref="BL1790:BM1790"/>
    <mergeCell ref="BN1790:BO1790"/>
    <mergeCell ref="N1790:O1790"/>
    <mergeCell ref="P1790:Q1790"/>
    <mergeCell ref="X1790:Y1790"/>
    <mergeCell ref="Z1790:AA1790"/>
    <mergeCell ref="AH1790:AI1790"/>
    <mergeCell ref="AJ1790:AK1790"/>
    <mergeCell ref="BV1790:BW1790"/>
    <mergeCell ref="BX1790:BY1790"/>
    <mergeCell ref="BV1793:BW1793"/>
    <mergeCell ref="BX1793:BY1793"/>
    <mergeCell ref="BB1801:BC1801"/>
    <mergeCell ref="BD1801:BE1801"/>
    <mergeCell ref="BL1801:BM1801"/>
    <mergeCell ref="BN1801:BO1801"/>
    <mergeCell ref="CP1801:CQ1801"/>
    <mergeCell ref="CR1801:CS1801"/>
    <mergeCell ref="CP1798:CQ1798"/>
    <mergeCell ref="CR1798:CS1798"/>
    <mergeCell ref="N1801:O1801"/>
    <mergeCell ref="P1801:Q1801"/>
    <mergeCell ref="X1801:Y1801"/>
    <mergeCell ref="Z1801:AA1801"/>
    <mergeCell ref="AH1801:AI1801"/>
    <mergeCell ref="AJ1801:AK1801"/>
    <mergeCell ref="AR1801:AS1801"/>
    <mergeCell ref="AT1801:AU1801"/>
    <mergeCell ref="AR1798:AS1798"/>
    <mergeCell ref="AT1798:AU1798"/>
    <mergeCell ref="BB1798:BC1798"/>
    <mergeCell ref="BD1798:BE1798"/>
    <mergeCell ref="BL1798:BM1798"/>
    <mergeCell ref="BN1798:BO1798"/>
    <mergeCell ref="N1798:O1798"/>
    <mergeCell ref="P1798:Q1798"/>
    <mergeCell ref="X1798:Y1798"/>
    <mergeCell ref="Z1798:AA1798"/>
    <mergeCell ref="AH1798:AI1798"/>
    <mergeCell ref="AJ1798:AK1798"/>
    <mergeCell ref="BV1798:BW1798"/>
    <mergeCell ref="BX1798:BY1798"/>
    <mergeCell ref="BV1801:BW1801"/>
    <mergeCell ref="BX1801:BY1801"/>
    <mergeCell ref="BB1777:BC1777"/>
    <mergeCell ref="BD1777:BE1777"/>
    <mergeCell ref="BL1777:BM1777"/>
    <mergeCell ref="BN1777:BO1777"/>
    <mergeCell ref="CP1777:CQ1777"/>
    <mergeCell ref="CR1777:CS1777"/>
    <mergeCell ref="CP1774:CQ1774"/>
    <mergeCell ref="CR1774:CS1774"/>
    <mergeCell ref="N1777:O1777"/>
    <mergeCell ref="P1777:Q1777"/>
    <mergeCell ref="X1777:Y1777"/>
    <mergeCell ref="Z1777:AA1777"/>
    <mergeCell ref="AH1777:AI1777"/>
    <mergeCell ref="AJ1777:AK1777"/>
    <mergeCell ref="AR1777:AS1777"/>
    <mergeCell ref="AT1777:AU1777"/>
    <mergeCell ref="AR1774:AS1774"/>
    <mergeCell ref="AT1774:AU1774"/>
    <mergeCell ref="BB1774:BC1774"/>
    <mergeCell ref="BD1774:BE1774"/>
    <mergeCell ref="BL1774:BM1774"/>
    <mergeCell ref="BN1774:BO1774"/>
    <mergeCell ref="N1774:O1774"/>
    <mergeCell ref="P1774:Q1774"/>
    <mergeCell ref="X1774:Y1774"/>
    <mergeCell ref="Z1774:AA1774"/>
    <mergeCell ref="AH1774:AI1774"/>
    <mergeCell ref="AJ1774:AK1774"/>
    <mergeCell ref="BV1774:BW1774"/>
    <mergeCell ref="BX1774:BY1774"/>
    <mergeCell ref="BV1777:BW1777"/>
    <mergeCell ref="BX1777:BY1777"/>
    <mergeCell ref="BB1785:BC1785"/>
    <mergeCell ref="BD1785:BE1785"/>
    <mergeCell ref="BL1785:BM1785"/>
    <mergeCell ref="BN1785:BO1785"/>
    <mergeCell ref="CP1785:CQ1785"/>
    <mergeCell ref="CR1785:CS1785"/>
    <mergeCell ref="CP1782:CQ1782"/>
    <mergeCell ref="CR1782:CS1782"/>
    <mergeCell ref="N1785:O1785"/>
    <mergeCell ref="P1785:Q1785"/>
    <mergeCell ref="X1785:Y1785"/>
    <mergeCell ref="Z1785:AA1785"/>
    <mergeCell ref="AH1785:AI1785"/>
    <mergeCell ref="AJ1785:AK1785"/>
    <mergeCell ref="AR1785:AS1785"/>
    <mergeCell ref="AT1785:AU1785"/>
    <mergeCell ref="AR1782:AS1782"/>
    <mergeCell ref="AT1782:AU1782"/>
    <mergeCell ref="BB1782:BC1782"/>
    <mergeCell ref="BD1782:BE1782"/>
    <mergeCell ref="BL1782:BM1782"/>
    <mergeCell ref="BN1782:BO1782"/>
    <mergeCell ref="N1782:O1782"/>
    <mergeCell ref="P1782:Q1782"/>
    <mergeCell ref="X1782:Y1782"/>
    <mergeCell ref="Z1782:AA1782"/>
    <mergeCell ref="AH1782:AI1782"/>
    <mergeCell ref="AJ1782:AK1782"/>
    <mergeCell ref="BV1782:BW1782"/>
    <mergeCell ref="BX1782:BY1782"/>
    <mergeCell ref="BV1785:BW1785"/>
    <mergeCell ref="BX1785:BY1785"/>
    <mergeCell ref="BB1761:BC1761"/>
    <mergeCell ref="BD1761:BE1761"/>
    <mergeCell ref="BL1761:BM1761"/>
    <mergeCell ref="BN1761:BO1761"/>
    <mergeCell ref="CP1761:CQ1761"/>
    <mergeCell ref="CR1761:CS1761"/>
    <mergeCell ref="CP1758:CQ1758"/>
    <mergeCell ref="CR1758:CS1758"/>
    <mergeCell ref="N1761:O1761"/>
    <mergeCell ref="P1761:Q1761"/>
    <mergeCell ref="X1761:Y1761"/>
    <mergeCell ref="Z1761:AA1761"/>
    <mergeCell ref="AH1761:AI1761"/>
    <mergeCell ref="AJ1761:AK1761"/>
    <mergeCell ref="AR1761:AS1761"/>
    <mergeCell ref="AT1761:AU1761"/>
    <mergeCell ref="AR1758:AS1758"/>
    <mergeCell ref="AT1758:AU1758"/>
    <mergeCell ref="BB1758:BC1758"/>
    <mergeCell ref="BD1758:BE1758"/>
    <mergeCell ref="BL1758:BM1758"/>
    <mergeCell ref="BN1758:BO1758"/>
    <mergeCell ref="N1758:O1758"/>
    <mergeCell ref="P1758:Q1758"/>
    <mergeCell ref="X1758:Y1758"/>
    <mergeCell ref="Z1758:AA1758"/>
    <mergeCell ref="AH1758:AI1758"/>
    <mergeCell ref="AJ1758:AK1758"/>
    <mergeCell ref="BV1758:BW1758"/>
    <mergeCell ref="BX1758:BY1758"/>
    <mergeCell ref="BV1761:BW1761"/>
    <mergeCell ref="BX1761:BY1761"/>
    <mergeCell ref="BB1769:BC1769"/>
    <mergeCell ref="BD1769:BE1769"/>
    <mergeCell ref="BL1769:BM1769"/>
    <mergeCell ref="BN1769:BO1769"/>
    <mergeCell ref="CP1769:CQ1769"/>
    <mergeCell ref="CR1769:CS1769"/>
    <mergeCell ref="CP1766:CQ1766"/>
    <mergeCell ref="CR1766:CS1766"/>
    <mergeCell ref="N1769:O1769"/>
    <mergeCell ref="P1769:Q1769"/>
    <mergeCell ref="X1769:Y1769"/>
    <mergeCell ref="Z1769:AA1769"/>
    <mergeCell ref="AH1769:AI1769"/>
    <mergeCell ref="AJ1769:AK1769"/>
    <mergeCell ref="AR1769:AS1769"/>
    <mergeCell ref="AT1769:AU1769"/>
    <mergeCell ref="AR1766:AS1766"/>
    <mergeCell ref="AT1766:AU1766"/>
    <mergeCell ref="BB1766:BC1766"/>
    <mergeCell ref="BD1766:BE1766"/>
    <mergeCell ref="BL1766:BM1766"/>
    <mergeCell ref="BN1766:BO1766"/>
    <mergeCell ref="N1766:O1766"/>
    <mergeCell ref="P1766:Q1766"/>
    <mergeCell ref="X1766:Y1766"/>
    <mergeCell ref="Z1766:AA1766"/>
    <mergeCell ref="AH1766:AI1766"/>
    <mergeCell ref="AJ1766:AK1766"/>
    <mergeCell ref="BV1766:BW1766"/>
    <mergeCell ref="BX1766:BY1766"/>
    <mergeCell ref="BV1769:BW1769"/>
    <mergeCell ref="BX1769:BY1769"/>
    <mergeCell ref="BB1745:BC1745"/>
    <mergeCell ref="BD1745:BE1745"/>
    <mergeCell ref="BL1745:BM1745"/>
    <mergeCell ref="BN1745:BO1745"/>
    <mergeCell ref="CP1745:CQ1745"/>
    <mergeCell ref="CR1745:CS1745"/>
    <mergeCell ref="CP1742:CQ1742"/>
    <mergeCell ref="CR1742:CS1742"/>
    <mergeCell ref="N1745:O1745"/>
    <mergeCell ref="P1745:Q1745"/>
    <mergeCell ref="X1745:Y1745"/>
    <mergeCell ref="Z1745:AA1745"/>
    <mergeCell ref="AH1745:AI1745"/>
    <mergeCell ref="AJ1745:AK1745"/>
    <mergeCell ref="AR1745:AS1745"/>
    <mergeCell ref="AT1745:AU1745"/>
    <mergeCell ref="AR1742:AS1742"/>
    <mergeCell ref="AT1742:AU1742"/>
    <mergeCell ref="BB1742:BC1742"/>
    <mergeCell ref="BD1742:BE1742"/>
    <mergeCell ref="BL1742:BM1742"/>
    <mergeCell ref="BN1742:BO1742"/>
    <mergeCell ref="N1742:O1742"/>
    <mergeCell ref="P1742:Q1742"/>
    <mergeCell ref="X1742:Y1742"/>
    <mergeCell ref="Z1742:AA1742"/>
    <mergeCell ref="AH1742:AI1742"/>
    <mergeCell ref="AJ1742:AK1742"/>
    <mergeCell ref="BV1742:BW1742"/>
    <mergeCell ref="BX1742:BY1742"/>
    <mergeCell ref="BV1745:BW1745"/>
    <mergeCell ref="BX1745:BY1745"/>
    <mergeCell ref="BB1753:BC1753"/>
    <mergeCell ref="BD1753:BE1753"/>
    <mergeCell ref="BL1753:BM1753"/>
    <mergeCell ref="BN1753:BO1753"/>
    <mergeCell ref="CP1753:CQ1753"/>
    <mergeCell ref="CR1753:CS1753"/>
    <mergeCell ref="CP1750:CQ1750"/>
    <mergeCell ref="CR1750:CS1750"/>
    <mergeCell ref="N1753:O1753"/>
    <mergeCell ref="P1753:Q1753"/>
    <mergeCell ref="X1753:Y1753"/>
    <mergeCell ref="Z1753:AA1753"/>
    <mergeCell ref="AH1753:AI1753"/>
    <mergeCell ref="AJ1753:AK1753"/>
    <mergeCell ref="AR1753:AS1753"/>
    <mergeCell ref="AT1753:AU1753"/>
    <mergeCell ref="AR1750:AS1750"/>
    <mergeCell ref="AT1750:AU1750"/>
    <mergeCell ref="BB1750:BC1750"/>
    <mergeCell ref="BD1750:BE1750"/>
    <mergeCell ref="BL1750:BM1750"/>
    <mergeCell ref="BN1750:BO1750"/>
    <mergeCell ref="N1750:O1750"/>
    <mergeCell ref="P1750:Q1750"/>
    <mergeCell ref="X1750:Y1750"/>
    <mergeCell ref="Z1750:AA1750"/>
    <mergeCell ref="AH1750:AI1750"/>
    <mergeCell ref="AJ1750:AK1750"/>
    <mergeCell ref="BV1750:BW1750"/>
    <mergeCell ref="BX1750:BY1750"/>
    <mergeCell ref="BV1753:BW1753"/>
    <mergeCell ref="BX1753:BY1753"/>
    <mergeCell ref="BB1729:BC1729"/>
    <mergeCell ref="BD1729:BE1729"/>
    <mergeCell ref="BL1729:BM1729"/>
    <mergeCell ref="BN1729:BO1729"/>
    <mergeCell ref="CP1729:CQ1729"/>
    <mergeCell ref="CR1729:CS1729"/>
    <mergeCell ref="CP1726:CQ1726"/>
    <mergeCell ref="CR1726:CS1726"/>
    <mergeCell ref="N1729:O1729"/>
    <mergeCell ref="P1729:Q1729"/>
    <mergeCell ref="X1729:Y1729"/>
    <mergeCell ref="Z1729:AA1729"/>
    <mergeCell ref="AH1729:AI1729"/>
    <mergeCell ref="AJ1729:AK1729"/>
    <mergeCell ref="AR1729:AS1729"/>
    <mergeCell ref="AT1729:AU1729"/>
    <mergeCell ref="AR1726:AS1726"/>
    <mergeCell ref="AT1726:AU1726"/>
    <mergeCell ref="BB1726:BC1726"/>
    <mergeCell ref="BD1726:BE1726"/>
    <mergeCell ref="BL1726:BM1726"/>
    <mergeCell ref="BN1726:BO1726"/>
    <mergeCell ref="N1726:O1726"/>
    <mergeCell ref="P1726:Q1726"/>
    <mergeCell ref="X1726:Y1726"/>
    <mergeCell ref="Z1726:AA1726"/>
    <mergeCell ref="AH1726:AI1726"/>
    <mergeCell ref="AJ1726:AK1726"/>
    <mergeCell ref="BV1726:BW1726"/>
    <mergeCell ref="BX1726:BY1726"/>
    <mergeCell ref="BV1729:BW1729"/>
    <mergeCell ref="BX1729:BY1729"/>
    <mergeCell ref="BB1737:BC1737"/>
    <mergeCell ref="BD1737:BE1737"/>
    <mergeCell ref="BL1737:BM1737"/>
    <mergeCell ref="BN1737:BO1737"/>
    <mergeCell ref="CP1737:CQ1737"/>
    <mergeCell ref="CR1737:CS1737"/>
    <mergeCell ref="CP1734:CQ1734"/>
    <mergeCell ref="CR1734:CS1734"/>
    <mergeCell ref="N1737:O1737"/>
    <mergeCell ref="P1737:Q1737"/>
    <mergeCell ref="X1737:Y1737"/>
    <mergeCell ref="Z1737:AA1737"/>
    <mergeCell ref="AH1737:AI1737"/>
    <mergeCell ref="AJ1737:AK1737"/>
    <mergeCell ref="AR1737:AS1737"/>
    <mergeCell ref="AT1737:AU1737"/>
    <mergeCell ref="AR1734:AS1734"/>
    <mergeCell ref="AT1734:AU1734"/>
    <mergeCell ref="BB1734:BC1734"/>
    <mergeCell ref="BD1734:BE1734"/>
    <mergeCell ref="BL1734:BM1734"/>
    <mergeCell ref="BN1734:BO1734"/>
    <mergeCell ref="N1734:O1734"/>
    <mergeCell ref="P1734:Q1734"/>
    <mergeCell ref="X1734:Y1734"/>
    <mergeCell ref="Z1734:AA1734"/>
    <mergeCell ref="AH1734:AI1734"/>
    <mergeCell ref="AJ1734:AK1734"/>
    <mergeCell ref="BV1734:BW1734"/>
    <mergeCell ref="BX1734:BY1734"/>
    <mergeCell ref="BV1737:BW1737"/>
    <mergeCell ref="BX1737:BY1737"/>
    <mergeCell ref="BB1713:BC1713"/>
    <mergeCell ref="BD1713:BE1713"/>
    <mergeCell ref="BL1713:BM1713"/>
    <mergeCell ref="BN1713:BO1713"/>
    <mergeCell ref="CP1713:CQ1713"/>
    <mergeCell ref="CR1713:CS1713"/>
    <mergeCell ref="CP1710:CQ1710"/>
    <mergeCell ref="CR1710:CS1710"/>
    <mergeCell ref="N1713:O1713"/>
    <mergeCell ref="P1713:Q1713"/>
    <mergeCell ref="X1713:Y1713"/>
    <mergeCell ref="Z1713:AA1713"/>
    <mergeCell ref="AH1713:AI1713"/>
    <mergeCell ref="AJ1713:AK1713"/>
    <mergeCell ref="AR1713:AS1713"/>
    <mergeCell ref="AT1713:AU1713"/>
    <mergeCell ref="AR1710:AS1710"/>
    <mergeCell ref="AT1710:AU1710"/>
    <mergeCell ref="BB1710:BC1710"/>
    <mergeCell ref="BD1710:BE1710"/>
    <mergeCell ref="BL1710:BM1710"/>
    <mergeCell ref="BN1710:BO1710"/>
    <mergeCell ref="N1710:O1710"/>
    <mergeCell ref="P1710:Q1710"/>
    <mergeCell ref="X1710:Y1710"/>
    <mergeCell ref="Z1710:AA1710"/>
    <mergeCell ref="AH1710:AI1710"/>
    <mergeCell ref="AJ1710:AK1710"/>
    <mergeCell ref="BV1710:BW1710"/>
    <mergeCell ref="BX1710:BY1710"/>
    <mergeCell ref="BV1713:BW1713"/>
    <mergeCell ref="BX1713:BY1713"/>
    <mergeCell ref="BB1721:BC1721"/>
    <mergeCell ref="BD1721:BE1721"/>
    <mergeCell ref="BL1721:BM1721"/>
    <mergeCell ref="BN1721:BO1721"/>
    <mergeCell ref="CP1721:CQ1721"/>
    <mergeCell ref="CR1721:CS1721"/>
    <mergeCell ref="CP1718:CQ1718"/>
    <mergeCell ref="CR1718:CS1718"/>
    <mergeCell ref="N1721:O1721"/>
    <mergeCell ref="P1721:Q1721"/>
    <mergeCell ref="X1721:Y1721"/>
    <mergeCell ref="Z1721:AA1721"/>
    <mergeCell ref="AH1721:AI1721"/>
    <mergeCell ref="AJ1721:AK1721"/>
    <mergeCell ref="AR1721:AS1721"/>
    <mergeCell ref="AT1721:AU1721"/>
    <mergeCell ref="AR1718:AS1718"/>
    <mergeCell ref="AT1718:AU1718"/>
    <mergeCell ref="BB1718:BC1718"/>
    <mergeCell ref="BD1718:BE1718"/>
    <mergeCell ref="BL1718:BM1718"/>
    <mergeCell ref="BN1718:BO1718"/>
    <mergeCell ref="N1718:O1718"/>
    <mergeCell ref="P1718:Q1718"/>
    <mergeCell ref="X1718:Y1718"/>
    <mergeCell ref="Z1718:AA1718"/>
    <mergeCell ref="AH1718:AI1718"/>
    <mergeCell ref="AJ1718:AK1718"/>
    <mergeCell ref="BV1718:BW1718"/>
    <mergeCell ref="BX1718:BY1718"/>
    <mergeCell ref="BV1721:BW1721"/>
    <mergeCell ref="BX1721:BY1721"/>
    <mergeCell ref="BB1697:BC1697"/>
    <mergeCell ref="BD1697:BE1697"/>
    <mergeCell ref="BL1697:BM1697"/>
    <mergeCell ref="BN1697:BO1697"/>
    <mergeCell ref="CP1697:CQ1697"/>
    <mergeCell ref="CR1697:CS1697"/>
    <mergeCell ref="CP1694:CQ1694"/>
    <mergeCell ref="CR1694:CS1694"/>
    <mergeCell ref="N1697:O1697"/>
    <mergeCell ref="P1697:Q1697"/>
    <mergeCell ref="X1697:Y1697"/>
    <mergeCell ref="Z1697:AA1697"/>
    <mergeCell ref="AH1697:AI1697"/>
    <mergeCell ref="AJ1697:AK1697"/>
    <mergeCell ref="AR1697:AS1697"/>
    <mergeCell ref="AT1697:AU1697"/>
    <mergeCell ref="AR1694:AS1694"/>
    <mergeCell ref="AT1694:AU1694"/>
    <mergeCell ref="BB1694:BC1694"/>
    <mergeCell ref="BD1694:BE1694"/>
    <mergeCell ref="BL1694:BM1694"/>
    <mergeCell ref="BN1694:BO1694"/>
    <mergeCell ref="N1694:O1694"/>
    <mergeCell ref="P1694:Q1694"/>
    <mergeCell ref="X1694:Y1694"/>
    <mergeCell ref="Z1694:AA1694"/>
    <mergeCell ref="AH1694:AI1694"/>
    <mergeCell ref="AJ1694:AK1694"/>
    <mergeCell ref="BV1694:BW1694"/>
    <mergeCell ref="BX1694:BY1694"/>
    <mergeCell ref="BV1697:BW1697"/>
    <mergeCell ref="BX1697:BY1697"/>
    <mergeCell ref="BB1705:BC1705"/>
    <mergeCell ref="BD1705:BE1705"/>
    <mergeCell ref="BL1705:BM1705"/>
    <mergeCell ref="BN1705:BO1705"/>
    <mergeCell ref="CP1705:CQ1705"/>
    <mergeCell ref="CR1705:CS1705"/>
    <mergeCell ref="CP1702:CQ1702"/>
    <mergeCell ref="CR1702:CS1702"/>
    <mergeCell ref="N1705:O1705"/>
    <mergeCell ref="P1705:Q1705"/>
    <mergeCell ref="X1705:Y1705"/>
    <mergeCell ref="Z1705:AA1705"/>
    <mergeCell ref="AH1705:AI1705"/>
    <mergeCell ref="AJ1705:AK1705"/>
    <mergeCell ref="AR1705:AS1705"/>
    <mergeCell ref="AT1705:AU1705"/>
    <mergeCell ref="AR1702:AS1702"/>
    <mergeCell ref="AT1702:AU1702"/>
    <mergeCell ref="BB1702:BC1702"/>
    <mergeCell ref="BD1702:BE1702"/>
    <mergeCell ref="BL1702:BM1702"/>
    <mergeCell ref="BN1702:BO1702"/>
    <mergeCell ref="N1702:O1702"/>
    <mergeCell ref="P1702:Q1702"/>
    <mergeCell ref="X1702:Y1702"/>
    <mergeCell ref="Z1702:AA1702"/>
    <mergeCell ref="AH1702:AI1702"/>
    <mergeCell ref="AJ1702:AK1702"/>
    <mergeCell ref="BV1702:BW1702"/>
    <mergeCell ref="BX1702:BY1702"/>
    <mergeCell ref="BV1705:BW1705"/>
    <mergeCell ref="BX1705:BY1705"/>
    <mergeCell ref="BB1681:BC1681"/>
    <mergeCell ref="BD1681:BE1681"/>
    <mergeCell ref="BL1681:BM1681"/>
    <mergeCell ref="BN1681:BO1681"/>
    <mergeCell ref="CP1681:CQ1681"/>
    <mergeCell ref="CR1681:CS1681"/>
    <mergeCell ref="CP1678:CQ1678"/>
    <mergeCell ref="CR1678:CS1678"/>
    <mergeCell ref="N1681:O1681"/>
    <mergeCell ref="P1681:Q1681"/>
    <mergeCell ref="X1681:Y1681"/>
    <mergeCell ref="Z1681:AA1681"/>
    <mergeCell ref="AH1681:AI1681"/>
    <mergeCell ref="AJ1681:AK1681"/>
    <mergeCell ref="AR1681:AS1681"/>
    <mergeCell ref="AT1681:AU1681"/>
    <mergeCell ref="AR1678:AS1678"/>
    <mergeCell ref="AT1678:AU1678"/>
    <mergeCell ref="BB1678:BC1678"/>
    <mergeCell ref="BD1678:BE1678"/>
    <mergeCell ref="BL1678:BM1678"/>
    <mergeCell ref="BN1678:BO1678"/>
    <mergeCell ref="N1678:O1678"/>
    <mergeCell ref="P1678:Q1678"/>
    <mergeCell ref="X1678:Y1678"/>
    <mergeCell ref="Z1678:AA1678"/>
    <mergeCell ref="AH1678:AI1678"/>
    <mergeCell ref="AJ1678:AK1678"/>
    <mergeCell ref="BV1678:BW1678"/>
    <mergeCell ref="BX1678:BY1678"/>
    <mergeCell ref="BV1681:BW1681"/>
    <mergeCell ref="BX1681:BY1681"/>
    <mergeCell ref="BB1689:BC1689"/>
    <mergeCell ref="BD1689:BE1689"/>
    <mergeCell ref="BL1689:BM1689"/>
    <mergeCell ref="BN1689:BO1689"/>
    <mergeCell ref="CP1689:CQ1689"/>
    <mergeCell ref="CR1689:CS1689"/>
    <mergeCell ref="CP1686:CQ1686"/>
    <mergeCell ref="CR1686:CS1686"/>
    <mergeCell ref="N1689:O1689"/>
    <mergeCell ref="P1689:Q1689"/>
    <mergeCell ref="X1689:Y1689"/>
    <mergeCell ref="Z1689:AA1689"/>
    <mergeCell ref="AH1689:AI1689"/>
    <mergeCell ref="AJ1689:AK1689"/>
    <mergeCell ref="AR1689:AS1689"/>
    <mergeCell ref="AT1689:AU1689"/>
    <mergeCell ref="AR1686:AS1686"/>
    <mergeCell ref="AT1686:AU1686"/>
    <mergeCell ref="BB1686:BC1686"/>
    <mergeCell ref="BD1686:BE1686"/>
    <mergeCell ref="BL1686:BM1686"/>
    <mergeCell ref="BN1686:BO1686"/>
    <mergeCell ref="N1686:O1686"/>
    <mergeCell ref="P1686:Q1686"/>
    <mergeCell ref="X1686:Y1686"/>
    <mergeCell ref="Z1686:AA1686"/>
    <mergeCell ref="AH1686:AI1686"/>
    <mergeCell ref="AJ1686:AK1686"/>
    <mergeCell ref="BV1686:BW1686"/>
    <mergeCell ref="BX1686:BY1686"/>
    <mergeCell ref="BV1689:BW1689"/>
    <mergeCell ref="BX1689:BY1689"/>
    <mergeCell ref="BB1665:BC1665"/>
    <mergeCell ref="BD1665:BE1665"/>
    <mergeCell ref="BL1665:BM1665"/>
    <mergeCell ref="BN1665:BO1665"/>
    <mergeCell ref="CP1665:CQ1665"/>
    <mergeCell ref="CR1665:CS1665"/>
    <mergeCell ref="CP1662:CQ1662"/>
    <mergeCell ref="CR1662:CS1662"/>
    <mergeCell ref="N1665:O1665"/>
    <mergeCell ref="P1665:Q1665"/>
    <mergeCell ref="X1665:Y1665"/>
    <mergeCell ref="Z1665:AA1665"/>
    <mergeCell ref="AH1665:AI1665"/>
    <mergeCell ref="AJ1665:AK1665"/>
    <mergeCell ref="AR1665:AS1665"/>
    <mergeCell ref="AT1665:AU1665"/>
    <mergeCell ref="AR1662:AS1662"/>
    <mergeCell ref="AT1662:AU1662"/>
    <mergeCell ref="BB1662:BC1662"/>
    <mergeCell ref="BD1662:BE1662"/>
    <mergeCell ref="BL1662:BM1662"/>
    <mergeCell ref="BN1662:BO1662"/>
    <mergeCell ref="N1662:O1662"/>
    <mergeCell ref="P1662:Q1662"/>
    <mergeCell ref="X1662:Y1662"/>
    <mergeCell ref="Z1662:AA1662"/>
    <mergeCell ref="AH1662:AI1662"/>
    <mergeCell ref="AJ1662:AK1662"/>
    <mergeCell ref="BV1662:BW1662"/>
    <mergeCell ref="BX1662:BY1662"/>
    <mergeCell ref="BV1665:BW1665"/>
    <mergeCell ref="BX1665:BY1665"/>
    <mergeCell ref="BB1673:BC1673"/>
    <mergeCell ref="BD1673:BE1673"/>
    <mergeCell ref="BL1673:BM1673"/>
    <mergeCell ref="BN1673:BO1673"/>
    <mergeCell ref="CP1673:CQ1673"/>
    <mergeCell ref="CR1673:CS1673"/>
    <mergeCell ref="CP1670:CQ1670"/>
    <mergeCell ref="CR1670:CS1670"/>
    <mergeCell ref="N1673:O1673"/>
    <mergeCell ref="P1673:Q1673"/>
    <mergeCell ref="X1673:Y1673"/>
    <mergeCell ref="Z1673:AA1673"/>
    <mergeCell ref="AH1673:AI1673"/>
    <mergeCell ref="AJ1673:AK1673"/>
    <mergeCell ref="AR1673:AS1673"/>
    <mergeCell ref="AT1673:AU1673"/>
    <mergeCell ref="AR1670:AS1670"/>
    <mergeCell ref="AT1670:AU1670"/>
    <mergeCell ref="BB1670:BC1670"/>
    <mergeCell ref="BD1670:BE1670"/>
    <mergeCell ref="BL1670:BM1670"/>
    <mergeCell ref="BN1670:BO1670"/>
    <mergeCell ref="N1670:O1670"/>
    <mergeCell ref="P1670:Q1670"/>
    <mergeCell ref="X1670:Y1670"/>
    <mergeCell ref="Z1670:AA1670"/>
    <mergeCell ref="AH1670:AI1670"/>
    <mergeCell ref="AJ1670:AK1670"/>
    <mergeCell ref="BV1670:BW1670"/>
    <mergeCell ref="BX1670:BY1670"/>
    <mergeCell ref="BV1673:BW1673"/>
    <mergeCell ref="BX1673:BY1673"/>
    <mergeCell ref="BB1649:BC1649"/>
    <mergeCell ref="BD1649:BE1649"/>
    <mergeCell ref="BL1649:BM1649"/>
    <mergeCell ref="BN1649:BO1649"/>
    <mergeCell ref="CP1649:CQ1649"/>
    <mergeCell ref="CR1649:CS1649"/>
    <mergeCell ref="CP1646:CQ1646"/>
    <mergeCell ref="CR1646:CS1646"/>
    <mergeCell ref="N1649:O1649"/>
    <mergeCell ref="P1649:Q1649"/>
    <mergeCell ref="X1649:Y1649"/>
    <mergeCell ref="Z1649:AA1649"/>
    <mergeCell ref="AH1649:AI1649"/>
    <mergeCell ref="AJ1649:AK1649"/>
    <mergeCell ref="AR1649:AS1649"/>
    <mergeCell ref="AT1649:AU1649"/>
    <mergeCell ref="AR1646:AS1646"/>
    <mergeCell ref="AT1646:AU1646"/>
    <mergeCell ref="BB1646:BC1646"/>
    <mergeCell ref="BD1646:BE1646"/>
    <mergeCell ref="BL1646:BM1646"/>
    <mergeCell ref="BN1646:BO1646"/>
    <mergeCell ref="N1646:O1646"/>
    <mergeCell ref="P1646:Q1646"/>
    <mergeCell ref="X1646:Y1646"/>
    <mergeCell ref="Z1646:AA1646"/>
    <mergeCell ref="AH1646:AI1646"/>
    <mergeCell ref="AJ1646:AK1646"/>
    <mergeCell ref="BV1646:BW1646"/>
    <mergeCell ref="BX1646:BY1646"/>
    <mergeCell ref="BV1649:BW1649"/>
    <mergeCell ref="BX1649:BY1649"/>
    <mergeCell ref="BB1657:BC1657"/>
    <mergeCell ref="BD1657:BE1657"/>
    <mergeCell ref="BL1657:BM1657"/>
    <mergeCell ref="BN1657:BO1657"/>
    <mergeCell ref="CP1657:CQ1657"/>
    <mergeCell ref="CR1657:CS1657"/>
    <mergeCell ref="CP1654:CQ1654"/>
    <mergeCell ref="CR1654:CS1654"/>
    <mergeCell ref="N1657:O1657"/>
    <mergeCell ref="P1657:Q1657"/>
    <mergeCell ref="X1657:Y1657"/>
    <mergeCell ref="Z1657:AA1657"/>
    <mergeCell ref="AH1657:AI1657"/>
    <mergeCell ref="AJ1657:AK1657"/>
    <mergeCell ref="AR1657:AS1657"/>
    <mergeCell ref="AT1657:AU1657"/>
    <mergeCell ref="AR1654:AS1654"/>
    <mergeCell ref="AT1654:AU1654"/>
    <mergeCell ref="BB1654:BC1654"/>
    <mergeCell ref="BD1654:BE1654"/>
    <mergeCell ref="BL1654:BM1654"/>
    <mergeCell ref="BN1654:BO1654"/>
    <mergeCell ref="N1654:O1654"/>
    <mergeCell ref="P1654:Q1654"/>
    <mergeCell ref="X1654:Y1654"/>
    <mergeCell ref="Z1654:AA1654"/>
    <mergeCell ref="AH1654:AI1654"/>
    <mergeCell ref="AJ1654:AK1654"/>
    <mergeCell ref="BV1654:BW1654"/>
    <mergeCell ref="BX1654:BY1654"/>
    <mergeCell ref="BV1657:BW1657"/>
    <mergeCell ref="BX1657:BY1657"/>
    <mergeCell ref="BB1633:BC1633"/>
    <mergeCell ref="BD1633:BE1633"/>
    <mergeCell ref="BL1633:BM1633"/>
    <mergeCell ref="BN1633:BO1633"/>
    <mergeCell ref="CP1633:CQ1633"/>
    <mergeCell ref="CR1633:CS1633"/>
    <mergeCell ref="CP1630:CQ1630"/>
    <mergeCell ref="CR1630:CS1630"/>
    <mergeCell ref="N1633:O1633"/>
    <mergeCell ref="P1633:Q1633"/>
    <mergeCell ref="X1633:Y1633"/>
    <mergeCell ref="Z1633:AA1633"/>
    <mergeCell ref="AH1633:AI1633"/>
    <mergeCell ref="AJ1633:AK1633"/>
    <mergeCell ref="AR1633:AS1633"/>
    <mergeCell ref="AT1633:AU1633"/>
    <mergeCell ref="AR1630:AS1630"/>
    <mergeCell ref="AT1630:AU1630"/>
    <mergeCell ref="BB1630:BC1630"/>
    <mergeCell ref="BD1630:BE1630"/>
    <mergeCell ref="BL1630:BM1630"/>
    <mergeCell ref="BN1630:BO1630"/>
    <mergeCell ref="N1630:O1630"/>
    <mergeCell ref="P1630:Q1630"/>
    <mergeCell ref="X1630:Y1630"/>
    <mergeCell ref="Z1630:AA1630"/>
    <mergeCell ref="AH1630:AI1630"/>
    <mergeCell ref="AJ1630:AK1630"/>
    <mergeCell ref="BV1630:BW1630"/>
    <mergeCell ref="BX1630:BY1630"/>
    <mergeCell ref="BV1633:BW1633"/>
    <mergeCell ref="BX1633:BY1633"/>
    <mergeCell ref="BB1641:BC1641"/>
    <mergeCell ref="BD1641:BE1641"/>
    <mergeCell ref="BL1641:BM1641"/>
    <mergeCell ref="BN1641:BO1641"/>
    <mergeCell ref="CP1641:CQ1641"/>
    <mergeCell ref="CR1641:CS1641"/>
    <mergeCell ref="CP1638:CQ1638"/>
    <mergeCell ref="CR1638:CS1638"/>
    <mergeCell ref="N1641:O1641"/>
    <mergeCell ref="P1641:Q1641"/>
    <mergeCell ref="X1641:Y1641"/>
    <mergeCell ref="Z1641:AA1641"/>
    <mergeCell ref="AH1641:AI1641"/>
    <mergeCell ref="AJ1641:AK1641"/>
    <mergeCell ref="AR1641:AS1641"/>
    <mergeCell ref="AT1641:AU1641"/>
    <mergeCell ref="AR1638:AS1638"/>
    <mergeCell ref="AT1638:AU1638"/>
    <mergeCell ref="BB1638:BC1638"/>
    <mergeCell ref="BD1638:BE1638"/>
    <mergeCell ref="BL1638:BM1638"/>
    <mergeCell ref="BN1638:BO1638"/>
    <mergeCell ref="N1638:O1638"/>
    <mergeCell ref="P1638:Q1638"/>
    <mergeCell ref="X1638:Y1638"/>
    <mergeCell ref="Z1638:AA1638"/>
    <mergeCell ref="AH1638:AI1638"/>
    <mergeCell ref="AJ1638:AK1638"/>
    <mergeCell ref="BV1638:BW1638"/>
    <mergeCell ref="BX1638:BY1638"/>
    <mergeCell ref="BV1641:BW1641"/>
    <mergeCell ref="BX1641:BY1641"/>
    <mergeCell ref="BB1617:BC1617"/>
    <mergeCell ref="BD1617:BE1617"/>
    <mergeCell ref="BL1617:BM1617"/>
    <mergeCell ref="BN1617:BO1617"/>
    <mergeCell ref="CP1617:CQ1617"/>
    <mergeCell ref="CR1617:CS1617"/>
    <mergeCell ref="CP1614:CQ1614"/>
    <mergeCell ref="CR1614:CS1614"/>
    <mergeCell ref="N1617:O1617"/>
    <mergeCell ref="P1617:Q1617"/>
    <mergeCell ref="X1617:Y1617"/>
    <mergeCell ref="Z1617:AA1617"/>
    <mergeCell ref="AH1617:AI1617"/>
    <mergeCell ref="AJ1617:AK1617"/>
    <mergeCell ref="AR1617:AS1617"/>
    <mergeCell ref="AT1617:AU1617"/>
    <mergeCell ref="AR1614:AS1614"/>
    <mergeCell ref="AT1614:AU1614"/>
    <mergeCell ref="BB1614:BC1614"/>
    <mergeCell ref="BD1614:BE1614"/>
    <mergeCell ref="BL1614:BM1614"/>
    <mergeCell ref="BN1614:BO1614"/>
    <mergeCell ref="N1614:O1614"/>
    <mergeCell ref="P1614:Q1614"/>
    <mergeCell ref="X1614:Y1614"/>
    <mergeCell ref="Z1614:AA1614"/>
    <mergeCell ref="AH1614:AI1614"/>
    <mergeCell ref="AJ1614:AK1614"/>
    <mergeCell ref="BV1614:BW1614"/>
    <mergeCell ref="BX1614:BY1614"/>
    <mergeCell ref="BV1617:BW1617"/>
    <mergeCell ref="BX1617:BY1617"/>
    <mergeCell ref="BB1625:BC1625"/>
    <mergeCell ref="BD1625:BE1625"/>
    <mergeCell ref="BL1625:BM1625"/>
    <mergeCell ref="BN1625:BO1625"/>
    <mergeCell ref="CP1625:CQ1625"/>
    <mergeCell ref="CR1625:CS1625"/>
    <mergeCell ref="CP1622:CQ1622"/>
    <mergeCell ref="CR1622:CS1622"/>
    <mergeCell ref="N1625:O1625"/>
    <mergeCell ref="P1625:Q1625"/>
    <mergeCell ref="X1625:Y1625"/>
    <mergeCell ref="Z1625:AA1625"/>
    <mergeCell ref="AH1625:AI1625"/>
    <mergeCell ref="AJ1625:AK1625"/>
    <mergeCell ref="AR1625:AS1625"/>
    <mergeCell ref="AT1625:AU1625"/>
    <mergeCell ref="AR1622:AS1622"/>
    <mergeCell ref="AT1622:AU1622"/>
    <mergeCell ref="BB1622:BC1622"/>
    <mergeCell ref="BD1622:BE1622"/>
    <mergeCell ref="BL1622:BM1622"/>
    <mergeCell ref="BN1622:BO1622"/>
    <mergeCell ref="N1622:O1622"/>
    <mergeCell ref="P1622:Q1622"/>
    <mergeCell ref="X1622:Y1622"/>
    <mergeCell ref="Z1622:AA1622"/>
    <mergeCell ref="AH1622:AI1622"/>
    <mergeCell ref="AJ1622:AK1622"/>
    <mergeCell ref="BV1622:BW1622"/>
    <mergeCell ref="BX1622:BY1622"/>
    <mergeCell ref="BV1625:BW1625"/>
    <mergeCell ref="BX1625:BY1625"/>
    <mergeCell ref="BB1601:BC1601"/>
    <mergeCell ref="BD1601:BE1601"/>
    <mergeCell ref="BL1601:BM1601"/>
    <mergeCell ref="BN1601:BO1601"/>
    <mergeCell ref="CP1601:CQ1601"/>
    <mergeCell ref="CR1601:CS1601"/>
    <mergeCell ref="CP1598:CQ1598"/>
    <mergeCell ref="CR1598:CS1598"/>
    <mergeCell ref="N1601:O1601"/>
    <mergeCell ref="P1601:Q1601"/>
    <mergeCell ref="X1601:Y1601"/>
    <mergeCell ref="Z1601:AA1601"/>
    <mergeCell ref="AH1601:AI1601"/>
    <mergeCell ref="AJ1601:AK1601"/>
    <mergeCell ref="AR1601:AS1601"/>
    <mergeCell ref="AT1601:AU1601"/>
    <mergeCell ref="AR1598:AS1598"/>
    <mergeCell ref="AT1598:AU1598"/>
    <mergeCell ref="BB1598:BC1598"/>
    <mergeCell ref="BD1598:BE1598"/>
    <mergeCell ref="BL1598:BM1598"/>
    <mergeCell ref="BN1598:BO1598"/>
    <mergeCell ref="N1598:O1598"/>
    <mergeCell ref="P1598:Q1598"/>
    <mergeCell ref="X1598:Y1598"/>
    <mergeCell ref="Z1598:AA1598"/>
    <mergeCell ref="AH1598:AI1598"/>
    <mergeCell ref="AJ1598:AK1598"/>
    <mergeCell ref="BV1598:BW1598"/>
    <mergeCell ref="BX1598:BY1598"/>
    <mergeCell ref="BV1601:BW1601"/>
    <mergeCell ref="BX1601:BY1601"/>
    <mergeCell ref="BB1609:BC1609"/>
    <mergeCell ref="BD1609:BE1609"/>
    <mergeCell ref="BL1609:BM1609"/>
    <mergeCell ref="BN1609:BO1609"/>
    <mergeCell ref="CP1609:CQ1609"/>
    <mergeCell ref="CR1609:CS1609"/>
    <mergeCell ref="CP1606:CQ1606"/>
    <mergeCell ref="CR1606:CS1606"/>
    <mergeCell ref="N1609:O1609"/>
    <mergeCell ref="P1609:Q1609"/>
    <mergeCell ref="X1609:Y1609"/>
    <mergeCell ref="Z1609:AA1609"/>
    <mergeCell ref="AH1609:AI1609"/>
    <mergeCell ref="AJ1609:AK1609"/>
    <mergeCell ref="AR1609:AS1609"/>
    <mergeCell ref="AT1609:AU1609"/>
    <mergeCell ref="AR1606:AS1606"/>
    <mergeCell ref="AT1606:AU1606"/>
    <mergeCell ref="BB1606:BC1606"/>
    <mergeCell ref="BD1606:BE1606"/>
    <mergeCell ref="BL1606:BM1606"/>
    <mergeCell ref="BN1606:BO1606"/>
    <mergeCell ref="N1606:O1606"/>
    <mergeCell ref="P1606:Q1606"/>
    <mergeCell ref="X1606:Y1606"/>
    <mergeCell ref="Z1606:AA1606"/>
    <mergeCell ref="AH1606:AI1606"/>
    <mergeCell ref="AJ1606:AK1606"/>
    <mergeCell ref="BV1606:BW1606"/>
    <mergeCell ref="BX1606:BY1606"/>
    <mergeCell ref="BV1609:BW1609"/>
    <mergeCell ref="BX1609:BY1609"/>
    <mergeCell ref="BB1585:BC1585"/>
    <mergeCell ref="BD1585:BE1585"/>
    <mergeCell ref="BL1585:BM1585"/>
    <mergeCell ref="BN1585:BO1585"/>
    <mergeCell ref="CP1585:CQ1585"/>
    <mergeCell ref="CR1585:CS1585"/>
    <mergeCell ref="CP1582:CQ1582"/>
    <mergeCell ref="CR1582:CS1582"/>
    <mergeCell ref="N1585:O1585"/>
    <mergeCell ref="P1585:Q1585"/>
    <mergeCell ref="X1585:Y1585"/>
    <mergeCell ref="Z1585:AA1585"/>
    <mergeCell ref="AH1585:AI1585"/>
    <mergeCell ref="AJ1585:AK1585"/>
    <mergeCell ref="AR1585:AS1585"/>
    <mergeCell ref="AT1585:AU1585"/>
    <mergeCell ref="AR1582:AS1582"/>
    <mergeCell ref="AT1582:AU1582"/>
    <mergeCell ref="BB1582:BC1582"/>
    <mergeCell ref="BD1582:BE1582"/>
    <mergeCell ref="BL1582:BM1582"/>
    <mergeCell ref="BN1582:BO1582"/>
    <mergeCell ref="N1582:O1582"/>
    <mergeCell ref="P1582:Q1582"/>
    <mergeCell ref="X1582:Y1582"/>
    <mergeCell ref="Z1582:AA1582"/>
    <mergeCell ref="AH1582:AI1582"/>
    <mergeCell ref="AJ1582:AK1582"/>
    <mergeCell ref="BV1582:BW1582"/>
    <mergeCell ref="BX1582:BY1582"/>
    <mergeCell ref="BV1585:BW1585"/>
    <mergeCell ref="BX1585:BY1585"/>
    <mergeCell ref="BB1593:BC1593"/>
    <mergeCell ref="BD1593:BE1593"/>
    <mergeCell ref="BL1593:BM1593"/>
    <mergeCell ref="BN1593:BO1593"/>
    <mergeCell ref="CP1593:CQ1593"/>
    <mergeCell ref="CR1593:CS1593"/>
    <mergeCell ref="CP1590:CQ1590"/>
    <mergeCell ref="CR1590:CS1590"/>
    <mergeCell ref="N1593:O1593"/>
    <mergeCell ref="P1593:Q1593"/>
    <mergeCell ref="X1593:Y1593"/>
    <mergeCell ref="Z1593:AA1593"/>
    <mergeCell ref="AH1593:AI1593"/>
    <mergeCell ref="AJ1593:AK1593"/>
    <mergeCell ref="AR1593:AS1593"/>
    <mergeCell ref="AT1593:AU1593"/>
    <mergeCell ref="AR1590:AS1590"/>
    <mergeCell ref="AT1590:AU1590"/>
    <mergeCell ref="BB1590:BC1590"/>
    <mergeCell ref="BD1590:BE1590"/>
    <mergeCell ref="BL1590:BM1590"/>
    <mergeCell ref="BN1590:BO1590"/>
    <mergeCell ref="N1590:O1590"/>
    <mergeCell ref="P1590:Q1590"/>
    <mergeCell ref="X1590:Y1590"/>
    <mergeCell ref="Z1590:AA1590"/>
    <mergeCell ref="AH1590:AI1590"/>
    <mergeCell ref="AJ1590:AK1590"/>
    <mergeCell ref="BV1590:BW1590"/>
    <mergeCell ref="BX1590:BY1590"/>
    <mergeCell ref="BV1593:BW1593"/>
    <mergeCell ref="BX1593:BY1593"/>
    <mergeCell ref="BB1569:BC1569"/>
    <mergeCell ref="BD1569:BE1569"/>
    <mergeCell ref="BL1569:BM1569"/>
    <mergeCell ref="BN1569:BO1569"/>
    <mergeCell ref="CP1569:CQ1569"/>
    <mergeCell ref="CR1569:CS1569"/>
    <mergeCell ref="CP1566:CQ1566"/>
    <mergeCell ref="CR1566:CS1566"/>
    <mergeCell ref="N1569:O1569"/>
    <mergeCell ref="P1569:Q1569"/>
    <mergeCell ref="X1569:Y1569"/>
    <mergeCell ref="Z1569:AA1569"/>
    <mergeCell ref="AH1569:AI1569"/>
    <mergeCell ref="AJ1569:AK1569"/>
    <mergeCell ref="AR1569:AS1569"/>
    <mergeCell ref="AT1569:AU1569"/>
    <mergeCell ref="AR1566:AS1566"/>
    <mergeCell ref="AT1566:AU1566"/>
    <mergeCell ref="BB1566:BC1566"/>
    <mergeCell ref="BD1566:BE1566"/>
    <mergeCell ref="BL1566:BM1566"/>
    <mergeCell ref="BN1566:BO1566"/>
    <mergeCell ref="N1566:O1566"/>
    <mergeCell ref="P1566:Q1566"/>
    <mergeCell ref="X1566:Y1566"/>
    <mergeCell ref="Z1566:AA1566"/>
    <mergeCell ref="AH1566:AI1566"/>
    <mergeCell ref="AJ1566:AK1566"/>
    <mergeCell ref="BV1566:BW1566"/>
    <mergeCell ref="BX1566:BY1566"/>
    <mergeCell ref="BV1569:BW1569"/>
    <mergeCell ref="BX1569:BY1569"/>
    <mergeCell ref="BB1577:BC1577"/>
    <mergeCell ref="BD1577:BE1577"/>
    <mergeCell ref="BL1577:BM1577"/>
    <mergeCell ref="BN1577:BO1577"/>
    <mergeCell ref="CP1577:CQ1577"/>
    <mergeCell ref="CR1577:CS1577"/>
    <mergeCell ref="CP1574:CQ1574"/>
    <mergeCell ref="CR1574:CS1574"/>
    <mergeCell ref="N1577:O1577"/>
    <mergeCell ref="P1577:Q1577"/>
    <mergeCell ref="X1577:Y1577"/>
    <mergeCell ref="Z1577:AA1577"/>
    <mergeCell ref="AH1577:AI1577"/>
    <mergeCell ref="AJ1577:AK1577"/>
    <mergeCell ref="AR1577:AS1577"/>
    <mergeCell ref="AT1577:AU1577"/>
    <mergeCell ref="AR1574:AS1574"/>
    <mergeCell ref="AT1574:AU1574"/>
    <mergeCell ref="BB1574:BC1574"/>
    <mergeCell ref="BD1574:BE1574"/>
    <mergeCell ref="BL1574:BM1574"/>
    <mergeCell ref="BN1574:BO1574"/>
    <mergeCell ref="N1574:O1574"/>
    <mergeCell ref="P1574:Q1574"/>
    <mergeCell ref="X1574:Y1574"/>
    <mergeCell ref="Z1574:AA1574"/>
    <mergeCell ref="AH1574:AI1574"/>
    <mergeCell ref="AJ1574:AK1574"/>
    <mergeCell ref="BV1574:BW1574"/>
    <mergeCell ref="BX1574:BY1574"/>
    <mergeCell ref="BV1577:BW1577"/>
    <mergeCell ref="BX1577:BY1577"/>
    <mergeCell ref="BB1553:BC1553"/>
    <mergeCell ref="BD1553:BE1553"/>
    <mergeCell ref="BL1553:BM1553"/>
    <mergeCell ref="BN1553:BO1553"/>
    <mergeCell ref="CP1553:CQ1553"/>
    <mergeCell ref="CR1553:CS1553"/>
    <mergeCell ref="CP1550:CQ1550"/>
    <mergeCell ref="CR1550:CS1550"/>
    <mergeCell ref="N1553:O1553"/>
    <mergeCell ref="P1553:Q1553"/>
    <mergeCell ref="X1553:Y1553"/>
    <mergeCell ref="Z1553:AA1553"/>
    <mergeCell ref="AH1553:AI1553"/>
    <mergeCell ref="AJ1553:AK1553"/>
    <mergeCell ref="AR1553:AS1553"/>
    <mergeCell ref="AT1553:AU1553"/>
    <mergeCell ref="AR1550:AS1550"/>
    <mergeCell ref="AT1550:AU1550"/>
    <mergeCell ref="BB1550:BC1550"/>
    <mergeCell ref="BD1550:BE1550"/>
    <mergeCell ref="BL1550:BM1550"/>
    <mergeCell ref="BN1550:BO1550"/>
    <mergeCell ref="N1550:O1550"/>
    <mergeCell ref="P1550:Q1550"/>
    <mergeCell ref="X1550:Y1550"/>
    <mergeCell ref="Z1550:AA1550"/>
    <mergeCell ref="AH1550:AI1550"/>
    <mergeCell ref="AJ1550:AK1550"/>
    <mergeCell ref="BV1550:BW1550"/>
    <mergeCell ref="BX1550:BY1550"/>
    <mergeCell ref="BV1553:BW1553"/>
    <mergeCell ref="BX1553:BY1553"/>
    <mergeCell ref="BB1561:BC1561"/>
    <mergeCell ref="BD1561:BE1561"/>
    <mergeCell ref="BL1561:BM1561"/>
    <mergeCell ref="BN1561:BO1561"/>
    <mergeCell ref="CP1561:CQ1561"/>
    <mergeCell ref="CR1561:CS1561"/>
    <mergeCell ref="CP1558:CQ1558"/>
    <mergeCell ref="CR1558:CS1558"/>
    <mergeCell ref="N1561:O1561"/>
    <mergeCell ref="P1561:Q1561"/>
    <mergeCell ref="X1561:Y1561"/>
    <mergeCell ref="Z1561:AA1561"/>
    <mergeCell ref="AH1561:AI1561"/>
    <mergeCell ref="AJ1561:AK1561"/>
    <mergeCell ref="AR1561:AS1561"/>
    <mergeCell ref="AT1561:AU1561"/>
    <mergeCell ref="AR1558:AS1558"/>
    <mergeCell ref="AT1558:AU1558"/>
    <mergeCell ref="BB1558:BC1558"/>
    <mergeCell ref="BD1558:BE1558"/>
    <mergeCell ref="BL1558:BM1558"/>
    <mergeCell ref="BN1558:BO1558"/>
    <mergeCell ref="N1558:O1558"/>
    <mergeCell ref="P1558:Q1558"/>
    <mergeCell ref="X1558:Y1558"/>
    <mergeCell ref="Z1558:AA1558"/>
    <mergeCell ref="AH1558:AI1558"/>
    <mergeCell ref="AJ1558:AK1558"/>
    <mergeCell ref="BV1558:BW1558"/>
    <mergeCell ref="BX1558:BY1558"/>
    <mergeCell ref="BV1561:BW1561"/>
    <mergeCell ref="BX1561:BY1561"/>
    <mergeCell ref="BB1537:BC1537"/>
    <mergeCell ref="BD1537:BE1537"/>
    <mergeCell ref="BL1537:BM1537"/>
    <mergeCell ref="BN1537:BO1537"/>
    <mergeCell ref="CP1537:CQ1537"/>
    <mergeCell ref="CR1537:CS1537"/>
    <mergeCell ref="CP1534:CQ1534"/>
    <mergeCell ref="CR1534:CS1534"/>
    <mergeCell ref="N1537:O1537"/>
    <mergeCell ref="P1537:Q1537"/>
    <mergeCell ref="X1537:Y1537"/>
    <mergeCell ref="Z1537:AA1537"/>
    <mergeCell ref="AH1537:AI1537"/>
    <mergeCell ref="AJ1537:AK1537"/>
    <mergeCell ref="AR1537:AS1537"/>
    <mergeCell ref="AT1537:AU1537"/>
    <mergeCell ref="AR1534:AS1534"/>
    <mergeCell ref="AT1534:AU1534"/>
    <mergeCell ref="BB1534:BC1534"/>
    <mergeCell ref="BD1534:BE1534"/>
    <mergeCell ref="BL1534:BM1534"/>
    <mergeCell ref="BN1534:BO1534"/>
    <mergeCell ref="N1534:O1534"/>
    <mergeCell ref="P1534:Q1534"/>
    <mergeCell ref="X1534:Y1534"/>
    <mergeCell ref="Z1534:AA1534"/>
    <mergeCell ref="AH1534:AI1534"/>
    <mergeCell ref="AJ1534:AK1534"/>
    <mergeCell ref="BV1534:BW1534"/>
    <mergeCell ref="BX1534:BY1534"/>
    <mergeCell ref="BV1537:BW1537"/>
    <mergeCell ref="BX1537:BY1537"/>
    <mergeCell ref="BB1545:BC1545"/>
    <mergeCell ref="BD1545:BE1545"/>
    <mergeCell ref="BL1545:BM1545"/>
    <mergeCell ref="BN1545:BO1545"/>
    <mergeCell ref="CP1545:CQ1545"/>
    <mergeCell ref="CR1545:CS1545"/>
    <mergeCell ref="CP1542:CQ1542"/>
    <mergeCell ref="CR1542:CS1542"/>
    <mergeCell ref="N1545:O1545"/>
    <mergeCell ref="P1545:Q1545"/>
    <mergeCell ref="X1545:Y1545"/>
    <mergeCell ref="Z1545:AA1545"/>
    <mergeCell ref="AH1545:AI1545"/>
    <mergeCell ref="AJ1545:AK1545"/>
    <mergeCell ref="AR1545:AS1545"/>
    <mergeCell ref="AT1545:AU1545"/>
    <mergeCell ref="AR1542:AS1542"/>
    <mergeCell ref="AT1542:AU1542"/>
    <mergeCell ref="BB1542:BC1542"/>
    <mergeCell ref="BD1542:BE1542"/>
    <mergeCell ref="BL1542:BM1542"/>
    <mergeCell ref="BN1542:BO1542"/>
    <mergeCell ref="N1542:O1542"/>
    <mergeCell ref="P1542:Q1542"/>
    <mergeCell ref="X1542:Y1542"/>
    <mergeCell ref="Z1542:AA1542"/>
    <mergeCell ref="AH1542:AI1542"/>
    <mergeCell ref="AJ1542:AK1542"/>
    <mergeCell ref="BV1542:BW1542"/>
    <mergeCell ref="BX1542:BY1542"/>
    <mergeCell ref="BV1545:BW1545"/>
    <mergeCell ref="BX1545:BY1545"/>
    <mergeCell ref="BB1521:BC1521"/>
    <mergeCell ref="BD1521:BE1521"/>
    <mergeCell ref="BL1521:BM1521"/>
    <mergeCell ref="BN1521:BO1521"/>
    <mergeCell ref="CP1521:CQ1521"/>
    <mergeCell ref="CR1521:CS1521"/>
    <mergeCell ref="CP1518:CQ1518"/>
    <mergeCell ref="CR1518:CS1518"/>
    <mergeCell ref="N1521:O1521"/>
    <mergeCell ref="P1521:Q1521"/>
    <mergeCell ref="X1521:Y1521"/>
    <mergeCell ref="Z1521:AA1521"/>
    <mergeCell ref="AH1521:AI1521"/>
    <mergeCell ref="AJ1521:AK1521"/>
    <mergeCell ref="AR1521:AS1521"/>
    <mergeCell ref="AT1521:AU1521"/>
    <mergeCell ref="AR1518:AS1518"/>
    <mergeCell ref="AT1518:AU1518"/>
    <mergeCell ref="BB1518:BC1518"/>
    <mergeCell ref="BD1518:BE1518"/>
    <mergeCell ref="BL1518:BM1518"/>
    <mergeCell ref="BN1518:BO1518"/>
    <mergeCell ref="N1518:O1518"/>
    <mergeCell ref="P1518:Q1518"/>
    <mergeCell ref="X1518:Y1518"/>
    <mergeCell ref="Z1518:AA1518"/>
    <mergeCell ref="AH1518:AI1518"/>
    <mergeCell ref="AJ1518:AK1518"/>
    <mergeCell ref="BV1518:BW1518"/>
    <mergeCell ref="BX1518:BY1518"/>
    <mergeCell ref="BV1521:BW1521"/>
    <mergeCell ref="BX1521:BY1521"/>
    <mergeCell ref="BB1529:BC1529"/>
    <mergeCell ref="BD1529:BE1529"/>
    <mergeCell ref="BL1529:BM1529"/>
    <mergeCell ref="BN1529:BO1529"/>
    <mergeCell ref="CP1529:CQ1529"/>
    <mergeCell ref="CR1529:CS1529"/>
    <mergeCell ref="CP1526:CQ1526"/>
    <mergeCell ref="CR1526:CS1526"/>
    <mergeCell ref="N1529:O1529"/>
    <mergeCell ref="P1529:Q1529"/>
    <mergeCell ref="X1529:Y1529"/>
    <mergeCell ref="Z1529:AA1529"/>
    <mergeCell ref="AH1529:AI1529"/>
    <mergeCell ref="AJ1529:AK1529"/>
    <mergeCell ref="AR1529:AS1529"/>
    <mergeCell ref="AT1529:AU1529"/>
    <mergeCell ref="AR1526:AS1526"/>
    <mergeCell ref="AT1526:AU1526"/>
    <mergeCell ref="BB1526:BC1526"/>
    <mergeCell ref="BD1526:BE1526"/>
    <mergeCell ref="BL1526:BM1526"/>
    <mergeCell ref="BN1526:BO1526"/>
    <mergeCell ref="N1526:O1526"/>
    <mergeCell ref="P1526:Q1526"/>
    <mergeCell ref="X1526:Y1526"/>
    <mergeCell ref="Z1526:AA1526"/>
    <mergeCell ref="AH1526:AI1526"/>
    <mergeCell ref="AJ1526:AK1526"/>
    <mergeCell ref="BV1526:BW1526"/>
    <mergeCell ref="BX1526:BY1526"/>
    <mergeCell ref="BV1529:BW1529"/>
    <mergeCell ref="BX1529:BY1529"/>
    <mergeCell ref="BB1505:BC1505"/>
    <mergeCell ref="BD1505:BE1505"/>
    <mergeCell ref="BL1505:BM1505"/>
    <mergeCell ref="BN1505:BO1505"/>
    <mergeCell ref="CP1505:CQ1505"/>
    <mergeCell ref="CR1505:CS1505"/>
    <mergeCell ref="CP1502:CQ1502"/>
    <mergeCell ref="CR1502:CS1502"/>
    <mergeCell ref="N1505:O1505"/>
    <mergeCell ref="P1505:Q1505"/>
    <mergeCell ref="X1505:Y1505"/>
    <mergeCell ref="Z1505:AA1505"/>
    <mergeCell ref="AH1505:AI1505"/>
    <mergeCell ref="AJ1505:AK1505"/>
    <mergeCell ref="AR1505:AS1505"/>
    <mergeCell ref="AT1505:AU1505"/>
    <mergeCell ref="AR1502:AS1502"/>
    <mergeCell ref="AT1502:AU1502"/>
    <mergeCell ref="BB1502:BC1502"/>
    <mergeCell ref="BD1502:BE1502"/>
    <mergeCell ref="BL1502:BM1502"/>
    <mergeCell ref="BN1502:BO1502"/>
    <mergeCell ref="N1502:O1502"/>
    <mergeCell ref="P1502:Q1502"/>
    <mergeCell ref="X1502:Y1502"/>
    <mergeCell ref="Z1502:AA1502"/>
    <mergeCell ref="AH1502:AI1502"/>
    <mergeCell ref="AJ1502:AK1502"/>
    <mergeCell ref="BV1502:BW1502"/>
    <mergeCell ref="BX1502:BY1502"/>
    <mergeCell ref="BV1505:BW1505"/>
    <mergeCell ref="BX1505:BY1505"/>
    <mergeCell ref="BB1513:BC1513"/>
    <mergeCell ref="BD1513:BE1513"/>
    <mergeCell ref="BL1513:BM1513"/>
    <mergeCell ref="BN1513:BO1513"/>
    <mergeCell ref="CP1513:CQ1513"/>
    <mergeCell ref="CR1513:CS1513"/>
    <mergeCell ref="CP1510:CQ1510"/>
    <mergeCell ref="CR1510:CS1510"/>
    <mergeCell ref="N1513:O1513"/>
    <mergeCell ref="P1513:Q1513"/>
    <mergeCell ref="X1513:Y1513"/>
    <mergeCell ref="Z1513:AA1513"/>
    <mergeCell ref="AH1513:AI1513"/>
    <mergeCell ref="AJ1513:AK1513"/>
    <mergeCell ref="AR1513:AS1513"/>
    <mergeCell ref="AT1513:AU1513"/>
    <mergeCell ref="AR1510:AS1510"/>
    <mergeCell ref="AT1510:AU1510"/>
    <mergeCell ref="BB1510:BC1510"/>
    <mergeCell ref="BD1510:BE1510"/>
    <mergeCell ref="BL1510:BM1510"/>
    <mergeCell ref="BN1510:BO1510"/>
    <mergeCell ref="N1510:O1510"/>
    <mergeCell ref="P1510:Q1510"/>
    <mergeCell ref="X1510:Y1510"/>
    <mergeCell ref="Z1510:AA1510"/>
    <mergeCell ref="AH1510:AI1510"/>
    <mergeCell ref="AJ1510:AK1510"/>
    <mergeCell ref="BV1510:BW1510"/>
    <mergeCell ref="BX1510:BY1510"/>
    <mergeCell ref="BV1513:BW1513"/>
    <mergeCell ref="BX1513:BY1513"/>
    <mergeCell ref="BB1489:BC1489"/>
    <mergeCell ref="BD1489:BE1489"/>
    <mergeCell ref="BL1489:BM1489"/>
    <mergeCell ref="BN1489:BO1489"/>
    <mergeCell ref="CP1489:CQ1489"/>
    <mergeCell ref="CR1489:CS1489"/>
    <mergeCell ref="CP1486:CQ1486"/>
    <mergeCell ref="CR1486:CS1486"/>
    <mergeCell ref="N1489:O1489"/>
    <mergeCell ref="P1489:Q1489"/>
    <mergeCell ref="X1489:Y1489"/>
    <mergeCell ref="Z1489:AA1489"/>
    <mergeCell ref="AH1489:AI1489"/>
    <mergeCell ref="AJ1489:AK1489"/>
    <mergeCell ref="AR1489:AS1489"/>
    <mergeCell ref="AT1489:AU1489"/>
    <mergeCell ref="AR1486:AS1486"/>
    <mergeCell ref="AT1486:AU1486"/>
    <mergeCell ref="BB1486:BC1486"/>
    <mergeCell ref="BD1486:BE1486"/>
    <mergeCell ref="BL1486:BM1486"/>
    <mergeCell ref="BN1486:BO1486"/>
    <mergeCell ref="N1486:O1486"/>
    <mergeCell ref="P1486:Q1486"/>
    <mergeCell ref="X1486:Y1486"/>
    <mergeCell ref="Z1486:AA1486"/>
    <mergeCell ref="AH1486:AI1486"/>
    <mergeCell ref="AJ1486:AK1486"/>
    <mergeCell ref="BV1486:BW1486"/>
    <mergeCell ref="BX1486:BY1486"/>
    <mergeCell ref="BV1489:BW1489"/>
    <mergeCell ref="BX1489:BY1489"/>
    <mergeCell ref="BB1497:BC1497"/>
    <mergeCell ref="BD1497:BE1497"/>
    <mergeCell ref="BL1497:BM1497"/>
    <mergeCell ref="BN1497:BO1497"/>
    <mergeCell ref="CP1497:CQ1497"/>
    <mergeCell ref="CR1497:CS1497"/>
    <mergeCell ref="CP1494:CQ1494"/>
    <mergeCell ref="CR1494:CS1494"/>
    <mergeCell ref="N1497:O1497"/>
    <mergeCell ref="P1497:Q1497"/>
    <mergeCell ref="X1497:Y1497"/>
    <mergeCell ref="Z1497:AA1497"/>
    <mergeCell ref="AH1497:AI1497"/>
    <mergeCell ref="AJ1497:AK1497"/>
    <mergeCell ref="AR1497:AS1497"/>
    <mergeCell ref="AT1497:AU1497"/>
    <mergeCell ref="AR1494:AS1494"/>
    <mergeCell ref="AT1494:AU1494"/>
    <mergeCell ref="BB1494:BC1494"/>
    <mergeCell ref="BD1494:BE1494"/>
    <mergeCell ref="BL1494:BM1494"/>
    <mergeCell ref="BN1494:BO1494"/>
    <mergeCell ref="N1494:O1494"/>
    <mergeCell ref="P1494:Q1494"/>
    <mergeCell ref="X1494:Y1494"/>
    <mergeCell ref="Z1494:AA1494"/>
    <mergeCell ref="AH1494:AI1494"/>
    <mergeCell ref="AJ1494:AK1494"/>
    <mergeCell ref="BV1494:BW1494"/>
    <mergeCell ref="BX1494:BY1494"/>
    <mergeCell ref="BV1497:BW1497"/>
    <mergeCell ref="BX1497:BY1497"/>
    <mergeCell ref="BB1473:BC1473"/>
    <mergeCell ref="BD1473:BE1473"/>
    <mergeCell ref="BL1473:BM1473"/>
    <mergeCell ref="BN1473:BO1473"/>
    <mergeCell ref="CP1473:CQ1473"/>
    <mergeCell ref="CR1473:CS1473"/>
    <mergeCell ref="CP1470:CQ1470"/>
    <mergeCell ref="CR1470:CS1470"/>
    <mergeCell ref="N1473:O1473"/>
    <mergeCell ref="P1473:Q1473"/>
    <mergeCell ref="X1473:Y1473"/>
    <mergeCell ref="Z1473:AA1473"/>
    <mergeCell ref="AH1473:AI1473"/>
    <mergeCell ref="AJ1473:AK1473"/>
    <mergeCell ref="AR1473:AS1473"/>
    <mergeCell ref="AT1473:AU1473"/>
    <mergeCell ref="AR1470:AS1470"/>
    <mergeCell ref="AT1470:AU1470"/>
    <mergeCell ref="BB1470:BC1470"/>
    <mergeCell ref="BD1470:BE1470"/>
    <mergeCell ref="BL1470:BM1470"/>
    <mergeCell ref="BN1470:BO1470"/>
    <mergeCell ref="N1470:O1470"/>
    <mergeCell ref="P1470:Q1470"/>
    <mergeCell ref="X1470:Y1470"/>
    <mergeCell ref="Z1470:AA1470"/>
    <mergeCell ref="AH1470:AI1470"/>
    <mergeCell ref="AJ1470:AK1470"/>
    <mergeCell ref="BV1470:BW1470"/>
    <mergeCell ref="BX1470:BY1470"/>
    <mergeCell ref="BV1473:BW1473"/>
    <mergeCell ref="BX1473:BY1473"/>
    <mergeCell ref="BB1481:BC1481"/>
    <mergeCell ref="BD1481:BE1481"/>
    <mergeCell ref="BL1481:BM1481"/>
    <mergeCell ref="BN1481:BO1481"/>
    <mergeCell ref="CP1481:CQ1481"/>
    <mergeCell ref="CR1481:CS1481"/>
    <mergeCell ref="CP1478:CQ1478"/>
    <mergeCell ref="CR1478:CS1478"/>
    <mergeCell ref="N1481:O1481"/>
    <mergeCell ref="P1481:Q1481"/>
    <mergeCell ref="X1481:Y1481"/>
    <mergeCell ref="Z1481:AA1481"/>
    <mergeCell ref="AH1481:AI1481"/>
    <mergeCell ref="AJ1481:AK1481"/>
    <mergeCell ref="AR1481:AS1481"/>
    <mergeCell ref="AT1481:AU1481"/>
    <mergeCell ref="AR1478:AS1478"/>
    <mergeCell ref="AT1478:AU1478"/>
    <mergeCell ref="BB1478:BC1478"/>
    <mergeCell ref="BD1478:BE1478"/>
    <mergeCell ref="BL1478:BM1478"/>
    <mergeCell ref="BN1478:BO1478"/>
    <mergeCell ref="N1478:O1478"/>
    <mergeCell ref="P1478:Q1478"/>
    <mergeCell ref="X1478:Y1478"/>
    <mergeCell ref="Z1478:AA1478"/>
    <mergeCell ref="AH1478:AI1478"/>
    <mergeCell ref="AJ1478:AK1478"/>
    <mergeCell ref="BV1478:BW1478"/>
    <mergeCell ref="BX1478:BY1478"/>
    <mergeCell ref="BV1481:BW1481"/>
    <mergeCell ref="BX1481:BY1481"/>
    <mergeCell ref="BB1457:BC1457"/>
    <mergeCell ref="BD1457:BE1457"/>
    <mergeCell ref="BL1457:BM1457"/>
    <mergeCell ref="BN1457:BO1457"/>
    <mergeCell ref="CP1457:CQ1457"/>
    <mergeCell ref="CR1457:CS1457"/>
    <mergeCell ref="CP1454:CQ1454"/>
    <mergeCell ref="CR1454:CS1454"/>
    <mergeCell ref="N1457:O1457"/>
    <mergeCell ref="P1457:Q1457"/>
    <mergeCell ref="X1457:Y1457"/>
    <mergeCell ref="Z1457:AA1457"/>
    <mergeCell ref="AH1457:AI1457"/>
    <mergeCell ref="AJ1457:AK1457"/>
    <mergeCell ref="AR1457:AS1457"/>
    <mergeCell ref="AT1457:AU1457"/>
    <mergeCell ref="AR1454:AS1454"/>
    <mergeCell ref="AT1454:AU1454"/>
    <mergeCell ref="BB1454:BC1454"/>
    <mergeCell ref="BD1454:BE1454"/>
    <mergeCell ref="BL1454:BM1454"/>
    <mergeCell ref="BN1454:BO1454"/>
    <mergeCell ref="N1454:O1454"/>
    <mergeCell ref="P1454:Q1454"/>
    <mergeCell ref="X1454:Y1454"/>
    <mergeCell ref="Z1454:AA1454"/>
    <mergeCell ref="AH1454:AI1454"/>
    <mergeCell ref="AJ1454:AK1454"/>
    <mergeCell ref="BV1454:BW1454"/>
    <mergeCell ref="BX1454:BY1454"/>
    <mergeCell ref="BV1457:BW1457"/>
    <mergeCell ref="BX1457:BY1457"/>
    <mergeCell ref="BB1465:BC1465"/>
    <mergeCell ref="BD1465:BE1465"/>
    <mergeCell ref="BL1465:BM1465"/>
    <mergeCell ref="BN1465:BO1465"/>
    <mergeCell ref="CP1465:CQ1465"/>
    <mergeCell ref="CR1465:CS1465"/>
    <mergeCell ref="CP1462:CQ1462"/>
    <mergeCell ref="CR1462:CS1462"/>
    <mergeCell ref="N1465:O1465"/>
    <mergeCell ref="P1465:Q1465"/>
    <mergeCell ref="X1465:Y1465"/>
    <mergeCell ref="Z1465:AA1465"/>
    <mergeCell ref="AH1465:AI1465"/>
    <mergeCell ref="AJ1465:AK1465"/>
    <mergeCell ref="AR1465:AS1465"/>
    <mergeCell ref="AT1465:AU1465"/>
    <mergeCell ref="AR1462:AS1462"/>
    <mergeCell ref="AT1462:AU1462"/>
    <mergeCell ref="BB1462:BC1462"/>
    <mergeCell ref="BD1462:BE1462"/>
    <mergeCell ref="BL1462:BM1462"/>
    <mergeCell ref="BN1462:BO1462"/>
    <mergeCell ref="N1462:O1462"/>
    <mergeCell ref="P1462:Q1462"/>
    <mergeCell ref="X1462:Y1462"/>
    <mergeCell ref="Z1462:AA1462"/>
    <mergeCell ref="AH1462:AI1462"/>
    <mergeCell ref="AJ1462:AK1462"/>
    <mergeCell ref="BV1462:BW1462"/>
    <mergeCell ref="BX1462:BY1462"/>
    <mergeCell ref="BV1465:BW1465"/>
    <mergeCell ref="BX1465:BY1465"/>
    <mergeCell ref="BB1441:BC1441"/>
    <mergeCell ref="BD1441:BE1441"/>
    <mergeCell ref="BL1441:BM1441"/>
    <mergeCell ref="BN1441:BO1441"/>
    <mergeCell ref="CP1441:CQ1441"/>
    <mergeCell ref="CR1441:CS1441"/>
    <mergeCell ref="CP1438:CQ1438"/>
    <mergeCell ref="CR1438:CS1438"/>
    <mergeCell ref="N1441:O1441"/>
    <mergeCell ref="P1441:Q1441"/>
    <mergeCell ref="X1441:Y1441"/>
    <mergeCell ref="Z1441:AA1441"/>
    <mergeCell ref="AH1441:AI1441"/>
    <mergeCell ref="AJ1441:AK1441"/>
    <mergeCell ref="AR1441:AS1441"/>
    <mergeCell ref="AT1441:AU1441"/>
    <mergeCell ref="AR1438:AS1438"/>
    <mergeCell ref="AT1438:AU1438"/>
    <mergeCell ref="BB1438:BC1438"/>
    <mergeCell ref="BD1438:BE1438"/>
    <mergeCell ref="BL1438:BM1438"/>
    <mergeCell ref="BN1438:BO1438"/>
    <mergeCell ref="N1438:O1438"/>
    <mergeCell ref="P1438:Q1438"/>
    <mergeCell ref="X1438:Y1438"/>
    <mergeCell ref="Z1438:AA1438"/>
    <mergeCell ref="AH1438:AI1438"/>
    <mergeCell ref="AJ1438:AK1438"/>
    <mergeCell ref="BV1438:BW1438"/>
    <mergeCell ref="BX1438:BY1438"/>
    <mergeCell ref="BV1441:BW1441"/>
    <mergeCell ref="BX1441:BY1441"/>
    <mergeCell ref="BB1449:BC1449"/>
    <mergeCell ref="BD1449:BE1449"/>
    <mergeCell ref="BL1449:BM1449"/>
    <mergeCell ref="BN1449:BO1449"/>
    <mergeCell ref="CP1449:CQ1449"/>
    <mergeCell ref="CR1449:CS1449"/>
    <mergeCell ref="CP1446:CQ1446"/>
    <mergeCell ref="CR1446:CS1446"/>
    <mergeCell ref="N1449:O1449"/>
    <mergeCell ref="P1449:Q1449"/>
    <mergeCell ref="X1449:Y1449"/>
    <mergeCell ref="Z1449:AA1449"/>
    <mergeCell ref="AH1449:AI1449"/>
    <mergeCell ref="AJ1449:AK1449"/>
    <mergeCell ref="AR1449:AS1449"/>
    <mergeCell ref="AT1449:AU1449"/>
    <mergeCell ref="AR1446:AS1446"/>
    <mergeCell ref="AT1446:AU1446"/>
    <mergeCell ref="BB1446:BC1446"/>
    <mergeCell ref="BD1446:BE1446"/>
    <mergeCell ref="BL1446:BM1446"/>
    <mergeCell ref="BN1446:BO1446"/>
    <mergeCell ref="N1446:O1446"/>
    <mergeCell ref="P1446:Q1446"/>
    <mergeCell ref="X1446:Y1446"/>
    <mergeCell ref="Z1446:AA1446"/>
    <mergeCell ref="AH1446:AI1446"/>
    <mergeCell ref="AJ1446:AK1446"/>
    <mergeCell ref="BV1446:BW1446"/>
    <mergeCell ref="BX1446:BY1446"/>
    <mergeCell ref="BV1449:BW1449"/>
    <mergeCell ref="BX1449:BY1449"/>
    <mergeCell ref="BB1425:BC1425"/>
    <mergeCell ref="BD1425:BE1425"/>
    <mergeCell ref="BL1425:BM1425"/>
    <mergeCell ref="BN1425:BO1425"/>
    <mergeCell ref="CP1425:CQ1425"/>
    <mergeCell ref="CR1425:CS1425"/>
    <mergeCell ref="CP1422:CQ1422"/>
    <mergeCell ref="CR1422:CS1422"/>
    <mergeCell ref="N1425:O1425"/>
    <mergeCell ref="P1425:Q1425"/>
    <mergeCell ref="X1425:Y1425"/>
    <mergeCell ref="Z1425:AA1425"/>
    <mergeCell ref="AH1425:AI1425"/>
    <mergeCell ref="AJ1425:AK1425"/>
    <mergeCell ref="AR1425:AS1425"/>
    <mergeCell ref="AT1425:AU1425"/>
    <mergeCell ref="AR1422:AS1422"/>
    <mergeCell ref="AT1422:AU1422"/>
    <mergeCell ref="BB1422:BC1422"/>
    <mergeCell ref="BD1422:BE1422"/>
    <mergeCell ref="BL1422:BM1422"/>
    <mergeCell ref="BN1422:BO1422"/>
    <mergeCell ref="N1422:O1422"/>
    <mergeCell ref="P1422:Q1422"/>
    <mergeCell ref="X1422:Y1422"/>
    <mergeCell ref="Z1422:AA1422"/>
    <mergeCell ref="AH1422:AI1422"/>
    <mergeCell ref="AJ1422:AK1422"/>
    <mergeCell ref="BV1422:BW1422"/>
    <mergeCell ref="BX1422:BY1422"/>
    <mergeCell ref="BV1425:BW1425"/>
    <mergeCell ref="BX1425:BY1425"/>
    <mergeCell ref="BB1433:BC1433"/>
    <mergeCell ref="BD1433:BE1433"/>
    <mergeCell ref="BL1433:BM1433"/>
    <mergeCell ref="BN1433:BO1433"/>
    <mergeCell ref="CP1433:CQ1433"/>
    <mergeCell ref="CR1433:CS1433"/>
    <mergeCell ref="CP1430:CQ1430"/>
    <mergeCell ref="CR1430:CS1430"/>
    <mergeCell ref="N1433:O1433"/>
    <mergeCell ref="P1433:Q1433"/>
    <mergeCell ref="X1433:Y1433"/>
    <mergeCell ref="Z1433:AA1433"/>
    <mergeCell ref="AH1433:AI1433"/>
    <mergeCell ref="AJ1433:AK1433"/>
    <mergeCell ref="AR1433:AS1433"/>
    <mergeCell ref="AT1433:AU1433"/>
    <mergeCell ref="AR1430:AS1430"/>
    <mergeCell ref="AT1430:AU1430"/>
    <mergeCell ref="BB1430:BC1430"/>
    <mergeCell ref="BD1430:BE1430"/>
    <mergeCell ref="BL1430:BM1430"/>
    <mergeCell ref="BN1430:BO1430"/>
    <mergeCell ref="N1430:O1430"/>
    <mergeCell ref="P1430:Q1430"/>
    <mergeCell ref="X1430:Y1430"/>
    <mergeCell ref="Z1430:AA1430"/>
    <mergeCell ref="AH1430:AI1430"/>
    <mergeCell ref="AJ1430:AK1430"/>
    <mergeCell ref="BV1430:BW1430"/>
    <mergeCell ref="BX1430:BY1430"/>
    <mergeCell ref="BV1433:BW1433"/>
    <mergeCell ref="BX1433:BY1433"/>
    <mergeCell ref="BB1409:BC1409"/>
    <mergeCell ref="BD1409:BE1409"/>
    <mergeCell ref="BL1409:BM1409"/>
    <mergeCell ref="BN1409:BO1409"/>
    <mergeCell ref="CP1409:CQ1409"/>
    <mergeCell ref="CR1409:CS1409"/>
    <mergeCell ref="CP1406:CQ1406"/>
    <mergeCell ref="CR1406:CS1406"/>
    <mergeCell ref="N1409:O1409"/>
    <mergeCell ref="P1409:Q1409"/>
    <mergeCell ref="X1409:Y1409"/>
    <mergeCell ref="Z1409:AA1409"/>
    <mergeCell ref="AH1409:AI1409"/>
    <mergeCell ref="AJ1409:AK1409"/>
    <mergeCell ref="AR1409:AS1409"/>
    <mergeCell ref="AT1409:AU1409"/>
    <mergeCell ref="AR1406:AS1406"/>
    <mergeCell ref="AT1406:AU1406"/>
    <mergeCell ref="BB1406:BC1406"/>
    <mergeCell ref="BD1406:BE1406"/>
    <mergeCell ref="BL1406:BM1406"/>
    <mergeCell ref="BN1406:BO1406"/>
    <mergeCell ref="N1406:O1406"/>
    <mergeCell ref="P1406:Q1406"/>
    <mergeCell ref="X1406:Y1406"/>
    <mergeCell ref="Z1406:AA1406"/>
    <mergeCell ref="AH1406:AI1406"/>
    <mergeCell ref="AJ1406:AK1406"/>
    <mergeCell ref="BV1406:BW1406"/>
    <mergeCell ref="BX1406:BY1406"/>
    <mergeCell ref="BV1409:BW1409"/>
    <mergeCell ref="BX1409:BY1409"/>
    <mergeCell ref="BB1417:BC1417"/>
    <mergeCell ref="BD1417:BE1417"/>
    <mergeCell ref="BL1417:BM1417"/>
    <mergeCell ref="BN1417:BO1417"/>
    <mergeCell ref="CP1417:CQ1417"/>
    <mergeCell ref="CR1417:CS1417"/>
    <mergeCell ref="CP1414:CQ1414"/>
    <mergeCell ref="CR1414:CS1414"/>
    <mergeCell ref="N1417:O1417"/>
    <mergeCell ref="P1417:Q1417"/>
    <mergeCell ref="X1417:Y1417"/>
    <mergeCell ref="Z1417:AA1417"/>
    <mergeCell ref="AH1417:AI1417"/>
    <mergeCell ref="AJ1417:AK1417"/>
    <mergeCell ref="AR1417:AS1417"/>
    <mergeCell ref="AT1417:AU1417"/>
    <mergeCell ref="AR1414:AS1414"/>
    <mergeCell ref="AT1414:AU1414"/>
    <mergeCell ref="BB1414:BC1414"/>
    <mergeCell ref="BD1414:BE1414"/>
    <mergeCell ref="BL1414:BM1414"/>
    <mergeCell ref="BN1414:BO1414"/>
    <mergeCell ref="N1414:O1414"/>
    <mergeCell ref="P1414:Q1414"/>
    <mergeCell ref="X1414:Y1414"/>
    <mergeCell ref="Z1414:AA1414"/>
    <mergeCell ref="AH1414:AI1414"/>
    <mergeCell ref="AJ1414:AK1414"/>
    <mergeCell ref="BV1414:BW1414"/>
    <mergeCell ref="BX1414:BY1414"/>
    <mergeCell ref="BV1417:BW1417"/>
    <mergeCell ref="BX1417:BY1417"/>
    <mergeCell ref="BB1393:BC1393"/>
    <mergeCell ref="BD1393:BE1393"/>
    <mergeCell ref="BL1393:BM1393"/>
    <mergeCell ref="BN1393:BO1393"/>
    <mergeCell ref="CP1393:CQ1393"/>
    <mergeCell ref="CR1393:CS1393"/>
    <mergeCell ref="CP1390:CQ1390"/>
    <mergeCell ref="CR1390:CS1390"/>
    <mergeCell ref="N1393:O1393"/>
    <mergeCell ref="P1393:Q1393"/>
    <mergeCell ref="X1393:Y1393"/>
    <mergeCell ref="Z1393:AA1393"/>
    <mergeCell ref="AH1393:AI1393"/>
    <mergeCell ref="AJ1393:AK1393"/>
    <mergeCell ref="AR1393:AS1393"/>
    <mergeCell ref="AT1393:AU1393"/>
    <mergeCell ref="AR1390:AS1390"/>
    <mergeCell ref="AT1390:AU1390"/>
    <mergeCell ref="BB1390:BC1390"/>
    <mergeCell ref="BD1390:BE1390"/>
    <mergeCell ref="BL1390:BM1390"/>
    <mergeCell ref="BN1390:BO1390"/>
    <mergeCell ref="N1390:O1390"/>
    <mergeCell ref="P1390:Q1390"/>
    <mergeCell ref="X1390:Y1390"/>
    <mergeCell ref="Z1390:AA1390"/>
    <mergeCell ref="AH1390:AI1390"/>
    <mergeCell ref="AJ1390:AK1390"/>
    <mergeCell ref="BV1390:BW1390"/>
    <mergeCell ref="BX1390:BY1390"/>
    <mergeCell ref="BV1393:BW1393"/>
    <mergeCell ref="BX1393:BY1393"/>
    <mergeCell ref="BB1401:BC1401"/>
    <mergeCell ref="BD1401:BE1401"/>
    <mergeCell ref="BL1401:BM1401"/>
    <mergeCell ref="BN1401:BO1401"/>
    <mergeCell ref="CP1401:CQ1401"/>
    <mergeCell ref="CR1401:CS1401"/>
    <mergeCell ref="CP1398:CQ1398"/>
    <mergeCell ref="CR1398:CS1398"/>
    <mergeCell ref="N1401:O1401"/>
    <mergeCell ref="P1401:Q1401"/>
    <mergeCell ref="X1401:Y1401"/>
    <mergeCell ref="Z1401:AA1401"/>
    <mergeCell ref="AH1401:AI1401"/>
    <mergeCell ref="AJ1401:AK1401"/>
    <mergeCell ref="AR1401:AS1401"/>
    <mergeCell ref="AT1401:AU1401"/>
    <mergeCell ref="AR1398:AS1398"/>
    <mergeCell ref="AT1398:AU1398"/>
    <mergeCell ref="BB1398:BC1398"/>
    <mergeCell ref="BD1398:BE1398"/>
    <mergeCell ref="BL1398:BM1398"/>
    <mergeCell ref="BN1398:BO1398"/>
    <mergeCell ref="N1398:O1398"/>
    <mergeCell ref="P1398:Q1398"/>
    <mergeCell ref="X1398:Y1398"/>
    <mergeCell ref="Z1398:AA1398"/>
    <mergeCell ref="AH1398:AI1398"/>
    <mergeCell ref="AJ1398:AK1398"/>
    <mergeCell ref="BV1398:BW1398"/>
    <mergeCell ref="BX1398:BY1398"/>
    <mergeCell ref="BV1401:BW1401"/>
    <mergeCell ref="BX1401:BY1401"/>
    <mergeCell ref="BB1377:BC1377"/>
    <mergeCell ref="BD1377:BE1377"/>
    <mergeCell ref="BL1377:BM1377"/>
    <mergeCell ref="BN1377:BO1377"/>
    <mergeCell ref="CP1377:CQ1377"/>
    <mergeCell ref="CR1377:CS1377"/>
    <mergeCell ref="CP1374:CQ1374"/>
    <mergeCell ref="CR1374:CS1374"/>
    <mergeCell ref="N1377:O1377"/>
    <mergeCell ref="P1377:Q1377"/>
    <mergeCell ref="X1377:Y1377"/>
    <mergeCell ref="Z1377:AA1377"/>
    <mergeCell ref="AH1377:AI1377"/>
    <mergeCell ref="AJ1377:AK1377"/>
    <mergeCell ref="AR1377:AS1377"/>
    <mergeCell ref="AT1377:AU1377"/>
    <mergeCell ref="AR1374:AS1374"/>
    <mergeCell ref="AT1374:AU1374"/>
    <mergeCell ref="BB1374:BC1374"/>
    <mergeCell ref="BD1374:BE1374"/>
    <mergeCell ref="BL1374:BM1374"/>
    <mergeCell ref="BN1374:BO1374"/>
    <mergeCell ref="N1374:O1374"/>
    <mergeCell ref="P1374:Q1374"/>
    <mergeCell ref="X1374:Y1374"/>
    <mergeCell ref="Z1374:AA1374"/>
    <mergeCell ref="AH1374:AI1374"/>
    <mergeCell ref="AJ1374:AK1374"/>
    <mergeCell ref="BV1374:BW1374"/>
    <mergeCell ref="BX1374:BY1374"/>
    <mergeCell ref="BV1377:BW1377"/>
    <mergeCell ref="BX1377:BY1377"/>
    <mergeCell ref="BB1385:BC1385"/>
    <mergeCell ref="BD1385:BE1385"/>
    <mergeCell ref="BL1385:BM1385"/>
    <mergeCell ref="BN1385:BO1385"/>
    <mergeCell ref="CP1385:CQ1385"/>
    <mergeCell ref="CR1385:CS1385"/>
    <mergeCell ref="CP1382:CQ1382"/>
    <mergeCell ref="CR1382:CS1382"/>
    <mergeCell ref="N1385:O1385"/>
    <mergeCell ref="P1385:Q1385"/>
    <mergeCell ref="X1385:Y1385"/>
    <mergeCell ref="Z1385:AA1385"/>
    <mergeCell ref="AH1385:AI1385"/>
    <mergeCell ref="AJ1385:AK1385"/>
    <mergeCell ref="AR1385:AS1385"/>
    <mergeCell ref="AT1385:AU1385"/>
    <mergeCell ref="AR1382:AS1382"/>
    <mergeCell ref="AT1382:AU1382"/>
    <mergeCell ref="BB1382:BC1382"/>
    <mergeCell ref="BD1382:BE1382"/>
    <mergeCell ref="BL1382:BM1382"/>
    <mergeCell ref="BN1382:BO1382"/>
    <mergeCell ref="N1382:O1382"/>
    <mergeCell ref="P1382:Q1382"/>
    <mergeCell ref="X1382:Y1382"/>
    <mergeCell ref="Z1382:AA1382"/>
    <mergeCell ref="AH1382:AI1382"/>
    <mergeCell ref="AJ1382:AK1382"/>
    <mergeCell ref="BV1382:BW1382"/>
    <mergeCell ref="BX1382:BY1382"/>
    <mergeCell ref="BV1385:BW1385"/>
    <mergeCell ref="BX1385:BY1385"/>
    <mergeCell ref="BB1361:BC1361"/>
    <mergeCell ref="BD1361:BE1361"/>
    <mergeCell ref="BL1361:BM1361"/>
    <mergeCell ref="BN1361:BO1361"/>
    <mergeCell ref="CP1361:CQ1361"/>
    <mergeCell ref="CR1361:CS1361"/>
    <mergeCell ref="CP1358:CQ1358"/>
    <mergeCell ref="CR1358:CS1358"/>
    <mergeCell ref="N1361:O1361"/>
    <mergeCell ref="P1361:Q1361"/>
    <mergeCell ref="X1361:Y1361"/>
    <mergeCell ref="Z1361:AA1361"/>
    <mergeCell ref="AH1361:AI1361"/>
    <mergeCell ref="AJ1361:AK1361"/>
    <mergeCell ref="AR1361:AS1361"/>
    <mergeCell ref="AT1361:AU1361"/>
    <mergeCell ref="AR1358:AS1358"/>
    <mergeCell ref="AT1358:AU1358"/>
    <mergeCell ref="BB1358:BC1358"/>
    <mergeCell ref="BD1358:BE1358"/>
    <mergeCell ref="BL1358:BM1358"/>
    <mergeCell ref="BN1358:BO1358"/>
    <mergeCell ref="N1358:O1358"/>
    <mergeCell ref="P1358:Q1358"/>
    <mergeCell ref="X1358:Y1358"/>
    <mergeCell ref="Z1358:AA1358"/>
    <mergeCell ref="AH1358:AI1358"/>
    <mergeCell ref="AJ1358:AK1358"/>
    <mergeCell ref="BV1358:BW1358"/>
    <mergeCell ref="BX1358:BY1358"/>
    <mergeCell ref="BV1361:BW1361"/>
    <mergeCell ref="BX1361:BY1361"/>
    <mergeCell ref="BB1369:BC1369"/>
    <mergeCell ref="BD1369:BE1369"/>
    <mergeCell ref="BL1369:BM1369"/>
    <mergeCell ref="BN1369:BO1369"/>
    <mergeCell ref="CP1369:CQ1369"/>
    <mergeCell ref="CR1369:CS1369"/>
    <mergeCell ref="CP1366:CQ1366"/>
    <mergeCell ref="CR1366:CS1366"/>
    <mergeCell ref="N1369:O1369"/>
    <mergeCell ref="P1369:Q1369"/>
    <mergeCell ref="X1369:Y1369"/>
    <mergeCell ref="Z1369:AA1369"/>
    <mergeCell ref="AH1369:AI1369"/>
    <mergeCell ref="AJ1369:AK1369"/>
    <mergeCell ref="AR1369:AS1369"/>
    <mergeCell ref="AT1369:AU1369"/>
    <mergeCell ref="AR1366:AS1366"/>
    <mergeCell ref="AT1366:AU1366"/>
    <mergeCell ref="BB1366:BC1366"/>
    <mergeCell ref="BD1366:BE1366"/>
    <mergeCell ref="BL1366:BM1366"/>
    <mergeCell ref="BN1366:BO1366"/>
    <mergeCell ref="N1366:O1366"/>
    <mergeCell ref="P1366:Q1366"/>
    <mergeCell ref="X1366:Y1366"/>
    <mergeCell ref="Z1366:AA1366"/>
    <mergeCell ref="AH1366:AI1366"/>
    <mergeCell ref="AJ1366:AK1366"/>
    <mergeCell ref="BV1366:BW1366"/>
    <mergeCell ref="BX1366:BY1366"/>
    <mergeCell ref="BV1369:BW1369"/>
    <mergeCell ref="BX1369:BY1369"/>
    <mergeCell ref="BB1345:BC1345"/>
    <mergeCell ref="BD1345:BE1345"/>
    <mergeCell ref="BL1345:BM1345"/>
    <mergeCell ref="BN1345:BO1345"/>
    <mergeCell ref="CP1345:CQ1345"/>
    <mergeCell ref="CR1345:CS1345"/>
    <mergeCell ref="CP1342:CQ1342"/>
    <mergeCell ref="CR1342:CS1342"/>
    <mergeCell ref="N1345:O1345"/>
    <mergeCell ref="P1345:Q1345"/>
    <mergeCell ref="X1345:Y1345"/>
    <mergeCell ref="Z1345:AA1345"/>
    <mergeCell ref="AH1345:AI1345"/>
    <mergeCell ref="AJ1345:AK1345"/>
    <mergeCell ref="AR1345:AS1345"/>
    <mergeCell ref="AT1345:AU1345"/>
    <mergeCell ref="AR1342:AS1342"/>
    <mergeCell ref="AT1342:AU1342"/>
    <mergeCell ref="BB1342:BC1342"/>
    <mergeCell ref="BD1342:BE1342"/>
    <mergeCell ref="BL1342:BM1342"/>
    <mergeCell ref="BN1342:BO1342"/>
    <mergeCell ref="N1342:O1342"/>
    <mergeCell ref="P1342:Q1342"/>
    <mergeCell ref="X1342:Y1342"/>
    <mergeCell ref="Z1342:AA1342"/>
    <mergeCell ref="AH1342:AI1342"/>
    <mergeCell ref="AJ1342:AK1342"/>
    <mergeCell ref="BV1342:BW1342"/>
    <mergeCell ref="BX1342:BY1342"/>
    <mergeCell ref="BV1345:BW1345"/>
    <mergeCell ref="BX1345:BY1345"/>
    <mergeCell ref="BB1353:BC1353"/>
    <mergeCell ref="BD1353:BE1353"/>
    <mergeCell ref="BL1353:BM1353"/>
    <mergeCell ref="BN1353:BO1353"/>
    <mergeCell ref="CP1353:CQ1353"/>
    <mergeCell ref="CR1353:CS1353"/>
    <mergeCell ref="CP1350:CQ1350"/>
    <mergeCell ref="CR1350:CS1350"/>
    <mergeCell ref="N1353:O1353"/>
    <mergeCell ref="P1353:Q1353"/>
    <mergeCell ref="X1353:Y1353"/>
    <mergeCell ref="Z1353:AA1353"/>
    <mergeCell ref="AH1353:AI1353"/>
    <mergeCell ref="AJ1353:AK1353"/>
    <mergeCell ref="AR1353:AS1353"/>
    <mergeCell ref="AT1353:AU1353"/>
    <mergeCell ref="AR1350:AS1350"/>
    <mergeCell ref="AT1350:AU1350"/>
    <mergeCell ref="BB1350:BC1350"/>
    <mergeCell ref="BD1350:BE1350"/>
    <mergeCell ref="BL1350:BM1350"/>
    <mergeCell ref="BN1350:BO1350"/>
    <mergeCell ref="N1350:O1350"/>
    <mergeCell ref="P1350:Q1350"/>
    <mergeCell ref="X1350:Y1350"/>
    <mergeCell ref="Z1350:AA1350"/>
    <mergeCell ref="AH1350:AI1350"/>
    <mergeCell ref="AJ1350:AK1350"/>
    <mergeCell ref="BV1350:BW1350"/>
    <mergeCell ref="BX1350:BY1350"/>
    <mergeCell ref="BV1353:BW1353"/>
    <mergeCell ref="BX1353:BY1353"/>
    <mergeCell ref="BB1329:BC1329"/>
    <mergeCell ref="BD1329:BE1329"/>
    <mergeCell ref="BL1329:BM1329"/>
    <mergeCell ref="BN1329:BO1329"/>
    <mergeCell ref="CP1329:CQ1329"/>
    <mergeCell ref="CR1329:CS1329"/>
    <mergeCell ref="CP1326:CQ1326"/>
    <mergeCell ref="CR1326:CS1326"/>
    <mergeCell ref="N1329:O1329"/>
    <mergeCell ref="P1329:Q1329"/>
    <mergeCell ref="X1329:Y1329"/>
    <mergeCell ref="Z1329:AA1329"/>
    <mergeCell ref="AH1329:AI1329"/>
    <mergeCell ref="AJ1329:AK1329"/>
    <mergeCell ref="AR1329:AS1329"/>
    <mergeCell ref="AT1329:AU1329"/>
    <mergeCell ref="AR1326:AS1326"/>
    <mergeCell ref="AT1326:AU1326"/>
    <mergeCell ref="BB1326:BC1326"/>
    <mergeCell ref="BD1326:BE1326"/>
    <mergeCell ref="BL1326:BM1326"/>
    <mergeCell ref="BN1326:BO1326"/>
    <mergeCell ref="N1326:O1326"/>
    <mergeCell ref="P1326:Q1326"/>
    <mergeCell ref="X1326:Y1326"/>
    <mergeCell ref="Z1326:AA1326"/>
    <mergeCell ref="AH1326:AI1326"/>
    <mergeCell ref="AJ1326:AK1326"/>
    <mergeCell ref="BV1326:BW1326"/>
    <mergeCell ref="BX1326:BY1326"/>
    <mergeCell ref="BV1329:BW1329"/>
    <mergeCell ref="BX1329:BY1329"/>
    <mergeCell ref="BB1337:BC1337"/>
    <mergeCell ref="BD1337:BE1337"/>
    <mergeCell ref="BL1337:BM1337"/>
    <mergeCell ref="BN1337:BO1337"/>
    <mergeCell ref="CP1337:CQ1337"/>
    <mergeCell ref="CR1337:CS1337"/>
    <mergeCell ref="CP1334:CQ1334"/>
    <mergeCell ref="CR1334:CS1334"/>
    <mergeCell ref="N1337:O1337"/>
    <mergeCell ref="P1337:Q1337"/>
    <mergeCell ref="X1337:Y1337"/>
    <mergeCell ref="Z1337:AA1337"/>
    <mergeCell ref="AH1337:AI1337"/>
    <mergeCell ref="AJ1337:AK1337"/>
    <mergeCell ref="AR1337:AS1337"/>
    <mergeCell ref="AT1337:AU1337"/>
    <mergeCell ref="AR1334:AS1334"/>
    <mergeCell ref="AT1334:AU1334"/>
    <mergeCell ref="BB1334:BC1334"/>
    <mergeCell ref="BD1334:BE1334"/>
    <mergeCell ref="BL1334:BM1334"/>
    <mergeCell ref="BN1334:BO1334"/>
    <mergeCell ref="N1334:O1334"/>
    <mergeCell ref="P1334:Q1334"/>
    <mergeCell ref="X1334:Y1334"/>
    <mergeCell ref="Z1334:AA1334"/>
    <mergeCell ref="AH1334:AI1334"/>
    <mergeCell ref="AJ1334:AK1334"/>
    <mergeCell ref="BV1334:BW1334"/>
    <mergeCell ref="BX1334:BY1334"/>
    <mergeCell ref="BV1337:BW1337"/>
    <mergeCell ref="BX1337:BY1337"/>
    <mergeCell ref="BB1313:BC1313"/>
    <mergeCell ref="BD1313:BE1313"/>
    <mergeCell ref="BL1313:BM1313"/>
    <mergeCell ref="BN1313:BO1313"/>
    <mergeCell ref="CP1313:CQ1313"/>
    <mergeCell ref="CR1313:CS1313"/>
    <mergeCell ref="CP1310:CQ1310"/>
    <mergeCell ref="CR1310:CS1310"/>
    <mergeCell ref="N1313:O1313"/>
    <mergeCell ref="P1313:Q1313"/>
    <mergeCell ref="X1313:Y1313"/>
    <mergeCell ref="Z1313:AA1313"/>
    <mergeCell ref="AH1313:AI1313"/>
    <mergeCell ref="AJ1313:AK1313"/>
    <mergeCell ref="AR1313:AS1313"/>
    <mergeCell ref="AT1313:AU1313"/>
    <mergeCell ref="AR1310:AS1310"/>
    <mergeCell ref="AT1310:AU1310"/>
    <mergeCell ref="BB1310:BC1310"/>
    <mergeCell ref="BD1310:BE1310"/>
    <mergeCell ref="BL1310:BM1310"/>
    <mergeCell ref="BN1310:BO1310"/>
    <mergeCell ref="N1310:O1310"/>
    <mergeCell ref="P1310:Q1310"/>
    <mergeCell ref="X1310:Y1310"/>
    <mergeCell ref="Z1310:AA1310"/>
    <mergeCell ref="AH1310:AI1310"/>
    <mergeCell ref="AJ1310:AK1310"/>
    <mergeCell ref="BV1310:BW1310"/>
    <mergeCell ref="BX1310:BY1310"/>
    <mergeCell ref="BV1313:BW1313"/>
    <mergeCell ref="BX1313:BY1313"/>
    <mergeCell ref="BB1321:BC1321"/>
    <mergeCell ref="BD1321:BE1321"/>
    <mergeCell ref="BL1321:BM1321"/>
    <mergeCell ref="BN1321:BO1321"/>
    <mergeCell ref="CP1321:CQ1321"/>
    <mergeCell ref="CR1321:CS1321"/>
    <mergeCell ref="CP1318:CQ1318"/>
    <mergeCell ref="CR1318:CS1318"/>
    <mergeCell ref="N1321:O1321"/>
    <mergeCell ref="P1321:Q1321"/>
    <mergeCell ref="X1321:Y1321"/>
    <mergeCell ref="Z1321:AA1321"/>
    <mergeCell ref="AH1321:AI1321"/>
    <mergeCell ref="AJ1321:AK1321"/>
    <mergeCell ref="AR1321:AS1321"/>
    <mergeCell ref="AT1321:AU1321"/>
    <mergeCell ref="AR1318:AS1318"/>
    <mergeCell ref="AT1318:AU1318"/>
    <mergeCell ref="BB1318:BC1318"/>
    <mergeCell ref="BD1318:BE1318"/>
    <mergeCell ref="BL1318:BM1318"/>
    <mergeCell ref="BN1318:BO1318"/>
    <mergeCell ref="N1318:O1318"/>
    <mergeCell ref="P1318:Q1318"/>
    <mergeCell ref="X1318:Y1318"/>
    <mergeCell ref="Z1318:AA1318"/>
    <mergeCell ref="AH1318:AI1318"/>
    <mergeCell ref="AJ1318:AK1318"/>
    <mergeCell ref="BV1318:BW1318"/>
    <mergeCell ref="BX1318:BY1318"/>
    <mergeCell ref="BV1321:BW1321"/>
    <mergeCell ref="BX1321:BY1321"/>
    <mergeCell ref="BB1297:BC1297"/>
    <mergeCell ref="BD1297:BE1297"/>
    <mergeCell ref="BL1297:BM1297"/>
    <mergeCell ref="BN1297:BO1297"/>
    <mergeCell ref="CP1297:CQ1297"/>
    <mergeCell ref="CR1297:CS1297"/>
    <mergeCell ref="CP1294:CQ1294"/>
    <mergeCell ref="CR1294:CS1294"/>
    <mergeCell ref="N1297:O1297"/>
    <mergeCell ref="P1297:Q1297"/>
    <mergeCell ref="X1297:Y1297"/>
    <mergeCell ref="Z1297:AA1297"/>
    <mergeCell ref="AH1297:AI1297"/>
    <mergeCell ref="AJ1297:AK1297"/>
    <mergeCell ref="AR1297:AS1297"/>
    <mergeCell ref="AT1297:AU1297"/>
    <mergeCell ref="AR1294:AS1294"/>
    <mergeCell ref="AT1294:AU1294"/>
    <mergeCell ref="BB1294:BC1294"/>
    <mergeCell ref="BD1294:BE1294"/>
    <mergeCell ref="BL1294:BM1294"/>
    <mergeCell ref="BN1294:BO1294"/>
    <mergeCell ref="N1294:O1294"/>
    <mergeCell ref="P1294:Q1294"/>
    <mergeCell ref="X1294:Y1294"/>
    <mergeCell ref="Z1294:AA1294"/>
    <mergeCell ref="AH1294:AI1294"/>
    <mergeCell ref="AJ1294:AK1294"/>
    <mergeCell ref="BV1294:BW1294"/>
    <mergeCell ref="BX1294:BY1294"/>
    <mergeCell ref="BV1297:BW1297"/>
    <mergeCell ref="BX1297:BY1297"/>
    <mergeCell ref="BB1305:BC1305"/>
    <mergeCell ref="BD1305:BE1305"/>
    <mergeCell ref="BL1305:BM1305"/>
    <mergeCell ref="BN1305:BO1305"/>
    <mergeCell ref="CP1305:CQ1305"/>
    <mergeCell ref="CR1305:CS1305"/>
    <mergeCell ref="CP1302:CQ1302"/>
    <mergeCell ref="CR1302:CS1302"/>
    <mergeCell ref="N1305:O1305"/>
    <mergeCell ref="P1305:Q1305"/>
    <mergeCell ref="X1305:Y1305"/>
    <mergeCell ref="Z1305:AA1305"/>
    <mergeCell ref="AH1305:AI1305"/>
    <mergeCell ref="AJ1305:AK1305"/>
    <mergeCell ref="AR1305:AS1305"/>
    <mergeCell ref="AT1305:AU1305"/>
    <mergeCell ref="AR1302:AS1302"/>
    <mergeCell ref="AT1302:AU1302"/>
    <mergeCell ref="BB1302:BC1302"/>
    <mergeCell ref="BD1302:BE1302"/>
    <mergeCell ref="BL1302:BM1302"/>
    <mergeCell ref="BN1302:BO1302"/>
    <mergeCell ref="N1302:O1302"/>
    <mergeCell ref="P1302:Q1302"/>
    <mergeCell ref="X1302:Y1302"/>
    <mergeCell ref="Z1302:AA1302"/>
    <mergeCell ref="AH1302:AI1302"/>
    <mergeCell ref="AJ1302:AK1302"/>
    <mergeCell ref="BV1302:BW1302"/>
    <mergeCell ref="BX1302:BY1302"/>
    <mergeCell ref="BV1305:BW1305"/>
    <mergeCell ref="BX1305:BY1305"/>
    <mergeCell ref="BB1281:BC1281"/>
    <mergeCell ref="BD1281:BE1281"/>
    <mergeCell ref="BL1281:BM1281"/>
    <mergeCell ref="BN1281:BO1281"/>
    <mergeCell ref="CP1281:CQ1281"/>
    <mergeCell ref="CR1281:CS1281"/>
    <mergeCell ref="CP1278:CQ1278"/>
    <mergeCell ref="CR1278:CS1278"/>
    <mergeCell ref="N1281:O1281"/>
    <mergeCell ref="P1281:Q1281"/>
    <mergeCell ref="X1281:Y1281"/>
    <mergeCell ref="Z1281:AA1281"/>
    <mergeCell ref="AH1281:AI1281"/>
    <mergeCell ref="AJ1281:AK1281"/>
    <mergeCell ref="AR1281:AS1281"/>
    <mergeCell ref="AT1281:AU1281"/>
    <mergeCell ref="AR1278:AS1278"/>
    <mergeCell ref="AT1278:AU1278"/>
    <mergeCell ref="BB1278:BC1278"/>
    <mergeCell ref="BD1278:BE1278"/>
    <mergeCell ref="BL1278:BM1278"/>
    <mergeCell ref="BN1278:BO1278"/>
    <mergeCell ref="N1278:O1278"/>
    <mergeCell ref="P1278:Q1278"/>
    <mergeCell ref="X1278:Y1278"/>
    <mergeCell ref="Z1278:AA1278"/>
    <mergeCell ref="AH1278:AI1278"/>
    <mergeCell ref="AJ1278:AK1278"/>
    <mergeCell ref="BV1278:BW1278"/>
    <mergeCell ref="BX1278:BY1278"/>
    <mergeCell ref="BV1281:BW1281"/>
    <mergeCell ref="BX1281:BY1281"/>
    <mergeCell ref="BB1289:BC1289"/>
    <mergeCell ref="BD1289:BE1289"/>
    <mergeCell ref="BL1289:BM1289"/>
    <mergeCell ref="BN1289:BO1289"/>
    <mergeCell ref="CP1289:CQ1289"/>
    <mergeCell ref="CR1289:CS1289"/>
    <mergeCell ref="CP1286:CQ1286"/>
    <mergeCell ref="CR1286:CS1286"/>
    <mergeCell ref="N1289:O1289"/>
    <mergeCell ref="P1289:Q1289"/>
    <mergeCell ref="X1289:Y1289"/>
    <mergeCell ref="Z1289:AA1289"/>
    <mergeCell ref="AH1289:AI1289"/>
    <mergeCell ref="AJ1289:AK1289"/>
    <mergeCell ref="AR1289:AS1289"/>
    <mergeCell ref="AT1289:AU1289"/>
    <mergeCell ref="AR1286:AS1286"/>
    <mergeCell ref="AT1286:AU1286"/>
    <mergeCell ref="BB1286:BC1286"/>
    <mergeCell ref="BD1286:BE1286"/>
    <mergeCell ref="BL1286:BM1286"/>
    <mergeCell ref="BN1286:BO1286"/>
    <mergeCell ref="N1286:O1286"/>
    <mergeCell ref="P1286:Q1286"/>
    <mergeCell ref="X1286:Y1286"/>
    <mergeCell ref="Z1286:AA1286"/>
    <mergeCell ref="AH1286:AI1286"/>
    <mergeCell ref="AJ1286:AK1286"/>
    <mergeCell ref="BV1286:BW1286"/>
    <mergeCell ref="BX1286:BY1286"/>
    <mergeCell ref="BV1289:BW1289"/>
    <mergeCell ref="BX1289:BY1289"/>
    <mergeCell ref="BB1265:BC1265"/>
    <mergeCell ref="BD1265:BE1265"/>
    <mergeCell ref="BL1265:BM1265"/>
    <mergeCell ref="BN1265:BO1265"/>
    <mergeCell ref="CP1265:CQ1265"/>
    <mergeCell ref="CR1265:CS1265"/>
    <mergeCell ref="CP1262:CQ1262"/>
    <mergeCell ref="CR1262:CS1262"/>
    <mergeCell ref="N1265:O1265"/>
    <mergeCell ref="P1265:Q1265"/>
    <mergeCell ref="X1265:Y1265"/>
    <mergeCell ref="Z1265:AA1265"/>
    <mergeCell ref="AH1265:AI1265"/>
    <mergeCell ref="AJ1265:AK1265"/>
    <mergeCell ref="AR1265:AS1265"/>
    <mergeCell ref="AT1265:AU1265"/>
    <mergeCell ref="AR1262:AS1262"/>
    <mergeCell ref="AT1262:AU1262"/>
    <mergeCell ref="BB1262:BC1262"/>
    <mergeCell ref="BD1262:BE1262"/>
    <mergeCell ref="BL1262:BM1262"/>
    <mergeCell ref="BN1262:BO1262"/>
    <mergeCell ref="N1262:O1262"/>
    <mergeCell ref="P1262:Q1262"/>
    <mergeCell ref="X1262:Y1262"/>
    <mergeCell ref="Z1262:AA1262"/>
    <mergeCell ref="AH1262:AI1262"/>
    <mergeCell ref="AJ1262:AK1262"/>
    <mergeCell ref="BV1262:BW1262"/>
    <mergeCell ref="BX1262:BY1262"/>
    <mergeCell ref="BV1265:BW1265"/>
    <mergeCell ref="BX1265:BY1265"/>
    <mergeCell ref="BB1273:BC1273"/>
    <mergeCell ref="BD1273:BE1273"/>
    <mergeCell ref="BL1273:BM1273"/>
    <mergeCell ref="BN1273:BO1273"/>
    <mergeCell ref="CP1273:CQ1273"/>
    <mergeCell ref="CR1273:CS1273"/>
    <mergeCell ref="CP1270:CQ1270"/>
    <mergeCell ref="CR1270:CS1270"/>
    <mergeCell ref="N1273:O1273"/>
    <mergeCell ref="P1273:Q1273"/>
    <mergeCell ref="X1273:Y1273"/>
    <mergeCell ref="Z1273:AA1273"/>
    <mergeCell ref="AH1273:AI1273"/>
    <mergeCell ref="AJ1273:AK1273"/>
    <mergeCell ref="AR1273:AS1273"/>
    <mergeCell ref="AT1273:AU1273"/>
    <mergeCell ref="AR1270:AS1270"/>
    <mergeCell ref="AT1270:AU1270"/>
    <mergeCell ref="BB1270:BC1270"/>
    <mergeCell ref="BD1270:BE1270"/>
    <mergeCell ref="BL1270:BM1270"/>
    <mergeCell ref="BN1270:BO1270"/>
    <mergeCell ref="N1270:O1270"/>
    <mergeCell ref="P1270:Q1270"/>
    <mergeCell ref="X1270:Y1270"/>
    <mergeCell ref="Z1270:AA1270"/>
    <mergeCell ref="AH1270:AI1270"/>
    <mergeCell ref="AJ1270:AK1270"/>
    <mergeCell ref="BV1270:BW1270"/>
    <mergeCell ref="BX1270:BY1270"/>
    <mergeCell ref="BV1273:BW1273"/>
    <mergeCell ref="BX1273:BY1273"/>
    <mergeCell ref="BB1249:BC1249"/>
    <mergeCell ref="BD1249:BE1249"/>
    <mergeCell ref="BL1249:BM1249"/>
    <mergeCell ref="BN1249:BO1249"/>
    <mergeCell ref="CP1249:CQ1249"/>
    <mergeCell ref="CR1249:CS1249"/>
    <mergeCell ref="CP1246:CQ1246"/>
    <mergeCell ref="CR1246:CS1246"/>
    <mergeCell ref="N1249:O1249"/>
    <mergeCell ref="P1249:Q1249"/>
    <mergeCell ref="X1249:Y1249"/>
    <mergeCell ref="Z1249:AA1249"/>
    <mergeCell ref="AH1249:AI1249"/>
    <mergeCell ref="AJ1249:AK1249"/>
    <mergeCell ref="AR1249:AS1249"/>
    <mergeCell ref="AT1249:AU1249"/>
    <mergeCell ref="AR1246:AS1246"/>
    <mergeCell ref="AT1246:AU1246"/>
    <mergeCell ref="BB1246:BC1246"/>
    <mergeCell ref="BD1246:BE1246"/>
    <mergeCell ref="BL1246:BM1246"/>
    <mergeCell ref="BN1246:BO1246"/>
    <mergeCell ref="N1246:O1246"/>
    <mergeCell ref="P1246:Q1246"/>
    <mergeCell ref="X1246:Y1246"/>
    <mergeCell ref="Z1246:AA1246"/>
    <mergeCell ref="AH1246:AI1246"/>
    <mergeCell ref="AJ1246:AK1246"/>
    <mergeCell ref="BV1246:BW1246"/>
    <mergeCell ref="BX1246:BY1246"/>
    <mergeCell ref="BV1249:BW1249"/>
    <mergeCell ref="BX1249:BY1249"/>
    <mergeCell ref="BB1257:BC1257"/>
    <mergeCell ref="BD1257:BE1257"/>
    <mergeCell ref="BL1257:BM1257"/>
    <mergeCell ref="BN1257:BO1257"/>
    <mergeCell ref="CP1257:CQ1257"/>
    <mergeCell ref="CR1257:CS1257"/>
    <mergeCell ref="CP1254:CQ1254"/>
    <mergeCell ref="CR1254:CS1254"/>
    <mergeCell ref="N1257:O1257"/>
    <mergeCell ref="P1257:Q1257"/>
    <mergeCell ref="X1257:Y1257"/>
    <mergeCell ref="Z1257:AA1257"/>
    <mergeCell ref="AH1257:AI1257"/>
    <mergeCell ref="AJ1257:AK1257"/>
    <mergeCell ref="AR1257:AS1257"/>
    <mergeCell ref="AT1257:AU1257"/>
    <mergeCell ref="AR1254:AS1254"/>
    <mergeCell ref="AT1254:AU1254"/>
    <mergeCell ref="BB1254:BC1254"/>
    <mergeCell ref="BD1254:BE1254"/>
    <mergeCell ref="BL1254:BM1254"/>
    <mergeCell ref="BN1254:BO1254"/>
    <mergeCell ref="N1254:O1254"/>
    <mergeCell ref="P1254:Q1254"/>
    <mergeCell ref="X1254:Y1254"/>
    <mergeCell ref="Z1254:AA1254"/>
    <mergeCell ref="AH1254:AI1254"/>
    <mergeCell ref="AJ1254:AK1254"/>
    <mergeCell ref="BV1254:BW1254"/>
    <mergeCell ref="BX1254:BY1254"/>
    <mergeCell ref="BV1257:BW1257"/>
    <mergeCell ref="BX1257:BY1257"/>
    <mergeCell ref="BB1233:BC1233"/>
    <mergeCell ref="BD1233:BE1233"/>
    <mergeCell ref="BL1233:BM1233"/>
    <mergeCell ref="BN1233:BO1233"/>
    <mergeCell ref="CP1233:CQ1233"/>
    <mergeCell ref="CR1233:CS1233"/>
    <mergeCell ref="CP1230:CQ1230"/>
    <mergeCell ref="CR1230:CS1230"/>
    <mergeCell ref="N1233:O1233"/>
    <mergeCell ref="P1233:Q1233"/>
    <mergeCell ref="X1233:Y1233"/>
    <mergeCell ref="Z1233:AA1233"/>
    <mergeCell ref="AH1233:AI1233"/>
    <mergeCell ref="AJ1233:AK1233"/>
    <mergeCell ref="AR1233:AS1233"/>
    <mergeCell ref="AT1233:AU1233"/>
    <mergeCell ref="AR1230:AS1230"/>
    <mergeCell ref="AT1230:AU1230"/>
    <mergeCell ref="BB1230:BC1230"/>
    <mergeCell ref="BD1230:BE1230"/>
    <mergeCell ref="BL1230:BM1230"/>
    <mergeCell ref="BN1230:BO1230"/>
    <mergeCell ref="N1230:O1230"/>
    <mergeCell ref="P1230:Q1230"/>
    <mergeCell ref="X1230:Y1230"/>
    <mergeCell ref="Z1230:AA1230"/>
    <mergeCell ref="AH1230:AI1230"/>
    <mergeCell ref="AJ1230:AK1230"/>
    <mergeCell ref="BV1230:BW1230"/>
    <mergeCell ref="BX1230:BY1230"/>
    <mergeCell ref="BV1233:BW1233"/>
    <mergeCell ref="BX1233:BY1233"/>
    <mergeCell ref="BB1241:BC1241"/>
    <mergeCell ref="BD1241:BE1241"/>
    <mergeCell ref="BL1241:BM1241"/>
    <mergeCell ref="BN1241:BO1241"/>
    <mergeCell ref="CP1241:CQ1241"/>
    <mergeCell ref="CR1241:CS1241"/>
    <mergeCell ref="CP1238:CQ1238"/>
    <mergeCell ref="CR1238:CS1238"/>
    <mergeCell ref="N1241:O1241"/>
    <mergeCell ref="P1241:Q1241"/>
    <mergeCell ref="X1241:Y1241"/>
    <mergeCell ref="Z1241:AA1241"/>
    <mergeCell ref="AH1241:AI1241"/>
    <mergeCell ref="AJ1241:AK1241"/>
    <mergeCell ref="AR1241:AS1241"/>
    <mergeCell ref="AT1241:AU1241"/>
    <mergeCell ref="AR1238:AS1238"/>
    <mergeCell ref="AT1238:AU1238"/>
    <mergeCell ref="BB1238:BC1238"/>
    <mergeCell ref="BD1238:BE1238"/>
    <mergeCell ref="BL1238:BM1238"/>
    <mergeCell ref="BN1238:BO1238"/>
    <mergeCell ref="N1238:O1238"/>
    <mergeCell ref="P1238:Q1238"/>
    <mergeCell ref="X1238:Y1238"/>
    <mergeCell ref="Z1238:AA1238"/>
    <mergeCell ref="AH1238:AI1238"/>
    <mergeCell ref="AJ1238:AK1238"/>
    <mergeCell ref="BV1238:BW1238"/>
    <mergeCell ref="BX1238:BY1238"/>
    <mergeCell ref="BV1241:BW1241"/>
    <mergeCell ref="BX1241:BY1241"/>
    <mergeCell ref="BB1217:BC1217"/>
    <mergeCell ref="BD1217:BE1217"/>
    <mergeCell ref="BL1217:BM1217"/>
    <mergeCell ref="BN1217:BO1217"/>
    <mergeCell ref="CP1217:CQ1217"/>
    <mergeCell ref="CR1217:CS1217"/>
    <mergeCell ref="CP1214:CQ1214"/>
    <mergeCell ref="CR1214:CS1214"/>
    <mergeCell ref="N1217:O1217"/>
    <mergeCell ref="P1217:Q1217"/>
    <mergeCell ref="X1217:Y1217"/>
    <mergeCell ref="Z1217:AA1217"/>
    <mergeCell ref="AH1217:AI1217"/>
    <mergeCell ref="AJ1217:AK1217"/>
    <mergeCell ref="AR1217:AS1217"/>
    <mergeCell ref="AT1217:AU1217"/>
    <mergeCell ref="AR1214:AS1214"/>
    <mergeCell ref="AT1214:AU1214"/>
    <mergeCell ref="BB1214:BC1214"/>
    <mergeCell ref="BD1214:BE1214"/>
    <mergeCell ref="BL1214:BM1214"/>
    <mergeCell ref="BN1214:BO1214"/>
    <mergeCell ref="N1214:O1214"/>
    <mergeCell ref="P1214:Q1214"/>
    <mergeCell ref="X1214:Y1214"/>
    <mergeCell ref="Z1214:AA1214"/>
    <mergeCell ref="AH1214:AI1214"/>
    <mergeCell ref="AJ1214:AK1214"/>
    <mergeCell ref="BV1214:BW1214"/>
    <mergeCell ref="BX1214:BY1214"/>
    <mergeCell ref="BV1217:BW1217"/>
    <mergeCell ref="BX1217:BY1217"/>
    <mergeCell ref="BB1225:BC1225"/>
    <mergeCell ref="BD1225:BE1225"/>
    <mergeCell ref="BL1225:BM1225"/>
    <mergeCell ref="BN1225:BO1225"/>
    <mergeCell ref="CP1225:CQ1225"/>
    <mergeCell ref="CR1225:CS1225"/>
    <mergeCell ref="CP1222:CQ1222"/>
    <mergeCell ref="CR1222:CS1222"/>
    <mergeCell ref="N1225:O1225"/>
    <mergeCell ref="P1225:Q1225"/>
    <mergeCell ref="X1225:Y1225"/>
    <mergeCell ref="Z1225:AA1225"/>
    <mergeCell ref="AH1225:AI1225"/>
    <mergeCell ref="AJ1225:AK1225"/>
    <mergeCell ref="AR1225:AS1225"/>
    <mergeCell ref="AT1225:AU1225"/>
    <mergeCell ref="AR1222:AS1222"/>
    <mergeCell ref="AT1222:AU1222"/>
    <mergeCell ref="BB1222:BC1222"/>
    <mergeCell ref="BD1222:BE1222"/>
    <mergeCell ref="BL1222:BM1222"/>
    <mergeCell ref="BN1222:BO1222"/>
    <mergeCell ref="N1222:O1222"/>
    <mergeCell ref="P1222:Q1222"/>
    <mergeCell ref="X1222:Y1222"/>
    <mergeCell ref="Z1222:AA1222"/>
    <mergeCell ref="AH1222:AI1222"/>
    <mergeCell ref="AJ1222:AK1222"/>
    <mergeCell ref="BV1222:BW1222"/>
    <mergeCell ref="BX1222:BY1222"/>
    <mergeCell ref="BV1225:BW1225"/>
    <mergeCell ref="BX1225:BY1225"/>
    <mergeCell ref="BB1201:BC1201"/>
    <mergeCell ref="BD1201:BE1201"/>
    <mergeCell ref="BL1201:BM1201"/>
    <mergeCell ref="BN1201:BO1201"/>
    <mergeCell ref="CP1201:CQ1201"/>
    <mergeCell ref="CR1201:CS1201"/>
    <mergeCell ref="CP1198:CQ1198"/>
    <mergeCell ref="CR1198:CS1198"/>
    <mergeCell ref="N1201:O1201"/>
    <mergeCell ref="P1201:Q1201"/>
    <mergeCell ref="X1201:Y1201"/>
    <mergeCell ref="Z1201:AA1201"/>
    <mergeCell ref="AH1201:AI1201"/>
    <mergeCell ref="AJ1201:AK1201"/>
    <mergeCell ref="AR1201:AS1201"/>
    <mergeCell ref="AT1201:AU1201"/>
    <mergeCell ref="AR1198:AS1198"/>
    <mergeCell ref="AT1198:AU1198"/>
    <mergeCell ref="BB1198:BC1198"/>
    <mergeCell ref="BD1198:BE1198"/>
    <mergeCell ref="BL1198:BM1198"/>
    <mergeCell ref="BN1198:BO1198"/>
    <mergeCell ref="N1198:O1198"/>
    <mergeCell ref="P1198:Q1198"/>
    <mergeCell ref="X1198:Y1198"/>
    <mergeCell ref="Z1198:AA1198"/>
    <mergeCell ref="AH1198:AI1198"/>
    <mergeCell ref="AJ1198:AK1198"/>
    <mergeCell ref="BV1198:BW1198"/>
    <mergeCell ref="BX1198:BY1198"/>
    <mergeCell ref="BV1201:BW1201"/>
    <mergeCell ref="BX1201:BY1201"/>
    <mergeCell ref="BB1209:BC1209"/>
    <mergeCell ref="BD1209:BE1209"/>
    <mergeCell ref="BL1209:BM1209"/>
    <mergeCell ref="BN1209:BO1209"/>
    <mergeCell ref="CP1209:CQ1209"/>
    <mergeCell ref="CR1209:CS1209"/>
    <mergeCell ref="CP1206:CQ1206"/>
    <mergeCell ref="CR1206:CS1206"/>
    <mergeCell ref="N1209:O1209"/>
    <mergeCell ref="P1209:Q1209"/>
    <mergeCell ref="X1209:Y1209"/>
    <mergeCell ref="Z1209:AA1209"/>
    <mergeCell ref="AH1209:AI1209"/>
    <mergeCell ref="AJ1209:AK1209"/>
    <mergeCell ref="AR1209:AS1209"/>
    <mergeCell ref="AT1209:AU1209"/>
    <mergeCell ref="AR1206:AS1206"/>
    <mergeCell ref="AT1206:AU1206"/>
    <mergeCell ref="BB1206:BC1206"/>
    <mergeCell ref="BD1206:BE1206"/>
    <mergeCell ref="BL1206:BM1206"/>
    <mergeCell ref="BN1206:BO1206"/>
    <mergeCell ref="N1206:O1206"/>
    <mergeCell ref="P1206:Q1206"/>
    <mergeCell ref="X1206:Y1206"/>
    <mergeCell ref="Z1206:AA1206"/>
    <mergeCell ref="AH1206:AI1206"/>
    <mergeCell ref="AJ1206:AK1206"/>
    <mergeCell ref="BV1206:BW1206"/>
    <mergeCell ref="BX1206:BY1206"/>
    <mergeCell ref="BV1209:BW1209"/>
    <mergeCell ref="BX1209:BY1209"/>
    <mergeCell ref="BB1185:BC1185"/>
    <mergeCell ref="BD1185:BE1185"/>
    <mergeCell ref="BL1185:BM1185"/>
    <mergeCell ref="BN1185:BO1185"/>
    <mergeCell ref="CP1185:CQ1185"/>
    <mergeCell ref="CR1185:CS1185"/>
    <mergeCell ref="CP1182:CQ1182"/>
    <mergeCell ref="CR1182:CS1182"/>
    <mergeCell ref="N1185:O1185"/>
    <mergeCell ref="P1185:Q1185"/>
    <mergeCell ref="X1185:Y1185"/>
    <mergeCell ref="Z1185:AA1185"/>
    <mergeCell ref="AH1185:AI1185"/>
    <mergeCell ref="AJ1185:AK1185"/>
    <mergeCell ref="AR1185:AS1185"/>
    <mergeCell ref="AT1185:AU1185"/>
    <mergeCell ref="AR1182:AS1182"/>
    <mergeCell ref="AT1182:AU1182"/>
    <mergeCell ref="BB1182:BC1182"/>
    <mergeCell ref="BD1182:BE1182"/>
    <mergeCell ref="BL1182:BM1182"/>
    <mergeCell ref="BN1182:BO1182"/>
    <mergeCell ref="N1182:O1182"/>
    <mergeCell ref="P1182:Q1182"/>
    <mergeCell ref="X1182:Y1182"/>
    <mergeCell ref="Z1182:AA1182"/>
    <mergeCell ref="AH1182:AI1182"/>
    <mergeCell ref="AJ1182:AK1182"/>
    <mergeCell ref="BV1182:BW1182"/>
    <mergeCell ref="BX1182:BY1182"/>
    <mergeCell ref="BV1185:BW1185"/>
    <mergeCell ref="BX1185:BY1185"/>
    <mergeCell ref="BB1193:BC1193"/>
    <mergeCell ref="BD1193:BE1193"/>
    <mergeCell ref="BL1193:BM1193"/>
    <mergeCell ref="BN1193:BO1193"/>
    <mergeCell ref="CP1193:CQ1193"/>
    <mergeCell ref="CR1193:CS1193"/>
    <mergeCell ref="CP1190:CQ1190"/>
    <mergeCell ref="CR1190:CS1190"/>
    <mergeCell ref="N1193:O1193"/>
    <mergeCell ref="P1193:Q1193"/>
    <mergeCell ref="X1193:Y1193"/>
    <mergeCell ref="Z1193:AA1193"/>
    <mergeCell ref="AH1193:AI1193"/>
    <mergeCell ref="AJ1193:AK1193"/>
    <mergeCell ref="AR1193:AS1193"/>
    <mergeCell ref="AT1193:AU1193"/>
    <mergeCell ref="AR1190:AS1190"/>
    <mergeCell ref="AT1190:AU1190"/>
    <mergeCell ref="BB1190:BC1190"/>
    <mergeCell ref="BD1190:BE1190"/>
    <mergeCell ref="BL1190:BM1190"/>
    <mergeCell ref="BN1190:BO1190"/>
    <mergeCell ref="N1190:O1190"/>
    <mergeCell ref="P1190:Q1190"/>
    <mergeCell ref="X1190:Y1190"/>
    <mergeCell ref="Z1190:AA1190"/>
    <mergeCell ref="AH1190:AI1190"/>
    <mergeCell ref="AJ1190:AK1190"/>
    <mergeCell ref="BV1190:BW1190"/>
    <mergeCell ref="BX1190:BY1190"/>
    <mergeCell ref="BV1193:BW1193"/>
    <mergeCell ref="BX1193:BY1193"/>
    <mergeCell ref="BB1169:BC1169"/>
    <mergeCell ref="BD1169:BE1169"/>
    <mergeCell ref="BL1169:BM1169"/>
    <mergeCell ref="BN1169:BO1169"/>
    <mergeCell ref="CP1169:CQ1169"/>
    <mergeCell ref="CR1169:CS1169"/>
    <mergeCell ref="CP1166:CQ1166"/>
    <mergeCell ref="CR1166:CS1166"/>
    <mergeCell ref="N1169:O1169"/>
    <mergeCell ref="P1169:Q1169"/>
    <mergeCell ref="X1169:Y1169"/>
    <mergeCell ref="Z1169:AA1169"/>
    <mergeCell ref="AH1169:AI1169"/>
    <mergeCell ref="AJ1169:AK1169"/>
    <mergeCell ref="AR1169:AS1169"/>
    <mergeCell ref="AT1169:AU1169"/>
    <mergeCell ref="AR1166:AS1166"/>
    <mergeCell ref="AT1166:AU1166"/>
    <mergeCell ref="BB1166:BC1166"/>
    <mergeCell ref="BD1166:BE1166"/>
    <mergeCell ref="BL1166:BM1166"/>
    <mergeCell ref="BN1166:BO1166"/>
    <mergeCell ref="N1166:O1166"/>
    <mergeCell ref="P1166:Q1166"/>
    <mergeCell ref="X1166:Y1166"/>
    <mergeCell ref="Z1166:AA1166"/>
    <mergeCell ref="AH1166:AI1166"/>
    <mergeCell ref="AJ1166:AK1166"/>
    <mergeCell ref="BV1166:BW1166"/>
    <mergeCell ref="BX1166:BY1166"/>
    <mergeCell ref="BV1169:BW1169"/>
    <mergeCell ref="BX1169:BY1169"/>
    <mergeCell ref="BB1177:BC1177"/>
    <mergeCell ref="BD1177:BE1177"/>
    <mergeCell ref="BL1177:BM1177"/>
    <mergeCell ref="BN1177:BO1177"/>
    <mergeCell ref="CP1177:CQ1177"/>
    <mergeCell ref="CR1177:CS1177"/>
    <mergeCell ref="CP1174:CQ1174"/>
    <mergeCell ref="CR1174:CS1174"/>
    <mergeCell ref="N1177:O1177"/>
    <mergeCell ref="P1177:Q1177"/>
    <mergeCell ref="X1177:Y1177"/>
    <mergeCell ref="Z1177:AA1177"/>
    <mergeCell ref="AH1177:AI1177"/>
    <mergeCell ref="AJ1177:AK1177"/>
    <mergeCell ref="AR1177:AS1177"/>
    <mergeCell ref="AT1177:AU1177"/>
    <mergeCell ref="AR1174:AS1174"/>
    <mergeCell ref="AT1174:AU1174"/>
    <mergeCell ref="BB1174:BC1174"/>
    <mergeCell ref="BD1174:BE1174"/>
    <mergeCell ref="BL1174:BM1174"/>
    <mergeCell ref="BN1174:BO1174"/>
    <mergeCell ref="N1174:O1174"/>
    <mergeCell ref="P1174:Q1174"/>
    <mergeCell ref="X1174:Y1174"/>
    <mergeCell ref="Z1174:AA1174"/>
    <mergeCell ref="AH1174:AI1174"/>
    <mergeCell ref="AJ1174:AK1174"/>
    <mergeCell ref="BV1174:BW1174"/>
    <mergeCell ref="BX1174:BY1174"/>
    <mergeCell ref="BV1177:BW1177"/>
    <mergeCell ref="BX1177:BY1177"/>
    <mergeCell ref="BB1153:BC1153"/>
    <mergeCell ref="BD1153:BE1153"/>
    <mergeCell ref="BL1153:BM1153"/>
    <mergeCell ref="BN1153:BO1153"/>
    <mergeCell ref="CP1153:CQ1153"/>
    <mergeCell ref="CR1153:CS1153"/>
    <mergeCell ref="CP1150:CQ1150"/>
    <mergeCell ref="CR1150:CS1150"/>
    <mergeCell ref="N1153:O1153"/>
    <mergeCell ref="P1153:Q1153"/>
    <mergeCell ref="X1153:Y1153"/>
    <mergeCell ref="Z1153:AA1153"/>
    <mergeCell ref="AH1153:AI1153"/>
    <mergeCell ref="AJ1153:AK1153"/>
    <mergeCell ref="AR1153:AS1153"/>
    <mergeCell ref="AT1153:AU1153"/>
    <mergeCell ref="AR1150:AS1150"/>
    <mergeCell ref="AT1150:AU1150"/>
    <mergeCell ref="BB1150:BC1150"/>
    <mergeCell ref="BD1150:BE1150"/>
    <mergeCell ref="BL1150:BM1150"/>
    <mergeCell ref="BN1150:BO1150"/>
    <mergeCell ref="N1150:O1150"/>
    <mergeCell ref="P1150:Q1150"/>
    <mergeCell ref="X1150:Y1150"/>
    <mergeCell ref="Z1150:AA1150"/>
    <mergeCell ref="AH1150:AI1150"/>
    <mergeCell ref="AJ1150:AK1150"/>
    <mergeCell ref="BV1150:BW1150"/>
    <mergeCell ref="BX1150:BY1150"/>
    <mergeCell ref="BV1153:BW1153"/>
    <mergeCell ref="BX1153:BY1153"/>
    <mergeCell ref="BB1161:BC1161"/>
    <mergeCell ref="BD1161:BE1161"/>
    <mergeCell ref="BL1161:BM1161"/>
    <mergeCell ref="BN1161:BO1161"/>
    <mergeCell ref="CP1161:CQ1161"/>
    <mergeCell ref="CR1161:CS1161"/>
    <mergeCell ref="CP1158:CQ1158"/>
    <mergeCell ref="CR1158:CS1158"/>
    <mergeCell ref="N1161:O1161"/>
    <mergeCell ref="P1161:Q1161"/>
    <mergeCell ref="X1161:Y1161"/>
    <mergeCell ref="Z1161:AA1161"/>
    <mergeCell ref="AH1161:AI1161"/>
    <mergeCell ref="AJ1161:AK1161"/>
    <mergeCell ref="AR1161:AS1161"/>
    <mergeCell ref="AT1161:AU1161"/>
    <mergeCell ref="AR1158:AS1158"/>
    <mergeCell ref="AT1158:AU1158"/>
    <mergeCell ref="BB1158:BC1158"/>
    <mergeCell ref="BD1158:BE1158"/>
    <mergeCell ref="BL1158:BM1158"/>
    <mergeCell ref="BN1158:BO1158"/>
    <mergeCell ref="N1158:O1158"/>
    <mergeCell ref="P1158:Q1158"/>
    <mergeCell ref="X1158:Y1158"/>
    <mergeCell ref="Z1158:AA1158"/>
    <mergeCell ref="AH1158:AI1158"/>
    <mergeCell ref="AJ1158:AK1158"/>
    <mergeCell ref="BV1158:BW1158"/>
    <mergeCell ref="BX1158:BY1158"/>
    <mergeCell ref="BV1161:BW1161"/>
    <mergeCell ref="BX1161:BY1161"/>
    <mergeCell ref="BB1137:BC1137"/>
    <mergeCell ref="BD1137:BE1137"/>
    <mergeCell ref="BL1137:BM1137"/>
    <mergeCell ref="BN1137:BO1137"/>
    <mergeCell ref="CP1137:CQ1137"/>
    <mergeCell ref="CR1137:CS1137"/>
    <mergeCell ref="CP1134:CQ1134"/>
    <mergeCell ref="CR1134:CS1134"/>
    <mergeCell ref="N1137:O1137"/>
    <mergeCell ref="P1137:Q1137"/>
    <mergeCell ref="X1137:Y1137"/>
    <mergeCell ref="Z1137:AA1137"/>
    <mergeCell ref="AH1137:AI1137"/>
    <mergeCell ref="AJ1137:AK1137"/>
    <mergeCell ref="AR1137:AS1137"/>
    <mergeCell ref="AT1137:AU1137"/>
    <mergeCell ref="AR1134:AS1134"/>
    <mergeCell ref="AT1134:AU1134"/>
    <mergeCell ref="BB1134:BC1134"/>
    <mergeCell ref="BD1134:BE1134"/>
    <mergeCell ref="BL1134:BM1134"/>
    <mergeCell ref="BN1134:BO1134"/>
    <mergeCell ref="N1134:O1134"/>
    <mergeCell ref="P1134:Q1134"/>
    <mergeCell ref="X1134:Y1134"/>
    <mergeCell ref="Z1134:AA1134"/>
    <mergeCell ref="AH1134:AI1134"/>
    <mergeCell ref="AJ1134:AK1134"/>
    <mergeCell ref="BV1134:BW1134"/>
    <mergeCell ref="BX1134:BY1134"/>
    <mergeCell ref="BV1137:BW1137"/>
    <mergeCell ref="BX1137:BY1137"/>
    <mergeCell ref="BB1145:BC1145"/>
    <mergeCell ref="BD1145:BE1145"/>
    <mergeCell ref="BL1145:BM1145"/>
    <mergeCell ref="BN1145:BO1145"/>
    <mergeCell ref="CP1145:CQ1145"/>
    <mergeCell ref="CR1145:CS1145"/>
    <mergeCell ref="CP1142:CQ1142"/>
    <mergeCell ref="CR1142:CS1142"/>
    <mergeCell ref="N1145:O1145"/>
    <mergeCell ref="P1145:Q1145"/>
    <mergeCell ref="X1145:Y1145"/>
    <mergeCell ref="Z1145:AA1145"/>
    <mergeCell ref="AH1145:AI1145"/>
    <mergeCell ref="AJ1145:AK1145"/>
    <mergeCell ref="AR1145:AS1145"/>
    <mergeCell ref="AT1145:AU1145"/>
    <mergeCell ref="AR1142:AS1142"/>
    <mergeCell ref="AT1142:AU1142"/>
    <mergeCell ref="BB1142:BC1142"/>
    <mergeCell ref="BD1142:BE1142"/>
    <mergeCell ref="BL1142:BM1142"/>
    <mergeCell ref="BN1142:BO1142"/>
    <mergeCell ref="N1142:O1142"/>
    <mergeCell ref="P1142:Q1142"/>
    <mergeCell ref="X1142:Y1142"/>
    <mergeCell ref="Z1142:AA1142"/>
    <mergeCell ref="AH1142:AI1142"/>
    <mergeCell ref="AJ1142:AK1142"/>
    <mergeCell ref="BV1142:BW1142"/>
    <mergeCell ref="BX1142:BY1142"/>
    <mergeCell ref="BV1145:BW1145"/>
    <mergeCell ref="BX1145:BY1145"/>
    <mergeCell ref="BB1121:BC1121"/>
    <mergeCell ref="BD1121:BE1121"/>
    <mergeCell ref="BL1121:BM1121"/>
    <mergeCell ref="BN1121:BO1121"/>
    <mergeCell ref="CP1121:CQ1121"/>
    <mergeCell ref="CR1121:CS1121"/>
    <mergeCell ref="CP1118:CQ1118"/>
    <mergeCell ref="CR1118:CS1118"/>
    <mergeCell ref="N1121:O1121"/>
    <mergeCell ref="P1121:Q1121"/>
    <mergeCell ref="X1121:Y1121"/>
    <mergeCell ref="Z1121:AA1121"/>
    <mergeCell ref="AH1121:AI1121"/>
    <mergeCell ref="AJ1121:AK1121"/>
    <mergeCell ref="AR1121:AS1121"/>
    <mergeCell ref="AT1121:AU1121"/>
    <mergeCell ref="AR1118:AS1118"/>
    <mergeCell ref="AT1118:AU1118"/>
    <mergeCell ref="BB1118:BC1118"/>
    <mergeCell ref="BD1118:BE1118"/>
    <mergeCell ref="BL1118:BM1118"/>
    <mergeCell ref="BN1118:BO1118"/>
    <mergeCell ref="N1118:O1118"/>
    <mergeCell ref="P1118:Q1118"/>
    <mergeCell ref="X1118:Y1118"/>
    <mergeCell ref="Z1118:AA1118"/>
    <mergeCell ref="AH1118:AI1118"/>
    <mergeCell ref="AJ1118:AK1118"/>
    <mergeCell ref="BV1118:BW1118"/>
    <mergeCell ref="BX1118:BY1118"/>
    <mergeCell ref="BV1121:BW1121"/>
    <mergeCell ref="BX1121:BY1121"/>
    <mergeCell ref="BB1129:BC1129"/>
    <mergeCell ref="BD1129:BE1129"/>
    <mergeCell ref="BL1129:BM1129"/>
    <mergeCell ref="BN1129:BO1129"/>
    <mergeCell ref="CP1129:CQ1129"/>
    <mergeCell ref="CR1129:CS1129"/>
    <mergeCell ref="CP1126:CQ1126"/>
    <mergeCell ref="CR1126:CS1126"/>
    <mergeCell ref="N1129:O1129"/>
    <mergeCell ref="P1129:Q1129"/>
    <mergeCell ref="X1129:Y1129"/>
    <mergeCell ref="Z1129:AA1129"/>
    <mergeCell ref="AH1129:AI1129"/>
    <mergeCell ref="AJ1129:AK1129"/>
    <mergeCell ref="AR1129:AS1129"/>
    <mergeCell ref="AT1129:AU1129"/>
    <mergeCell ref="AR1126:AS1126"/>
    <mergeCell ref="AT1126:AU1126"/>
    <mergeCell ref="BB1126:BC1126"/>
    <mergeCell ref="BD1126:BE1126"/>
    <mergeCell ref="BL1126:BM1126"/>
    <mergeCell ref="BN1126:BO1126"/>
    <mergeCell ref="N1126:O1126"/>
    <mergeCell ref="P1126:Q1126"/>
    <mergeCell ref="X1126:Y1126"/>
    <mergeCell ref="Z1126:AA1126"/>
    <mergeCell ref="AH1126:AI1126"/>
    <mergeCell ref="AJ1126:AK1126"/>
    <mergeCell ref="BV1126:BW1126"/>
    <mergeCell ref="BX1126:BY1126"/>
    <mergeCell ref="BV1129:BW1129"/>
    <mergeCell ref="BX1129:BY1129"/>
    <mergeCell ref="BB1105:BC1105"/>
    <mergeCell ref="BD1105:BE1105"/>
    <mergeCell ref="BL1105:BM1105"/>
    <mergeCell ref="BN1105:BO1105"/>
    <mergeCell ref="CP1105:CQ1105"/>
    <mergeCell ref="CR1105:CS1105"/>
    <mergeCell ref="CP1102:CQ1102"/>
    <mergeCell ref="CR1102:CS1102"/>
    <mergeCell ref="N1105:O1105"/>
    <mergeCell ref="P1105:Q1105"/>
    <mergeCell ref="X1105:Y1105"/>
    <mergeCell ref="Z1105:AA1105"/>
    <mergeCell ref="AH1105:AI1105"/>
    <mergeCell ref="AJ1105:AK1105"/>
    <mergeCell ref="AR1105:AS1105"/>
    <mergeCell ref="AT1105:AU1105"/>
    <mergeCell ref="AR1102:AS1102"/>
    <mergeCell ref="AT1102:AU1102"/>
    <mergeCell ref="BB1102:BC1102"/>
    <mergeCell ref="BD1102:BE1102"/>
    <mergeCell ref="BL1102:BM1102"/>
    <mergeCell ref="BN1102:BO1102"/>
    <mergeCell ref="N1102:O1102"/>
    <mergeCell ref="P1102:Q1102"/>
    <mergeCell ref="X1102:Y1102"/>
    <mergeCell ref="Z1102:AA1102"/>
    <mergeCell ref="AH1102:AI1102"/>
    <mergeCell ref="AJ1102:AK1102"/>
    <mergeCell ref="BV1102:BW1102"/>
    <mergeCell ref="BX1102:BY1102"/>
    <mergeCell ref="BV1105:BW1105"/>
    <mergeCell ref="BX1105:BY1105"/>
    <mergeCell ref="BB1113:BC1113"/>
    <mergeCell ref="BD1113:BE1113"/>
    <mergeCell ref="BL1113:BM1113"/>
    <mergeCell ref="BN1113:BO1113"/>
    <mergeCell ref="CP1113:CQ1113"/>
    <mergeCell ref="CR1113:CS1113"/>
    <mergeCell ref="CP1110:CQ1110"/>
    <mergeCell ref="CR1110:CS1110"/>
    <mergeCell ref="N1113:O1113"/>
    <mergeCell ref="P1113:Q1113"/>
    <mergeCell ref="X1113:Y1113"/>
    <mergeCell ref="Z1113:AA1113"/>
    <mergeCell ref="AH1113:AI1113"/>
    <mergeCell ref="AJ1113:AK1113"/>
    <mergeCell ref="AR1113:AS1113"/>
    <mergeCell ref="AT1113:AU1113"/>
    <mergeCell ref="AR1110:AS1110"/>
    <mergeCell ref="AT1110:AU1110"/>
    <mergeCell ref="BB1110:BC1110"/>
    <mergeCell ref="BD1110:BE1110"/>
    <mergeCell ref="BL1110:BM1110"/>
    <mergeCell ref="BN1110:BO1110"/>
    <mergeCell ref="N1110:O1110"/>
    <mergeCell ref="P1110:Q1110"/>
    <mergeCell ref="X1110:Y1110"/>
    <mergeCell ref="Z1110:AA1110"/>
    <mergeCell ref="AH1110:AI1110"/>
    <mergeCell ref="AJ1110:AK1110"/>
    <mergeCell ref="BV1110:BW1110"/>
    <mergeCell ref="BX1110:BY1110"/>
    <mergeCell ref="BV1113:BW1113"/>
    <mergeCell ref="BX1113:BY1113"/>
    <mergeCell ref="BB1089:BC1089"/>
    <mergeCell ref="BD1089:BE1089"/>
    <mergeCell ref="BL1089:BM1089"/>
    <mergeCell ref="BN1089:BO1089"/>
    <mergeCell ref="CP1089:CQ1089"/>
    <mergeCell ref="CR1089:CS1089"/>
    <mergeCell ref="CP1086:CQ1086"/>
    <mergeCell ref="CR1086:CS1086"/>
    <mergeCell ref="N1089:O1089"/>
    <mergeCell ref="P1089:Q1089"/>
    <mergeCell ref="X1089:Y1089"/>
    <mergeCell ref="Z1089:AA1089"/>
    <mergeCell ref="AH1089:AI1089"/>
    <mergeCell ref="AJ1089:AK1089"/>
    <mergeCell ref="AR1089:AS1089"/>
    <mergeCell ref="AT1089:AU1089"/>
    <mergeCell ref="AR1086:AS1086"/>
    <mergeCell ref="AT1086:AU1086"/>
    <mergeCell ref="BB1086:BC1086"/>
    <mergeCell ref="BD1086:BE1086"/>
    <mergeCell ref="BL1086:BM1086"/>
    <mergeCell ref="BN1086:BO1086"/>
    <mergeCell ref="N1086:O1086"/>
    <mergeCell ref="P1086:Q1086"/>
    <mergeCell ref="X1086:Y1086"/>
    <mergeCell ref="Z1086:AA1086"/>
    <mergeCell ref="AH1086:AI1086"/>
    <mergeCell ref="AJ1086:AK1086"/>
    <mergeCell ref="BV1086:BW1086"/>
    <mergeCell ref="BX1086:BY1086"/>
    <mergeCell ref="BV1089:BW1089"/>
    <mergeCell ref="BX1089:BY1089"/>
    <mergeCell ref="BB1097:BC1097"/>
    <mergeCell ref="BD1097:BE1097"/>
    <mergeCell ref="BL1097:BM1097"/>
    <mergeCell ref="BN1097:BO1097"/>
    <mergeCell ref="CP1097:CQ1097"/>
    <mergeCell ref="CR1097:CS1097"/>
    <mergeCell ref="CP1094:CQ1094"/>
    <mergeCell ref="CR1094:CS1094"/>
    <mergeCell ref="N1097:O1097"/>
    <mergeCell ref="P1097:Q1097"/>
    <mergeCell ref="X1097:Y1097"/>
    <mergeCell ref="Z1097:AA1097"/>
    <mergeCell ref="AH1097:AI1097"/>
    <mergeCell ref="AJ1097:AK1097"/>
    <mergeCell ref="AR1097:AS1097"/>
    <mergeCell ref="AT1097:AU1097"/>
    <mergeCell ref="AR1094:AS1094"/>
    <mergeCell ref="AT1094:AU1094"/>
    <mergeCell ref="BB1094:BC1094"/>
    <mergeCell ref="BD1094:BE1094"/>
    <mergeCell ref="BL1094:BM1094"/>
    <mergeCell ref="BN1094:BO1094"/>
    <mergeCell ref="N1094:O1094"/>
    <mergeCell ref="P1094:Q1094"/>
    <mergeCell ref="X1094:Y1094"/>
    <mergeCell ref="Z1094:AA1094"/>
    <mergeCell ref="AH1094:AI1094"/>
    <mergeCell ref="AJ1094:AK1094"/>
    <mergeCell ref="BV1094:BW1094"/>
    <mergeCell ref="BX1094:BY1094"/>
    <mergeCell ref="BV1097:BW1097"/>
    <mergeCell ref="BX1097:BY1097"/>
    <mergeCell ref="BB1073:BC1073"/>
    <mergeCell ref="BD1073:BE1073"/>
    <mergeCell ref="BL1073:BM1073"/>
    <mergeCell ref="BN1073:BO1073"/>
    <mergeCell ref="CP1073:CQ1073"/>
    <mergeCell ref="CR1073:CS1073"/>
    <mergeCell ref="CP1070:CQ1070"/>
    <mergeCell ref="CR1070:CS1070"/>
    <mergeCell ref="N1073:O1073"/>
    <mergeCell ref="P1073:Q1073"/>
    <mergeCell ref="X1073:Y1073"/>
    <mergeCell ref="Z1073:AA1073"/>
    <mergeCell ref="AH1073:AI1073"/>
    <mergeCell ref="AJ1073:AK1073"/>
    <mergeCell ref="AR1073:AS1073"/>
    <mergeCell ref="AT1073:AU1073"/>
    <mergeCell ref="AR1070:AS1070"/>
    <mergeCell ref="AT1070:AU1070"/>
    <mergeCell ref="BB1070:BC1070"/>
    <mergeCell ref="BD1070:BE1070"/>
    <mergeCell ref="BL1070:BM1070"/>
    <mergeCell ref="BN1070:BO1070"/>
    <mergeCell ref="N1070:O1070"/>
    <mergeCell ref="P1070:Q1070"/>
    <mergeCell ref="X1070:Y1070"/>
    <mergeCell ref="Z1070:AA1070"/>
    <mergeCell ref="AH1070:AI1070"/>
    <mergeCell ref="AJ1070:AK1070"/>
    <mergeCell ref="BV1070:BW1070"/>
    <mergeCell ref="BX1070:BY1070"/>
    <mergeCell ref="BV1073:BW1073"/>
    <mergeCell ref="BX1073:BY1073"/>
    <mergeCell ref="BB1081:BC1081"/>
    <mergeCell ref="BD1081:BE1081"/>
    <mergeCell ref="BL1081:BM1081"/>
    <mergeCell ref="BN1081:BO1081"/>
    <mergeCell ref="CP1081:CQ1081"/>
    <mergeCell ref="CR1081:CS1081"/>
    <mergeCell ref="CP1078:CQ1078"/>
    <mergeCell ref="CR1078:CS1078"/>
    <mergeCell ref="N1081:O1081"/>
    <mergeCell ref="P1081:Q1081"/>
    <mergeCell ref="X1081:Y1081"/>
    <mergeCell ref="Z1081:AA1081"/>
    <mergeCell ref="AH1081:AI1081"/>
    <mergeCell ref="AJ1081:AK1081"/>
    <mergeCell ref="AR1081:AS1081"/>
    <mergeCell ref="AT1081:AU1081"/>
    <mergeCell ref="AR1078:AS1078"/>
    <mergeCell ref="AT1078:AU1078"/>
    <mergeCell ref="BB1078:BC1078"/>
    <mergeCell ref="BD1078:BE1078"/>
    <mergeCell ref="BL1078:BM1078"/>
    <mergeCell ref="BN1078:BO1078"/>
    <mergeCell ref="N1078:O1078"/>
    <mergeCell ref="P1078:Q1078"/>
    <mergeCell ref="X1078:Y1078"/>
    <mergeCell ref="Z1078:AA1078"/>
    <mergeCell ref="AH1078:AI1078"/>
    <mergeCell ref="AJ1078:AK1078"/>
    <mergeCell ref="BV1078:BW1078"/>
    <mergeCell ref="BX1078:BY1078"/>
    <mergeCell ref="BV1081:BW1081"/>
    <mergeCell ref="BX1081:BY1081"/>
    <mergeCell ref="BB1057:BC1057"/>
    <mergeCell ref="BD1057:BE1057"/>
    <mergeCell ref="BL1057:BM1057"/>
    <mergeCell ref="BN1057:BO1057"/>
    <mergeCell ref="CP1057:CQ1057"/>
    <mergeCell ref="CR1057:CS1057"/>
    <mergeCell ref="CP1054:CQ1054"/>
    <mergeCell ref="CR1054:CS1054"/>
    <mergeCell ref="N1057:O1057"/>
    <mergeCell ref="P1057:Q1057"/>
    <mergeCell ref="X1057:Y1057"/>
    <mergeCell ref="Z1057:AA1057"/>
    <mergeCell ref="AH1057:AI1057"/>
    <mergeCell ref="AJ1057:AK1057"/>
    <mergeCell ref="AR1057:AS1057"/>
    <mergeCell ref="AT1057:AU1057"/>
    <mergeCell ref="AR1054:AS1054"/>
    <mergeCell ref="AT1054:AU1054"/>
    <mergeCell ref="BB1054:BC1054"/>
    <mergeCell ref="BD1054:BE1054"/>
    <mergeCell ref="BL1054:BM1054"/>
    <mergeCell ref="BN1054:BO1054"/>
    <mergeCell ref="N1054:O1054"/>
    <mergeCell ref="P1054:Q1054"/>
    <mergeCell ref="X1054:Y1054"/>
    <mergeCell ref="Z1054:AA1054"/>
    <mergeCell ref="AH1054:AI1054"/>
    <mergeCell ref="AJ1054:AK1054"/>
    <mergeCell ref="BV1054:BW1054"/>
    <mergeCell ref="BX1054:BY1054"/>
    <mergeCell ref="BV1057:BW1057"/>
    <mergeCell ref="BX1057:BY1057"/>
    <mergeCell ref="BB1065:BC1065"/>
    <mergeCell ref="BD1065:BE1065"/>
    <mergeCell ref="BL1065:BM1065"/>
    <mergeCell ref="BN1065:BO1065"/>
    <mergeCell ref="CP1065:CQ1065"/>
    <mergeCell ref="CR1065:CS1065"/>
    <mergeCell ref="CP1062:CQ1062"/>
    <mergeCell ref="CR1062:CS1062"/>
    <mergeCell ref="N1065:O1065"/>
    <mergeCell ref="P1065:Q1065"/>
    <mergeCell ref="X1065:Y1065"/>
    <mergeCell ref="Z1065:AA1065"/>
    <mergeCell ref="AH1065:AI1065"/>
    <mergeCell ref="AJ1065:AK1065"/>
    <mergeCell ref="AR1065:AS1065"/>
    <mergeCell ref="AT1065:AU1065"/>
    <mergeCell ref="AR1062:AS1062"/>
    <mergeCell ref="AT1062:AU1062"/>
    <mergeCell ref="BB1062:BC1062"/>
    <mergeCell ref="BD1062:BE1062"/>
    <mergeCell ref="BL1062:BM1062"/>
    <mergeCell ref="BN1062:BO1062"/>
    <mergeCell ref="N1062:O1062"/>
    <mergeCell ref="P1062:Q1062"/>
    <mergeCell ref="X1062:Y1062"/>
    <mergeCell ref="Z1062:AA1062"/>
    <mergeCell ref="AH1062:AI1062"/>
    <mergeCell ref="AJ1062:AK1062"/>
    <mergeCell ref="BV1062:BW1062"/>
    <mergeCell ref="BX1062:BY1062"/>
    <mergeCell ref="BV1065:BW1065"/>
    <mergeCell ref="BX1065:BY1065"/>
    <mergeCell ref="BB1041:BC1041"/>
    <mergeCell ref="BD1041:BE1041"/>
    <mergeCell ref="BL1041:BM1041"/>
    <mergeCell ref="BN1041:BO1041"/>
    <mergeCell ref="CP1041:CQ1041"/>
    <mergeCell ref="CR1041:CS1041"/>
    <mergeCell ref="CP1038:CQ1038"/>
    <mergeCell ref="CR1038:CS1038"/>
    <mergeCell ref="N1041:O1041"/>
    <mergeCell ref="P1041:Q1041"/>
    <mergeCell ref="X1041:Y1041"/>
    <mergeCell ref="Z1041:AA1041"/>
    <mergeCell ref="AH1041:AI1041"/>
    <mergeCell ref="AJ1041:AK1041"/>
    <mergeCell ref="AR1041:AS1041"/>
    <mergeCell ref="AT1041:AU1041"/>
    <mergeCell ref="AR1038:AS1038"/>
    <mergeCell ref="AT1038:AU1038"/>
    <mergeCell ref="BB1038:BC1038"/>
    <mergeCell ref="BD1038:BE1038"/>
    <mergeCell ref="BL1038:BM1038"/>
    <mergeCell ref="BN1038:BO1038"/>
    <mergeCell ref="N1038:O1038"/>
    <mergeCell ref="P1038:Q1038"/>
    <mergeCell ref="X1038:Y1038"/>
    <mergeCell ref="Z1038:AA1038"/>
    <mergeCell ref="AH1038:AI1038"/>
    <mergeCell ref="AJ1038:AK1038"/>
    <mergeCell ref="BV1038:BW1038"/>
    <mergeCell ref="BX1038:BY1038"/>
    <mergeCell ref="BV1041:BW1041"/>
    <mergeCell ref="BX1041:BY1041"/>
    <mergeCell ref="BB1049:BC1049"/>
    <mergeCell ref="BD1049:BE1049"/>
    <mergeCell ref="BL1049:BM1049"/>
    <mergeCell ref="BN1049:BO1049"/>
    <mergeCell ref="CP1049:CQ1049"/>
    <mergeCell ref="CR1049:CS1049"/>
    <mergeCell ref="CP1046:CQ1046"/>
    <mergeCell ref="CR1046:CS1046"/>
    <mergeCell ref="N1049:O1049"/>
    <mergeCell ref="P1049:Q1049"/>
    <mergeCell ref="X1049:Y1049"/>
    <mergeCell ref="Z1049:AA1049"/>
    <mergeCell ref="AH1049:AI1049"/>
    <mergeCell ref="AJ1049:AK1049"/>
    <mergeCell ref="AR1049:AS1049"/>
    <mergeCell ref="AT1049:AU1049"/>
    <mergeCell ref="AR1046:AS1046"/>
    <mergeCell ref="AT1046:AU1046"/>
    <mergeCell ref="BB1046:BC1046"/>
    <mergeCell ref="BD1046:BE1046"/>
    <mergeCell ref="BL1046:BM1046"/>
    <mergeCell ref="BN1046:BO1046"/>
    <mergeCell ref="N1046:O1046"/>
    <mergeCell ref="P1046:Q1046"/>
    <mergeCell ref="X1046:Y1046"/>
    <mergeCell ref="Z1046:AA1046"/>
    <mergeCell ref="AH1046:AI1046"/>
    <mergeCell ref="AJ1046:AK1046"/>
    <mergeCell ref="BV1046:BW1046"/>
    <mergeCell ref="BX1046:BY1046"/>
    <mergeCell ref="BV1049:BW1049"/>
    <mergeCell ref="BX1049:BY1049"/>
    <mergeCell ref="BB1025:BC1025"/>
    <mergeCell ref="BD1025:BE1025"/>
    <mergeCell ref="BL1025:BM1025"/>
    <mergeCell ref="BN1025:BO1025"/>
    <mergeCell ref="CP1025:CQ1025"/>
    <mergeCell ref="CR1025:CS1025"/>
    <mergeCell ref="CP1022:CQ1022"/>
    <mergeCell ref="CR1022:CS1022"/>
    <mergeCell ref="N1025:O1025"/>
    <mergeCell ref="P1025:Q1025"/>
    <mergeCell ref="X1025:Y1025"/>
    <mergeCell ref="Z1025:AA1025"/>
    <mergeCell ref="AH1025:AI1025"/>
    <mergeCell ref="AJ1025:AK1025"/>
    <mergeCell ref="AR1025:AS1025"/>
    <mergeCell ref="AT1025:AU1025"/>
    <mergeCell ref="AR1022:AS1022"/>
    <mergeCell ref="AT1022:AU1022"/>
    <mergeCell ref="BB1022:BC1022"/>
    <mergeCell ref="BD1022:BE1022"/>
    <mergeCell ref="BL1022:BM1022"/>
    <mergeCell ref="BN1022:BO1022"/>
    <mergeCell ref="N1022:O1022"/>
    <mergeCell ref="P1022:Q1022"/>
    <mergeCell ref="X1022:Y1022"/>
    <mergeCell ref="Z1022:AA1022"/>
    <mergeCell ref="AH1022:AI1022"/>
    <mergeCell ref="AJ1022:AK1022"/>
    <mergeCell ref="BV1022:BW1022"/>
    <mergeCell ref="BX1022:BY1022"/>
    <mergeCell ref="BV1025:BW1025"/>
    <mergeCell ref="BX1025:BY1025"/>
    <mergeCell ref="BB1033:BC1033"/>
    <mergeCell ref="BD1033:BE1033"/>
    <mergeCell ref="BL1033:BM1033"/>
    <mergeCell ref="BN1033:BO1033"/>
    <mergeCell ref="CP1033:CQ1033"/>
    <mergeCell ref="CR1033:CS1033"/>
    <mergeCell ref="CP1030:CQ1030"/>
    <mergeCell ref="CR1030:CS1030"/>
    <mergeCell ref="N1033:O1033"/>
    <mergeCell ref="P1033:Q1033"/>
    <mergeCell ref="X1033:Y1033"/>
    <mergeCell ref="Z1033:AA1033"/>
    <mergeCell ref="AH1033:AI1033"/>
    <mergeCell ref="AJ1033:AK1033"/>
    <mergeCell ref="AR1033:AS1033"/>
    <mergeCell ref="AT1033:AU1033"/>
    <mergeCell ref="AR1030:AS1030"/>
    <mergeCell ref="AT1030:AU1030"/>
    <mergeCell ref="BB1030:BC1030"/>
    <mergeCell ref="BD1030:BE1030"/>
    <mergeCell ref="BL1030:BM1030"/>
    <mergeCell ref="BN1030:BO1030"/>
    <mergeCell ref="N1030:O1030"/>
    <mergeCell ref="P1030:Q1030"/>
    <mergeCell ref="X1030:Y1030"/>
    <mergeCell ref="Z1030:AA1030"/>
    <mergeCell ref="AH1030:AI1030"/>
    <mergeCell ref="AJ1030:AK1030"/>
    <mergeCell ref="BV1030:BW1030"/>
    <mergeCell ref="BX1030:BY1030"/>
    <mergeCell ref="BV1033:BW1033"/>
    <mergeCell ref="BX1033:BY1033"/>
    <mergeCell ref="BB1009:BC1009"/>
    <mergeCell ref="BD1009:BE1009"/>
    <mergeCell ref="BL1009:BM1009"/>
    <mergeCell ref="BN1009:BO1009"/>
    <mergeCell ref="CP1009:CQ1009"/>
    <mergeCell ref="CR1009:CS1009"/>
    <mergeCell ref="CP1006:CQ1006"/>
    <mergeCell ref="CR1006:CS1006"/>
    <mergeCell ref="N1009:O1009"/>
    <mergeCell ref="P1009:Q1009"/>
    <mergeCell ref="X1009:Y1009"/>
    <mergeCell ref="Z1009:AA1009"/>
    <mergeCell ref="AH1009:AI1009"/>
    <mergeCell ref="AJ1009:AK1009"/>
    <mergeCell ref="AR1009:AS1009"/>
    <mergeCell ref="AT1009:AU1009"/>
    <mergeCell ref="AR1006:AS1006"/>
    <mergeCell ref="AT1006:AU1006"/>
    <mergeCell ref="BB1006:BC1006"/>
    <mergeCell ref="BD1006:BE1006"/>
    <mergeCell ref="BL1006:BM1006"/>
    <mergeCell ref="BN1006:BO1006"/>
    <mergeCell ref="N1006:O1006"/>
    <mergeCell ref="P1006:Q1006"/>
    <mergeCell ref="X1006:Y1006"/>
    <mergeCell ref="Z1006:AA1006"/>
    <mergeCell ref="AH1006:AI1006"/>
    <mergeCell ref="AJ1006:AK1006"/>
    <mergeCell ref="BV1006:BW1006"/>
    <mergeCell ref="BX1006:BY1006"/>
    <mergeCell ref="BV1009:BW1009"/>
    <mergeCell ref="BX1009:BY1009"/>
    <mergeCell ref="BB1017:BC1017"/>
    <mergeCell ref="BD1017:BE1017"/>
    <mergeCell ref="BL1017:BM1017"/>
    <mergeCell ref="BN1017:BO1017"/>
    <mergeCell ref="CP1017:CQ1017"/>
    <mergeCell ref="CR1017:CS1017"/>
    <mergeCell ref="CP1014:CQ1014"/>
    <mergeCell ref="CR1014:CS1014"/>
    <mergeCell ref="N1017:O1017"/>
    <mergeCell ref="P1017:Q1017"/>
    <mergeCell ref="X1017:Y1017"/>
    <mergeCell ref="Z1017:AA1017"/>
    <mergeCell ref="AH1017:AI1017"/>
    <mergeCell ref="AJ1017:AK1017"/>
    <mergeCell ref="AR1017:AS1017"/>
    <mergeCell ref="AT1017:AU1017"/>
    <mergeCell ref="AR1014:AS1014"/>
    <mergeCell ref="AT1014:AU1014"/>
    <mergeCell ref="BB1014:BC1014"/>
    <mergeCell ref="BD1014:BE1014"/>
    <mergeCell ref="BL1014:BM1014"/>
    <mergeCell ref="BN1014:BO1014"/>
    <mergeCell ref="N1014:O1014"/>
    <mergeCell ref="P1014:Q1014"/>
    <mergeCell ref="X1014:Y1014"/>
    <mergeCell ref="Z1014:AA1014"/>
    <mergeCell ref="AH1014:AI1014"/>
    <mergeCell ref="AJ1014:AK1014"/>
    <mergeCell ref="BV1014:BW1014"/>
    <mergeCell ref="BX1014:BY1014"/>
    <mergeCell ref="BV1017:BW1017"/>
    <mergeCell ref="BX1017:BY1017"/>
    <mergeCell ref="BB993:BC993"/>
    <mergeCell ref="BD993:BE993"/>
    <mergeCell ref="BL993:BM993"/>
    <mergeCell ref="BN993:BO993"/>
    <mergeCell ref="CP993:CQ993"/>
    <mergeCell ref="CR993:CS993"/>
    <mergeCell ref="CP990:CQ990"/>
    <mergeCell ref="CR990:CS990"/>
    <mergeCell ref="N993:O993"/>
    <mergeCell ref="P993:Q993"/>
    <mergeCell ref="X993:Y993"/>
    <mergeCell ref="Z993:AA993"/>
    <mergeCell ref="AH993:AI993"/>
    <mergeCell ref="AJ993:AK993"/>
    <mergeCell ref="AR993:AS993"/>
    <mergeCell ref="AT993:AU993"/>
    <mergeCell ref="AR990:AS990"/>
    <mergeCell ref="AT990:AU990"/>
    <mergeCell ref="BB990:BC990"/>
    <mergeCell ref="BD990:BE990"/>
    <mergeCell ref="BL990:BM990"/>
    <mergeCell ref="BN990:BO990"/>
    <mergeCell ref="N990:O990"/>
    <mergeCell ref="P990:Q990"/>
    <mergeCell ref="X990:Y990"/>
    <mergeCell ref="Z990:AA990"/>
    <mergeCell ref="AH990:AI990"/>
    <mergeCell ref="AJ990:AK990"/>
    <mergeCell ref="BV990:BW990"/>
    <mergeCell ref="BX990:BY990"/>
    <mergeCell ref="BV993:BW993"/>
    <mergeCell ref="BX993:BY993"/>
    <mergeCell ref="BB1001:BC1001"/>
    <mergeCell ref="BD1001:BE1001"/>
    <mergeCell ref="BL1001:BM1001"/>
    <mergeCell ref="BN1001:BO1001"/>
    <mergeCell ref="CP1001:CQ1001"/>
    <mergeCell ref="CR1001:CS1001"/>
    <mergeCell ref="CP998:CQ998"/>
    <mergeCell ref="CR998:CS998"/>
    <mergeCell ref="N1001:O1001"/>
    <mergeCell ref="P1001:Q1001"/>
    <mergeCell ref="X1001:Y1001"/>
    <mergeCell ref="Z1001:AA1001"/>
    <mergeCell ref="AH1001:AI1001"/>
    <mergeCell ref="AJ1001:AK1001"/>
    <mergeCell ref="AR1001:AS1001"/>
    <mergeCell ref="AT1001:AU1001"/>
    <mergeCell ref="AR998:AS998"/>
    <mergeCell ref="AT998:AU998"/>
    <mergeCell ref="BB998:BC998"/>
    <mergeCell ref="BD998:BE998"/>
    <mergeCell ref="BL998:BM998"/>
    <mergeCell ref="BN998:BO998"/>
    <mergeCell ref="N998:O998"/>
    <mergeCell ref="P998:Q998"/>
    <mergeCell ref="X998:Y998"/>
    <mergeCell ref="Z998:AA998"/>
    <mergeCell ref="AH998:AI998"/>
    <mergeCell ref="AJ998:AK998"/>
    <mergeCell ref="BV998:BW998"/>
    <mergeCell ref="BX998:BY998"/>
    <mergeCell ref="BV1001:BW1001"/>
    <mergeCell ref="BX1001:BY1001"/>
    <mergeCell ref="BB977:BC977"/>
    <mergeCell ref="BD977:BE977"/>
    <mergeCell ref="BL977:BM977"/>
    <mergeCell ref="BN977:BO977"/>
    <mergeCell ref="CP977:CQ977"/>
    <mergeCell ref="CR977:CS977"/>
    <mergeCell ref="CP974:CQ974"/>
    <mergeCell ref="CR974:CS974"/>
    <mergeCell ref="N977:O977"/>
    <mergeCell ref="P977:Q977"/>
    <mergeCell ref="X977:Y977"/>
    <mergeCell ref="Z977:AA977"/>
    <mergeCell ref="AH977:AI977"/>
    <mergeCell ref="AJ977:AK977"/>
    <mergeCell ref="AR977:AS977"/>
    <mergeCell ref="AT977:AU977"/>
    <mergeCell ref="AR974:AS974"/>
    <mergeCell ref="AT974:AU974"/>
    <mergeCell ref="BB974:BC974"/>
    <mergeCell ref="BD974:BE974"/>
    <mergeCell ref="BL974:BM974"/>
    <mergeCell ref="BN974:BO974"/>
    <mergeCell ref="N974:O974"/>
    <mergeCell ref="P974:Q974"/>
    <mergeCell ref="X974:Y974"/>
    <mergeCell ref="Z974:AA974"/>
    <mergeCell ref="AH974:AI974"/>
    <mergeCell ref="AJ974:AK974"/>
    <mergeCell ref="BV974:BW974"/>
    <mergeCell ref="BX974:BY974"/>
    <mergeCell ref="BV977:BW977"/>
    <mergeCell ref="BX977:BY977"/>
    <mergeCell ref="BB985:BC985"/>
    <mergeCell ref="BD985:BE985"/>
    <mergeCell ref="BL985:BM985"/>
    <mergeCell ref="BN985:BO985"/>
    <mergeCell ref="CP985:CQ985"/>
    <mergeCell ref="CR985:CS985"/>
    <mergeCell ref="CP982:CQ982"/>
    <mergeCell ref="CR982:CS982"/>
    <mergeCell ref="N985:O985"/>
    <mergeCell ref="P985:Q985"/>
    <mergeCell ref="X985:Y985"/>
    <mergeCell ref="Z985:AA985"/>
    <mergeCell ref="AH985:AI985"/>
    <mergeCell ref="AJ985:AK985"/>
    <mergeCell ref="AR985:AS985"/>
    <mergeCell ref="AT985:AU985"/>
    <mergeCell ref="AR982:AS982"/>
    <mergeCell ref="AT982:AU982"/>
    <mergeCell ref="BB982:BC982"/>
    <mergeCell ref="BD982:BE982"/>
    <mergeCell ref="BL982:BM982"/>
    <mergeCell ref="BN982:BO982"/>
    <mergeCell ref="N982:O982"/>
    <mergeCell ref="P982:Q982"/>
    <mergeCell ref="X982:Y982"/>
    <mergeCell ref="Z982:AA982"/>
    <mergeCell ref="AH982:AI982"/>
    <mergeCell ref="AJ982:AK982"/>
    <mergeCell ref="BV982:BW982"/>
    <mergeCell ref="BX982:BY982"/>
    <mergeCell ref="BV985:BW985"/>
    <mergeCell ref="BX985:BY985"/>
    <mergeCell ref="BB961:BC961"/>
    <mergeCell ref="BD961:BE961"/>
    <mergeCell ref="BL961:BM961"/>
    <mergeCell ref="BN961:BO961"/>
    <mergeCell ref="CP961:CQ961"/>
    <mergeCell ref="CR961:CS961"/>
    <mergeCell ref="CP958:CQ958"/>
    <mergeCell ref="CR958:CS958"/>
    <mergeCell ref="N961:O961"/>
    <mergeCell ref="P961:Q961"/>
    <mergeCell ref="X961:Y961"/>
    <mergeCell ref="Z961:AA961"/>
    <mergeCell ref="AH961:AI961"/>
    <mergeCell ref="AJ961:AK961"/>
    <mergeCell ref="AR961:AS961"/>
    <mergeCell ref="AT961:AU961"/>
    <mergeCell ref="AR958:AS958"/>
    <mergeCell ref="AT958:AU958"/>
    <mergeCell ref="BB958:BC958"/>
    <mergeCell ref="BD958:BE958"/>
    <mergeCell ref="BL958:BM958"/>
    <mergeCell ref="BN958:BO958"/>
    <mergeCell ref="N958:O958"/>
    <mergeCell ref="P958:Q958"/>
    <mergeCell ref="X958:Y958"/>
    <mergeCell ref="Z958:AA958"/>
    <mergeCell ref="AH958:AI958"/>
    <mergeCell ref="AJ958:AK958"/>
    <mergeCell ref="BV958:BW958"/>
    <mergeCell ref="BX958:BY958"/>
    <mergeCell ref="BV961:BW961"/>
    <mergeCell ref="BX961:BY961"/>
    <mergeCell ref="BB969:BC969"/>
    <mergeCell ref="BD969:BE969"/>
    <mergeCell ref="BL969:BM969"/>
    <mergeCell ref="BN969:BO969"/>
    <mergeCell ref="CP969:CQ969"/>
    <mergeCell ref="CR969:CS969"/>
    <mergeCell ref="CP966:CQ966"/>
    <mergeCell ref="CR966:CS966"/>
    <mergeCell ref="N969:O969"/>
    <mergeCell ref="P969:Q969"/>
    <mergeCell ref="X969:Y969"/>
    <mergeCell ref="Z969:AA969"/>
    <mergeCell ref="AH969:AI969"/>
    <mergeCell ref="AJ969:AK969"/>
    <mergeCell ref="AR969:AS969"/>
    <mergeCell ref="AT969:AU969"/>
    <mergeCell ref="AR966:AS966"/>
    <mergeCell ref="AT966:AU966"/>
    <mergeCell ref="BB966:BC966"/>
    <mergeCell ref="BD966:BE966"/>
    <mergeCell ref="BL966:BM966"/>
    <mergeCell ref="BN966:BO966"/>
    <mergeCell ref="N966:O966"/>
    <mergeCell ref="P966:Q966"/>
    <mergeCell ref="X966:Y966"/>
    <mergeCell ref="Z966:AA966"/>
    <mergeCell ref="AH966:AI966"/>
    <mergeCell ref="AJ966:AK966"/>
    <mergeCell ref="BV966:BW966"/>
    <mergeCell ref="BX966:BY966"/>
    <mergeCell ref="BV969:BW969"/>
    <mergeCell ref="BX969:BY969"/>
    <mergeCell ref="BB945:BC945"/>
    <mergeCell ref="BD945:BE945"/>
    <mergeCell ref="BL945:BM945"/>
    <mergeCell ref="BN945:BO945"/>
    <mergeCell ref="CP945:CQ945"/>
    <mergeCell ref="CR945:CS945"/>
    <mergeCell ref="CP942:CQ942"/>
    <mergeCell ref="CR942:CS942"/>
    <mergeCell ref="N945:O945"/>
    <mergeCell ref="P945:Q945"/>
    <mergeCell ref="X945:Y945"/>
    <mergeCell ref="Z945:AA945"/>
    <mergeCell ref="AH945:AI945"/>
    <mergeCell ref="AJ945:AK945"/>
    <mergeCell ref="AR945:AS945"/>
    <mergeCell ref="AT945:AU945"/>
    <mergeCell ref="AR942:AS942"/>
    <mergeCell ref="AT942:AU942"/>
    <mergeCell ref="BB942:BC942"/>
    <mergeCell ref="BD942:BE942"/>
    <mergeCell ref="BL942:BM942"/>
    <mergeCell ref="BN942:BO942"/>
    <mergeCell ref="N942:O942"/>
    <mergeCell ref="P942:Q942"/>
    <mergeCell ref="X942:Y942"/>
    <mergeCell ref="Z942:AA942"/>
    <mergeCell ref="AH942:AI942"/>
    <mergeCell ref="AJ942:AK942"/>
    <mergeCell ref="BV942:BW942"/>
    <mergeCell ref="BX942:BY942"/>
    <mergeCell ref="BV945:BW945"/>
    <mergeCell ref="BX945:BY945"/>
    <mergeCell ref="BB953:BC953"/>
    <mergeCell ref="BD953:BE953"/>
    <mergeCell ref="BL953:BM953"/>
    <mergeCell ref="BN953:BO953"/>
    <mergeCell ref="CP953:CQ953"/>
    <mergeCell ref="CR953:CS953"/>
    <mergeCell ref="CP950:CQ950"/>
    <mergeCell ref="CR950:CS950"/>
    <mergeCell ref="N953:O953"/>
    <mergeCell ref="P953:Q953"/>
    <mergeCell ref="X953:Y953"/>
    <mergeCell ref="Z953:AA953"/>
    <mergeCell ref="AH953:AI953"/>
    <mergeCell ref="AJ953:AK953"/>
    <mergeCell ref="AR953:AS953"/>
    <mergeCell ref="AT953:AU953"/>
    <mergeCell ref="AR950:AS950"/>
    <mergeCell ref="AT950:AU950"/>
    <mergeCell ref="BB950:BC950"/>
    <mergeCell ref="BD950:BE950"/>
    <mergeCell ref="BL950:BM950"/>
    <mergeCell ref="BN950:BO950"/>
    <mergeCell ref="N950:O950"/>
    <mergeCell ref="P950:Q950"/>
    <mergeCell ref="X950:Y950"/>
    <mergeCell ref="Z950:AA950"/>
    <mergeCell ref="AH950:AI950"/>
    <mergeCell ref="AJ950:AK950"/>
    <mergeCell ref="BV950:BW950"/>
    <mergeCell ref="BX950:BY950"/>
    <mergeCell ref="BV953:BW953"/>
    <mergeCell ref="BX953:BY953"/>
    <mergeCell ref="BB929:BC929"/>
    <mergeCell ref="BD929:BE929"/>
    <mergeCell ref="BL929:BM929"/>
    <mergeCell ref="BN929:BO929"/>
    <mergeCell ref="CP929:CQ929"/>
    <mergeCell ref="CR929:CS929"/>
    <mergeCell ref="CP926:CQ926"/>
    <mergeCell ref="CR926:CS926"/>
    <mergeCell ref="N929:O929"/>
    <mergeCell ref="P929:Q929"/>
    <mergeCell ref="X929:Y929"/>
    <mergeCell ref="Z929:AA929"/>
    <mergeCell ref="AH929:AI929"/>
    <mergeCell ref="AJ929:AK929"/>
    <mergeCell ref="AR929:AS929"/>
    <mergeCell ref="AT929:AU929"/>
    <mergeCell ref="AR926:AS926"/>
    <mergeCell ref="AT926:AU926"/>
    <mergeCell ref="BB926:BC926"/>
    <mergeCell ref="BD926:BE926"/>
    <mergeCell ref="BL926:BM926"/>
    <mergeCell ref="BN926:BO926"/>
    <mergeCell ref="N926:O926"/>
    <mergeCell ref="P926:Q926"/>
    <mergeCell ref="X926:Y926"/>
    <mergeCell ref="Z926:AA926"/>
    <mergeCell ref="AH926:AI926"/>
    <mergeCell ref="AJ926:AK926"/>
    <mergeCell ref="BV926:BW926"/>
    <mergeCell ref="BX926:BY926"/>
    <mergeCell ref="BV929:BW929"/>
    <mergeCell ref="BX929:BY929"/>
    <mergeCell ref="BB937:BC937"/>
    <mergeCell ref="BD937:BE937"/>
    <mergeCell ref="BL937:BM937"/>
    <mergeCell ref="BN937:BO937"/>
    <mergeCell ref="CP937:CQ937"/>
    <mergeCell ref="CR937:CS937"/>
    <mergeCell ref="CP934:CQ934"/>
    <mergeCell ref="CR934:CS934"/>
    <mergeCell ref="N937:O937"/>
    <mergeCell ref="P937:Q937"/>
    <mergeCell ref="X937:Y937"/>
    <mergeCell ref="Z937:AA937"/>
    <mergeCell ref="AH937:AI937"/>
    <mergeCell ref="AJ937:AK937"/>
    <mergeCell ref="AR937:AS937"/>
    <mergeCell ref="AT937:AU937"/>
    <mergeCell ref="AR934:AS934"/>
    <mergeCell ref="AT934:AU934"/>
    <mergeCell ref="BB934:BC934"/>
    <mergeCell ref="BD934:BE934"/>
    <mergeCell ref="BL934:BM934"/>
    <mergeCell ref="BN934:BO934"/>
    <mergeCell ref="N934:O934"/>
    <mergeCell ref="P934:Q934"/>
    <mergeCell ref="X934:Y934"/>
    <mergeCell ref="Z934:AA934"/>
    <mergeCell ref="AH934:AI934"/>
    <mergeCell ref="AJ934:AK934"/>
    <mergeCell ref="BV934:BW934"/>
    <mergeCell ref="BX934:BY934"/>
    <mergeCell ref="BV937:BW937"/>
    <mergeCell ref="BX937:BY937"/>
    <mergeCell ref="BB913:BC913"/>
    <mergeCell ref="BD913:BE913"/>
    <mergeCell ref="BL913:BM913"/>
    <mergeCell ref="BN913:BO913"/>
    <mergeCell ref="CP913:CQ913"/>
    <mergeCell ref="CR913:CS913"/>
    <mergeCell ref="CP910:CQ910"/>
    <mergeCell ref="CR910:CS910"/>
    <mergeCell ref="N913:O913"/>
    <mergeCell ref="P913:Q913"/>
    <mergeCell ref="X913:Y913"/>
    <mergeCell ref="Z913:AA913"/>
    <mergeCell ref="AH913:AI913"/>
    <mergeCell ref="AJ913:AK913"/>
    <mergeCell ref="AR913:AS913"/>
    <mergeCell ref="AT913:AU913"/>
    <mergeCell ref="AR910:AS910"/>
    <mergeCell ref="AT910:AU910"/>
    <mergeCell ref="BB910:BC910"/>
    <mergeCell ref="BD910:BE910"/>
    <mergeCell ref="BL910:BM910"/>
    <mergeCell ref="BN910:BO910"/>
    <mergeCell ref="N910:O910"/>
    <mergeCell ref="P910:Q910"/>
    <mergeCell ref="X910:Y910"/>
    <mergeCell ref="Z910:AA910"/>
    <mergeCell ref="AH910:AI910"/>
    <mergeCell ref="AJ910:AK910"/>
    <mergeCell ref="BV910:BW910"/>
    <mergeCell ref="BX910:BY910"/>
    <mergeCell ref="BV913:BW913"/>
    <mergeCell ref="BX913:BY913"/>
    <mergeCell ref="BB921:BC921"/>
    <mergeCell ref="BD921:BE921"/>
    <mergeCell ref="BL921:BM921"/>
    <mergeCell ref="BN921:BO921"/>
    <mergeCell ref="CP921:CQ921"/>
    <mergeCell ref="CR921:CS921"/>
    <mergeCell ref="CP918:CQ918"/>
    <mergeCell ref="CR918:CS918"/>
    <mergeCell ref="N921:O921"/>
    <mergeCell ref="P921:Q921"/>
    <mergeCell ref="X921:Y921"/>
    <mergeCell ref="Z921:AA921"/>
    <mergeCell ref="AH921:AI921"/>
    <mergeCell ref="AJ921:AK921"/>
    <mergeCell ref="AR921:AS921"/>
    <mergeCell ref="AT921:AU921"/>
    <mergeCell ref="AR918:AS918"/>
    <mergeCell ref="AT918:AU918"/>
    <mergeCell ref="BB918:BC918"/>
    <mergeCell ref="BD918:BE918"/>
    <mergeCell ref="BL918:BM918"/>
    <mergeCell ref="BN918:BO918"/>
    <mergeCell ref="N918:O918"/>
    <mergeCell ref="P918:Q918"/>
    <mergeCell ref="X918:Y918"/>
    <mergeCell ref="Z918:AA918"/>
    <mergeCell ref="AH918:AI918"/>
    <mergeCell ref="AJ918:AK918"/>
    <mergeCell ref="BV918:BW918"/>
    <mergeCell ref="BX918:BY918"/>
    <mergeCell ref="BV921:BW921"/>
    <mergeCell ref="BX921:BY921"/>
    <mergeCell ref="BB897:BC897"/>
    <mergeCell ref="BD897:BE897"/>
    <mergeCell ref="BL897:BM897"/>
    <mergeCell ref="BN897:BO897"/>
    <mergeCell ref="CP897:CQ897"/>
    <mergeCell ref="CR897:CS897"/>
    <mergeCell ref="CP894:CQ894"/>
    <mergeCell ref="CR894:CS894"/>
    <mergeCell ref="N897:O897"/>
    <mergeCell ref="P897:Q897"/>
    <mergeCell ref="X897:Y897"/>
    <mergeCell ref="Z897:AA897"/>
    <mergeCell ref="AH897:AI897"/>
    <mergeCell ref="AJ897:AK897"/>
    <mergeCell ref="AR897:AS897"/>
    <mergeCell ref="AT897:AU897"/>
    <mergeCell ref="AR894:AS894"/>
    <mergeCell ref="AT894:AU894"/>
    <mergeCell ref="BB894:BC894"/>
    <mergeCell ref="BD894:BE894"/>
    <mergeCell ref="BL894:BM894"/>
    <mergeCell ref="BN894:BO894"/>
    <mergeCell ref="N894:O894"/>
    <mergeCell ref="P894:Q894"/>
    <mergeCell ref="X894:Y894"/>
    <mergeCell ref="Z894:AA894"/>
    <mergeCell ref="AH894:AI894"/>
    <mergeCell ref="AJ894:AK894"/>
    <mergeCell ref="BV894:BW894"/>
    <mergeCell ref="BX894:BY894"/>
    <mergeCell ref="BV897:BW897"/>
    <mergeCell ref="BX897:BY897"/>
    <mergeCell ref="BB905:BC905"/>
    <mergeCell ref="BD905:BE905"/>
    <mergeCell ref="BL905:BM905"/>
    <mergeCell ref="BN905:BO905"/>
    <mergeCell ref="CP905:CQ905"/>
    <mergeCell ref="CR905:CS905"/>
    <mergeCell ref="CP902:CQ902"/>
    <mergeCell ref="CR902:CS902"/>
    <mergeCell ref="N905:O905"/>
    <mergeCell ref="P905:Q905"/>
    <mergeCell ref="X905:Y905"/>
    <mergeCell ref="Z905:AA905"/>
    <mergeCell ref="AH905:AI905"/>
    <mergeCell ref="AJ905:AK905"/>
    <mergeCell ref="AR905:AS905"/>
    <mergeCell ref="AT905:AU905"/>
    <mergeCell ref="AR902:AS902"/>
    <mergeCell ref="AT902:AU902"/>
    <mergeCell ref="BB902:BC902"/>
    <mergeCell ref="BD902:BE902"/>
    <mergeCell ref="BL902:BM902"/>
    <mergeCell ref="BN902:BO902"/>
    <mergeCell ref="N902:O902"/>
    <mergeCell ref="P902:Q902"/>
    <mergeCell ref="X902:Y902"/>
    <mergeCell ref="Z902:AA902"/>
    <mergeCell ref="AH902:AI902"/>
    <mergeCell ref="AJ902:AK902"/>
    <mergeCell ref="BV902:BW902"/>
    <mergeCell ref="BX902:BY902"/>
    <mergeCell ref="BV905:BW905"/>
    <mergeCell ref="BX905:BY905"/>
    <mergeCell ref="BB881:BC881"/>
    <mergeCell ref="BD881:BE881"/>
    <mergeCell ref="BL881:BM881"/>
    <mergeCell ref="BN881:BO881"/>
    <mergeCell ref="CP881:CQ881"/>
    <mergeCell ref="CR881:CS881"/>
    <mergeCell ref="CP878:CQ878"/>
    <mergeCell ref="CR878:CS878"/>
    <mergeCell ref="N881:O881"/>
    <mergeCell ref="P881:Q881"/>
    <mergeCell ref="X881:Y881"/>
    <mergeCell ref="Z881:AA881"/>
    <mergeCell ref="AH881:AI881"/>
    <mergeCell ref="AJ881:AK881"/>
    <mergeCell ref="AR881:AS881"/>
    <mergeCell ref="AT881:AU881"/>
    <mergeCell ref="AR878:AS878"/>
    <mergeCell ref="AT878:AU878"/>
    <mergeCell ref="BB878:BC878"/>
    <mergeCell ref="BD878:BE878"/>
    <mergeCell ref="BL878:BM878"/>
    <mergeCell ref="BN878:BO878"/>
    <mergeCell ref="N878:O878"/>
    <mergeCell ref="P878:Q878"/>
    <mergeCell ref="X878:Y878"/>
    <mergeCell ref="Z878:AA878"/>
    <mergeCell ref="AH878:AI878"/>
    <mergeCell ref="AJ878:AK878"/>
    <mergeCell ref="BV878:BW878"/>
    <mergeCell ref="BX878:BY878"/>
    <mergeCell ref="BV881:BW881"/>
    <mergeCell ref="BX881:BY881"/>
    <mergeCell ref="BB889:BC889"/>
    <mergeCell ref="BD889:BE889"/>
    <mergeCell ref="BL889:BM889"/>
    <mergeCell ref="BN889:BO889"/>
    <mergeCell ref="CP889:CQ889"/>
    <mergeCell ref="CR889:CS889"/>
    <mergeCell ref="CP886:CQ886"/>
    <mergeCell ref="CR886:CS886"/>
    <mergeCell ref="N889:O889"/>
    <mergeCell ref="P889:Q889"/>
    <mergeCell ref="X889:Y889"/>
    <mergeCell ref="Z889:AA889"/>
    <mergeCell ref="AH889:AI889"/>
    <mergeCell ref="AJ889:AK889"/>
    <mergeCell ref="AR889:AS889"/>
    <mergeCell ref="AT889:AU889"/>
    <mergeCell ref="AR886:AS886"/>
    <mergeCell ref="AT886:AU886"/>
    <mergeCell ref="BB886:BC886"/>
    <mergeCell ref="BD886:BE886"/>
    <mergeCell ref="BL886:BM886"/>
    <mergeCell ref="BN886:BO886"/>
    <mergeCell ref="N886:O886"/>
    <mergeCell ref="P886:Q886"/>
    <mergeCell ref="X886:Y886"/>
    <mergeCell ref="Z886:AA886"/>
    <mergeCell ref="AH886:AI886"/>
    <mergeCell ref="AJ886:AK886"/>
    <mergeCell ref="BV886:BW886"/>
    <mergeCell ref="BX886:BY886"/>
    <mergeCell ref="BV889:BW889"/>
    <mergeCell ref="BX889:BY889"/>
    <mergeCell ref="BB865:BC865"/>
    <mergeCell ref="BD865:BE865"/>
    <mergeCell ref="BL865:BM865"/>
    <mergeCell ref="BN865:BO865"/>
    <mergeCell ref="CP865:CQ865"/>
    <mergeCell ref="CR865:CS865"/>
    <mergeCell ref="CP862:CQ862"/>
    <mergeCell ref="CR862:CS862"/>
    <mergeCell ref="N865:O865"/>
    <mergeCell ref="P865:Q865"/>
    <mergeCell ref="X865:Y865"/>
    <mergeCell ref="Z865:AA865"/>
    <mergeCell ref="AH865:AI865"/>
    <mergeCell ref="AJ865:AK865"/>
    <mergeCell ref="AR865:AS865"/>
    <mergeCell ref="AT865:AU865"/>
    <mergeCell ref="AR862:AS862"/>
    <mergeCell ref="AT862:AU862"/>
    <mergeCell ref="BB862:BC862"/>
    <mergeCell ref="BD862:BE862"/>
    <mergeCell ref="BL862:BM862"/>
    <mergeCell ref="BN862:BO862"/>
    <mergeCell ref="N862:O862"/>
    <mergeCell ref="P862:Q862"/>
    <mergeCell ref="X862:Y862"/>
    <mergeCell ref="Z862:AA862"/>
    <mergeCell ref="AH862:AI862"/>
    <mergeCell ref="AJ862:AK862"/>
    <mergeCell ref="BV862:BW862"/>
    <mergeCell ref="BX862:BY862"/>
    <mergeCell ref="BV865:BW865"/>
    <mergeCell ref="BX865:BY865"/>
    <mergeCell ref="BB873:BC873"/>
    <mergeCell ref="BD873:BE873"/>
    <mergeCell ref="BL873:BM873"/>
    <mergeCell ref="BN873:BO873"/>
    <mergeCell ref="CP873:CQ873"/>
    <mergeCell ref="CR873:CS873"/>
    <mergeCell ref="CP870:CQ870"/>
    <mergeCell ref="CR870:CS870"/>
    <mergeCell ref="N873:O873"/>
    <mergeCell ref="P873:Q873"/>
    <mergeCell ref="X873:Y873"/>
    <mergeCell ref="Z873:AA873"/>
    <mergeCell ref="AH873:AI873"/>
    <mergeCell ref="AJ873:AK873"/>
    <mergeCell ref="AR873:AS873"/>
    <mergeCell ref="AT873:AU873"/>
    <mergeCell ref="AR870:AS870"/>
    <mergeCell ref="AT870:AU870"/>
    <mergeCell ref="BB870:BC870"/>
    <mergeCell ref="BD870:BE870"/>
    <mergeCell ref="BL870:BM870"/>
    <mergeCell ref="BN870:BO870"/>
    <mergeCell ref="N870:O870"/>
    <mergeCell ref="P870:Q870"/>
    <mergeCell ref="X870:Y870"/>
    <mergeCell ref="Z870:AA870"/>
    <mergeCell ref="AH870:AI870"/>
    <mergeCell ref="AJ870:AK870"/>
    <mergeCell ref="BV870:BW870"/>
    <mergeCell ref="BX870:BY870"/>
    <mergeCell ref="BV873:BW873"/>
    <mergeCell ref="BX873:BY873"/>
    <mergeCell ref="BB849:BC849"/>
    <mergeCell ref="BD849:BE849"/>
    <mergeCell ref="BL849:BM849"/>
    <mergeCell ref="BN849:BO849"/>
    <mergeCell ref="CP849:CQ849"/>
    <mergeCell ref="CR849:CS849"/>
    <mergeCell ref="CP846:CQ846"/>
    <mergeCell ref="CR846:CS846"/>
    <mergeCell ref="N849:O849"/>
    <mergeCell ref="P849:Q849"/>
    <mergeCell ref="X849:Y849"/>
    <mergeCell ref="Z849:AA849"/>
    <mergeCell ref="AH849:AI849"/>
    <mergeCell ref="AJ849:AK849"/>
    <mergeCell ref="AR849:AS849"/>
    <mergeCell ref="AT849:AU849"/>
    <mergeCell ref="AR846:AS846"/>
    <mergeCell ref="AT846:AU846"/>
    <mergeCell ref="BB846:BC846"/>
    <mergeCell ref="BD846:BE846"/>
    <mergeCell ref="BL846:BM846"/>
    <mergeCell ref="BN846:BO846"/>
    <mergeCell ref="N846:O846"/>
    <mergeCell ref="P846:Q846"/>
    <mergeCell ref="X846:Y846"/>
    <mergeCell ref="Z846:AA846"/>
    <mergeCell ref="AH846:AI846"/>
    <mergeCell ref="AJ846:AK846"/>
    <mergeCell ref="BV846:BW846"/>
    <mergeCell ref="BX846:BY846"/>
    <mergeCell ref="BV849:BW849"/>
    <mergeCell ref="BX849:BY849"/>
    <mergeCell ref="BB857:BC857"/>
    <mergeCell ref="BD857:BE857"/>
    <mergeCell ref="BL857:BM857"/>
    <mergeCell ref="BN857:BO857"/>
    <mergeCell ref="CP857:CQ857"/>
    <mergeCell ref="CR857:CS857"/>
    <mergeCell ref="CP854:CQ854"/>
    <mergeCell ref="CR854:CS854"/>
    <mergeCell ref="N857:O857"/>
    <mergeCell ref="P857:Q857"/>
    <mergeCell ref="X857:Y857"/>
    <mergeCell ref="Z857:AA857"/>
    <mergeCell ref="AH857:AI857"/>
    <mergeCell ref="AJ857:AK857"/>
    <mergeCell ref="AR857:AS857"/>
    <mergeCell ref="AT857:AU857"/>
    <mergeCell ref="AR854:AS854"/>
    <mergeCell ref="AT854:AU854"/>
    <mergeCell ref="BB854:BC854"/>
    <mergeCell ref="BD854:BE854"/>
    <mergeCell ref="BL854:BM854"/>
    <mergeCell ref="BN854:BO854"/>
    <mergeCell ref="N854:O854"/>
    <mergeCell ref="P854:Q854"/>
    <mergeCell ref="X854:Y854"/>
    <mergeCell ref="Z854:AA854"/>
    <mergeCell ref="AH854:AI854"/>
    <mergeCell ref="AJ854:AK854"/>
    <mergeCell ref="BV854:BW854"/>
    <mergeCell ref="BX854:BY854"/>
    <mergeCell ref="BV857:BW857"/>
    <mergeCell ref="BX857:BY857"/>
    <mergeCell ref="BB833:BC833"/>
    <mergeCell ref="BD833:BE833"/>
    <mergeCell ref="BL833:BM833"/>
    <mergeCell ref="BN833:BO833"/>
    <mergeCell ref="CP833:CQ833"/>
    <mergeCell ref="CR833:CS833"/>
    <mergeCell ref="CP830:CQ830"/>
    <mergeCell ref="CR830:CS830"/>
    <mergeCell ref="N833:O833"/>
    <mergeCell ref="P833:Q833"/>
    <mergeCell ref="X833:Y833"/>
    <mergeCell ref="Z833:AA833"/>
    <mergeCell ref="AH833:AI833"/>
    <mergeCell ref="AJ833:AK833"/>
    <mergeCell ref="AR833:AS833"/>
    <mergeCell ref="AT833:AU833"/>
    <mergeCell ref="AR830:AS830"/>
    <mergeCell ref="AT830:AU830"/>
    <mergeCell ref="BB830:BC830"/>
    <mergeCell ref="BD830:BE830"/>
    <mergeCell ref="BL830:BM830"/>
    <mergeCell ref="BN830:BO830"/>
    <mergeCell ref="N830:O830"/>
    <mergeCell ref="P830:Q830"/>
    <mergeCell ref="X830:Y830"/>
    <mergeCell ref="Z830:AA830"/>
    <mergeCell ref="AH830:AI830"/>
    <mergeCell ref="AJ830:AK830"/>
    <mergeCell ref="BV830:BW830"/>
    <mergeCell ref="BX830:BY830"/>
    <mergeCell ref="BV833:BW833"/>
    <mergeCell ref="BX833:BY833"/>
    <mergeCell ref="BB841:BC841"/>
    <mergeCell ref="BD841:BE841"/>
    <mergeCell ref="BL841:BM841"/>
    <mergeCell ref="BN841:BO841"/>
    <mergeCell ref="CP841:CQ841"/>
    <mergeCell ref="CR841:CS841"/>
    <mergeCell ref="CP838:CQ838"/>
    <mergeCell ref="CR838:CS838"/>
    <mergeCell ref="N841:O841"/>
    <mergeCell ref="P841:Q841"/>
    <mergeCell ref="X841:Y841"/>
    <mergeCell ref="Z841:AA841"/>
    <mergeCell ref="AH841:AI841"/>
    <mergeCell ref="AJ841:AK841"/>
    <mergeCell ref="AR841:AS841"/>
    <mergeCell ref="AT841:AU841"/>
    <mergeCell ref="AR838:AS838"/>
    <mergeCell ref="AT838:AU838"/>
    <mergeCell ref="BB838:BC838"/>
    <mergeCell ref="BD838:BE838"/>
    <mergeCell ref="BL838:BM838"/>
    <mergeCell ref="BN838:BO838"/>
    <mergeCell ref="N838:O838"/>
    <mergeCell ref="P838:Q838"/>
    <mergeCell ref="X838:Y838"/>
    <mergeCell ref="Z838:AA838"/>
    <mergeCell ref="AH838:AI838"/>
    <mergeCell ref="AJ838:AK838"/>
    <mergeCell ref="BV838:BW838"/>
    <mergeCell ref="BX838:BY838"/>
    <mergeCell ref="BV841:BW841"/>
    <mergeCell ref="BX841:BY841"/>
    <mergeCell ref="BB817:BC817"/>
    <mergeCell ref="BD817:BE817"/>
    <mergeCell ref="BL817:BM817"/>
    <mergeCell ref="BN817:BO817"/>
    <mergeCell ref="CP817:CQ817"/>
    <mergeCell ref="CR817:CS817"/>
    <mergeCell ref="CP814:CQ814"/>
    <mergeCell ref="CR814:CS814"/>
    <mergeCell ref="N817:O817"/>
    <mergeCell ref="P817:Q817"/>
    <mergeCell ref="X817:Y817"/>
    <mergeCell ref="Z817:AA817"/>
    <mergeCell ref="AH817:AI817"/>
    <mergeCell ref="AJ817:AK817"/>
    <mergeCell ref="AR817:AS817"/>
    <mergeCell ref="AT817:AU817"/>
    <mergeCell ref="AR814:AS814"/>
    <mergeCell ref="AT814:AU814"/>
    <mergeCell ref="BB814:BC814"/>
    <mergeCell ref="BD814:BE814"/>
    <mergeCell ref="BL814:BM814"/>
    <mergeCell ref="BN814:BO814"/>
    <mergeCell ref="N814:O814"/>
    <mergeCell ref="P814:Q814"/>
    <mergeCell ref="X814:Y814"/>
    <mergeCell ref="Z814:AA814"/>
    <mergeCell ref="AH814:AI814"/>
    <mergeCell ref="AJ814:AK814"/>
    <mergeCell ref="BV814:BW814"/>
    <mergeCell ref="BX814:BY814"/>
    <mergeCell ref="BV817:BW817"/>
    <mergeCell ref="BX817:BY817"/>
    <mergeCell ref="BB825:BC825"/>
    <mergeCell ref="BD825:BE825"/>
    <mergeCell ref="BL825:BM825"/>
    <mergeCell ref="BN825:BO825"/>
    <mergeCell ref="CP825:CQ825"/>
    <mergeCell ref="CR825:CS825"/>
    <mergeCell ref="CP822:CQ822"/>
    <mergeCell ref="CR822:CS822"/>
    <mergeCell ref="N825:O825"/>
    <mergeCell ref="P825:Q825"/>
    <mergeCell ref="X825:Y825"/>
    <mergeCell ref="Z825:AA825"/>
    <mergeCell ref="AH825:AI825"/>
    <mergeCell ref="AJ825:AK825"/>
    <mergeCell ref="AR825:AS825"/>
    <mergeCell ref="AT825:AU825"/>
    <mergeCell ref="AR822:AS822"/>
    <mergeCell ref="AT822:AU822"/>
    <mergeCell ref="BB822:BC822"/>
    <mergeCell ref="BD822:BE822"/>
    <mergeCell ref="BL822:BM822"/>
    <mergeCell ref="BN822:BO822"/>
    <mergeCell ref="N822:O822"/>
    <mergeCell ref="P822:Q822"/>
    <mergeCell ref="X822:Y822"/>
    <mergeCell ref="Z822:AA822"/>
    <mergeCell ref="AH822:AI822"/>
    <mergeCell ref="AJ822:AK822"/>
    <mergeCell ref="BV822:BW822"/>
    <mergeCell ref="BX822:BY822"/>
    <mergeCell ref="BV825:BW825"/>
    <mergeCell ref="BX825:BY825"/>
    <mergeCell ref="BB801:BC801"/>
    <mergeCell ref="BD801:BE801"/>
    <mergeCell ref="BL801:BM801"/>
    <mergeCell ref="BN801:BO801"/>
    <mergeCell ref="CP801:CQ801"/>
    <mergeCell ref="CR801:CS801"/>
    <mergeCell ref="CP798:CQ798"/>
    <mergeCell ref="CR798:CS798"/>
    <mergeCell ref="N801:O801"/>
    <mergeCell ref="P801:Q801"/>
    <mergeCell ref="X801:Y801"/>
    <mergeCell ref="Z801:AA801"/>
    <mergeCell ref="AH801:AI801"/>
    <mergeCell ref="AJ801:AK801"/>
    <mergeCell ref="AR801:AS801"/>
    <mergeCell ref="AT801:AU801"/>
    <mergeCell ref="AR798:AS798"/>
    <mergeCell ref="AT798:AU798"/>
    <mergeCell ref="BB798:BC798"/>
    <mergeCell ref="BD798:BE798"/>
    <mergeCell ref="BL798:BM798"/>
    <mergeCell ref="BN798:BO798"/>
    <mergeCell ref="N798:O798"/>
    <mergeCell ref="P798:Q798"/>
    <mergeCell ref="X798:Y798"/>
    <mergeCell ref="Z798:AA798"/>
    <mergeCell ref="AH798:AI798"/>
    <mergeCell ref="AJ798:AK798"/>
    <mergeCell ref="BV798:BW798"/>
    <mergeCell ref="BX798:BY798"/>
    <mergeCell ref="BV801:BW801"/>
    <mergeCell ref="BX801:BY801"/>
    <mergeCell ref="BB809:BC809"/>
    <mergeCell ref="BD809:BE809"/>
    <mergeCell ref="BL809:BM809"/>
    <mergeCell ref="BN809:BO809"/>
    <mergeCell ref="CP809:CQ809"/>
    <mergeCell ref="CR809:CS809"/>
    <mergeCell ref="CP806:CQ806"/>
    <mergeCell ref="CR806:CS806"/>
    <mergeCell ref="N809:O809"/>
    <mergeCell ref="P809:Q809"/>
    <mergeCell ref="X809:Y809"/>
    <mergeCell ref="Z809:AA809"/>
    <mergeCell ref="AH809:AI809"/>
    <mergeCell ref="AJ809:AK809"/>
    <mergeCell ref="AR809:AS809"/>
    <mergeCell ref="AT809:AU809"/>
    <mergeCell ref="AR806:AS806"/>
    <mergeCell ref="AT806:AU806"/>
    <mergeCell ref="BB806:BC806"/>
    <mergeCell ref="BD806:BE806"/>
    <mergeCell ref="BL806:BM806"/>
    <mergeCell ref="BN806:BO806"/>
    <mergeCell ref="N806:O806"/>
    <mergeCell ref="P806:Q806"/>
    <mergeCell ref="X806:Y806"/>
    <mergeCell ref="Z806:AA806"/>
    <mergeCell ref="AH806:AI806"/>
    <mergeCell ref="AJ806:AK806"/>
    <mergeCell ref="BV806:BW806"/>
    <mergeCell ref="BX806:BY806"/>
    <mergeCell ref="BV809:BW809"/>
    <mergeCell ref="BX809:BY809"/>
    <mergeCell ref="BB785:BC785"/>
    <mergeCell ref="BD785:BE785"/>
    <mergeCell ref="BL785:BM785"/>
    <mergeCell ref="BN785:BO785"/>
    <mergeCell ref="CP785:CQ785"/>
    <mergeCell ref="CR785:CS785"/>
    <mergeCell ref="CP782:CQ782"/>
    <mergeCell ref="CR782:CS782"/>
    <mergeCell ref="N785:O785"/>
    <mergeCell ref="P785:Q785"/>
    <mergeCell ref="X785:Y785"/>
    <mergeCell ref="Z785:AA785"/>
    <mergeCell ref="AH785:AI785"/>
    <mergeCell ref="AJ785:AK785"/>
    <mergeCell ref="AR785:AS785"/>
    <mergeCell ref="AT785:AU785"/>
    <mergeCell ref="AR782:AS782"/>
    <mergeCell ref="AT782:AU782"/>
    <mergeCell ref="BB782:BC782"/>
    <mergeCell ref="BD782:BE782"/>
    <mergeCell ref="BL782:BM782"/>
    <mergeCell ref="BN782:BO782"/>
    <mergeCell ref="N782:O782"/>
    <mergeCell ref="P782:Q782"/>
    <mergeCell ref="X782:Y782"/>
    <mergeCell ref="Z782:AA782"/>
    <mergeCell ref="AH782:AI782"/>
    <mergeCell ref="AJ782:AK782"/>
    <mergeCell ref="BV782:BW782"/>
    <mergeCell ref="BX782:BY782"/>
    <mergeCell ref="BV785:BW785"/>
    <mergeCell ref="BX785:BY785"/>
    <mergeCell ref="BB793:BC793"/>
    <mergeCell ref="BD793:BE793"/>
    <mergeCell ref="BL793:BM793"/>
    <mergeCell ref="BN793:BO793"/>
    <mergeCell ref="CP793:CQ793"/>
    <mergeCell ref="CR793:CS793"/>
    <mergeCell ref="CP790:CQ790"/>
    <mergeCell ref="CR790:CS790"/>
    <mergeCell ref="N793:O793"/>
    <mergeCell ref="P793:Q793"/>
    <mergeCell ref="X793:Y793"/>
    <mergeCell ref="Z793:AA793"/>
    <mergeCell ref="AH793:AI793"/>
    <mergeCell ref="AJ793:AK793"/>
    <mergeCell ref="AR793:AS793"/>
    <mergeCell ref="AT793:AU793"/>
    <mergeCell ref="AR790:AS790"/>
    <mergeCell ref="AT790:AU790"/>
    <mergeCell ref="BB790:BC790"/>
    <mergeCell ref="BD790:BE790"/>
    <mergeCell ref="BL790:BM790"/>
    <mergeCell ref="BN790:BO790"/>
    <mergeCell ref="N790:O790"/>
    <mergeCell ref="P790:Q790"/>
    <mergeCell ref="X790:Y790"/>
    <mergeCell ref="Z790:AA790"/>
    <mergeCell ref="AH790:AI790"/>
    <mergeCell ref="AJ790:AK790"/>
    <mergeCell ref="BV790:BW790"/>
    <mergeCell ref="BX790:BY790"/>
    <mergeCell ref="BV793:BW793"/>
    <mergeCell ref="BX793:BY793"/>
    <mergeCell ref="BB769:BC769"/>
    <mergeCell ref="BD769:BE769"/>
    <mergeCell ref="BL769:BM769"/>
    <mergeCell ref="BN769:BO769"/>
    <mergeCell ref="CP769:CQ769"/>
    <mergeCell ref="CR769:CS769"/>
    <mergeCell ref="CP766:CQ766"/>
    <mergeCell ref="CR766:CS766"/>
    <mergeCell ref="N769:O769"/>
    <mergeCell ref="P769:Q769"/>
    <mergeCell ref="X769:Y769"/>
    <mergeCell ref="Z769:AA769"/>
    <mergeCell ref="AH769:AI769"/>
    <mergeCell ref="AJ769:AK769"/>
    <mergeCell ref="AR769:AS769"/>
    <mergeCell ref="AT769:AU769"/>
    <mergeCell ref="AR766:AS766"/>
    <mergeCell ref="AT766:AU766"/>
    <mergeCell ref="BB766:BC766"/>
    <mergeCell ref="BD766:BE766"/>
    <mergeCell ref="BL766:BM766"/>
    <mergeCell ref="BN766:BO766"/>
    <mergeCell ref="N766:O766"/>
    <mergeCell ref="P766:Q766"/>
    <mergeCell ref="X766:Y766"/>
    <mergeCell ref="Z766:AA766"/>
    <mergeCell ref="AH766:AI766"/>
    <mergeCell ref="AJ766:AK766"/>
    <mergeCell ref="BV766:BW766"/>
    <mergeCell ref="BX766:BY766"/>
    <mergeCell ref="BV769:BW769"/>
    <mergeCell ref="BX769:BY769"/>
    <mergeCell ref="BB777:BC777"/>
    <mergeCell ref="BD777:BE777"/>
    <mergeCell ref="BL777:BM777"/>
    <mergeCell ref="BN777:BO777"/>
    <mergeCell ref="CP777:CQ777"/>
    <mergeCell ref="CR777:CS777"/>
    <mergeCell ref="CP774:CQ774"/>
    <mergeCell ref="CR774:CS774"/>
    <mergeCell ref="N777:O777"/>
    <mergeCell ref="P777:Q777"/>
    <mergeCell ref="X777:Y777"/>
    <mergeCell ref="Z777:AA777"/>
    <mergeCell ref="AH777:AI777"/>
    <mergeCell ref="AJ777:AK777"/>
    <mergeCell ref="AR777:AS777"/>
    <mergeCell ref="AT777:AU777"/>
    <mergeCell ref="AR774:AS774"/>
    <mergeCell ref="AT774:AU774"/>
    <mergeCell ref="BB774:BC774"/>
    <mergeCell ref="BD774:BE774"/>
    <mergeCell ref="BL774:BM774"/>
    <mergeCell ref="BN774:BO774"/>
    <mergeCell ref="N774:O774"/>
    <mergeCell ref="P774:Q774"/>
    <mergeCell ref="X774:Y774"/>
    <mergeCell ref="Z774:AA774"/>
    <mergeCell ref="AH774:AI774"/>
    <mergeCell ref="AJ774:AK774"/>
    <mergeCell ref="BV774:BW774"/>
    <mergeCell ref="BX774:BY774"/>
    <mergeCell ref="BV777:BW777"/>
    <mergeCell ref="BX777:BY777"/>
    <mergeCell ref="BB753:BC753"/>
    <mergeCell ref="BD753:BE753"/>
    <mergeCell ref="BL753:BM753"/>
    <mergeCell ref="BN753:BO753"/>
    <mergeCell ref="CP753:CQ753"/>
    <mergeCell ref="CR753:CS753"/>
    <mergeCell ref="CP750:CQ750"/>
    <mergeCell ref="CR750:CS750"/>
    <mergeCell ref="N753:O753"/>
    <mergeCell ref="P753:Q753"/>
    <mergeCell ref="X753:Y753"/>
    <mergeCell ref="Z753:AA753"/>
    <mergeCell ref="AH753:AI753"/>
    <mergeCell ref="AJ753:AK753"/>
    <mergeCell ref="AR753:AS753"/>
    <mergeCell ref="AT753:AU753"/>
    <mergeCell ref="AR750:AS750"/>
    <mergeCell ref="AT750:AU750"/>
    <mergeCell ref="BB750:BC750"/>
    <mergeCell ref="BD750:BE750"/>
    <mergeCell ref="BL750:BM750"/>
    <mergeCell ref="BN750:BO750"/>
    <mergeCell ref="N750:O750"/>
    <mergeCell ref="P750:Q750"/>
    <mergeCell ref="X750:Y750"/>
    <mergeCell ref="Z750:AA750"/>
    <mergeCell ref="AH750:AI750"/>
    <mergeCell ref="AJ750:AK750"/>
    <mergeCell ref="BV750:BW750"/>
    <mergeCell ref="BX750:BY750"/>
    <mergeCell ref="BV753:BW753"/>
    <mergeCell ref="BX753:BY753"/>
    <mergeCell ref="BB761:BC761"/>
    <mergeCell ref="BD761:BE761"/>
    <mergeCell ref="BL761:BM761"/>
    <mergeCell ref="BN761:BO761"/>
    <mergeCell ref="CP761:CQ761"/>
    <mergeCell ref="CR761:CS761"/>
    <mergeCell ref="CP758:CQ758"/>
    <mergeCell ref="CR758:CS758"/>
    <mergeCell ref="N761:O761"/>
    <mergeCell ref="P761:Q761"/>
    <mergeCell ref="X761:Y761"/>
    <mergeCell ref="Z761:AA761"/>
    <mergeCell ref="AH761:AI761"/>
    <mergeCell ref="AJ761:AK761"/>
    <mergeCell ref="AR761:AS761"/>
    <mergeCell ref="AT761:AU761"/>
    <mergeCell ref="AR758:AS758"/>
    <mergeCell ref="AT758:AU758"/>
    <mergeCell ref="BB758:BC758"/>
    <mergeCell ref="BD758:BE758"/>
    <mergeCell ref="BL758:BM758"/>
    <mergeCell ref="BN758:BO758"/>
    <mergeCell ref="N758:O758"/>
    <mergeCell ref="P758:Q758"/>
    <mergeCell ref="X758:Y758"/>
    <mergeCell ref="Z758:AA758"/>
    <mergeCell ref="AH758:AI758"/>
    <mergeCell ref="AJ758:AK758"/>
    <mergeCell ref="BV758:BW758"/>
    <mergeCell ref="BX758:BY758"/>
    <mergeCell ref="BV761:BW761"/>
    <mergeCell ref="BX761:BY761"/>
    <mergeCell ref="BB737:BC737"/>
    <mergeCell ref="BD737:BE737"/>
    <mergeCell ref="BL737:BM737"/>
    <mergeCell ref="BN737:BO737"/>
    <mergeCell ref="CP737:CQ737"/>
    <mergeCell ref="CR737:CS737"/>
    <mergeCell ref="CP734:CQ734"/>
    <mergeCell ref="CR734:CS734"/>
    <mergeCell ref="N737:O737"/>
    <mergeCell ref="P737:Q737"/>
    <mergeCell ref="X737:Y737"/>
    <mergeCell ref="Z737:AA737"/>
    <mergeCell ref="AH737:AI737"/>
    <mergeCell ref="AJ737:AK737"/>
    <mergeCell ref="AR737:AS737"/>
    <mergeCell ref="AT737:AU737"/>
    <mergeCell ref="AR734:AS734"/>
    <mergeCell ref="AT734:AU734"/>
    <mergeCell ref="BB734:BC734"/>
    <mergeCell ref="BD734:BE734"/>
    <mergeCell ref="BL734:BM734"/>
    <mergeCell ref="BN734:BO734"/>
    <mergeCell ref="N734:O734"/>
    <mergeCell ref="P734:Q734"/>
    <mergeCell ref="X734:Y734"/>
    <mergeCell ref="Z734:AA734"/>
    <mergeCell ref="AH734:AI734"/>
    <mergeCell ref="AJ734:AK734"/>
    <mergeCell ref="BV734:BW734"/>
    <mergeCell ref="BX734:BY734"/>
    <mergeCell ref="BV737:BW737"/>
    <mergeCell ref="BX737:BY737"/>
    <mergeCell ref="BB745:BC745"/>
    <mergeCell ref="BD745:BE745"/>
    <mergeCell ref="BL745:BM745"/>
    <mergeCell ref="BN745:BO745"/>
    <mergeCell ref="CP745:CQ745"/>
    <mergeCell ref="CR745:CS745"/>
    <mergeCell ref="CP742:CQ742"/>
    <mergeCell ref="CR742:CS742"/>
    <mergeCell ref="N745:O745"/>
    <mergeCell ref="P745:Q745"/>
    <mergeCell ref="X745:Y745"/>
    <mergeCell ref="Z745:AA745"/>
    <mergeCell ref="AH745:AI745"/>
    <mergeCell ref="AJ745:AK745"/>
    <mergeCell ref="AR745:AS745"/>
    <mergeCell ref="AT745:AU745"/>
    <mergeCell ref="AR742:AS742"/>
    <mergeCell ref="AT742:AU742"/>
    <mergeCell ref="BB742:BC742"/>
    <mergeCell ref="BD742:BE742"/>
    <mergeCell ref="BL742:BM742"/>
    <mergeCell ref="BN742:BO742"/>
    <mergeCell ref="N742:O742"/>
    <mergeCell ref="P742:Q742"/>
    <mergeCell ref="X742:Y742"/>
    <mergeCell ref="Z742:AA742"/>
    <mergeCell ref="AH742:AI742"/>
    <mergeCell ref="AJ742:AK742"/>
    <mergeCell ref="BV742:BW742"/>
    <mergeCell ref="BX742:BY742"/>
    <mergeCell ref="BV745:BW745"/>
    <mergeCell ref="BX745:BY745"/>
    <mergeCell ref="BB721:BC721"/>
    <mergeCell ref="BD721:BE721"/>
    <mergeCell ref="BL721:BM721"/>
    <mergeCell ref="BN721:BO721"/>
    <mergeCell ref="CP721:CQ721"/>
    <mergeCell ref="CR721:CS721"/>
    <mergeCell ref="CP718:CQ718"/>
    <mergeCell ref="CR718:CS718"/>
    <mergeCell ref="N721:O721"/>
    <mergeCell ref="P721:Q721"/>
    <mergeCell ref="X721:Y721"/>
    <mergeCell ref="Z721:AA721"/>
    <mergeCell ref="AH721:AI721"/>
    <mergeCell ref="AJ721:AK721"/>
    <mergeCell ref="AR721:AS721"/>
    <mergeCell ref="AT721:AU721"/>
    <mergeCell ref="AR718:AS718"/>
    <mergeCell ref="AT718:AU718"/>
    <mergeCell ref="BB718:BC718"/>
    <mergeCell ref="BD718:BE718"/>
    <mergeCell ref="BL718:BM718"/>
    <mergeCell ref="BN718:BO718"/>
    <mergeCell ref="N718:O718"/>
    <mergeCell ref="P718:Q718"/>
    <mergeCell ref="X718:Y718"/>
    <mergeCell ref="Z718:AA718"/>
    <mergeCell ref="AH718:AI718"/>
    <mergeCell ref="AJ718:AK718"/>
    <mergeCell ref="BV718:BW718"/>
    <mergeCell ref="BX718:BY718"/>
    <mergeCell ref="BV721:BW721"/>
    <mergeCell ref="BX721:BY721"/>
    <mergeCell ref="BB729:BC729"/>
    <mergeCell ref="BD729:BE729"/>
    <mergeCell ref="BL729:BM729"/>
    <mergeCell ref="BN729:BO729"/>
    <mergeCell ref="CP729:CQ729"/>
    <mergeCell ref="CR729:CS729"/>
    <mergeCell ref="CP726:CQ726"/>
    <mergeCell ref="CR726:CS726"/>
    <mergeCell ref="N729:O729"/>
    <mergeCell ref="P729:Q729"/>
    <mergeCell ref="X729:Y729"/>
    <mergeCell ref="Z729:AA729"/>
    <mergeCell ref="AH729:AI729"/>
    <mergeCell ref="AJ729:AK729"/>
    <mergeCell ref="AR729:AS729"/>
    <mergeCell ref="AT729:AU729"/>
    <mergeCell ref="AR726:AS726"/>
    <mergeCell ref="AT726:AU726"/>
    <mergeCell ref="BB726:BC726"/>
    <mergeCell ref="BD726:BE726"/>
    <mergeCell ref="BL726:BM726"/>
    <mergeCell ref="BN726:BO726"/>
    <mergeCell ref="N726:O726"/>
    <mergeCell ref="P726:Q726"/>
    <mergeCell ref="X726:Y726"/>
    <mergeCell ref="Z726:AA726"/>
    <mergeCell ref="AH726:AI726"/>
    <mergeCell ref="AJ726:AK726"/>
    <mergeCell ref="BV726:BW726"/>
    <mergeCell ref="BX726:BY726"/>
    <mergeCell ref="BV729:BW729"/>
    <mergeCell ref="BX729:BY729"/>
    <mergeCell ref="BB705:BC705"/>
    <mergeCell ref="BD705:BE705"/>
    <mergeCell ref="BL705:BM705"/>
    <mergeCell ref="BN705:BO705"/>
    <mergeCell ref="CP705:CQ705"/>
    <mergeCell ref="CR705:CS705"/>
    <mergeCell ref="CP702:CQ702"/>
    <mergeCell ref="CR702:CS702"/>
    <mergeCell ref="N705:O705"/>
    <mergeCell ref="P705:Q705"/>
    <mergeCell ref="X705:Y705"/>
    <mergeCell ref="Z705:AA705"/>
    <mergeCell ref="AH705:AI705"/>
    <mergeCell ref="AJ705:AK705"/>
    <mergeCell ref="AR705:AS705"/>
    <mergeCell ref="AT705:AU705"/>
    <mergeCell ref="AR702:AS702"/>
    <mergeCell ref="AT702:AU702"/>
    <mergeCell ref="BB702:BC702"/>
    <mergeCell ref="BD702:BE702"/>
    <mergeCell ref="BL702:BM702"/>
    <mergeCell ref="BN702:BO702"/>
    <mergeCell ref="N702:O702"/>
    <mergeCell ref="P702:Q702"/>
    <mergeCell ref="X702:Y702"/>
    <mergeCell ref="Z702:AA702"/>
    <mergeCell ref="AH702:AI702"/>
    <mergeCell ref="AJ702:AK702"/>
    <mergeCell ref="BV702:BW702"/>
    <mergeCell ref="BX702:BY702"/>
    <mergeCell ref="BV705:BW705"/>
    <mergeCell ref="BX705:BY705"/>
    <mergeCell ref="BB713:BC713"/>
    <mergeCell ref="BD713:BE713"/>
    <mergeCell ref="BL713:BM713"/>
    <mergeCell ref="BN713:BO713"/>
    <mergeCell ref="CP713:CQ713"/>
    <mergeCell ref="CR713:CS713"/>
    <mergeCell ref="CP710:CQ710"/>
    <mergeCell ref="CR710:CS710"/>
    <mergeCell ref="N713:O713"/>
    <mergeCell ref="P713:Q713"/>
    <mergeCell ref="X713:Y713"/>
    <mergeCell ref="Z713:AA713"/>
    <mergeCell ref="AH713:AI713"/>
    <mergeCell ref="AJ713:AK713"/>
    <mergeCell ref="AR713:AS713"/>
    <mergeCell ref="AT713:AU713"/>
    <mergeCell ref="AR710:AS710"/>
    <mergeCell ref="AT710:AU710"/>
    <mergeCell ref="BB710:BC710"/>
    <mergeCell ref="BD710:BE710"/>
    <mergeCell ref="BL710:BM710"/>
    <mergeCell ref="BN710:BO710"/>
    <mergeCell ref="N710:O710"/>
    <mergeCell ref="P710:Q710"/>
    <mergeCell ref="X710:Y710"/>
    <mergeCell ref="Z710:AA710"/>
    <mergeCell ref="AH710:AI710"/>
    <mergeCell ref="AJ710:AK710"/>
    <mergeCell ref="BV710:BW710"/>
    <mergeCell ref="BX710:BY710"/>
    <mergeCell ref="BV713:BW713"/>
    <mergeCell ref="BX713:BY713"/>
    <mergeCell ref="BB689:BC689"/>
    <mergeCell ref="BD689:BE689"/>
    <mergeCell ref="BL689:BM689"/>
    <mergeCell ref="BN689:BO689"/>
    <mergeCell ref="CP689:CQ689"/>
    <mergeCell ref="CR689:CS689"/>
    <mergeCell ref="CP686:CQ686"/>
    <mergeCell ref="CR686:CS686"/>
    <mergeCell ref="N689:O689"/>
    <mergeCell ref="P689:Q689"/>
    <mergeCell ref="X689:Y689"/>
    <mergeCell ref="Z689:AA689"/>
    <mergeCell ref="AH689:AI689"/>
    <mergeCell ref="AJ689:AK689"/>
    <mergeCell ref="AR689:AS689"/>
    <mergeCell ref="AT689:AU689"/>
    <mergeCell ref="AR686:AS686"/>
    <mergeCell ref="AT686:AU686"/>
    <mergeCell ref="BB686:BC686"/>
    <mergeCell ref="BD686:BE686"/>
    <mergeCell ref="BL686:BM686"/>
    <mergeCell ref="BN686:BO686"/>
    <mergeCell ref="N686:O686"/>
    <mergeCell ref="P686:Q686"/>
    <mergeCell ref="X686:Y686"/>
    <mergeCell ref="Z686:AA686"/>
    <mergeCell ref="AH686:AI686"/>
    <mergeCell ref="AJ686:AK686"/>
    <mergeCell ref="BV686:BW686"/>
    <mergeCell ref="BX686:BY686"/>
    <mergeCell ref="BV689:BW689"/>
    <mergeCell ref="BX689:BY689"/>
    <mergeCell ref="BB697:BC697"/>
    <mergeCell ref="BD697:BE697"/>
    <mergeCell ref="BL697:BM697"/>
    <mergeCell ref="BN697:BO697"/>
    <mergeCell ref="CP697:CQ697"/>
    <mergeCell ref="CR697:CS697"/>
    <mergeCell ref="CP694:CQ694"/>
    <mergeCell ref="CR694:CS694"/>
    <mergeCell ref="N697:O697"/>
    <mergeCell ref="P697:Q697"/>
    <mergeCell ref="X697:Y697"/>
    <mergeCell ref="Z697:AA697"/>
    <mergeCell ref="AH697:AI697"/>
    <mergeCell ref="AJ697:AK697"/>
    <mergeCell ref="AR697:AS697"/>
    <mergeCell ref="AT697:AU697"/>
    <mergeCell ref="AR694:AS694"/>
    <mergeCell ref="AT694:AU694"/>
    <mergeCell ref="BB694:BC694"/>
    <mergeCell ref="BD694:BE694"/>
    <mergeCell ref="BL694:BM694"/>
    <mergeCell ref="BN694:BO694"/>
    <mergeCell ref="N694:O694"/>
    <mergeCell ref="P694:Q694"/>
    <mergeCell ref="X694:Y694"/>
    <mergeCell ref="Z694:AA694"/>
    <mergeCell ref="AH694:AI694"/>
    <mergeCell ref="AJ694:AK694"/>
    <mergeCell ref="BV694:BW694"/>
    <mergeCell ref="BX694:BY694"/>
    <mergeCell ref="BV697:BW697"/>
    <mergeCell ref="BX697:BY697"/>
    <mergeCell ref="BB673:BC673"/>
    <mergeCell ref="BD673:BE673"/>
    <mergeCell ref="BL673:BM673"/>
    <mergeCell ref="BN673:BO673"/>
    <mergeCell ref="CP673:CQ673"/>
    <mergeCell ref="CR673:CS673"/>
    <mergeCell ref="CP670:CQ670"/>
    <mergeCell ref="CR670:CS670"/>
    <mergeCell ref="N673:O673"/>
    <mergeCell ref="P673:Q673"/>
    <mergeCell ref="X673:Y673"/>
    <mergeCell ref="Z673:AA673"/>
    <mergeCell ref="AH673:AI673"/>
    <mergeCell ref="AJ673:AK673"/>
    <mergeCell ref="AR673:AS673"/>
    <mergeCell ref="AT673:AU673"/>
    <mergeCell ref="AR670:AS670"/>
    <mergeCell ref="AT670:AU670"/>
    <mergeCell ref="BB670:BC670"/>
    <mergeCell ref="BD670:BE670"/>
    <mergeCell ref="BL670:BM670"/>
    <mergeCell ref="BN670:BO670"/>
    <mergeCell ref="N670:O670"/>
    <mergeCell ref="P670:Q670"/>
    <mergeCell ref="X670:Y670"/>
    <mergeCell ref="Z670:AA670"/>
    <mergeCell ref="AH670:AI670"/>
    <mergeCell ref="AJ670:AK670"/>
    <mergeCell ref="BV670:BW670"/>
    <mergeCell ref="BX670:BY670"/>
    <mergeCell ref="BV673:BW673"/>
    <mergeCell ref="BX673:BY673"/>
    <mergeCell ref="BB681:BC681"/>
    <mergeCell ref="BD681:BE681"/>
    <mergeCell ref="BL681:BM681"/>
    <mergeCell ref="BN681:BO681"/>
    <mergeCell ref="CP681:CQ681"/>
    <mergeCell ref="CR681:CS681"/>
    <mergeCell ref="CP678:CQ678"/>
    <mergeCell ref="CR678:CS678"/>
    <mergeCell ref="N681:O681"/>
    <mergeCell ref="P681:Q681"/>
    <mergeCell ref="X681:Y681"/>
    <mergeCell ref="Z681:AA681"/>
    <mergeCell ref="AH681:AI681"/>
    <mergeCell ref="AJ681:AK681"/>
    <mergeCell ref="AR681:AS681"/>
    <mergeCell ref="AT681:AU681"/>
    <mergeCell ref="AR678:AS678"/>
    <mergeCell ref="AT678:AU678"/>
    <mergeCell ref="BB678:BC678"/>
    <mergeCell ref="BD678:BE678"/>
    <mergeCell ref="BL678:BM678"/>
    <mergeCell ref="BN678:BO678"/>
    <mergeCell ref="N678:O678"/>
    <mergeCell ref="P678:Q678"/>
    <mergeCell ref="X678:Y678"/>
    <mergeCell ref="Z678:AA678"/>
    <mergeCell ref="AH678:AI678"/>
    <mergeCell ref="AJ678:AK678"/>
    <mergeCell ref="BV678:BW678"/>
    <mergeCell ref="BX678:BY678"/>
    <mergeCell ref="BV681:BW681"/>
    <mergeCell ref="BX681:BY681"/>
    <mergeCell ref="BB657:BC657"/>
    <mergeCell ref="BD657:BE657"/>
    <mergeCell ref="BL657:BM657"/>
    <mergeCell ref="BN657:BO657"/>
    <mergeCell ref="CP657:CQ657"/>
    <mergeCell ref="CR657:CS657"/>
    <mergeCell ref="CP654:CQ654"/>
    <mergeCell ref="CR654:CS654"/>
    <mergeCell ref="N657:O657"/>
    <mergeCell ref="P657:Q657"/>
    <mergeCell ref="X657:Y657"/>
    <mergeCell ref="Z657:AA657"/>
    <mergeCell ref="AH657:AI657"/>
    <mergeCell ref="AJ657:AK657"/>
    <mergeCell ref="AR657:AS657"/>
    <mergeCell ref="AT657:AU657"/>
    <mergeCell ref="AR654:AS654"/>
    <mergeCell ref="AT654:AU654"/>
    <mergeCell ref="BB654:BC654"/>
    <mergeCell ref="BD654:BE654"/>
    <mergeCell ref="BL654:BM654"/>
    <mergeCell ref="BN654:BO654"/>
    <mergeCell ref="N654:O654"/>
    <mergeCell ref="P654:Q654"/>
    <mergeCell ref="X654:Y654"/>
    <mergeCell ref="Z654:AA654"/>
    <mergeCell ref="AH654:AI654"/>
    <mergeCell ref="AJ654:AK654"/>
    <mergeCell ref="BV654:BW654"/>
    <mergeCell ref="BX654:BY654"/>
    <mergeCell ref="BV657:BW657"/>
    <mergeCell ref="BX657:BY657"/>
    <mergeCell ref="BB665:BC665"/>
    <mergeCell ref="BD665:BE665"/>
    <mergeCell ref="BL665:BM665"/>
    <mergeCell ref="BN665:BO665"/>
    <mergeCell ref="CP665:CQ665"/>
    <mergeCell ref="CR665:CS665"/>
    <mergeCell ref="CP662:CQ662"/>
    <mergeCell ref="CR662:CS662"/>
    <mergeCell ref="N665:O665"/>
    <mergeCell ref="P665:Q665"/>
    <mergeCell ref="X665:Y665"/>
    <mergeCell ref="Z665:AA665"/>
    <mergeCell ref="AH665:AI665"/>
    <mergeCell ref="AJ665:AK665"/>
    <mergeCell ref="AR665:AS665"/>
    <mergeCell ref="AT665:AU665"/>
    <mergeCell ref="AR662:AS662"/>
    <mergeCell ref="AT662:AU662"/>
    <mergeCell ref="BB662:BC662"/>
    <mergeCell ref="BD662:BE662"/>
    <mergeCell ref="BL662:BM662"/>
    <mergeCell ref="BN662:BO662"/>
    <mergeCell ref="N662:O662"/>
    <mergeCell ref="P662:Q662"/>
    <mergeCell ref="X662:Y662"/>
    <mergeCell ref="Z662:AA662"/>
    <mergeCell ref="AH662:AI662"/>
    <mergeCell ref="AJ662:AK662"/>
    <mergeCell ref="BV662:BW662"/>
    <mergeCell ref="BX662:BY662"/>
    <mergeCell ref="BV665:BW665"/>
    <mergeCell ref="BX665:BY665"/>
    <mergeCell ref="BB641:BC641"/>
    <mergeCell ref="BD641:BE641"/>
    <mergeCell ref="BL641:BM641"/>
    <mergeCell ref="BN641:BO641"/>
    <mergeCell ref="CP641:CQ641"/>
    <mergeCell ref="CR641:CS641"/>
    <mergeCell ref="CP638:CQ638"/>
    <mergeCell ref="CR638:CS638"/>
    <mergeCell ref="N641:O641"/>
    <mergeCell ref="P641:Q641"/>
    <mergeCell ref="X641:Y641"/>
    <mergeCell ref="Z641:AA641"/>
    <mergeCell ref="AH641:AI641"/>
    <mergeCell ref="AJ641:AK641"/>
    <mergeCell ref="AR641:AS641"/>
    <mergeCell ref="AT641:AU641"/>
    <mergeCell ref="AR638:AS638"/>
    <mergeCell ref="AT638:AU638"/>
    <mergeCell ref="BB638:BC638"/>
    <mergeCell ref="BD638:BE638"/>
    <mergeCell ref="BL638:BM638"/>
    <mergeCell ref="BN638:BO638"/>
    <mergeCell ref="N638:O638"/>
    <mergeCell ref="P638:Q638"/>
    <mergeCell ref="X638:Y638"/>
    <mergeCell ref="Z638:AA638"/>
    <mergeCell ref="AH638:AI638"/>
    <mergeCell ref="AJ638:AK638"/>
    <mergeCell ref="BV638:BW638"/>
    <mergeCell ref="BX638:BY638"/>
    <mergeCell ref="BV641:BW641"/>
    <mergeCell ref="BX641:BY641"/>
    <mergeCell ref="BB649:BC649"/>
    <mergeCell ref="BD649:BE649"/>
    <mergeCell ref="BL649:BM649"/>
    <mergeCell ref="BN649:BO649"/>
    <mergeCell ref="CP649:CQ649"/>
    <mergeCell ref="CR649:CS649"/>
    <mergeCell ref="CP646:CQ646"/>
    <mergeCell ref="CR646:CS646"/>
    <mergeCell ref="N649:O649"/>
    <mergeCell ref="P649:Q649"/>
    <mergeCell ref="X649:Y649"/>
    <mergeCell ref="Z649:AA649"/>
    <mergeCell ref="AH649:AI649"/>
    <mergeCell ref="AJ649:AK649"/>
    <mergeCell ref="AR649:AS649"/>
    <mergeCell ref="AT649:AU649"/>
    <mergeCell ref="AR646:AS646"/>
    <mergeCell ref="AT646:AU646"/>
    <mergeCell ref="BB646:BC646"/>
    <mergeCell ref="BD646:BE646"/>
    <mergeCell ref="BL646:BM646"/>
    <mergeCell ref="BN646:BO646"/>
    <mergeCell ref="N646:O646"/>
    <mergeCell ref="P646:Q646"/>
    <mergeCell ref="X646:Y646"/>
    <mergeCell ref="Z646:AA646"/>
    <mergeCell ref="AH646:AI646"/>
    <mergeCell ref="AJ646:AK646"/>
    <mergeCell ref="BV646:BW646"/>
    <mergeCell ref="BX646:BY646"/>
    <mergeCell ref="BV649:BW649"/>
    <mergeCell ref="BX649:BY649"/>
    <mergeCell ref="BB625:BC625"/>
    <mergeCell ref="BD625:BE625"/>
    <mergeCell ref="BL625:BM625"/>
    <mergeCell ref="BN625:BO625"/>
    <mergeCell ref="CP625:CQ625"/>
    <mergeCell ref="CR625:CS625"/>
    <mergeCell ref="CP622:CQ622"/>
    <mergeCell ref="CR622:CS622"/>
    <mergeCell ref="N625:O625"/>
    <mergeCell ref="P625:Q625"/>
    <mergeCell ref="X625:Y625"/>
    <mergeCell ref="Z625:AA625"/>
    <mergeCell ref="AH625:AI625"/>
    <mergeCell ref="AJ625:AK625"/>
    <mergeCell ref="AR625:AS625"/>
    <mergeCell ref="AT625:AU625"/>
    <mergeCell ref="AR622:AS622"/>
    <mergeCell ref="AT622:AU622"/>
    <mergeCell ref="BB622:BC622"/>
    <mergeCell ref="BD622:BE622"/>
    <mergeCell ref="BL622:BM622"/>
    <mergeCell ref="BN622:BO622"/>
    <mergeCell ref="N622:O622"/>
    <mergeCell ref="P622:Q622"/>
    <mergeCell ref="X622:Y622"/>
    <mergeCell ref="Z622:AA622"/>
    <mergeCell ref="AH622:AI622"/>
    <mergeCell ref="AJ622:AK622"/>
    <mergeCell ref="BV622:BW622"/>
    <mergeCell ref="BX622:BY622"/>
    <mergeCell ref="BV625:BW625"/>
    <mergeCell ref="BX625:BY625"/>
    <mergeCell ref="BB633:BC633"/>
    <mergeCell ref="BD633:BE633"/>
    <mergeCell ref="BL633:BM633"/>
    <mergeCell ref="BN633:BO633"/>
    <mergeCell ref="CP633:CQ633"/>
    <mergeCell ref="CR633:CS633"/>
    <mergeCell ref="CP630:CQ630"/>
    <mergeCell ref="CR630:CS630"/>
    <mergeCell ref="N633:O633"/>
    <mergeCell ref="P633:Q633"/>
    <mergeCell ref="X633:Y633"/>
    <mergeCell ref="Z633:AA633"/>
    <mergeCell ref="AH633:AI633"/>
    <mergeCell ref="AJ633:AK633"/>
    <mergeCell ref="AR633:AS633"/>
    <mergeCell ref="AT633:AU633"/>
    <mergeCell ref="AR630:AS630"/>
    <mergeCell ref="AT630:AU630"/>
    <mergeCell ref="BB630:BC630"/>
    <mergeCell ref="BD630:BE630"/>
    <mergeCell ref="BL630:BM630"/>
    <mergeCell ref="BN630:BO630"/>
    <mergeCell ref="N630:O630"/>
    <mergeCell ref="P630:Q630"/>
    <mergeCell ref="X630:Y630"/>
    <mergeCell ref="Z630:AA630"/>
    <mergeCell ref="AH630:AI630"/>
    <mergeCell ref="AJ630:AK630"/>
    <mergeCell ref="BV630:BW630"/>
    <mergeCell ref="BX630:BY630"/>
    <mergeCell ref="BV633:BW633"/>
    <mergeCell ref="BX633:BY633"/>
    <mergeCell ref="BB609:BC609"/>
    <mergeCell ref="BD609:BE609"/>
    <mergeCell ref="BL609:BM609"/>
    <mergeCell ref="BN609:BO609"/>
    <mergeCell ref="CP609:CQ609"/>
    <mergeCell ref="CR609:CS609"/>
    <mergeCell ref="CP606:CQ606"/>
    <mergeCell ref="CR606:CS606"/>
    <mergeCell ref="N609:O609"/>
    <mergeCell ref="P609:Q609"/>
    <mergeCell ref="X609:Y609"/>
    <mergeCell ref="Z609:AA609"/>
    <mergeCell ref="AH609:AI609"/>
    <mergeCell ref="AJ609:AK609"/>
    <mergeCell ref="AR609:AS609"/>
    <mergeCell ref="AT609:AU609"/>
    <mergeCell ref="AR606:AS606"/>
    <mergeCell ref="AT606:AU606"/>
    <mergeCell ref="BB606:BC606"/>
    <mergeCell ref="BD606:BE606"/>
    <mergeCell ref="BL606:BM606"/>
    <mergeCell ref="BN606:BO606"/>
    <mergeCell ref="N606:O606"/>
    <mergeCell ref="P606:Q606"/>
    <mergeCell ref="X606:Y606"/>
    <mergeCell ref="Z606:AA606"/>
    <mergeCell ref="AH606:AI606"/>
    <mergeCell ref="AJ606:AK606"/>
    <mergeCell ref="BV606:BW606"/>
    <mergeCell ref="BX606:BY606"/>
    <mergeCell ref="BV609:BW609"/>
    <mergeCell ref="BX609:BY609"/>
    <mergeCell ref="BB617:BC617"/>
    <mergeCell ref="BD617:BE617"/>
    <mergeCell ref="BL617:BM617"/>
    <mergeCell ref="BN617:BO617"/>
    <mergeCell ref="CP617:CQ617"/>
    <mergeCell ref="CR617:CS617"/>
    <mergeCell ref="CP614:CQ614"/>
    <mergeCell ref="CR614:CS614"/>
    <mergeCell ref="N617:O617"/>
    <mergeCell ref="P617:Q617"/>
    <mergeCell ref="X617:Y617"/>
    <mergeCell ref="Z617:AA617"/>
    <mergeCell ref="AH617:AI617"/>
    <mergeCell ref="AJ617:AK617"/>
    <mergeCell ref="AR617:AS617"/>
    <mergeCell ref="AT617:AU617"/>
    <mergeCell ref="AR614:AS614"/>
    <mergeCell ref="AT614:AU614"/>
    <mergeCell ref="BB614:BC614"/>
    <mergeCell ref="BD614:BE614"/>
    <mergeCell ref="BL614:BM614"/>
    <mergeCell ref="BN614:BO614"/>
    <mergeCell ref="N614:O614"/>
    <mergeCell ref="P614:Q614"/>
    <mergeCell ref="X614:Y614"/>
    <mergeCell ref="Z614:AA614"/>
    <mergeCell ref="AH614:AI614"/>
    <mergeCell ref="AJ614:AK614"/>
    <mergeCell ref="BV614:BW614"/>
    <mergeCell ref="BX614:BY614"/>
    <mergeCell ref="BV617:BW617"/>
    <mergeCell ref="BX617:BY617"/>
    <mergeCell ref="BB593:BC593"/>
    <mergeCell ref="BD593:BE593"/>
    <mergeCell ref="BL593:BM593"/>
    <mergeCell ref="BN593:BO593"/>
    <mergeCell ref="CP593:CQ593"/>
    <mergeCell ref="CR593:CS593"/>
    <mergeCell ref="CP590:CQ590"/>
    <mergeCell ref="CR590:CS590"/>
    <mergeCell ref="N593:O593"/>
    <mergeCell ref="P593:Q593"/>
    <mergeCell ref="X593:Y593"/>
    <mergeCell ref="Z593:AA593"/>
    <mergeCell ref="AH593:AI593"/>
    <mergeCell ref="AJ593:AK593"/>
    <mergeCell ref="AR593:AS593"/>
    <mergeCell ref="AT593:AU593"/>
    <mergeCell ref="AR590:AS590"/>
    <mergeCell ref="AT590:AU590"/>
    <mergeCell ref="BB590:BC590"/>
    <mergeCell ref="BD590:BE590"/>
    <mergeCell ref="BL590:BM590"/>
    <mergeCell ref="BN590:BO590"/>
    <mergeCell ref="N590:O590"/>
    <mergeCell ref="P590:Q590"/>
    <mergeCell ref="X590:Y590"/>
    <mergeCell ref="Z590:AA590"/>
    <mergeCell ref="AH590:AI590"/>
    <mergeCell ref="AJ590:AK590"/>
    <mergeCell ref="BV590:BW590"/>
    <mergeCell ref="BX590:BY590"/>
    <mergeCell ref="BV593:BW593"/>
    <mergeCell ref="BX593:BY593"/>
    <mergeCell ref="BB601:BC601"/>
    <mergeCell ref="BD601:BE601"/>
    <mergeCell ref="BL601:BM601"/>
    <mergeCell ref="BN601:BO601"/>
    <mergeCell ref="CP601:CQ601"/>
    <mergeCell ref="CR601:CS601"/>
    <mergeCell ref="CP598:CQ598"/>
    <mergeCell ref="CR598:CS598"/>
    <mergeCell ref="N601:O601"/>
    <mergeCell ref="P601:Q601"/>
    <mergeCell ref="X601:Y601"/>
    <mergeCell ref="Z601:AA601"/>
    <mergeCell ref="AH601:AI601"/>
    <mergeCell ref="AJ601:AK601"/>
    <mergeCell ref="AR601:AS601"/>
    <mergeCell ref="AT601:AU601"/>
    <mergeCell ref="AR598:AS598"/>
    <mergeCell ref="AT598:AU598"/>
    <mergeCell ref="BB598:BC598"/>
    <mergeCell ref="BD598:BE598"/>
    <mergeCell ref="BL598:BM598"/>
    <mergeCell ref="BN598:BO598"/>
    <mergeCell ref="N598:O598"/>
    <mergeCell ref="P598:Q598"/>
    <mergeCell ref="X598:Y598"/>
    <mergeCell ref="Z598:AA598"/>
    <mergeCell ref="AH598:AI598"/>
    <mergeCell ref="AJ598:AK598"/>
    <mergeCell ref="BV598:BW598"/>
    <mergeCell ref="BX598:BY598"/>
    <mergeCell ref="BV601:BW601"/>
    <mergeCell ref="BX601:BY601"/>
    <mergeCell ref="BB577:BC577"/>
    <mergeCell ref="BD577:BE577"/>
    <mergeCell ref="BL577:BM577"/>
    <mergeCell ref="BN577:BO577"/>
    <mergeCell ref="CP577:CQ577"/>
    <mergeCell ref="CR577:CS577"/>
    <mergeCell ref="CP574:CQ574"/>
    <mergeCell ref="CR574:CS574"/>
    <mergeCell ref="N577:O577"/>
    <mergeCell ref="P577:Q577"/>
    <mergeCell ref="X577:Y577"/>
    <mergeCell ref="Z577:AA577"/>
    <mergeCell ref="AH577:AI577"/>
    <mergeCell ref="AJ577:AK577"/>
    <mergeCell ref="AR577:AS577"/>
    <mergeCell ref="AT577:AU577"/>
    <mergeCell ref="AR574:AS574"/>
    <mergeCell ref="AT574:AU574"/>
    <mergeCell ref="BB574:BC574"/>
    <mergeCell ref="BD574:BE574"/>
    <mergeCell ref="BL574:BM574"/>
    <mergeCell ref="BN574:BO574"/>
    <mergeCell ref="N574:O574"/>
    <mergeCell ref="P574:Q574"/>
    <mergeCell ref="X574:Y574"/>
    <mergeCell ref="Z574:AA574"/>
    <mergeCell ref="AH574:AI574"/>
    <mergeCell ref="AJ574:AK574"/>
    <mergeCell ref="BV574:BW574"/>
    <mergeCell ref="BX574:BY574"/>
    <mergeCell ref="BV577:BW577"/>
    <mergeCell ref="BX577:BY577"/>
    <mergeCell ref="BB585:BC585"/>
    <mergeCell ref="BD585:BE585"/>
    <mergeCell ref="BL585:BM585"/>
    <mergeCell ref="BN585:BO585"/>
    <mergeCell ref="CP585:CQ585"/>
    <mergeCell ref="CR585:CS585"/>
    <mergeCell ref="CP582:CQ582"/>
    <mergeCell ref="CR582:CS582"/>
    <mergeCell ref="N585:O585"/>
    <mergeCell ref="P585:Q585"/>
    <mergeCell ref="X585:Y585"/>
    <mergeCell ref="Z585:AA585"/>
    <mergeCell ref="AH585:AI585"/>
    <mergeCell ref="AJ585:AK585"/>
    <mergeCell ref="AR585:AS585"/>
    <mergeCell ref="AT585:AU585"/>
    <mergeCell ref="AR582:AS582"/>
    <mergeCell ref="AT582:AU582"/>
    <mergeCell ref="BB582:BC582"/>
    <mergeCell ref="BD582:BE582"/>
    <mergeCell ref="BL582:BM582"/>
    <mergeCell ref="BN582:BO582"/>
    <mergeCell ref="N582:O582"/>
    <mergeCell ref="P582:Q582"/>
    <mergeCell ref="X582:Y582"/>
    <mergeCell ref="Z582:AA582"/>
    <mergeCell ref="AH582:AI582"/>
    <mergeCell ref="AJ582:AK582"/>
    <mergeCell ref="BV582:BW582"/>
    <mergeCell ref="BX582:BY582"/>
    <mergeCell ref="BV585:BW585"/>
    <mergeCell ref="BX585:BY585"/>
    <mergeCell ref="BB561:BC561"/>
    <mergeCell ref="BD561:BE561"/>
    <mergeCell ref="BL561:BM561"/>
    <mergeCell ref="BN561:BO561"/>
    <mergeCell ref="CP561:CQ561"/>
    <mergeCell ref="CR561:CS561"/>
    <mergeCell ref="CP558:CQ558"/>
    <mergeCell ref="CR558:CS558"/>
    <mergeCell ref="N561:O561"/>
    <mergeCell ref="P561:Q561"/>
    <mergeCell ref="X561:Y561"/>
    <mergeCell ref="Z561:AA561"/>
    <mergeCell ref="AH561:AI561"/>
    <mergeCell ref="AJ561:AK561"/>
    <mergeCell ref="AR561:AS561"/>
    <mergeCell ref="AT561:AU561"/>
    <mergeCell ref="AR558:AS558"/>
    <mergeCell ref="AT558:AU558"/>
    <mergeCell ref="BB558:BC558"/>
    <mergeCell ref="BD558:BE558"/>
    <mergeCell ref="BL558:BM558"/>
    <mergeCell ref="BN558:BO558"/>
    <mergeCell ref="N558:O558"/>
    <mergeCell ref="P558:Q558"/>
    <mergeCell ref="X558:Y558"/>
    <mergeCell ref="Z558:AA558"/>
    <mergeCell ref="AH558:AI558"/>
    <mergeCell ref="AJ558:AK558"/>
    <mergeCell ref="BV558:BW558"/>
    <mergeCell ref="BX558:BY558"/>
    <mergeCell ref="BV561:BW561"/>
    <mergeCell ref="BX561:BY561"/>
    <mergeCell ref="BB569:BC569"/>
    <mergeCell ref="BD569:BE569"/>
    <mergeCell ref="BL569:BM569"/>
    <mergeCell ref="BN569:BO569"/>
    <mergeCell ref="CP569:CQ569"/>
    <mergeCell ref="CR569:CS569"/>
    <mergeCell ref="CP566:CQ566"/>
    <mergeCell ref="CR566:CS566"/>
    <mergeCell ref="N569:O569"/>
    <mergeCell ref="P569:Q569"/>
    <mergeCell ref="X569:Y569"/>
    <mergeCell ref="Z569:AA569"/>
    <mergeCell ref="AH569:AI569"/>
    <mergeCell ref="AJ569:AK569"/>
    <mergeCell ref="AR569:AS569"/>
    <mergeCell ref="AT569:AU569"/>
    <mergeCell ref="AR566:AS566"/>
    <mergeCell ref="AT566:AU566"/>
    <mergeCell ref="BB566:BC566"/>
    <mergeCell ref="BD566:BE566"/>
    <mergeCell ref="BL566:BM566"/>
    <mergeCell ref="BN566:BO566"/>
    <mergeCell ref="N566:O566"/>
    <mergeCell ref="P566:Q566"/>
    <mergeCell ref="X566:Y566"/>
    <mergeCell ref="Z566:AA566"/>
    <mergeCell ref="AH566:AI566"/>
    <mergeCell ref="AJ566:AK566"/>
    <mergeCell ref="BV566:BW566"/>
    <mergeCell ref="BX566:BY566"/>
    <mergeCell ref="BV569:BW569"/>
    <mergeCell ref="BX569:BY569"/>
    <mergeCell ref="BB545:BC545"/>
    <mergeCell ref="BD545:BE545"/>
    <mergeCell ref="BL545:BM545"/>
    <mergeCell ref="BN545:BO545"/>
    <mergeCell ref="CP545:CQ545"/>
    <mergeCell ref="CR545:CS545"/>
    <mergeCell ref="CP542:CQ542"/>
    <mergeCell ref="CR542:CS542"/>
    <mergeCell ref="N545:O545"/>
    <mergeCell ref="P545:Q545"/>
    <mergeCell ref="X545:Y545"/>
    <mergeCell ref="Z545:AA545"/>
    <mergeCell ref="AH545:AI545"/>
    <mergeCell ref="AJ545:AK545"/>
    <mergeCell ref="AR545:AS545"/>
    <mergeCell ref="AT545:AU545"/>
    <mergeCell ref="AR542:AS542"/>
    <mergeCell ref="AT542:AU542"/>
    <mergeCell ref="BB542:BC542"/>
    <mergeCell ref="BD542:BE542"/>
    <mergeCell ref="BL542:BM542"/>
    <mergeCell ref="BN542:BO542"/>
    <mergeCell ref="N542:O542"/>
    <mergeCell ref="P542:Q542"/>
    <mergeCell ref="X542:Y542"/>
    <mergeCell ref="Z542:AA542"/>
    <mergeCell ref="AH542:AI542"/>
    <mergeCell ref="AJ542:AK542"/>
    <mergeCell ref="BV542:BW542"/>
    <mergeCell ref="BX542:BY542"/>
    <mergeCell ref="BV545:BW545"/>
    <mergeCell ref="BX545:BY545"/>
    <mergeCell ref="BB553:BC553"/>
    <mergeCell ref="BD553:BE553"/>
    <mergeCell ref="BL553:BM553"/>
    <mergeCell ref="BN553:BO553"/>
    <mergeCell ref="CP553:CQ553"/>
    <mergeCell ref="CR553:CS553"/>
    <mergeCell ref="CP550:CQ550"/>
    <mergeCell ref="CR550:CS550"/>
    <mergeCell ref="N553:O553"/>
    <mergeCell ref="P553:Q553"/>
    <mergeCell ref="X553:Y553"/>
    <mergeCell ref="Z553:AA553"/>
    <mergeCell ref="AH553:AI553"/>
    <mergeCell ref="AJ553:AK553"/>
    <mergeCell ref="AR553:AS553"/>
    <mergeCell ref="AT553:AU553"/>
    <mergeCell ref="AR550:AS550"/>
    <mergeCell ref="AT550:AU550"/>
    <mergeCell ref="BB550:BC550"/>
    <mergeCell ref="BD550:BE550"/>
    <mergeCell ref="BL550:BM550"/>
    <mergeCell ref="BN550:BO550"/>
    <mergeCell ref="N550:O550"/>
    <mergeCell ref="P550:Q550"/>
    <mergeCell ref="X550:Y550"/>
    <mergeCell ref="Z550:AA550"/>
    <mergeCell ref="AH550:AI550"/>
    <mergeCell ref="AJ550:AK550"/>
    <mergeCell ref="BV550:BW550"/>
    <mergeCell ref="BX550:BY550"/>
    <mergeCell ref="BV553:BW553"/>
    <mergeCell ref="BX553:BY553"/>
    <mergeCell ref="BB529:BC529"/>
    <mergeCell ref="BD529:BE529"/>
    <mergeCell ref="BL529:BM529"/>
    <mergeCell ref="BN529:BO529"/>
    <mergeCell ref="CP529:CQ529"/>
    <mergeCell ref="CR529:CS529"/>
    <mergeCell ref="CP526:CQ526"/>
    <mergeCell ref="CR526:CS526"/>
    <mergeCell ref="N529:O529"/>
    <mergeCell ref="P529:Q529"/>
    <mergeCell ref="X529:Y529"/>
    <mergeCell ref="Z529:AA529"/>
    <mergeCell ref="AH529:AI529"/>
    <mergeCell ref="AJ529:AK529"/>
    <mergeCell ref="AR529:AS529"/>
    <mergeCell ref="AT529:AU529"/>
    <mergeCell ref="AR526:AS526"/>
    <mergeCell ref="AT526:AU526"/>
    <mergeCell ref="BB526:BC526"/>
    <mergeCell ref="BD526:BE526"/>
    <mergeCell ref="BL526:BM526"/>
    <mergeCell ref="BN526:BO526"/>
    <mergeCell ref="N526:O526"/>
    <mergeCell ref="P526:Q526"/>
    <mergeCell ref="X526:Y526"/>
    <mergeCell ref="Z526:AA526"/>
    <mergeCell ref="AH526:AI526"/>
    <mergeCell ref="AJ526:AK526"/>
    <mergeCell ref="BV526:BW526"/>
    <mergeCell ref="BX526:BY526"/>
    <mergeCell ref="BV529:BW529"/>
    <mergeCell ref="BX529:BY529"/>
    <mergeCell ref="BB537:BC537"/>
    <mergeCell ref="BD537:BE537"/>
    <mergeCell ref="BL537:BM537"/>
    <mergeCell ref="BN537:BO537"/>
    <mergeCell ref="CP537:CQ537"/>
    <mergeCell ref="CR537:CS537"/>
    <mergeCell ref="CP534:CQ534"/>
    <mergeCell ref="CR534:CS534"/>
    <mergeCell ref="N537:O537"/>
    <mergeCell ref="P537:Q537"/>
    <mergeCell ref="X537:Y537"/>
    <mergeCell ref="Z537:AA537"/>
    <mergeCell ref="AH537:AI537"/>
    <mergeCell ref="AJ537:AK537"/>
    <mergeCell ref="AR537:AS537"/>
    <mergeCell ref="AT537:AU537"/>
    <mergeCell ref="AR534:AS534"/>
    <mergeCell ref="AT534:AU534"/>
    <mergeCell ref="BB534:BC534"/>
    <mergeCell ref="BD534:BE534"/>
    <mergeCell ref="BL534:BM534"/>
    <mergeCell ref="BN534:BO534"/>
    <mergeCell ref="N534:O534"/>
    <mergeCell ref="P534:Q534"/>
    <mergeCell ref="X534:Y534"/>
    <mergeCell ref="Z534:AA534"/>
    <mergeCell ref="AH534:AI534"/>
    <mergeCell ref="AJ534:AK534"/>
    <mergeCell ref="BV534:BW534"/>
    <mergeCell ref="BX534:BY534"/>
    <mergeCell ref="BV537:BW537"/>
    <mergeCell ref="BX537:BY537"/>
    <mergeCell ref="BB513:BC513"/>
    <mergeCell ref="BD513:BE513"/>
    <mergeCell ref="BL513:BM513"/>
    <mergeCell ref="BN513:BO513"/>
    <mergeCell ref="CP513:CQ513"/>
    <mergeCell ref="CR513:CS513"/>
    <mergeCell ref="CP510:CQ510"/>
    <mergeCell ref="CR510:CS510"/>
    <mergeCell ref="N513:O513"/>
    <mergeCell ref="P513:Q513"/>
    <mergeCell ref="X513:Y513"/>
    <mergeCell ref="Z513:AA513"/>
    <mergeCell ref="AH513:AI513"/>
    <mergeCell ref="AJ513:AK513"/>
    <mergeCell ref="AR513:AS513"/>
    <mergeCell ref="AT513:AU513"/>
    <mergeCell ref="AR510:AS510"/>
    <mergeCell ref="AT510:AU510"/>
    <mergeCell ref="BB510:BC510"/>
    <mergeCell ref="BD510:BE510"/>
    <mergeCell ref="BL510:BM510"/>
    <mergeCell ref="BN510:BO510"/>
    <mergeCell ref="N510:O510"/>
    <mergeCell ref="P510:Q510"/>
    <mergeCell ref="X510:Y510"/>
    <mergeCell ref="Z510:AA510"/>
    <mergeCell ref="AH510:AI510"/>
    <mergeCell ref="AJ510:AK510"/>
    <mergeCell ref="BV510:BW510"/>
    <mergeCell ref="BX510:BY510"/>
    <mergeCell ref="BV513:BW513"/>
    <mergeCell ref="BX513:BY513"/>
    <mergeCell ref="BB521:BC521"/>
    <mergeCell ref="BD521:BE521"/>
    <mergeCell ref="BL521:BM521"/>
    <mergeCell ref="BN521:BO521"/>
    <mergeCell ref="CP521:CQ521"/>
    <mergeCell ref="CR521:CS521"/>
    <mergeCell ref="CP518:CQ518"/>
    <mergeCell ref="CR518:CS518"/>
    <mergeCell ref="N521:O521"/>
    <mergeCell ref="P521:Q521"/>
    <mergeCell ref="X521:Y521"/>
    <mergeCell ref="Z521:AA521"/>
    <mergeCell ref="AH521:AI521"/>
    <mergeCell ref="AJ521:AK521"/>
    <mergeCell ref="AR521:AS521"/>
    <mergeCell ref="AT521:AU521"/>
    <mergeCell ref="AR518:AS518"/>
    <mergeCell ref="AT518:AU518"/>
    <mergeCell ref="BB518:BC518"/>
    <mergeCell ref="BD518:BE518"/>
    <mergeCell ref="BL518:BM518"/>
    <mergeCell ref="BN518:BO518"/>
    <mergeCell ref="N518:O518"/>
    <mergeCell ref="P518:Q518"/>
    <mergeCell ref="X518:Y518"/>
    <mergeCell ref="Z518:AA518"/>
    <mergeCell ref="AH518:AI518"/>
    <mergeCell ref="AJ518:AK518"/>
    <mergeCell ref="BV518:BW518"/>
    <mergeCell ref="BX518:BY518"/>
    <mergeCell ref="BV521:BW521"/>
    <mergeCell ref="BX521:BY521"/>
    <mergeCell ref="BB497:BC497"/>
    <mergeCell ref="BD497:BE497"/>
    <mergeCell ref="BL497:BM497"/>
    <mergeCell ref="BN497:BO497"/>
    <mergeCell ref="CP497:CQ497"/>
    <mergeCell ref="CR497:CS497"/>
    <mergeCell ref="CP494:CQ494"/>
    <mergeCell ref="CR494:CS494"/>
    <mergeCell ref="N497:O497"/>
    <mergeCell ref="P497:Q497"/>
    <mergeCell ref="X497:Y497"/>
    <mergeCell ref="Z497:AA497"/>
    <mergeCell ref="AH497:AI497"/>
    <mergeCell ref="AJ497:AK497"/>
    <mergeCell ref="AR497:AS497"/>
    <mergeCell ref="AT497:AU497"/>
    <mergeCell ref="AR494:AS494"/>
    <mergeCell ref="AT494:AU494"/>
    <mergeCell ref="BB494:BC494"/>
    <mergeCell ref="BD494:BE494"/>
    <mergeCell ref="BL494:BM494"/>
    <mergeCell ref="BN494:BO494"/>
    <mergeCell ref="N494:O494"/>
    <mergeCell ref="P494:Q494"/>
    <mergeCell ref="X494:Y494"/>
    <mergeCell ref="Z494:AA494"/>
    <mergeCell ref="AH494:AI494"/>
    <mergeCell ref="AJ494:AK494"/>
    <mergeCell ref="BV494:BW494"/>
    <mergeCell ref="BX494:BY494"/>
    <mergeCell ref="BV497:BW497"/>
    <mergeCell ref="BX497:BY497"/>
    <mergeCell ref="BB505:BC505"/>
    <mergeCell ref="BD505:BE505"/>
    <mergeCell ref="BL505:BM505"/>
    <mergeCell ref="BN505:BO505"/>
    <mergeCell ref="CP505:CQ505"/>
    <mergeCell ref="CR505:CS505"/>
    <mergeCell ref="CP502:CQ502"/>
    <mergeCell ref="CR502:CS502"/>
    <mergeCell ref="N505:O505"/>
    <mergeCell ref="P505:Q505"/>
    <mergeCell ref="X505:Y505"/>
    <mergeCell ref="Z505:AA505"/>
    <mergeCell ref="AH505:AI505"/>
    <mergeCell ref="AJ505:AK505"/>
    <mergeCell ref="AR505:AS505"/>
    <mergeCell ref="AT505:AU505"/>
    <mergeCell ref="AR502:AS502"/>
    <mergeCell ref="AT502:AU502"/>
    <mergeCell ref="BB502:BC502"/>
    <mergeCell ref="BD502:BE502"/>
    <mergeCell ref="BL502:BM502"/>
    <mergeCell ref="BN502:BO502"/>
    <mergeCell ref="N502:O502"/>
    <mergeCell ref="P502:Q502"/>
    <mergeCell ref="X502:Y502"/>
    <mergeCell ref="Z502:AA502"/>
    <mergeCell ref="AH502:AI502"/>
    <mergeCell ref="AJ502:AK502"/>
    <mergeCell ref="BV502:BW502"/>
    <mergeCell ref="BX502:BY502"/>
    <mergeCell ref="BV505:BW505"/>
    <mergeCell ref="BX505:BY505"/>
    <mergeCell ref="BB481:BC481"/>
    <mergeCell ref="BD481:BE481"/>
    <mergeCell ref="BL481:BM481"/>
    <mergeCell ref="BN481:BO481"/>
    <mergeCell ref="CP481:CQ481"/>
    <mergeCell ref="CR481:CS481"/>
    <mergeCell ref="CP478:CQ478"/>
    <mergeCell ref="CR478:CS478"/>
    <mergeCell ref="N481:O481"/>
    <mergeCell ref="P481:Q481"/>
    <mergeCell ref="X481:Y481"/>
    <mergeCell ref="Z481:AA481"/>
    <mergeCell ref="AH481:AI481"/>
    <mergeCell ref="AJ481:AK481"/>
    <mergeCell ref="AR481:AS481"/>
    <mergeCell ref="AT481:AU481"/>
    <mergeCell ref="AR478:AS478"/>
    <mergeCell ref="AT478:AU478"/>
    <mergeCell ref="BB478:BC478"/>
    <mergeCell ref="BD478:BE478"/>
    <mergeCell ref="BL478:BM478"/>
    <mergeCell ref="BN478:BO478"/>
    <mergeCell ref="N478:O478"/>
    <mergeCell ref="P478:Q478"/>
    <mergeCell ref="X478:Y478"/>
    <mergeCell ref="Z478:AA478"/>
    <mergeCell ref="AH478:AI478"/>
    <mergeCell ref="AJ478:AK478"/>
    <mergeCell ref="BV478:BW478"/>
    <mergeCell ref="BX478:BY478"/>
    <mergeCell ref="BV481:BW481"/>
    <mergeCell ref="BX481:BY481"/>
    <mergeCell ref="BB489:BC489"/>
    <mergeCell ref="BD489:BE489"/>
    <mergeCell ref="BL489:BM489"/>
    <mergeCell ref="BN489:BO489"/>
    <mergeCell ref="CP489:CQ489"/>
    <mergeCell ref="CR489:CS489"/>
    <mergeCell ref="CP486:CQ486"/>
    <mergeCell ref="CR486:CS486"/>
    <mergeCell ref="N489:O489"/>
    <mergeCell ref="P489:Q489"/>
    <mergeCell ref="X489:Y489"/>
    <mergeCell ref="Z489:AA489"/>
    <mergeCell ref="AH489:AI489"/>
    <mergeCell ref="AJ489:AK489"/>
    <mergeCell ref="AR489:AS489"/>
    <mergeCell ref="AT489:AU489"/>
    <mergeCell ref="AR486:AS486"/>
    <mergeCell ref="AT486:AU486"/>
    <mergeCell ref="BB486:BC486"/>
    <mergeCell ref="BD486:BE486"/>
    <mergeCell ref="BL486:BM486"/>
    <mergeCell ref="BN486:BO486"/>
    <mergeCell ref="N486:O486"/>
    <mergeCell ref="P486:Q486"/>
    <mergeCell ref="X486:Y486"/>
    <mergeCell ref="Z486:AA486"/>
    <mergeCell ref="AH486:AI486"/>
    <mergeCell ref="AJ486:AK486"/>
    <mergeCell ref="BV486:BW486"/>
    <mergeCell ref="BX486:BY486"/>
    <mergeCell ref="BV489:BW489"/>
    <mergeCell ref="BX489:BY489"/>
    <mergeCell ref="BB465:BC465"/>
    <mergeCell ref="BD465:BE465"/>
    <mergeCell ref="BL465:BM465"/>
    <mergeCell ref="BN465:BO465"/>
    <mergeCell ref="CP465:CQ465"/>
    <mergeCell ref="CR465:CS465"/>
    <mergeCell ref="CP462:CQ462"/>
    <mergeCell ref="CR462:CS462"/>
    <mergeCell ref="N465:O465"/>
    <mergeCell ref="P465:Q465"/>
    <mergeCell ref="X465:Y465"/>
    <mergeCell ref="Z465:AA465"/>
    <mergeCell ref="AH465:AI465"/>
    <mergeCell ref="AJ465:AK465"/>
    <mergeCell ref="AR465:AS465"/>
    <mergeCell ref="AT465:AU465"/>
    <mergeCell ref="AR462:AS462"/>
    <mergeCell ref="AT462:AU462"/>
    <mergeCell ref="BB462:BC462"/>
    <mergeCell ref="BD462:BE462"/>
    <mergeCell ref="BL462:BM462"/>
    <mergeCell ref="BN462:BO462"/>
    <mergeCell ref="N462:O462"/>
    <mergeCell ref="P462:Q462"/>
    <mergeCell ref="X462:Y462"/>
    <mergeCell ref="Z462:AA462"/>
    <mergeCell ref="AH462:AI462"/>
    <mergeCell ref="AJ462:AK462"/>
    <mergeCell ref="BV462:BW462"/>
    <mergeCell ref="BX462:BY462"/>
    <mergeCell ref="BV465:BW465"/>
    <mergeCell ref="BX465:BY465"/>
    <mergeCell ref="BB473:BC473"/>
    <mergeCell ref="BD473:BE473"/>
    <mergeCell ref="BL473:BM473"/>
    <mergeCell ref="BN473:BO473"/>
    <mergeCell ref="CP473:CQ473"/>
    <mergeCell ref="CR473:CS473"/>
    <mergeCell ref="CP470:CQ470"/>
    <mergeCell ref="CR470:CS470"/>
    <mergeCell ref="N473:O473"/>
    <mergeCell ref="P473:Q473"/>
    <mergeCell ref="X473:Y473"/>
    <mergeCell ref="Z473:AA473"/>
    <mergeCell ref="AH473:AI473"/>
    <mergeCell ref="AJ473:AK473"/>
    <mergeCell ref="AR473:AS473"/>
    <mergeCell ref="AT473:AU473"/>
    <mergeCell ref="AR470:AS470"/>
    <mergeCell ref="AT470:AU470"/>
    <mergeCell ref="BB470:BC470"/>
    <mergeCell ref="BD470:BE470"/>
    <mergeCell ref="BL470:BM470"/>
    <mergeCell ref="BN470:BO470"/>
    <mergeCell ref="N470:O470"/>
    <mergeCell ref="P470:Q470"/>
    <mergeCell ref="X470:Y470"/>
    <mergeCell ref="Z470:AA470"/>
    <mergeCell ref="AH470:AI470"/>
    <mergeCell ref="AJ470:AK470"/>
    <mergeCell ref="BV470:BW470"/>
    <mergeCell ref="BX470:BY470"/>
    <mergeCell ref="BV473:BW473"/>
    <mergeCell ref="BX473:BY473"/>
    <mergeCell ref="BB449:BC449"/>
    <mergeCell ref="BD449:BE449"/>
    <mergeCell ref="BL449:BM449"/>
    <mergeCell ref="BN449:BO449"/>
    <mergeCell ref="CP449:CQ449"/>
    <mergeCell ref="CR449:CS449"/>
    <mergeCell ref="CP446:CQ446"/>
    <mergeCell ref="CR446:CS446"/>
    <mergeCell ref="N449:O449"/>
    <mergeCell ref="P449:Q449"/>
    <mergeCell ref="X449:Y449"/>
    <mergeCell ref="Z449:AA449"/>
    <mergeCell ref="AH449:AI449"/>
    <mergeCell ref="AJ449:AK449"/>
    <mergeCell ref="AR449:AS449"/>
    <mergeCell ref="AT449:AU449"/>
    <mergeCell ref="AR446:AS446"/>
    <mergeCell ref="AT446:AU446"/>
    <mergeCell ref="BB446:BC446"/>
    <mergeCell ref="BD446:BE446"/>
    <mergeCell ref="BL446:BM446"/>
    <mergeCell ref="BN446:BO446"/>
    <mergeCell ref="N446:O446"/>
    <mergeCell ref="P446:Q446"/>
    <mergeCell ref="X446:Y446"/>
    <mergeCell ref="Z446:AA446"/>
    <mergeCell ref="AH446:AI446"/>
    <mergeCell ref="AJ446:AK446"/>
    <mergeCell ref="BV446:BW446"/>
    <mergeCell ref="BX446:BY446"/>
    <mergeCell ref="BV449:BW449"/>
    <mergeCell ref="BX449:BY449"/>
    <mergeCell ref="BB457:BC457"/>
    <mergeCell ref="BD457:BE457"/>
    <mergeCell ref="BL457:BM457"/>
    <mergeCell ref="BN457:BO457"/>
    <mergeCell ref="CP457:CQ457"/>
    <mergeCell ref="CR457:CS457"/>
    <mergeCell ref="CP454:CQ454"/>
    <mergeCell ref="CR454:CS454"/>
    <mergeCell ref="N457:O457"/>
    <mergeCell ref="P457:Q457"/>
    <mergeCell ref="X457:Y457"/>
    <mergeCell ref="Z457:AA457"/>
    <mergeCell ref="AH457:AI457"/>
    <mergeCell ref="AJ457:AK457"/>
    <mergeCell ref="AR457:AS457"/>
    <mergeCell ref="AT457:AU457"/>
    <mergeCell ref="AR454:AS454"/>
    <mergeCell ref="AT454:AU454"/>
    <mergeCell ref="BB454:BC454"/>
    <mergeCell ref="BD454:BE454"/>
    <mergeCell ref="BL454:BM454"/>
    <mergeCell ref="BN454:BO454"/>
    <mergeCell ref="N454:O454"/>
    <mergeCell ref="P454:Q454"/>
    <mergeCell ref="X454:Y454"/>
    <mergeCell ref="Z454:AA454"/>
    <mergeCell ref="AH454:AI454"/>
    <mergeCell ref="AJ454:AK454"/>
    <mergeCell ref="BV454:BW454"/>
    <mergeCell ref="BX454:BY454"/>
    <mergeCell ref="BV457:BW457"/>
    <mergeCell ref="BX457:BY457"/>
    <mergeCell ref="BB433:BC433"/>
    <mergeCell ref="BD433:BE433"/>
    <mergeCell ref="BL433:BM433"/>
    <mergeCell ref="BN433:BO433"/>
    <mergeCell ref="CP433:CQ433"/>
    <mergeCell ref="CR433:CS433"/>
    <mergeCell ref="CP430:CQ430"/>
    <mergeCell ref="CR430:CS430"/>
    <mergeCell ref="N433:O433"/>
    <mergeCell ref="P433:Q433"/>
    <mergeCell ref="X433:Y433"/>
    <mergeCell ref="Z433:AA433"/>
    <mergeCell ref="AH433:AI433"/>
    <mergeCell ref="AJ433:AK433"/>
    <mergeCell ref="AR433:AS433"/>
    <mergeCell ref="AT433:AU433"/>
    <mergeCell ref="AR430:AS430"/>
    <mergeCell ref="AT430:AU430"/>
    <mergeCell ref="BB430:BC430"/>
    <mergeCell ref="BD430:BE430"/>
    <mergeCell ref="BL430:BM430"/>
    <mergeCell ref="BN430:BO430"/>
    <mergeCell ref="N430:O430"/>
    <mergeCell ref="P430:Q430"/>
    <mergeCell ref="X430:Y430"/>
    <mergeCell ref="Z430:AA430"/>
    <mergeCell ref="AH430:AI430"/>
    <mergeCell ref="AJ430:AK430"/>
    <mergeCell ref="BV430:BW430"/>
    <mergeCell ref="BX430:BY430"/>
    <mergeCell ref="BV433:BW433"/>
    <mergeCell ref="BX433:BY433"/>
    <mergeCell ref="BB441:BC441"/>
    <mergeCell ref="BD441:BE441"/>
    <mergeCell ref="BL441:BM441"/>
    <mergeCell ref="BN441:BO441"/>
    <mergeCell ref="CP441:CQ441"/>
    <mergeCell ref="CR441:CS441"/>
    <mergeCell ref="CP438:CQ438"/>
    <mergeCell ref="CR438:CS438"/>
    <mergeCell ref="N441:O441"/>
    <mergeCell ref="P441:Q441"/>
    <mergeCell ref="X441:Y441"/>
    <mergeCell ref="Z441:AA441"/>
    <mergeCell ref="AH441:AI441"/>
    <mergeCell ref="AJ441:AK441"/>
    <mergeCell ref="AR441:AS441"/>
    <mergeCell ref="AT441:AU441"/>
    <mergeCell ref="AR438:AS438"/>
    <mergeCell ref="AT438:AU438"/>
    <mergeCell ref="BB438:BC438"/>
    <mergeCell ref="BD438:BE438"/>
    <mergeCell ref="BL438:BM438"/>
    <mergeCell ref="BN438:BO438"/>
    <mergeCell ref="N438:O438"/>
    <mergeCell ref="P438:Q438"/>
    <mergeCell ref="X438:Y438"/>
    <mergeCell ref="Z438:AA438"/>
    <mergeCell ref="AH438:AI438"/>
    <mergeCell ref="AJ438:AK438"/>
    <mergeCell ref="BV438:BW438"/>
    <mergeCell ref="BX438:BY438"/>
    <mergeCell ref="BV441:BW441"/>
    <mergeCell ref="BX441:BY441"/>
    <mergeCell ref="BB417:BC417"/>
    <mergeCell ref="BD417:BE417"/>
    <mergeCell ref="BL417:BM417"/>
    <mergeCell ref="BN417:BO417"/>
    <mergeCell ref="CP417:CQ417"/>
    <mergeCell ref="CR417:CS417"/>
    <mergeCell ref="CP414:CQ414"/>
    <mergeCell ref="CR414:CS414"/>
    <mergeCell ref="N417:O417"/>
    <mergeCell ref="P417:Q417"/>
    <mergeCell ref="X417:Y417"/>
    <mergeCell ref="Z417:AA417"/>
    <mergeCell ref="AH417:AI417"/>
    <mergeCell ref="AJ417:AK417"/>
    <mergeCell ref="AR417:AS417"/>
    <mergeCell ref="AT417:AU417"/>
    <mergeCell ref="AR414:AS414"/>
    <mergeCell ref="AT414:AU414"/>
    <mergeCell ref="BB414:BC414"/>
    <mergeCell ref="BD414:BE414"/>
    <mergeCell ref="BL414:BM414"/>
    <mergeCell ref="BN414:BO414"/>
    <mergeCell ref="N414:O414"/>
    <mergeCell ref="P414:Q414"/>
    <mergeCell ref="X414:Y414"/>
    <mergeCell ref="Z414:AA414"/>
    <mergeCell ref="AH414:AI414"/>
    <mergeCell ref="AJ414:AK414"/>
    <mergeCell ref="BV414:BW414"/>
    <mergeCell ref="BX414:BY414"/>
    <mergeCell ref="BV417:BW417"/>
    <mergeCell ref="BX417:BY417"/>
    <mergeCell ref="BB425:BC425"/>
    <mergeCell ref="BD425:BE425"/>
    <mergeCell ref="BL425:BM425"/>
    <mergeCell ref="BN425:BO425"/>
    <mergeCell ref="CP425:CQ425"/>
    <mergeCell ref="CR425:CS425"/>
    <mergeCell ref="CP422:CQ422"/>
    <mergeCell ref="CR422:CS422"/>
    <mergeCell ref="N425:O425"/>
    <mergeCell ref="P425:Q425"/>
    <mergeCell ref="X425:Y425"/>
    <mergeCell ref="Z425:AA425"/>
    <mergeCell ref="AH425:AI425"/>
    <mergeCell ref="AJ425:AK425"/>
    <mergeCell ref="AR425:AS425"/>
    <mergeCell ref="AT425:AU425"/>
    <mergeCell ref="AR422:AS422"/>
    <mergeCell ref="AT422:AU422"/>
    <mergeCell ref="BB422:BC422"/>
    <mergeCell ref="BD422:BE422"/>
    <mergeCell ref="BL422:BM422"/>
    <mergeCell ref="BN422:BO422"/>
    <mergeCell ref="N422:O422"/>
    <mergeCell ref="P422:Q422"/>
    <mergeCell ref="X422:Y422"/>
    <mergeCell ref="Z422:AA422"/>
    <mergeCell ref="AH422:AI422"/>
    <mergeCell ref="AJ422:AK422"/>
    <mergeCell ref="BV422:BW422"/>
    <mergeCell ref="BX422:BY422"/>
    <mergeCell ref="BV425:BW425"/>
    <mergeCell ref="BX425:BY425"/>
    <mergeCell ref="BB401:BC401"/>
    <mergeCell ref="BD401:BE401"/>
    <mergeCell ref="BL401:BM401"/>
    <mergeCell ref="BN401:BO401"/>
    <mergeCell ref="CP401:CQ401"/>
    <mergeCell ref="CR401:CS401"/>
    <mergeCell ref="CP398:CQ398"/>
    <mergeCell ref="CR398:CS398"/>
    <mergeCell ref="N401:O401"/>
    <mergeCell ref="P401:Q401"/>
    <mergeCell ref="X401:Y401"/>
    <mergeCell ref="Z401:AA401"/>
    <mergeCell ref="AH401:AI401"/>
    <mergeCell ref="AJ401:AK401"/>
    <mergeCell ref="AR401:AS401"/>
    <mergeCell ref="AT401:AU401"/>
    <mergeCell ref="AR398:AS398"/>
    <mergeCell ref="AT398:AU398"/>
    <mergeCell ref="BB398:BC398"/>
    <mergeCell ref="BD398:BE398"/>
    <mergeCell ref="BL398:BM398"/>
    <mergeCell ref="BN398:BO398"/>
    <mergeCell ref="N398:O398"/>
    <mergeCell ref="P398:Q398"/>
    <mergeCell ref="X398:Y398"/>
    <mergeCell ref="Z398:AA398"/>
    <mergeCell ref="AH398:AI398"/>
    <mergeCell ref="AJ398:AK398"/>
    <mergeCell ref="BV398:BW398"/>
    <mergeCell ref="BX398:BY398"/>
    <mergeCell ref="BV401:BW401"/>
    <mergeCell ref="BX401:BY401"/>
    <mergeCell ref="BB409:BC409"/>
    <mergeCell ref="BD409:BE409"/>
    <mergeCell ref="BL409:BM409"/>
    <mergeCell ref="BN409:BO409"/>
    <mergeCell ref="CP409:CQ409"/>
    <mergeCell ref="CR409:CS409"/>
    <mergeCell ref="CP406:CQ406"/>
    <mergeCell ref="CR406:CS406"/>
    <mergeCell ref="N409:O409"/>
    <mergeCell ref="P409:Q409"/>
    <mergeCell ref="X409:Y409"/>
    <mergeCell ref="Z409:AA409"/>
    <mergeCell ref="AH409:AI409"/>
    <mergeCell ref="AJ409:AK409"/>
    <mergeCell ref="AR409:AS409"/>
    <mergeCell ref="AT409:AU409"/>
    <mergeCell ref="AR406:AS406"/>
    <mergeCell ref="AT406:AU406"/>
    <mergeCell ref="BB406:BC406"/>
    <mergeCell ref="BD406:BE406"/>
    <mergeCell ref="BL406:BM406"/>
    <mergeCell ref="BN406:BO406"/>
    <mergeCell ref="N406:O406"/>
    <mergeCell ref="P406:Q406"/>
    <mergeCell ref="X406:Y406"/>
    <mergeCell ref="Z406:AA406"/>
    <mergeCell ref="AH406:AI406"/>
    <mergeCell ref="AJ406:AK406"/>
    <mergeCell ref="BV406:BW406"/>
    <mergeCell ref="BX406:BY406"/>
    <mergeCell ref="BV409:BW409"/>
    <mergeCell ref="BX409:BY409"/>
    <mergeCell ref="BB385:BC385"/>
    <mergeCell ref="BD385:BE385"/>
    <mergeCell ref="BL385:BM385"/>
    <mergeCell ref="BN385:BO385"/>
    <mergeCell ref="CP385:CQ385"/>
    <mergeCell ref="CR385:CS385"/>
    <mergeCell ref="CP382:CQ382"/>
    <mergeCell ref="CR382:CS382"/>
    <mergeCell ref="N385:O385"/>
    <mergeCell ref="P385:Q385"/>
    <mergeCell ref="X385:Y385"/>
    <mergeCell ref="Z385:AA385"/>
    <mergeCell ref="AH385:AI385"/>
    <mergeCell ref="AJ385:AK385"/>
    <mergeCell ref="AR385:AS385"/>
    <mergeCell ref="AT385:AU385"/>
    <mergeCell ref="AR382:AS382"/>
    <mergeCell ref="AT382:AU382"/>
    <mergeCell ref="BB382:BC382"/>
    <mergeCell ref="BD382:BE382"/>
    <mergeCell ref="BL382:BM382"/>
    <mergeCell ref="BN382:BO382"/>
    <mergeCell ref="N382:O382"/>
    <mergeCell ref="P382:Q382"/>
    <mergeCell ref="X382:Y382"/>
    <mergeCell ref="Z382:AA382"/>
    <mergeCell ref="AH382:AI382"/>
    <mergeCell ref="AJ382:AK382"/>
    <mergeCell ref="BV382:BW382"/>
    <mergeCell ref="BX382:BY382"/>
    <mergeCell ref="BV385:BW385"/>
    <mergeCell ref="BX385:BY385"/>
    <mergeCell ref="BB393:BC393"/>
    <mergeCell ref="BD393:BE393"/>
    <mergeCell ref="BL393:BM393"/>
    <mergeCell ref="BN393:BO393"/>
    <mergeCell ref="CP393:CQ393"/>
    <mergeCell ref="CR393:CS393"/>
    <mergeCell ref="CP390:CQ390"/>
    <mergeCell ref="CR390:CS390"/>
    <mergeCell ref="N393:O393"/>
    <mergeCell ref="P393:Q393"/>
    <mergeCell ref="X393:Y393"/>
    <mergeCell ref="Z393:AA393"/>
    <mergeCell ref="AH393:AI393"/>
    <mergeCell ref="AJ393:AK393"/>
    <mergeCell ref="AR393:AS393"/>
    <mergeCell ref="AT393:AU393"/>
    <mergeCell ref="AR390:AS390"/>
    <mergeCell ref="AT390:AU390"/>
    <mergeCell ref="BB390:BC390"/>
    <mergeCell ref="BD390:BE390"/>
    <mergeCell ref="BL390:BM390"/>
    <mergeCell ref="BN390:BO390"/>
    <mergeCell ref="N390:O390"/>
    <mergeCell ref="P390:Q390"/>
    <mergeCell ref="X390:Y390"/>
    <mergeCell ref="Z390:AA390"/>
    <mergeCell ref="AH390:AI390"/>
    <mergeCell ref="AJ390:AK390"/>
    <mergeCell ref="BV390:BW390"/>
    <mergeCell ref="BX390:BY390"/>
    <mergeCell ref="BV393:BW393"/>
    <mergeCell ref="BX393:BY393"/>
    <mergeCell ref="BB369:BC369"/>
    <mergeCell ref="BD369:BE369"/>
    <mergeCell ref="BL369:BM369"/>
    <mergeCell ref="BN369:BO369"/>
    <mergeCell ref="CP369:CQ369"/>
    <mergeCell ref="CR369:CS369"/>
    <mergeCell ref="CP366:CQ366"/>
    <mergeCell ref="CR366:CS366"/>
    <mergeCell ref="N369:O369"/>
    <mergeCell ref="P369:Q369"/>
    <mergeCell ref="X369:Y369"/>
    <mergeCell ref="Z369:AA369"/>
    <mergeCell ref="AH369:AI369"/>
    <mergeCell ref="AJ369:AK369"/>
    <mergeCell ref="AR369:AS369"/>
    <mergeCell ref="AT369:AU369"/>
    <mergeCell ref="AR366:AS366"/>
    <mergeCell ref="AT366:AU366"/>
    <mergeCell ref="BB366:BC366"/>
    <mergeCell ref="BD366:BE366"/>
    <mergeCell ref="BL366:BM366"/>
    <mergeCell ref="BN366:BO366"/>
    <mergeCell ref="N366:O366"/>
    <mergeCell ref="P366:Q366"/>
    <mergeCell ref="X366:Y366"/>
    <mergeCell ref="Z366:AA366"/>
    <mergeCell ref="AH366:AI366"/>
    <mergeCell ref="AJ366:AK366"/>
    <mergeCell ref="BV366:BW366"/>
    <mergeCell ref="BX366:BY366"/>
    <mergeCell ref="BV369:BW369"/>
    <mergeCell ref="BX369:BY369"/>
    <mergeCell ref="BB377:BC377"/>
    <mergeCell ref="BD377:BE377"/>
    <mergeCell ref="BL377:BM377"/>
    <mergeCell ref="BN377:BO377"/>
    <mergeCell ref="CP377:CQ377"/>
    <mergeCell ref="CR377:CS377"/>
    <mergeCell ref="CP374:CQ374"/>
    <mergeCell ref="CR374:CS374"/>
    <mergeCell ref="N377:O377"/>
    <mergeCell ref="P377:Q377"/>
    <mergeCell ref="X377:Y377"/>
    <mergeCell ref="Z377:AA377"/>
    <mergeCell ref="AH377:AI377"/>
    <mergeCell ref="AJ377:AK377"/>
    <mergeCell ref="AR377:AS377"/>
    <mergeCell ref="AT377:AU377"/>
    <mergeCell ref="AR374:AS374"/>
    <mergeCell ref="AT374:AU374"/>
    <mergeCell ref="BB374:BC374"/>
    <mergeCell ref="BD374:BE374"/>
    <mergeCell ref="BL374:BM374"/>
    <mergeCell ref="BN374:BO374"/>
    <mergeCell ref="N374:O374"/>
    <mergeCell ref="P374:Q374"/>
    <mergeCell ref="X374:Y374"/>
    <mergeCell ref="Z374:AA374"/>
    <mergeCell ref="AH374:AI374"/>
    <mergeCell ref="AJ374:AK374"/>
    <mergeCell ref="BV374:BW374"/>
    <mergeCell ref="BX374:BY374"/>
    <mergeCell ref="BV377:BW377"/>
    <mergeCell ref="BX377:BY377"/>
    <mergeCell ref="BB353:BC353"/>
    <mergeCell ref="BD353:BE353"/>
    <mergeCell ref="BL353:BM353"/>
    <mergeCell ref="BN353:BO353"/>
    <mergeCell ref="CP353:CQ353"/>
    <mergeCell ref="CR353:CS353"/>
    <mergeCell ref="CP350:CQ350"/>
    <mergeCell ref="CR350:CS350"/>
    <mergeCell ref="N353:O353"/>
    <mergeCell ref="P353:Q353"/>
    <mergeCell ref="X353:Y353"/>
    <mergeCell ref="Z353:AA353"/>
    <mergeCell ref="AH353:AI353"/>
    <mergeCell ref="AJ353:AK353"/>
    <mergeCell ref="AR353:AS353"/>
    <mergeCell ref="AT353:AU353"/>
    <mergeCell ref="AR350:AS350"/>
    <mergeCell ref="AT350:AU350"/>
    <mergeCell ref="BB350:BC350"/>
    <mergeCell ref="BD350:BE350"/>
    <mergeCell ref="BL350:BM350"/>
    <mergeCell ref="BN350:BO350"/>
    <mergeCell ref="N350:O350"/>
    <mergeCell ref="P350:Q350"/>
    <mergeCell ref="X350:Y350"/>
    <mergeCell ref="Z350:AA350"/>
    <mergeCell ref="AH350:AI350"/>
    <mergeCell ref="AJ350:AK350"/>
    <mergeCell ref="BV350:BW350"/>
    <mergeCell ref="BX350:BY350"/>
    <mergeCell ref="BV353:BW353"/>
    <mergeCell ref="BX353:BY353"/>
    <mergeCell ref="BB361:BC361"/>
    <mergeCell ref="BD361:BE361"/>
    <mergeCell ref="BL361:BM361"/>
    <mergeCell ref="BN361:BO361"/>
    <mergeCell ref="CP361:CQ361"/>
    <mergeCell ref="CR361:CS361"/>
    <mergeCell ref="CP358:CQ358"/>
    <mergeCell ref="CR358:CS358"/>
    <mergeCell ref="N361:O361"/>
    <mergeCell ref="P361:Q361"/>
    <mergeCell ref="X361:Y361"/>
    <mergeCell ref="Z361:AA361"/>
    <mergeCell ref="AH361:AI361"/>
    <mergeCell ref="AJ361:AK361"/>
    <mergeCell ref="AR361:AS361"/>
    <mergeCell ref="AT361:AU361"/>
    <mergeCell ref="AR358:AS358"/>
    <mergeCell ref="AT358:AU358"/>
    <mergeCell ref="BB358:BC358"/>
    <mergeCell ref="BD358:BE358"/>
    <mergeCell ref="BL358:BM358"/>
    <mergeCell ref="BN358:BO358"/>
    <mergeCell ref="N358:O358"/>
    <mergeCell ref="P358:Q358"/>
    <mergeCell ref="X358:Y358"/>
    <mergeCell ref="Z358:AA358"/>
    <mergeCell ref="AH358:AI358"/>
    <mergeCell ref="AJ358:AK358"/>
    <mergeCell ref="BV358:BW358"/>
    <mergeCell ref="BX358:BY358"/>
    <mergeCell ref="BV361:BW361"/>
    <mergeCell ref="BX361:BY361"/>
    <mergeCell ref="BB337:BC337"/>
    <mergeCell ref="BD337:BE337"/>
    <mergeCell ref="BL337:BM337"/>
    <mergeCell ref="BN337:BO337"/>
    <mergeCell ref="CP337:CQ337"/>
    <mergeCell ref="CR337:CS337"/>
    <mergeCell ref="CP334:CQ334"/>
    <mergeCell ref="CR334:CS334"/>
    <mergeCell ref="N337:O337"/>
    <mergeCell ref="P337:Q337"/>
    <mergeCell ref="X337:Y337"/>
    <mergeCell ref="Z337:AA337"/>
    <mergeCell ref="AH337:AI337"/>
    <mergeCell ref="AJ337:AK337"/>
    <mergeCell ref="AR337:AS337"/>
    <mergeCell ref="AT337:AU337"/>
    <mergeCell ref="AR334:AS334"/>
    <mergeCell ref="AT334:AU334"/>
    <mergeCell ref="BB334:BC334"/>
    <mergeCell ref="BD334:BE334"/>
    <mergeCell ref="BL334:BM334"/>
    <mergeCell ref="BN334:BO334"/>
    <mergeCell ref="N334:O334"/>
    <mergeCell ref="P334:Q334"/>
    <mergeCell ref="X334:Y334"/>
    <mergeCell ref="Z334:AA334"/>
    <mergeCell ref="AH334:AI334"/>
    <mergeCell ref="AJ334:AK334"/>
    <mergeCell ref="BV334:BW334"/>
    <mergeCell ref="BX334:BY334"/>
    <mergeCell ref="BV337:BW337"/>
    <mergeCell ref="BX337:BY337"/>
    <mergeCell ref="BB345:BC345"/>
    <mergeCell ref="BD345:BE345"/>
    <mergeCell ref="BL345:BM345"/>
    <mergeCell ref="BN345:BO345"/>
    <mergeCell ref="CP345:CQ345"/>
    <mergeCell ref="CR345:CS345"/>
    <mergeCell ref="CP342:CQ342"/>
    <mergeCell ref="CR342:CS342"/>
    <mergeCell ref="N345:O345"/>
    <mergeCell ref="P345:Q345"/>
    <mergeCell ref="X345:Y345"/>
    <mergeCell ref="Z345:AA345"/>
    <mergeCell ref="AH345:AI345"/>
    <mergeCell ref="AJ345:AK345"/>
    <mergeCell ref="AR345:AS345"/>
    <mergeCell ref="AT345:AU345"/>
    <mergeCell ref="AR342:AS342"/>
    <mergeCell ref="AT342:AU342"/>
    <mergeCell ref="BB342:BC342"/>
    <mergeCell ref="BD342:BE342"/>
    <mergeCell ref="BL342:BM342"/>
    <mergeCell ref="BN342:BO342"/>
    <mergeCell ref="N342:O342"/>
    <mergeCell ref="P342:Q342"/>
    <mergeCell ref="X342:Y342"/>
    <mergeCell ref="Z342:AA342"/>
    <mergeCell ref="AH342:AI342"/>
    <mergeCell ref="AJ342:AK342"/>
    <mergeCell ref="BV342:BW342"/>
    <mergeCell ref="BX342:BY342"/>
    <mergeCell ref="BV345:BW345"/>
    <mergeCell ref="BX345:BY345"/>
    <mergeCell ref="BB321:BC321"/>
    <mergeCell ref="BD321:BE321"/>
    <mergeCell ref="BL321:BM321"/>
    <mergeCell ref="BN321:BO321"/>
    <mergeCell ref="CP321:CQ321"/>
    <mergeCell ref="CR321:CS321"/>
    <mergeCell ref="CP318:CQ318"/>
    <mergeCell ref="CR318:CS318"/>
    <mergeCell ref="N321:O321"/>
    <mergeCell ref="P321:Q321"/>
    <mergeCell ref="X321:Y321"/>
    <mergeCell ref="Z321:AA321"/>
    <mergeCell ref="AH321:AI321"/>
    <mergeCell ref="AJ321:AK321"/>
    <mergeCell ref="AR321:AS321"/>
    <mergeCell ref="AT321:AU321"/>
    <mergeCell ref="AR318:AS318"/>
    <mergeCell ref="AT318:AU318"/>
    <mergeCell ref="BB318:BC318"/>
    <mergeCell ref="BD318:BE318"/>
    <mergeCell ref="BL318:BM318"/>
    <mergeCell ref="BN318:BO318"/>
    <mergeCell ref="N318:O318"/>
    <mergeCell ref="P318:Q318"/>
    <mergeCell ref="X318:Y318"/>
    <mergeCell ref="Z318:AA318"/>
    <mergeCell ref="AH318:AI318"/>
    <mergeCell ref="AJ318:AK318"/>
    <mergeCell ref="BV318:BW318"/>
    <mergeCell ref="BX318:BY318"/>
    <mergeCell ref="BV321:BW321"/>
    <mergeCell ref="BX321:BY321"/>
    <mergeCell ref="BB329:BC329"/>
    <mergeCell ref="BD329:BE329"/>
    <mergeCell ref="BL329:BM329"/>
    <mergeCell ref="BN329:BO329"/>
    <mergeCell ref="CP329:CQ329"/>
    <mergeCell ref="CR329:CS329"/>
    <mergeCell ref="CP326:CQ326"/>
    <mergeCell ref="CR326:CS326"/>
    <mergeCell ref="N329:O329"/>
    <mergeCell ref="P329:Q329"/>
    <mergeCell ref="X329:Y329"/>
    <mergeCell ref="Z329:AA329"/>
    <mergeCell ref="AH329:AI329"/>
    <mergeCell ref="AJ329:AK329"/>
    <mergeCell ref="AR329:AS329"/>
    <mergeCell ref="AT329:AU329"/>
    <mergeCell ref="AR326:AS326"/>
    <mergeCell ref="AT326:AU326"/>
    <mergeCell ref="BB326:BC326"/>
    <mergeCell ref="BD326:BE326"/>
    <mergeCell ref="BL326:BM326"/>
    <mergeCell ref="BN326:BO326"/>
    <mergeCell ref="N326:O326"/>
    <mergeCell ref="P326:Q326"/>
    <mergeCell ref="X326:Y326"/>
    <mergeCell ref="Z326:AA326"/>
    <mergeCell ref="AH326:AI326"/>
    <mergeCell ref="AJ326:AK326"/>
    <mergeCell ref="BV326:BW326"/>
    <mergeCell ref="BX326:BY326"/>
    <mergeCell ref="BV329:BW329"/>
    <mergeCell ref="BX329:BY329"/>
    <mergeCell ref="BB305:BC305"/>
    <mergeCell ref="BD305:BE305"/>
    <mergeCell ref="BL305:BM305"/>
    <mergeCell ref="BN305:BO305"/>
    <mergeCell ref="CP305:CQ305"/>
    <mergeCell ref="CR305:CS305"/>
    <mergeCell ref="CP302:CQ302"/>
    <mergeCell ref="CR302:CS302"/>
    <mergeCell ref="N305:O305"/>
    <mergeCell ref="P305:Q305"/>
    <mergeCell ref="X305:Y305"/>
    <mergeCell ref="Z305:AA305"/>
    <mergeCell ref="AH305:AI305"/>
    <mergeCell ref="AJ305:AK305"/>
    <mergeCell ref="AR305:AS305"/>
    <mergeCell ref="AT305:AU305"/>
    <mergeCell ref="AR302:AS302"/>
    <mergeCell ref="AT302:AU302"/>
    <mergeCell ref="BB302:BC302"/>
    <mergeCell ref="BD302:BE302"/>
    <mergeCell ref="BL302:BM302"/>
    <mergeCell ref="BN302:BO302"/>
    <mergeCell ref="N302:O302"/>
    <mergeCell ref="P302:Q302"/>
    <mergeCell ref="X302:Y302"/>
    <mergeCell ref="Z302:AA302"/>
    <mergeCell ref="AH302:AI302"/>
    <mergeCell ref="AJ302:AK302"/>
    <mergeCell ref="BV302:BW302"/>
    <mergeCell ref="BX302:BY302"/>
    <mergeCell ref="BV305:BW305"/>
    <mergeCell ref="BX305:BY305"/>
    <mergeCell ref="BB313:BC313"/>
    <mergeCell ref="BD313:BE313"/>
    <mergeCell ref="BL313:BM313"/>
    <mergeCell ref="BN313:BO313"/>
    <mergeCell ref="CP313:CQ313"/>
    <mergeCell ref="CR313:CS313"/>
    <mergeCell ref="CP310:CQ310"/>
    <mergeCell ref="CR310:CS310"/>
    <mergeCell ref="N313:O313"/>
    <mergeCell ref="P313:Q313"/>
    <mergeCell ref="X313:Y313"/>
    <mergeCell ref="Z313:AA313"/>
    <mergeCell ref="AH313:AI313"/>
    <mergeCell ref="AJ313:AK313"/>
    <mergeCell ref="AR313:AS313"/>
    <mergeCell ref="AT313:AU313"/>
    <mergeCell ref="AR310:AS310"/>
    <mergeCell ref="AT310:AU310"/>
    <mergeCell ref="BB310:BC310"/>
    <mergeCell ref="BD310:BE310"/>
    <mergeCell ref="BL310:BM310"/>
    <mergeCell ref="BN310:BO310"/>
    <mergeCell ref="N310:O310"/>
    <mergeCell ref="P310:Q310"/>
    <mergeCell ref="X310:Y310"/>
    <mergeCell ref="Z310:AA310"/>
    <mergeCell ref="AH310:AI310"/>
    <mergeCell ref="AJ310:AK310"/>
    <mergeCell ref="BV310:BW310"/>
    <mergeCell ref="BX310:BY310"/>
    <mergeCell ref="BV313:BW313"/>
    <mergeCell ref="BX313:BY313"/>
    <mergeCell ref="BB289:BC289"/>
    <mergeCell ref="BD289:BE289"/>
    <mergeCell ref="BL289:BM289"/>
    <mergeCell ref="BN289:BO289"/>
    <mergeCell ref="CP289:CQ289"/>
    <mergeCell ref="CR289:CS289"/>
    <mergeCell ref="CP286:CQ286"/>
    <mergeCell ref="CR286:CS286"/>
    <mergeCell ref="N289:O289"/>
    <mergeCell ref="P289:Q289"/>
    <mergeCell ref="X289:Y289"/>
    <mergeCell ref="Z289:AA289"/>
    <mergeCell ref="AH289:AI289"/>
    <mergeCell ref="AJ289:AK289"/>
    <mergeCell ref="AR289:AS289"/>
    <mergeCell ref="AT289:AU289"/>
    <mergeCell ref="AR286:AS286"/>
    <mergeCell ref="AT286:AU286"/>
    <mergeCell ref="BB286:BC286"/>
    <mergeCell ref="BD286:BE286"/>
    <mergeCell ref="BL286:BM286"/>
    <mergeCell ref="BN286:BO286"/>
    <mergeCell ref="N286:O286"/>
    <mergeCell ref="P286:Q286"/>
    <mergeCell ref="X286:Y286"/>
    <mergeCell ref="Z286:AA286"/>
    <mergeCell ref="AH286:AI286"/>
    <mergeCell ref="AJ286:AK286"/>
    <mergeCell ref="BV286:BW286"/>
    <mergeCell ref="BX286:BY286"/>
    <mergeCell ref="BV289:BW289"/>
    <mergeCell ref="BX289:BY289"/>
    <mergeCell ref="BB297:BC297"/>
    <mergeCell ref="BD297:BE297"/>
    <mergeCell ref="BL297:BM297"/>
    <mergeCell ref="BN297:BO297"/>
    <mergeCell ref="CP297:CQ297"/>
    <mergeCell ref="CR297:CS297"/>
    <mergeCell ref="CP294:CQ294"/>
    <mergeCell ref="CR294:CS294"/>
    <mergeCell ref="N297:O297"/>
    <mergeCell ref="P297:Q297"/>
    <mergeCell ref="X297:Y297"/>
    <mergeCell ref="Z297:AA297"/>
    <mergeCell ref="AH297:AI297"/>
    <mergeCell ref="AJ297:AK297"/>
    <mergeCell ref="AR297:AS297"/>
    <mergeCell ref="AT297:AU297"/>
    <mergeCell ref="AR294:AS294"/>
    <mergeCell ref="AT294:AU294"/>
    <mergeCell ref="BB294:BC294"/>
    <mergeCell ref="BD294:BE294"/>
    <mergeCell ref="BL294:BM294"/>
    <mergeCell ref="BN294:BO294"/>
    <mergeCell ref="N294:O294"/>
    <mergeCell ref="P294:Q294"/>
    <mergeCell ref="X294:Y294"/>
    <mergeCell ref="Z294:AA294"/>
    <mergeCell ref="AH294:AI294"/>
    <mergeCell ref="AJ294:AK294"/>
    <mergeCell ref="BV294:BW294"/>
    <mergeCell ref="BX294:BY294"/>
    <mergeCell ref="BV297:BW297"/>
    <mergeCell ref="BX297:BY297"/>
    <mergeCell ref="BB273:BC273"/>
    <mergeCell ref="BD273:BE273"/>
    <mergeCell ref="BL273:BM273"/>
    <mergeCell ref="BN273:BO273"/>
    <mergeCell ref="CP273:CQ273"/>
    <mergeCell ref="CR273:CS273"/>
    <mergeCell ref="CP270:CQ270"/>
    <mergeCell ref="CR270:CS270"/>
    <mergeCell ref="N273:O273"/>
    <mergeCell ref="P273:Q273"/>
    <mergeCell ref="X273:Y273"/>
    <mergeCell ref="Z273:AA273"/>
    <mergeCell ref="AH273:AI273"/>
    <mergeCell ref="AJ273:AK273"/>
    <mergeCell ref="AR273:AS273"/>
    <mergeCell ref="AT273:AU273"/>
    <mergeCell ref="AR270:AS270"/>
    <mergeCell ref="AT270:AU270"/>
    <mergeCell ref="BB270:BC270"/>
    <mergeCell ref="BD270:BE270"/>
    <mergeCell ref="BL270:BM270"/>
    <mergeCell ref="BN270:BO270"/>
    <mergeCell ref="N270:O270"/>
    <mergeCell ref="P270:Q270"/>
    <mergeCell ref="X270:Y270"/>
    <mergeCell ref="Z270:AA270"/>
    <mergeCell ref="AH270:AI270"/>
    <mergeCell ref="AJ270:AK270"/>
    <mergeCell ref="BV270:BW270"/>
    <mergeCell ref="BX270:BY270"/>
    <mergeCell ref="BV273:BW273"/>
    <mergeCell ref="BX273:BY273"/>
    <mergeCell ref="BB281:BC281"/>
    <mergeCell ref="BD281:BE281"/>
    <mergeCell ref="BL281:BM281"/>
    <mergeCell ref="BN281:BO281"/>
    <mergeCell ref="CP281:CQ281"/>
    <mergeCell ref="CR281:CS281"/>
    <mergeCell ref="CP278:CQ278"/>
    <mergeCell ref="CR278:CS278"/>
    <mergeCell ref="N281:O281"/>
    <mergeCell ref="P281:Q281"/>
    <mergeCell ref="X281:Y281"/>
    <mergeCell ref="Z281:AA281"/>
    <mergeCell ref="AH281:AI281"/>
    <mergeCell ref="AJ281:AK281"/>
    <mergeCell ref="AR281:AS281"/>
    <mergeCell ref="AT281:AU281"/>
    <mergeCell ref="AR278:AS278"/>
    <mergeCell ref="AT278:AU278"/>
    <mergeCell ref="BB278:BC278"/>
    <mergeCell ref="BD278:BE278"/>
    <mergeCell ref="BL278:BM278"/>
    <mergeCell ref="BN278:BO278"/>
    <mergeCell ref="N278:O278"/>
    <mergeCell ref="P278:Q278"/>
    <mergeCell ref="X278:Y278"/>
    <mergeCell ref="Z278:AA278"/>
    <mergeCell ref="AH278:AI278"/>
    <mergeCell ref="AJ278:AK278"/>
    <mergeCell ref="BV278:BW278"/>
    <mergeCell ref="BX278:BY278"/>
    <mergeCell ref="BV281:BW281"/>
    <mergeCell ref="BX281:BY281"/>
    <mergeCell ref="BB257:BC257"/>
    <mergeCell ref="BD257:BE257"/>
    <mergeCell ref="BL257:BM257"/>
    <mergeCell ref="BN257:BO257"/>
    <mergeCell ref="CP257:CQ257"/>
    <mergeCell ref="CR257:CS257"/>
    <mergeCell ref="CP254:CQ254"/>
    <mergeCell ref="CR254:CS254"/>
    <mergeCell ref="N257:O257"/>
    <mergeCell ref="P257:Q257"/>
    <mergeCell ref="X257:Y257"/>
    <mergeCell ref="Z257:AA257"/>
    <mergeCell ref="AH257:AI257"/>
    <mergeCell ref="AJ257:AK257"/>
    <mergeCell ref="AR257:AS257"/>
    <mergeCell ref="AT257:AU257"/>
    <mergeCell ref="AR254:AS254"/>
    <mergeCell ref="AT254:AU254"/>
    <mergeCell ref="BB254:BC254"/>
    <mergeCell ref="BD254:BE254"/>
    <mergeCell ref="BL254:BM254"/>
    <mergeCell ref="BN254:BO254"/>
    <mergeCell ref="N254:O254"/>
    <mergeCell ref="P254:Q254"/>
    <mergeCell ref="X254:Y254"/>
    <mergeCell ref="Z254:AA254"/>
    <mergeCell ref="AH254:AI254"/>
    <mergeCell ref="AJ254:AK254"/>
    <mergeCell ref="BV254:BW254"/>
    <mergeCell ref="BX254:BY254"/>
    <mergeCell ref="BV257:BW257"/>
    <mergeCell ref="BX257:BY257"/>
    <mergeCell ref="BB265:BC265"/>
    <mergeCell ref="BD265:BE265"/>
    <mergeCell ref="BL265:BM265"/>
    <mergeCell ref="BN265:BO265"/>
    <mergeCell ref="CP265:CQ265"/>
    <mergeCell ref="CR265:CS265"/>
    <mergeCell ref="CP262:CQ262"/>
    <mergeCell ref="CR262:CS262"/>
    <mergeCell ref="N265:O265"/>
    <mergeCell ref="P265:Q265"/>
    <mergeCell ref="X265:Y265"/>
    <mergeCell ref="Z265:AA265"/>
    <mergeCell ref="AH265:AI265"/>
    <mergeCell ref="AJ265:AK265"/>
    <mergeCell ref="AR265:AS265"/>
    <mergeCell ref="AT265:AU265"/>
    <mergeCell ref="AR262:AS262"/>
    <mergeCell ref="AT262:AU262"/>
    <mergeCell ref="BB262:BC262"/>
    <mergeCell ref="BD262:BE262"/>
    <mergeCell ref="BL262:BM262"/>
    <mergeCell ref="BN262:BO262"/>
    <mergeCell ref="N262:O262"/>
    <mergeCell ref="P262:Q262"/>
    <mergeCell ref="X262:Y262"/>
    <mergeCell ref="Z262:AA262"/>
    <mergeCell ref="AH262:AI262"/>
    <mergeCell ref="AJ262:AK262"/>
    <mergeCell ref="BV262:BW262"/>
    <mergeCell ref="BX262:BY262"/>
    <mergeCell ref="BV265:BW265"/>
    <mergeCell ref="BX265:BY265"/>
    <mergeCell ref="BB241:BC241"/>
    <mergeCell ref="BD241:BE241"/>
    <mergeCell ref="BL241:BM241"/>
    <mergeCell ref="BN241:BO241"/>
    <mergeCell ref="CP241:CQ241"/>
    <mergeCell ref="CR241:CS241"/>
    <mergeCell ref="CP238:CQ238"/>
    <mergeCell ref="CR238:CS238"/>
    <mergeCell ref="N241:O241"/>
    <mergeCell ref="P241:Q241"/>
    <mergeCell ref="X241:Y241"/>
    <mergeCell ref="Z241:AA241"/>
    <mergeCell ref="AH241:AI241"/>
    <mergeCell ref="AJ241:AK241"/>
    <mergeCell ref="AR241:AS241"/>
    <mergeCell ref="AT241:AU241"/>
    <mergeCell ref="AR238:AS238"/>
    <mergeCell ref="AT238:AU238"/>
    <mergeCell ref="BB238:BC238"/>
    <mergeCell ref="BD238:BE238"/>
    <mergeCell ref="BL238:BM238"/>
    <mergeCell ref="BN238:BO238"/>
    <mergeCell ref="N238:O238"/>
    <mergeCell ref="P238:Q238"/>
    <mergeCell ref="X238:Y238"/>
    <mergeCell ref="Z238:AA238"/>
    <mergeCell ref="AH238:AI238"/>
    <mergeCell ref="AJ238:AK238"/>
    <mergeCell ref="BV238:BW238"/>
    <mergeCell ref="BX238:BY238"/>
    <mergeCell ref="BV241:BW241"/>
    <mergeCell ref="BX241:BY241"/>
    <mergeCell ref="BB249:BC249"/>
    <mergeCell ref="BD249:BE249"/>
    <mergeCell ref="BL249:BM249"/>
    <mergeCell ref="BN249:BO249"/>
    <mergeCell ref="CP249:CQ249"/>
    <mergeCell ref="CR249:CS249"/>
    <mergeCell ref="CP246:CQ246"/>
    <mergeCell ref="CR246:CS246"/>
    <mergeCell ref="N249:O249"/>
    <mergeCell ref="P249:Q249"/>
    <mergeCell ref="X249:Y249"/>
    <mergeCell ref="Z249:AA249"/>
    <mergeCell ref="AH249:AI249"/>
    <mergeCell ref="AJ249:AK249"/>
    <mergeCell ref="AR249:AS249"/>
    <mergeCell ref="AT249:AU249"/>
    <mergeCell ref="AR246:AS246"/>
    <mergeCell ref="AT246:AU246"/>
    <mergeCell ref="BB246:BC246"/>
    <mergeCell ref="BD246:BE246"/>
    <mergeCell ref="BL246:BM246"/>
    <mergeCell ref="BN246:BO246"/>
    <mergeCell ref="N246:O246"/>
    <mergeCell ref="P246:Q246"/>
    <mergeCell ref="X246:Y246"/>
    <mergeCell ref="Z246:AA246"/>
    <mergeCell ref="AH246:AI246"/>
    <mergeCell ref="AJ246:AK246"/>
    <mergeCell ref="BV246:BW246"/>
    <mergeCell ref="BX246:BY246"/>
    <mergeCell ref="BV249:BW249"/>
    <mergeCell ref="BX249:BY249"/>
    <mergeCell ref="BB225:BC225"/>
    <mergeCell ref="BD225:BE225"/>
    <mergeCell ref="BL225:BM225"/>
    <mergeCell ref="BN225:BO225"/>
    <mergeCell ref="CP225:CQ225"/>
    <mergeCell ref="CR225:CS225"/>
    <mergeCell ref="CP222:CQ222"/>
    <mergeCell ref="CR222:CS222"/>
    <mergeCell ref="N225:O225"/>
    <mergeCell ref="P225:Q225"/>
    <mergeCell ref="X225:Y225"/>
    <mergeCell ref="Z225:AA225"/>
    <mergeCell ref="AH225:AI225"/>
    <mergeCell ref="AJ225:AK225"/>
    <mergeCell ref="AR225:AS225"/>
    <mergeCell ref="AT225:AU225"/>
    <mergeCell ref="AR222:AS222"/>
    <mergeCell ref="AT222:AU222"/>
    <mergeCell ref="BB222:BC222"/>
    <mergeCell ref="BD222:BE222"/>
    <mergeCell ref="BL222:BM222"/>
    <mergeCell ref="BN222:BO222"/>
    <mergeCell ref="N222:O222"/>
    <mergeCell ref="P222:Q222"/>
    <mergeCell ref="X222:Y222"/>
    <mergeCell ref="Z222:AA222"/>
    <mergeCell ref="AH222:AI222"/>
    <mergeCell ref="AJ222:AK222"/>
    <mergeCell ref="BV222:BW222"/>
    <mergeCell ref="BX222:BY222"/>
    <mergeCell ref="BV225:BW225"/>
    <mergeCell ref="BX225:BY225"/>
    <mergeCell ref="BB233:BC233"/>
    <mergeCell ref="BD233:BE233"/>
    <mergeCell ref="BL233:BM233"/>
    <mergeCell ref="BN233:BO233"/>
    <mergeCell ref="CP233:CQ233"/>
    <mergeCell ref="CR233:CS233"/>
    <mergeCell ref="CP230:CQ230"/>
    <mergeCell ref="CR230:CS230"/>
    <mergeCell ref="N233:O233"/>
    <mergeCell ref="P233:Q233"/>
    <mergeCell ref="X233:Y233"/>
    <mergeCell ref="Z233:AA233"/>
    <mergeCell ref="AH233:AI233"/>
    <mergeCell ref="AJ233:AK233"/>
    <mergeCell ref="AR233:AS233"/>
    <mergeCell ref="AT233:AU233"/>
    <mergeCell ref="AR230:AS230"/>
    <mergeCell ref="AT230:AU230"/>
    <mergeCell ref="BB230:BC230"/>
    <mergeCell ref="BD230:BE230"/>
    <mergeCell ref="BL230:BM230"/>
    <mergeCell ref="BN230:BO230"/>
    <mergeCell ref="N230:O230"/>
    <mergeCell ref="P230:Q230"/>
    <mergeCell ref="X230:Y230"/>
    <mergeCell ref="Z230:AA230"/>
    <mergeCell ref="AH230:AI230"/>
    <mergeCell ref="AJ230:AK230"/>
    <mergeCell ref="BV230:BW230"/>
    <mergeCell ref="BX230:BY230"/>
    <mergeCell ref="BV233:BW233"/>
    <mergeCell ref="BX233:BY233"/>
    <mergeCell ref="BB209:BC209"/>
    <mergeCell ref="BD209:BE209"/>
    <mergeCell ref="BL209:BM209"/>
    <mergeCell ref="BN209:BO209"/>
    <mergeCell ref="CP209:CQ209"/>
    <mergeCell ref="CR209:CS209"/>
    <mergeCell ref="CP206:CQ206"/>
    <mergeCell ref="CR206:CS206"/>
    <mergeCell ref="N209:O209"/>
    <mergeCell ref="P209:Q209"/>
    <mergeCell ref="X209:Y209"/>
    <mergeCell ref="Z209:AA209"/>
    <mergeCell ref="AH209:AI209"/>
    <mergeCell ref="AJ209:AK209"/>
    <mergeCell ref="AR209:AS209"/>
    <mergeCell ref="AT209:AU209"/>
    <mergeCell ref="AR206:AS206"/>
    <mergeCell ref="AT206:AU206"/>
    <mergeCell ref="BB206:BC206"/>
    <mergeCell ref="BD206:BE206"/>
    <mergeCell ref="BL206:BM206"/>
    <mergeCell ref="BN206:BO206"/>
    <mergeCell ref="N206:O206"/>
    <mergeCell ref="P206:Q206"/>
    <mergeCell ref="X206:Y206"/>
    <mergeCell ref="Z206:AA206"/>
    <mergeCell ref="AH206:AI206"/>
    <mergeCell ref="AJ206:AK206"/>
    <mergeCell ref="BV206:BW206"/>
    <mergeCell ref="BX206:BY206"/>
    <mergeCell ref="BV209:BW209"/>
    <mergeCell ref="BX209:BY209"/>
    <mergeCell ref="BB217:BC217"/>
    <mergeCell ref="BD217:BE217"/>
    <mergeCell ref="BL217:BM217"/>
    <mergeCell ref="BN217:BO217"/>
    <mergeCell ref="CP217:CQ217"/>
    <mergeCell ref="CR217:CS217"/>
    <mergeCell ref="CP214:CQ214"/>
    <mergeCell ref="CR214:CS214"/>
    <mergeCell ref="N217:O217"/>
    <mergeCell ref="P217:Q217"/>
    <mergeCell ref="X217:Y217"/>
    <mergeCell ref="Z217:AA217"/>
    <mergeCell ref="AH217:AI217"/>
    <mergeCell ref="AJ217:AK217"/>
    <mergeCell ref="AR217:AS217"/>
    <mergeCell ref="AT217:AU217"/>
    <mergeCell ref="AR214:AS214"/>
    <mergeCell ref="AT214:AU214"/>
    <mergeCell ref="BB214:BC214"/>
    <mergeCell ref="BD214:BE214"/>
    <mergeCell ref="BL214:BM214"/>
    <mergeCell ref="BN214:BO214"/>
    <mergeCell ref="N214:O214"/>
    <mergeCell ref="P214:Q214"/>
    <mergeCell ref="X214:Y214"/>
    <mergeCell ref="Z214:AA214"/>
    <mergeCell ref="AH214:AI214"/>
    <mergeCell ref="AJ214:AK214"/>
    <mergeCell ref="BV214:BW214"/>
    <mergeCell ref="BX214:BY214"/>
    <mergeCell ref="BV217:BW217"/>
    <mergeCell ref="BX217:BY217"/>
    <mergeCell ref="BB193:BC193"/>
    <mergeCell ref="BD193:BE193"/>
    <mergeCell ref="BL193:BM193"/>
    <mergeCell ref="BN193:BO193"/>
    <mergeCell ref="CP193:CQ193"/>
    <mergeCell ref="CR193:CS193"/>
    <mergeCell ref="CP190:CQ190"/>
    <mergeCell ref="CR190:CS190"/>
    <mergeCell ref="N193:O193"/>
    <mergeCell ref="P193:Q193"/>
    <mergeCell ref="X193:Y193"/>
    <mergeCell ref="Z193:AA193"/>
    <mergeCell ref="AH193:AI193"/>
    <mergeCell ref="AJ193:AK193"/>
    <mergeCell ref="AR193:AS193"/>
    <mergeCell ref="AT193:AU193"/>
    <mergeCell ref="AR190:AS190"/>
    <mergeCell ref="AT190:AU190"/>
    <mergeCell ref="BB190:BC190"/>
    <mergeCell ref="BD190:BE190"/>
    <mergeCell ref="BL190:BM190"/>
    <mergeCell ref="BN190:BO190"/>
    <mergeCell ref="N190:O190"/>
    <mergeCell ref="P190:Q190"/>
    <mergeCell ref="X190:Y190"/>
    <mergeCell ref="Z190:AA190"/>
    <mergeCell ref="AH190:AI190"/>
    <mergeCell ref="AJ190:AK190"/>
    <mergeCell ref="BV190:BW190"/>
    <mergeCell ref="BX190:BY190"/>
    <mergeCell ref="BV193:BW193"/>
    <mergeCell ref="BX193:BY193"/>
    <mergeCell ref="BB201:BC201"/>
    <mergeCell ref="BD201:BE201"/>
    <mergeCell ref="BL201:BM201"/>
    <mergeCell ref="BN201:BO201"/>
    <mergeCell ref="CP201:CQ201"/>
    <mergeCell ref="CR201:CS201"/>
    <mergeCell ref="CP198:CQ198"/>
    <mergeCell ref="CR198:CS198"/>
    <mergeCell ref="N201:O201"/>
    <mergeCell ref="P201:Q201"/>
    <mergeCell ref="X201:Y201"/>
    <mergeCell ref="Z201:AA201"/>
    <mergeCell ref="AH201:AI201"/>
    <mergeCell ref="AJ201:AK201"/>
    <mergeCell ref="AR201:AS201"/>
    <mergeCell ref="AT201:AU201"/>
    <mergeCell ref="AR198:AS198"/>
    <mergeCell ref="AT198:AU198"/>
    <mergeCell ref="BB198:BC198"/>
    <mergeCell ref="BD198:BE198"/>
    <mergeCell ref="BL198:BM198"/>
    <mergeCell ref="BN198:BO198"/>
    <mergeCell ref="N198:O198"/>
    <mergeCell ref="P198:Q198"/>
    <mergeCell ref="X198:Y198"/>
    <mergeCell ref="Z198:AA198"/>
    <mergeCell ref="AH198:AI198"/>
    <mergeCell ref="AJ198:AK198"/>
    <mergeCell ref="BV198:BW198"/>
    <mergeCell ref="BX198:BY198"/>
    <mergeCell ref="BV201:BW201"/>
    <mergeCell ref="BX201:BY201"/>
    <mergeCell ref="BB177:BC177"/>
    <mergeCell ref="BD177:BE177"/>
    <mergeCell ref="BL177:BM177"/>
    <mergeCell ref="BN177:BO177"/>
    <mergeCell ref="CP177:CQ177"/>
    <mergeCell ref="CR177:CS177"/>
    <mergeCell ref="CP174:CQ174"/>
    <mergeCell ref="CR174:CS174"/>
    <mergeCell ref="N177:O177"/>
    <mergeCell ref="P177:Q177"/>
    <mergeCell ref="X177:Y177"/>
    <mergeCell ref="Z177:AA177"/>
    <mergeCell ref="AH177:AI177"/>
    <mergeCell ref="AJ177:AK177"/>
    <mergeCell ref="AR177:AS177"/>
    <mergeCell ref="AT177:AU177"/>
    <mergeCell ref="AR174:AS174"/>
    <mergeCell ref="AT174:AU174"/>
    <mergeCell ref="BB174:BC174"/>
    <mergeCell ref="BD174:BE174"/>
    <mergeCell ref="BL174:BM174"/>
    <mergeCell ref="BN174:BO174"/>
    <mergeCell ref="N174:O174"/>
    <mergeCell ref="P174:Q174"/>
    <mergeCell ref="X174:Y174"/>
    <mergeCell ref="Z174:AA174"/>
    <mergeCell ref="AH174:AI174"/>
    <mergeCell ref="AJ174:AK174"/>
    <mergeCell ref="BV174:BW174"/>
    <mergeCell ref="BX174:BY174"/>
    <mergeCell ref="BV177:BW177"/>
    <mergeCell ref="BX177:BY177"/>
    <mergeCell ref="BB185:BC185"/>
    <mergeCell ref="BD185:BE185"/>
    <mergeCell ref="BL185:BM185"/>
    <mergeCell ref="BN185:BO185"/>
    <mergeCell ref="CP185:CQ185"/>
    <mergeCell ref="CR185:CS185"/>
    <mergeCell ref="CP182:CQ182"/>
    <mergeCell ref="CR182:CS182"/>
    <mergeCell ref="N185:O185"/>
    <mergeCell ref="P185:Q185"/>
    <mergeCell ref="X185:Y185"/>
    <mergeCell ref="Z185:AA185"/>
    <mergeCell ref="AH185:AI185"/>
    <mergeCell ref="AJ185:AK185"/>
    <mergeCell ref="AR185:AS185"/>
    <mergeCell ref="AT185:AU185"/>
    <mergeCell ref="AR182:AS182"/>
    <mergeCell ref="AT182:AU182"/>
    <mergeCell ref="BB182:BC182"/>
    <mergeCell ref="BD182:BE182"/>
    <mergeCell ref="BL182:BM182"/>
    <mergeCell ref="BN182:BO182"/>
    <mergeCell ref="N182:O182"/>
    <mergeCell ref="P182:Q182"/>
    <mergeCell ref="X182:Y182"/>
    <mergeCell ref="Z182:AA182"/>
    <mergeCell ref="AH182:AI182"/>
    <mergeCell ref="AJ182:AK182"/>
    <mergeCell ref="BV182:BW182"/>
    <mergeCell ref="BX182:BY182"/>
    <mergeCell ref="BV185:BW185"/>
    <mergeCell ref="BX185:BY185"/>
    <mergeCell ref="BB161:BC161"/>
    <mergeCell ref="BD161:BE161"/>
    <mergeCell ref="BL161:BM161"/>
    <mergeCell ref="BN161:BO161"/>
    <mergeCell ref="CP161:CQ161"/>
    <mergeCell ref="CR161:CS161"/>
    <mergeCell ref="CP158:CQ158"/>
    <mergeCell ref="CR158:CS158"/>
    <mergeCell ref="N161:O161"/>
    <mergeCell ref="P161:Q161"/>
    <mergeCell ref="X161:Y161"/>
    <mergeCell ref="Z161:AA161"/>
    <mergeCell ref="AH161:AI161"/>
    <mergeCell ref="AJ161:AK161"/>
    <mergeCell ref="AR161:AS161"/>
    <mergeCell ref="AT161:AU161"/>
    <mergeCell ref="AR158:AS158"/>
    <mergeCell ref="AT158:AU158"/>
    <mergeCell ref="BB158:BC158"/>
    <mergeCell ref="BD158:BE158"/>
    <mergeCell ref="BL158:BM158"/>
    <mergeCell ref="BN158:BO158"/>
    <mergeCell ref="N158:O158"/>
    <mergeCell ref="P158:Q158"/>
    <mergeCell ref="X158:Y158"/>
    <mergeCell ref="Z158:AA158"/>
    <mergeCell ref="AH158:AI158"/>
    <mergeCell ref="AJ158:AK158"/>
    <mergeCell ref="BV158:BW158"/>
    <mergeCell ref="BX158:BY158"/>
    <mergeCell ref="BV161:BW161"/>
    <mergeCell ref="BX161:BY161"/>
    <mergeCell ref="BB169:BC169"/>
    <mergeCell ref="BD169:BE169"/>
    <mergeCell ref="BL169:BM169"/>
    <mergeCell ref="BN169:BO169"/>
    <mergeCell ref="CP169:CQ169"/>
    <mergeCell ref="CR169:CS169"/>
    <mergeCell ref="CP166:CQ166"/>
    <mergeCell ref="CR166:CS166"/>
    <mergeCell ref="N169:O169"/>
    <mergeCell ref="P169:Q169"/>
    <mergeCell ref="X169:Y169"/>
    <mergeCell ref="Z169:AA169"/>
    <mergeCell ref="AH169:AI169"/>
    <mergeCell ref="AJ169:AK169"/>
    <mergeCell ref="AR169:AS169"/>
    <mergeCell ref="AT169:AU169"/>
    <mergeCell ref="AR166:AS166"/>
    <mergeCell ref="AT166:AU166"/>
    <mergeCell ref="BB166:BC166"/>
    <mergeCell ref="BD166:BE166"/>
    <mergeCell ref="BL166:BM166"/>
    <mergeCell ref="BN166:BO166"/>
    <mergeCell ref="N166:O166"/>
    <mergeCell ref="P166:Q166"/>
    <mergeCell ref="X166:Y166"/>
    <mergeCell ref="Z166:AA166"/>
    <mergeCell ref="AH166:AI166"/>
    <mergeCell ref="AJ166:AK166"/>
    <mergeCell ref="BV166:BW166"/>
    <mergeCell ref="BX166:BY166"/>
    <mergeCell ref="BV169:BW169"/>
    <mergeCell ref="BX169:BY169"/>
    <mergeCell ref="BB145:BC145"/>
    <mergeCell ref="BD145:BE145"/>
    <mergeCell ref="BL145:BM145"/>
    <mergeCell ref="BN145:BO145"/>
    <mergeCell ref="CP145:CQ145"/>
    <mergeCell ref="CR145:CS145"/>
    <mergeCell ref="CP142:CQ142"/>
    <mergeCell ref="CR142:CS142"/>
    <mergeCell ref="N145:O145"/>
    <mergeCell ref="P145:Q145"/>
    <mergeCell ref="X145:Y145"/>
    <mergeCell ref="Z145:AA145"/>
    <mergeCell ref="AH145:AI145"/>
    <mergeCell ref="AJ145:AK145"/>
    <mergeCell ref="AR145:AS145"/>
    <mergeCell ref="AT145:AU145"/>
    <mergeCell ref="AR142:AS142"/>
    <mergeCell ref="AT142:AU142"/>
    <mergeCell ref="BB142:BC142"/>
    <mergeCell ref="BD142:BE142"/>
    <mergeCell ref="BL142:BM142"/>
    <mergeCell ref="BN142:BO142"/>
    <mergeCell ref="N142:O142"/>
    <mergeCell ref="P142:Q142"/>
    <mergeCell ref="X142:Y142"/>
    <mergeCell ref="Z142:AA142"/>
    <mergeCell ref="AH142:AI142"/>
    <mergeCell ref="AJ142:AK142"/>
    <mergeCell ref="BV142:BW142"/>
    <mergeCell ref="BX142:BY142"/>
    <mergeCell ref="BV145:BW145"/>
    <mergeCell ref="BX145:BY145"/>
    <mergeCell ref="BB153:BC153"/>
    <mergeCell ref="BD153:BE153"/>
    <mergeCell ref="BL153:BM153"/>
    <mergeCell ref="BN153:BO153"/>
    <mergeCell ref="CP153:CQ153"/>
    <mergeCell ref="CR153:CS153"/>
    <mergeCell ref="CP150:CQ150"/>
    <mergeCell ref="CR150:CS150"/>
    <mergeCell ref="N153:O153"/>
    <mergeCell ref="P153:Q153"/>
    <mergeCell ref="X153:Y153"/>
    <mergeCell ref="Z153:AA153"/>
    <mergeCell ref="AH153:AI153"/>
    <mergeCell ref="AJ153:AK153"/>
    <mergeCell ref="AR153:AS153"/>
    <mergeCell ref="AT153:AU153"/>
    <mergeCell ref="AR150:AS150"/>
    <mergeCell ref="AT150:AU150"/>
    <mergeCell ref="BB150:BC150"/>
    <mergeCell ref="BD150:BE150"/>
    <mergeCell ref="BL150:BM150"/>
    <mergeCell ref="BN150:BO150"/>
    <mergeCell ref="N150:O150"/>
    <mergeCell ref="P150:Q150"/>
    <mergeCell ref="X150:Y150"/>
    <mergeCell ref="Z150:AA150"/>
    <mergeCell ref="AH150:AI150"/>
    <mergeCell ref="AJ150:AK150"/>
    <mergeCell ref="BV150:BW150"/>
    <mergeCell ref="BX150:BY150"/>
    <mergeCell ref="BV153:BW153"/>
    <mergeCell ref="BX153:BY153"/>
    <mergeCell ref="BB129:BC129"/>
    <mergeCell ref="BD129:BE129"/>
    <mergeCell ref="BL129:BM129"/>
    <mergeCell ref="BN129:BO129"/>
    <mergeCell ref="CP129:CQ129"/>
    <mergeCell ref="CR129:CS129"/>
    <mergeCell ref="CP126:CQ126"/>
    <mergeCell ref="CR126:CS126"/>
    <mergeCell ref="N129:O129"/>
    <mergeCell ref="P129:Q129"/>
    <mergeCell ref="X129:Y129"/>
    <mergeCell ref="Z129:AA129"/>
    <mergeCell ref="AH129:AI129"/>
    <mergeCell ref="AJ129:AK129"/>
    <mergeCell ref="AR129:AS129"/>
    <mergeCell ref="AT129:AU129"/>
    <mergeCell ref="AR126:AS126"/>
    <mergeCell ref="AT126:AU126"/>
    <mergeCell ref="BB126:BC126"/>
    <mergeCell ref="BD126:BE126"/>
    <mergeCell ref="BL126:BM126"/>
    <mergeCell ref="BN126:BO126"/>
    <mergeCell ref="N126:O126"/>
    <mergeCell ref="P126:Q126"/>
    <mergeCell ref="X126:Y126"/>
    <mergeCell ref="Z126:AA126"/>
    <mergeCell ref="AH126:AI126"/>
    <mergeCell ref="AJ126:AK126"/>
    <mergeCell ref="BV126:BW126"/>
    <mergeCell ref="BX126:BY126"/>
    <mergeCell ref="BV129:BW129"/>
    <mergeCell ref="BX129:BY129"/>
    <mergeCell ref="BB137:BC137"/>
    <mergeCell ref="BD137:BE137"/>
    <mergeCell ref="BL137:BM137"/>
    <mergeCell ref="BN137:BO137"/>
    <mergeCell ref="CP137:CQ137"/>
    <mergeCell ref="CR137:CS137"/>
    <mergeCell ref="CP134:CQ134"/>
    <mergeCell ref="CR134:CS134"/>
    <mergeCell ref="N137:O137"/>
    <mergeCell ref="P137:Q137"/>
    <mergeCell ref="X137:Y137"/>
    <mergeCell ref="Z137:AA137"/>
    <mergeCell ref="AH137:AI137"/>
    <mergeCell ref="AJ137:AK137"/>
    <mergeCell ref="AR137:AS137"/>
    <mergeCell ref="AT137:AU137"/>
    <mergeCell ref="AR134:AS134"/>
    <mergeCell ref="AT134:AU134"/>
    <mergeCell ref="BB134:BC134"/>
    <mergeCell ref="BD134:BE134"/>
    <mergeCell ref="BL134:BM134"/>
    <mergeCell ref="BN134:BO134"/>
    <mergeCell ref="N134:O134"/>
    <mergeCell ref="P134:Q134"/>
    <mergeCell ref="X134:Y134"/>
    <mergeCell ref="Z134:AA134"/>
    <mergeCell ref="AH134:AI134"/>
    <mergeCell ref="AJ134:AK134"/>
    <mergeCell ref="BV134:BW134"/>
    <mergeCell ref="BX134:BY134"/>
    <mergeCell ref="BV137:BW137"/>
    <mergeCell ref="BX137:BY137"/>
    <mergeCell ref="BB113:BC113"/>
    <mergeCell ref="BD113:BE113"/>
    <mergeCell ref="BL113:BM113"/>
    <mergeCell ref="BN113:BO113"/>
    <mergeCell ref="CP113:CQ113"/>
    <mergeCell ref="CR113:CS113"/>
    <mergeCell ref="CP110:CQ110"/>
    <mergeCell ref="CR110:CS110"/>
    <mergeCell ref="N113:O113"/>
    <mergeCell ref="P113:Q113"/>
    <mergeCell ref="X113:Y113"/>
    <mergeCell ref="Z113:AA113"/>
    <mergeCell ref="AH113:AI113"/>
    <mergeCell ref="AJ113:AK113"/>
    <mergeCell ref="AR113:AS113"/>
    <mergeCell ref="AT113:AU113"/>
    <mergeCell ref="AR110:AS110"/>
    <mergeCell ref="AT110:AU110"/>
    <mergeCell ref="BB110:BC110"/>
    <mergeCell ref="BD110:BE110"/>
    <mergeCell ref="BL110:BM110"/>
    <mergeCell ref="BN110:BO110"/>
    <mergeCell ref="N110:O110"/>
    <mergeCell ref="P110:Q110"/>
    <mergeCell ref="X110:Y110"/>
    <mergeCell ref="Z110:AA110"/>
    <mergeCell ref="AH110:AI110"/>
    <mergeCell ref="AJ110:AK110"/>
    <mergeCell ref="BV110:BW110"/>
    <mergeCell ref="BX110:BY110"/>
    <mergeCell ref="BV113:BW113"/>
    <mergeCell ref="BX113:BY113"/>
    <mergeCell ref="BB121:BC121"/>
    <mergeCell ref="BD121:BE121"/>
    <mergeCell ref="BL121:BM121"/>
    <mergeCell ref="BN121:BO121"/>
    <mergeCell ref="CP121:CQ121"/>
    <mergeCell ref="CR121:CS121"/>
    <mergeCell ref="CP118:CQ118"/>
    <mergeCell ref="CR118:CS118"/>
    <mergeCell ref="N121:O121"/>
    <mergeCell ref="P121:Q121"/>
    <mergeCell ref="X121:Y121"/>
    <mergeCell ref="Z121:AA121"/>
    <mergeCell ref="AH121:AI121"/>
    <mergeCell ref="AJ121:AK121"/>
    <mergeCell ref="AR121:AS121"/>
    <mergeCell ref="AT121:AU121"/>
    <mergeCell ref="AR118:AS118"/>
    <mergeCell ref="AT118:AU118"/>
    <mergeCell ref="BB118:BC118"/>
    <mergeCell ref="BD118:BE118"/>
    <mergeCell ref="BL118:BM118"/>
    <mergeCell ref="BN118:BO118"/>
    <mergeCell ref="N118:O118"/>
    <mergeCell ref="P118:Q118"/>
    <mergeCell ref="X118:Y118"/>
    <mergeCell ref="Z118:AA118"/>
    <mergeCell ref="AH118:AI118"/>
    <mergeCell ref="AJ118:AK118"/>
    <mergeCell ref="BV118:BW118"/>
    <mergeCell ref="BX118:BY118"/>
    <mergeCell ref="BV121:BW121"/>
    <mergeCell ref="BX121:BY121"/>
    <mergeCell ref="BB97:BC97"/>
    <mergeCell ref="BD97:BE97"/>
    <mergeCell ref="BL97:BM97"/>
    <mergeCell ref="BN97:BO97"/>
    <mergeCell ref="CP97:CQ97"/>
    <mergeCell ref="CR97:CS97"/>
    <mergeCell ref="CP94:CQ94"/>
    <mergeCell ref="CR94:CS94"/>
    <mergeCell ref="N97:O97"/>
    <mergeCell ref="P97:Q97"/>
    <mergeCell ref="X97:Y97"/>
    <mergeCell ref="Z97:AA97"/>
    <mergeCell ref="AH97:AI97"/>
    <mergeCell ref="AJ97:AK97"/>
    <mergeCell ref="AR97:AS97"/>
    <mergeCell ref="AT97:AU97"/>
    <mergeCell ref="AR94:AS94"/>
    <mergeCell ref="AT94:AU94"/>
    <mergeCell ref="BB94:BC94"/>
    <mergeCell ref="BD94:BE94"/>
    <mergeCell ref="BL94:BM94"/>
    <mergeCell ref="BN94:BO94"/>
    <mergeCell ref="N94:O94"/>
    <mergeCell ref="P94:Q94"/>
    <mergeCell ref="X94:Y94"/>
    <mergeCell ref="Z94:AA94"/>
    <mergeCell ref="AH94:AI94"/>
    <mergeCell ref="AJ94:AK94"/>
    <mergeCell ref="BV94:BW94"/>
    <mergeCell ref="BX94:BY94"/>
    <mergeCell ref="BV97:BW97"/>
    <mergeCell ref="BX97:BY97"/>
    <mergeCell ref="BB105:BC105"/>
    <mergeCell ref="BD105:BE105"/>
    <mergeCell ref="BL105:BM105"/>
    <mergeCell ref="BN105:BO105"/>
    <mergeCell ref="CP105:CQ105"/>
    <mergeCell ref="CR105:CS105"/>
    <mergeCell ref="CP102:CQ102"/>
    <mergeCell ref="CR102:CS102"/>
    <mergeCell ref="N105:O105"/>
    <mergeCell ref="P105:Q105"/>
    <mergeCell ref="X105:Y105"/>
    <mergeCell ref="Z105:AA105"/>
    <mergeCell ref="AH105:AI105"/>
    <mergeCell ref="AJ105:AK105"/>
    <mergeCell ref="AR105:AS105"/>
    <mergeCell ref="AT105:AU105"/>
    <mergeCell ref="AR102:AS102"/>
    <mergeCell ref="AT102:AU102"/>
    <mergeCell ref="BB102:BC102"/>
    <mergeCell ref="BD102:BE102"/>
    <mergeCell ref="BL102:BM102"/>
    <mergeCell ref="BN102:BO102"/>
    <mergeCell ref="N102:O102"/>
    <mergeCell ref="P102:Q102"/>
    <mergeCell ref="X102:Y102"/>
    <mergeCell ref="Z102:AA102"/>
    <mergeCell ref="AH102:AI102"/>
    <mergeCell ref="AJ102:AK102"/>
    <mergeCell ref="BV102:BW102"/>
    <mergeCell ref="BX102:BY102"/>
    <mergeCell ref="BV105:BW105"/>
    <mergeCell ref="BX105:BY105"/>
    <mergeCell ref="BB81:BC81"/>
    <mergeCell ref="BD81:BE81"/>
    <mergeCell ref="BL81:BM81"/>
    <mergeCell ref="BN81:BO81"/>
    <mergeCell ref="CP81:CQ81"/>
    <mergeCell ref="CR81:CS81"/>
    <mergeCell ref="CP78:CQ78"/>
    <mergeCell ref="CR78:CS78"/>
    <mergeCell ref="N81:O81"/>
    <mergeCell ref="P81:Q81"/>
    <mergeCell ref="X81:Y81"/>
    <mergeCell ref="Z81:AA81"/>
    <mergeCell ref="AH81:AI81"/>
    <mergeCell ref="AJ81:AK81"/>
    <mergeCell ref="AR81:AS81"/>
    <mergeCell ref="AT81:AU81"/>
    <mergeCell ref="AR78:AS78"/>
    <mergeCell ref="AT78:AU78"/>
    <mergeCell ref="BB78:BC78"/>
    <mergeCell ref="BD78:BE78"/>
    <mergeCell ref="BL78:BM78"/>
    <mergeCell ref="BN78:BO78"/>
    <mergeCell ref="N78:O78"/>
    <mergeCell ref="P78:Q78"/>
    <mergeCell ref="X78:Y78"/>
    <mergeCell ref="Z78:AA78"/>
    <mergeCell ref="AH78:AI78"/>
    <mergeCell ref="AJ78:AK78"/>
    <mergeCell ref="BV78:BW78"/>
    <mergeCell ref="BX78:BY78"/>
    <mergeCell ref="BV81:BW81"/>
    <mergeCell ref="BX81:BY81"/>
    <mergeCell ref="BB89:BC89"/>
    <mergeCell ref="BD89:BE89"/>
    <mergeCell ref="BL89:BM89"/>
    <mergeCell ref="BN89:BO89"/>
    <mergeCell ref="CP89:CQ89"/>
    <mergeCell ref="CR89:CS89"/>
    <mergeCell ref="CP86:CQ86"/>
    <mergeCell ref="CR86:CS86"/>
    <mergeCell ref="N89:O89"/>
    <mergeCell ref="P89:Q89"/>
    <mergeCell ref="X89:Y89"/>
    <mergeCell ref="Z89:AA89"/>
    <mergeCell ref="AH89:AI89"/>
    <mergeCell ref="AJ89:AK89"/>
    <mergeCell ref="AR89:AS89"/>
    <mergeCell ref="AT89:AU89"/>
    <mergeCell ref="AR86:AS86"/>
    <mergeCell ref="AT86:AU86"/>
    <mergeCell ref="BB86:BC86"/>
    <mergeCell ref="BD86:BE86"/>
    <mergeCell ref="BL86:BM86"/>
    <mergeCell ref="BN86:BO86"/>
    <mergeCell ref="N86:O86"/>
    <mergeCell ref="P86:Q86"/>
    <mergeCell ref="X86:Y86"/>
    <mergeCell ref="Z86:AA86"/>
    <mergeCell ref="AH86:AI86"/>
    <mergeCell ref="AJ86:AK86"/>
    <mergeCell ref="BV86:BW86"/>
    <mergeCell ref="BX86:BY86"/>
    <mergeCell ref="BV89:BW89"/>
    <mergeCell ref="BX89:BY89"/>
    <mergeCell ref="CP65:CQ65"/>
    <mergeCell ref="CR65:CS65"/>
    <mergeCell ref="CP62:CQ62"/>
    <mergeCell ref="CR62:CS62"/>
    <mergeCell ref="N65:O65"/>
    <mergeCell ref="P65:Q65"/>
    <mergeCell ref="X65:Y65"/>
    <mergeCell ref="Z65:AA65"/>
    <mergeCell ref="AH65:AI65"/>
    <mergeCell ref="AJ65:AK65"/>
    <mergeCell ref="AR65:AS65"/>
    <mergeCell ref="AT65:AU65"/>
    <mergeCell ref="AR62:AS62"/>
    <mergeCell ref="AT62:AU62"/>
    <mergeCell ref="BB62:BC62"/>
    <mergeCell ref="BD62:BE62"/>
    <mergeCell ref="BL62:BM62"/>
    <mergeCell ref="BN62:BO62"/>
    <mergeCell ref="N62:O62"/>
    <mergeCell ref="P62:Q62"/>
    <mergeCell ref="X62:Y62"/>
    <mergeCell ref="Z62:AA62"/>
    <mergeCell ref="AH62:AI62"/>
    <mergeCell ref="AJ62:AK62"/>
    <mergeCell ref="BV62:BW62"/>
    <mergeCell ref="BX62:BY62"/>
    <mergeCell ref="BV65:BW65"/>
    <mergeCell ref="BX65:BY65"/>
    <mergeCell ref="BB73:BC73"/>
    <mergeCell ref="BD73:BE73"/>
    <mergeCell ref="BL73:BM73"/>
    <mergeCell ref="BN73:BO73"/>
    <mergeCell ref="CP73:CQ73"/>
    <mergeCell ref="CR73:CS73"/>
    <mergeCell ref="CP70:CQ70"/>
    <mergeCell ref="CR70:CS70"/>
    <mergeCell ref="N73:O73"/>
    <mergeCell ref="P73:Q73"/>
    <mergeCell ref="X73:Y73"/>
    <mergeCell ref="Z73:AA73"/>
    <mergeCell ref="AH73:AI73"/>
    <mergeCell ref="AJ73:AK73"/>
    <mergeCell ref="AR73:AS73"/>
    <mergeCell ref="AT73:AU73"/>
    <mergeCell ref="AR70:AS70"/>
    <mergeCell ref="AT70:AU70"/>
    <mergeCell ref="BB70:BC70"/>
    <mergeCell ref="BD70:BE70"/>
    <mergeCell ref="BL70:BM70"/>
    <mergeCell ref="BN70:BO70"/>
    <mergeCell ref="N70:O70"/>
    <mergeCell ref="P70:Q70"/>
    <mergeCell ref="X70:Y70"/>
    <mergeCell ref="Z70:AA70"/>
    <mergeCell ref="AH70:AI70"/>
    <mergeCell ref="AJ70:AK70"/>
    <mergeCell ref="BV70:BW70"/>
    <mergeCell ref="BX70:BY70"/>
    <mergeCell ref="BV73:BW73"/>
    <mergeCell ref="BX73:BY73"/>
    <mergeCell ref="CP49:CQ49"/>
    <mergeCell ref="CR49:CS49"/>
    <mergeCell ref="CP46:CQ46"/>
    <mergeCell ref="CR46:CS46"/>
    <mergeCell ref="N49:O49"/>
    <mergeCell ref="P49:Q49"/>
    <mergeCell ref="X49:Y49"/>
    <mergeCell ref="Z49:AA49"/>
    <mergeCell ref="AH49:AI49"/>
    <mergeCell ref="AJ49:AK49"/>
    <mergeCell ref="AR49:AS49"/>
    <mergeCell ref="AT49:AU49"/>
    <mergeCell ref="AR46:AS46"/>
    <mergeCell ref="AT46:AU46"/>
    <mergeCell ref="BB46:BC46"/>
    <mergeCell ref="BD46:BE46"/>
    <mergeCell ref="BL46:BM46"/>
    <mergeCell ref="BN46:BO46"/>
    <mergeCell ref="N46:O46"/>
    <mergeCell ref="P46:Q46"/>
    <mergeCell ref="X46:Y46"/>
    <mergeCell ref="Z46:AA46"/>
    <mergeCell ref="AH46:AI46"/>
    <mergeCell ref="AJ46:AK46"/>
    <mergeCell ref="BV46:BW46"/>
    <mergeCell ref="BX46:BY46"/>
    <mergeCell ref="BV49:BW49"/>
    <mergeCell ref="BX49:BY49"/>
    <mergeCell ref="BB57:BC57"/>
    <mergeCell ref="BD57:BE57"/>
    <mergeCell ref="BL57:BM57"/>
    <mergeCell ref="BN57:BO57"/>
    <mergeCell ref="CP57:CQ57"/>
    <mergeCell ref="CR57:CS57"/>
    <mergeCell ref="CP54:CQ54"/>
    <mergeCell ref="CR54:CS54"/>
    <mergeCell ref="N57:O57"/>
    <mergeCell ref="P57:Q57"/>
    <mergeCell ref="X57:Y57"/>
    <mergeCell ref="Z57:AA57"/>
    <mergeCell ref="AH57:AI57"/>
    <mergeCell ref="AJ57:AK57"/>
    <mergeCell ref="AR57:AS57"/>
    <mergeCell ref="AT57:AU57"/>
    <mergeCell ref="AR54:AS54"/>
    <mergeCell ref="AT54:AU54"/>
    <mergeCell ref="BB54:BC54"/>
    <mergeCell ref="BD54:BE54"/>
    <mergeCell ref="BL54:BM54"/>
    <mergeCell ref="BN54:BO54"/>
    <mergeCell ref="N54:O54"/>
    <mergeCell ref="P54:Q54"/>
    <mergeCell ref="X54:Y54"/>
    <mergeCell ref="Z54:AA54"/>
    <mergeCell ref="AH54:AI54"/>
    <mergeCell ref="AJ54:AK54"/>
    <mergeCell ref="BV54:BW54"/>
    <mergeCell ref="BX54:BY54"/>
    <mergeCell ref="BV57:BW57"/>
    <mergeCell ref="BX57:BY57"/>
    <mergeCell ref="CF46:CG46"/>
    <mergeCell ref="CH46:CI46"/>
    <mergeCell ref="CF49:CG49"/>
    <mergeCell ref="CH49:CI49"/>
    <mergeCell ref="CP33:CQ33"/>
    <mergeCell ref="CR33:CS33"/>
    <mergeCell ref="CP30:CQ30"/>
    <mergeCell ref="CR30:CS30"/>
    <mergeCell ref="N33:O33"/>
    <mergeCell ref="P33:Q33"/>
    <mergeCell ref="X33:Y33"/>
    <mergeCell ref="Z33:AA33"/>
    <mergeCell ref="AH33:AI33"/>
    <mergeCell ref="AJ33:AK33"/>
    <mergeCell ref="AR33:AS33"/>
    <mergeCell ref="AT33:AU33"/>
    <mergeCell ref="AR30:AS30"/>
    <mergeCell ref="AT30:AU30"/>
    <mergeCell ref="BB30:BC30"/>
    <mergeCell ref="BD30:BE30"/>
    <mergeCell ref="BL30:BM30"/>
    <mergeCell ref="BN30:BO30"/>
    <mergeCell ref="N30:O30"/>
    <mergeCell ref="P30:Q30"/>
    <mergeCell ref="X30:Y30"/>
    <mergeCell ref="Z30:AA30"/>
    <mergeCell ref="AH30:AI30"/>
    <mergeCell ref="AJ30:AK30"/>
    <mergeCell ref="CF30:CG30"/>
    <mergeCell ref="CH30:CI30"/>
    <mergeCell ref="CF33:CG33"/>
    <mergeCell ref="CH33:CI33"/>
    <mergeCell ref="BB41:BC41"/>
    <mergeCell ref="BD41:BE41"/>
    <mergeCell ref="BL41:BM41"/>
    <mergeCell ref="BN41:BO41"/>
    <mergeCell ref="CP41:CQ41"/>
    <mergeCell ref="CR41:CS41"/>
    <mergeCell ref="CP38:CQ38"/>
    <mergeCell ref="CR38:CS38"/>
    <mergeCell ref="N41:O41"/>
    <mergeCell ref="P41:Q41"/>
    <mergeCell ref="X41:Y41"/>
    <mergeCell ref="Z41:AA41"/>
    <mergeCell ref="AH41:AI41"/>
    <mergeCell ref="AJ41:AK41"/>
    <mergeCell ref="AR41:AS41"/>
    <mergeCell ref="AT41:AU41"/>
    <mergeCell ref="AR38:AS38"/>
    <mergeCell ref="AT38:AU38"/>
    <mergeCell ref="BB38:BC38"/>
    <mergeCell ref="BD38:BE38"/>
    <mergeCell ref="BL38:BM38"/>
    <mergeCell ref="BN38:BO38"/>
    <mergeCell ref="N38:O38"/>
    <mergeCell ref="P38:Q38"/>
    <mergeCell ref="X38:Y38"/>
    <mergeCell ref="Z38:AA38"/>
    <mergeCell ref="AH38:AI38"/>
    <mergeCell ref="AJ38:AK38"/>
    <mergeCell ref="BV38:BW38"/>
    <mergeCell ref="BX38:BY38"/>
    <mergeCell ref="BV41:BW41"/>
    <mergeCell ref="BX41:BY41"/>
    <mergeCell ref="CF38:CG38"/>
    <mergeCell ref="CH38:CI38"/>
    <mergeCell ref="CF41:CG41"/>
    <mergeCell ref="CH41:CI41"/>
    <mergeCell ref="CP17:CQ17"/>
    <mergeCell ref="CR17:CS17"/>
    <mergeCell ref="CP14:CQ14"/>
    <mergeCell ref="CR14:CS14"/>
    <mergeCell ref="N17:O17"/>
    <mergeCell ref="P17:Q17"/>
    <mergeCell ref="X17:Y17"/>
    <mergeCell ref="Z17:AA17"/>
    <mergeCell ref="AH17:AI17"/>
    <mergeCell ref="AJ17:AK17"/>
    <mergeCell ref="AR17:AS17"/>
    <mergeCell ref="AT17:AU17"/>
    <mergeCell ref="AR14:AS14"/>
    <mergeCell ref="AT14:AU14"/>
    <mergeCell ref="BB14:BC14"/>
    <mergeCell ref="BD14:BE14"/>
    <mergeCell ref="BL14:BM14"/>
    <mergeCell ref="BN14:BO14"/>
    <mergeCell ref="N14:O14"/>
    <mergeCell ref="P14:Q14"/>
    <mergeCell ref="X14:Y14"/>
    <mergeCell ref="Z14:AA14"/>
    <mergeCell ref="AH14:AI14"/>
    <mergeCell ref="AJ14:AK14"/>
    <mergeCell ref="CF14:CG14"/>
    <mergeCell ref="CH14:CI14"/>
    <mergeCell ref="CF17:CG17"/>
    <mergeCell ref="CH17:CI17"/>
    <mergeCell ref="BB25:BC25"/>
    <mergeCell ref="BD25:BE25"/>
    <mergeCell ref="BL25:BM25"/>
    <mergeCell ref="BN25:BO25"/>
    <mergeCell ref="CP25:CQ25"/>
    <mergeCell ref="CR25:CS25"/>
    <mergeCell ref="CP22:CQ22"/>
    <mergeCell ref="CR22:CS22"/>
    <mergeCell ref="N25:O25"/>
    <mergeCell ref="P25:Q25"/>
    <mergeCell ref="X25:Y25"/>
    <mergeCell ref="Z25:AA25"/>
    <mergeCell ref="AH25:AI25"/>
    <mergeCell ref="AJ25:AK25"/>
    <mergeCell ref="AR25:AS25"/>
    <mergeCell ref="AT25:AU25"/>
    <mergeCell ref="AR22:AS22"/>
    <mergeCell ref="AT22:AU22"/>
    <mergeCell ref="BB22:BC22"/>
    <mergeCell ref="BD22:BE22"/>
    <mergeCell ref="BL22:BM22"/>
    <mergeCell ref="BN22:BO22"/>
    <mergeCell ref="N22:O22"/>
    <mergeCell ref="P22:Q22"/>
    <mergeCell ref="X22:Y22"/>
    <mergeCell ref="Z22:AA22"/>
    <mergeCell ref="AH22:AI22"/>
    <mergeCell ref="AJ22:AK22"/>
    <mergeCell ref="CF22:CG22"/>
    <mergeCell ref="CH22:CI22"/>
    <mergeCell ref="CF25:CG25"/>
    <mergeCell ref="CH25:CI25"/>
    <mergeCell ref="CF54:CG54"/>
    <mergeCell ref="CH54:CI54"/>
    <mergeCell ref="CF57:CG57"/>
    <mergeCell ref="CH57:CI57"/>
    <mergeCell ref="CF62:CG62"/>
    <mergeCell ref="CH62:CI62"/>
    <mergeCell ref="CF65:CG65"/>
    <mergeCell ref="CH65:CI65"/>
    <mergeCell ref="CF70:CG70"/>
    <mergeCell ref="CH70:CI70"/>
    <mergeCell ref="BV14:BW14"/>
    <mergeCell ref="BX14:BY14"/>
    <mergeCell ref="BV17:BW17"/>
    <mergeCell ref="BX17:BY17"/>
    <mergeCell ref="BV22:BW22"/>
    <mergeCell ref="BX22:BY22"/>
    <mergeCell ref="BV25:BW25"/>
    <mergeCell ref="BX25:BY25"/>
    <mergeCell ref="BV30:BW30"/>
    <mergeCell ref="BX30:BY30"/>
    <mergeCell ref="BV33:BW33"/>
    <mergeCell ref="BX33:BY33"/>
    <mergeCell ref="BB17:BC17"/>
    <mergeCell ref="BD17:BE17"/>
    <mergeCell ref="BL17:BM17"/>
    <mergeCell ref="BN17:BO17"/>
    <mergeCell ref="BB33:BC33"/>
    <mergeCell ref="BD33:BE33"/>
    <mergeCell ref="BL33:BM33"/>
    <mergeCell ref="BN33:BO33"/>
    <mergeCell ref="BB49:BC49"/>
    <mergeCell ref="BD49:BE49"/>
    <mergeCell ref="BL49:BM49"/>
    <mergeCell ref="BN49:BO49"/>
    <mergeCell ref="BB65:BC65"/>
    <mergeCell ref="BD65:BE65"/>
    <mergeCell ref="BL65:BM65"/>
    <mergeCell ref="BN65:BO65"/>
    <mergeCell ref="CF110:CG110"/>
    <mergeCell ref="CH110:CI110"/>
    <mergeCell ref="CF113:CG113"/>
    <mergeCell ref="CH113:CI113"/>
    <mergeCell ref="CF118:CG118"/>
    <mergeCell ref="CH118:CI118"/>
    <mergeCell ref="CF121:CG121"/>
    <mergeCell ref="CH121:CI121"/>
    <mergeCell ref="CF126:CG126"/>
    <mergeCell ref="CH126:CI126"/>
    <mergeCell ref="CF129:CG129"/>
    <mergeCell ref="CH129:CI129"/>
    <mergeCell ref="CF134:CG134"/>
    <mergeCell ref="CH134:CI134"/>
    <mergeCell ref="CF137:CG137"/>
    <mergeCell ref="CH137:CI137"/>
    <mergeCell ref="CF142:CG142"/>
    <mergeCell ref="CH142:CI142"/>
    <mergeCell ref="CF73:CG73"/>
    <mergeCell ref="CH73:CI73"/>
    <mergeCell ref="CF78:CG78"/>
    <mergeCell ref="CH78:CI78"/>
    <mergeCell ref="CF81:CG81"/>
    <mergeCell ref="CH81:CI81"/>
    <mergeCell ref="CF86:CG86"/>
    <mergeCell ref="CH86:CI86"/>
    <mergeCell ref="CF89:CG89"/>
    <mergeCell ref="CH89:CI89"/>
    <mergeCell ref="CF94:CG94"/>
    <mergeCell ref="CH94:CI94"/>
    <mergeCell ref="CF97:CG97"/>
    <mergeCell ref="CH97:CI97"/>
    <mergeCell ref="CF102:CG102"/>
    <mergeCell ref="CH102:CI102"/>
    <mergeCell ref="CF105:CG105"/>
    <mergeCell ref="CH105:CI105"/>
    <mergeCell ref="CF182:CG182"/>
    <mergeCell ref="CH182:CI182"/>
    <mergeCell ref="CF185:CG185"/>
    <mergeCell ref="CH185:CI185"/>
    <mergeCell ref="CF190:CG190"/>
    <mergeCell ref="CH190:CI190"/>
    <mergeCell ref="CF193:CG193"/>
    <mergeCell ref="CH193:CI193"/>
    <mergeCell ref="CF198:CG198"/>
    <mergeCell ref="CH198:CI198"/>
    <mergeCell ref="CF201:CG201"/>
    <mergeCell ref="CH201:CI201"/>
    <mergeCell ref="CF206:CG206"/>
    <mergeCell ref="CH206:CI206"/>
    <mergeCell ref="CF209:CG209"/>
    <mergeCell ref="CH209:CI209"/>
    <mergeCell ref="CF214:CG214"/>
    <mergeCell ref="CH214:CI214"/>
    <mergeCell ref="CF145:CG145"/>
    <mergeCell ref="CH145:CI145"/>
    <mergeCell ref="CF150:CG150"/>
    <mergeCell ref="CH150:CI150"/>
    <mergeCell ref="CF153:CG153"/>
    <mergeCell ref="CH153:CI153"/>
    <mergeCell ref="CF158:CG158"/>
    <mergeCell ref="CH158:CI158"/>
    <mergeCell ref="CF161:CG161"/>
    <mergeCell ref="CH161:CI161"/>
    <mergeCell ref="CF166:CG166"/>
    <mergeCell ref="CH166:CI166"/>
    <mergeCell ref="CF169:CG169"/>
    <mergeCell ref="CH169:CI169"/>
    <mergeCell ref="CF174:CG174"/>
    <mergeCell ref="CH174:CI174"/>
    <mergeCell ref="CF177:CG177"/>
    <mergeCell ref="CH177:CI177"/>
    <mergeCell ref="CF254:CG254"/>
    <mergeCell ref="CH254:CI254"/>
    <mergeCell ref="CF257:CG257"/>
    <mergeCell ref="CH257:CI257"/>
    <mergeCell ref="CF262:CG262"/>
    <mergeCell ref="CH262:CI262"/>
    <mergeCell ref="CF265:CG265"/>
    <mergeCell ref="CH265:CI265"/>
    <mergeCell ref="CF270:CG270"/>
    <mergeCell ref="CH270:CI270"/>
    <mergeCell ref="CF273:CG273"/>
    <mergeCell ref="CH273:CI273"/>
    <mergeCell ref="CF278:CG278"/>
    <mergeCell ref="CH278:CI278"/>
    <mergeCell ref="CF281:CG281"/>
    <mergeCell ref="CH281:CI281"/>
    <mergeCell ref="CF286:CG286"/>
    <mergeCell ref="CH286:CI286"/>
    <mergeCell ref="CF217:CG217"/>
    <mergeCell ref="CH217:CI217"/>
    <mergeCell ref="CF222:CG222"/>
    <mergeCell ref="CH222:CI222"/>
    <mergeCell ref="CF225:CG225"/>
    <mergeCell ref="CH225:CI225"/>
    <mergeCell ref="CF230:CG230"/>
    <mergeCell ref="CH230:CI230"/>
    <mergeCell ref="CF233:CG233"/>
    <mergeCell ref="CH233:CI233"/>
    <mergeCell ref="CF238:CG238"/>
    <mergeCell ref="CH238:CI238"/>
    <mergeCell ref="CF241:CG241"/>
    <mergeCell ref="CH241:CI241"/>
    <mergeCell ref="CF246:CG246"/>
    <mergeCell ref="CH246:CI246"/>
    <mergeCell ref="CF249:CG249"/>
    <mergeCell ref="CH249:CI249"/>
    <mergeCell ref="CF326:CG326"/>
    <mergeCell ref="CH326:CI326"/>
    <mergeCell ref="CF329:CG329"/>
    <mergeCell ref="CH329:CI329"/>
    <mergeCell ref="CF334:CG334"/>
    <mergeCell ref="CH334:CI334"/>
    <mergeCell ref="CF337:CG337"/>
    <mergeCell ref="CH337:CI337"/>
    <mergeCell ref="CF342:CG342"/>
    <mergeCell ref="CH342:CI342"/>
    <mergeCell ref="CF345:CG345"/>
    <mergeCell ref="CH345:CI345"/>
    <mergeCell ref="CF350:CG350"/>
    <mergeCell ref="CH350:CI350"/>
    <mergeCell ref="CF353:CG353"/>
    <mergeCell ref="CH353:CI353"/>
    <mergeCell ref="CF358:CG358"/>
    <mergeCell ref="CH358:CI358"/>
    <mergeCell ref="CF289:CG289"/>
    <mergeCell ref="CH289:CI289"/>
    <mergeCell ref="CF294:CG294"/>
    <mergeCell ref="CH294:CI294"/>
    <mergeCell ref="CF297:CG297"/>
    <mergeCell ref="CH297:CI297"/>
    <mergeCell ref="CF302:CG302"/>
    <mergeCell ref="CH302:CI302"/>
    <mergeCell ref="CF305:CG305"/>
    <mergeCell ref="CH305:CI305"/>
    <mergeCell ref="CF310:CG310"/>
    <mergeCell ref="CH310:CI310"/>
    <mergeCell ref="CF313:CG313"/>
    <mergeCell ref="CH313:CI313"/>
    <mergeCell ref="CF318:CG318"/>
    <mergeCell ref="CH318:CI318"/>
    <mergeCell ref="CF321:CG321"/>
    <mergeCell ref="CH321:CI321"/>
    <mergeCell ref="CF398:CG398"/>
    <mergeCell ref="CH398:CI398"/>
    <mergeCell ref="CF401:CG401"/>
    <mergeCell ref="CH401:CI401"/>
    <mergeCell ref="CF406:CG406"/>
    <mergeCell ref="CH406:CI406"/>
    <mergeCell ref="CF409:CG409"/>
    <mergeCell ref="CH409:CI409"/>
    <mergeCell ref="CF414:CG414"/>
    <mergeCell ref="CH414:CI414"/>
    <mergeCell ref="CF417:CG417"/>
    <mergeCell ref="CH417:CI417"/>
    <mergeCell ref="CF422:CG422"/>
    <mergeCell ref="CH422:CI422"/>
    <mergeCell ref="CF425:CG425"/>
    <mergeCell ref="CH425:CI425"/>
    <mergeCell ref="CF430:CG430"/>
    <mergeCell ref="CH430:CI430"/>
    <mergeCell ref="CF361:CG361"/>
    <mergeCell ref="CH361:CI361"/>
    <mergeCell ref="CF366:CG366"/>
    <mergeCell ref="CH366:CI366"/>
    <mergeCell ref="CF369:CG369"/>
    <mergeCell ref="CH369:CI369"/>
    <mergeCell ref="CF374:CG374"/>
    <mergeCell ref="CH374:CI374"/>
    <mergeCell ref="CF377:CG377"/>
    <mergeCell ref="CH377:CI377"/>
    <mergeCell ref="CF382:CG382"/>
    <mergeCell ref="CH382:CI382"/>
    <mergeCell ref="CF385:CG385"/>
    <mergeCell ref="CH385:CI385"/>
    <mergeCell ref="CF390:CG390"/>
    <mergeCell ref="CH390:CI390"/>
    <mergeCell ref="CF393:CG393"/>
    <mergeCell ref="CH393:CI393"/>
    <mergeCell ref="CF470:CG470"/>
    <mergeCell ref="CH470:CI470"/>
    <mergeCell ref="CF473:CG473"/>
    <mergeCell ref="CH473:CI473"/>
    <mergeCell ref="CF478:CG478"/>
    <mergeCell ref="CH478:CI478"/>
    <mergeCell ref="CF481:CG481"/>
    <mergeCell ref="CH481:CI481"/>
    <mergeCell ref="CF486:CG486"/>
    <mergeCell ref="CH486:CI486"/>
    <mergeCell ref="CF489:CG489"/>
    <mergeCell ref="CH489:CI489"/>
    <mergeCell ref="CF494:CG494"/>
    <mergeCell ref="CH494:CI494"/>
    <mergeCell ref="CF497:CG497"/>
    <mergeCell ref="CH497:CI497"/>
    <mergeCell ref="CF502:CG502"/>
    <mergeCell ref="CH502:CI502"/>
    <mergeCell ref="CF433:CG433"/>
    <mergeCell ref="CH433:CI433"/>
    <mergeCell ref="CF438:CG438"/>
    <mergeCell ref="CH438:CI438"/>
    <mergeCell ref="CF441:CG441"/>
    <mergeCell ref="CH441:CI441"/>
    <mergeCell ref="CF446:CG446"/>
    <mergeCell ref="CH446:CI446"/>
    <mergeCell ref="CF449:CG449"/>
    <mergeCell ref="CH449:CI449"/>
    <mergeCell ref="CF454:CG454"/>
    <mergeCell ref="CH454:CI454"/>
    <mergeCell ref="CF457:CG457"/>
    <mergeCell ref="CH457:CI457"/>
    <mergeCell ref="CF462:CG462"/>
    <mergeCell ref="CH462:CI462"/>
    <mergeCell ref="CF465:CG465"/>
    <mergeCell ref="CH465:CI465"/>
    <mergeCell ref="CF542:CG542"/>
    <mergeCell ref="CH542:CI542"/>
    <mergeCell ref="CF545:CG545"/>
    <mergeCell ref="CH545:CI545"/>
    <mergeCell ref="CF550:CG550"/>
    <mergeCell ref="CH550:CI550"/>
    <mergeCell ref="CF553:CG553"/>
    <mergeCell ref="CH553:CI553"/>
    <mergeCell ref="CF558:CG558"/>
    <mergeCell ref="CH558:CI558"/>
    <mergeCell ref="CF561:CG561"/>
    <mergeCell ref="CH561:CI561"/>
    <mergeCell ref="CF566:CG566"/>
    <mergeCell ref="CH566:CI566"/>
    <mergeCell ref="CF569:CG569"/>
    <mergeCell ref="CH569:CI569"/>
    <mergeCell ref="CF574:CG574"/>
    <mergeCell ref="CH574:CI574"/>
    <mergeCell ref="CF505:CG505"/>
    <mergeCell ref="CH505:CI505"/>
    <mergeCell ref="CF510:CG510"/>
    <mergeCell ref="CH510:CI510"/>
    <mergeCell ref="CF513:CG513"/>
    <mergeCell ref="CH513:CI513"/>
    <mergeCell ref="CF518:CG518"/>
    <mergeCell ref="CH518:CI518"/>
    <mergeCell ref="CF521:CG521"/>
    <mergeCell ref="CH521:CI521"/>
    <mergeCell ref="CF526:CG526"/>
    <mergeCell ref="CH526:CI526"/>
    <mergeCell ref="CF529:CG529"/>
    <mergeCell ref="CH529:CI529"/>
    <mergeCell ref="CF534:CG534"/>
    <mergeCell ref="CH534:CI534"/>
    <mergeCell ref="CF537:CG537"/>
    <mergeCell ref="CH537:CI537"/>
    <mergeCell ref="CF614:CG614"/>
    <mergeCell ref="CH614:CI614"/>
    <mergeCell ref="CF617:CG617"/>
    <mergeCell ref="CH617:CI617"/>
    <mergeCell ref="CF622:CG622"/>
    <mergeCell ref="CH622:CI622"/>
    <mergeCell ref="CF625:CG625"/>
    <mergeCell ref="CH625:CI625"/>
    <mergeCell ref="CF630:CG630"/>
    <mergeCell ref="CH630:CI630"/>
    <mergeCell ref="CF633:CG633"/>
    <mergeCell ref="CH633:CI633"/>
    <mergeCell ref="CF638:CG638"/>
    <mergeCell ref="CH638:CI638"/>
    <mergeCell ref="CF641:CG641"/>
    <mergeCell ref="CH641:CI641"/>
    <mergeCell ref="CF646:CG646"/>
    <mergeCell ref="CH646:CI646"/>
    <mergeCell ref="CF577:CG577"/>
    <mergeCell ref="CH577:CI577"/>
    <mergeCell ref="CF582:CG582"/>
    <mergeCell ref="CH582:CI582"/>
    <mergeCell ref="CF585:CG585"/>
    <mergeCell ref="CH585:CI585"/>
    <mergeCell ref="CF590:CG590"/>
    <mergeCell ref="CH590:CI590"/>
    <mergeCell ref="CF593:CG593"/>
    <mergeCell ref="CH593:CI593"/>
    <mergeCell ref="CF598:CG598"/>
    <mergeCell ref="CH598:CI598"/>
    <mergeCell ref="CF601:CG601"/>
    <mergeCell ref="CH601:CI601"/>
    <mergeCell ref="CF606:CG606"/>
    <mergeCell ref="CH606:CI606"/>
    <mergeCell ref="CF609:CG609"/>
    <mergeCell ref="CH609:CI609"/>
    <mergeCell ref="CF686:CG686"/>
    <mergeCell ref="CH686:CI686"/>
    <mergeCell ref="CF689:CG689"/>
    <mergeCell ref="CH689:CI689"/>
    <mergeCell ref="CF694:CG694"/>
    <mergeCell ref="CH694:CI694"/>
    <mergeCell ref="CF697:CG697"/>
    <mergeCell ref="CH697:CI697"/>
    <mergeCell ref="CF702:CG702"/>
    <mergeCell ref="CH702:CI702"/>
    <mergeCell ref="CF705:CG705"/>
    <mergeCell ref="CH705:CI705"/>
    <mergeCell ref="CF710:CG710"/>
    <mergeCell ref="CH710:CI710"/>
    <mergeCell ref="CF713:CG713"/>
    <mergeCell ref="CH713:CI713"/>
    <mergeCell ref="CF718:CG718"/>
    <mergeCell ref="CH718:CI718"/>
    <mergeCell ref="CF649:CG649"/>
    <mergeCell ref="CH649:CI649"/>
    <mergeCell ref="CF654:CG654"/>
    <mergeCell ref="CH654:CI654"/>
    <mergeCell ref="CF657:CG657"/>
    <mergeCell ref="CH657:CI657"/>
    <mergeCell ref="CF662:CG662"/>
    <mergeCell ref="CH662:CI662"/>
    <mergeCell ref="CF665:CG665"/>
    <mergeCell ref="CH665:CI665"/>
    <mergeCell ref="CF670:CG670"/>
    <mergeCell ref="CH670:CI670"/>
    <mergeCell ref="CF673:CG673"/>
    <mergeCell ref="CH673:CI673"/>
    <mergeCell ref="CF678:CG678"/>
    <mergeCell ref="CH678:CI678"/>
    <mergeCell ref="CF681:CG681"/>
    <mergeCell ref="CH681:CI681"/>
    <mergeCell ref="CF758:CG758"/>
    <mergeCell ref="CH758:CI758"/>
    <mergeCell ref="CF761:CG761"/>
    <mergeCell ref="CH761:CI761"/>
    <mergeCell ref="CF766:CG766"/>
    <mergeCell ref="CH766:CI766"/>
    <mergeCell ref="CF769:CG769"/>
    <mergeCell ref="CH769:CI769"/>
    <mergeCell ref="CF774:CG774"/>
    <mergeCell ref="CH774:CI774"/>
    <mergeCell ref="CF777:CG777"/>
    <mergeCell ref="CH777:CI777"/>
    <mergeCell ref="CF782:CG782"/>
    <mergeCell ref="CH782:CI782"/>
    <mergeCell ref="CF785:CG785"/>
    <mergeCell ref="CH785:CI785"/>
    <mergeCell ref="CF790:CG790"/>
    <mergeCell ref="CH790:CI790"/>
    <mergeCell ref="CF721:CG721"/>
    <mergeCell ref="CH721:CI721"/>
    <mergeCell ref="CF726:CG726"/>
    <mergeCell ref="CH726:CI726"/>
    <mergeCell ref="CF729:CG729"/>
    <mergeCell ref="CH729:CI729"/>
    <mergeCell ref="CF734:CG734"/>
    <mergeCell ref="CH734:CI734"/>
    <mergeCell ref="CF737:CG737"/>
    <mergeCell ref="CH737:CI737"/>
    <mergeCell ref="CF742:CG742"/>
    <mergeCell ref="CH742:CI742"/>
    <mergeCell ref="CF745:CG745"/>
    <mergeCell ref="CH745:CI745"/>
    <mergeCell ref="CF750:CG750"/>
    <mergeCell ref="CH750:CI750"/>
    <mergeCell ref="CF753:CG753"/>
    <mergeCell ref="CH753:CI753"/>
    <mergeCell ref="CF830:CG830"/>
    <mergeCell ref="CH830:CI830"/>
    <mergeCell ref="CF833:CG833"/>
    <mergeCell ref="CH833:CI833"/>
    <mergeCell ref="CF838:CG838"/>
    <mergeCell ref="CH838:CI838"/>
    <mergeCell ref="CF841:CG841"/>
    <mergeCell ref="CH841:CI841"/>
    <mergeCell ref="CF846:CG846"/>
    <mergeCell ref="CH846:CI846"/>
    <mergeCell ref="CF849:CG849"/>
    <mergeCell ref="CH849:CI849"/>
    <mergeCell ref="CF854:CG854"/>
    <mergeCell ref="CH854:CI854"/>
    <mergeCell ref="CF857:CG857"/>
    <mergeCell ref="CH857:CI857"/>
    <mergeCell ref="CF862:CG862"/>
    <mergeCell ref="CH862:CI862"/>
    <mergeCell ref="CF793:CG793"/>
    <mergeCell ref="CH793:CI793"/>
    <mergeCell ref="CF798:CG798"/>
    <mergeCell ref="CH798:CI798"/>
    <mergeCell ref="CF801:CG801"/>
    <mergeCell ref="CH801:CI801"/>
    <mergeCell ref="CF806:CG806"/>
    <mergeCell ref="CH806:CI806"/>
    <mergeCell ref="CF809:CG809"/>
    <mergeCell ref="CH809:CI809"/>
    <mergeCell ref="CF814:CG814"/>
    <mergeCell ref="CH814:CI814"/>
    <mergeCell ref="CF817:CG817"/>
    <mergeCell ref="CH817:CI817"/>
    <mergeCell ref="CF822:CG822"/>
    <mergeCell ref="CH822:CI822"/>
    <mergeCell ref="CF825:CG825"/>
    <mergeCell ref="CH825:CI825"/>
    <mergeCell ref="CF902:CG902"/>
    <mergeCell ref="CH902:CI902"/>
    <mergeCell ref="CF905:CG905"/>
    <mergeCell ref="CH905:CI905"/>
    <mergeCell ref="CF910:CG910"/>
    <mergeCell ref="CH910:CI910"/>
    <mergeCell ref="CF913:CG913"/>
    <mergeCell ref="CH913:CI913"/>
    <mergeCell ref="CF918:CG918"/>
    <mergeCell ref="CH918:CI918"/>
    <mergeCell ref="CF921:CG921"/>
    <mergeCell ref="CH921:CI921"/>
    <mergeCell ref="CF926:CG926"/>
    <mergeCell ref="CH926:CI926"/>
    <mergeCell ref="CF929:CG929"/>
    <mergeCell ref="CH929:CI929"/>
    <mergeCell ref="CF934:CG934"/>
    <mergeCell ref="CH934:CI934"/>
    <mergeCell ref="CF865:CG865"/>
    <mergeCell ref="CH865:CI865"/>
    <mergeCell ref="CF870:CG870"/>
    <mergeCell ref="CH870:CI870"/>
    <mergeCell ref="CF873:CG873"/>
    <mergeCell ref="CH873:CI873"/>
    <mergeCell ref="CF878:CG878"/>
    <mergeCell ref="CH878:CI878"/>
    <mergeCell ref="CF881:CG881"/>
    <mergeCell ref="CH881:CI881"/>
    <mergeCell ref="CF886:CG886"/>
    <mergeCell ref="CH886:CI886"/>
    <mergeCell ref="CF889:CG889"/>
    <mergeCell ref="CH889:CI889"/>
    <mergeCell ref="CF894:CG894"/>
    <mergeCell ref="CH894:CI894"/>
    <mergeCell ref="CF897:CG897"/>
    <mergeCell ref="CH897:CI897"/>
    <mergeCell ref="CF974:CG974"/>
    <mergeCell ref="CH974:CI974"/>
    <mergeCell ref="CF977:CG977"/>
    <mergeCell ref="CH977:CI977"/>
    <mergeCell ref="CF982:CG982"/>
    <mergeCell ref="CH982:CI982"/>
    <mergeCell ref="CF985:CG985"/>
    <mergeCell ref="CH985:CI985"/>
    <mergeCell ref="CF990:CG990"/>
    <mergeCell ref="CH990:CI990"/>
    <mergeCell ref="CF993:CG993"/>
    <mergeCell ref="CH993:CI993"/>
    <mergeCell ref="CF998:CG998"/>
    <mergeCell ref="CH998:CI998"/>
    <mergeCell ref="CF1001:CG1001"/>
    <mergeCell ref="CH1001:CI1001"/>
    <mergeCell ref="CF1006:CG1006"/>
    <mergeCell ref="CH1006:CI1006"/>
    <mergeCell ref="CF937:CG937"/>
    <mergeCell ref="CH937:CI937"/>
    <mergeCell ref="CF942:CG942"/>
    <mergeCell ref="CH942:CI942"/>
    <mergeCell ref="CF945:CG945"/>
    <mergeCell ref="CH945:CI945"/>
    <mergeCell ref="CF950:CG950"/>
    <mergeCell ref="CH950:CI950"/>
    <mergeCell ref="CF953:CG953"/>
    <mergeCell ref="CH953:CI953"/>
    <mergeCell ref="CF958:CG958"/>
    <mergeCell ref="CH958:CI958"/>
    <mergeCell ref="CF961:CG961"/>
    <mergeCell ref="CH961:CI961"/>
    <mergeCell ref="CF966:CG966"/>
    <mergeCell ref="CH966:CI966"/>
    <mergeCell ref="CF969:CG969"/>
    <mergeCell ref="CH969:CI969"/>
    <mergeCell ref="CF1046:CG1046"/>
    <mergeCell ref="CH1046:CI1046"/>
    <mergeCell ref="CF1049:CG1049"/>
    <mergeCell ref="CH1049:CI1049"/>
    <mergeCell ref="CF1054:CG1054"/>
    <mergeCell ref="CH1054:CI1054"/>
    <mergeCell ref="CF1057:CG1057"/>
    <mergeCell ref="CH1057:CI1057"/>
    <mergeCell ref="CF1062:CG1062"/>
    <mergeCell ref="CH1062:CI1062"/>
    <mergeCell ref="CF1065:CG1065"/>
    <mergeCell ref="CH1065:CI1065"/>
    <mergeCell ref="CF1070:CG1070"/>
    <mergeCell ref="CH1070:CI1070"/>
    <mergeCell ref="CF1073:CG1073"/>
    <mergeCell ref="CH1073:CI1073"/>
    <mergeCell ref="CF1078:CG1078"/>
    <mergeCell ref="CH1078:CI1078"/>
    <mergeCell ref="CF1009:CG1009"/>
    <mergeCell ref="CH1009:CI1009"/>
    <mergeCell ref="CF1014:CG1014"/>
    <mergeCell ref="CH1014:CI1014"/>
    <mergeCell ref="CF1017:CG1017"/>
    <mergeCell ref="CH1017:CI1017"/>
    <mergeCell ref="CF1022:CG1022"/>
    <mergeCell ref="CH1022:CI1022"/>
    <mergeCell ref="CF1025:CG1025"/>
    <mergeCell ref="CH1025:CI1025"/>
    <mergeCell ref="CF1030:CG1030"/>
    <mergeCell ref="CH1030:CI1030"/>
    <mergeCell ref="CF1033:CG1033"/>
    <mergeCell ref="CH1033:CI1033"/>
    <mergeCell ref="CF1038:CG1038"/>
    <mergeCell ref="CH1038:CI1038"/>
    <mergeCell ref="CF1041:CG1041"/>
    <mergeCell ref="CH1041:CI1041"/>
    <mergeCell ref="CF1118:CG1118"/>
    <mergeCell ref="CH1118:CI1118"/>
    <mergeCell ref="CF1121:CG1121"/>
    <mergeCell ref="CH1121:CI1121"/>
    <mergeCell ref="CF1126:CG1126"/>
    <mergeCell ref="CH1126:CI1126"/>
    <mergeCell ref="CF1129:CG1129"/>
    <mergeCell ref="CH1129:CI1129"/>
    <mergeCell ref="CF1134:CG1134"/>
    <mergeCell ref="CH1134:CI1134"/>
    <mergeCell ref="CF1137:CG1137"/>
    <mergeCell ref="CH1137:CI1137"/>
    <mergeCell ref="CF1142:CG1142"/>
    <mergeCell ref="CH1142:CI1142"/>
    <mergeCell ref="CF1145:CG1145"/>
    <mergeCell ref="CH1145:CI1145"/>
    <mergeCell ref="CF1150:CG1150"/>
    <mergeCell ref="CH1150:CI1150"/>
    <mergeCell ref="CF1081:CG1081"/>
    <mergeCell ref="CH1081:CI1081"/>
    <mergeCell ref="CF1086:CG1086"/>
    <mergeCell ref="CH1086:CI1086"/>
    <mergeCell ref="CF1089:CG1089"/>
    <mergeCell ref="CH1089:CI1089"/>
    <mergeCell ref="CF1094:CG1094"/>
    <mergeCell ref="CH1094:CI1094"/>
    <mergeCell ref="CF1097:CG1097"/>
    <mergeCell ref="CH1097:CI1097"/>
    <mergeCell ref="CF1102:CG1102"/>
    <mergeCell ref="CH1102:CI1102"/>
    <mergeCell ref="CF1105:CG1105"/>
    <mergeCell ref="CH1105:CI1105"/>
    <mergeCell ref="CF1110:CG1110"/>
    <mergeCell ref="CH1110:CI1110"/>
    <mergeCell ref="CF1113:CG1113"/>
    <mergeCell ref="CH1113:CI1113"/>
    <mergeCell ref="CF1190:CG1190"/>
    <mergeCell ref="CH1190:CI1190"/>
    <mergeCell ref="CF1193:CG1193"/>
    <mergeCell ref="CH1193:CI1193"/>
    <mergeCell ref="CF1198:CG1198"/>
    <mergeCell ref="CH1198:CI1198"/>
    <mergeCell ref="CF1201:CG1201"/>
    <mergeCell ref="CH1201:CI1201"/>
    <mergeCell ref="CF1206:CG1206"/>
    <mergeCell ref="CH1206:CI1206"/>
    <mergeCell ref="CF1209:CG1209"/>
    <mergeCell ref="CH1209:CI1209"/>
    <mergeCell ref="CF1214:CG1214"/>
    <mergeCell ref="CH1214:CI1214"/>
    <mergeCell ref="CF1217:CG1217"/>
    <mergeCell ref="CH1217:CI1217"/>
    <mergeCell ref="CF1222:CG1222"/>
    <mergeCell ref="CH1222:CI1222"/>
    <mergeCell ref="CF1153:CG1153"/>
    <mergeCell ref="CH1153:CI1153"/>
    <mergeCell ref="CF1158:CG1158"/>
    <mergeCell ref="CH1158:CI1158"/>
    <mergeCell ref="CF1161:CG1161"/>
    <mergeCell ref="CH1161:CI1161"/>
    <mergeCell ref="CF1166:CG1166"/>
    <mergeCell ref="CH1166:CI1166"/>
    <mergeCell ref="CF1169:CG1169"/>
    <mergeCell ref="CH1169:CI1169"/>
    <mergeCell ref="CF1174:CG1174"/>
    <mergeCell ref="CH1174:CI1174"/>
    <mergeCell ref="CF1177:CG1177"/>
    <mergeCell ref="CH1177:CI1177"/>
    <mergeCell ref="CF1182:CG1182"/>
    <mergeCell ref="CH1182:CI1182"/>
    <mergeCell ref="CF1185:CG1185"/>
    <mergeCell ref="CH1185:CI1185"/>
    <mergeCell ref="CF1262:CG1262"/>
    <mergeCell ref="CH1262:CI1262"/>
    <mergeCell ref="CF1265:CG1265"/>
    <mergeCell ref="CH1265:CI1265"/>
    <mergeCell ref="CF1270:CG1270"/>
    <mergeCell ref="CH1270:CI1270"/>
    <mergeCell ref="CF1273:CG1273"/>
    <mergeCell ref="CH1273:CI1273"/>
    <mergeCell ref="CF1278:CG1278"/>
    <mergeCell ref="CH1278:CI1278"/>
    <mergeCell ref="CF1281:CG1281"/>
    <mergeCell ref="CH1281:CI1281"/>
    <mergeCell ref="CF1286:CG1286"/>
    <mergeCell ref="CH1286:CI1286"/>
    <mergeCell ref="CF1289:CG1289"/>
    <mergeCell ref="CH1289:CI1289"/>
    <mergeCell ref="CF1294:CG1294"/>
    <mergeCell ref="CH1294:CI1294"/>
    <mergeCell ref="CF1225:CG1225"/>
    <mergeCell ref="CH1225:CI1225"/>
    <mergeCell ref="CF1230:CG1230"/>
    <mergeCell ref="CH1230:CI1230"/>
    <mergeCell ref="CF1233:CG1233"/>
    <mergeCell ref="CH1233:CI1233"/>
    <mergeCell ref="CF1238:CG1238"/>
    <mergeCell ref="CH1238:CI1238"/>
    <mergeCell ref="CF1241:CG1241"/>
    <mergeCell ref="CH1241:CI1241"/>
    <mergeCell ref="CF1246:CG1246"/>
    <mergeCell ref="CH1246:CI1246"/>
    <mergeCell ref="CF1249:CG1249"/>
    <mergeCell ref="CH1249:CI1249"/>
    <mergeCell ref="CF1254:CG1254"/>
    <mergeCell ref="CH1254:CI1254"/>
    <mergeCell ref="CF1257:CG1257"/>
    <mergeCell ref="CH1257:CI1257"/>
    <mergeCell ref="CF1334:CG1334"/>
    <mergeCell ref="CH1334:CI1334"/>
    <mergeCell ref="CF1337:CG1337"/>
    <mergeCell ref="CH1337:CI1337"/>
    <mergeCell ref="CF1342:CG1342"/>
    <mergeCell ref="CH1342:CI1342"/>
    <mergeCell ref="CF1345:CG1345"/>
    <mergeCell ref="CH1345:CI1345"/>
    <mergeCell ref="CF1350:CG1350"/>
    <mergeCell ref="CH1350:CI1350"/>
    <mergeCell ref="CF1353:CG1353"/>
    <mergeCell ref="CH1353:CI1353"/>
    <mergeCell ref="CF1358:CG1358"/>
    <mergeCell ref="CH1358:CI1358"/>
    <mergeCell ref="CF1361:CG1361"/>
    <mergeCell ref="CH1361:CI1361"/>
    <mergeCell ref="CF1366:CG1366"/>
    <mergeCell ref="CH1366:CI1366"/>
    <mergeCell ref="CF1297:CG1297"/>
    <mergeCell ref="CH1297:CI1297"/>
    <mergeCell ref="CF1302:CG1302"/>
    <mergeCell ref="CH1302:CI1302"/>
    <mergeCell ref="CF1305:CG1305"/>
    <mergeCell ref="CH1305:CI1305"/>
    <mergeCell ref="CF1310:CG1310"/>
    <mergeCell ref="CH1310:CI1310"/>
    <mergeCell ref="CF1313:CG1313"/>
    <mergeCell ref="CH1313:CI1313"/>
    <mergeCell ref="CF1318:CG1318"/>
    <mergeCell ref="CH1318:CI1318"/>
    <mergeCell ref="CF1321:CG1321"/>
    <mergeCell ref="CH1321:CI1321"/>
    <mergeCell ref="CF1326:CG1326"/>
    <mergeCell ref="CH1326:CI1326"/>
    <mergeCell ref="CF1329:CG1329"/>
    <mergeCell ref="CH1329:CI1329"/>
    <mergeCell ref="CF1406:CG1406"/>
    <mergeCell ref="CH1406:CI1406"/>
    <mergeCell ref="CF1409:CG1409"/>
    <mergeCell ref="CH1409:CI1409"/>
    <mergeCell ref="CF1414:CG1414"/>
    <mergeCell ref="CH1414:CI1414"/>
    <mergeCell ref="CF1417:CG1417"/>
    <mergeCell ref="CH1417:CI1417"/>
    <mergeCell ref="CF1422:CG1422"/>
    <mergeCell ref="CH1422:CI1422"/>
    <mergeCell ref="CF1425:CG1425"/>
    <mergeCell ref="CH1425:CI1425"/>
    <mergeCell ref="CF1430:CG1430"/>
    <mergeCell ref="CH1430:CI1430"/>
    <mergeCell ref="CF1433:CG1433"/>
    <mergeCell ref="CH1433:CI1433"/>
    <mergeCell ref="CF1438:CG1438"/>
    <mergeCell ref="CH1438:CI1438"/>
    <mergeCell ref="CF1369:CG1369"/>
    <mergeCell ref="CH1369:CI1369"/>
    <mergeCell ref="CF1374:CG1374"/>
    <mergeCell ref="CH1374:CI1374"/>
    <mergeCell ref="CF1377:CG1377"/>
    <mergeCell ref="CH1377:CI1377"/>
    <mergeCell ref="CF1382:CG1382"/>
    <mergeCell ref="CH1382:CI1382"/>
    <mergeCell ref="CF1385:CG1385"/>
    <mergeCell ref="CH1385:CI1385"/>
    <mergeCell ref="CF1390:CG1390"/>
    <mergeCell ref="CH1390:CI1390"/>
    <mergeCell ref="CF1393:CG1393"/>
    <mergeCell ref="CH1393:CI1393"/>
    <mergeCell ref="CF1398:CG1398"/>
    <mergeCell ref="CH1398:CI1398"/>
    <mergeCell ref="CF1401:CG1401"/>
    <mergeCell ref="CH1401:CI1401"/>
    <mergeCell ref="CF1478:CG1478"/>
    <mergeCell ref="CH1478:CI1478"/>
    <mergeCell ref="CF1481:CG1481"/>
    <mergeCell ref="CH1481:CI1481"/>
    <mergeCell ref="CF1486:CG1486"/>
    <mergeCell ref="CH1486:CI1486"/>
    <mergeCell ref="CF1489:CG1489"/>
    <mergeCell ref="CH1489:CI1489"/>
    <mergeCell ref="CF1494:CG1494"/>
    <mergeCell ref="CH1494:CI1494"/>
    <mergeCell ref="CF1497:CG1497"/>
    <mergeCell ref="CH1497:CI1497"/>
    <mergeCell ref="CF1502:CG1502"/>
    <mergeCell ref="CH1502:CI1502"/>
    <mergeCell ref="CF1505:CG1505"/>
    <mergeCell ref="CH1505:CI1505"/>
    <mergeCell ref="CF1510:CG1510"/>
    <mergeCell ref="CH1510:CI1510"/>
    <mergeCell ref="CF1441:CG1441"/>
    <mergeCell ref="CH1441:CI1441"/>
    <mergeCell ref="CF1446:CG1446"/>
    <mergeCell ref="CH1446:CI1446"/>
    <mergeCell ref="CF1449:CG1449"/>
    <mergeCell ref="CH1449:CI1449"/>
    <mergeCell ref="CF1454:CG1454"/>
    <mergeCell ref="CH1454:CI1454"/>
    <mergeCell ref="CF1457:CG1457"/>
    <mergeCell ref="CH1457:CI1457"/>
    <mergeCell ref="CF1462:CG1462"/>
    <mergeCell ref="CH1462:CI1462"/>
    <mergeCell ref="CF1465:CG1465"/>
    <mergeCell ref="CH1465:CI1465"/>
    <mergeCell ref="CF1470:CG1470"/>
    <mergeCell ref="CH1470:CI1470"/>
    <mergeCell ref="CF1473:CG1473"/>
    <mergeCell ref="CH1473:CI1473"/>
    <mergeCell ref="CF1550:CG1550"/>
    <mergeCell ref="CH1550:CI1550"/>
    <mergeCell ref="CF1553:CG1553"/>
    <mergeCell ref="CH1553:CI1553"/>
    <mergeCell ref="CF1558:CG1558"/>
    <mergeCell ref="CH1558:CI1558"/>
    <mergeCell ref="CF1561:CG1561"/>
    <mergeCell ref="CH1561:CI1561"/>
    <mergeCell ref="CF1566:CG1566"/>
    <mergeCell ref="CH1566:CI1566"/>
    <mergeCell ref="CF1569:CG1569"/>
    <mergeCell ref="CH1569:CI1569"/>
    <mergeCell ref="CF1574:CG1574"/>
    <mergeCell ref="CH1574:CI1574"/>
    <mergeCell ref="CF1577:CG1577"/>
    <mergeCell ref="CH1577:CI1577"/>
    <mergeCell ref="CF1582:CG1582"/>
    <mergeCell ref="CH1582:CI1582"/>
    <mergeCell ref="CF1513:CG1513"/>
    <mergeCell ref="CH1513:CI1513"/>
    <mergeCell ref="CF1518:CG1518"/>
    <mergeCell ref="CH1518:CI1518"/>
    <mergeCell ref="CF1521:CG1521"/>
    <mergeCell ref="CH1521:CI1521"/>
    <mergeCell ref="CF1526:CG1526"/>
    <mergeCell ref="CH1526:CI1526"/>
    <mergeCell ref="CF1529:CG1529"/>
    <mergeCell ref="CH1529:CI1529"/>
    <mergeCell ref="CF1534:CG1534"/>
    <mergeCell ref="CH1534:CI1534"/>
    <mergeCell ref="CF1537:CG1537"/>
    <mergeCell ref="CH1537:CI1537"/>
    <mergeCell ref="CF1542:CG1542"/>
    <mergeCell ref="CH1542:CI1542"/>
    <mergeCell ref="CF1545:CG1545"/>
    <mergeCell ref="CH1545:CI1545"/>
    <mergeCell ref="CF1622:CG1622"/>
    <mergeCell ref="CH1622:CI1622"/>
    <mergeCell ref="CF1625:CG1625"/>
    <mergeCell ref="CH1625:CI1625"/>
    <mergeCell ref="CF1630:CG1630"/>
    <mergeCell ref="CH1630:CI1630"/>
    <mergeCell ref="CF1633:CG1633"/>
    <mergeCell ref="CH1633:CI1633"/>
    <mergeCell ref="CF1638:CG1638"/>
    <mergeCell ref="CH1638:CI1638"/>
    <mergeCell ref="CF1641:CG1641"/>
    <mergeCell ref="CH1641:CI1641"/>
    <mergeCell ref="CF1646:CG1646"/>
    <mergeCell ref="CH1646:CI1646"/>
    <mergeCell ref="CF1649:CG1649"/>
    <mergeCell ref="CH1649:CI1649"/>
    <mergeCell ref="CF1654:CG1654"/>
    <mergeCell ref="CH1654:CI1654"/>
    <mergeCell ref="CF1585:CG1585"/>
    <mergeCell ref="CH1585:CI1585"/>
    <mergeCell ref="CF1590:CG1590"/>
    <mergeCell ref="CH1590:CI1590"/>
    <mergeCell ref="CF1593:CG1593"/>
    <mergeCell ref="CH1593:CI1593"/>
    <mergeCell ref="CF1598:CG1598"/>
    <mergeCell ref="CH1598:CI1598"/>
    <mergeCell ref="CF1601:CG1601"/>
    <mergeCell ref="CH1601:CI1601"/>
    <mergeCell ref="CF1606:CG1606"/>
    <mergeCell ref="CH1606:CI1606"/>
    <mergeCell ref="CF1609:CG1609"/>
    <mergeCell ref="CH1609:CI1609"/>
    <mergeCell ref="CF1614:CG1614"/>
    <mergeCell ref="CH1614:CI1614"/>
    <mergeCell ref="CF1617:CG1617"/>
    <mergeCell ref="CH1617:CI1617"/>
    <mergeCell ref="CF1694:CG1694"/>
    <mergeCell ref="CH1694:CI1694"/>
    <mergeCell ref="CF1697:CG1697"/>
    <mergeCell ref="CH1697:CI1697"/>
    <mergeCell ref="CF1702:CG1702"/>
    <mergeCell ref="CH1702:CI1702"/>
    <mergeCell ref="CF1705:CG1705"/>
    <mergeCell ref="CH1705:CI1705"/>
    <mergeCell ref="CF1710:CG1710"/>
    <mergeCell ref="CH1710:CI1710"/>
    <mergeCell ref="CF1713:CG1713"/>
    <mergeCell ref="CH1713:CI1713"/>
    <mergeCell ref="CF1718:CG1718"/>
    <mergeCell ref="CH1718:CI1718"/>
    <mergeCell ref="CF1721:CG1721"/>
    <mergeCell ref="CH1721:CI1721"/>
    <mergeCell ref="CF1726:CG1726"/>
    <mergeCell ref="CH1726:CI1726"/>
    <mergeCell ref="CF1657:CG1657"/>
    <mergeCell ref="CH1657:CI1657"/>
    <mergeCell ref="CF1662:CG1662"/>
    <mergeCell ref="CH1662:CI1662"/>
    <mergeCell ref="CF1665:CG1665"/>
    <mergeCell ref="CH1665:CI1665"/>
    <mergeCell ref="CF1670:CG1670"/>
    <mergeCell ref="CH1670:CI1670"/>
    <mergeCell ref="CF1673:CG1673"/>
    <mergeCell ref="CH1673:CI1673"/>
    <mergeCell ref="CF1678:CG1678"/>
    <mergeCell ref="CH1678:CI1678"/>
    <mergeCell ref="CF1681:CG1681"/>
    <mergeCell ref="CH1681:CI1681"/>
    <mergeCell ref="CF1686:CG1686"/>
    <mergeCell ref="CH1686:CI1686"/>
    <mergeCell ref="CF1689:CG1689"/>
    <mergeCell ref="CH1689:CI1689"/>
    <mergeCell ref="CF1766:CG1766"/>
    <mergeCell ref="CH1766:CI1766"/>
    <mergeCell ref="CF1769:CG1769"/>
    <mergeCell ref="CH1769:CI1769"/>
    <mergeCell ref="CF1774:CG1774"/>
    <mergeCell ref="CH1774:CI1774"/>
    <mergeCell ref="CF1777:CG1777"/>
    <mergeCell ref="CH1777:CI1777"/>
    <mergeCell ref="CF1782:CG1782"/>
    <mergeCell ref="CH1782:CI1782"/>
    <mergeCell ref="CF1785:CG1785"/>
    <mergeCell ref="CH1785:CI1785"/>
    <mergeCell ref="CF1790:CG1790"/>
    <mergeCell ref="CH1790:CI1790"/>
    <mergeCell ref="CF1793:CG1793"/>
    <mergeCell ref="CH1793:CI1793"/>
    <mergeCell ref="CF1798:CG1798"/>
    <mergeCell ref="CH1798:CI1798"/>
    <mergeCell ref="CF1729:CG1729"/>
    <mergeCell ref="CH1729:CI1729"/>
    <mergeCell ref="CF1734:CG1734"/>
    <mergeCell ref="CH1734:CI1734"/>
    <mergeCell ref="CF1737:CG1737"/>
    <mergeCell ref="CH1737:CI1737"/>
    <mergeCell ref="CF1742:CG1742"/>
    <mergeCell ref="CH1742:CI1742"/>
    <mergeCell ref="CF1745:CG1745"/>
    <mergeCell ref="CH1745:CI1745"/>
    <mergeCell ref="CF1750:CG1750"/>
    <mergeCell ref="CH1750:CI1750"/>
    <mergeCell ref="CF1753:CG1753"/>
    <mergeCell ref="CH1753:CI1753"/>
    <mergeCell ref="CF1758:CG1758"/>
    <mergeCell ref="CH1758:CI1758"/>
    <mergeCell ref="CF1761:CG1761"/>
    <mergeCell ref="CH1761:CI1761"/>
    <mergeCell ref="CF1838:CG1838"/>
    <mergeCell ref="CH1838:CI1838"/>
    <mergeCell ref="CF1841:CG1841"/>
    <mergeCell ref="CH1841:CI1841"/>
    <mergeCell ref="CF1846:CG1846"/>
    <mergeCell ref="CH1846:CI1846"/>
    <mergeCell ref="CF1849:CG1849"/>
    <mergeCell ref="CH1849:CI1849"/>
    <mergeCell ref="CF1854:CG1854"/>
    <mergeCell ref="CH1854:CI1854"/>
    <mergeCell ref="CF1857:CG1857"/>
    <mergeCell ref="CH1857:CI1857"/>
    <mergeCell ref="CF1862:CG1862"/>
    <mergeCell ref="CH1862:CI1862"/>
    <mergeCell ref="CF1865:CG1865"/>
    <mergeCell ref="CH1865:CI1865"/>
    <mergeCell ref="CF1870:CG1870"/>
    <mergeCell ref="CH1870:CI1870"/>
    <mergeCell ref="CF1801:CG1801"/>
    <mergeCell ref="CH1801:CI1801"/>
    <mergeCell ref="CF1806:CG1806"/>
    <mergeCell ref="CH1806:CI1806"/>
    <mergeCell ref="CF1809:CG1809"/>
    <mergeCell ref="CH1809:CI1809"/>
    <mergeCell ref="CF1814:CG1814"/>
    <mergeCell ref="CH1814:CI1814"/>
    <mergeCell ref="CF1817:CG1817"/>
    <mergeCell ref="CH1817:CI1817"/>
    <mergeCell ref="CF1822:CG1822"/>
    <mergeCell ref="CH1822:CI1822"/>
    <mergeCell ref="CF1825:CG1825"/>
    <mergeCell ref="CH1825:CI1825"/>
    <mergeCell ref="CF1830:CG1830"/>
    <mergeCell ref="CH1830:CI1830"/>
    <mergeCell ref="CF1833:CG1833"/>
    <mergeCell ref="CH1833:CI1833"/>
    <mergeCell ref="CF1910:CG1910"/>
    <mergeCell ref="CH1910:CI1910"/>
    <mergeCell ref="CF1913:CG1913"/>
    <mergeCell ref="CH1913:CI1913"/>
    <mergeCell ref="CF1918:CG1918"/>
    <mergeCell ref="CH1918:CI1918"/>
    <mergeCell ref="CF1921:CG1921"/>
    <mergeCell ref="CH1921:CI1921"/>
    <mergeCell ref="CF1926:CG1926"/>
    <mergeCell ref="CH1926:CI1926"/>
    <mergeCell ref="CF1929:CG1929"/>
    <mergeCell ref="CH1929:CI1929"/>
    <mergeCell ref="CF1934:CG1934"/>
    <mergeCell ref="CH1934:CI1934"/>
    <mergeCell ref="CF1937:CG1937"/>
    <mergeCell ref="CH1937:CI1937"/>
    <mergeCell ref="CF1942:CG1942"/>
    <mergeCell ref="CH1942:CI1942"/>
    <mergeCell ref="CF1873:CG1873"/>
    <mergeCell ref="CH1873:CI1873"/>
    <mergeCell ref="CF1878:CG1878"/>
    <mergeCell ref="CH1878:CI1878"/>
    <mergeCell ref="CF1881:CG1881"/>
    <mergeCell ref="CH1881:CI1881"/>
    <mergeCell ref="CF1886:CG1886"/>
    <mergeCell ref="CH1886:CI1886"/>
    <mergeCell ref="CF1889:CG1889"/>
    <mergeCell ref="CH1889:CI1889"/>
    <mergeCell ref="CF1894:CG1894"/>
    <mergeCell ref="CH1894:CI1894"/>
    <mergeCell ref="CF1897:CG1897"/>
    <mergeCell ref="CH1897:CI1897"/>
    <mergeCell ref="CF1902:CG1902"/>
    <mergeCell ref="CH1902:CI1902"/>
    <mergeCell ref="CF1905:CG1905"/>
    <mergeCell ref="CH1905:CI1905"/>
    <mergeCell ref="CF1982:CG1982"/>
    <mergeCell ref="CH1982:CI1982"/>
    <mergeCell ref="CF1985:CG1985"/>
    <mergeCell ref="CH1985:CI1985"/>
    <mergeCell ref="CF1990:CG1990"/>
    <mergeCell ref="CH1990:CI1990"/>
    <mergeCell ref="CF1993:CG1993"/>
    <mergeCell ref="CH1993:CI1993"/>
    <mergeCell ref="CF1998:CG1998"/>
    <mergeCell ref="CH1998:CI1998"/>
    <mergeCell ref="CF2001:CG2001"/>
    <mergeCell ref="CH2001:CI2001"/>
    <mergeCell ref="CF2006:CG2006"/>
    <mergeCell ref="CH2006:CI2006"/>
    <mergeCell ref="CF2009:CG2009"/>
    <mergeCell ref="CH2009:CI2009"/>
    <mergeCell ref="CF2014:CG2014"/>
    <mergeCell ref="CH2014:CI2014"/>
    <mergeCell ref="CF1945:CG1945"/>
    <mergeCell ref="CH1945:CI1945"/>
    <mergeCell ref="CF1950:CG1950"/>
    <mergeCell ref="CH1950:CI1950"/>
    <mergeCell ref="CF1953:CG1953"/>
    <mergeCell ref="CH1953:CI1953"/>
    <mergeCell ref="CF1958:CG1958"/>
    <mergeCell ref="CH1958:CI1958"/>
    <mergeCell ref="CF1961:CG1961"/>
    <mergeCell ref="CH1961:CI1961"/>
    <mergeCell ref="CF1966:CG1966"/>
    <mergeCell ref="CH1966:CI1966"/>
    <mergeCell ref="CF1969:CG1969"/>
    <mergeCell ref="CH1969:CI1969"/>
    <mergeCell ref="CF1974:CG1974"/>
    <mergeCell ref="CH1974:CI1974"/>
    <mergeCell ref="CF1977:CG1977"/>
    <mergeCell ref="CH1977:CI1977"/>
    <mergeCell ref="CF2054:CG2054"/>
    <mergeCell ref="CH2054:CI2054"/>
    <mergeCell ref="CF2057:CG2057"/>
    <mergeCell ref="CH2057:CI2057"/>
    <mergeCell ref="CF2062:CG2062"/>
    <mergeCell ref="CH2062:CI2062"/>
    <mergeCell ref="CF2065:CG2065"/>
    <mergeCell ref="CH2065:CI2065"/>
    <mergeCell ref="CF2070:CG2070"/>
    <mergeCell ref="CH2070:CI2070"/>
    <mergeCell ref="CF2073:CG2073"/>
    <mergeCell ref="CH2073:CI2073"/>
    <mergeCell ref="CF2078:CG2078"/>
    <mergeCell ref="CH2078:CI2078"/>
    <mergeCell ref="CF2081:CG2081"/>
    <mergeCell ref="CH2081:CI2081"/>
    <mergeCell ref="CF2086:CG2086"/>
    <mergeCell ref="CH2086:CI2086"/>
    <mergeCell ref="CF2017:CG2017"/>
    <mergeCell ref="CH2017:CI2017"/>
    <mergeCell ref="CF2022:CG2022"/>
    <mergeCell ref="CH2022:CI2022"/>
    <mergeCell ref="CF2025:CG2025"/>
    <mergeCell ref="CH2025:CI2025"/>
    <mergeCell ref="CF2030:CG2030"/>
    <mergeCell ref="CH2030:CI2030"/>
    <mergeCell ref="CF2033:CG2033"/>
    <mergeCell ref="CH2033:CI2033"/>
    <mergeCell ref="CF2038:CG2038"/>
    <mergeCell ref="CH2038:CI2038"/>
    <mergeCell ref="CF2041:CG2041"/>
    <mergeCell ref="CH2041:CI2041"/>
    <mergeCell ref="CF2046:CG2046"/>
    <mergeCell ref="CH2046:CI2046"/>
    <mergeCell ref="CF2049:CG2049"/>
    <mergeCell ref="CH2049:CI2049"/>
    <mergeCell ref="CF2126:CG2126"/>
    <mergeCell ref="CH2126:CI2126"/>
    <mergeCell ref="CF2129:CG2129"/>
    <mergeCell ref="CH2129:CI2129"/>
    <mergeCell ref="CF2134:CG2134"/>
    <mergeCell ref="CH2134:CI2134"/>
    <mergeCell ref="CF2137:CG2137"/>
    <mergeCell ref="CH2137:CI2137"/>
    <mergeCell ref="CF2142:CG2142"/>
    <mergeCell ref="CH2142:CI2142"/>
    <mergeCell ref="CF2145:CG2145"/>
    <mergeCell ref="CH2145:CI2145"/>
    <mergeCell ref="CF2150:CG2150"/>
    <mergeCell ref="CH2150:CI2150"/>
    <mergeCell ref="CF2153:CG2153"/>
    <mergeCell ref="CH2153:CI2153"/>
    <mergeCell ref="CF2158:CG2158"/>
    <mergeCell ref="CH2158:CI2158"/>
    <mergeCell ref="CF2089:CG2089"/>
    <mergeCell ref="CH2089:CI2089"/>
    <mergeCell ref="CF2094:CG2094"/>
    <mergeCell ref="CH2094:CI2094"/>
    <mergeCell ref="CF2097:CG2097"/>
    <mergeCell ref="CH2097:CI2097"/>
    <mergeCell ref="CF2102:CG2102"/>
    <mergeCell ref="CH2102:CI2102"/>
    <mergeCell ref="CF2105:CG2105"/>
    <mergeCell ref="CH2105:CI2105"/>
    <mergeCell ref="CF2110:CG2110"/>
    <mergeCell ref="CH2110:CI2110"/>
    <mergeCell ref="CF2113:CG2113"/>
    <mergeCell ref="CH2113:CI2113"/>
    <mergeCell ref="CF2118:CG2118"/>
    <mergeCell ref="CH2118:CI2118"/>
    <mergeCell ref="CF2121:CG2121"/>
    <mergeCell ref="CH2121:CI2121"/>
    <mergeCell ref="CF2198:CG2198"/>
    <mergeCell ref="CH2198:CI2198"/>
    <mergeCell ref="CF2201:CG2201"/>
    <mergeCell ref="CH2201:CI2201"/>
    <mergeCell ref="CF2206:CG2206"/>
    <mergeCell ref="CH2206:CI2206"/>
    <mergeCell ref="CF2209:CG2209"/>
    <mergeCell ref="CH2209:CI2209"/>
    <mergeCell ref="CF2214:CG2214"/>
    <mergeCell ref="CH2214:CI2214"/>
    <mergeCell ref="CF2217:CG2217"/>
    <mergeCell ref="CH2217:CI2217"/>
    <mergeCell ref="CF2222:CG2222"/>
    <mergeCell ref="CH2222:CI2222"/>
    <mergeCell ref="CF2225:CG2225"/>
    <mergeCell ref="CH2225:CI2225"/>
    <mergeCell ref="CF2230:CG2230"/>
    <mergeCell ref="CH2230:CI2230"/>
    <mergeCell ref="CF2161:CG2161"/>
    <mergeCell ref="CH2161:CI2161"/>
    <mergeCell ref="CF2166:CG2166"/>
    <mergeCell ref="CH2166:CI2166"/>
    <mergeCell ref="CF2169:CG2169"/>
    <mergeCell ref="CH2169:CI2169"/>
    <mergeCell ref="CF2174:CG2174"/>
    <mergeCell ref="CH2174:CI2174"/>
    <mergeCell ref="CF2177:CG2177"/>
    <mergeCell ref="CH2177:CI2177"/>
    <mergeCell ref="CF2182:CG2182"/>
    <mergeCell ref="CH2182:CI2182"/>
    <mergeCell ref="CF2185:CG2185"/>
    <mergeCell ref="CH2185:CI2185"/>
    <mergeCell ref="CF2190:CG2190"/>
    <mergeCell ref="CH2190:CI2190"/>
    <mergeCell ref="CF2193:CG2193"/>
    <mergeCell ref="CH2193:CI2193"/>
    <mergeCell ref="CF2270:CG2270"/>
    <mergeCell ref="CH2270:CI2270"/>
    <mergeCell ref="CF2273:CG2273"/>
    <mergeCell ref="CH2273:CI2273"/>
    <mergeCell ref="CF2278:CG2278"/>
    <mergeCell ref="CH2278:CI2278"/>
    <mergeCell ref="CF2281:CG2281"/>
    <mergeCell ref="CH2281:CI2281"/>
    <mergeCell ref="CF2286:CG2286"/>
    <mergeCell ref="CH2286:CI2286"/>
    <mergeCell ref="CF2289:CG2289"/>
    <mergeCell ref="CH2289:CI2289"/>
    <mergeCell ref="CF2294:CG2294"/>
    <mergeCell ref="CH2294:CI2294"/>
    <mergeCell ref="CF2297:CG2297"/>
    <mergeCell ref="CH2297:CI2297"/>
    <mergeCell ref="CF2302:CG2302"/>
    <mergeCell ref="CH2302:CI2302"/>
    <mergeCell ref="CF2233:CG2233"/>
    <mergeCell ref="CH2233:CI2233"/>
    <mergeCell ref="CF2238:CG2238"/>
    <mergeCell ref="CH2238:CI2238"/>
    <mergeCell ref="CF2241:CG2241"/>
    <mergeCell ref="CH2241:CI2241"/>
    <mergeCell ref="CF2246:CG2246"/>
    <mergeCell ref="CH2246:CI2246"/>
    <mergeCell ref="CF2249:CG2249"/>
    <mergeCell ref="CH2249:CI2249"/>
    <mergeCell ref="CF2254:CG2254"/>
    <mergeCell ref="CH2254:CI2254"/>
    <mergeCell ref="CF2257:CG2257"/>
    <mergeCell ref="CH2257:CI2257"/>
    <mergeCell ref="CF2262:CG2262"/>
    <mergeCell ref="CH2262:CI2262"/>
    <mergeCell ref="CF2265:CG2265"/>
    <mergeCell ref="CH2265:CI2265"/>
    <mergeCell ref="CF2342:CG2342"/>
    <mergeCell ref="CH2342:CI2342"/>
    <mergeCell ref="CF2345:CG2345"/>
    <mergeCell ref="CH2345:CI2345"/>
    <mergeCell ref="CF2350:CG2350"/>
    <mergeCell ref="CH2350:CI2350"/>
    <mergeCell ref="CF2353:CG2353"/>
    <mergeCell ref="CH2353:CI2353"/>
    <mergeCell ref="CF2358:CG2358"/>
    <mergeCell ref="CH2358:CI2358"/>
    <mergeCell ref="CF2361:CG2361"/>
    <mergeCell ref="CH2361:CI2361"/>
    <mergeCell ref="CF2366:CG2366"/>
    <mergeCell ref="CH2366:CI2366"/>
    <mergeCell ref="CF2369:CG2369"/>
    <mergeCell ref="CH2369:CI2369"/>
    <mergeCell ref="CF2374:CG2374"/>
    <mergeCell ref="CH2374:CI2374"/>
    <mergeCell ref="CF2305:CG2305"/>
    <mergeCell ref="CH2305:CI2305"/>
    <mergeCell ref="CF2310:CG2310"/>
    <mergeCell ref="CH2310:CI2310"/>
    <mergeCell ref="CF2313:CG2313"/>
    <mergeCell ref="CH2313:CI2313"/>
    <mergeCell ref="CF2318:CG2318"/>
    <mergeCell ref="CH2318:CI2318"/>
    <mergeCell ref="CF2321:CG2321"/>
    <mergeCell ref="CH2321:CI2321"/>
    <mergeCell ref="CF2326:CG2326"/>
    <mergeCell ref="CH2326:CI2326"/>
    <mergeCell ref="CF2329:CG2329"/>
    <mergeCell ref="CH2329:CI2329"/>
    <mergeCell ref="CF2334:CG2334"/>
    <mergeCell ref="CH2334:CI2334"/>
    <mergeCell ref="CF2337:CG2337"/>
    <mergeCell ref="CH2337:CI2337"/>
    <mergeCell ref="CF2414:CG2414"/>
    <mergeCell ref="CH2414:CI2414"/>
    <mergeCell ref="CF2417:CG2417"/>
    <mergeCell ref="CH2417:CI2417"/>
    <mergeCell ref="CF2422:CG2422"/>
    <mergeCell ref="CH2422:CI2422"/>
    <mergeCell ref="CF2425:CG2425"/>
    <mergeCell ref="CH2425:CI2425"/>
    <mergeCell ref="CF2430:CG2430"/>
    <mergeCell ref="CH2430:CI2430"/>
    <mergeCell ref="CF2433:CG2433"/>
    <mergeCell ref="CH2433:CI2433"/>
    <mergeCell ref="CF2438:CG2438"/>
    <mergeCell ref="CH2438:CI2438"/>
    <mergeCell ref="CF2441:CG2441"/>
    <mergeCell ref="CH2441:CI2441"/>
    <mergeCell ref="CF2446:CG2446"/>
    <mergeCell ref="CH2446:CI2446"/>
    <mergeCell ref="CF2377:CG2377"/>
    <mergeCell ref="CH2377:CI2377"/>
    <mergeCell ref="CF2382:CG2382"/>
    <mergeCell ref="CH2382:CI2382"/>
    <mergeCell ref="CF2385:CG2385"/>
    <mergeCell ref="CH2385:CI2385"/>
    <mergeCell ref="CF2390:CG2390"/>
    <mergeCell ref="CH2390:CI2390"/>
    <mergeCell ref="CF2393:CG2393"/>
    <mergeCell ref="CH2393:CI2393"/>
    <mergeCell ref="CF2398:CG2398"/>
    <mergeCell ref="CH2398:CI2398"/>
    <mergeCell ref="CF2401:CG2401"/>
    <mergeCell ref="CH2401:CI2401"/>
    <mergeCell ref="CF2406:CG2406"/>
    <mergeCell ref="CH2406:CI2406"/>
    <mergeCell ref="CF2409:CG2409"/>
    <mergeCell ref="CH2409:CI2409"/>
    <mergeCell ref="CF2486:CG2486"/>
    <mergeCell ref="CH2486:CI2486"/>
    <mergeCell ref="CF2489:CG2489"/>
    <mergeCell ref="CH2489:CI2489"/>
    <mergeCell ref="CF2494:CG2494"/>
    <mergeCell ref="CH2494:CI2494"/>
    <mergeCell ref="CF2497:CG2497"/>
    <mergeCell ref="CH2497:CI2497"/>
    <mergeCell ref="CF2502:CG2502"/>
    <mergeCell ref="CH2502:CI2502"/>
    <mergeCell ref="CF2505:CG2505"/>
    <mergeCell ref="CH2505:CI2505"/>
    <mergeCell ref="CF2510:CG2510"/>
    <mergeCell ref="CH2510:CI2510"/>
    <mergeCell ref="CF2513:CG2513"/>
    <mergeCell ref="CH2513:CI2513"/>
    <mergeCell ref="CF2518:CG2518"/>
    <mergeCell ref="CH2518:CI2518"/>
    <mergeCell ref="CF2449:CG2449"/>
    <mergeCell ref="CH2449:CI2449"/>
    <mergeCell ref="CF2454:CG2454"/>
    <mergeCell ref="CH2454:CI2454"/>
    <mergeCell ref="CF2457:CG2457"/>
    <mergeCell ref="CH2457:CI2457"/>
    <mergeCell ref="CF2462:CG2462"/>
    <mergeCell ref="CH2462:CI2462"/>
    <mergeCell ref="CF2465:CG2465"/>
    <mergeCell ref="CH2465:CI2465"/>
    <mergeCell ref="CF2470:CG2470"/>
    <mergeCell ref="CH2470:CI2470"/>
    <mergeCell ref="CF2473:CG2473"/>
    <mergeCell ref="CH2473:CI2473"/>
    <mergeCell ref="CF2478:CG2478"/>
    <mergeCell ref="CH2478:CI2478"/>
    <mergeCell ref="CF2481:CG2481"/>
    <mergeCell ref="CH2481:CI2481"/>
    <mergeCell ref="CF2593:CG2593"/>
    <mergeCell ref="CH2593:CI2593"/>
    <mergeCell ref="CF2598:CG2598"/>
    <mergeCell ref="CH2598:CI2598"/>
    <mergeCell ref="CF2601:CG2601"/>
    <mergeCell ref="CH2601:CI2601"/>
    <mergeCell ref="CF2558:CG2558"/>
    <mergeCell ref="CH2558:CI2558"/>
    <mergeCell ref="CF2561:CG2561"/>
    <mergeCell ref="CH2561:CI2561"/>
    <mergeCell ref="CF2566:CG2566"/>
    <mergeCell ref="CH2566:CI2566"/>
    <mergeCell ref="CF2569:CG2569"/>
    <mergeCell ref="CH2569:CI2569"/>
    <mergeCell ref="CF2574:CG2574"/>
    <mergeCell ref="CH2574:CI2574"/>
    <mergeCell ref="CF2577:CG2577"/>
    <mergeCell ref="CH2577:CI2577"/>
    <mergeCell ref="CF2582:CG2582"/>
    <mergeCell ref="CH2582:CI2582"/>
    <mergeCell ref="CF2585:CG2585"/>
    <mergeCell ref="CH2585:CI2585"/>
    <mergeCell ref="CF2590:CG2590"/>
    <mergeCell ref="CH2590:CI2590"/>
    <mergeCell ref="CF2521:CG2521"/>
    <mergeCell ref="CH2521:CI2521"/>
    <mergeCell ref="CF2526:CG2526"/>
    <mergeCell ref="CH2526:CI2526"/>
    <mergeCell ref="CF2529:CG2529"/>
    <mergeCell ref="CH2529:CI2529"/>
    <mergeCell ref="CF2534:CG2534"/>
    <mergeCell ref="CH2534:CI2534"/>
    <mergeCell ref="CF2537:CG2537"/>
    <mergeCell ref="CH2537:CI2537"/>
    <mergeCell ref="CF2542:CG2542"/>
    <mergeCell ref="CH2542:CI2542"/>
    <mergeCell ref="CF2545:CG2545"/>
    <mergeCell ref="CH2545:CI2545"/>
    <mergeCell ref="CF2550:CG2550"/>
    <mergeCell ref="CH2550:CI2550"/>
    <mergeCell ref="CF2553:CG2553"/>
    <mergeCell ref="CH2553:CI2553"/>
    <mergeCell ref="N2606:O2606"/>
    <mergeCell ref="P2606:Q2606"/>
    <mergeCell ref="X2606:Y2606"/>
    <mergeCell ref="Z2606:AA2606"/>
    <mergeCell ref="AH2606:AI2606"/>
    <mergeCell ref="AJ2606:AK2606"/>
    <mergeCell ref="AR2606:AS2606"/>
    <mergeCell ref="AT2606:AU2606"/>
    <mergeCell ref="BB2606:BC2606"/>
    <mergeCell ref="BD2606:BE2606"/>
    <mergeCell ref="BL2606:BM2606"/>
    <mergeCell ref="BN2606:BO2606"/>
    <mergeCell ref="BV2606:BW2606"/>
    <mergeCell ref="BX2606:BY2606"/>
    <mergeCell ref="CF2606:CG2606"/>
    <mergeCell ref="CH2606:CI2606"/>
    <mergeCell ref="CP2606:CQ2606"/>
    <mergeCell ref="CR2606:CS2606"/>
    <mergeCell ref="N2609:O2609"/>
    <mergeCell ref="P2609:Q2609"/>
    <mergeCell ref="X2609:Y2609"/>
    <mergeCell ref="Z2609:AA2609"/>
    <mergeCell ref="AH2609:AI2609"/>
    <mergeCell ref="AJ2609:AK2609"/>
    <mergeCell ref="AR2609:AS2609"/>
    <mergeCell ref="AT2609:AU2609"/>
    <mergeCell ref="BB2609:BC2609"/>
    <mergeCell ref="BD2609:BE2609"/>
    <mergeCell ref="BL2609:BM2609"/>
    <mergeCell ref="BN2609:BO2609"/>
    <mergeCell ref="BV2609:BW2609"/>
    <mergeCell ref="BX2609:BY2609"/>
    <mergeCell ref="CF2609:CG2609"/>
    <mergeCell ref="CH2609:CI2609"/>
    <mergeCell ref="CP2609:CQ2609"/>
    <mergeCell ref="CR2609:CS2609"/>
    <mergeCell ref="N2614:O2614"/>
    <mergeCell ref="P2614:Q2614"/>
    <mergeCell ref="X2614:Y2614"/>
    <mergeCell ref="Z2614:AA2614"/>
    <mergeCell ref="AH2614:AI2614"/>
    <mergeCell ref="AJ2614:AK2614"/>
    <mergeCell ref="AR2614:AS2614"/>
    <mergeCell ref="AT2614:AU2614"/>
    <mergeCell ref="BB2614:BC2614"/>
    <mergeCell ref="BD2614:BE2614"/>
    <mergeCell ref="BL2614:BM2614"/>
    <mergeCell ref="BN2614:BO2614"/>
    <mergeCell ref="BV2614:BW2614"/>
    <mergeCell ref="BX2614:BY2614"/>
    <mergeCell ref="CF2614:CG2614"/>
    <mergeCell ref="CH2614:CI2614"/>
    <mergeCell ref="CP2614:CQ2614"/>
    <mergeCell ref="CR2614:CS2614"/>
    <mergeCell ref="N2617:O2617"/>
    <mergeCell ref="P2617:Q2617"/>
    <mergeCell ref="X2617:Y2617"/>
    <mergeCell ref="Z2617:AA2617"/>
    <mergeCell ref="AH2617:AI2617"/>
    <mergeCell ref="AJ2617:AK2617"/>
    <mergeCell ref="AR2617:AS2617"/>
    <mergeCell ref="AT2617:AU2617"/>
    <mergeCell ref="BB2617:BC2617"/>
    <mergeCell ref="BD2617:BE2617"/>
    <mergeCell ref="BL2617:BM2617"/>
    <mergeCell ref="BN2617:BO2617"/>
    <mergeCell ref="BV2617:BW2617"/>
    <mergeCell ref="BX2617:BY2617"/>
    <mergeCell ref="CF2617:CG2617"/>
    <mergeCell ref="CH2617:CI2617"/>
    <mergeCell ref="CP2617:CQ2617"/>
    <mergeCell ref="CR2617:CS2617"/>
    <mergeCell ref="N2622:O2622"/>
    <mergeCell ref="P2622:Q2622"/>
    <mergeCell ref="X2622:Y2622"/>
    <mergeCell ref="Z2622:AA2622"/>
    <mergeCell ref="AH2622:AI2622"/>
    <mergeCell ref="AJ2622:AK2622"/>
    <mergeCell ref="AR2622:AS2622"/>
    <mergeCell ref="AT2622:AU2622"/>
    <mergeCell ref="BB2622:BC2622"/>
    <mergeCell ref="BD2622:BE2622"/>
    <mergeCell ref="BL2622:BM2622"/>
    <mergeCell ref="BN2622:BO2622"/>
    <mergeCell ref="BV2622:BW2622"/>
    <mergeCell ref="BX2622:BY2622"/>
    <mergeCell ref="CF2622:CG2622"/>
    <mergeCell ref="CH2622:CI2622"/>
    <mergeCell ref="CP2622:CQ2622"/>
    <mergeCell ref="CR2622:CS2622"/>
    <mergeCell ref="N2625:O2625"/>
    <mergeCell ref="P2625:Q2625"/>
    <mergeCell ref="X2625:Y2625"/>
    <mergeCell ref="Z2625:AA2625"/>
    <mergeCell ref="AH2625:AI2625"/>
    <mergeCell ref="AJ2625:AK2625"/>
    <mergeCell ref="AR2625:AS2625"/>
    <mergeCell ref="AT2625:AU2625"/>
    <mergeCell ref="BB2625:BC2625"/>
    <mergeCell ref="BD2625:BE2625"/>
    <mergeCell ref="BL2625:BM2625"/>
    <mergeCell ref="BN2625:BO2625"/>
    <mergeCell ref="BV2625:BW2625"/>
    <mergeCell ref="BX2625:BY2625"/>
    <mergeCell ref="CF2625:CG2625"/>
    <mergeCell ref="CH2625:CI2625"/>
    <mergeCell ref="CP2625:CQ2625"/>
    <mergeCell ref="CR2625:CS2625"/>
    <mergeCell ref="N2630:O2630"/>
    <mergeCell ref="P2630:Q2630"/>
    <mergeCell ref="X2630:Y2630"/>
    <mergeCell ref="Z2630:AA2630"/>
    <mergeCell ref="AH2630:AI2630"/>
    <mergeCell ref="AJ2630:AK2630"/>
    <mergeCell ref="AR2630:AS2630"/>
    <mergeCell ref="AT2630:AU2630"/>
    <mergeCell ref="BB2630:BC2630"/>
    <mergeCell ref="BD2630:BE2630"/>
    <mergeCell ref="BL2630:BM2630"/>
    <mergeCell ref="BN2630:BO2630"/>
    <mergeCell ref="BV2630:BW2630"/>
    <mergeCell ref="BX2630:BY2630"/>
    <mergeCell ref="CF2630:CG2630"/>
    <mergeCell ref="CH2630:CI2630"/>
    <mergeCell ref="CP2630:CQ2630"/>
    <mergeCell ref="CR2630:CS2630"/>
    <mergeCell ref="N2633:O2633"/>
    <mergeCell ref="P2633:Q2633"/>
    <mergeCell ref="X2633:Y2633"/>
    <mergeCell ref="Z2633:AA2633"/>
    <mergeCell ref="AH2633:AI2633"/>
    <mergeCell ref="AJ2633:AK2633"/>
    <mergeCell ref="AR2633:AS2633"/>
    <mergeCell ref="AT2633:AU2633"/>
    <mergeCell ref="BB2633:BC2633"/>
    <mergeCell ref="BD2633:BE2633"/>
    <mergeCell ref="BL2633:BM2633"/>
    <mergeCell ref="BN2633:BO2633"/>
    <mergeCell ref="BV2633:BW2633"/>
    <mergeCell ref="BX2633:BY2633"/>
    <mergeCell ref="CF2633:CG2633"/>
    <mergeCell ref="CH2633:CI2633"/>
    <mergeCell ref="CP2633:CQ2633"/>
    <mergeCell ref="CR2633:CS2633"/>
    <mergeCell ref="N2638:O2638"/>
    <mergeCell ref="P2638:Q2638"/>
    <mergeCell ref="X2638:Y2638"/>
    <mergeCell ref="Z2638:AA2638"/>
    <mergeCell ref="AH2638:AI2638"/>
    <mergeCell ref="AJ2638:AK2638"/>
    <mergeCell ref="AR2638:AS2638"/>
    <mergeCell ref="AT2638:AU2638"/>
    <mergeCell ref="BB2638:BC2638"/>
    <mergeCell ref="BD2638:BE2638"/>
    <mergeCell ref="BL2638:BM2638"/>
    <mergeCell ref="BN2638:BO2638"/>
    <mergeCell ref="BV2638:BW2638"/>
    <mergeCell ref="BX2638:BY2638"/>
    <mergeCell ref="CF2638:CG2638"/>
    <mergeCell ref="CH2638:CI2638"/>
    <mergeCell ref="CP2638:CQ2638"/>
    <mergeCell ref="CR2638:CS2638"/>
    <mergeCell ref="N2641:O2641"/>
    <mergeCell ref="P2641:Q2641"/>
    <mergeCell ref="X2641:Y2641"/>
    <mergeCell ref="Z2641:AA2641"/>
    <mergeCell ref="AH2641:AI2641"/>
    <mergeCell ref="AJ2641:AK2641"/>
    <mergeCell ref="AR2641:AS2641"/>
    <mergeCell ref="AT2641:AU2641"/>
    <mergeCell ref="BB2641:BC2641"/>
    <mergeCell ref="BD2641:BE2641"/>
    <mergeCell ref="BL2641:BM2641"/>
    <mergeCell ref="BN2641:BO2641"/>
    <mergeCell ref="BV2641:BW2641"/>
    <mergeCell ref="BX2641:BY2641"/>
    <mergeCell ref="CF2641:CG2641"/>
    <mergeCell ref="CH2641:CI2641"/>
    <mergeCell ref="CP2641:CQ2641"/>
    <mergeCell ref="CR2641:CS2641"/>
    <mergeCell ref="N2646:O2646"/>
    <mergeCell ref="P2646:Q2646"/>
    <mergeCell ref="X2646:Y2646"/>
    <mergeCell ref="Z2646:AA2646"/>
    <mergeCell ref="AH2646:AI2646"/>
    <mergeCell ref="AJ2646:AK2646"/>
    <mergeCell ref="AR2646:AS2646"/>
    <mergeCell ref="AT2646:AU2646"/>
    <mergeCell ref="BB2646:BC2646"/>
    <mergeCell ref="BD2646:BE2646"/>
    <mergeCell ref="BL2646:BM2646"/>
    <mergeCell ref="BN2646:BO2646"/>
    <mergeCell ref="BV2646:BW2646"/>
    <mergeCell ref="BX2646:BY2646"/>
    <mergeCell ref="CF2646:CG2646"/>
    <mergeCell ref="CH2646:CI2646"/>
    <mergeCell ref="CP2646:CQ2646"/>
    <mergeCell ref="CR2646:CS2646"/>
    <mergeCell ref="N2649:O2649"/>
    <mergeCell ref="P2649:Q2649"/>
    <mergeCell ref="X2649:Y2649"/>
    <mergeCell ref="Z2649:AA2649"/>
    <mergeCell ref="AH2649:AI2649"/>
    <mergeCell ref="AJ2649:AK2649"/>
    <mergeCell ref="AR2649:AS2649"/>
    <mergeCell ref="AT2649:AU2649"/>
    <mergeCell ref="BB2649:BC2649"/>
    <mergeCell ref="BD2649:BE2649"/>
    <mergeCell ref="BL2649:BM2649"/>
    <mergeCell ref="BN2649:BO2649"/>
    <mergeCell ref="BV2649:BW2649"/>
    <mergeCell ref="BX2649:BY2649"/>
    <mergeCell ref="CF2649:CG2649"/>
    <mergeCell ref="CH2649:CI2649"/>
    <mergeCell ref="CP2649:CQ2649"/>
    <mergeCell ref="CR2649:CS2649"/>
    <mergeCell ref="N2654:O2654"/>
    <mergeCell ref="P2654:Q2654"/>
    <mergeCell ref="X2654:Y2654"/>
    <mergeCell ref="Z2654:AA2654"/>
    <mergeCell ref="AH2654:AI2654"/>
    <mergeCell ref="AJ2654:AK2654"/>
    <mergeCell ref="AR2654:AS2654"/>
    <mergeCell ref="AT2654:AU2654"/>
    <mergeCell ref="BB2654:BC2654"/>
    <mergeCell ref="BD2654:BE2654"/>
    <mergeCell ref="BL2654:BM2654"/>
    <mergeCell ref="BN2654:BO2654"/>
    <mergeCell ref="BV2654:BW2654"/>
    <mergeCell ref="BX2654:BY2654"/>
    <mergeCell ref="CF2654:CG2654"/>
    <mergeCell ref="CH2654:CI2654"/>
    <mergeCell ref="CP2654:CQ2654"/>
    <mergeCell ref="CR2654:CS2654"/>
    <mergeCell ref="N2657:O2657"/>
    <mergeCell ref="P2657:Q2657"/>
    <mergeCell ref="X2657:Y2657"/>
    <mergeCell ref="Z2657:AA2657"/>
    <mergeCell ref="AH2657:AI2657"/>
    <mergeCell ref="AJ2657:AK2657"/>
    <mergeCell ref="AR2657:AS2657"/>
    <mergeCell ref="AT2657:AU2657"/>
    <mergeCell ref="BB2657:BC2657"/>
    <mergeCell ref="BD2657:BE2657"/>
    <mergeCell ref="BL2657:BM2657"/>
    <mergeCell ref="BN2657:BO2657"/>
    <mergeCell ref="BV2657:BW2657"/>
    <mergeCell ref="BX2657:BY2657"/>
    <mergeCell ref="CF2657:CG2657"/>
    <mergeCell ref="CH2657:CI2657"/>
    <mergeCell ref="CP2657:CQ2657"/>
    <mergeCell ref="CR2657:CS2657"/>
    <mergeCell ref="N2662:O2662"/>
    <mergeCell ref="P2662:Q2662"/>
    <mergeCell ref="X2662:Y2662"/>
    <mergeCell ref="Z2662:AA2662"/>
    <mergeCell ref="AH2662:AI2662"/>
    <mergeCell ref="AJ2662:AK2662"/>
    <mergeCell ref="AR2662:AS2662"/>
    <mergeCell ref="AT2662:AU2662"/>
    <mergeCell ref="BB2662:BC2662"/>
    <mergeCell ref="BD2662:BE2662"/>
    <mergeCell ref="BL2662:BM2662"/>
    <mergeCell ref="BN2662:BO2662"/>
    <mergeCell ref="BV2662:BW2662"/>
    <mergeCell ref="BX2662:BY2662"/>
    <mergeCell ref="CF2662:CG2662"/>
    <mergeCell ref="CH2662:CI2662"/>
    <mergeCell ref="CP2662:CQ2662"/>
    <mergeCell ref="CR2662:CS2662"/>
    <mergeCell ref="N2665:O2665"/>
    <mergeCell ref="P2665:Q2665"/>
    <mergeCell ref="X2665:Y2665"/>
    <mergeCell ref="Z2665:AA2665"/>
    <mergeCell ref="AH2665:AI2665"/>
    <mergeCell ref="AJ2665:AK2665"/>
    <mergeCell ref="AR2665:AS2665"/>
    <mergeCell ref="AT2665:AU2665"/>
    <mergeCell ref="BB2665:BC2665"/>
    <mergeCell ref="BD2665:BE2665"/>
    <mergeCell ref="BL2665:BM2665"/>
    <mergeCell ref="BN2665:BO2665"/>
    <mergeCell ref="BV2665:BW2665"/>
    <mergeCell ref="BX2665:BY2665"/>
    <mergeCell ref="CF2665:CG2665"/>
    <mergeCell ref="CH2665:CI2665"/>
    <mergeCell ref="CP2665:CQ2665"/>
    <mergeCell ref="CR2665:CS2665"/>
    <mergeCell ref="N2670:O2670"/>
    <mergeCell ref="P2670:Q2670"/>
    <mergeCell ref="X2670:Y2670"/>
    <mergeCell ref="Z2670:AA2670"/>
    <mergeCell ref="AH2670:AI2670"/>
    <mergeCell ref="AJ2670:AK2670"/>
    <mergeCell ref="AR2670:AS2670"/>
    <mergeCell ref="AT2670:AU2670"/>
    <mergeCell ref="BB2670:BC2670"/>
    <mergeCell ref="BD2670:BE2670"/>
    <mergeCell ref="BL2670:BM2670"/>
    <mergeCell ref="BN2670:BO2670"/>
    <mergeCell ref="BV2670:BW2670"/>
    <mergeCell ref="BX2670:BY2670"/>
    <mergeCell ref="CF2670:CG2670"/>
    <mergeCell ref="CH2670:CI2670"/>
    <mergeCell ref="CP2670:CQ2670"/>
    <mergeCell ref="CR2670:CS2670"/>
    <mergeCell ref="N2673:O2673"/>
    <mergeCell ref="P2673:Q2673"/>
    <mergeCell ref="X2673:Y2673"/>
    <mergeCell ref="Z2673:AA2673"/>
    <mergeCell ref="AH2673:AI2673"/>
    <mergeCell ref="AJ2673:AK2673"/>
    <mergeCell ref="AR2673:AS2673"/>
    <mergeCell ref="AT2673:AU2673"/>
    <mergeCell ref="BB2673:BC2673"/>
    <mergeCell ref="BD2673:BE2673"/>
    <mergeCell ref="BL2673:BM2673"/>
    <mergeCell ref="BN2673:BO2673"/>
    <mergeCell ref="BV2673:BW2673"/>
    <mergeCell ref="BX2673:BY2673"/>
    <mergeCell ref="CF2673:CG2673"/>
    <mergeCell ref="CH2673:CI2673"/>
    <mergeCell ref="CP2673:CQ2673"/>
    <mergeCell ref="CR2673:CS2673"/>
    <mergeCell ref="N2678:O2678"/>
    <mergeCell ref="P2678:Q2678"/>
    <mergeCell ref="X2678:Y2678"/>
    <mergeCell ref="Z2678:AA2678"/>
    <mergeCell ref="AH2678:AI2678"/>
    <mergeCell ref="AJ2678:AK2678"/>
    <mergeCell ref="AR2678:AS2678"/>
    <mergeCell ref="AT2678:AU2678"/>
    <mergeCell ref="BB2678:BC2678"/>
    <mergeCell ref="BD2678:BE2678"/>
    <mergeCell ref="BL2678:BM2678"/>
    <mergeCell ref="BN2678:BO2678"/>
    <mergeCell ref="BV2678:BW2678"/>
    <mergeCell ref="BX2678:BY2678"/>
    <mergeCell ref="CF2678:CG2678"/>
    <mergeCell ref="CH2678:CI2678"/>
    <mergeCell ref="CP2678:CQ2678"/>
    <mergeCell ref="CR2678:CS2678"/>
    <mergeCell ref="N2681:O2681"/>
    <mergeCell ref="P2681:Q2681"/>
    <mergeCell ref="X2681:Y2681"/>
    <mergeCell ref="Z2681:AA2681"/>
    <mergeCell ref="AH2681:AI2681"/>
    <mergeCell ref="AJ2681:AK2681"/>
    <mergeCell ref="AR2681:AS2681"/>
    <mergeCell ref="AT2681:AU2681"/>
    <mergeCell ref="BB2681:BC2681"/>
    <mergeCell ref="BD2681:BE2681"/>
    <mergeCell ref="BL2681:BM2681"/>
    <mergeCell ref="BN2681:BO2681"/>
    <mergeCell ref="BV2681:BW2681"/>
    <mergeCell ref="BX2681:BY2681"/>
    <mergeCell ref="CF2681:CG2681"/>
    <mergeCell ref="CH2681:CI2681"/>
    <mergeCell ref="CP2681:CQ2681"/>
    <mergeCell ref="CR2681:CS2681"/>
    <mergeCell ref="N2686:O2686"/>
    <mergeCell ref="P2686:Q2686"/>
    <mergeCell ref="X2686:Y2686"/>
    <mergeCell ref="Z2686:AA2686"/>
    <mergeCell ref="AH2686:AI2686"/>
    <mergeCell ref="AJ2686:AK2686"/>
    <mergeCell ref="AR2686:AS2686"/>
    <mergeCell ref="AT2686:AU2686"/>
    <mergeCell ref="BB2686:BC2686"/>
    <mergeCell ref="BD2686:BE2686"/>
    <mergeCell ref="BL2686:BM2686"/>
    <mergeCell ref="BN2686:BO2686"/>
    <mergeCell ref="BV2686:BW2686"/>
    <mergeCell ref="BX2686:BY2686"/>
    <mergeCell ref="CF2686:CG2686"/>
    <mergeCell ref="CH2686:CI2686"/>
    <mergeCell ref="CP2686:CQ2686"/>
    <mergeCell ref="CR2686:CS2686"/>
    <mergeCell ref="N2689:O2689"/>
    <mergeCell ref="P2689:Q2689"/>
    <mergeCell ref="X2689:Y2689"/>
    <mergeCell ref="Z2689:AA2689"/>
    <mergeCell ref="AH2689:AI2689"/>
    <mergeCell ref="AJ2689:AK2689"/>
    <mergeCell ref="AR2689:AS2689"/>
    <mergeCell ref="AT2689:AU2689"/>
    <mergeCell ref="BB2689:BC2689"/>
    <mergeCell ref="BD2689:BE2689"/>
    <mergeCell ref="BL2689:BM2689"/>
    <mergeCell ref="BN2689:BO2689"/>
    <mergeCell ref="BV2689:BW2689"/>
    <mergeCell ref="BX2689:BY2689"/>
    <mergeCell ref="CF2689:CG2689"/>
    <mergeCell ref="CH2689:CI2689"/>
    <mergeCell ref="CP2689:CQ2689"/>
    <mergeCell ref="CR2689:CS2689"/>
    <mergeCell ref="N2694:O2694"/>
    <mergeCell ref="P2694:Q2694"/>
    <mergeCell ref="X2694:Y2694"/>
    <mergeCell ref="Z2694:AA2694"/>
    <mergeCell ref="AH2694:AI2694"/>
    <mergeCell ref="AJ2694:AK2694"/>
    <mergeCell ref="AR2694:AS2694"/>
    <mergeCell ref="AT2694:AU2694"/>
    <mergeCell ref="BB2694:BC2694"/>
    <mergeCell ref="BD2694:BE2694"/>
    <mergeCell ref="BL2694:BM2694"/>
    <mergeCell ref="BN2694:BO2694"/>
    <mergeCell ref="BV2694:BW2694"/>
    <mergeCell ref="BX2694:BY2694"/>
    <mergeCell ref="CF2694:CG2694"/>
    <mergeCell ref="CH2694:CI2694"/>
    <mergeCell ref="CP2694:CQ2694"/>
    <mergeCell ref="CR2694:CS2694"/>
    <mergeCell ref="N2697:O2697"/>
    <mergeCell ref="P2697:Q2697"/>
    <mergeCell ref="X2697:Y2697"/>
    <mergeCell ref="Z2697:AA2697"/>
    <mergeCell ref="AH2697:AI2697"/>
    <mergeCell ref="AJ2697:AK2697"/>
    <mergeCell ref="AR2697:AS2697"/>
    <mergeCell ref="AT2697:AU2697"/>
    <mergeCell ref="BB2697:BC2697"/>
    <mergeCell ref="BD2697:BE2697"/>
    <mergeCell ref="BL2697:BM2697"/>
    <mergeCell ref="BN2697:BO2697"/>
    <mergeCell ref="BV2697:BW2697"/>
    <mergeCell ref="BX2697:BY2697"/>
    <mergeCell ref="CF2697:CG2697"/>
    <mergeCell ref="CH2697:CI2697"/>
    <mergeCell ref="CP2697:CQ2697"/>
    <mergeCell ref="CR2697:CS2697"/>
    <mergeCell ref="N2702:O2702"/>
    <mergeCell ref="P2702:Q2702"/>
    <mergeCell ref="X2702:Y2702"/>
    <mergeCell ref="Z2702:AA2702"/>
    <mergeCell ref="AH2702:AI2702"/>
    <mergeCell ref="AJ2702:AK2702"/>
    <mergeCell ref="AR2702:AS2702"/>
    <mergeCell ref="AT2702:AU2702"/>
    <mergeCell ref="BB2702:BC2702"/>
    <mergeCell ref="BD2702:BE2702"/>
    <mergeCell ref="BL2702:BM2702"/>
    <mergeCell ref="BN2702:BO2702"/>
    <mergeCell ref="BV2702:BW2702"/>
    <mergeCell ref="BX2702:BY2702"/>
    <mergeCell ref="CF2702:CG2702"/>
    <mergeCell ref="CH2702:CI2702"/>
    <mergeCell ref="CP2702:CQ2702"/>
    <mergeCell ref="CR2702:CS2702"/>
    <mergeCell ref="N2705:O2705"/>
    <mergeCell ref="P2705:Q2705"/>
    <mergeCell ref="X2705:Y2705"/>
    <mergeCell ref="Z2705:AA2705"/>
    <mergeCell ref="AH2705:AI2705"/>
    <mergeCell ref="AJ2705:AK2705"/>
    <mergeCell ref="AR2705:AS2705"/>
    <mergeCell ref="AT2705:AU2705"/>
    <mergeCell ref="BB2705:BC2705"/>
    <mergeCell ref="BD2705:BE2705"/>
    <mergeCell ref="BL2705:BM2705"/>
    <mergeCell ref="BN2705:BO2705"/>
    <mergeCell ref="BV2705:BW2705"/>
    <mergeCell ref="BX2705:BY2705"/>
    <mergeCell ref="CF2705:CG2705"/>
    <mergeCell ref="CH2705:CI2705"/>
    <mergeCell ref="CP2705:CQ2705"/>
    <mergeCell ref="CR2705:CS2705"/>
    <mergeCell ref="N2710:O2710"/>
    <mergeCell ref="P2710:Q2710"/>
    <mergeCell ref="X2710:Y2710"/>
    <mergeCell ref="Z2710:AA2710"/>
    <mergeCell ref="AH2710:AI2710"/>
    <mergeCell ref="AJ2710:AK2710"/>
    <mergeCell ref="AR2710:AS2710"/>
    <mergeCell ref="AT2710:AU2710"/>
    <mergeCell ref="BB2710:BC2710"/>
    <mergeCell ref="BD2710:BE2710"/>
    <mergeCell ref="BL2710:BM2710"/>
    <mergeCell ref="BN2710:BO2710"/>
    <mergeCell ref="BV2710:BW2710"/>
    <mergeCell ref="BX2710:BY2710"/>
    <mergeCell ref="CF2710:CG2710"/>
    <mergeCell ref="CH2710:CI2710"/>
    <mergeCell ref="CP2710:CQ2710"/>
    <mergeCell ref="CR2710:CS2710"/>
    <mergeCell ref="N2713:O2713"/>
    <mergeCell ref="P2713:Q2713"/>
    <mergeCell ref="X2713:Y2713"/>
    <mergeCell ref="Z2713:AA2713"/>
    <mergeCell ref="AH2713:AI2713"/>
    <mergeCell ref="AJ2713:AK2713"/>
    <mergeCell ref="AR2713:AS2713"/>
    <mergeCell ref="AT2713:AU2713"/>
    <mergeCell ref="BB2713:BC2713"/>
    <mergeCell ref="BD2713:BE2713"/>
    <mergeCell ref="BL2713:BM2713"/>
    <mergeCell ref="BN2713:BO2713"/>
    <mergeCell ref="BV2713:BW2713"/>
    <mergeCell ref="BX2713:BY2713"/>
    <mergeCell ref="CF2713:CG2713"/>
    <mergeCell ref="CH2713:CI2713"/>
    <mergeCell ref="CP2713:CQ2713"/>
    <mergeCell ref="CR2713:CS2713"/>
    <mergeCell ref="N2718:O2718"/>
    <mergeCell ref="P2718:Q2718"/>
    <mergeCell ref="X2718:Y2718"/>
    <mergeCell ref="Z2718:AA2718"/>
    <mergeCell ref="AH2718:AI2718"/>
    <mergeCell ref="AJ2718:AK2718"/>
    <mergeCell ref="AR2718:AS2718"/>
    <mergeCell ref="AT2718:AU2718"/>
    <mergeCell ref="BB2718:BC2718"/>
    <mergeCell ref="BD2718:BE2718"/>
    <mergeCell ref="BL2718:BM2718"/>
    <mergeCell ref="BN2718:BO2718"/>
    <mergeCell ref="BV2718:BW2718"/>
    <mergeCell ref="BX2718:BY2718"/>
    <mergeCell ref="CF2718:CG2718"/>
    <mergeCell ref="CH2718:CI2718"/>
    <mergeCell ref="CP2718:CQ2718"/>
    <mergeCell ref="CR2718:CS2718"/>
    <mergeCell ref="N2721:O2721"/>
    <mergeCell ref="P2721:Q2721"/>
    <mergeCell ref="X2721:Y2721"/>
    <mergeCell ref="Z2721:AA2721"/>
    <mergeCell ref="AH2721:AI2721"/>
    <mergeCell ref="AJ2721:AK2721"/>
    <mergeCell ref="AR2721:AS2721"/>
    <mergeCell ref="AT2721:AU2721"/>
    <mergeCell ref="BB2721:BC2721"/>
    <mergeCell ref="BD2721:BE2721"/>
    <mergeCell ref="BL2721:BM2721"/>
    <mergeCell ref="BN2721:BO2721"/>
    <mergeCell ref="BV2721:BW2721"/>
    <mergeCell ref="BX2721:BY2721"/>
    <mergeCell ref="CF2721:CG2721"/>
    <mergeCell ref="CH2721:CI2721"/>
    <mergeCell ref="CP2721:CQ2721"/>
    <mergeCell ref="CR2721:CS2721"/>
    <mergeCell ref="N2726:O2726"/>
    <mergeCell ref="P2726:Q2726"/>
    <mergeCell ref="X2726:Y2726"/>
    <mergeCell ref="Z2726:AA2726"/>
    <mergeCell ref="AH2726:AI2726"/>
    <mergeCell ref="AJ2726:AK2726"/>
    <mergeCell ref="AR2726:AS2726"/>
    <mergeCell ref="AT2726:AU2726"/>
    <mergeCell ref="BB2726:BC2726"/>
    <mergeCell ref="BD2726:BE2726"/>
    <mergeCell ref="BL2726:BM2726"/>
    <mergeCell ref="BN2726:BO2726"/>
    <mergeCell ref="BV2726:BW2726"/>
    <mergeCell ref="BX2726:BY2726"/>
    <mergeCell ref="CF2726:CG2726"/>
    <mergeCell ref="CH2726:CI2726"/>
    <mergeCell ref="CP2726:CQ2726"/>
    <mergeCell ref="CR2726:CS2726"/>
    <mergeCell ref="N2729:O2729"/>
    <mergeCell ref="P2729:Q2729"/>
    <mergeCell ref="X2729:Y2729"/>
    <mergeCell ref="Z2729:AA2729"/>
    <mergeCell ref="AH2729:AI2729"/>
    <mergeCell ref="AJ2729:AK2729"/>
    <mergeCell ref="AR2729:AS2729"/>
    <mergeCell ref="AT2729:AU2729"/>
    <mergeCell ref="BB2729:BC2729"/>
    <mergeCell ref="BD2729:BE2729"/>
    <mergeCell ref="BL2729:BM2729"/>
    <mergeCell ref="BN2729:BO2729"/>
    <mergeCell ref="BV2729:BW2729"/>
    <mergeCell ref="BX2729:BY2729"/>
    <mergeCell ref="CF2729:CG2729"/>
    <mergeCell ref="CH2729:CI2729"/>
    <mergeCell ref="CP2729:CQ2729"/>
    <mergeCell ref="CR2729:CS2729"/>
    <mergeCell ref="N2734:O2734"/>
    <mergeCell ref="P2734:Q2734"/>
    <mergeCell ref="X2734:Y2734"/>
    <mergeCell ref="Z2734:AA2734"/>
    <mergeCell ref="AH2734:AI2734"/>
    <mergeCell ref="AJ2734:AK2734"/>
    <mergeCell ref="AR2734:AS2734"/>
    <mergeCell ref="AT2734:AU2734"/>
    <mergeCell ref="BB2734:BC2734"/>
    <mergeCell ref="BD2734:BE2734"/>
    <mergeCell ref="BL2734:BM2734"/>
    <mergeCell ref="BN2734:BO2734"/>
    <mergeCell ref="BV2734:BW2734"/>
    <mergeCell ref="BX2734:BY2734"/>
    <mergeCell ref="CF2734:CG2734"/>
    <mergeCell ref="CH2734:CI2734"/>
    <mergeCell ref="CP2734:CQ2734"/>
    <mergeCell ref="CR2734:CS2734"/>
    <mergeCell ref="N2737:O2737"/>
    <mergeCell ref="P2737:Q2737"/>
    <mergeCell ref="X2737:Y2737"/>
    <mergeCell ref="Z2737:AA2737"/>
    <mergeCell ref="AH2737:AI2737"/>
    <mergeCell ref="AJ2737:AK2737"/>
    <mergeCell ref="AR2737:AS2737"/>
    <mergeCell ref="AT2737:AU2737"/>
    <mergeCell ref="BB2737:BC2737"/>
    <mergeCell ref="BD2737:BE2737"/>
    <mergeCell ref="BL2737:BM2737"/>
    <mergeCell ref="BN2737:BO2737"/>
    <mergeCell ref="BV2737:BW2737"/>
    <mergeCell ref="BX2737:BY2737"/>
    <mergeCell ref="CF2737:CG2737"/>
    <mergeCell ref="CH2737:CI2737"/>
    <mergeCell ref="CP2737:CQ2737"/>
    <mergeCell ref="CR2737:CS2737"/>
    <mergeCell ref="N2742:O2742"/>
    <mergeCell ref="P2742:Q2742"/>
    <mergeCell ref="X2742:Y2742"/>
    <mergeCell ref="Z2742:AA2742"/>
    <mergeCell ref="AH2742:AI2742"/>
    <mergeCell ref="AJ2742:AK2742"/>
    <mergeCell ref="AR2742:AS2742"/>
    <mergeCell ref="AT2742:AU2742"/>
    <mergeCell ref="BB2742:BC2742"/>
    <mergeCell ref="BD2742:BE2742"/>
    <mergeCell ref="BL2742:BM2742"/>
    <mergeCell ref="BN2742:BO2742"/>
    <mergeCell ref="BV2742:BW2742"/>
    <mergeCell ref="BX2742:BY2742"/>
    <mergeCell ref="CF2742:CG2742"/>
    <mergeCell ref="CH2742:CI2742"/>
    <mergeCell ref="CP2742:CQ2742"/>
    <mergeCell ref="CR2742:CS2742"/>
    <mergeCell ref="N2745:O2745"/>
    <mergeCell ref="P2745:Q2745"/>
    <mergeCell ref="X2745:Y2745"/>
    <mergeCell ref="Z2745:AA2745"/>
    <mergeCell ref="AH2745:AI2745"/>
    <mergeCell ref="AJ2745:AK2745"/>
    <mergeCell ref="AR2745:AS2745"/>
    <mergeCell ref="AT2745:AU2745"/>
    <mergeCell ref="BB2745:BC2745"/>
    <mergeCell ref="BD2745:BE2745"/>
    <mergeCell ref="BL2745:BM2745"/>
    <mergeCell ref="BN2745:BO2745"/>
    <mergeCell ref="BV2745:BW2745"/>
    <mergeCell ref="BX2745:BY2745"/>
    <mergeCell ref="CF2745:CG2745"/>
    <mergeCell ref="CH2745:CI2745"/>
    <mergeCell ref="CP2745:CQ2745"/>
    <mergeCell ref="CR2745:CS2745"/>
    <mergeCell ref="N2750:O2750"/>
    <mergeCell ref="P2750:Q2750"/>
    <mergeCell ref="X2750:Y2750"/>
    <mergeCell ref="Z2750:AA2750"/>
    <mergeCell ref="AH2750:AI2750"/>
    <mergeCell ref="AJ2750:AK2750"/>
    <mergeCell ref="AR2750:AS2750"/>
    <mergeCell ref="AT2750:AU2750"/>
    <mergeCell ref="BB2750:BC2750"/>
    <mergeCell ref="BD2750:BE2750"/>
    <mergeCell ref="BL2750:BM2750"/>
    <mergeCell ref="BN2750:BO2750"/>
    <mergeCell ref="BV2750:BW2750"/>
    <mergeCell ref="BX2750:BY2750"/>
    <mergeCell ref="CF2750:CG2750"/>
    <mergeCell ref="CH2750:CI2750"/>
    <mergeCell ref="CP2750:CQ2750"/>
    <mergeCell ref="CR2750:CS2750"/>
    <mergeCell ref="N2753:O2753"/>
    <mergeCell ref="P2753:Q2753"/>
    <mergeCell ref="X2753:Y2753"/>
    <mergeCell ref="Z2753:AA2753"/>
    <mergeCell ref="AH2753:AI2753"/>
    <mergeCell ref="AJ2753:AK2753"/>
    <mergeCell ref="AR2753:AS2753"/>
    <mergeCell ref="AT2753:AU2753"/>
    <mergeCell ref="BB2753:BC2753"/>
    <mergeCell ref="BD2753:BE2753"/>
    <mergeCell ref="BL2753:BM2753"/>
    <mergeCell ref="BN2753:BO2753"/>
    <mergeCell ref="BV2753:BW2753"/>
    <mergeCell ref="BX2753:BY2753"/>
    <mergeCell ref="CF2753:CG2753"/>
    <mergeCell ref="CH2753:CI2753"/>
    <mergeCell ref="CP2753:CQ2753"/>
    <mergeCell ref="CR2753:CS2753"/>
    <mergeCell ref="N2758:O2758"/>
    <mergeCell ref="P2758:Q2758"/>
    <mergeCell ref="X2758:Y2758"/>
    <mergeCell ref="Z2758:AA2758"/>
    <mergeCell ref="AH2758:AI2758"/>
    <mergeCell ref="AJ2758:AK2758"/>
    <mergeCell ref="AR2758:AS2758"/>
    <mergeCell ref="AT2758:AU2758"/>
    <mergeCell ref="BB2758:BC2758"/>
    <mergeCell ref="BD2758:BE2758"/>
    <mergeCell ref="BL2758:BM2758"/>
    <mergeCell ref="BN2758:BO2758"/>
    <mergeCell ref="BV2758:BW2758"/>
    <mergeCell ref="BX2758:BY2758"/>
    <mergeCell ref="CF2758:CG2758"/>
    <mergeCell ref="CH2758:CI2758"/>
    <mergeCell ref="CP2758:CQ2758"/>
    <mergeCell ref="CR2758:CS2758"/>
    <mergeCell ref="N2761:O2761"/>
    <mergeCell ref="P2761:Q2761"/>
    <mergeCell ref="X2761:Y2761"/>
    <mergeCell ref="Z2761:AA2761"/>
    <mergeCell ref="AH2761:AI2761"/>
    <mergeCell ref="AJ2761:AK2761"/>
    <mergeCell ref="AR2761:AS2761"/>
    <mergeCell ref="AT2761:AU2761"/>
    <mergeCell ref="BB2761:BC2761"/>
    <mergeCell ref="BD2761:BE2761"/>
    <mergeCell ref="BL2761:BM2761"/>
    <mergeCell ref="BN2761:BO2761"/>
    <mergeCell ref="BV2761:BW2761"/>
    <mergeCell ref="BX2761:BY2761"/>
    <mergeCell ref="CF2761:CG2761"/>
    <mergeCell ref="CH2761:CI2761"/>
    <mergeCell ref="CP2761:CQ2761"/>
    <mergeCell ref="CR2761:CS2761"/>
    <mergeCell ref="N2766:O2766"/>
    <mergeCell ref="P2766:Q2766"/>
    <mergeCell ref="X2766:Y2766"/>
    <mergeCell ref="Z2766:AA2766"/>
    <mergeCell ref="AH2766:AI2766"/>
    <mergeCell ref="AJ2766:AK2766"/>
    <mergeCell ref="AR2766:AS2766"/>
    <mergeCell ref="AT2766:AU2766"/>
    <mergeCell ref="BB2766:BC2766"/>
    <mergeCell ref="BD2766:BE2766"/>
    <mergeCell ref="BL2766:BM2766"/>
    <mergeCell ref="BN2766:BO2766"/>
    <mergeCell ref="BV2766:BW2766"/>
    <mergeCell ref="BX2766:BY2766"/>
    <mergeCell ref="CF2766:CG2766"/>
    <mergeCell ref="CH2766:CI2766"/>
    <mergeCell ref="CP2766:CQ2766"/>
    <mergeCell ref="CR2766:CS2766"/>
    <mergeCell ref="N2769:O2769"/>
    <mergeCell ref="P2769:Q2769"/>
    <mergeCell ref="X2769:Y2769"/>
    <mergeCell ref="Z2769:AA2769"/>
    <mergeCell ref="AH2769:AI2769"/>
    <mergeCell ref="AJ2769:AK2769"/>
    <mergeCell ref="AR2769:AS2769"/>
    <mergeCell ref="AT2769:AU2769"/>
    <mergeCell ref="BB2769:BC2769"/>
    <mergeCell ref="BD2769:BE2769"/>
    <mergeCell ref="BL2769:BM2769"/>
    <mergeCell ref="BN2769:BO2769"/>
    <mergeCell ref="BV2769:BW2769"/>
    <mergeCell ref="BX2769:BY2769"/>
    <mergeCell ref="CF2769:CG2769"/>
    <mergeCell ref="CH2769:CI2769"/>
    <mergeCell ref="CP2769:CQ2769"/>
    <mergeCell ref="CR2769:CS2769"/>
    <mergeCell ref="N2774:O2774"/>
    <mergeCell ref="P2774:Q2774"/>
    <mergeCell ref="X2774:Y2774"/>
    <mergeCell ref="Z2774:AA2774"/>
    <mergeCell ref="AH2774:AI2774"/>
    <mergeCell ref="AJ2774:AK2774"/>
    <mergeCell ref="AR2774:AS2774"/>
    <mergeCell ref="AT2774:AU2774"/>
    <mergeCell ref="BB2774:BC2774"/>
    <mergeCell ref="BD2774:BE2774"/>
    <mergeCell ref="BL2774:BM2774"/>
    <mergeCell ref="BN2774:BO2774"/>
    <mergeCell ref="BV2774:BW2774"/>
    <mergeCell ref="BX2774:BY2774"/>
    <mergeCell ref="CF2774:CG2774"/>
    <mergeCell ref="CH2774:CI2774"/>
    <mergeCell ref="CP2774:CQ2774"/>
    <mergeCell ref="CR2774:CS2774"/>
    <mergeCell ref="N2777:O2777"/>
    <mergeCell ref="P2777:Q2777"/>
    <mergeCell ref="X2777:Y2777"/>
    <mergeCell ref="Z2777:AA2777"/>
    <mergeCell ref="AH2777:AI2777"/>
    <mergeCell ref="AJ2777:AK2777"/>
    <mergeCell ref="AR2777:AS2777"/>
    <mergeCell ref="AT2777:AU2777"/>
    <mergeCell ref="BB2777:BC2777"/>
    <mergeCell ref="BD2777:BE2777"/>
    <mergeCell ref="BL2777:BM2777"/>
    <mergeCell ref="BN2777:BO2777"/>
    <mergeCell ref="BV2777:BW2777"/>
    <mergeCell ref="BX2777:BY2777"/>
    <mergeCell ref="CF2777:CG2777"/>
    <mergeCell ref="CH2777:CI2777"/>
    <mergeCell ref="CP2777:CQ2777"/>
    <mergeCell ref="CR2777:CS2777"/>
    <mergeCell ref="N2782:O2782"/>
    <mergeCell ref="P2782:Q2782"/>
    <mergeCell ref="X2782:Y2782"/>
    <mergeCell ref="Z2782:AA2782"/>
    <mergeCell ref="AH2782:AI2782"/>
    <mergeCell ref="AJ2782:AK2782"/>
    <mergeCell ref="AR2782:AS2782"/>
    <mergeCell ref="AT2782:AU2782"/>
    <mergeCell ref="BB2782:BC2782"/>
    <mergeCell ref="BD2782:BE2782"/>
    <mergeCell ref="BL2782:BM2782"/>
    <mergeCell ref="BN2782:BO2782"/>
    <mergeCell ref="BV2782:BW2782"/>
    <mergeCell ref="BX2782:BY2782"/>
    <mergeCell ref="CF2782:CG2782"/>
    <mergeCell ref="CH2782:CI2782"/>
    <mergeCell ref="CP2782:CQ2782"/>
    <mergeCell ref="CR2782:CS2782"/>
    <mergeCell ref="N2785:O2785"/>
    <mergeCell ref="P2785:Q2785"/>
    <mergeCell ref="X2785:Y2785"/>
    <mergeCell ref="Z2785:AA2785"/>
    <mergeCell ref="AH2785:AI2785"/>
    <mergeCell ref="AJ2785:AK2785"/>
    <mergeCell ref="AR2785:AS2785"/>
    <mergeCell ref="AT2785:AU2785"/>
    <mergeCell ref="BB2785:BC2785"/>
    <mergeCell ref="BD2785:BE2785"/>
    <mergeCell ref="BL2785:BM2785"/>
    <mergeCell ref="BN2785:BO2785"/>
    <mergeCell ref="BV2785:BW2785"/>
    <mergeCell ref="BX2785:BY2785"/>
    <mergeCell ref="CF2785:CG2785"/>
    <mergeCell ref="CH2785:CI2785"/>
    <mergeCell ref="CP2785:CQ2785"/>
    <mergeCell ref="CR2785:CS2785"/>
    <mergeCell ref="N2790:O2790"/>
    <mergeCell ref="P2790:Q2790"/>
    <mergeCell ref="X2790:Y2790"/>
    <mergeCell ref="Z2790:AA2790"/>
    <mergeCell ref="AH2790:AI2790"/>
    <mergeCell ref="AJ2790:AK2790"/>
    <mergeCell ref="AR2790:AS2790"/>
    <mergeCell ref="AT2790:AU2790"/>
    <mergeCell ref="BB2790:BC2790"/>
    <mergeCell ref="BD2790:BE2790"/>
    <mergeCell ref="BL2790:BM2790"/>
    <mergeCell ref="BN2790:BO2790"/>
    <mergeCell ref="BV2790:BW2790"/>
    <mergeCell ref="BX2790:BY2790"/>
    <mergeCell ref="CF2790:CG2790"/>
    <mergeCell ref="CH2790:CI2790"/>
    <mergeCell ref="CP2790:CQ2790"/>
    <mergeCell ref="CR2790:CS2790"/>
    <mergeCell ref="N2793:O2793"/>
    <mergeCell ref="P2793:Q2793"/>
    <mergeCell ref="X2793:Y2793"/>
    <mergeCell ref="Z2793:AA2793"/>
    <mergeCell ref="AH2793:AI2793"/>
    <mergeCell ref="AJ2793:AK2793"/>
    <mergeCell ref="AR2793:AS2793"/>
    <mergeCell ref="AT2793:AU2793"/>
    <mergeCell ref="BB2793:BC2793"/>
    <mergeCell ref="BD2793:BE2793"/>
    <mergeCell ref="BL2793:BM2793"/>
    <mergeCell ref="BN2793:BO2793"/>
    <mergeCell ref="BV2793:BW2793"/>
    <mergeCell ref="BX2793:BY2793"/>
    <mergeCell ref="CF2793:CG2793"/>
    <mergeCell ref="CH2793:CI2793"/>
    <mergeCell ref="CP2793:CQ2793"/>
    <mergeCell ref="CR2793:CS2793"/>
    <mergeCell ref="N2798:O2798"/>
    <mergeCell ref="P2798:Q2798"/>
    <mergeCell ref="X2798:Y2798"/>
    <mergeCell ref="Z2798:AA2798"/>
    <mergeCell ref="AH2798:AI2798"/>
    <mergeCell ref="AJ2798:AK2798"/>
    <mergeCell ref="AR2798:AS2798"/>
    <mergeCell ref="AT2798:AU2798"/>
    <mergeCell ref="BB2798:BC2798"/>
    <mergeCell ref="BD2798:BE2798"/>
    <mergeCell ref="BL2798:BM2798"/>
    <mergeCell ref="BN2798:BO2798"/>
    <mergeCell ref="BV2798:BW2798"/>
    <mergeCell ref="BX2798:BY2798"/>
    <mergeCell ref="CF2798:CG2798"/>
    <mergeCell ref="CH2798:CI2798"/>
    <mergeCell ref="CP2798:CQ2798"/>
    <mergeCell ref="CR2798:CS2798"/>
    <mergeCell ref="N2801:O2801"/>
    <mergeCell ref="P2801:Q2801"/>
    <mergeCell ref="X2801:Y2801"/>
    <mergeCell ref="Z2801:AA2801"/>
    <mergeCell ref="AH2801:AI2801"/>
    <mergeCell ref="AJ2801:AK2801"/>
    <mergeCell ref="AR2801:AS2801"/>
    <mergeCell ref="AT2801:AU2801"/>
    <mergeCell ref="BB2801:BC2801"/>
    <mergeCell ref="BD2801:BE2801"/>
    <mergeCell ref="BL2801:BM2801"/>
    <mergeCell ref="BN2801:BO2801"/>
    <mergeCell ref="BV2801:BW2801"/>
    <mergeCell ref="BX2801:BY2801"/>
    <mergeCell ref="CF2801:CG2801"/>
    <mergeCell ref="CH2801:CI2801"/>
    <mergeCell ref="CP2801:CQ2801"/>
    <mergeCell ref="CR2801:CS2801"/>
    <mergeCell ref="N2806:O2806"/>
    <mergeCell ref="P2806:Q2806"/>
    <mergeCell ref="X2806:Y2806"/>
    <mergeCell ref="Z2806:AA2806"/>
    <mergeCell ref="AH2806:AI2806"/>
    <mergeCell ref="AJ2806:AK2806"/>
    <mergeCell ref="AR2806:AS2806"/>
    <mergeCell ref="AT2806:AU2806"/>
    <mergeCell ref="BB2806:BC2806"/>
    <mergeCell ref="BD2806:BE2806"/>
    <mergeCell ref="BL2806:BM2806"/>
    <mergeCell ref="BN2806:BO2806"/>
    <mergeCell ref="BV2806:BW2806"/>
    <mergeCell ref="BX2806:BY2806"/>
    <mergeCell ref="CF2806:CG2806"/>
    <mergeCell ref="CH2806:CI2806"/>
    <mergeCell ref="CP2806:CQ2806"/>
    <mergeCell ref="CR2806:CS2806"/>
    <mergeCell ref="N2809:O2809"/>
    <mergeCell ref="P2809:Q2809"/>
    <mergeCell ref="X2809:Y2809"/>
    <mergeCell ref="Z2809:AA2809"/>
    <mergeCell ref="AH2809:AI2809"/>
    <mergeCell ref="AJ2809:AK2809"/>
    <mergeCell ref="AR2809:AS2809"/>
    <mergeCell ref="AT2809:AU2809"/>
    <mergeCell ref="BB2809:BC2809"/>
    <mergeCell ref="BD2809:BE2809"/>
    <mergeCell ref="BL2809:BM2809"/>
    <mergeCell ref="BN2809:BO2809"/>
    <mergeCell ref="BV2809:BW2809"/>
    <mergeCell ref="BX2809:BY2809"/>
    <mergeCell ref="CF2809:CG2809"/>
    <mergeCell ref="CH2809:CI2809"/>
    <mergeCell ref="CP2809:CQ2809"/>
    <mergeCell ref="CR2809:CS2809"/>
    <mergeCell ref="N2814:O2814"/>
    <mergeCell ref="P2814:Q2814"/>
    <mergeCell ref="X2814:Y2814"/>
    <mergeCell ref="Z2814:AA2814"/>
    <mergeCell ref="AH2814:AI2814"/>
    <mergeCell ref="AJ2814:AK2814"/>
    <mergeCell ref="AR2814:AS2814"/>
    <mergeCell ref="AT2814:AU2814"/>
    <mergeCell ref="BB2814:BC2814"/>
    <mergeCell ref="BD2814:BE2814"/>
    <mergeCell ref="BL2814:BM2814"/>
    <mergeCell ref="BN2814:BO2814"/>
    <mergeCell ref="BV2814:BW2814"/>
    <mergeCell ref="BX2814:BY2814"/>
    <mergeCell ref="CF2814:CG2814"/>
    <mergeCell ref="CH2814:CI2814"/>
    <mergeCell ref="CP2814:CQ2814"/>
    <mergeCell ref="CR2814:CS2814"/>
    <mergeCell ref="N2817:O2817"/>
    <mergeCell ref="P2817:Q2817"/>
    <mergeCell ref="X2817:Y2817"/>
    <mergeCell ref="Z2817:AA2817"/>
    <mergeCell ref="AH2817:AI2817"/>
    <mergeCell ref="AJ2817:AK2817"/>
    <mergeCell ref="AR2817:AS2817"/>
    <mergeCell ref="AT2817:AU2817"/>
    <mergeCell ref="BB2817:BC2817"/>
    <mergeCell ref="BD2817:BE2817"/>
    <mergeCell ref="BL2817:BM2817"/>
    <mergeCell ref="BN2817:BO2817"/>
    <mergeCell ref="BV2817:BW2817"/>
    <mergeCell ref="BX2817:BY2817"/>
    <mergeCell ref="CF2817:CG2817"/>
    <mergeCell ref="CH2817:CI2817"/>
    <mergeCell ref="CP2817:CQ2817"/>
    <mergeCell ref="CR2817:CS2817"/>
    <mergeCell ref="N2822:O2822"/>
    <mergeCell ref="P2822:Q2822"/>
    <mergeCell ref="X2822:Y2822"/>
    <mergeCell ref="Z2822:AA2822"/>
    <mergeCell ref="AH2822:AI2822"/>
    <mergeCell ref="AJ2822:AK2822"/>
    <mergeCell ref="AR2822:AS2822"/>
    <mergeCell ref="AT2822:AU2822"/>
    <mergeCell ref="BB2822:BC2822"/>
    <mergeCell ref="BD2822:BE2822"/>
    <mergeCell ref="BL2822:BM2822"/>
    <mergeCell ref="BN2822:BO2822"/>
    <mergeCell ref="BV2822:BW2822"/>
    <mergeCell ref="BX2822:BY2822"/>
    <mergeCell ref="CF2822:CG2822"/>
    <mergeCell ref="CH2822:CI2822"/>
    <mergeCell ref="CP2822:CQ2822"/>
    <mergeCell ref="CR2822:CS2822"/>
    <mergeCell ref="N2825:O2825"/>
    <mergeCell ref="P2825:Q2825"/>
    <mergeCell ref="X2825:Y2825"/>
    <mergeCell ref="Z2825:AA2825"/>
    <mergeCell ref="AH2825:AI2825"/>
    <mergeCell ref="AJ2825:AK2825"/>
    <mergeCell ref="AR2825:AS2825"/>
    <mergeCell ref="AT2825:AU2825"/>
    <mergeCell ref="BB2825:BC2825"/>
    <mergeCell ref="BD2825:BE2825"/>
    <mergeCell ref="BL2825:BM2825"/>
    <mergeCell ref="BN2825:BO2825"/>
    <mergeCell ref="BV2825:BW2825"/>
    <mergeCell ref="BX2825:BY2825"/>
    <mergeCell ref="CF2825:CG2825"/>
    <mergeCell ref="CH2825:CI2825"/>
    <mergeCell ref="CP2825:CQ2825"/>
    <mergeCell ref="CR2825:CS2825"/>
    <mergeCell ref="N2830:O2830"/>
    <mergeCell ref="P2830:Q2830"/>
    <mergeCell ref="X2830:Y2830"/>
    <mergeCell ref="Z2830:AA2830"/>
    <mergeCell ref="AH2830:AI2830"/>
    <mergeCell ref="AJ2830:AK2830"/>
    <mergeCell ref="AR2830:AS2830"/>
    <mergeCell ref="AT2830:AU2830"/>
    <mergeCell ref="BB2830:BC2830"/>
    <mergeCell ref="BD2830:BE2830"/>
    <mergeCell ref="BL2830:BM2830"/>
    <mergeCell ref="BN2830:BO2830"/>
    <mergeCell ref="BV2830:BW2830"/>
    <mergeCell ref="BX2830:BY2830"/>
    <mergeCell ref="CF2830:CG2830"/>
    <mergeCell ref="CH2830:CI2830"/>
    <mergeCell ref="CP2830:CQ2830"/>
    <mergeCell ref="CR2830:CS2830"/>
    <mergeCell ref="N2833:O2833"/>
    <mergeCell ref="P2833:Q2833"/>
    <mergeCell ref="X2833:Y2833"/>
    <mergeCell ref="Z2833:AA2833"/>
    <mergeCell ref="AH2833:AI2833"/>
    <mergeCell ref="AJ2833:AK2833"/>
    <mergeCell ref="AR2833:AS2833"/>
    <mergeCell ref="AT2833:AU2833"/>
    <mergeCell ref="BB2833:BC2833"/>
    <mergeCell ref="BD2833:BE2833"/>
    <mergeCell ref="BL2833:BM2833"/>
    <mergeCell ref="BN2833:BO2833"/>
    <mergeCell ref="BV2833:BW2833"/>
    <mergeCell ref="BX2833:BY2833"/>
    <mergeCell ref="CF2833:CG2833"/>
    <mergeCell ref="CH2833:CI2833"/>
    <mergeCell ref="CP2833:CQ2833"/>
    <mergeCell ref="CR2833:CS2833"/>
    <mergeCell ref="N2838:O2838"/>
    <mergeCell ref="P2838:Q2838"/>
    <mergeCell ref="X2838:Y2838"/>
    <mergeCell ref="Z2838:AA2838"/>
    <mergeCell ref="AH2838:AI2838"/>
    <mergeCell ref="AJ2838:AK2838"/>
    <mergeCell ref="AR2838:AS2838"/>
    <mergeCell ref="AT2838:AU2838"/>
    <mergeCell ref="BB2838:BC2838"/>
    <mergeCell ref="BD2838:BE2838"/>
    <mergeCell ref="BL2838:BM2838"/>
    <mergeCell ref="BN2838:BO2838"/>
    <mergeCell ref="BV2838:BW2838"/>
    <mergeCell ref="BX2838:BY2838"/>
    <mergeCell ref="CF2838:CG2838"/>
    <mergeCell ref="CH2838:CI2838"/>
    <mergeCell ref="CP2838:CQ2838"/>
    <mergeCell ref="CR2838:CS2838"/>
    <mergeCell ref="N2841:O2841"/>
    <mergeCell ref="P2841:Q2841"/>
    <mergeCell ref="X2841:Y2841"/>
    <mergeCell ref="Z2841:AA2841"/>
    <mergeCell ref="AH2841:AI2841"/>
    <mergeCell ref="AJ2841:AK2841"/>
    <mergeCell ref="AR2841:AS2841"/>
    <mergeCell ref="AT2841:AU2841"/>
    <mergeCell ref="BB2841:BC2841"/>
    <mergeCell ref="BD2841:BE2841"/>
    <mergeCell ref="BL2841:BM2841"/>
    <mergeCell ref="BN2841:BO2841"/>
    <mergeCell ref="BV2841:BW2841"/>
    <mergeCell ref="BX2841:BY2841"/>
    <mergeCell ref="CF2841:CG2841"/>
    <mergeCell ref="CH2841:CI2841"/>
    <mergeCell ref="CP2841:CQ2841"/>
    <mergeCell ref="CR2841:CS2841"/>
    <mergeCell ref="N2846:O2846"/>
    <mergeCell ref="P2846:Q2846"/>
    <mergeCell ref="X2846:Y2846"/>
    <mergeCell ref="Z2846:AA2846"/>
    <mergeCell ref="AH2846:AI2846"/>
    <mergeCell ref="AJ2846:AK2846"/>
    <mergeCell ref="AR2846:AS2846"/>
    <mergeCell ref="AT2846:AU2846"/>
    <mergeCell ref="BB2846:BC2846"/>
    <mergeCell ref="BD2846:BE2846"/>
    <mergeCell ref="BL2846:BM2846"/>
    <mergeCell ref="BN2846:BO2846"/>
    <mergeCell ref="BV2846:BW2846"/>
    <mergeCell ref="BX2846:BY2846"/>
    <mergeCell ref="CF2846:CG2846"/>
    <mergeCell ref="CH2846:CI2846"/>
    <mergeCell ref="CP2846:CQ2846"/>
    <mergeCell ref="CR2846:CS2846"/>
    <mergeCell ref="N2849:O2849"/>
    <mergeCell ref="P2849:Q2849"/>
    <mergeCell ref="X2849:Y2849"/>
    <mergeCell ref="Z2849:AA2849"/>
    <mergeCell ref="AH2849:AI2849"/>
    <mergeCell ref="AJ2849:AK2849"/>
    <mergeCell ref="AR2849:AS2849"/>
    <mergeCell ref="AT2849:AU2849"/>
    <mergeCell ref="BB2849:BC2849"/>
    <mergeCell ref="BD2849:BE2849"/>
    <mergeCell ref="BL2849:BM2849"/>
    <mergeCell ref="BN2849:BO2849"/>
    <mergeCell ref="BV2849:BW2849"/>
    <mergeCell ref="BX2849:BY2849"/>
    <mergeCell ref="CF2849:CG2849"/>
    <mergeCell ref="CH2849:CI2849"/>
    <mergeCell ref="CP2849:CQ2849"/>
    <mergeCell ref="CR2849:CS2849"/>
    <mergeCell ref="N2854:O2854"/>
    <mergeCell ref="P2854:Q2854"/>
    <mergeCell ref="X2854:Y2854"/>
    <mergeCell ref="Z2854:AA2854"/>
    <mergeCell ref="AH2854:AI2854"/>
    <mergeCell ref="AJ2854:AK2854"/>
    <mergeCell ref="AR2854:AS2854"/>
    <mergeCell ref="AT2854:AU2854"/>
    <mergeCell ref="BB2854:BC2854"/>
    <mergeCell ref="BD2854:BE2854"/>
    <mergeCell ref="BL2854:BM2854"/>
    <mergeCell ref="BN2854:BO2854"/>
    <mergeCell ref="BV2854:BW2854"/>
    <mergeCell ref="BX2854:BY2854"/>
    <mergeCell ref="CF2854:CG2854"/>
    <mergeCell ref="CH2854:CI2854"/>
    <mergeCell ref="CP2854:CQ2854"/>
    <mergeCell ref="CR2854:CS2854"/>
    <mergeCell ref="N2857:O2857"/>
    <mergeCell ref="P2857:Q2857"/>
    <mergeCell ref="X2857:Y2857"/>
    <mergeCell ref="Z2857:AA2857"/>
    <mergeCell ref="AH2857:AI2857"/>
    <mergeCell ref="AJ2857:AK2857"/>
    <mergeCell ref="AR2857:AS2857"/>
    <mergeCell ref="AT2857:AU2857"/>
    <mergeCell ref="BB2857:BC2857"/>
    <mergeCell ref="BD2857:BE2857"/>
    <mergeCell ref="BL2857:BM2857"/>
    <mergeCell ref="BN2857:BO2857"/>
    <mergeCell ref="BV2857:BW2857"/>
    <mergeCell ref="BX2857:BY2857"/>
    <mergeCell ref="CF2857:CG2857"/>
    <mergeCell ref="CH2857:CI2857"/>
    <mergeCell ref="CP2857:CQ2857"/>
    <mergeCell ref="CR2857:CS2857"/>
    <mergeCell ref="N2862:O2862"/>
    <mergeCell ref="P2862:Q2862"/>
    <mergeCell ref="X2862:Y2862"/>
    <mergeCell ref="Z2862:AA2862"/>
    <mergeCell ref="AH2862:AI2862"/>
    <mergeCell ref="AJ2862:AK2862"/>
    <mergeCell ref="AR2862:AS2862"/>
    <mergeCell ref="AT2862:AU2862"/>
    <mergeCell ref="BB2862:BC2862"/>
    <mergeCell ref="BD2862:BE2862"/>
    <mergeCell ref="BL2862:BM2862"/>
    <mergeCell ref="BN2862:BO2862"/>
    <mergeCell ref="BV2862:BW2862"/>
    <mergeCell ref="BX2862:BY2862"/>
    <mergeCell ref="CF2862:CG2862"/>
    <mergeCell ref="CH2862:CI2862"/>
    <mergeCell ref="CP2862:CQ2862"/>
    <mergeCell ref="CR2862:CS2862"/>
    <mergeCell ref="N2865:O2865"/>
    <mergeCell ref="P2865:Q2865"/>
    <mergeCell ref="X2865:Y2865"/>
    <mergeCell ref="Z2865:AA2865"/>
    <mergeCell ref="AH2865:AI2865"/>
    <mergeCell ref="AJ2865:AK2865"/>
    <mergeCell ref="AR2865:AS2865"/>
    <mergeCell ref="AT2865:AU2865"/>
    <mergeCell ref="BB2865:BC2865"/>
    <mergeCell ref="BD2865:BE2865"/>
    <mergeCell ref="BL2865:BM2865"/>
    <mergeCell ref="BN2865:BO2865"/>
    <mergeCell ref="BV2865:BW2865"/>
    <mergeCell ref="BX2865:BY2865"/>
    <mergeCell ref="CF2865:CG2865"/>
    <mergeCell ref="CH2865:CI2865"/>
    <mergeCell ref="CP2865:CQ2865"/>
    <mergeCell ref="CR2865:CS2865"/>
    <mergeCell ref="N2870:O2870"/>
    <mergeCell ref="P2870:Q2870"/>
    <mergeCell ref="X2870:Y2870"/>
    <mergeCell ref="Z2870:AA2870"/>
    <mergeCell ref="AH2870:AI2870"/>
    <mergeCell ref="AJ2870:AK2870"/>
    <mergeCell ref="AR2870:AS2870"/>
    <mergeCell ref="AT2870:AU2870"/>
    <mergeCell ref="BB2870:BC2870"/>
    <mergeCell ref="BD2870:BE2870"/>
    <mergeCell ref="BL2870:BM2870"/>
    <mergeCell ref="BN2870:BO2870"/>
    <mergeCell ref="BV2870:BW2870"/>
    <mergeCell ref="BX2870:BY2870"/>
    <mergeCell ref="CF2870:CG2870"/>
    <mergeCell ref="CH2870:CI2870"/>
    <mergeCell ref="CP2870:CQ2870"/>
    <mergeCell ref="CR2870:CS2870"/>
    <mergeCell ref="N2873:O2873"/>
    <mergeCell ref="P2873:Q2873"/>
    <mergeCell ref="X2873:Y2873"/>
    <mergeCell ref="Z2873:AA2873"/>
    <mergeCell ref="AH2873:AI2873"/>
    <mergeCell ref="AJ2873:AK2873"/>
    <mergeCell ref="AR2873:AS2873"/>
    <mergeCell ref="AT2873:AU2873"/>
    <mergeCell ref="BB2873:BC2873"/>
    <mergeCell ref="BD2873:BE2873"/>
    <mergeCell ref="BL2873:BM2873"/>
    <mergeCell ref="BN2873:BO2873"/>
    <mergeCell ref="BV2873:BW2873"/>
    <mergeCell ref="BX2873:BY2873"/>
    <mergeCell ref="CF2873:CG2873"/>
    <mergeCell ref="CH2873:CI2873"/>
    <mergeCell ref="CP2873:CQ2873"/>
    <mergeCell ref="CR2873:CS2873"/>
    <mergeCell ref="N2878:O2878"/>
    <mergeCell ref="P2878:Q2878"/>
    <mergeCell ref="X2878:Y2878"/>
    <mergeCell ref="Z2878:AA2878"/>
    <mergeCell ref="AH2878:AI2878"/>
    <mergeCell ref="AJ2878:AK2878"/>
    <mergeCell ref="AR2878:AS2878"/>
    <mergeCell ref="AT2878:AU2878"/>
    <mergeCell ref="BB2878:BC2878"/>
    <mergeCell ref="BD2878:BE2878"/>
    <mergeCell ref="BL2878:BM2878"/>
    <mergeCell ref="BN2878:BO2878"/>
    <mergeCell ref="BV2878:BW2878"/>
    <mergeCell ref="BX2878:BY2878"/>
    <mergeCell ref="CF2878:CG2878"/>
    <mergeCell ref="CH2878:CI2878"/>
    <mergeCell ref="CP2878:CQ2878"/>
    <mergeCell ref="CR2878:CS2878"/>
    <mergeCell ref="N2881:O2881"/>
    <mergeCell ref="P2881:Q2881"/>
    <mergeCell ref="X2881:Y2881"/>
    <mergeCell ref="Z2881:AA2881"/>
    <mergeCell ref="AH2881:AI2881"/>
    <mergeCell ref="AJ2881:AK2881"/>
    <mergeCell ref="AR2881:AS2881"/>
    <mergeCell ref="AT2881:AU2881"/>
    <mergeCell ref="BB2881:BC2881"/>
    <mergeCell ref="BD2881:BE2881"/>
    <mergeCell ref="BL2881:BM2881"/>
    <mergeCell ref="BN2881:BO2881"/>
    <mergeCell ref="BV2881:BW2881"/>
    <mergeCell ref="BX2881:BY2881"/>
    <mergeCell ref="CF2881:CG2881"/>
    <mergeCell ref="CH2881:CI2881"/>
    <mergeCell ref="CP2881:CQ2881"/>
    <mergeCell ref="CR2881:CS2881"/>
    <mergeCell ref="N2886:O2886"/>
    <mergeCell ref="P2886:Q2886"/>
    <mergeCell ref="X2886:Y2886"/>
    <mergeCell ref="Z2886:AA2886"/>
    <mergeCell ref="AH2886:AI2886"/>
    <mergeCell ref="AJ2886:AK2886"/>
    <mergeCell ref="AR2886:AS2886"/>
    <mergeCell ref="AT2886:AU2886"/>
    <mergeCell ref="BB2886:BC2886"/>
    <mergeCell ref="BD2886:BE2886"/>
    <mergeCell ref="BL2886:BM2886"/>
    <mergeCell ref="BN2886:BO2886"/>
    <mergeCell ref="BV2886:BW2886"/>
    <mergeCell ref="BX2886:BY2886"/>
    <mergeCell ref="CF2886:CG2886"/>
    <mergeCell ref="CH2886:CI2886"/>
    <mergeCell ref="CP2886:CQ2886"/>
    <mergeCell ref="CR2886:CS2886"/>
    <mergeCell ref="N2889:O2889"/>
    <mergeCell ref="P2889:Q2889"/>
    <mergeCell ref="X2889:Y2889"/>
    <mergeCell ref="Z2889:AA2889"/>
    <mergeCell ref="AH2889:AI2889"/>
    <mergeCell ref="AJ2889:AK2889"/>
    <mergeCell ref="AR2889:AS2889"/>
    <mergeCell ref="AT2889:AU2889"/>
    <mergeCell ref="BB2889:BC2889"/>
    <mergeCell ref="BD2889:BE2889"/>
    <mergeCell ref="BL2889:BM2889"/>
    <mergeCell ref="BN2889:BO2889"/>
    <mergeCell ref="BV2889:BW2889"/>
    <mergeCell ref="BX2889:BY2889"/>
    <mergeCell ref="CF2889:CG2889"/>
    <mergeCell ref="CH2889:CI2889"/>
    <mergeCell ref="CP2889:CQ2889"/>
    <mergeCell ref="CR2889:CS2889"/>
    <mergeCell ref="N2894:O2894"/>
    <mergeCell ref="P2894:Q2894"/>
    <mergeCell ref="X2894:Y2894"/>
    <mergeCell ref="Z2894:AA2894"/>
    <mergeCell ref="AH2894:AI2894"/>
    <mergeCell ref="AJ2894:AK2894"/>
    <mergeCell ref="AR2894:AS2894"/>
    <mergeCell ref="AT2894:AU2894"/>
    <mergeCell ref="BB2894:BC2894"/>
    <mergeCell ref="BD2894:BE2894"/>
    <mergeCell ref="BL2894:BM2894"/>
    <mergeCell ref="BN2894:BO2894"/>
    <mergeCell ref="BV2894:BW2894"/>
    <mergeCell ref="BX2894:BY2894"/>
    <mergeCell ref="CF2894:CG2894"/>
    <mergeCell ref="CH2894:CI2894"/>
    <mergeCell ref="CP2894:CQ2894"/>
    <mergeCell ref="CR2894:CS2894"/>
    <mergeCell ref="N2897:O2897"/>
    <mergeCell ref="P2897:Q2897"/>
    <mergeCell ref="X2897:Y2897"/>
    <mergeCell ref="Z2897:AA2897"/>
    <mergeCell ref="AH2897:AI2897"/>
    <mergeCell ref="AJ2897:AK2897"/>
    <mergeCell ref="AR2897:AS2897"/>
    <mergeCell ref="AT2897:AU2897"/>
    <mergeCell ref="BB2897:BC2897"/>
    <mergeCell ref="BD2897:BE2897"/>
    <mergeCell ref="BL2897:BM2897"/>
    <mergeCell ref="BN2897:BO2897"/>
    <mergeCell ref="BV2897:BW2897"/>
    <mergeCell ref="BX2897:BY2897"/>
    <mergeCell ref="CF2897:CG2897"/>
    <mergeCell ref="CH2897:CI2897"/>
    <mergeCell ref="CP2897:CQ2897"/>
    <mergeCell ref="CR2897:CS2897"/>
    <mergeCell ref="N2902:O2902"/>
    <mergeCell ref="P2902:Q2902"/>
    <mergeCell ref="X2902:Y2902"/>
    <mergeCell ref="Z2902:AA2902"/>
    <mergeCell ref="AH2902:AI2902"/>
    <mergeCell ref="AJ2902:AK2902"/>
    <mergeCell ref="AR2902:AS2902"/>
    <mergeCell ref="AT2902:AU2902"/>
    <mergeCell ref="BB2902:BC2902"/>
    <mergeCell ref="BD2902:BE2902"/>
    <mergeCell ref="BL2902:BM2902"/>
    <mergeCell ref="BN2902:BO2902"/>
    <mergeCell ref="BV2902:BW2902"/>
    <mergeCell ref="BX2902:BY2902"/>
    <mergeCell ref="CF2902:CG2902"/>
    <mergeCell ref="CH2902:CI2902"/>
    <mergeCell ref="CP2902:CQ2902"/>
    <mergeCell ref="CR2902:CS2902"/>
    <mergeCell ref="N2905:O2905"/>
    <mergeCell ref="P2905:Q2905"/>
    <mergeCell ref="X2905:Y2905"/>
    <mergeCell ref="Z2905:AA2905"/>
    <mergeCell ref="AH2905:AI2905"/>
    <mergeCell ref="AJ2905:AK2905"/>
    <mergeCell ref="AR2905:AS2905"/>
    <mergeCell ref="AT2905:AU2905"/>
    <mergeCell ref="BB2905:BC2905"/>
    <mergeCell ref="BD2905:BE2905"/>
    <mergeCell ref="BL2905:BM2905"/>
    <mergeCell ref="BN2905:BO2905"/>
    <mergeCell ref="BV2905:BW2905"/>
    <mergeCell ref="BX2905:BY2905"/>
    <mergeCell ref="CF2905:CG2905"/>
    <mergeCell ref="CH2905:CI2905"/>
    <mergeCell ref="CP2905:CQ2905"/>
    <mergeCell ref="CR2905:CS2905"/>
    <mergeCell ref="N2910:O2910"/>
    <mergeCell ref="P2910:Q2910"/>
    <mergeCell ref="X2910:Y2910"/>
    <mergeCell ref="Z2910:AA2910"/>
    <mergeCell ref="AH2910:AI2910"/>
    <mergeCell ref="AJ2910:AK2910"/>
    <mergeCell ref="AR2910:AS2910"/>
    <mergeCell ref="AT2910:AU2910"/>
    <mergeCell ref="BB2910:BC2910"/>
    <mergeCell ref="BD2910:BE2910"/>
    <mergeCell ref="BL2910:BM2910"/>
    <mergeCell ref="BN2910:BO2910"/>
    <mergeCell ref="BV2910:BW2910"/>
    <mergeCell ref="BX2910:BY2910"/>
    <mergeCell ref="CF2910:CG2910"/>
    <mergeCell ref="CH2910:CI2910"/>
    <mergeCell ref="CP2910:CQ2910"/>
    <mergeCell ref="CR2910:CS2910"/>
    <mergeCell ref="N2913:O2913"/>
    <mergeCell ref="P2913:Q2913"/>
    <mergeCell ref="X2913:Y2913"/>
    <mergeCell ref="Z2913:AA2913"/>
    <mergeCell ref="AH2913:AI2913"/>
    <mergeCell ref="AJ2913:AK2913"/>
    <mergeCell ref="AR2913:AS2913"/>
    <mergeCell ref="AT2913:AU2913"/>
    <mergeCell ref="BB2913:BC2913"/>
    <mergeCell ref="BD2913:BE2913"/>
    <mergeCell ref="BL2913:BM2913"/>
    <mergeCell ref="BN2913:BO2913"/>
    <mergeCell ref="BV2913:BW2913"/>
    <mergeCell ref="BX2913:BY2913"/>
    <mergeCell ref="CF2913:CG2913"/>
    <mergeCell ref="CH2913:CI2913"/>
    <mergeCell ref="CP2913:CQ2913"/>
    <mergeCell ref="CR2913:CS2913"/>
    <mergeCell ref="N2918:O2918"/>
    <mergeCell ref="P2918:Q2918"/>
    <mergeCell ref="X2918:Y2918"/>
    <mergeCell ref="Z2918:AA2918"/>
    <mergeCell ref="AH2918:AI2918"/>
    <mergeCell ref="AJ2918:AK2918"/>
    <mergeCell ref="AR2918:AS2918"/>
    <mergeCell ref="AT2918:AU2918"/>
    <mergeCell ref="BB2918:BC2918"/>
    <mergeCell ref="BD2918:BE2918"/>
    <mergeCell ref="BL2918:BM2918"/>
    <mergeCell ref="BN2918:BO2918"/>
    <mergeCell ref="BV2918:BW2918"/>
    <mergeCell ref="BX2918:BY2918"/>
    <mergeCell ref="CF2918:CG2918"/>
    <mergeCell ref="CH2918:CI2918"/>
    <mergeCell ref="CP2918:CQ2918"/>
    <mergeCell ref="CR2918:CS2918"/>
    <mergeCell ref="N2921:O2921"/>
    <mergeCell ref="P2921:Q2921"/>
    <mergeCell ref="X2921:Y2921"/>
    <mergeCell ref="Z2921:AA2921"/>
    <mergeCell ref="AH2921:AI2921"/>
    <mergeCell ref="AJ2921:AK2921"/>
    <mergeCell ref="AR2921:AS2921"/>
    <mergeCell ref="AT2921:AU2921"/>
    <mergeCell ref="BB2921:BC2921"/>
    <mergeCell ref="BD2921:BE2921"/>
    <mergeCell ref="BL2921:BM2921"/>
    <mergeCell ref="BN2921:BO2921"/>
    <mergeCell ref="BV2921:BW2921"/>
    <mergeCell ref="BX2921:BY2921"/>
    <mergeCell ref="CF2921:CG2921"/>
    <mergeCell ref="CH2921:CI2921"/>
    <mergeCell ref="CP2921:CQ2921"/>
    <mergeCell ref="CR2921:CS2921"/>
    <mergeCell ref="N2926:O2926"/>
    <mergeCell ref="P2926:Q2926"/>
    <mergeCell ref="X2926:Y2926"/>
    <mergeCell ref="Z2926:AA2926"/>
    <mergeCell ref="AH2926:AI2926"/>
    <mergeCell ref="AJ2926:AK2926"/>
    <mergeCell ref="AR2926:AS2926"/>
    <mergeCell ref="AT2926:AU2926"/>
    <mergeCell ref="BB2926:BC2926"/>
    <mergeCell ref="BD2926:BE2926"/>
    <mergeCell ref="BL2926:BM2926"/>
    <mergeCell ref="BN2926:BO2926"/>
    <mergeCell ref="BV2926:BW2926"/>
    <mergeCell ref="BX2926:BY2926"/>
    <mergeCell ref="CF2926:CG2926"/>
    <mergeCell ref="CH2926:CI2926"/>
    <mergeCell ref="CP2926:CQ2926"/>
    <mergeCell ref="CR2926:CS2926"/>
    <mergeCell ref="N2929:O2929"/>
    <mergeCell ref="P2929:Q2929"/>
    <mergeCell ref="X2929:Y2929"/>
    <mergeCell ref="Z2929:AA2929"/>
    <mergeCell ref="AH2929:AI2929"/>
    <mergeCell ref="AJ2929:AK2929"/>
    <mergeCell ref="AR2929:AS2929"/>
    <mergeCell ref="AT2929:AU2929"/>
    <mergeCell ref="BB2929:BC2929"/>
    <mergeCell ref="BD2929:BE2929"/>
    <mergeCell ref="BL2929:BM2929"/>
    <mergeCell ref="BN2929:BO2929"/>
    <mergeCell ref="BV2929:BW2929"/>
    <mergeCell ref="BX2929:BY2929"/>
    <mergeCell ref="CF2929:CG2929"/>
    <mergeCell ref="CH2929:CI2929"/>
    <mergeCell ref="CP2929:CQ2929"/>
    <mergeCell ref="CR2929:CS2929"/>
    <mergeCell ref="N2934:O2934"/>
    <mergeCell ref="P2934:Q2934"/>
    <mergeCell ref="X2934:Y2934"/>
    <mergeCell ref="Z2934:AA2934"/>
    <mergeCell ref="AH2934:AI2934"/>
    <mergeCell ref="AJ2934:AK2934"/>
    <mergeCell ref="AR2934:AS2934"/>
    <mergeCell ref="AT2934:AU2934"/>
    <mergeCell ref="BB2934:BC2934"/>
    <mergeCell ref="BD2934:BE2934"/>
    <mergeCell ref="BL2934:BM2934"/>
    <mergeCell ref="BN2934:BO2934"/>
    <mergeCell ref="BV2934:BW2934"/>
    <mergeCell ref="BX2934:BY2934"/>
    <mergeCell ref="CF2934:CG2934"/>
    <mergeCell ref="CH2934:CI2934"/>
    <mergeCell ref="CP2934:CQ2934"/>
    <mergeCell ref="CR2934:CS2934"/>
    <mergeCell ref="N2937:O2937"/>
    <mergeCell ref="P2937:Q2937"/>
    <mergeCell ref="X2937:Y2937"/>
    <mergeCell ref="Z2937:AA2937"/>
    <mergeCell ref="AH2937:AI2937"/>
    <mergeCell ref="AJ2937:AK2937"/>
    <mergeCell ref="AR2937:AS2937"/>
    <mergeCell ref="AT2937:AU2937"/>
    <mergeCell ref="BB2937:BC2937"/>
    <mergeCell ref="BD2937:BE2937"/>
    <mergeCell ref="BL2937:BM2937"/>
    <mergeCell ref="BN2937:BO2937"/>
    <mergeCell ref="BV2937:BW2937"/>
    <mergeCell ref="BX2937:BY2937"/>
    <mergeCell ref="CF2937:CG2937"/>
    <mergeCell ref="CH2937:CI2937"/>
    <mergeCell ref="CP2937:CQ2937"/>
    <mergeCell ref="CR2937:CS2937"/>
    <mergeCell ref="N2942:O2942"/>
    <mergeCell ref="P2942:Q2942"/>
    <mergeCell ref="X2942:Y2942"/>
    <mergeCell ref="Z2942:AA2942"/>
    <mergeCell ref="AH2942:AI2942"/>
    <mergeCell ref="AJ2942:AK2942"/>
    <mergeCell ref="AR2942:AS2942"/>
    <mergeCell ref="AT2942:AU2942"/>
    <mergeCell ref="BB2942:BC2942"/>
    <mergeCell ref="BD2942:BE2942"/>
    <mergeCell ref="BL2942:BM2942"/>
    <mergeCell ref="BN2942:BO2942"/>
    <mergeCell ref="BV2942:BW2942"/>
    <mergeCell ref="BX2942:BY2942"/>
    <mergeCell ref="CF2942:CG2942"/>
    <mergeCell ref="CH2942:CI2942"/>
    <mergeCell ref="CP2942:CQ2942"/>
    <mergeCell ref="CR2942:CS2942"/>
    <mergeCell ref="N2945:O2945"/>
    <mergeCell ref="P2945:Q2945"/>
    <mergeCell ref="X2945:Y2945"/>
    <mergeCell ref="Z2945:AA2945"/>
    <mergeCell ref="AH2945:AI2945"/>
    <mergeCell ref="AJ2945:AK2945"/>
    <mergeCell ref="AR2945:AS2945"/>
    <mergeCell ref="AT2945:AU2945"/>
    <mergeCell ref="BB2945:BC2945"/>
    <mergeCell ref="BD2945:BE2945"/>
    <mergeCell ref="BL2945:BM2945"/>
    <mergeCell ref="BN2945:BO2945"/>
    <mergeCell ref="BV2945:BW2945"/>
    <mergeCell ref="BX2945:BY2945"/>
    <mergeCell ref="CF2945:CG2945"/>
    <mergeCell ref="CH2945:CI2945"/>
    <mergeCell ref="CP2945:CQ2945"/>
    <mergeCell ref="CR2945:CS2945"/>
    <mergeCell ref="N2950:O2950"/>
    <mergeCell ref="P2950:Q2950"/>
    <mergeCell ref="X2950:Y2950"/>
    <mergeCell ref="Z2950:AA2950"/>
    <mergeCell ref="AH2950:AI2950"/>
    <mergeCell ref="AJ2950:AK2950"/>
    <mergeCell ref="AR2950:AS2950"/>
    <mergeCell ref="AT2950:AU2950"/>
    <mergeCell ref="BB2950:BC2950"/>
    <mergeCell ref="BD2950:BE2950"/>
    <mergeCell ref="BL2950:BM2950"/>
    <mergeCell ref="BN2950:BO2950"/>
    <mergeCell ref="BV2950:BW2950"/>
    <mergeCell ref="BX2950:BY2950"/>
    <mergeCell ref="CF2950:CG2950"/>
    <mergeCell ref="CH2950:CI2950"/>
    <mergeCell ref="CP2950:CQ2950"/>
    <mergeCell ref="CR2950:CS2950"/>
    <mergeCell ref="N2953:O2953"/>
    <mergeCell ref="P2953:Q2953"/>
    <mergeCell ref="X2953:Y2953"/>
    <mergeCell ref="Z2953:AA2953"/>
    <mergeCell ref="AH2953:AI2953"/>
    <mergeCell ref="AJ2953:AK2953"/>
    <mergeCell ref="AR2953:AS2953"/>
    <mergeCell ref="AT2953:AU2953"/>
    <mergeCell ref="BB2953:BC2953"/>
    <mergeCell ref="BD2953:BE2953"/>
    <mergeCell ref="BL2953:BM2953"/>
    <mergeCell ref="BN2953:BO2953"/>
    <mergeCell ref="BV2953:BW2953"/>
    <mergeCell ref="BX2953:BY2953"/>
    <mergeCell ref="CF2953:CG2953"/>
    <mergeCell ref="CH2953:CI2953"/>
    <mergeCell ref="CP2953:CQ2953"/>
    <mergeCell ref="CR2953:CS2953"/>
  </mergeCells>
  <phoneticPr fontId="2"/>
  <pageMargins left="0.7" right="0.7" top="0.75" bottom="0.75" header="0.3" footer="0.3"/>
  <pageSetup paperSize="9" orientation="portrait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Equation.DSMT4" shapeId="5155" r:id="rId4">
          <objectPr defaultSize="0" autoPict="0" r:id="rId5">
            <anchor moveWithCells="1">
              <from>
                <xdr:col>88</xdr:col>
                <xdr:colOff>312420</xdr:colOff>
                <xdr:row>8</xdr:row>
                <xdr:rowOff>220980</xdr:rowOff>
              </from>
              <to>
                <xdr:col>90</xdr:col>
                <xdr:colOff>160020</xdr:colOff>
                <xdr:row>11</xdr:row>
                <xdr:rowOff>152400</xdr:rowOff>
              </to>
            </anchor>
          </objectPr>
        </oleObject>
      </mc:Choice>
      <mc:Fallback>
        <oleObject progId="Equation.DSMT4" shapeId="5155" r:id="rId4"/>
      </mc:Fallback>
    </mc:AlternateContent>
    <mc:AlternateContent xmlns:mc="http://schemas.openxmlformats.org/markup-compatibility/2006">
      <mc:Choice Requires="x14">
        <oleObject progId="Equation.DSMT4" shapeId="5160" r:id="rId6">
          <objectPr defaultSize="0" autoPict="0" r:id="rId7">
            <anchor moveWithCells="1">
              <from>
                <xdr:col>3</xdr:col>
                <xdr:colOff>251460</xdr:colOff>
                <xdr:row>8</xdr:row>
                <xdr:rowOff>129540</xdr:rowOff>
              </from>
              <to>
                <xdr:col>5</xdr:col>
                <xdr:colOff>388620</xdr:colOff>
                <xdr:row>10</xdr:row>
                <xdr:rowOff>228600</xdr:rowOff>
              </to>
            </anchor>
          </objectPr>
        </oleObject>
      </mc:Choice>
      <mc:Fallback>
        <oleObject progId="Equation.DSMT4" shapeId="5160" r:id="rId6"/>
      </mc:Fallback>
    </mc:AlternateContent>
    <mc:AlternateContent xmlns:mc="http://schemas.openxmlformats.org/markup-compatibility/2006">
      <mc:Choice Requires="x14">
        <oleObject progId="Equation.DSMT4" shapeId="5162" r:id="rId8">
          <objectPr defaultSize="0" autoPict="0" r:id="rId9">
            <anchor moveWithCells="1">
              <from>
                <xdr:col>8</xdr:col>
                <xdr:colOff>259080</xdr:colOff>
                <xdr:row>8</xdr:row>
                <xdr:rowOff>106680</xdr:rowOff>
              </from>
              <to>
                <xdr:col>10</xdr:col>
                <xdr:colOff>274320</xdr:colOff>
                <xdr:row>11</xdr:row>
                <xdr:rowOff>76200</xdr:rowOff>
              </to>
            </anchor>
          </objectPr>
        </oleObject>
      </mc:Choice>
      <mc:Fallback>
        <oleObject progId="Equation.DSMT4" shapeId="5162" r:id="rId8"/>
      </mc:Fallback>
    </mc:AlternateContent>
    <mc:AlternateContent xmlns:mc="http://schemas.openxmlformats.org/markup-compatibility/2006">
      <mc:Choice Requires="x14">
        <oleObject progId="Equation.DSMT4" shapeId="5164" r:id="rId10">
          <objectPr defaultSize="0" autoPict="0" r:id="rId11">
            <anchor moveWithCells="1">
              <from>
                <xdr:col>18</xdr:col>
                <xdr:colOff>251460</xdr:colOff>
                <xdr:row>8</xdr:row>
                <xdr:rowOff>60960</xdr:rowOff>
              </from>
              <to>
                <xdr:col>20</xdr:col>
                <xdr:colOff>396240</xdr:colOff>
                <xdr:row>10</xdr:row>
                <xdr:rowOff>160020</xdr:rowOff>
              </to>
            </anchor>
          </objectPr>
        </oleObject>
      </mc:Choice>
      <mc:Fallback>
        <oleObject progId="Equation.DSMT4" shapeId="5164" r:id="rId10"/>
      </mc:Fallback>
    </mc:AlternateContent>
    <mc:AlternateContent xmlns:mc="http://schemas.openxmlformats.org/markup-compatibility/2006">
      <mc:Choice Requires="x14">
        <oleObject progId="Equation.DSMT4" shapeId="5165" r:id="rId12">
          <objectPr defaultSize="0" autoPict="0" r:id="rId13">
            <anchor moveWithCells="1">
              <from>
                <xdr:col>28</xdr:col>
                <xdr:colOff>251460</xdr:colOff>
                <xdr:row>9</xdr:row>
                <xdr:rowOff>0</xdr:rowOff>
              </from>
              <to>
                <xdr:col>30</xdr:col>
                <xdr:colOff>304800</xdr:colOff>
                <xdr:row>11</xdr:row>
                <xdr:rowOff>205740</xdr:rowOff>
              </to>
            </anchor>
          </objectPr>
        </oleObject>
      </mc:Choice>
      <mc:Fallback>
        <oleObject progId="Equation.DSMT4" shapeId="5165" r:id="rId12"/>
      </mc:Fallback>
    </mc:AlternateContent>
    <mc:AlternateContent xmlns:mc="http://schemas.openxmlformats.org/markup-compatibility/2006">
      <mc:Choice Requires="x14">
        <oleObject progId="Equation.DSMT4" shapeId="5167" r:id="rId14">
          <objectPr defaultSize="0" autoPict="0" r:id="rId15">
            <anchor moveWithCells="1">
              <from>
                <xdr:col>38</xdr:col>
                <xdr:colOff>289560</xdr:colOff>
                <xdr:row>8</xdr:row>
                <xdr:rowOff>45720</xdr:rowOff>
              </from>
              <to>
                <xdr:col>41</xdr:col>
                <xdr:colOff>0</xdr:colOff>
                <xdr:row>10</xdr:row>
                <xdr:rowOff>137160</xdr:rowOff>
              </to>
            </anchor>
          </objectPr>
        </oleObject>
      </mc:Choice>
      <mc:Fallback>
        <oleObject progId="Equation.DSMT4" shapeId="5167" r:id="rId14"/>
      </mc:Fallback>
    </mc:AlternateContent>
    <mc:AlternateContent xmlns:mc="http://schemas.openxmlformats.org/markup-compatibility/2006">
      <mc:Choice Requires="x14">
        <oleObject progId="Equation.DSMT4" shapeId="5168" r:id="rId16">
          <objectPr defaultSize="0" autoPict="0" r:id="rId17">
            <anchor moveWithCells="1">
              <from>
                <xdr:col>48</xdr:col>
                <xdr:colOff>320040</xdr:colOff>
                <xdr:row>8</xdr:row>
                <xdr:rowOff>220980</xdr:rowOff>
              </from>
              <to>
                <xdr:col>50</xdr:col>
                <xdr:colOff>259080</xdr:colOff>
                <xdr:row>11</xdr:row>
                <xdr:rowOff>190500</xdr:rowOff>
              </to>
            </anchor>
          </objectPr>
        </oleObject>
      </mc:Choice>
      <mc:Fallback>
        <oleObject progId="Equation.DSMT4" shapeId="5168" r:id="rId16"/>
      </mc:Fallback>
    </mc:AlternateContent>
    <mc:AlternateContent xmlns:mc="http://schemas.openxmlformats.org/markup-compatibility/2006">
      <mc:Choice Requires="x14">
        <oleObject progId="Equation.DSMT4" shapeId="5170" r:id="rId18">
          <objectPr defaultSize="0" autoPict="0" r:id="rId19">
            <anchor moveWithCells="1">
              <from>
                <xdr:col>58</xdr:col>
                <xdr:colOff>190500</xdr:colOff>
                <xdr:row>8</xdr:row>
                <xdr:rowOff>160020</xdr:rowOff>
              </from>
              <to>
                <xdr:col>60</xdr:col>
                <xdr:colOff>335280</xdr:colOff>
                <xdr:row>11</xdr:row>
                <xdr:rowOff>22860</xdr:rowOff>
              </to>
            </anchor>
          </objectPr>
        </oleObject>
      </mc:Choice>
      <mc:Fallback>
        <oleObject progId="Equation.DSMT4" shapeId="5170" r:id="rId18"/>
      </mc:Fallback>
    </mc:AlternateContent>
    <mc:AlternateContent xmlns:mc="http://schemas.openxmlformats.org/markup-compatibility/2006">
      <mc:Choice Requires="x14">
        <oleObject progId="Equation.DSMT4" shapeId="5172" r:id="rId20">
          <objectPr defaultSize="0" autoPict="0" r:id="rId21">
            <anchor moveWithCells="1">
              <from>
                <xdr:col>68</xdr:col>
                <xdr:colOff>144780</xdr:colOff>
                <xdr:row>8</xdr:row>
                <xdr:rowOff>83820</xdr:rowOff>
              </from>
              <to>
                <xdr:col>70</xdr:col>
                <xdr:colOff>99060</xdr:colOff>
                <xdr:row>11</xdr:row>
                <xdr:rowOff>53340</xdr:rowOff>
              </to>
            </anchor>
          </objectPr>
        </oleObject>
      </mc:Choice>
      <mc:Fallback>
        <oleObject progId="Equation.DSMT4" shapeId="5172" r:id="rId20"/>
      </mc:Fallback>
    </mc:AlternateContent>
    <mc:AlternateContent xmlns:mc="http://schemas.openxmlformats.org/markup-compatibility/2006">
      <mc:Choice Requires="x14">
        <oleObject progId="Equation.DSMT4" shapeId="5174" r:id="rId22">
          <objectPr defaultSize="0" autoPict="0" r:id="rId23">
            <anchor moveWithCells="1">
              <from>
                <xdr:col>78</xdr:col>
                <xdr:colOff>220980</xdr:colOff>
                <xdr:row>8</xdr:row>
                <xdr:rowOff>160020</xdr:rowOff>
              </from>
              <to>
                <xdr:col>80</xdr:col>
                <xdr:colOff>358140</xdr:colOff>
                <xdr:row>11</xdr:row>
                <xdr:rowOff>22860</xdr:rowOff>
              </to>
            </anchor>
          </objectPr>
        </oleObject>
      </mc:Choice>
      <mc:Fallback>
        <oleObject progId="Equation.DSMT4" shapeId="5174" r:id="rId22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A513B-66E2-4964-BAD7-2AB5B8909866}">
  <dimension ref="B1:N27"/>
  <sheetViews>
    <sheetView workbookViewId="0">
      <selection activeCell="I2" sqref="I2"/>
    </sheetView>
  </sheetViews>
  <sheetFormatPr defaultRowHeight="18"/>
  <cols>
    <col min="1" max="1" width="2.5" customWidth="1"/>
    <col min="4" max="5" width="8.8984375" bestFit="1" customWidth="1"/>
    <col min="6" max="6" width="9.296875" bestFit="1" customWidth="1"/>
    <col min="7" max="7" width="8.8984375" bestFit="1" customWidth="1"/>
    <col min="8" max="8" width="9.296875" bestFit="1" customWidth="1"/>
    <col min="9" max="9" width="8.8984375" bestFit="1" customWidth="1"/>
    <col min="10" max="10" width="9.296875" bestFit="1" customWidth="1"/>
    <col min="11" max="12" width="8.8984375" bestFit="1" customWidth="1"/>
  </cols>
  <sheetData>
    <row r="1" spans="2:14">
      <c r="C1" s="89" t="s">
        <v>122</v>
      </c>
    </row>
    <row r="3" spans="2:14" ht="18.600000000000001" thickBot="1">
      <c r="D3" s="35" t="s">
        <v>118</v>
      </c>
    </row>
    <row r="4" spans="2:14" ht="18.600000000000001" thickBot="1">
      <c r="D4" s="147" t="s">
        <v>95</v>
      </c>
      <c r="E4" s="148" t="s">
        <v>96</v>
      </c>
      <c r="F4" s="148" t="s">
        <v>97</v>
      </c>
      <c r="G4" s="148" t="s">
        <v>98</v>
      </c>
      <c r="H4" s="148" t="s">
        <v>99</v>
      </c>
      <c r="I4" s="148" t="s">
        <v>100</v>
      </c>
      <c r="J4" s="148" t="s">
        <v>101</v>
      </c>
      <c r="K4" s="148" t="s">
        <v>102</v>
      </c>
      <c r="L4" s="148" t="s">
        <v>103</v>
      </c>
      <c r="M4" s="93" t="s">
        <v>67</v>
      </c>
      <c r="N4" s="36"/>
    </row>
    <row r="5" spans="2:14" ht="18.600000000000001" thickBot="1">
      <c r="D5" s="160">
        <f>設定部!D5</f>
        <v>0.95189999999999997</v>
      </c>
      <c r="E5" s="161">
        <f>設定部!E5</f>
        <v>0.68410000000000004</v>
      </c>
      <c r="F5" s="161">
        <f>設定部!F5</f>
        <v>0.49819999999999998</v>
      </c>
      <c r="G5" s="161">
        <f>設定部!G5</f>
        <v>0.5988</v>
      </c>
      <c r="H5" s="161">
        <f>設定部!H5</f>
        <v>0.47939999999999999</v>
      </c>
      <c r="I5" s="161">
        <f>設定部!I5</f>
        <v>0.5988</v>
      </c>
      <c r="J5" s="161">
        <f>設定部!J5</f>
        <v>0.49819999999999998</v>
      </c>
      <c r="K5" s="161">
        <f>設定部!K5</f>
        <v>0.68410000000000004</v>
      </c>
      <c r="L5" s="162">
        <f>設定部!L5</f>
        <v>0.95189999999999997</v>
      </c>
      <c r="M5" s="202">
        <f>設定部!M5</f>
        <v>1</v>
      </c>
      <c r="N5" s="201"/>
    </row>
    <row r="6" spans="2:14" ht="18.600000000000001" thickBot="1">
      <c r="B6" s="20" t="s">
        <v>78</v>
      </c>
    </row>
    <row r="7" spans="2:14">
      <c r="B7" s="94" t="s">
        <v>70</v>
      </c>
      <c r="C7" s="95" t="s">
        <v>71</v>
      </c>
      <c r="D7" s="96" t="s">
        <v>95</v>
      </c>
      <c r="E7" s="96" t="s">
        <v>96</v>
      </c>
      <c r="F7" s="97" t="s">
        <v>97</v>
      </c>
      <c r="G7" s="97" t="s">
        <v>98</v>
      </c>
      <c r="H7" s="97" t="s">
        <v>99</v>
      </c>
      <c r="I7" s="97" t="s">
        <v>100</v>
      </c>
      <c r="J7" s="97" t="s">
        <v>101</v>
      </c>
      <c r="K7" s="97" t="s">
        <v>102</v>
      </c>
      <c r="L7" s="97" t="s">
        <v>103</v>
      </c>
      <c r="M7" s="98" t="s">
        <v>74</v>
      </c>
    </row>
    <row r="8" spans="2:14" ht="18.600000000000001" thickBot="1">
      <c r="B8" s="99" t="s">
        <v>72</v>
      </c>
      <c r="C8" s="100" t="s">
        <v>73</v>
      </c>
      <c r="D8" s="101" t="s">
        <v>68</v>
      </c>
      <c r="E8" s="101" t="s">
        <v>69</v>
      </c>
      <c r="F8" s="101" t="s">
        <v>68</v>
      </c>
      <c r="G8" s="101" t="s">
        <v>69</v>
      </c>
      <c r="H8" s="101" t="s">
        <v>68</v>
      </c>
      <c r="I8" s="101" t="s">
        <v>69</v>
      </c>
      <c r="J8" s="101" t="s">
        <v>68</v>
      </c>
      <c r="K8" s="101" t="s">
        <v>69</v>
      </c>
      <c r="L8" s="101" t="s">
        <v>68</v>
      </c>
      <c r="M8" s="102" t="s">
        <v>75</v>
      </c>
    </row>
    <row r="9" spans="2:14" ht="19.2" thickTop="1" thickBot="1">
      <c r="B9" s="163">
        <f>設定部!B9</f>
        <v>1000</v>
      </c>
      <c r="C9" s="164">
        <f>設定部!C9</f>
        <v>50</v>
      </c>
      <c r="D9" s="165">
        <f>設定部!D9</f>
        <v>3.029991806583503</v>
      </c>
      <c r="E9" s="165">
        <f>設定部!E9</f>
        <v>5.4438948284582809</v>
      </c>
      <c r="F9" s="166">
        <f>設定部!F9</f>
        <v>1.585819852967645</v>
      </c>
      <c r="G9" s="165">
        <f>設定部!G9</f>
        <v>4.7650989961713472</v>
      </c>
      <c r="H9" s="166">
        <f>設定部!H9</f>
        <v>1.5259775943650924</v>
      </c>
      <c r="I9" s="165">
        <f>設定部!I9</f>
        <v>4.7650989961713472</v>
      </c>
      <c r="J9" s="166">
        <f>設定部!J9</f>
        <v>1.585819852967645</v>
      </c>
      <c r="K9" s="165">
        <f>設定部!K9</f>
        <v>5.4438948284582809</v>
      </c>
      <c r="L9" s="166">
        <f>設定部!L9</f>
        <v>3.029991806583503</v>
      </c>
      <c r="M9" s="167">
        <f>設定部!M9</f>
        <v>50</v>
      </c>
    </row>
    <row r="11" spans="2:14" ht="18.600000000000001" thickBot="1">
      <c r="D11" s="35" t="s">
        <v>119</v>
      </c>
    </row>
    <row r="12" spans="2:14" ht="18.600000000000001" thickBot="1">
      <c r="D12" s="90" t="s">
        <v>95</v>
      </c>
      <c r="E12" s="91" t="s">
        <v>96</v>
      </c>
      <c r="F12" s="91" t="s">
        <v>97</v>
      </c>
      <c r="G12" s="91" t="s">
        <v>98</v>
      </c>
      <c r="H12" s="91" t="s">
        <v>99</v>
      </c>
      <c r="I12" s="91" t="s">
        <v>100</v>
      </c>
      <c r="J12" s="91" t="s">
        <v>101</v>
      </c>
      <c r="K12" s="91" t="s">
        <v>102</v>
      </c>
      <c r="L12" s="106" t="s">
        <v>103</v>
      </c>
      <c r="M12" s="137"/>
      <c r="N12" s="36"/>
    </row>
    <row r="13" spans="2:14" ht="19.2" thickTop="1" thickBot="1">
      <c r="D13" s="246">
        <f>(2*PI()*$B$18*$C$18*D18)/10^6</f>
        <v>12.277780461154906</v>
      </c>
      <c r="E13" s="247">
        <f>(E18*2*PI())/($B$18*$C$18*10^-1)</f>
        <v>7.0075077807687458E-2</v>
      </c>
      <c r="F13" s="247">
        <f>(2*PI()*$B$18*$C$18*F18)/10^6</f>
        <v>5.5417754997484474</v>
      </c>
      <c r="G13" s="247">
        <f>(G18*2*PI())/($B$18*$C$18*10^-1)</f>
        <v>5.8394643426657455E-2</v>
      </c>
      <c r="H13" s="247">
        <f>(2*PI()*$B$18*$C$18*H18)/10^6</f>
        <v>5.2472591689465427</v>
      </c>
      <c r="I13" s="248">
        <f>(I18*2*PI())/($B$18*$C$18*10^-1)</f>
        <v>5.8394643426657455E-2</v>
      </c>
      <c r="J13" s="247">
        <f>(2*PI()*$B$18*$C$18*J18)/10^6</f>
        <v>5.5417754997484474</v>
      </c>
      <c r="K13" s="247">
        <f>(K18*2*PI())/($B$18*$C$18*10^-1)</f>
        <v>7.0075077807687458E-2</v>
      </c>
      <c r="L13" s="249">
        <f>(2*PI()*$B$18*$C$18*L18)/10^6</f>
        <v>12.277780461154906</v>
      </c>
      <c r="M13" s="20"/>
      <c r="N13" s="42"/>
    </row>
    <row r="15" spans="2:14" ht="18.600000000000001" thickBot="1">
      <c r="B15" s="168" t="s">
        <v>123</v>
      </c>
      <c r="C15" s="169"/>
      <c r="D15" s="169"/>
      <c r="E15" s="169"/>
      <c r="F15" s="169"/>
      <c r="G15" s="169"/>
      <c r="J15" s="170"/>
      <c r="K15" s="170"/>
      <c r="L15" s="170"/>
      <c r="M15" s="170"/>
    </row>
    <row r="16" spans="2:14">
      <c r="B16" s="94" t="s">
        <v>70</v>
      </c>
      <c r="C16" s="95" t="s">
        <v>71</v>
      </c>
      <c r="D16" s="96" t="s">
        <v>95</v>
      </c>
      <c r="E16" s="96" t="s">
        <v>96</v>
      </c>
      <c r="F16" s="97" t="s">
        <v>97</v>
      </c>
      <c r="G16" s="97" t="s">
        <v>98</v>
      </c>
      <c r="H16" s="97" t="s">
        <v>99</v>
      </c>
      <c r="I16" s="97" t="s">
        <v>100</v>
      </c>
      <c r="J16" s="97" t="s">
        <v>101</v>
      </c>
      <c r="K16" s="97" t="s">
        <v>102</v>
      </c>
      <c r="L16" s="171" t="s">
        <v>103</v>
      </c>
      <c r="M16" s="170"/>
    </row>
    <row r="17" spans="2:13" ht="18.600000000000001" thickBot="1">
      <c r="B17" s="99" t="s">
        <v>72</v>
      </c>
      <c r="C17" s="100" t="s">
        <v>73</v>
      </c>
      <c r="D17" s="101" t="s">
        <v>68</v>
      </c>
      <c r="E17" s="101" t="s">
        <v>69</v>
      </c>
      <c r="F17" s="101" t="s">
        <v>68</v>
      </c>
      <c r="G17" s="101" t="s">
        <v>69</v>
      </c>
      <c r="H17" s="101" t="s">
        <v>68</v>
      </c>
      <c r="I17" s="101" t="s">
        <v>69</v>
      </c>
      <c r="J17" s="101" t="s">
        <v>68</v>
      </c>
      <c r="K17" s="101" t="s">
        <v>69</v>
      </c>
      <c r="L17" s="172" t="s">
        <v>68</v>
      </c>
      <c r="M17" s="170"/>
    </row>
    <row r="18" spans="2:13" ht="19.2" thickTop="1" thickBot="1">
      <c r="B18" s="173">
        <f>B9</f>
        <v>1000</v>
      </c>
      <c r="C18" s="174">
        <f>C9</f>
        <v>50</v>
      </c>
      <c r="D18" s="175">
        <v>39.081389011797874</v>
      </c>
      <c r="E18" s="175">
        <v>55.763975103213177</v>
      </c>
      <c r="F18" s="175">
        <v>17.640019285810482</v>
      </c>
      <c r="G18" s="175">
        <v>46.468980757205941</v>
      </c>
      <c r="H18" s="176">
        <v>16.702544688442263</v>
      </c>
      <c r="I18" s="176">
        <v>46.468980757205941</v>
      </c>
      <c r="J18" s="176">
        <v>17.640019285810482</v>
      </c>
      <c r="K18" s="176">
        <v>55.763975103213177</v>
      </c>
      <c r="L18" s="177">
        <v>39.081389011797874</v>
      </c>
      <c r="M18" s="170"/>
    </row>
    <row r="19" spans="2:13">
      <c r="D19" s="178"/>
      <c r="E19" s="178"/>
      <c r="F19" s="179"/>
      <c r="G19" s="178"/>
      <c r="J19" s="170"/>
      <c r="K19" s="170"/>
      <c r="L19" s="170"/>
      <c r="M19" s="170"/>
    </row>
    <row r="20" spans="2:13" ht="18.600000000000001" thickBot="1">
      <c r="B20" s="180" t="s">
        <v>120</v>
      </c>
      <c r="C20" s="170"/>
      <c r="D20" s="170"/>
      <c r="E20" s="170"/>
      <c r="F20" s="170"/>
      <c r="G20" s="170"/>
      <c r="H20" s="170"/>
      <c r="I20" s="170"/>
      <c r="J20" s="170"/>
      <c r="K20" s="170"/>
      <c r="L20" s="170"/>
      <c r="M20" s="170"/>
    </row>
    <row r="21" spans="2:13" ht="18.600000000000001" thickBot="1">
      <c r="B21" s="181">
        <v>1</v>
      </c>
      <c r="C21" s="182">
        <v>1.2</v>
      </c>
      <c r="D21" s="182">
        <v>1.5</v>
      </c>
      <c r="E21" s="182">
        <v>1.8</v>
      </c>
      <c r="F21" s="182">
        <v>2.2000000000000002</v>
      </c>
      <c r="G21" s="182">
        <v>2.7</v>
      </c>
      <c r="H21" s="182">
        <v>3.3</v>
      </c>
      <c r="I21" s="182">
        <v>3.9</v>
      </c>
      <c r="J21" s="182">
        <v>4.7</v>
      </c>
      <c r="K21" s="182">
        <v>5.6</v>
      </c>
      <c r="L21" s="182">
        <v>6.8</v>
      </c>
      <c r="M21" s="183">
        <v>8.1999999999999993</v>
      </c>
    </row>
    <row r="22" spans="2:13">
      <c r="B22" s="170"/>
      <c r="C22" s="170"/>
      <c r="D22" s="170"/>
      <c r="E22" s="170"/>
      <c r="F22" s="170"/>
      <c r="G22" s="170"/>
      <c r="H22" s="170"/>
      <c r="I22" s="170"/>
      <c r="J22" s="170"/>
      <c r="K22" s="170"/>
      <c r="L22" s="170"/>
      <c r="M22" s="170"/>
    </row>
    <row r="23" spans="2:13" ht="18.600000000000001" thickBot="1">
      <c r="B23" s="184" t="s">
        <v>121</v>
      </c>
      <c r="I23" s="185"/>
      <c r="J23" s="185"/>
      <c r="K23" s="186"/>
      <c r="L23" s="186"/>
      <c r="M23" s="186"/>
    </row>
    <row r="24" spans="2:13">
      <c r="B24" s="187">
        <v>1</v>
      </c>
      <c r="C24" s="188">
        <v>1.1000000000000001</v>
      </c>
      <c r="D24" s="188">
        <v>1.3</v>
      </c>
      <c r="E24" s="188">
        <v>1.5</v>
      </c>
      <c r="F24" s="188">
        <v>1.6</v>
      </c>
      <c r="G24" s="188">
        <v>1.8</v>
      </c>
      <c r="H24" s="188">
        <v>2</v>
      </c>
      <c r="I24" s="188">
        <v>2.2000000000000002</v>
      </c>
      <c r="J24" s="188">
        <v>2.4</v>
      </c>
      <c r="K24" s="188">
        <v>2.7</v>
      </c>
      <c r="L24" s="188">
        <v>3</v>
      </c>
      <c r="M24" s="189">
        <v>8.1999999999999993</v>
      </c>
    </row>
    <row r="25" spans="2:13" ht="8.4" customHeight="1">
      <c r="B25" s="190"/>
      <c r="C25" s="191"/>
      <c r="D25" s="191"/>
      <c r="E25" s="191"/>
      <c r="F25" s="191"/>
      <c r="G25" s="191"/>
      <c r="H25" s="191"/>
      <c r="I25" s="192"/>
      <c r="J25" s="193"/>
      <c r="K25" s="194"/>
      <c r="L25" s="194"/>
      <c r="M25" s="195"/>
    </row>
    <row r="26" spans="2:13" ht="18.600000000000001" thickBot="1">
      <c r="B26" s="196">
        <v>3.3</v>
      </c>
      <c r="C26" s="197">
        <v>3.6</v>
      </c>
      <c r="D26" s="197">
        <v>3.9</v>
      </c>
      <c r="E26" s="197">
        <v>4.3</v>
      </c>
      <c r="F26" s="197">
        <v>4.7</v>
      </c>
      <c r="G26" s="197">
        <v>5.0999999999999996</v>
      </c>
      <c r="H26" s="197">
        <v>5.6</v>
      </c>
      <c r="I26" s="197">
        <v>6.2</v>
      </c>
      <c r="J26" s="197">
        <v>6.8</v>
      </c>
      <c r="K26" s="197">
        <v>7.5</v>
      </c>
      <c r="L26" s="197">
        <v>8.1999999999999993</v>
      </c>
      <c r="M26" s="198">
        <v>9.1</v>
      </c>
    </row>
    <row r="27" spans="2:13">
      <c r="I27" s="142"/>
      <c r="J27" s="199"/>
      <c r="K27" s="200"/>
      <c r="L27" s="200"/>
      <c r="M27" s="200"/>
    </row>
  </sheetData>
  <sheetProtection algorithmName="SHA-512" hashValue="bFC56l3f1mAsq83I4PG41FLYdQxtfNzDbhqrP5M1YcUQFGhWX7zGns/RmaPek+VULynAulKxpBrxrADEXi8gCw==" saltValue="4mm+xR8hyngQ2HY+9N+fIg==" spinCount="100000" sheet="1" objects="1" scenarios="1"/>
  <phoneticPr fontId="2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95036-8CAE-412E-973F-C92A650C7E3E}">
  <dimension ref="B7:AC35"/>
  <sheetViews>
    <sheetView workbookViewId="0">
      <selection activeCell="H4" sqref="H4"/>
    </sheetView>
  </sheetViews>
  <sheetFormatPr defaultRowHeight="18"/>
  <sheetData>
    <row r="7" spans="2:29" ht="18.600000000000001" thickBot="1">
      <c r="B7" s="146"/>
      <c r="C7" s="146"/>
      <c r="D7" s="146" t="s">
        <v>114</v>
      </c>
      <c r="E7" s="146"/>
      <c r="F7" s="146"/>
      <c r="G7" s="146"/>
      <c r="H7" s="146"/>
      <c r="I7" s="146" t="s">
        <v>115</v>
      </c>
      <c r="J7" s="146"/>
      <c r="K7" s="146"/>
      <c r="L7" s="146"/>
      <c r="M7" s="146"/>
      <c r="N7" s="146"/>
      <c r="Q7" s="139" t="s">
        <v>104</v>
      </c>
      <c r="R7" s="139"/>
      <c r="W7" s="134" t="s">
        <v>124</v>
      </c>
    </row>
    <row r="8" spans="2:29" ht="18.600000000000001" thickBot="1">
      <c r="B8" s="147" t="s">
        <v>105</v>
      </c>
      <c r="C8" s="148" t="s">
        <v>94</v>
      </c>
      <c r="D8" s="148" t="s">
        <v>95</v>
      </c>
      <c r="E8" s="148" t="s">
        <v>96</v>
      </c>
      <c r="F8" s="148" t="s">
        <v>97</v>
      </c>
      <c r="G8" s="148" t="s">
        <v>98</v>
      </c>
      <c r="H8" s="148" t="s">
        <v>99</v>
      </c>
      <c r="I8" s="148" t="s">
        <v>100</v>
      </c>
      <c r="J8" s="148" t="s">
        <v>101</v>
      </c>
      <c r="K8" s="148" t="s">
        <v>102</v>
      </c>
      <c r="L8" s="148" t="s">
        <v>103</v>
      </c>
      <c r="M8" s="148" t="s">
        <v>106</v>
      </c>
      <c r="N8" s="149" t="s">
        <v>107</v>
      </c>
      <c r="P8" s="103" t="s">
        <v>48</v>
      </c>
      <c r="Q8" s="104" t="s">
        <v>94</v>
      </c>
      <c r="R8" s="105" t="s">
        <v>95</v>
      </c>
      <c r="S8" s="91" t="s">
        <v>96</v>
      </c>
      <c r="T8" s="91" t="s">
        <v>97</v>
      </c>
      <c r="U8" s="91" t="s">
        <v>98</v>
      </c>
      <c r="V8" s="91" t="s">
        <v>99</v>
      </c>
      <c r="W8" s="91" t="s">
        <v>100</v>
      </c>
      <c r="X8" s="91" t="s">
        <v>101</v>
      </c>
      <c r="Y8" s="91" t="s">
        <v>102</v>
      </c>
      <c r="Z8" s="92" t="s">
        <v>103</v>
      </c>
      <c r="AA8" s="90" t="s">
        <v>49</v>
      </c>
      <c r="AB8" s="106" t="s">
        <v>46</v>
      </c>
      <c r="AC8" s="107" t="s">
        <v>66</v>
      </c>
    </row>
    <row r="9" spans="2:29" ht="19.2" thickTop="1" thickBot="1">
      <c r="B9" s="150" t="s">
        <v>108</v>
      </c>
      <c r="C9" s="151">
        <v>3</v>
      </c>
      <c r="D9" s="237">
        <v>1.5896999999999999</v>
      </c>
      <c r="E9" s="237">
        <v>1.0307999999999999</v>
      </c>
      <c r="F9" s="237">
        <v>1.5896999999999999</v>
      </c>
      <c r="G9" s="236">
        <v>9.9999999999999995E+32</v>
      </c>
      <c r="H9" s="236">
        <v>9.9999999999999995E+32</v>
      </c>
      <c r="I9" s="236">
        <v>9.9999999999999995E+32</v>
      </c>
      <c r="J9" s="236">
        <v>9.9999999999999995E+32</v>
      </c>
      <c r="K9" s="236">
        <v>9.9999999999999995E+32</v>
      </c>
      <c r="L9" s="236">
        <v>9.9999999999999995E+32</v>
      </c>
      <c r="M9" s="203">
        <v>1.1007468834216345</v>
      </c>
      <c r="N9" s="204">
        <v>26.382842153594662</v>
      </c>
      <c r="P9" s="108" t="s">
        <v>50</v>
      </c>
      <c r="Q9" s="109">
        <v>3</v>
      </c>
      <c r="R9" s="76">
        <v>0.84670000000000001</v>
      </c>
      <c r="S9" s="77">
        <v>0.54900000000000004</v>
      </c>
      <c r="T9" s="77">
        <v>0.84670000000000001</v>
      </c>
      <c r="U9" s="236">
        <v>9.9999999999999995E+32</v>
      </c>
      <c r="V9" s="236">
        <v>9.9999999999999995E+32</v>
      </c>
      <c r="W9" s="236">
        <v>9.9999999999999995E+32</v>
      </c>
      <c r="X9" s="236">
        <v>9.9999999999999995E+32</v>
      </c>
      <c r="Y9" s="236">
        <v>9.9999999999999995E+32</v>
      </c>
      <c r="Z9" s="236">
        <v>9.9999999999999995E+32</v>
      </c>
      <c r="AA9" s="110">
        <v>1.1007468834216345</v>
      </c>
      <c r="AB9" s="111">
        <v>26.382842153594662</v>
      </c>
      <c r="AC9" s="112">
        <v>1</v>
      </c>
    </row>
    <row r="10" spans="2:29">
      <c r="B10" s="152"/>
      <c r="C10" s="153">
        <v>5</v>
      </c>
      <c r="D10" s="238">
        <v>1.3222</v>
      </c>
      <c r="E10" s="238">
        <v>0.76639999999999997</v>
      </c>
      <c r="F10" s="238">
        <v>0.63400000000000001</v>
      </c>
      <c r="G10" s="239">
        <v>0.76639999999999997</v>
      </c>
      <c r="H10" s="239">
        <v>1.3222</v>
      </c>
      <c r="I10" s="239">
        <v>9.9999999999999995E+32</v>
      </c>
      <c r="J10" s="239">
        <v>9.9999999999999995E+32</v>
      </c>
      <c r="K10" s="239">
        <v>9.9999999999999995E+32</v>
      </c>
      <c r="L10" s="239">
        <v>9.9999999999999995E+32</v>
      </c>
      <c r="M10" s="205"/>
      <c r="N10" s="206"/>
      <c r="P10" s="115"/>
      <c r="Q10" s="116">
        <v>5</v>
      </c>
      <c r="R10" s="78">
        <v>1.024</v>
      </c>
      <c r="S10" s="79">
        <v>0.59350000000000003</v>
      </c>
      <c r="T10" s="79">
        <v>0.49099999999999999</v>
      </c>
      <c r="U10" s="79">
        <v>0.59350000000000003</v>
      </c>
      <c r="V10" s="79">
        <v>1.024</v>
      </c>
      <c r="W10" s="236">
        <v>9.9999999999999995E+32</v>
      </c>
      <c r="X10" s="236">
        <v>9.9999999999999995E+32</v>
      </c>
      <c r="Y10" s="236">
        <v>9.9999999999999995E+32</v>
      </c>
      <c r="Z10" s="236">
        <v>9.9999999999999995E+32</v>
      </c>
      <c r="AA10" s="117"/>
      <c r="AB10" s="118"/>
    </row>
    <row r="11" spans="2:29">
      <c r="B11" s="152"/>
      <c r="C11" s="153">
        <v>7</v>
      </c>
      <c r="D11" s="238">
        <v>1.2548999999999999</v>
      </c>
      <c r="E11" s="238">
        <v>0.71819999999999995</v>
      </c>
      <c r="F11" s="238">
        <v>0.57210000000000005</v>
      </c>
      <c r="G11" s="239">
        <v>0.61229999999999996</v>
      </c>
      <c r="H11" s="239">
        <v>0.57210000000000005</v>
      </c>
      <c r="I11" s="239">
        <v>0.71819999999999995</v>
      </c>
      <c r="J11" s="239">
        <v>1.2548999999999999</v>
      </c>
      <c r="K11" s="239">
        <v>9.9999999999999995E+32</v>
      </c>
      <c r="L11" s="239">
        <v>9.9999999999999995E+32</v>
      </c>
      <c r="M11" s="205"/>
      <c r="N11" s="206"/>
      <c r="P11" s="115"/>
      <c r="Q11" s="116">
        <v>7</v>
      </c>
      <c r="R11" s="78">
        <v>1.0956999999999999</v>
      </c>
      <c r="S11" s="79">
        <v>0.62709999999999999</v>
      </c>
      <c r="T11" s="79">
        <v>0.4995</v>
      </c>
      <c r="U11" s="79">
        <v>0.53459999999999996</v>
      </c>
      <c r="V11" s="79">
        <v>0.4995</v>
      </c>
      <c r="W11" s="79">
        <v>0.62709999999999999</v>
      </c>
      <c r="X11" s="79">
        <v>1.0956999999999999</v>
      </c>
      <c r="Y11" s="236">
        <v>9.9999999999999995E+32</v>
      </c>
      <c r="Z11" s="236">
        <v>9.9999999999999995E+32</v>
      </c>
      <c r="AA11" s="117"/>
      <c r="AB11" s="118"/>
    </row>
    <row r="12" spans="2:29" ht="18.600000000000001" thickBot="1">
      <c r="B12" s="154"/>
      <c r="C12" s="155">
        <v>9</v>
      </c>
      <c r="D12" s="240">
        <v>1.2278</v>
      </c>
      <c r="E12" s="240">
        <v>0.70079999999999998</v>
      </c>
      <c r="F12" s="240">
        <v>0.55420000000000003</v>
      </c>
      <c r="G12" s="241">
        <v>0.58389999999999997</v>
      </c>
      <c r="H12" s="241">
        <v>0.52470000000000006</v>
      </c>
      <c r="I12" s="241">
        <v>0.58389999999999997</v>
      </c>
      <c r="J12" s="241">
        <v>0.55420000000000003</v>
      </c>
      <c r="K12" s="241">
        <v>0.70079999999999998</v>
      </c>
      <c r="L12" s="241">
        <v>1.2278</v>
      </c>
      <c r="M12" s="207"/>
      <c r="N12" s="208"/>
      <c r="P12" s="112"/>
      <c r="Q12" s="119">
        <v>9</v>
      </c>
      <c r="R12" s="86">
        <v>1.1294</v>
      </c>
      <c r="S12" s="87">
        <v>0.64459999999999995</v>
      </c>
      <c r="T12" s="87">
        <v>0.50980000000000003</v>
      </c>
      <c r="U12" s="87">
        <v>0.53720000000000001</v>
      </c>
      <c r="V12" s="87">
        <v>0.48270000000000002</v>
      </c>
      <c r="W12" s="87">
        <v>0.53720000000000001</v>
      </c>
      <c r="X12" s="87">
        <v>0.50980000000000003</v>
      </c>
      <c r="Y12" s="87">
        <v>0.64459999999999995</v>
      </c>
      <c r="Z12" s="88">
        <v>1.1294</v>
      </c>
      <c r="AA12" s="120"/>
      <c r="AB12" s="121"/>
    </row>
    <row r="13" spans="2:29">
      <c r="B13" s="150" t="s">
        <v>109</v>
      </c>
      <c r="C13" s="151">
        <v>3</v>
      </c>
      <c r="D13" s="237">
        <v>1.3837999999999999</v>
      </c>
      <c r="E13" s="237">
        <v>0.96289999999999998</v>
      </c>
      <c r="F13" s="237">
        <v>1.3837999999999999</v>
      </c>
      <c r="G13" s="236">
        <v>9.9999999999999995E+32</v>
      </c>
      <c r="H13" s="236">
        <v>9.9999999999999995E+32</v>
      </c>
      <c r="I13" s="236">
        <v>9.9999999999999995E+32</v>
      </c>
      <c r="J13" s="236">
        <v>9.9999999999999995E+32</v>
      </c>
      <c r="K13" s="236">
        <v>9.9999999999999995E+32</v>
      </c>
      <c r="L13" s="236">
        <v>9.9999999999999995E+32</v>
      </c>
      <c r="M13" s="203">
        <v>1.1454240296615643</v>
      </c>
      <c r="N13" s="204">
        <v>23.377539318724541</v>
      </c>
      <c r="P13" s="122" t="s">
        <v>51</v>
      </c>
      <c r="Q13" s="123">
        <v>3</v>
      </c>
      <c r="R13" s="84">
        <v>0.81100000000000005</v>
      </c>
      <c r="S13" s="85">
        <v>0.56430000000000002</v>
      </c>
      <c r="T13" s="85">
        <v>0.81100000000000005</v>
      </c>
      <c r="U13" s="236">
        <v>9.9999999999999995E+32</v>
      </c>
      <c r="V13" s="236">
        <v>9.9999999999999995E+32</v>
      </c>
      <c r="W13" s="236">
        <v>9.9999999999999995E+32</v>
      </c>
      <c r="X13" s="236">
        <v>9.9999999999999995E+32</v>
      </c>
      <c r="Y13" s="236">
        <v>9.9999999999999995E+32</v>
      </c>
      <c r="Z13" s="236">
        <v>9.9999999999999995E+32</v>
      </c>
      <c r="AA13" s="124">
        <v>1.1454240296615643</v>
      </c>
      <c r="AB13" s="125">
        <v>23.377539318724541</v>
      </c>
    </row>
    <row r="14" spans="2:29">
      <c r="B14" s="152"/>
      <c r="C14" s="153">
        <v>5</v>
      </c>
      <c r="D14" s="238">
        <v>1.1812</v>
      </c>
      <c r="E14" s="238">
        <v>0.74390000000000001</v>
      </c>
      <c r="F14" s="238">
        <v>0.59719999999999995</v>
      </c>
      <c r="G14" s="239">
        <v>0.74390000000000001</v>
      </c>
      <c r="H14" s="239">
        <v>1.1812</v>
      </c>
      <c r="I14" s="239">
        <v>9.9999999999999995E+32</v>
      </c>
      <c r="J14" s="239">
        <v>9.9999999999999995E+32</v>
      </c>
      <c r="K14" s="239">
        <v>9.9999999999999995E+32</v>
      </c>
      <c r="L14" s="239">
        <v>9.9999999999999995E+32</v>
      </c>
      <c r="M14" s="205"/>
      <c r="N14" s="206"/>
      <c r="P14" s="115"/>
      <c r="Q14" s="116">
        <v>5</v>
      </c>
      <c r="R14" s="78">
        <v>0.95420000000000005</v>
      </c>
      <c r="S14" s="79">
        <v>0.60099999999999998</v>
      </c>
      <c r="T14" s="79">
        <v>0.4824</v>
      </c>
      <c r="U14" s="79">
        <v>0.60099999999999998</v>
      </c>
      <c r="V14" s="79">
        <v>0.95420000000000005</v>
      </c>
      <c r="W14" s="236">
        <v>9.9999999999999995E+32</v>
      </c>
      <c r="X14" s="236">
        <v>9.9999999999999995E+32</v>
      </c>
      <c r="Y14" s="236">
        <v>9.9999999999999995E+32</v>
      </c>
      <c r="Z14" s="236">
        <v>9.9999999999999995E+32</v>
      </c>
      <c r="AA14" s="117"/>
      <c r="AB14" s="118"/>
    </row>
    <row r="15" spans="2:29">
      <c r="B15" s="152"/>
      <c r="C15" s="153">
        <v>7</v>
      </c>
      <c r="D15" s="238">
        <v>1.1293</v>
      </c>
      <c r="E15" s="238">
        <v>0.70340000000000003</v>
      </c>
      <c r="F15" s="238">
        <v>0.54649999999999999</v>
      </c>
      <c r="G15" s="239">
        <v>0.6109</v>
      </c>
      <c r="H15" s="239">
        <v>0.54649999999999999</v>
      </c>
      <c r="I15" s="239">
        <v>0.70340000000000003</v>
      </c>
      <c r="J15" s="239">
        <v>1.1293</v>
      </c>
      <c r="K15" s="239">
        <v>9.9999999999999995E+32</v>
      </c>
      <c r="L15" s="239">
        <v>9.9999999999999995E+32</v>
      </c>
      <c r="M15" s="205"/>
      <c r="N15" s="206"/>
      <c r="P15" s="115"/>
      <c r="Q15" s="116">
        <v>7</v>
      </c>
      <c r="R15" s="78">
        <v>1.0091000000000001</v>
      </c>
      <c r="S15" s="79">
        <v>0.62739999999999996</v>
      </c>
      <c r="T15" s="79">
        <v>0.49880000000000002</v>
      </c>
      <c r="U15" s="79">
        <v>0.54590000000000005</v>
      </c>
      <c r="V15" s="79">
        <v>0.48830000000000001</v>
      </c>
      <c r="W15" s="79">
        <v>0.62849999999999995</v>
      </c>
      <c r="X15" s="79">
        <v>1.0091000000000001</v>
      </c>
      <c r="Y15" s="236">
        <v>9.9999999999999995E+32</v>
      </c>
      <c r="Z15" s="236">
        <v>9.9999999999999995E+32</v>
      </c>
      <c r="AA15" s="117"/>
      <c r="AB15" s="118"/>
    </row>
    <row r="16" spans="2:29" ht="18.600000000000001" thickBot="1">
      <c r="B16" s="156"/>
      <c r="C16" s="157">
        <v>9</v>
      </c>
      <c r="D16" s="242">
        <v>1.1082000000000001</v>
      </c>
      <c r="E16" s="242">
        <v>0.68920000000000003</v>
      </c>
      <c r="F16" s="242">
        <v>0.53210000000000002</v>
      </c>
      <c r="G16" s="243">
        <v>0.58660000000000001</v>
      </c>
      <c r="H16" s="243">
        <v>0.50719999999999998</v>
      </c>
      <c r="I16" s="243">
        <v>0.58660000000000001</v>
      </c>
      <c r="J16" s="243">
        <v>0.53210000000000002</v>
      </c>
      <c r="K16" s="243">
        <v>0.68915695946016964</v>
      </c>
      <c r="L16" s="243">
        <v>1.1082100020274703</v>
      </c>
      <c r="M16" s="209"/>
      <c r="N16" s="210"/>
      <c r="P16" s="112"/>
      <c r="Q16" s="119">
        <v>9</v>
      </c>
      <c r="R16" s="81">
        <v>1.0341</v>
      </c>
      <c r="S16" s="82">
        <v>0.6431</v>
      </c>
      <c r="T16" s="82">
        <v>0.4965</v>
      </c>
      <c r="U16" s="82">
        <v>0.54730000000000001</v>
      </c>
      <c r="V16" s="82">
        <v>0.4733</v>
      </c>
      <c r="W16" s="82">
        <v>0.54730000000000001</v>
      </c>
      <c r="X16" s="82">
        <v>0.4965</v>
      </c>
      <c r="Y16" s="82">
        <v>0.6431</v>
      </c>
      <c r="Z16" s="83">
        <v>1.0341</v>
      </c>
      <c r="AA16" s="120"/>
      <c r="AB16" s="121"/>
    </row>
    <row r="17" spans="2:28">
      <c r="B17" s="158" t="s">
        <v>110</v>
      </c>
      <c r="C17" s="159">
        <v>3</v>
      </c>
      <c r="D17" s="244">
        <v>1.1368</v>
      </c>
      <c r="E17" s="244">
        <v>0.89839999999999998</v>
      </c>
      <c r="F17" s="244">
        <v>1.1368</v>
      </c>
      <c r="G17" s="245">
        <v>9.9999999999999995E+32</v>
      </c>
      <c r="H17" s="245">
        <v>9.9999999999999995E+32</v>
      </c>
      <c r="I17" s="245">
        <v>9.9999999999999995E+32</v>
      </c>
      <c r="J17" s="245">
        <v>9.9999999999999995E+32</v>
      </c>
      <c r="K17" s="245">
        <v>9.9999999999999995E+32</v>
      </c>
      <c r="L17" s="245">
        <v>9.9999999999999995E+32</v>
      </c>
      <c r="M17" s="211">
        <v>1.3553613447840864</v>
      </c>
      <c r="N17" s="212">
        <v>16.427747172383668</v>
      </c>
      <c r="P17" s="115" t="s">
        <v>52</v>
      </c>
      <c r="Q17" s="123">
        <v>3</v>
      </c>
      <c r="R17" s="84">
        <v>0.75190000000000001</v>
      </c>
      <c r="S17" s="85">
        <v>0.59419999999999995</v>
      </c>
      <c r="T17" s="85">
        <v>0.75190000000000001</v>
      </c>
      <c r="U17" s="236">
        <v>9.9999999999999995E+32</v>
      </c>
      <c r="V17" s="236">
        <v>9.9999999999999995E+32</v>
      </c>
      <c r="W17" s="236">
        <v>9.9999999999999995E+32</v>
      </c>
      <c r="X17" s="236">
        <v>9.9999999999999995E+32</v>
      </c>
      <c r="Y17" s="236">
        <v>9.9999999999999995E+32</v>
      </c>
      <c r="Z17" s="236">
        <v>9.9999999999999995E+32</v>
      </c>
      <c r="AA17" s="124">
        <v>1.3553613447840864</v>
      </c>
      <c r="AB17" s="125">
        <v>16.427747172383668</v>
      </c>
    </row>
    <row r="18" spans="2:28">
      <c r="B18" s="152"/>
      <c r="C18" s="153">
        <v>5</v>
      </c>
      <c r="D18" s="238">
        <v>1.0012000000000001</v>
      </c>
      <c r="E18" s="238">
        <v>0.72740000000000005</v>
      </c>
      <c r="F18" s="238">
        <v>0.54700000000000004</v>
      </c>
      <c r="G18" s="239">
        <v>0.72740000000000005</v>
      </c>
      <c r="H18" s="239">
        <v>1.0012000000000001</v>
      </c>
      <c r="I18" s="239">
        <v>9.9999999999999995E+32</v>
      </c>
      <c r="J18" s="239">
        <v>9.9999999999999995E+32</v>
      </c>
      <c r="K18" s="239">
        <v>9.9999999999999995E+32</v>
      </c>
      <c r="L18" s="239">
        <v>9.9999999999999995E+32</v>
      </c>
      <c r="M18" s="205"/>
      <c r="N18" s="206"/>
      <c r="P18" s="115"/>
      <c r="Q18" s="116">
        <v>5</v>
      </c>
      <c r="R18" s="78">
        <v>0.8518</v>
      </c>
      <c r="S18" s="79">
        <v>0.61880000000000002</v>
      </c>
      <c r="T18" s="79">
        <v>0.46529999999999999</v>
      </c>
      <c r="U18" s="79">
        <v>0.61880000000000002</v>
      </c>
      <c r="V18" s="79">
        <v>0.8518</v>
      </c>
      <c r="W18" s="236">
        <v>9.9999999999999995E+32</v>
      </c>
      <c r="X18" s="236">
        <v>9.9999999999999995E+32</v>
      </c>
      <c r="Y18" s="236">
        <v>9.9999999999999995E+32</v>
      </c>
      <c r="Z18" s="236">
        <v>9.9999999999999995E+32</v>
      </c>
      <c r="AA18" s="117"/>
      <c r="AB18" s="118"/>
    </row>
    <row r="19" spans="2:28">
      <c r="B19" s="152"/>
      <c r="C19" s="153">
        <v>7</v>
      </c>
      <c r="D19" s="238">
        <v>0.96650000000000003</v>
      </c>
      <c r="E19" s="238">
        <v>0.69579999999999997</v>
      </c>
      <c r="F19" s="238">
        <v>0.50919999999999999</v>
      </c>
      <c r="G19" s="239">
        <v>0.61870000000000003</v>
      </c>
      <c r="H19" s="239">
        <v>0.50919999999999999</v>
      </c>
      <c r="I19" s="239">
        <v>0.69579999999999997</v>
      </c>
      <c r="J19" s="239">
        <v>0.96650000000000003</v>
      </c>
      <c r="K19" s="239">
        <v>9.9999999999999995E+32</v>
      </c>
      <c r="L19" s="239">
        <v>9.9999999999999995E+32</v>
      </c>
      <c r="M19" s="205"/>
      <c r="N19" s="206"/>
      <c r="P19" s="115"/>
      <c r="Q19" s="116">
        <v>7</v>
      </c>
      <c r="R19" s="78">
        <v>0.8881</v>
      </c>
      <c r="S19" s="79">
        <v>0.63939999999999997</v>
      </c>
      <c r="T19" s="79">
        <v>0.46789999999999998</v>
      </c>
      <c r="U19" s="79">
        <v>0.56850000000000001</v>
      </c>
      <c r="V19" s="79">
        <v>0.46789999999999998</v>
      </c>
      <c r="W19" s="79">
        <v>0.63939999999999997</v>
      </c>
      <c r="X19" s="79">
        <v>0.8881</v>
      </c>
      <c r="Y19" s="79">
        <v>1E+20</v>
      </c>
      <c r="Z19" s="80">
        <v>1E+20</v>
      </c>
      <c r="AA19" s="117"/>
      <c r="AB19" s="118"/>
    </row>
    <row r="20" spans="2:28" ht="18.600000000000001" thickBot="1">
      <c r="B20" s="154"/>
      <c r="C20" s="155">
        <v>9</v>
      </c>
      <c r="D20" s="240">
        <v>0.95189999999999997</v>
      </c>
      <c r="E20" s="240">
        <v>0.68410000000000004</v>
      </c>
      <c r="F20" s="240">
        <v>0.49819999999999998</v>
      </c>
      <c r="G20" s="241">
        <v>0.5988</v>
      </c>
      <c r="H20" s="241">
        <v>0.47939999999999999</v>
      </c>
      <c r="I20" s="241">
        <v>0.5988</v>
      </c>
      <c r="J20" s="241">
        <v>0.49819999999999998</v>
      </c>
      <c r="K20" s="241">
        <v>0.68410000000000004</v>
      </c>
      <c r="L20" s="241">
        <v>0.95189999999999997</v>
      </c>
      <c r="M20" s="207"/>
      <c r="N20" s="208"/>
      <c r="P20" s="112"/>
      <c r="Q20" s="119">
        <v>9</v>
      </c>
      <c r="R20" s="81">
        <v>0.9042</v>
      </c>
      <c r="S20" s="82">
        <v>0.64980000000000004</v>
      </c>
      <c r="T20" s="82">
        <v>0.4733</v>
      </c>
      <c r="U20" s="82">
        <v>0.56879999999999997</v>
      </c>
      <c r="V20" s="82">
        <v>0.45540000000000003</v>
      </c>
      <c r="W20" s="82">
        <v>0.56879999999999997</v>
      </c>
      <c r="X20" s="82">
        <v>0.4733</v>
      </c>
      <c r="Y20" s="82">
        <v>0.64980000000000004</v>
      </c>
      <c r="Z20" s="83">
        <v>0.9042</v>
      </c>
      <c r="AA20" s="120"/>
      <c r="AB20" s="121"/>
    </row>
    <row r="21" spans="2:28">
      <c r="B21" s="150" t="s">
        <v>111</v>
      </c>
      <c r="C21" s="151">
        <v>3</v>
      </c>
      <c r="D21" s="237">
        <v>0.96419999999999995</v>
      </c>
      <c r="E21" s="237">
        <v>0.87229999999999996</v>
      </c>
      <c r="F21" s="237">
        <v>0.96419999999999995</v>
      </c>
      <c r="G21" s="236">
        <v>9.9999999999999995E+32</v>
      </c>
      <c r="H21" s="236">
        <v>9.9999999999999995E+32</v>
      </c>
      <c r="I21" s="236">
        <v>9.9999999999999995E+32</v>
      </c>
      <c r="J21" s="236">
        <v>9.9999999999999995E+32</v>
      </c>
      <c r="K21" s="236">
        <v>9.9999999999999995E+32</v>
      </c>
      <c r="L21" s="236">
        <v>9.9999999999999995E+32</v>
      </c>
      <c r="M21" s="203">
        <v>1.5385527098198981</v>
      </c>
      <c r="N21" s="204">
        <v>13.467159398965418</v>
      </c>
      <c r="P21" s="122" t="s">
        <v>53</v>
      </c>
      <c r="Q21" s="123">
        <v>3</v>
      </c>
      <c r="R21" s="84">
        <v>0.69779999999999998</v>
      </c>
      <c r="S21" s="85">
        <v>0.63129999999999997</v>
      </c>
      <c r="T21" s="85">
        <v>0.69779999999999998</v>
      </c>
      <c r="U21" s="236">
        <v>9.9999999999999995E+32</v>
      </c>
      <c r="V21" s="236">
        <v>9.9999999999999995E+32</v>
      </c>
      <c r="W21" s="236">
        <v>9.9999999999999995E+32</v>
      </c>
      <c r="X21" s="236">
        <v>9.9999999999999995E+32</v>
      </c>
      <c r="Y21" s="236">
        <v>9.9999999999999995E+32</v>
      </c>
      <c r="Z21" s="236">
        <v>9.9999999999999995E+32</v>
      </c>
      <c r="AA21" s="124">
        <v>1.5385527098198981</v>
      </c>
      <c r="AB21" s="125">
        <v>13.467159398965418</v>
      </c>
    </row>
    <row r="22" spans="2:28">
      <c r="B22" s="152"/>
      <c r="C22" s="153">
        <v>5</v>
      </c>
      <c r="D22" s="238">
        <v>0.87219999999999998</v>
      </c>
      <c r="E22" s="238">
        <v>0.72929999999999995</v>
      </c>
      <c r="F22" s="238">
        <v>0.50639999999999996</v>
      </c>
      <c r="G22" s="239">
        <v>0.72929999999999995</v>
      </c>
      <c r="H22" s="239">
        <v>0.87219999999999998</v>
      </c>
      <c r="I22" s="239">
        <v>9.9999999999999995E+32</v>
      </c>
      <c r="J22" s="239">
        <v>9.9999999999999995E+32</v>
      </c>
      <c r="K22" s="239">
        <v>9.9999999999999995E+32</v>
      </c>
      <c r="L22" s="239">
        <v>9.9999999999999995E+32</v>
      </c>
      <c r="M22" s="205"/>
      <c r="N22" s="206"/>
      <c r="P22" s="115"/>
      <c r="Q22" s="116">
        <v>5</v>
      </c>
      <c r="R22" s="78">
        <v>0.76859999999999995</v>
      </c>
      <c r="S22" s="79">
        <v>0.64270000000000005</v>
      </c>
      <c r="T22" s="79">
        <v>0.44619999999999999</v>
      </c>
      <c r="U22" s="79">
        <v>0.64270000000000005</v>
      </c>
      <c r="V22" s="79">
        <v>0.76859999999999995</v>
      </c>
      <c r="W22" s="236">
        <v>9.9999999999999995E+32</v>
      </c>
      <c r="X22" s="236">
        <v>9.9999999999999995E+32</v>
      </c>
      <c r="Y22" s="236">
        <v>9.9999999999999995E+32</v>
      </c>
      <c r="Z22" s="236">
        <v>9.9999999999999995E+32</v>
      </c>
      <c r="AA22" s="117"/>
      <c r="AB22" s="118"/>
    </row>
    <row r="23" spans="2:28">
      <c r="B23" s="152"/>
      <c r="C23" s="153">
        <v>7</v>
      </c>
      <c r="D23" s="238">
        <v>0.84609999999999996</v>
      </c>
      <c r="E23" s="238">
        <v>0.70250000000000001</v>
      </c>
      <c r="F23" s="238">
        <v>0.47689999999999999</v>
      </c>
      <c r="G23" s="239">
        <v>0.63560000000000005</v>
      </c>
      <c r="H23" s="239">
        <v>0.47689999999999999</v>
      </c>
      <c r="I23" s="239">
        <v>0.70250000000000001</v>
      </c>
      <c r="J23" s="239">
        <v>0.84609999999999996</v>
      </c>
      <c r="K23" s="239">
        <v>9.9999999999999995E+32</v>
      </c>
      <c r="L23" s="239">
        <v>9.9999999999999995E+32</v>
      </c>
      <c r="M23" s="205"/>
      <c r="N23" s="206"/>
      <c r="P23" s="115"/>
      <c r="Q23" s="116">
        <v>7</v>
      </c>
      <c r="R23" s="78">
        <v>0.79239999999999999</v>
      </c>
      <c r="S23" s="79">
        <v>0.65790000000000004</v>
      </c>
      <c r="T23" s="79">
        <v>0.4466</v>
      </c>
      <c r="U23" s="79">
        <v>0.59519999999999995</v>
      </c>
      <c r="V23" s="79">
        <v>0.4466</v>
      </c>
      <c r="W23" s="79">
        <v>0.65790000000000004</v>
      </c>
      <c r="X23" s="79">
        <v>0.79239999999999999</v>
      </c>
      <c r="Y23" s="236">
        <v>9.9999999999999995E+32</v>
      </c>
      <c r="Z23" s="236">
        <v>9.9999999999999995E+32</v>
      </c>
      <c r="AA23" s="117"/>
      <c r="AB23" s="118"/>
    </row>
    <row r="24" spans="2:28" ht="18.600000000000001" thickBot="1">
      <c r="B24" s="156"/>
      <c r="C24" s="157">
        <v>9</v>
      </c>
      <c r="D24" s="242">
        <v>0.83609999999999995</v>
      </c>
      <c r="E24" s="242">
        <v>0.69310000000000005</v>
      </c>
      <c r="F24" s="242">
        <v>0.46850000000000003</v>
      </c>
      <c r="G24" s="243">
        <v>0.61850000000000005</v>
      </c>
      <c r="H24" s="243">
        <v>0.45340000000000003</v>
      </c>
      <c r="I24" s="243">
        <v>0.61850000000000005</v>
      </c>
      <c r="J24" s="243">
        <v>0.46850000000000003</v>
      </c>
      <c r="K24" s="243">
        <v>0.69310000000000005</v>
      </c>
      <c r="L24" s="243">
        <v>0.83609999999999995</v>
      </c>
      <c r="M24" s="209"/>
      <c r="N24" s="210"/>
      <c r="P24" s="112"/>
      <c r="Q24" s="119">
        <v>9</v>
      </c>
      <c r="R24" s="81">
        <v>0.80320000000000003</v>
      </c>
      <c r="S24" s="82">
        <v>0.64019999999999999</v>
      </c>
      <c r="T24" s="82">
        <v>0.45</v>
      </c>
      <c r="U24" s="82">
        <v>0.59419999999999995</v>
      </c>
      <c r="V24" s="82">
        <v>0.4355</v>
      </c>
      <c r="W24" s="82">
        <v>0.59419999999999995</v>
      </c>
      <c r="X24" s="82">
        <v>0.45</v>
      </c>
      <c r="Y24" s="82">
        <v>0.66579999999999995</v>
      </c>
      <c r="Z24" s="83">
        <v>0.80320000000000003</v>
      </c>
      <c r="AA24" s="120"/>
      <c r="AB24" s="121"/>
    </row>
    <row r="25" spans="2:28">
      <c r="B25" s="158" t="s">
        <v>112</v>
      </c>
      <c r="C25" s="159">
        <v>3</v>
      </c>
      <c r="D25" s="244">
        <v>0.81440000000000001</v>
      </c>
      <c r="E25" s="244">
        <v>0.86780000000000002</v>
      </c>
      <c r="F25" s="244">
        <v>0.81440000000000001</v>
      </c>
      <c r="G25" s="245">
        <v>9.9999999999999995E+32</v>
      </c>
      <c r="H25" s="245">
        <v>9.9999999999999995E+32</v>
      </c>
      <c r="I25" s="245">
        <v>9.9999999999999995E+32</v>
      </c>
      <c r="J25" s="245">
        <v>9.9999999999999995E+32</v>
      </c>
      <c r="K25" s="245">
        <v>9.9999999999999995E+32</v>
      </c>
      <c r="L25" s="245">
        <v>9.9999999999999995E+32</v>
      </c>
      <c r="M25" s="211">
        <v>1.8434523214795604</v>
      </c>
      <c r="N25" s="212">
        <v>10.555708251498659</v>
      </c>
      <c r="P25" s="122" t="s">
        <v>54</v>
      </c>
      <c r="Q25" s="109">
        <v>3</v>
      </c>
      <c r="R25" s="84">
        <v>0.63449999999999995</v>
      </c>
      <c r="S25" s="85">
        <v>0.67610000000000003</v>
      </c>
      <c r="T25" s="85">
        <v>0.63449999999999995</v>
      </c>
      <c r="U25" s="236">
        <v>9.9999999999999995E+32</v>
      </c>
      <c r="V25" s="236">
        <v>9.9999999999999995E+32</v>
      </c>
      <c r="W25" s="236">
        <v>9.9999999999999995E+32</v>
      </c>
      <c r="X25" s="236">
        <v>9.9999999999999995E+32</v>
      </c>
      <c r="Y25" s="236">
        <v>9.9999999999999995E+32</v>
      </c>
      <c r="Z25" s="236">
        <v>9.9999999999999995E+32</v>
      </c>
      <c r="AA25" s="124">
        <v>1.8434523214795604</v>
      </c>
      <c r="AB25" s="125">
        <v>10.555708251498659</v>
      </c>
    </row>
    <row r="26" spans="2:28">
      <c r="B26" s="152"/>
      <c r="C26" s="153">
        <v>5</v>
      </c>
      <c r="D26" s="238">
        <v>0.74690000000000001</v>
      </c>
      <c r="E26" s="238">
        <v>0.74790000000000001</v>
      </c>
      <c r="F26" s="238">
        <v>0.46179999999999999</v>
      </c>
      <c r="G26" s="239">
        <v>0.74790000000000001</v>
      </c>
      <c r="H26" s="239">
        <v>0.74690000000000001</v>
      </c>
      <c r="I26" s="239">
        <v>9.9999999999999995E+32</v>
      </c>
      <c r="J26" s="239">
        <v>9.9999999999999995E+32</v>
      </c>
      <c r="K26" s="239">
        <v>9.9999999999999995E+32</v>
      </c>
      <c r="L26" s="239">
        <v>9.9999999999999995E+32</v>
      </c>
      <c r="M26" s="205"/>
      <c r="N26" s="206"/>
      <c r="P26" s="115"/>
      <c r="Q26" s="116">
        <v>5</v>
      </c>
      <c r="R26" s="78">
        <v>0.67930000000000001</v>
      </c>
      <c r="S26" s="79">
        <v>0.68030000000000002</v>
      </c>
      <c r="T26" s="79">
        <v>0.42</v>
      </c>
      <c r="U26" s="79">
        <v>0.68030000000000002</v>
      </c>
      <c r="V26" s="79">
        <v>0.67930000000000001</v>
      </c>
      <c r="W26" s="236">
        <v>9.9999999999999995E+32</v>
      </c>
      <c r="X26" s="236">
        <v>9.9999999999999995E+32</v>
      </c>
      <c r="Y26" s="236">
        <v>9.9999999999999995E+32</v>
      </c>
      <c r="Z26" s="236">
        <v>9.9999999999999995E+32</v>
      </c>
      <c r="AA26" s="117"/>
      <c r="AB26" s="118"/>
    </row>
    <row r="27" spans="2:28">
      <c r="B27" s="152"/>
      <c r="C27" s="153">
        <v>7</v>
      </c>
      <c r="D27" s="238">
        <v>0.72870000000000001</v>
      </c>
      <c r="E27" s="238">
        <v>0.72570000000000001</v>
      </c>
      <c r="F27" s="238">
        <v>0.43940000000000001</v>
      </c>
      <c r="G27" s="239">
        <v>0.66669999999999996</v>
      </c>
      <c r="H27" s="239">
        <v>0.43940000000000001</v>
      </c>
      <c r="I27" s="239">
        <v>0.72570000000000001</v>
      </c>
      <c r="J27" s="239">
        <v>0.72870000000000001</v>
      </c>
      <c r="K27" s="239">
        <v>9.9999999999999995E+32</v>
      </c>
      <c r="L27" s="239">
        <v>9.9999999999999995E+32</v>
      </c>
      <c r="M27" s="205"/>
      <c r="N27" s="206"/>
      <c r="P27" s="115"/>
      <c r="Q27" s="116">
        <v>7</v>
      </c>
      <c r="R27" s="78">
        <v>0.69399999999999995</v>
      </c>
      <c r="S27" s="79">
        <v>0.69110000000000005</v>
      </c>
      <c r="T27" s="79">
        <v>0.41839999999999999</v>
      </c>
      <c r="U27" s="79">
        <v>0.63490000000000002</v>
      </c>
      <c r="V27" s="79">
        <v>0.41839999999999999</v>
      </c>
      <c r="W27" s="79">
        <v>0.69110000000000005</v>
      </c>
      <c r="X27" s="79">
        <v>0.69399999999999995</v>
      </c>
      <c r="Y27" s="236">
        <v>9.9999999999999995E+32</v>
      </c>
      <c r="Z27" s="236">
        <v>9.9999999999999995E+32</v>
      </c>
      <c r="AA27" s="117"/>
      <c r="AB27" s="118"/>
    </row>
    <row r="28" spans="2:28" ht="18.600000000000001" thickBot="1">
      <c r="B28" s="154"/>
      <c r="C28" s="155">
        <v>9</v>
      </c>
      <c r="D28" s="240">
        <v>0.72140000000000004</v>
      </c>
      <c r="E28" s="240">
        <v>0.71740000000000004</v>
      </c>
      <c r="F28" s="240">
        <v>0.433</v>
      </c>
      <c r="G28" s="240">
        <v>0.65200000000000002</v>
      </c>
      <c r="H28" s="240">
        <v>0.42130000000000001</v>
      </c>
      <c r="I28" s="240">
        <v>0.65200000000000002</v>
      </c>
      <c r="J28" s="240">
        <v>0.433</v>
      </c>
      <c r="K28" s="240">
        <v>0.71740000000000004</v>
      </c>
      <c r="L28" s="240">
        <v>0.72140000000000004</v>
      </c>
      <c r="M28" s="207"/>
      <c r="N28" s="208"/>
      <c r="P28" s="112"/>
      <c r="Q28" s="119">
        <v>9</v>
      </c>
      <c r="R28" s="81">
        <v>0.70030000000000003</v>
      </c>
      <c r="S28" s="82">
        <v>0.69640000000000002</v>
      </c>
      <c r="T28" s="82">
        <v>0.42030000000000001</v>
      </c>
      <c r="U28" s="82">
        <v>0.63290000000000002</v>
      </c>
      <c r="V28" s="82">
        <v>0.40899999999999997</v>
      </c>
      <c r="W28" s="82">
        <v>0.63290000000000002</v>
      </c>
      <c r="X28" s="82">
        <v>0.42030000000000001</v>
      </c>
      <c r="Y28" s="82">
        <v>0.69640000000000002</v>
      </c>
      <c r="Z28" s="83">
        <v>0.70030000000000003</v>
      </c>
      <c r="AA28" s="120"/>
      <c r="AB28" s="121"/>
    </row>
    <row r="29" spans="2:28">
      <c r="B29" s="150" t="s">
        <v>113</v>
      </c>
      <c r="C29" s="151">
        <v>3</v>
      </c>
      <c r="D29" s="237">
        <v>0.62560000000000004</v>
      </c>
      <c r="E29" s="237">
        <v>0.91110000000000002</v>
      </c>
      <c r="F29" s="237">
        <v>0.629</v>
      </c>
      <c r="G29" s="236">
        <v>9.9999999999999995E+32</v>
      </c>
      <c r="H29" s="236">
        <v>9.9999999999999995E+32</v>
      </c>
      <c r="I29" s="236">
        <v>9.9999999999999995E+32</v>
      </c>
      <c r="J29" s="236">
        <v>9.9999999999999995E+32</v>
      </c>
      <c r="K29" s="236">
        <v>9.9999999999999995E+32</v>
      </c>
      <c r="L29" s="236">
        <v>9.9999999999999995E+32</v>
      </c>
      <c r="M29" s="203">
        <v>2.6597225863829959</v>
      </c>
      <c r="N29" s="204">
        <v>6.8682532438011528</v>
      </c>
      <c r="P29" s="122" t="s">
        <v>55</v>
      </c>
      <c r="Q29" s="123">
        <v>3</v>
      </c>
      <c r="R29" s="76">
        <v>0.53649999999999998</v>
      </c>
      <c r="S29" s="77">
        <v>0.78129999999999999</v>
      </c>
      <c r="T29" s="77">
        <v>0.53939999999999999</v>
      </c>
      <c r="U29" s="236">
        <v>9.9999999999999995E+32</v>
      </c>
      <c r="V29" s="236">
        <v>9.9999999999999995E+32</v>
      </c>
      <c r="W29" s="236">
        <v>9.9999999999999995E+32</v>
      </c>
      <c r="X29" s="236">
        <v>9.9999999999999995E+32</v>
      </c>
      <c r="Y29" s="236">
        <v>9.9999999999999995E+32</v>
      </c>
      <c r="Z29" s="236">
        <v>9.9999999999999995E+32</v>
      </c>
      <c r="AA29" s="124">
        <v>2.6597225863829959</v>
      </c>
      <c r="AB29" s="125">
        <v>6.8682532438011528</v>
      </c>
    </row>
    <row r="30" spans="2:28">
      <c r="B30" s="152"/>
      <c r="C30" s="153">
        <v>5</v>
      </c>
      <c r="D30" s="238">
        <v>0.58599999999999997</v>
      </c>
      <c r="E30" s="238">
        <v>0.81330000000000002</v>
      </c>
      <c r="F30" s="238">
        <v>0.39350000000000002</v>
      </c>
      <c r="G30" s="238">
        <v>0.81330000000000002</v>
      </c>
      <c r="H30" s="238">
        <v>0.58599999999999997</v>
      </c>
      <c r="I30" s="239">
        <v>9.9999999999999995E+32</v>
      </c>
      <c r="J30" s="239">
        <v>9.9999999999999995E+32</v>
      </c>
      <c r="K30" s="239">
        <v>9.9999999999999995E+32</v>
      </c>
      <c r="L30" s="239">
        <v>9.9999999999999995E+32</v>
      </c>
      <c r="M30" s="205"/>
      <c r="N30" s="206"/>
      <c r="P30" s="115"/>
      <c r="Q30" s="116">
        <v>5</v>
      </c>
      <c r="R30" s="78">
        <v>0.5534</v>
      </c>
      <c r="S30" s="79">
        <v>0.76800000000000002</v>
      </c>
      <c r="T30" s="79">
        <v>0.37159999999999999</v>
      </c>
      <c r="U30" s="79">
        <v>0.76800000000000002</v>
      </c>
      <c r="V30" s="79">
        <v>0.5534</v>
      </c>
      <c r="W30" s="236">
        <v>9.9999999999999995E+32</v>
      </c>
      <c r="X30" s="236">
        <v>9.9999999999999995E+32</v>
      </c>
      <c r="Y30" s="236">
        <v>9.9999999999999995E+32</v>
      </c>
      <c r="Z30" s="236">
        <v>9.9999999999999995E+32</v>
      </c>
      <c r="AA30" s="117"/>
      <c r="AB30" s="118"/>
    </row>
    <row r="31" spans="2:28">
      <c r="B31" s="152"/>
      <c r="C31" s="153">
        <v>7</v>
      </c>
      <c r="D31" s="238">
        <v>0.57550000000000001</v>
      </c>
      <c r="E31" s="238">
        <v>0.79490000000000005</v>
      </c>
      <c r="F31" s="238">
        <v>0.379</v>
      </c>
      <c r="G31" s="238">
        <v>0.74380000000000002</v>
      </c>
      <c r="H31" s="238">
        <v>0.379</v>
      </c>
      <c r="I31" s="239">
        <v>0.79490000000000005</v>
      </c>
      <c r="J31" s="239">
        <v>0.57879999999999998</v>
      </c>
      <c r="K31" s="239">
        <v>9.9999999999999995E+32</v>
      </c>
      <c r="L31" s="239">
        <v>9.9999999999999995E+32</v>
      </c>
      <c r="M31" s="205"/>
      <c r="N31" s="206"/>
      <c r="P31" s="115"/>
      <c r="Q31" s="116">
        <v>7</v>
      </c>
      <c r="R31" s="78">
        <v>0.55869999999999997</v>
      </c>
      <c r="S31" s="79">
        <v>0.77159999999999995</v>
      </c>
      <c r="T31" s="79">
        <v>0.3679</v>
      </c>
      <c r="U31" s="79">
        <v>0.72199999999999998</v>
      </c>
      <c r="V31" s="79">
        <v>0.3679</v>
      </c>
      <c r="W31" s="79">
        <v>0.77159999999999995</v>
      </c>
      <c r="X31" s="79">
        <v>0.56179999999999997</v>
      </c>
      <c r="Y31" s="236">
        <v>9.9999999999999995E+32</v>
      </c>
      <c r="Z31" s="236">
        <v>9.9999999999999995E+32</v>
      </c>
      <c r="AA31" s="117"/>
      <c r="AB31" s="118"/>
    </row>
    <row r="32" spans="2:28" ht="18.600000000000001" thickBot="1">
      <c r="B32" s="154"/>
      <c r="C32" s="155">
        <v>9</v>
      </c>
      <c r="D32" s="240">
        <v>0.57130000000000003</v>
      </c>
      <c r="E32" s="240">
        <v>0.78800000000000003</v>
      </c>
      <c r="F32" s="240">
        <v>0.37480000000000002</v>
      </c>
      <c r="G32" s="240">
        <v>0.73140000000000005</v>
      </c>
      <c r="H32" s="240">
        <v>0.36709999999999998</v>
      </c>
      <c r="I32" s="241">
        <v>0.73140000000000005</v>
      </c>
      <c r="J32" s="241">
        <v>0.37480000000000002</v>
      </c>
      <c r="K32" s="240">
        <v>0.78800000000000003</v>
      </c>
      <c r="L32" s="241">
        <v>0.57130000000000003</v>
      </c>
      <c r="M32" s="207"/>
      <c r="N32" s="208"/>
      <c r="P32" s="112"/>
      <c r="Q32" s="126">
        <v>9</v>
      </c>
      <c r="R32" s="86">
        <v>0.56120000000000003</v>
      </c>
      <c r="S32" s="87">
        <v>0.77400000000000002</v>
      </c>
      <c r="T32" s="87">
        <v>0.36820000000000003</v>
      </c>
      <c r="U32" s="87">
        <v>0.71840000000000004</v>
      </c>
      <c r="V32" s="87">
        <v>0.36059999999999998</v>
      </c>
      <c r="W32" s="87">
        <v>0.71840000000000004</v>
      </c>
      <c r="X32" s="87">
        <v>0.36820000000000003</v>
      </c>
      <c r="Y32" s="87">
        <v>0.77400000000000002</v>
      </c>
      <c r="Z32" s="88">
        <v>0.56120000000000003</v>
      </c>
      <c r="AA32" s="127"/>
      <c r="AB32" s="128"/>
    </row>
    <row r="33" spans="3:28" ht="18.600000000000001" thickBot="1">
      <c r="Q33" s="50" t="s">
        <v>56</v>
      </c>
      <c r="R33" s="129" t="s">
        <v>57</v>
      </c>
      <c r="S33" s="130" t="s">
        <v>58</v>
      </c>
      <c r="T33" s="130" t="s">
        <v>59</v>
      </c>
      <c r="U33" s="130" t="s">
        <v>60</v>
      </c>
      <c r="V33" s="130" t="s">
        <v>61</v>
      </c>
      <c r="W33" s="130" t="s">
        <v>62</v>
      </c>
      <c r="X33" s="130" t="s">
        <v>63</v>
      </c>
      <c r="Y33" s="130" t="s">
        <v>64</v>
      </c>
      <c r="Z33" s="131" t="s">
        <v>65</v>
      </c>
      <c r="AA33" s="1"/>
      <c r="AB33" s="132"/>
    </row>
    <row r="34" spans="3:28">
      <c r="F34" s="20" t="s">
        <v>81</v>
      </c>
      <c r="G34" s="20"/>
    </row>
    <row r="35" spans="3:28">
      <c r="C35" s="20"/>
      <c r="D35" s="36"/>
      <c r="E35" s="134" t="s">
        <v>82</v>
      </c>
      <c r="K35" s="36"/>
      <c r="L35" s="36"/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設定部</vt:lpstr>
      <vt:lpstr>演算処理</vt:lpstr>
      <vt:lpstr>E系列丸め</vt:lpstr>
      <vt:lpstr>設計定数表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s.saito</dc:creator>
  <cp:lastModifiedBy>10075</cp:lastModifiedBy>
  <dcterms:created xsi:type="dcterms:W3CDTF">2021-04-04T11:19:04Z</dcterms:created>
  <dcterms:modified xsi:type="dcterms:W3CDTF">2022-10-08T00:39:49Z</dcterms:modified>
</cp:coreProperties>
</file>